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drawings/drawing6.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drawings/drawing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28.xml" ContentType="application/vnd.ms-office.chartstyle+xml"/>
  <Override PartName="/xl/charts/colors28.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style29.xml" ContentType="application/vnd.ms-office.chartstyle+xml"/>
  <Override PartName="/xl/charts/colors29.xml" ContentType="application/vnd.ms-office.chartcolorstyle+xml"/>
  <Override PartName="/xl/charts/chart56.xml" ContentType="application/vnd.openxmlformats-officedocument.drawingml.chart+xml"/>
  <Override PartName="/xl/drawings/drawing8.xml" ContentType="application/vnd.openxmlformats-officedocument.drawing+xml"/>
  <Override PartName="/xl/charts/chart57.xml" ContentType="application/vnd.openxmlformats-officedocument.drawingml.chart+xml"/>
  <Override PartName="/xl/charts/style30.xml" ContentType="application/vnd.ms-office.chartstyle+xml"/>
  <Override PartName="/xl/charts/colors30.xml" ContentType="application/vnd.ms-office.chartcolorstyle+xml"/>
  <Override PartName="/xl/charts/chart58.xml" ContentType="application/vnd.openxmlformats-officedocument.drawingml.chart+xml"/>
  <Override PartName="/xl/charts/style31.xml" ContentType="application/vnd.ms-office.chartstyle+xml"/>
  <Override PartName="/xl/charts/colors31.xml" ContentType="application/vnd.ms-office.chartcolorstyle+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61.xml" ContentType="application/vnd.openxmlformats-officedocument.drawingml.chart+xml"/>
  <Override PartName="/xl/charts/style34.xml" ContentType="application/vnd.ms-office.chartstyle+xml"/>
  <Override PartName="/xl/charts/colors34.xml" ContentType="application/vnd.ms-office.chartcolorstyle+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charts/chart63.xml" ContentType="application/vnd.openxmlformats-officedocument.drawingml.chart+xml"/>
  <Override PartName="/xl/charts/style36.xml" ContentType="application/vnd.ms-office.chartstyle+xml"/>
  <Override PartName="/xl/charts/colors36.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style37.xml" ContentType="application/vnd.ms-office.chartstyle+xml"/>
  <Override PartName="/xl/charts/colors37.xml" ContentType="application/vnd.ms-office.chartcolorstyle+xml"/>
  <Override PartName="/xl/charts/chart66.xml" ContentType="application/vnd.openxmlformats-officedocument.drawingml.chart+xml"/>
  <Override PartName="/xl/charts/style38.xml" ContentType="application/vnd.ms-office.chartstyle+xml"/>
  <Override PartName="/xl/charts/colors38.xml" ContentType="application/vnd.ms-office.chartcolorstyle+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charts/chart69.xml" ContentType="application/vnd.openxmlformats-officedocument.drawingml.chart+xml"/>
  <Override PartName="/xl/drawings/drawing10.xml" ContentType="application/vnd.openxmlformats-officedocument.drawing+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xml" ContentType="application/vnd.openxmlformats-officedocument.drawing+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xml" ContentType="application/vnd.openxmlformats-officedocument.drawing+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charts/chart91.xml" ContentType="application/vnd.openxmlformats-officedocument.drawingml.chart+xml"/>
  <Override PartName="/xl/charts/style62.xml" ContentType="application/vnd.ms-office.chartstyle+xml"/>
  <Override PartName="/xl/charts/colors62.xml" ContentType="application/vnd.ms-office.chartcolorstyle+xml"/>
  <Override PartName="/xl/charts/chart92.xml" ContentType="application/vnd.openxmlformats-officedocument.drawingml.chart+xml"/>
  <Override PartName="/xl/charts/style63.xml" ContentType="application/vnd.ms-office.chartstyle+xml"/>
  <Override PartName="/xl/charts/colors63.xml" ContentType="application/vnd.ms-office.chartcolorstyle+xml"/>
  <Override PartName="/xl/charts/chart93.xml" ContentType="application/vnd.openxmlformats-officedocument.drawingml.chart+xml"/>
  <Override PartName="/xl/charts/style64.xml" ContentType="application/vnd.ms-office.chartstyle+xml"/>
  <Override PartName="/xl/charts/colors64.xml" ContentType="application/vnd.ms-office.chartcolorstyle+xml"/>
  <Override PartName="/xl/charts/chart94.xml" ContentType="application/vnd.openxmlformats-officedocument.drawingml.chart+xml"/>
  <Override PartName="/xl/charts/style65.xml" ContentType="application/vnd.ms-office.chartstyle+xml"/>
  <Override PartName="/xl/charts/colors65.xml" ContentType="application/vnd.ms-office.chartcolorstyle+xml"/>
  <Override PartName="/xl/charts/chart95.xml" ContentType="application/vnd.openxmlformats-officedocument.drawingml.chart+xml"/>
  <Override PartName="/xl/charts/style66.xml" ContentType="application/vnd.ms-office.chartstyle+xml"/>
  <Override PartName="/xl/charts/colors66.xml" ContentType="application/vnd.ms-office.chartcolorstyle+xml"/>
  <Override PartName="/xl/charts/chart96.xml" ContentType="application/vnd.openxmlformats-officedocument.drawingml.chart+xml"/>
  <Override PartName="/xl/charts/style67.xml" ContentType="application/vnd.ms-office.chartstyle+xml"/>
  <Override PartName="/xl/charts/colors67.xml" ContentType="application/vnd.ms-office.chartcolorstyle+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13.xml" ContentType="application/vnd.openxmlformats-officedocument.drawing+xml"/>
  <Override PartName="/xl/charts/chart109.xml" ContentType="application/vnd.openxmlformats-officedocument.drawingml.chart+xml"/>
  <Override PartName="/xl/charts/style68.xml" ContentType="application/vnd.ms-office.chartstyle+xml"/>
  <Override PartName="/xl/charts/colors68.xml" ContentType="application/vnd.ms-office.chartcolorstyle+xml"/>
  <Override PartName="/xl/charts/chart110.xml" ContentType="application/vnd.openxmlformats-officedocument.drawingml.chart+xml"/>
  <Override PartName="/xl/charts/style69.xml" ContentType="application/vnd.ms-office.chartstyle+xml"/>
  <Override PartName="/xl/charts/colors69.xml" ContentType="application/vnd.ms-office.chartcolorstyle+xml"/>
  <Override PartName="/xl/charts/chart111.xml" ContentType="application/vnd.openxmlformats-officedocument.drawingml.chart+xml"/>
  <Override PartName="/xl/charts/style70.xml" ContentType="application/vnd.ms-office.chartstyle+xml"/>
  <Override PartName="/xl/charts/colors70.xml" ContentType="application/vnd.ms-office.chartcolorstyle+xml"/>
  <Override PartName="/xl/charts/chart112.xml" ContentType="application/vnd.openxmlformats-officedocument.drawingml.chart+xml"/>
  <Override PartName="/xl/charts/style71.xml" ContentType="application/vnd.ms-office.chartstyle+xml"/>
  <Override PartName="/xl/charts/colors71.xml" ContentType="application/vnd.ms-office.chartcolorstyle+xml"/>
  <Override PartName="/xl/charts/chart113.xml" ContentType="application/vnd.openxmlformats-officedocument.drawingml.chart+xml"/>
  <Override PartName="/xl/charts/style72.xml" ContentType="application/vnd.ms-office.chartstyle+xml"/>
  <Override PartName="/xl/charts/colors72.xml" ContentType="application/vnd.ms-office.chartcolorstyle+xml"/>
  <Override PartName="/xl/charts/chart114.xml" ContentType="application/vnd.openxmlformats-officedocument.drawingml.chart+xml"/>
  <Override PartName="/xl/charts/style73.xml" ContentType="application/vnd.ms-office.chartstyle+xml"/>
  <Override PartName="/xl/charts/colors73.xml" ContentType="application/vnd.ms-office.chartcolorstyle+xml"/>
  <Override PartName="/xl/charts/chart115.xml" ContentType="application/vnd.openxmlformats-officedocument.drawingml.chart+xml"/>
  <Override PartName="/xl/charts/style74.xml" ContentType="application/vnd.ms-office.chartstyle+xml"/>
  <Override PartName="/xl/charts/colors74.xml" ContentType="application/vnd.ms-office.chartcolorstyle+xml"/>
  <Override PartName="/xl/charts/chart116.xml" ContentType="application/vnd.openxmlformats-officedocument.drawingml.chart+xml"/>
  <Override PartName="/xl/charts/style75.xml" ContentType="application/vnd.ms-office.chartstyle+xml"/>
  <Override PartName="/xl/charts/colors75.xml" ContentType="application/vnd.ms-office.chartcolorstyle+xml"/>
  <Override PartName="/xl/charts/chart117.xml" ContentType="application/vnd.openxmlformats-officedocument.drawingml.chart+xml"/>
  <Override PartName="/xl/charts/style76.xml" ContentType="application/vnd.ms-office.chartstyle+xml"/>
  <Override PartName="/xl/charts/colors76.xml" ContentType="application/vnd.ms-office.chartcolorstyle+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14.xml" ContentType="application/vnd.openxmlformats-officedocument.drawing+xml"/>
  <Override PartName="/xl/charts/chart130.xml" ContentType="application/vnd.openxmlformats-officedocument.drawingml.chart+xml"/>
  <Override PartName="/xl/charts/style77.xml" ContentType="application/vnd.ms-office.chartstyle+xml"/>
  <Override PartName="/xl/charts/colors77.xml" ContentType="application/vnd.ms-office.chartcolorstyle+xml"/>
  <Override PartName="/xl/charts/chart131.xml" ContentType="application/vnd.openxmlformats-officedocument.drawingml.chart+xml"/>
  <Override PartName="/xl/charts/style78.xml" ContentType="application/vnd.ms-office.chartstyle+xml"/>
  <Override PartName="/xl/charts/colors78.xml" ContentType="application/vnd.ms-office.chartcolorstyle+xml"/>
  <Override PartName="/xl/charts/chart132.xml" ContentType="application/vnd.openxmlformats-officedocument.drawingml.chart+xml"/>
  <Override PartName="/xl/charts/style79.xml" ContentType="application/vnd.ms-office.chartstyle+xml"/>
  <Override PartName="/xl/charts/colors79.xml" ContentType="application/vnd.ms-office.chartcolorstyle+xml"/>
  <Override PartName="/xl/charts/chart133.xml" ContentType="application/vnd.openxmlformats-officedocument.drawingml.chart+xml"/>
  <Override PartName="/xl/charts/style80.xml" ContentType="application/vnd.ms-office.chartstyle+xml"/>
  <Override PartName="/xl/charts/colors80.xml" ContentType="application/vnd.ms-office.chartcolorstyle+xml"/>
  <Override PartName="/xl/charts/chart134.xml" ContentType="application/vnd.openxmlformats-officedocument.drawingml.chart+xml"/>
  <Override PartName="/xl/charts/style81.xml" ContentType="application/vnd.ms-office.chartstyle+xml"/>
  <Override PartName="/xl/charts/colors81.xml" ContentType="application/vnd.ms-office.chartcolorstyle+xml"/>
  <Override PartName="/xl/charts/chart135.xml" ContentType="application/vnd.openxmlformats-officedocument.drawingml.chart+xml"/>
  <Override PartName="/xl/charts/style82.xml" ContentType="application/vnd.ms-office.chartstyle+xml"/>
  <Override PartName="/xl/charts/colors82.xml" ContentType="application/vnd.ms-office.chartcolorstyle+xml"/>
  <Override PartName="/xl/charts/chart136.xml" ContentType="application/vnd.openxmlformats-officedocument.drawingml.chart+xml"/>
  <Override PartName="/xl/charts/chart137.xml" ContentType="application/vnd.openxmlformats-officedocument.drawingml.chart+xml"/>
  <Override PartName="/xl/charts/style83.xml" ContentType="application/vnd.ms-office.chartstyle+xml"/>
  <Override PartName="/xl/charts/colors83.xml" ContentType="application/vnd.ms-office.chartcolorstyle+xml"/>
  <Override PartName="/xl/charts/chart138.xml" ContentType="application/vnd.openxmlformats-officedocument.drawingml.chart+xml"/>
  <Override PartName="/xl/charts/style84.xml" ContentType="application/vnd.ms-office.chartstyle+xml"/>
  <Override PartName="/xl/charts/colors84.xml" ContentType="application/vnd.ms-office.chartcolorstyle+xml"/>
  <Override PartName="/xl/charts/chart139.xml" ContentType="application/vnd.openxmlformats-officedocument.drawingml.chart+xml"/>
  <Override PartName="/xl/charts/style85.xml" ContentType="application/vnd.ms-office.chartstyle+xml"/>
  <Override PartName="/xl/charts/colors85.xml" ContentType="application/vnd.ms-office.chartcolorstyle+xml"/>
  <Override PartName="/xl/charts/chart140.xml" ContentType="application/vnd.openxmlformats-officedocument.drawingml.chart+xml"/>
  <Override PartName="/xl/charts/style86.xml" ContentType="application/vnd.ms-office.chartstyle+xml"/>
  <Override PartName="/xl/charts/colors86.xml" ContentType="application/vnd.ms-office.chartcolorstyle+xml"/>
  <Override PartName="/xl/charts/chart141.xml" ContentType="application/vnd.openxmlformats-officedocument.drawingml.chart+xml"/>
  <Override PartName="/xl/charts/style87.xml" ContentType="application/vnd.ms-office.chartstyle+xml"/>
  <Override PartName="/xl/charts/colors87.xml" ContentType="application/vnd.ms-office.chartcolorstyle+xml"/>
  <Override PartName="/xl/charts/chart142.xml" ContentType="application/vnd.openxmlformats-officedocument.drawingml.chart+xml"/>
  <Override PartName="/xl/drawings/drawing15.xml" ContentType="application/vnd.openxmlformats-officedocument.drawing+xml"/>
  <Override PartName="/xl/charts/chart143.xml" ContentType="application/vnd.openxmlformats-officedocument.drawingml.chart+xml"/>
  <Override PartName="/xl/charts/style88.xml" ContentType="application/vnd.ms-office.chartstyle+xml"/>
  <Override PartName="/xl/charts/colors88.xml" ContentType="application/vnd.ms-office.chartcolorstyle+xml"/>
  <Override PartName="/xl/charts/chart144.xml" ContentType="application/vnd.openxmlformats-officedocument.drawingml.chart+xml"/>
  <Override PartName="/xl/charts/style89.xml" ContentType="application/vnd.ms-office.chartstyle+xml"/>
  <Override PartName="/xl/charts/colors89.xml" ContentType="application/vnd.ms-office.chartcolorstyle+xml"/>
  <Override PartName="/xl/charts/chart145.xml" ContentType="application/vnd.openxmlformats-officedocument.drawingml.chart+xml"/>
  <Override PartName="/xl/charts/style90.xml" ContentType="application/vnd.ms-office.chartstyle+xml"/>
  <Override PartName="/xl/charts/colors90.xml" ContentType="application/vnd.ms-office.chartcolorstyle+xml"/>
  <Override PartName="/xl/charts/chart146.xml" ContentType="application/vnd.openxmlformats-officedocument.drawingml.chart+xml"/>
  <Override PartName="/xl/charts/style91.xml" ContentType="application/vnd.ms-office.chartstyle+xml"/>
  <Override PartName="/xl/charts/colors91.xml" ContentType="application/vnd.ms-office.chartcolorstyle+xml"/>
  <Override PartName="/xl/charts/chart147.xml" ContentType="application/vnd.openxmlformats-officedocument.drawingml.chart+xml"/>
  <Override PartName="/xl/charts/style92.xml" ContentType="application/vnd.ms-office.chartstyle+xml"/>
  <Override PartName="/xl/charts/colors92.xml" ContentType="application/vnd.ms-office.chartcolorstyle+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style93.xml" ContentType="application/vnd.ms-office.chartstyle+xml"/>
  <Override PartName="/xl/charts/colors93.xml" ContentType="application/vnd.ms-office.chartcolorstyle+xml"/>
  <Override PartName="/xl/charts/chart151.xml" ContentType="application/vnd.openxmlformats-officedocument.drawingml.chart+xml"/>
  <Override PartName="/xl/charts/style94.xml" ContentType="application/vnd.ms-office.chartstyle+xml"/>
  <Override PartName="/xl/charts/colors94.xml" ContentType="application/vnd.ms-office.chartcolorstyle+xml"/>
  <Override PartName="/xl/charts/chart152.xml" ContentType="application/vnd.openxmlformats-officedocument.drawingml.chart+xml"/>
  <Override PartName="/xl/charts/style95.xml" ContentType="application/vnd.ms-office.chartstyle+xml"/>
  <Override PartName="/xl/charts/colors95.xml" ContentType="application/vnd.ms-office.chartcolorstyle+xml"/>
  <Override PartName="/xl/charts/chart153.xml" ContentType="application/vnd.openxmlformats-officedocument.drawingml.chart+xml"/>
  <Override PartName="/xl/charts/style96.xml" ContentType="application/vnd.ms-office.chartstyle+xml"/>
  <Override PartName="/xl/charts/colors96.xml" ContentType="application/vnd.ms-office.chartcolorstyle+xml"/>
  <Override PartName="/xl/charts/chart154.xml" ContentType="application/vnd.openxmlformats-officedocument.drawingml.chart+xml"/>
  <Override PartName="/xl/charts/chart155.xml" ContentType="application/vnd.openxmlformats-officedocument.drawingml.chart+xml"/>
  <Override PartName="/xl/drawings/drawing16.xml" ContentType="application/vnd.openxmlformats-officedocument.drawing+xml"/>
  <Override PartName="/xl/charts/chart156.xml" ContentType="application/vnd.openxmlformats-officedocument.drawingml.chart+xml"/>
  <Override PartName="/xl/charts/style97.xml" ContentType="application/vnd.ms-office.chartstyle+xml"/>
  <Override PartName="/xl/charts/colors97.xml" ContentType="application/vnd.ms-office.chartcolorstyle+xml"/>
  <Override PartName="/xl/charts/chart157.xml" ContentType="application/vnd.openxmlformats-officedocument.drawingml.chart+xml"/>
  <Override PartName="/xl/charts/style98.xml" ContentType="application/vnd.ms-office.chartstyle+xml"/>
  <Override PartName="/xl/charts/colors98.xml" ContentType="application/vnd.ms-office.chartcolorstyle+xml"/>
  <Override PartName="/xl/charts/chart158.xml" ContentType="application/vnd.openxmlformats-officedocument.drawingml.chart+xml"/>
  <Override PartName="/xl/charts/style99.xml" ContentType="application/vnd.ms-office.chartstyle+xml"/>
  <Override PartName="/xl/charts/colors99.xml" ContentType="application/vnd.ms-office.chartcolorstyle+xml"/>
  <Override PartName="/xl/charts/chart15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6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6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6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6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67.xml" ContentType="application/vnd.openxmlformats-officedocument.drawingml.chart+xml"/>
  <Override PartName="/xl/charts/chart168.xml" ContentType="application/vnd.openxmlformats-officedocument.drawingml.chart+xml"/>
  <Override PartName="/xl/drawings/drawing17.xml" ContentType="application/vnd.openxmlformats-officedocument.drawing+xml"/>
  <Override PartName="/xl/charts/chart169.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70.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71.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72.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73.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77.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78.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79.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80.xml" ContentType="application/vnd.openxmlformats-officedocument.drawingml.chart+xml"/>
  <Override PartName="/xl/charts/chart18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codeName="{DD97A8EA-9A9A-E61F-A557-7D5A7D7259CE}"/>
  <workbookPr codeName="ThisWorkbook" defaultThemeVersion="166925"/>
  <mc:AlternateContent xmlns:mc="http://schemas.openxmlformats.org/markup-compatibility/2006">
    <mc:Choice Requires="x15">
      <x15ac:absPath xmlns:x15ac="http://schemas.microsoft.com/office/spreadsheetml/2010/11/ac" url="C:\Users\yamaguchi\Desktop\"/>
    </mc:Choice>
  </mc:AlternateContent>
  <xr:revisionPtr revIDLastSave="0" documentId="13_ncr:1_{80080746-612A-4FE1-BE72-6F37511AF6F0}" xr6:coauthVersionLast="47" xr6:coauthVersionMax="47" xr10:uidLastSave="{00000000-0000-0000-0000-000000000000}"/>
  <bookViews>
    <workbookView xWindow="-28920" yWindow="-1755" windowWidth="29040" windowHeight="15720" tabRatio="899" activeTab="22" xr2:uid="{00000000-000D-0000-FFFF-FFFF00000000}"/>
  </bookViews>
  <sheets>
    <sheet name="input➡" sheetId="9" r:id="rId1"/>
    <sheet name="施設コード" sheetId="5" r:id="rId2"/>
    <sheet name="output➡" sheetId="7" r:id="rId3"/>
    <sheet name="回答数" sheetId="52" r:id="rId4"/>
    <sheet name="NPS" sheetId="79" r:id="rId5"/>
    <sheet name="満足度(商品・サービス)" sheetId="67" r:id="rId6"/>
    <sheet name="満足度(施設全体)" sheetId="82" r:id="rId7"/>
    <sheet name="総合満足度" sheetId="83" r:id="rId8"/>
    <sheet name="性年代" sheetId="77" r:id="rId9"/>
    <sheet name="居住地" sheetId="76" r:id="rId10"/>
    <sheet name="同行者" sheetId="70" r:id="rId11"/>
    <sheet name="福井県までの交通手段" sheetId="71" r:id="rId12"/>
    <sheet name="福井県内での交通手段" sheetId="84" r:id="rId13"/>
    <sheet name="訪問回数" sheetId="73" r:id="rId14"/>
    <sheet name="宿泊数" sheetId="87" r:id="rId15"/>
    <sheet name="宿泊費" sheetId="63" r:id="rId16"/>
    <sheet name="交通費" sheetId="64" r:id="rId17"/>
    <sheet name="県内消費額" sheetId="85" r:id="rId18"/>
    <sheet name="エリア消費額" sheetId="86" r:id="rId19"/>
    <sheet name="エリア訪問前周遊場所" sheetId="80" r:id="rId20"/>
    <sheet name="エリア訪問後周遊場所" sheetId="81" r:id="rId21"/>
    <sheet name="データ➡" sheetId="51" r:id="rId22"/>
    <sheet name="raw" sheetId="1" r:id="rId23"/>
    <sheet name="【D】NPS" sheetId="49" r:id="rId24"/>
    <sheet name="マスタ➡" sheetId="8" r:id="rId25"/>
    <sheet name="【M】エリア" sheetId="6" r:id="rId26"/>
    <sheet name="【M】参照する期間" sheetId="56" r:id="rId27"/>
    <sheet name="【M】満足度" sheetId="53" r:id="rId28"/>
    <sheet name="【M】交通費" sheetId="42" r:id="rId29"/>
    <sheet name="【M】金額" sheetId="39" r:id="rId30"/>
    <sheet name="【M】訪問回数" sheetId="36" r:id="rId31"/>
    <sheet name="【M】宿泊回数" sheetId="75" r:id="rId32"/>
    <sheet name="FMT改修メモ" sheetId="62" r:id="rId33"/>
  </sheets>
  <definedNames>
    <definedName name="_xlnm._FilterDatabase" localSheetId="23" hidden="1">【D】NPS!$A$1:$BG$77</definedName>
    <definedName name="_xlnm._FilterDatabase" localSheetId="22" hidden="1">raw!$A$2:$CT$1554</definedName>
    <definedName name="_xlnm._FilterDatabase" localSheetId="20" hidden="1">エリア訪問後周遊場所!$T$4:$AN$4</definedName>
    <definedName name="_xlnm._FilterDatabase" localSheetId="19" hidden="1">エリア訪問前周遊場所!$T$4:$AN$4</definedName>
    <definedName name="_xlnm._FilterDatabase" localSheetId="9" hidden="1">居住地!$T$4:$AN$4</definedName>
    <definedName name="NPSデータ範囲">【D】NPS!$C$4:$HB$88</definedName>
    <definedName name="NPS右端">210</definedName>
    <definedName name="NPS下端">88</definedName>
    <definedName name="NPS表側範囲">【D】NPS!$B$4:$B$88</definedName>
    <definedName name="NPS表頭範囲">【D】NPS!$C$2:$HB$2&amp;【D】NPS!$C$3:$HB$3</definedName>
    <definedName name="_xlnm.Print_Area" localSheetId="4">NPS!$A$1:$T$123</definedName>
    <definedName name="_xlnm.Print_Area" localSheetId="18">エリア消費額!$A$1:$Y$153</definedName>
    <definedName name="_xlnm.Print_Area" localSheetId="20">エリア訪問後周遊場所!$A:$Q</definedName>
    <definedName name="_xlnm.Print_Area" localSheetId="19">エリア訪問前周遊場所!$A:$Q</definedName>
    <definedName name="_xlnm.Print_Area" localSheetId="3">回答数!$A$1:$P$54</definedName>
    <definedName name="_xlnm.Print_Area" localSheetId="9">居住地!$A$1:$Q$83</definedName>
    <definedName name="_xlnm.Print_Area" localSheetId="17">県内消費額!$A$1:$Y$153</definedName>
    <definedName name="_xlnm.Print_Area" localSheetId="16">交通費!$A$1:$Y$153</definedName>
    <definedName name="_xlnm.Print_Area" localSheetId="14">宿泊数!$A:$X</definedName>
    <definedName name="_xlnm.Print_Area" localSheetId="15">宿泊費!$A$1:$Y$153</definedName>
    <definedName name="_xlnm.Print_Area" localSheetId="8">性年代!$A$1:$Y$143</definedName>
    <definedName name="_xlnm.Print_Area" localSheetId="7">総合満足度!$A$1:$Y$152</definedName>
    <definedName name="_xlnm.Print_Area" localSheetId="10">同行者!$A$1:$O$145</definedName>
    <definedName name="_xlnm.Print_Area" localSheetId="11">福井県までの交通手段!$A$1:$K$183</definedName>
    <definedName name="_xlnm.Print_Area" localSheetId="12">福井県内での交通手段!$A$1:$K$183</definedName>
    <definedName name="_xlnm.Print_Area" localSheetId="13">訪問回数!$A:$X</definedName>
    <definedName name="_xlnm.Print_Area" localSheetId="6">'満足度(施設全体)'!$A$1:$Y$152</definedName>
    <definedName name="_xlnm.Print_Area" localSheetId="5">'満足度(商品・サービス)'!$A$1:$Y$152</definedName>
    <definedName name="rawデータ範囲">raw!$A$3:$CT$1554</definedName>
    <definedName name="raw右端">99</definedName>
    <definedName name="raw下端">1554</definedName>
    <definedName name="全DMO名">【M】エリア!$B$2:$B$7</definedName>
    <definedName name="全エリア名">【M】エリア!$E$2:$E$83</definedName>
    <definedName name="表側範囲">raw!$A$2:$A$1554</definedName>
    <definedName name="表頭範囲">raw!$A$2:$CT$2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2" i="5" l="1"/>
  <c r="D142" i="5"/>
  <c r="C142" i="5"/>
  <c r="B142" i="5"/>
  <c r="E141" i="5"/>
  <c r="D141" i="5"/>
  <c r="C141" i="5"/>
  <c r="B141" i="5"/>
  <c r="E140" i="5"/>
  <c r="D140" i="5"/>
  <c r="C140" i="5"/>
  <c r="B140" i="5"/>
  <c r="E139" i="5"/>
  <c r="D139" i="5"/>
  <c r="C139" i="5"/>
  <c r="B139" i="5"/>
  <c r="E138" i="5"/>
  <c r="D138" i="5"/>
  <c r="C138" i="5"/>
  <c r="B138" i="5"/>
  <c r="E137" i="5"/>
  <c r="D137" i="5"/>
  <c r="C137" i="5"/>
  <c r="B137" i="5"/>
  <c r="E136" i="5"/>
  <c r="D136" i="5"/>
  <c r="C136" i="5"/>
  <c r="B136" i="5"/>
  <c r="E135" i="5"/>
  <c r="D135" i="5"/>
  <c r="C135" i="5"/>
  <c r="B135" i="5"/>
  <c r="E134" i="5"/>
  <c r="D134" i="5"/>
  <c r="C134" i="5"/>
  <c r="B134" i="5"/>
  <c r="E133" i="5"/>
  <c r="D133" i="5"/>
  <c r="C133" i="5"/>
  <c r="B133" i="5"/>
  <c r="E132" i="5"/>
  <c r="D132" i="5"/>
  <c r="C132" i="5"/>
  <c r="B132" i="5"/>
  <c r="E131" i="5"/>
  <c r="D131" i="5"/>
  <c r="C131" i="5"/>
  <c r="B131" i="5"/>
  <c r="E130" i="5"/>
  <c r="D130" i="5"/>
  <c r="C130" i="5"/>
  <c r="B130" i="5"/>
  <c r="E129" i="5"/>
  <c r="D129" i="5"/>
  <c r="C129" i="5"/>
  <c r="B129" i="5"/>
  <c r="E128" i="5"/>
  <c r="D128" i="5"/>
  <c r="C128" i="5"/>
  <c r="B128" i="5"/>
  <c r="E127" i="5"/>
  <c r="D127" i="5"/>
  <c r="C127" i="5"/>
  <c r="B127" i="5"/>
  <c r="E126" i="5"/>
  <c r="D126" i="5"/>
  <c r="C126" i="5"/>
  <c r="B126" i="5"/>
  <c r="E125" i="5"/>
  <c r="D125" i="5"/>
  <c r="C125" i="5"/>
  <c r="B125" i="5"/>
  <c r="E124" i="5"/>
  <c r="D124" i="5"/>
  <c r="C124" i="5"/>
  <c r="B124" i="5"/>
  <c r="E123" i="5"/>
  <c r="D123" i="5"/>
  <c r="C123" i="5"/>
  <c r="B123" i="5"/>
  <c r="E122" i="5"/>
  <c r="D122" i="5"/>
  <c r="C122" i="5"/>
  <c r="B122" i="5"/>
  <c r="E121" i="5"/>
  <c r="D121" i="5"/>
  <c r="C121" i="5"/>
  <c r="B121" i="5"/>
  <c r="E120" i="5"/>
  <c r="D120" i="5"/>
  <c r="C120" i="5"/>
  <c r="B120" i="5"/>
  <c r="E119" i="5"/>
  <c r="D119" i="5"/>
  <c r="C119" i="5"/>
  <c r="B119" i="5"/>
  <c r="E118" i="5"/>
  <c r="D118" i="5"/>
  <c r="C118" i="5"/>
  <c r="B118" i="5"/>
  <c r="E117" i="5"/>
  <c r="D117" i="5"/>
  <c r="C117" i="5"/>
  <c r="B117" i="5"/>
  <c r="E116" i="5"/>
  <c r="D116" i="5"/>
  <c r="C116" i="5"/>
  <c r="B116" i="5"/>
  <c r="E115" i="5"/>
  <c r="D115" i="5"/>
  <c r="C115" i="5"/>
  <c r="B115" i="5"/>
  <c r="E114" i="5"/>
  <c r="D114" i="5"/>
  <c r="C114" i="5"/>
  <c r="B114" i="5"/>
  <c r="E113" i="5"/>
  <c r="D113" i="5"/>
  <c r="C113" i="5"/>
  <c r="B113" i="5"/>
  <c r="E112" i="5"/>
  <c r="D112" i="5"/>
  <c r="C112" i="5"/>
  <c r="B112" i="5"/>
  <c r="E111" i="5"/>
  <c r="D111" i="5"/>
  <c r="C111" i="5"/>
  <c r="B111" i="5"/>
  <c r="E110" i="5"/>
  <c r="D110" i="5"/>
  <c r="C110" i="5"/>
  <c r="B110" i="5"/>
  <c r="E109" i="5"/>
  <c r="D109" i="5"/>
  <c r="C109" i="5"/>
  <c r="B109" i="5"/>
  <c r="E108" i="5"/>
  <c r="D108" i="5"/>
  <c r="C108" i="5"/>
  <c r="B108" i="5"/>
  <c r="E107" i="5"/>
  <c r="D107" i="5"/>
  <c r="C107" i="5"/>
  <c r="B107" i="5"/>
  <c r="E106" i="5"/>
  <c r="D106" i="5"/>
  <c r="C106" i="5"/>
  <c r="B106" i="5"/>
  <c r="E105" i="5"/>
  <c r="D105" i="5"/>
  <c r="C105" i="5"/>
  <c r="B105" i="5"/>
  <c r="E104" i="5"/>
  <c r="D104" i="5"/>
  <c r="C104" i="5"/>
  <c r="B104" i="5"/>
  <c r="E103" i="5"/>
  <c r="D103" i="5"/>
  <c r="C103" i="5"/>
  <c r="B103" i="5"/>
  <c r="E102" i="5"/>
  <c r="D102" i="5"/>
  <c r="C102" i="5"/>
  <c r="B102" i="5"/>
  <c r="E101" i="5"/>
  <c r="D101" i="5"/>
  <c r="C101" i="5"/>
  <c r="B101" i="5"/>
  <c r="E100" i="5"/>
  <c r="D100" i="5"/>
  <c r="C100" i="5"/>
  <c r="B100" i="5"/>
  <c r="E99" i="5"/>
  <c r="D99" i="5"/>
  <c r="C99" i="5"/>
  <c r="B99" i="5"/>
  <c r="E98" i="5"/>
  <c r="D98" i="5"/>
  <c r="C98" i="5"/>
  <c r="B98" i="5"/>
  <c r="E97" i="5"/>
  <c r="D97" i="5"/>
  <c r="C97" i="5"/>
  <c r="B97" i="5"/>
  <c r="E96" i="5"/>
  <c r="D96" i="5"/>
  <c r="C96" i="5"/>
  <c r="B96" i="5"/>
  <c r="E95" i="5"/>
  <c r="D95" i="5"/>
  <c r="C95" i="5"/>
  <c r="B95" i="5"/>
  <c r="E94" i="5"/>
  <c r="D94" i="5"/>
  <c r="C94" i="5"/>
  <c r="B94" i="5"/>
  <c r="E93" i="5"/>
  <c r="D93" i="5"/>
  <c r="C93" i="5"/>
  <c r="B93" i="5"/>
  <c r="E92" i="5"/>
  <c r="D92" i="5"/>
  <c r="C92" i="5"/>
  <c r="B92" i="5"/>
  <c r="E91" i="5"/>
  <c r="D91" i="5"/>
  <c r="C91" i="5"/>
  <c r="B91" i="5"/>
  <c r="E90" i="5"/>
  <c r="D90" i="5"/>
  <c r="C90" i="5"/>
  <c r="B90" i="5"/>
  <c r="E89" i="5"/>
  <c r="D89" i="5"/>
  <c r="C89" i="5"/>
  <c r="B89" i="5"/>
  <c r="E88" i="5"/>
  <c r="D88" i="5"/>
  <c r="C88" i="5"/>
  <c r="B88" i="5"/>
  <c r="E87" i="5"/>
  <c r="D87" i="5"/>
  <c r="C87" i="5"/>
  <c r="B87" i="5"/>
  <c r="E86" i="5"/>
  <c r="D86" i="5"/>
  <c r="C86" i="5"/>
  <c r="B86" i="5"/>
  <c r="E85" i="5"/>
  <c r="D85" i="5"/>
  <c r="C85" i="5"/>
  <c r="B85" i="5"/>
  <c r="E84" i="5"/>
  <c r="D84" i="5"/>
  <c r="C84" i="5"/>
  <c r="B84" i="5"/>
  <c r="E83" i="5"/>
  <c r="D83" i="5"/>
  <c r="C83" i="5"/>
  <c r="B83" i="5"/>
  <c r="E82" i="5"/>
  <c r="D82" i="5"/>
  <c r="C82" i="5"/>
  <c r="B82" i="5"/>
  <c r="E81" i="5"/>
  <c r="D81" i="5"/>
  <c r="C81" i="5"/>
  <c r="B81" i="5"/>
  <c r="E80" i="5"/>
  <c r="D80" i="5"/>
  <c r="C80" i="5"/>
  <c r="B80" i="5"/>
  <c r="E79" i="5"/>
  <c r="D79" i="5"/>
  <c r="C79" i="5"/>
  <c r="B79" i="5"/>
  <c r="E78" i="5"/>
  <c r="D78" i="5"/>
  <c r="C78" i="5"/>
  <c r="B78" i="5"/>
  <c r="E77" i="5"/>
  <c r="D77" i="5"/>
  <c r="C77" i="5"/>
  <c r="B77" i="5"/>
  <c r="E76" i="5"/>
  <c r="D76" i="5"/>
  <c r="C76" i="5"/>
  <c r="B76" i="5"/>
  <c r="E75" i="5"/>
  <c r="D75" i="5"/>
  <c r="C75" i="5"/>
  <c r="B75" i="5"/>
  <c r="E74" i="5"/>
  <c r="D74" i="5"/>
  <c r="C74" i="5"/>
  <c r="B74" i="5"/>
  <c r="E73" i="5"/>
  <c r="D73" i="5"/>
  <c r="C73" i="5"/>
  <c r="B73" i="5"/>
  <c r="E72" i="5"/>
  <c r="D72" i="5"/>
  <c r="C72" i="5"/>
  <c r="B72" i="5"/>
  <c r="E71" i="5"/>
  <c r="D71" i="5"/>
  <c r="C71" i="5"/>
  <c r="B71" i="5"/>
  <c r="E70" i="5"/>
  <c r="D70" i="5"/>
  <c r="C70" i="5"/>
  <c r="B70" i="5"/>
  <c r="E69" i="5"/>
  <c r="D69" i="5"/>
  <c r="C69" i="5"/>
  <c r="B69" i="5"/>
  <c r="E68" i="5"/>
  <c r="D68" i="5"/>
  <c r="C68" i="5"/>
  <c r="B68" i="5"/>
  <c r="E67" i="5"/>
  <c r="D67" i="5"/>
  <c r="C67" i="5"/>
  <c r="B67" i="5"/>
  <c r="E66" i="5"/>
  <c r="D66" i="5"/>
  <c r="C66" i="5"/>
  <c r="B66" i="5"/>
  <c r="E65" i="5"/>
  <c r="D65" i="5"/>
  <c r="C65" i="5"/>
  <c r="B65" i="5"/>
  <c r="E64" i="5"/>
  <c r="D64" i="5"/>
  <c r="C64" i="5"/>
  <c r="B64" i="5"/>
  <c r="E63" i="5"/>
  <c r="D63" i="5"/>
  <c r="C63" i="5"/>
  <c r="B63" i="5"/>
  <c r="E62" i="5"/>
  <c r="D62" i="5"/>
  <c r="C62" i="5"/>
  <c r="B62" i="5"/>
  <c r="E61" i="5"/>
  <c r="D61" i="5"/>
  <c r="C61" i="5"/>
  <c r="B61" i="5"/>
  <c r="E60" i="5"/>
  <c r="D60" i="5"/>
  <c r="C60" i="5"/>
  <c r="B60" i="5"/>
  <c r="E59" i="5"/>
  <c r="D59" i="5"/>
  <c r="C59" i="5"/>
  <c r="B59" i="5"/>
  <c r="E58" i="5"/>
  <c r="D58" i="5"/>
  <c r="C58" i="5"/>
  <c r="B58" i="5"/>
  <c r="E57" i="5"/>
  <c r="D57" i="5"/>
  <c r="C57" i="5"/>
  <c r="B57" i="5"/>
  <c r="E56" i="5"/>
  <c r="D56" i="5"/>
  <c r="C56" i="5"/>
  <c r="B56" i="5"/>
  <c r="E55" i="5"/>
  <c r="D55" i="5"/>
  <c r="C55" i="5"/>
  <c r="B55" i="5"/>
  <c r="E54" i="5"/>
  <c r="D54" i="5"/>
  <c r="C54" i="5"/>
  <c r="B54" i="5"/>
  <c r="E53" i="5"/>
  <c r="D53" i="5"/>
  <c r="C53" i="5"/>
  <c r="B53" i="5"/>
  <c r="E52" i="5"/>
  <c r="D52" i="5"/>
  <c r="C52" i="5"/>
  <c r="B52" i="5"/>
  <c r="E51" i="5"/>
  <c r="D51" i="5"/>
  <c r="C51" i="5"/>
  <c r="B51" i="5"/>
  <c r="E50" i="5"/>
  <c r="D50" i="5"/>
  <c r="C50" i="5"/>
  <c r="B50" i="5"/>
  <c r="E49" i="5"/>
  <c r="D49" i="5"/>
  <c r="C49" i="5"/>
  <c r="B49" i="5"/>
  <c r="E48" i="5"/>
  <c r="D48" i="5"/>
  <c r="C48" i="5"/>
  <c r="B48" i="5"/>
  <c r="E47" i="5"/>
  <c r="D47" i="5"/>
  <c r="C47" i="5"/>
  <c r="B47" i="5"/>
  <c r="E46" i="5"/>
  <c r="D46" i="5"/>
  <c r="C46" i="5"/>
  <c r="B46" i="5"/>
  <c r="E45" i="5"/>
  <c r="D45" i="5"/>
  <c r="C45" i="5"/>
  <c r="B45" i="5"/>
  <c r="E44" i="5"/>
  <c r="D44" i="5"/>
  <c r="C44" i="5"/>
  <c r="B44" i="5"/>
  <c r="E43" i="5"/>
  <c r="D43" i="5"/>
  <c r="C43" i="5"/>
  <c r="B43" i="5"/>
  <c r="E42" i="5"/>
  <c r="D42" i="5"/>
  <c r="C42" i="5"/>
  <c r="B42" i="5"/>
  <c r="E41" i="5"/>
  <c r="D41" i="5"/>
  <c r="C41" i="5"/>
  <c r="B41" i="5"/>
  <c r="E40" i="5"/>
  <c r="D40" i="5"/>
  <c r="C40" i="5"/>
  <c r="B40" i="5"/>
  <c r="E39" i="5"/>
  <c r="D39" i="5"/>
  <c r="C39" i="5"/>
  <c r="B39" i="5"/>
  <c r="E38" i="5"/>
  <c r="D38" i="5"/>
  <c r="C38" i="5"/>
  <c r="B38" i="5"/>
  <c r="E37" i="5"/>
  <c r="D37" i="5"/>
  <c r="C37" i="5"/>
  <c r="B37" i="5"/>
  <c r="E36" i="5"/>
  <c r="D36" i="5"/>
  <c r="C36" i="5"/>
  <c r="B36" i="5"/>
  <c r="E35" i="5"/>
  <c r="D35" i="5"/>
  <c r="C35" i="5"/>
  <c r="B35" i="5"/>
  <c r="E34" i="5"/>
  <c r="D34" i="5"/>
  <c r="C34" i="5"/>
  <c r="B34" i="5"/>
  <c r="E33" i="5"/>
  <c r="D33" i="5"/>
  <c r="C33" i="5"/>
  <c r="B33" i="5"/>
  <c r="E32" i="5"/>
  <c r="D32" i="5"/>
  <c r="C32" i="5"/>
  <c r="B32" i="5"/>
  <c r="E31" i="5"/>
  <c r="D31" i="5"/>
  <c r="C31" i="5"/>
  <c r="B31" i="5"/>
  <c r="E30" i="5"/>
  <c r="D30" i="5"/>
  <c r="C30" i="5"/>
  <c r="B30" i="5"/>
  <c r="E29" i="5"/>
  <c r="D29" i="5"/>
  <c r="C29" i="5"/>
  <c r="B29" i="5"/>
  <c r="E28" i="5"/>
  <c r="D28" i="5"/>
  <c r="C28" i="5"/>
  <c r="B28" i="5"/>
  <c r="E27" i="5"/>
  <c r="D27" i="5"/>
  <c r="C27" i="5"/>
  <c r="B27" i="5"/>
  <c r="E26" i="5"/>
  <c r="D26" i="5"/>
  <c r="C26" i="5"/>
  <c r="B26" i="5"/>
  <c r="E25" i="5"/>
  <c r="D25" i="5"/>
  <c r="C25" i="5"/>
  <c r="B25" i="5"/>
  <c r="E24" i="5"/>
  <c r="D24" i="5"/>
  <c r="C24" i="5"/>
  <c r="B24" i="5"/>
  <c r="C23" i="5"/>
  <c r="D23" i="5"/>
  <c r="E23" i="5"/>
  <c r="B23" i="5"/>
  <c r="E22" i="5"/>
  <c r="AA145" i="87"/>
  <c r="AA160" i="87" s="1"/>
  <c r="AA175" i="87" s="1"/>
  <c r="AA134" i="87"/>
  <c r="AA149" i="87" s="1"/>
  <c r="AA164" i="87" s="1"/>
  <c r="AA179" i="87" s="1"/>
  <c r="AA133" i="87"/>
  <c r="AA148" i="87" s="1"/>
  <c r="AA163" i="87" s="1"/>
  <c r="AA178" i="87" s="1"/>
  <c r="AA132" i="87"/>
  <c r="AA147" i="87" s="1"/>
  <c r="AA162" i="87" s="1"/>
  <c r="AA177" i="87" s="1"/>
  <c r="AA131" i="87"/>
  <c r="AA146" i="87" s="1"/>
  <c r="AA161" i="87" s="1"/>
  <c r="AA176" i="87" s="1"/>
  <c r="AA130" i="87"/>
  <c r="AA129" i="87"/>
  <c r="AA144" i="87" s="1"/>
  <c r="AA159" i="87" s="1"/>
  <c r="AA174" i="87" s="1"/>
  <c r="AA128" i="87"/>
  <c r="AA143" i="87" s="1"/>
  <c r="AA158" i="87" s="1"/>
  <c r="AA173" i="87" s="1"/>
  <c r="AA127" i="87"/>
  <c r="AA142" i="87" s="1"/>
  <c r="AA157" i="87" s="1"/>
  <c r="AA172" i="87" s="1"/>
  <c r="AA126" i="87"/>
  <c r="AA141" i="87" s="1"/>
  <c r="AA156" i="87" s="1"/>
  <c r="AA171" i="87" s="1"/>
  <c r="AA125" i="87"/>
  <c r="AA140" i="87" s="1"/>
  <c r="AA155" i="87" s="1"/>
  <c r="AA170" i="87" s="1"/>
  <c r="AA124" i="87"/>
  <c r="AA139" i="87" s="1"/>
  <c r="AA154" i="87" s="1"/>
  <c r="AA169" i="87" s="1"/>
  <c r="AA123" i="87"/>
  <c r="AA138" i="87" s="1"/>
  <c r="AA153" i="87" s="1"/>
  <c r="AA168" i="87" s="1"/>
  <c r="AA85" i="87"/>
  <c r="AA100" i="87" s="1"/>
  <c r="AA115" i="87" s="1"/>
  <c r="AA84" i="87"/>
  <c r="AA99" i="87" s="1"/>
  <c r="AA114" i="87" s="1"/>
  <c r="AA83" i="87"/>
  <c r="AA98" i="87" s="1"/>
  <c r="AA113" i="87" s="1"/>
  <c r="AA82" i="87"/>
  <c r="AA97" i="87" s="1"/>
  <c r="AA112" i="87" s="1"/>
  <c r="AA74" i="87"/>
  <c r="AA89" i="87" s="1"/>
  <c r="AA104" i="87" s="1"/>
  <c r="AA119" i="87" s="1"/>
  <c r="AA73" i="87"/>
  <c r="AA88" i="87" s="1"/>
  <c r="AA103" i="87" s="1"/>
  <c r="AA118" i="87" s="1"/>
  <c r="AA72" i="87"/>
  <c r="AA87" i="87" s="1"/>
  <c r="AA102" i="87" s="1"/>
  <c r="AA117" i="87" s="1"/>
  <c r="AA71" i="87"/>
  <c r="AA86" i="87" s="1"/>
  <c r="AA101" i="87" s="1"/>
  <c r="AA116" i="87" s="1"/>
  <c r="AA70" i="87"/>
  <c r="AA69" i="87"/>
  <c r="AA68" i="87"/>
  <c r="AA67" i="87"/>
  <c r="AA66" i="87"/>
  <c r="AA81" i="87" s="1"/>
  <c r="AA96" i="87" s="1"/>
  <c r="AA111" i="87" s="1"/>
  <c r="AA65" i="87"/>
  <c r="AA80" i="87" s="1"/>
  <c r="AA95" i="87" s="1"/>
  <c r="AA110" i="87" s="1"/>
  <c r="AA64" i="87"/>
  <c r="AA79" i="87" s="1"/>
  <c r="AA94" i="87" s="1"/>
  <c r="AA109" i="87" s="1"/>
  <c r="AA63" i="87"/>
  <c r="AA78" i="87" s="1"/>
  <c r="AA93" i="87" s="1"/>
  <c r="AA108" i="87" s="1"/>
  <c r="AA25" i="87"/>
  <c r="AA40" i="87" s="1"/>
  <c r="AA55" i="87" s="1"/>
  <c r="AA24" i="87"/>
  <c r="AA39" i="87" s="1"/>
  <c r="AA54" i="87" s="1"/>
  <c r="AA23" i="87"/>
  <c r="AA38" i="87" s="1"/>
  <c r="AA53" i="87" s="1"/>
  <c r="AA22" i="87"/>
  <c r="AA37" i="87" s="1"/>
  <c r="AA52" i="87" s="1"/>
  <c r="AA14" i="87"/>
  <c r="AA29" i="87" s="1"/>
  <c r="AA44" i="87" s="1"/>
  <c r="AA59" i="87" s="1"/>
  <c r="AA13" i="87"/>
  <c r="AA28" i="87" s="1"/>
  <c r="AA43" i="87" s="1"/>
  <c r="AA58" i="87" s="1"/>
  <c r="AA12" i="87"/>
  <c r="AA27" i="87" s="1"/>
  <c r="AA42" i="87" s="1"/>
  <c r="AA57" i="87" s="1"/>
  <c r="AA11" i="87"/>
  <c r="AA26" i="87" s="1"/>
  <c r="AA41" i="87" s="1"/>
  <c r="AA56" i="87" s="1"/>
  <c r="AA10" i="87"/>
  <c r="AA9" i="87"/>
  <c r="AA8" i="87"/>
  <c r="AA7" i="87"/>
  <c r="AA6" i="87"/>
  <c r="AA21" i="87" s="1"/>
  <c r="AA36" i="87" s="1"/>
  <c r="AA51" i="87" s="1"/>
  <c r="AA5" i="87"/>
  <c r="AA20" i="87" s="1"/>
  <c r="AA35" i="87" s="1"/>
  <c r="AA50" i="87" s="1"/>
  <c r="AA4" i="87"/>
  <c r="AA19" i="87" s="1"/>
  <c r="AA34" i="87" s="1"/>
  <c r="AA49" i="87" s="1"/>
  <c r="AA3" i="87"/>
  <c r="AA18" i="87" s="1"/>
  <c r="AA33" i="87" s="1"/>
  <c r="AA48" i="87" s="1"/>
  <c r="AA1" i="87"/>
  <c r="AF181" i="87"/>
  <c r="AE179" i="87"/>
  <c r="AE178" i="87"/>
  <c r="AE177" i="87"/>
  <c r="AE176" i="87"/>
  <c r="AE175" i="87"/>
  <c r="AE174" i="87"/>
  <c r="AE173" i="87"/>
  <c r="AE172" i="87"/>
  <c r="AE171" i="87"/>
  <c r="AE170" i="87"/>
  <c r="AE169" i="87"/>
  <c r="AE168" i="87"/>
  <c r="AC168" i="87"/>
  <c r="AC169" i="87" s="1"/>
  <c r="AC170" i="87" s="1"/>
  <c r="AC171" i="87" s="1"/>
  <c r="AC172" i="87" s="1"/>
  <c r="AC173" i="87" s="1"/>
  <c r="AC174" i="87" s="1"/>
  <c r="AC175" i="87" s="1"/>
  <c r="AC176" i="87" s="1"/>
  <c r="AC177" i="87" s="1"/>
  <c r="AF166" i="87"/>
  <c r="AE164" i="87"/>
  <c r="AE163" i="87"/>
  <c r="AE162" i="87"/>
  <c r="AE161" i="87"/>
  <c r="AE160" i="87"/>
  <c r="AE159" i="87"/>
  <c r="AE158" i="87"/>
  <c r="AE157" i="87"/>
  <c r="AE156" i="87"/>
  <c r="AC156" i="87"/>
  <c r="AC157" i="87" s="1"/>
  <c r="AC158" i="87" s="1"/>
  <c r="AC159" i="87" s="1"/>
  <c r="AC160" i="87" s="1"/>
  <c r="AC161" i="87" s="1"/>
  <c r="AC162" i="87" s="1"/>
  <c r="AE155" i="87"/>
  <c r="AE154" i="87"/>
  <c r="AE153" i="87"/>
  <c r="AC153" i="87"/>
  <c r="AC154" i="87" s="1"/>
  <c r="AC155" i="87" s="1"/>
  <c r="AF151" i="87"/>
  <c r="AE149" i="87"/>
  <c r="AE148" i="87"/>
  <c r="AE147" i="87"/>
  <c r="AE146" i="87"/>
  <c r="AE145" i="87"/>
  <c r="AE144" i="87"/>
  <c r="AE143" i="87"/>
  <c r="AE142" i="87"/>
  <c r="AE141" i="87"/>
  <c r="AE140" i="87"/>
  <c r="AE139" i="87"/>
  <c r="AE138" i="87"/>
  <c r="AC124" i="87"/>
  <c r="AC125" i="87" s="1"/>
  <c r="AC126" i="87" s="1"/>
  <c r="AC127" i="87" s="1"/>
  <c r="AC128" i="87" s="1"/>
  <c r="AC129" i="87" s="1"/>
  <c r="AC130" i="87" s="1"/>
  <c r="AC131" i="87" s="1"/>
  <c r="AC132" i="87" s="1"/>
  <c r="AC123" i="87"/>
  <c r="AF121" i="87"/>
  <c r="AE119" i="87"/>
  <c r="AE118" i="87"/>
  <c r="AE117" i="87"/>
  <c r="AE116" i="87"/>
  <c r="AE115" i="87"/>
  <c r="AE114" i="87"/>
  <c r="AE113" i="87"/>
  <c r="AE112" i="87"/>
  <c r="AE111" i="87"/>
  <c r="AE110" i="87"/>
  <c r="AC110" i="87"/>
  <c r="AC111" i="87" s="1"/>
  <c r="AC112" i="87" s="1"/>
  <c r="AC113" i="87" s="1"/>
  <c r="AC114" i="87" s="1"/>
  <c r="AC115" i="87" s="1"/>
  <c r="AC116" i="87" s="1"/>
  <c r="AC117" i="87" s="1"/>
  <c r="AE109" i="87"/>
  <c r="AC109" i="87"/>
  <c r="AE108" i="87"/>
  <c r="AC108" i="87"/>
  <c r="AF106" i="87"/>
  <c r="AE104" i="87"/>
  <c r="AC104" i="87"/>
  <c r="AE103" i="87"/>
  <c r="AE102" i="87"/>
  <c r="AE101" i="87"/>
  <c r="AE100" i="87"/>
  <c r="AE99" i="87"/>
  <c r="AE98" i="87"/>
  <c r="AE97" i="87"/>
  <c r="AE96" i="87"/>
  <c r="AC96" i="87"/>
  <c r="AC97" i="87" s="1"/>
  <c r="AC98" i="87" s="1"/>
  <c r="AC99" i="87" s="1"/>
  <c r="AC100" i="87" s="1"/>
  <c r="AC101" i="87" s="1"/>
  <c r="AC102" i="87" s="1"/>
  <c r="AC103" i="87" s="1"/>
  <c r="AE95" i="87"/>
  <c r="AE94" i="87"/>
  <c r="AE93" i="87"/>
  <c r="AC93" i="87"/>
  <c r="AC94" i="87" s="1"/>
  <c r="AC95" i="87" s="1"/>
  <c r="AF91" i="87"/>
  <c r="AE89" i="87"/>
  <c r="AE88" i="87"/>
  <c r="AE87" i="87"/>
  <c r="AE86" i="87"/>
  <c r="AE85" i="87"/>
  <c r="AE84" i="87"/>
  <c r="AE83" i="87"/>
  <c r="AE82" i="87"/>
  <c r="AE81" i="87"/>
  <c r="AE80" i="87"/>
  <c r="AE79" i="87"/>
  <c r="AE78" i="87"/>
  <c r="AC63" i="87"/>
  <c r="AC64" i="87" s="1"/>
  <c r="AC65" i="87" s="1"/>
  <c r="AC66" i="87" s="1"/>
  <c r="AC67" i="87" s="1"/>
  <c r="AC68" i="87" s="1"/>
  <c r="AC69" i="87" s="1"/>
  <c r="AC70" i="87" s="1"/>
  <c r="AC71" i="87" s="1"/>
  <c r="AC72" i="87" s="1"/>
  <c r="AF61" i="87"/>
  <c r="AE59" i="87"/>
  <c r="AE58" i="87"/>
  <c r="AE57" i="87"/>
  <c r="AE56" i="87"/>
  <c r="AE55" i="87"/>
  <c r="AE54" i="87"/>
  <c r="AE53" i="87"/>
  <c r="AE52" i="87"/>
  <c r="AE51" i="87"/>
  <c r="AC51" i="87"/>
  <c r="AC52" i="87" s="1"/>
  <c r="AC53" i="87" s="1"/>
  <c r="AC54" i="87" s="1"/>
  <c r="AC55" i="87" s="1"/>
  <c r="AC56" i="87" s="1"/>
  <c r="AC57" i="87" s="1"/>
  <c r="AE50" i="87"/>
  <c r="AC50" i="87"/>
  <c r="AE49" i="87"/>
  <c r="AC49" i="87"/>
  <c r="AE48" i="87"/>
  <c r="AC48" i="87"/>
  <c r="AF46" i="87"/>
  <c r="AE44" i="87"/>
  <c r="AE43" i="87"/>
  <c r="AE42" i="87"/>
  <c r="AE41" i="87"/>
  <c r="AE40" i="87"/>
  <c r="AE39" i="87"/>
  <c r="AE38" i="87"/>
  <c r="AE37" i="87"/>
  <c r="AE36" i="87"/>
  <c r="AE35" i="87"/>
  <c r="AE34" i="87"/>
  <c r="AE33" i="87"/>
  <c r="AC33" i="87"/>
  <c r="AC34" i="87" s="1"/>
  <c r="AC35" i="87" s="1"/>
  <c r="AC36" i="87" s="1"/>
  <c r="AC37" i="87" s="1"/>
  <c r="AC38" i="87" s="1"/>
  <c r="AC39" i="87" s="1"/>
  <c r="AC40" i="87" s="1"/>
  <c r="AC41" i="87" s="1"/>
  <c r="AC42" i="87" s="1"/>
  <c r="AF31" i="87"/>
  <c r="AE29" i="87"/>
  <c r="AE28" i="87"/>
  <c r="AE27" i="87"/>
  <c r="AE26" i="87"/>
  <c r="AE25" i="87"/>
  <c r="AE24" i="87"/>
  <c r="AE23" i="87"/>
  <c r="AE22" i="87"/>
  <c r="AE21" i="87"/>
  <c r="AE20" i="87"/>
  <c r="AE19" i="87"/>
  <c r="AE18" i="87"/>
  <c r="AC10" i="87"/>
  <c r="AC11" i="87" s="1"/>
  <c r="AC12" i="87" s="1"/>
  <c r="AC14" i="87" s="1"/>
  <c r="AC5" i="87"/>
  <c r="AC6" i="87" s="1"/>
  <c r="AC7" i="87" s="1"/>
  <c r="AC8" i="87" s="1"/>
  <c r="AC9" i="87" s="1"/>
  <c r="AC4" i="87"/>
  <c r="AC3" i="87"/>
  <c r="A23" i="87"/>
  <c r="A22" i="87"/>
  <c r="A21" i="87"/>
  <c r="A20" i="87"/>
  <c r="A19" i="87"/>
  <c r="A18" i="87"/>
  <c r="A15" i="87"/>
  <c r="A14" i="87"/>
  <c r="A13" i="87"/>
  <c r="A12" i="87"/>
  <c r="A11" i="87"/>
  <c r="A10" i="87"/>
  <c r="A7" i="87"/>
  <c r="A6" i="87"/>
  <c r="A5" i="87"/>
  <c r="A4" i="87"/>
  <c r="A3" i="87"/>
  <c r="A2" i="87"/>
  <c r="G2" i="87"/>
  <c r="AF61" i="86"/>
  <c r="AE59" i="86"/>
  <c r="AE58" i="86"/>
  <c r="AE57" i="86"/>
  <c r="AE56" i="86"/>
  <c r="AE55" i="86"/>
  <c r="AE54" i="86"/>
  <c r="AE53" i="86"/>
  <c r="AE52" i="86"/>
  <c r="AC52" i="86"/>
  <c r="AC53" i="86" s="1"/>
  <c r="AC54" i="86" s="1"/>
  <c r="AC55" i="86" s="1"/>
  <c r="AC56" i="86" s="1"/>
  <c r="AC57" i="86" s="1"/>
  <c r="AE51" i="86"/>
  <c r="AE50" i="86"/>
  <c r="AE49" i="86"/>
  <c r="AC49" i="86"/>
  <c r="AC50" i="86" s="1"/>
  <c r="AC51" i="86" s="1"/>
  <c r="AE48" i="86"/>
  <c r="AC48" i="86"/>
  <c r="AF46" i="86"/>
  <c r="AE44" i="86"/>
  <c r="AE43" i="86"/>
  <c r="AE42" i="86"/>
  <c r="AE41" i="86"/>
  <c r="AE40" i="86"/>
  <c r="AE39" i="86"/>
  <c r="AE38" i="86"/>
  <c r="AE37" i="86"/>
  <c r="AE36" i="86"/>
  <c r="AE35" i="86"/>
  <c r="AE34" i="86"/>
  <c r="AC34" i="86"/>
  <c r="AC35" i="86" s="1"/>
  <c r="AC36" i="86" s="1"/>
  <c r="AC37" i="86" s="1"/>
  <c r="AC38" i="86" s="1"/>
  <c r="AC39" i="86" s="1"/>
  <c r="AC40" i="86" s="1"/>
  <c r="AC41" i="86" s="1"/>
  <c r="AC42" i="86" s="1"/>
  <c r="AE33" i="86"/>
  <c r="AC33" i="86"/>
  <c r="AF31" i="86"/>
  <c r="AE29" i="86"/>
  <c r="AE28" i="86"/>
  <c r="AE27" i="86"/>
  <c r="AE26" i="86"/>
  <c r="AE25" i="86"/>
  <c r="AE24" i="86"/>
  <c r="AE23" i="86"/>
  <c r="AE22" i="86"/>
  <c r="AE21" i="86"/>
  <c r="AE20" i="86"/>
  <c r="AE19" i="86"/>
  <c r="AE18" i="86"/>
  <c r="AC3" i="86"/>
  <c r="AC4" i="86" s="1"/>
  <c r="AC5" i="86" s="1"/>
  <c r="AC6" i="86" s="1"/>
  <c r="AC7" i="86" s="1"/>
  <c r="AC8" i="86" s="1"/>
  <c r="AC9" i="86" s="1"/>
  <c r="AC10" i="86" s="1"/>
  <c r="AC11" i="86" s="1"/>
  <c r="AC12" i="86" s="1"/>
  <c r="AA14" i="86"/>
  <c r="AA29" i="86" s="1"/>
  <c r="AA44" i="86" s="1"/>
  <c r="AA59" i="86" s="1"/>
  <c r="AA13" i="86"/>
  <c r="AA28" i="86" s="1"/>
  <c r="AA43" i="86" s="1"/>
  <c r="AA58" i="86" s="1"/>
  <c r="A13" i="86"/>
  <c r="AA12" i="86"/>
  <c r="AA27" i="86" s="1"/>
  <c r="AA42" i="86" s="1"/>
  <c r="AA57" i="86" s="1"/>
  <c r="A12" i="86"/>
  <c r="AA11" i="86"/>
  <c r="AA26" i="86" s="1"/>
  <c r="AA41" i="86" s="1"/>
  <c r="AA56" i="86" s="1"/>
  <c r="A11" i="86"/>
  <c r="AA10" i="86"/>
  <c r="AA25" i="86" s="1"/>
  <c r="AA40" i="86" s="1"/>
  <c r="AA55" i="86" s="1"/>
  <c r="A10" i="86"/>
  <c r="AA9" i="86"/>
  <c r="AA24" i="86" s="1"/>
  <c r="AA39" i="86" s="1"/>
  <c r="AA54" i="86" s="1"/>
  <c r="A9" i="86"/>
  <c r="AA8" i="86"/>
  <c r="AA23" i="86" s="1"/>
  <c r="AA38" i="86" s="1"/>
  <c r="AA53" i="86" s="1"/>
  <c r="A8" i="86"/>
  <c r="AA7" i="86"/>
  <c r="AA22" i="86" s="1"/>
  <c r="AA37" i="86" s="1"/>
  <c r="AA52" i="86" s="1"/>
  <c r="A7" i="86"/>
  <c r="AA6" i="86"/>
  <c r="AA21" i="86" s="1"/>
  <c r="AA36" i="86" s="1"/>
  <c r="AA51" i="86" s="1"/>
  <c r="A6" i="86"/>
  <c r="AA5" i="86"/>
  <c r="AA20" i="86" s="1"/>
  <c r="AA35" i="86" s="1"/>
  <c r="AA50" i="86" s="1"/>
  <c r="A5" i="86"/>
  <c r="AA4" i="86"/>
  <c r="AA19" i="86" s="1"/>
  <c r="AA34" i="86" s="1"/>
  <c r="AA49" i="86" s="1"/>
  <c r="A4" i="86"/>
  <c r="AA3" i="86"/>
  <c r="AA18" i="86" s="1"/>
  <c r="AA33" i="86" s="1"/>
  <c r="AA48" i="86" s="1"/>
  <c r="A3" i="86"/>
  <c r="A2" i="86"/>
  <c r="AA1" i="86"/>
  <c r="G1" i="86"/>
  <c r="A1" i="86"/>
  <c r="AF61" i="85"/>
  <c r="AE59" i="85"/>
  <c r="AE58" i="85"/>
  <c r="AE57" i="85"/>
  <c r="AE56" i="85"/>
  <c r="AE55" i="85"/>
  <c r="AE54" i="85"/>
  <c r="AE53" i="85"/>
  <c r="AE52" i="85"/>
  <c r="AE51" i="85"/>
  <c r="AE50" i="85"/>
  <c r="AE49" i="85"/>
  <c r="AC49" i="85"/>
  <c r="AC50" i="85" s="1"/>
  <c r="AC51" i="85" s="1"/>
  <c r="AC52" i="85" s="1"/>
  <c r="AC53" i="85" s="1"/>
  <c r="AC54" i="85" s="1"/>
  <c r="AC55" i="85" s="1"/>
  <c r="AC56" i="85" s="1"/>
  <c r="AC57" i="85" s="1"/>
  <c r="AE48" i="85"/>
  <c r="AC48" i="85"/>
  <c r="AF46" i="85"/>
  <c r="AE44" i="85"/>
  <c r="AE43" i="85"/>
  <c r="AE42" i="85"/>
  <c r="AE41" i="85"/>
  <c r="AE40" i="85"/>
  <c r="AE39" i="85"/>
  <c r="AE38" i="85"/>
  <c r="AE37" i="85"/>
  <c r="AE36" i="85"/>
  <c r="AE35" i="85"/>
  <c r="AE34" i="85"/>
  <c r="AE33" i="85"/>
  <c r="AC33" i="85"/>
  <c r="AC34" i="85" s="1"/>
  <c r="AC35" i="85" s="1"/>
  <c r="AC36" i="85" s="1"/>
  <c r="AC37" i="85" s="1"/>
  <c r="AC38" i="85" s="1"/>
  <c r="AC39" i="85" s="1"/>
  <c r="AC40" i="85" s="1"/>
  <c r="AC41" i="85" s="1"/>
  <c r="AC42" i="85" s="1"/>
  <c r="AF31" i="85"/>
  <c r="AE29" i="85"/>
  <c r="AE28" i="85"/>
  <c r="AE27" i="85"/>
  <c r="AE26" i="85"/>
  <c r="AE25" i="85"/>
  <c r="AE24" i="85"/>
  <c r="AE23" i="85"/>
  <c r="AE22" i="85"/>
  <c r="AE21" i="85"/>
  <c r="AE20" i="85"/>
  <c r="AE19" i="85"/>
  <c r="AE18" i="85"/>
  <c r="AC5" i="85"/>
  <c r="AC6" i="85" s="1"/>
  <c r="AC7" i="85" s="1"/>
  <c r="AC8" i="85" s="1"/>
  <c r="AC9" i="85" s="1"/>
  <c r="AC10" i="85" s="1"/>
  <c r="AC11" i="85" s="1"/>
  <c r="AC12" i="85" s="1"/>
  <c r="AC3" i="85"/>
  <c r="AC4" i="85" s="1"/>
  <c r="AA14" i="85"/>
  <c r="AA29" i="85" s="1"/>
  <c r="AA44" i="85" s="1"/>
  <c r="AA59" i="85" s="1"/>
  <c r="AA13" i="85"/>
  <c r="AA28" i="85" s="1"/>
  <c r="AA43" i="85" s="1"/>
  <c r="AA58" i="85" s="1"/>
  <c r="A13" i="85"/>
  <c r="AA12" i="85"/>
  <c r="AA27" i="85" s="1"/>
  <c r="AA42" i="85" s="1"/>
  <c r="AA57" i="85" s="1"/>
  <c r="A12" i="85"/>
  <c r="AA11" i="85"/>
  <c r="AA26" i="85" s="1"/>
  <c r="AA41" i="85" s="1"/>
  <c r="AA56" i="85" s="1"/>
  <c r="A11" i="85"/>
  <c r="AA10" i="85"/>
  <c r="AA25" i="85" s="1"/>
  <c r="AA40" i="85" s="1"/>
  <c r="AA55" i="85" s="1"/>
  <c r="A10" i="85"/>
  <c r="AA9" i="85"/>
  <c r="AA24" i="85" s="1"/>
  <c r="AA39" i="85" s="1"/>
  <c r="AA54" i="85" s="1"/>
  <c r="A9" i="85"/>
  <c r="AA8" i="85"/>
  <c r="AA23" i="85" s="1"/>
  <c r="AA38" i="85" s="1"/>
  <c r="AA53" i="85" s="1"/>
  <c r="A8" i="85"/>
  <c r="AA7" i="85"/>
  <c r="AA22" i="85" s="1"/>
  <c r="AA37" i="85" s="1"/>
  <c r="AA52" i="85" s="1"/>
  <c r="A7" i="85"/>
  <c r="AA6" i="85"/>
  <c r="AA21" i="85" s="1"/>
  <c r="AA36" i="85" s="1"/>
  <c r="AA51" i="85" s="1"/>
  <c r="A6" i="85"/>
  <c r="AA5" i="85"/>
  <c r="AA20" i="85" s="1"/>
  <c r="AA35" i="85" s="1"/>
  <c r="AA50" i="85" s="1"/>
  <c r="A5" i="85"/>
  <c r="AA4" i="85"/>
  <c r="AA19" i="85" s="1"/>
  <c r="AA34" i="85" s="1"/>
  <c r="AA49" i="85" s="1"/>
  <c r="A4" i="85"/>
  <c r="AA3" i="85"/>
  <c r="AA18" i="85" s="1"/>
  <c r="AA33" i="85" s="1"/>
  <c r="AA48" i="85" s="1"/>
  <c r="A3" i="85"/>
  <c r="A2" i="85"/>
  <c r="AA1" i="85"/>
  <c r="G1" i="85"/>
  <c r="A1" i="85"/>
  <c r="AE59" i="84"/>
  <c r="AE58" i="84"/>
  <c r="AE57" i="84"/>
  <c r="AE56" i="84"/>
  <c r="AE55" i="84"/>
  <c r="AE54" i="84"/>
  <c r="AE53" i="84"/>
  <c r="AE52" i="84"/>
  <c r="AE51" i="84"/>
  <c r="AE50" i="84"/>
  <c r="AE49" i="84"/>
  <c r="AE48" i="84"/>
  <c r="AE44" i="84"/>
  <c r="AE43" i="84"/>
  <c r="AE42" i="84"/>
  <c r="AE41" i="84"/>
  <c r="AE40" i="84"/>
  <c r="AE39" i="84"/>
  <c r="AE38" i="84"/>
  <c r="AE37" i="84"/>
  <c r="AE36" i="84"/>
  <c r="AE35" i="84"/>
  <c r="AE34" i="84"/>
  <c r="AE33" i="84"/>
  <c r="AE29" i="84"/>
  <c r="AE28" i="84"/>
  <c r="AE27" i="84"/>
  <c r="AE26" i="84"/>
  <c r="AE25" i="84"/>
  <c r="AE24" i="84"/>
  <c r="AE23" i="84"/>
  <c r="AE22" i="84"/>
  <c r="AE21" i="84"/>
  <c r="AE20" i="84"/>
  <c r="AE19" i="84"/>
  <c r="AE18" i="84"/>
  <c r="A11" i="84"/>
  <c r="A10" i="84"/>
  <c r="A9" i="84"/>
  <c r="A8" i="84"/>
  <c r="A7" i="84"/>
  <c r="A6" i="84"/>
  <c r="A5" i="84"/>
  <c r="A4" i="84"/>
  <c r="A3" i="84"/>
  <c r="A2" i="84"/>
  <c r="A1" i="84"/>
  <c r="AC48" i="84"/>
  <c r="AC49" i="84" s="1"/>
  <c r="AC50" i="84" s="1"/>
  <c r="AC51" i="84" s="1"/>
  <c r="AC52" i="84" s="1"/>
  <c r="AC53" i="84" s="1"/>
  <c r="AC54" i="84" s="1"/>
  <c r="AC55" i="84" s="1"/>
  <c r="AC56" i="84" s="1"/>
  <c r="AC57" i="84" s="1"/>
  <c r="AC33" i="84"/>
  <c r="AC34" i="84" s="1"/>
  <c r="AC35" i="84" s="1"/>
  <c r="AC36" i="84" s="1"/>
  <c r="AC37" i="84" s="1"/>
  <c r="AC38" i="84" s="1"/>
  <c r="AC39" i="84" s="1"/>
  <c r="AC40" i="84" s="1"/>
  <c r="AC41" i="84" s="1"/>
  <c r="AC42" i="84" s="1"/>
  <c r="AA14" i="84"/>
  <c r="AA29" i="84" s="1"/>
  <c r="AA44" i="84" s="1"/>
  <c r="AA59" i="84" s="1"/>
  <c r="AA13" i="84"/>
  <c r="AA28" i="84" s="1"/>
  <c r="AA43" i="84" s="1"/>
  <c r="AA58" i="84" s="1"/>
  <c r="A13" i="84"/>
  <c r="AA12" i="84"/>
  <c r="AA27" i="84" s="1"/>
  <c r="AA42" i="84" s="1"/>
  <c r="AA57" i="84" s="1"/>
  <c r="A12" i="84"/>
  <c r="AA11" i="84"/>
  <c r="AA26" i="84" s="1"/>
  <c r="AA41" i="84" s="1"/>
  <c r="AA56" i="84" s="1"/>
  <c r="AA10" i="84"/>
  <c r="AA25" i="84" s="1"/>
  <c r="AA40" i="84" s="1"/>
  <c r="AA55" i="84" s="1"/>
  <c r="AA9" i="84"/>
  <c r="AA24" i="84" s="1"/>
  <c r="AA39" i="84" s="1"/>
  <c r="AA54" i="84" s="1"/>
  <c r="AA8" i="84"/>
  <c r="AA23" i="84" s="1"/>
  <c r="AA38" i="84" s="1"/>
  <c r="AA53" i="84" s="1"/>
  <c r="AA7" i="84"/>
  <c r="AA22" i="84" s="1"/>
  <c r="AA37" i="84" s="1"/>
  <c r="AA52" i="84" s="1"/>
  <c r="AA6" i="84"/>
  <c r="AA21" i="84" s="1"/>
  <c r="AA36" i="84" s="1"/>
  <c r="AA51" i="84" s="1"/>
  <c r="AA5" i="84"/>
  <c r="AA20" i="84" s="1"/>
  <c r="AA35" i="84" s="1"/>
  <c r="AA50" i="84" s="1"/>
  <c r="AA4" i="84"/>
  <c r="AA19" i="84" s="1"/>
  <c r="AA34" i="84" s="1"/>
  <c r="AA49" i="84" s="1"/>
  <c r="AC3" i="84"/>
  <c r="AC4" i="84" s="1"/>
  <c r="AC5" i="84" s="1"/>
  <c r="AC6" i="84" s="1"/>
  <c r="AC7" i="84" s="1"/>
  <c r="AC8" i="84" s="1"/>
  <c r="AC9" i="84" s="1"/>
  <c r="AC10" i="84" s="1"/>
  <c r="AC11" i="84" s="1"/>
  <c r="AC12" i="84" s="1"/>
  <c r="AA3" i="84"/>
  <c r="AA18" i="84" s="1"/>
  <c r="AA33" i="84" s="1"/>
  <c r="AA48" i="84" s="1"/>
  <c r="AA1" i="84"/>
  <c r="AF61" i="83"/>
  <c r="AE59" i="83"/>
  <c r="AA59" i="83"/>
  <c r="AE58" i="83"/>
  <c r="AA58" i="83"/>
  <c r="AE57" i="83"/>
  <c r="AA57" i="83" s="1"/>
  <c r="AE56" i="83"/>
  <c r="AA56" i="83"/>
  <c r="AE55" i="83"/>
  <c r="AA55" i="83"/>
  <c r="AE54" i="83"/>
  <c r="AA54" i="83"/>
  <c r="AE53" i="83"/>
  <c r="AA53" i="83" s="1"/>
  <c r="AE52" i="83"/>
  <c r="AA52" i="83"/>
  <c r="AE51" i="83"/>
  <c r="AA51" i="83"/>
  <c r="AE50" i="83"/>
  <c r="AA50" i="83"/>
  <c r="AE49" i="83"/>
  <c r="AA49" i="83" s="1"/>
  <c r="AE48" i="83"/>
  <c r="AC48" i="83"/>
  <c r="AC49" i="83" s="1"/>
  <c r="AC50" i="83" s="1"/>
  <c r="AC51" i="83" s="1"/>
  <c r="AC52" i="83" s="1"/>
  <c r="AC53" i="83" s="1"/>
  <c r="AC54" i="83" s="1"/>
  <c r="AC55" i="83" s="1"/>
  <c r="AC56" i="83" s="1"/>
  <c r="AC57" i="83" s="1"/>
  <c r="AA48" i="83"/>
  <c r="AF46" i="83"/>
  <c r="AE44" i="83"/>
  <c r="AA44" i="83"/>
  <c r="AE43" i="83"/>
  <c r="AA43" i="83"/>
  <c r="AE42" i="83"/>
  <c r="AA42" i="83" s="1"/>
  <c r="AE41" i="83"/>
  <c r="AA41" i="83" s="1"/>
  <c r="AE40" i="83"/>
  <c r="AA40" i="83" s="1"/>
  <c r="AE39" i="83"/>
  <c r="AA39" i="83"/>
  <c r="AE38" i="83"/>
  <c r="AA38" i="83" s="1"/>
  <c r="AE37" i="83"/>
  <c r="AA37" i="83"/>
  <c r="AE36" i="83"/>
  <c r="AA36" i="83" s="1"/>
  <c r="AE35" i="83"/>
  <c r="AC35" i="83"/>
  <c r="AC36" i="83" s="1"/>
  <c r="AC37" i="83" s="1"/>
  <c r="AC38" i="83" s="1"/>
  <c r="AC39" i="83" s="1"/>
  <c r="AC40" i="83" s="1"/>
  <c r="AC41" i="83" s="1"/>
  <c r="AC42" i="83" s="1"/>
  <c r="AA35" i="83"/>
  <c r="AE34" i="83"/>
  <c r="AC34" i="83"/>
  <c r="AA34" i="83"/>
  <c r="AE33" i="83"/>
  <c r="AA33" i="83" s="1"/>
  <c r="AC33" i="83"/>
  <c r="AF31" i="83"/>
  <c r="AE29" i="83"/>
  <c r="AA29" i="83" s="1"/>
  <c r="AE28" i="83"/>
  <c r="AA28" i="83"/>
  <c r="AE27" i="83"/>
  <c r="AA27" i="83"/>
  <c r="AE26" i="83"/>
  <c r="AA26" i="83"/>
  <c r="AE25" i="83"/>
  <c r="AA25" i="83" s="1"/>
  <c r="AE24" i="83"/>
  <c r="AA24" i="83"/>
  <c r="AE23" i="83"/>
  <c r="AA23" i="83"/>
  <c r="AE22" i="83"/>
  <c r="AA22" i="83" s="1"/>
  <c r="AE21" i="83"/>
  <c r="AA21" i="83" s="1"/>
  <c r="AE20" i="83"/>
  <c r="AA20" i="83"/>
  <c r="AE19" i="83"/>
  <c r="AA19" i="83"/>
  <c r="AE18" i="83"/>
  <c r="AA18" i="83" s="1"/>
  <c r="AA14" i="83"/>
  <c r="AA13" i="83"/>
  <c r="AA12" i="83"/>
  <c r="AA11" i="83"/>
  <c r="AA10" i="83"/>
  <c r="AA9" i="83"/>
  <c r="AA8" i="83"/>
  <c r="AA7" i="83"/>
  <c r="AA6" i="83"/>
  <c r="AA5" i="83"/>
  <c r="AA4" i="83"/>
  <c r="AC3" i="83"/>
  <c r="AC4" i="83" s="1"/>
  <c r="AC5" i="83" s="1"/>
  <c r="AC6" i="83" s="1"/>
  <c r="AC7" i="83" s="1"/>
  <c r="AC8" i="83" s="1"/>
  <c r="AC9" i="83" s="1"/>
  <c r="AC10" i="83" s="1"/>
  <c r="AC11" i="83" s="1"/>
  <c r="AC12" i="83" s="1"/>
  <c r="AA3" i="83"/>
  <c r="AA1" i="83"/>
  <c r="A13" i="83"/>
  <c r="A12" i="83"/>
  <c r="A11" i="83"/>
  <c r="A10" i="83"/>
  <c r="A9" i="83"/>
  <c r="A8" i="83"/>
  <c r="A7" i="83"/>
  <c r="A6" i="83"/>
  <c r="A5" i="83"/>
  <c r="A4" i="83"/>
  <c r="A3" i="83"/>
  <c r="A2" i="83"/>
  <c r="G1" i="83"/>
  <c r="A1" i="83"/>
  <c r="AF61" i="82"/>
  <c r="AE59" i="82"/>
  <c r="AA59" i="82"/>
  <c r="AE58" i="82"/>
  <c r="AA58" i="82" s="1"/>
  <c r="AE57" i="82"/>
  <c r="AA57" i="82" s="1"/>
  <c r="AE56" i="82"/>
  <c r="AA56" i="82" s="1"/>
  <c r="AE55" i="82"/>
  <c r="AA55" i="82"/>
  <c r="AE54" i="82"/>
  <c r="AA54" i="82" s="1"/>
  <c r="AE53" i="82"/>
  <c r="AA53" i="82" s="1"/>
  <c r="AE52" i="82"/>
  <c r="AA52" i="82"/>
  <c r="AE51" i="82"/>
  <c r="AA51" i="82"/>
  <c r="AE50" i="82"/>
  <c r="AA50" i="82" s="1"/>
  <c r="AE49" i="82"/>
  <c r="AA49" i="82" s="1"/>
  <c r="AE48" i="82"/>
  <c r="AC48" i="82"/>
  <c r="AC49" i="82" s="1"/>
  <c r="AC50" i="82" s="1"/>
  <c r="AC51" i="82" s="1"/>
  <c r="AC52" i="82" s="1"/>
  <c r="AC53" i="82" s="1"/>
  <c r="AC54" i="82" s="1"/>
  <c r="AC55" i="82" s="1"/>
  <c r="AC56" i="82" s="1"/>
  <c r="AC57" i="82" s="1"/>
  <c r="AA48" i="82"/>
  <c r="AF46" i="82"/>
  <c r="AE44" i="82"/>
  <c r="AA44" i="82"/>
  <c r="AE43" i="82"/>
  <c r="AA43" i="82"/>
  <c r="AE42" i="82"/>
  <c r="AA42" i="82"/>
  <c r="AE41" i="82"/>
  <c r="AA41" i="82" s="1"/>
  <c r="AE40" i="82"/>
  <c r="AA40" i="82"/>
  <c r="AE39" i="82"/>
  <c r="AA39" i="82"/>
  <c r="AE38" i="82"/>
  <c r="AA38" i="82"/>
  <c r="AE37" i="82"/>
  <c r="AA37" i="82" s="1"/>
  <c r="AE36" i="82"/>
  <c r="AA36" i="82" s="1"/>
  <c r="AE35" i="82"/>
  <c r="AC35" i="82"/>
  <c r="AC36" i="82" s="1"/>
  <c r="AC37" i="82" s="1"/>
  <c r="AC38" i="82" s="1"/>
  <c r="AC39" i="82" s="1"/>
  <c r="AC40" i="82" s="1"/>
  <c r="AC41" i="82" s="1"/>
  <c r="AC42" i="82" s="1"/>
  <c r="AA35" i="82"/>
  <c r="AE34" i="82"/>
  <c r="AC34" i="82"/>
  <c r="AA34" i="82"/>
  <c r="AE33" i="82"/>
  <c r="AA33" i="82" s="1"/>
  <c r="AC33" i="82"/>
  <c r="AF31" i="82"/>
  <c r="AE29" i="82"/>
  <c r="AA29" i="82"/>
  <c r="AE28" i="82"/>
  <c r="AA28" i="82" s="1"/>
  <c r="AE27" i="82"/>
  <c r="AA27" i="82"/>
  <c r="AE26" i="82"/>
  <c r="AA26" i="82"/>
  <c r="AE25" i="82"/>
  <c r="AA25" i="82"/>
  <c r="AE24" i="82"/>
  <c r="AA24" i="82" s="1"/>
  <c r="AE23" i="82"/>
  <c r="AA23" i="82"/>
  <c r="AE22" i="82"/>
  <c r="AA22" i="82" s="1"/>
  <c r="AE21" i="82"/>
  <c r="AA21" i="82"/>
  <c r="AE20" i="82"/>
  <c r="AA20" i="82" s="1"/>
  <c r="AE19" i="82"/>
  <c r="AA19" i="82"/>
  <c r="AE18" i="82"/>
  <c r="AA18" i="82" s="1"/>
  <c r="AA14" i="82"/>
  <c r="AA13" i="82"/>
  <c r="A13" i="82"/>
  <c r="AA12" i="82"/>
  <c r="A12" i="82"/>
  <c r="AA11" i="82"/>
  <c r="A11" i="82"/>
  <c r="AA10" i="82"/>
  <c r="A10" i="82"/>
  <c r="AA9" i="82"/>
  <c r="A9" i="82"/>
  <c r="AA8" i="82"/>
  <c r="A8" i="82"/>
  <c r="AA7" i="82"/>
  <c r="A7" i="82"/>
  <c r="AA6" i="82"/>
  <c r="A6" i="82"/>
  <c r="AA5" i="82"/>
  <c r="A5" i="82"/>
  <c r="AA4" i="82"/>
  <c r="A4" i="82"/>
  <c r="AC3" i="82"/>
  <c r="AC4" i="82" s="1"/>
  <c r="AC5" i="82" s="1"/>
  <c r="AC6" i="82" s="1"/>
  <c r="AC7" i="82" s="1"/>
  <c r="AC8" i="82" s="1"/>
  <c r="AC9" i="82" s="1"/>
  <c r="AC10" i="82" s="1"/>
  <c r="AC11" i="82" s="1"/>
  <c r="AC12" i="82" s="1"/>
  <c r="AA3" i="82"/>
  <c r="A3" i="82"/>
  <c r="AD2" i="82"/>
  <c r="AD3" i="82" s="1"/>
  <c r="A2" i="82"/>
  <c r="AA1" i="82"/>
  <c r="G1" i="82"/>
  <c r="A1" i="82"/>
  <c r="B1" i="63"/>
  <c r="B1" i="70"/>
  <c r="U4" i="80"/>
  <c r="AC4" i="80" s="1"/>
  <c r="U4" i="76"/>
  <c r="L2" i="6"/>
  <c r="G3" i="87" s="1"/>
  <c r="J2" i="6"/>
  <c r="L5" i="6" s="1"/>
  <c r="AD47" i="83" s="1"/>
  <c r="AD48" i="83" s="1"/>
  <c r="AD49" i="83" s="1"/>
  <c r="B18" i="87" l="1"/>
  <c r="AD62" i="87"/>
  <c r="AD63" i="87" s="1"/>
  <c r="B10" i="87"/>
  <c r="AD2" i="71"/>
  <c r="AD3" i="71" s="1"/>
  <c r="AD4" i="71" s="1"/>
  <c r="AD5" i="71" s="1"/>
  <c r="AD6" i="71" s="1"/>
  <c r="AD7" i="71" s="1"/>
  <c r="AD8" i="71" s="1"/>
  <c r="AD9" i="71" s="1"/>
  <c r="AD10" i="71" s="1"/>
  <c r="AD11" i="71" s="1"/>
  <c r="AD12" i="71" s="1"/>
  <c r="B1" i="83"/>
  <c r="AD2" i="83"/>
  <c r="AD3" i="83" s="1"/>
  <c r="AD2" i="84"/>
  <c r="AD3" i="84" s="1"/>
  <c r="B1" i="85"/>
  <c r="B2" i="87"/>
  <c r="Z3" i="87" s="1"/>
  <c r="AG4" i="80"/>
  <c r="AK4" i="80"/>
  <c r="B2" i="73"/>
  <c r="Z3" i="73" s="1"/>
  <c r="B1" i="86"/>
  <c r="F2" i="79"/>
  <c r="AD122" i="87"/>
  <c r="AD123" i="87" s="1"/>
  <c r="AD124" i="87" s="1"/>
  <c r="AD2" i="70"/>
  <c r="B1" i="71"/>
  <c r="A3" i="80"/>
  <c r="G2" i="67"/>
  <c r="G3" i="73"/>
  <c r="G2" i="85"/>
  <c r="AD2" i="85"/>
  <c r="AD3" i="85" s="1"/>
  <c r="AD2" i="87"/>
  <c r="AD3" i="87" s="1"/>
  <c r="BC3" i="87" s="1"/>
  <c r="G2" i="82"/>
  <c r="U4" i="81"/>
  <c r="B1" i="64"/>
  <c r="A3" i="52"/>
  <c r="B1" i="67"/>
  <c r="Y4" i="80"/>
  <c r="Y3" i="79"/>
  <c r="AD2" i="73"/>
  <c r="B4" i="49"/>
  <c r="AD62" i="73"/>
  <c r="AD63" i="73" s="1"/>
  <c r="AD64" i="73" s="1"/>
  <c r="AD65" i="73" s="1"/>
  <c r="AD66" i="73" s="1"/>
  <c r="AD67" i="73" s="1"/>
  <c r="AD68" i="73" s="1"/>
  <c r="AD69" i="73" s="1"/>
  <c r="AD70" i="73" s="1"/>
  <c r="AD71" i="73" s="1"/>
  <c r="AD72" i="73" s="1"/>
  <c r="B10" i="73"/>
  <c r="B1" i="82"/>
  <c r="S3" i="52"/>
  <c r="AD122" i="73"/>
  <c r="AD123" i="73" s="1"/>
  <c r="AD124" i="73" s="1"/>
  <c r="AD125" i="73" s="1"/>
  <c r="AD126" i="73" s="1"/>
  <c r="AD127" i="73" s="1"/>
  <c r="AD128" i="73" s="1"/>
  <c r="AD129" i="73" s="1"/>
  <c r="AD130" i="73" s="1"/>
  <c r="AD131" i="73" s="1"/>
  <c r="AD132" i="73" s="1"/>
  <c r="B18" i="73"/>
  <c r="G2" i="83"/>
  <c r="AD2" i="67"/>
  <c r="AD2" i="63"/>
  <c r="AD3" i="63" s="1"/>
  <c r="AD4" i="63" s="1"/>
  <c r="AD5" i="63" s="1"/>
  <c r="AD6" i="63" s="1"/>
  <c r="AD7" i="63" s="1"/>
  <c r="AD8" i="63" s="1"/>
  <c r="AD9" i="63" s="1"/>
  <c r="AD10" i="63" s="1"/>
  <c r="AD11" i="63" s="1"/>
  <c r="AD12" i="63" s="1"/>
  <c r="B1" i="77"/>
  <c r="G2" i="64"/>
  <c r="B1" i="84"/>
  <c r="AD2" i="77"/>
  <c r="AD2" i="64"/>
  <c r="AD3" i="64" s="1"/>
  <c r="AD4" i="64" s="1"/>
  <c r="AD5" i="64" s="1"/>
  <c r="AD6" i="64" s="1"/>
  <c r="AD7" i="64" s="1"/>
  <c r="AD8" i="64" s="1"/>
  <c r="AD9" i="64" s="1"/>
  <c r="AD10" i="64" s="1"/>
  <c r="AD11" i="64" s="1"/>
  <c r="AD12" i="64" s="1"/>
  <c r="A3" i="76"/>
  <c r="G2" i="63"/>
  <c r="G2" i="86"/>
  <c r="AD2" i="86"/>
  <c r="AD3" i="86" s="1"/>
  <c r="E2" i="87"/>
  <c r="Z6" i="87" s="1"/>
  <c r="AC17" i="87"/>
  <c r="AC18" i="87" s="1"/>
  <c r="AC19" i="87" s="1"/>
  <c r="AC20" i="87" s="1"/>
  <c r="AC21" i="87" s="1"/>
  <c r="AC22" i="87" s="1"/>
  <c r="AC23" i="87" s="1"/>
  <c r="AC24" i="87" s="1"/>
  <c r="AC25" i="87" s="1"/>
  <c r="AC26" i="87" s="1"/>
  <c r="AC27" i="87" s="1"/>
  <c r="AC28" i="87" s="1"/>
  <c r="E10" i="87"/>
  <c r="G6" i="87"/>
  <c r="AC77" i="87"/>
  <c r="AC78" i="87" s="1"/>
  <c r="AC79" i="87" s="1"/>
  <c r="AC80" i="87" s="1"/>
  <c r="AC81" i="87" s="1"/>
  <c r="AC82" i="87" s="1"/>
  <c r="AC83" i="87" s="1"/>
  <c r="AC84" i="87" s="1"/>
  <c r="AC85" i="87" s="1"/>
  <c r="AC86" i="87" s="1"/>
  <c r="AC87" i="87" s="1"/>
  <c r="AC88" i="87" s="1"/>
  <c r="AD167" i="87"/>
  <c r="AD168" i="87" s="1"/>
  <c r="AD169" i="87" s="1"/>
  <c r="E18" i="87"/>
  <c r="AC137" i="87"/>
  <c r="AC138" i="87" s="1"/>
  <c r="AC139" i="87" s="1"/>
  <c r="AC140" i="87" s="1"/>
  <c r="AC141" i="87" s="1"/>
  <c r="AC142" i="87" s="1"/>
  <c r="AC143" i="87" s="1"/>
  <c r="AC144" i="87" s="1"/>
  <c r="AC145" i="87" s="1"/>
  <c r="AC146" i="87" s="1"/>
  <c r="AC147" i="87" s="1"/>
  <c r="AC148" i="87" s="1"/>
  <c r="AD47" i="87"/>
  <c r="AD48" i="87" s="1"/>
  <c r="BC48" i="87" s="1"/>
  <c r="AD107" i="87"/>
  <c r="AD108" i="87" s="1"/>
  <c r="AG108" i="87" s="1"/>
  <c r="AC43" i="87"/>
  <c r="AC44" i="87"/>
  <c r="AW3" i="87"/>
  <c r="AO3" i="87"/>
  <c r="AQ3" i="87"/>
  <c r="AU3" i="87"/>
  <c r="AY3" i="87"/>
  <c r="AM3" i="87"/>
  <c r="AD4" i="87"/>
  <c r="AC13" i="87"/>
  <c r="AS3" i="87"/>
  <c r="AC58" i="87"/>
  <c r="AC59" i="87"/>
  <c r="AY63" i="87"/>
  <c r="AQ63" i="87"/>
  <c r="AI63" i="87"/>
  <c r="AW63" i="87"/>
  <c r="AM63" i="87"/>
  <c r="AD64" i="87"/>
  <c r="AU63" i="87"/>
  <c r="AK63" i="87"/>
  <c r="AC74" i="87"/>
  <c r="AC73" i="87"/>
  <c r="AC119" i="87"/>
  <c r="AC118" i="87"/>
  <c r="AC133" i="87"/>
  <c r="AC134" i="87"/>
  <c r="AD125" i="87"/>
  <c r="AC178" i="87"/>
  <c r="AC179" i="87"/>
  <c r="AC164" i="87"/>
  <c r="AC163" i="87"/>
  <c r="AD47" i="85"/>
  <c r="AD48" i="85" s="1"/>
  <c r="AQ48" i="85" s="1"/>
  <c r="G5" i="85"/>
  <c r="AC17" i="86"/>
  <c r="AC18" i="86" s="1"/>
  <c r="AC19" i="86" s="1"/>
  <c r="AC20" i="86" s="1"/>
  <c r="AC21" i="86" s="1"/>
  <c r="AC22" i="86" s="1"/>
  <c r="AC23" i="86" s="1"/>
  <c r="AC24" i="86" s="1"/>
  <c r="AC25" i="86" s="1"/>
  <c r="AC26" i="86" s="1"/>
  <c r="AC27" i="86" s="1"/>
  <c r="AC28" i="86" s="1"/>
  <c r="E1" i="86"/>
  <c r="AC17" i="85"/>
  <c r="AC18" i="85" s="1"/>
  <c r="AC19" i="85" s="1"/>
  <c r="G5" i="86"/>
  <c r="E1" i="85"/>
  <c r="AD47" i="86"/>
  <c r="AD48" i="86" s="1"/>
  <c r="AQ48" i="86" s="1"/>
  <c r="AY3" i="86"/>
  <c r="AQ3" i="86"/>
  <c r="AI3" i="86"/>
  <c r="AW3" i="86"/>
  <c r="AO3" i="86"/>
  <c r="AG3" i="86"/>
  <c r="BC3" i="86"/>
  <c r="AU3" i="86"/>
  <c r="AM3" i="86"/>
  <c r="BA3" i="86"/>
  <c r="AS3" i="86"/>
  <c r="AK3" i="86"/>
  <c r="AC14" i="86"/>
  <c r="AC13" i="86"/>
  <c r="AD4" i="86"/>
  <c r="AC44" i="86"/>
  <c r="AC43" i="86"/>
  <c r="AC58" i="86"/>
  <c r="AC59" i="86"/>
  <c r="AC14" i="85"/>
  <c r="AC13" i="85"/>
  <c r="AC44" i="85"/>
  <c r="AC43" i="85"/>
  <c r="AY3" i="85"/>
  <c r="AQ3" i="85"/>
  <c r="AI3" i="85"/>
  <c r="AS3" i="85"/>
  <c r="AU3" i="85"/>
  <c r="AC58" i="85"/>
  <c r="AC59" i="85"/>
  <c r="E1" i="84"/>
  <c r="AC17" i="84"/>
  <c r="AC18" i="84" s="1"/>
  <c r="AC19" i="84" s="1"/>
  <c r="AC20" i="84" s="1"/>
  <c r="AC21" i="84" s="1"/>
  <c r="AC22" i="84" s="1"/>
  <c r="AC23" i="84" s="1"/>
  <c r="AC24" i="84" s="1"/>
  <c r="AC25" i="84" s="1"/>
  <c r="AC26" i="84" s="1"/>
  <c r="AC27" i="84" s="1"/>
  <c r="AC29" i="84" s="1"/>
  <c r="AD47" i="84"/>
  <c r="AD48" i="84" s="1"/>
  <c r="AD49" i="84" s="1"/>
  <c r="AC14" i="84"/>
  <c r="AC13" i="84"/>
  <c r="AC58" i="84"/>
  <c r="AC59" i="84"/>
  <c r="AC44" i="84"/>
  <c r="AC43" i="84"/>
  <c r="G5" i="82"/>
  <c r="AD47" i="82"/>
  <c r="AD48" i="82" s="1"/>
  <c r="AU48" i="82" s="1"/>
  <c r="AC17" i="83"/>
  <c r="AC18" i="83" s="1"/>
  <c r="AC19" i="83" s="1"/>
  <c r="AC20" i="83" s="1"/>
  <c r="AC21" i="83" s="1"/>
  <c r="AC22" i="83" s="1"/>
  <c r="AC23" i="83" s="1"/>
  <c r="AC24" i="83" s="1"/>
  <c r="AC25" i="83" s="1"/>
  <c r="AC26" i="83" s="1"/>
  <c r="AC27" i="83" s="1"/>
  <c r="AC28" i="83" s="1"/>
  <c r="E1" i="83"/>
  <c r="E1" i="82"/>
  <c r="G5" i="83"/>
  <c r="AC17" i="82"/>
  <c r="AC18" i="82" s="1"/>
  <c r="AC19" i="82" s="1"/>
  <c r="AC20" i="82" s="1"/>
  <c r="AC21" i="82" s="1"/>
  <c r="AC22" i="82" s="1"/>
  <c r="AC23" i="82" s="1"/>
  <c r="AC24" i="82" s="1"/>
  <c r="AC25" i="82" s="1"/>
  <c r="AC26" i="82" s="1"/>
  <c r="AC27" i="82" s="1"/>
  <c r="AC29" i="82" s="1"/>
  <c r="AD4" i="83"/>
  <c r="AC13" i="83"/>
  <c r="AC14" i="83"/>
  <c r="AC58" i="83"/>
  <c r="AC59" i="83"/>
  <c r="AD50" i="83"/>
  <c r="AC43" i="83"/>
  <c r="AC44" i="83"/>
  <c r="AD4" i="82"/>
  <c r="BC3" i="82"/>
  <c r="AU3" i="82"/>
  <c r="AM3" i="82"/>
  <c r="BA3" i="82"/>
  <c r="AS3" i="82"/>
  <c r="AK3" i="82"/>
  <c r="AY3" i="82"/>
  <c r="AQ3" i="82"/>
  <c r="AI3" i="82"/>
  <c r="AW3" i="82"/>
  <c r="AO3" i="82"/>
  <c r="AG3" i="82"/>
  <c r="AC13" i="82"/>
  <c r="AC14" i="82"/>
  <c r="AC43" i="82"/>
  <c r="AC44" i="82"/>
  <c r="AC58" i="82"/>
  <c r="AC59" i="82"/>
  <c r="E1" i="67"/>
  <c r="E1" i="63"/>
  <c r="E1" i="64"/>
  <c r="G5" i="64"/>
  <c r="G5" i="63"/>
  <c r="G5" i="67"/>
  <c r="M3" i="76"/>
  <c r="E1" i="71"/>
  <c r="G6" i="73"/>
  <c r="E2" i="73"/>
  <c r="Z6" i="73" s="1"/>
  <c r="E18" i="73"/>
  <c r="E1" i="77"/>
  <c r="E1" i="70"/>
  <c r="E10" i="73"/>
  <c r="F5" i="79"/>
  <c r="A9" i="52"/>
  <c r="AD47" i="70"/>
  <c r="AD47" i="73"/>
  <c r="AD167" i="73"/>
  <c r="X4" i="76"/>
  <c r="AD47" i="63"/>
  <c r="X4" i="80"/>
  <c r="M3" i="80" s="1"/>
  <c r="AD65" i="77"/>
  <c r="AD47" i="71"/>
  <c r="AD107" i="73"/>
  <c r="AD47" i="64"/>
  <c r="X4" i="81"/>
  <c r="M3" i="81" s="1"/>
  <c r="AD14" i="64"/>
  <c r="AD13" i="64"/>
  <c r="AD14" i="63"/>
  <c r="AD13" i="63"/>
  <c r="AD134" i="73"/>
  <c r="AD133" i="73"/>
  <c r="AD74" i="73"/>
  <c r="AD73" i="73"/>
  <c r="AD14" i="71"/>
  <c r="AD13" i="71"/>
  <c r="AD47" i="67"/>
  <c r="R4" i="52"/>
  <c r="A5" i="49"/>
  <c r="X4" i="79"/>
  <c r="AC77" i="73"/>
  <c r="AC17" i="73"/>
  <c r="V3" i="81"/>
  <c r="AC17" i="67"/>
  <c r="V3" i="80"/>
  <c r="AC17" i="63"/>
  <c r="AC17" i="71"/>
  <c r="AC137" i="73"/>
  <c r="AC17" i="70"/>
  <c r="AC17" i="64"/>
  <c r="V3" i="76"/>
  <c r="AC23" i="77"/>
  <c r="AL4" i="76"/>
  <c r="AH4" i="76"/>
  <c r="AD4" i="76"/>
  <c r="Z4" i="76"/>
  <c r="C1" i="5"/>
  <c r="AQ48" i="87" l="1"/>
  <c r="AK3" i="87"/>
  <c r="AK123" i="87" s="1"/>
  <c r="AW123" i="87"/>
  <c r="AI3" i="87"/>
  <c r="AI123" i="87" s="1"/>
  <c r="BA3" i="87"/>
  <c r="AG3" i="87"/>
  <c r="AD4" i="84"/>
  <c r="BA3" i="84"/>
  <c r="AK3" i="84"/>
  <c r="AI3" i="84"/>
  <c r="AY3" i="84"/>
  <c r="AW3" i="84"/>
  <c r="AG3" i="84"/>
  <c r="AU3" i="84"/>
  <c r="AS3" i="84"/>
  <c r="AQ3" i="84"/>
  <c r="AO3" i="84"/>
  <c r="BC3" i="84"/>
  <c r="AM3" i="84"/>
  <c r="AD4" i="85"/>
  <c r="BC3" i="85"/>
  <c r="BA3" i="85"/>
  <c r="AW3" i="85"/>
  <c r="AO3" i="85"/>
  <c r="AM3" i="85"/>
  <c r="AK3" i="85"/>
  <c r="AG3" i="85"/>
  <c r="BC63" i="87"/>
  <c r="BC123" i="87" s="1"/>
  <c r="BA63" i="87"/>
  <c r="AS63" i="87"/>
  <c r="AS123" i="87" s="1"/>
  <c r="AO63" i="87"/>
  <c r="AO123" i="87" s="1"/>
  <c r="AG63" i="87"/>
  <c r="AK4" i="81"/>
  <c r="AG4" i="81"/>
  <c r="AC4" i="81"/>
  <c r="A3" i="81"/>
  <c r="Y4" i="81"/>
  <c r="AQ123" i="87"/>
  <c r="AY108" i="87"/>
  <c r="AD109" i="87"/>
  <c r="AW109" i="87" s="1"/>
  <c r="AK108" i="87"/>
  <c r="AQ108" i="87"/>
  <c r="AS108" i="87"/>
  <c r="BA108" i="87"/>
  <c r="AW108" i="87"/>
  <c r="AU108" i="87"/>
  <c r="AI108" i="87"/>
  <c r="BC108" i="87"/>
  <c r="BC168" i="87" s="1"/>
  <c r="AO48" i="87"/>
  <c r="AC89" i="87"/>
  <c r="AC149" i="87"/>
  <c r="AC29" i="83"/>
  <c r="AG48" i="87"/>
  <c r="AG168" i="87" s="1"/>
  <c r="AW48" i="87"/>
  <c r="AM108" i="87"/>
  <c r="AI48" i="87"/>
  <c r="AC29" i="87"/>
  <c r="AD49" i="85"/>
  <c r="AQ49" i="85" s="1"/>
  <c r="AS48" i="85"/>
  <c r="AY48" i="87"/>
  <c r="AK48" i="85"/>
  <c r="AD49" i="87"/>
  <c r="AM49" i="87" s="1"/>
  <c r="AO48" i="85"/>
  <c r="AW48" i="85"/>
  <c r="AI48" i="86"/>
  <c r="AI48" i="85"/>
  <c r="AM48" i="85"/>
  <c r="AY48" i="86"/>
  <c r="BA48" i="85"/>
  <c r="AU48" i="85"/>
  <c r="AM48" i="86"/>
  <c r="BC48" i="85"/>
  <c r="AU48" i="86"/>
  <c r="AY48" i="85"/>
  <c r="AG48" i="85"/>
  <c r="BC48" i="86"/>
  <c r="AC29" i="86"/>
  <c r="AO108" i="87"/>
  <c r="AC28" i="84"/>
  <c r="BA48" i="87"/>
  <c r="AU48" i="87"/>
  <c r="AS48" i="87"/>
  <c r="AM48" i="87"/>
  <c r="AK48" i="87"/>
  <c r="AU123" i="87"/>
  <c r="AD126" i="87"/>
  <c r="AD170" i="87"/>
  <c r="BA4" i="87"/>
  <c r="AS4" i="87"/>
  <c r="AK4" i="87"/>
  <c r="AU4" i="87"/>
  <c r="AI4" i="87"/>
  <c r="AO4" i="87"/>
  <c r="AY4" i="87"/>
  <c r="BC4" i="87"/>
  <c r="AQ4" i="87"/>
  <c r="AG4" i="87"/>
  <c r="AW4" i="87"/>
  <c r="AM4" i="87"/>
  <c r="AD5" i="87"/>
  <c r="BC64" i="87"/>
  <c r="AU64" i="87"/>
  <c r="AM64" i="87"/>
  <c r="BA64" i="87"/>
  <c r="AQ64" i="87"/>
  <c r="AG64" i="87"/>
  <c r="AY64" i="87"/>
  <c r="AO64" i="87"/>
  <c r="AS64" i="87"/>
  <c r="AK64" i="87"/>
  <c r="AI64" i="87"/>
  <c r="AW64" i="87"/>
  <c r="AD65" i="87"/>
  <c r="AM123" i="87"/>
  <c r="AY123" i="87"/>
  <c r="AG48" i="86"/>
  <c r="AD49" i="86"/>
  <c r="AD50" i="86" s="1"/>
  <c r="AO48" i="86"/>
  <c r="AK48" i="86"/>
  <c r="AW48" i="86"/>
  <c r="AS48" i="86"/>
  <c r="BA48" i="86"/>
  <c r="BC4" i="86"/>
  <c r="AU4" i="86"/>
  <c r="AM4" i="86"/>
  <c r="BA4" i="86"/>
  <c r="AS4" i="86"/>
  <c r="AK4" i="86"/>
  <c r="AD5" i="86"/>
  <c r="AY4" i="86"/>
  <c r="AQ4" i="86"/>
  <c r="AI4" i="86"/>
  <c r="AW4" i="86"/>
  <c r="AO4" i="86"/>
  <c r="AG4" i="86"/>
  <c r="BE3" i="86"/>
  <c r="AC20" i="85"/>
  <c r="AM48" i="82"/>
  <c r="BA48" i="82"/>
  <c r="AK48" i="82"/>
  <c r="AW48" i="82"/>
  <c r="AI48" i="82"/>
  <c r="BC48" i="82"/>
  <c r="BC48" i="84"/>
  <c r="AM48" i="84"/>
  <c r="BA48" i="84"/>
  <c r="AK48" i="84"/>
  <c r="AY48" i="84"/>
  <c r="AI48" i="84"/>
  <c r="AW48" i="84"/>
  <c r="AG48" i="84"/>
  <c r="AO48" i="84"/>
  <c r="AU48" i="84"/>
  <c r="AS48" i="84"/>
  <c r="AQ48" i="84"/>
  <c r="AU49" i="84"/>
  <c r="AS49" i="84"/>
  <c r="AQ49" i="84"/>
  <c r="AO49" i="84"/>
  <c r="AW49" i="84"/>
  <c r="BC49" i="84"/>
  <c r="AM49" i="84"/>
  <c r="BA49" i="84"/>
  <c r="AK49" i="84"/>
  <c r="AG49" i="84"/>
  <c r="AY49" i="84"/>
  <c r="AI49" i="84"/>
  <c r="AD50" i="84"/>
  <c r="AQ48" i="82"/>
  <c r="AG48" i="82"/>
  <c r="AO48" i="82"/>
  <c r="AY48" i="82"/>
  <c r="AC28" i="82"/>
  <c r="AD49" i="82"/>
  <c r="AS48" i="82"/>
  <c r="AD51" i="83"/>
  <c r="AD5" i="83"/>
  <c r="AD5" i="82"/>
  <c r="BC4" i="82"/>
  <c r="AU4" i="82"/>
  <c r="AM4" i="82"/>
  <c r="BA4" i="82"/>
  <c r="AS4" i="82"/>
  <c r="AK4" i="82"/>
  <c r="AY4" i="82"/>
  <c r="AQ4" i="82"/>
  <c r="AI4" i="82"/>
  <c r="AW4" i="82"/>
  <c r="AO4" i="82"/>
  <c r="AG4" i="82"/>
  <c r="BE3" i="82"/>
  <c r="F2" i="5"/>
  <c r="L4" i="6" s="1"/>
  <c r="E2" i="5"/>
  <c r="L3" i="6" s="1"/>
  <c r="AI49" i="85" l="1"/>
  <c r="BC49" i="85"/>
  <c r="BA123" i="87"/>
  <c r="BA49" i="85"/>
  <c r="AU49" i="85"/>
  <c r="AG49" i="85"/>
  <c r="AO49" i="85"/>
  <c r="AW49" i="85"/>
  <c r="AK49" i="85"/>
  <c r="AY49" i="85"/>
  <c r="AM49" i="85"/>
  <c r="AD50" i="85"/>
  <c r="AK50" i="85" s="1"/>
  <c r="BE3" i="87"/>
  <c r="AG123" i="87"/>
  <c r="AU168" i="87"/>
  <c r="BE3" i="85"/>
  <c r="BE63" i="87"/>
  <c r="AQ168" i="87"/>
  <c r="AW49" i="87"/>
  <c r="AW169" i="87" s="1"/>
  <c r="AS49" i="85"/>
  <c r="AQ109" i="87"/>
  <c r="AI109" i="87"/>
  <c r="AG109" i="87"/>
  <c r="BA109" i="87"/>
  <c r="AM109" i="87"/>
  <c r="AM169" i="87" s="1"/>
  <c r="AK109" i="87"/>
  <c r="AU109" i="87"/>
  <c r="AD110" i="87"/>
  <c r="AK110" i="87" s="1"/>
  <c r="BC109" i="87"/>
  <c r="AS109" i="87"/>
  <c r="AO109" i="87"/>
  <c r="AY109" i="87"/>
  <c r="BE3" i="84"/>
  <c r="BA168" i="87"/>
  <c r="AW168" i="87"/>
  <c r="AK168" i="87"/>
  <c r="AY168" i="87"/>
  <c r="AS168" i="87"/>
  <c r="AU4" i="85"/>
  <c r="AS4" i="85"/>
  <c r="AM4" i="85"/>
  <c r="AO4" i="85"/>
  <c r="AD5" i="85"/>
  <c r="BA4" i="85"/>
  <c r="AI4" i="85"/>
  <c r="AW4" i="85"/>
  <c r="AY4" i="85"/>
  <c r="AK4" i="85"/>
  <c r="AG4" i="85"/>
  <c r="BC4" i="85"/>
  <c r="AQ4" i="85"/>
  <c r="AS4" i="84"/>
  <c r="AQ4" i="84"/>
  <c r="AO4" i="84"/>
  <c r="BC4" i="84"/>
  <c r="AM4" i="84"/>
  <c r="BA4" i="84"/>
  <c r="AK4" i="84"/>
  <c r="AY4" i="84"/>
  <c r="AI4" i="84"/>
  <c r="AW4" i="84"/>
  <c r="AG4" i="84"/>
  <c r="AU4" i="84"/>
  <c r="AD5" i="84"/>
  <c r="AM168" i="87"/>
  <c r="AI168" i="87"/>
  <c r="AO168" i="87"/>
  <c r="AK49" i="87"/>
  <c r="AS49" i="87"/>
  <c r="BA49" i="87"/>
  <c r="AM49" i="86"/>
  <c r="BC49" i="87"/>
  <c r="AI49" i="87"/>
  <c r="AQ49" i="87"/>
  <c r="AU49" i="87"/>
  <c r="AY49" i="87"/>
  <c r="AG49" i="87"/>
  <c r="AD50" i="87"/>
  <c r="AM50" i="87" s="1"/>
  <c r="AO49" i="87"/>
  <c r="AY49" i="86"/>
  <c r="AK49" i="86"/>
  <c r="BC49" i="86"/>
  <c r="BE48" i="85"/>
  <c r="AO49" i="86"/>
  <c r="AW49" i="86"/>
  <c r="AQ49" i="86"/>
  <c r="BE48" i="87"/>
  <c r="AS49" i="86"/>
  <c r="BE108" i="87"/>
  <c r="AD32" i="87"/>
  <c r="AD33" i="87" s="1"/>
  <c r="D2" i="87"/>
  <c r="Z5" i="87" s="1"/>
  <c r="AD92" i="87"/>
  <c r="AD93" i="87" s="1"/>
  <c r="AD152" i="87"/>
  <c r="AD153" i="87" s="1"/>
  <c r="D18" i="87"/>
  <c r="G5" i="87"/>
  <c r="D10" i="87"/>
  <c r="AG49" i="86"/>
  <c r="C2" i="87"/>
  <c r="Z4" i="87" s="1"/>
  <c r="AD137" i="87"/>
  <c r="AD138" i="87" s="1"/>
  <c r="AD77" i="87"/>
  <c r="AD78" i="87" s="1"/>
  <c r="C18" i="87"/>
  <c r="AD17" i="87"/>
  <c r="AD18" i="87" s="1"/>
  <c r="G4" i="87"/>
  <c r="C10" i="87"/>
  <c r="BA49" i="86"/>
  <c r="AI49" i="86"/>
  <c r="AU49" i="86"/>
  <c r="AY124" i="87"/>
  <c r="AW5" i="87"/>
  <c r="AO5" i="87"/>
  <c r="AG5" i="87"/>
  <c r="AY5" i="87"/>
  <c r="AM5" i="87"/>
  <c r="BC5" i="87"/>
  <c r="AI5" i="87"/>
  <c r="AD6" i="87"/>
  <c r="AS5" i="87"/>
  <c r="AU5" i="87"/>
  <c r="AK5" i="87"/>
  <c r="AQ5" i="87"/>
  <c r="BA5" i="87"/>
  <c r="AI124" i="87"/>
  <c r="AD127" i="87"/>
  <c r="AM124" i="87"/>
  <c r="AU124" i="87"/>
  <c r="AO124" i="87"/>
  <c r="AW124" i="87"/>
  <c r="AK124" i="87"/>
  <c r="BE4" i="87"/>
  <c r="AG124" i="87"/>
  <c r="AS124" i="87"/>
  <c r="AG110" i="87"/>
  <c r="AD171" i="87"/>
  <c r="BE64" i="87"/>
  <c r="AQ124" i="87"/>
  <c r="BA124" i="87"/>
  <c r="AY65" i="87"/>
  <c r="AQ65" i="87"/>
  <c r="AI65" i="87"/>
  <c r="AW65" i="87"/>
  <c r="AO65" i="87"/>
  <c r="AG65" i="87"/>
  <c r="BC65" i="87"/>
  <c r="AU65" i="87"/>
  <c r="AM65" i="87"/>
  <c r="AD66" i="87"/>
  <c r="BA65" i="87"/>
  <c r="AK65" i="87"/>
  <c r="AS65" i="87"/>
  <c r="BC124" i="87"/>
  <c r="BE48" i="86"/>
  <c r="AD17" i="85"/>
  <c r="AD18" i="85" s="1"/>
  <c r="G3" i="86"/>
  <c r="C1" i="86"/>
  <c r="G3" i="85"/>
  <c r="C1" i="85"/>
  <c r="AD17" i="86"/>
  <c r="AD18" i="86" s="1"/>
  <c r="AD32" i="86"/>
  <c r="AD33" i="86" s="1"/>
  <c r="D1" i="86"/>
  <c r="G4" i="85"/>
  <c r="D1" i="85"/>
  <c r="AD32" i="85"/>
  <c r="AD33" i="85" s="1"/>
  <c r="G4" i="86"/>
  <c r="BE4" i="86"/>
  <c r="BC50" i="86"/>
  <c r="AU50" i="86"/>
  <c r="AM50" i="86"/>
  <c r="BA50" i="86"/>
  <c r="AS50" i="86"/>
  <c r="AK50" i="86"/>
  <c r="AD51" i="86"/>
  <c r="AY50" i="86"/>
  <c r="AQ50" i="86"/>
  <c r="AI50" i="86"/>
  <c r="AW50" i="86"/>
  <c r="AO50" i="86"/>
  <c r="AG50" i="86"/>
  <c r="AY5" i="86"/>
  <c r="AQ5" i="86"/>
  <c r="AI5" i="86"/>
  <c r="AW5" i="86"/>
  <c r="AO5" i="86"/>
  <c r="AG5" i="86"/>
  <c r="AD6" i="86"/>
  <c r="BC5" i="86"/>
  <c r="AU5" i="86"/>
  <c r="AM5" i="86"/>
  <c r="BA5" i="86"/>
  <c r="AS5" i="86"/>
  <c r="AK5" i="86"/>
  <c r="AC21" i="85"/>
  <c r="BE48" i="84"/>
  <c r="BC50" i="84"/>
  <c r="AM50" i="84"/>
  <c r="BA50" i="84"/>
  <c r="AK50" i="84"/>
  <c r="AY50" i="84"/>
  <c r="AI50" i="84"/>
  <c r="AW50" i="84"/>
  <c r="AG50" i="84"/>
  <c r="AU50" i="84"/>
  <c r="AO50" i="84"/>
  <c r="AS50" i="84"/>
  <c r="AQ50" i="84"/>
  <c r="BE49" i="84"/>
  <c r="C1" i="84"/>
  <c r="AD17" i="84"/>
  <c r="AD18" i="84" s="1"/>
  <c r="AD32" i="84"/>
  <c r="AD33" i="84" s="1"/>
  <c r="D1" i="84"/>
  <c r="AD51" i="84"/>
  <c r="BE48" i="82"/>
  <c r="AI49" i="82"/>
  <c r="AU49" i="82"/>
  <c r="AG49" i="82"/>
  <c r="AO49" i="82"/>
  <c r="AW49" i="82"/>
  <c r="AD50" i="82"/>
  <c r="BA49" i="82"/>
  <c r="BC49" i="82"/>
  <c r="AS49" i="82"/>
  <c r="AK49" i="82"/>
  <c r="AM49" i="82"/>
  <c r="AY49" i="82"/>
  <c r="AQ49" i="82"/>
  <c r="AD17" i="83"/>
  <c r="AD18" i="83" s="1"/>
  <c r="G3" i="82"/>
  <c r="C1" i="82"/>
  <c r="C1" i="83"/>
  <c r="G3" i="83"/>
  <c r="AD17" i="82"/>
  <c r="AD18" i="82" s="1"/>
  <c r="D1" i="82"/>
  <c r="G4" i="82"/>
  <c r="AD32" i="82"/>
  <c r="AD33" i="82" s="1"/>
  <c r="G4" i="83"/>
  <c r="D1" i="83"/>
  <c r="AD32" i="83"/>
  <c r="AD33" i="83" s="1"/>
  <c r="AD6" i="83"/>
  <c r="AD52" i="83"/>
  <c r="BC5" i="82"/>
  <c r="AU5" i="82"/>
  <c r="AM5" i="82"/>
  <c r="BA5" i="82"/>
  <c r="AS5" i="82"/>
  <c r="AK5" i="82"/>
  <c r="AY5" i="82"/>
  <c r="AQ5" i="82"/>
  <c r="AI5" i="82"/>
  <c r="AD6" i="82"/>
  <c r="AW5" i="82"/>
  <c r="AO5" i="82"/>
  <c r="AG5" i="82"/>
  <c r="BE4" i="82"/>
  <c r="C1" i="67"/>
  <c r="D1" i="67"/>
  <c r="C1" i="64"/>
  <c r="C1" i="63"/>
  <c r="D1" i="64"/>
  <c r="D1" i="63"/>
  <c r="G3" i="63"/>
  <c r="G3" i="64"/>
  <c r="G4" i="63"/>
  <c r="G4" i="64"/>
  <c r="C10" i="73"/>
  <c r="C1" i="70"/>
  <c r="C1" i="77"/>
  <c r="C18" i="73"/>
  <c r="C2" i="73"/>
  <c r="Z4" i="73" s="1"/>
  <c r="G4" i="73"/>
  <c r="C1" i="71"/>
  <c r="E3" i="76"/>
  <c r="G4" i="67"/>
  <c r="D10" i="73"/>
  <c r="D1" i="70"/>
  <c r="D1" i="77"/>
  <c r="D18" i="73"/>
  <c r="D2" i="73"/>
  <c r="Z5" i="73" s="1"/>
  <c r="G5" i="73"/>
  <c r="D1" i="71"/>
  <c r="I3" i="76"/>
  <c r="F3" i="79"/>
  <c r="G3" i="67"/>
  <c r="F4" i="79"/>
  <c r="A7" i="52"/>
  <c r="AD17" i="70"/>
  <c r="AD17" i="64"/>
  <c r="AD18" i="64" s="1"/>
  <c r="AD19" i="64" s="1"/>
  <c r="AD20" i="64" s="1"/>
  <c r="AD21" i="64" s="1"/>
  <c r="AD22" i="64" s="1"/>
  <c r="AD23" i="64" s="1"/>
  <c r="AD24" i="64" s="1"/>
  <c r="AD25" i="64" s="1"/>
  <c r="AD26" i="64" s="1"/>
  <c r="AD27" i="64" s="1"/>
  <c r="AD137" i="73"/>
  <c r="AD138" i="73" s="1"/>
  <c r="AD139" i="73" s="1"/>
  <c r="AD140" i="73" s="1"/>
  <c r="AD141" i="73" s="1"/>
  <c r="AD142" i="73" s="1"/>
  <c r="AD143" i="73" s="1"/>
  <c r="AD144" i="73" s="1"/>
  <c r="AD145" i="73" s="1"/>
  <c r="AD146" i="73" s="1"/>
  <c r="AD147" i="73" s="1"/>
  <c r="AD77" i="73"/>
  <c r="AD78" i="73" s="1"/>
  <c r="AD79" i="73" s="1"/>
  <c r="AD80" i="73" s="1"/>
  <c r="AD81" i="73" s="1"/>
  <c r="AD82" i="73" s="1"/>
  <c r="AD83" i="73" s="1"/>
  <c r="AD84" i="73" s="1"/>
  <c r="AD85" i="73" s="1"/>
  <c r="AD86" i="73" s="1"/>
  <c r="AD87" i="73" s="1"/>
  <c r="AD17" i="71"/>
  <c r="AD18" i="71" s="1"/>
  <c r="AD19" i="71" s="1"/>
  <c r="AD20" i="71" s="1"/>
  <c r="AD21" i="71" s="1"/>
  <c r="AD22" i="71" s="1"/>
  <c r="AD23" i="71" s="1"/>
  <c r="AD24" i="71" s="1"/>
  <c r="AD25" i="71" s="1"/>
  <c r="AD26" i="71" s="1"/>
  <c r="AD27" i="71" s="1"/>
  <c r="V4" i="81"/>
  <c r="E3" i="81" s="1"/>
  <c r="AD17" i="73"/>
  <c r="V4" i="80"/>
  <c r="E3" i="80" s="1"/>
  <c r="AD17" i="63"/>
  <c r="AD18" i="63" s="1"/>
  <c r="AD19" i="63" s="1"/>
  <c r="AD20" i="63" s="1"/>
  <c r="AD21" i="63" s="1"/>
  <c r="AD22" i="63" s="1"/>
  <c r="AD23" i="63" s="1"/>
  <c r="AD24" i="63" s="1"/>
  <c r="AD25" i="63" s="1"/>
  <c r="AD26" i="63" s="1"/>
  <c r="AD27" i="63" s="1"/>
  <c r="AD32" i="64"/>
  <c r="AD33" i="64" s="1"/>
  <c r="AD34" i="64" s="1"/>
  <c r="AD35" i="64" s="1"/>
  <c r="AD36" i="64" s="1"/>
  <c r="AD37" i="64" s="1"/>
  <c r="AD38" i="64" s="1"/>
  <c r="AD39" i="64" s="1"/>
  <c r="AD40" i="64" s="1"/>
  <c r="AD41" i="64" s="1"/>
  <c r="AD42" i="64" s="1"/>
  <c r="AD92" i="73"/>
  <c r="AD93" i="73" s="1"/>
  <c r="AD94" i="73" s="1"/>
  <c r="AD95" i="73" s="1"/>
  <c r="AD96" i="73" s="1"/>
  <c r="AD97" i="73" s="1"/>
  <c r="AD98" i="73" s="1"/>
  <c r="AD99" i="73" s="1"/>
  <c r="AD100" i="73" s="1"/>
  <c r="AD101" i="73" s="1"/>
  <c r="AD102" i="73" s="1"/>
  <c r="AD32" i="70"/>
  <c r="AD152" i="73"/>
  <c r="AD153" i="73" s="1"/>
  <c r="AD154" i="73" s="1"/>
  <c r="AD155" i="73" s="1"/>
  <c r="AD156" i="73" s="1"/>
  <c r="AD157" i="73" s="1"/>
  <c r="AD158" i="73" s="1"/>
  <c r="AD159" i="73" s="1"/>
  <c r="AD160" i="73" s="1"/>
  <c r="AD161" i="73" s="1"/>
  <c r="AD162" i="73" s="1"/>
  <c r="AD32" i="71"/>
  <c r="AD33" i="71" s="1"/>
  <c r="AD34" i="71" s="1"/>
  <c r="AD35" i="71" s="1"/>
  <c r="AD36" i="71" s="1"/>
  <c r="AD37" i="71" s="1"/>
  <c r="AD38" i="71" s="1"/>
  <c r="AD39" i="71" s="1"/>
  <c r="AD40" i="71" s="1"/>
  <c r="AD41" i="71" s="1"/>
  <c r="AD42" i="71" s="1"/>
  <c r="W4" i="81"/>
  <c r="I3" i="81" s="1"/>
  <c r="AD32" i="73"/>
  <c r="W4" i="80"/>
  <c r="I3" i="80" s="1"/>
  <c r="AD32" i="63"/>
  <c r="AD33" i="63" s="1"/>
  <c r="AD34" i="63" s="1"/>
  <c r="AD35" i="63" s="1"/>
  <c r="AD36" i="63" s="1"/>
  <c r="AD37" i="63" s="1"/>
  <c r="AD38" i="63" s="1"/>
  <c r="AD39" i="63" s="1"/>
  <c r="AD40" i="63" s="1"/>
  <c r="AD41" i="63" s="1"/>
  <c r="AD42" i="63" s="1"/>
  <c r="AD23" i="77"/>
  <c r="V4" i="76"/>
  <c r="W4" i="76"/>
  <c r="AD44" i="77"/>
  <c r="A5" i="52"/>
  <c r="S4" i="52"/>
  <c r="Y4" i="79"/>
  <c r="B5" i="49"/>
  <c r="AD17" i="67"/>
  <c r="S5" i="52"/>
  <c r="Y5" i="79"/>
  <c r="B6" i="49"/>
  <c r="AD32" i="67"/>
  <c r="X304" i="81"/>
  <c r="AB304" i="81" s="1"/>
  <c r="AF304" i="81" s="1"/>
  <c r="AJ304" i="81" s="1"/>
  <c r="AN304" i="81" s="1"/>
  <c r="W304" i="81"/>
  <c r="AA304" i="81" s="1"/>
  <c r="AE304" i="81" s="1"/>
  <c r="AI304" i="81" s="1"/>
  <c r="AM304" i="81" s="1"/>
  <c r="V304" i="81"/>
  <c r="Z304" i="81" s="1"/>
  <c r="AD304" i="81" s="1"/>
  <c r="AH304" i="81" s="1"/>
  <c r="AL304" i="81" s="1"/>
  <c r="U304" i="81"/>
  <c r="Y304" i="81" s="1"/>
  <c r="AC304" i="81" s="1"/>
  <c r="AG304" i="81" s="1"/>
  <c r="AK304" i="81" s="1"/>
  <c r="X303" i="81"/>
  <c r="AB303" i="81" s="1"/>
  <c r="AF303" i="81" s="1"/>
  <c r="AJ303" i="81" s="1"/>
  <c r="AN303" i="81" s="1"/>
  <c r="W303" i="81"/>
  <c r="AA303" i="81" s="1"/>
  <c r="AE303" i="81" s="1"/>
  <c r="AI303" i="81" s="1"/>
  <c r="AM303" i="81" s="1"/>
  <c r="V303" i="81"/>
  <c r="Z303" i="81" s="1"/>
  <c r="AD303" i="81" s="1"/>
  <c r="AH303" i="81" s="1"/>
  <c r="AL303" i="81" s="1"/>
  <c r="U303" i="81"/>
  <c r="Y303" i="81" s="1"/>
  <c r="AC303" i="81" s="1"/>
  <c r="AG303" i="81" s="1"/>
  <c r="AK303" i="81" s="1"/>
  <c r="X302" i="81"/>
  <c r="AB302" i="81" s="1"/>
  <c r="AF302" i="81" s="1"/>
  <c r="AJ302" i="81" s="1"/>
  <c r="AN302" i="81" s="1"/>
  <c r="W302" i="81"/>
  <c r="AA302" i="81" s="1"/>
  <c r="AE302" i="81" s="1"/>
  <c r="AI302" i="81" s="1"/>
  <c r="AM302" i="81" s="1"/>
  <c r="V302" i="81"/>
  <c r="Z302" i="81" s="1"/>
  <c r="AD302" i="81" s="1"/>
  <c r="AH302" i="81" s="1"/>
  <c r="AL302" i="81" s="1"/>
  <c r="U302" i="81"/>
  <c r="Y302" i="81" s="1"/>
  <c r="AC302" i="81" s="1"/>
  <c r="AG302" i="81" s="1"/>
  <c r="AK302" i="81" s="1"/>
  <c r="X301" i="81"/>
  <c r="AB301" i="81" s="1"/>
  <c r="AF301" i="81" s="1"/>
  <c r="AJ301" i="81" s="1"/>
  <c r="AN301" i="81" s="1"/>
  <c r="W301" i="81"/>
  <c r="AA301" i="81" s="1"/>
  <c r="AE301" i="81" s="1"/>
  <c r="AI301" i="81" s="1"/>
  <c r="AM301" i="81" s="1"/>
  <c r="V301" i="81"/>
  <c r="Z301" i="81" s="1"/>
  <c r="AD301" i="81" s="1"/>
  <c r="AH301" i="81" s="1"/>
  <c r="AL301" i="81" s="1"/>
  <c r="U301" i="81"/>
  <c r="Y301" i="81" s="1"/>
  <c r="AC301" i="81" s="1"/>
  <c r="AG301" i="81" s="1"/>
  <c r="AK301" i="81" s="1"/>
  <c r="X300" i="81"/>
  <c r="AB300" i="81" s="1"/>
  <c r="AF300" i="81" s="1"/>
  <c r="AJ300" i="81" s="1"/>
  <c r="AN300" i="81" s="1"/>
  <c r="W300" i="81"/>
  <c r="AA300" i="81" s="1"/>
  <c r="AE300" i="81" s="1"/>
  <c r="AI300" i="81" s="1"/>
  <c r="AM300" i="81" s="1"/>
  <c r="V300" i="81"/>
  <c r="Z300" i="81" s="1"/>
  <c r="AD300" i="81" s="1"/>
  <c r="AH300" i="81" s="1"/>
  <c r="AL300" i="81" s="1"/>
  <c r="U300" i="81"/>
  <c r="Y300" i="81" s="1"/>
  <c r="AC300" i="81" s="1"/>
  <c r="AG300" i="81" s="1"/>
  <c r="AK300" i="81" s="1"/>
  <c r="X299" i="81"/>
  <c r="AB299" i="81" s="1"/>
  <c r="AF299" i="81" s="1"/>
  <c r="AJ299" i="81" s="1"/>
  <c r="AN299" i="81" s="1"/>
  <c r="W299" i="81"/>
  <c r="AA299" i="81" s="1"/>
  <c r="AE299" i="81" s="1"/>
  <c r="AI299" i="81" s="1"/>
  <c r="AM299" i="81" s="1"/>
  <c r="V299" i="81"/>
  <c r="Z299" i="81" s="1"/>
  <c r="AD299" i="81" s="1"/>
  <c r="AH299" i="81" s="1"/>
  <c r="AL299" i="81" s="1"/>
  <c r="U299" i="81"/>
  <c r="Y299" i="81" s="1"/>
  <c r="AC299" i="81" s="1"/>
  <c r="AG299" i="81" s="1"/>
  <c r="AK299" i="81" s="1"/>
  <c r="X298" i="81"/>
  <c r="AB298" i="81" s="1"/>
  <c r="AF298" i="81" s="1"/>
  <c r="AJ298" i="81" s="1"/>
  <c r="AN298" i="81" s="1"/>
  <c r="W298" i="81"/>
  <c r="AA298" i="81" s="1"/>
  <c r="AE298" i="81" s="1"/>
  <c r="AI298" i="81" s="1"/>
  <c r="AM298" i="81" s="1"/>
  <c r="V298" i="81"/>
  <c r="Z298" i="81" s="1"/>
  <c r="AD298" i="81" s="1"/>
  <c r="AH298" i="81" s="1"/>
  <c r="AL298" i="81" s="1"/>
  <c r="U298" i="81"/>
  <c r="Y298" i="81" s="1"/>
  <c r="AC298" i="81" s="1"/>
  <c r="AG298" i="81" s="1"/>
  <c r="AK298" i="81" s="1"/>
  <c r="X297" i="81"/>
  <c r="AB297" i="81" s="1"/>
  <c r="AF297" i="81" s="1"/>
  <c r="AJ297" i="81" s="1"/>
  <c r="AN297" i="81" s="1"/>
  <c r="W297" i="81"/>
  <c r="AA297" i="81" s="1"/>
  <c r="AE297" i="81" s="1"/>
  <c r="AI297" i="81" s="1"/>
  <c r="AM297" i="81" s="1"/>
  <c r="V297" i="81"/>
  <c r="Z297" i="81" s="1"/>
  <c r="AD297" i="81" s="1"/>
  <c r="AH297" i="81" s="1"/>
  <c r="AL297" i="81" s="1"/>
  <c r="U297" i="81"/>
  <c r="Y297" i="81" s="1"/>
  <c r="AC297" i="81" s="1"/>
  <c r="AG297" i="81" s="1"/>
  <c r="AK297" i="81" s="1"/>
  <c r="X296" i="81"/>
  <c r="AB296" i="81" s="1"/>
  <c r="AF296" i="81" s="1"/>
  <c r="AJ296" i="81" s="1"/>
  <c r="AN296" i="81" s="1"/>
  <c r="W296" i="81"/>
  <c r="AA296" i="81" s="1"/>
  <c r="AE296" i="81" s="1"/>
  <c r="AI296" i="81" s="1"/>
  <c r="AM296" i="81" s="1"/>
  <c r="V296" i="81"/>
  <c r="Z296" i="81" s="1"/>
  <c r="AD296" i="81" s="1"/>
  <c r="AH296" i="81" s="1"/>
  <c r="AL296" i="81" s="1"/>
  <c r="U296" i="81"/>
  <c r="Y296" i="81" s="1"/>
  <c r="AC296" i="81" s="1"/>
  <c r="AG296" i="81" s="1"/>
  <c r="AK296" i="81" s="1"/>
  <c r="X295" i="81"/>
  <c r="AB295" i="81" s="1"/>
  <c r="AF295" i="81" s="1"/>
  <c r="AJ295" i="81" s="1"/>
  <c r="AN295" i="81" s="1"/>
  <c r="W295" i="81"/>
  <c r="AA295" i="81" s="1"/>
  <c r="AE295" i="81" s="1"/>
  <c r="AI295" i="81" s="1"/>
  <c r="AM295" i="81" s="1"/>
  <c r="V295" i="81"/>
  <c r="Z295" i="81" s="1"/>
  <c r="AD295" i="81" s="1"/>
  <c r="AH295" i="81" s="1"/>
  <c r="AL295" i="81" s="1"/>
  <c r="U295" i="81"/>
  <c r="Y295" i="81" s="1"/>
  <c r="AC295" i="81" s="1"/>
  <c r="AG295" i="81" s="1"/>
  <c r="AK295" i="81" s="1"/>
  <c r="X294" i="81"/>
  <c r="AB294" i="81" s="1"/>
  <c r="AF294" i="81" s="1"/>
  <c r="AJ294" i="81" s="1"/>
  <c r="AN294" i="81" s="1"/>
  <c r="W294" i="81"/>
  <c r="AA294" i="81" s="1"/>
  <c r="AE294" i="81" s="1"/>
  <c r="AI294" i="81" s="1"/>
  <c r="AM294" i="81" s="1"/>
  <c r="V294" i="81"/>
  <c r="Z294" i="81" s="1"/>
  <c r="AD294" i="81" s="1"/>
  <c r="AH294" i="81" s="1"/>
  <c r="AL294" i="81" s="1"/>
  <c r="U294" i="81"/>
  <c r="Y294" i="81" s="1"/>
  <c r="AC294" i="81" s="1"/>
  <c r="AG294" i="81" s="1"/>
  <c r="AK294" i="81" s="1"/>
  <c r="X293" i="81"/>
  <c r="AB293" i="81" s="1"/>
  <c r="AF293" i="81" s="1"/>
  <c r="AJ293" i="81" s="1"/>
  <c r="AN293" i="81" s="1"/>
  <c r="W293" i="81"/>
  <c r="AA293" i="81" s="1"/>
  <c r="AE293" i="81" s="1"/>
  <c r="AI293" i="81" s="1"/>
  <c r="AM293" i="81" s="1"/>
  <c r="V293" i="81"/>
  <c r="Z293" i="81" s="1"/>
  <c r="AD293" i="81" s="1"/>
  <c r="AH293" i="81" s="1"/>
  <c r="AL293" i="81" s="1"/>
  <c r="U293" i="81"/>
  <c r="Y293" i="81" s="1"/>
  <c r="AC293" i="81" s="1"/>
  <c r="AG293" i="81" s="1"/>
  <c r="AK293" i="81" s="1"/>
  <c r="X292" i="81"/>
  <c r="AB292" i="81" s="1"/>
  <c r="AF292" i="81" s="1"/>
  <c r="AJ292" i="81" s="1"/>
  <c r="AN292" i="81" s="1"/>
  <c r="W292" i="81"/>
  <c r="AA292" i="81" s="1"/>
  <c r="AE292" i="81" s="1"/>
  <c r="AI292" i="81" s="1"/>
  <c r="AM292" i="81" s="1"/>
  <c r="V292" i="81"/>
  <c r="Z292" i="81" s="1"/>
  <c r="AD292" i="81" s="1"/>
  <c r="AH292" i="81" s="1"/>
  <c r="AL292" i="81" s="1"/>
  <c r="U292" i="81"/>
  <c r="Y292" i="81" s="1"/>
  <c r="AC292" i="81" s="1"/>
  <c r="AG292" i="81" s="1"/>
  <c r="AK292" i="81" s="1"/>
  <c r="X291" i="81"/>
  <c r="AB291" i="81" s="1"/>
  <c r="AF291" i="81" s="1"/>
  <c r="AJ291" i="81" s="1"/>
  <c r="AN291" i="81" s="1"/>
  <c r="W291" i="81"/>
  <c r="AA291" i="81" s="1"/>
  <c r="AE291" i="81" s="1"/>
  <c r="AI291" i="81" s="1"/>
  <c r="AM291" i="81" s="1"/>
  <c r="V291" i="81"/>
  <c r="Z291" i="81" s="1"/>
  <c r="AD291" i="81" s="1"/>
  <c r="AH291" i="81" s="1"/>
  <c r="AL291" i="81" s="1"/>
  <c r="U291" i="81"/>
  <c r="Y291" i="81" s="1"/>
  <c r="AC291" i="81" s="1"/>
  <c r="AG291" i="81" s="1"/>
  <c r="AK291" i="81" s="1"/>
  <c r="X290" i="81"/>
  <c r="AB290" i="81" s="1"/>
  <c r="AF290" i="81" s="1"/>
  <c r="AJ290" i="81" s="1"/>
  <c r="AN290" i="81" s="1"/>
  <c r="W290" i="81"/>
  <c r="AA290" i="81" s="1"/>
  <c r="AE290" i="81" s="1"/>
  <c r="AI290" i="81" s="1"/>
  <c r="AM290" i="81" s="1"/>
  <c r="V290" i="81"/>
  <c r="Z290" i="81" s="1"/>
  <c r="AD290" i="81" s="1"/>
  <c r="AH290" i="81" s="1"/>
  <c r="AL290" i="81" s="1"/>
  <c r="U290" i="81"/>
  <c r="Y290" i="81" s="1"/>
  <c r="AC290" i="81" s="1"/>
  <c r="AG290" i="81" s="1"/>
  <c r="AK290" i="81" s="1"/>
  <c r="X289" i="81"/>
  <c r="AB289" i="81" s="1"/>
  <c r="AF289" i="81" s="1"/>
  <c r="AJ289" i="81" s="1"/>
  <c r="AN289" i="81" s="1"/>
  <c r="W289" i="81"/>
  <c r="AA289" i="81" s="1"/>
  <c r="AE289" i="81" s="1"/>
  <c r="AI289" i="81" s="1"/>
  <c r="AM289" i="81" s="1"/>
  <c r="V289" i="81"/>
  <c r="Z289" i="81" s="1"/>
  <c r="AD289" i="81" s="1"/>
  <c r="AH289" i="81" s="1"/>
  <c r="AL289" i="81" s="1"/>
  <c r="U289" i="81"/>
  <c r="Y289" i="81" s="1"/>
  <c r="AC289" i="81" s="1"/>
  <c r="AG289" i="81" s="1"/>
  <c r="AK289" i="81" s="1"/>
  <c r="X288" i="81"/>
  <c r="AB288" i="81" s="1"/>
  <c r="AF288" i="81" s="1"/>
  <c r="AJ288" i="81" s="1"/>
  <c r="AN288" i="81" s="1"/>
  <c r="W288" i="81"/>
  <c r="AA288" i="81" s="1"/>
  <c r="AE288" i="81" s="1"/>
  <c r="AI288" i="81" s="1"/>
  <c r="AM288" i="81" s="1"/>
  <c r="V288" i="81"/>
  <c r="Z288" i="81" s="1"/>
  <c r="AD288" i="81" s="1"/>
  <c r="AH288" i="81" s="1"/>
  <c r="AL288" i="81" s="1"/>
  <c r="U288" i="81"/>
  <c r="Y288" i="81" s="1"/>
  <c r="AC288" i="81" s="1"/>
  <c r="AG288" i="81" s="1"/>
  <c r="AK288" i="81" s="1"/>
  <c r="X287" i="81"/>
  <c r="AB287" i="81" s="1"/>
  <c r="AF287" i="81" s="1"/>
  <c r="AJ287" i="81" s="1"/>
  <c r="AN287" i="81" s="1"/>
  <c r="W287" i="81"/>
  <c r="AA287" i="81" s="1"/>
  <c r="AE287" i="81" s="1"/>
  <c r="AI287" i="81" s="1"/>
  <c r="AM287" i="81" s="1"/>
  <c r="V287" i="81"/>
  <c r="Z287" i="81" s="1"/>
  <c r="AD287" i="81" s="1"/>
  <c r="AH287" i="81" s="1"/>
  <c r="AL287" i="81" s="1"/>
  <c r="U287" i="81"/>
  <c r="Y287" i="81" s="1"/>
  <c r="AC287" i="81" s="1"/>
  <c r="AG287" i="81" s="1"/>
  <c r="AK287" i="81" s="1"/>
  <c r="X286" i="81"/>
  <c r="AB286" i="81" s="1"/>
  <c r="AF286" i="81" s="1"/>
  <c r="AJ286" i="81" s="1"/>
  <c r="AN286" i="81" s="1"/>
  <c r="W286" i="81"/>
  <c r="AA286" i="81" s="1"/>
  <c r="AE286" i="81" s="1"/>
  <c r="AI286" i="81" s="1"/>
  <c r="AM286" i="81" s="1"/>
  <c r="V286" i="81"/>
  <c r="Z286" i="81" s="1"/>
  <c r="AD286" i="81" s="1"/>
  <c r="AH286" i="81" s="1"/>
  <c r="AL286" i="81" s="1"/>
  <c r="U286" i="81"/>
  <c r="Y286" i="81" s="1"/>
  <c r="AC286" i="81" s="1"/>
  <c r="AG286" i="81" s="1"/>
  <c r="AK286" i="81" s="1"/>
  <c r="X285" i="81"/>
  <c r="AB285" i="81" s="1"/>
  <c r="AF285" i="81" s="1"/>
  <c r="AJ285" i="81" s="1"/>
  <c r="AN285" i="81" s="1"/>
  <c r="W285" i="81"/>
  <c r="AA285" i="81" s="1"/>
  <c r="AE285" i="81" s="1"/>
  <c r="AI285" i="81" s="1"/>
  <c r="AM285" i="81" s="1"/>
  <c r="V285" i="81"/>
  <c r="Z285" i="81" s="1"/>
  <c r="AD285" i="81" s="1"/>
  <c r="AH285" i="81" s="1"/>
  <c r="AL285" i="81" s="1"/>
  <c r="U285" i="81"/>
  <c r="Y285" i="81" s="1"/>
  <c r="AC285" i="81" s="1"/>
  <c r="AG285" i="81" s="1"/>
  <c r="AK285" i="81" s="1"/>
  <c r="X284" i="81"/>
  <c r="AB284" i="81" s="1"/>
  <c r="AF284" i="81" s="1"/>
  <c r="AJ284" i="81" s="1"/>
  <c r="AN284" i="81" s="1"/>
  <c r="W284" i="81"/>
  <c r="AA284" i="81" s="1"/>
  <c r="AE284" i="81" s="1"/>
  <c r="AI284" i="81" s="1"/>
  <c r="AM284" i="81" s="1"/>
  <c r="V284" i="81"/>
  <c r="Z284" i="81" s="1"/>
  <c r="AD284" i="81" s="1"/>
  <c r="AH284" i="81" s="1"/>
  <c r="AL284" i="81" s="1"/>
  <c r="U284" i="81"/>
  <c r="Y284" i="81" s="1"/>
  <c r="AC284" i="81" s="1"/>
  <c r="AG284" i="81" s="1"/>
  <c r="AK284" i="81" s="1"/>
  <c r="X283" i="81"/>
  <c r="AB283" i="81" s="1"/>
  <c r="AF283" i="81" s="1"/>
  <c r="AJ283" i="81" s="1"/>
  <c r="AN283" i="81" s="1"/>
  <c r="W283" i="81"/>
  <c r="AA283" i="81" s="1"/>
  <c r="AE283" i="81" s="1"/>
  <c r="AI283" i="81" s="1"/>
  <c r="AM283" i="81" s="1"/>
  <c r="V283" i="81"/>
  <c r="Z283" i="81" s="1"/>
  <c r="AD283" i="81" s="1"/>
  <c r="AH283" i="81" s="1"/>
  <c r="AL283" i="81" s="1"/>
  <c r="U283" i="81"/>
  <c r="Y283" i="81" s="1"/>
  <c r="AC283" i="81" s="1"/>
  <c r="AG283" i="81" s="1"/>
  <c r="AK283" i="81" s="1"/>
  <c r="X282" i="81"/>
  <c r="AB282" i="81" s="1"/>
  <c r="AF282" i="81" s="1"/>
  <c r="AJ282" i="81" s="1"/>
  <c r="AN282" i="81" s="1"/>
  <c r="W282" i="81"/>
  <c r="AA282" i="81" s="1"/>
  <c r="AE282" i="81" s="1"/>
  <c r="AI282" i="81" s="1"/>
  <c r="AM282" i="81" s="1"/>
  <c r="V282" i="81"/>
  <c r="Z282" i="81" s="1"/>
  <c r="AD282" i="81" s="1"/>
  <c r="AH282" i="81" s="1"/>
  <c r="AL282" i="81" s="1"/>
  <c r="U282" i="81"/>
  <c r="Y282" i="81" s="1"/>
  <c r="AC282" i="81" s="1"/>
  <c r="AG282" i="81" s="1"/>
  <c r="AK282" i="81" s="1"/>
  <c r="X281" i="81"/>
  <c r="AB281" i="81" s="1"/>
  <c r="AF281" i="81" s="1"/>
  <c r="AJ281" i="81" s="1"/>
  <c r="AN281" i="81" s="1"/>
  <c r="W281" i="81"/>
  <c r="AA281" i="81" s="1"/>
  <c r="AE281" i="81" s="1"/>
  <c r="AI281" i="81" s="1"/>
  <c r="AM281" i="81" s="1"/>
  <c r="V281" i="81"/>
  <c r="Z281" i="81" s="1"/>
  <c r="AD281" i="81" s="1"/>
  <c r="AH281" i="81" s="1"/>
  <c r="AL281" i="81" s="1"/>
  <c r="U281" i="81"/>
  <c r="Y281" i="81" s="1"/>
  <c r="AC281" i="81" s="1"/>
  <c r="AG281" i="81" s="1"/>
  <c r="AK281" i="81" s="1"/>
  <c r="X280" i="81"/>
  <c r="AB280" i="81" s="1"/>
  <c r="AF280" i="81" s="1"/>
  <c r="AJ280" i="81" s="1"/>
  <c r="AN280" i="81" s="1"/>
  <c r="W280" i="81"/>
  <c r="AA280" i="81" s="1"/>
  <c r="AE280" i="81" s="1"/>
  <c r="AI280" i="81" s="1"/>
  <c r="AM280" i="81" s="1"/>
  <c r="V280" i="81"/>
  <c r="Z280" i="81" s="1"/>
  <c r="AD280" i="81" s="1"/>
  <c r="AH280" i="81" s="1"/>
  <c r="AL280" i="81" s="1"/>
  <c r="U280" i="81"/>
  <c r="Y280" i="81" s="1"/>
  <c r="AC280" i="81" s="1"/>
  <c r="AG280" i="81" s="1"/>
  <c r="AK280" i="81" s="1"/>
  <c r="X279" i="81"/>
  <c r="AB279" i="81" s="1"/>
  <c r="AF279" i="81" s="1"/>
  <c r="AJ279" i="81" s="1"/>
  <c r="AN279" i="81" s="1"/>
  <c r="W279" i="81"/>
  <c r="AA279" i="81" s="1"/>
  <c r="AE279" i="81" s="1"/>
  <c r="AI279" i="81" s="1"/>
  <c r="AM279" i="81" s="1"/>
  <c r="V279" i="81"/>
  <c r="Z279" i="81" s="1"/>
  <c r="AD279" i="81" s="1"/>
  <c r="AH279" i="81" s="1"/>
  <c r="AL279" i="81" s="1"/>
  <c r="U279" i="81"/>
  <c r="Y279" i="81" s="1"/>
  <c r="AC279" i="81" s="1"/>
  <c r="AG279" i="81" s="1"/>
  <c r="AK279" i="81" s="1"/>
  <c r="X278" i="81"/>
  <c r="AB278" i="81" s="1"/>
  <c r="AF278" i="81" s="1"/>
  <c r="AJ278" i="81" s="1"/>
  <c r="AN278" i="81" s="1"/>
  <c r="W278" i="81"/>
  <c r="AA278" i="81" s="1"/>
  <c r="AE278" i="81" s="1"/>
  <c r="AI278" i="81" s="1"/>
  <c r="AM278" i="81" s="1"/>
  <c r="V278" i="81"/>
  <c r="Z278" i="81" s="1"/>
  <c r="AD278" i="81" s="1"/>
  <c r="AH278" i="81" s="1"/>
  <c r="AL278" i="81" s="1"/>
  <c r="U278" i="81"/>
  <c r="Y278" i="81" s="1"/>
  <c r="AC278" i="81" s="1"/>
  <c r="AG278" i="81" s="1"/>
  <c r="AK278" i="81" s="1"/>
  <c r="X277" i="81"/>
  <c r="AB277" i="81" s="1"/>
  <c r="AF277" i="81" s="1"/>
  <c r="AJ277" i="81" s="1"/>
  <c r="AN277" i="81" s="1"/>
  <c r="W277" i="81"/>
  <c r="AA277" i="81" s="1"/>
  <c r="AE277" i="81" s="1"/>
  <c r="AI277" i="81" s="1"/>
  <c r="AM277" i="81" s="1"/>
  <c r="V277" i="81"/>
  <c r="Z277" i="81" s="1"/>
  <c r="AD277" i="81" s="1"/>
  <c r="AH277" i="81" s="1"/>
  <c r="AL277" i="81" s="1"/>
  <c r="U277" i="81"/>
  <c r="Y277" i="81" s="1"/>
  <c r="AC277" i="81" s="1"/>
  <c r="AG277" i="81" s="1"/>
  <c r="AK277" i="81" s="1"/>
  <c r="X276" i="81"/>
  <c r="AB276" i="81" s="1"/>
  <c r="AF276" i="81" s="1"/>
  <c r="AJ276" i="81" s="1"/>
  <c r="AN276" i="81" s="1"/>
  <c r="W276" i="81"/>
  <c r="AA276" i="81" s="1"/>
  <c r="AE276" i="81" s="1"/>
  <c r="AI276" i="81" s="1"/>
  <c r="AM276" i="81" s="1"/>
  <c r="V276" i="81"/>
  <c r="Z276" i="81" s="1"/>
  <c r="AD276" i="81" s="1"/>
  <c r="AH276" i="81" s="1"/>
  <c r="AL276" i="81" s="1"/>
  <c r="U276" i="81"/>
  <c r="Y276" i="81" s="1"/>
  <c r="AC276" i="81" s="1"/>
  <c r="AG276" i="81" s="1"/>
  <c r="AK276" i="81" s="1"/>
  <c r="X275" i="81"/>
  <c r="AB275" i="81" s="1"/>
  <c r="AF275" i="81" s="1"/>
  <c r="AJ275" i="81" s="1"/>
  <c r="AN275" i="81" s="1"/>
  <c r="W275" i="81"/>
  <c r="AA275" i="81" s="1"/>
  <c r="AE275" i="81" s="1"/>
  <c r="AI275" i="81" s="1"/>
  <c r="AM275" i="81" s="1"/>
  <c r="V275" i="81"/>
  <c r="Z275" i="81" s="1"/>
  <c r="AD275" i="81" s="1"/>
  <c r="AH275" i="81" s="1"/>
  <c r="AL275" i="81" s="1"/>
  <c r="U275" i="81"/>
  <c r="Y275" i="81" s="1"/>
  <c r="AC275" i="81" s="1"/>
  <c r="AG275" i="81" s="1"/>
  <c r="AK275" i="81" s="1"/>
  <c r="X274" i="81"/>
  <c r="AB274" i="81" s="1"/>
  <c r="AF274" i="81" s="1"/>
  <c r="AJ274" i="81" s="1"/>
  <c r="AN274" i="81" s="1"/>
  <c r="W274" i="81"/>
  <c r="AA274" i="81" s="1"/>
  <c r="AE274" i="81" s="1"/>
  <c r="AI274" i="81" s="1"/>
  <c r="AM274" i="81" s="1"/>
  <c r="V274" i="81"/>
  <c r="Z274" i="81" s="1"/>
  <c r="AD274" i="81" s="1"/>
  <c r="AH274" i="81" s="1"/>
  <c r="AL274" i="81" s="1"/>
  <c r="U274" i="81"/>
  <c r="Y274" i="81" s="1"/>
  <c r="AC274" i="81" s="1"/>
  <c r="AG274" i="81" s="1"/>
  <c r="AK274" i="81" s="1"/>
  <c r="X273" i="81"/>
  <c r="AB273" i="81" s="1"/>
  <c r="AF273" i="81" s="1"/>
  <c r="AJ273" i="81" s="1"/>
  <c r="AN273" i="81" s="1"/>
  <c r="W273" i="81"/>
  <c r="AA273" i="81" s="1"/>
  <c r="AE273" i="81" s="1"/>
  <c r="AI273" i="81" s="1"/>
  <c r="AM273" i="81" s="1"/>
  <c r="V273" i="81"/>
  <c r="Z273" i="81" s="1"/>
  <c r="AD273" i="81" s="1"/>
  <c r="AH273" i="81" s="1"/>
  <c r="AL273" i="81" s="1"/>
  <c r="U273" i="81"/>
  <c r="Y273" i="81" s="1"/>
  <c r="AC273" i="81" s="1"/>
  <c r="AG273" i="81" s="1"/>
  <c r="AK273" i="81" s="1"/>
  <c r="X272" i="81"/>
  <c r="AB272" i="81" s="1"/>
  <c r="AF272" i="81" s="1"/>
  <c r="AJ272" i="81" s="1"/>
  <c r="AN272" i="81" s="1"/>
  <c r="W272" i="81"/>
  <c r="AA272" i="81" s="1"/>
  <c r="AE272" i="81" s="1"/>
  <c r="AI272" i="81" s="1"/>
  <c r="AM272" i="81" s="1"/>
  <c r="V272" i="81"/>
  <c r="Z272" i="81" s="1"/>
  <c r="AD272" i="81" s="1"/>
  <c r="AH272" i="81" s="1"/>
  <c r="AL272" i="81" s="1"/>
  <c r="U272" i="81"/>
  <c r="Y272" i="81" s="1"/>
  <c r="AC272" i="81" s="1"/>
  <c r="AG272" i="81" s="1"/>
  <c r="AK272" i="81" s="1"/>
  <c r="X271" i="81"/>
  <c r="AB271" i="81" s="1"/>
  <c r="AF271" i="81" s="1"/>
  <c r="AJ271" i="81" s="1"/>
  <c r="AN271" i="81" s="1"/>
  <c r="W271" i="81"/>
  <c r="AA271" i="81" s="1"/>
  <c r="AE271" i="81" s="1"/>
  <c r="AI271" i="81" s="1"/>
  <c r="AM271" i="81" s="1"/>
  <c r="V271" i="81"/>
  <c r="Z271" i="81" s="1"/>
  <c r="AD271" i="81" s="1"/>
  <c r="AH271" i="81" s="1"/>
  <c r="AL271" i="81" s="1"/>
  <c r="U271" i="81"/>
  <c r="Y271" i="81" s="1"/>
  <c r="AC271" i="81" s="1"/>
  <c r="AG271" i="81" s="1"/>
  <c r="AK271" i="81" s="1"/>
  <c r="X270" i="81"/>
  <c r="AB270" i="81" s="1"/>
  <c r="AF270" i="81" s="1"/>
  <c r="AJ270" i="81" s="1"/>
  <c r="AN270" i="81" s="1"/>
  <c r="W270" i="81"/>
  <c r="AA270" i="81" s="1"/>
  <c r="AE270" i="81" s="1"/>
  <c r="AI270" i="81" s="1"/>
  <c r="AM270" i="81" s="1"/>
  <c r="V270" i="81"/>
  <c r="Z270" i="81" s="1"/>
  <c r="AD270" i="81" s="1"/>
  <c r="AH270" i="81" s="1"/>
  <c r="AL270" i="81" s="1"/>
  <c r="U270" i="81"/>
  <c r="Y270" i="81" s="1"/>
  <c r="AC270" i="81" s="1"/>
  <c r="AG270" i="81" s="1"/>
  <c r="AK270" i="81" s="1"/>
  <c r="X269" i="81"/>
  <c r="AB269" i="81" s="1"/>
  <c r="AF269" i="81" s="1"/>
  <c r="AJ269" i="81" s="1"/>
  <c r="AN269" i="81" s="1"/>
  <c r="W269" i="81"/>
  <c r="AA269" i="81" s="1"/>
  <c r="AE269" i="81" s="1"/>
  <c r="AI269" i="81" s="1"/>
  <c r="AM269" i="81" s="1"/>
  <c r="V269" i="81"/>
  <c r="Z269" i="81" s="1"/>
  <c r="AD269" i="81" s="1"/>
  <c r="AH269" i="81" s="1"/>
  <c r="AL269" i="81" s="1"/>
  <c r="U269" i="81"/>
  <c r="Y269" i="81" s="1"/>
  <c r="AC269" i="81" s="1"/>
  <c r="AG269" i="81" s="1"/>
  <c r="AK269" i="81" s="1"/>
  <c r="X268" i="81"/>
  <c r="AB268" i="81" s="1"/>
  <c r="AF268" i="81" s="1"/>
  <c r="AJ268" i="81" s="1"/>
  <c r="AN268" i="81" s="1"/>
  <c r="W268" i="81"/>
  <c r="AA268" i="81" s="1"/>
  <c r="AE268" i="81" s="1"/>
  <c r="AI268" i="81" s="1"/>
  <c r="AM268" i="81" s="1"/>
  <c r="V268" i="81"/>
  <c r="Z268" i="81" s="1"/>
  <c r="AD268" i="81" s="1"/>
  <c r="AH268" i="81" s="1"/>
  <c r="AL268" i="81" s="1"/>
  <c r="U268" i="81"/>
  <c r="Y268" i="81" s="1"/>
  <c r="AC268" i="81" s="1"/>
  <c r="AG268" i="81" s="1"/>
  <c r="AK268" i="81" s="1"/>
  <c r="X267" i="81"/>
  <c r="AB267" i="81" s="1"/>
  <c r="AF267" i="81" s="1"/>
  <c r="AJ267" i="81" s="1"/>
  <c r="AN267" i="81" s="1"/>
  <c r="W267" i="81"/>
  <c r="AA267" i="81" s="1"/>
  <c r="AE267" i="81" s="1"/>
  <c r="AI267" i="81" s="1"/>
  <c r="AM267" i="81" s="1"/>
  <c r="V267" i="81"/>
  <c r="Z267" i="81" s="1"/>
  <c r="AD267" i="81" s="1"/>
  <c r="AH267" i="81" s="1"/>
  <c r="AL267" i="81" s="1"/>
  <c r="U267" i="81"/>
  <c r="Y267" i="81" s="1"/>
  <c r="AC267" i="81" s="1"/>
  <c r="AG267" i="81" s="1"/>
  <c r="AK267" i="81" s="1"/>
  <c r="X266" i="81"/>
  <c r="AB266" i="81" s="1"/>
  <c r="AF266" i="81" s="1"/>
  <c r="AJ266" i="81" s="1"/>
  <c r="AN266" i="81" s="1"/>
  <c r="W266" i="81"/>
  <c r="AA266" i="81" s="1"/>
  <c r="AE266" i="81" s="1"/>
  <c r="AI266" i="81" s="1"/>
  <c r="AM266" i="81" s="1"/>
  <c r="V266" i="81"/>
  <c r="Z266" i="81" s="1"/>
  <c r="AD266" i="81" s="1"/>
  <c r="AH266" i="81" s="1"/>
  <c r="AL266" i="81" s="1"/>
  <c r="U266" i="81"/>
  <c r="Y266" i="81" s="1"/>
  <c r="AC266" i="81" s="1"/>
  <c r="AG266" i="81" s="1"/>
  <c r="AK266" i="81" s="1"/>
  <c r="X265" i="81"/>
  <c r="AB265" i="81" s="1"/>
  <c r="AF265" i="81" s="1"/>
  <c r="AJ265" i="81" s="1"/>
  <c r="AN265" i="81" s="1"/>
  <c r="W265" i="81"/>
  <c r="AA265" i="81" s="1"/>
  <c r="AE265" i="81" s="1"/>
  <c r="AI265" i="81" s="1"/>
  <c r="AM265" i="81" s="1"/>
  <c r="V265" i="81"/>
  <c r="Z265" i="81" s="1"/>
  <c r="AD265" i="81" s="1"/>
  <c r="AH265" i="81" s="1"/>
  <c r="AL265" i="81" s="1"/>
  <c r="U265" i="81"/>
  <c r="Y265" i="81" s="1"/>
  <c r="AC265" i="81" s="1"/>
  <c r="AG265" i="81" s="1"/>
  <c r="AK265" i="81" s="1"/>
  <c r="X264" i="81"/>
  <c r="AB264" i="81" s="1"/>
  <c r="AF264" i="81" s="1"/>
  <c r="AJ264" i="81" s="1"/>
  <c r="AN264" i="81" s="1"/>
  <c r="W264" i="81"/>
  <c r="AA264" i="81" s="1"/>
  <c r="AE264" i="81" s="1"/>
  <c r="AI264" i="81" s="1"/>
  <c r="AM264" i="81" s="1"/>
  <c r="V264" i="81"/>
  <c r="Z264" i="81" s="1"/>
  <c r="AD264" i="81" s="1"/>
  <c r="AH264" i="81" s="1"/>
  <c r="AL264" i="81" s="1"/>
  <c r="U264" i="81"/>
  <c r="Y264" i="81" s="1"/>
  <c r="AC264" i="81" s="1"/>
  <c r="AG264" i="81" s="1"/>
  <c r="AK264" i="81" s="1"/>
  <c r="X263" i="81"/>
  <c r="AB263" i="81" s="1"/>
  <c r="AF263" i="81" s="1"/>
  <c r="AJ263" i="81" s="1"/>
  <c r="AN263" i="81" s="1"/>
  <c r="W263" i="81"/>
  <c r="AA263" i="81" s="1"/>
  <c r="AE263" i="81" s="1"/>
  <c r="AI263" i="81" s="1"/>
  <c r="AM263" i="81" s="1"/>
  <c r="V263" i="81"/>
  <c r="Z263" i="81" s="1"/>
  <c r="AD263" i="81" s="1"/>
  <c r="AH263" i="81" s="1"/>
  <c r="AL263" i="81" s="1"/>
  <c r="U263" i="81"/>
  <c r="Y263" i="81" s="1"/>
  <c r="AC263" i="81" s="1"/>
  <c r="AG263" i="81" s="1"/>
  <c r="AK263" i="81" s="1"/>
  <c r="X262" i="81"/>
  <c r="AB262" i="81" s="1"/>
  <c r="AF262" i="81" s="1"/>
  <c r="AJ262" i="81" s="1"/>
  <c r="AN262" i="81" s="1"/>
  <c r="W262" i="81"/>
  <c r="AA262" i="81" s="1"/>
  <c r="AE262" i="81" s="1"/>
  <c r="AI262" i="81" s="1"/>
  <c r="AM262" i="81" s="1"/>
  <c r="V262" i="81"/>
  <c r="Z262" i="81" s="1"/>
  <c r="AD262" i="81" s="1"/>
  <c r="AH262" i="81" s="1"/>
  <c r="AL262" i="81" s="1"/>
  <c r="U262" i="81"/>
  <c r="Y262" i="81" s="1"/>
  <c r="AC262" i="81" s="1"/>
  <c r="AG262" i="81" s="1"/>
  <c r="AK262" i="81" s="1"/>
  <c r="X261" i="81"/>
  <c r="AB261" i="81" s="1"/>
  <c r="AF261" i="81" s="1"/>
  <c r="AJ261" i="81" s="1"/>
  <c r="AN261" i="81" s="1"/>
  <c r="W261" i="81"/>
  <c r="AA261" i="81" s="1"/>
  <c r="AE261" i="81" s="1"/>
  <c r="AI261" i="81" s="1"/>
  <c r="AM261" i="81" s="1"/>
  <c r="V261" i="81"/>
  <c r="Z261" i="81" s="1"/>
  <c r="AD261" i="81" s="1"/>
  <c r="AH261" i="81" s="1"/>
  <c r="AL261" i="81" s="1"/>
  <c r="U261" i="81"/>
  <c r="Y261" i="81" s="1"/>
  <c r="AC261" i="81" s="1"/>
  <c r="AG261" i="81" s="1"/>
  <c r="AK261" i="81" s="1"/>
  <c r="X260" i="81"/>
  <c r="AB260" i="81" s="1"/>
  <c r="AF260" i="81" s="1"/>
  <c r="AJ260" i="81" s="1"/>
  <c r="AN260" i="81" s="1"/>
  <c r="W260" i="81"/>
  <c r="AA260" i="81" s="1"/>
  <c r="AE260" i="81" s="1"/>
  <c r="AI260" i="81" s="1"/>
  <c r="AM260" i="81" s="1"/>
  <c r="V260" i="81"/>
  <c r="Z260" i="81" s="1"/>
  <c r="AD260" i="81" s="1"/>
  <c r="AH260" i="81" s="1"/>
  <c r="AL260" i="81" s="1"/>
  <c r="U260" i="81"/>
  <c r="Y260" i="81" s="1"/>
  <c r="AC260" i="81" s="1"/>
  <c r="AG260" i="81" s="1"/>
  <c r="AK260" i="81" s="1"/>
  <c r="X259" i="81"/>
  <c r="AB259" i="81" s="1"/>
  <c r="AF259" i="81" s="1"/>
  <c r="AJ259" i="81" s="1"/>
  <c r="AN259" i="81" s="1"/>
  <c r="W259" i="81"/>
  <c r="AA259" i="81" s="1"/>
  <c r="AE259" i="81" s="1"/>
  <c r="AI259" i="81" s="1"/>
  <c r="AM259" i="81" s="1"/>
  <c r="V259" i="81"/>
  <c r="Z259" i="81" s="1"/>
  <c r="AD259" i="81" s="1"/>
  <c r="AH259" i="81" s="1"/>
  <c r="AL259" i="81" s="1"/>
  <c r="U259" i="81"/>
  <c r="Y259" i="81" s="1"/>
  <c r="AC259" i="81" s="1"/>
  <c r="AG259" i="81" s="1"/>
  <c r="AK259" i="81" s="1"/>
  <c r="X258" i="81"/>
  <c r="AB258" i="81" s="1"/>
  <c r="AF258" i="81" s="1"/>
  <c r="AJ258" i="81" s="1"/>
  <c r="AN258" i="81" s="1"/>
  <c r="W258" i="81"/>
  <c r="AA258" i="81" s="1"/>
  <c r="AE258" i="81" s="1"/>
  <c r="AI258" i="81" s="1"/>
  <c r="AM258" i="81" s="1"/>
  <c r="V258" i="81"/>
  <c r="Z258" i="81" s="1"/>
  <c r="AD258" i="81" s="1"/>
  <c r="AH258" i="81" s="1"/>
  <c r="AL258" i="81" s="1"/>
  <c r="U258" i="81"/>
  <c r="Y258" i="81" s="1"/>
  <c r="AC258" i="81" s="1"/>
  <c r="AG258" i="81" s="1"/>
  <c r="AK258" i="81" s="1"/>
  <c r="X257" i="81"/>
  <c r="AB257" i="81" s="1"/>
  <c r="AF257" i="81" s="1"/>
  <c r="AJ257" i="81" s="1"/>
  <c r="AN257" i="81" s="1"/>
  <c r="W257" i="81"/>
  <c r="AA257" i="81" s="1"/>
  <c r="AE257" i="81" s="1"/>
  <c r="AI257" i="81" s="1"/>
  <c r="AM257" i="81" s="1"/>
  <c r="V257" i="81"/>
  <c r="Z257" i="81" s="1"/>
  <c r="AD257" i="81" s="1"/>
  <c r="AH257" i="81" s="1"/>
  <c r="AL257" i="81" s="1"/>
  <c r="U257" i="81"/>
  <c r="Y257" i="81" s="1"/>
  <c r="AC257" i="81" s="1"/>
  <c r="AG257" i="81" s="1"/>
  <c r="AK257" i="81" s="1"/>
  <c r="X256" i="81"/>
  <c r="AB256" i="81" s="1"/>
  <c r="AF256" i="81" s="1"/>
  <c r="AJ256" i="81" s="1"/>
  <c r="AN256" i="81" s="1"/>
  <c r="W256" i="81"/>
  <c r="AA256" i="81" s="1"/>
  <c r="AE256" i="81" s="1"/>
  <c r="AI256" i="81" s="1"/>
  <c r="AM256" i="81" s="1"/>
  <c r="V256" i="81"/>
  <c r="Z256" i="81" s="1"/>
  <c r="AD256" i="81" s="1"/>
  <c r="AH256" i="81" s="1"/>
  <c r="AL256" i="81" s="1"/>
  <c r="U256" i="81"/>
  <c r="Y256" i="81" s="1"/>
  <c r="AC256" i="81" s="1"/>
  <c r="AG256" i="81" s="1"/>
  <c r="AK256" i="81" s="1"/>
  <c r="X255" i="81"/>
  <c r="AB255" i="81" s="1"/>
  <c r="AF255" i="81" s="1"/>
  <c r="AJ255" i="81" s="1"/>
  <c r="AN255" i="81" s="1"/>
  <c r="W255" i="81"/>
  <c r="AA255" i="81" s="1"/>
  <c r="AE255" i="81" s="1"/>
  <c r="AI255" i="81" s="1"/>
  <c r="AM255" i="81" s="1"/>
  <c r="V255" i="81"/>
  <c r="Z255" i="81" s="1"/>
  <c r="AD255" i="81" s="1"/>
  <c r="AH255" i="81" s="1"/>
  <c r="AL255" i="81" s="1"/>
  <c r="U255" i="81"/>
  <c r="Y255" i="81" s="1"/>
  <c r="AC255" i="81" s="1"/>
  <c r="AG255" i="81" s="1"/>
  <c r="AK255" i="81" s="1"/>
  <c r="X254" i="81"/>
  <c r="AB254" i="81" s="1"/>
  <c r="AF254" i="81" s="1"/>
  <c r="AJ254" i="81" s="1"/>
  <c r="AN254" i="81" s="1"/>
  <c r="W254" i="81"/>
  <c r="AA254" i="81" s="1"/>
  <c r="AE254" i="81" s="1"/>
  <c r="AI254" i="81" s="1"/>
  <c r="AM254" i="81" s="1"/>
  <c r="V254" i="81"/>
  <c r="Z254" i="81" s="1"/>
  <c r="AD254" i="81" s="1"/>
  <c r="AH254" i="81" s="1"/>
  <c r="AL254" i="81" s="1"/>
  <c r="U254" i="81"/>
  <c r="Y254" i="81" s="1"/>
  <c r="AC254" i="81" s="1"/>
  <c r="AG254" i="81" s="1"/>
  <c r="AK254" i="81" s="1"/>
  <c r="X253" i="81"/>
  <c r="AB253" i="81" s="1"/>
  <c r="AF253" i="81" s="1"/>
  <c r="AJ253" i="81" s="1"/>
  <c r="AN253" i="81" s="1"/>
  <c r="W253" i="81"/>
  <c r="AA253" i="81" s="1"/>
  <c r="AE253" i="81" s="1"/>
  <c r="AI253" i="81" s="1"/>
  <c r="AM253" i="81" s="1"/>
  <c r="V253" i="81"/>
  <c r="Z253" i="81" s="1"/>
  <c r="AD253" i="81" s="1"/>
  <c r="AH253" i="81" s="1"/>
  <c r="AL253" i="81" s="1"/>
  <c r="U253" i="81"/>
  <c r="Y253" i="81" s="1"/>
  <c r="AC253" i="81" s="1"/>
  <c r="AG253" i="81" s="1"/>
  <c r="AK253" i="81" s="1"/>
  <c r="X252" i="81"/>
  <c r="AB252" i="81" s="1"/>
  <c r="AF252" i="81" s="1"/>
  <c r="AJ252" i="81" s="1"/>
  <c r="AN252" i="81" s="1"/>
  <c r="W252" i="81"/>
  <c r="AA252" i="81" s="1"/>
  <c r="AE252" i="81" s="1"/>
  <c r="AI252" i="81" s="1"/>
  <c r="AM252" i="81" s="1"/>
  <c r="V252" i="81"/>
  <c r="Z252" i="81" s="1"/>
  <c r="AD252" i="81" s="1"/>
  <c r="AH252" i="81" s="1"/>
  <c r="AL252" i="81" s="1"/>
  <c r="U252" i="81"/>
  <c r="Y252" i="81" s="1"/>
  <c r="AC252" i="81" s="1"/>
  <c r="AG252" i="81" s="1"/>
  <c r="AK252" i="81" s="1"/>
  <c r="X251" i="81"/>
  <c r="AB251" i="81" s="1"/>
  <c r="AF251" i="81" s="1"/>
  <c r="AJ251" i="81" s="1"/>
  <c r="AN251" i="81" s="1"/>
  <c r="W251" i="81"/>
  <c r="AA251" i="81" s="1"/>
  <c r="AE251" i="81" s="1"/>
  <c r="AI251" i="81" s="1"/>
  <c r="AM251" i="81" s="1"/>
  <c r="V251" i="81"/>
  <c r="Z251" i="81" s="1"/>
  <c r="AD251" i="81" s="1"/>
  <c r="AH251" i="81" s="1"/>
  <c r="AL251" i="81" s="1"/>
  <c r="U251" i="81"/>
  <c r="Y251" i="81" s="1"/>
  <c r="AC251" i="81" s="1"/>
  <c r="AG251" i="81" s="1"/>
  <c r="AK251" i="81" s="1"/>
  <c r="X250" i="81"/>
  <c r="AB250" i="81" s="1"/>
  <c r="AF250" i="81" s="1"/>
  <c r="AJ250" i="81" s="1"/>
  <c r="AN250" i="81" s="1"/>
  <c r="W250" i="81"/>
  <c r="AA250" i="81" s="1"/>
  <c r="AE250" i="81" s="1"/>
  <c r="AI250" i="81" s="1"/>
  <c r="AM250" i="81" s="1"/>
  <c r="V250" i="81"/>
  <c r="Z250" i="81" s="1"/>
  <c r="AD250" i="81" s="1"/>
  <c r="AH250" i="81" s="1"/>
  <c r="AL250" i="81" s="1"/>
  <c r="U250" i="81"/>
  <c r="Y250" i="81" s="1"/>
  <c r="AC250" i="81" s="1"/>
  <c r="AG250" i="81" s="1"/>
  <c r="AK250" i="81" s="1"/>
  <c r="X249" i="81"/>
  <c r="AB249" i="81" s="1"/>
  <c r="AF249" i="81" s="1"/>
  <c r="AJ249" i="81" s="1"/>
  <c r="AN249" i="81" s="1"/>
  <c r="W249" i="81"/>
  <c r="AA249" i="81" s="1"/>
  <c r="AE249" i="81" s="1"/>
  <c r="AI249" i="81" s="1"/>
  <c r="AM249" i="81" s="1"/>
  <c r="V249" i="81"/>
  <c r="Z249" i="81" s="1"/>
  <c r="AD249" i="81" s="1"/>
  <c r="AH249" i="81" s="1"/>
  <c r="AL249" i="81" s="1"/>
  <c r="U249" i="81"/>
  <c r="Y249" i="81" s="1"/>
  <c r="AC249" i="81" s="1"/>
  <c r="AG249" i="81" s="1"/>
  <c r="AK249" i="81" s="1"/>
  <c r="X248" i="81"/>
  <c r="AB248" i="81" s="1"/>
  <c r="AF248" i="81" s="1"/>
  <c r="AJ248" i="81" s="1"/>
  <c r="AN248" i="81" s="1"/>
  <c r="W248" i="81"/>
  <c r="AA248" i="81" s="1"/>
  <c r="AE248" i="81" s="1"/>
  <c r="AI248" i="81" s="1"/>
  <c r="AM248" i="81" s="1"/>
  <c r="V248" i="81"/>
  <c r="Z248" i="81" s="1"/>
  <c r="AD248" i="81" s="1"/>
  <c r="AH248" i="81" s="1"/>
  <c r="AL248" i="81" s="1"/>
  <c r="U248" i="81"/>
  <c r="Y248" i="81" s="1"/>
  <c r="AC248" i="81" s="1"/>
  <c r="AG248" i="81" s="1"/>
  <c r="AK248" i="81" s="1"/>
  <c r="X247" i="81"/>
  <c r="AB247" i="81" s="1"/>
  <c r="AF247" i="81" s="1"/>
  <c r="AJ247" i="81" s="1"/>
  <c r="AN247" i="81" s="1"/>
  <c r="W247" i="81"/>
  <c r="AA247" i="81" s="1"/>
  <c r="AE247" i="81" s="1"/>
  <c r="AI247" i="81" s="1"/>
  <c r="AM247" i="81" s="1"/>
  <c r="V247" i="81"/>
  <c r="Z247" i="81" s="1"/>
  <c r="AD247" i="81" s="1"/>
  <c r="AH247" i="81" s="1"/>
  <c r="AL247" i="81" s="1"/>
  <c r="U247" i="81"/>
  <c r="Y247" i="81" s="1"/>
  <c r="AC247" i="81" s="1"/>
  <c r="AG247" i="81" s="1"/>
  <c r="AK247" i="81" s="1"/>
  <c r="X246" i="81"/>
  <c r="AB246" i="81" s="1"/>
  <c r="AF246" i="81" s="1"/>
  <c r="AJ246" i="81" s="1"/>
  <c r="AN246" i="81" s="1"/>
  <c r="W246" i="81"/>
  <c r="AA246" i="81" s="1"/>
  <c r="AE246" i="81" s="1"/>
  <c r="AI246" i="81" s="1"/>
  <c r="AM246" i="81" s="1"/>
  <c r="V246" i="81"/>
  <c r="Z246" i="81" s="1"/>
  <c r="AD246" i="81" s="1"/>
  <c r="AH246" i="81" s="1"/>
  <c r="AL246" i="81" s="1"/>
  <c r="U246" i="81"/>
  <c r="Y246" i="81" s="1"/>
  <c r="AC246" i="81" s="1"/>
  <c r="AG246" i="81" s="1"/>
  <c r="AK246" i="81" s="1"/>
  <c r="X245" i="81"/>
  <c r="AB245" i="81" s="1"/>
  <c r="AF245" i="81" s="1"/>
  <c r="AJ245" i="81" s="1"/>
  <c r="AN245" i="81" s="1"/>
  <c r="W245" i="81"/>
  <c r="AA245" i="81" s="1"/>
  <c r="AE245" i="81" s="1"/>
  <c r="AI245" i="81" s="1"/>
  <c r="AM245" i="81" s="1"/>
  <c r="V245" i="81"/>
  <c r="Z245" i="81" s="1"/>
  <c r="AD245" i="81" s="1"/>
  <c r="AH245" i="81" s="1"/>
  <c r="AL245" i="81" s="1"/>
  <c r="U245" i="81"/>
  <c r="Y245" i="81" s="1"/>
  <c r="AC245" i="81" s="1"/>
  <c r="AG245" i="81" s="1"/>
  <c r="AK245" i="81" s="1"/>
  <c r="X244" i="81"/>
  <c r="AB244" i="81" s="1"/>
  <c r="AF244" i="81" s="1"/>
  <c r="AJ244" i="81" s="1"/>
  <c r="AN244" i="81" s="1"/>
  <c r="W244" i="81"/>
  <c r="AA244" i="81" s="1"/>
  <c r="AE244" i="81" s="1"/>
  <c r="AI244" i="81" s="1"/>
  <c r="AM244" i="81" s="1"/>
  <c r="V244" i="81"/>
  <c r="Z244" i="81" s="1"/>
  <c r="AD244" i="81" s="1"/>
  <c r="AH244" i="81" s="1"/>
  <c r="AL244" i="81" s="1"/>
  <c r="U244" i="81"/>
  <c r="Y244" i="81" s="1"/>
  <c r="AC244" i="81" s="1"/>
  <c r="AG244" i="81" s="1"/>
  <c r="AK244" i="81" s="1"/>
  <c r="X243" i="81"/>
  <c r="AB243" i="81" s="1"/>
  <c r="AF243" i="81" s="1"/>
  <c r="AJ243" i="81" s="1"/>
  <c r="AN243" i="81" s="1"/>
  <c r="W243" i="81"/>
  <c r="AA243" i="81" s="1"/>
  <c r="AE243" i="81" s="1"/>
  <c r="AI243" i="81" s="1"/>
  <c r="AM243" i="81" s="1"/>
  <c r="V243" i="81"/>
  <c r="Z243" i="81" s="1"/>
  <c r="AD243" i="81" s="1"/>
  <c r="AH243" i="81" s="1"/>
  <c r="AL243" i="81" s="1"/>
  <c r="U243" i="81"/>
  <c r="Y243" i="81" s="1"/>
  <c r="AC243" i="81" s="1"/>
  <c r="AG243" i="81" s="1"/>
  <c r="AK243" i="81" s="1"/>
  <c r="X242" i="81"/>
  <c r="AB242" i="81" s="1"/>
  <c r="AF242" i="81" s="1"/>
  <c r="AJ242" i="81" s="1"/>
  <c r="AN242" i="81" s="1"/>
  <c r="W242" i="81"/>
  <c r="AA242" i="81" s="1"/>
  <c r="AE242" i="81" s="1"/>
  <c r="AI242" i="81" s="1"/>
  <c r="AM242" i="81" s="1"/>
  <c r="V242" i="81"/>
  <c r="Z242" i="81" s="1"/>
  <c r="AD242" i="81" s="1"/>
  <c r="AH242" i="81" s="1"/>
  <c r="AL242" i="81" s="1"/>
  <c r="U242" i="81"/>
  <c r="Y242" i="81" s="1"/>
  <c r="AC242" i="81" s="1"/>
  <c r="AG242" i="81" s="1"/>
  <c r="AK242" i="81" s="1"/>
  <c r="X241" i="81"/>
  <c r="AB241" i="81" s="1"/>
  <c r="AF241" i="81" s="1"/>
  <c r="AJ241" i="81" s="1"/>
  <c r="AN241" i="81" s="1"/>
  <c r="W241" i="81"/>
  <c r="AA241" i="81" s="1"/>
  <c r="AE241" i="81" s="1"/>
  <c r="AI241" i="81" s="1"/>
  <c r="AM241" i="81" s="1"/>
  <c r="V241" i="81"/>
  <c r="Z241" i="81" s="1"/>
  <c r="AD241" i="81" s="1"/>
  <c r="AH241" i="81" s="1"/>
  <c r="AL241" i="81" s="1"/>
  <c r="U241" i="81"/>
  <c r="Y241" i="81" s="1"/>
  <c r="AC241" i="81" s="1"/>
  <c r="AG241" i="81" s="1"/>
  <c r="AK241" i="81" s="1"/>
  <c r="X240" i="81"/>
  <c r="AB240" i="81" s="1"/>
  <c r="AF240" i="81" s="1"/>
  <c r="AJ240" i="81" s="1"/>
  <c r="AN240" i="81" s="1"/>
  <c r="W240" i="81"/>
  <c r="AA240" i="81" s="1"/>
  <c r="AE240" i="81" s="1"/>
  <c r="AI240" i="81" s="1"/>
  <c r="AM240" i="81" s="1"/>
  <c r="V240" i="81"/>
  <c r="Z240" i="81" s="1"/>
  <c r="AD240" i="81" s="1"/>
  <c r="AH240" i="81" s="1"/>
  <c r="AL240" i="81" s="1"/>
  <c r="U240" i="81"/>
  <c r="Y240" i="81" s="1"/>
  <c r="AC240" i="81" s="1"/>
  <c r="AG240" i="81" s="1"/>
  <c r="AK240" i="81" s="1"/>
  <c r="X239" i="81"/>
  <c r="AB239" i="81" s="1"/>
  <c r="AF239" i="81" s="1"/>
  <c r="AJ239" i="81" s="1"/>
  <c r="AN239" i="81" s="1"/>
  <c r="W239" i="81"/>
  <c r="AA239" i="81" s="1"/>
  <c r="AE239" i="81" s="1"/>
  <c r="AI239" i="81" s="1"/>
  <c r="AM239" i="81" s="1"/>
  <c r="V239" i="81"/>
  <c r="Z239" i="81" s="1"/>
  <c r="AD239" i="81" s="1"/>
  <c r="AH239" i="81" s="1"/>
  <c r="AL239" i="81" s="1"/>
  <c r="U239" i="81"/>
  <c r="Y239" i="81" s="1"/>
  <c r="AC239" i="81" s="1"/>
  <c r="AG239" i="81" s="1"/>
  <c r="AK239" i="81" s="1"/>
  <c r="X238" i="81"/>
  <c r="AB238" i="81" s="1"/>
  <c r="AF238" i="81" s="1"/>
  <c r="AJ238" i="81" s="1"/>
  <c r="AN238" i="81" s="1"/>
  <c r="W238" i="81"/>
  <c r="AA238" i="81" s="1"/>
  <c r="AE238" i="81" s="1"/>
  <c r="AI238" i="81" s="1"/>
  <c r="AM238" i="81" s="1"/>
  <c r="V238" i="81"/>
  <c r="Z238" i="81" s="1"/>
  <c r="AD238" i="81" s="1"/>
  <c r="AH238" i="81" s="1"/>
  <c r="AL238" i="81" s="1"/>
  <c r="U238" i="81"/>
  <c r="Y238" i="81" s="1"/>
  <c r="AC238" i="81" s="1"/>
  <c r="AG238" i="81" s="1"/>
  <c r="AK238" i="81" s="1"/>
  <c r="X237" i="81"/>
  <c r="AB237" i="81" s="1"/>
  <c r="AF237" i="81" s="1"/>
  <c r="AJ237" i="81" s="1"/>
  <c r="AN237" i="81" s="1"/>
  <c r="W237" i="81"/>
  <c r="AA237" i="81" s="1"/>
  <c r="AE237" i="81" s="1"/>
  <c r="AI237" i="81" s="1"/>
  <c r="AM237" i="81" s="1"/>
  <c r="V237" i="81"/>
  <c r="Z237" i="81" s="1"/>
  <c r="AD237" i="81" s="1"/>
  <c r="AH237" i="81" s="1"/>
  <c r="AL237" i="81" s="1"/>
  <c r="U237" i="81"/>
  <c r="Y237" i="81" s="1"/>
  <c r="AC237" i="81" s="1"/>
  <c r="AG237" i="81" s="1"/>
  <c r="AK237" i="81" s="1"/>
  <c r="X236" i="81"/>
  <c r="AB236" i="81" s="1"/>
  <c r="AF236" i="81" s="1"/>
  <c r="AJ236" i="81" s="1"/>
  <c r="AN236" i="81" s="1"/>
  <c r="W236" i="81"/>
  <c r="AA236" i="81" s="1"/>
  <c r="AE236" i="81" s="1"/>
  <c r="AI236" i="81" s="1"/>
  <c r="AM236" i="81" s="1"/>
  <c r="V236" i="81"/>
  <c r="Z236" i="81" s="1"/>
  <c r="AD236" i="81" s="1"/>
  <c r="AH236" i="81" s="1"/>
  <c r="AL236" i="81" s="1"/>
  <c r="U236" i="81"/>
  <c r="Y236" i="81" s="1"/>
  <c r="AC236" i="81" s="1"/>
  <c r="AG236" i="81" s="1"/>
  <c r="AK236" i="81" s="1"/>
  <c r="X235" i="81"/>
  <c r="AB235" i="81" s="1"/>
  <c r="AF235" i="81" s="1"/>
  <c r="AJ235" i="81" s="1"/>
  <c r="AN235" i="81" s="1"/>
  <c r="W235" i="81"/>
  <c r="AA235" i="81" s="1"/>
  <c r="AE235" i="81" s="1"/>
  <c r="AI235" i="81" s="1"/>
  <c r="AM235" i="81" s="1"/>
  <c r="V235" i="81"/>
  <c r="Z235" i="81" s="1"/>
  <c r="AD235" i="81" s="1"/>
  <c r="AH235" i="81" s="1"/>
  <c r="AL235" i="81" s="1"/>
  <c r="U235" i="81"/>
  <c r="Y235" i="81" s="1"/>
  <c r="AC235" i="81" s="1"/>
  <c r="AG235" i="81" s="1"/>
  <c r="AK235" i="81" s="1"/>
  <c r="X234" i="81"/>
  <c r="AB234" i="81" s="1"/>
  <c r="AF234" i="81" s="1"/>
  <c r="AJ234" i="81" s="1"/>
  <c r="AN234" i="81" s="1"/>
  <c r="W234" i="81"/>
  <c r="AA234" i="81" s="1"/>
  <c r="AE234" i="81" s="1"/>
  <c r="AI234" i="81" s="1"/>
  <c r="AM234" i="81" s="1"/>
  <c r="V234" i="81"/>
  <c r="Z234" i="81" s="1"/>
  <c r="AD234" i="81" s="1"/>
  <c r="AH234" i="81" s="1"/>
  <c r="AL234" i="81" s="1"/>
  <c r="U234" i="81"/>
  <c r="Y234" i="81" s="1"/>
  <c r="AC234" i="81" s="1"/>
  <c r="AG234" i="81" s="1"/>
  <c r="AK234" i="81" s="1"/>
  <c r="X233" i="81"/>
  <c r="AB233" i="81" s="1"/>
  <c r="AF233" i="81" s="1"/>
  <c r="AJ233" i="81" s="1"/>
  <c r="AN233" i="81" s="1"/>
  <c r="W233" i="81"/>
  <c r="AA233" i="81" s="1"/>
  <c r="AE233" i="81" s="1"/>
  <c r="AI233" i="81" s="1"/>
  <c r="AM233" i="81" s="1"/>
  <c r="V233" i="81"/>
  <c r="Z233" i="81" s="1"/>
  <c r="AD233" i="81" s="1"/>
  <c r="AH233" i="81" s="1"/>
  <c r="AL233" i="81" s="1"/>
  <c r="U233" i="81"/>
  <c r="Y233" i="81" s="1"/>
  <c r="AC233" i="81" s="1"/>
  <c r="AG233" i="81" s="1"/>
  <c r="AK233" i="81" s="1"/>
  <c r="X232" i="81"/>
  <c r="AB232" i="81" s="1"/>
  <c r="AF232" i="81" s="1"/>
  <c r="AJ232" i="81" s="1"/>
  <c r="AN232" i="81" s="1"/>
  <c r="W232" i="81"/>
  <c r="AA232" i="81" s="1"/>
  <c r="AE232" i="81" s="1"/>
  <c r="AI232" i="81" s="1"/>
  <c r="AM232" i="81" s="1"/>
  <c r="V232" i="81"/>
  <c r="Z232" i="81" s="1"/>
  <c r="AD232" i="81" s="1"/>
  <c r="AH232" i="81" s="1"/>
  <c r="AL232" i="81" s="1"/>
  <c r="U232" i="81"/>
  <c r="Y232" i="81" s="1"/>
  <c r="AC232" i="81" s="1"/>
  <c r="AG232" i="81" s="1"/>
  <c r="AK232" i="81" s="1"/>
  <c r="X231" i="81"/>
  <c r="AB231" i="81" s="1"/>
  <c r="AF231" i="81" s="1"/>
  <c r="AJ231" i="81" s="1"/>
  <c r="AN231" i="81" s="1"/>
  <c r="W231" i="81"/>
  <c r="AA231" i="81" s="1"/>
  <c r="AE231" i="81" s="1"/>
  <c r="AI231" i="81" s="1"/>
  <c r="AM231" i="81" s="1"/>
  <c r="V231" i="81"/>
  <c r="Z231" i="81" s="1"/>
  <c r="AD231" i="81" s="1"/>
  <c r="AH231" i="81" s="1"/>
  <c r="AL231" i="81" s="1"/>
  <c r="U231" i="81"/>
  <c r="Y231" i="81" s="1"/>
  <c r="AC231" i="81" s="1"/>
  <c r="AG231" i="81" s="1"/>
  <c r="AK231" i="81" s="1"/>
  <c r="X230" i="81"/>
  <c r="AB230" i="81" s="1"/>
  <c r="AF230" i="81" s="1"/>
  <c r="AJ230" i="81" s="1"/>
  <c r="AN230" i="81" s="1"/>
  <c r="W230" i="81"/>
  <c r="AA230" i="81" s="1"/>
  <c r="AE230" i="81" s="1"/>
  <c r="AI230" i="81" s="1"/>
  <c r="AM230" i="81" s="1"/>
  <c r="V230" i="81"/>
  <c r="Z230" i="81" s="1"/>
  <c r="AD230" i="81" s="1"/>
  <c r="AH230" i="81" s="1"/>
  <c r="AL230" i="81" s="1"/>
  <c r="U230" i="81"/>
  <c r="Y230" i="81" s="1"/>
  <c r="AC230" i="81" s="1"/>
  <c r="AG230" i="81" s="1"/>
  <c r="AK230" i="81" s="1"/>
  <c r="X229" i="81"/>
  <c r="AB229" i="81" s="1"/>
  <c r="AF229" i="81" s="1"/>
  <c r="AJ229" i="81" s="1"/>
  <c r="AN229" i="81" s="1"/>
  <c r="W229" i="81"/>
  <c r="AA229" i="81" s="1"/>
  <c r="AE229" i="81" s="1"/>
  <c r="AI229" i="81" s="1"/>
  <c r="AM229" i="81" s="1"/>
  <c r="V229" i="81"/>
  <c r="Z229" i="81" s="1"/>
  <c r="AD229" i="81" s="1"/>
  <c r="AH229" i="81" s="1"/>
  <c r="AL229" i="81" s="1"/>
  <c r="U229" i="81"/>
  <c r="Y229" i="81" s="1"/>
  <c r="AC229" i="81" s="1"/>
  <c r="AG229" i="81" s="1"/>
  <c r="AK229" i="81" s="1"/>
  <c r="X228" i="81"/>
  <c r="AB228" i="81" s="1"/>
  <c r="AF228" i="81" s="1"/>
  <c r="AJ228" i="81" s="1"/>
  <c r="AN228" i="81" s="1"/>
  <c r="W228" i="81"/>
  <c r="AA228" i="81" s="1"/>
  <c r="AE228" i="81" s="1"/>
  <c r="AI228" i="81" s="1"/>
  <c r="AM228" i="81" s="1"/>
  <c r="V228" i="81"/>
  <c r="Z228" i="81" s="1"/>
  <c r="AD228" i="81" s="1"/>
  <c r="AH228" i="81" s="1"/>
  <c r="AL228" i="81" s="1"/>
  <c r="U228" i="81"/>
  <c r="Y228" i="81" s="1"/>
  <c r="AC228" i="81" s="1"/>
  <c r="AG228" i="81" s="1"/>
  <c r="AK228" i="81" s="1"/>
  <c r="X227" i="81"/>
  <c r="AB227" i="81" s="1"/>
  <c r="AF227" i="81" s="1"/>
  <c r="AJ227" i="81" s="1"/>
  <c r="AN227" i="81" s="1"/>
  <c r="W227" i="81"/>
  <c r="AA227" i="81" s="1"/>
  <c r="AE227" i="81" s="1"/>
  <c r="AI227" i="81" s="1"/>
  <c r="AM227" i="81" s="1"/>
  <c r="V227" i="81"/>
  <c r="Z227" i="81" s="1"/>
  <c r="AD227" i="81" s="1"/>
  <c r="AH227" i="81" s="1"/>
  <c r="AL227" i="81" s="1"/>
  <c r="U227" i="81"/>
  <c r="Y227" i="81" s="1"/>
  <c r="AC227" i="81" s="1"/>
  <c r="AG227" i="81" s="1"/>
  <c r="AK227" i="81" s="1"/>
  <c r="X226" i="81"/>
  <c r="AB226" i="81" s="1"/>
  <c r="AF226" i="81" s="1"/>
  <c r="AJ226" i="81" s="1"/>
  <c r="AN226" i="81" s="1"/>
  <c r="W226" i="81"/>
  <c r="AA226" i="81" s="1"/>
  <c r="AE226" i="81" s="1"/>
  <c r="AI226" i="81" s="1"/>
  <c r="AM226" i="81" s="1"/>
  <c r="V226" i="81"/>
  <c r="Z226" i="81" s="1"/>
  <c r="AD226" i="81" s="1"/>
  <c r="AH226" i="81" s="1"/>
  <c r="AL226" i="81" s="1"/>
  <c r="U226" i="81"/>
  <c r="Y226" i="81" s="1"/>
  <c r="AC226" i="81" s="1"/>
  <c r="AG226" i="81" s="1"/>
  <c r="AK226" i="81" s="1"/>
  <c r="X225" i="81"/>
  <c r="AB225" i="81" s="1"/>
  <c r="AF225" i="81" s="1"/>
  <c r="AJ225" i="81" s="1"/>
  <c r="AN225" i="81" s="1"/>
  <c r="W225" i="81"/>
  <c r="AA225" i="81" s="1"/>
  <c r="AE225" i="81" s="1"/>
  <c r="AI225" i="81" s="1"/>
  <c r="AM225" i="81" s="1"/>
  <c r="V225" i="81"/>
  <c r="Z225" i="81" s="1"/>
  <c r="AD225" i="81" s="1"/>
  <c r="AH225" i="81" s="1"/>
  <c r="AL225" i="81" s="1"/>
  <c r="U225" i="81"/>
  <c r="Y225" i="81" s="1"/>
  <c r="AC225" i="81" s="1"/>
  <c r="AG225" i="81" s="1"/>
  <c r="AK225" i="81" s="1"/>
  <c r="X224" i="81"/>
  <c r="AB224" i="81" s="1"/>
  <c r="AF224" i="81" s="1"/>
  <c r="AJ224" i="81" s="1"/>
  <c r="AN224" i="81" s="1"/>
  <c r="W224" i="81"/>
  <c r="AA224" i="81" s="1"/>
  <c r="AE224" i="81" s="1"/>
  <c r="AI224" i="81" s="1"/>
  <c r="AM224" i="81" s="1"/>
  <c r="V224" i="81"/>
  <c r="Z224" i="81" s="1"/>
  <c r="AD224" i="81" s="1"/>
  <c r="AH224" i="81" s="1"/>
  <c r="AL224" i="81" s="1"/>
  <c r="U224" i="81"/>
  <c r="Y224" i="81" s="1"/>
  <c r="AC224" i="81" s="1"/>
  <c r="AG224" i="81" s="1"/>
  <c r="AK224" i="81" s="1"/>
  <c r="X223" i="81"/>
  <c r="AB223" i="81" s="1"/>
  <c r="AF223" i="81" s="1"/>
  <c r="AJ223" i="81" s="1"/>
  <c r="AN223" i="81" s="1"/>
  <c r="W223" i="81"/>
  <c r="AA223" i="81" s="1"/>
  <c r="AE223" i="81" s="1"/>
  <c r="AI223" i="81" s="1"/>
  <c r="AM223" i="81" s="1"/>
  <c r="V223" i="81"/>
  <c r="Z223" i="81" s="1"/>
  <c r="AD223" i="81" s="1"/>
  <c r="AH223" i="81" s="1"/>
  <c r="AL223" i="81" s="1"/>
  <c r="U223" i="81"/>
  <c r="Y223" i="81" s="1"/>
  <c r="AC223" i="81" s="1"/>
  <c r="AG223" i="81" s="1"/>
  <c r="AK223" i="81" s="1"/>
  <c r="X222" i="81"/>
  <c r="AB222" i="81" s="1"/>
  <c r="AF222" i="81" s="1"/>
  <c r="AJ222" i="81" s="1"/>
  <c r="AN222" i="81" s="1"/>
  <c r="W222" i="81"/>
  <c r="AA222" i="81" s="1"/>
  <c r="AE222" i="81" s="1"/>
  <c r="AI222" i="81" s="1"/>
  <c r="AM222" i="81" s="1"/>
  <c r="V222" i="81"/>
  <c r="Z222" i="81" s="1"/>
  <c r="AD222" i="81" s="1"/>
  <c r="AH222" i="81" s="1"/>
  <c r="AL222" i="81" s="1"/>
  <c r="U222" i="81"/>
  <c r="Y222" i="81" s="1"/>
  <c r="AC222" i="81" s="1"/>
  <c r="AG222" i="81" s="1"/>
  <c r="AK222" i="81" s="1"/>
  <c r="X221" i="81"/>
  <c r="AB221" i="81" s="1"/>
  <c r="AF221" i="81" s="1"/>
  <c r="AJ221" i="81" s="1"/>
  <c r="AN221" i="81" s="1"/>
  <c r="W221" i="81"/>
  <c r="AA221" i="81" s="1"/>
  <c r="AE221" i="81" s="1"/>
  <c r="AI221" i="81" s="1"/>
  <c r="AM221" i="81" s="1"/>
  <c r="V221" i="81"/>
  <c r="Z221" i="81" s="1"/>
  <c r="AD221" i="81" s="1"/>
  <c r="AH221" i="81" s="1"/>
  <c r="AL221" i="81" s="1"/>
  <c r="U221" i="81"/>
  <c r="Y221" i="81" s="1"/>
  <c r="AC221" i="81" s="1"/>
  <c r="AG221" i="81" s="1"/>
  <c r="AK221" i="81" s="1"/>
  <c r="X220" i="81"/>
  <c r="AB220" i="81" s="1"/>
  <c r="AF220" i="81" s="1"/>
  <c r="AJ220" i="81" s="1"/>
  <c r="AN220" i="81" s="1"/>
  <c r="W220" i="81"/>
  <c r="AA220" i="81" s="1"/>
  <c r="AE220" i="81" s="1"/>
  <c r="AI220" i="81" s="1"/>
  <c r="AM220" i="81" s="1"/>
  <c r="V220" i="81"/>
  <c r="Z220" i="81" s="1"/>
  <c r="AD220" i="81" s="1"/>
  <c r="AH220" i="81" s="1"/>
  <c r="AL220" i="81" s="1"/>
  <c r="U220" i="81"/>
  <c r="Y220" i="81" s="1"/>
  <c r="AC220" i="81" s="1"/>
  <c r="AG220" i="81" s="1"/>
  <c r="AK220" i="81" s="1"/>
  <c r="X219" i="81"/>
  <c r="AB219" i="81" s="1"/>
  <c r="AF219" i="81" s="1"/>
  <c r="AJ219" i="81" s="1"/>
  <c r="AN219" i="81" s="1"/>
  <c r="W219" i="81"/>
  <c r="AA219" i="81" s="1"/>
  <c r="AE219" i="81" s="1"/>
  <c r="AI219" i="81" s="1"/>
  <c r="AM219" i="81" s="1"/>
  <c r="V219" i="81"/>
  <c r="Z219" i="81" s="1"/>
  <c r="AD219" i="81" s="1"/>
  <c r="AH219" i="81" s="1"/>
  <c r="AL219" i="81" s="1"/>
  <c r="U219" i="81"/>
  <c r="Y219" i="81" s="1"/>
  <c r="AC219" i="81" s="1"/>
  <c r="AG219" i="81" s="1"/>
  <c r="AK219" i="81" s="1"/>
  <c r="X218" i="81"/>
  <c r="AB218" i="81" s="1"/>
  <c r="AF218" i="81" s="1"/>
  <c r="AJ218" i="81" s="1"/>
  <c r="AN218" i="81" s="1"/>
  <c r="W218" i="81"/>
  <c r="AA218" i="81" s="1"/>
  <c r="AE218" i="81" s="1"/>
  <c r="AI218" i="81" s="1"/>
  <c r="AM218" i="81" s="1"/>
  <c r="V218" i="81"/>
  <c r="Z218" i="81" s="1"/>
  <c r="AD218" i="81" s="1"/>
  <c r="AH218" i="81" s="1"/>
  <c r="AL218" i="81" s="1"/>
  <c r="U218" i="81"/>
  <c r="Y218" i="81" s="1"/>
  <c r="AC218" i="81" s="1"/>
  <c r="AG218" i="81" s="1"/>
  <c r="AK218" i="81" s="1"/>
  <c r="X217" i="81"/>
  <c r="AB217" i="81" s="1"/>
  <c r="AF217" i="81" s="1"/>
  <c r="AJ217" i="81" s="1"/>
  <c r="AN217" i="81" s="1"/>
  <c r="W217" i="81"/>
  <c r="AA217" i="81" s="1"/>
  <c r="AE217" i="81" s="1"/>
  <c r="AI217" i="81" s="1"/>
  <c r="AM217" i="81" s="1"/>
  <c r="V217" i="81"/>
  <c r="Z217" i="81" s="1"/>
  <c r="AD217" i="81" s="1"/>
  <c r="AH217" i="81" s="1"/>
  <c r="AL217" i="81" s="1"/>
  <c r="U217" i="81"/>
  <c r="Y217" i="81" s="1"/>
  <c r="AC217" i="81" s="1"/>
  <c r="AG217" i="81" s="1"/>
  <c r="AK217" i="81" s="1"/>
  <c r="X216" i="81"/>
  <c r="AB216" i="81" s="1"/>
  <c r="AF216" i="81" s="1"/>
  <c r="AJ216" i="81" s="1"/>
  <c r="AN216" i="81" s="1"/>
  <c r="W216" i="81"/>
  <c r="AA216" i="81" s="1"/>
  <c r="AE216" i="81" s="1"/>
  <c r="AI216" i="81" s="1"/>
  <c r="AM216" i="81" s="1"/>
  <c r="V216" i="81"/>
  <c r="Z216" i="81" s="1"/>
  <c r="AD216" i="81" s="1"/>
  <c r="AH216" i="81" s="1"/>
  <c r="AL216" i="81" s="1"/>
  <c r="U216" i="81"/>
  <c r="Y216" i="81" s="1"/>
  <c r="AC216" i="81" s="1"/>
  <c r="AG216" i="81" s="1"/>
  <c r="AK216" i="81" s="1"/>
  <c r="X215" i="81"/>
  <c r="AB215" i="81" s="1"/>
  <c r="AF215" i="81" s="1"/>
  <c r="AJ215" i="81" s="1"/>
  <c r="AN215" i="81" s="1"/>
  <c r="W215" i="81"/>
  <c r="AA215" i="81" s="1"/>
  <c r="AE215" i="81" s="1"/>
  <c r="AI215" i="81" s="1"/>
  <c r="AM215" i="81" s="1"/>
  <c r="V215" i="81"/>
  <c r="Z215" i="81" s="1"/>
  <c r="AD215" i="81" s="1"/>
  <c r="AH215" i="81" s="1"/>
  <c r="AL215" i="81" s="1"/>
  <c r="U215" i="81"/>
  <c r="Y215" i="81" s="1"/>
  <c r="AC215" i="81" s="1"/>
  <c r="AG215" i="81" s="1"/>
  <c r="AK215" i="81" s="1"/>
  <c r="X214" i="81"/>
  <c r="AB214" i="81" s="1"/>
  <c r="AF214" i="81" s="1"/>
  <c r="AJ214" i="81" s="1"/>
  <c r="AN214" i="81" s="1"/>
  <c r="W214" i="81"/>
  <c r="AA214" i="81" s="1"/>
  <c r="AE214" i="81" s="1"/>
  <c r="AI214" i="81" s="1"/>
  <c r="AM214" i="81" s="1"/>
  <c r="V214" i="81"/>
  <c r="Z214" i="81" s="1"/>
  <c r="AD214" i="81" s="1"/>
  <c r="AH214" i="81" s="1"/>
  <c r="AL214" i="81" s="1"/>
  <c r="U214" i="81"/>
  <c r="Y214" i="81" s="1"/>
  <c r="AC214" i="81" s="1"/>
  <c r="AG214" i="81" s="1"/>
  <c r="AK214" i="81" s="1"/>
  <c r="X213" i="81"/>
  <c r="AB213" i="81" s="1"/>
  <c r="AF213" i="81" s="1"/>
  <c r="AJ213" i="81" s="1"/>
  <c r="AN213" i="81" s="1"/>
  <c r="W213" i="81"/>
  <c r="AA213" i="81" s="1"/>
  <c r="AE213" i="81" s="1"/>
  <c r="AI213" i="81" s="1"/>
  <c r="AM213" i="81" s="1"/>
  <c r="V213" i="81"/>
  <c r="Z213" i="81" s="1"/>
  <c r="AD213" i="81" s="1"/>
  <c r="AH213" i="81" s="1"/>
  <c r="AL213" i="81" s="1"/>
  <c r="U213" i="81"/>
  <c r="Y213" i="81" s="1"/>
  <c r="AC213" i="81" s="1"/>
  <c r="AG213" i="81" s="1"/>
  <c r="AK213" i="81" s="1"/>
  <c r="X212" i="81"/>
  <c r="AB212" i="81" s="1"/>
  <c r="AF212" i="81" s="1"/>
  <c r="AJ212" i="81" s="1"/>
  <c r="AN212" i="81" s="1"/>
  <c r="W212" i="81"/>
  <c r="AA212" i="81" s="1"/>
  <c r="AE212" i="81" s="1"/>
  <c r="AI212" i="81" s="1"/>
  <c r="AM212" i="81" s="1"/>
  <c r="V212" i="81"/>
  <c r="Z212" i="81" s="1"/>
  <c r="AD212" i="81" s="1"/>
  <c r="AH212" i="81" s="1"/>
  <c r="AL212" i="81" s="1"/>
  <c r="U212" i="81"/>
  <c r="Y212" i="81" s="1"/>
  <c r="AC212" i="81" s="1"/>
  <c r="AG212" i="81" s="1"/>
  <c r="AK212" i="81" s="1"/>
  <c r="X211" i="81"/>
  <c r="AB211" i="81" s="1"/>
  <c r="AF211" i="81" s="1"/>
  <c r="AJ211" i="81" s="1"/>
  <c r="AN211" i="81" s="1"/>
  <c r="W211" i="81"/>
  <c r="AA211" i="81" s="1"/>
  <c r="AE211" i="81" s="1"/>
  <c r="AI211" i="81" s="1"/>
  <c r="AM211" i="81" s="1"/>
  <c r="V211" i="81"/>
  <c r="Z211" i="81" s="1"/>
  <c r="AD211" i="81" s="1"/>
  <c r="AH211" i="81" s="1"/>
  <c r="AL211" i="81" s="1"/>
  <c r="U211" i="81"/>
  <c r="Y211" i="81" s="1"/>
  <c r="AC211" i="81" s="1"/>
  <c r="AG211" i="81" s="1"/>
  <c r="AK211" i="81" s="1"/>
  <c r="X210" i="81"/>
  <c r="AB210" i="81" s="1"/>
  <c r="AF210" i="81" s="1"/>
  <c r="AJ210" i="81" s="1"/>
  <c r="AN210" i="81" s="1"/>
  <c r="W210" i="81"/>
  <c r="AA210" i="81" s="1"/>
  <c r="AE210" i="81" s="1"/>
  <c r="AI210" i="81" s="1"/>
  <c r="AM210" i="81" s="1"/>
  <c r="V210" i="81"/>
  <c r="Z210" i="81" s="1"/>
  <c r="AD210" i="81" s="1"/>
  <c r="AH210" i="81" s="1"/>
  <c r="AL210" i="81" s="1"/>
  <c r="U210" i="81"/>
  <c r="Y210" i="81" s="1"/>
  <c r="AC210" i="81" s="1"/>
  <c r="AG210" i="81" s="1"/>
  <c r="AK210" i="81" s="1"/>
  <c r="X209" i="81"/>
  <c r="AB209" i="81" s="1"/>
  <c r="AF209" i="81" s="1"/>
  <c r="AJ209" i="81" s="1"/>
  <c r="AN209" i="81" s="1"/>
  <c r="W209" i="81"/>
  <c r="AA209" i="81" s="1"/>
  <c r="AE209" i="81" s="1"/>
  <c r="AI209" i="81" s="1"/>
  <c r="AM209" i="81" s="1"/>
  <c r="V209" i="81"/>
  <c r="Z209" i="81" s="1"/>
  <c r="AD209" i="81" s="1"/>
  <c r="AH209" i="81" s="1"/>
  <c r="AL209" i="81" s="1"/>
  <c r="U209" i="81"/>
  <c r="Y209" i="81" s="1"/>
  <c r="AC209" i="81" s="1"/>
  <c r="AG209" i="81" s="1"/>
  <c r="AK209" i="81" s="1"/>
  <c r="X208" i="81"/>
  <c r="AB208" i="81" s="1"/>
  <c r="AF208" i="81" s="1"/>
  <c r="AJ208" i="81" s="1"/>
  <c r="AN208" i="81" s="1"/>
  <c r="W208" i="81"/>
  <c r="AA208" i="81" s="1"/>
  <c r="AE208" i="81" s="1"/>
  <c r="AI208" i="81" s="1"/>
  <c r="AM208" i="81" s="1"/>
  <c r="V208" i="81"/>
  <c r="Z208" i="81" s="1"/>
  <c r="AD208" i="81" s="1"/>
  <c r="AH208" i="81" s="1"/>
  <c r="AL208" i="81" s="1"/>
  <c r="U208" i="81"/>
  <c r="Y208" i="81" s="1"/>
  <c r="AC208" i="81" s="1"/>
  <c r="AG208" i="81" s="1"/>
  <c r="AK208" i="81" s="1"/>
  <c r="X207" i="81"/>
  <c r="AB207" i="81" s="1"/>
  <c r="AF207" i="81" s="1"/>
  <c r="AJ207" i="81" s="1"/>
  <c r="AN207" i="81" s="1"/>
  <c r="W207" i="81"/>
  <c r="AA207" i="81" s="1"/>
  <c r="AE207" i="81" s="1"/>
  <c r="AI207" i="81" s="1"/>
  <c r="AM207" i="81" s="1"/>
  <c r="V207" i="81"/>
  <c r="Z207" i="81" s="1"/>
  <c r="AD207" i="81" s="1"/>
  <c r="AH207" i="81" s="1"/>
  <c r="AL207" i="81" s="1"/>
  <c r="U207" i="81"/>
  <c r="Y207" i="81" s="1"/>
  <c r="AC207" i="81" s="1"/>
  <c r="AG207" i="81" s="1"/>
  <c r="AK207" i="81" s="1"/>
  <c r="X206" i="81"/>
  <c r="AB206" i="81" s="1"/>
  <c r="AF206" i="81" s="1"/>
  <c r="AJ206" i="81" s="1"/>
  <c r="AN206" i="81" s="1"/>
  <c r="W206" i="81"/>
  <c r="AA206" i="81" s="1"/>
  <c r="AE206" i="81" s="1"/>
  <c r="AI206" i="81" s="1"/>
  <c r="AM206" i="81" s="1"/>
  <c r="V206" i="81"/>
  <c r="Z206" i="81" s="1"/>
  <c r="AD206" i="81" s="1"/>
  <c r="AH206" i="81" s="1"/>
  <c r="AL206" i="81" s="1"/>
  <c r="U206" i="81"/>
  <c r="Y206" i="81" s="1"/>
  <c r="AC206" i="81" s="1"/>
  <c r="AG206" i="81" s="1"/>
  <c r="AK206" i="81" s="1"/>
  <c r="X205" i="81"/>
  <c r="AB205" i="81" s="1"/>
  <c r="AF205" i="81" s="1"/>
  <c r="AJ205" i="81" s="1"/>
  <c r="AN205" i="81" s="1"/>
  <c r="W205" i="81"/>
  <c r="AA205" i="81" s="1"/>
  <c r="AE205" i="81" s="1"/>
  <c r="AI205" i="81" s="1"/>
  <c r="AM205" i="81" s="1"/>
  <c r="V205" i="81"/>
  <c r="Z205" i="81" s="1"/>
  <c r="AD205" i="81" s="1"/>
  <c r="AH205" i="81" s="1"/>
  <c r="AL205" i="81" s="1"/>
  <c r="U205" i="81"/>
  <c r="Y205" i="81" s="1"/>
  <c r="AC205" i="81" s="1"/>
  <c r="AG205" i="81" s="1"/>
  <c r="AK205" i="81" s="1"/>
  <c r="X204" i="81"/>
  <c r="AB204" i="81" s="1"/>
  <c r="AF204" i="81" s="1"/>
  <c r="AJ204" i="81" s="1"/>
  <c r="AN204" i="81" s="1"/>
  <c r="W204" i="81"/>
  <c r="AA204" i="81" s="1"/>
  <c r="AE204" i="81" s="1"/>
  <c r="AI204" i="81" s="1"/>
  <c r="AM204" i="81" s="1"/>
  <c r="V204" i="81"/>
  <c r="Z204" i="81" s="1"/>
  <c r="AD204" i="81" s="1"/>
  <c r="AH204" i="81" s="1"/>
  <c r="AL204" i="81" s="1"/>
  <c r="U204" i="81"/>
  <c r="Y204" i="81" s="1"/>
  <c r="AC204" i="81" s="1"/>
  <c r="AG204" i="81" s="1"/>
  <c r="AK204" i="81" s="1"/>
  <c r="X203" i="81"/>
  <c r="AB203" i="81" s="1"/>
  <c r="AF203" i="81" s="1"/>
  <c r="AJ203" i="81" s="1"/>
  <c r="AN203" i="81" s="1"/>
  <c r="W203" i="81"/>
  <c r="AA203" i="81" s="1"/>
  <c r="AE203" i="81" s="1"/>
  <c r="AI203" i="81" s="1"/>
  <c r="AM203" i="81" s="1"/>
  <c r="V203" i="81"/>
  <c r="Z203" i="81" s="1"/>
  <c r="AD203" i="81" s="1"/>
  <c r="AH203" i="81" s="1"/>
  <c r="AL203" i="81" s="1"/>
  <c r="U203" i="81"/>
  <c r="Y203" i="81" s="1"/>
  <c r="AC203" i="81" s="1"/>
  <c r="AG203" i="81" s="1"/>
  <c r="AK203" i="81" s="1"/>
  <c r="X202" i="81"/>
  <c r="AB202" i="81" s="1"/>
  <c r="AF202" i="81" s="1"/>
  <c r="AJ202" i="81" s="1"/>
  <c r="AN202" i="81" s="1"/>
  <c r="W202" i="81"/>
  <c r="AA202" i="81" s="1"/>
  <c r="AE202" i="81" s="1"/>
  <c r="AI202" i="81" s="1"/>
  <c r="AM202" i="81" s="1"/>
  <c r="V202" i="81"/>
  <c r="Z202" i="81" s="1"/>
  <c r="AD202" i="81" s="1"/>
  <c r="AH202" i="81" s="1"/>
  <c r="AL202" i="81" s="1"/>
  <c r="U202" i="81"/>
  <c r="Y202" i="81" s="1"/>
  <c r="AC202" i="81" s="1"/>
  <c r="AG202" i="81" s="1"/>
  <c r="AK202" i="81" s="1"/>
  <c r="X201" i="81"/>
  <c r="AB201" i="81" s="1"/>
  <c r="AF201" i="81" s="1"/>
  <c r="AJ201" i="81" s="1"/>
  <c r="AN201" i="81" s="1"/>
  <c r="W201" i="81"/>
  <c r="AA201" i="81" s="1"/>
  <c r="AE201" i="81" s="1"/>
  <c r="AI201" i="81" s="1"/>
  <c r="AM201" i="81" s="1"/>
  <c r="V201" i="81"/>
  <c r="Z201" i="81" s="1"/>
  <c r="AD201" i="81" s="1"/>
  <c r="AH201" i="81" s="1"/>
  <c r="AL201" i="81" s="1"/>
  <c r="U201" i="81"/>
  <c r="Y201" i="81" s="1"/>
  <c r="AC201" i="81" s="1"/>
  <c r="AG201" i="81" s="1"/>
  <c r="AK201" i="81" s="1"/>
  <c r="X200" i="81"/>
  <c r="AB200" i="81" s="1"/>
  <c r="AF200" i="81" s="1"/>
  <c r="AJ200" i="81" s="1"/>
  <c r="AN200" i="81" s="1"/>
  <c r="W200" i="81"/>
  <c r="AA200" i="81" s="1"/>
  <c r="AE200" i="81" s="1"/>
  <c r="AI200" i="81" s="1"/>
  <c r="AM200" i="81" s="1"/>
  <c r="V200" i="81"/>
  <c r="Z200" i="81" s="1"/>
  <c r="AD200" i="81" s="1"/>
  <c r="AH200" i="81" s="1"/>
  <c r="AL200" i="81" s="1"/>
  <c r="U200" i="81"/>
  <c r="Y200" i="81" s="1"/>
  <c r="AC200" i="81" s="1"/>
  <c r="AG200" i="81" s="1"/>
  <c r="AK200" i="81" s="1"/>
  <c r="X199" i="81"/>
  <c r="AB199" i="81" s="1"/>
  <c r="AF199" i="81" s="1"/>
  <c r="AJ199" i="81" s="1"/>
  <c r="AN199" i="81" s="1"/>
  <c r="W199" i="81"/>
  <c r="AA199" i="81" s="1"/>
  <c r="AE199" i="81" s="1"/>
  <c r="AI199" i="81" s="1"/>
  <c r="AM199" i="81" s="1"/>
  <c r="V199" i="81"/>
  <c r="Z199" i="81" s="1"/>
  <c r="AD199" i="81" s="1"/>
  <c r="AH199" i="81" s="1"/>
  <c r="AL199" i="81" s="1"/>
  <c r="U199" i="81"/>
  <c r="Y199" i="81" s="1"/>
  <c r="AC199" i="81" s="1"/>
  <c r="AG199" i="81" s="1"/>
  <c r="AK199" i="81" s="1"/>
  <c r="X198" i="81"/>
  <c r="AB198" i="81" s="1"/>
  <c r="AF198" i="81" s="1"/>
  <c r="AJ198" i="81" s="1"/>
  <c r="AN198" i="81" s="1"/>
  <c r="W198" i="81"/>
  <c r="AA198" i="81" s="1"/>
  <c r="AE198" i="81" s="1"/>
  <c r="AI198" i="81" s="1"/>
  <c r="AM198" i="81" s="1"/>
  <c r="V198" i="81"/>
  <c r="Z198" i="81" s="1"/>
  <c r="AD198" i="81" s="1"/>
  <c r="AH198" i="81" s="1"/>
  <c r="AL198" i="81" s="1"/>
  <c r="U198" i="81"/>
  <c r="Y198" i="81" s="1"/>
  <c r="AC198" i="81" s="1"/>
  <c r="AG198" i="81" s="1"/>
  <c r="AK198" i="81" s="1"/>
  <c r="X197" i="81"/>
  <c r="AB197" i="81" s="1"/>
  <c r="AF197" i="81" s="1"/>
  <c r="AJ197" i="81" s="1"/>
  <c r="AN197" i="81" s="1"/>
  <c r="W197" i="81"/>
  <c r="AA197" i="81" s="1"/>
  <c r="AE197" i="81" s="1"/>
  <c r="AI197" i="81" s="1"/>
  <c r="AM197" i="81" s="1"/>
  <c r="V197" i="81"/>
  <c r="Z197" i="81" s="1"/>
  <c r="AD197" i="81" s="1"/>
  <c r="AH197" i="81" s="1"/>
  <c r="AL197" i="81" s="1"/>
  <c r="U197" i="81"/>
  <c r="Y197" i="81" s="1"/>
  <c r="AC197" i="81" s="1"/>
  <c r="AG197" i="81" s="1"/>
  <c r="AK197" i="81" s="1"/>
  <c r="X196" i="81"/>
  <c r="AB196" i="81" s="1"/>
  <c r="AF196" i="81" s="1"/>
  <c r="AJ196" i="81" s="1"/>
  <c r="AN196" i="81" s="1"/>
  <c r="W196" i="81"/>
  <c r="AA196" i="81" s="1"/>
  <c r="AE196" i="81" s="1"/>
  <c r="AI196" i="81" s="1"/>
  <c r="AM196" i="81" s="1"/>
  <c r="V196" i="81"/>
  <c r="Z196" i="81" s="1"/>
  <c r="AD196" i="81" s="1"/>
  <c r="AH196" i="81" s="1"/>
  <c r="AL196" i="81" s="1"/>
  <c r="U196" i="81"/>
  <c r="Y196" i="81" s="1"/>
  <c r="AC196" i="81" s="1"/>
  <c r="AG196" i="81" s="1"/>
  <c r="AK196" i="81" s="1"/>
  <c r="X195" i="81"/>
  <c r="AB195" i="81" s="1"/>
  <c r="AF195" i="81" s="1"/>
  <c r="AJ195" i="81" s="1"/>
  <c r="AN195" i="81" s="1"/>
  <c r="W195" i="81"/>
  <c r="AA195" i="81" s="1"/>
  <c r="AE195" i="81" s="1"/>
  <c r="AI195" i="81" s="1"/>
  <c r="AM195" i="81" s="1"/>
  <c r="V195" i="81"/>
  <c r="Z195" i="81" s="1"/>
  <c r="AD195" i="81" s="1"/>
  <c r="AH195" i="81" s="1"/>
  <c r="AL195" i="81" s="1"/>
  <c r="U195" i="81"/>
  <c r="Y195" i="81" s="1"/>
  <c r="AC195" i="81" s="1"/>
  <c r="AG195" i="81" s="1"/>
  <c r="AK195" i="81" s="1"/>
  <c r="X194" i="81"/>
  <c r="AB194" i="81" s="1"/>
  <c r="AF194" i="81" s="1"/>
  <c r="AJ194" i="81" s="1"/>
  <c r="AN194" i="81" s="1"/>
  <c r="W194" i="81"/>
  <c r="AA194" i="81" s="1"/>
  <c r="AE194" i="81" s="1"/>
  <c r="AI194" i="81" s="1"/>
  <c r="AM194" i="81" s="1"/>
  <c r="V194" i="81"/>
  <c r="Z194" i="81" s="1"/>
  <c r="AD194" i="81" s="1"/>
  <c r="AH194" i="81" s="1"/>
  <c r="AL194" i="81" s="1"/>
  <c r="U194" i="81"/>
  <c r="Y194" i="81" s="1"/>
  <c r="AC194" i="81" s="1"/>
  <c r="AG194" i="81" s="1"/>
  <c r="AK194" i="81" s="1"/>
  <c r="X193" i="81"/>
  <c r="AB193" i="81" s="1"/>
  <c r="AF193" i="81" s="1"/>
  <c r="AJ193" i="81" s="1"/>
  <c r="AN193" i="81" s="1"/>
  <c r="W193" i="81"/>
  <c r="AA193" i="81" s="1"/>
  <c r="AE193" i="81" s="1"/>
  <c r="AI193" i="81" s="1"/>
  <c r="AM193" i="81" s="1"/>
  <c r="V193" i="81"/>
  <c r="Z193" i="81" s="1"/>
  <c r="AD193" i="81" s="1"/>
  <c r="AH193" i="81" s="1"/>
  <c r="AL193" i="81" s="1"/>
  <c r="U193" i="81"/>
  <c r="Y193" i="81" s="1"/>
  <c r="AC193" i="81" s="1"/>
  <c r="AG193" i="81" s="1"/>
  <c r="AK193" i="81" s="1"/>
  <c r="X192" i="81"/>
  <c r="AB192" i="81" s="1"/>
  <c r="AF192" i="81" s="1"/>
  <c r="AJ192" i="81" s="1"/>
  <c r="AN192" i="81" s="1"/>
  <c r="W192" i="81"/>
  <c r="AA192" i="81" s="1"/>
  <c r="AE192" i="81" s="1"/>
  <c r="AI192" i="81" s="1"/>
  <c r="AM192" i="81" s="1"/>
  <c r="V192" i="81"/>
  <c r="Z192" i="81" s="1"/>
  <c r="AD192" i="81" s="1"/>
  <c r="AH192" i="81" s="1"/>
  <c r="AL192" i="81" s="1"/>
  <c r="U192" i="81"/>
  <c r="Y192" i="81" s="1"/>
  <c r="AC192" i="81" s="1"/>
  <c r="AG192" i="81" s="1"/>
  <c r="AK192" i="81" s="1"/>
  <c r="X191" i="81"/>
  <c r="AB191" i="81" s="1"/>
  <c r="AF191" i="81" s="1"/>
  <c r="AJ191" i="81" s="1"/>
  <c r="AN191" i="81" s="1"/>
  <c r="W191" i="81"/>
  <c r="AA191" i="81" s="1"/>
  <c r="AE191" i="81" s="1"/>
  <c r="AI191" i="81" s="1"/>
  <c r="AM191" i="81" s="1"/>
  <c r="V191" i="81"/>
  <c r="Z191" i="81" s="1"/>
  <c r="AD191" i="81" s="1"/>
  <c r="AH191" i="81" s="1"/>
  <c r="AL191" i="81" s="1"/>
  <c r="U191" i="81"/>
  <c r="Y191" i="81" s="1"/>
  <c r="AC191" i="81" s="1"/>
  <c r="AG191" i="81" s="1"/>
  <c r="AK191" i="81" s="1"/>
  <c r="X190" i="81"/>
  <c r="AB190" i="81" s="1"/>
  <c r="AF190" i="81" s="1"/>
  <c r="AJ190" i="81" s="1"/>
  <c r="AN190" i="81" s="1"/>
  <c r="W190" i="81"/>
  <c r="AA190" i="81" s="1"/>
  <c r="AE190" i="81" s="1"/>
  <c r="AI190" i="81" s="1"/>
  <c r="AM190" i="81" s="1"/>
  <c r="V190" i="81"/>
  <c r="Z190" i="81" s="1"/>
  <c r="AD190" i="81" s="1"/>
  <c r="AH190" i="81" s="1"/>
  <c r="AL190" i="81" s="1"/>
  <c r="U190" i="81"/>
  <c r="Y190" i="81" s="1"/>
  <c r="AC190" i="81" s="1"/>
  <c r="AG190" i="81" s="1"/>
  <c r="AK190" i="81" s="1"/>
  <c r="X189" i="81"/>
  <c r="AB189" i="81" s="1"/>
  <c r="AF189" i="81" s="1"/>
  <c r="AJ189" i="81" s="1"/>
  <c r="AN189" i="81" s="1"/>
  <c r="W189" i="81"/>
  <c r="AA189" i="81" s="1"/>
  <c r="AE189" i="81" s="1"/>
  <c r="AI189" i="81" s="1"/>
  <c r="AM189" i="81" s="1"/>
  <c r="V189" i="81"/>
  <c r="Z189" i="81" s="1"/>
  <c r="AD189" i="81" s="1"/>
  <c r="AH189" i="81" s="1"/>
  <c r="AL189" i="81" s="1"/>
  <c r="U189" i="81"/>
  <c r="Y189" i="81" s="1"/>
  <c r="AC189" i="81" s="1"/>
  <c r="AG189" i="81" s="1"/>
  <c r="AK189" i="81" s="1"/>
  <c r="X188" i="81"/>
  <c r="AB188" i="81" s="1"/>
  <c r="AF188" i="81" s="1"/>
  <c r="AJ188" i="81" s="1"/>
  <c r="AN188" i="81" s="1"/>
  <c r="W188" i="81"/>
  <c r="AA188" i="81" s="1"/>
  <c r="AE188" i="81" s="1"/>
  <c r="AI188" i="81" s="1"/>
  <c r="AM188" i="81" s="1"/>
  <c r="V188" i="81"/>
  <c r="Z188" i="81" s="1"/>
  <c r="AD188" i="81" s="1"/>
  <c r="AH188" i="81" s="1"/>
  <c r="AL188" i="81" s="1"/>
  <c r="U188" i="81"/>
  <c r="Y188" i="81" s="1"/>
  <c r="AC188" i="81" s="1"/>
  <c r="AG188" i="81" s="1"/>
  <c r="AK188" i="81" s="1"/>
  <c r="X187" i="81"/>
  <c r="AB187" i="81" s="1"/>
  <c r="AF187" i="81" s="1"/>
  <c r="AJ187" i="81" s="1"/>
  <c r="AN187" i="81" s="1"/>
  <c r="W187" i="81"/>
  <c r="AA187" i="81" s="1"/>
  <c r="AE187" i="81" s="1"/>
  <c r="AI187" i="81" s="1"/>
  <c r="AM187" i="81" s="1"/>
  <c r="V187" i="81"/>
  <c r="Z187" i="81" s="1"/>
  <c r="AD187" i="81" s="1"/>
  <c r="AH187" i="81" s="1"/>
  <c r="AL187" i="81" s="1"/>
  <c r="U187" i="81"/>
  <c r="Y187" i="81" s="1"/>
  <c r="AC187" i="81" s="1"/>
  <c r="AG187" i="81" s="1"/>
  <c r="AK187" i="81" s="1"/>
  <c r="X186" i="81"/>
  <c r="AB186" i="81" s="1"/>
  <c r="AF186" i="81" s="1"/>
  <c r="AJ186" i="81" s="1"/>
  <c r="AN186" i="81" s="1"/>
  <c r="W186" i="81"/>
  <c r="AA186" i="81" s="1"/>
  <c r="AE186" i="81" s="1"/>
  <c r="AI186" i="81" s="1"/>
  <c r="AM186" i="81" s="1"/>
  <c r="V186" i="81"/>
  <c r="Z186" i="81" s="1"/>
  <c r="AD186" i="81" s="1"/>
  <c r="AH186" i="81" s="1"/>
  <c r="AL186" i="81" s="1"/>
  <c r="U186" i="81"/>
  <c r="Y186" i="81" s="1"/>
  <c r="AC186" i="81" s="1"/>
  <c r="AG186" i="81" s="1"/>
  <c r="AK186" i="81" s="1"/>
  <c r="X185" i="81"/>
  <c r="AB185" i="81" s="1"/>
  <c r="AF185" i="81" s="1"/>
  <c r="AJ185" i="81" s="1"/>
  <c r="AN185" i="81" s="1"/>
  <c r="W185" i="81"/>
  <c r="AA185" i="81" s="1"/>
  <c r="AE185" i="81" s="1"/>
  <c r="AI185" i="81" s="1"/>
  <c r="AM185" i="81" s="1"/>
  <c r="V185" i="81"/>
  <c r="Z185" i="81" s="1"/>
  <c r="AD185" i="81" s="1"/>
  <c r="AH185" i="81" s="1"/>
  <c r="AL185" i="81" s="1"/>
  <c r="U185" i="81"/>
  <c r="Y185" i="81" s="1"/>
  <c r="AC185" i="81" s="1"/>
  <c r="AG185" i="81" s="1"/>
  <c r="AK185" i="81" s="1"/>
  <c r="X184" i="81"/>
  <c r="AB184" i="81" s="1"/>
  <c r="AF184" i="81" s="1"/>
  <c r="AJ184" i="81" s="1"/>
  <c r="AN184" i="81" s="1"/>
  <c r="W184" i="81"/>
  <c r="AA184" i="81" s="1"/>
  <c r="AE184" i="81" s="1"/>
  <c r="AI184" i="81" s="1"/>
  <c r="AM184" i="81" s="1"/>
  <c r="V184" i="81"/>
  <c r="Z184" i="81" s="1"/>
  <c r="AD184" i="81" s="1"/>
  <c r="AH184" i="81" s="1"/>
  <c r="AL184" i="81" s="1"/>
  <c r="U184" i="81"/>
  <c r="Y184" i="81" s="1"/>
  <c r="AC184" i="81" s="1"/>
  <c r="AG184" i="81" s="1"/>
  <c r="AK184" i="81" s="1"/>
  <c r="X183" i="81"/>
  <c r="AB183" i="81" s="1"/>
  <c r="AF183" i="81" s="1"/>
  <c r="AJ183" i="81" s="1"/>
  <c r="AN183" i="81" s="1"/>
  <c r="W183" i="81"/>
  <c r="AA183" i="81" s="1"/>
  <c r="AE183" i="81" s="1"/>
  <c r="AI183" i="81" s="1"/>
  <c r="AM183" i="81" s="1"/>
  <c r="V183" i="81"/>
  <c r="Z183" i="81" s="1"/>
  <c r="AD183" i="81" s="1"/>
  <c r="AH183" i="81" s="1"/>
  <c r="AL183" i="81" s="1"/>
  <c r="U183" i="81"/>
  <c r="Y183" i="81" s="1"/>
  <c r="AC183" i="81" s="1"/>
  <c r="AG183" i="81" s="1"/>
  <c r="AK183" i="81" s="1"/>
  <c r="X182" i="81"/>
  <c r="AB182" i="81" s="1"/>
  <c r="AF182" i="81" s="1"/>
  <c r="AJ182" i="81" s="1"/>
  <c r="AN182" i="81" s="1"/>
  <c r="W182" i="81"/>
  <c r="AA182" i="81" s="1"/>
  <c r="AE182" i="81" s="1"/>
  <c r="AI182" i="81" s="1"/>
  <c r="AM182" i="81" s="1"/>
  <c r="V182" i="81"/>
  <c r="Z182" i="81" s="1"/>
  <c r="AD182" i="81" s="1"/>
  <c r="AH182" i="81" s="1"/>
  <c r="AL182" i="81" s="1"/>
  <c r="U182" i="81"/>
  <c r="Y182" i="81" s="1"/>
  <c r="AC182" i="81" s="1"/>
  <c r="AG182" i="81" s="1"/>
  <c r="AK182" i="81" s="1"/>
  <c r="X181" i="81"/>
  <c r="AB181" i="81" s="1"/>
  <c r="AF181" i="81" s="1"/>
  <c r="AJ181" i="81" s="1"/>
  <c r="AN181" i="81" s="1"/>
  <c r="W181" i="81"/>
  <c r="AA181" i="81" s="1"/>
  <c r="AE181" i="81" s="1"/>
  <c r="AI181" i="81" s="1"/>
  <c r="AM181" i="81" s="1"/>
  <c r="V181" i="81"/>
  <c r="Z181" i="81" s="1"/>
  <c r="AD181" i="81" s="1"/>
  <c r="AH181" i="81" s="1"/>
  <c r="AL181" i="81" s="1"/>
  <c r="U181" i="81"/>
  <c r="Y181" i="81" s="1"/>
  <c r="AC181" i="81" s="1"/>
  <c r="AG181" i="81" s="1"/>
  <c r="AK181" i="81" s="1"/>
  <c r="X180" i="81"/>
  <c r="AB180" i="81" s="1"/>
  <c r="AF180" i="81" s="1"/>
  <c r="AJ180" i="81" s="1"/>
  <c r="AN180" i="81" s="1"/>
  <c r="W180" i="81"/>
  <c r="AA180" i="81" s="1"/>
  <c r="AE180" i="81" s="1"/>
  <c r="AI180" i="81" s="1"/>
  <c r="AM180" i="81" s="1"/>
  <c r="V180" i="81"/>
  <c r="Z180" i="81" s="1"/>
  <c r="AD180" i="81" s="1"/>
  <c r="AH180" i="81" s="1"/>
  <c r="AL180" i="81" s="1"/>
  <c r="U180" i="81"/>
  <c r="Y180" i="81" s="1"/>
  <c r="AC180" i="81" s="1"/>
  <c r="AG180" i="81" s="1"/>
  <c r="AK180" i="81" s="1"/>
  <c r="X179" i="81"/>
  <c r="AB179" i="81" s="1"/>
  <c r="AF179" i="81" s="1"/>
  <c r="AJ179" i="81" s="1"/>
  <c r="AN179" i="81" s="1"/>
  <c r="W179" i="81"/>
  <c r="AA179" i="81" s="1"/>
  <c r="AE179" i="81" s="1"/>
  <c r="AI179" i="81" s="1"/>
  <c r="AM179" i="81" s="1"/>
  <c r="V179" i="81"/>
  <c r="Z179" i="81" s="1"/>
  <c r="AD179" i="81" s="1"/>
  <c r="AH179" i="81" s="1"/>
  <c r="AL179" i="81" s="1"/>
  <c r="U179" i="81"/>
  <c r="Y179" i="81" s="1"/>
  <c r="AC179" i="81" s="1"/>
  <c r="AG179" i="81" s="1"/>
  <c r="AK179" i="81" s="1"/>
  <c r="Y2" i="81"/>
  <c r="U2" i="81"/>
  <c r="U34" i="81" s="1"/>
  <c r="Y34" i="81" s="1"/>
  <c r="A1" i="81"/>
  <c r="X304" i="80"/>
  <c r="AB304" i="80" s="1"/>
  <c r="AF304" i="80" s="1"/>
  <c r="AJ304" i="80" s="1"/>
  <c r="AN304" i="80" s="1"/>
  <c r="W304" i="80"/>
  <c r="AA304" i="80" s="1"/>
  <c r="AE304" i="80" s="1"/>
  <c r="AI304" i="80" s="1"/>
  <c r="AM304" i="80" s="1"/>
  <c r="V304" i="80"/>
  <c r="Z304" i="80" s="1"/>
  <c r="AD304" i="80" s="1"/>
  <c r="AH304" i="80" s="1"/>
  <c r="AL304" i="80" s="1"/>
  <c r="U304" i="80"/>
  <c r="Y304" i="80" s="1"/>
  <c r="X303" i="80"/>
  <c r="AB303" i="80" s="1"/>
  <c r="AF303" i="80" s="1"/>
  <c r="AJ303" i="80" s="1"/>
  <c r="AN303" i="80" s="1"/>
  <c r="W303" i="80"/>
  <c r="AA303" i="80" s="1"/>
  <c r="AE303" i="80" s="1"/>
  <c r="AI303" i="80" s="1"/>
  <c r="AM303" i="80" s="1"/>
  <c r="V303" i="80"/>
  <c r="Z303" i="80" s="1"/>
  <c r="AD303" i="80" s="1"/>
  <c r="AH303" i="80" s="1"/>
  <c r="AL303" i="80" s="1"/>
  <c r="U303" i="80"/>
  <c r="Y303" i="80" s="1"/>
  <c r="X302" i="80"/>
  <c r="AB302" i="80" s="1"/>
  <c r="AF302" i="80" s="1"/>
  <c r="AJ302" i="80" s="1"/>
  <c r="AN302" i="80" s="1"/>
  <c r="W302" i="80"/>
  <c r="AA302" i="80" s="1"/>
  <c r="AE302" i="80" s="1"/>
  <c r="AI302" i="80" s="1"/>
  <c r="AM302" i="80" s="1"/>
  <c r="V302" i="80"/>
  <c r="Z302" i="80" s="1"/>
  <c r="U302" i="80"/>
  <c r="Y302" i="80" s="1"/>
  <c r="X301" i="80"/>
  <c r="AB301" i="80" s="1"/>
  <c r="AF301" i="80" s="1"/>
  <c r="AJ301" i="80" s="1"/>
  <c r="AN301" i="80" s="1"/>
  <c r="W301" i="80"/>
  <c r="AA301" i="80" s="1"/>
  <c r="AE301" i="80" s="1"/>
  <c r="AI301" i="80" s="1"/>
  <c r="AM301" i="80" s="1"/>
  <c r="V301" i="80"/>
  <c r="Z301" i="80" s="1"/>
  <c r="AD301" i="80" s="1"/>
  <c r="AH301" i="80" s="1"/>
  <c r="AL301" i="80" s="1"/>
  <c r="U301" i="80"/>
  <c r="Y301" i="80" s="1"/>
  <c r="X300" i="80"/>
  <c r="AB300" i="80" s="1"/>
  <c r="AF300" i="80" s="1"/>
  <c r="AJ300" i="80" s="1"/>
  <c r="AN300" i="80" s="1"/>
  <c r="W300" i="80"/>
  <c r="AA300" i="80" s="1"/>
  <c r="AE300" i="80" s="1"/>
  <c r="AI300" i="80" s="1"/>
  <c r="AM300" i="80" s="1"/>
  <c r="V300" i="80"/>
  <c r="Z300" i="80" s="1"/>
  <c r="AD300" i="80" s="1"/>
  <c r="AH300" i="80" s="1"/>
  <c r="AL300" i="80" s="1"/>
  <c r="U300" i="80"/>
  <c r="Y300" i="80" s="1"/>
  <c r="X299" i="80"/>
  <c r="AB299" i="80" s="1"/>
  <c r="AF299" i="80" s="1"/>
  <c r="AJ299" i="80" s="1"/>
  <c r="AN299" i="80" s="1"/>
  <c r="W299" i="80"/>
  <c r="AA299" i="80" s="1"/>
  <c r="AE299" i="80" s="1"/>
  <c r="AI299" i="80" s="1"/>
  <c r="AM299" i="80" s="1"/>
  <c r="V299" i="80"/>
  <c r="Z299" i="80" s="1"/>
  <c r="AD299" i="80" s="1"/>
  <c r="AH299" i="80" s="1"/>
  <c r="AL299" i="80" s="1"/>
  <c r="U299" i="80"/>
  <c r="Y299" i="80" s="1"/>
  <c r="X298" i="80"/>
  <c r="AB298" i="80" s="1"/>
  <c r="AF298" i="80" s="1"/>
  <c r="AJ298" i="80" s="1"/>
  <c r="AN298" i="80" s="1"/>
  <c r="W298" i="80"/>
  <c r="AA298" i="80" s="1"/>
  <c r="AE298" i="80" s="1"/>
  <c r="AI298" i="80" s="1"/>
  <c r="AM298" i="80" s="1"/>
  <c r="V298" i="80"/>
  <c r="Z298" i="80" s="1"/>
  <c r="AD298" i="80" s="1"/>
  <c r="AH298" i="80" s="1"/>
  <c r="AL298" i="80" s="1"/>
  <c r="U298" i="80"/>
  <c r="Y298" i="80" s="1"/>
  <c r="X297" i="80"/>
  <c r="AB297" i="80" s="1"/>
  <c r="AF297" i="80" s="1"/>
  <c r="AJ297" i="80" s="1"/>
  <c r="AN297" i="80" s="1"/>
  <c r="W297" i="80"/>
  <c r="AA297" i="80" s="1"/>
  <c r="AE297" i="80" s="1"/>
  <c r="AI297" i="80" s="1"/>
  <c r="AM297" i="80" s="1"/>
  <c r="V297" i="80"/>
  <c r="Z297" i="80" s="1"/>
  <c r="U297" i="80"/>
  <c r="Y297" i="80" s="1"/>
  <c r="X296" i="80"/>
  <c r="AB296" i="80" s="1"/>
  <c r="AF296" i="80" s="1"/>
  <c r="AJ296" i="80" s="1"/>
  <c r="AN296" i="80" s="1"/>
  <c r="W296" i="80"/>
  <c r="AA296" i="80" s="1"/>
  <c r="AE296" i="80" s="1"/>
  <c r="AI296" i="80" s="1"/>
  <c r="AM296" i="80" s="1"/>
  <c r="V296" i="80"/>
  <c r="Z296" i="80" s="1"/>
  <c r="AD296" i="80" s="1"/>
  <c r="AH296" i="80" s="1"/>
  <c r="AL296" i="80" s="1"/>
  <c r="U296" i="80"/>
  <c r="Y296" i="80" s="1"/>
  <c r="X295" i="80"/>
  <c r="AB295" i="80" s="1"/>
  <c r="AF295" i="80" s="1"/>
  <c r="AJ295" i="80" s="1"/>
  <c r="AN295" i="80" s="1"/>
  <c r="W295" i="80"/>
  <c r="AA295" i="80" s="1"/>
  <c r="AE295" i="80" s="1"/>
  <c r="AI295" i="80" s="1"/>
  <c r="AM295" i="80" s="1"/>
  <c r="V295" i="80"/>
  <c r="Z295" i="80" s="1"/>
  <c r="AD295" i="80" s="1"/>
  <c r="AH295" i="80" s="1"/>
  <c r="AL295" i="80" s="1"/>
  <c r="U295" i="80"/>
  <c r="Y295" i="80" s="1"/>
  <c r="X294" i="80"/>
  <c r="AB294" i="80" s="1"/>
  <c r="AF294" i="80" s="1"/>
  <c r="AJ294" i="80" s="1"/>
  <c r="AN294" i="80" s="1"/>
  <c r="W294" i="80"/>
  <c r="AA294" i="80" s="1"/>
  <c r="AE294" i="80" s="1"/>
  <c r="AI294" i="80" s="1"/>
  <c r="AM294" i="80" s="1"/>
  <c r="V294" i="80"/>
  <c r="Z294" i="80" s="1"/>
  <c r="AD294" i="80" s="1"/>
  <c r="AH294" i="80" s="1"/>
  <c r="AL294" i="80" s="1"/>
  <c r="U294" i="80"/>
  <c r="Y294" i="80" s="1"/>
  <c r="X293" i="80"/>
  <c r="AB293" i="80" s="1"/>
  <c r="AF293" i="80" s="1"/>
  <c r="AJ293" i="80" s="1"/>
  <c r="AN293" i="80" s="1"/>
  <c r="W293" i="80"/>
  <c r="AA293" i="80" s="1"/>
  <c r="AE293" i="80" s="1"/>
  <c r="AI293" i="80" s="1"/>
  <c r="AM293" i="80" s="1"/>
  <c r="V293" i="80"/>
  <c r="Z293" i="80" s="1"/>
  <c r="AD293" i="80" s="1"/>
  <c r="AH293" i="80" s="1"/>
  <c r="AL293" i="80" s="1"/>
  <c r="U293" i="80"/>
  <c r="Y293" i="80" s="1"/>
  <c r="X292" i="80"/>
  <c r="AB292" i="80" s="1"/>
  <c r="AF292" i="80" s="1"/>
  <c r="AJ292" i="80" s="1"/>
  <c r="AN292" i="80" s="1"/>
  <c r="W292" i="80"/>
  <c r="AA292" i="80" s="1"/>
  <c r="AE292" i="80" s="1"/>
  <c r="AI292" i="80" s="1"/>
  <c r="AM292" i="80" s="1"/>
  <c r="V292" i="80"/>
  <c r="Z292" i="80" s="1"/>
  <c r="AD292" i="80" s="1"/>
  <c r="AH292" i="80" s="1"/>
  <c r="AL292" i="80" s="1"/>
  <c r="U292" i="80"/>
  <c r="Y292" i="80" s="1"/>
  <c r="X291" i="80"/>
  <c r="AB291" i="80" s="1"/>
  <c r="AF291" i="80" s="1"/>
  <c r="AJ291" i="80" s="1"/>
  <c r="AN291" i="80" s="1"/>
  <c r="W291" i="80"/>
  <c r="AA291" i="80" s="1"/>
  <c r="AE291" i="80" s="1"/>
  <c r="AI291" i="80" s="1"/>
  <c r="AM291" i="80" s="1"/>
  <c r="V291" i="80"/>
  <c r="Z291" i="80" s="1"/>
  <c r="AD291" i="80" s="1"/>
  <c r="AH291" i="80" s="1"/>
  <c r="AL291" i="80" s="1"/>
  <c r="U291" i="80"/>
  <c r="Y291" i="80" s="1"/>
  <c r="X290" i="80"/>
  <c r="AB290" i="80" s="1"/>
  <c r="AF290" i="80" s="1"/>
  <c r="AJ290" i="80" s="1"/>
  <c r="AN290" i="80" s="1"/>
  <c r="W290" i="80"/>
  <c r="AA290" i="80" s="1"/>
  <c r="AE290" i="80" s="1"/>
  <c r="AI290" i="80" s="1"/>
  <c r="AM290" i="80" s="1"/>
  <c r="V290" i="80"/>
  <c r="Z290" i="80" s="1"/>
  <c r="AD290" i="80" s="1"/>
  <c r="AH290" i="80" s="1"/>
  <c r="AL290" i="80" s="1"/>
  <c r="U290" i="80"/>
  <c r="Y290" i="80" s="1"/>
  <c r="X289" i="80"/>
  <c r="AB289" i="80" s="1"/>
  <c r="AF289" i="80" s="1"/>
  <c r="AJ289" i="80" s="1"/>
  <c r="AN289" i="80" s="1"/>
  <c r="W289" i="80"/>
  <c r="AA289" i="80" s="1"/>
  <c r="AE289" i="80" s="1"/>
  <c r="AI289" i="80" s="1"/>
  <c r="AM289" i="80" s="1"/>
  <c r="V289" i="80"/>
  <c r="Z289" i="80" s="1"/>
  <c r="AD289" i="80" s="1"/>
  <c r="AH289" i="80" s="1"/>
  <c r="AL289" i="80" s="1"/>
  <c r="U289" i="80"/>
  <c r="Y289" i="80" s="1"/>
  <c r="X288" i="80"/>
  <c r="AB288" i="80" s="1"/>
  <c r="AF288" i="80" s="1"/>
  <c r="AJ288" i="80" s="1"/>
  <c r="AN288" i="80" s="1"/>
  <c r="W288" i="80"/>
  <c r="AA288" i="80" s="1"/>
  <c r="AE288" i="80" s="1"/>
  <c r="AI288" i="80" s="1"/>
  <c r="AM288" i="80" s="1"/>
  <c r="V288" i="80"/>
  <c r="Z288" i="80" s="1"/>
  <c r="AD288" i="80" s="1"/>
  <c r="AH288" i="80" s="1"/>
  <c r="AL288" i="80" s="1"/>
  <c r="U288" i="80"/>
  <c r="Y288" i="80" s="1"/>
  <c r="X287" i="80"/>
  <c r="AB287" i="80" s="1"/>
  <c r="AF287" i="80" s="1"/>
  <c r="AJ287" i="80" s="1"/>
  <c r="AN287" i="80" s="1"/>
  <c r="W287" i="80"/>
  <c r="AA287" i="80" s="1"/>
  <c r="AE287" i="80" s="1"/>
  <c r="AI287" i="80" s="1"/>
  <c r="AM287" i="80" s="1"/>
  <c r="V287" i="80"/>
  <c r="Z287" i="80" s="1"/>
  <c r="AD287" i="80" s="1"/>
  <c r="AH287" i="80" s="1"/>
  <c r="AL287" i="80" s="1"/>
  <c r="U287" i="80"/>
  <c r="Y287" i="80" s="1"/>
  <c r="X286" i="80"/>
  <c r="AB286" i="80" s="1"/>
  <c r="AF286" i="80" s="1"/>
  <c r="AJ286" i="80" s="1"/>
  <c r="AN286" i="80" s="1"/>
  <c r="W286" i="80"/>
  <c r="AA286" i="80" s="1"/>
  <c r="AE286" i="80" s="1"/>
  <c r="AI286" i="80" s="1"/>
  <c r="AM286" i="80" s="1"/>
  <c r="V286" i="80"/>
  <c r="Z286" i="80" s="1"/>
  <c r="AD286" i="80" s="1"/>
  <c r="AH286" i="80" s="1"/>
  <c r="AL286" i="80" s="1"/>
  <c r="U286" i="80"/>
  <c r="Y286" i="80" s="1"/>
  <c r="X285" i="80"/>
  <c r="AB285" i="80" s="1"/>
  <c r="AF285" i="80" s="1"/>
  <c r="AJ285" i="80" s="1"/>
  <c r="AN285" i="80" s="1"/>
  <c r="W285" i="80"/>
  <c r="AA285" i="80" s="1"/>
  <c r="AE285" i="80" s="1"/>
  <c r="AI285" i="80" s="1"/>
  <c r="AM285" i="80" s="1"/>
  <c r="V285" i="80"/>
  <c r="Z285" i="80" s="1"/>
  <c r="AD285" i="80" s="1"/>
  <c r="AH285" i="80" s="1"/>
  <c r="AL285" i="80" s="1"/>
  <c r="U285" i="80"/>
  <c r="Y285" i="80" s="1"/>
  <c r="X284" i="80"/>
  <c r="AB284" i="80" s="1"/>
  <c r="AF284" i="80" s="1"/>
  <c r="AJ284" i="80" s="1"/>
  <c r="AN284" i="80" s="1"/>
  <c r="W284" i="80"/>
  <c r="AA284" i="80" s="1"/>
  <c r="AE284" i="80" s="1"/>
  <c r="AI284" i="80" s="1"/>
  <c r="AM284" i="80" s="1"/>
  <c r="V284" i="80"/>
  <c r="Z284" i="80" s="1"/>
  <c r="AD284" i="80" s="1"/>
  <c r="AH284" i="80" s="1"/>
  <c r="AL284" i="80" s="1"/>
  <c r="U284" i="80"/>
  <c r="Y284" i="80" s="1"/>
  <c r="X283" i="80"/>
  <c r="AB283" i="80" s="1"/>
  <c r="AF283" i="80" s="1"/>
  <c r="AJ283" i="80" s="1"/>
  <c r="AN283" i="80" s="1"/>
  <c r="W283" i="80"/>
  <c r="AA283" i="80" s="1"/>
  <c r="AE283" i="80" s="1"/>
  <c r="AI283" i="80" s="1"/>
  <c r="AM283" i="80" s="1"/>
  <c r="V283" i="80"/>
  <c r="Z283" i="80" s="1"/>
  <c r="AD283" i="80" s="1"/>
  <c r="AH283" i="80" s="1"/>
  <c r="AL283" i="80" s="1"/>
  <c r="U283" i="80"/>
  <c r="Y283" i="80" s="1"/>
  <c r="AC283" i="80" s="1"/>
  <c r="AG283" i="80" s="1"/>
  <c r="AK283" i="80" s="1"/>
  <c r="X282" i="80"/>
  <c r="AB282" i="80" s="1"/>
  <c r="AF282" i="80" s="1"/>
  <c r="AJ282" i="80" s="1"/>
  <c r="AN282" i="80" s="1"/>
  <c r="W282" i="80"/>
  <c r="AA282" i="80" s="1"/>
  <c r="AE282" i="80" s="1"/>
  <c r="AI282" i="80" s="1"/>
  <c r="AM282" i="80" s="1"/>
  <c r="V282" i="80"/>
  <c r="Z282" i="80" s="1"/>
  <c r="AD282" i="80" s="1"/>
  <c r="AH282" i="80" s="1"/>
  <c r="AL282" i="80" s="1"/>
  <c r="U282" i="80"/>
  <c r="Y282" i="80" s="1"/>
  <c r="X281" i="80"/>
  <c r="AB281" i="80" s="1"/>
  <c r="AF281" i="80" s="1"/>
  <c r="AJ281" i="80" s="1"/>
  <c r="AN281" i="80" s="1"/>
  <c r="W281" i="80"/>
  <c r="AA281" i="80" s="1"/>
  <c r="AE281" i="80" s="1"/>
  <c r="AI281" i="80" s="1"/>
  <c r="AM281" i="80" s="1"/>
  <c r="V281" i="80"/>
  <c r="Z281" i="80" s="1"/>
  <c r="AD281" i="80" s="1"/>
  <c r="AH281" i="80" s="1"/>
  <c r="AL281" i="80" s="1"/>
  <c r="U281" i="80"/>
  <c r="Y281" i="80" s="1"/>
  <c r="X280" i="80"/>
  <c r="AB280" i="80" s="1"/>
  <c r="AF280" i="80" s="1"/>
  <c r="AJ280" i="80" s="1"/>
  <c r="AN280" i="80" s="1"/>
  <c r="W280" i="80"/>
  <c r="AA280" i="80" s="1"/>
  <c r="AE280" i="80" s="1"/>
  <c r="AI280" i="80" s="1"/>
  <c r="AM280" i="80" s="1"/>
  <c r="V280" i="80"/>
  <c r="Z280" i="80" s="1"/>
  <c r="AD280" i="80" s="1"/>
  <c r="AH280" i="80" s="1"/>
  <c r="AL280" i="80" s="1"/>
  <c r="U280" i="80"/>
  <c r="Y280" i="80" s="1"/>
  <c r="X279" i="80"/>
  <c r="AB279" i="80" s="1"/>
  <c r="AF279" i="80" s="1"/>
  <c r="AJ279" i="80" s="1"/>
  <c r="AN279" i="80" s="1"/>
  <c r="W279" i="80"/>
  <c r="AA279" i="80" s="1"/>
  <c r="AE279" i="80" s="1"/>
  <c r="AI279" i="80" s="1"/>
  <c r="AM279" i="80" s="1"/>
  <c r="V279" i="80"/>
  <c r="Z279" i="80" s="1"/>
  <c r="AD279" i="80" s="1"/>
  <c r="AH279" i="80" s="1"/>
  <c r="AL279" i="80" s="1"/>
  <c r="U279" i="80"/>
  <c r="Y279" i="80" s="1"/>
  <c r="X278" i="80"/>
  <c r="AB278" i="80" s="1"/>
  <c r="AF278" i="80" s="1"/>
  <c r="AJ278" i="80" s="1"/>
  <c r="AN278" i="80" s="1"/>
  <c r="W278" i="80"/>
  <c r="AA278" i="80" s="1"/>
  <c r="AE278" i="80" s="1"/>
  <c r="AI278" i="80" s="1"/>
  <c r="AM278" i="80" s="1"/>
  <c r="V278" i="80"/>
  <c r="Z278" i="80" s="1"/>
  <c r="AD278" i="80" s="1"/>
  <c r="AH278" i="80" s="1"/>
  <c r="AL278" i="80" s="1"/>
  <c r="U278" i="80"/>
  <c r="Y278" i="80" s="1"/>
  <c r="X277" i="80"/>
  <c r="AB277" i="80" s="1"/>
  <c r="AF277" i="80" s="1"/>
  <c r="AJ277" i="80" s="1"/>
  <c r="AN277" i="80" s="1"/>
  <c r="W277" i="80"/>
  <c r="AA277" i="80" s="1"/>
  <c r="AE277" i="80" s="1"/>
  <c r="AI277" i="80" s="1"/>
  <c r="AM277" i="80" s="1"/>
  <c r="V277" i="80"/>
  <c r="Z277" i="80" s="1"/>
  <c r="AD277" i="80" s="1"/>
  <c r="AH277" i="80" s="1"/>
  <c r="AL277" i="80" s="1"/>
  <c r="U277" i="80"/>
  <c r="Y277" i="80" s="1"/>
  <c r="X276" i="80"/>
  <c r="AB276" i="80" s="1"/>
  <c r="AF276" i="80" s="1"/>
  <c r="AJ276" i="80" s="1"/>
  <c r="AN276" i="80" s="1"/>
  <c r="W276" i="80"/>
  <c r="AA276" i="80" s="1"/>
  <c r="AE276" i="80" s="1"/>
  <c r="AI276" i="80" s="1"/>
  <c r="AM276" i="80" s="1"/>
  <c r="V276" i="80"/>
  <c r="Z276" i="80" s="1"/>
  <c r="AD276" i="80" s="1"/>
  <c r="AH276" i="80" s="1"/>
  <c r="AL276" i="80" s="1"/>
  <c r="U276" i="80"/>
  <c r="Y276" i="80" s="1"/>
  <c r="X275" i="80"/>
  <c r="AB275" i="80" s="1"/>
  <c r="AF275" i="80" s="1"/>
  <c r="AJ275" i="80" s="1"/>
  <c r="AN275" i="80" s="1"/>
  <c r="W275" i="80"/>
  <c r="AA275" i="80" s="1"/>
  <c r="AE275" i="80" s="1"/>
  <c r="AI275" i="80" s="1"/>
  <c r="AM275" i="80" s="1"/>
  <c r="V275" i="80"/>
  <c r="Z275" i="80" s="1"/>
  <c r="AD275" i="80" s="1"/>
  <c r="AH275" i="80" s="1"/>
  <c r="AL275" i="80" s="1"/>
  <c r="U275" i="80"/>
  <c r="Y275" i="80" s="1"/>
  <c r="X274" i="80"/>
  <c r="AB274" i="80" s="1"/>
  <c r="AF274" i="80" s="1"/>
  <c r="AJ274" i="80" s="1"/>
  <c r="AN274" i="80" s="1"/>
  <c r="W274" i="80"/>
  <c r="AA274" i="80" s="1"/>
  <c r="AE274" i="80" s="1"/>
  <c r="AI274" i="80" s="1"/>
  <c r="AM274" i="80" s="1"/>
  <c r="V274" i="80"/>
  <c r="Z274" i="80" s="1"/>
  <c r="AD274" i="80" s="1"/>
  <c r="AH274" i="80" s="1"/>
  <c r="AL274" i="80" s="1"/>
  <c r="U274" i="80"/>
  <c r="Y274" i="80" s="1"/>
  <c r="X273" i="80"/>
  <c r="AB273" i="80" s="1"/>
  <c r="AF273" i="80" s="1"/>
  <c r="AJ273" i="80" s="1"/>
  <c r="AN273" i="80" s="1"/>
  <c r="W273" i="80"/>
  <c r="AA273" i="80" s="1"/>
  <c r="AE273" i="80" s="1"/>
  <c r="AI273" i="80" s="1"/>
  <c r="AM273" i="80" s="1"/>
  <c r="V273" i="80"/>
  <c r="Z273" i="80" s="1"/>
  <c r="AD273" i="80" s="1"/>
  <c r="AH273" i="80" s="1"/>
  <c r="AL273" i="80" s="1"/>
  <c r="U273" i="80"/>
  <c r="Y273" i="80" s="1"/>
  <c r="X272" i="80"/>
  <c r="AB272" i="80" s="1"/>
  <c r="AF272" i="80" s="1"/>
  <c r="AJ272" i="80" s="1"/>
  <c r="AN272" i="80" s="1"/>
  <c r="W272" i="80"/>
  <c r="AA272" i="80" s="1"/>
  <c r="AE272" i="80" s="1"/>
  <c r="AI272" i="80" s="1"/>
  <c r="AM272" i="80" s="1"/>
  <c r="V272" i="80"/>
  <c r="Z272" i="80" s="1"/>
  <c r="AD272" i="80" s="1"/>
  <c r="AH272" i="80" s="1"/>
  <c r="AL272" i="80" s="1"/>
  <c r="U272" i="80"/>
  <c r="Y272" i="80" s="1"/>
  <c r="X271" i="80"/>
  <c r="AB271" i="80" s="1"/>
  <c r="AF271" i="80" s="1"/>
  <c r="AJ271" i="80" s="1"/>
  <c r="AN271" i="80" s="1"/>
  <c r="W271" i="80"/>
  <c r="AA271" i="80" s="1"/>
  <c r="AE271" i="80" s="1"/>
  <c r="AI271" i="80" s="1"/>
  <c r="AM271" i="80" s="1"/>
  <c r="V271" i="80"/>
  <c r="Z271" i="80" s="1"/>
  <c r="AD271" i="80" s="1"/>
  <c r="AH271" i="80" s="1"/>
  <c r="AL271" i="80" s="1"/>
  <c r="U271" i="80"/>
  <c r="Y271" i="80" s="1"/>
  <c r="X270" i="80"/>
  <c r="AB270" i="80" s="1"/>
  <c r="AF270" i="80" s="1"/>
  <c r="AJ270" i="80" s="1"/>
  <c r="AN270" i="80" s="1"/>
  <c r="W270" i="80"/>
  <c r="AA270" i="80" s="1"/>
  <c r="AE270" i="80" s="1"/>
  <c r="AI270" i="80" s="1"/>
  <c r="AM270" i="80" s="1"/>
  <c r="V270" i="80"/>
  <c r="Z270" i="80" s="1"/>
  <c r="AD270" i="80" s="1"/>
  <c r="AH270" i="80" s="1"/>
  <c r="AL270" i="80" s="1"/>
  <c r="U270" i="80"/>
  <c r="Y270" i="80" s="1"/>
  <c r="X269" i="80"/>
  <c r="AB269" i="80" s="1"/>
  <c r="AF269" i="80" s="1"/>
  <c r="AJ269" i="80" s="1"/>
  <c r="AN269" i="80" s="1"/>
  <c r="W269" i="80"/>
  <c r="AA269" i="80" s="1"/>
  <c r="AE269" i="80" s="1"/>
  <c r="AI269" i="80" s="1"/>
  <c r="AM269" i="80" s="1"/>
  <c r="V269" i="80"/>
  <c r="Z269" i="80" s="1"/>
  <c r="AD269" i="80" s="1"/>
  <c r="AH269" i="80" s="1"/>
  <c r="AL269" i="80" s="1"/>
  <c r="U269" i="80"/>
  <c r="Y269" i="80" s="1"/>
  <c r="X268" i="80"/>
  <c r="AB268" i="80" s="1"/>
  <c r="AF268" i="80" s="1"/>
  <c r="AJ268" i="80" s="1"/>
  <c r="AN268" i="80" s="1"/>
  <c r="W268" i="80"/>
  <c r="AA268" i="80" s="1"/>
  <c r="AE268" i="80" s="1"/>
  <c r="AI268" i="80" s="1"/>
  <c r="AM268" i="80" s="1"/>
  <c r="V268" i="80"/>
  <c r="Z268" i="80" s="1"/>
  <c r="AD268" i="80" s="1"/>
  <c r="AH268" i="80" s="1"/>
  <c r="AL268" i="80" s="1"/>
  <c r="U268" i="80"/>
  <c r="Y268" i="80" s="1"/>
  <c r="X267" i="80"/>
  <c r="AB267" i="80" s="1"/>
  <c r="AF267" i="80" s="1"/>
  <c r="AJ267" i="80" s="1"/>
  <c r="AN267" i="80" s="1"/>
  <c r="W267" i="80"/>
  <c r="AA267" i="80" s="1"/>
  <c r="AE267" i="80" s="1"/>
  <c r="AI267" i="80" s="1"/>
  <c r="AM267" i="80" s="1"/>
  <c r="V267" i="80"/>
  <c r="Z267" i="80" s="1"/>
  <c r="AD267" i="80" s="1"/>
  <c r="AH267" i="80" s="1"/>
  <c r="AL267" i="80" s="1"/>
  <c r="U267" i="80"/>
  <c r="Y267" i="80" s="1"/>
  <c r="X266" i="80"/>
  <c r="AB266" i="80" s="1"/>
  <c r="AF266" i="80" s="1"/>
  <c r="AJ266" i="80" s="1"/>
  <c r="AN266" i="80" s="1"/>
  <c r="W266" i="80"/>
  <c r="AA266" i="80" s="1"/>
  <c r="AE266" i="80" s="1"/>
  <c r="AI266" i="80" s="1"/>
  <c r="AM266" i="80" s="1"/>
  <c r="V266" i="80"/>
  <c r="Z266" i="80" s="1"/>
  <c r="AD266" i="80" s="1"/>
  <c r="AH266" i="80" s="1"/>
  <c r="AL266" i="80" s="1"/>
  <c r="U266" i="80"/>
  <c r="Y266" i="80" s="1"/>
  <c r="X265" i="80"/>
  <c r="AB265" i="80" s="1"/>
  <c r="AF265" i="80" s="1"/>
  <c r="AJ265" i="80" s="1"/>
  <c r="AN265" i="80" s="1"/>
  <c r="W265" i="80"/>
  <c r="AA265" i="80" s="1"/>
  <c r="AE265" i="80" s="1"/>
  <c r="AI265" i="80" s="1"/>
  <c r="AM265" i="80" s="1"/>
  <c r="V265" i="80"/>
  <c r="Z265" i="80" s="1"/>
  <c r="U265" i="80"/>
  <c r="Y265" i="80" s="1"/>
  <c r="X264" i="80"/>
  <c r="AB264" i="80" s="1"/>
  <c r="AF264" i="80" s="1"/>
  <c r="AJ264" i="80" s="1"/>
  <c r="AN264" i="80" s="1"/>
  <c r="W264" i="80"/>
  <c r="AA264" i="80" s="1"/>
  <c r="AE264" i="80" s="1"/>
  <c r="AI264" i="80" s="1"/>
  <c r="AM264" i="80" s="1"/>
  <c r="V264" i="80"/>
  <c r="Z264" i="80" s="1"/>
  <c r="U264" i="80"/>
  <c r="Y264" i="80" s="1"/>
  <c r="X263" i="80"/>
  <c r="AB263" i="80" s="1"/>
  <c r="AF263" i="80" s="1"/>
  <c r="AJ263" i="80" s="1"/>
  <c r="AN263" i="80" s="1"/>
  <c r="W263" i="80"/>
  <c r="AA263" i="80" s="1"/>
  <c r="AE263" i="80" s="1"/>
  <c r="AI263" i="80" s="1"/>
  <c r="AM263" i="80" s="1"/>
  <c r="V263" i="80"/>
  <c r="Z263" i="80" s="1"/>
  <c r="AD263" i="80" s="1"/>
  <c r="AH263" i="80" s="1"/>
  <c r="AL263" i="80" s="1"/>
  <c r="U263" i="80"/>
  <c r="Y263" i="80" s="1"/>
  <c r="X262" i="80"/>
  <c r="AB262" i="80" s="1"/>
  <c r="AF262" i="80" s="1"/>
  <c r="AJ262" i="80" s="1"/>
  <c r="AN262" i="80" s="1"/>
  <c r="W262" i="80"/>
  <c r="AA262" i="80" s="1"/>
  <c r="AE262" i="80" s="1"/>
  <c r="AI262" i="80" s="1"/>
  <c r="AM262" i="80" s="1"/>
  <c r="V262" i="80"/>
  <c r="Z262" i="80" s="1"/>
  <c r="AD262" i="80" s="1"/>
  <c r="AH262" i="80" s="1"/>
  <c r="AL262" i="80" s="1"/>
  <c r="U262" i="80"/>
  <c r="Y262" i="80" s="1"/>
  <c r="X261" i="80"/>
  <c r="AB261" i="80" s="1"/>
  <c r="AF261" i="80" s="1"/>
  <c r="AJ261" i="80" s="1"/>
  <c r="AN261" i="80" s="1"/>
  <c r="W261" i="80"/>
  <c r="AA261" i="80" s="1"/>
  <c r="AE261" i="80" s="1"/>
  <c r="AI261" i="80" s="1"/>
  <c r="AM261" i="80" s="1"/>
  <c r="V261" i="80"/>
  <c r="Z261" i="80" s="1"/>
  <c r="AD261" i="80" s="1"/>
  <c r="AH261" i="80" s="1"/>
  <c r="AL261" i="80" s="1"/>
  <c r="U261" i="80"/>
  <c r="Y261" i="80" s="1"/>
  <c r="X260" i="80"/>
  <c r="AB260" i="80" s="1"/>
  <c r="AF260" i="80" s="1"/>
  <c r="AJ260" i="80" s="1"/>
  <c r="AN260" i="80" s="1"/>
  <c r="W260" i="80"/>
  <c r="AA260" i="80" s="1"/>
  <c r="AE260" i="80" s="1"/>
  <c r="AI260" i="80" s="1"/>
  <c r="AM260" i="80" s="1"/>
  <c r="V260" i="80"/>
  <c r="Z260" i="80" s="1"/>
  <c r="AD260" i="80" s="1"/>
  <c r="AH260" i="80" s="1"/>
  <c r="AL260" i="80" s="1"/>
  <c r="U260" i="80"/>
  <c r="Y260" i="80" s="1"/>
  <c r="X259" i="80"/>
  <c r="AB259" i="80" s="1"/>
  <c r="AF259" i="80" s="1"/>
  <c r="AJ259" i="80" s="1"/>
  <c r="AN259" i="80" s="1"/>
  <c r="W259" i="80"/>
  <c r="AA259" i="80" s="1"/>
  <c r="AE259" i="80" s="1"/>
  <c r="AI259" i="80" s="1"/>
  <c r="AM259" i="80" s="1"/>
  <c r="V259" i="80"/>
  <c r="Z259" i="80" s="1"/>
  <c r="AD259" i="80" s="1"/>
  <c r="AH259" i="80" s="1"/>
  <c r="AL259" i="80" s="1"/>
  <c r="U259" i="80"/>
  <c r="Y259" i="80" s="1"/>
  <c r="X258" i="80"/>
  <c r="AB258" i="80" s="1"/>
  <c r="AF258" i="80" s="1"/>
  <c r="AJ258" i="80" s="1"/>
  <c r="AN258" i="80" s="1"/>
  <c r="W258" i="80"/>
  <c r="AA258" i="80" s="1"/>
  <c r="AE258" i="80" s="1"/>
  <c r="AI258" i="80" s="1"/>
  <c r="AM258" i="80" s="1"/>
  <c r="V258" i="80"/>
  <c r="Z258" i="80" s="1"/>
  <c r="AD258" i="80" s="1"/>
  <c r="AH258" i="80" s="1"/>
  <c r="AL258" i="80" s="1"/>
  <c r="U258" i="80"/>
  <c r="Y258" i="80" s="1"/>
  <c r="X257" i="80"/>
  <c r="AB257" i="80" s="1"/>
  <c r="AF257" i="80" s="1"/>
  <c r="AJ257" i="80" s="1"/>
  <c r="AN257" i="80" s="1"/>
  <c r="W257" i="80"/>
  <c r="AA257" i="80" s="1"/>
  <c r="AE257" i="80" s="1"/>
  <c r="AI257" i="80" s="1"/>
  <c r="AM257" i="80" s="1"/>
  <c r="V257" i="80"/>
  <c r="Z257" i="80" s="1"/>
  <c r="AD257" i="80" s="1"/>
  <c r="AH257" i="80" s="1"/>
  <c r="AL257" i="80" s="1"/>
  <c r="U257" i="80"/>
  <c r="Y257" i="80" s="1"/>
  <c r="X256" i="80"/>
  <c r="AB256" i="80" s="1"/>
  <c r="AF256" i="80" s="1"/>
  <c r="AJ256" i="80" s="1"/>
  <c r="AN256" i="80" s="1"/>
  <c r="W256" i="80"/>
  <c r="AA256" i="80" s="1"/>
  <c r="AE256" i="80" s="1"/>
  <c r="AI256" i="80" s="1"/>
  <c r="AM256" i="80" s="1"/>
  <c r="V256" i="80"/>
  <c r="Z256" i="80" s="1"/>
  <c r="U256" i="80"/>
  <c r="Y256" i="80" s="1"/>
  <c r="X255" i="80"/>
  <c r="AB255" i="80" s="1"/>
  <c r="AF255" i="80" s="1"/>
  <c r="AJ255" i="80" s="1"/>
  <c r="AN255" i="80" s="1"/>
  <c r="W255" i="80"/>
  <c r="AA255" i="80" s="1"/>
  <c r="AE255" i="80" s="1"/>
  <c r="AI255" i="80" s="1"/>
  <c r="AM255" i="80" s="1"/>
  <c r="V255" i="80"/>
  <c r="Z255" i="80" s="1"/>
  <c r="AD255" i="80" s="1"/>
  <c r="AH255" i="80" s="1"/>
  <c r="AL255" i="80" s="1"/>
  <c r="U255" i="80"/>
  <c r="Y255" i="80" s="1"/>
  <c r="X254" i="80"/>
  <c r="AB254" i="80" s="1"/>
  <c r="AF254" i="80" s="1"/>
  <c r="AJ254" i="80" s="1"/>
  <c r="AN254" i="80" s="1"/>
  <c r="W254" i="80"/>
  <c r="AA254" i="80" s="1"/>
  <c r="AE254" i="80" s="1"/>
  <c r="AI254" i="80" s="1"/>
  <c r="AM254" i="80" s="1"/>
  <c r="V254" i="80"/>
  <c r="Z254" i="80" s="1"/>
  <c r="AD254" i="80" s="1"/>
  <c r="AH254" i="80" s="1"/>
  <c r="AL254" i="80" s="1"/>
  <c r="U254" i="80"/>
  <c r="Y254" i="80" s="1"/>
  <c r="X253" i="80"/>
  <c r="AB253" i="80" s="1"/>
  <c r="AF253" i="80" s="1"/>
  <c r="AJ253" i="80" s="1"/>
  <c r="AN253" i="80" s="1"/>
  <c r="W253" i="80"/>
  <c r="AA253" i="80" s="1"/>
  <c r="AE253" i="80" s="1"/>
  <c r="AI253" i="80" s="1"/>
  <c r="AM253" i="80" s="1"/>
  <c r="V253" i="80"/>
  <c r="Z253" i="80" s="1"/>
  <c r="AD253" i="80" s="1"/>
  <c r="AH253" i="80" s="1"/>
  <c r="AL253" i="80" s="1"/>
  <c r="U253" i="80"/>
  <c r="Y253" i="80" s="1"/>
  <c r="X252" i="80"/>
  <c r="AB252" i="80" s="1"/>
  <c r="AF252" i="80" s="1"/>
  <c r="AJ252" i="80" s="1"/>
  <c r="AN252" i="80" s="1"/>
  <c r="W252" i="80"/>
  <c r="AA252" i="80" s="1"/>
  <c r="AE252" i="80" s="1"/>
  <c r="AI252" i="80" s="1"/>
  <c r="AM252" i="80" s="1"/>
  <c r="V252" i="80"/>
  <c r="Z252" i="80" s="1"/>
  <c r="AD252" i="80" s="1"/>
  <c r="AH252" i="80" s="1"/>
  <c r="AL252" i="80" s="1"/>
  <c r="U252" i="80"/>
  <c r="Y252" i="80" s="1"/>
  <c r="X251" i="80"/>
  <c r="AB251" i="80" s="1"/>
  <c r="AF251" i="80" s="1"/>
  <c r="AJ251" i="80" s="1"/>
  <c r="AN251" i="80" s="1"/>
  <c r="W251" i="80"/>
  <c r="AA251" i="80" s="1"/>
  <c r="AE251" i="80" s="1"/>
  <c r="AI251" i="80" s="1"/>
  <c r="AM251" i="80" s="1"/>
  <c r="V251" i="80"/>
  <c r="Z251" i="80" s="1"/>
  <c r="AD251" i="80" s="1"/>
  <c r="AH251" i="80" s="1"/>
  <c r="AL251" i="80" s="1"/>
  <c r="U251" i="80"/>
  <c r="Y251" i="80" s="1"/>
  <c r="X250" i="80"/>
  <c r="AB250" i="80" s="1"/>
  <c r="AF250" i="80" s="1"/>
  <c r="AJ250" i="80" s="1"/>
  <c r="AN250" i="80" s="1"/>
  <c r="W250" i="80"/>
  <c r="AA250" i="80" s="1"/>
  <c r="AE250" i="80" s="1"/>
  <c r="AI250" i="80" s="1"/>
  <c r="AM250" i="80" s="1"/>
  <c r="V250" i="80"/>
  <c r="Z250" i="80" s="1"/>
  <c r="AD250" i="80" s="1"/>
  <c r="AH250" i="80" s="1"/>
  <c r="AL250" i="80" s="1"/>
  <c r="U250" i="80"/>
  <c r="Y250" i="80" s="1"/>
  <c r="X249" i="80"/>
  <c r="AB249" i="80" s="1"/>
  <c r="AF249" i="80" s="1"/>
  <c r="AJ249" i="80" s="1"/>
  <c r="AN249" i="80" s="1"/>
  <c r="W249" i="80"/>
  <c r="AA249" i="80" s="1"/>
  <c r="AE249" i="80" s="1"/>
  <c r="AI249" i="80" s="1"/>
  <c r="AM249" i="80" s="1"/>
  <c r="V249" i="80"/>
  <c r="Z249" i="80" s="1"/>
  <c r="AD249" i="80" s="1"/>
  <c r="AH249" i="80" s="1"/>
  <c r="AL249" i="80" s="1"/>
  <c r="U249" i="80"/>
  <c r="Y249" i="80" s="1"/>
  <c r="X248" i="80"/>
  <c r="AB248" i="80" s="1"/>
  <c r="AF248" i="80" s="1"/>
  <c r="AJ248" i="80" s="1"/>
  <c r="AN248" i="80" s="1"/>
  <c r="W248" i="80"/>
  <c r="AA248" i="80" s="1"/>
  <c r="AE248" i="80" s="1"/>
  <c r="AI248" i="80" s="1"/>
  <c r="AM248" i="80" s="1"/>
  <c r="V248" i="80"/>
  <c r="Z248" i="80" s="1"/>
  <c r="AD248" i="80" s="1"/>
  <c r="AH248" i="80" s="1"/>
  <c r="AL248" i="80" s="1"/>
  <c r="U248" i="80"/>
  <c r="Y248" i="80" s="1"/>
  <c r="X247" i="80"/>
  <c r="AB247" i="80" s="1"/>
  <c r="AF247" i="80" s="1"/>
  <c r="AJ247" i="80" s="1"/>
  <c r="AN247" i="80" s="1"/>
  <c r="W247" i="80"/>
  <c r="AA247" i="80" s="1"/>
  <c r="AE247" i="80" s="1"/>
  <c r="AI247" i="80" s="1"/>
  <c r="AM247" i="80" s="1"/>
  <c r="V247" i="80"/>
  <c r="Z247" i="80" s="1"/>
  <c r="AD247" i="80" s="1"/>
  <c r="AH247" i="80" s="1"/>
  <c r="AL247" i="80" s="1"/>
  <c r="U247" i="80"/>
  <c r="Y247" i="80" s="1"/>
  <c r="X246" i="80"/>
  <c r="AB246" i="80" s="1"/>
  <c r="AF246" i="80" s="1"/>
  <c r="AJ246" i="80" s="1"/>
  <c r="AN246" i="80" s="1"/>
  <c r="W246" i="80"/>
  <c r="AA246" i="80" s="1"/>
  <c r="AE246" i="80" s="1"/>
  <c r="AI246" i="80" s="1"/>
  <c r="AM246" i="80" s="1"/>
  <c r="V246" i="80"/>
  <c r="Z246" i="80" s="1"/>
  <c r="AD246" i="80" s="1"/>
  <c r="AH246" i="80" s="1"/>
  <c r="AL246" i="80" s="1"/>
  <c r="U246" i="80"/>
  <c r="Y246" i="80" s="1"/>
  <c r="X245" i="80"/>
  <c r="AB245" i="80" s="1"/>
  <c r="AF245" i="80" s="1"/>
  <c r="AJ245" i="80" s="1"/>
  <c r="AN245" i="80" s="1"/>
  <c r="W245" i="80"/>
  <c r="AA245" i="80" s="1"/>
  <c r="AE245" i="80" s="1"/>
  <c r="AI245" i="80" s="1"/>
  <c r="AM245" i="80" s="1"/>
  <c r="V245" i="80"/>
  <c r="Z245" i="80" s="1"/>
  <c r="AD245" i="80" s="1"/>
  <c r="AH245" i="80" s="1"/>
  <c r="AL245" i="80" s="1"/>
  <c r="U245" i="80"/>
  <c r="Y245" i="80" s="1"/>
  <c r="X244" i="80"/>
  <c r="AB244" i="80" s="1"/>
  <c r="AF244" i="80" s="1"/>
  <c r="AJ244" i="80" s="1"/>
  <c r="AN244" i="80" s="1"/>
  <c r="W244" i="80"/>
  <c r="AA244" i="80" s="1"/>
  <c r="AE244" i="80" s="1"/>
  <c r="AI244" i="80" s="1"/>
  <c r="AM244" i="80" s="1"/>
  <c r="V244" i="80"/>
  <c r="Z244" i="80" s="1"/>
  <c r="AD244" i="80" s="1"/>
  <c r="AH244" i="80" s="1"/>
  <c r="AL244" i="80" s="1"/>
  <c r="U244" i="80"/>
  <c r="Y244" i="80" s="1"/>
  <c r="X243" i="80"/>
  <c r="AB243" i="80" s="1"/>
  <c r="AF243" i="80" s="1"/>
  <c r="AJ243" i="80" s="1"/>
  <c r="AN243" i="80" s="1"/>
  <c r="W243" i="80"/>
  <c r="AA243" i="80" s="1"/>
  <c r="AE243" i="80" s="1"/>
  <c r="AI243" i="80" s="1"/>
  <c r="AM243" i="80" s="1"/>
  <c r="V243" i="80"/>
  <c r="Z243" i="80" s="1"/>
  <c r="U243" i="80"/>
  <c r="Y243" i="80" s="1"/>
  <c r="X242" i="80"/>
  <c r="AB242" i="80" s="1"/>
  <c r="AF242" i="80" s="1"/>
  <c r="AJ242" i="80" s="1"/>
  <c r="AN242" i="80" s="1"/>
  <c r="W242" i="80"/>
  <c r="AA242" i="80" s="1"/>
  <c r="AE242" i="80" s="1"/>
  <c r="AI242" i="80" s="1"/>
  <c r="AM242" i="80" s="1"/>
  <c r="V242" i="80"/>
  <c r="Z242" i="80" s="1"/>
  <c r="AD242" i="80" s="1"/>
  <c r="AH242" i="80" s="1"/>
  <c r="AL242" i="80" s="1"/>
  <c r="U242" i="80"/>
  <c r="Y242" i="80" s="1"/>
  <c r="X241" i="80"/>
  <c r="AB241" i="80" s="1"/>
  <c r="AF241" i="80" s="1"/>
  <c r="AJ241" i="80" s="1"/>
  <c r="AN241" i="80" s="1"/>
  <c r="W241" i="80"/>
  <c r="AA241" i="80" s="1"/>
  <c r="AE241" i="80" s="1"/>
  <c r="AI241" i="80" s="1"/>
  <c r="AM241" i="80" s="1"/>
  <c r="V241" i="80"/>
  <c r="Z241" i="80" s="1"/>
  <c r="AD241" i="80" s="1"/>
  <c r="AH241" i="80" s="1"/>
  <c r="AL241" i="80" s="1"/>
  <c r="U241" i="80"/>
  <c r="Y241" i="80" s="1"/>
  <c r="AC241" i="80" s="1"/>
  <c r="AG241" i="80" s="1"/>
  <c r="AK241" i="80" s="1"/>
  <c r="X240" i="80"/>
  <c r="AB240" i="80" s="1"/>
  <c r="AF240" i="80" s="1"/>
  <c r="AJ240" i="80" s="1"/>
  <c r="AN240" i="80" s="1"/>
  <c r="W240" i="80"/>
  <c r="AA240" i="80" s="1"/>
  <c r="AE240" i="80" s="1"/>
  <c r="AI240" i="80" s="1"/>
  <c r="AM240" i="80" s="1"/>
  <c r="V240" i="80"/>
  <c r="Z240" i="80" s="1"/>
  <c r="AD240" i="80" s="1"/>
  <c r="AH240" i="80" s="1"/>
  <c r="AL240" i="80" s="1"/>
  <c r="U240" i="80"/>
  <c r="Y240" i="80" s="1"/>
  <c r="X239" i="80"/>
  <c r="AB239" i="80" s="1"/>
  <c r="AF239" i="80" s="1"/>
  <c r="AJ239" i="80" s="1"/>
  <c r="AN239" i="80" s="1"/>
  <c r="W239" i="80"/>
  <c r="AA239" i="80" s="1"/>
  <c r="AE239" i="80" s="1"/>
  <c r="AI239" i="80" s="1"/>
  <c r="AM239" i="80" s="1"/>
  <c r="V239" i="80"/>
  <c r="Z239" i="80" s="1"/>
  <c r="AD239" i="80" s="1"/>
  <c r="AH239" i="80" s="1"/>
  <c r="AL239" i="80" s="1"/>
  <c r="U239" i="80"/>
  <c r="Y239" i="80" s="1"/>
  <c r="X238" i="80"/>
  <c r="AB238" i="80" s="1"/>
  <c r="AF238" i="80" s="1"/>
  <c r="AJ238" i="80" s="1"/>
  <c r="AN238" i="80" s="1"/>
  <c r="W238" i="80"/>
  <c r="AA238" i="80" s="1"/>
  <c r="AE238" i="80" s="1"/>
  <c r="AI238" i="80" s="1"/>
  <c r="AM238" i="80" s="1"/>
  <c r="V238" i="80"/>
  <c r="Z238" i="80" s="1"/>
  <c r="AD238" i="80" s="1"/>
  <c r="AH238" i="80" s="1"/>
  <c r="AL238" i="80" s="1"/>
  <c r="U238" i="80"/>
  <c r="Y238" i="80" s="1"/>
  <c r="X237" i="80"/>
  <c r="AB237" i="80" s="1"/>
  <c r="AF237" i="80" s="1"/>
  <c r="AJ237" i="80" s="1"/>
  <c r="AN237" i="80" s="1"/>
  <c r="W237" i="80"/>
  <c r="AA237" i="80" s="1"/>
  <c r="AE237" i="80" s="1"/>
  <c r="AI237" i="80" s="1"/>
  <c r="AM237" i="80" s="1"/>
  <c r="V237" i="80"/>
  <c r="Z237" i="80" s="1"/>
  <c r="AD237" i="80" s="1"/>
  <c r="AH237" i="80" s="1"/>
  <c r="AL237" i="80" s="1"/>
  <c r="U237" i="80"/>
  <c r="Y237" i="80" s="1"/>
  <c r="X236" i="80"/>
  <c r="AB236" i="80" s="1"/>
  <c r="AF236" i="80" s="1"/>
  <c r="AJ236" i="80" s="1"/>
  <c r="AN236" i="80" s="1"/>
  <c r="W236" i="80"/>
  <c r="AA236" i="80" s="1"/>
  <c r="AE236" i="80" s="1"/>
  <c r="AI236" i="80" s="1"/>
  <c r="AM236" i="80" s="1"/>
  <c r="V236" i="80"/>
  <c r="Z236" i="80" s="1"/>
  <c r="U236" i="80"/>
  <c r="Y236" i="80" s="1"/>
  <c r="X235" i="80"/>
  <c r="AB235" i="80" s="1"/>
  <c r="AF235" i="80" s="1"/>
  <c r="AJ235" i="80" s="1"/>
  <c r="AN235" i="80" s="1"/>
  <c r="W235" i="80"/>
  <c r="AA235" i="80" s="1"/>
  <c r="AE235" i="80" s="1"/>
  <c r="AI235" i="80" s="1"/>
  <c r="AM235" i="80" s="1"/>
  <c r="V235" i="80"/>
  <c r="Z235" i="80" s="1"/>
  <c r="AD235" i="80" s="1"/>
  <c r="AH235" i="80" s="1"/>
  <c r="AL235" i="80" s="1"/>
  <c r="U235" i="80"/>
  <c r="Y235" i="80" s="1"/>
  <c r="X234" i="80"/>
  <c r="AB234" i="80" s="1"/>
  <c r="AF234" i="80" s="1"/>
  <c r="AJ234" i="80" s="1"/>
  <c r="AN234" i="80" s="1"/>
  <c r="W234" i="80"/>
  <c r="AA234" i="80" s="1"/>
  <c r="AE234" i="80" s="1"/>
  <c r="AI234" i="80" s="1"/>
  <c r="AM234" i="80" s="1"/>
  <c r="V234" i="80"/>
  <c r="Z234" i="80" s="1"/>
  <c r="AD234" i="80" s="1"/>
  <c r="AH234" i="80" s="1"/>
  <c r="AL234" i="80" s="1"/>
  <c r="U234" i="80"/>
  <c r="Y234" i="80" s="1"/>
  <c r="X233" i="80"/>
  <c r="AB233" i="80" s="1"/>
  <c r="AF233" i="80" s="1"/>
  <c r="AJ233" i="80" s="1"/>
  <c r="AN233" i="80" s="1"/>
  <c r="W233" i="80"/>
  <c r="AA233" i="80" s="1"/>
  <c r="AE233" i="80" s="1"/>
  <c r="AI233" i="80" s="1"/>
  <c r="AM233" i="80" s="1"/>
  <c r="V233" i="80"/>
  <c r="Z233" i="80" s="1"/>
  <c r="AD233" i="80" s="1"/>
  <c r="AH233" i="80" s="1"/>
  <c r="AL233" i="80" s="1"/>
  <c r="U233" i="80"/>
  <c r="Y233" i="80" s="1"/>
  <c r="X232" i="80"/>
  <c r="AB232" i="80" s="1"/>
  <c r="AF232" i="80" s="1"/>
  <c r="AJ232" i="80" s="1"/>
  <c r="AN232" i="80" s="1"/>
  <c r="W232" i="80"/>
  <c r="AA232" i="80" s="1"/>
  <c r="AE232" i="80" s="1"/>
  <c r="AI232" i="80" s="1"/>
  <c r="AM232" i="80" s="1"/>
  <c r="V232" i="80"/>
  <c r="Z232" i="80" s="1"/>
  <c r="AD232" i="80" s="1"/>
  <c r="AH232" i="80" s="1"/>
  <c r="AL232" i="80" s="1"/>
  <c r="U232" i="80"/>
  <c r="Y232" i="80" s="1"/>
  <c r="X231" i="80"/>
  <c r="AB231" i="80" s="1"/>
  <c r="AF231" i="80" s="1"/>
  <c r="AJ231" i="80" s="1"/>
  <c r="AN231" i="80" s="1"/>
  <c r="W231" i="80"/>
  <c r="AA231" i="80" s="1"/>
  <c r="AE231" i="80" s="1"/>
  <c r="AI231" i="80" s="1"/>
  <c r="AM231" i="80" s="1"/>
  <c r="V231" i="80"/>
  <c r="Z231" i="80" s="1"/>
  <c r="AD231" i="80" s="1"/>
  <c r="AH231" i="80" s="1"/>
  <c r="AL231" i="80" s="1"/>
  <c r="U231" i="80"/>
  <c r="Y231" i="80" s="1"/>
  <c r="X230" i="80"/>
  <c r="AB230" i="80" s="1"/>
  <c r="AF230" i="80" s="1"/>
  <c r="AJ230" i="80" s="1"/>
  <c r="AN230" i="80" s="1"/>
  <c r="W230" i="80"/>
  <c r="AA230" i="80" s="1"/>
  <c r="AE230" i="80" s="1"/>
  <c r="AI230" i="80" s="1"/>
  <c r="AM230" i="80" s="1"/>
  <c r="V230" i="80"/>
  <c r="Z230" i="80" s="1"/>
  <c r="U230" i="80"/>
  <c r="Y230" i="80" s="1"/>
  <c r="X229" i="80"/>
  <c r="AB229" i="80" s="1"/>
  <c r="AF229" i="80" s="1"/>
  <c r="AJ229" i="80" s="1"/>
  <c r="AN229" i="80" s="1"/>
  <c r="W229" i="80"/>
  <c r="AA229" i="80" s="1"/>
  <c r="AE229" i="80" s="1"/>
  <c r="AI229" i="80" s="1"/>
  <c r="AM229" i="80" s="1"/>
  <c r="V229" i="80"/>
  <c r="Z229" i="80" s="1"/>
  <c r="AD229" i="80" s="1"/>
  <c r="AH229" i="80" s="1"/>
  <c r="AL229" i="80" s="1"/>
  <c r="U229" i="80"/>
  <c r="Y229" i="80" s="1"/>
  <c r="X228" i="80"/>
  <c r="AB228" i="80" s="1"/>
  <c r="AF228" i="80" s="1"/>
  <c r="AJ228" i="80" s="1"/>
  <c r="AN228" i="80" s="1"/>
  <c r="W228" i="80"/>
  <c r="AA228" i="80" s="1"/>
  <c r="AE228" i="80" s="1"/>
  <c r="AI228" i="80" s="1"/>
  <c r="AM228" i="80" s="1"/>
  <c r="V228" i="80"/>
  <c r="Z228" i="80" s="1"/>
  <c r="AD228" i="80" s="1"/>
  <c r="AH228" i="80" s="1"/>
  <c r="AL228" i="80" s="1"/>
  <c r="U228" i="80"/>
  <c r="Y228" i="80" s="1"/>
  <c r="X227" i="80"/>
  <c r="AB227" i="80" s="1"/>
  <c r="AF227" i="80" s="1"/>
  <c r="AJ227" i="80" s="1"/>
  <c r="AN227" i="80" s="1"/>
  <c r="W227" i="80"/>
  <c r="AA227" i="80" s="1"/>
  <c r="AE227" i="80" s="1"/>
  <c r="AI227" i="80" s="1"/>
  <c r="AM227" i="80" s="1"/>
  <c r="V227" i="80"/>
  <c r="Z227" i="80" s="1"/>
  <c r="AD227" i="80" s="1"/>
  <c r="AH227" i="80" s="1"/>
  <c r="AL227" i="80" s="1"/>
  <c r="U227" i="80"/>
  <c r="Y227" i="80" s="1"/>
  <c r="X226" i="80"/>
  <c r="AB226" i="80" s="1"/>
  <c r="AF226" i="80" s="1"/>
  <c r="AJ226" i="80" s="1"/>
  <c r="AN226" i="80" s="1"/>
  <c r="W226" i="80"/>
  <c r="AA226" i="80" s="1"/>
  <c r="AE226" i="80" s="1"/>
  <c r="AI226" i="80" s="1"/>
  <c r="AM226" i="80" s="1"/>
  <c r="V226" i="80"/>
  <c r="Z226" i="80" s="1"/>
  <c r="AD226" i="80" s="1"/>
  <c r="AH226" i="80" s="1"/>
  <c r="AL226" i="80" s="1"/>
  <c r="U226" i="80"/>
  <c r="Y226" i="80" s="1"/>
  <c r="X225" i="80"/>
  <c r="AB225" i="80" s="1"/>
  <c r="AF225" i="80" s="1"/>
  <c r="AJ225" i="80" s="1"/>
  <c r="AN225" i="80" s="1"/>
  <c r="W225" i="80"/>
  <c r="AA225" i="80" s="1"/>
  <c r="AE225" i="80" s="1"/>
  <c r="AI225" i="80" s="1"/>
  <c r="AM225" i="80" s="1"/>
  <c r="V225" i="80"/>
  <c r="Z225" i="80" s="1"/>
  <c r="AD225" i="80" s="1"/>
  <c r="AH225" i="80" s="1"/>
  <c r="AL225" i="80" s="1"/>
  <c r="U225" i="80"/>
  <c r="Y225" i="80" s="1"/>
  <c r="X224" i="80"/>
  <c r="AB224" i="80" s="1"/>
  <c r="AF224" i="80" s="1"/>
  <c r="AJ224" i="80" s="1"/>
  <c r="AN224" i="80" s="1"/>
  <c r="W224" i="80"/>
  <c r="AA224" i="80" s="1"/>
  <c r="AE224" i="80" s="1"/>
  <c r="AI224" i="80" s="1"/>
  <c r="AM224" i="80" s="1"/>
  <c r="V224" i="80"/>
  <c r="Z224" i="80" s="1"/>
  <c r="AD224" i="80" s="1"/>
  <c r="AH224" i="80" s="1"/>
  <c r="AL224" i="80" s="1"/>
  <c r="U224" i="80"/>
  <c r="Y224" i="80" s="1"/>
  <c r="X223" i="80"/>
  <c r="AB223" i="80" s="1"/>
  <c r="AF223" i="80" s="1"/>
  <c r="AJ223" i="80" s="1"/>
  <c r="AN223" i="80" s="1"/>
  <c r="W223" i="80"/>
  <c r="AA223" i="80" s="1"/>
  <c r="AE223" i="80" s="1"/>
  <c r="AI223" i="80" s="1"/>
  <c r="AM223" i="80" s="1"/>
  <c r="V223" i="80"/>
  <c r="Z223" i="80" s="1"/>
  <c r="AD223" i="80" s="1"/>
  <c r="AH223" i="80" s="1"/>
  <c r="AL223" i="80" s="1"/>
  <c r="U223" i="80"/>
  <c r="Y223" i="80" s="1"/>
  <c r="X222" i="80"/>
  <c r="AB222" i="80" s="1"/>
  <c r="AF222" i="80" s="1"/>
  <c r="AJ222" i="80" s="1"/>
  <c r="AN222" i="80" s="1"/>
  <c r="W222" i="80"/>
  <c r="AA222" i="80" s="1"/>
  <c r="AE222" i="80" s="1"/>
  <c r="AI222" i="80" s="1"/>
  <c r="AM222" i="80" s="1"/>
  <c r="V222" i="80"/>
  <c r="Z222" i="80" s="1"/>
  <c r="AD222" i="80" s="1"/>
  <c r="AH222" i="80" s="1"/>
  <c r="AL222" i="80" s="1"/>
  <c r="U222" i="80"/>
  <c r="Y222" i="80" s="1"/>
  <c r="X221" i="80"/>
  <c r="AB221" i="80" s="1"/>
  <c r="AF221" i="80" s="1"/>
  <c r="AJ221" i="80" s="1"/>
  <c r="AN221" i="80" s="1"/>
  <c r="W221" i="80"/>
  <c r="AA221" i="80" s="1"/>
  <c r="AE221" i="80" s="1"/>
  <c r="AI221" i="80" s="1"/>
  <c r="AM221" i="80" s="1"/>
  <c r="V221" i="80"/>
  <c r="Z221" i="80" s="1"/>
  <c r="AD221" i="80" s="1"/>
  <c r="AH221" i="80" s="1"/>
  <c r="AL221" i="80" s="1"/>
  <c r="U221" i="80"/>
  <c r="Y221" i="80" s="1"/>
  <c r="X220" i="80"/>
  <c r="AB220" i="80" s="1"/>
  <c r="AF220" i="80" s="1"/>
  <c r="AJ220" i="80" s="1"/>
  <c r="AN220" i="80" s="1"/>
  <c r="W220" i="80"/>
  <c r="AA220" i="80" s="1"/>
  <c r="AE220" i="80" s="1"/>
  <c r="AI220" i="80" s="1"/>
  <c r="AM220" i="80" s="1"/>
  <c r="V220" i="80"/>
  <c r="Z220" i="80" s="1"/>
  <c r="U220" i="80"/>
  <c r="Y220" i="80" s="1"/>
  <c r="X219" i="80"/>
  <c r="AB219" i="80" s="1"/>
  <c r="AF219" i="80" s="1"/>
  <c r="AJ219" i="80" s="1"/>
  <c r="AN219" i="80" s="1"/>
  <c r="W219" i="80"/>
  <c r="AA219" i="80" s="1"/>
  <c r="AE219" i="80" s="1"/>
  <c r="AI219" i="80" s="1"/>
  <c r="AM219" i="80" s="1"/>
  <c r="V219" i="80"/>
  <c r="Z219" i="80" s="1"/>
  <c r="AD219" i="80" s="1"/>
  <c r="AH219" i="80" s="1"/>
  <c r="AL219" i="80" s="1"/>
  <c r="U219" i="80"/>
  <c r="Y219" i="80" s="1"/>
  <c r="X218" i="80"/>
  <c r="AB218" i="80" s="1"/>
  <c r="AF218" i="80" s="1"/>
  <c r="AJ218" i="80" s="1"/>
  <c r="AN218" i="80" s="1"/>
  <c r="W218" i="80"/>
  <c r="AA218" i="80" s="1"/>
  <c r="AE218" i="80" s="1"/>
  <c r="AI218" i="80" s="1"/>
  <c r="AM218" i="80" s="1"/>
  <c r="V218" i="80"/>
  <c r="Z218" i="80" s="1"/>
  <c r="AD218" i="80" s="1"/>
  <c r="AH218" i="80" s="1"/>
  <c r="AL218" i="80" s="1"/>
  <c r="U218" i="80"/>
  <c r="Y218" i="80" s="1"/>
  <c r="X217" i="80"/>
  <c r="AB217" i="80" s="1"/>
  <c r="AF217" i="80" s="1"/>
  <c r="AJ217" i="80" s="1"/>
  <c r="AN217" i="80" s="1"/>
  <c r="W217" i="80"/>
  <c r="AA217" i="80" s="1"/>
  <c r="AE217" i="80" s="1"/>
  <c r="AI217" i="80" s="1"/>
  <c r="AM217" i="80" s="1"/>
  <c r="V217" i="80"/>
  <c r="Z217" i="80" s="1"/>
  <c r="AD217" i="80" s="1"/>
  <c r="AH217" i="80" s="1"/>
  <c r="AL217" i="80" s="1"/>
  <c r="U217" i="80"/>
  <c r="Y217" i="80" s="1"/>
  <c r="X216" i="80"/>
  <c r="AB216" i="80" s="1"/>
  <c r="AF216" i="80" s="1"/>
  <c r="AJ216" i="80" s="1"/>
  <c r="AN216" i="80" s="1"/>
  <c r="W216" i="80"/>
  <c r="AA216" i="80" s="1"/>
  <c r="AE216" i="80" s="1"/>
  <c r="AI216" i="80" s="1"/>
  <c r="AM216" i="80" s="1"/>
  <c r="V216" i="80"/>
  <c r="Z216" i="80" s="1"/>
  <c r="AD216" i="80" s="1"/>
  <c r="AH216" i="80" s="1"/>
  <c r="AL216" i="80" s="1"/>
  <c r="U216" i="80"/>
  <c r="Y216" i="80" s="1"/>
  <c r="X215" i="80"/>
  <c r="AB215" i="80" s="1"/>
  <c r="AF215" i="80" s="1"/>
  <c r="AJ215" i="80" s="1"/>
  <c r="AN215" i="80" s="1"/>
  <c r="W215" i="80"/>
  <c r="AA215" i="80" s="1"/>
  <c r="AE215" i="80" s="1"/>
  <c r="AI215" i="80" s="1"/>
  <c r="AM215" i="80" s="1"/>
  <c r="V215" i="80"/>
  <c r="Z215" i="80" s="1"/>
  <c r="AD215" i="80" s="1"/>
  <c r="AH215" i="80" s="1"/>
  <c r="AL215" i="80" s="1"/>
  <c r="U215" i="80"/>
  <c r="Y215" i="80" s="1"/>
  <c r="X214" i="80"/>
  <c r="AB214" i="80" s="1"/>
  <c r="AF214" i="80" s="1"/>
  <c r="AJ214" i="80" s="1"/>
  <c r="AN214" i="80" s="1"/>
  <c r="W214" i="80"/>
  <c r="AA214" i="80" s="1"/>
  <c r="AE214" i="80" s="1"/>
  <c r="AI214" i="80" s="1"/>
  <c r="AM214" i="80" s="1"/>
  <c r="V214" i="80"/>
  <c r="Z214" i="80" s="1"/>
  <c r="AD214" i="80" s="1"/>
  <c r="AH214" i="80" s="1"/>
  <c r="AL214" i="80" s="1"/>
  <c r="U214" i="80"/>
  <c r="Y214" i="80" s="1"/>
  <c r="X213" i="80"/>
  <c r="AB213" i="80" s="1"/>
  <c r="AF213" i="80" s="1"/>
  <c r="AJ213" i="80" s="1"/>
  <c r="AN213" i="80" s="1"/>
  <c r="W213" i="80"/>
  <c r="AA213" i="80" s="1"/>
  <c r="AE213" i="80" s="1"/>
  <c r="AI213" i="80" s="1"/>
  <c r="AM213" i="80" s="1"/>
  <c r="V213" i="80"/>
  <c r="Z213" i="80" s="1"/>
  <c r="AD213" i="80" s="1"/>
  <c r="AH213" i="80" s="1"/>
  <c r="AL213" i="80" s="1"/>
  <c r="U213" i="80"/>
  <c r="Y213" i="80" s="1"/>
  <c r="X212" i="80"/>
  <c r="AB212" i="80" s="1"/>
  <c r="AF212" i="80" s="1"/>
  <c r="AJ212" i="80" s="1"/>
  <c r="AN212" i="80" s="1"/>
  <c r="W212" i="80"/>
  <c r="AA212" i="80" s="1"/>
  <c r="AE212" i="80" s="1"/>
  <c r="AI212" i="80" s="1"/>
  <c r="AM212" i="80" s="1"/>
  <c r="V212" i="80"/>
  <c r="Z212" i="80" s="1"/>
  <c r="U212" i="80"/>
  <c r="Y212" i="80" s="1"/>
  <c r="X211" i="80"/>
  <c r="AB211" i="80" s="1"/>
  <c r="AF211" i="80" s="1"/>
  <c r="AJ211" i="80" s="1"/>
  <c r="AN211" i="80" s="1"/>
  <c r="W211" i="80"/>
  <c r="AA211" i="80" s="1"/>
  <c r="AE211" i="80" s="1"/>
  <c r="AI211" i="80" s="1"/>
  <c r="AM211" i="80" s="1"/>
  <c r="V211" i="80"/>
  <c r="Z211" i="80" s="1"/>
  <c r="U211" i="80"/>
  <c r="Y211" i="80" s="1"/>
  <c r="X210" i="80"/>
  <c r="AB210" i="80" s="1"/>
  <c r="AF210" i="80" s="1"/>
  <c r="AJ210" i="80" s="1"/>
  <c r="AN210" i="80" s="1"/>
  <c r="W210" i="80"/>
  <c r="AA210" i="80" s="1"/>
  <c r="AE210" i="80" s="1"/>
  <c r="AI210" i="80" s="1"/>
  <c r="AM210" i="80" s="1"/>
  <c r="V210" i="80"/>
  <c r="Z210" i="80" s="1"/>
  <c r="AD210" i="80" s="1"/>
  <c r="AH210" i="80" s="1"/>
  <c r="AL210" i="80" s="1"/>
  <c r="U210" i="80"/>
  <c r="Y210" i="80" s="1"/>
  <c r="X209" i="80"/>
  <c r="AB209" i="80" s="1"/>
  <c r="AF209" i="80" s="1"/>
  <c r="AJ209" i="80" s="1"/>
  <c r="AN209" i="80" s="1"/>
  <c r="W209" i="80"/>
  <c r="AA209" i="80" s="1"/>
  <c r="AE209" i="80" s="1"/>
  <c r="AI209" i="80" s="1"/>
  <c r="AM209" i="80" s="1"/>
  <c r="V209" i="80"/>
  <c r="Z209" i="80" s="1"/>
  <c r="AD209" i="80" s="1"/>
  <c r="AH209" i="80" s="1"/>
  <c r="AL209" i="80" s="1"/>
  <c r="U209" i="80"/>
  <c r="Y209" i="80" s="1"/>
  <c r="X208" i="80"/>
  <c r="AB208" i="80" s="1"/>
  <c r="AF208" i="80" s="1"/>
  <c r="AJ208" i="80" s="1"/>
  <c r="AN208" i="80" s="1"/>
  <c r="W208" i="80"/>
  <c r="AA208" i="80" s="1"/>
  <c r="AE208" i="80" s="1"/>
  <c r="AI208" i="80" s="1"/>
  <c r="AM208" i="80" s="1"/>
  <c r="V208" i="80"/>
  <c r="Z208" i="80" s="1"/>
  <c r="AD208" i="80" s="1"/>
  <c r="AH208" i="80" s="1"/>
  <c r="AL208" i="80" s="1"/>
  <c r="U208" i="80"/>
  <c r="Y208" i="80" s="1"/>
  <c r="X207" i="80"/>
  <c r="AB207" i="80" s="1"/>
  <c r="AF207" i="80" s="1"/>
  <c r="AJ207" i="80" s="1"/>
  <c r="AN207" i="80" s="1"/>
  <c r="W207" i="80"/>
  <c r="AA207" i="80" s="1"/>
  <c r="AE207" i="80" s="1"/>
  <c r="AI207" i="80" s="1"/>
  <c r="AM207" i="80" s="1"/>
  <c r="V207" i="80"/>
  <c r="Z207" i="80" s="1"/>
  <c r="AD207" i="80" s="1"/>
  <c r="AH207" i="80" s="1"/>
  <c r="AL207" i="80" s="1"/>
  <c r="U207" i="80"/>
  <c r="Y207" i="80" s="1"/>
  <c r="X206" i="80"/>
  <c r="AB206" i="80" s="1"/>
  <c r="AF206" i="80" s="1"/>
  <c r="AJ206" i="80" s="1"/>
  <c r="AN206" i="80" s="1"/>
  <c r="W206" i="80"/>
  <c r="AA206" i="80" s="1"/>
  <c r="AE206" i="80" s="1"/>
  <c r="AI206" i="80" s="1"/>
  <c r="AM206" i="80" s="1"/>
  <c r="V206" i="80"/>
  <c r="Z206" i="80" s="1"/>
  <c r="AD206" i="80" s="1"/>
  <c r="AH206" i="80" s="1"/>
  <c r="AL206" i="80" s="1"/>
  <c r="U206" i="80"/>
  <c r="Y206" i="80" s="1"/>
  <c r="X205" i="80"/>
  <c r="AB205" i="80" s="1"/>
  <c r="AF205" i="80" s="1"/>
  <c r="AJ205" i="80" s="1"/>
  <c r="AN205" i="80" s="1"/>
  <c r="W205" i="80"/>
  <c r="AA205" i="80" s="1"/>
  <c r="AE205" i="80" s="1"/>
  <c r="AI205" i="80" s="1"/>
  <c r="AM205" i="80" s="1"/>
  <c r="V205" i="80"/>
  <c r="Z205" i="80" s="1"/>
  <c r="AD205" i="80" s="1"/>
  <c r="AH205" i="80" s="1"/>
  <c r="AL205" i="80" s="1"/>
  <c r="U205" i="80"/>
  <c r="Y205" i="80" s="1"/>
  <c r="X204" i="80"/>
  <c r="AB204" i="80" s="1"/>
  <c r="AF204" i="80" s="1"/>
  <c r="AJ204" i="80" s="1"/>
  <c r="AN204" i="80" s="1"/>
  <c r="W204" i="80"/>
  <c r="AA204" i="80" s="1"/>
  <c r="AE204" i="80" s="1"/>
  <c r="AI204" i="80" s="1"/>
  <c r="AM204" i="80" s="1"/>
  <c r="V204" i="80"/>
  <c r="Z204" i="80" s="1"/>
  <c r="AD204" i="80" s="1"/>
  <c r="AH204" i="80" s="1"/>
  <c r="AL204" i="80" s="1"/>
  <c r="U204" i="80"/>
  <c r="Y204" i="80" s="1"/>
  <c r="X203" i="80"/>
  <c r="AB203" i="80" s="1"/>
  <c r="AF203" i="80" s="1"/>
  <c r="AJ203" i="80" s="1"/>
  <c r="AN203" i="80" s="1"/>
  <c r="W203" i="80"/>
  <c r="AA203" i="80" s="1"/>
  <c r="AE203" i="80" s="1"/>
  <c r="AI203" i="80" s="1"/>
  <c r="AM203" i="80" s="1"/>
  <c r="V203" i="80"/>
  <c r="Z203" i="80" s="1"/>
  <c r="AD203" i="80" s="1"/>
  <c r="AH203" i="80" s="1"/>
  <c r="AL203" i="80" s="1"/>
  <c r="U203" i="80"/>
  <c r="Y203" i="80" s="1"/>
  <c r="X202" i="80"/>
  <c r="AB202" i="80" s="1"/>
  <c r="AF202" i="80" s="1"/>
  <c r="AJ202" i="80" s="1"/>
  <c r="AN202" i="80" s="1"/>
  <c r="W202" i="80"/>
  <c r="AA202" i="80" s="1"/>
  <c r="AE202" i="80" s="1"/>
  <c r="AI202" i="80" s="1"/>
  <c r="AM202" i="80" s="1"/>
  <c r="V202" i="80"/>
  <c r="Z202" i="80" s="1"/>
  <c r="AD202" i="80" s="1"/>
  <c r="AH202" i="80" s="1"/>
  <c r="AL202" i="80" s="1"/>
  <c r="U202" i="80"/>
  <c r="Y202" i="80" s="1"/>
  <c r="X201" i="80"/>
  <c r="AB201" i="80" s="1"/>
  <c r="AF201" i="80" s="1"/>
  <c r="AJ201" i="80" s="1"/>
  <c r="AN201" i="80" s="1"/>
  <c r="W201" i="80"/>
  <c r="AA201" i="80" s="1"/>
  <c r="AE201" i="80" s="1"/>
  <c r="AI201" i="80" s="1"/>
  <c r="AM201" i="80" s="1"/>
  <c r="V201" i="80"/>
  <c r="Z201" i="80" s="1"/>
  <c r="AD201" i="80" s="1"/>
  <c r="AH201" i="80" s="1"/>
  <c r="AL201" i="80" s="1"/>
  <c r="U201" i="80"/>
  <c r="Y201" i="80" s="1"/>
  <c r="X200" i="80"/>
  <c r="AB200" i="80" s="1"/>
  <c r="AF200" i="80" s="1"/>
  <c r="AJ200" i="80" s="1"/>
  <c r="AN200" i="80" s="1"/>
  <c r="W200" i="80"/>
  <c r="AA200" i="80" s="1"/>
  <c r="AE200" i="80" s="1"/>
  <c r="AI200" i="80" s="1"/>
  <c r="AM200" i="80" s="1"/>
  <c r="V200" i="80"/>
  <c r="Z200" i="80" s="1"/>
  <c r="AD200" i="80" s="1"/>
  <c r="AH200" i="80" s="1"/>
  <c r="AL200" i="80" s="1"/>
  <c r="U200" i="80"/>
  <c r="Y200" i="80" s="1"/>
  <c r="X199" i="80"/>
  <c r="AB199" i="80" s="1"/>
  <c r="AF199" i="80" s="1"/>
  <c r="AJ199" i="80" s="1"/>
  <c r="AN199" i="80" s="1"/>
  <c r="W199" i="80"/>
  <c r="AA199" i="80" s="1"/>
  <c r="AE199" i="80" s="1"/>
  <c r="AI199" i="80" s="1"/>
  <c r="AM199" i="80" s="1"/>
  <c r="V199" i="80"/>
  <c r="Z199" i="80" s="1"/>
  <c r="U199" i="80"/>
  <c r="Y199" i="80" s="1"/>
  <c r="X198" i="80"/>
  <c r="AB198" i="80" s="1"/>
  <c r="AF198" i="80" s="1"/>
  <c r="AJ198" i="80" s="1"/>
  <c r="AN198" i="80" s="1"/>
  <c r="W198" i="80"/>
  <c r="AA198" i="80" s="1"/>
  <c r="AE198" i="80" s="1"/>
  <c r="AI198" i="80" s="1"/>
  <c r="AM198" i="80" s="1"/>
  <c r="V198" i="80"/>
  <c r="Z198" i="80" s="1"/>
  <c r="U198" i="80"/>
  <c r="Y198" i="80" s="1"/>
  <c r="X197" i="80"/>
  <c r="AB197" i="80" s="1"/>
  <c r="AF197" i="80" s="1"/>
  <c r="AJ197" i="80" s="1"/>
  <c r="AN197" i="80" s="1"/>
  <c r="W197" i="80"/>
  <c r="AA197" i="80" s="1"/>
  <c r="AE197" i="80" s="1"/>
  <c r="AI197" i="80" s="1"/>
  <c r="AM197" i="80" s="1"/>
  <c r="V197" i="80"/>
  <c r="Z197" i="80" s="1"/>
  <c r="AD197" i="80" s="1"/>
  <c r="AH197" i="80" s="1"/>
  <c r="AL197" i="80" s="1"/>
  <c r="U197" i="80"/>
  <c r="Y197" i="80" s="1"/>
  <c r="X196" i="80"/>
  <c r="AB196" i="80" s="1"/>
  <c r="AF196" i="80" s="1"/>
  <c r="AJ196" i="80" s="1"/>
  <c r="AN196" i="80" s="1"/>
  <c r="W196" i="80"/>
  <c r="AA196" i="80" s="1"/>
  <c r="AE196" i="80" s="1"/>
  <c r="AI196" i="80" s="1"/>
  <c r="AM196" i="80" s="1"/>
  <c r="V196" i="80"/>
  <c r="Z196" i="80" s="1"/>
  <c r="AD196" i="80" s="1"/>
  <c r="AH196" i="80" s="1"/>
  <c r="AL196" i="80" s="1"/>
  <c r="U196" i="80"/>
  <c r="Y196" i="80" s="1"/>
  <c r="X195" i="80"/>
  <c r="AB195" i="80" s="1"/>
  <c r="AF195" i="80" s="1"/>
  <c r="AJ195" i="80" s="1"/>
  <c r="AN195" i="80" s="1"/>
  <c r="W195" i="80"/>
  <c r="AA195" i="80" s="1"/>
  <c r="AE195" i="80" s="1"/>
  <c r="AI195" i="80" s="1"/>
  <c r="AM195" i="80" s="1"/>
  <c r="V195" i="80"/>
  <c r="Z195" i="80" s="1"/>
  <c r="AD195" i="80" s="1"/>
  <c r="AH195" i="80" s="1"/>
  <c r="AL195" i="80" s="1"/>
  <c r="U195" i="80"/>
  <c r="Y195" i="80" s="1"/>
  <c r="X194" i="80"/>
  <c r="AB194" i="80" s="1"/>
  <c r="AF194" i="80" s="1"/>
  <c r="AJ194" i="80" s="1"/>
  <c r="AN194" i="80" s="1"/>
  <c r="W194" i="80"/>
  <c r="AA194" i="80" s="1"/>
  <c r="AE194" i="80" s="1"/>
  <c r="AI194" i="80" s="1"/>
  <c r="AM194" i="80" s="1"/>
  <c r="V194" i="80"/>
  <c r="Z194" i="80" s="1"/>
  <c r="AD194" i="80" s="1"/>
  <c r="AH194" i="80" s="1"/>
  <c r="AL194" i="80" s="1"/>
  <c r="U194" i="80"/>
  <c r="Y194" i="80" s="1"/>
  <c r="X193" i="80"/>
  <c r="AB193" i="80" s="1"/>
  <c r="AF193" i="80" s="1"/>
  <c r="AJ193" i="80" s="1"/>
  <c r="AN193" i="80" s="1"/>
  <c r="W193" i="80"/>
  <c r="AA193" i="80" s="1"/>
  <c r="AE193" i="80" s="1"/>
  <c r="AI193" i="80" s="1"/>
  <c r="AM193" i="80" s="1"/>
  <c r="V193" i="80"/>
  <c r="Z193" i="80" s="1"/>
  <c r="AD193" i="80" s="1"/>
  <c r="AH193" i="80" s="1"/>
  <c r="AL193" i="80" s="1"/>
  <c r="U193" i="80"/>
  <c r="Y193" i="80" s="1"/>
  <c r="X192" i="80"/>
  <c r="AB192" i="80" s="1"/>
  <c r="AF192" i="80" s="1"/>
  <c r="AJ192" i="80" s="1"/>
  <c r="AN192" i="80" s="1"/>
  <c r="W192" i="80"/>
  <c r="AA192" i="80" s="1"/>
  <c r="AE192" i="80" s="1"/>
  <c r="AI192" i="80" s="1"/>
  <c r="AM192" i="80" s="1"/>
  <c r="V192" i="80"/>
  <c r="Z192" i="80" s="1"/>
  <c r="U192" i="80"/>
  <c r="Y192" i="80" s="1"/>
  <c r="X191" i="80"/>
  <c r="AB191" i="80" s="1"/>
  <c r="AF191" i="80" s="1"/>
  <c r="AJ191" i="80" s="1"/>
  <c r="AN191" i="80" s="1"/>
  <c r="W191" i="80"/>
  <c r="AA191" i="80" s="1"/>
  <c r="AE191" i="80" s="1"/>
  <c r="AI191" i="80" s="1"/>
  <c r="AM191" i="80" s="1"/>
  <c r="V191" i="80"/>
  <c r="Z191" i="80" s="1"/>
  <c r="U191" i="80"/>
  <c r="Y191" i="80" s="1"/>
  <c r="X190" i="80"/>
  <c r="AB190" i="80" s="1"/>
  <c r="AF190" i="80" s="1"/>
  <c r="AJ190" i="80" s="1"/>
  <c r="AN190" i="80" s="1"/>
  <c r="W190" i="80"/>
  <c r="AA190" i="80" s="1"/>
  <c r="AE190" i="80" s="1"/>
  <c r="AI190" i="80" s="1"/>
  <c r="AM190" i="80" s="1"/>
  <c r="V190" i="80"/>
  <c r="Z190" i="80" s="1"/>
  <c r="U190" i="80"/>
  <c r="Y190" i="80" s="1"/>
  <c r="X189" i="80"/>
  <c r="AB189" i="80" s="1"/>
  <c r="AF189" i="80" s="1"/>
  <c r="AJ189" i="80" s="1"/>
  <c r="AN189" i="80" s="1"/>
  <c r="W189" i="80"/>
  <c r="AA189" i="80" s="1"/>
  <c r="AE189" i="80" s="1"/>
  <c r="AI189" i="80" s="1"/>
  <c r="AM189" i="80" s="1"/>
  <c r="V189" i="80"/>
  <c r="Z189" i="80" s="1"/>
  <c r="AD189" i="80" s="1"/>
  <c r="AH189" i="80" s="1"/>
  <c r="AL189" i="80" s="1"/>
  <c r="U189" i="80"/>
  <c r="Y189" i="80" s="1"/>
  <c r="X188" i="80"/>
  <c r="AB188" i="80" s="1"/>
  <c r="AF188" i="80" s="1"/>
  <c r="AJ188" i="80" s="1"/>
  <c r="AN188" i="80" s="1"/>
  <c r="W188" i="80"/>
  <c r="AA188" i="80" s="1"/>
  <c r="AE188" i="80" s="1"/>
  <c r="AI188" i="80" s="1"/>
  <c r="AM188" i="80" s="1"/>
  <c r="V188" i="80"/>
  <c r="Z188" i="80" s="1"/>
  <c r="AD188" i="80" s="1"/>
  <c r="AH188" i="80" s="1"/>
  <c r="AL188" i="80" s="1"/>
  <c r="U188" i="80"/>
  <c r="Y188" i="80" s="1"/>
  <c r="X187" i="80"/>
  <c r="AB187" i="80" s="1"/>
  <c r="AF187" i="80" s="1"/>
  <c r="AJ187" i="80" s="1"/>
  <c r="AN187" i="80" s="1"/>
  <c r="W187" i="80"/>
  <c r="AA187" i="80" s="1"/>
  <c r="AE187" i="80" s="1"/>
  <c r="AI187" i="80" s="1"/>
  <c r="AM187" i="80" s="1"/>
  <c r="V187" i="80"/>
  <c r="Z187" i="80" s="1"/>
  <c r="AD187" i="80" s="1"/>
  <c r="AH187" i="80" s="1"/>
  <c r="AL187" i="80" s="1"/>
  <c r="U187" i="80"/>
  <c r="Y187" i="80" s="1"/>
  <c r="X186" i="80"/>
  <c r="AB186" i="80" s="1"/>
  <c r="AF186" i="80" s="1"/>
  <c r="AJ186" i="80" s="1"/>
  <c r="AN186" i="80" s="1"/>
  <c r="W186" i="80"/>
  <c r="AA186" i="80" s="1"/>
  <c r="AE186" i="80" s="1"/>
  <c r="AI186" i="80" s="1"/>
  <c r="AM186" i="80" s="1"/>
  <c r="V186" i="80"/>
  <c r="Z186" i="80" s="1"/>
  <c r="U186" i="80"/>
  <c r="Y186" i="80" s="1"/>
  <c r="X185" i="80"/>
  <c r="AB185" i="80" s="1"/>
  <c r="AF185" i="80" s="1"/>
  <c r="AJ185" i="80" s="1"/>
  <c r="AN185" i="80" s="1"/>
  <c r="W185" i="80"/>
  <c r="AA185" i="80" s="1"/>
  <c r="AE185" i="80" s="1"/>
  <c r="AI185" i="80" s="1"/>
  <c r="AM185" i="80" s="1"/>
  <c r="V185" i="80"/>
  <c r="Z185" i="80" s="1"/>
  <c r="AD185" i="80" s="1"/>
  <c r="AH185" i="80" s="1"/>
  <c r="AL185" i="80" s="1"/>
  <c r="U185" i="80"/>
  <c r="Y185" i="80" s="1"/>
  <c r="X184" i="80"/>
  <c r="AB184" i="80" s="1"/>
  <c r="AF184" i="80" s="1"/>
  <c r="AJ184" i="80" s="1"/>
  <c r="AN184" i="80" s="1"/>
  <c r="W184" i="80"/>
  <c r="AA184" i="80" s="1"/>
  <c r="AE184" i="80" s="1"/>
  <c r="AI184" i="80" s="1"/>
  <c r="AM184" i="80" s="1"/>
  <c r="V184" i="80"/>
  <c r="Z184" i="80" s="1"/>
  <c r="AD184" i="80" s="1"/>
  <c r="AH184" i="80" s="1"/>
  <c r="AL184" i="80" s="1"/>
  <c r="U184" i="80"/>
  <c r="Y184" i="80" s="1"/>
  <c r="X183" i="80"/>
  <c r="AB183" i="80" s="1"/>
  <c r="AF183" i="80" s="1"/>
  <c r="AJ183" i="80" s="1"/>
  <c r="AN183" i="80" s="1"/>
  <c r="W183" i="80"/>
  <c r="AA183" i="80" s="1"/>
  <c r="AE183" i="80" s="1"/>
  <c r="AI183" i="80" s="1"/>
  <c r="AM183" i="80" s="1"/>
  <c r="V183" i="80"/>
  <c r="Z183" i="80" s="1"/>
  <c r="U183" i="80"/>
  <c r="Y183" i="80" s="1"/>
  <c r="X182" i="80"/>
  <c r="AB182" i="80" s="1"/>
  <c r="AF182" i="80" s="1"/>
  <c r="AJ182" i="80" s="1"/>
  <c r="AN182" i="80" s="1"/>
  <c r="W182" i="80"/>
  <c r="AA182" i="80" s="1"/>
  <c r="AE182" i="80" s="1"/>
  <c r="AI182" i="80" s="1"/>
  <c r="AM182" i="80" s="1"/>
  <c r="V182" i="80"/>
  <c r="Z182" i="80" s="1"/>
  <c r="AD182" i="80" s="1"/>
  <c r="AH182" i="80" s="1"/>
  <c r="AL182" i="80" s="1"/>
  <c r="U182" i="80"/>
  <c r="Y182" i="80" s="1"/>
  <c r="X181" i="80"/>
  <c r="AB181" i="80" s="1"/>
  <c r="AF181" i="80" s="1"/>
  <c r="AJ181" i="80" s="1"/>
  <c r="AN181" i="80" s="1"/>
  <c r="W181" i="80"/>
  <c r="AA181" i="80" s="1"/>
  <c r="AE181" i="80" s="1"/>
  <c r="AI181" i="80" s="1"/>
  <c r="AM181" i="80" s="1"/>
  <c r="V181" i="80"/>
  <c r="Z181" i="80" s="1"/>
  <c r="U181" i="80"/>
  <c r="Y181" i="80" s="1"/>
  <c r="X180" i="80"/>
  <c r="AB180" i="80" s="1"/>
  <c r="AF180" i="80" s="1"/>
  <c r="AJ180" i="80" s="1"/>
  <c r="AN180" i="80" s="1"/>
  <c r="W180" i="80"/>
  <c r="AA180" i="80" s="1"/>
  <c r="AE180" i="80" s="1"/>
  <c r="AI180" i="80" s="1"/>
  <c r="AM180" i="80" s="1"/>
  <c r="V180" i="80"/>
  <c r="Z180" i="80" s="1"/>
  <c r="AD180" i="80" s="1"/>
  <c r="AH180" i="80" s="1"/>
  <c r="AL180" i="80" s="1"/>
  <c r="U180" i="80"/>
  <c r="Y180" i="80" s="1"/>
  <c r="X179" i="80"/>
  <c r="AB179" i="80" s="1"/>
  <c r="AF179" i="80" s="1"/>
  <c r="AJ179" i="80" s="1"/>
  <c r="AN179" i="80" s="1"/>
  <c r="W179" i="80"/>
  <c r="AA179" i="80" s="1"/>
  <c r="AE179" i="80" s="1"/>
  <c r="AI179" i="80" s="1"/>
  <c r="AM179" i="80" s="1"/>
  <c r="V179" i="80"/>
  <c r="Z179" i="80" s="1"/>
  <c r="AD179" i="80" s="1"/>
  <c r="AH179" i="80" s="1"/>
  <c r="AL179" i="80" s="1"/>
  <c r="U179" i="80"/>
  <c r="Y179" i="80" s="1"/>
  <c r="Y2" i="80"/>
  <c r="U2" i="80"/>
  <c r="U38" i="80" s="1"/>
  <c r="Y38" i="80" s="1"/>
  <c r="A1" i="80"/>
  <c r="BE123" i="87" l="1"/>
  <c r="AG50" i="85"/>
  <c r="AS50" i="85"/>
  <c r="AW50" i="85"/>
  <c r="AM50" i="85"/>
  <c r="AW110" i="87"/>
  <c r="AQ50" i="85"/>
  <c r="BC50" i="85"/>
  <c r="AQ110" i="87"/>
  <c r="AI50" i="85"/>
  <c r="AU50" i="85"/>
  <c r="AI110" i="87"/>
  <c r="AY50" i="85"/>
  <c r="AY110" i="87"/>
  <c r="AO50" i="85"/>
  <c r="BA50" i="85"/>
  <c r="AO110" i="87"/>
  <c r="AD51" i="85"/>
  <c r="BA51" i="85" s="1"/>
  <c r="AS110" i="87"/>
  <c r="BC110" i="87"/>
  <c r="BA110" i="87"/>
  <c r="AS169" i="87"/>
  <c r="BE49" i="85"/>
  <c r="AM110" i="87"/>
  <c r="AM170" i="87" s="1"/>
  <c r="AD111" i="87"/>
  <c r="AO111" i="87" s="1"/>
  <c r="AU110" i="87"/>
  <c r="BE4" i="85"/>
  <c r="AY169" i="87"/>
  <c r="BA169" i="87"/>
  <c r="AQ169" i="87"/>
  <c r="AG169" i="87"/>
  <c r="AI169" i="87"/>
  <c r="BE109" i="87"/>
  <c r="BC169" i="87"/>
  <c r="AU50" i="87"/>
  <c r="BE168" i="87"/>
  <c r="AK169" i="87"/>
  <c r="AU169" i="87"/>
  <c r="AQ50" i="87"/>
  <c r="BC50" i="87"/>
  <c r="AS50" i="87"/>
  <c r="AG50" i="87"/>
  <c r="AG170" i="87" s="1"/>
  <c r="AI50" i="87"/>
  <c r="AO50" i="87"/>
  <c r="AK50" i="87"/>
  <c r="AK170" i="87" s="1"/>
  <c r="AW50" i="87"/>
  <c r="BA50" i="87"/>
  <c r="AD51" i="87"/>
  <c r="AM51" i="87" s="1"/>
  <c r="AY50" i="87"/>
  <c r="AO169" i="87"/>
  <c r="BE4" i="84"/>
  <c r="AY5" i="85"/>
  <c r="AW5" i="85"/>
  <c r="AQ5" i="85"/>
  <c r="AG5" i="85"/>
  <c r="AI5" i="85"/>
  <c r="AS5" i="85"/>
  <c r="AO5" i="85"/>
  <c r="BC5" i="85"/>
  <c r="AD6" i="85"/>
  <c r="AM5" i="85"/>
  <c r="AK5" i="85"/>
  <c r="BA5" i="85"/>
  <c r="AU5" i="85"/>
  <c r="BA5" i="84"/>
  <c r="AK5" i="84"/>
  <c r="AY5" i="84"/>
  <c r="AI5" i="84"/>
  <c r="AW5" i="84"/>
  <c r="AG5" i="84"/>
  <c r="AU5" i="84"/>
  <c r="AS5" i="84"/>
  <c r="AQ5" i="84"/>
  <c r="AO5" i="84"/>
  <c r="BC5" i="84"/>
  <c r="AM5" i="84"/>
  <c r="AD6" i="84"/>
  <c r="BE49" i="87"/>
  <c r="BE49" i="86"/>
  <c r="AD19" i="87"/>
  <c r="AG18" i="87"/>
  <c r="BC18" i="87"/>
  <c r="AK18" i="87"/>
  <c r="AU18" i="87"/>
  <c r="AM18" i="87"/>
  <c r="AO18" i="87"/>
  <c r="AS18" i="87"/>
  <c r="AI18" i="87"/>
  <c r="AW18" i="87"/>
  <c r="BA18" i="87"/>
  <c r="AY18" i="87"/>
  <c r="AQ18" i="87"/>
  <c r="AD154" i="87"/>
  <c r="AQ78" i="87"/>
  <c r="AY78" i="87"/>
  <c r="AI78" i="87"/>
  <c r="AD79" i="87"/>
  <c r="AW78" i="87"/>
  <c r="AK78" i="87"/>
  <c r="AO78" i="87"/>
  <c r="AG78" i="87"/>
  <c r="BC78" i="87"/>
  <c r="AU78" i="87"/>
  <c r="AM78" i="87"/>
  <c r="BA78" i="87"/>
  <c r="AS78" i="87"/>
  <c r="AO93" i="87"/>
  <c r="AG93" i="87"/>
  <c r="BC93" i="87"/>
  <c r="AD94" i="87"/>
  <c r="AU93" i="87"/>
  <c r="AY93" i="87"/>
  <c r="AM93" i="87"/>
  <c r="AQ93" i="87"/>
  <c r="BA93" i="87"/>
  <c r="AI93" i="87"/>
  <c r="AS93" i="87"/>
  <c r="AW93" i="87"/>
  <c r="AK93" i="87"/>
  <c r="AD139" i="87"/>
  <c r="AK33" i="87"/>
  <c r="BC33" i="87"/>
  <c r="AS33" i="87"/>
  <c r="AY33" i="87"/>
  <c r="AG33" i="87"/>
  <c r="AQ33" i="87"/>
  <c r="AM33" i="87"/>
  <c r="AI33" i="87"/>
  <c r="BA33" i="87"/>
  <c r="AD34" i="87"/>
  <c r="AW33" i="87"/>
  <c r="AU33" i="87"/>
  <c r="AO33" i="87"/>
  <c r="AK125" i="87"/>
  <c r="BE5" i="87"/>
  <c r="AG125" i="87"/>
  <c r="AU125" i="87"/>
  <c r="AO125" i="87"/>
  <c r="BC66" i="87"/>
  <c r="AU66" i="87"/>
  <c r="AM66" i="87"/>
  <c r="BA66" i="87"/>
  <c r="AS66" i="87"/>
  <c r="AK66" i="87"/>
  <c r="AD67" i="87"/>
  <c r="AY66" i="87"/>
  <c r="AQ66" i="87"/>
  <c r="AI66" i="87"/>
  <c r="AW66" i="87"/>
  <c r="AO66" i="87"/>
  <c r="AG66" i="87"/>
  <c r="AS125" i="87"/>
  <c r="AW125" i="87"/>
  <c r="BE65" i="87"/>
  <c r="BE124" i="87"/>
  <c r="BC51" i="87"/>
  <c r="BA6" i="87"/>
  <c r="AS6" i="87"/>
  <c r="AK6" i="87"/>
  <c r="BC6" i="87"/>
  <c r="AQ6" i="87"/>
  <c r="AG6" i="87"/>
  <c r="AW6" i="87"/>
  <c r="AM6" i="87"/>
  <c r="AY6" i="87"/>
  <c r="AO6" i="87"/>
  <c r="AD7" i="87"/>
  <c r="AU6" i="87"/>
  <c r="AI6" i="87"/>
  <c r="AI125" i="87"/>
  <c r="AD172" i="87"/>
  <c r="AD128" i="87"/>
  <c r="BC125" i="87"/>
  <c r="BA125" i="87"/>
  <c r="AM125" i="87"/>
  <c r="AQ125" i="87"/>
  <c r="AY125" i="87"/>
  <c r="AS33" i="86"/>
  <c r="AW33" i="86"/>
  <c r="AK33" i="86"/>
  <c r="AO33" i="86"/>
  <c r="AD34" i="86"/>
  <c r="AG33" i="86"/>
  <c r="AY33" i="86"/>
  <c r="BC33" i="86"/>
  <c r="AQ33" i="86"/>
  <c r="AU33" i="86"/>
  <c r="AI33" i="86"/>
  <c r="AM33" i="86"/>
  <c r="BA33" i="86"/>
  <c r="AQ18" i="86"/>
  <c r="AM18" i="86"/>
  <c r="AU18" i="86"/>
  <c r="AD19" i="86"/>
  <c r="BA18" i="86"/>
  <c r="AY18" i="86"/>
  <c r="BC18" i="86"/>
  <c r="AG18" i="86"/>
  <c r="AK18" i="86"/>
  <c r="AO18" i="86"/>
  <c r="AS18" i="86"/>
  <c r="AW18" i="86"/>
  <c r="AI18" i="86"/>
  <c r="AD34" i="85"/>
  <c r="AU33" i="85"/>
  <c r="AY33" i="85"/>
  <c r="AM33" i="85"/>
  <c r="AQ33" i="85"/>
  <c r="BA33" i="85"/>
  <c r="BC33" i="85"/>
  <c r="AI33" i="85"/>
  <c r="AS33" i="85"/>
  <c r="AW33" i="85"/>
  <c r="AK33" i="85"/>
  <c r="AO33" i="85"/>
  <c r="AG33" i="85"/>
  <c r="AD19" i="85"/>
  <c r="AQ18" i="85"/>
  <c r="AK18" i="85"/>
  <c r="AI18" i="85"/>
  <c r="AG18" i="85"/>
  <c r="AO18" i="85"/>
  <c r="AW18" i="85"/>
  <c r="BC18" i="85"/>
  <c r="AU18" i="85"/>
  <c r="AM18" i="85"/>
  <c r="BA18" i="85"/>
  <c r="AY18" i="85"/>
  <c r="AS18" i="85"/>
  <c r="BE5" i="86"/>
  <c r="BC6" i="86"/>
  <c r="AU6" i="86"/>
  <c r="AM6" i="86"/>
  <c r="BA6" i="86"/>
  <c r="AS6" i="86"/>
  <c r="AK6" i="86"/>
  <c r="AD7" i="86"/>
  <c r="AY6" i="86"/>
  <c r="AQ6" i="86"/>
  <c r="AI6" i="86"/>
  <c r="AW6" i="86"/>
  <c r="AO6" i="86"/>
  <c r="AG6" i="86"/>
  <c r="AW51" i="86"/>
  <c r="AO51" i="86"/>
  <c r="AG51" i="86"/>
  <c r="BC51" i="86"/>
  <c r="AU51" i="86"/>
  <c r="AM51" i="86"/>
  <c r="BA51" i="86"/>
  <c r="AS51" i="86"/>
  <c r="AK51" i="86"/>
  <c r="AD52" i="86"/>
  <c r="AI51" i="86"/>
  <c r="AY51" i="86"/>
  <c r="AQ51" i="86"/>
  <c r="BE50" i="86"/>
  <c r="AC22" i="85"/>
  <c r="BE50" i="84"/>
  <c r="AU51" i="84"/>
  <c r="AS51" i="84"/>
  <c r="AW51" i="84"/>
  <c r="AQ51" i="84"/>
  <c r="AO51" i="84"/>
  <c r="BC51" i="84"/>
  <c r="AM51" i="84"/>
  <c r="BA51" i="84"/>
  <c r="AK51" i="84"/>
  <c r="AG51" i="84"/>
  <c r="AY51" i="84"/>
  <c r="AI51" i="84"/>
  <c r="AU33" i="84"/>
  <c r="AS33" i="84"/>
  <c r="AQ33" i="84"/>
  <c r="AO33" i="84"/>
  <c r="BC33" i="84"/>
  <c r="AM33" i="84"/>
  <c r="BA33" i="84"/>
  <c r="AK33" i="84"/>
  <c r="AY33" i="84"/>
  <c r="AI33" i="84"/>
  <c r="AD34" i="84"/>
  <c r="AW33" i="84"/>
  <c r="AG33" i="84"/>
  <c r="BC18" i="84"/>
  <c r="AM18" i="84"/>
  <c r="BA18" i="84"/>
  <c r="AK18" i="84"/>
  <c r="AY18" i="84"/>
  <c r="AI18" i="84"/>
  <c r="AW18" i="84"/>
  <c r="AG18" i="84"/>
  <c r="AU18" i="84"/>
  <c r="AS18" i="84"/>
  <c r="AQ18" i="84"/>
  <c r="AO18" i="84"/>
  <c r="AD19" i="84"/>
  <c r="AD52" i="84"/>
  <c r="AU50" i="82"/>
  <c r="AI50" i="82"/>
  <c r="AM50" i="82"/>
  <c r="AG50" i="82"/>
  <c r="AD51" i="82"/>
  <c r="AY50" i="82"/>
  <c r="AW50" i="82"/>
  <c r="AS50" i="82"/>
  <c r="BA50" i="82"/>
  <c r="AK50" i="82"/>
  <c r="AQ50" i="82"/>
  <c r="AO50" i="82"/>
  <c r="BC50" i="82"/>
  <c r="BE49" i="82"/>
  <c r="AS18" i="82"/>
  <c r="AW18" i="82"/>
  <c r="AU18" i="82"/>
  <c r="AY18" i="82"/>
  <c r="AK18" i="82"/>
  <c r="AQ18" i="82"/>
  <c r="AD19" i="82"/>
  <c r="AI18" i="82"/>
  <c r="AM18" i="82"/>
  <c r="BA18" i="82"/>
  <c r="AO18" i="82"/>
  <c r="BC18" i="82"/>
  <c r="AG18" i="82"/>
  <c r="AD34" i="83"/>
  <c r="AY33" i="82"/>
  <c r="AO33" i="82"/>
  <c r="AI33" i="82"/>
  <c r="AK33" i="82"/>
  <c r="BC33" i="82"/>
  <c r="AQ33" i="82"/>
  <c r="BA33" i="82"/>
  <c r="AW33" i="82"/>
  <c r="AU33" i="82"/>
  <c r="AG33" i="82"/>
  <c r="AM33" i="82"/>
  <c r="AD34" i="82"/>
  <c r="AS33" i="82"/>
  <c r="AD19" i="83"/>
  <c r="AD7" i="83"/>
  <c r="AD53" i="83"/>
  <c r="BE5" i="82"/>
  <c r="BA6" i="82"/>
  <c r="AS6" i="82"/>
  <c r="AK6" i="82"/>
  <c r="AY6" i="82"/>
  <c r="AQ6" i="82"/>
  <c r="AI6" i="82"/>
  <c r="AD7" i="82"/>
  <c r="AW6" i="82"/>
  <c r="AO6" i="82"/>
  <c r="AG6" i="82"/>
  <c r="BC6" i="82"/>
  <c r="AU6" i="82"/>
  <c r="AM6" i="82"/>
  <c r="AD44" i="64"/>
  <c r="AD43" i="64"/>
  <c r="AD4" i="81"/>
  <c r="AH4" i="81"/>
  <c r="Z4" i="81"/>
  <c r="AL4" i="81"/>
  <c r="AD44" i="71"/>
  <c r="AD43" i="71"/>
  <c r="AD29" i="71"/>
  <c r="AD28" i="71"/>
  <c r="AD44" i="63"/>
  <c r="AD43" i="63"/>
  <c r="AD164" i="73"/>
  <c r="AD163" i="73"/>
  <c r="AD28" i="63"/>
  <c r="AD29" i="63"/>
  <c r="AD89" i="73"/>
  <c r="AD88" i="73"/>
  <c r="AD149" i="73"/>
  <c r="AD148" i="73"/>
  <c r="AD28" i="64"/>
  <c r="AD29" i="64"/>
  <c r="Z4" i="80"/>
  <c r="AD4" i="80"/>
  <c r="AL4" i="80"/>
  <c r="AH4" i="80"/>
  <c r="AD104" i="73"/>
  <c r="AD103" i="73"/>
  <c r="U21" i="81"/>
  <c r="Y21" i="81" s="1"/>
  <c r="U91" i="81"/>
  <c r="Y91" i="81" s="1"/>
  <c r="U30" i="81"/>
  <c r="Y30" i="81" s="1"/>
  <c r="U32" i="81"/>
  <c r="Y32" i="81" s="1"/>
  <c r="U19" i="81"/>
  <c r="Y19" i="81" s="1"/>
  <c r="U66" i="81"/>
  <c r="Y66" i="81" s="1"/>
  <c r="U97" i="81"/>
  <c r="Y97" i="81" s="1"/>
  <c r="U26" i="81"/>
  <c r="Y26" i="81" s="1"/>
  <c r="U29" i="81"/>
  <c r="Y29" i="81" s="1"/>
  <c r="U31" i="81"/>
  <c r="Y31" i="81" s="1"/>
  <c r="U5" i="81"/>
  <c r="U7" i="81"/>
  <c r="Y7" i="81" s="1"/>
  <c r="U9" i="81"/>
  <c r="Y9" i="81" s="1"/>
  <c r="U11" i="81"/>
  <c r="Y11" i="81" s="1"/>
  <c r="U13" i="81"/>
  <c r="Y13" i="81" s="1"/>
  <c r="U15" i="81"/>
  <c r="Y15" i="81" s="1"/>
  <c r="U17" i="81"/>
  <c r="Y17" i="81" s="1"/>
  <c r="U39" i="81"/>
  <c r="Y39" i="81" s="1"/>
  <c r="U176" i="81"/>
  <c r="Y176" i="81" s="1"/>
  <c r="AC176" i="81" s="1"/>
  <c r="AG176" i="81" s="1"/>
  <c r="AK176" i="81" s="1"/>
  <c r="U170" i="81"/>
  <c r="Y170" i="81" s="1"/>
  <c r="U164" i="81"/>
  <c r="Y164" i="81" s="1"/>
  <c r="U178" i="81"/>
  <c r="Y178" i="81" s="1"/>
  <c r="U172" i="81"/>
  <c r="Y172" i="81" s="1"/>
  <c r="U166" i="81"/>
  <c r="Y166" i="81" s="1"/>
  <c r="U160" i="81"/>
  <c r="Y160" i="81" s="1"/>
  <c r="U154" i="81"/>
  <c r="Y154" i="81" s="1"/>
  <c r="U148" i="81"/>
  <c r="Y148" i="81" s="1"/>
  <c r="U142" i="81"/>
  <c r="Y142" i="81" s="1"/>
  <c r="U136" i="81"/>
  <c r="Y136" i="81" s="1"/>
  <c r="U130" i="81"/>
  <c r="Y130" i="81" s="1"/>
  <c r="U173" i="81"/>
  <c r="Y173" i="81" s="1"/>
  <c r="U167" i="81"/>
  <c r="Y167" i="81" s="1"/>
  <c r="U161" i="81"/>
  <c r="Y161" i="81" s="1"/>
  <c r="U155" i="81"/>
  <c r="Y155" i="81" s="1"/>
  <c r="U149" i="81"/>
  <c r="Y149" i="81" s="1"/>
  <c r="U143" i="81"/>
  <c r="Y143" i="81" s="1"/>
  <c r="U137" i="81"/>
  <c r="Y137" i="81" s="1"/>
  <c r="U131" i="81"/>
  <c r="Y131" i="81" s="1"/>
  <c r="U174" i="81"/>
  <c r="Y174" i="81" s="1"/>
  <c r="U168" i="81"/>
  <c r="Y168" i="81" s="1"/>
  <c r="U162" i="81"/>
  <c r="Y162" i="81" s="1"/>
  <c r="U157" i="81"/>
  <c r="Y157" i="81" s="1"/>
  <c r="U132" i="81"/>
  <c r="Y132" i="81" s="1"/>
  <c r="U128" i="81"/>
  <c r="Y128" i="81" s="1"/>
  <c r="U123" i="81"/>
  <c r="Y123" i="81" s="1"/>
  <c r="U117" i="81"/>
  <c r="Y117" i="81" s="1"/>
  <c r="U111" i="81"/>
  <c r="Y111" i="81" s="1"/>
  <c r="U105" i="81"/>
  <c r="Y105" i="81" s="1"/>
  <c r="U99" i="81"/>
  <c r="Y99" i="81" s="1"/>
  <c r="U93" i="81"/>
  <c r="Y93" i="81" s="1"/>
  <c r="U87" i="81"/>
  <c r="Y87" i="81" s="1"/>
  <c r="U177" i="81"/>
  <c r="Y177" i="81" s="1"/>
  <c r="U169" i="81"/>
  <c r="Y169" i="81" s="1"/>
  <c r="U147" i="81"/>
  <c r="Y147" i="81" s="1"/>
  <c r="U151" i="81"/>
  <c r="Y151" i="81" s="1"/>
  <c r="U140" i="81"/>
  <c r="Y140" i="81" s="1"/>
  <c r="U124" i="81"/>
  <c r="Y124" i="81" s="1"/>
  <c r="U118" i="81"/>
  <c r="Y118" i="81" s="1"/>
  <c r="U112" i="81"/>
  <c r="Y112" i="81" s="1"/>
  <c r="U106" i="81"/>
  <c r="Y106" i="81" s="1"/>
  <c r="U100" i="81"/>
  <c r="Y100" i="81" s="1"/>
  <c r="U94" i="81"/>
  <c r="Y94" i="81" s="1"/>
  <c r="U88" i="81"/>
  <c r="Y88" i="81" s="1"/>
  <c r="U144" i="81"/>
  <c r="Y144" i="81" s="1"/>
  <c r="U129" i="81"/>
  <c r="Y129" i="81" s="1"/>
  <c r="U133" i="81"/>
  <c r="Y133" i="81" s="1"/>
  <c r="U171" i="81"/>
  <c r="Y171" i="81" s="1"/>
  <c r="U125" i="81"/>
  <c r="Y125" i="81" s="1"/>
  <c r="U119" i="81"/>
  <c r="Y119" i="81" s="1"/>
  <c r="U113" i="81"/>
  <c r="Y113" i="81" s="1"/>
  <c r="U107" i="81"/>
  <c r="Y107" i="81" s="1"/>
  <c r="U101" i="81"/>
  <c r="Y101" i="81" s="1"/>
  <c r="U95" i="81"/>
  <c r="Y95" i="81" s="1"/>
  <c r="U89" i="81"/>
  <c r="Y89" i="81" s="1"/>
  <c r="U158" i="81"/>
  <c r="Y158" i="81" s="1"/>
  <c r="U152" i="81"/>
  <c r="Y152" i="81" s="1"/>
  <c r="U141" i="81"/>
  <c r="Y141" i="81" s="1"/>
  <c r="U163" i="81"/>
  <c r="Y163" i="81" s="1"/>
  <c r="U145" i="81"/>
  <c r="Y145" i="81" s="1"/>
  <c r="U156" i="81"/>
  <c r="Y156" i="81" s="1"/>
  <c r="U134" i="81"/>
  <c r="Y134" i="81" s="1"/>
  <c r="U126" i="81"/>
  <c r="Y126" i="81" s="1"/>
  <c r="U138" i="81"/>
  <c r="Y138" i="81" s="1"/>
  <c r="U165" i="81"/>
  <c r="Y165" i="81" s="1"/>
  <c r="U121" i="81"/>
  <c r="Y121" i="81" s="1"/>
  <c r="U115" i="81"/>
  <c r="Y115" i="81" s="1"/>
  <c r="U109" i="81"/>
  <c r="Y109" i="81" s="1"/>
  <c r="U153" i="81"/>
  <c r="Y153" i="81" s="1"/>
  <c r="U127" i="81"/>
  <c r="Y127" i="81" s="1"/>
  <c r="U175" i="81"/>
  <c r="Y175" i="81" s="1"/>
  <c r="U159" i="81"/>
  <c r="Y159" i="81" s="1"/>
  <c r="U146" i="81"/>
  <c r="Y146" i="81" s="1"/>
  <c r="U150" i="81"/>
  <c r="Y150" i="81" s="1"/>
  <c r="U135" i="81"/>
  <c r="Y135" i="81" s="1"/>
  <c r="U122" i="81"/>
  <c r="Y122" i="81" s="1"/>
  <c r="U139" i="81"/>
  <c r="Y139" i="81" s="1"/>
  <c r="U84" i="81"/>
  <c r="Y84" i="81" s="1"/>
  <c r="U71" i="81"/>
  <c r="Y71" i="81" s="1"/>
  <c r="U110" i="81"/>
  <c r="Y110" i="81" s="1"/>
  <c r="U81" i="81"/>
  <c r="Y81" i="81" s="1"/>
  <c r="U103" i="81"/>
  <c r="Y103" i="81" s="1"/>
  <c r="U61" i="81"/>
  <c r="Y61" i="81" s="1"/>
  <c r="U55" i="81"/>
  <c r="Y55" i="81" s="1"/>
  <c r="U49" i="81"/>
  <c r="Y49" i="81" s="1"/>
  <c r="U43" i="81"/>
  <c r="Y43" i="81" s="1"/>
  <c r="U37" i="81"/>
  <c r="Y37" i="81" s="1"/>
  <c r="U78" i="81"/>
  <c r="Y78" i="81" s="1"/>
  <c r="U67" i="81"/>
  <c r="Y67" i="81" s="1"/>
  <c r="U75" i="81"/>
  <c r="Y75" i="81" s="1"/>
  <c r="U62" i="81"/>
  <c r="Y62" i="81" s="1"/>
  <c r="U56" i="81"/>
  <c r="Y56" i="81" s="1"/>
  <c r="U50" i="81"/>
  <c r="Y50" i="81" s="1"/>
  <c r="U44" i="81"/>
  <c r="Y44" i="81" s="1"/>
  <c r="U38" i="81"/>
  <c r="Y38" i="81" s="1"/>
  <c r="U33" i="81"/>
  <c r="Y33" i="81" s="1"/>
  <c r="U85" i="81"/>
  <c r="Y85" i="81" s="1"/>
  <c r="U72" i="81"/>
  <c r="Y72" i="81" s="1"/>
  <c r="U82" i="81"/>
  <c r="Y82" i="81" s="1"/>
  <c r="U79" i="81"/>
  <c r="Y79" i="81" s="1"/>
  <c r="U68" i="81"/>
  <c r="Y68" i="81" s="1"/>
  <c r="U63" i="81"/>
  <c r="Y63" i="81" s="1"/>
  <c r="U57" i="81"/>
  <c r="Y57" i="81" s="1"/>
  <c r="U51" i="81"/>
  <c r="Y51" i="81" s="1"/>
  <c r="U114" i="81"/>
  <c r="Y114" i="81" s="1"/>
  <c r="U96" i="81"/>
  <c r="Y96" i="81" s="1"/>
  <c r="U92" i="81"/>
  <c r="Y92" i="81" s="1"/>
  <c r="U120" i="81"/>
  <c r="Y120" i="81" s="1"/>
  <c r="U98" i="81"/>
  <c r="Y98" i="81" s="1"/>
  <c r="U90" i="81"/>
  <c r="Y90" i="81" s="1"/>
  <c r="U76" i="81"/>
  <c r="Y76" i="81" s="1"/>
  <c r="U73" i="81"/>
  <c r="Y73" i="81" s="1"/>
  <c r="U102" i="81"/>
  <c r="Y102" i="81" s="1"/>
  <c r="U69" i="81"/>
  <c r="Y69" i="81" s="1"/>
  <c r="U64" i="81"/>
  <c r="Y64" i="81" s="1"/>
  <c r="U58" i="81"/>
  <c r="Y58" i="81" s="1"/>
  <c r="U52" i="81"/>
  <c r="Y52" i="81" s="1"/>
  <c r="U83" i="81"/>
  <c r="Y83" i="81" s="1"/>
  <c r="U104" i="81"/>
  <c r="Y104" i="81" s="1"/>
  <c r="U86" i="81"/>
  <c r="Y86" i="81" s="1"/>
  <c r="U80" i="81"/>
  <c r="Y80" i="81" s="1"/>
  <c r="U65" i="81"/>
  <c r="Y65" i="81" s="1"/>
  <c r="U59" i="81"/>
  <c r="Y59" i="81" s="1"/>
  <c r="U53" i="81"/>
  <c r="Y53" i="81" s="1"/>
  <c r="U47" i="81"/>
  <c r="Y47" i="81" s="1"/>
  <c r="U41" i="81"/>
  <c r="Y41" i="81" s="1"/>
  <c r="U116" i="81"/>
  <c r="Y116" i="81" s="1"/>
  <c r="U77" i="81"/>
  <c r="Y77" i="81" s="1"/>
  <c r="U70" i="81"/>
  <c r="Y70" i="81" s="1"/>
  <c r="U108" i="81"/>
  <c r="Y108" i="81" s="1"/>
  <c r="U74" i="81"/>
  <c r="Y74" i="81" s="1"/>
  <c r="U24" i="81"/>
  <c r="Y24" i="81" s="1"/>
  <c r="U42" i="81"/>
  <c r="Y42" i="81" s="1"/>
  <c r="U48" i="81"/>
  <c r="Y48" i="81" s="1"/>
  <c r="U22" i="81"/>
  <c r="Y22" i="81" s="1"/>
  <c r="U45" i="81"/>
  <c r="Y45" i="81" s="1"/>
  <c r="U35" i="81"/>
  <c r="Y35" i="81" s="1"/>
  <c r="U20" i="81"/>
  <c r="Y20" i="81" s="1"/>
  <c r="U27" i="81"/>
  <c r="Y27" i="81" s="1"/>
  <c r="U40" i="81"/>
  <c r="Y40" i="81" s="1"/>
  <c r="U60" i="81"/>
  <c r="Y60" i="81" s="1"/>
  <c r="U18" i="81"/>
  <c r="Y18" i="81" s="1"/>
  <c r="U6" i="81"/>
  <c r="Y6" i="81" s="1"/>
  <c r="U8" i="81"/>
  <c r="Y8" i="81" s="1"/>
  <c r="U10" i="81"/>
  <c r="Y10" i="81" s="1"/>
  <c r="U12" i="81"/>
  <c r="Y12" i="81" s="1"/>
  <c r="U14" i="81"/>
  <c r="Y14" i="81" s="1"/>
  <c r="U16" i="81"/>
  <c r="Y16" i="81" s="1"/>
  <c r="U46" i="81"/>
  <c r="Y46" i="81" s="1"/>
  <c r="U25" i="81"/>
  <c r="Y25" i="81" s="1"/>
  <c r="U28" i="81"/>
  <c r="Y28" i="81" s="1"/>
  <c r="U36" i="81"/>
  <c r="Y36" i="81" s="1"/>
  <c r="U54" i="81"/>
  <c r="Y54" i="81" s="1"/>
  <c r="U23" i="81"/>
  <c r="Y23" i="81" s="1"/>
  <c r="U85" i="80"/>
  <c r="Y85" i="80" s="1"/>
  <c r="U89" i="80"/>
  <c r="Y89" i="80" s="1"/>
  <c r="U101" i="80"/>
  <c r="Y101" i="80" s="1"/>
  <c r="U105" i="80"/>
  <c r="Y105" i="80" s="1"/>
  <c r="U113" i="80"/>
  <c r="Y113" i="80" s="1"/>
  <c r="U117" i="80"/>
  <c r="Y117" i="80" s="1"/>
  <c r="U121" i="80"/>
  <c r="Y121" i="80" s="1"/>
  <c r="U125" i="80"/>
  <c r="Y125" i="80" s="1"/>
  <c r="U129" i="80"/>
  <c r="Y129" i="80" s="1"/>
  <c r="U133" i="80"/>
  <c r="Y133" i="80" s="1"/>
  <c r="U140" i="80"/>
  <c r="Y140" i="80" s="1"/>
  <c r="U144" i="80"/>
  <c r="Y144" i="80" s="1"/>
  <c r="U156" i="80"/>
  <c r="Y156" i="80" s="1"/>
  <c r="U165" i="80"/>
  <c r="Y165" i="80" s="1"/>
  <c r="U170" i="80"/>
  <c r="Y170" i="80" s="1"/>
  <c r="U12" i="80"/>
  <c r="Y12" i="80" s="1"/>
  <c r="U175" i="80"/>
  <c r="Y175" i="80" s="1"/>
  <c r="U13" i="80"/>
  <c r="Y13" i="80" s="1"/>
  <c r="U16" i="80"/>
  <c r="Y16" i="80" s="1"/>
  <c r="U17" i="80"/>
  <c r="Y17" i="80" s="1"/>
  <c r="U24" i="80"/>
  <c r="Y24" i="80" s="1"/>
  <c r="U36" i="80"/>
  <c r="Y36" i="80" s="1"/>
  <c r="U39" i="80"/>
  <c r="Y39" i="80" s="1"/>
  <c r="U48" i="80"/>
  <c r="Y48" i="80" s="1"/>
  <c r="U81" i="80"/>
  <c r="Y81" i="80" s="1"/>
  <c r="U35" i="80"/>
  <c r="Y35" i="80" s="1"/>
  <c r="U73" i="80"/>
  <c r="Y73" i="80" s="1"/>
  <c r="U77" i="80"/>
  <c r="Y77" i="80" s="1"/>
  <c r="U109" i="80"/>
  <c r="Y109" i="80" s="1"/>
  <c r="U160" i="80"/>
  <c r="Y160" i="80" s="1"/>
  <c r="U28" i="80"/>
  <c r="Y28" i="80" s="1"/>
  <c r="U32" i="80"/>
  <c r="Y32" i="80" s="1"/>
  <c r="U45" i="80"/>
  <c r="Y45" i="80" s="1"/>
  <c r="U61" i="80"/>
  <c r="Y61" i="80" s="1"/>
  <c r="U65" i="80"/>
  <c r="Y65" i="80" s="1"/>
  <c r="U69" i="80"/>
  <c r="Y69" i="80" s="1"/>
  <c r="U98" i="80"/>
  <c r="Y98" i="80" s="1"/>
  <c r="U148" i="80"/>
  <c r="Y148" i="80" s="1"/>
  <c r="U8" i="80"/>
  <c r="Y8" i="80" s="1"/>
  <c r="U21" i="80"/>
  <c r="Y21" i="80" s="1"/>
  <c r="U53" i="80"/>
  <c r="Y53" i="80" s="1"/>
  <c r="U94" i="80"/>
  <c r="Y94" i="80" s="1"/>
  <c r="U137" i="80"/>
  <c r="Y137" i="80" s="1"/>
  <c r="U42" i="80"/>
  <c r="Y42" i="80" s="1"/>
  <c r="U49" i="80"/>
  <c r="Y49" i="80" s="1"/>
  <c r="U57" i="80"/>
  <c r="Y57" i="80" s="1"/>
  <c r="U90" i="80"/>
  <c r="Y90" i="80" s="1"/>
  <c r="U102" i="80"/>
  <c r="Y102" i="80" s="1"/>
  <c r="U141" i="80"/>
  <c r="Y141" i="80" s="1"/>
  <c r="U171" i="80"/>
  <c r="Y171" i="80" s="1"/>
  <c r="U176" i="80"/>
  <c r="Y176" i="80" s="1"/>
  <c r="U82" i="80"/>
  <c r="Y82" i="80" s="1"/>
  <c r="U106" i="80"/>
  <c r="Y106" i="80" s="1"/>
  <c r="U114" i="80"/>
  <c r="Y114" i="80" s="1"/>
  <c r="U126" i="80"/>
  <c r="Y126" i="80" s="1"/>
  <c r="U130" i="80"/>
  <c r="Y130" i="80" s="1"/>
  <c r="U152" i="80"/>
  <c r="Y152" i="80" s="1"/>
  <c r="U157" i="80"/>
  <c r="Y157" i="80" s="1"/>
  <c r="U161" i="80"/>
  <c r="Y161" i="80" s="1"/>
  <c r="U166" i="80"/>
  <c r="Y166" i="80" s="1"/>
  <c r="U25" i="80"/>
  <c r="Y25" i="80" s="1"/>
  <c r="U74" i="80"/>
  <c r="Y74" i="80" s="1"/>
  <c r="U110" i="80"/>
  <c r="Y110" i="80" s="1"/>
  <c r="U118" i="80"/>
  <c r="Y118" i="80" s="1"/>
  <c r="U122" i="80"/>
  <c r="Y122" i="80" s="1"/>
  <c r="U145" i="80"/>
  <c r="Y145" i="80" s="1"/>
  <c r="U62" i="80"/>
  <c r="Y62" i="80" s="1"/>
  <c r="U70" i="80"/>
  <c r="Y70" i="80" s="1"/>
  <c r="U86" i="80"/>
  <c r="Y86" i="80" s="1"/>
  <c r="U138" i="80"/>
  <c r="Y138" i="80" s="1"/>
  <c r="U9" i="80"/>
  <c r="Y9" i="80" s="1"/>
  <c r="U46" i="80"/>
  <c r="Y46" i="80" s="1"/>
  <c r="U58" i="80"/>
  <c r="Y58" i="80" s="1"/>
  <c r="U78" i="80"/>
  <c r="Y78" i="80" s="1"/>
  <c r="U95" i="80"/>
  <c r="Y95" i="80" s="1"/>
  <c r="U99" i="80"/>
  <c r="Y99" i="80" s="1"/>
  <c r="U134" i="80"/>
  <c r="Y134" i="80" s="1"/>
  <c r="U177" i="80"/>
  <c r="Y177" i="80" s="1"/>
  <c r="U29" i="80"/>
  <c r="Y29" i="80" s="1"/>
  <c r="U50" i="80"/>
  <c r="Y50" i="80" s="1"/>
  <c r="U66" i="80"/>
  <c r="Y66" i="80" s="1"/>
  <c r="U167" i="80"/>
  <c r="Y167" i="80" s="1"/>
  <c r="U172" i="80"/>
  <c r="Y172" i="80" s="1"/>
  <c r="U22" i="80"/>
  <c r="Y22" i="80" s="1"/>
  <c r="U33" i="80"/>
  <c r="Y33" i="80" s="1"/>
  <c r="U43" i="80"/>
  <c r="Y43" i="80" s="1"/>
  <c r="U54" i="80"/>
  <c r="Y54" i="80" s="1"/>
  <c r="U119" i="80"/>
  <c r="Y119" i="80" s="1"/>
  <c r="U131" i="80"/>
  <c r="Y131" i="80" s="1"/>
  <c r="U153" i="80"/>
  <c r="Y153" i="80" s="1"/>
  <c r="U5" i="80"/>
  <c r="Y5" i="80" s="1"/>
  <c r="AC180" i="80" s="1"/>
  <c r="AG180" i="80" s="1"/>
  <c r="U14" i="80"/>
  <c r="Y14" i="80" s="1"/>
  <c r="U26" i="80"/>
  <c r="Y26" i="80" s="1"/>
  <c r="U40" i="80"/>
  <c r="Y40" i="80" s="1"/>
  <c r="U87" i="80"/>
  <c r="Y87" i="80" s="1"/>
  <c r="U91" i="80"/>
  <c r="Y91" i="80" s="1"/>
  <c r="U103" i="80"/>
  <c r="Y103" i="80" s="1"/>
  <c r="U107" i="80"/>
  <c r="Y107" i="80" s="1"/>
  <c r="U111" i="80"/>
  <c r="Y111" i="80" s="1"/>
  <c r="U115" i="80"/>
  <c r="Y115" i="80" s="1"/>
  <c r="U127" i="80"/>
  <c r="Y127" i="80" s="1"/>
  <c r="U142" i="80"/>
  <c r="Y142" i="80" s="1"/>
  <c r="U149" i="80"/>
  <c r="Y149" i="80" s="1"/>
  <c r="U10" i="80"/>
  <c r="Y10" i="80" s="1"/>
  <c r="U162" i="80"/>
  <c r="Y162" i="80" s="1"/>
  <c r="U178" i="80"/>
  <c r="Y178" i="80" s="1"/>
  <c r="U18" i="80"/>
  <c r="Y18" i="80" s="1"/>
  <c r="U75" i="80"/>
  <c r="Y75" i="80" s="1"/>
  <c r="U79" i="80"/>
  <c r="Y79" i="80" s="1"/>
  <c r="U123" i="80"/>
  <c r="Y123" i="80" s="1"/>
  <c r="U158" i="80"/>
  <c r="Y158" i="80" s="1"/>
  <c r="U173" i="80"/>
  <c r="Y173" i="80" s="1"/>
  <c r="U30" i="80"/>
  <c r="Y30" i="80" s="1"/>
  <c r="U63" i="80"/>
  <c r="Y63" i="80" s="1"/>
  <c r="U67" i="80"/>
  <c r="Y67" i="80" s="1"/>
  <c r="U71" i="80"/>
  <c r="Y71" i="80" s="1"/>
  <c r="U96" i="80"/>
  <c r="Y96" i="80" s="1"/>
  <c r="U139" i="80"/>
  <c r="Y139" i="80" s="1"/>
  <c r="U146" i="80"/>
  <c r="Y146" i="80" s="1"/>
  <c r="U168" i="80"/>
  <c r="Y168" i="80" s="1"/>
  <c r="U34" i="80"/>
  <c r="Y34" i="80" s="1"/>
  <c r="U47" i="80"/>
  <c r="Y47" i="80" s="1"/>
  <c r="U59" i="80"/>
  <c r="Y59" i="80" s="1"/>
  <c r="U83" i="80"/>
  <c r="Y83" i="80" s="1"/>
  <c r="U100" i="80"/>
  <c r="Y100" i="80" s="1"/>
  <c r="U132" i="80"/>
  <c r="Y132" i="80" s="1"/>
  <c r="U135" i="80"/>
  <c r="Y135" i="80" s="1"/>
  <c r="U154" i="80"/>
  <c r="Y154" i="80" s="1"/>
  <c r="U6" i="80"/>
  <c r="Y6" i="80" s="1"/>
  <c r="U15" i="80"/>
  <c r="Y15" i="80" s="1"/>
  <c r="U37" i="80"/>
  <c r="Y37" i="80" s="1"/>
  <c r="U51" i="80"/>
  <c r="Y51" i="80" s="1"/>
  <c r="U55" i="80"/>
  <c r="Y55" i="80" s="1"/>
  <c r="U150" i="80"/>
  <c r="Y150" i="80" s="1"/>
  <c r="U163" i="80"/>
  <c r="Y163" i="80" s="1"/>
  <c r="U23" i="80"/>
  <c r="Y23" i="80" s="1"/>
  <c r="U76" i="80"/>
  <c r="Y76" i="80" s="1"/>
  <c r="U92" i="80"/>
  <c r="Y92" i="80" s="1"/>
  <c r="U116" i="80"/>
  <c r="Y116" i="80" s="1"/>
  <c r="U120" i="80"/>
  <c r="Y120" i="80" s="1"/>
  <c r="U19" i="80"/>
  <c r="Y19" i="80" s="1"/>
  <c r="U44" i="80"/>
  <c r="Y44" i="80" s="1"/>
  <c r="U80" i="80"/>
  <c r="Y80" i="80" s="1"/>
  <c r="U159" i="80"/>
  <c r="Y159" i="80" s="1"/>
  <c r="U174" i="80"/>
  <c r="Y174" i="80" s="1"/>
  <c r="U11" i="80"/>
  <c r="Y11" i="80" s="1"/>
  <c r="U27" i="80"/>
  <c r="Y27" i="80" s="1"/>
  <c r="U41" i="80"/>
  <c r="Y41" i="80" s="1"/>
  <c r="U64" i="80"/>
  <c r="Y64" i="80" s="1"/>
  <c r="U68" i="80"/>
  <c r="Y68" i="80" s="1"/>
  <c r="U84" i="80"/>
  <c r="Y84" i="80" s="1"/>
  <c r="U88" i="80"/>
  <c r="Y88" i="80" s="1"/>
  <c r="U108" i="80"/>
  <c r="Y108" i="80" s="1"/>
  <c r="U112" i="80"/>
  <c r="Y112" i="80" s="1"/>
  <c r="U124" i="80"/>
  <c r="Y124" i="80" s="1"/>
  <c r="U128" i="80"/>
  <c r="Y128" i="80" s="1"/>
  <c r="U143" i="80"/>
  <c r="Y143" i="80" s="1"/>
  <c r="U147" i="80"/>
  <c r="Y147" i="80" s="1"/>
  <c r="U155" i="80"/>
  <c r="Y155" i="80" s="1"/>
  <c r="U7" i="80"/>
  <c r="Y7" i="80" s="1"/>
  <c r="U52" i="80"/>
  <c r="Y52" i="80" s="1"/>
  <c r="U72" i="80"/>
  <c r="Y72" i="80" s="1"/>
  <c r="U97" i="80"/>
  <c r="Y97" i="80" s="1"/>
  <c r="U104" i="80"/>
  <c r="Y104" i="80" s="1"/>
  <c r="U164" i="80"/>
  <c r="Y164" i="80" s="1"/>
  <c r="U169" i="80"/>
  <c r="Y169" i="80" s="1"/>
  <c r="U31" i="80"/>
  <c r="Y31" i="80" s="1"/>
  <c r="U56" i="80"/>
  <c r="Y56" i="80" s="1"/>
  <c r="U60" i="80"/>
  <c r="Y60" i="80" s="1"/>
  <c r="U93" i="80"/>
  <c r="Y93" i="80" s="1"/>
  <c r="U136" i="80"/>
  <c r="Y136" i="80" s="1"/>
  <c r="U151" i="80"/>
  <c r="Y151" i="80" s="1"/>
  <c r="U20" i="80"/>
  <c r="Y20" i="80" s="1"/>
  <c r="AI51" i="85" l="1"/>
  <c r="AM51" i="85"/>
  <c r="AU51" i="85"/>
  <c r="AG51" i="87"/>
  <c r="AW170" i="87"/>
  <c r="AU51" i="87"/>
  <c r="AO51" i="87"/>
  <c r="AO171" i="87" s="1"/>
  <c r="AW51" i="87"/>
  <c r="AI51" i="87"/>
  <c r="AQ51" i="87"/>
  <c r="AY51" i="87"/>
  <c r="AD52" i="87"/>
  <c r="AD53" i="87" s="1"/>
  <c r="AK51" i="87"/>
  <c r="AS51" i="87"/>
  <c r="BA51" i="87"/>
  <c r="AY170" i="87"/>
  <c r="AK138" i="87"/>
  <c r="BA170" i="87"/>
  <c r="AS111" i="87"/>
  <c r="AQ111" i="87"/>
  <c r="AD112" i="87"/>
  <c r="AI112" i="87" s="1"/>
  <c r="AK111" i="87"/>
  <c r="AI170" i="87"/>
  <c r="BE50" i="85"/>
  <c r="BE110" i="87"/>
  <c r="AQ51" i="85"/>
  <c r="BC51" i="85"/>
  <c r="AW111" i="87"/>
  <c r="BA111" i="87"/>
  <c r="AY51" i="85"/>
  <c r="AG51" i="85"/>
  <c r="AD52" i="85"/>
  <c r="AO51" i="85"/>
  <c r="AG111" i="87"/>
  <c r="AM111" i="87"/>
  <c r="AM171" i="87" s="1"/>
  <c r="AQ170" i="87"/>
  <c r="AY111" i="87"/>
  <c r="AU111" i="87"/>
  <c r="AK51" i="85"/>
  <c r="AW51" i="85"/>
  <c r="AS51" i="85"/>
  <c r="AI111" i="87"/>
  <c r="BC111" i="87"/>
  <c r="BC171" i="87" s="1"/>
  <c r="AO170" i="87"/>
  <c r="AS170" i="87"/>
  <c r="BC170" i="87"/>
  <c r="AU170" i="87"/>
  <c r="BE169" i="87"/>
  <c r="AM138" i="87"/>
  <c r="AI138" i="87"/>
  <c r="AO138" i="87"/>
  <c r="BE50" i="87"/>
  <c r="BE5" i="84"/>
  <c r="AS138" i="87"/>
  <c r="BE5" i="85"/>
  <c r="AS6" i="84"/>
  <c r="AQ6" i="84"/>
  <c r="AO6" i="84"/>
  <c r="BC6" i="84"/>
  <c r="AM6" i="84"/>
  <c r="BA6" i="84"/>
  <c r="AK6" i="84"/>
  <c r="AY6" i="84"/>
  <c r="AI6" i="84"/>
  <c r="AW6" i="84"/>
  <c r="AG6" i="84"/>
  <c r="AU6" i="84"/>
  <c r="AD7" i="84"/>
  <c r="AU6" i="85"/>
  <c r="AK6" i="85"/>
  <c r="AM6" i="85"/>
  <c r="AW6" i="85"/>
  <c r="AD7" i="85"/>
  <c r="AG6" i="85"/>
  <c r="BC6" i="85"/>
  <c r="AQ6" i="85"/>
  <c r="AS6" i="85"/>
  <c r="AO6" i="85"/>
  <c r="AI6" i="85"/>
  <c r="AY6" i="85"/>
  <c r="BA6" i="85"/>
  <c r="AG138" i="87"/>
  <c r="AW138" i="87"/>
  <c r="BA138" i="87"/>
  <c r="AU138" i="87"/>
  <c r="BC138" i="87"/>
  <c r="AU153" i="87"/>
  <c r="AM153" i="87"/>
  <c r="AK153" i="87"/>
  <c r="AO153" i="87"/>
  <c r="AW153" i="87"/>
  <c r="AQ153" i="87"/>
  <c r="BA153" i="87"/>
  <c r="AQ138" i="87"/>
  <c r="AY138" i="87"/>
  <c r="AS153" i="87"/>
  <c r="AI153" i="87"/>
  <c r="AY153" i="87"/>
  <c r="BC153" i="87"/>
  <c r="BA34" i="87"/>
  <c r="AW34" i="87"/>
  <c r="AS34" i="87"/>
  <c r="AM34" i="87"/>
  <c r="AY34" i="87"/>
  <c r="AQ34" i="87"/>
  <c r="AO34" i="87"/>
  <c r="AI34" i="87"/>
  <c r="AU34" i="87"/>
  <c r="AK34" i="87"/>
  <c r="AG34" i="87"/>
  <c r="BC34" i="87"/>
  <c r="AD35" i="87"/>
  <c r="AD140" i="87"/>
  <c r="AD155" i="87"/>
  <c r="AD80" i="87"/>
  <c r="BC79" i="87"/>
  <c r="AY79" i="87"/>
  <c r="AK79" i="87"/>
  <c r="AI79" i="87"/>
  <c r="AU79" i="87"/>
  <c r="AW79" i="87"/>
  <c r="AM79" i="87"/>
  <c r="AO79" i="87"/>
  <c r="AQ79" i="87"/>
  <c r="BA79" i="87"/>
  <c r="AG79" i="87"/>
  <c r="AS79" i="87"/>
  <c r="BE33" i="87"/>
  <c r="BC94" i="87"/>
  <c r="AS94" i="87"/>
  <c r="AU94" i="87"/>
  <c r="AI94" i="87"/>
  <c r="AY94" i="87"/>
  <c r="AQ94" i="87"/>
  <c r="AO94" i="87"/>
  <c r="AG94" i="87"/>
  <c r="AD95" i="87"/>
  <c r="AW94" i="87"/>
  <c r="AM94" i="87"/>
  <c r="BA94" i="87"/>
  <c r="AK94" i="87"/>
  <c r="BE18" i="87"/>
  <c r="BE78" i="87"/>
  <c r="AM19" i="87"/>
  <c r="AO19" i="87"/>
  <c r="BC19" i="87"/>
  <c r="AG19" i="87"/>
  <c r="AD20" i="87"/>
  <c r="AY19" i="87"/>
  <c r="AS19" i="87"/>
  <c r="AQ19" i="87"/>
  <c r="AU19" i="87"/>
  <c r="AI19" i="87"/>
  <c r="AK19" i="87"/>
  <c r="AW19" i="87"/>
  <c r="BA19" i="87"/>
  <c r="BE93" i="87"/>
  <c r="AG153" i="87"/>
  <c r="BE66" i="87"/>
  <c r="BE6" i="87"/>
  <c r="AG126" i="87"/>
  <c r="BE125" i="87"/>
  <c r="AQ126" i="87"/>
  <c r="AU126" i="87"/>
  <c r="BC126" i="87"/>
  <c r="BA128" i="87"/>
  <c r="AS128" i="87"/>
  <c r="AK128" i="87"/>
  <c r="AD129" i="87"/>
  <c r="AW128" i="87"/>
  <c r="AI128" i="87"/>
  <c r="AU128" i="87"/>
  <c r="AG128" i="87"/>
  <c r="AQ128" i="87"/>
  <c r="BC128" i="87"/>
  <c r="AO128" i="87"/>
  <c r="AY128" i="87"/>
  <c r="AM128" i="87"/>
  <c r="AK126" i="87"/>
  <c r="AQ112" i="87"/>
  <c r="AU112" i="87"/>
  <c r="AS112" i="87"/>
  <c r="AD173" i="87"/>
  <c r="AO126" i="87"/>
  <c r="AS126" i="87"/>
  <c r="AW126" i="87"/>
  <c r="AK52" i="87"/>
  <c r="AI126" i="87"/>
  <c r="AW7" i="87"/>
  <c r="AO7" i="87"/>
  <c r="AG7" i="87"/>
  <c r="AU7" i="87"/>
  <c r="AK7" i="87"/>
  <c r="AQ7" i="87"/>
  <c r="BA7" i="87"/>
  <c r="BC7" i="87"/>
  <c r="AS7" i="87"/>
  <c r="AI7" i="87"/>
  <c r="AY7" i="87"/>
  <c r="AM7" i="87"/>
  <c r="AD8" i="87"/>
  <c r="AY126" i="87"/>
  <c r="BA126" i="87"/>
  <c r="AY67" i="87"/>
  <c r="AQ67" i="87"/>
  <c r="AI67" i="87"/>
  <c r="AW67" i="87"/>
  <c r="AO67" i="87"/>
  <c r="AG67" i="87"/>
  <c r="BC67" i="87"/>
  <c r="AU67" i="87"/>
  <c r="AM67" i="87"/>
  <c r="AD68" i="87"/>
  <c r="AK67" i="87"/>
  <c r="BA67" i="87"/>
  <c r="AS67" i="87"/>
  <c r="AM126" i="87"/>
  <c r="AD20" i="85"/>
  <c r="AS19" i="85"/>
  <c r="AK19" i="85"/>
  <c r="AG19" i="85"/>
  <c r="AY19" i="85"/>
  <c r="AQ19" i="85"/>
  <c r="AU19" i="85"/>
  <c r="AI19" i="85"/>
  <c r="AW19" i="85"/>
  <c r="AO19" i="85"/>
  <c r="BA19" i="85"/>
  <c r="BC19" i="85"/>
  <c r="AM19" i="85"/>
  <c r="BE33" i="85"/>
  <c r="BE33" i="86"/>
  <c r="BE18" i="86"/>
  <c r="AO34" i="86"/>
  <c r="BA34" i="86"/>
  <c r="AW34" i="86"/>
  <c r="AG34" i="86"/>
  <c r="BC34" i="86"/>
  <c r="AD35" i="86"/>
  <c r="AU34" i="86"/>
  <c r="AM34" i="86"/>
  <c r="AY34" i="86"/>
  <c r="AS34" i="86"/>
  <c r="AQ34" i="86"/>
  <c r="AK34" i="86"/>
  <c r="AI34" i="86"/>
  <c r="BE18" i="85"/>
  <c r="AQ34" i="85"/>
  <c r="AI34" i="85"/>
  <c r="AW34" i="85"/>
  <c r="BA34" i="85"/>
  <c r="AO34" i="85"/>
  <c r="AS34" i="85"/>
  <c r="AG34" i="85"/>
  <c r="AK34" i="85"/>
  <c r="BC34" i="85"/>
  <c r="AD35" i="85"/>
  <c r="AU34" i="85"/>
  <c r="AY34" i="85"/>
  <c r="AM34" i="85"/>
  <c r="BA19" i="86"/>
  <c r="AS19" i="86"/>
  <c r="AD20" i="86"/>
  <c r="AY19" i="86"/>
  <c r="AI19" i="86"/>
  <c r="AO19" i="86"/>
  <c r="AG19" i="86"/>
  <c r="AQ19" i="86"/>
  <c r="BC19" i="86"/>
  <c r="AW19" i="86"/>
  <c r="AU19" i="86"/>
  <c r="AK19" i="86"/>
  <c r="AM19" i="86"/>
  <c r="BA52" i="86"/>
  <c r="AS52" i="86"/>
  <c r="AK52" i="86"/>
  <c r="AD53" i="86"/>
  <c r="AY52" i="86"/>
  <c r="AQ52" i="86"/>
  <c r="AI52" i="86"/>
  <c r="AW52" i="86"/>
  <c r="AO52" i="86"/>
  <c r="AG52" i="86"/>
  <c r="BC52" i="86"/>
  <c r="AU52" i="86"/>
  <c r="AM52" i="86"/>
  <c r="AY7" i="86"/>
  <c r="AQ7" i="86"/>
  <c r="AI7" i="86"/>
  <c r="AD8" i="86"/>
  <c r="AW7" i="86"/>
  <c r="AO7" i="86"/>
  <c r="AG7" i="86"/>
  <c r="BC7" i="86"/>
  <c r="AU7" i="86"/>
  <c r="AM7" i="86"/>
  <c r="BA7" i="86"/>
  <c r="AS7" i="86"/>
  <c r="AK7" i="86"/>
  <c r="BE6" i="86"/>
  <c r="BE51" i="86"/>
  <c r="AC23" i="85"/>
  <c r="BA52" i="85"/>
  <c r="AS52" i="85"/>
  <c r="AK52" i="85"/>
  <c r="AD53" i="85"/>
  <c r="AY52" i="85"/>
  <c r="AQ52" i="85"/>
  <c r="AI52" i="85"/>
  <c r="AW52" i="85"/>
  <c r="AO52" i="85"/>
  <c r="AG52" i="85"/>
  <c r="BC52" i="85"/>
  <c r="AU52" i="85"/>
  <c r="AM52" i="85"/>
  <c r="BC52" i="84"/>
  <c r="AM52" i="84"/>
  <c r="BA52" i="84"/>
  <c r="AK52" i="84"/>
  <c r="AY52" i="84"/>
  <c r="AI52" i="84"/>
  <c r="AW52" i="84"/>
  <c r="AG52" i="84"/>
  <c r="AO52" i="84"/>
  <c r="AU52" i="84"/>
  <c r="AS52" i="84"/>
  <c r="AQ52" i="84"/>
  <c r="BE51" i="84"/>
  <c r="BC34" i="84"/>
  <c r="AM34" i="84"/>
  <c r="BA34" i="84"/>
  <c r="AK34" i="84"/>
  <c r="AY34" i="84"/>
  <c r="AI34" i="84"/>
  <c r="AW34" i="84"/>
  <c r="AG34" i="84"/>
  <c r="AU34" i="84"/>
  <c r="AS34" i="84"/>
  <c r="AQ34" i="84"/>
  <c r="AO34" i="84"/>
  <c r="AD35" i="84"/>
  <c r="AU19" i="84"/>
  <c r="AS19" i="84"/>
  <c r="AQ19" i="84"/>
  <c r="AO19" i="84"/>
  <c r="BC19" i="84"/>
  <c r="AM19" i="84"/>
  <c r="BA19" i="84"/>
  <c r="AK19" i="84"/>
  <c r="AY19" i="84"/>
  <c r="AI19" i="84"/>
  <c r="AW19" i="84"/>
  <c r="AG19" i="84"/>
  <c r="AD20" i="84"/>
  <c r="BE33" i="84"/>
  <c r="BE18" i="84"/>
  <c r="AD53" i="84"/>
  <c r="AW51" i="82"/>
  <c r="AY51" i="82"/>
  <c r="AO51" i="82"/>
  <c r="AS51" i="82"/>
  <c r="AG51" i="82"/>
  <c r="AQ51" i="82"/>
  <c r="BC51" i="82"/>
  <c r="AD52" i="82"/>
  <c r="AU51" i="82"/>
  <c r="AK51" i="82"/>
  <c r="AM51" i="82"/>
  <c r="AI51" i="82"/>
  <c r="BA51" i="82"/>
  <c r="BE50" i="82"/>
  <c r="BE33" i="82"/>
  <c r="AD20" i="83"/>
  <c r="BA19" i="82"/>
  <c r="AW19" i="82"/>
  <c r="AS19" i="82"/>
  <c r="AU19" i="82"/>
  <c r="AO19" i="82"/>
  <c r="AY19" i="82"/>
  <c r="AK19" i="82"/>
  <c r="AM19" i="82"/>
  <c r="AI19" i="82"/>
  <c r="AQ19" i="82"/>
  <c r="AD20" i="82"/>
  <c r="BC19" i="82"/>
  <c r="AG19" i="82"/>
  <c r="AG34" i="82"/>
  <c r="AD35" i="82"/>
  <c r="BA34" i="82"/>
  <c r="AW34" i="82"/>
  <c r="AO34" i="82"/>
  <c r="BC34" i="82"/>
  <c r="AI34" i="82"/>
  <c r="AU34" i="82"/>
  <c r="AS34" i="82"/>
  <c r="AM34" i="82"/>
  <c r="AQ34" i="82"/>
  <c r="AY34" i="82"/>
  <c r="AK34" i="82"/>
  <c r="AD35" i="83"/>
  <c r="BE18" i="82"/>
  <c r="AD8" i="83"/>
  <c r="AD54" i="83"/>
  <c r="BA53" i="83"/>
  <c r="AS53" i="83"/>
  <c r="AK53" i="83"/>
  <c r="AY53" i="83"/>
  <c r="AQ53" i="83"/>
  <c r="AI53" i="83"/>
  <c r="AW53" i="83"/>
  <c r="AO53" i="83"/>
  <c r="AG53" i="83"/>
  <c r="AM53" i="83"/>
  <c r="BC53" i="83"/>
  <c r="AU53" i="83"/>
  <c r="BE6" i="82"/>
  <c r="AY7" i="82"/>
  <c r="AQ7" i="82"/>
  <c r="AI7" i="82"/>
  <c r="AD8" i="82"/>
  <c r="AW7" i="82"/>
  <c r="AO7" i="82"/>
  <c r="AG7" i="82"/>
  <c r="BC7" i="82"/>
  <c r="AU7" i="82"/>
  <c r="AM7" i="82"/>
  <c r="BA7" i="82"/>
  <c r="AS7" i="82"/>
  <c r="AK7" i="82"/>
  <c r="AC299" i="80"/>
  <c r="AG299" i="80" s="1"/>
  <c r="AC281" i="80"/>
  <c r="AG281" i="80" s="1"/>
  <c r="AC265" i="80"/>
  <c r="AG265" i="80" s="1"/>
  <c r="AC249" i="80"/>
  <c r="AG249" i="80" s="1"/>
  <c r="AC231" i="80"/>
  <c r="AG231" i="80" s="1"/>
  <c r="AC215" i="80"/>
  <c r="AG215" i="80" s="1"/>
  <c r="AC199" i="80"/>
  <c r="AG199" i="80" s="1"/>
  <c r="AC183" i="80"/>
  <c r="AG183" i="80" s="1"/>
  <c r="AC290" i="80"/>
  <c r="AG290" i="80" s="1"/>
  <c r="AC274" i="80"/>
  <c r="AG274" i="80" s="1"/>
  <c r="AC258" i="80"/>
  <c r="AG258" i="80" s="1"/>
  <c r="AC242" i="80"/>
  <c r="AG242" i="80" s="1"/>
  <c r="AC226" i="80"/>
  <c r="AG226" i="80" s="1"/>
  <c r="AC210" i="80"/>
  <c r="AG210" i="80" s="1"/>
  <c r="AC194" i="80"/>
  <c r="AG194" i="80" s="1"/>
  <c r="AC161" i="80"/>
  <c r="AG161" i="80" s="1"/>
  <c r="AC176" i="80"/>
  <c r="AG176" i="80" s="1"/>
  <c r="AC297" i="80"/>
  <c r="AG297" i="80" s="1"/>
  <c r="AC279" i="80"/>
  <c r="AG279" i="80" s="1"/>
  <c r="AC263" i="80"/>
  <c r="AG263" i="80" s="1"/>
  <c r="AC247" i="80"/>
  <c r="AG247" i="80" s="1"/>
  <c r="AC229" i="80"/>
  <c r="AG229" i="80" s="1"/>
  <c r="AC213" i="80"/>
  <c r="AG213" i="80" s="1"/>
  <c r="AC197" i="80"/>
  <c r="AG197" i="80" s="1"/>
  <c r="AC181" i="80"/>
  <c r="AG181" i="80" s="1"/>
  <c r="AC304" i="80"/>
  <c r="AG304" i="80" s="1"/>
  <c r="AC288" i="80"/>
  <c r="AG288" i="80" s="1"/>
  <c r="AC272" i="80"/>
  <c r="AG272" i="80" s="1"/>
  <c r="AC256" i="80"/>
  <c r="AG256" i="80" s="1"/>
  <c r="AC240" i="80"/>
  <c r="AG240" i="80" s="1"/>
  <c r="AC224" i="80"/>
  <c r="AG224" i="80" s="1"/>
  <c r="AC208" i="80"/>
  <c r="AG208" i="80" s="1"/>
  <c r="AC192" i="80"/>
  <c r="AG192" i="80" s="1"/>
  <c r="AC167" i="80"/>
  <c r="AG167" i="80" s="1"/>
  <c r="AC295" i="80"/>
  <c r="AG295" i="80" s="1"/>
  <c r="AC277" i="80"/>
  <c r="AG277" i="80" s="1"/>
  <c r="AC261" i="80"/>
  <c r="AG261" i="80" s="1"/>
  <c r="AC245" i="80"/>
  <c r="AG245" i="80" s="1"/>
  <c r="AC227" i="80"/>
  <c r="AG227" i="80" s="1"/>
  <c r="AC211" i="80"/>
  <c r="AG211" i="80" s="1"/>
  <c r="AC195" i="80"/>
  <c r="AG195" i="80" s="1"/>
  <c r="AC179" i="80"/>
  <c r="AG179" i="80" s="1"/>
  <c r="AC302" i="80"/>
  <c r="AG302" i="80" s="1"/>
  <c r="AC286" i="80"/>
  <c r="AG286" i="80" s="1"/>
  <c r="AC270" i="80"/>
  <c r="AG270" i="80" s="1"/>
  <c r="AC254" i="80"/>
  <c r="AG254" i="80" s="1"/>
  <c r="AC238" i="80"/>
  <c r="AG238" i="80" s="1"/>
  <c r="AC222" i="80"/>
  <c r="AG222" i="80" s="1"/>
  <c r="AC206" i="80"/>
  <c r="AG206" i="80" s="1"/>
  <c r="AC190" i="80"/>
  <c r="AG190" i="80" s="1"/>
  <c r="AC129" i="80"/>
  <c r="AG129" i="80" s="1"/>
  <c r="AC293" i="80"/>
  <c r="AG293" i="80" s="1"/>
  <c r="AC275" i="80"/>
  <c r="AG275" i="80" s="1"/>
  <c r="AC259" i="80"/>
  <c r="AG259" i="80" s="1"/>
  <c r="AC243" i="80"/>
  <c r="AG243" i="80" s="1"/>
  <c r="AC225" i="80"/>
  <c r="AG225" i="80" s="1"/>
  <c r="AC209" i="80"/>
  <c r="AG209" i="80" s="1"/>
  <c r="AC193" i="80"/>
  <c r="AG193" i="80" s="1"/>
  <c r="AC300" i="80"/>
  <c r="AG300" i="80" s="1"/>
  <c r="AC284" i="80"/>
  <c r="AG284" i="80" s="1"/>
  <c r="AC268" i="80"/>
  <c r="AG268" i="80" s="1"/>
  <c r="AC252" i="80"/>
  <c r="AG252" i="80" s="1"/>
  <c r="AC236" i="80"/>
  <c r="AG236" i="80" s="1"/>
  <c r="AC220" i="80"/>
  <c r="AG220" i="80" s="1"/>
  <c r="AC204" i="80"/>
  <c r="AG204" i="80" s="1"/>
  <c r="AC188" i="80"/>
  <c r="AG188" i="80" s="1"/>
  <c r="AC168" i="80"/>
  <c r="AG168" i="80" s="1"/>
  <c r="AC291" i="80"/>
  <c r="AG291" i="80" s="1"/>
  <c r="AC273" i="80"/>
  <c r="AG273" i="80" s="1"/>
  <c r="AC257" i="80"/>
  <c r="AG257" i="80" s="1"/>
  <c r="AC239" i="80"/>
  <c r="AG239" i="80" s="1"/>
  <c r="AC223" i="80"/>
  <c r="AG223" i="80" s="1"/>
  <c r="AC207" i="80"/>
  <c r="AG207" i="80" s="1"/>
  <c r="AC191" i="80"/>
  <c r="AG191" i="80" s="1"/>
  <c r="AC298" i="80"/>
  <c r="AG298" i="80" s="1"/>
  <c r="AC282" i="80"/>
  <c r="AG282" i="80" s="1"/>
  <c r="AC266" i="80"/>
  <c r="AG266" i="80" s="1"/>
  <c r="AC250" i="80"/>
  <c r="AG250" i="80" s="1"/>
  <c r="AC234" i="80"/>
  <c r="AG234" i="80" s="1"/>
  <c r="AC218" i="80"/>
  <c r="AG218" i="80" s="1"/>
  <c r="AC202" i="80"/>
  <c r="AG202" i="80" s="1"/>
  <c r="AC186" i="80"/>
  <c r="AG186" i="80" s="1"/>
  <c r="AC289" i="80"/>
  <c r="AG289" i="80" s="1"/>
  <c r="AC271" i="80"/>
  <c r="AG271" i="80" s="1"/>
  <c r="AC255" i="80"/>
  <c r="AG255" i="80" s="1"/>
  <c r="AC237" i="80"/>
  <c r="AG237" i="80" s="1"/>
  <c r="AC221" i="80"/>
  <c r="AG221" i="80" s="1"/>
  <c r="AC205" i="80"/>
  <c r="AG205" i="80" s="1"/>
  <c r="AC189" i="80"/>
  <c r="AG189" i="80" s="1"/>
  <c r="AC296" i="80"/>
  <c r="AG296" i="80" s="1"/>
  <c r="AC280" i="80"/>
  <c r="AG280" i="80" s="1"/>
  <c r="AC264" i="80"/>
  <c r="AG264" i="80" s="1"/>
  <c r="AC248" i="80"/>
  <c r="AG248" i="80" s="1"/>
  <c r="AC232" i="80"/>
  <c r="AG232" i="80" s="1"/>
  <c r="AC216" i="80"/>
  <c r="AG216" i="80" s="1"/>
  <c r="AC200" i="80"/>
  <c r="AG200" i="80" s="1"/>
  <c r="AC184" i="80"/>
  <c r="AG184" i="80" s="1"/>
  <c r="AC303" i="80"/>
  <c r="AG303" i="80" s="1"/>
  <c r="AC287" i="80"/>
  <c r="AG287" i="80" s="1"/>
  <c r="AC269" i="80"/>
  <c r="AG269" i="80" s="1"/>
  <c r="AC253" i="80"/>
  <c r="AG253" i="80" s="1"/>
  <c r="AC235" i="80"/>
  <c r="AG235" i="80" s="1"/>
  <c r="AC219" i="80"/>
  <c r="AG219" i="80" s="1"/>
  <c r="AC203" i="80"/>
  <c r="AG203" i="80" s="1"/>
  <c r="AC187" i="80"/>
  <c r="AG187" i="80" s="1"/>
  <c r="AC294" i="80"/>
  <c r="AG294" i="80" s="1"/>
  <c r="AC278" i="80"/>
  <c r="AG278" i="80" s="1"/>
  <c r="AC262" i="80"/>
  <c r="AG262" i="80" s="1"/>
  <c r="AC246" i="80"/>
  <c r="AG246" i="80" s="1"/>
  <c r="AC230" i="80"/>
  <c r="AG230" i="80" s="1"/>
  <c r="AC214" i="80"/>
  <c r="AG214" i="80" s="1"/>
  <c r="AC198" i="80"/>
  <c r="AG198" i="80" s="1"/>
  <c r="AC182" i="80"/>
  <c r="AG182" i="80" s="1"/>
  <c r="AC301" i="80"/>
  <c r="AG301" i="80" s="1"/>
  <c r="AC285" i="80"/>
  <c r="AG285" i="80" s="1"/>
  <c r="AC267" i="80"/>
  <c r="AG267" i="80" s="1"/>
  <c r="AC251" i="80"/>
  <c r="AG251" i="80" s="1"/>
  <c r="AC233" i="80"/>
  <c r="AG233" i="80" s="1"/>
  <c r="AC217" i="80"/>
  <c r="AG217" i="80" s="1"/>
  <c r="AC201" i="80"/>
  <c r="AG201" i="80" s="1"/>
  <c r="AC185" i="80"/>
  <c r="AG185" i="80" s="1"/>
  <c r="AC292" i="80"/>
  <c r="AG292" i="80" s="1"/>
  <c r="AC276" i="80"/>
  <c r="AG276" i="80" s="1"/>
  <c r="AC260" i="80"/>
  <c r="AG260" i="80" s="1"/>
  <c r="AC244" i="80"/>
  <c r="AG244" i="80" s="1"/>
  <c r="AC228" i="80"/>
  <c r="AG228" i="80" s="1"/>
  <c r="AC212" i="80"/>
  <c r="AG212" i="80" s="1"/>
  <c r="AC196" i="80"/>
  <c r="AG196" i="80" s="1"/>
  <c r="AC177" i="81"/>
  <c r="AG177" i="81" s="1"/>
  <c r="U305" i="81"/>
  <c r="D4" i="81" s="1"/>
  <c r="Y5" i="81"/>
  <c r="AC72" i="81" s="1"/>
  <c r="AG72" i="81" s="1"/>
  <c r="AC169" i="80"/>
  <c r="AG169" i="80" s="1"/>
  <c r="AC56" i="80"/>
  <c r="AG56" i="80" s="1"/>
  <c r="AC159" i="80"/>
  <c r="AG159" i="80" s="1"/>
  <c r="AC91" i="80"/>
  <c r="AG91" i="80" s="1"/>
  <c r="AC46" i="80"/>
  <c r="AG46" i="80" s="1"/>
  <c r="AC102" i="80"/>
  <c r="AG102" i="80" s="1"/>
  <c r="AC31" i="80"/>
  <c r="AG31" i="80" s="1"/>
  <c r="AC80" i="80"/>
  <c r="AG80" i="80" s="1"/>
  <c r="AC146" i="80"/>
  <c r="AG146" i="80" s="1"/>
  <c r="AC87" i="80"/>
  <c r="AG87" i="80" s="1"/>
  <c r="AC33" i="80"/>
  <c r="AG33" i="80" s="1"/>
  <c r="AC90" i="80"/>
  <c r="AG90" i="80" s="1"/>
  <c r="AC104" i="80"/>
  <c r="AG104" i="80" s="1"/>
  <c r="AC97" i="80"/>
  <c r="AG97" i="80" s="1"/>
  <c r="AC116" i="80"/>
  <c r="AG116" i="80" s="1"/>
  <c r="AC12" i="80"/>
  <c r="AG12" i="80" s="1"/>
  <c r="AC72" i="80"/>
  <c r="AG72" i="80" s="1"/>
  <c r="AC39" i="80"/>
  <c r="AG39" i="80" s="1"/>
  <c r="AC147" i="80"/>
  <c r="AG147" i="80" s="1"/>
  <c r="AC128" i="80"/>
  <c r="AG128" i="80" s="1"/>
  <c r="AC108" i="80"/>
  <c r="AG108" i="80" s="1"/>
  <c r="AC88" i="80"/>
  <c r="AG88" i="80" s="1"/>
  <c r="AC151" i="80"/>
  <c r="AG151" i="80" s="1"/>
  <c r="AC93" i="80"/>
  <c r="AG93" i="80" s="1"/>
  <c r="AC11" i="80"/>
  <c r="AG11" i="80" s="1"/>
  <c r="AC172" i="80"/>
  <c r="AG172" i="80" s="1"/>
  <c r="AC133" i="80"/>
  <c r="AG133" i="80" s="1"/>
  <c r="AC47" i="80"/>
  <c r="AG47" i="80" s="1"/>
  <c r="AC100" i="80"/>
  <c r="AG100" i="80" s="1"/>
  <c r="AC136" i="80"/>
  <c r="AG136" i="80" s="1"/>
  <c r="AC139" i="80"/>
  <c r="AG139" i="80" s="1"/>
  <c r="AC153" i="80"/>
  <c r="AG153" i="80" s="1"/>
  <c r="AC110" i="80"/>
  <c r="AG110" i="80" s="1"/>
  <c r="AC117" i="80"/>
  <c r="AG117" i="80" s="1"/>
  <c r="AC22" i="80"/>
  <c r="AG22" i="80" s="1"/>
  <c r="AC48" i="80"/>
  <c r="AG48" i="80" s="1"/>
  <c r="AC84" i="80"/>
  <c r="AG84" i="80" s="1"/>
  <c r="AC45" i="80"/>
  <c r="AG45" i="80" s="1"/>
  <c r="AC143" i="80"/>
  <c r="AG143" i="80" s="1"/>
  <c r="AC150" i="80"/>
  <c r="AG150" i="80" s="1"/>
  <c r="AC99" i="80"/>
  <c r="AG99" i="80" s="1"/>
  <c r="AC43" i="80"/>
  <c r="AG43" i="80" s="1"/>
  <c r="AC61" i="80"/>
  <c r="AG61" i="80" s="1"/>
  <c r="AC149" i="80"/>
  <c r="AG149" i="80" s="1"/>
  <c r="AC14" i="80"/>
  <c r="AG14" i="80" s="1"/>
  <c r="AC95" i="80"/>
  <c r="AG95" i="80" s="1"/>
  <c r="AC85" i="80"/>
  <c r="AG85" i="80" s="1"/>
  <c r="AC51" i="80"/>
  <c r="AG51" i="80" s="1"/>
  <c r="AC29" i="80"/>
  <c r="AG29" i="80" s="1"/>
  <c r="AC155" i="80"/>
  <c r="AG155" i="80" s="1"/>
  <c r="AC27" i="80"/>
  <c r="AG27" i="80" s="1"/>
  <c r="AC173" i="80"/>
  <c r="AG173" i="80" s="1"/>
  <c r="AC177" i="80"/>
  <c r="AG177" i="80" s="1"/>
  <c r="AC79" i="80"/>
  <c r="AG79" i="80" s="1"/>
  <c r="AC66" i="80"/>
  <c r="AG66" i="80" s="1"/>
  <c r="AC42" i="80"/>
  <c r="AG42" i="80" s="1"/>
  <c r="AC23" i="80"/>
  <c r="AG23" i="80" s="1"/>
  <c r="AC141" i="80"/>
  <c r="AG141" i="80" s="1"/>
  <c r="AC171" i="80"/>
  <c r="AG171" i="80" s="1"/>
  <c r="AC63" i="80"/>
  <c r="AG63" i="80" s="1"/>
  <c r="AC131" i="80"/>
  <c r="AG131" i="80" s="1"/>
  <c r="AC118" i="80"/>
  <c r="AG118" i="80" s="1"/>
  <c r="AC9" i="80"/>
  <c r="AG9" i="80" s="1"/>
  <c r="AC134" i="80"/>
  <c r="AG134" i="80" s="1"/>
  <c r="AC138" i="80"/>
  <c r="AG138" i="80" s="1"/>
  <c r="AC113" i="80"/>
  <c r="AG113" i="80" s="1"/>
  <c r="AC36" i="80"/>
  <c r="AG36" i="80" s="1"/>
  <c r="AC38" i="80"/>
  <c r="AG38" i="80" s="1"/>
  <c r="AC111" i="80"/>
  <c r="AG111" i="80" s="1"/>
  <c r="AC83" i="80"/>
  <c r="AG83" i="80" s="1"/>
  <c r="AC37" i="80"/>
  <c r="AG37" i="80" s="1"/>
  <c r="AC132" i="80"/>
  <c r="AG132" i="80" s="1"/>
  <c r="AC78" i="80"/>
  <c r="AG78" i="80" s="1"/>
  <c r="AC18" i="80"/>
  <c r="AG18" i="80" s="1"/>
  <c r="AC50" i="80"/>
  <c r="AG50" i="80" s="1"/>
  <c r="AC21" i="80"/>
  <c r="AG21" i="80" s="1"/>
  <c r="AC135" i="80"/>
  <c r="AG135" i="80" s="1"/>
  <c r="AC109" i="80"/>
  <c r="AG109" i="80" s="1"/>
  <c r="AC112" i="80"/>
  <c r="AG112" i="80" s="1"/>
  <c r="AC13" i="80"/>
  <c r="AG13" i="80" s="1"/>
  <c r="AC126" i="80"/>
  <c r="AG126" i="80" s="1"/>
  <c r="AC44" i="80"/>
  <c r="AG44" i="80" s="1"/>
  <c r="AC94" i="80"/>
  <c r="AG94" i="80" s="1"/>
  <c r="AC101" i="80"/>
  <c r="AG101" i="80" s="1"/>
  <c r="AC73" i="80"/>
  <c r="AG73" i="80" s="1"/>
  <c r="AC148" i="80"/>
  <c r="AG148" i="80" s="1"/>
  <c r="AC24" i="80"/>
  <c r="AG24" i="80" s="1"/>
  <c r="AC8" i="80"/>
  <c r="AG8" i="80" s="1"/>
  <c r="AC140" i="80"/>
  <c r="AG140" i="80" s="1"/>
  <c r="AC86" i="80"/>
  <c r="AG86" i="80" s="1"/>
  <c r="AC121" i="80"/>
  <c r="AG121" i="80" s="1"/>
  <c r="AC20" i="80"/>
  <c r="AG20" i="80" s="1"/>
  <c r="AC25" i="80"/>
  <c r="AG25" i="80" s="1"/>
  <c r="AC163" i="80"/>
  <c r="AG163" i="80" s="1"/>
  <c r="AC125" i="80"/>
  <c r="AG125" i="80" s="1"/>
  <c r="AC74" i="80"/>
  <c r="AG74" i="80" s="1"/>
  <c r="AC55" i="80"/>
  <c r="AG55" i="80" s="1"/>
  <c r="AC130" i="80"/>
  <c r="AG130" i="80" s="1"/>
  <c r="AC142" i="80"/>
  <c r="AG142" i="80" s="1"/>
  <c r="AC166" i="80"/>
  <c r="AG166" i="80" s="1"/>
  <c r="AC106" i="80"/>
  <c r="AG106" i="80" s="1"/>
  <c r="AC49" i="80"/>
  <c r="AG49" i="80" s="1"/>
  <c r="AC127" i="80"/>
  <c r="AG127" i="80" s="1"/>
  <c r="AC96" i="80"/>
  <c r="AG96" i="80" s="1"/>
  <c r="AC28" i="80"/>
  <c r="AG28" i="80" s="1"/>
  <c r="AC19" i="80"/>
  <c r="AG19" i="80" s="1"/>
  <c r="AC165" i="80"/>
  <c r="AG165" i="80" s="1"/>
  <c r="AC98" i="80"/>
  <c r="AG98" i="80" s="1"/>
  <c r="AC17" i="80"/>
  <c r="AG17" i="80" s="1"/>
  <c r="AC92" i="80"/>
  <c r="AG92" i="80" s="1"/>
  <c r="AC34" i="80"/>
  <c r="AG34" i="80" s="1"/>
  <c r="AC75" i="80"/>
  <c r="AG75" i="80" s="1"/>
  <c r="AC120" i="80"/>
  <c r="AG120" i="80" s="1"/>
  <c r="AC40" i="80"/>
  <c r="AG40" i="80" s="1"/>
  <c r="AC10" i="80"/>
  <c r="AG10" i="80" s="1"/>
  <c r="AC15" i="80"/>
  <c r="AG15" i="80" s="1"/>
  <c r="AC71" i="80"/>
  <c r="AG71" i="80" s="1"/>
  <c r="AC7" i="80"/>
  <c r="AG7" i="80" s="1"/>
  <c r="AC156" i="80"/>
  <c r="AG156" i="80" s="1"/>
  <c r="AC178" i="80"/>
  <c r="AG178" i="80" s="1"/>
  <c r="AC157" i="80"/>
  <c r="AG157" i="80" s="1"/>
  <c r="AC89" i="80"/>
  <c r="AG89" i="80" s="1"/>
  <c r="AC69" i="80"/>
  <c r="AG69" i="80" s="1"/>
  <c r="AC68" i="80"/>
  <c r="AG68" i="80" s="1"/>
  <c r="AC52" i="80"/>
  <c r="AG52" i="80" s="1"/>
  <c r="AC162" i="80"/>
  <c r="AG162" i="80" s="1"/>
  <c r="AC53" i="80"/>
  <c r="AG53" i="80" s="1"/>
  <c r="AC81" i="80"/>
  <c r="AG81" i="80" s="1"/>
  <c r="AC65" i="80"/>
  <c r="AG65" i="80" s="1"/>
  <c r="AC58" i="80"/>
  <c r="AG58" i="80" s="1"/>
  <c r="AC16" i="80"/>
  <c r="AG16" i="80" s="1"/>
  <c r="AC154" i="80"/>
  <c r="AG154" i="80" s="1"/>
  <c r="AC32" i="80"/>
  <c r="AG32" i="80" s="1"/>
  <c r="AC59" i="80"/>
  <c r="AG59" i="80" s="1"/>
  <c r="AC54" i="80"/>
  <c r="AG54" i="80" s="1"/>
  <c r="AC115" i="80"/>
  <c r="AG115" i="80" s="1"/>
  <c r="AC64" i="80"/>
  <c r="AG64" i="80" s="1"/>
  <c r="AC5" i="80"/>
  <c r="AG5" i="80" s="1"/>
  <c r="AK180" i="80" s="1"/>
  <c r="AC144" i="80"/>
  <c r="AG144" i="80" s="1"/>
  <c r="AC175" i="80"/>
  <c r="AG175" i="80" s="1"/>
  <c r="AC30" i="80"/>
  <c r="AG30" i="80" s="1"/>
  <c r="AC107" i="80"/>
  <c r="AG107" i="80" s="1"/>
  <c r="AC114" i="80"/>
  <c r="AG114" i="80" s="1"/>
  <c r="AC70" i="80"/>
  <c r="AG70" i="80" s="1"/>
  <c r="AC6" i="80"/>
  <c r="AG6" i="80" s="1"/>
  <c r="AC164" i="80"/>
  <c r="AG164" i="80" s="1"/>
  <c r="AC122" i="80"/>
  <c r="AG122" i="80" s="1"/>
  <c r="AC170" i="80"/>
  <c r="AG170" i="80" s="1"/>
  <c r="AC124" i="80"/>
  <c r="AG124" i="80" s="1"/>
  <c r="AC105" i="80"/>
  <c r="AG105" i="80" s="1"/>
  <c r="AC123" i="80"/>
  <c r="AG123" i="80" s="1"/>
  <c r="AC60" i="80"/>
  <c r="AG60" i="80" s="1"/>
  <c r="AC76" i="80"/>
  <c r="AG76" i="80" s="1"/>
  <c r="AC145" i="80"/>
  <c r="AG145" i="80" s="1"/>
  <c r="AC158" i="80"/>
  <c r="AG158" i="80" s="1"/>
  <c r="AC160" i="80"/>
  <c r="AG160" i="80" s="1"/>
  <c r="AC82" i="80"/>
  <c r="AG82" i="80" s="1"/>
  <c r="AC119" i="80"/>
  <c r="AG119" i="80" s="1"/>
  <c r="AC57" i="80"/>
  <c r="AG57" i="80" s="1"/>
  <c r="AC103" i="80"/>
  <c r="AG103" i="80" s="1"/>
  <c r="AC152" i="80"/>
  <c r="AG152" i="80" s="1"/>
  <c r="AC67" i="80"/>
  <c r="AG67" i="80" s="1"/>
  <c r="AC62" i="80"/>
  <c r="AG62" i="80" s="1"/>
  <c r="AC35" i="80"/>
  <c r="AG35" i="80" s="1"/>
  <c r="AC174" i="80"/>
  <c r="AG174" i="80" s="1"/>
  <c r="AC137" i="80"/>
  <c r="AG137" i="80" s="1"/>
  <c r="AC41" i="80"/>
  <c r="AG41" i="80" s="1"/>
  <c r="AC77" i="80"/>
  <c r="AG77" i="80" s="1"/>
  <c r="AC26" i="80"/>
  <c r="AG26" i="80" s="1"/>
  <c r="U305" i="80"/>
  <c r="D4" i="80" s="1"/>
  <c r="BA52" i="87" l="1"/>
  <c r="AG171" i="87"/>
  <c r="AM52" i="87"/>
  <c r="AS52" i="87"/>
  <c r="AS172" i="87" s="1"/>
  <c r="AU52" i="87"/>
  <c r="AQ52" i="87"/>
  <c r="AQ172" i="87" s="1"/>
  <c r="AG52" i="87"/>
  <c r="BC52" i="87"/>
  <c r="AW52" i="87"/>
  <c r="AI52" i="87"/>
  <c r="AI172" i="87" s="1"/>
  <c r="AO52" i="87"/>
  <c r="AY52" i="87"/>
  <c r="AU171" i="87"/>
  <c r="AY171" i="87"/>
  <c r="AS171" i="87"/>
  <c r="BE51" i="87"/>
  <c r="BA171" i="87"/>
  <c r="AW171" i="87"/>
  <c r="AQ171" i="87"/>
  <c r="AI171" i="87"/>
  <c r="BA154" i="87"/>
  <c r="BE51" i="85"/>
  <c r="AM112" i="87"/>
  <c r="AY112" i="87"/>
  <c r="AY172" i="87" s="1"/>
  <c r="BE111" i="87"/>
  <c r="BC112" i="87"/>
  <c r="AG112" i="87"/>
  <c r="BA112" i="87"/>
  <c r="BA172" i="87" s="1"/>
  <c r="AO112" i="87"/>
  <c r="AK112" i="87"/>
  <c r="AK172" i="87" s="1"/>
  <c r="AW112" i="87"/>
  <c r="AW172" i="87" s="1"/>
  <c r="AD113" i="87"/>
  <c r="AI113" i="87" s="1"/>
  <c r="AK171" i="87"/>
  <c r="AU139" i="87"/>
  <c r="AW139" i="87"/>
  <c r="BE170" i="87"/>
  <c r="AO154" i="87"/>
  <c r="AU154" i="87"/>
  <c r="AY154" i="87"/>
  <c r="AS154" i="87"/>
  <c r="BE6" i="85"/>
  <c r="BE6" i="84"/>
  <c r="AW154" i="87"/>
  <c r="AM154" i="87"/>
  <c r="BE138" i="87"/>
  <c r="BE153" i="87"/>
  <c r="AS139" i="87"/>
  <c r="AI139" i="87"/>
  <c r="BA7" i="84"/>
  <c r="AK7" i="84"/>
  <c r="AY7" i="84"/>
  <c r="AI7" i="84"/>
  <c r="AW7" i="84"/>
  <c r="AG7" i="84"/>
  <c r="AU7" i="84"/>
  <c r="AS7" i="84"/>
  <c r="AQ7" i="84"/>
  <c r="AO7" i="84"/>
  <c r="BC7" i="84"/>
  <c r="AM7" i="84"/>
  <c r="AD8" i="84"/>
  <c r="AY7" i="85"/>
  <c r="AO7" i="85"/>
  <c r="AQ7" i="85"/>
  <c r="BA7" i="85"/>
  <c r="AI7" i="85"/>
  <c r="AK7" i="85"/>
  <c r="AU7" i="85"/>
  <c r="AW7" i="85"/>
  <c r="AS7" i="85"/>
  <c r="AG7" i="85"/>
  <c r="AM7" i="85"/>
  <c r="AD8" i="85"/>
  <c r="BC7" i="85"/>
  <c r="AY139" i="87"/>
  <c r="BA139" i="87"/>
  <c r="AM139" i="87"/>
  <c r="BC139" i="87"/>
  <c r="AO139" i="87"/>
  <c r="AG139" i="87"/>
  <c r="BC154" i="87"/>
  <c r="AK154" i="87"/>
  <c r="AI154" i="87"/>
  <c r="BE79" i="87"/>
  <c r="AK139" i="87"/>
  <c r="AQ154" i="87"/>
  <c r="AW20" i="87"/>
  <c r="AM20" i="87"/>
  <c r="AS20" i="87"/>
  <c r="AU20" i="87"/>
  <c r="AK20" i="87"/>
  <c r="BC20" i="87"/>
  <c r="AY20" i="87"/>
  <c r="AQ20" i="87"/>
  <c r="BA20" i="87"/>
  <c r="AG20" i="87"/>
  <c r="AO20" i="87"/>
  <c r="AI20" i="87"/>
  <c r="AD21" i="87"/>
  <c r="AQ139" i="87"/>
  <c r="AS35" i="87"/>
  <c r="AW35" i="87"/>
  <c r="BC35" i="87"/>
  <c r="AO35" i="87"/>
  <c r="AK35" i="87"/>
  <c r="AG35" i="87"/>
  <c r="AY35" i="87"/>
  <c r="BA35" i="87"/>
  <c r="AD36" i="87"/>
  <c r="AI35" i="87"/>
  <c r="AM35" i="87"/>
  <c r="AQ35" i="87"/>
  <c r="AU35" i="87"/>
  <c r="BE19" i="87"/>
  <c r="AM80" i="87"/>
  <c r="AW80" i="87"/>
  <c r="BA80" i="87"/>
  <c r="AO80" i="87"/>
  <c r="AS80" i="87"/>
  <c r="AG80" i="87"/>
  <c r="AK80" i="87"/>
  <c r="AD81" i="87"/>
  <c r="AY80" i="87"/>
  <c r="BC80" i="87"/>
  <c r="AQ80" i="87"/>
  <c r="AU80" i="87"/>
  <c r="AI80" i="87"/>
  <c r="AG154" i="87"/>
  <c r="BE34" i="87"/>
  <c r="AG95" i="87"/>
  <c r="AD96" i="87"/>
  <c r="BC95" i="87"/>
  <c r="AK95" i="87"/>
  <c r="AS95" i="87"/>
  <c r="AU95" i="87"/>
  <c r="AI95" i="87"/>
  <c r="BA95" i="87"/>
  <c r="AQ95" i="87"/>
  <c r="AW95" i="87"/>
  <c r="AY95" i="87"/>
  <c r="AO95" i="87"/>
  <c r="AM95" i="87"/>
  <c r="BE94" i="87"/>
  <c r="AD156" i="87"/>
  <c r="AD141" i="87"/>
  <c r="AD114" i="87"/>
  <c r="AQ113" i="87"/>
  <c r="AW113" i="87"/>
  <c r="AM127" i="87"/>
  <c r="AW129" i="87"/>
  <c r="AO129" i="87"/>
  <c r="AG129" i="87"/>
  <c r="BC129" i="87"/>
  <c r="AU129" i="87"/>
  <c r="AM129" i="87"/>
  <c r="AY129" i="87"/>
  <c r="AI129" i="87"/>
  <c r="AS129" i="87"/>
  <c r="AD130" i="87"/>
  <c r="AQ129" i="87"/>
  <c r="BA129" i="87"/>
  <c r="AK129" i="87"/>
  <c r="BE67" i="87"/>
  <c r="AU172" i="87"/>
  <c r="BC173" i="87"/>
  <c r="AU173" i="87"/>
  <c r="AM173" i="87"/>
  <c r="BA173" i="87"/>
  <c r="AD174" i="87"/>
  <c r="AY173" i="87"/>
  <c r="AQ173" i="87"/>
  <c r="AI173" i="87"/>
  <c r="AK173" i="87"/>
  <c r="AG173" i="87"/>
  <c r="AW173" i="87"/>
  <c r="AS173" i="87"/>
  <c r="AO173" i="87"/>
  <c r="AY127" i="87"/>
  <c r="BE7" i="87"/>
  <c r="AG127" i="87"/>
  <c r="AQ127" i="87"/>
  <c r="AK127" i="87"/>
  <c r="AU127" i="87"/>
  <c r="BC68" i="87"/>
  <c r="AU68" i="87"/>
  <c r="AM68" i="87"/>
  <c r="BA68" i="87"/>
  <c r="AS68" i="87"/>
  <c r="AK68" i="87"/>
  <c r="AD69" i="87"/>
  <c r="AY68" i="87"/>
  <c r="AQ68" i="87"/>
  <c r="AI68" i="87"/>
  <c r="AO68" i="87"/>
  <c r="AG68" i="87"/>
  <c r="AW68" i="87"/>
  <c r="AI127" i="87"/>
  <c r="AO127" i="87"/>
  <c r="BA53" i="87"/>
  <c r="AS53" i="87"/>
  <c r="AK53" i="87"/>
  <c r="AY53" i="87"/>
  <c r="AQ53" i="87"/>
  <c r="AI53" i="87"/>
  <c r="AW53" i="87"/>
  <c r="AO53" i="87"/>
  <c r="AG53" i="87"/>
  <c r="BC53" i="87"/>
  <c r="AU53" i="87"/>
  <c r="AM53" i="87"/>
  <c r="AD54" i="87"/>
  <c r="BA127" i="87"/>
  <c r="BA8" i="87"/>
  <c r="AS8" i="87"/>
  <c r="AK8" i="87"/>
  <c r="AY8" i="87"/>
  <c r="AO8" i="87"/>
  <c r="AI8" i="87"/>
  <c r="AD9" i="87"/>
  <c r="AU8" i="87"/>
  <c r="AW8" i="87"/>
  <c r="AM8" i="87"/>
  <c r="AQ8" i="87"/>
  <c r="AG8" i="87"/>
  <c r="BC8" i="87"/>
  <c r="AS127" i="87"/>
  <c r="AW127" i="87"/>
  <c r="BE126" i="87"/>
  <c r="BC127" i="87"/>
  <c r="BE128" i="87"/>
  <c r="AW35" i="85"/>
  <c r="AK35" i="85"/>
  <c r="AS35" i="85"/>
  <c r="AO35" i="85"/>
  <c r="AY35" i="85"/>
  <c r="AG35" i="85"/>
  <c r="AQ35" i="85"/>
  <c r="BC35" i="85"/>
  <c r="AI35" i="85"/>
  <c r="AU35" i="85"/>
  <c r="AM35" i="85"/>
  <c r="AD36" i="85"/>
  <c r="BA35" i="85"/>
  <c r="BC20" i="86"/>
  <c r="AO20" i="86"/>
  <c r="AY20" i="86"/>
  <c r="BA20" i="86"/>
  <c r="AQ20" i="86"/>
  <c r="AM20" i="86"/>
  <c r="AI20" i="86"/>
  <c r="AD21" i="86"/>
  <c r="AW20" i="86"/>
  <c r="AU20" i="86"/>
  <c r="AS20" i="86"/>
  <c r="AK20" i="86"/>
  <c r="AG20" i="86"/>
  <c r="AU35" i="86"/>
  <c r="AW35" i="86"/>
  <c r="AM35" i="86"/>
  <c r="AO35" i="86"/>
  <c r="BA35" i="86"/>
  <c r="AG35" i="86"/>
  <c r="AS35" i="86"/>
  <c r="AK35" i="86"/>
  <c r="AY35" i="86"/>
  <c r="AD36" i="86"/>
  <c r="AQ35" i="86"/>
  <c r="BC35" i="86"/>
  <c r="AI35" i="86"/>
  <c r="BE34" i="85"/>
  <c r="BE34" i="86"/>
  <c r="BE19" i="85"/>
  <c r="BE19" i="86"/>
  <c r="AD21" i="85"/>
  <c r="AS20" i="85"/>
  <c r="BC20" i="85"/>
  <c r="AK20" i="85"/>
  <c r="AM20" i="85"/>
  <c r="AQ20" i="85"/>
  <c r="AI20" i="85"/>
  <c r="AG20" i="85"/>
  <c r="AW20" i="85"/>
  <c r="AY20" i="85"/>
  <c r="AU20" i="85"/>
  <c r="AO20" i="85"/>
  <c r="BA20" i="85"/>
  <c r="BC53" i="86"/>
  <c r="AU53" i="86"/>
  <c r="AM53" i="86"/>
  <c r="BA53" i="86"/>
  <c r="AS53" i="86"/>
  <c r="AK53" i="86"/>
  <c r="AD54" i="86"/>
  <c r="AY53" i="86"/>
  <c r="AQ53" i="86"/>
  <c r="AI53" i="86"/>
  <c r="AW53" i="86"/>
  <c r="AO53" i="86"/>
  <c r="AG53" i="86"/>
  <c r="BE7" i="86"/>
  <c r="BE52" i="86"/>
  <c r="BC8" i="86"/>
  <c r="AU8" i="86"/>
  <c r="AM8" i="86"/>
  <c r="BA8" i="86"/>
  <c r="AS8" i="86"/>
  <c r="AK8" i="86"/>
  <c r="AD9" i="86"/>
  <c r="AY8" i="86"/>
  <c r="AQ8" i="86"/>
  <c r="AI8" i="86"/>
  <c r="AW8" i="86"/>
  <c r="AO8" i="86"/>
  <c r="AG8" i="86"/>
  <c r="BC53" i="85"/>
  <c r="AU53" i="85"/>
  <c r="AM53" i="85"/>
  <c r="BA53" i="85"/>
  <c r="AS53" i="85"/>
  <c r="AK53" i="85"/>
  <c r="AD54" i="85"/>
  <c r="AY53" i="85"/>
  <c r="AQ53" i="85"/>
  <c r="AI53" i="85"/>
  <c r="AW53" i="85"/>
  <c r="AO53" i="85"/>
  <c r="AG53" i="85"/>
  <c r="AC24" i="85"/>
  <c r="BE52" i="85"/>
  <c r="BE52" i="84"/>
  <c r="AU53" i="84"/>
  <c r="AS53" i="84"/>
  <c r="AQ53" i="84"/>
  <c r="AO53" i="84"/>
  <c r="AW53" i="84"/>
  <c r="BC53" i="84"/>
  <c r="AM53" i="84"/>
  <c r="BA53" i="84"/>
  <c r="AK53" i="84"/>
  <c r="AG53" i="84"/>
  <c r="AY53" i="84"/>
  <c r="AI53" i="84"/>
  <c r="AU35" i="84"/>
  <c r="AS35" i="84"/>
  <c r="AQ35" i="84"/>
  <c r="AO35" i="84"/>
  <c r="BC35" i="84"/>
  <c r="AM35" i="84"/>
  <c r="BA35" i="84"/>
  <c r="AK35" i="84"/>
  <c r="AY35" i="84"/>
  <c r="AI35" i="84"/>
  <c r="AW35" i="84"/>
  <c r="AG35" i="84"/>
  <c r="AD36" i="84"/>
  <c r="BC20" i="84"/>
  <c r="AM20" i="84"/>
  <c r="BA20" i="84"/>
  <c r="AK20" i="84"/>
  <c r="AY20" i="84"/>
  <c r="AI20" i="84"/>
  <c r="AW20" i="84"/>
  <c r="AG20" i="84"/>
  <c r="AU20" i="84"/>
  <c r="AS20" i="84"/>
  <c r="AQ20" i="84"/>
  <c r="AO20" i="84"/>
  <c r="AD21" i="84"/>
  <c r="BE19" i="84"/>
  <c r="BE34" i="84"/>
  <c r="AD54" i="84"/>
  <c r="AO52" i="82"/>
  <c r="BA52" i="82"/>
  <c r="AG52" i="82"/>
  <c r="AU52" i="82"/>
  <c r="AS52" i="82"/>
  <c r="AQ52" i="82"/>
  <c r="AM52" i="82"/>
  <c r="AI52" i="82"/>
  <c r="AK52" i="82"/>
  <c r="AW52" i="82"/>
  <c r="BC52" i="82"/>
  <c r="AY52" i="82"/>
  <c r="AD53" i="82"/>
  <c r="BE51" i="82"/>
  <c r="AO35" i="82"/>
  <c r="BC35" i="82"/>
  <c r="AG35" i="82"/>
  <c r="BA35" i="82"/>
  <c r="AM35" i="82"/>
  <c r="AY35" i="82"/>
  <c r="AK35" i="82"/>
  <c r="AQ35" i="82"/>
  <c r="AD36" i="82"/>
  <c r="AI35" i="82"/>
  <c r="AU35" i="82"/>
  <c r="AW35" i="82"/>
  <c r="AS35" i="82"/>
  <c r="AD36" i="83"/>
  <c r="BC20" i="82"/>
  <c r="AI20" i="82"/>
  <c r="AU20" i="82"/>
  <c r="AG20" i="82"/>
  <c r="AM20" i="82"/>
  <c r="AY20" i="82"/>
  <c r="AD21" i="82"/>
  <c r="BA20" i="82"/>
  <c r="AS20" i="82"/>
  <c r="AW20" i="82"/>
  <c r="AK20" i="82"/>
  <c r="AO20" i="82"/>
  <c r="AQ20" i="82"/>
  <c r="BE34" i="82"/>
  <c r="BE19" i="82"/>
  <c r="AD21" i="83"/>
  <c r="BC54" i="83"/>
  <c r="AU54" i="83"/>
  <c r="AM54" i="83"/>
  <c r="AD55" i="83"/>
  <c r="BA54" i="83"/>
  <c r="AS54" i="83"/>
  <c r="AK54" i="83"/>
  <c r="AY54" i="83"/>
  <c r="AQ54" i="83"/>
  <c r="AI54" i="83"/>
  <c r="AG54" i="83"/>
  <c r="AW54" i="83"/>
  <c r="AO54" i="83"/>
  <c r="AY8" i="83"/>
  <c r="AQ8" i="83"/>
  <c r="AI8" i="83"/>
  <c r="AW8" i="83"/>
  <c r="AO8" i="83"/>
  <c r="AG8" i="83"/>
  <c r="BC8" i="83"/>
  <c r="AU8" i="83"/>
  <c r="AM8" i="83"/>
  <c r="AD9" i="83"/>
  <c r="BA8" i="83"/>
  <c r="AS8" i="83"/>
  <c r="AK8" i="83"/>
  <c r="BE53" i="83"/>
  <c r="BE7" i="82"/>
  <c r="AD9" i="82"/>
  <c r="AW8" i="82"/>
  <c r="AO8" i="82"/>
  <c r="AG8" i="82"/>
  <c r="BC8" i="82"/>
  <c r="AU8" i="82"/>
  <c r="AM8" i="82"/>
  <c r="BA8" i="82"/>
  <c r="AS8" i="82"/>
  <c r="AK8" i="82"/>
  <c r="AY8" i="82"/>
  <c r="AQ8" i="82"/>
  <c r="AI8" i="82"/>
  <c r="AC123" i="81"/>
  <c r="AG123" i="81" s="1"/>
  <c r="AC36" i="81"/>
  <c r="AG36" i="81" s="1"/>
  <c r="AC51" i="81"/>
  <c r="AG51" i="81" s="1"/>
  <c r="AC158" i="81"/>
  <c r="AG158" i="81" s="1"/>
  <c r="AC106" i="81"/>
  <c r="AG106" i="81" s="1"/>
  <c r="AC171" i="81"/>
  <c r="AG171" i="81" s="1"/>
  <c r="AC128" i="81"/>
  <c r="AG128" i="81" s="1"/>
  <c r="AC57" i="81"/>
  <c r="AG57" i="81" s="1"/>
  <c r="AC147" i="81"/>
  <c r="AG147" i="81" s="1"/>
  <c r="AC173" i="81"/>
  <c r="AG173" i="81" s="1"/>
  <c r="AC161" i="81"/>
  <c r="AG161" i="81" s="1"/>
  <c r="AC116" i="81"/>
  <c r="AG116" i="81" s="1"/>
  <c r="AC99" i="81"/>
  <c r="AG99" i="81" s="1"/>
  <c r="AC13" i="81"/>
  <c r="AG13" i="81" s="1"/>
  <c r="AC102" i="81"/>
  <c r="AG102" i="81" s="1"/>
  <c r="AC148" i="81"/>
  <c r="AG148" i="81" s="1"/>
  <c r="AC136" i="81"/>
  <c r="AG136" i="81" s="1"/>
  <c r="AC94" i="81"/>
  <c r="AG94" i="81" s="1"/>
  <c r="AC167" i="81"/>
  <c r="AG167" i="81" s="1"/>
  <c r="AC64" i="81"/>
  <c r="AG64" i="81" s="1"/>
  <c r="AC20" i="81"/>
  <c r="AG20" i="81" s="1"/>
  <c r="AC163" i="81"/>
  <c r="AG163" i="81" s="1"/>
  <c r="AC168" i="81"/>
  <c r="AG168" i="81" s="1"/>
  <c r="AK212" i="80"/>
  <c r="AK217" i="80"/>
  <c r="AK214" i="80"/>
  <c r="AK219" i="80"/>
  <c r="AK216" i="80"/>
  <c r="AK221" i="80"/>
  <c r="AK234" i="80"/>
  <c r="AK239" i="80"/>
  <c r="AK236" i="80"/>
  <c r="AK243" i="80"/>
  <c r="AK238" i="80"/>
  <c r="AK227" i="80"/>
  <c r="AK224" i="80"/>
  <c r="AK213" i="80"/>
  <c r="AK194" i="80"/>
  <c r="AK199" i="80"/>
  <c r="AK228" i="80"/>
  <c r="AK233" i="80"/>
  <c r="AK230" i="80"/>
  <c r="AK235" i="80"/>
  <c r="AK232" i="80"/>
  <c r="AK237" i="80"/>
  <c r="AK250" i="80"/>
  <c r="AK257" i="80"/>
  <c r="AK252" i="80"/>
  <c r="AK259" i="80"/>
  <c r="AK254" i="80"/>
  <c r="AK245" i="80"/>
  <c r="AK240" i="80"/>
  <c r="AK229" i="80"/>
  <c r="AK210" i="80"/>
  <c r="AK215" i="80"/>
  <c r="AK244" i="80"/>
  <c r="AK251" i="80"/>
  <c r="AK246" i="80"/>
  <c r="AK253" i="80"/>
  <c r="AK248" i="80"/>
  <c r="AK255" i="80"/>
  <c r="AK266" i="80"/>
  <c r="AK273" i="80"/>
  <c r="AK268" i="80"/>
  <c r="AK275" i="80"/>
  <c r="AK270" i="80"/>
  <c r="AK261" i="80"/>
  <c r="AK256" i="80"/>
  <c r="AK247" i="80"/>
  <c r="AK226" i="80"/>
  <c r="AK231" i="80"/>
  <c r="AK260" i="80"/>
  <c r="AK267" i="80"/>
  <c r="AK262" i="80"/>
  <c r="AK269" i="80"/>
  <c r="AK264" i="80"/>
  <c r="AK271" i="80"/>
  <c r="AK282" i="80"/>
  <c r="AK291" i="80"/>
  <c r="AK284" i="80"/>
  <c r="AK293" i="80"/>
  <c r="AK286" i="80"/>
  <c r="AK277" i="80"/>
  <c r="AK272" i="80"/>
  <c r="AK263" i="80"/>
  <c r="AK242" i="80"/>
  <c r="AK249" i="80"/>
  <c r="AK276" i="80"/>
  <c r="AK285" i="80"/>
  <c r="AK278" i="80"/>
  <c r="AK287" i="80"/>
  <c r="AK280" i="80"/>
  <c r="AK289" i="80"/>
  <c r="AK298" i="80"/>
  <c r="AK168" i="80"/>
  <c r="AK300" i="80"/>
  <c r="AK129" i="80"/>
  <c r="AK302" i="80"/>
  <c r="AK295" i="80"/>
  <c r="AK288" i="80"/>
  <c r="AK279" i="80"/>
  <c r="AK258" i="80"/>
  <c r="AK265" i="80"/>
  <c r="AK292" i="80"/>
  <c r="AK301" i="80"/>
  <c r="AK294" i="80"/>
  <c r="AK303" i="80"/>
  <c r="AK296" i="80"/>
  <c r="AK186" i="80"/>
  <c r="AK191" i="80"/>
  <c r="AK188" i="80"/>
  <c r="AK193" i="80"/>
  <c r="AK190" i="80"/>
  <c r="AK179" i="80"/>
  <c r="AK167" i="80"/>
  <c r="AK304" i="80"/>
  <c r="AK297" i="80"/>
  <c r="AK274" i="80"/>
  <c r="AK281" i="80"/>
  <c r="AK185" i="80"/>
  <c r="AK182" i="80"/>
  <c r="AK187" i="80"/>
  <c r="AK184" i="80"/>
  <c r="AK189" i="80"/>
  <c r="AK202" i="80"/>
  <c r="AK207" i="80"/>
  <c r="AK204" i="80"/>
  <c r="AK209" i="80"/>
  <c r="AK206" i="80"/>
  <c r="AK195" i="80"/>
  <c r="AK192" i="80"/>
  <c r="AK181" i="80"/>
  <c r="AK176" i="80"/>
  <c r="AK290" i="80"/>
  <c r="AK299" i="80"/>
  <c r="AK196" i="80"/>
  <c r="AK201" i="80"/>
  <c r="AK198" i="80"/>
  <c r="AK203" i="80"/>
  <c r="AK200" i="80"/>
  <c r="AK205" i="80"/>
  <c r="AK218" i="80"/>
  <c r="AK223" i="80"/>
  <c r="AK220" i="80"/>
  <c r="AK225" i="80"/>
  <c r="AK222" i="80"/>
  <c r="AK211" i="80"/>
  <c r="AK208" i="80"/>
  <c r="AK197" i="80"/>
  <c r="AK161" i="80"/>
  <c r="AK183" i="80"/>
  <c r="AC77" i="81"/>
  <c r="AG77" i="81" s="1"/>
  <c r="AC142" i="81"/>
  <c r="AG142" i="81" s="1"/>
  <c r="AC129" i="81"/>
  <c r="AG129" i="81" s="1"/>
  <c r="AC175" i="81"/>
  <c r="AG175" i="81" s="1"/>
  <c r="AC143" i="81"/>
  <c r="AG143" i="81" s="1"/>
  <c r="AC139" i="81"/>
  <c r="AG139" i="81" s="1"/>
  <c r="AC67" i="81"/>
  <c r="AG67" i="81" s="1"/>
  <c r="AC160" i="81"/>
  <c r="AG160" i="81" s="1"/>
  <c r="AC154" i="81"/>
  <c r="AG154" i="81" s="1"/>
  <c r="AC24" i="81"/>
  <c r="AG24" i="81" s="1"/>
  <c r="AC88" i="81"/>
  <c r="AG88" i="81" s="1"/>
  <c r="AC109" i="81"/>
  <c r="AG109" i="81" s="1"/>
  <c r="AC54" i="81"/>
  <c r="AG54" i="81" s="1"/>
  <c r="AC157" i="81"/>
  <c r="AG157" i="81" s="1"/>
  <c r="AC133" i="81"/>
  <c r="AG133" i="81" s="1"/>
  <c r="AC104" i="81"/>
  <c r="AG104" i="81" s="1"/>
  <c r="AC16" i="81"/>
  <c r="AG16" i="81" s="1"/>
  <c r="AC130" i="81"/>
  <c r="AG130" i="81" s="1"/>
  <c r="AC159" i="81"/>
  <c r="AG159" i="81" s="1"/>
  <c r="AK160" i="80"/>
  <c r="AC38" i="81"/>
  <c r="AG38" i="81" s="1"/>
  <c r="AC60" i="81"/>
  <c r="AG60" i="81" s="1"/>
  <c r="AC58" i="81"/>
  <c r="AG58" i="81" s="1"/>
  <c r="AC82" i="81"/>
  <c r="AG82" i="81" s="1"/>
  <c r="AC86" i="81"/>
  <c r="AG86" i="81" s="1"/>
  <c r="AC151" i="81"/>
  <c r="AG151" i="81" s="1"/>
  <c r="AC10" i="81"/>
  <c r="AG10" i="81" s="1"/>
  <c r="AC59" i="81"/>
  <c r="AG59" i="81" s="1"/>
  <c r="AC31" i="81"/>
  <c r="AG31" i="81" s="1"/>
  <c r="AC18" i="81"/>
  <c r="AG18" i="81" s="1"/>
  <c r="AC7" i="81"/>
  <c r="AG7" i="81" s="1"/>
  <c r="AC120" i="81"/>
  <c r="AG120" i="81" s="1"/>
  <c r="AC170" i="81"/>
  <c r="AG170" i="81" s="1"/>
  <c r="AC124" i="81"/>
  <c r="AG124" i="81" s="1"/>
  <c r="AC26" i="81"/>
  <c r="AG26" i="81" s="1"/>
  <c r="AC172" i="81"/>
  <c r="AG172" i="81" s="1"/>
  <c r="AC85" i="81"/>
  <c r="AG85" i="81" s="1"/>
  <c r="AC155" i="81"/>
  <c r="AG155" i="81" s="1"/>
  <c r="AC153" i="81"/>
  <c r="AG153" i="81" s="1"/>
  <c r="AC164" i="81"/>
  <c r="AG164" i="81" s="1"/>
  <c r="AC118" i="81"/>
  <c r="AG118" i="81" s="1"/>
  <c r="AC150" i="81"/>
  <c r="AG150" i="81" s="1"/>
  <c r="AC165" i="81"/>
  <c r="AG165" i="81" s="1"/>
  <c r="AC138" i="81"/>
  <c r="AG138" i="81" s="1"/>
  <c r="AC65" i="81"/>
  <c r="AG65" i="81" s="1"/>
  <c r="AC137" i="81"/>
  <c r="AG137" i="81" s="1"/>
  <c r="AC78" i="81"/>
  <c r="AG78" i="81" s="1"/>
  <c r="AC107" i="81"/>
  <c r="AG107" i="81" s="1"/>
  <c r="AC100" i="81"/>
  <c r="AG100" i="81" s="1"/>
  <c r="AC66" i="81"/>
  <c r="AG66" i="81" s="1"/>
  <c r="AC42" i="81"/>
  <c r="AG42" i="81" s="1"/>
  <c r="AC68" i="81"/>
  <c r="AG68" i="81" s="1"/>
  <c r="AC53" i="81"/>
  <c r="AG53" i="81" s="1"/>
  <c r="AC97" i="81"/>
  <c r="AG97" i="81" s="1"/>
  <c r="AC47" i="81"/>
  <c r="AG47" i="81" s="1"/>
  <c r="AC166" i="81"/>
  <c r="AG166" i="81" s="1"/>
  <c r="AC56" i="81"/>
  <c r="AG56" i="81" s="1"/>
  <c r="AC111" i="81"/>
  <c r="AG111" i="81" s="1"/>
  <c r="AC152" i="81"/>
  <c r="AG152" i="81" s="1"/>
  <c r="AC80" i="81"/>
  <c r="AG80" i="81" s="1"/>
  <c r="AC79" i="81"/>
  <c r="AG79" i="81" s="1"/>
  <c r="AC81" i="81"/>
  <c r="AG81" i="81" s="1"/>
  <c r="AC122" i="81"/>
  <c r="AG122" i="81" s="1"/>
  <c r="AC114" i="81"/>
  <c r="AG114" i="81" s="1"/>
  <c r="AC35" i="81"/>
  <c r="AG35" i="81" s="1"/>
  <c r="AC144" i="81"/>
  <c r="AG144" i="81" s="1"/>
  <c r="AC132" i="81"/>
  <c r="AG132" i="81" s="1"/>
  <c r="AC48" i="81"/>
  <c r="AG48" i="81" s="1"/>
  <c r="AC105" i="81"/>
  <c r="AG105" i="81" s="1"/>
  <c r="AC101" i="81"/>
  <c r="AG101" i="81" s="1"/>
  <c r="AC50" i="81"/>
  <c r="AG50" i="81" s="1"/>
  <c r="AC33" i="81"/>
  <c r="AG33" i="81" s="1"/>
  <c r="AC93" i="81"/>
  <c r="AG93" i="81" s="1"/>
  <c r="AC121" i="81"/>
  <c r="AG121" i="81" s="1"/>
  <c r="AC52" i="81"/>
  <c r="AG52" i="81" s="1"/>
  <c r="AC27" i="81"/>
  <c r="AG27" i="81" s="1"/>
  <c r="AC9" i="81"/>
  <c r="AG9" i="81" s="1"/>
  <c r="AC75" i="81"/>
  <c r="AG75" i="81" s="1"/>
  <c r="AC46" i="81"/>
  <c r="AG46" i="81" s="1"/>
  <c r="AC70" i="81"/>
  <c r="AG70" i="81" s="1"/>
  <c r="AC69" i="81"/>
  <c r="AG69" i="81" s="1"/>
  <c r="AC12" i="81"/>
  <c r="AG12" i="81" s="1"/>
  <c r="AC61" i="81"/>
  <c r="AG61" i="81" s="1"/>
  <c r="AC17" i="81"/>
  <c r="AG17" i="81" s="1"/>
  <c r="AC6" i="81"/>
  <c r="AG6" i="81" s="1"/>
  <c r="AC28" i="81"/>
  <c r="AG28" i="81" s="1"/>
  <c r="AC92" i="81"/>
  <c r="AG92" i="81" s="1"/>
  <c r="AC145" i="81"/>
  <c r="AG145" i="81" s="1"/>
  <c r="AC125" i="81"/>
  <c r="AG125" i="81" s="1"/>
  <c r="AC74" i="81"/>
  <c r="AG74" i="81" s="1"/>
  <c r="AC98" i="81"/>
  <c r="AG98" i="81" s="1"/>
  <c r="AC29" i="81"/>
  <c r="AG29" i="81" s="1"/>
  <c r="AC146" i="81"/>
  <c r="AG146" i="81" s="1"/>
  <c r="AC11" i="81"/>
  <c r="AG11" i="81" s="1"/>
  <c r="AC43" i="81"/>
  <c r="AG43" i="81" s="1"/>
  <c r="AC162" i="81"/>
  <c r="AG162" i="81" s="1"/>
  <c r="AC25" i="81"/>
  <c r="AG25" i="81" s="1"/>
  <c r="AC90" i="81"/>
  <c r="AG90" i="81" s="1"/>
  <c r="AC131" i="81"/>
  <c r="AG131" i="81" s="1"/>
  <c r="AC127" i="81"/>
  <c r="AG127" i="81" s="1"/>
  <c r="AC55" i="81"/>
  <c r="AG55" i="81" s="1"/>
  <c r="AC115" i="81"/>
  <c r="AG115" i="81" s="1"/>
  <c r="AC44" i="81"/>
  <c r="AG44" i="81" s="1"/>
  <c r="AC119" i="81"/>
  <c r="AG119" i="81" s="1"/>
  <c r="AC62" i="81"/>
  <c r="AG62" i="81" s="1"/>
  <c r="AC83" i="81"/>
  <c r="AG83" i="81" s="1"/>
  <c r="AC5" i="81"/>
  <c r="AG5" i="81" s="1"/>
  <c r="AC34" i="81"/>
  <c r="AG34" i="81" s="1"/>
  <c r="AC14" i="81"/>
  <c r="AG14" i="81" s="1"/>
  <c r="AC15" i="81"/>
  <c r="AG15" i="81" s="1"/>
  <c r="AC22" i="81"/>
  <c r="AG22" i="81" s="1"/>
  <c r="AC149" i="81"/>
  <c r="AG149" i="81" s="1"/>
  <c r="AC8" i="81"/>
  <c r="AG8" i="81" s="1"/>
  <c r="AC113" i="81"/>
  <c r="AG113" i="81" s="1"/>
  <c r="AC87" i="81"/>
  <c r="AG87" i="81" s="1"/>
  <c r="AC112" i="81"/>
  <c r="AG112" i="81" s="1"/>
  <c r="AC135" i="81"/>
  <c r="AG135" i="81" s="1"/>
  <c r="AC110" i="81"/>
  <c r="AG110" i="81" s="1"/>
  <c r="AC19" i="81"/>
  <c r="AG19" i="81" s="1"/>
  <c r="AC23" i="81"/>
  <c r="AG23" i="81" s="1"/>
  <c r="AC140" i="81"/>
  <c r="AG140" i="81" s="1"/>
  <c r="AC95" i="81"/>
  <c r="AG95" i="81" s="1"/>
  <c r="AC30" i="81"/>
  <c r="AG30" i="81" s="1"/>
  <c r="AC156" i="81"/>
  <c r="AG156" i="81" s="1"/>
  <c r="AC84" i="81"/>
  <c r="AG84" i="81" s="1"/>
  <c r="AC169" i="81"/>
  <c r="AG169" i="81" s="1"/>
  <c r="AC49" i="81"/>
  <c r="AG49" i="81" s="1"/>
  <c r="AC63" i="81"/>
  <c r="AG63" i="81" s="1"/>
  <c r="AC141" i="81"/>
  <c r="AG141" i="81" s="1"/>
  <c r="AC39" i="81"/>
  <c r="AG39" i="81" s="1"/>
  <c r="AC178" i="81"/>
  <c r="AG178" i="81" s="1"/>
  <c r="AC41" i="81"/>
  <c r="AG41" i="81" s="1"/>
  <c r="AC103" i="81"/>
  <c r="AG103" i="81" s="1"/>
  <c r="AC134" i="81"/>
  <c r="AG134" i="81" s="1"/>
  <c r="AC73" i="81"/>
  <c r="AG73" i="81" s="1"/>
  <c r="AC174" i="81"/>
  <c r="AG174" i="81" s="1"/>
  <c r="AC21" i="81"/>
  <c r="AG21" i="81" s="1"/>
  <c r="AC117" i="81"/>
  <c r="AG117" i="81" s="1"/>
  <c r="AC40" i="81"/>
  <c r="AG40" i="81" s="1"/>
  <c r="AC96" i="81"/>
  <c r="AG96" i="81" s="1"/>
  <c r="AC45" i="81"/>
  <c r="AG45" i="81" s="1"/>
  <c r="AC108" i="81"/>
  <c r="AG108" i="81" s="1"/>
  <c r="AC126" i="81"/>
  <c r="AG126" i="81" s="1"/>
  <c r="AC89" i="81"/>
  <c r="AG89" i="81" s="1"/>
  <c r="AC37" i="81"/>
  <c r="AG37" i="81" s="1"/>
  <c r="AC91" i="81"/>
  <c r="AG91" i="81" s="1"/>
  <c r="AC71" i="81"/>
  <c r="AG71" i="81" s="1"/>
  <c r="AC32" i="81"/>
  <c r="AG32" i="81" s="1"/>
  <c r="AC76" i="81"/>
  <c r="AG76" i="81" s="1"/>
  <c r="AK67" i="80"/>
  <c r="AK141" i="80"/>
  <c r="AK52" i="80"/>
  <c r="AK137" i="80"/>
  <c r="AK107" i="80"/>
  <c r="AK156" i="80"/>
  <c r="AK74" i="80"/>
  <c r="AK132" i="80"/>
  <c r="AK51" i="80"/>
  <c r="AK174" i="80"/>
  <c r="AK30" i="80"/>
  <c r="AK71" i="80"/>
  <c r="AK125" i="80"/>
  <c r="AK37" i="80"/>
  <c r="AK85" i="80"/>
  <c r="AK35" i="80"/>
  <c r="AK175" i="80"/>
  <c r="AK62" i="80"/>
  <c r="AK144" i="80"/>
  <c r="AK149" i="80"/>
  <c r="AK158" i="80"/>
  <c r="AK47" i="80"/>
  <c r="AK169" i="80"/>
  <c r="AK103" i="80"/>
  <c r="AK40" i="80"/>
  <c r="AK86" i="80"/>
  <c r="AK7" i="80"/>
  <c r="AK57" i="80"/>
  <c r="AK140" i="80"/>
  <c r="AK119" i="80"/>
  <c r="AK88" i="80"/>
  <c r="AK82" i="80"/>
  <c r="AK106" i="80"/>
  <c r="AK166" i="80"/>
  <c r="AK24" i="80"/>
  <c r="AK148" i="80"/>
  <c r="AK18" i="80"/>
  <c r="AK27" i="80"/>
  <c r="AK61" i="80"/>
  <c r="AK43" i="80"/>
  <c r="AK133" i="80"/>
  <c r="AK172" i="80"/>
  <c r="AK145" i="80"/>
  <c r="AK16" i="80"/>
  <c r="AK68" i="80"/>
  <c r="AK104" i="80"/>
  <c r="AK78" i="80"/>
  <c r="AK97" i="80"/>
  <c r="AK64" i="80"/>
  <c r="AK69" i="80"/>
  <c r="AK120" i="80"/>
  <c r="AK25" i="80"/>
  <c r="AK73" i="80"/>
  <c r="AK23" i="80"/>
  <c r="AK102" i="80"/>
  <c r="AK6" i="80"/>
  <c r="AK31" i="80"/>
  <c r="AK89" i="80"/>
  <c r="AK75" i="80"/>
  <c r="AK101" i="80"/>
  <c r="AK42" i="80"/>
  <c r="AK99" i="80"/>
  <c r="AK39" i="80"/>
  <c r="AK76" i="80"/>
  <c r="AK115" i="80"/>
  <c r="AK90" i="80"/>
  <c r="AK142" i="80"/>
  <c r="AK94" i="80"/>
  <c r="AK9" i="80"/>
  <c r="AK150" i="80"/>
  <c r="AK87" i="80"/>
  <c r="AK152" i="80"/>
  <c r="AK60" i="80"/>
  <c r="AK54" i="80"/>
  <c r="AK44" i="80"/>
  <c r="AK26" i="80"/>
  <c r="AK59" i="80"/>
  <c r="AK157" i="80"/>
  <c r="AK130" i="80"/>
  <c r="AK83" i="80"/>
  <c r="AK66" i="80"/>
  <c r="AK77" i="80"/>
  <c r="AK123" i="80"/>
  <c r="AK32" i="80"/>
  <c r="AK178" i="80"/>
  <c r="AK19" i="80"/>
  <c r="AK55" i="80"/>
  <c r="AK126" i="80"/>
  <c r="AK79" i="80"/>
  <c r="AK143" i="80"/>
  <c r="AK41" i="80"/>
  <c r="AK105" i="80"/>
  <c r="AK34" i="80"/>
  <c r="AK21" i="80"/>
  <c r="AK111" i="80"/>
  <c r="AK177" i="80"/>
  <c r="AK45" i="80"/>
  <c r="AK124" i="80"/>
  <c r="AK154" i="80"/>
  <c r="AK91" i="80"/>
  <c r="AK38" i="80"/>
  <c r="AK173" i="80"/>
  <c r="AK84" i="80"/>
  <c r="AK170" i="80"/>
  <c r="AK159" i="80"/>
  <c r="AK10" i="80"/>
  <c r="AK92" i="80"/>
  <c r="AK36" i="80"/>
  <c r="AK14" i="80"/>
  <c r="AK48" i="80"/>
  <c r="AK122" i="80"/>
  <c r="AK46" i="80"/>
  <c r="AK108" i="80"/>
  <c r="AK163" i="80"/>
  <c r="AK113" i="80"/>
  <c r="AK155" i="80"/>
  <c r="AK22" i="80"/>
  <c r="AK164" i="80"/>
  <c r="AK11" i="80"/>
  <c r="AK17" i="80"/>
  <c r="AK8" i="80"/>
  <c r="AK138" i="80"/>
  <c r="AK29" i="80"/>
  <c r="AK117" i="80"/>
  <c r="AK12" i="80"/>
  <c r="AK58" i="80"/>
  <c r="AK72" i="80"/>
  <c r="AK98" i="80"/>
  <c r="AK20" i="80"/>
  <c r="AK112" i="80"/>
  <c r="AK134" i="80"/>
  <c r="AK110" i="80"/>
  <c r="AK33" i="80"/>
  <c r="AK5" i="80"/>
  <c r="AK93" i="80"/>
  <c r="AK165" i="80"/>
  <c r="AK121" i="80"/>
  <c r="AK109" i="80"/>
  <c r="AK153" i="80"/>
  <c r="AK15" i="80"/>
  <c r="AK70" i="80"/>
  <c r="AK65" i="80"/>
  <c r="AK116" i="80"/>
  <c r="AK151" i="80"/>
  <c r="AK56" i="80"/>
  <c r="AK139" i="80"/>
  <c r="AK114" i="80"/>
  <c r="AK81" i="80"/>
  <c r="AK135" i="80"/>
  <c r="AK118" i="80"/>
  <c r="AK80" i="80"/>
  <c r="AK128" i="80"/>
  <c r="AK95" i="80"/>
  <c r="AK136" i="80"/>
  <c r="AK53" i="80"/>
  <c r="AK147" i="80"/>
  <c r="AK28" i="80"/>
  <c r="AK131" i="80"/>
  <c r="AK146" i="80"/>
  <c r="AK96" i="80"/>
  <c r="AK100" i="80"/>
  <c r="AK162" i="80"/>
  <c r="AK127" i="80"/>
  <c r="AK50" i="80"/>
  <c r="AK63" i="80"/>
  <c r="AK49" i="80"/>
  <c r="AK13" i="80"/>
  <c r="AK171" i="80"/>
  <c r="BE52" i="87" l="1"/>
  <c r="AM172" i="87"/>
  <c r="AO172" i="87"/>
  <c r="AG172" i="87"/>
  <c r="BC172" i="87"/>
  <c r="BE171" i="87"/>
  <c r="BE112" i="87"/>
  <c r="AU113" i="87"/>
  <c r="AY113" i="87"/>
  <c r="BC113" i="87"/>
  <c r="AK113" i="87"/>
  <c r="AG113" i="87"/>
  <c r="AS113" i="87"/>
  <c r="AM113" i="87"/>
  <c r="BA113" i="87"/>
  <c r="AO113" i="87"/>
  <c r="BC140" i="87"/>
  <c r="BA155" i="87"/>
  <c r="AW140" i="87"/>
  <c r="AS140" i="87"/>
  <c r="AO140" i="87"/>
  <c r="BE154" i="87"/>
  <c r="AI140" i="87"/>
  <c r="AU140" i="87"/>
  <c r="AQ140" i="87"/>
  <c r="AK140" i="87"/>
  <c r="AY155" i="87"/>
  <c r="AM140" i="87"/>
  <c r="BC155" i="87"/>
  <c r="BE7" i="85"/>
  <c r="BE7" i="84"/>
  <c r="AS8" i="84"/>
  <c r="AQ8" i="84"/>
  <c r="AO8" i="84"/>
  <c r="BC8" i="84"/>
  <c r="AM8" i="84"/>
  <c r="BA8" i="84"/>
  <c r="AK8" i="84"/>
  <c r="AY8" i="84"/>
  <c r="AI8" i="84"/>
  <c r="AW8" i="84"/>
  <c r="AG8" i="84"/>
  <c r="AU8" i="84"/>
  <c r="AD9" i="84"/>
  <c r="AM8" i="85"/>
  <c r="AO8" i="85"/>
  <c r="AD9" i="85"/>
  <c r="BA8" i="85"/>
  <c r="AY8" i="85"/>
  <c r="AK8" i="85"/>
  <c r="AG8" i="85"/>
  <c r="AI8" i="85"/>
  <c r="BC8" i="85"/>
  <c r="AQ8" i="85"/>
  <c r="AW8" i="85"/>
  <c r="AU8" i="85"/>
  <c r="AS8" i="85"/>
  <c r="AK155" i="87"/>
  <c r="AY140" i="87"/>
  <c r="BA140" i="87"/>
  <c r="AI155" i="87"/>
  <c r="AQ155" i="87"/>
  <c r="BE139" i="87"/>
  <c r="BE20" i="87"/>
  <c r="AD157" i="87"/>
  <c r="BE80" i="87"/>
  <c r="AO155" i="87"/>
  <c r="AD142" i="87"/>
  <c r="AM155" i="87"/>
  <c r="AW155" i="87"/>
  <c r="AI36" i="87"/>
  <c r="AD37" i="87"/>
  <c r="AW36" i="87"/>
  <c r="AY36" i="87"/>
  <c r="AK36" i="87"/>
  <c r="AG36" i="87"/>
  <c r="BC36" i="87"/>
  <c r="AO36" i="87"/>
  <c r="AS36" i="87"/>
  <c r="BA36" i="87"/>
  <c r="AU36" i="87"/>
  <c r="AQ36" i="87"/>
  <c r="AM36" i="87"/>
  <c r="AS155" i="87"/>
  <c r="AG140" i="87"/>
  <c r="BC96" i="87"/>
  <c r="AQ96" i="87"/>
  <c r="BA96" i="87"/>
  <c r="AG96" i="87"/>
  <c r="AS96" i="87"/>
  <c r="AY96" i="87"/>
  <c r="AK96" i="87"/>
  <c r="AO96" i="87"/>
  <c r="AU96" i="87"/>
  <c r="AM96" i="87"/>
  <c r="AD97" i="87"/>
  <c r="AW96" i="87"/>
  <c r="AI96" i="87"/>
  <c r="BA21" i="87"/>
  <c r="AI21" i="87"/>
  <c r="AQ21" i="87"/>
  <c r="AY21" i="87"/>
  <c r="AM21" i="87"/>
  <c r="AW21" i="87"/>
  <c r="BC21" i="87"/>
  <c r="AO21" i="87"/>
  <c r="AU21" i="87"/>
  <c r="AG21" i="87"/>
  <c r="AS21" i="87"/>
  <c r="AD22" i="87"/>
  <c r="AK21" i="87"/>
  <c r="BE95" i="87"/>
  <c r="AW81" i="87"/>
  <c r="AY81" i="87"/>
  <c r="AO81" i="87"/>
  <c r="AQ81" i="87"/>
  <c r="AG81" i="87"/>
  <c r="AK81" i="87"/>
  <c r="BC81" i="87"/>
  <c r="AD82" i="87"/>
  <c r="AU81" i="87"/>
  <c r="AI81" i="87"/>
  <c r="BA81" i="87"/>
  <c r="AM81" i="87"/>
  <c r="AS81" i="87"/>
  <c r="AG155" i="87"/>
  <c r="BE35" i="87"/>
  <c r="AU155" i="87"/>
  <c r="BE8" i="87"/>
  <c r="BE173" i="87"/>
  <c r="BE129" i="87"/>
  <c r="BA54" i="87"/>
  <c r="AS54" i="87"/>
  <c r="AK54" i="87"/>
  <c r="AD55" i="87"/>
  <c r="AY54" i="87"/>
  <c r="AQ54" i="87"/>
  <c r="AI54" i="87"/>
  <c r="BC54" i="87"/>
  <c r="AW54" i="87"/>
  <c r="AU54" i="87"/>
  <c r="AO54" i="87"/>
  <c r="AM54" i="87"/>
  <c r="AG54" i="87"/>
  <c r="BA130" i="87"/>
  <c r="AS130" i="87"/>
  <c r="AK130" i="87"/>
  <c r="AD131" i="87"/>
  <c r="AY130" i="87"/>
  <c r="AQ130" i="87"/>
  <c r="AI130" i="87"/>
  <c r="BC130" i="87"/>
  <c r="AM130" i="87"/>
  <c r="AW130" i="87"/>
  <c r="AG130" i="87"/>
  <c r="AU130" i="87"/>
  <c r="AO130" i="87"/>
  <c r="AY69" i="87"/>
  <c r="AQ69" i="87"/>
  <c r="AI69" i="87"/>
  <c r="AW69" i="87"/>
  <c r="AO69" i="87"/>
  <c r="AG69" i="87"/>
  <c r="BC69" i="87"/>
  <c r="AU69" i="87"/>
  <c r="AM69" i="87"/>
  <c r="AS69" i="87"/>
  <c r="BA69" i="87"/>
  <c r="AK69" i="87"/>
  <c r="AD70" i="87"/>
  <c r="AW9" i="87"/>
  <c r="AO9" i="87"/>
  <c r="AG9" i="87"/>
  <c r="BC9" i="87"/>
  <c r="AS9" i="87"/>
  <c r="AI9" i="87"/>
  <c r="AY9" i="87"/>
  <c r="AM9" i="87"/>
  <c r="BA9" i="87"/>
  <c r="AQ9" i="87"/>
  <c r="AU9" i="87"/>
  <c r="AK9" i="87"/>
  <c r="AD10" i="87"/>
  <c r="BE127" i="87"/>
  <c r="BE172" i="87"/>
  <c r="BE53" i="87"/>
  <c r="BE68" i="87"/>
  <c r="AY174" i="87"/>
  <c r="AQ174" i="87"/>
  <c r="AI174" i="87"/>
  <c r="AW174" i="87"/>
  <c r="AO174" i="87"/>
  <c r="AG174" i="87"/>
  <c r="BC174" i="87"/>
  <c r="AU174" i="87"/>
  <c r="AM174" i="87"/>
  <c r="BA174" i="87"/>
  <c r="AS174" i="87"/>
  <c r="AK174" i="87"/>
  <c r="AD175" i="87"/>
  <c r="AW114" i="87"/>
  <c r="AO114" i="87"/>
  <c r="AG114" i="87"/>
  <c r="BC114" i="87"/>
  <c r="AU114" i="87"/>
  <c r="AM114" i="87"/>
  <c r="BA114" i="87"/>
  <c r="AS114" i="87"/>
  <c r="AK114" i="87"/>
  <c r="AY114" i="87"/>
  <c r="AQ114" i="87"/>
  <c r="AD115" i="87"/>
  <c r="AI114" i="87"/>
  <c r="BE35" i="86"/>
  <c r="BE35" i="85"/>
  <c r="AS21" i="86"/>
  <c r="AI21" i="86"/>
  <c r="AK21" i="86"/>
  <c r="AU21" i="86"/>
  <c r="BC21" i="86"/>
  <c r="AQ21" i="86"/>
  <c r="AO21" i="86"/>
  <c r="AY21" i="86"/>
  <c r="AD22" i="86"/>
  <c r="AG21" i="86"/>
  <c r="AM21" i="86"/>
  <c r="BA21" i="86"/>
  <c r="AW21" i="86"/>
  <c r="AD22" i="85"/>
  <c r="AO21" i="85"/>
  <c r="AU21" i="85"/>
  <c r="AG21" i="85"/>
  <c r="AM21" i="85"/>
  <c r="BC21" i="85"/>
  <c r="AY21" i="85"/>
  <c r="BA21" i="85"/>
  <c r="AI21" i="85"/>
  <c r="AK21" i="85"/>
  <c r="AQ21" i="85"/>
  <c r="AW21" i="85"/>
  <c r="AS21" i="85"/>
  <c r="AQ36" i="86"/>
  <c r="AD37" i="86"/>
  <c r="BC36" i="86"/>
  <c r="AG36" i="86"/>
  <c r="AU36" i="86"/>
  <c r="AO36" i="86"/>
  <c r="AM36" i="86"/>
  <c r="AW36" i="86"/>
  <c r="AY36" i="86"/>
  <c r="BA36" i="86"/>
  <c r="AK36" i="86"/>
  <c r="AI36" i="86"/>
  <c r="AS36" i="86"/>
  <c r="AK36" i="85"/>
  <c r="AD37" i="85"/>
  <c r="AW36" i="85"/>
  <c r="BC36" i="85"/>
  <c r="AI36" i="85"/>
  <c r="AU36" i="85"/>
  <c r="AQ36" i="85"/>
  <c r="AM36" i="85"/>
  <c r="AG36" i="85"/>
  <c r="BA36" i="85"/>
  <c r="AY36" i="85"/>
  <c r="AS36" i="85"/>
  <c r="AO36" i="85"/>
  <c r="BE20" i="85"/>
  <c r="BE20" i="86"/>
  <c r="AY54" i="86"/>
  <c r="AQ54" i="86"/>
  <c r="AI54" i="86"/>
  <c r="AW54" i="86"/>
  <c r="AO54" i="86"/>
  <c r="AG54" i="86"/>
  <c r="BC54" i="86"/>
  <c r="AU54" i="86"/>
  <c r="AM54" i="86"/>
  <c r="BA54" i="86"/>
  <c r="AS54" i="86"/>
  <c r="AK54" i="86"/>
  <c r="AD55" i="86"/>
  <c r="AY9" i="86"/>
  <c r="AQ9" i="86"/>
  <c r="AI9" i="86"/>
  <c r="AW9" i="86"/>
  <c r="AO9" i="86"/>
  <c r="AG9" i="86"/>
  <c r="BC9" i="86"/>
  <c r="AU9" i="86"/>
  <c r="AM9" i="86"/>
  <c r="AD10" i="86"/>
  <c r="BA9" i="86"/>
  <c r="AS9" i="86"/>
  <c r="AK9" i="86"/>
  <c r="BE53" i="86"/>
  <c r="BE8" i="86"/>
  <c r="AY54" i="85"/>
  <c r="AQ54" i="85"/>
  <c r="AI54" i="85"/>
  <c r="AW54" i="85"/>
  <c r="AO54" i="85"/>
  <c r="AG54" i="85"/>
  <c r="BC54" i="85"/>
  <c r="AU54" i="85"/>
  <c r="AM54" i="85"/>
  <c r="BA54" i="85"/>
  <c r="AS54" i="85"/>
  <c r="AK54" i="85"/>
  <c r="AD55" i="85"/>
  <c r="BE53" i="85"/>
  <c r="AC25" i="85"/>
  <c r="BC54" i="84"/>
  <c r="AM54" i="84"/>
  <c r="BA54" i="84"/>
  <c r="AK54" i="84"/>
  <c r="AY54" i="84"/>
  <c r="AI54" i="84"/>
  <c r="AW54" i="84"/>
  <c r="AG54" i="84"/>
  <c r="AU54" i="84"/>
  <c r="AO54" i="84"/>
  <c r="AS54" i="84"/>
  <c r="AQ54" i="84"/>
  <c r="BE53" i="84"/>
  <c r="BE35" i="84"/>
  <c r="BE20" i="84"/>
  <c r="AU21" i="84"/>
  <c r="AS21" i="84"/>
  <c r="AQ21" i="84"/>
  <c r="AO21" i="84"/>
  <c r="BC21" i="84"/>
  <c r="AM21" i="84"/>
  <c r="BA21" i="84"/>
  <c r="AK21" i="84"/>
  <c r="AY21" i="84"/>
  <c r="AI21" i="84"/>
  <c r="AW21" i="84"/>
  <c r="AG21" i="84"/>
  <c r="AD22" i="84"/>
  <c r="BC36" i="84"/>
  <c r="AM36" i="84"/>
  <c r="BA36" i="84"/>
  <c r="AK36" i="84"/>
  <c r="AY36" i="84"/>
  <c r="AI36" i="84"/>
  <c r="AW36" i="84"/>
  <c r="AG36" i="84"/>
  <c r="AU36" i="84"/>
  <c r="AS36" i="84"/>
  <c r="AQ36" i="84"/>
  <c r="AO36" i="84"/>
  <c r="AD37" i="84"/>
  <c r="AD55" i="84"/>
  <c r="BA53" i="82"/>
  <c r="AW53" i="82"/>
  <c r="AK53" i="82"/>
  <c r="AO53" i="82"/>
  <c r="AY53" i="82"/>
  <c r="AM53" i="82"/>
  <c r="AI53" i="82"/>
  <c r="AQ53" i="82"/>
  <c r="BC53" i="82"/>
  <c r="AD54" i="82"/>
  <c r="AG53" i="82"/>
  <c r="AS53" i="82"/>
  <c r="AU53" i="82"/>
  <c r="BE52" i="82"/>
  <c r="BE20" i="82"/>
  <c r="AD22" i="83"/>
  <c r="AD37" i="83"/>
  <c r="BE35" i="82"/>
  <c r="AI21" i="82"/>
  <c r="AK21" i="82"/>
  <c r="AY21" i="82"/>
  <c r="AM21" i="82"/>
  <c r="AW21" i="82"/>
  <c r="AD22" i="82"/>
  <c r="AO21" i="82"/>
  <c r="BA21" i="82"/>
  <c r="AG21" i="82"/>
  <c r="BC21" i="82"/>
  <c r="AU21" i="82"/>
  <c r="AQ21" i="82"/>
  <c r="AS21" i="82"/>
  <c r="AI36" i="82"/>
  <c r="BA36" i="82"/>
  <c r="AM36" i="82"/>
  <c r="AW36" i="82"/>
  <c r="AU36" i="82"/>
  <c r="BC36" i="82"/>
  <c r="AG36" i="82"/>
  <c r="AS36" i="82"/>
  <c r="AD37" i="82"/>
  <c r="AK36" i="82"/>
  <c r="AO36" i="82"/>
  <c r="AQ36" i="82"/>
  <c r="AY36" i="82"/>
  <c r="AW55" i="83"/>
  <c r="AO55" i="83"/>
  <c r="AG55" i="83"/>
  <c r="BC55" i="83"/>
  <c r="AU55" i="83"/>
  <c r="AM55" i="83"/>
  <c r="AD56" i="83"/>
  <c r="BA55" i="83"/>
  <c r="AS55" i="83"/>
  <c r="AK55" i="83"/>
  <c r="AY55" i="83"/>
  <c r="AQ55" i="83"/>
  <c r="AI55" i="83"/>
  <c r="BE8" i="83"/>
  <c r="BE54" i="83"/>
  <c r="AD10" i="83"/>
  <c r="BA9" i="83"/>
  <c r="AS9" i="83"/>
  <c r="AK9" i="83"/>
  <c r="AY9" i="83"/>
  <c r="AQ9" i="83"/>
  <c r="AI9" i="83"/>
  <c r="AW9" i="83"/>
  <c r="AO9" i="83"/>
  <c r="AG9" i="83"/>
  <c r="BC9" i="83"/>
  <c r="AU9" i="83"/>
  <c r="AM9" i="83"/>
  <c r="BE8" i="82"/>
  <c r="BC9" i="82"/>
  <c r="AU9" i="82"/>
  <c r="AM9" i="82"/>
  <c r="BA9" i="82"/>
  <c r="AS9" i="82"/>
  <c r="AK9" i="82"/>
  <c r="AY9" i="82"/>
  <c r="AQ9" i="82"/>
  <c r="AI9" i="82"/>
  <c r="AD10" i="82"/>
  <c r="AW9" i="82"/>
  <c r="AO9" i="82"/>
  <c r="AG9" i="82"/>
  <c r="AK94" i="81"/>
  <c r="AK136" i="81"/>
  <c r="AK106" i="81"/>
  <c r="AK168" i="81"/>
  <c r="AK102" i="81"/>
  <c r="AK99" i="81"/>
  <c r="AK167" i="81"/>
  <c r="AK161" i="81"/>
  <c r="AK139" i="81"/>
  <c r="AK151" i="81"/>
  <c r="AK100" i="81"/>
  <c r="AK86" i="81"/>
  <c r="AK107" i="81"/>
  <c r="AK137" i="81"/>
  <c r="AK173" i="81"/>
  <c r="AK65" i="81"/>
  <c r="AK171" i="81"/>
  <c r="AK60" i="81"/>
  <c r="AK165" i="81"/>
  <c r="AK38" i="81"/>
  <c r="AK150" i="81"/>
  <c r="AK163" i="81"/>
  <c r="AK118" i="81"/>
  <c r="AK175" i="81"/>
  <c r="AK164" i="81"/>
  <c r="AK147" i="81"/>
  <c r="AK20" i="81"/>
  <c r="AK155" i="81"/>
  <c r="AK130" i="81"/>
  <c r="AK85" i="81"/>
  <c r="AK129" i="81"/>
  <c r="AK158" i="81"/>
  <c r="AK148" i="81"/>
  <c r="AK124" i="81"/>
  <c r="AK56" i="81"/>
  <c r="AK170" i="81"/>
  <c r="AK13" i="81"/>
  <c r="AK166" i="81"/>
  <c r="AK54" i="81"/>
  <c r="AK117" i="81"/>
  <c r="AK116" i="81"/>
  <c r="AK97" i="81"/>
  <c r="AK18" i="81"/>
  <c r="AK57" i="81"/>
  <c r="AK53" i="81"/>
  <c r="AK31" i="81"/>
  <c r="AK154" i="81"/>
  <c r="AK160" i="81"/>
  <c r="AK74" i="81"/>
  <c r="AK90" i="81"/>
  <c r="AK43" i="81"/>
  <c r="AK93" i="81"/>
  <c r="AK101" i="81"/>
  <c r="AK98" i="81"/>
  <c r="AK105" i="81"/>
  <c r="AK34" i="81"/>
  <c r="AK145" i="81"/>
  <c r="AK17" i="81"/>
  <c r="AK122" i="81"/>
  <c r="AK80" i="81"/>
  <c r="AK70" i="81"/>
  <c r="AK143" i="81"/>
  <c r="AK138" i="81"/>
  <c r="AK123" i="81"/>
  <c r="AK67" i="81"/>
  <c r="AK113" i="81"/>
  <c r="AK49" i="81"/>
  <c r="AK44" i="81"/>
  <c r="AK69" i="81"/>
  <c r="AK37" i="81"/>
  <c r="AK169" i="81"/>
  <c r="AK62" i="81"/>
  <c r="AK88" i="81"/>
  <c r="AK84" i="81"/>
  <c r="AK110" i="81"/>
  <c r="AK89" i="81"/>
  <c r="AK66" i="81"/>
  <c r="AK5" i="81"/>
  <c r="AK114" i="81"/>
  <c r="AK177" i="81"/>
  <c r="AK59" i="81"/>
  <c r="AK45" i="81"/>
  <c r="AK14" i="81"/>
  <c r="AK28" i="81"/>
  <c r="AK9" i="81"/>
  <c r="AK33" i="81"/>
  <c r="AK104" i="81"/>
  <c r="AK96" i="81"/>
  <c r="AK8" i="81"/>
  <c r="AK25" i="81"/>
  <c r="AK128" i="81"/>
  <c r="AK52" i="81"/>
  <c r="AK10" i="81"/>
  <c r="AK40" i="81"/>
  <c r="AK112" i="81"/>
  <c r="AK127" i="81"/>
  <c r="AK75" i="81"/>
  <c r="AK156" i="81"/>
  <c r="AK115" i="81"/>
  <c r="AK120" i="81"/>
  <c r="AK126" i="81"/>
  <c r="AK21" i="81"/>
  <c r="AK30" i="81"/>
  <c r="AK22" i="81"/>
  <c r="AK142" i="81"/>
  <c r="AK87" i="81"/>
  <c r="AK174" i="81"/>
  <c r="AK95" i="81"/>
  <c r="AK81" i="81"/>
  <c r="AK79" i="81"/>
  <c r="AK36" i="81"/>
  <c r="AK73" i="81"/>
  <c r="AK72" i="81"/>
  <c r="AK47" i="81"/>
  <c r="AK159" i="81"/>
  <c r="AK7" i="81"/>
  <c r="AK82" i="81"/>
  <c r="AK134" i="81"/>
  <c r="AK42" i="81"/>
  <c r="AK146" i="81"/>
  <c r="AK50" i="81"/>
  <c r="AK26" i="81"/>
  <c r="AK133" i="81"/>
  <c r="AK103" i="81"/>
  <c r="AK24" i="81"/>
  <c r="AK162" i="81"/>
  <c r="AK121" i="81"/>
  <c r="AK35" i="81"/>
  <c r="AK58" i="81"/>
  <c r="AK41" i="81"/>
  <c r="AK149" i="81"/>
  <c r="AK131" i="81"/>
  <c r="AK55" i="81"/>
  <c r="AK92" i="81"/>
  <c r="AK76" i="81"/>
  <c r="AK178" i="81"/>
  <c r="AK140" i="81"/>
  <c r="AK77" i="81"/>
  <c r="AK15" i="81"/>
  <c r="AK32" i="81"/>
  <c r="AK23" i="81"/>
  <c r="AK111" i="81"/>
  <c r="AK71" i="81"/>
  <c r="AK11" i="81"/>
  <c r="AK152" i="81"/>
  <c r="AK46" i="81"/>
  <c r="AK132" i="81"/>
  <c r="AK91" i="81"/>
  <c r="AK135" i="81"/>
  <c r="AK78" i="81"/>
  <c r="AK119" i="81"/>
  <c r="AK68" i="81"/>
  <c r="AK12" i="81"/>
  <c r="AK153" i="81"/>
  <c r="AK157" i="81"/>
  <c r="AK39" i="81"/>
  <c r="AK83" i="81"/>
  <c r="AK125" i="81"/>
  <c r="AK6" i="81"/>
  <c r="AK61" i="81"/>
  <c r="AK109" i="81"/>
  <c r="AK141" i="81"/>
  <c r="AK64" i="81"/>
  <c r="AK29" i="81"/>
  <c r="AK63" i="81"/>
  <c r="AK51" i="81"/>
  <c r="AK172" i="81"/>
  <c r="AK19" i="81"/>
  <c r="AK16" i="81"/>
  <c r="AK108" i="81"/>
  <c r="AK48" i="81"/>
  <c r="AK27" i="81"/>
  <c r="AK144" i="81"/>
  <c r="B17" i="80"/>
  <c r="B18" i="80"/>
  <c r="B19" i="80"/>
  <c r="B20" i="80"/>
  <c r="B21" i="80"/>
  <c r="B22" i="80"/>
  <c r="B23" i="80"/>
  <c r="B24" i="80"/>
  <c r="B25" i="80"/>
  <c r="B26" i="80"/>
  <c r="B27" i="80"/>
  <c r="B28" i="80"/>
  <c r="B29" i="80"/>
  <c r="B30" i="80"/>
  <c r="B7" i="80"/>
  <c r="B31" i="80"/>
  <c r="B8" i="80"/>
  <c r="B32" i="80"/>
  <c r="B9" i="80"/>
  <c r="B33" i="80"/>
  <c r="B10" i="80"/>
  <c r="B11" i="80"/>
  <c r="B12" i="80"/>
  <c r="B13" i="80"/>
  <c r="B14" i="80"/>
  <c r="B15" i="80"/>
  <c r="B16" i="80"/>
  <c r="B34" i="80"/>
  <c r="B5" i="80"/>
  <c r="B6" i="80"/>
  <c r="AS141" i="87" l="1"/>
  <c r="BE113" i="87"/>
  <c r="BE140" i="87"/>
  <c r="BE8" i="84"/>
  <c r="BA9" i="84"/>
  <c r="AK9" i="84"/>
  <c r="AY9" i="84"/>
  <c r="AI9" i="84"/>
  <c r="AW9" i="84"/>
  <c r="AG9" i="84"/>
  <c r="AU9" i="84"/>
  <c r="AS9" i="84"/>
  <c r="AQ9" i="84"/>
  <c r="AO9" i="84"/>
  <c r="BC9" i="84"/>
  <c r="AM9" i="84"/>
  <c r="AD10" i="84"/>
  <c r="BE8" i="85"/>
  <c r="BC9" i="85"/>
  <c r="AD10" i="85"/>
  <c r="AM9" i="85"/>
  <c r="AO9" i="85"/>
  <c r="BA9" i="85"/>
  <c r="AK9" i="85"/>
  <c r="AG9" i="85"/>
  <c r="AY9" i="85"/>
  <c r="AU9" i="85"/>
  <c r="AQ9" i="85"/>
  <c r="AW9" i="85"/>
  <c r="AI9" i="85"/>
  <c r="AS9" i="85"/>
  <c r="BE155" i="87"/>
  <c r="AM141" i="87"/>
  <c r="BC141" i="87"/>
  <c r="AY141" i="87"/>
  <c r="AO156" i="87"/>
  <c r="AQ141" i="87"/>
  <c r="BC156" i="87"/>
  <c r="AG141" i="87"/>
  <c r="AI141" i="87"/>
  <c r="AG156" i="87"/>
  <c r="AU141" i="87"/>
  <c r="BA141" i="87"/>
  <c r="AM156" i="87"/>
  <c r="AK156" i="87"/>
  <c r="AO141" i="87"/>
  <c r="AQ156" i="87"/>
  <c r="AY156" i="87"/>
  <c r="AU156" i="87"/>
  <c r="AW156" i="87"/>
  <c r="AW141" i="87"/>
  <c r="BA156" i="87"/>
  <c r="AS156" i="87"/>
  <c r="AI156" i="87"/>
  <c r="BE96" i="87"/>
  <c r="AK82" i="87"/>
  <c r="AU82" i="87"/>
  <c r="AD83" i="87"/>
  <c r="AM82" i="87"/>
  <c r="AY82" i="87"/>
  <c r="BC82" i="87"/>
  <c r="AQ82" i="87"/>
  <c r="AI82" i="87"/>
  <c r="AW82" i="87"/>
  <c r="BA82" i="87"/>
  <c r="AO82" i="87"/>
  <c r="AS82" i="87"/>
  <c r="AG82" i="87"/>
  <c r="AM97" i="87"/>
  <c r="AG97" i="87"/>
  <c r="AD98" i="87"/>
  <c r="AY97" i="87"/>
  <c r="AW97" i="87"/>
  <c r="AO97" i="87"/>
  <c r="AK97" i="87"/>
  <c r="AS97" i="87"/>
  <c r="AI97" i="87"/>
  <c r="BC97" i="87"/>
  <c r="BA97" i="87"/>
  <c r="AU97" i="87"/>
  <c r="AQ97" i="87"/>
  <c r="BA37" i="87"/>
  <c r="BC37" i="87"/>
  <c r="AS37" i="87"/>
  <c r="AU37" i="87"/>
  <c r="AG37" i="87"/>
  <c r="AM37" i="87"/>
  <c r="AQ37" i="87"/>
  <c r="AO37" i="87"/>
  <c r="AY37" i="87"/>
  <c r="AW37" i="87"/>
  <c r="AK37" i="87"/>
  <c r="AD38" i="87"/>
  <c r="AI37" i="87"/>
  <c r="AD158" i="87"/>
  <c r="AK141" i="87"/>
  <c r="AO22" i="87"/>
  <c r="AD23" i="87"/>
  <c r="BC22" i="87"/>
  <c r="AY22" i="87"/>
  <c r="AS22" i="87"/>
  <c r="AQ22" i="87"/>
  <c r="AQ142" i="87" s="1"/>
  <c r="AG22" i="87"/>
  <c r="AI22" i="87"/>
  <c r="AW22" i="87"/>
  <c r="AK22" i="87"/>
  <c r="AU22" i="87"/>
  <c r="AM22" i="87"/>
  <c r="BA22" i="87"/>
  <c r="BE81" i="87"/>
  <c r="AD143" i="87"/>
  <c r="BE21" i="87"/>
  <c r="BE36" i="87"/>
  <c r="BA10" i="87"/>
  <c r="AS10" i="87"/>
  <c r="AK10" i="87"/>
  <c r="AW10" i="87"/>
  <c r="AM10" i="87"/>
  <c r="AQ10" i="87"/>
  <c r="BC10" i="87"/>
  <c r="AG10" i="87"/>
  <c r="AU10" i="87"/>
  <c r="AI10" i="87"/>
  <c r="AY10" i="87"/>
  <c r="AO10" i="87"/>
  <c r="AD11" i="87"/>
  <c r="BE69" i="87"/>
  <c r="AD116" i="87"/>
  <c r="AY115" i="87"/>
  <c r="AQ115" i="87"/>
  <c r="AI115" i="87"/>
  <c r="AW115" i="87"/>
  <c r="AO115" i="87"/>
  <c r="AG115" i="87"/>
  <c r="AS115" i="87"/>
  <c r="AM115" i="87"/>
  <c r="BC115" i="87"/>
  <c r="AK115" i="87"/>
  <c r="BA115" i="87"/>
  <c r="AU115" i="87"/>
  <c r="BC70" i="87"/>
  <c r="AU70" i="87"/>
  <c r="AM70" i="87"/>
  <c r="BA70" i="87"/>
  <c r="AS70" i="87"/>
  <c r="AK70" i="87"/>
  <c r="AD71" i="87"/>
  <c r="AY70" i="87"/>
  <c r="AQ70" i="87"/>
  <c r="AI70" i="87"/>
  <c r="AW70" i="87"/>
  <c r="AO70" i="87"/>
  <c r="AG70" i="87"/>
  <c r="BE54" i="87"/>
  <c r="BE114" i="87"/>
  <c r="BE174" i="87"/>
  <c r="BE9" i="87"/>
  <c r="AY55" i="87"/>
  <c r="AQ55" i="87"/>
  <c r="AI55" i="87"/>
  <c r="AW55" i="87"/>
  <c r="AO55" i="87"/>
  <c r="AG55" i="87"/>
  <c r="BC55" i="87"/>
  <c r="AU55" i="87"/>
  <c r="AM55" i="87"/>
  <c r="BA55" i="87"/>
  <c r="AS55" i="87"/>
  <c r="AK55" i="87"/>
  <c r="AD56" i="87"/>
  <c r="BA175" i="87"/>
  <c r="AS175" i="87"/>
  <c r="AK175" i="87"/>
  <c r="AD176" i="87"/>
  <c r="AY175" i="87"/>
  <c r="AQ175" i="87"/>
  <c r="AI175" i="87"/>
  <c r="AW175" i="87"/>
  <c r="AO175" i="87"/>
  <c r="AG175" i="87"/>
  <c r="AU175" i="87"/>
  <c r="AM175" i="87"/>
  <c r="BC175" i="87"/>
  <c r="AW131" i="87"/>
  <c r="AO131" i="87"/>
  <c r="AG131" i="87"/>
  <c r="BC131" i="87"/>
  <c r="AU131" i="87"/>
  <c r="AM131" i="87"/>
  <c r="AD132" i="87"/>
  <c r="AQ131" i="87"/>
  <c r="BA131" i="87"/>
  <c r="AK131" i="87"/>
  <c r="AY131" i="87"/>
  <c r="AI131" i="87"/>
  <c r="AS131" i="87"/>
  <c r="BE130" i="87"/>
  <c r="BE36" i="86"/>
  <c r="AD23" i="85"/>
  <c r="AI22" i="85"/>
  <c r="AU22" i="85"/>
  <c r="AW22" i="85"/>
  <c r="AM22" i="85"/>
  <c r="AS22" i="85"/>
  <c r="AY22" i="85"/>
  <c r="AO22" i="85"/>
  <c r="BA22" i="85"/>
  <c r="AG22" i="85"/>
  <c r="AQ22" i="85"/>
  <c r="BC22" i="85"/>
  <c r="AK22" i="85"/>
  <c r="AW37" i="86"/>
  <c r="AM37" i="86"/>
  <c r="AU37" i="86"/>
  <c r="AQ37" i="86"/>
  <c r="BC37" i="86"/>
  <c r="AG37" i="86"/>
  <c r="AK37" i="86"/>
  <c r="AD38" i="86"/>
  <c r="AS37" i="86"/>
  <c r="AY37" i="86"/>
  <c r="BA37" i="86"/>
  <c r="AO37" i="86"/>
  <c r="AI37" i="86"/>
  <c r="BE21" i="86"/>
  <c r="BC37" i="85"/>
  <c r="AI37" i="85"/>
  <c r="AQ37" i="85"/>
  <c r="AS37" i="85"/>
  <c r="AM37" i="85"/>
  <c r="AY37" i="85"/>
  <c r="AW37" i="85"/>
  <c r="AK37" i="85"/>
  <c r="BA37" i="85"/>
  <c r="AO37" i="85"/>
  <c r="AU37" i="85"/>
  <c r="AG37" i="85"/>
  <c r="AD38" i="85"/>
  <c r="BE21" i="85"/>
  <c r="AM22" i="86"/>
  <c r="AD23" i="86"/>
  <c r="AI22" i="86"/>
  <c r="AW22" i="86"/>
  <c r="AY22" i="86"/>
  <c r="AO22" i="86"/>
  <c r="AS22" i="86"/>
  <c r="AG22" i="86"/>
  <c r="AK22" i="86"/>
  <c r="BC22" i="86"/>
  <c r="AQ22" i="86"/>
  <c r="AU22" i="86"/>
  <c r="BA22" i="86"/>
  <c r="BE36" i="85"/>
  <c r="BE9" i="86"/>
  <c r="BE54" i="86"/>
  <c r="BA55" i="86"/>
  <c r="AS55" i="86"/>
  <c r="AK55" i="86"/>
  <c r="AD56" i="86"/>
  <c r="AY55" i="86"/>
  <c r="AQ55" i="86"/>
  <c r="AI55" i="86"/>
  <c r="AW55" i="86"/>
  <c r="AO55" i="86"/>
  <c r="AG55" i="86"/>
  <c r="BC55" i="86"/>
  <c r="AU55" i="86"/>
  <c r="AM55" i="86"/>
  <c r="BC10" i="86"/>
  <c r="AU10" i="86"/>
  <c r="AM10" i="86"/>
  <c r="BA10" i="86"/>
  <c r="AS10" i="86"/>
  <c r="AK10" i="86"/>
  <c r="AD11" i="86"/>
  <c r="AY10" i="86"/>
  <c r="AQ10" i="86"/>
  <c r="AI10" i="86"/>
  <c r="AW10" i="86"/>
  <c r="AO10" i="86"/>
  <c r="AG10" i="86"/>
  <c r="BA55" i="85"/>
  <c r="AS55" i="85"/>
  <c r="AK55" i="85"/>
  <c r="AD56" i="85"/>
  <c r="AY55" i="85"/>
  <c r="AQ55" i="85"/>
  <c r="AI55" i="85"/>
  <c r="AW55" i="85"/>
  <c r="AO55" i="85"/>
  <c r="AG55" i="85"/>
  <c r="BC55" i="85"/>
  <c r="AU55" i="85"/>
  <c r="AM55" i="85"/>
  <c r="AC26" i="85"/>
  <c r="BE54" i="85"/>
  <c r="BE54" i="84"/>
  <c r="AU55" i="84"/>
  <c r="AS55" i="84"/>
  <c r="AQ55" i="84"/>
  <c r="AO55" i="84"/>
  <c r="AG55" i="84"/>
  <c r="BC55" i="84"/>
  <c r="AM55" i="84"/>
  <c r="BA55" i="84"/>
  <c r="AK55" i="84"/>
  <c r="AW55" i="84"/>
  <c r="AY55" i="84"/>
  <c r="AI55" i="84"/>
  <c r="BE36" i="84"/>
  <c r="BE21" i="84"/>
  <c r="BC22" i="84"/>
  <c r="AM22" i="84"/>
  <c r="BA22" i="84"/>
  <c r="AK22" i="84"/>
  <c r="AY22" i="84"/>
  <c r="AI22" i="84"/>
  <c r="AW22" i="84"/>
  <c r="AG22" i="84"/>
  <c r="AU22" i="84"/>
  <c r="AS22" i="84"/>
  <c r="AQ22" i="84"/>
  <c r="AO22" i="84"/>
  <c r="AD23" i="84"/>
  <c r="AU37" i="84"/>
  <c r="AS37" i="84"/>
  <c r="AQ37" i="84"/>
  <c r="AO37" i="84"/>
  <c r="BC37" i="84"/>
  <c r="AM37" i="84"/>
  <c r="BA37" i="84"/>
  <c r="AK37" i="84"/>
  <c r="AY37" i="84"/>
  <c r="AI37" i="84"/>
  <c r="AW37" i="84"/>
  <c r="AG37" i="84"/>
  <c r="AD38" i="84"/>
  <c r="AD56" i="84"/>
  <c r="BE53" i="82"/>
  <c r="AU54" i="82"/>
  <c r="AY54" i="82"/>
  <c r="AO54" i="82"/>
  <c r="AM54" i="82"/>
  <c r="AQ54" i="82"/>
  <c r="AW54" i="82"/>
  <c r="BC54" i="82"/>
  <c r="AD55" i="82"/>
  <c r="AI54" i="82"/>
  <c r="BA54" i="82"/>
  <c r="AG54" i="82"/>
  <c r="AK54" i="82"/>
  <c r="AS54" i="82"/>
  <c r="BE36" i="82"/>
  <c r="BE21" i="82"/>
  <c r="AD38" i="83"/>
  <c r="AD23" i="83"/>
  <c r="BC37" i="82"/>
  <c r="AO37" i="82"/>
  <c r="AG37" i="82"/>
  <c r="BA37" i="82"/>
  <c r="AS37" i="82"/>
  <c r="AM37" i="82"/>
  <c r="AY37" i="82"/>
  <c r="AU37" i="82"/>
  <c r="AW37" i="82"/>
  <c r="AK37" i="82"/>
  <c r="AQ37" i="82"/>
  <c r="AI37" i="82"/>
  <c r="AD38" i="82"/>
  <c r="AD23" i="82"/>
  <c r="AO22" i="82"/>
  <c r="AS22" i="82"/>
  <c r="BC22" i="82"/>
  <c r="AK22" i="82"/>
  <c r="AU22" i="82"/>
  <c r="BA22" i="82"/>
  <c r="AG22" i="82"/>
  <c r="AY22" i="82"/>
  <c r="AM22" i="82"/>
  <c r="AQ22" i="82"/>
  <c r="AI22" i="82"/>
  <c r="AW22" i="82"/>
  <c r="BE9" i="83"/>
  <c r="AW10" i="83"/>
  <c r="AO10" i="83"/>
  <c r="AG10" i="83"/>
  <c r="BC10" i="83"/>
  <c r="AU10" i="83"/>
  <c r="AM10" i="83"/>
  <c r="AD11" i="83"/>
  <c r="BA10" i="83"/>
  <c r="AS10" i="83"/>
  <c r="AK10" i="83"/>
  <c r="AY10" i="83"/>
  <c r="AQ10" i="83"/>
  <c r="AI10" i="83"/>
  <c r="BE55" i="83"/>
  <c r="AY56" i="83"/>
  <c r="AQ56" i="83"/>
  <c r="AI56" i="83"/>
  <c r="AW56" i="83"/>
  <c r="AO56" i="83"/>
  <c r="AG56" i="83"/>
  <c r="BC56" i="83"/>
  <c r="AU56" i="83"/>
  <c r="AM56" i="83"/>
  <c r="AD57" i="83"/>
  <c r="BA56" i="83"/>
  <c r="AS56" i="83"/>
  <c r="AK56" i="83"/>
  <c r="BA10" i="82"/>
  <c r="AS10" i="82"/>
  <c r="AK10" i="82"/>
  <c r="AY10" i="82"/>
  <c r="AQ10" i="82"/>
  <c r="AI10" i="82"/>
  <c r="AD11" i="82"/>
  <c r="AW10" i="82"/>
  <c r="AO10" i="82"/>
  <c r="AG10" i="82"/>
  <c r="BC10" i="82"/>
  <c r="AU10" i="82"/>
  <c r="AM10" i="82"/>
  <c r="BE9" i="82"/>
  <c r="B22" i="81"/>
  <c r="B32" i="81"/>
  <c r="B30" i="81"/>
  <c r="B24" i="81"/>
  <c r="B34" i="81"/>
  <c r="B33" i="81"/>
  <c r="B31" i="81"/>
  <c r="B26" i="81"/>
  <c r="B17" i="81"/>
  <c r="B15" i="81"/>
  <c r="B13" i="81"/>
  <c r="B11" i="81"/>
  <c r="B9" i="81"/>
  <c r="B7" i="81"/>
  <c r="B5" i="81"/>
  <c r="B29" i="81"/>
  <c r="B19" i="81"/>
  <c r="B21" i="81"/>
  <c r="B28" i="81"/>
  <c r="B23" i="81"/>
  <c r="B25" i="81"/>
  <c r="B18" i="81"/>
  <c r="B16" i="81"/>
  <c r="B14" i="81"/>
  <c r="B12" i="81"/>
  <c r="B10" i="81"/>
  <c r="B8" i="81"/>
  <c r="B6" i="81"/>
  <c r="B20" i="81"/>
  <c r="B27" i="81"/>
  <c r="A13" i="80"/>
  <c r="D13" i="80"/>
  <c r="C13" i="80" s="1"/>
  <c r="A12" i="80"/>
  <c r="D12" i="80"/>
  <c r="C12" i="80" s="1"/>
  <c r="D11" i="80"/>
  <c r="C11" i="80" s="1"/>
  <c r="A11" i="80"/>
  <c r="A10" i="80"/>
  <c r="D10" i="80"/>
  <c r="C10" i="80" s="1"/>
  <c r="A33" i="80"/>
  <c r="D33" i="80"/>
  <c r="C33" i="80" s="1"/>
  <c r="A9" i="80"/>
  <c r="D9" i="80"/>
  <c r="C9" i="80" s="1"/>
  <c r="A32" i="80"/>
  <c r="D32" i="80"/>
  <c r="C32" i="80" s="1"/>
  <c r="D8" i="80"/>
  <c r="C8" i="80" s="1"/>
  <c r="A8" i="80"/>
  <c r="A31" i="80"/>
  <c r="D31" i="80"/>
  <c r="C31" i="80" s="1"/>
  <c r="A7" i="80"/>
  <c r="D7" i="80"/>
  <c r="C7" i="80" s="1"/>
  <c r="A30" i="80"/>
  <c r="D30" i="80"/>
  <c r="C30" i="80" s="1"/>
  <c r="A29" i="80"/>
  <c r="D29" i="80"/>
  <c r="C29" i="80" s="1"/>
  <c r="A28" i="80"/>
  <c r="D28" i="80"/>
  <c r="C28" i="80" s="1"/>
  <c r="A27" i="80"/>
  <c r="D27" i="80"/>
  <c r="C27" i="80" s="1"/>
  <c r="A26" i="80"/>
  <c r="D26" i="80"/>
  <c r="C26" i="80" s="1"/>
  <c r="A25" i="80"/>
  <c r="D25" i="80"/>
  <c r="C25" i="80" s="1"/>
  <c r="A24" i="80"/>
  <c r="D24" i="80"/>
  <c r="C24" i="80" s="1"/>
  <c r="A23" i="80"/>
  <c r="D23" i="80"/>
  <c r="C23" i="80" s="1"/>
  <c r="A22" i="80"/>
  <c r="D22" i="80"/>
  <c r="C22" i="80" s="1"/>
  <c r="A21" i="80"/>
  <c r="D21" i="80"/>
  <c r="C21" i="80" s="1"/>
  <c r="A20" i="80"/>
  <c r="D20" i="80"/>
  <c r="C20" i="80" s="1"/>
  <c r="A16" i="80"/>
  <c r="D16" i="80"/>
  <c r="C16" i="80" s="1"/>
  <c r="A19" i="80"/>
  <c r="D19" i="80"/>
  <c r="C19" i="80" s="1"/>
  <c r="A15" i="80"/>
  <c r="D15" i="80"/>
  <c r="C15" i="80" s="1"/>
  <c r="A18" i="80"/>
  <c r="D18" i="80"/>
  <c r="C18" i="80" s="1"/>
  <c r="D14" i="80"/>
  <c r="C14" i="80" s="1"/>
  <c r="A14" i="80"/>
  <c r="A17" i="80"/>
  <c r="D17" i="80"/>
  <c r="C17" i="80" s="1"/>
  <c r="A34" i="80"/>
  <c r="D34" i="80"/>
  <c r="C34" i="80" s="1"/>
  <c r="D6" i="80"/>
  <c r="C6" i="80" s="1"/>
  <c r="A6" i="80"/>
  <c r="D5" i="80"/>
  <c r="C5" i="80" s="1"/>
  <c r="A5" i="80"/>
  <c r="AY142" i="87" l="1"/>
  <c r="AI142" i="87"/>
  <c r="AS157" i="87"/>
  <c r="AG157" i="87"/>
  <c r="AM142" i="87"/>
  <c r="AS142" i="87"/>
  <c r="AU142" i="87"/>
  <c r="AG142" i="87"/>
  <c r="BC142" i="87"/>
  <c r="AK142" i="87"/>
  <c r="AW142" i="87"/>
  <c r="AO142" i="87"/>
  <c r="AO157" i="87"/>
  <c r="BE141" i="87"/>
  <c r="AQ10" i="85"/>
  <c r="AO10" i="85"/>
  <c r="BA10" i="85"/>
  <c r="BC10" i="85"/>
  <c r="AI10" i="85"/>
  <c r="AU10" i="85"/>
  <c r="AK10" i="85"/>
  <c r="AM10" i="85"/>
  <c r="AW10" i="85"/>
  <c r="AD11" i="85"/>
  <c r="AG10" i="85"/>
  <c r="AY10" i="85"/>
  <c r="AS10" i="85"/>
  <c r="BE9" i="84"/>
  <c r="BE9" i="85"/>
  <c r="AS10" i="84"/>
  <c r="AQ10" i="84"/>
  <c r="AO10" i="84"/>
  <c r="BC10" i="84"/>
  <c r="AM10" i="84"/>
  <c r="BA10" i="84"/>
  <c r="AK10" i="84"/>
  <c r="AY10" i="84"/>
  <c r="AI10" i="84"/>
  <c r="AW10" i="84"/>
  <c r="AG10" i="84"/>
  <c r="AU10" i="84"/>
  <c r="AD11" i="84"/>
  <c r="AK157" i="87"/>
  <c r="AI157" i="87"/>
  <c r="BC157" i="87"/>
  <c r="AM157" i="87"/>
  <c r="AQ157" i="87"/>
  <c r="AW157" i="87"/>
  <c r="AY157" i="87"/>
  <c r="AU157" i="87"/>
  <c r="BE156" i="87"/>
  <c r="BE82" i="87"/>
  <c r="BE22" i="87"/>
  <c r="AS83" i="87"/>
  <c r="AG83" i="87"/>
  <c r="AK83" i="87"/>
  <c r="AD84" i="87"/>
  <c r="AY83" i="87"/>
  <c r="BC83" i="87"/>
  <c r="AQ83" i="87"/>
  <c r="AU83" i="87"/>
  <c r="AI83" i="87"/>
  <c r="AM83" i="87"/>
  <c r="AW83" i="87"/>
  <c r="BA83" i="87"/>
  <c r="AO83" i="87"/>
  <c r="BA142" i="87"/>
  <c r="BC143" i="87"/>
  <c r="AD144" i="87"/>
  <c r="AU143" i="87"/>
  <c r="AW143" i="87"/>
  <c r="AM143" i="87"/>
  <c r="AK143" i="87"/>
  <c r="BA143" i="87"/>
  <c r="AS143" i="87"/>
  <c r="AQ143" i="87"/>
  <c r="AI143" i="87"/>
  <c r="AG143" i="87"/>
  <c r="AY143" i="87"/>
  <c r="AO143" i="87"/>
  <c r="AI158" i="87"/>
  <c r="AM158" i="87"/>
  <c r="BA158" i="87"/>
  <c r="AW158" i="87"/>
  <c r="AS158" i="87"/>
  <c r="AU158" i="87"/>
  <c r="AK158" i="87"/>
  <c r="AG158" i="87"/>
  <c r="AD159" i="87"/>
  <c r="AO158" i="87"/>
  <c r="AY158" i="87"/>
  <c r="BC158" i="87"/>
  <c r="AQ158" i="87"/>
  <c r="BA157" i="87"/>
  <c r="AQ98" i="87"/>
  <c r="AK98" i="87"/>
  <c r="AI98" i="87"/>
  <c r="BC98" i="87"/>
  <c r="BA98" i="87"/>
  <c r="AS98" i="87"/>
  <c r="AO98" i="87"/>
  <c r="AG98" i="87"/>
  <c r="AW98" i="87"/>
  <c r="AM98" i="87"/>
  <c r="AD99" i="87"/>
  <c r="AY98" i="87"/>
  <c r="AU98" i="87"/>
  <c r="BE37" i="87"/>
  <c r="BE97" i="87"/>
  <c r="AD24" i="87"/>
  <c r="AG23" i="87"/>
  <c r="AW23" i="87"/>
  <c r="BA23" i="87"/>
  <c r="AK23" i="87"/>
  <c r="AS23" i="87"/>
  <c r="AI23" i="87"/>
  <c r="BC23" i="87"/>
  <c r="AY23" i="87"/>
  <c r="AU23" i="87"/>
  <c r="AO23" i="87"/>
  <c r="AM23" i="87"/>
  <c r="AQ23" i="87"/>
  <c r="AY38" i="87"/>
  <c r="AK38" i="87"/>
  <c r="AM38" i="87"/>
  <c r="AI38" i="87"/>
  <c r="AU38" i="87"/>
  <c r="AG38" i="87"/>
  <c r="AQ38" i="87"/>
  <c r="AD39" i="87"/>
  <c r="AW38" i="87"/>
  <c r="BC38" i="87"/>
  <c r="BA38" i="87"/>
  <c r="AS38" i="87"/>
  <c r="AO38" i="87"/>
  <c r="AW176" i="87"/>
  <c r="AO176" i="87"/>
  <c r="AG176" i="87"/>
  <c r="BC176" i="87"/>
  <c r="AU176" i="87"/>
  <c r="AM176" i="87"/>
  <c r="BA176" i="87"/>
  <c r="AS176" i="87"/>
  <c r="AK176" i="87"/>
  <c r="AD177" i="87"/>
  <c r="AY176" i="87"/>
  <c r="AQ176" i="87"/>
  <c r="AI176" i="87"/>
  <c r="AD57" i="87"/>
  <c r="AY56" i="87"/>
  <c r="AQ56" i="87"/>
  <c r="AI56" i="87"/>
  <c r="AW56" i="87"/>
  <c r="AO56" i="87"/>
  <c r="AG56" i="87"/>
  <c r="BC56" i="87"/>
  <c r="AU56" i="87"/>
  <c r="BA56" i="87"/>
  <c r="AK56" i="87"/>
  <c r="AS56" i="87"/>
  <c r="AM56" i="87"/>
  <c r="AY71" i="87"/>
  <c r="AQ71" i="87"/>
  <c r="AI71" i="87"/>
  <c r="AW71" i="87"/>
  <c r="AO71" i="87"/>
  <c r="AG71" i="87"/>
  <c r="BC71" i="87"/>
  <c r="AU71" i="87"/>
  <c r="AM71" i="87"/>
  <c r="AD72" i="87"/>
  <c r="AK71" i="87"/>
  <c r="BA71" i="87"/>
  <c r="AS71" i="87"/>
  <c r="AW11" i="87"/>
  <c r="AO11" i="87"/>
  <c r="AG11" i="87"/>
  <c r="BA11" i="87"/>
  <c r="AQ11" i="87"/>
  <c r="AK11" i="87"/>
  <c r="AU11" i="87"/>
  <c r="AY11" i="87"/>
  <c r="AM11" i="87"/>
  <c r="AD12" i="87"/>
  <c r="AS11" i="87"/>
  <c r="AI11" i="87"/>
  <c r="BC11" i="87"/>
  <c r="BE175" i="87"/>
  <c r="BE70" i="87"/>
  <c r="BA132" i="87"/>
  <c r="AS132" i="87"/>
  <c r="AK132" i="87"/>
  <c r="AD133" i="87"/>
  <c r="AY132" i="87"/>
  <c r="AQ132" i="87"/>
  <c r="AI132" i="87"/>
  <c r="AU132" i="87"/>
  <c r="AO132" i="87"/>
  <c r="BC132" i="87"/>
  <c r="AM132" i="87"/>
  <c r="AD134" i="87"/>
  <c r="AW132" i="87"/>
  <c r="AG132" i="87"/>
  <c r="BC116" i="87"/>
  <c r="AU116" i="87"/>
  <c r="AM116" i="87"/>
  <c r="BA116" i="87"/>
  <c r="AS116" i="87"/>
  <c r="AK116" i="87"/>
  <c r="AD117" i="87"/>
  <c r="AY116" i="87"/>
  <c r="AQ116" i="87"/>
  <c r="AI116" i="87"/>
  <c r="AG116" i="87"/>
  <c r="AW116" i="87"/>
  <c r="AO116" i="87"/>
  <c r="BE10" i="87"/>
  <c r="BE131" i="87"/>
  <c r="BE55" i="87"/>
  <c r="BE115" i="87"/>
  <c r="BE37" i="85"/>
  <c r="AW38" i="86"/>
  <c r="AG38" i="86"/>
  <c r="AM38" i="86"/>
  <c r="AU38" i="86"/>
  <c r="BC38" i="86"/>
  <c r="BA38" i="86"/>
  <c r="AI38" i="86"/>
  <c r="AS38" i="86"/>
  <c r="AQ38" i="86"/>
  <c r="AK38" i="86"/>
  <c r="AD39" i="86"/>
  <c r="AO38" i="86"/>
  <c r="AY38" i="86"/>
  <c r="AI23" i="86"/>
  <c r="AW23" i="86"/>
  <c r="AS23" i="86"/>
  <c r="AK23" i="86"/>
  <c r="AU23" i="86"/>
  <c r="BC23" i="86"/>
  <c r="AO23" i="86"/>
  <c r="AD24" i="86"/>
  <c r="BA23" i="86"/>
  <c r="AY23" i="86"/>
  <c r="AM23" i="86"/>
  <c r="AQ23" i="86"/>
  <c r="AG23" i="86"/>
  <c r="BE37" i="86"/>
  <c r="BE22" i="85"/>
  <c r="BE22" i="86"/>
  <c r="AD24" i="85"/>
  <c r="AQ23" i="85"/>
  <c r="AK23" i="85"/>
  <c r="AU23" i="85"/>
  <c r="BC23" i="85"/>
  <c r="AI23" i="85"/>
  <c r="AY23" i="85"/>
  <c r="AO23" i="85"/>
  <c r="BA23" i="85"/>
  <c r="AM23" i="85"/>
  <c r="AG23" i="85"/>
  <c r="AW23" i="85"/>
  <c r="AS23" i="85"/>
  <c r="BA38" i="85"/>
  <c r="AW38" i="85"/>
  <c r="AS38" i="85"/>
  <c r="AU38" i="85"/>
  <c r="AK38" i="85"/>
  <c r="AG38" i="85"/>
  <c r="AD39" i="85"/>
  <c r="BC38" i="85"/>
  <c r="AY38" i="85"/>
  <c r="AO38" i="85"/>
  <c r="AQ38" i="85"/>
  <c r="AI38" i="85"/>
  <c r="AM38" i="85"/>
  <c r="BE55" i="86"/>
  <c r="AY11" i="86"/>
  <c r="AQ11" i="86"/>
  <c r="AI11" i="86"/>
  <c r="AW11" i="86"/>
  <c r="AO11" i="86"/>
  <c r="AG11" i="86"/>
  <c r="AD12" i="86"/>
  <c r="BC11" i="86"/>
  <c r="AU11" i="86"/>
  <c r="AM11" i="86"/>
  <c r="BA11" i="86"/>
  <c r="AS11" i="86"/>
  <c r="AK11" i="86"/>
  <c r="BE10" i="86"/>
  <c r="AW56" i="86"/>
  <c r="AO56" i="86"/>
  <c r="AG56" i="86"/>
  <c r="BC56" i="86"/>
  <c r="AU56" i="86"/>
  <c r="AM56" i="86"/>
  <c r="BA56" i="86"/>
  <c r="AS56" i="86"/>
  <c r="AK56" i="86"/>
  <c r="AD57" i="86"/>
  <c r="AY56" i="86"/>
  <c r="AQ56" i="86"/>
  <c r="AI56" i="86"/>
  <c r="AC27" i="85"/>
  <c r="AW56" i="85"/>
  <c r="AO56" i="85"/>
  <c r="AG56" i="85"/>
  <c r="BC56" i="85"/>
  <c r="AU56" i="85"/>
  <c r="AM56" i="85"/>
  <c r="BA56" i="85"/>
  <c r="AS56" i="85"/>
  <c r="AK56" i="85"/>
  <c r="AD57" i="85"/>
  <c r="AY56" i="85"/>
  <c r="AQ56" i="85"/>
  <c r="AI56" i="85"/>
  <c r="BE55" i="85"/>
  <c r="BE55" i="84"/>
  <c r="BC56" i="84"/>
  <c r="AM56" i="84"/>
  <c r="AO56" i="84"/>
  <c r="BA56" i="84"/>
  <c r="AK56" i="84"/>
  <c r="AY56" i="84"/>
  <c r="AI56" i="84"/>
  <c r="AW56" i="84"/>
  <c r="AG56" i="84"/>
  <c r="AU56" i="84"/>
  <c r="AS56" i="84"/>
  <c r="AQ56" i="84"/>
  <c r="BC38" i="84"/>
  <c r="AM38" i="84"/>
  <c r="BA38" i="84"/>
  <c r="AK38" i="84"/>
  <c r="AY38" i="84"/>
  <c r="AI38" i="84"/>
  <c r="AW38" i="84"/>
  <c r="AG38" i="84"/>
  <c r="AU38" i="84"/>
  <c r="AS38" i="84"/>
  <c r="AQ38" i="84"/>
  <c r="AO38" i="84"/>
  <c r="AD39" i="84"/>
  <c r="BE22" i="84"/>
  <c r="BE37" i="84"/>
  <c r="AU23" i="84"/>
  <c r="AS23" i="84"/>
  <c r="AQ23" i="84"/>
  <c r="AO23" i="84"/>
  <c r="BC23" i="84"/>
  <c r="AM23" i="84"/>
  <c r="BA23" i="84"/>
  <c r="AK23" i="84"/>
  <c r="AY23" i="84"/>
  <c r="AI23" i="84"/>
  <c r="AW23" i="84"/>
  <c r="AG23" i="84"/>
  <c r="AD24" i="84"/>
  <c r="AD57" i="84"/>
  <c r="BE54" i="82"/>
  <c r="AY55" i="82"/>
  <c r="AQ55" i="82"/>
  <c r="BC55" i="82"/>
  <c r="AD56" i="82"/>
  <c r="AU55" i="82"/>
  <c r="BA55" i="82"/>
  <c r="AO55" i="82"/>
  <c r="AS55" i="82"/>
  <c r="AG55" i="82"/>
  <c r="AK55" i="82"/>
  <c r="AM55" i="82"/>
  <c r="AW55" i="82"/>
  <c r="AI55" i="82"/>
  <c r="BE37" i="82"/>
  <c r="AW38" i="83"/>
  <c r="AD39" i="83"/>
  <c r="BC38" i="83"/>
  <c r="AM38" i="83"/>
  <c r="BA38" i="83"/>
  <c r="AI38" i="83"/>
  <c r="AS38" i="83"/>
  <c r="AQ38" i="83"/>
  <c r="AK38" i="83"/>
  <c r="AY38" i="83"/>
  <c r="AO38" i="83"/>
  <c r="AG38" i="83"/>
  <c r="AU38" i="83"/>
  <c r="AW23" i="83"/>
  <c r="AS23" i="83"/>
  <c r="AG23" i="83"/>
  <c r="AQ23" i="83"/>
  <c r="AY23" i="83"/>
  <c r="BA23" i="83"/>
  <c r="AO23" i="83"/>
  <c r="BC23" i="83"/>
  <c r="AK23" i="83"/>
  <c r="AM23" i="83"/>
  <c r="AD24" i="83"/>
  <c r="AU23" i="83"/>
  <c r="AI23" i="83"/>
  <c r="BA23" i="82"/>
  <c r="AM23" i="82"/>
  <c r="AQ23" i="82"/>
  <c r="AO23" i="82"/>
  <c r="AI23" i="82"/>
  <c r="AU23" i="82"/>
  <c r="AY23" i="82"/>
  <c r="BC23" i="82"/>
  <c r="AG23" i="82"/>
  <c r="AK23" i="82"/>
  <c r="AS23" i="82"/>
  <c r="AW23" i="82"/>
  <c r="AD24" i="82"/>
  <c r="BE22" i="82"/>
  <c r="AM38" i="82"/>
  <c r="BA38" i="82"/>
  <c r="AI38" i="82"/>
  <c r="AS38" i="82"/>
  <c r="AK38" i="82"/>
  <c r="AG38" i="82"/>
  <c r="BC38" i="82"/>
  <c r="AQ38" i="82"/>
  <c r="AD39" i="82"/>
  <c r="AW38" i="82"/>
  <c r="AO38" i="82"/>
  <c r="AU38" i="82"/>
  <c r="AY38" i="82"/>
  <c r="AD58" i="83"/>
  <c r="BA57" i="83"/>
  <c r="AS57" i="83"/>
  <c r="AK57" i="83"/>
  <c r="AD59" i="83"/>
  <c r="AY57" i="83"/>
  <c r="AQ57" i="83"/>
  <c r="AI57" i="83"/>
  <c r="AW57" i="83"/>
  <c r="AO57" i="83"/>
  <c r="AG57" i="83"/>
  <c r="BC57" i="83"/>
  <c r="AU57" i="83"/>
  <c r="AM57" i="83"/>
  <c r="AY11" i="83"/>
  <c r="AQ11" i="83"/>
  <c r="AI11" i="83"/>
  <c r="AW11" i="83"/>
  <c r="AO11" i="83"/>
  <c r="AG11" i="83"/>
  <c r="BC11" i="83"/>
  <c r="AU11" i="83"/>
  <c r="AM11" i="83"/>
  <c r="AD12" i="83"/>
  <c r="BA11" i="83"/>
  <c r="AS11" i="83"/>
  <c r="AK11" i="83"/>
  <c r="BE56" i="83"/>
  <c r="BE10" i="83"/>
  <c r="BE10" i="82"/>
  <c r="AW11" i="82"/>
  <c r="AO11" i="82"/>
  <c r="AG11" i="82"/>
  <c r="AK11" i="82"/>
  <c r="AU11" i="82"/>
  <c r="AS11" i="82"/>
  <c r="AI11" i="82"/>
  <c r="AD12" i="82"/>
  <c r="BC11" i="82"/>
  <c r="BA11" i="82"/>
  <c r="AQ11" i="82"/>
  <c r="AY11" i="82"/>
  <c r="AM11" i="82"/>
  <c r="D5" i="81"/>
  <c r="C5" i="81" s="1"/>
  <c r="A5" i="81"/>
  <c r="D7" i="81"/>
  <c r="C7" i="81" s="1"/>
  <c r="A7" i="81"/>
  <c r="D9" i="81"/>
  <c r="C9" i="81" s="1"/>
  <c r="A9" i="81"/>
  <c r="D11" i="81"/>
  <c r="C11" i="81" s="1"/>
  <c r="A11" i="81"/>
  <c r="D13" i="81"/>
  <c r="C13" i="81" s="1"/>
  <c r="A13" i="81"/>
  <c r="D15" i="81"/>
  <c r="C15" i="81" s="1"/>
  <c r="A15" i="81"/>
  <c r="D17" i="81"/>
  <c r="C17" i="81" s="1"/>
  <c r="A17" i="81"/>
  <c r="D26" i="81"/>
  <c r="C26" i="81" s="1"/>
  <c r="A26" i="81"/>
  <c r="D31" i="81"/>
  <c r="C31" i="81" s="1"/>
  <c r="A31" i="81"/>
  <c r="A27" i="81"/>
  <c r="D27" i="81"/>
  <c r="C27" i="81" s="1"/>
  <c r="D33" i="81"/>
  <c r="C33" i="81" s="1"/>
  <c r="A33" i="81"/>
  <c r="D20" i="81"/>
  <c r="C20" i="81" s="1"/>
  <c r="A20" i="81"/>
  <c r="D34" i="81"/>
  <c r="C34" i="81" s="1"/>
  <c r="A34" i="81"/>
  <c r="D6" i="81"/>
  <c r="C6" i="81" s="1"/>
  <c r="A6" i="81"/>
  <c r="D24" i="81"/>
  <c r="C24" i="81" s="1"/>
  <c r="A24" i="81"/>
  <c r="D8" i="81"/>
  <c r="C8" i="81" s="1"/>
  <c r="A8" i="81"/>
  <c r="D30" i="81"/>
  <c r="C30" i="81" s="1"/>
  <c r="A30" i="81"/>
  <c r="D10" i="81"/>
  <c r="C10" i="81" s="1"/>
  <c r="A10" i="81"/>
  <c r="D32" i="81"/>
  <c r="C32" i="81" s="1"/>
  <c r="A32" i="81"/>
  <c r="D12" i="81"/>
  <c r="C12" i="81" s="1"/>
  <c r="A12" i="81"/>
  <c r="A22" i="81"/>
  <c r="D22" i="81"/>
  <c r="C22" i="81" s="1"/>
  <c r="D14" i="81"/>
  <c r="C14" i="81" s="1"/>
  <c r="A14" i="81"/>
  <c r="D16" i="81"/>
  <c r="C16" i="81" s="1"/>
  <c r="A16" i="81"/>
  <c r="D18" i="81"/>
  <c r="C18" i="81" s="1"/>
  <c r="A18" i="81"/>
  <c r="D25" i="81"/>
  <c r="C25" i="81" s="1"/>
  <c r="A25" i="81"/>
  <c r="D23" i="81"/>
  <c r="C23" i="81" s="1"/>
  <c r="A23" i="81"/>
  <c r="D28" i="81"/>
  <c r="C28" i="81" s="1"/>
  <c r="A28" i="81"/>
  <c r="D21" i="81"/>
  <c r="C21" i="81" s="1"/>
  <c r="A21" i="81"/>
  <c r="D19" i="81"/>
  <c r="C19" i="81" s="1"/>
  <c r="A19" i="81"/>
  <c r="D29" i="81"/>
  <c r="C29" i="81" s="1"/>
  <c r="A29" i="81"/>
  <c r="C35" i="80"/>
  <c r="BE142" i="87" l="1"/>
  <c r="BA11" i="84"/>
  <c r="AK11" i="84"/>
  <c r="AY11" i="84"/>
  <c r="AI11" i="84"/>
  <c r="AW11" i="84"/>
  <c r="AG11" i="84"/>
  <c r="AU11" i="84"/>
  <c r="AS11" i="84"/>
  <c r="AQ11" i="84"/>
  <c r="AO11" i="84"/>
  <c r="BC11" i="84"/>
  <c r="AM11" i="84"/>
  <c r="AD12" i="84"/>
  <c r="BE10" i="85"/>
  <c r="BE10" i="84"/>
  <c r="AU11" i="85"/>
  <c r="AK11" i="85"/>
  <c r="AM11" i="85"/>
  <c r="BA11" i="85"/>
  <c r="AG11" i="85"/>
  <c r="AY11" i="85"/>
  <c r="AS11" i="85"/>
  <c r="AQ11" i="85"/>
  <c r="AW11" i="85"/>
  <c r="AI11" i="85"/>
  <c r="AO11" i="85"/>
  <c r="BC11" i="85"/>
  <c r="AD12" i="85"/>
  <c r="BE157" i="87"/>
  <c r="AY99" i="87"/>
  <c r="AO99" i="87"/>
  <c r="BA99" i="87"/>
  <c r="AD100" i="87"/>
  <c r="AS99" i="87"/>
  <c r="AW99" i="87"/>
  <c r="AK99" i="87"/>
  <c r="AM99" i="87"/>
  <c r="BC99" i="87"/>
  <c r="AU99" i="87"/>
  <c r="AQ99" i="87"/>
  <c r="AI99" i="87"/>
  <c r="AG99" i="87"/>
  <c r="AW159" i="87"/>
  <c r="AQ159" i="87"/>
  <c r="AI159" i="87"/>
  <c r="AS159" i="87"/>
  <c r="AG159" i="87"/>
  <c r="BC159" i="87"/>
  <c r="BA159" i="87"/>
  <c r="AU159" i="87"/>
  <c r="AO159" i="87"/>
  <c r="AM159" i="87"/>
  <c r="AY159" i="87"/>
  <c r="AD160" i="87"/>
  <c r="AK159" i="87"/>
  <c r="BE38" i="87"/>
  <c r="BE158" i="87"/>
  <c r="AU84" i="87"/>
  <c r="AY84" i="87"/>
  <c r="AM84" i="87"/>
  <c r="AQ84" i="87"/>
  <c r="AS84" i="87"/>
  <c r="AI84" i="87"/>
  <c r="AK84" i="87"/>
  <c r="AW84" i="87"/>
  <c r="AD85" i="87"/>
  <c r="AO84" i="87"/>
  <c r="BA84" i="87"/>
  <c r="AG84" i="87"/>
  <c r="BC84" i="87"/>
  <c r="BE23" i="87"/>
  <c r="AG24" i="87"/>
  <c r="AS24" i="87"/>
  <c r="BA24" i="87"/>
  <c r="AI24" i="87"/>
  <c r="AQ24" i="87"/>
  <c r="BC24" i="87"/>
  <c r="AK24" i="87"/>
  <c r="AU24" i="87"/>
  <c r="AY24" i="87"/>
  <c r="AW24" i="87"/>
  <c r="AM24" i="87"/>
  <c r="AO24" i="87"/>
  <c r="AD25" i="87"/>
  <c r="BE98" i="87"/>
  <c r="BE143" i="87"/>
  <c r="BE83" i="87"/>
  <c r="AS144" i="87"/>
  <c r="AK144" i="87"/>
  <c r="AG144" i="87"/>
  <c r="BA144" i="87"/>
  <c r="AO144" i="87"/>
  <c r="AY144" i="87"/>
  <c r="AW144" i="87"/>
  <c r="AQ144" i="87"/>
  <c r="AM144" i="87"/>
  <c r="AI144" i="87"/>
  <c r="AD145" i="87"/>
  <c r="BC144" i="87"/>
  <c r="AU144" i="87"/>
  <c r="AS39" i="87"/>
  <c r="AI39" i="87"/>
  <c r="AK39" i="87"/>
  <c r="AG39" i="87"/>
  <c r="AU39" i="87"/>
  <c r="AY39" i="87"/>
  <c r="BC39" i="87"/>
  <c r="AO39" i="87"/>
  <c r="AM39" i="87"/>
  <c r="AQ39" i="87"/>
  <c r="AD40" i="87"/>
  <c r="BA39" i="87"/>
  <c r="AW39" i="87"/>
  <c r="BE71" i="87"/>
  <c r="BE116" i="87"/>
  <c r="BE132" i="87"/>
  <c r="BE11" i="87"/>
  <c r="BA12" i="87"/>
  <c r="AS12" i="87"/>
  <c r="AK12" i="87"/>
  <c r="AU12" i="87"/>
  <c r="AI12" i="87"/>
  <c r="AY12" i="87"/>
  <c r="AD14" i="87"/>
  <c r="AO12" i="87"/>
  <c r="BC12" i="87"/>
  <c r="AQ12" i="87"/>
  <c r="AG12" i="87"/>
  <c r="AW12" i="87"/>
  <c r="AM12" i="87"/>
  <c r="AD13" i="87"/>
  <c r="BA134" i="87"/>
  <c r="AS134" i="87"/>
  <c r="AK134" i="87"/>
  <c r="AY134" i="87"/>
  <c r="AQ134" i="87"/>
  <c r="AI134" i="87"/>
  <c r="AW134" i="87"/>
  <c r="AO134" i="87"/>
  <c r="AG134" i="87"/>
  <c r="AU134" i="87"/>
  <c r="AM134" i="87"/>
  <c r="BC134" i="87"/>
  <c r="AW133" i="87"/>
  <c r="AO133" i="87"/>
  <c r="AG133" i="87"/>
  <c r="BC133" i="87"/>
  <c r="AU133" i="87"/>
  <c r="AM133" i="87"/>
  <c r="BA133" i="87"/>
  <c r="AS133" i="87"/>
  <c r="AI133" i="87"/>
  <c r="AY133" i="87"/>
  <c r="AQ133" i="87"/>
  <c r="AK133" i="87"/>
  <c r="BE176" i="87"/>
  <c r="BC72" i="87"/>
  <c r="AU72" i="87"/>
  <c r="AM72" i="87"/>
  <c r="BA72" i="87"/>
  <c r="AS72" i="87"/>
  <c r="AK72" i="87"/>
  <c r="AD73" i="87"/>
  <c r="AY72" i="87"/>
  <c r="AQ72" i="87"/>
  <c r="AI72" i="87"/>
  <c r="AW72" i="87"/>
  <c r="AD74" i="87"/>
  <c r="AO72" i="87"/>
  <c r="AG72" i="87"/>
  <c r="AD178" i="87"/>
  <c r="AY177" i="87"/>
  <c r="AQ177" i="87"/>
  <c r="AI177" i="87"/>
  <c r="AD179" i="87"/>
  <c r="AW177" i="87"/>
  <c r="AO177" i="87"/>
  <c r="AG177" i="87"/>
  <c r="BC177" i="87"/>
  <c r="AU177" i="87"/>
  <c r="AM177" i="87"/>
  <c r="BA177" i="87"/>
  <c r="AK177" i="87"/>
  <c r="AS177" i="87"/>
  <c r="AD119" i="87"/>
  <c r="AW117" i="87"/>
  <c r="AO117" i="87"/>
  <c r="AG117" i="87"/>
  <c r="BC117" i="87"/>
  <c r="AU117" i="87"/>
  <c r="AM117" i="87"/>
  <c r="AS117" i="87"/>
  <c r="AQ117" i="87"/>
  <c r="AD118" i="87"/>
  <c r="AK117" i="87"/>
  <c r="BA117" i="87"/>
  <c r="AI117" i="87"/>
  <c r="AY117" i="87"/>
  <c r="AD59" i="87"/>
  <c r="AW57" i="87"/>
  <c r="AO57" i="87"/>
  <c r="AG57" i="87"/>
  <c r="BC57" i="87"/>
  <c r="AU57" i="87"/>
  <c r="AM57" i="87"/>
  <c r="BA57" i="87"/>
  <c r="AS57" i="87"/>
  <c r="AK57" i="87"/>
  <c r="AD58" i="87"/>
  <c r="AY57" i="87"/>
  <c r="AQ57" i="87"/>
  <c r="AI57" i="87"/>
  <c r="BE56" i="87"/>
  <c r="AD25" i="85"/>
  <c r="AM24" i="85"/>
  <c r="AQ24" i="85"/>
  <c r="AW24" i="85"/>
  <c r="BA24" i="85"/>
  <c r="BC24" i="85"/>
  <c r="AO24" i="85"/>
  <c r="AI24" i="85"/>
  <c r="AK24" i="85"/>
  <c r="AU24" i="85"/>
  <c r="AG24" i="85"/>
  <c r="AS24" i="85"/>
  <c r="AY24" i="85"/>
  <c r="AY24" i="86"/>
  <c r="BC24" i="86"/>
  <c r="AQ24" i="86"/>
  <c r="AU24" i="86"/>
  <c r="AW24" i="86"/>
  <c r="AM24" i="86"/>
  <c r="AI24" i="86"/>
  <c r="BA24" i="86"/>
  <c r="AD25" i="86"/>
  <c r="AS24" i="86"/>
  <c r="AG24" i="86"/>
  <c r="AK24" i="86"/>
  <c r="AO24" i="86"/>
  <c r="AQ39" i="86"/>
  <c r="AD40" i="86"/>
  <c r="AU39" i="86"/>
  <c r="AY39" i="86"/>
  <c r="BC39" i="86"/>
  <c r="AG39" i="86"/>
  <c r="AK39" i="86"/>
  <c r="AO39" i="86"/>
  <c r="AS39" i="86"/>
  <c r="AW39" i="86"/>
  <c r="BA39" i="86"/>
  <c r="AM39" i="86"/>
  <c r="AI39" i="86"/>
  <c r="BE23" i="86"/>
  <c r="BE38" i="86"/>
  <c r="AD40" i="85"/>
  <c r="AY39" i="85"/>
  <c r="AW39" i="85"/>
  <c r="AK39" i="85"/>
  <c r="AI39" i="85"/>
  <c r="AS39" i="85"/>
  <c r="AG39" i="85"/>
  <c r="BC39" i="85"/>
  <c r="AQ39" i="85"/>
  <c r="AU39" i="85"/>
  <c r="BA39" i="85"/>
  <c r="AM39" i="85"/>
  <c r="AO39" i="85"/>
  <c r="BE38" i="85"/>
  <c r="BE23" i="85"/>
  <c r="BE56" i="86"/>
  <c r="BC12" i="86"/>
  <c r="AU12" i="86"/>
  <c r="AM12" i="86"/>
  <c r="AD14" i="86"/>
  <c r="BA12" i="86"/>
  <c r="AS12" i="86"/>
  <c r="AK12" i="86"/>
  <c r="AD13" i="86"/>
  <c r="AY12" i="86"/>
  <c r="AQ12" i="86"/>
  <c r="AI12" i="86"/>
  <c r="AW12" i="86"/>
  <c r="AO12" i="86"/>
  <c r="AG12" i="86"/>
  <c r="AD58" i="86"/>
  <c r="AY57" i="86"/>
  <c r="AQ57" i="86"/>
  <c r="AI57" i="86"/>
  <c r="AD59" i="86"/>
  <c r="AW57" i="86"/>
  <c r="AO57" i="86"/>
  <c r="AG57" i="86"/>
  <c r="BC57" i="86"/>
  <c r="AU57" i="86"/>
  <c r="AM57" i="86"/>
  <c r="BA57" i="86"/>
  <c r="AS57" i="86"/>
  <c r="AK57" i="86"/>
  <c r="BE11" i="86"/>
  <c r="AC28" i="85"/>
  <c r="AC29" i="85"/>
  <c r="BE56" i="85"/>
  <c r="AD58" i="85"/>
  <c r="AY57" i="85"/>
  <c r="AQ57" i="85"/>
  <c r="AI57" i="85"/>
  <c r="AD59" i="85"/>
  <c r="AW57" i="85"/>
  <c r="AO57" i="85"/>
  <c r="AG57" i="85"/>
  <c r="BC57" i="85"/>
  <c r="AU57" i="85"/>
  <c r="AM57" i="85"/>
  <c r="BA57" i="85"/>
  <c r="AS57" i="85"/>
  <c r="AK57" i="85"/>
  <c r="BE56" i="84"/>
  <c r="BE38" i="84"/>
  <c r="BE23" i="84"/>
  <c r="AU39" i="84"/>
  <c r="AS39" i="84"/>
  <c r="AQ39" i="84"/>
  <c r="AO39" i="84"/>
  <c r="BC39" i="84"/>
  <c r="AM39" i="84"/>
  <c r="BA39" i="84"/>
  <c r="AK39" i="84"/>
  <c r="AY39" i="84"/>
  <c r="AI39" i="84"/>
  <c r="AW39" i="84"/>
  <c r="AG39" i="84"/>
  <c r="AD40" i="84"/>
  <c r="BC24" i="84"/>
  <c r="AM24" i="84"/>
  <c r="BA24" i="84"/>
  <c r="AK24" i="84"/>
  <c r="AY24" i="84"/>
  <c r="AI24" i="84"/>
  <c r="AW24" i="84"/>
  <c r="AG24" i="84"/>
  <c r="AU24" i="84"/>
  <c r="AS24" i="84"/>
  <c r="AQ24" i="84"/>
  <c r="AO24" i="84"/>
  <c r="AD25" i="84"/>
  <c r="AD58" i="84"/>
  <c r="AD59" i="84"/>
  <c r="BE38" i="82"/>
  <c r="AG56" i="82"/>
  <c r="AW56" i="82"/>
  <c r="AM56" i="82"/>
  <c r="AD57" i="82"/>
  <c r="BA56" i="82"/>
  <c r="AY56" i="82"/>
  <c r="AS56" i="82"/>
  <c r="AI56" i="82"/>
  <c r="AU56" i="82"/>
  <c r="AO56" i="82"/>
  <c r="BC56" i="82"/>
  <c r="AQ56" i="82"/>
  <c r="AK56" i="82"/>
  <c r="BE55" i="82"/>
  <c r="AI24" i="82"/>
  <c r="AU24" i="82"/>
  <c r="AG24" i="82"/>
  <c r="AD25" i="82"/>
  <c r="BC24" i="82"/>
  <c r="AY24" i="82"/>
  <c r="AK24" i="82"/>
  <c r="AQ24" i="82"/>
  <c r="AS24" i="82"/>
  <c r="AW24" i="82"/>
  <c r="AO24" i="82"/>
  <c r="BA24" i="82"/>
  <c r="AM24" i="82"/>
  <c r="BE38" i="83"/>
  <c r="BE23" i="82"/>
  <c r="AK39" i="83"/>
  <c r="BC39" i="83"/>
  <c r="AQ39" i="83"/>
  <c r="AS39" i="83"/>
  <c r="AU39" i="83"/>
  <c r="AG39" i="83"/>
  <c r="AM39" i="83"/>
  <c r="BA39" i="83"/>
  <c r="AY39" i="83"/>
  <c r="AO39" i="83"/>
  <c r="AW39" i="83"/>
  <c r="AI39" i="83"/>
  <c r="AD40" i="83"/>
  <c r="AK39" i="82"/>
  <c r="AI39" i="82"/>
  <c r="AY39" i="82"/>
  <c r="AU39" i="82"/>
  <c r="BA39" i="82"/>
  <c r="AS39" i="82"/>
  <c r="AQ39" i="82"/>
  <c r="AD40" i="82"/>
  <c r="AO39" i="82"/>
  <c r="BC39" i="82"/>
  <c r="AG39" i="82"/>
  <c r="AM39" i="82"/>
  <c r="AW39" i="82"/>
  <c r="AI24" i="83"/>
  <c r="AM24" i="83"/>
  <c r="AG24" i="83"/>
  <c r="AW24" i="83"/>
  <c r="BA24" i="83"/>
  <c r="AU24" i="83"/>
  <c r="AD25" i="83"/>
  <c r="AY24" i="83"/>
  <c r="AS24" i="83"/>
  <c r="AQ24" i="83"/>
  <c r="BC24" i="83"/>
  <c r="AO24" i="83"/>
  <c r="AK24" i="83"/>
  <c r="BE23" i="83"/>
  <c r="BC58" i="83"/>
  <c r="AU58" i="83"/>
  <c r="AM58" i="83"/>
  <c r="BA58" i="83"/>
  <c r="AS58" i="83"/>
  <c r="AK58" i="83"/>
  <c r="AY58" i="83"/>
  <c r="AQ58" i="83"/>
  <c r="AI58" i="83"/>
  <c r="AW58" i="83"/>
  <c r="AO58" i="83"/>
  <c r="AG58" i="83"/>
  <c r="BE11" i="83"/>
  <c r="AW59" i="83"/>
  <c r="AO59" i="83"/>
  <c r="AG59" i="83"/>
  <c r="BC59" i="83"/>
  <c r="AU59" i="83"/>
  <c r="AM59" i="83"/>
  <c r="BA59" i="83"/>
  <c r="AS59" i="83"/>
  <c r="AK59" i="83"/>
  <c r="AY59" i="83"/>
  <c r="AQ59" i="83"/>
  <c r="AI59" i="83"/>
  <c r="BC12" i="83"/>
  <c r="AU12" i="83"/>
  <c r="AM12" i="83"/>
  <c r="AD13" i="83"/>
  <c r="BA12" i="83"/>
  <c r="AS12" i="83"/>
  <c r="AK12" i="83"/>
  <c r="AY12" i="83"/>
  <c r="AQ12" i="83"/>
  <c r="AI12" i="83"/>
  <c r="AD14" i="83"/>
  <c r="AW12" i="83"/>
  <c r="AO12" i="83"/>
  <c r="AG12" i="83"/>
  <c r="BE57" i="83"/>
  <c r="BE11" i="82"/>
  <c r="AW12" i="82"/>
  <c r="AO12" i="82"/>
  <c r="AG12" i="82"/>
  <c r="AD14" i="82"/>
  <c r="BC12" i="82"/>
  <c r="AU12" i="82"/>
  <c r="AM12" i="82"/>
  <c r="AK12" i="82"/>
  <c r="AI12" i="82"/>
  <c r="AS12" i="82"/>
  <c r="AQ12" i="82"/>
  <c r="AD13" i="82"/>
  <c r="BA12" i="82"/>
  <c r="AY12" i="82"/>
  <c r="C35" i="81"/>
  <c r="A1" i="79"/>
  <c r="V1" i="79" s="1"/>
  <c r="Y95" i="79"/>
  <c r="B126" i="49"/>
  <c r="FY126" i="49" s="1"/>
  <c r="B125" i="49"/>
  <c r="B124" i="49"/>
  <c r="BN124" i="49" s="1"/>
  <c r="B123" i="49"/>
  <c r="B122" i="49"/>
  <c r="B121" i="49"/>
  <c r="B120" i="49"/>
  <c r="B119" i="49"/>
  <c r="B118" i="49"/>
  <c r="EW118" i="49" s="1"/>
  <c r="B117" i="49"/>
  <c r="CF117" i="49" s="1"/>
  <c r="B116" i="49"/>
  <c r="DH116" i="49" s="1"/>
  <c r="B115" i="49"/>
  <c r="FP115" i="49" s="1"/>
  <c r="B114" i="49"/>
  <c r="B113" i="49"/>
  <c r="B112" i="49"/>
  <c r="B111" i="49"/>
  <c r="B110" i="49"/>
  <c r="B109" i="49"/>
  <c r="Y109" i="49" s="1"/>
  <c r="B108" i="49"/>
  <c r="B107" i="49"/>
  <c r="B106" i="49"/>
  <c r="B105" i="49"/>
  <c r="B104" i="49"/>
  <c r="B103" i="49"/>
  <c r="B102" i="49"/>
  <c r="B101" i="49"/>
  <c r="B100" i="49"/>
  <c r="FV100" i="49" s="1"/>
  <c r="B99" i="49"/>
  <c r="B98" i="49"/>
  <c r="B97" i="49"/>
  <c r="B96" i="49"/>
  <c r="B95" i="49"/>
  <c r="B94" i="49"/>
  <c r="FO94" i="49" s="1"/>
  <c r="B93" i="49"/>
  <c r="FT93" i="49" s="1"/>
  <c r="B92" i="49"/>
  <c r="FG92" i="49" s="1"/>
  <c r="B91" i="49"/>
  <c r="EI91" i="49" s="1"/>
  <c r="B90" i="49"/>
  <c r="R90" i="49" s="1"/>
  <c r="B89" i="49"/>
  <c r="B88" i="49"/>
  <c r="CE88" i="49" s="1"/>
  <c r="B87" i="49"/>
  <c r="B86" i="49"/>
  <c r="FG86" i="49" s="1"/>
  <c r="B85" i="49"/>
  <c r="CD85" i="49" s="1"/>
  <c r="B84" i="49"/>
  <c r="FD84" i="49" s="1"/>
  <c r="B83" i="49"/>
  <c r="B82" i="49"/>
  <c r="B81" i="49"/>
  <c r="B80" i="49"/>
  <c r="FV80" i="49" s="1"/>
  <c r="B79" i="49"/>
  <c r="B78" i="49"/>
  <c r="FT78" i="49" s="1"/>
  <c r="B77" i="49"/>
  <c r="FV77" i="49" s="1"/>
  <c r="B76" i="49"/>
  <c r="EJ76" i="49" s="1"/>
  <c r="B75" i="49"/>
  <c r="CJ75" i="49" s="1"/>
  <c r="B74" i="49"/>
  <c r="EB74" i="49" s="1"/>
  <c r="B73" i="49"/>
  <c r="AK73" i="49" s="1"/>
  <c r="B72" i="49"/>
  <c r="BM72" i="49" s="1"/>
  <c r="B71" i="49"/>
  <c r="B70" i="49"/>
  <c r="BO70" i="49" s="1"/>
  <c r="B69" i="49"/>
  <c r="DX69" i="49" s="1"/>
  <c r="B68" i="49"/>
  <c r="FO68" i="49" s="1"/>
  <c r="B67" i="49"/>
  <c r="EN67" i="49" s="1"/>
  <c r="B66" i="49"/>
  <c r="DT66" i="49" s="1"/>
  <c r="B65" i="49"/>
  <c r="EA65" i="49" s="1"/>
  <c r="B64" i="49"/>
  <c r="FE64" i="49" s="1"/>
  <c r="B63" i="49"/>
  <c r="E63" i="49" s="1"/>
  <c r="B62" i="49"/>
  <c r="DL62" i="49" s="1"/>
  <c r="B61" i="49"/>
  <c r="FM61" i="49" s="1"/>
  <c r="B60" i="49"/>
  <c r="FO60" i="49" s="1"/>
  <c r="B59" i="49"/>
  <c r="EZ59" i="49" s="1"/>
  <c r="B58" i="49"/>
  <c r="H58" i="49" s="1"/>
  <c r="B57" i="49"/>
  <c r="B56" i="49"/>
  <c r="EQ56" i="49" s="1"/>
  <c r="B55" i="49"/>
  <c r="B54" i="49"/>
  <c r="DI54" i="49" s="1"/>
  <c r="B53" i="49"/>
  <c r="FG53" i="49" s="1"/>
  <c r="B52" i="49"/>
  <c r="FG52" i="49" s="1"/>
  <c r="B51" i="49"/>
  <c r="B50" i="49"/>
  <c r="CF50" i="49" s="1"/>
  <c r="B49" i="49"/>
  <c r="FT49" i="49" s="1"/>
  <c r="B48" i="49"/>
  <c r="EQ48" i="49" s="1"/>
  <c r="B47" i="49"/>
  <c r="BQ47" i="49" s="1"/>
  <c r="B46" i="49"/>
  <c r="FR46" i="49" s="1"/>
  <c r="B45" i="49"/>
  <c r="DG45" i="49" s="1"/>
  <c r="B44" i="49"/>
  <c r="FQ44" i="49" s="1"/>
  <c r="B43" i="49"/>
  <c r="B42" i="49"/>
  <c r="CY42" i="49" s="1"/>
  <c r="B41" i="49"/>
  <c r="B40" i="49"/>
  <c r="EK40" i="49" s="1"/>
  <c r="B39" i="49"/>
  <c r="EY39" i="49" s="1"/>
  <c r="B38" i="49"/>
  <c r="FT38" i="49" s="1"/>
  <c r="B37" i="49"/>
  <c r="FF37" i="49" s="1"/>
  <c r="B36" i="49"/>
  <c r="FP36" i="49" s="1"/>
  <c r="B35" i="49"/>
  <c r="CU35" i="49" s="1"/>
  <c r="B34" i="49"/>
  <c r="EW34" i="49" s="1"/>
  <c r="B33" i="49"/>
  <c r="M33" i="49" s="1"/>
  <c r="B32" i="49"/>
  <c r="EX32" i="49" s="1"/>
  <c r="B31" i="49"/>
  <c r="EY31" i="49" s="1"/>
  <c r="B30" i="49"/>
  <c r="FU30" i="49" s="1"/>
  <c r="B29" i="49"/>
  <c r="FP29" i="49" s="1"/>
  <c r="B28" i="49"/>
  <c r="FG28" i="49" s="1"/>
  <c r="B27" i="49"/>
  <c r="K27" i="49" s="1"/>
  <c r="B26" i="49"/>
  <c r="FF26" i="49" s="1"/>
  <c r="B25" i="49"/>
  <c r="CW25" i="49" s="1"/>
  <c r="B24" i="49"/>
  <c r="DK24" i="49" s="1"/>
  <c r="B23" i="49"/>
  <c r="D23" i="49" s="1"/>
  <c r="B22" i="49"/>
  <c r="CT22" i="49" s="1"/>
  <c r="B21" i="49"/>
  <c r="DH21" i="49" s="1"/>
  <c r="B20" i="49"/>
  <c r="FE20" i="49" s="1"/>
  <c r="B19" i="49"/>
  <c r="BF19" i="49" s="1"/>
  <c r="B18" i="49"/>
  <c r="ER18" i="49" s="1"/>
  <c r="B17" i="49"/>
  <c r="DI17" i="49" s="1"/>
  <c r="B16" i="49"/>
  <c r="FE16" i="49" s="1"/>
  <c r="B15" i="49"/>
  <c r="CU15" i="49" s="1"/>
  <c r="B14" i="49"/>
  <c r="FV14" i="49" s="1"/>
  <c r="B13" i="49"/>
  <c r="FV13" i="49" s="1"/>
  <c r="B12" i="49"/>
  <c r="DF12" i="49" s="1"/>
  <c r="B11" i="49"/>
  <c r="DI11" i="49" s="1"/>
  <c r="B10" i="49"/>
  <c r="EI10" i="49" s="1"/>
  <c r="B9" i="49"/>
  <c r="DI9" i="49" s="1"/>
  <c r="B8" i="49"/>
  <c r="FR8" i="49" s="1"/>
  <c r="B7" i="49"/>
  <c r="FG7" i="49" s="1"/>
  <c r="Y6" i="79"/>
  <c r="EW125" i="49"/>
  <c r="FV124" i="49"/>
  <c r="DS124" i="49"/>
  <c r="AX86" i="49"/>
  <c r="FV84" i="49"/>
  <c r="DW84" i="49"/>
  <c r="DL84" i="49"/>
  <c r="DI84" i="49"/>
  <c r="CV84" i="49"/>
  <c r="AW84" i="49"/>
  <c r="AH84" i="49"/>
  <c r="AB84" i="49"/>
  <c r="M84" i="49"/>
  <c r="FD76" i="49"/>
  <c r="DZ68" i="49"/>
  <c r="AB68" i="49"/>
  <c r="V68" i="49"/>
  <c r="S68" i="49"/>
  <c r="Y125" i="79"/>
  <c r="AM125" i="79" s="1"/>
  <c r="Y124" i="79"/>
  <c r="AC124" i="79" s="1"/>
  <c r="Y123" i="79"/>
  <c r="AM123" i="79" s="1"/>
  <c r="Y122" i="79"/>
  <c r="AC122" i="79" s="1"/>
  <c r="Y121" i="79"/>
  <c r="AL121" i="79" s="1"/>
  <c r="Y120" i="79"/>
  <c r="AC120" i="79" s="1"/>
  <c r="Y119" i="79"/>
  <c r="AL119" i="79" s="1"/>
  <c r="Y118" i="79"/>
  <c r="AC118" i="79" s="1"/>
  <c r="Y117" i="79"/>
  <c r="AL117" i="79" s="1"/>
  <c r="Y116" i="79"/>
  <c r="AC116" i="79" s="1"/>
  <c r="Y115" i="79"/>
  <c r="AL115" i="79" s="1"/>
  <c r="Y114" i="79"/>
  <c r="AC114" i="79" s="1"/>
  <c r="Y113" i="79"/>
  <c r="AL113" i="79" s="1"/>
  <c r="Y112" i="79"/>
  <c r="AC112" i="79" s="1"/>
  <c r="Y111" i="79"/>
  <c r="AL111" i="79" s="1"/>
  <c r="Y110" i="79"/>
  <c r="AC110" i="79" s="1"/>
  <c r="Y109" i="79"/>
  <c r="AL109" i="79" s="1"/>
  <c r="Y108" i="79"/>
  <c r="AC108" i="79" s="1"/>
  <c r="Y107" i="79"/>
  <c r="AL107" i="79" s="1"/>
  <c r="Y106" i="79"/>
  <c r="AC106" i="79" s="1"/>
  <c r="Y105" i="79"/>
  <c r="AL105" i="79" s="1"/>
  <c r="Y104" i="79"/>
  <c r="AC104" i="79" s="1"/>
  <c r="Y103" i="79"/>
  <c r="AL103" i="79" s="1"/>
  <c r="Y102" i="79"/>
  <c r="AC102" i="79" s="1"/>
  <c r="Y101" i="79"/>
  <c r="AM101" i="79" s="1"/>
  <c r="Y100" i="79"/>
  <c r="Y99" i="79"/>
  <c r="Y98" i="79"/>
  <c r="Y97" i="79"/>
  <c r="Y96" i="79"/>
  <c r="Y94" i="79"/>
  <c r="Y93" i="79"/>
  <c r="Y92" i="79"/>
  <c r="Y91" i="79"/>
  <c r="Y90" i="79"/>
  <c r="Y89" i="79"/>
  <c r="Y88" i="79"/>
  <c r="Y87" i="79"/>
  <c r="Y86" i="79"/>
  <c r="Y85" i="79"/>
  <c r="Y84" i="79"/>
  <c r="Y83" i="79"/>
  <c r="Y82" i="79"/>
  <c r="Y81" i="79"/>
  <c r="Y80" i="79"/>
  <c r="Y79" i="79"/>
  <c r="Y78" i="79"/>
  <c r="Y77" i="79"/>
  <c r="Y76" i="79"/>
  <c r="Y75" i="79"/>
  <c r="Y74" i="79"/>
  <c r="Y73" i="79"/>
  <c r="Y72" i="79"/>
  <c r="Y71" i="79"/>
  <c r="Y70" i="79"/>
  <c r="Y69" i="79"/>
  <c r="Y68" i="79"/>
  <c r="Y67" i="79"/>
  <c r="Y66" i="79"/>
  <c r="Y65" i="79"/>
  <c r="Y64" i="79"/>
  <c r="Y63" i="79"/>
  <c r="Y62" i="79"/>
  <c r="Y61" i="79"/>
  <c r="Y60" i="79"/>
  <c r="Y59" i="79"/>
  <c r="Y58" i="79"/>
  <c r="Y57" i="79"/>
  <c r="Y56" i="79"/>
  <c r="Y55" i="79"/>
  <c r="Y54" i="79"/>
  <c r="Y53" i="79"/>
  <c r="Y52" i="79"/>
  <c r="Y51" i="79"/>
  <c r="Y50" i="79"/>
  <c r="Y49" i="79"/>
  <c r="Y48" i="79"/>
  <c r="Y47" i="79"/>
  <c r="Y46" i="79"/>
  <c r="Y45" i="79"/>
  <c r="Y44" i="79"/>
  <c r="Y43" i="79"/>
  <c r="Y42" i="79"/>
  <c r="Y41" i="79"/>
  <c r="Y40" i="79"/>
  <c r="Y39" i="79"/>
  <c r="Y38" i="79"/>
  <c r="Y37" i="79"/>
  <c r="Y36" i="79"/>
  <c r="Y35" i="79"/>
  <c r="Y34" i="79"/>
  <c r="Y33" i="79"/>
  <c r="Y32" i="79"/>
  <c r="Y31" i="79"/>
  <c r="Y30" i="79"/>
  <c r="Y29" i="79"/>
  <c r="Y28" i="79"/>
  <c r="Y27" i="79"/>
  <c r="Y26" i="79"/>
  <c r="Y25" i="79"/>
  <c r="Y24" i="79"/>
  <c r="Y23" i="79"/>
  <c r="Y22" i="79"/>
  <c r="Y21" i="79"/>
  <c r="Y20" i="79"/>
  <c r="Y19" i="79"/>
  <c r="Y18" i="79"/>
  <c r="Y17" i="79"/>
  <c r="Y16" i="79"/>
  <c r="Y15" i="79"/>
  <c r="Y14" i="79"/>
  <c r="Y13" i="79"/>
  <c r="Y12" i="79"/>
  <c r="Y11" i="79"/>
  <c r="Y10" i="79"/>
  <c r="Y9" i="79"/>
  <c r="Y8" i="79"/>
  <c r="Y7" i="79"/>
  <c r="GO126" i="49"/>
  <c r="GN126" i="49"/>
  <c r="GM126" i="49"/>
  <c r="FZ126" i="49"/>
  <c r="EG126" i="49"/>
  <c r="EF126" i="49"/>
  <c r="EE126" i="49"/>
  <c r="DR126" i="49"/>
  <c r="BY126" i="49"/>
  <c r="BX126" i="49"/>
  <c r="BW126" i="49"/>
  <c r="BJ126" i="49"/>
  <c r="P126" i="49"/>
  <c r="Q126" i="49"/>
  <c r="CL126" i="49" l="1"/>
  <c r="CM126" i="49"/>
  <c r="AF126" i="49"/>
  <c r="CN126" i="49"/>
  <c r="EV126" i="49"/>
  <c r="AM68" i="49"/>
  <c r="AT126" i="49"/>
  <c r="DB126" i="49"/>
  <c r="FJ126" i="49"/>
  <c r="EI68" i="49"/>
  <c r="DA126" i="49"/>
  <c r="AU126" i="49"/>
  <c r="EX68" i="49"/>
  <c r="FK126" i="49"/>
  <c r="DF40" i="49"/>
  <c r="AD126" i="49"/>
  <c r="ET126" i="49"/>
  <c r="AE126" i="49"/>
  <c r="EU126" i="49"/>
  <c r="AS126" i="49"/>
  <c r="FI126" i="49"/>
  <c r="DC126" i="49"/>
  <c r="BH126" i="49"/>
  <c r="DP126" i="49"/>
  <c r="FX126" i="49"/>
  <c r="FC68" i="49"/>
  <c r="BI126" i="49"/>
  <c r="DQ126" i="49"/>
  <c r="EL76" i="49"/>
  <c r="FR118" i="49"/>
  <c r="AH60" i="49"/>
  <c r="FS44" i="49"/>
  <c r="DF68" i="49"/>
  <c r="DX68" i="49"/>
  <c r="BC68" i="49"/>
  <c r="FR68" i="49"/>
  <c r="BD68" i="49"/>
  <c r="AO92" i="49"/>
  <c r="BT68" i="49"/>
  <c r="CB92" i="49"/>
  <c r="CU92" i="49"/>
  <c r="AZ32" i="49"/>
  <c r="CF68" i="49"/>
  <c r="DG32" i="49"/>
  <c r="CH68" i="49"/>
  <c r="CR68" i="49"/>
  <c r="V8" i="49"/>
  <c r="AA8" i="49"/>
  <c r="EK48" i="49"/>
  <c r="FE76" i="49"/>
  <c r="BP100" i="49"/>
  <c r="DM100" i="49"/>
  <c r="AX124" i="49"/>
  <c r="BB76" i="49"/>
  <c r="DM124" i="49"/>
  <c r="AW76" i="49"/>
  <c r="DX36" i="49"/>
  <c r="BE76" i="49"/>
  <c r="DN124" i="49"/>
  <c r="FR62" i="49"/>
  <c r="W70" i="49"/>
  <c r="AZ68" i="49"/>
  <c r="CT68" i="49"/>
  <c r="FP68" i="49"/>
  <c r="L68" i="49"/>
  <c r="BK68" i="49"/>
  <c r="DY68" i="49"/>
  <c r="FA11" i="49"/>
  <c r="CW35" i="49"/>
  <c r="BT20" i="49"/>
  <c r="FC28" i="49"/>
  <c r="J14" i="49"/>
  <c r="CU46" i="49"/>
  <c r="DJ30" i="49"/>
  <c r="BD20" i="49"/>
  <c r="EZ28" i="49"/>
  <c r="CF36" i="49"/>
  <c r="FC44" i="49"/>
  <c r="X60" i="49"/>
  <c r="X12" i="49"/>
  <c r="EN20" i="49"/>
  <c r="BA12" i="49"/>
  <c r="EQ20" i="49"/>
  <c r="FE60" i="49"/>
  <c r="CT60" i="49"/>
  <c r="L28" i="49"/>
  <c r="AA44" i="49"/>
  <c r="EJ52" i="49"/>
  <c r="FO36" i="49"/>
  <c r="AO20" i="49"/>
  <c r="U28" i="49"/>
  <c r="CU44" i="49"/>
  <c r="EN52" i="49"/>
  <c r="AQ20" i="49"/>
  <c r="BB28" i="49"/>
  <c r="CA36" i="49"/>
  <c r="DL44" i="49"/>
  <c r="EQ52" i="49"/>
  <c r="AV20" i="49"/>
  <c r="CQ28" i="49"/>
  <c r="CE36" i="49"/>
  <c r="EI44" i="49"/>
  <c r="I60" i="49"/>
  <c r="DY12" i="49"/>
  <c r="DE20" i="49"/>
  <c r="DM28" i="49"/>
  <c r="J36" i="49"/>
  <c r="D44" i="49"/>
  <c r="EY12" i="49"/>
  <c r="DZ20" i="49"/>
  <c r="DS28" i="49"/>
  <c r="AH36" i="49"/>
  <c r="U44" i="49"/>
  <c r="D11" i="49"/>
  <c r="H20" i="49"/>
  <c r="DF20" i="49"/>
  <c r="BC28" i="49"/>
  <c r="CT36" i="49"/>
  <c r="BZ44" i="49"/>
  <c r="CE11" i="49"/>
  <c r="L20" i="49"/>
  <c r="DL20" i="49"/>
  <c r="BD28" i="49"/>
  <c r="DE36" i="49"/>
  <c r="CA44" i="49"/>
  <c r="AI52" i="49"/>
  <c r="DN14" i="49"/>
  <c r="BZ20" i="49"/>
  <c r="T28" i="49"/>
  <c r="DZ28" i="49"/>
  <c r="U36" i="49"/>
  <c r="EW36" i="49"/>
  <c r="CB44" i="49"/>
  <c r="AG52" i="49"/>
  <c r="CA12" i="49"/>
  <c r="T20" i="49"/>
  <c r="CG20" i="49"/>
  <c r="ER20" i="49"/>
  <c r="CG28" i="49"/>
  <c r="FE28" i="49"/>
  <c r="AM36" i="49"/>
  <c r="EL36" i="49"/>
  <c r="AJ44" i="49"/>
  <c r="EM44" i="49"/>
  <c r="BS52" i="49"/>
  <c r="CV12" i="49"/>
  <c r="AB20" i="49"/>
  <c r="CJ20" i="49"/>
  <c r="FG20" i="49"/>
  <c r="CJ28" i="49"/>
  <c r="BA36" i="49"/>
  <c r="EM36" i="49"/>
  <c r="AP44" i="49"/>
  <c r="EX44" i="49"/>
  <c r="DL52" i="49"/>
  <c r="Z54" i="49"/>
  <c r="AB62" i="49"/>
  <c r="AA14" i="49"/>
  <c r="AP14" i="49"/>
  <c r="V22" i="49"/>
  <c r="BE38" i="49"/>
  <c r="FP54" i="49"/>
  <c r="BT62" i="49"/>
  <c r="AY14" i="49"/>
  <c r="AH22" i="49"/>
  <c r="Z30" i="49"/>
  <c r="K46" i="49"/>
  <c r="FD62" i="49"/>
  <c r="EI14" i="49"/>
  <c r="DV30" i="49"/>
  <c r="DG46" i="49"/>
  <c r="BP70" i="49"/>
  <c r="EH30" i="49"/>
  <c r="DS46" i="49"/>
  <c r="EP30" i="49"/>
  <c r="FS46" i="49"/>
  <c r="K54" i="49"/>
  <c r="L62" i="49"/>
  <c r="AB40" i="49"/>
  <c r="AG40" i="49"/>
  <c r="BA32" i="49"/>
  <c r="BN40" i="49"/>
  <c r="BZ48" i="49"/>
  <c r="DF32" i="49"/>
  <c r="BS40" i="49"/>
  <c r="CE48" i="49"/>
  <c r="DK8" i="49"/>
  <c r="FC32" i="49"/>
  <c r="FC40" i="49"/>
  <c r="FF48" i="49"/>
  <c r="DL8" i="49"/>
  <c r="BU16" i="49"/>
  <c r="FL32" i="49"/>
  <c r="FV117" i="49"/>
  <c r="CR92" i="49"/>
  <c r="DI92" i="49"/>
  <c r="FL92" i="49"/>
  <c r="BQ84" i="49"/>
  <c r="EI84" i="49"/>
  <c r="BS84" i="49"/>
  <c r="EP84" i="49"/>
  <c r="E84" i="49"/>
  <c r="BT84" i="49"/>
  <c r="FL84" i="49"/>
  <c r="K84" i="49"/>
  <c r="CC84" i="49"/>
  <c r="FM84" i="49"/>
  <c r="CT76" i="49"/>
  <c r="FG76" i="49"/>
  <c r="BZ76" i="49"/>
  <c r="FF76" i="49"/>
  <c r="E76" i="49"/>
  <c r="CU76" i="49"/>
  <c r="Y76" i="49"/>
  <c r="DI76" i="49"/>
  <c r="AI76" i="49"/>
  <c r="DJ76" i="49"/>
  <c r="AI68" i="49"/>
  <c r="BN68" i="49"/>
  <c r="DE68" i="49"/>
  <c r="EM68" i="49"/>
  <c r="I68" i="49"/>
  <c r="AN68" i="49"/>
  <c r="CA68" i="49"/>
  <c r="DG68" i="49"/>
  <c r="EY68" i="49"/>
  <c r="K68" i="49"/>
  <c r="AO68" i="49"/>
  <c r="CB68" i="49"/>
  <c r="DL68" i="49"/>
  <c r="EZ68" i="49"/>
  <c r="BP60" i="49"/>
  <c r="CR60" i="49"/>
  <c r="DM60" i="49"/>
  <c r="G60" i="49"/>
  <c r="DS60" i="49"/>
  <c r="BL52" i="49"/>
  <c r="BU52" i="49"/>
  <c r="DE52" i="49"/>
  <c r="BU48" i="49"/>
  <c r="DD48" i="49"/>
  <c r="CI46" i="49"/>
  <c r="AO44" i="49"/>
  <c r="CY44" i="49"/>
  <c r="FD44" i="49"/>
  <c r="BK44" i="49"/>
  <c r="DM44" i="49"/>
  <c r="C44" i="49"/>
  <c r="BM44" i="49"/>
  <c r="DN44" i="49"/>
  <c r="AW38" i="49"/>
  <c r="AN36" i="49"/>
  <c r="CU36" i="49"/>
  <c r="FG36" i="49"/>
  <c r="BC36" i="49"/>
  <c r="DS36" i="49"/>
  <c r="FQ36" i="49"/>
  <c r="I36" i="49"/>
  <c r="BM36" i="49"/>
  <c r="DW36" i="49"/>
  <c r="EC35" i="49"/>
  <c r="AM32" i="49"/>
  <c r="FO32" i="49"/>
  <c r="CE32" i="49"/>
  <c r="CX30" i="49"/>
  <c r="AA28" i="49"/>
  <c r="BK28" i="49"/>
  <c r="CT28" i="49"/>
  <c r="EA28" i="49"/>
  <c r="FP28" i="49"/>
  <c r="AH28" i="49"/>
  <c r="BM28" i="49"/>
  <c r="CU28" i="49"/>
  <c r="EB28" i="49"/>
  <c r="FR28" i="49"/>
  <c r="AI28" i="49"/>
  <c r="BT28" i="49"/>
  <c r="CY28" i="49"/>
  <c r="EM28" i="49"/>
  <c r="FS28" i="49"/>
  <c r="C28" i="49"/>
  <c r="AN28" i="49"/>
  <c r="BU28" i="49"/>
  <c r="DK28" i="49"/>
  <c r="ER28" i="49"/>
  <c r="G28" i="49"/>
  <c r="AO28" i="49"/>
  <c r="CA28" i="49"/>
  <c r="DL28" i="49"/>
  <c r="EW28" i="49"/>
  <c r="CP27" i="49"/>
  <c r="DH27" i="49"/>
  <c r="EO27" i="49"/>
  <c r="DH23" i="49"/>
  <c r="U20" i="49"/>
  <c r="AY20" i="49"/>
  <c r="CH20" i="49"/>
  <c r="DS20" i="49"/>
  <c r="EX20" i="49"/>
  <c r="AA20" i="49"/>
  <c r="AZ20" i="49"/>
  <c r="CI20" i="49"/>
  <c r="DT20" i="49"/>
  <c r="FF20" i="49"/>
  <c r="C20" i="49"/>
  <c r="AG20" i="49"/>
  <c r="BM20" i="49"/>
  <c r="CY20" i="49"/>
  <c r="EB20" i="49"/>
  <c r="FL20" i="49"/>
  <c r="G20" i="49"/>
  <c r="AH20" i="49"/>
  <c r="BS20" i="49"/>
  <c r="DD20" i="49"/>
  <c r="EM20" i="49"/>
  <c r="FR20" i="49"/>
  <c r="CA19" i="49"/>
  <c r="CV19" i="49"/>
  <c r="DH19" i="49"/>
  <c r="EO19" i="49"/>
  <c r="DW14" i="49"/>
  <c r="DZ14" i="49"/>
  <c r="G12" i="49"/>
  <c r="DZ12" i="49"/>
  <c r="AI12" i="49"/>
  <c r="CF12" i="49"/>
  <c r="EI12" i="49"/>
  <c r="AJ12" i="49"/>
  <c r="CH12" i="49"/>
  <c r="EK12" i="49"/>
  <c r="K12" i="49"/>
  <c r="BN12" i="49"/>
  <c r="EL12" i="49"/>
  <c r="U12" i="49"/>
  <c r="AP12" i="49"/>
  <c r="BS12" i="49"/>
  <c r="CS12" i="49"/>
  <c r="DT12" i="49"/>
  <c r="EW12" i="49"/>
  <c r="FQ12" i="49"/>
  <c r="W12" i="49"/>
  <c r="AZ12" i="49"/>
  <c r="BT12" i="49"/>
  <c r="CU12" i="49"/>
  <c r="DX12" i="49"/>
  <c r="EX12" i="49"/>
  <c r="AB12" i="49"/>
  <c r="BB12" i="49"/>
  <c r="CE12" i="49"/>
  <c r="FC12" i="49"/>
  <c r="H12" i="49"/>
  <c r="BC12" i="49"/>
  <c r="DG12" i="49"/>
  <c r="FD12" i="49"/>
  <c r="J12" i="49"/>
  <c r="BM12" i="49"/>
  <c r="DH12" i="49"/>
  <c r="FL12" i="49"/>
  <c r="AM12" i="49"/>
  <c r="CQ12" i="49"/>
  <c r="DK12" i="49"/>
  <c r="FO12" i="49"/>
  <c r="L12" i="49"/>
  <c r="AO12" i="49"/>
  <c r="BP12" i="49"/>
  <c r="CR12" i="49"/>
  <c r="DS12" i="49"/>
  <c r="EN12" i="49"/>
  <c r="FP12" i="49"/>
  <c r="L11" i="49"/>
  <c r="CX11" i="49"/>
  <c r="FT11" i="49"/>
  <c r="Z11" i="49"/>
  <c r="CY11" i="49"/>
  <c r="AM11" i="49"/>
  <c r="DM11" i="49"/>
  <c r="BC11" i="49"/>
  <c r="EN11" i="49"/>
  <c r="K11" i="49"/>
  <c r="CG11" i="49"/>
  <c r="FO11" i="49"/>
  <c r="BE11" i="49"/>
  <c r="EO11" i="49"/>
  <c r="BS11" i="49"/>
  <c r="EQ11" i="49"/>
  <c r="AZ8" i="49"/>
  <c r="EJ8" i="49"/>
  <c r="BA26" i="49"/>
  <c r="CG10" i="49"/>
  <c r="FQ10" i="49"/>
  <c r="FP34" i="49"/>
  <c r="FF18" i="49"/>
  <c r="E9" i="49"/>
  <c r="AW11" i="49"/>
  <c r="K20" i="49"/>
  <c r="AJ20" i="49"/>
  <c r="BN20" i="49"/>
  <c r="CR20" i="49"/>
  <c r="DY20" i="49"/>
  <c r="S28" i="49"/>
  <c r="AQ28" i="49"/>
  <c r="BZ28" i="49"/>
  <c r="DH28" i="49"/>
  <c r="EI28" i="49"/>
  <c r="FQ28" i="49"/>
  <c r="K36" i="49"/>
  <c r="BL36" i="49"/>
  <c r="DD36" i="49"/>
  <c r="ER36" i="49"/>
  <c r="G44" i="49"/>
  <c r="AQ44" i="49"/>
  <c r="CG44" i="49"/>
  <c r="DS44" i="49"/>
  <c r="FE44" i="49"/>
  <c r="C52" i="49"/>
  <c r="BZ52" i="49"/>
  <c r="EW52" i="49"/>
  <c r="AY60" i="49"/>
  <c r="EJ60" i="49"/>
  <c r="W68" i="49"/>
  <c r="AQ68" i="49"/>
  <c r="BO68" i="49"/>
  <c r="CI68" i="49"/>
  <c r="DH68" i="49"/>
  <c r="EJ68" i="49"/>
  <c r="FG68" i="49"/>
  <c r="J76" i="49"/>
  <c r="BT76" i="49"/>
  <c r="DT76" i="49"/>
  <c r="FU76" i="49"/>
  <c r="AL84" i="49"/>
  <c r="CD84" i="49"/>
  <c r="EJ84" i="49"/>
  <c r="AB92" i="49"/>
  <c r="EJ92" i="49"/>
  <c r="T44" i="49"/>
  <c r="BD44" i="49"/>
  <c r="CR44" i="49"/>
  <c r="EB44" i="49"/>
  <c r="FR44" i="49"/>
  <c r="AB52" i="49"/>
  <c r="CV52" i="49"/>
  <c r="BB60" i="49"/>
  <c r="EL60" i="49"/>
  <c r="G68" i="49"/>
  <c r="AA68" i="49"/>
  <c r="AY68" i="49"/>
  <c r="BS68" i="49"/>
  <c r="CQ68" i="49"/>
  <c r="DK68" i="49"/>
  <c r="EK68" i="49"/>
  <c r="FL68" i="49"/>
  <c r="K76" i="49"/>
  <c r="BU76" i="49"/>
  <c r="DU76" i="49"/>
  <c r="AN84" i="49"/>
  <c r="CU84" i="49"/>
  <c r="EL84" i="49"/>
  <c r="AJ92" i="49"/>
  <c r="EL92" i="49"/>
  <c r="AI36" i="49"/>
  <c r="CB36" i="49"/>
  <c r="DT36" i="49"/>
  <c r="FL36" i="49"/>
  <c r="V44" i="49"/>
  <c r="BL44" i="49"/>
  <c r="CV44" i="49"/>
  <c r="EJ44" i="49"/>
  <c r="FT44" i="49"/>
  <c r="AH52" i="49"/>
  <c r="DK52" i="49"/>
  <c r="CA60" i="49"/>
  <c r="FG60" i="49"/>
  <c r="J68" i="49"/>
  <c r="AG68" i="49"/>
  <c r="BB68" i="49"/>
  <c r="BU68" i="49"/>
  <c r="CS68" i="49"/>
  <c r="DS68" i="49"/>
  <c r="EW68" i="49"/>
  <c r="FQ68" i="49"/>
  <c r="Z76" i="49"/>
  <c r="CO76" i="49"/>
  <c r="EO76" i="49"/>
  <c r="J84" i="49"/>
  <c r="AZ84" i="49"/>
  <c r="CX84" i="49"/>
  <c r="BD92" i="49"/>
  <c r="FQ92" i="49"/>
  <c r="FE11" i="49"/>
  <c r="EP11" i="49"/>
  <c r="CU11" i="49"/>
  <c r="AO11" i="49"/>
  <c r="FU11" i="49"/>
  <c r="EA11" i="49"/>
  <c r="BU11" i="49"/>
  <c r="M11" i="49"/>
  <c r="FV19" i="49"/>
  <c r="AA19" i="49"/>
  <c r="EC19" i="49"/>
  <c r="FC27" i="49"/>
  <c r="BE27" i="49"/>
  <c r="BC27" i="49"/>
  <c r="F27" i="49"/>
  <c r="FS35" i="49"/>
  <c r="AX35" i="49"/>
  <c r="R35" i="49"/>
  <c r="L35" i="49"/>
  <c r="EZ35" i="49"/>
  <c r="FU43" i="49"/>
  <c r="DW43" i="49"/>
  <c r="CA43" i="49"/>
  <c r="Y43" i="49"/>
  <c r="FL51" i="49"/>
  <c r="R51" i="49"/>
  <c r="AN83" i="49"/>
  <c r="D83" i="49"/>
  <c r="EB83" i="49"/>
  <c r="FV43" i="49"/>
  <c r="BA83" i="49"/>
  <c r="EJ91" i="49"/>
  <c r="FG12" i="49"/>
  <c r="EM12" i="49"/>
  <c r="DW12" i="49"/>
  <c r="DE12" i="49"/>
  <c r="CG12" i="49"/>
  <c r="BO12" i="49"/>
  <c r="AY12" i="49"/>
  <c r="AA12" i="49"/>
  <c r="I12" i="49"/>
  <c r="FR12" i="49"/>
  <c r="EZ12" i="49"/>
  <c r="EJ12" i="49"/>
  <c r="DL12" i="49"/>
  <c r="CT12" i="49"/>
  <c r="CB12" i="49"/>
  <c r="BD12" i="49"/>
  <c r="AN12" i="49"/>
  <c r="V12" i="49"/>
  <c r="FT20" i="49"/>
  <c r="FD20" i="49"/>
  <c r="EJ20" i="49"/>
  <c r="DN20" i="49"/>
  <c r="CV20" i="49"/>
  <c r="CB20" i="49"/>
  <c r="BL20" i="49"/>
  <c r="AP20" i="49"/>
  <c r="V20" i="49"/>
  <c r="D20" i="49"/>
  <c r="FS20" i="49"/>
  <c r="FC20" i="49"/>
  <c r="EI20" i="49"/>
  <c r="DM20" i="49"/>
  <c r="CU20" i="49"/>
  <c r="CA20" i="49"/>
  <c r="BK20" i="49"/>
  <c r="FQ20" i="49"/>
  <c r="EW20" i="49"/>
  <c r="EA20" i="49"/>
  <c r="DK20" i="49"/>
  <c r="CQ20" i="49"/>
  <c r="BU20" i="49"/>
  <c r="BC20" i="49"/>
  <c r="AI20" i="49"/>
  <c r="S20" i="49"/>
  <c r="CS83" i="49"/>
  <c r="BK51" i="49"/>
  <c r="BC35" i="49"/>
  <c r="DS51" i="49"/>
  <c r="FT51" i="49"/>
  <c r="D28" i="49"/>
  <c r="X28" i="49"/>
  <c r="AP28" i="49"/>
  <c r="BL28" i="49"/>
  <c r="CF28" i="49"/>
  <c r="CV28" i="49"/>
  <c r="DN28" i="49"/>
  <c r="EL28" i="49"/>
  <c r="FD28" i="49"/>
  <c r="FT28" i="49"/>
  <c r="V36" i="49"/>
  <c r="AO36" i="49"/>
  <c r="BN36" i="49"/>
  <c r="CG36" i="49"/>
  <c r="DF36" i="49"/>
  <c r="DY36" i="49"/>
  <c r="EY36" i="49"/>
  <c r="FT36" i="49"/>
  <c r="H44" i="49"/>
  <c r="AB44" i="49"/>
  <c r="AV44" i="49"/>
  <c r="BN44" i="49"/>
  <c r="CH44" i="49"/>
  <c r="DD44" i="49"/>
  <c r="DT44" i="49"/>
  <c r="EN44" i="49"/>
  <c r="FF44" i="49"/>
  <c r="D52" i="49"/>
  <c r="AV52" i="49"/>
  <c r="CA52" i="49"/>
  <c r="DM52" i="49"/>
  <c r="FF52" i="49"/>
  <c r="D36" i="49"/>
  <c r="W36" i="49"/>
  <c r="AV36" i="49"/>
  <c r="BO36" i="49"/>
  <c r="CJ36" i="49"/>
  <c r="DG36" i="49"/>
  <c r="EI36" i="49"/>
  <c r="EZ36" i="49"/>
  <c r="K44" i="49"/>
  <c r="AG44" i="49"/>
  <c r="AY44" i="49"/>
  <c r="BS44" i="49"/>
  <c r="CI44" i="49"/>
  <c r="DE44" i="49"/>
  <c r="DY44" i="49"/>
  <c r="EQ44" i="49"/>
  <c r="FG44" i="49"/>
  <c r="H52" i="49"/>
  <c r="AY52" i="49"/>
  <c r="CH52" i="49"/>
  <c r="DT52" i="49"/>
  <c r="FL52" i="49"/>
  <c r="L44" i="49"/>
  <c r="AH44" i="49"/>
  <c r="AZ44" i="49"/>
  <c r="BT44" i="49"/>
  <c r="CJ44" i="49"/>
  <c r="DF44" i="49"/>
  <c r="DZ44" i="49"/>
  <c r="ER44" i="49"/>
  <c r="FL44" i="49"/>
  <c r="L52" i="49"/>
  <c r="AZ52" i="49"/>
  <c r="CQ52" i="49"/>
  <c r="EB52" i="49"/>
  <c r="J28" i="49"/>
  <c r="AB28" i="49"/>
  <c r="AV28" i="49"/>
  <c r="BP28" i="49"/>
  <c r="CH28" i="49"/>
  <c r="DD28" i="49"/>
  <c r="DX28" i="49"/>
  <c r="EN28" i="49"/>
  <c r="FF28" i="49"/>
  <c r="G36" i="49"/>
  <c r="X36" i="49"/>
  <c r="AY36" i="49"/>
  <c r="BP36" i="49"/>
  <c r="CQ36" i="49"/>
  <c r="DK36" i="49"/>
  <c r="EJ36" i="49"/>
  <c r="FC36" i="49"/>
  <c r="FQ52" i="49"/>
  <c r="K28" i="49"/>
  <c r="AG28" i="49"/>
  <c r="AY28" i="49"/>
  <c r="BS28" i="49"/>
  <c r="CI28" i="49"/>
  <c r="DE28" i="49"/>
  <c r="DY28" i="49"/>
  <c r="EQ28" i="49"/>
  <c r="H36" i="49"/>
  <c r="AA36" i="49"/>
  <c r="AZ36" i="49"/>
  <c r="BS36" i="49"/>
  <c r="CS36" i="49"/>
  <c r="DN36" i="49"/>
  <c r="EK36" i="49"/>
  <c r="FF36" i="49"/>
  <c r="S44" i="49"/>
  <c r="AI44" i="49"/>
  <c r="BC44" i="49"/>
  <c r="BU44" i="49"/>
  <c r="CQ44" i="49"/>
  <c r="DK44" i="49"/>
  <c r="EA44" i="49"/>
  <c r="EW44" i="49"/>
  <c r="T52" i="49"/>
  <c r="BD52" i="49"/>
  <c r="CR52" i="49"/>
  <c r="EI52" i="49"/>
  <c r="FS52" i="49"/>
  <c r="FO18" i="49"/>
  <c r="BB26" i="49"/>
  <c r="ER42" i="49"/>
  <c r="CR26" i="49"/>
  <c r="EJ26" i="49"/>
  <c r="AG18" i="49"/>
  <c r="V34" i="49"/>
  <c r="H50" i="49"/>
  <c r="AN18" i="49"/>
  <c r="AA34" i="49"/>
  <c r="FR50" i="49"/>
  <c r="CF18" i="49"/>
  <c r="AB26" i="49"/>
  <c r="BS34" i="49"/>
  <c r="FE18" i="49"/>
  <c r="AG26" i="49"/>
  <c r="DY34" i="49"/>
  <c r="FG27" i="49"/>
  <c r="EK26" i="49"/>
  <c r="I26" i="49"/>
  <c r="EL26" i="49"/>
  <c r="AY24" i="49"/>
  <c r="FT23" i="49"/>
  <c r="CJ23" i="49"/>
  <c r="Y19" i="49"/>
  <c r="FP18" i="49"/>
  <c r="I18" i="49"/>
  <c r="DE16" i="49"/>
  <c r="EW16" i="49"/>
  <c r="CT14" i="49"/>
  <c r="DK14" i="49"/>
  <c r="AG11" i="49"/>
  <c r="CA11" i="49"/>
  <c r="DS11" i="49"/>
  <c r="FS11" i="49"/>
  <c r="EJ10" i="49"/>
  <c r="EW10" i="49"/>
  <c r="EX10" i="49"/>
  <c r="V10" i="49"/>
  <c r="BM10" i="49"/>
  <c r="BT10" i="49"/>
  <c r="EI8" i="49"/>
  <c r="I8" i="49"/>
  <c r="CD29" i="49"/>
  <c r="BA8" i="49"/>
  <c r="AA10" i="49"/>
  <c r="FC10" i="49"/>
  <c r="BB14" i="49"/>
  <c r="FR14" i="49"/>
  <c r="BA18" i="49"/>
  <c r="BN24" i="49"/>
  <c r="CS26" i="49"/>
  <c r="F30" i="49"/>
  <c r="K32" i="49"/>
  <c r="DH32" i="49"/>
  <c r="CH34" i="49"/>
  <c r="EC38" i="49"/>
  <c r="AH42" i="49"/>
  <c r="AG48" i="49"/>
  <c r="FO48" i="49"/>
  <c r="BR54" i="49"/>
  <c r="AX66" i="49"/>
  <c r="EY70" i="49"/>
  <c r="BN8" i="49"/>
  <c r="AZ10" i="49"/>
  <c r="FD10" i="49"/>
  <c r="BS14" i="49"/>
  <c r="EN15" i="49"/>
  <c r="CE18" i="49"/>
  <c r="DT21" i="49"/>
  <c r="H26" i="49"/>
  <c r="DW26" i="49"/>
  <c r="R30" i="49"/>
  <c r="X32" i="49"/>
  <c r="DW32" i="49"/>
  <c r="DX34" i="49"/>
  <c r="AA40" i="49"/>
  <c r="CF42" i="49"/>
  <c r="C46" i="49"/>
  <c r="AN48" i="49"/>
  <c r="FP48" i="49"/>
  <c r="DW54" i="49"/>
  <c r="BR66" i="49"/>
  <c r="AB72" i="49"/>
  <c r="EI83" i="49"/>
  <c r="FE91" i="49"/>
  <c r="BF13" i="49"/>
  <c r="FC34" i="49"/>
  <c r="AG50" i="49"/>
  <c r="BB37" i="49"/>
  <c r="R11" i="49"/>
  <c r="BD11" i="49"/>
  <c r="CI11" i="49"/>
  <c r="DW11" i="49"/>
  <c r="FG11" i="49"/>
  <c r="Z19" i="49"/>
  <c r="BS19" i="49"/>
  <c r="DG19" i="49"/>
  <c r="EN19" i="49"/>
  <c r="G27" i="49"/>
  <c r="BD27" i="49"/>
  <c r="CQ27" i="49"/>
  <c r="EP27" i="49"/>
  <c r="M35" i="49"/>
  <c r="AY35" i="49"/>
  <c r="CV35" i="49"/>
  <c r="EI35" i="49"/>
  <c r="X43" i="49"/>
  <c r="BS43" i="49"/>
  <c r="DI43" i="49"/>
  <c r="FL43" i="49"/>
  <c r="C51" i="49"/>
  <c r="BF51" i="49"/>
  <c r="DK51" i="49"/>
  <c r="FM51" i="49"/>
  <c r="AA11" i="49"/>
  <c r="BF11" i="49"/>
  <c r="CW11" i="49"/>
  <c r="EB11" i="49"/>
  <c r="FQ11" i="49"/>
  <c r="E19" i="49"/>
  <c r="AQ19" i="49"/>
  <c r="CB19" i="49"/>
  <c r="DI19" i="49"/>
  <c r="EY19" i="49"/>
  <c r="X27" i="49"/>
  <c r="BF27" i="49"/>
  <c r="DJ27" i="49"/>
  <c r="FL27" i="49"/>
  <c r="S35" i="49"/>
  <c r="BP35" i="49"/>
  <c r="CX35" i="49"/>
  <c r="FA35" i="49"/>
  <c r="Z43" i="49"/>
  <c r="CB43" i="49"/>
  <c r="EB43" i="49"/>
  <c r="S51" i="49"/>
  <c r="CB51" i="49"/>
  <c r="DT51" i="49"/>
  <c r="F19" i="49"/>
  <c r="AV19" i="49"/>
  <c r="CC19" i="49"/>
  <c r="DJ19" i="49"/>
  <c r="FC19" i="49"/>
  <c r="Y27" i="49"/>
  <c r="CB27" i="49"/>
  <c r="DU27" i="49"/>
  <c r="FM27" i="49"/>
  <c r="Z35" i="49"/>
  <c r="BQ35" i="49"/>
  <c r="DJ35" i="49"/>
  <c r="FB35" i="49"/>
  <c r="AM43" i="49"/>
  <c r="CQ43" i="49"/>
  <c r="EC43" i="49"/>
  <c r="W51" i="49"/>
  <c r="CC51" i="49"/>
  <c r="DU51" i="49"/>
  <c r="L19" i="49"/>
  <c r="AW19" i="49"/>
  <c r="CD19" i="49"/>
  <c r="DW19" i="49"/>
  <c r="FG19" i="49"/>
  <c r="AK27" i="49"/>
  <c r="CC27" i="49"/>
  <c r="DV27" i="49"/>
  <c r="FT27" i="49"/>
  <c r="AA35" i="49"/>
  <c r="CC35" i="49"/>
  <c r="DT35" i="49"/>
  <c r="FM35" i="49"/>
  <c r="AW43" i="49"/>
  <c r="CU43" i="49"/>
  <c r="EN43" i="49"/>
  <c r="Y51" i="49"/>
  <c r="CD51" i="49"/>
  <c r="EN51" i="49"/>
  <c r="W19" i="49"/>
  <c r="BD19" i="49"/>
  <c r="CO19" i="49"/>
  <c r="EA19" i="49"/>
  <c r="FM19" i="49"/>
  <c r="D27" i="49"/>
  <c r="AL27" i="49"/>
  <c r="CJ27" i="49"/>
  <c r="EB27" i="49"/>
  <c r="FV27" i="49"/>
  <c r="AV35" i="49"/>
  <c r="CD35" i="49"/>
  <c r="DU35" i="49"/>
  <c r="FN35" i="49"/>
  <c r="E43" i="49"/>
  <c r="BD43" i="49"/>
  <c r="CV43" i="49"/>
  <c r="EQ43" i="49"/>
  <c r="Z51" i="49"/>
  <c r="CU51" i="49"/>
  <c r="EP51" i="49"/>
  <c r="X19" i="49"/>
  <c r="BE19" i="49"/>
  <c r="CU19" i="49"/>
  <c r="EB19" i="49"/>
  <c r="FN19" i="49"/>
  <c r="E27" i="49"/>
  <c r="AM27" i="49"/>
  <c r="CO27" i="49"/>
  <c r="EM27" i="49"/>
  <c r="C35" i="49"/>
  <c r="AW35" i="49"/>
  <c r="CE35" i="49"/>
  <c r="EB35" i="49"/>
  <c r="FT35" i="49"/>
  <c r="L43" i="49"/>
  <c r="BE43" i="49"/>
  <c r="DG43" i="49"/>
  <c r="EY43" i="49"/>
  <c r="AV51" i="49"/>
  <c r="CX51" i="49"/>
  <c r="FA51" i="49"/>
  <c r="W43" i="49"/>
  <c r="BO43" i="49"/>
  <c r="DH43" i="49"/>
  <c r="FG43" i="49"/>
  <c r="BD51" i="49"/>
  <c r="CY51" i="49"/>
  <c r="FB51" i="49"/>
  <c r="AJ93" i="49"/>
  <c r="DK85" i="49"/>
  <c r="S78" i="49"/>
  <c r="AP78" i="49"/>
  <c r="EX77" i="49"/>
  <c r="X70" i="49"/>
  <c r="AP70" i="49"/>
  <c r="EP69" i="49"/>
  <c r="EZ66" i="49"/>
  <c r="FB66" i="49"/>
  <c r="W66" i="49"/>
  <c r="AP62" i="49"/>
  <c r="BD62" i="49"/>
  <c r="FV61" i="49"/>
  <c r="AN54" i="49"/>
  <c r="BB54" i="49"/>
  <c r="Z53" i="49"/>
  <c r="AQ51" i="49"/>
  <c r="CE51" i="49"/>
  <c r="EM51" i="49"/>
  <c r="CY50" i="49"/>
  <c r="FD50" i="49"/>
  <c r="I48" i="49"/>
  <c r="DM48" i="49"/>
  <c r="T48" i="49"/>
  <c r="DN48" i="49"/>
  <c r="AQ46" i="49"/>
  <c r="CA46" i="49"/>
  <c r="DT45" i="49"/>
  <c r="AQ43" i="49"/>
  <c r="CD43" i="49"/>
  <c r="EA43" i="49"/>
  <c r="FM43" i="49"/>
  <c r="FF42" i="49"/>
  <c r="FO42" i="49"/>
  <c r="J42" i="49"/>
  <c r="BB42" i="49"/>
  <c r="DM40" i="49"/>
  <c r="EX40" i="49"/>
  <c r="EO38" i="49"/>
  <c r="FA37" i="49"/>
  <c r="E37" i="49"/>
  <c r="CO37" i="49"/>
  <c r="CX37" i="49"/>
  <c r="EH35" i="49"/>
  <c r="CF34" i="49"/>
  <c r="CG34" i="49"/>
  <c r="BP32" i="49"/>
  <c r="DX32" i="49"/>
  <c r="I32" i="49"/>
  <c r="BS32" i="49"/>
  <c r="DY32" i="49"/>
  <c r="J32" i="49"/>
  <c r="CB32" i="49"/>
  <c r="EZ32" i="49"/>
  <c r="AX31" i="49"/>
  <c r="AL30" i="49"/>
  <c r="CP30" i="49"/>
  <c r="AZ29" i="49"/>
  <c r="CR29" i="49"/>
  <c r="EW29" i="49"/>
  <c r="Z27" i="49"/>
  <c r="BR27" i="49"/>
  <c r="DI27" i="49"/>
  <c r="EQ27" i="49"/>
  <c r="BU26" i="49"/>
  <c r="EQ26" i="49"/>
  <c r="CE26" i="49"/>
  <c r="FD26" i="49"/>
  <c r="BS24" i="49"/>
  <c r="FC24" i="49"/>
  <c r="FR24" i="49"/>
  <c r="AP22" i="49"/>
  <c r="BB22" i="49"/>
  <c r="EL22" i="49"/>
  <c r="H21" i="49"/>
  <c r="W21" i="49"/>
  <c r="BM21" i="49"/>
  <c r="FU21" i="49"/>
  <c r="DE21" i="49"/>
  <c r="EH21" i="49"/>
  <c r="FL19" i="49"/>
  <c r="CS18" i="49"/>
  <c r="DM18" i="49"/>
  <c r="BE17" i="49"/>
  <c r="BO17" i="49"/>
  <c r="DS17" i="49"/>
  <c r="BZ14" i="49"/>
  <c r="FF14" i="49"/>
  <c r="G14" i="49"/>
  <c r="CE14" i="49"/>
  <c r="FO14" i="49"/>
  <c r="CX13" i="49"/>
  <c r="EO13" i="49"/>
  <c r="FC13" i="49"/>
  <c r="AG13" i="49"/>
  <c r="FS13" i="49"/>
  <c r="AV13" i="49"/>
  <c r="BU13" i="49"/>
  <c r="CJ13" i="49"/>
  <c r="E11" i="49"/>
  <c r="AI11" i="49"/>
  <c r="BK11" i="49"/>
  <c r="CV11" i="49"/>
  <c r="DY11" i="49"/>
  <c r="FB11" i="49"/>
  <c r="CR10" i="49"/>
  <c r="DE10" i="49"/>
  <c r="Y9" i="49"/>
  <c r="M9" i="49"/>
  <c r="CO9" i="49"/>
  <c r="CQ8" i="49"/>
  <c r="DF8" i="49"/>
  <c r="CW7" i="49"/>
  <c r="DG29" i="49"/>
  <c r="R37" i="49"/>
  <c r="BM45" i="49"/>
  <c r="DG61" i="49"/>
  <c r="BM69" i="49"/>
  <c r="G8" i="49"/>
  <c r="BS8" i="49"/>
  <c r="EK8" i="49"/>
  <c r="AB10" i="49"/>
  <c r="DF10" i="49"/>
  <c r="E13" i="49"/>
  <c r="DL13" i="49"/>
  <c r="AH14" i="49"/>
  <c r="CH14" i="49"/>
  <c r="EL14" i="49"/>
  <c r="DL16" i="49"/>
  <c r="AH18" i="49"/>
  <c r="DN18" i="49"/>
  <c r="AK21" i="49"/>
  <c r="ER21" i="49"/>
  <c r="BE23" i="49"/>
  <c r="CH24" i="49"/>
  <c r="AM26" i="49"/>
  <c r="CT26" i="49"/>
  <c r="X29" i="49"/>
  <c r="DU29" i="49"/>
  <c r="AX30" i="49"/>
  <c r="FV30" i="49"/>
  <c r="AN32" i="49"/>
  <c r="CF32" i="49"/>
  <c r="EL32" i="49"/>
  <c r="AP34" i="49"/>
  <c r="DZ34" i="49"/>
  <c r="AA37" i="49"/>
  <c r="DX37" i="49"/>
  <c r="K39" i="49"/>
  <c r="DK40" i="49"/>
  <c r="BK42" i="49"/>
  <c r="FP42" i="49"/>
  <c r="CE45" i="49"/>
  <c r="W46" i="49"/>
  <c r="EA46" i="49"/>
  <c r="BA48" i="49"/>
  <c r="DW48" i="49"/>
  <c r="AM50" i="49"/>
  <c r="FB53" i="49"/>
  <c r="EK54" i="49"/>
  <c r="DY61" i="49"/>
  <c r="DZ62" i="49"/>
  <c r="BL66" i="49"/>
  <c r="FN66" i="49"/>
  <c r="CP69" i="49"/>
  <c r="EA70" i="49"/>
  <c r="BB77" i="49"/>
  <c r="I117" i="49"/>
  <c r="I29" i="49"/>
  <c r="DK37" i="49"/>
  <c r="EI53" i="49"/>
  <c r="H8" i="49"/>
  <c r="BT8" i="49"/>
  <c r="FD8" i="49"/>
  <c r="AO10" i="49"/>
  <c r="DK10" i="49"/>
  <c r="S13" i="49"/>
  <c r="EA13" i="49"/>
  <c r="AM14" i="49"/>
  <c r="CQ14" i="49"/>
  <c r="FC14" i="49"/>
  <c r="DM16" i="49"/>
  <c r="AM18" i="49"/>
  <c r="DW18" i="49"/>
  <c r="AY21" i="49"/>
  <c r="FG21" i="49"/>
  <c r="CC23" i="49"/>
  <c r="CQ24" i="49"/>
  <c r="AZ26" i="49"/>
  <c r="CY26" i="49"/>
  <c r="AL29" i="49"/>
  <c r="EI29" i="49"/>
  <c r="BF30" i="49"/>
  <c r="AJ31" i="49"/>
  <c r="AO32" i="49"/>
  <c r="CS32" i="49"/>
  <c r="EY32" i="49"/>
  <c r="BN34" i="49"/>
  <c r="EX34" i="49"/>
  <c r="AN37" i="49"/>
  <c r="EL37" i="49"/>
  <c r="V40" i="49"/>
  <c r="DL40" i="49"/>
  <c r="BL42" i="49"/>
  <c r="CX45" i="49"/>
  <c r="AI46" i="49"/>
  <c r="FG46" i="49"/>
  <c r="BL48" i="49"/>
  <c r="DX48" i="49"/>
  <c r="CG50" i="49"/>
  <c r="I53" i="49"/>
  <c r="FU53" i="49"/>
  <c r="EY54" i="49"/>
  <c r="FA61" i="49"/>
  <c r="EN62" i="49"/>
  <c r="BQ66" i="49"/>
  <c r="DK69" i="49"/>
  <c r="EB70" i="49"/>
  <c r="CY77" i="49"/>
  <c r="DT83" i="49"/>
  <c r="AN85" i="49"/>
  <c r="CB21" i="49"/>
  <c r="BK29" i="49"/>
  <c r="FM29" i="49"/>
  <c r="BO37" i="49"/>
  <c r="FP37" i="49"/>
  <c r="DW42" i="49"/>
  <c r="EJ45" i="49"/>
  <c r="EW50" i="49"/>
  <c r="AX53" i="49"/>
  <c r="M61" i="49"/>
  <c r="BU66" i="49"/>
  <c r="FU69" i="49"/>
  <c r="FA93" i="49"/>
  <c r="CQ21" i="49"/>
  <c r="BP29" i="49"/>
  <c r="CB37" i="49"/>
  <c r="EQ42" i="49"/>
  <c r="H45" i="49"/>
  <c r="FD45" i="49"/>
  <c r="FC50" i="49"/>
  <c r="BS53" i="49"/>
  <c r="AJ61" i="49"/>
  <c r="BO65" i="49"/>
  <c r="DV66" i="49"/>
  <c r="Y45" i="49"/>
  <c r="FU45" i="49"/>
  <c r="CQ53" i="49"/>
  <c r="BF61" i="49"/>
  <c r="T66" i="49"/>
  <c r="DX66" i="49"/>
  <c r="S69" i="49"/>
  <c r="R74" i="49"/>
  <c r="AW45" i="49"/>
  <c r="DI53" i="49"/>
  <c r="CD61" i="49"/>
  <c r="AL69" i="49"/>
  <c r="BP17" i="49"/>
  <c r="DH17" i="49"/>
  <c r="L25" i="49"/>
  <c r="EZ25" i="49"/>
  <c r="AV33" i="49"/>
  <c r="CO93" i="49"/>
  <c r="DD93" i="49"/>
  <c r="DF93" i="49"/>
  <c r="DG93" i="49"/>
  <c r="AO93" i="49"/>
  <c r="FU93" i="49"/>
  <c r="AW93" i="49"/>
  <c r="AX93" i="49"/>
  <c r="CA91" i="49"/>
  <c r="R85" i="49"/>
  <c r="CF85" i="49"/>
  <c r="FL85" i="49"/>
  <c r="EZ85" i="49"/>
  <c r="Z85" i="49"/>
  <c r="CI85" i="49"/>
  <c r="FO85" i="49"/>
  <c r="D85" i="49"/>
  <c r="AI85" i="49"/>
  <c r="CV85" i="49"/>
  <c r="FT85" i="49"/>
  <c r="AV85" i="49"/>
  <c r="DN85" i="49"/>
  <c r="BC85" i="49"/>
  <c r="DY85" i="49"/>
  <c r="BR85" i="49"/>
  <c r="EA85" i="49"/>
  <c r="EL78" i="49"/>
  <c r="AK77" i="49"/>
  <c r="CQ77" i="49"/>
  <c r="EK77" i="49"/>
  <c r="Z77" i="49"/>
  <c r="BZ77" i="49"/>
  <c r="EB77" i="49"/>
  <c r="AH77" i="49"/>
  <c r="CB77" i="49"/>
  <c r="EC77" i="49"/>
  <c r="AM77" i="49"/>
  <c r="CR77" i="49"/>
  <c r="EP77" i="49"/>
  <c r="F77" i="49"/>
  <c r="BF77" i="49"/>
  <c r="DE77" i="49"/>
  <c r="FN77" i="49"/>
  <c r="T77" i="49"/>
  <c r="BN77" i="49"/>
  <c r="DH77" i="49"/>
  <c r="FQ77" i="49"/>
  <c r="U77" i="49"/>
  <c r="BQ77" i="49"/>
  <c r="DL77" i="49"/>
  <c r="EK74" i="49"/>
  <c r="DE70" i="49"/>
  <c r="DG70" i="49"/>
  <c r="I69" i="49"/>
  <c r="AG69" i="49"/>
  <c r="BA69" i="49"/>
  <c r="CC69" i="49"/>
  <c r="CX69" i="49"/>
  <c r="DY69" i="49"/>
  <c r="FM69" i="49"/>
  <c r="G69" i="49"/>
  <c r="AZ69" i="49"/>
  <c r="CB69" i="49"/>
  <c r="FG69" i="49"/>
  <c r="M69" i="49"/>
  <c r="AJ69" i="49"/>
  <c r="BK69" i="49"/>
  <c r="CF69" i="49"/>
  <c r="DH69" i="49"/>
  <c r="EI69" i="49"/>
  <c r="FP69" i="49"/>
  <c r="AB69" i="49"/>
  <c r="CW69" i="49"/>
  <c r="R69" i="49"/>
  <c r="AK69" i="49"/>
  <c r="BL69" i="49"/>
  <c r="CG69" i="49"/>
  <c r="DJ69" i="49"/>
  <c r="EM69" i="49"/>
  <c r="FT69" i="49"/>
  <c r="C69" i="49"/>
  <c r="T69" i="49"/>
  <c r="AO69" i="49"/>
  <c r="BP69" i="49"/>
  <c r="CS69" i="49"/>
  <c r="DL69" i="49"/>
  <c r="EQ69" i="49"/>
  <c r="FV69" i="49"/>
  <c r="D69" i="49"/>
  <c r="W69" i="49"/>
  <c r="AX69" i="49"/>
  <c r="BS69" i="49"/>
  <c r="CU69" i="49"/>
  <c r="DT69" i="49"/>
  <c r="EW69" i="49"/>
  <c r="E69" i="49"/>
  <c r="AA69" i="49"/>
  <c r="AY69" i="49"/>
  <c r="CA69" i="49"/>
  <c r="CV69" i="49"/>
  <c r="DW69" i="49"/>
  <c r="EY69" i="49"/>
  <c r="U66" i="49"/>
  <c r="CT66" i="49"/>
  <c r="V66" i="49"/>
  <c r="CH62" i="49"/>
  <c r="EP61" i="49"/>
  <c r="D61" i="49"/>
  <c r="Z61" i="49"/>
  <c r="AW61" i="49"/>
  <c r="BP61" i="49"/>
  <c r="CQ61" i="49"/>
  <c r="DL61" i="49"/>
  <c r="EN61" i="49"/>
  <c r="E61" i="49"/>
  <c r="AA61" i="49"/>
  <c r="AX61" i="49"/>
  <c r="BQ61" i="49"/>
  <c r="CU61" i="49"/>
  <c r="DV61" i="49"/>
  <c r="FQ61" i="49"/>
  <c r="K61" i="49"/>
  <c r="AB61" i="49"/>
  <c r="AZ61" i="49"/>
  <c r="CA61" i="49"/>
  <c r="CV61" i="49"/>
  <c r="DW61" i="49"/>
  <c r="EQ61" i="49"/>
  <c r="FS61" i="49"/>
  <c r="L61" i="49"/>
  <c r="AG61" i="49"/>
  <c r="BA61" i="49"/>
  <c r="CC61" i="49"/>
  <c r="CW61" i="49"/>
  <c r="DX61" i="49"/>
  <c r="EW61" i="49"/>
  <c r="FT61" i="49"/>
  <c r="R61" i="49"/>
  <c r="AL61" i="49"/>
  <c r="BK61" i="49"/>
  <c r="CF61" i="49"/>
  <c r="DH61" i="49"/>
  <c r="EA61" i="49"/>
  <c r="FC61" i="49"/>
  <c r="S61" i="49"/>
  <c r="AO61" i="49"/>
  <c r="BL61" i="49"/>
  <c r="CG61" i="49"/>
  <c r="DI61" i="49"/>
  <c r="EC61" i="49"/>
  <c r="FE61" i="49"/>
  <c r="C61" i="49"/>
  <c r="T61" i="49"/>
  <c r="AQ61" i="49"/>
  <c r="BO61" i="49"/>
  <c r="CO61" i="49"/>
  <c r="DJ61" i="49"/>
  <c r="EM61" i="49"/>
  <c r="FL61" i="49"/>
  <c r="AN58" i="49"/>
  <c r="BL58" i="49"/>
  <c r="BS58" i="49"/>
  <c r="FP58" i="49"/>
  <c r="FQ58" i="49"/>
  <c r="FR58" i="49"/>
  <c r="CT54" i="49"/>
  <c r="BL53" i="49"/>
  <c r="R53" i="49"/>
  <c r="CD53" i="49"/>
  <c r="DV53" i="49"/>
  <c r="FO53" i="49"/>
  <c r="C53" i="49"/>
  <c r="AN53" i="49"/>
  <c r="DE53" i="49"/>
  <c r="DW53" i="49"/>
  <c r="FP53" i="49"/>
  <c r="D53" i="49"/>
  <c r="X53" i="49"/>
  <c r="AQ53" i="49"/>
  <c r="BM53" i="49"/>
  <c r="CI53" i="49"/>
  <c r="DG53" i="49"/>
  <c r="DX53" i="49"/>
  <c r="EY53" i="49"/>
  <c r="FQ53" i="49"/>
  <c r="AM53" i="49"/>
  <c r="BF53" i="49"/>
  <c r="DD53" i="49"/>
  <c r="EO53" i="49"/>
  <c r="T53" i="49"/>
  <c r="CE53" i="49"/>
  <c r="EQ53" i="49"/>
  <c r="E53" i="49"/>
  <c r="Y53" i="49"/>
  <c r="AV53" i="49"/>
  <c r="BO53" i="49"/>
  <c r="CO53" i="49"/>
  <c r="DH53" i="49"/>
  <c r="EA53" i="49"/>
  <c r="FA53" i="49"/>
  <c r="FT53" i="49"/>
  <c r="K53" i="49"/>
  <c r="AA53" i="49"/>
  <c r="AY53" i="49"/>
  <c r="BT53" i="49"/>
  <c r="CR53" i="49"/>
  <c r="DJ53" i="49"/>
  <c r="EJ53" i="49"/>
  <c r="FC53" i="49"/>
  <c r="L53" i="49"/>
  <c r="AG53" i="49"/>
  <c r="BD53" i="49"/>
  <c r="CA53" i="49"/>
  <c r="CS53" i="49"/>
  <c r="DT53" i="49"/>
  <c r="EK53" i="49"/>
  <c r="FE53" i="49"/>
  <c r="M53" i="49"/>
  <c r="AJ53" i="49"/>
  <c r="BE53" i="49"/>
  <c r="CB53" i="49"/>
  <c r="CU53" i="49"/>
  <c r="DU53" i="49"/>
  <c r="EN53" i="49"/>
  <c r="G51" i="49"/>
  <c r="AW51" i="49"/>
  <c r="CI51" i="49"/>
  <c r="EI51" i="49"/>
  <c r="FU51" i="49"/>
  <c r="BU50" i="49"/>
  <c r="AH48" i="49"/>
  <c r="CF48" i="49"/>
  <c r="ER48" i="49"/>
  <c r="AM48" i="49"/>
  <c r="CS48" i="49"/>
  <c r="FE48" i="49"/>
  <c r="BC46" i="49"/>
  <c r="EM46" i="49"/>
  <c r="BO46" i="49"/>
  <c r="EY46" i="49"/>
  <c r="L45" i="49"/>
  <c r="CO45" i="49"/>
  <c r="FL45" i="49"/>
  <c r="EB45" i="49"/>
  <c r="U45" i="49"/>
  <c r="AL45" i="49"/>
  <c r="BD45" i="49"/>
  <c r="CA45" i="49"/>
  <c r="CR45" i="49"/>
  <c r="DI45" i="49"/>
  <c r="EC45" i="49"/>
  <c r="EW45" i="49"/>
  <c r="FO45" i="49"/>
  <c r="AJ45" i="49"/>
  <c r="BR45" i="49"/>
  <c r="EQ45" i="49"/>
  <c r="DH45" i="49"/>
  <c r="E45" i="49"/>
  <c r="W45" i="49"/>
  <c r="AM45" i="49"/>
  <c r="BK45" i="49"/>
  <c r="CB45" i="49"/>
  <c r="CS45" i="49"/>
  <c r="DM45" i="49"/>
  <c r="EH45" i="49"/>
  <c r="FS45" i="49"/>
  <c r="AZ45" i="49"/>
  <c r="DW45" i="49"/>
  <c r="T45" i="49"/>
  <c r="AK45" i="49"/>
  <c r="BA45" i="49"/>
  <c r="BU45" i="49"/>
  <c r="CQ45" i="49"/>
  <c r="ER45" i="49"/>
  <c r="FN45" i="49"/>
  <c r="EY45" i="49"/>
  <c r="G45" i="49"/>
  <c r="X45" i="49"/>
  <c r="AN45" i="49"/>
  <c r="BL45" i="49"/>
  <c r="CD45" i="49"/>
  <c r="CU45" i="49"/>
  <c r="DS45" i="49"/>
  <c r="EI45" i="49"/>
  <c r="FA45" i="49"/>
  <c r="FT45" i="49"/>
  <c r="I45" i="49"/>
  <c r="Z45" i="49"/>
  <c r="AX45" i="49"/>
  <c r="BO45" i="49"/>
  <c r="CF45" i="49"/>
  <c r="DD45" i="49"/>
  <c r="DU45" i="49"/>
  <c r="EK45" i="49"/>
  <c r="FE45" i="49"/>
  <c r="K45" i="49"/>
  <c r="AI45" i="49"/>
  <c r="AY45" i="49"/>
  <c r="BQ45" i="49"/>
  <c r="CJ45" i="49"/>
  <c r="DE45" i="49"/>
  <c r="DV45" i="49"/>
  <c r="EP45" i="49"/>
  <c r="FG45" i="49"/>
  <c r="K43" i="49"/>
  <c r="AV43" i="49"/>
  <c r="CC43" i="49"/>
  <c r="DV43" i="49"/>
  <c r="FC43" i="49"/>
  <c r="CT42" i="49"/>
  <c r="BT40" i="49"/>
  <c r="FD40" i="49"/>
  <c r="BU40" i="49"/>
  <c r="FE40" i="49"/>
  <c r="W39" i="49"/>
  <c r="BQ38" i="49"/>
  <c r="CC38" i="49"/>
  <c r="FM38" i="49"/>
  <c r="E38" i="49"/>
  <c r="CO38" i="49"/>
  <c r="FU38" i="49"/>
  <c r="M38" i="49"/>
  <c r="CW38" i="49"/>
  <c r="Y38" i="49"/>
  <c r="DI38" i="49"/>
  <c r="FA38" i="49"/>
  <c r="AK38" i="49"/>
  <c r="DU38" i="49"/>
  <c r="X37" i="49"/>
  <c r="AX37" i="49"/>
  <c r="BT37" i="49"/>
  <c r="CU37" i="49"/>
  <c r="DU37" i="49"/>
  <c r="EQ37" i="49"/>
  <c r="C37" i="49"/>
  <c r="L37" i="49"/>
  <c r="Y37" i="49"/>
  <c r="AL37" i="49"/>
  <c r="AY37" i="49"/>
  <c r="BL37" i="49"/>
  <c r="BZ37" i="49"/>
  <c r="CI37" i="49"/>
  <c r="CV37" i="49"/>
  <c r="DI37" i="49"/>
  <c r="DV37" i="49"/>
  <c r="EI37" i="49"/>
  <c r="ER37" i="49"/>
  <c r="FN37" i="49"/>
  <c r="K37" i="49"/>
  <c r="AK37" i="49"/>
  <c r="BK37" i="49"/>
  <c r="CH37" i="49"/>
  <c r="DH37" i="49"/>
  <c r="EH37" i="49"/>
  <c r="FG37" i="49"/>
  <c r="D37" i="49"/>
  <c r="M37" i="49"/>
  <c r="Z37" i="49"/>
  <c r="AM37" i="49"/>
  <c r="AZ37" i="49"/>
  <c r="BN37" i="49"/>
  <c r="CA37" i="49"/>
  <c r="CJ37" i="49"/>
  <c r="CW37" i="49"/>
  <c r="DJ37" i="49"/>
  <c r="DW37" i="49"/>
  <c r="EJ37" i="49"/>
  <c r="EX37" i="49"/>
  <c r="FO37" i="49"/>
  <c r="F37" i="49"/>
  <c r="S37" i="49"/>
  <c r="AB37" i="49"/>
  <c r="AP37" i="49"/>
  <c r="BC37" i="49"/>
  <c r="BP37" i="49"/>
  <c r="CC37" i="49"/>
  <c r="CP37" i="49"/>
  <c r="CY37" i="49"/>
  <c r="DL37" i="49"/>
  <c r="DZ37" i="49"/>
  <c r="EM37" i="49"/>
  <c r="FB37" i="49"/>
  <c r="FR37" i="49"/>
  <c r="G37" i="49"/>
  <c r="T37" i="49"/>
  <c r="AH37" i="49"/>
  <c r="AQ37" i="49"/>
  <c r="BD37" i="49"/>
  <c r="BQ37" i="49"/>
  <c r="CD37" i="49"/>
  <c r="CQ37" i="49"/>
  <c r="DD37" i="49"/>
  <c r="DN37" i="49"/>
  <c r="EA37" i="49"/>
  <c r="EN37" i="49"/>
  <c r="FC37" i="49"/>
  <c r="FS37" i="49"/>
  <c r="H37" i="49"/>
  <c r="V37" i="49"/>
  <c r="AI37" i="49"/>
  <c r="AV37" i="49"/>
  <c r="BE37" i="49"/>
  <c r="BR37" i="49"/>
  <c r="CE37" i="49"/>
  <c r="CR37" i="49"/>
  <c r="DF37" i="49"/>
  <c r="DS37" i="49"/>
  <c r="EB37" i="49"/>
  <c r="EO37" i="49"/>
  <c r="FD37" i="49"/>
  <c r="FT37" i="49"/>
  <c r="J37" i="49"/>
  <c r="W37" i="49"/>
  <c r="AJ37" i="49"/>
  <c r="AW37" i="49"/>
  <c r="BF37" i="49"/>
  <c r="BS37" i="49"/>
  <c r="CF37" i="49"/>
  <c r="CT37" i="49"/>
  <c r="DG37" i="49"/>
  <c r="DT37" i="49"/>
  <c r="EC37" i="49"/>
  <c r="EP37" i="49"/>
  <c r="AK35" i="49"/>
  <c r="BR35" i="49"/>
  <c r="CY35" i="49"/>
  <c r="EY35" i="49"/>
  <c r="AN34" i="49"/>
  <c r="DF34" i="49"/>
  <c r="FQ34" i="49"/>
  <c r="AO34" i="49"/>
  <c r="DK34" i="49"/>
  <c r="FR34" i="49"/>
  <c r="AK33" i="49"/>
  <c r="EB33" i="49"/>
  <c r="EZ33" i="49"/>
  <c r="FG33" i="49"/>
  <c r="V32" i="49"/>
  <c r="BB32" i="49"/>
  <c r="CT32" i="49"/>
  <c r="EJ32" i="49"/>
  <c r="FP32" i="49"/>
  <c r="W32" i="49"/>
  <c r="BO32" i="49"/>
  <c r="CU32" i="49"/>
  <c r="EK32" i="49"/>
  <c r="BR30" i="49"/>
  <c r="FB30" i="49"/>
  <c r="CD30" i="49"/>
  <c r="FN30" i="49"/>
  <c r="S29" i="49"/>
  <c r="AV29" i="49"/>
  <c r="BT29" i="49"/>
  <c r="CW29" i="49"/>
  <c r="EA29" i="49"/>
  <c r="EO29" i="49"/>
  <c r="FQ29" i="49"/>
  <c r="T29" i="49"/>
  <c r="AW29" i="49"/>
  <c r="BU29" i="49"/>
  <c r="CY29" i="49"/>
  <c r="DM29" i="49"/>
  <c r="EB29" i="49"/>
  <c r="EP29" i="49"/>
  <c r="FS29" i="49"/>
  <c r="G29" i="49"/>
  <c r="U29" i="49"/>
  <c r="AJ29" i="49"/>
  <c r="AX29" i="49"/>
  <c r="BL29" i="49"/>
  <c r="CA29" i="49"/>
  <c r="CP29" i="49"/>
  <c r="DD29" i="49"/>
  <c r="DS29" i="49"/>
  <c r="EC29" i="49"/>
  <c r="EQ29" i="49"/>
  <c r="FE29" i="49"/>
  <c r="FT29" i="49"/>
  <c r="D29" i="49"/>
  <c r="AG29" i="49"/>
  <c r="BF29" i="49"/>
  <c r="CI29" i="49"/>
  <c r="DL29" i="49"/>
  <c r="FC29" i="49"/>
  <c r="F29" i="49"/>
  <c r="AI29" i="49"/>
  <c r="CJ29" i="49"/>
  <c r="FD29" i="49"/>
  <c r="H29" i="49"/>
  <c r="W29" i="49"/>
  <c r="AK29" i="49"/>
  <c r="AY29" i="49"/>
  <c r="BM29" i="49"/>
  <c r="CC29" i="49"/>
  <c r="CQ29" i="49"/>
  <c r="DE29" i="49"/>
  <c r="DT29" i="49"/>
  <c r="EH29" i="49"/>
  <c r="ER29" i="49"/>
  <c r="FG29" i="49"/>
  <c r="FV29" i="49"/>
  <c r="K29" i="49"/>
  <c r="Y29" i="49"/>
  <c r="AM29" i="49"/>
  <c r="BC29" i="49"/>
  <c r="BQ29" i="49"/>
  <c r="CE29" i="49"/>
  <c r="CS29" i="49"/>
  <c r="DH29" i="49"/>
  <c r="DV29" i="49"/>
  <c r="EJ29" i="49"/>
  <c r="EZ29" i="49"/>
  <c r="FN29" i="49"/>
  <c r="L29" i="49"/>
  <c r="Z29" i="49"/>
  <c r="AO29" i="49"/>
  <c r="BD29" i="49"/>
  <c r="BR29" i="49"/>
  <c r="CF29" i="49"/>
  <c r="CU29" i="49"/>
  <c r="DI29" i="49"/>
  <c r="DW29" i="49"/>
  <c r="EM29" i="49"/>
  <c r="FA29" i="49"/>
  <c r="FO29" i="49"/>
  <c r="C29" i="49"/>
  <c r="M29" i="49"/>
  <c r="AB29" i="49"/>
  <c r="AQ29" i="49"/>
  <c r="BE29" i="49"/>
  <c r="BS29" i="49"/>
  <c r="CG29" i="49"/>
  <c r="CV29" i="49"/>
  <c r="DJ29" i="49"/>
  <c r="DY29" i="49"/>
  <c r="EN29" i="49"/>
  <c r="FB29" i="49"/>
  <c r="BK27" i="49"/>
  <c r="DG27" i="49"/>
  <c r="EN27" i="49"/>
  <c r="FU27" i="49"/>
  <c r="J26" i="49"/>
  <c r="BK26" i="49"/>
  <c r="DL26" i="49"/>
  <c r="FE26" i="49"/>
  <c r="S26" i="49"/>
  <c r="BT26" i="49"/>
  <c r="DM26" i="49"/>
  <c r="FO26" i="49"/>
  <c r="DZ24" i="49"/>
  <c r="G24" i="49"/>
  <c r="EI24" i="49"/>
  <c r="AP24" i="49"/>
  <c r="EX24" i="49"/>
  <c r="DF22" i="49"/>
  <c r="DN22" i="49"/>
  <c r="DZ22" i="49"/>
  <c r="K21" i="49"/>
  <c r="BA21" i="49"/>
  <c r="CS21" i="49"/>
  <c r="EY21" i="49"/>
  <c r="AN21" i="49"/>
  <c r="CF21" i="49"/>
  <c r="DW21" i="49"/>
  <c r="FO21" i="49"/>
  <c r="M21" i="49"/>
  <c r="AA21" i="49"/>
  <c r="AQ21" i="49"/>
  <c r="BE21" i="49"/>
  <c r="BS21" i="49"/>
  <c r="CG21" i="49"/>
  <c r="DJ21" i="49"/>
  <c r="DX21" i="49"/>
  <c r="EN21" i="49"/>
  <c r="FB21" i="49"/>
  <c r="FP21" i="49"/>
  <c r="D21" i="49"/>
  <c r="R21" i="49"/>
  <c r="AG21" i="49"/>
  <c r="AV21" i="49"/>
  <c r="BF21" i="49"/>
  <c r="BT21" i="49"/>
  <c r="CI21" i="49"/>
  <c r="CW21" i="49"/>
  <c r="DK21" i="49"/>
  <c r="EA21" i="49"/>
  <c r="EO21" i="49"/>
  <c r="FC21" i="49"/>
  <c r="FQ21" i="49"/>
  <c r="AM21" i="49"/>
  <c r="CE21" i="49"/>
  <c r="DV21" i="49"/>
  <c r="FN21" i="49"/>
  <c r="L21" i="49"/>
  <c r="BD21" i="49"/>
  <c r="CU21" i="49"/>
  <c r="EK21" i="49"/>
  <c r="C21" i="49"/>
  <c r="E21" i="49"/>
  <c r="T21" i="49"/>
  <c r="AI21" i="49"/>
  <c r="AW21" i="49"/>
  <c r="BK21" i="49"/>
  <c r="BU21" i="49"/>
  <c r="CJ21" i="49"/>
  <c r="CX21" i="49"/>
  <c r="DM21" i="49"/>
  <c r="EB21" i="49"/>
  <c r="EP21" i="49"/>
  <c r="FD21" i="49"/>
  <c r="FS21" i="49"/>
  <c r="Y21" i="49"/>
  <c r="BQ21" i="49"/>
  <c r="EJ21" i="49"/>
  <c r="Z21" i="49"/>
  <c r="BR21" i="49"/>
  <c r="DI21" i="49"/>
  <c r="FA21" i="49"/>
  <c r="CV21" i="49"/>
  <c r="G21" i="49"/>
  <c r="U21" i="49"/>
  <c r="AJ21" i="49"/>
  <c r="AX21" i="49"/>
  <c r="BL21" i="49"/>
  <c r="CA21" i="49"/>
  <c r="CO21" i="49"/>
  <c r="DD21" i="49"/>
  <c r="DS21" i="49"/>
  <c r="EC21" i="49"/>
  <c r="EQ21" i="49"/>
  <c r="FE21" i="49"/>
  <c r="FT21" i="49"/>
  <c r="I21" i="49"/>
  <c r="X21" i="49"/>
  <c r="AL21" i="49"/>
  <c r="AZ21" i="49"/>
  <c r="BO21" i="49"/>
  <c r="CD21" i="49"/>
  <c r="CR21" i="49"/>
  <c r="DG21" i="49"/>
  <c r="DU21" i="49"/>
  <c r="EI21" i="49"/>
  <c r="EW21" i="49"/>
  <c r="FL21" i="49"/>
  <c r="BU18" i="49"/>
  <c r="DX18" i="49"/>
  <c r="BZ18" i="49"/>
  <c r="EK18" i="49"/>
  <c r="K17" i="49"/>
  <c r="EY17" i="49"/>
  <c r="X17" i="49"/>
  <c r="EZ17" i="49"/>
  <c r="Y17" i="49"/>
  <c r="FM17" i="49"/>
  <c r="AB16" i="49"/>
  <c r="U16" i="49"/>
  <c r="BT16" i="49"/>
  <c r="K15" i="49"/>
  <c r="L15" i="49"/>
  <c r="W15" i="49"/>
  <c r="BO15" i="49"/>
  <c r="EM15" i="49"/>
  <c r="EY15" i="49"/>
  <c r="D15" i="49"/>
  <c r="EZ15" i="49"/>
  <c r="S14" i="49"/>
  <c r="BK14" i="49"/>
  <c r="CY14" i="49"/>
  <c r="EQ14" i="49"/>
  <c r="V14" i="49"/>
  <c r="BN14" i="49"/>
  <c r="DF14" i="49"/>
  <c r="EX14" i="49"/>
  <c r="H13" i="49"/>
  <c r="AL13" i="49"/>
  <c r="AZ13" i="49"/>
  <c r="CQ13" i="49"/>
  <c r="DT13" i="49"/>
  <c r="FL13" i="49"/>
  <c r="I13" i="49"/>
  <c r="Y13" i="49"/>
  <c r="AM13" i="49"/>
  <c r="BA13" i="49"/>
  <c r="BP13" i="49"/>
  <c r="CD13" i="49"/>
  <c r="CR13" i="49"/>
  <c r="DG13" i="49"/>
  <c r="DV13" i="49"/>
  <c r="EJ13" i="49"/>
  <c r="EY13" i="49"/>
  <c r="FM13" i="49"/>
  <c r="L13" i="49"/>
  <c r="Z13" i="49"/>
  <c r="AN13" i="49"/>
  <c r="BC13" i="49"/>
  <c r="BQ13" i="49"/>
  <c r="CE13" i="49"/>
  <c r="CS13" i="49"/>
  <c r="DI13" i="49"/>
  <c r="DW13" i="49"/>
  <c r="EK13" i="49"/>
  <c r="EZ13" i="49"/>
  <c r="FN13" i="49"/>
  <c r="C13" i="49"/>
  <c r="M13" i="49"/>
  <c r="AA13" i="49"/>
  <c r="AO13" i="49"/>
  <c r="BD13" i="49"/>
  <c r="BR13" i="49"/>
  <c r="CF13" i="49"/>
  <c r="CV13" i="49"/>
  <c r="DJ13" i="49"/>
  <c r="DX13" i="49"/>
  <c r="EM13" i="49"/>
  <c r="FA13" i="49"/>
  <c r="FO13" i="49"/>
  <c r="W13" i="49"/>
  <c r="BO13" i="49"/>
  <c r="DE13" i="49"/>
  <c r="EW13" i="49"/>
  <c r="D13" i="49"/>
  <c r="R13" i="49"/>
  <c r="AB13" i="49"/>
  <c r="AQ13" i="49"/>
  <c r="BE13" i="49"/>
  <c r="BS13" i="49"/>
  <c r="CI13" i="49"/>
  <c r="CW13" i="49"/>
  <c r="DK13" i="49"/>
  <c r="DY13" i="49"/>
  <c r="EN13" i="49"/>
  <c r="FB13" i="49"/>
  <c r="FP13" i="49"/>
  <c r="F13" i="49"/>
  <c r="T13" i="49"/>
  <c r="AI13" i="49"/>
  <c r="AW13" i="49"/>
  <c r="BL13" i="49"/>
  <c r="CA13" i="49"/>
  <c r="CO13" i="49"/>
  <c r="CY13" i="49"/>
  <c r="DM13" i="49"/>
  <c r="EB13" i="49"/>
  <c r="EP13" i="49"/>
  <c r="FE13" i="49"/>
  <c r="FT13" i="49"/>
  <c r="G13" i="49"/>
  <c r="U13" i="49"/>
  <c r="AJ13" i="49"/>
  <c r="AY13" i="49"/>
  <c r="BM13" i="49"/>
  <c r="CB13" i="49"/>
  <c r="CP13" i="49"/>
  <c r="DD13" i="49"/>
  <c r="DS13" i="49"/>
  <c r="EC13" i="49"/>
  <c r="ER13" i="49"/>
  <c r="FG13" i="49"/>
  <c r="FU13" i="49"/>
  <c r="CC13" i="49"/>
  <c r="EI13" i="49"/>
  <c r="H10" i="49"/>
  <c r="BN10" i="49"/>
  <c r="DL10" i="49"/>
  <c r="U10" i="49"/>
  <c r="BS10" i="49"/>
  <c r="DY10" i="49"/>
  <c r="CW9" i="49"/>
  <c r="AB8" i="49"/>
  <c r="CR8" i="49"/>
  <c r="EX8" i="49"/>
  <c r="AY8" i="49"/>
  <c r="CS8" i="49"/>
  <c r="FC8" i="49"/>
  <c r="Y7" i="49"/>
  <c r="BC7" i="49"/>
  <c r="EL42" i="49"/>
  <c r="DN42" i="49"/>
  <c r="AN42" i="49"/>
  <c r="DD42" i="49"/>
  <c r="AM42" i="49"/>
  <c r="DZ50" i="49"/>
  <c r="EI50" i="49"/>
  <c r="AA50" i="49"/>
  <c r="DE50" i="49"/>
  <c r="I50" i="49"/>
  <c r="EI58" i="49"/>
  <c r="FD58" i="49"/>
  <c r="AG58" i="49"/>
  <c r="EJ58" i="49"/>
  <c r="DY58" i="49"/>
  <c r="ER66" i="49"/>
  <c r="DY66" i="49"/>
  <c r="CH66" i="49"/>
  <c r="AQ66" i="49"/>
  <c r="I66" i="49"/>
  <c r="EX66" i="49"/>
  <c r="CS66" i="49"/>
  <c r="AP66" i="49"/>
  <c r="EH66" i="49"/>
  <c r="CD66" i="49"/>
  <c r="AL66" i="49"/>
  <c r="T82" i="49"/>
  <c r="FD82" i="49"/>
  <c r="DG82" i="49"/>
  <c r="FL93" i="49"/>
  <c r="FV37" i="49"/>
  <c r="FM37" i="49"/>
  <c r="EZ37" i="49"/>
  <c r="FU37" i="49"/>
  <c r="FL37" i="49"/>
  <c r="EY37" i="49"/>
  <c r="FQ45" i="49"/>
  <c r="FC45" i="49"/>
  <c r="EO45" i="49"/>
  <c r="EA45" i="49"/>
  <c r="DK45" i="49"/>
  <c r="CW45" i="49"/>
  <c r="CI45" i="49"/>
  <c r="BT45" i="49"/>
  <c r="BF45" i="49"/>
  <c r="AV45" i="49"/>
  <c r="AG45" i="49"/>
  <c r="R45" i="49"/>
  <c r="D45" i="49"/>
  <c r="FP45" i="49"/>
  <c r="FB45" i="49"/>
  <c r="EN45" i="49"/>
  <c r="DX45" i="49"/>
  <c r="DJ45" i="49"/>
  <c r="CV45" i="49"/>
  <c r="CG45" i="49"/>
  <c r="BS45" i="49"/>
  <c r="BE45" i="49"/>
  <c r="AQ45" i="49"/>
  <c r="AA45" i="49"/>
  <c r="M45" i="49"/>
  <c r="C45" i="49"/>
  <c r="FS53" i="49"/>
  <c r="FD53" i="49"/>
  <c r="EP53" i="49"/>
  <c r="EB53" i="49"/>
  <c r="DM53" i="49"/>
  <c r="CX53" i="49"/>
  <c r="CJ53" i="49"/>
  <c r="BU53" i="49"/>
  <c r="BK53" i="49"/>
  <c r="AW53" i="49"/>
  <c r="AI53" i="49"/>
  <c r="FN53" i="49"/>
  <c r="EW53" i="49"/>
  <c r="EH53" i="49"/>
  <c r="DS53" i="49"/>
  <c r="CW53" i="49"/>
  <c r="CG53" i="49"/>
  <c r="BR53" i="49"/>
  <c r="BA53" i="49"/>
  <c r="AL53" i="49"/>
  <c r="W53" i="49"/>
  <c r="H53" i="49"/>
  <c r="FL53" i="49"/>
  <c r="ER53" i="49"/>
  <c r="EC53" i="49"/>
  <c r="DK53" i="49"/>
  <c r="CV53" i="49"/>
  <c r="CF53" i="49"/>
  <c r="BQ53" i="49"/>
  <c r="AZ53" i="49"/>
  <c r="AK53" i="49"/>
  <c r="U53" i="49"/>
  <c r="G53" i="49"/>
  <c r="FU61" i="49"/>
  <c r="FG61" i="49"/>
  <c r="ER61" i="49"/>
  <c r="EH61" i="49"/>
  <c r="DT61" i="49"/>
  <c r="DD61" i="49"/>
  <c r="CP61" i="49"/>
  <c r="CB61" i="49"/>
  <c r="BM61" i="49"/>
  <c r="AY61" i="49"/>
  <c r="AK61" i="49"/>
  <c r="W61" i="49"/>
  <c r="G61" i="49"/>
  <c r="FP61" i="49"/>
  <c r="EZ61" i="49"/>
  <c r="EJ61" i="49"/>
  <c r="DU61" i="49"/>
  <c r="CY61" i="49"/>
  <c r="CJ61" i="49"/>
  <c r="BT61" i="49"/>
  <c r="BD61" i="49"/>
  <c r="AN61" i="49"/>
  <c r="Y61" i="49"/>
  <c r="I61" i="49"/>
  <c r="FN61" i="49"/>
  <c r="EY61" i="49"/>
  <c r="EI61" i="49"/>
  <c r="DM61" i="49"/>
  <c r="CX61" i="49"/>
  <c r="CI61" i="49"/>
  <c r="BS61" i="49"/>
  <c r="BC61" i="49"/>
  <c r="AM61" i="49"/>
  <c r="X61" i="49"/>
  <c r="F61" i="49"/>
  <c r="FO69" i="49"/>
  <c r="FB69" i="49"/>
  <c r="EO69" i="49"/>
  <c r="EB69" i="49"/>
  <c r="DS69" i="49"/>
  <c r="DE69" i="49"/>
  <c r="CR69" i="49"/>
  <c r="CE69" i="49"/>
  <c r="BR69" i="49"/>
  <c r="BE69" i="49"/>
  <c r="AV69" i="49"/>
  <c r="AI69" i="49"/>
  <c r="U69" i="49"/>
  <c r="H69" i="49"/>
  <c r="FN69" i="49"/>
  <c r="FA69" i="49"/>
  <c r="EN69" i="49"/>
  <c r="EA69" i="49"/>
  <c r="DM69" i="49"/>
  <c r="DD69" i="49"/>
  <c r="CQ69" i="49"/>
  <c r="CD69" i="49"/>
  <c r="BQ69" i="49"/>
  <c r="BD69" i="49"/>
  <c r="AQ69" i="49"/>
  <c r="FL69" i="49"/>
  <c r="ER69" i="49"/>
  <c r="FS69" i="49"/>
  <c r="FC69" i="49"/>
  <c r="EK69" i="49"/>
  <c r="DV69" i="49"/>
  <c r="DG69" i="49"/>
  <c r="CO69" i="49"/>
  <c r="BU69" i="49"/>
  <c r="BF69" i="49"/>
  <c r="AN69" i="49"/>
  <c r="Z69" i="49"/>
  <c r="L69" i="49"/>
  <c r="FQ69" i="49"/>
  <c r="EZ69" i="49"/>
  <c r="EJ69" i="49"/>
  <c r="DU69" i="49"/>
  <c r="CY69" i="49"/>
  <c r="CJ69" i="49"/>
  <c r="BT69" i="49"/>
  <c r="BC69" i="49"/>
  <c r="AM69" i="49"/>
  <c r="Y69" i="49"/>
  <c r="K69" i="49"/>
  <c r="FP77" i="49"/>
  <c r="FB77" i="49"/>
  <c r="EN77" i="49"/>
  <c r="DY77" i="49"/>
  <c r="DK77" i="49"/>
  <c r="CW77" i="49"/>
  <c r="CG77" i="49"/>
  <c r="BS77" i="49"/>
  <c r="BE77" i="49"/>
  <c r="AP77" i="49"/>
  <c r="AB77" i="49"/>
  <c r="R77" i="49"/>
  <c r="E77" i="49"/>
  <c r="FO77" i="49"/>
  <c r="FA77" i="49"/>
  <c r="EL77" i="49"/>
  <c r="DX77" i="49"/>
  <c r="DJ77" i="49"/>
  <c r="CT77" i="49"/>
  <c r="CF77" i="49"/>
  <c r="BR77" i="49"/>
  <c r="BD77" i="49"/>
  <c r="AO77" i="49"/>
  <c r="AA77" i="49"/>
  <c r="M77" i="49"/>
  <c r="D77" i="49"/>
  <c r="FM77" i="49"/>
  <c r="EQ77" i="49"/>
  <c r="DZ77" i="49"/>
  <c r="DF77" i="49"/>
  <c r="CP77" i="49"/>
  <c r="BT77" i="49"/>
  <c r="BA77" i="49"/>
  <c r="AJ77" i="49"/>
  <c r="S77" i="49"/>
  <c r="FF77" i="49"/>
  <c r="EO77" i="49"/>
  <c r="DU77" i="49"/>
  <c r="DD77" i="49"/>
  <c r="CJ77" i="49"/>
  <c r="BP77" i="49"/>
  <c r="AX77" i="49"/>
  <c r="AG77" i="49"/>
  <c r="J77" i="49"/>
  <c r="FU77" i="49"/>
  <c r="FC77" i="49"/>
  <c r="EJ77" i="49"/>
  <c r="DN77" i="49"/>
  <c r="CX77" i="49"/>
  <c r="CD77" i="49"/>
  <c r="BM77" i="49"/>
  <c r="AV77" i="49"/>
  <c r="X77" i="49"/>
  <c r="H77" i="49"/>
  <c r="FT77" i="49"/>
  <c r="EZ77" i="49"/>
  <c r="EH77" i="49"/>
  <c r="DM77" i="49"/>
  <c r="CS77" i="49"/>
  <c r="CC77" i="49"/>
  <c r="BK77" i="49"/>
  <c r="AN77" i="49"/>
  <c r="V77" i="49"/>
  <c r="G77" i="49"/>
  <c r="FS85" i="49"/>
  <c r="FC85" i="49"/>
  <c r="EM85" i="49"/>
  <c r="DX85" i="49"/>
  <c r="DH85" i="49"/>
  <c r="CR85" i="49"/>
  <c r="CA85" i="49"/>
  <c r="BL85" i="49"/>
  <c r="AQ85" i="49"/>
  <c r="AB85" i="49"/>
  <c r="L85" i="49"/>
  <c r="FR85" i="49"/>
  <c r="FB85" i="49"/>
  <c r="EL85" i="49"/>
  <c r="DW85" i="49"/>
  <c r="DF85" i="49"/>
  <c r="CP85" i="49"/>
  <c r="BZ85" i="49"/>
  <c r="BF85" i="49"/>
  <c r="AP85" i="49"/>
  <c r="AA85" i="49"/>
  <c r="K85" i="49"/>
  <c r="FP85" i="49"/>
  <c r="EX85" i="49"/>
  <c r="DZ85" i="49"/>
  <c r="DD85" i="49"/>
  <c r="CH85" i="49"/>
  <c r="BO85" i="49"/>
  <c r="AO85" i="49"/>
  <c r="U85" i="49"/>
  <c r="C85" i="49"/>
  <c r="FN85" i="49"/>
  <c r="EP85" i="49"/>
  <c r="DV85" i="49"/>
  <c r="CX85" i="49"/>
  <c r="CE85" i="49"/>
  <c r="BD85" i="49"/>
  <c r="AM85" i="49"/>
  <c r="S85" i="49"/>
  <c r="FF85" i="49"/>
  <c r="EK85" i="49"/>
  <c r="DM85" i="49"/>
  <c r="CU85" i="49"/>
  <c r="BU85" i="49"/>
  <c r="BB85" i="49"/>
  <c r="AH85" i="49"/>
  <c r="I85" i="49"/>
  <c r="FE85" i="49"/>
  <c r="EJ85" i="49"/>
  <c r="DL85" i="49"/>
  <c r="CS85" i="49"/>
  <c r="BS85" i="49"/>
  <c r="BA85" i="49"/>
  <c r="AG85" i="49"/>
  <c r="G85" i="49"/>
  <c r="FQ93" i="49"/>
  <c r="ER93" i="49"/>
  <c r="DU93" i="49"/>
  <c r="CW93" i="49"/>
  <c r="BT93" i="49"/>
  <c r="BC93" i="49"/>
  <c r="AI93" i="49"/>
  <c r="M93" i="49"/>
  <c r="FP93" i="49"/>
  <c r="EN93" i="49"/>
  <c r="DT93" i="49"/>
  <c r="CS93" i="49"/>
  <c r="BS93" i="49"/>
  <c r="AZ93" i="49"/>
  <c r="AG93" i="49"/>
  <c r="H93" i="49"/>
  <c r="FM93" i="49"/>
  <c r="EH93" i="49"/>
  <c r="DE93" i="49"/>
  <c r="BR93" i="49"/>
  <c r="AV93" i="49"/>
  <c r="S93" i="49"/>
  <c r="FB93" i="49"/>
  <c r="DY93" i="49"/>
  <c r="CP93" i="49"/>
  <c r="BO93" i="49"/>
  <c r="AK93" i="49"/>
  <c r="G93" i="49"/>
  <c r="EZ93" i="49"/>
  <c r="DN93" i="49"/>
  <c r="CH93" i="49"/>
  <c r="BK93" i="49"/>
  <c r="AB93" i="49"/>
  <c r="D93" i="49"/>
  <c r="EY93" i="49"/>
  <c r="DL93" i="49"/>
  <c r="CG93" i="49"/>
  <c r="BD93" i="49"/>
  <c r="Z93" i="49"/>
  <c r="EQ101" i="49"/>
  <c r="DS101" i="49"/>
  <c r="BS101" i="49"/>
  <c r="FG117" i="49"/>
  <c r="EH117" i="49"/>
  <c r="DL117" i="49"/>
  <c r="DG117" i="49"/>
  <c r="EW77" i="49"/>
  <c r="F85" i="49"/>
  <c r="AY85" i="49"/>
  <c r="CJ85" i="49"/>
  <c r="EB85" i="49"/>
  <c r="F93" i="49"/>
  <c r="BM93" i="49"/>
  <c r="DX93" i="49"/>
  <c r="EN85" i="49"/>
  <c r="R93" i="49"/>
  <c r="BQ93" i="49"/>
  <c r="EC93" i="49"/>
  <c r="CQ58" i="49"/>
  <c r="BU61" i="49"/>
  <c r="CS61" i="49"/>
  <c r="DK61" i="49"/>
  <c r="EK61" i="49"/>
  <c r="FD61" i="49"/>
  <c r="Y66" i="49"/>
  <c r="CU66" i="49"/>
  <c r="FO66" i="49"/>
  <c r="F69" i="49"/>
  <c r="X69" i="49"/>
  <c r="AW69" i="49"/>
  <c r="BO69" i="49"/>
  <c r="CI69" i="49"/>
  <c r="DI69" i="49"/>
  <c r="EC69" i="49"/>
  <c r="FD69" i="49"/>
  <c r="I77" i="49"/>
  <c r="AW77" i="49"/>
  <c r="CE77" i="49"/>
  <c r="DT77" i="49"/>
  <c r="FD77" i="49"/>
  <c r="T85" i="49"/>
  <c r="BM85" i="49"/>
  <c r="CY85" i="49"/>
  <c r="ER85" i="49"/>
  <c r="T93" i="49"/>
  <c r="CC93" i="49"/>
  <c r="EK93" i="49"/>
  <c r="CR58" i="49"/>
  <c r="AW66" i="49"/>
  <c r="DE66" i="49"/>
  <c r="EH69" i="49"/>
  <c r="FE69" i="49"/>
  <c r="L77" i="49"/>
  <c r="AZ77" i="49"/>
  <c r="CO77" i="49"/>
  <c r="DW77" i="49"/>
  <c r="FL77" i="49"/>
  <c r="X85" i="49"/>
  <c r="BP85" i="49"/>
  <c r="DJ85" i="49"/>
  <c r="EY85" i="49"/>
  <c r="W93" i="49"/>
  <c r="CF93" i="49"/>
  <c r="EM93" i="49"/>
  <c r="AQ70" i="49"/>
  <c r="EZ70" i="49"/>
  <c r="DX86" i="49"/>
  <c r="FO54" i="49"/>
  <c r="CF54" i="49"/>
  <c r="FQ62" i="49"/>
  <c r="CV62" i="49"/>
  <c r="FV70" i="49"/>
  <c r="FU70" i="49"/>
  <c r="CH70" i="49"/>
  <c r="G70" i="49"/>
  <c r="FQ70" i="49"/>
  <c r="CG70" i="49"/>
  <c r="F70" i="49"/>
  <c r="FQ78" i="49"/>
  <c r="DK78" i="49"/>
  <c r="CB78" i="49"/>
  <c r="BP83" i="49"/>
  <c r="BE11" i="85"/>
  <c r="BE11" i="84"/>
  <c r="AD14" i="84"/>
  <c r="AD13" i="84"/>
  <c r="AQ12" i="85"/>
  <c r="BA12" i="85"/>
  <c r="AI12" i="85"/>
  <c r="AW12" i="85"/>
  <c r="BC12" i="85"/>
  <c r="AS12" i="85"/>
  <c r="AU12" i="85"/>
  <c r="AD14" i="85"/>
  <c r="AM12" i="85"/>
  <c r="AO12" i="85"/>
  <c r="AD13" i="85"/>
  <c r="AK12" i="85"/>
  <c r="AY12" i="85"/>
  <c r="AG12" i="85"/>
  <c r="V52" i="49"/>
  <c r="BC52" i="49"/>
  <c r="CJ52" i="49"/>
  <c r="DN52" i="49"/>
  <c r="FC52" i="49"/>
  <c r="K52" i="49"/>
  <c r="AO52" i="49"/>
  <c r="BT52" i="49"/>
  <c r="CU52" i="49"/>
  <c r="DZ52" i="49"/>
  <c r="FD52" i="49"/>
  <c r="AO56" i="49"/>
  <c r="CQ64" i="49"/>
  <c r="AY64" i="49"/>
  <c r="AN56" i="49"/>
  <c r="DX64" i="49"/>
  <c r="FP64" i="49"/>
  <c r="DD56" i="49"/>
  <c r="DW56" i="49"/>
  <c r="ER56" i="49"/>
  <c r="H64" i="49"/>
  <c r="U52" i="49"/>
  <c r="AP52" i="49"/>
  <c r="BN52" i="49"/>
  <c r="CI52" i="49"/>
  <c r="DF52" i="49"/>
  <c r="EA52" i="49"/>
  <c r="EX52" i="49"/>
  <c r="FT52" i="49"/>
  <c r="S52" i="49"/>
  <c r="AJ52" i="49"/>
  <c r="BK52" i="49"/>
  <c r="CB52" i="49"/>
  <c r="DD52" i="49"/>
  <c r="DY52" i="49"/>
  <c r="ER52" i="49"/>
  <c r="FR52" i="49"/>
  <c r="CY56" i="49"/>
  <c r="FQ56" i="49"/>
  <c r="AP64" i="49"/>
  <c r="CF64" i="49"/>
  <c r="DW64" i="49"/>
  <c r="FO64" i="49"/>
  <c r="AM56" i="49"/>
  <c r="DE56" i="49"/>
  <c r="T64" i="49"/>
  <c r="AZ64" i="49"/>
  <c r="CR64" i="49"/>
  <c r="DZ64" i="49"/>
  <c r="FQ64" i="49"/>
  <c r="U64" i="49"/>
  <c r="BK64" i="49"/>
  <c r="CS64" i="49"/>
  <c r="EK64" i="49"/>
  <c r="FR64" i="49"/>
  <c r="V64" i="49"/>
  <c r="BN64" i="49"/>
  <c r="CY64" i="49"/>
  <c r="EQ64" i="49"/>
  <c r="BK56" i="49"/>
  <c r="EW56" i="49"/>
  <c r="AA64" i="49"/>
  <c r="BS64" i="49"/>
  <c r="DE64" i="49"/>
  <c r="ER64" i="49"/>
  <c r="BL56" i="49"/>
  <c r="FO56" i="49"/>
  <c r="AG64" i="49"/>
  <c r="BT64" i="49"/>
  <c r="DL64" i="49"/>
  <c r="EW64" i="49"/>
  <c r="CG56" i="49"/>
  <c r="FP56" i="49"/>
  <c r="AO64" i="49"/>
  <c r="BU64" i="49"/>
  <c r="DM64" i="49"/>
  <c r="FC64" i="49"/>
  <c r="BR59" i="49"/>
  <c r="EH59" i="49"/>
  <c r="BF67" i="49"/>
  <c r="EI59" i="49"/>
  <c r="DK67" i="49"/>
  <c r="M75" i="49"/>
  <c r="FU67" i="49"/>
  <c r="S59" i="49"/>
  <c r="CC59" i="49"/>
  <c r="CD59" i="49"/>
  <c r="EC59" i="49"/>
  <c r="U60" i="49"/>
  <c r="AN60" i="49"/>
  <c r="BM60" i="49"/>
  <c r="CF60" i="49"/>
  <c r="DE60" i="49"/>
  <c r="DX60" i="49"/>
  <c r="EX60" i="49"/>
  <c r="FS60" i="49"/>
  <c r="C60" i="49"/>
  <c r="V60" i="49"/>
  <c r="AQ60" i="49"/>
  <c r="BN60" i="49"/>
  <c r="CI60" i="49"/>
  <c r="DF60" i="49"/>
  <c r="EB60" i="49"/>
  <c r="EY60" i="49"/>
  <c r="FT60" i="49"/>
  <c r="D60" i="49"/>
  <c r="W60" i="49"/>
  <c r="AV60" i="49"/>
  <c r="BO60" i="49"/>
  <c r="CJ60" i="49"/>
  <c r="DH60" i="49"/>
  <c r="EI60" i="49"/>
  <c r="EZ60" i="49"/>
  <c r="H60" i="49"/>
  <c r="AG60" i="49"/>
  <c r="AZ60" i="49"/>
  <c r="BZ60" i="49"/>
  <c r="CS60" i="49"/>
  <c r="DN60" i="49"/>
  <c r="EK60" i="49"/>
  <c r="FF60" i="49"/>
  <c r="G52" i="49"/>
  <c r="AA52" i="49"/>
  <c r="AQ52" i="49"/>
  <c r="BM52" i="49"/>
  <c r="CG52" i="49"/>
  <c r="CY52" i="49"/>
  <c r="DS52" i="49"/>
  <c r="EM52" i="49"/>
  <c r="FE52" i="49"/>
  <c r="J60" i="49"/>
  <c r="AJ60" i="49"/>
  <c r="BK60" i="49"/>
  <c r="CB60" i="49"/>
  <c r="CY60" i="49"/>
  <c r="DT60" i="49"/>
  <c r="EQ60" i="49"/>
  <c r="FL60" i="49"/>
  <c r="T60" i="49"/>
  <c r="AM60" i="49"/>
  <c r="BL60" i="49"/>
  <c r="CE60" i="49"/>
  <c r="DD60" i="49"/>
  <c r="DW60" i="49"/>
  <c r="ER60" i="49"/>
  <c r="FP60" i="49"/>
  <c r="AW59" i="49"/>
  <c r="DU59" i="49"/>
  <c r="W67" i="49"/>
  <c r="CB67" i="49"/>
  <c r="EO67" i="49"/>
  <c r="EJ75" i="49"/>
  <c r="AX59" i="49"/>
  <c r="EB59" i="49"/>
  <c r="Y67" i="49"/>
  <c r="CQ67" i="49"/>
  <c r="FG67" i="49"/>
  <c r="EK75" i="49"/>
  <c r="AK67" i="49"/>
  <c r="CX67" i="49"/>
  <c r="FL67" i="49"/>
  <c r="AL67" i="49"/>
  <c r="CY67" i="49"/>
  <c r="FT67" i="49"/>
  <c r="Z59" i="49"/>
  <c r="CE59" i="49"/>
  <c r="FA59" i="49"/>
  <c r="BO67" i="49"/>
  <c r="DV67" i="49"/>
  <c r="FV67" i="49"/>
  <c r="AA75" i="49"/>
  <c r="AA59" i="49"/>
  <c r="CV59" i="49"/>
  <c r="FN59" i="49"/>
  <c r="E67" i="49"/>
  <c r="BP67" i="49"/>
  <c r="EH67" i="49"/>
  <c r="AG75" i="49"/>
  <c r="AV59" i="49"/>
  <c r="CW59" i="49"/>
  <c r="S67" i="49"/>
  <c r="CA67" i="49"/>
  <c r="EI67" i="49"/>
  <c r="CO75" i="49"/>
  <c r="AZ92" i="49"/>
  <c r="H88" i="49"/>
  <c r="FF88" i="49"/>
  <c r="AZ86" i="49"/>
  <c r="DY86" i="49"/>
  <c r="BO86" i="49"/>
  <c r="EQ86" i="49"/>
  <c r="BS86" i="49"/>
  <c r="EW86" i="49"/>
  <c r="I86" i="49"/>
  <c r="CI86" i="49"/>
  <c r="FL86" i="49"/>
  <c r="J86" i="49"/>
  <c r="CJ86" i="49"/>
  <c r="FP86" i="49"/>
  <c r="AA86" i="49"/>
  <c r="DF86" i="49"/>
  <c r="AB86" i="49"/>
  <c r="DG86" i="49"/>
  <c r="F83" i="49"/>
  <c r="FN83" i="49"/>
  <c r="T78" i="49"/>
  <c r="BB78" i="49"/>
  <c r="CD78" i="49"/>
  <c r="DL78" i="49"/>
  <c r="EM78" i="49"/>
  <c r="FV78" i="49"/>
  <c r="W78" i="49"/>
  <c r="BC78" i="49"/>
  <c r="CG78" i="49"/>
  <c r="DM78" i="49"/>
  <c r="EY78" i="49"/>
  <c r="X78" i="49"/>
  <c r="BK78" i="49"/>
  <c r="CQ78" i="49"/>
  <c r="DT78" i="49"/>
  <c r="EZ78" i="49"/>
  <c r="DV78" i="49"/>
  <c r="BL78" i="49"/>
  <c r="FD78" i="49"/>
  <c r="EH78" i="49"/>
  <c r="F78" i="49"/>
  <c r="AN78" i="49"/>
  <c r="BU78" i="49"/>
  <c r="CX78" i="49"/>
  <c r="EI78" i="49"/>
  <c r="FG78" i="49"/>
  <c r="AJ78" i="49"/>
  <c r="CT78" i="49"/>
  <c r="D78" i="49"/>
  <c r="AL78" i="49"/>
  <c r="BN78" i="49"/>
  <c r="CU78" i="49"/>
  <c r="FE78" i="49"/>
  <c r="R78" i="49"/>
  <c r="AO78" i="49"/>
  <c r="CA78" i="49"/>
  <c r="CY78" i="49"/>
  <c r="EK78" i="49"/>
  <c r="FR78" i="49"/>
  <c r="AB76" i="49"/>
  <c r="CA76" i="49"/>
  <c r="CB75" i="49"/>
  <c r="DL75" i="49"/>
  <c r="DZ75" i="49"/>
  <c r="V74" i="49"/>
  <c r="CX74" i="49"/>
  <c r="DD74" i="49"/>
  <c r="I70" i="49"/>
  <c r="AA70" i="49"/>
  <c r="AW70" i="49"/>
  <c r="BQ70" i="49"/>
  <c r="CO70" i="49"/>
  <c r="DK70" i="49"/>
  <c r="EC70" i="49"/>
  <c r="FA70" i="49"/>
  <c r="J70" i="49"/>
  <c r="AH70" i="49"/>
  <c r="AX70" i="49"/>
  <c r="BR70" i="49"/>
  <c r="CQ70" i="49"/>
  <c r="DM70" i="49"/>
  <c r="EH70" i="49"/>
  <c r="FC70" i="49"/>
  <c r="R70" i="49"/>
  <c r="AI70" i="49"/>
  <c r="CT70" i="49"/>
  <c r="DN70" i="49"/>
  <c r="EL70" i="49"/>
  <c r="FL70" i="49"/>
  <c r="S70" i="49"/>
  <c r="AJ70" i="49"/>
  <c r="BC70" i="49"/>
  <c r="CB70" i="49"/>
  <c r="CU70" i="49"/>
  <c r="DS70" i="49"/>
  <c r="EN70" i="49"/>
  <c r="FM70" i="49"/>
  <c r="BS70" i="49"/>
  <c r="U70" i="49"/>
  <c r="AK70" i="49"/>
  <c r="BD70" i="49"/>
  <c r="CD70" i="49"/>
  <c r="CX70" i="49"/>
  <c r="DT70" i="49"/>
  <c r="EP70" i="49"/>
  <c r="FN70" i="49"/>
  <c r="BB70" i="49"/>
  <c r="E70" i="49"/>
  <c r="V70" i="49"/>
  <c r="AO70" i="49"/>
  <c r="BF70" i="49"/>
  <c r="CE70" i="49"/>
  <c r="CY70" i="49"/>
  <c r="DY70" i="49"/>
  <c r="EQ70" i="49"/>
  <c r="FO70" i="49"/>
  <c r="H68" i="49"/>
  <c r="X68" i="49"/>
  <c r="AP68" i="49"/>
  <c r="BM68" i="49"/>
  <c r="CE68" i="49"/>
  <c r="CU68" i="49"/>
  <c r="DW68" i="49"/>
  <c r="EN68" i="49"/>
  <c r="C67" i="49"/>
  <c r="AM67" i="49"/>
  <c r="CV67" i="49"/>
  <c r="EM67" i="49"/>
  <c r="D67" i="49"/>
  <c r="BD67" i="49"/>
  <c r="CW67" i="49"/>
  <c r="BE66" i="49"/>
  <c r="CE66" i="49"/>
  <c r="DF66" i="49"/>
  <c r="EL66" i="49"/>
  <c r="FP66" i="49"/>
  <c r="G66" i="49"/>
  <c r="AG66" i="49"/>
  <c r="BF66" i="49"/>
  <c r="CF66" i="49"/>
  <c r="DG66" i="49"/>
  <c r="EM66" i="49"/>
  <c r="H66" i="49"/>
  <c r="AK66" i="49"/>
  <c r="BK66" i="49"/>
  <c r="CG66" i="49"/>
  <c r="DS66" i="49"/>
  <c r="G64" i="49"/>
  <c r="AB64" i="49"/>
  <c r="BA64" i="49"/>
  <c r="CE64" i="49"/>
  <c r="DD64" i="49"/>
  <c r="DY64" i="49"/>
  <c r="EX64" i="49"/>
  <c r="I64" i="49"/>
  <c r="AM64" i="49"/>
  <c r="BL64" i="49"/>
  <c r="CG64" i="49"/>
  <c r="DF64" i="49"/>
  <c r="EI64" i="49"/>
  <c r="FD64" i="49"/>
  <c r="S64" i="49"/>
  <c r="AN64" i="49"/>
  <c r="BM64" i="49"/>
  <c r="CH64" i="49"/>
  <c r="DK64" i="49"/>
  <c r="EJ64" i="49"/>
  <c r="C62" i="49"/>
  <c r="S62" i="49"/>
  <c r="AG62" i="49"/>
  <c r="AQ62" i="49"/>
  <c r="BK62" i="49"/>
  <c r="BU62" i="49"/>
  <c r="CI62" i="49"/>
  <c r="CY62" i="49"/>
  <c r="DM62" i="49"/>
  <c r="EA62" i="49"/>
  <c r="EQ62" i="49"/>
  <c r="FE62" i="49"/>
  <c r="FS62" i="49"/>
  <c r="D62" i="49"/>
  <c r="T62" i="49"/>
  <c r="AH62" i="49"/>
  <c r="AV62" i="49"/>
  <c r="BL62" i="49"/>
  <c r="BZ62" i="49"/>
  <c r="CJ62" i="49"/>
  <c r="DD62" i="49"/>
  <c r="DN62" i="49"/>
  <c r="EB62" i="49"/>
  <c r="ER62" i="49"/>
  <c r="FF62" i="49"/>
  <c r="FT62" i="49"/>
  <c r="G62" i="49"/>
  <c r="U62" i="49"/>
  <c r="AI62" i="49"/>
  <c r="AY62" i="49"/>
  <c r="BM62" i="49"/>
  <c r="CA62" i="49"/>
  <c r="CQ62" i="49"/>
  <c r="DE62" i="49"/>
  <c r="DS62" i="49"/>
  <c r="EI62" i="49"/>
  <c r="FG62" i="49"/>
  <c r="EW62" i="49"/>
  <c r="H62" i="49"/>
  <c r="V62" i="49"/>
  <c r="AJ62" i="49"/>
  <c r="AZ62" i="49"/>
  <c r="BN62" i="49"/>
  <c r="CB62" i="49"/>
  <c r="CR62" i="49"/>
  <c r="DF62" i="49"/>
  <c r="DT62" i="49"/>
  <c r="EJ62" i="49"/>
  <c r="EX62" i="49"/>
  <c r="FL62" i="49"/>
  <c r="DG62" i="49"/>
  <c r="I62" i="49"/>
  <c r="W62" i="49"/>
  <c r="AM62" i="49"/>
  <c r="BA62" i="49"/>
  <c r="BO62" i="49"/>
  <c r="CE62" i="49"/>
  <c r="CS62" i="49"/>
  <c r="DW62" i="49"/>
  <c r="EK62" i="49"/>
  <c r="EY62" i="49"/>
  <c r="FO62" i="49"/>
  <c r="J62" i="49"/>
  <c r="X62" i="49"/>
  <c r="AN62" i="49"/>
  <c r="BB62" i="49"/>
  <c r="BP62" i="49"/>
  <c r="CF62" i="49"/>
  <c r="CT62" i="49"/>
  <c r="DH62" i="49"/>
  <c r="DX62" i="49"/>
  <c r="EL62" i="49"/>
  <c r="EZ62" i="49"/>
  <c r="FP62" i="49"/>
  <c r="K62" i="49"/>
  <c r="AA62" i="49"/>
  <c r="AO62" i="49"/>
  <c r="BC62" i="49"/>
  <c r="BS62" i="49"/>
  <c r="CG62" i="49"/>
  <c r="CU62" i="49"/>
  <c r="DK62" i="49"/>
  <c r="DY62" i="49"/>
  <c r="EM62" i="49"/>
  <c r="FC62" i="49"/>
  <c r="S60" i="49"/>
  <c r="AI60" i="49"/>
  <c r="BA60" i="49"/>
  <c r="BU60" i="49"/>
  <c r="CQ60" i="49"/>
  <c r="DG60" i="49"/>
  <c r="EA60" i="49"/>
  <c r="EW60" i="49"/>
  <c r="C59" i="49"/>
  <c r="AY59" i="49"/>
  <c r="CY59" i="49"/>
  <c r="FB59" i="49"/>
  <c r="M59" i="49"/>
  <c r="BQ59" i="49"/>
  <c r="DJ59" i="49"/>
  <c r="FM59" i="49"/>
  <c r="AA58" i="49"/>
  <c r="DD58" i="49"/>
  <c r="AB58" i="49"/>
  <c r="DE58" i="49"/>
  <c r="BM56" i="49"/>
  <c r="T56" i="49"/>
  <c r="CE56" i="49"/>
  <c r="DY56" i="49"/>
  <c r="S56" i="49"/>
  <c r="DX56" i="49"/>
  <c r="U56" i="49"/>
  <c r="CF56" i="49"/>
  <c r="M54" i="49"/>
  <c r="AA54" i="49"/>
  <c r="AO54" i="49"/>
  <c r="BE54" i="49"/>
  <c r="BS54" i="49"/>
  <c r="CG54" i="49"/>
  <c r="CU54" i="49"/>
  <c r="DJ54" i="49"/>
  <c r="DX54" i="49"/>
  <c r="FB54" i="49"/>
  <c r="C54" i="49"/>
  <c r="R54" i="49"/>
  <c r="AB54" i="49"/>
  <c r="AQ54" i="49"/>
  <c r="BF54" i="49"/>
  <c r="BT54" i="49"/>
  <c r="CH54" i="49"/>
  <c r="CW54" i="49"/>
  <c r="DK54" i="49"/>
  <c r="DY54" i="49"/>
  <c r="EO54" i="49"/>
  <c r="FC54" i="49"/>
  <c r="FR54" i="49"/>
  <c r="E54" i="49"/>
  <c r="CX54" i="49"/>
  <c r="EP54" i="49"/>
  <c r="FS54" i="49"/>
  <c r="EL54" i="49"/>
  <c r="AW54" i="49"/>
  <c r="BU54" i="49"/>
  <c r="EA54" i="49"/>
  <c r="U54" i="49"/>
  <c r="AX54" i="49"/>
  <c r="BZ54" i="49"/>
  <c r="CY54" i="49"/>
  <c r="DN54" i="49"/>
  <c r="EC54" i="49"/>
  <c r="FU54" i="49"/>
  <c r="CA54" i="49"/>
  <c r="FQ54" i="49"/>
  <c r="S54" i="49"/>
  <c r="BK54" i="49"/>
  <c r="CI54" i="49"/>
  <c r="DL54" i="49"/>
  <c r="FD54" i="49"/>
  <c r="F54" i="49"/>
  <c r="AI54" i="49"/>
  <c r="CO54" i="49"/>
  <c r="FE54" i="49"/>
  <c r="V54" i="49"/>
  <c r="AK54" i="49"/>
  <c r="AY54" i="49"/>
  <c r="BM54" i="49"/>
  <c r="CP54" i="49"/>
  <c r="DE54" i="49"/>
  <c r="DS54" i="49"/>
  <c r="EH54" i="49"/>
  <c r="FF54" i="49"/>
  <c r="I54" i="49"/>
  <c r="W54" i="49"/>
  <c r="AL54" i="49"/>
  <c r="AZ54" i="49"/>
  <c r="BN54" i="49"/>
  <c r="CC54" i="49"/>
  <c r="CR54" i="49"/>
  <c r="DF54" i="49"/>
  <c r="DU54" i="49"/>
  <c r="EI54" i="49"/>
  <c r="EW54" i="49"/>
  <c r="FG54" i="49"/>
  <c r="AH54" i="49"/>
  <c r="BL54" i="49"/>
  <c r="EQ54" i="49"/>
  <c r="H54" i="49"/>
  <c r="ER54" i="49"/>
  <c r="J54" i="49"/>
  <c r="Y54" i="49"/>
  <c r="AM54" i="49"/>
  <c r="BA54" i="49"/>
  <c r="BO54" i="49"/>
  <c r="CE54" i="49"/>
  <c r="CS54" i="49"/>
  <c r="DG54" i="49"/>
  <c r="DV54" i="49"/>
  <c r="EJ54" i="49"/>
  <c r="EX54" i="49"/>
  <c r="D51" i="49"/>
  <c r="AK51" i="49"/>
  <c r="BO51" i="49"/>
  <c r="CV51" i="49"/>
  <c r="DV51" i="49"/>
  <c r="FC51" i="49"/>
  <c r="E51" i="49"/>
  <c r="AL51" i="49"/>
  <c r="BP51" i="49"/>
  <c r="CW51" i="49"/>
  <c r="EH51" i="49"/>
  <c r="DF50" i="49"/>
  <c r="BK50" i="49"/>
  <c r="DX50" i="49"/>
  <c r="AZ50" i="49"/>
  <c r="BL50" i="49"/>
  <c r="AQ49" i="49"/>
  <c r="CA49" i="49"/>
  <c r="J48" i="49"/>
  <c r="BB48" i="49"/>
  <c r="CT48" i="49"/>
  <c r="EL48" i="49"/>
  <c r="S48" i="49"/>
  <c r="BK48" i="49"/>
  <c r="CY48" i="49"/>
  <c r="D46" i="49"/>
  <c r="L46" i="49"/>
  <c r="X46" i="49"/>
  <c r="AJ46" i="49"/>
  <c r="AV46" i="49"/>
  <c r="BD46" i="49"/>
  <c r="BP46" i="49"/>
  <c r="CB46" i="49"/>
  <c r="CJ46" i="49"/>
  <c r="CV46" i="49"/>
  <c r="DH46" i="49"/>
  <c r="DT46" i="49"/>
  <c r="EB46" i="49"/>
  <c r="EN46" i="49"/>
  <c r="EZ46" i="49"/>
  <c r="FL46" i="49"/>
  <c r="FT46" i="49"/>
  <c r="E46" i="49"/>
  <c r="M46" i="49"/>
  <c r="Y46" i="49"/>
  <c r="AK46" i="49"/>
  <c r="AW46" i="49"/>
  <c r="BE46" i="49"/>
  <c r="BQ46" i="49"/>
  <c r="CC46" i="49"/>
  <c r="CO46" i="49"/>
  <c r="CW46" i="49"/>
  <c r="DI46" i="49"/>
  <c r="DU46" i="49"/>
  <c r="EC46" i="49"/>
  <c r="EO46" i="49"/>
  <c r="FA46" i="49"/>
  <c r="FM46" i="49"/>
  <c r="FU46" i="49"/>
  <c r="EH46" i="49"/>
  <c r="AL46" i="49"/>
  <c r="CP46" i="49"/>
  <c r="EP46" i="49"/>
  <c r="G46" i="49"/>
  <c r="S46" i="49"/>
  <c r="AA46" i="49"/>
  <c r="AM46" i="49"/>
  <c r="AY46" i="49"/>
  <c r="BK46" i="49"/>
  <c r="BS46" i="49"/>
  <c r="CE46" i="49"/>
  <c r="CQ46" i="49"/>
  <c r="CY46" i="49"/>
  <c r="DK46" i="49"/>
  <c r="DW46" i="49"/>
  <c r="EI46" i="49"/>
  <c r="EQ46" i="49"/>
  <c r="FC46" i="49"/>
  <c r="FO46" i="49"/>
  <c r="Z46" i="49"/>
  <c r="BF46" i="49"/>
  <c r="DJ46" i="49"/>
  <c r="FV46" i="49"/>
  <c r="H46" i="49"/>
  <c r="T46" i="49"/>
  <c r="AB46" i="49"/>
  <c r="AN46" i="49"/>
  <c r="AZ46" i="49"/>
  <c r="BL46" i="49"/>
  <c r="BT46" i="49"/>
  <c r="CF46" i="49"/>
  <c r="CR46" i="49"/>
  <c r="DD46" i="49"/>
  <c r="DL46" i="49"/>
  <c r="DX46" i="49"/>
  <c r="EJ46" i="49"/>
  <c r="ER46" i="49"/>
  <c r="FD46" i="49"/>
  <c r="R46" i="49"/>
  <c r="BR46" i="49"/>
  <c r="CX46" i="49"/>
  <c r="FB46" i="49"/>
  <c r="I46" i="49"/>
  <c r="U46" i="49"/>
  <c r="AG46" i="49"/>
  <c r="AO46" i="49"/>
  <c r="BA46" i="49"/>
  <c r="BM46" i="49"/>
  <c r="BU46" i="49"/>
  <c r="CG46" i="49"/>
  <c r="CS46" i="49"/>
  <c r="DE46" i="49"/>
  <c r="DM46" i="49"/>
  <c r="DY46" i="49"/>
  <c r="EK46" i="49"/>
  <c r="EW46" i="49"/>
  <c r="FE46" i="49"/>
  <c r="FQ46" i="49"/>
  <c r="F46" i="49"/>
  <c r="AX46" i="49"/>
  <c r="CD46" i="49"/>
  <c r="DV46" i="49"/>
  <c r="FN46" i="49"/>
  <c r="FP46" i="49"/>
  <c r="J46" i="49"/>
  <c r="V46" i="49"/>
  <c r="AH46" i="49"/>
  <c r="AP46" i="49"/>
  <c r="BB46" i="49"/>
  <c r="BN46" i="49"/>
  <c r="BZ46" i="49"/>
  <c r="CH46" i="49"/>
  <c r="CT46" i="49"/>
  <c r="DF46" i="49"/>
  <c r="DN46" i="49"/>
  <c r="DZ46" i="49"/>
  <c r="EL46" i="49"/>
  <c r="EX46" i="49"/>
  <c r="FF46" i="49"/>
  <c r="F43" i="49"/>
  <c r="AA43" i="49"/>
  <c r="BF43" i="49"/>
  <c r="CO43" i="49"/>
  <c r="DJ43" i="49"/>
  <c r="EO43" i="49"/>
  <c r="FN43" i="49"/>
  <c r="G43" i="49"/>
  <c r="AL43" i="49"/>
  <c r="BK43" i="49"/>
  <c r="CP43" i="49"/>
  <c r="DK43" i="49"/>
  <c r="EP43" i="49"/>
  <c r="S42" i="49"/>
  <c r="BZ42" i="49"/>
  <c r="DX42" i="49"/>
  <c r="T42" i="49"/>
  <c r="CE42" i="49"/>
  <c r="AP40" i="49"/>
  <c r="CH40" i="49"/>
  <c r="DZ40" i="49"/>
  <c r="FR40" i="49"/>
  <c r="AY40" i="49"/>
  <c r="EI40" i="49"/>
  <c r="H40" i="49"/>
  <c r="AZ40" i="49"/>
  <c r="CR40" i="49"/>
  <c r="EJ40" i="49"/>
  <c r="G40" i="49"/>
  <c r="CQ40" i="49"/>
  <c r="I40" i="49"/>
  <c r="BA40" i="49"/>
  <c r="CS40" i="49"/>
  <c r="F38" i="49"/>
  <c r="R38" i="49"/>
  <c r="Z38" i="49"/>
  <c r="AL38" i="49"/>
  <c r="AX38" i="49"/>
  <c r="BF38" i="49"/>
  <c r="BR38" i="49"/>
  <c r="CD38" i="49"/>
  <c r="CP38" i="49"/>
  <c r="CX38" i="49"/>
  <c r="DJ38" i="49"/>
  <c r="DV38" i="49"/>
  <c r="EH38" i="49"/>
  <c r="EP38" i="49"/>
  <c r="FB38" i="49"/>
  <c r="FN38" i="49"/>
  <c r="FV38" i="49"/>
  <c r="G38" i="49"/>
  <c r="S38" i="49"/>
  <c r="AA38" i="49"/>
  <c r="AM38" i="49"/>
  <c r="AY38" i="49"/>
  <c r="BK38" i="49"/>
  <c r="BS38" i="49"/>
  <c r="CE38" i="49"/>
  <c r="CQ38" i="49"/>
  <c r="CY38" i="49"/>
  <c r="DK38" i="49"/>
  <c r="DW38" i="49"/>
  <c r="EI38" i="49"/>
  <c r="EQ38" i="49"/>
  <c r="FC38" i="49"/>
  <c r="FO38" i="49"/>
  <c r="H38" i="49"/>
  <c r="T38" i="49"/>
  <c r="AB38" i="49"/>
  <c r="BT38" i="49"/>
  <c r="CF38" i="49"/>
  <c r="CR38" i="49"/>
  <c r="DD38" i="49"/>
  <c r="DL38" i="49"/>
  <c r="EJ38" i="49"/>
  <c r="ER38" i="49"/>
  <c r="FD38" i="49"/>
  <c r="FP38" i="49"/>
  <c r="DX38" i="49"/>
  <c r="I38" i="49"/>
  <c r="U38" i="49"/>
  <c r="AG38" i="49"/>
  <c r="AO38" i="49"/>
  <c r="BA38" i="49"/>
  <c r="BM38" i="49"/>
  <c r="BU38" i="49"/>
  <c r="CG38" i="49"/>
  <c r="CS38" i="49"/>
  <c r="DE38" i="49"/>
  <c r="DM38" i="49"/>
  <c r="DY38" i="49"/>
  <c r="EK38" i="49"/>
  <c r="EW38" i="49"/>
  <c r="FE38" i="49"/>
  <c r="FQ38" i="49"/>
  <c r="AZ38" i="49"/>
  <c r="J38" i="49"/>
  <c r="V38" i="49"/>
  <c r="AH38" i="49"/>
  <c r="AP38" i="49"/>
  <c r="BB38" i="49"/>
  <c r="BN38" i="49"/>
  <c r="BZ38" i="49"/>
  <c r="CH38" i="49"/>
  <c r="CT38" i="49"/>
  <c r="DF38" i="49"/>
  <c r="DZ38" i="49"/>
  <c r="EL38" i="49"/>
  <c r="EX38" i="49"/>
  <c r="FF38" i="49"/>
  <c r="FR38" i="49"/>
  <c r="AN38" i="49"/>
  <c r="C38" i="49"/>
  <c r="K38" i="49"/>
  <c r="W38" i="49"/>
  <c r="AI38" i="49"/>
  <c r="AQ38" i="49"/>
  <c r="BC38" i="49"/>
  <c r="BO38" i="49"/>
  <c r="CA38" i="49"/>
  <c r="CI38" i="49"/>
  <c r="CU38" i="49"/>
  <c r="DG38" i="49"/>
  <c r="DS38" i="49"/>
  <c r="EA38" i="49"/>
  <c r="EM38" i="49"/>
  <c r="EY38" i="49"/>
  <c r="FG38" i="49"/>
  <c r="FS38" i="49"/>
  <c r="BL38" i="49"/>
  <c r="DN38" i="49"/>
  <c r="D38" i="49"/>
  <c r="L38" i="49"/>
  <c r="X38" i="49"/>
  <c r="AJ38" i="49"/>
  <c r="AV38" i="49"/>
  <c r="BD38" i="49"/>
  <c r="BP38" i="49"/>
  <c r="CB38" i="49"/>
  <c r="CJ38" i="49"/>
  <c r="CV38" i="49"/>
  <c r="DH38" i="49"/>
  <c r="DT38" i="49"/>
  <c r="EB38" i="49"/>
  <c r="EN38" i="49"/>
  <c r="EZ38" i="49"/>
  <c r="FL38" i="49"/>
  <c r="T36" i="49"/>
  <c r="AJ36" i="49"/>
  <c r="BB36" i="49"/>
  <c r="BZ36" i="49"/>
  <c r="CR36" i="49"/>
  <c r="DH36" i="49"/>
  <c r="EB36" i="49"/>
  <c r="EX36" i="49"/>
  <c r="D35" i="49"/>
  <c r="AI35" i="49"/>
  <c r="BK35" i="49"/>
  <c r="CI35" i="49"/>
  <c r="DK35" i="49"/>
  <c r="EM35" i="49"/>
  <c r="FO35" i="49"/>
  <c r="K35" i="49"/>
  <c r="AJ35" i="49"/>
  <c r="BO35" i="49"/>
  <c r="CJ35" i="49"/>
  <c r="DS35" i="49"/>
  <c r="EQ35" i="49"/>
  <c r="G34" i="49"/>
  <c r="AY34" i="49"/>
  <c r="CQ34" i="49"/>
  <c r="EI34" i="49"/>
  <c r="T34" i="49"/>
  <c r="BL34" i="49"/>
  <c r="DD34" i="49"/>
  <c r="ER34" i="49"/>
  <c r="U34" i="49"/>
  <c r="BM34" i="49"/>
  <c r="DE34" i="49"/>
  <c r="AA32" i="49"/>
  <c r="BC32" i="49"/>
  <c r="CG32" i="49"/>
  <c r="DK32" i="49"/>
  <c r="EM32" i="49"/>
  <c r="FQ32" i="49"/>
  <c r="H32" i="49"/>
  <c r="AJ32" i="49"/>
  <c r="BN32" i="49"/>
  <c r="CR32" i="49"/>
  <c r="DT32" i="49"/>
  <c r="BD31" i="49"/>
  <c r="DU31" i="49"/>
  <c r="EO31" i="49"/>
  <c r="AM30" i="49"/>
  <c r="AY30" i="49"/>
  <c r="BK30" i="49"/>
  <c r="BS30" i="49"/>
  <c r="CE30" i="49"/>
  <c r="CQ30" i="49"/>
  <c r="FO30" i="49"/>
  <c r="CY30" i="49"/>
  <c r="H30" i="49"/>
  <c r="T30" i="49"/>
  <c r="AB30" i="49"/>
  <c r="AN30" i="49"/>
  <c r="AZ30" i="49"/>
  <c r="BL30" i="49"/>
  <c r="BT30" i="49"/>
  <c r="CF30" i="49"/>
  <c r="CR30" i="49"/>
  <c r="DD30" i="49"/>
  <c r="DL30" i="49"/>
  <c r="DX30" i="49"/>
  <c r="EJ30" i="49"/>
  <c r="ER30" i="49"/>
  <c r="FD30" i="49"/>
  <c r="FP30" i="49"/>
  <c r="DW30" i="49"/>
  <c r="I30" i="49"/>
  <c r="U30" i="49"/>
  <c r="AG30" i="49"/>
  <c r="AO30" i="49"/>
  <c r="BA30" i="49"/>
  <c r="BM30" i="49"/>
  <c r="BU30" i="49"/>
  <c r="CG30" i="49"/>
  <c r="CS30" i="49"/>
  <c r="DE30" i="49"/>
  <c r="DM30" i="49"/>
  <c r="DY30" i="49"/>
  <c r="EK30" i="49"/>
  <c r="EW30" i="49"/>
  <c r="FE30" i="49"/>
  <c r="FQ30" i="49"/>
  <c r="DK30" i="49"/>
  <c r="DN30" i="49"/>
  <c r="G30" i="49"/>
  <c r="FC30" i="49"/>
  <c r="EX30" i="49"/>
  <c r="S30" i="49"/>
  <c r="EQ30" i="49"/>
  <c r="J30" i="49"/>
  <c r="AH30" i="49"/>
  <c r="BB30" i="49"/>
  <c r="BZ30" i="49"/>
  <c r="CT30" i="49"/>
  <c r="DZ30" i="49"/>
  <c r="FF30" i="49"/>
  <c r="K30" i="49"/>
  <c r="AI30" i="49"/>
  <c r="BC30" i="49"/>
  <c r="CA30" i="49"/>
  <c r="CI30" i="49"/>
  <c r="DG30" i="49"/>
  <c r="DS30" i="49"/>
  <c r="EA30" i="49"/>
  <c r="EM30" i="49"/>
  <c r="EY30" i="49"/>
  <c r="FG30" i="49"/>
  <c r="D30" i="49"/>
  <c r="L30" i="49"/>
  <c r="X30" i="49"/>
  <c r="AJ30" i="49"/>
  <c r="AV30" i="49"/>
  <c r="BD30" i="49"/>
  <c r="BP30" i="49"/>
  <c r="CB30" i="49"/>
  <c r="CJ30" i="49"/>
  <c r="CV30" i="49"/>
  <c r="DH30" i="49"/>
  <c r="DT30" i="49"/>
  <c r="EB30" i="49"/>
  <c r="EN30" i="49"/>
  <c r="EZ30" i="49"/>
  <c r="FL30" i="49"/>
  <c r="FT30" i="49"/>
  <c r="AA30" i="49"/>
  <c r="EI30" i="49"/>
  <c r="V30" i="49"/>
  <c r="AP30" i="49"/>
  <c r="BN30" i="49"/>
  <c r="CH30" i="49"/>
  <c r="DF30" i="49"/>
  <c r="EL30" i="49"/>
  <c r="FR30" i="49"/>
  <c r="C30" i="49"/>
  <c r="W30" i="49"/>
  <c r="AQ30" i="49"/>
  <c r="BO30" i="49"/>
  <c r="CU30" i="49"/>
  <c r="FS30" i="49"/>
  <c r="E30" i="49"/>
  <c r="M30" i="49"/>
  <c r="Y30" i="49"/>
  <c r="AK30" i="49"/>
  <c r="AW30" i="49"/>
  <c r="BE30" i="49"/>
  <c r="BQ30" i="49"/>
  <c r="CC30" i="49"/>
  <c r="CO30" i="49"/>
  <c r="CW30" i="49"/>
  <c r="DI30" i="49"/>
  <c r="DU30" i="49"/>
  <c r="EC30" i="49"/>
  <c r="EO30" i="49"/>
  <c r="FA30" i="49"/>
  <c r="FM30" i="49"/>
  <c r="S27" i="49"/>
  <c r="AQ27" i="49"/>
  <c r="BS27" i="49"/>
  <c r="CU27" i="49"/>
  <c r="FB27" i="49"/>
  <c r="DW27" i="49"/>
  <c r="W27" i="49"/>
  <c r="AV27" i="49"/>
  <c r="CA27" i="49"/>
  <c r="CY27" i="49"/>
  <c r="EA27" i="49"/>
  <c r="AH26" i="49"/>
  <c r="BZ26" i="49"/>
  <c r="DN26" i="49"/>
  <c r="BC25" i="49"/>
  <c r="DF24" i="49"/>
  <c r="V24" i="49"/>
  <c r="AA24" i="49"/>
  <c r="EX22" i="49"/>
  <c r="FF22" i="49"/>
  <c r="CH22" i="49"/>
  <c r="FR22" i="49"/>
  <c r="BN22" i="49"/>
  <c r="BZ22" i="49"/>
  <c r="J22" i="49"/>
  <c r="G19" i="49"/>
  <c r="AL19" i="49"/>
  <c r="BK19" i="49"/>
  <c r="CP19" i="49"/>
  <c r="DK19" i="49"/>
  <c r="EP19" i="49"/>
  <c r="FU19" i="49"/>
  <c r="K19" i="49"/>
  <c r="AM19" i="49"/>
  <c r="BO19" i="49"/>
  <c r="CQ19" i="49"/>
  <c r="DV19" i="49"/>
  <c r="EQ19" i="49"/>
  <c r="BB18" i="49"/>
  <c r="CT18" i="49"/>
  <c r="EL18" i="49"/>
  <c r="S18" i="49"/>
  <c r="BK18" i="49"/>
  <c r="CY18" i="49"/>
  <c r="EQ18" i="49"/>
  <c r="J18" i="49"/>
  <c r="T18" i="49"/>
  <c r="BL18" i="49"/>
  <c r="DD18" i="49"/>
  <c r="AG16" i="49"/>
  <c r="FD16" i="49"/>
  <c r="BM16" i="49"/>
  <c r="BP15" i="49"/>
  <c r="CJ15" i="49"/>
  <c r="H14" i="49"/>
  <c r="T14" i="49"/>
  <c r="AB14" i="49"/>
  <c r="AN14" i="49"/>
  <c r="AZ14" i="49"/>
  <c r="BL14" i="49"/>
  <c r="BT14" i="49"/>
  <c r="CF14" i="49"/>
  <c r="CR14" i="49"/>
  <c r="DD14" i="49"/>
  <c r="DL14" i="49"/>
  <c r="DX14" i="49"/>
  <c r="EJ14" i="49"/>
  <c r="ER14" i="49"/>
  <c r="FD14" i="49"/>
  <c r="FP14" i="49"/>
  <c r="I14" i="49"/>
  <c r="U14" i="49"/>
  <c r="AG14" i="49"/>
  <c r="AO14" i="49"/>
  <c r="BA14" i="49"/>
  <c r="BM14" i="49"/>
  <c r="BU14" i="49"/>
  <c r="CG14" i="49"/>
  <c r="CS14" i="49"/>
  <c r="DE14" i="49"/>
  <c r="DM14" i="49"/>
  <c r="DY14" i="49"/>
  <c r="EK14" i="49"/>
  <c r="EW14" i="49"/>
  <c r="FE14" i="49"/>
  <c r="FQ14" i="49"/>
  <c r="K14" i="49"/>
  <c r="AI14" i="49"/>
  <c r="BC14" i="49"/>
  <c r="CA14" i="49"/>
  <c r="CU14" i="49"/>
  <c r="DS14" i="49"/>
  <c r="EM14" i="49"/>
  <c r="FS14" i="49"/>
  <c r="D14" i="49"/>
  <c r="L14" i="49"/>
  <c r="AJ14" i="49"/>
  <c r="AV14" i="49"/>
  <c r="BP14" i="49"/>
  <c r="CB14" i="49"/>
  <c r="CJ14" i="49"/>
  <c r="CV14" i="49"/>
  <c r="DH14" i="49"/>
  <c r="DT14" i="49"/>
  <c r="EB14" i="49"/>
  <c r="EN14" i="49"/>
  <c r="EZ14" i="49"/>
  <c r="FL14" i="49"/>
  <c r="E14" i="49"/>
  <c r="M14" i="49"/>
  <c r="Y14" i="49"/>
  <c r="AK14" i="49"/>
  <c r="AW14" i="49"/>
  <c r="BE14" i="49"/>
  <c r="BQ14" i="49"/>
  <c r="CC14" i="49"/>
  <c r="CO14" i="49"/>
  <c r="CW14" i="49"/>
  <c r="DI14" i="49"/>
  <c r="DU14" i="49"/>
  <c r="EC14" i="49"/>
  <c r="EO14" i="49"/>
  <c r="FA14" i="49"/>
  <c r="FM14" i="49"/>
  <c r="FU14" i="49"/>
  <c r="C14" i="49"/>
  <c r="W14" i="49"/>
  <c r="AQ14" i="49"/>
  <c r="BO14" i="49"/>
  <c r="CI14" i="49"/>
  <c r="DG14" i="49"/>
  <c r="EA14" i="49"/>
  <c r="EY14" i="49"/>
  <c r="FG14" i="49"/>
  <c r="X14" i="49"/>
  <c r="BD14" i="49"/>
  <c r="FT14" i="49"/>
  <c r="F14" i="49"/>
  <c r="R14" i="49"/>
  <c r="Z14" i="49"/>
  <c r="AL14" i="49"/>
  <c r="AX14" i="49"/>
  <c r="BF14" i="49"/>
  <c r="BR14" i="49"/>
  <c r="CD14" i="49"/>
  <c r="CP14" i="49"/>
  <c r="CX14" i="49"/>
  <c r="DJ14" i="49"/>
  <c r="DV14" i="49"/>
  <c r="EH14" i="49"/>
  <c r="EP14" i="49"/>
  <c r="FB14" i="49"/>
  <c r="FN14" i="49"/>
  <c r="S11" i="49"/>
  <c r="AQ11" i="49"/>
  <c r="BQ11" i="49"/>
  <c r="CJ11" i="49"/>
  <c r="DJ11" i="49"/>
  <c r="EC11" i="49"/>
  <c r="FC11" i="49"/>
  <c r="C11" i="49"/>
  <c r="Y11" i="49"/>
  <c r="AV11" i="49"/>
  <c r="BR11" i="49"/>
  <c r="CO11" i="49"/>
  <c r="DK11" i="49"/>
  <c r="EM11" i="49"/>
  <c r="AP10" i="49"/>
  <c r="CH10" i="49"/>
  <c r="DZ10" i="49"/>
  <c r="FR10" i="49"/>
  <c r="G10" i="49"/>
  <c r="AY10" i="49"/>
  <c r="CQ10" i="49"/>
  <c r="FU9" i="49"/>
  <c r="AG8" i="49"/>
  <c r="BU8" i="49"/>
  <c r="DM8" i="49"/>
  <c r="FE8" i="49"/>
  <c r="AP8" i="49"/>
  <c r="CH8" i="49"/>
  <c r="DZ8" i="49"/>
  <c r="DI7" i="49"/>
  <c r="L86" i="49"/>
  <c r="AI86" i="49"/>
  <c r="BA86" i="49"/>
  <c r="BT86" i="49"/>
  <c r="CP86" i="49"/>
  <c r="DJ86" i="49"/>
  <c r="EB86" i="49"/>
  <c r="EX86" i="49"/>
  <c r="FQ86" i="49"/>
  <c r="R86" i="49"/>
  <c r="AJ86" i="49"/>
  <c r="BB86" i="49"/>
  <c r="BZ86" i="49"/>
  <c r="CS86" i="49"/>
  <c r="DK86" i="49"/>
  <c r="EH86" i="49"/>
  <c r="EY86" i="49"/>
  <c r="FS86" i="49"/>
  <c r="S86" i="49"/>
  <c r="AM86" i="49"/>
  <c r="BF86" i="49"/>
  <c r="CA86" i="49"/>
  <c r="CT86" i="49"/>
  <c r="DL86" i="49"/>
  <c r="EJ86" i="49"/>
  <c r="FC86" i="49"/>
  <c r="FT86" i="49"/>
  <c r="BE70" i="49"/>
  <c r="BU70" i="49"/>
  <c r="CP70" i="49"/>
  <c r="DF70" i="49"/>
  <c r="DU70" i="49"/>
  <c r="EM70" i="49"/>
  <c r="FB70" i="49"/>
  <c r="FR70" i="49"/>
  <c r="G78" i="49"/>
  <c r="AA78" i="49"/>
  <c r="AX78" i="49"/>
  <c r="BO78" i="49"/>
  <c r="CH78" i="49"/>
  <c r="DD78" i="49"/>
  <c r="DX78" i="49"/>
  <c r="EQ78" i="49"/>
  <c r="FL78" i="49"/>
  <c r="C86" i="49"/>
  <c r="V86" i="49"/>
  <c r="AN86" i="49"/>
  <c r="BK86" i="49"/>
  <c r="CB86" i="49"/>
  <c r="CV86" i="49"/>
  <c r="DS86" i="49"/>
  <c r="EK86" i="49"/>
  <c r="FD86" i="49"/>
  <c r="FV86" i="49"/>
  <c r="J78" i="49"/>
  <c r="AB78" i="49"/>
  <c r="AY78" i="49"/>
  <c r="BP78" i="49"/>
  <c r="CJ78" i="49"/>
  <c r="DG78" i="49"/>
  <c r="DY78" i="49"/>
  <c r="ER78" i="49"/>
  <c r="FN78" i="49"/>
  <c r="D86" i="49"/>
  <c r="W86" i="49"/>
  <c r="AO86" i="49"/>
  <c r="BM86" i="49"/>
  <c r="CF86" i="49"/>
  <c r="CX86" i="49"/>
  <c r="DT86" i="49"/>
  <c r="EL86" i="49"/>
  <c r="FF86" i="49"/>
  <c r="K70" i="49"/>
  <c r="AG70" i="49"/>
  <c r="AV70" i="49"/>
  <c r="BK70" i="49"/>
  <c r="CC70" i="49"/>
  <c r="CS70" i="49"/>
  <c r="DH70" i="49"/>
  <c r="DZ70" i="49"/>
  <c r="EO70" i="49"/>
  <c r="FE70" i="49"/>
  <c r="K78" i="49"/>
  <c r="AG78" i="49"/>
  <c r="BA78" i="49"/>
  <c r="BT78" i="49"/>
  <c r="CP78" i="49"/>
  <c r="DH78" i="49"/>
  <c r="DZ78" i="49"/>
  <c r="EX78" i="49"/>
  <c r="F86" i="49"/>
  <c r="Z86" i="49"/>
  <c r="AV86" i="49"/>
  <c r="BN86" i="49"/>
  <c r="CG86" i="49"/>
  <c r="CY86" i="49"/>
  <c r="DW86" i="49"/>
  <c r="EP86" i="49"/>
  <c r="FN54" i="49"/>
  <c r="FA54" i="49"/>
  <c r="EM54" i="49"/>
  <c r="DZ54" i="49"/>
  <c r="DM54" i="49"/>
  <c r="DD54" i="49"/>
  <c r="CQ54" i="49"/>
  <c r="CD54" i="49"/>
  <c r="BQ54" i="49"/>
  <c r="BC54" i="49"/>
  <c r="AP54" i="49"/>
  <c r="AG54" i="49"/>
  <c r="T54" i="49"/>
  <c r="G54" i="49"/>
  <c r="FV54" i="49"/>
  <c r="FM54" i="49"/>
  <c r="FV62" i="49"/>
  <c r="FN62" i="49"/>
  <c r="FB62" i="49"/>
  <c r="EP62" i="49"/>
  <c r="EH62" i="49"/>
  <c r="DV62" i="49"/>
  <c r="DJ62" i="49"/>
  <c r="CX62" i="49"/>
  <c r="CP62" i="49"/>
  <c r="CD62" i="49"/>
  <c r="BR62" i="49"/>
  <c r="BF62" i="49"/>
  <c r="AX62" i="49"/>
  <c r="AL62" i="49"/>
  <c r="Z62" i="49"/>
  <c r="R62" i="49"/>
  <c r="F62" i="49"/>
  <c r="FU62" i="49"/>
  <c r="FM62" i="49"/>
  <c r="FA62" i="49"/>
  <c r="EO62" i="49"/>
  <c r="EC62" i="49"/>
  <c r="DU62" i="49"/>
  <c r="DI62" i="49"/>
  <c r="CW62" i="49"/>
  <c r="CO62" i="49"/>
  <c r="CC62" i="49"/>
  <c r="BQ62" i="49"/>
  <c r="BE62" i="49"/>
  <c r="AW62" i="49"/>
  <c r="AK62" i="49"/>
  <c r="Y62" i="49"/>
  <c r="M62" i="49"/>
  <c r="E62" i="49"/>
  <c r="FP70" i="49"/>
  <c r="FD70" i="49"/>
  <c r="ER70" i="49"/>
  <c r="EJ70" i="49"/>
  <c r="DX70" i="49"/>
  <c r="DL70" i="49"/>
  <c r="DD70" i="49"/>
  <c r="CR70" i="49"/>
  <c r="CF70" i="49"/>
  <c r="BT70" i="49"/>
  <c r="BL70" i="49"/>
  <c r="AZ70" i="49"/>
  <c r="AN70" i="49"/>
  <c r="AB70" i="49"/>
  <c r="T70" i="49"/>
  <c r="H70" i="49"/>
  <c r="FT70" i="49"/>
  <c r="FG70" i="49"/>
  <c r="EX70" i="49"/>
  <c r="EK70" i="49"/>
  <c r="DW70" i="49"/>
  <c r="DJ70" i="49"/>
  <c r="CW70" i="49"/>
  <c r="CJ70" i="49"/>
  <c r="CA70" i="49"/>
  <c r="BN70" i="49"/>
  <c r="BA70" i="49"/>
  <c r="AM70" i="49"/>
  <c r="Z70" i="49"/>
  <c r="M70" i="49"/>
  <c r="D70" i="49"/>
  <c r="FS70" i="49"/>
  <c r="FF70" i="49"/>
  <c r="EW70" i="49"/>
  <c r="EI70" i="49"/>
  <c r="DV70" i="49"/>
  <c r="DI70" i="49"/>
  <c r="CV70" i="49"/>
  <c r="CI70" i="49"/>
  <c r="BZ70" i="49"/>
  <c r="BM70" i="49"/>
  <c r="AY70" i="49"/>
  <c r="AL70" i="49"/>
  <c r="Y70" i="49"/>
  <c r="L70" i="49"/>
  <c r="C70" i="49"/>
  <c r="FU78" i="49"/>
  <c r="FM78" i="49"/>
  <c r="FA78" i="49"/>
  <c r="EO78" i="49"/>
  <c r="EC78" i="49"/>
  <c r="DU78" i="49"/>
  <c r="DI78" i="49"/>
  <c r="CW78" i="49"/>
  <c r="CO78" i="49"/>
  <c r="CC78" i="49"/>
  <c r="BQ78" i="49"/>
  <c r="BE78" i="49"/>
  <c r="AW78" i="49"/>
  <c r="AK78" i="49"/>
  <c r="Y78" i="49"/>
  <c r="M78" i="49"/>
  <c r="E78" i="49"/>
  <c r="FP78" i="49"/>
  <c r="FC78" i="49"/>
  <c r="EP78" i="49"/>
  <c r="EB78" i="49"/>
  <c r="DS78" i="49"/>
  <c r="DF78" i="49"/>
  <c r="CS78" i="49"/>
  <c r="CF78" i="49"/>
  <c r="BS78" i="49"/>
  <c r="BF78" i="49"/>
  <c r="AV78" i="49"/>
  <c r="AI78" i="49"/>
  <c r="V78" i="49"/>
  <c r="I78" i="49"/>
  <c r="FO78" i="49"/>
  <c r="FB78" i="49"/>
  <c r="EN78" i="49"/>
  <c r="EA78" i="49"/>
  <c r="DN78" i="49"/>
  <c r="DE78" i="49"/>
  <c r="CR78" i="49"/>
  <c r="CE78" i="49"/>
  <c r="BR78" i="49"/>
  <c r="BD78" i="49"/>
  <c r="AQ78" i="49"/>
  <c r="AH78" i="49"/>
  <c r="U78" i="49"/>
  <c r="H78" i="49"/>
  <c r="FS78" i="49"/>
  <c r="FF78" i="49"/>
  <c r="EW78" i="49"/>
  <c r="EJ78" i="49"/>
  <c r="DW78" i="49"/>
  <c r="DJ78" i="49"/>
  <c r="CV78" i="49"/>
  <c r="CI78" i="49"/>
  <c r="BZ78" i="49"/>
  <c r="BM78" i="49"/>
  <c r="AZ78" i="49"/>
  <c r="AM78" i="49"/>
  <c r="Z78" i="49"/>
  <c r="L78" i="49"/>
  <c r="C78" i="49"/>
  <c r="FU86" i="49"/>
  <c r="FM86" i="49"/>
  <c r="FA86" i="49"/>
  <c r="EO86" i="49"/>
  <c r="EC86" i="49"/>
  <c r="DU86" i="49"/>
  <c r="DI86" i="49"/>
  <c r="CW86" i="49"/>
  <c r="CO86" i="49"/>
  <c r="CC86" i="49"/>
  <c r="BQ86" i="49"/>
  <c r="BE86" i="49"/>
  <c r="AW86" i="49"/>
  <c r="AK86" i="49"/>
  <c r="Y86" i="49"/>
  <c r="M86" i="49"/>
  <c r="E86" i="49"/>
  <c r="FO86" i="49"/>
  <c r="FB86" i="49"/>
  <c r="EN86" i="49"/>
  <c r="EA86" i="49"/>
  <c r="DN86" i="49"/>
  <c r="DE86" i="49"/>
  <c r="CR86" i="49"/>
  <c r="CE86" i="49"/>
  <c r="BR86" i="49"/>
  <c r="BD86" i="49"/>
  <c r="AQ86" i="49"/>
  <c r="AH86" i="49"/>
  <c r="U86" i="49"/>
  <c r="H86" i="49"/>
  <c r="FN86" i="49"/>
  <c r="EZ86" i="49"/>
  <c r="EM86" i="49"/>
  <c r="DZ86" i="49"/>
  <c r="DM86" i="49"/>
  <c r="DD86" i="49"/>
  <c r="CQ86" i="49"/>
  <c r="CD86" i="49"/>
  <c r="BP86" i="49"/>
  <c r="BC86" i="49"/>
  <c r="AP86" i="49"/>
  <c r="AG86" i="49"/>
  <c r="T86" i="49"/>
  <c r="G86" i="49"/>
  <c r="FR86" i="49"/>
  <c r="FE86" i="49"/>
  <c r="ER86" i="49"/>
  <c r="EI86" i="49"/>
  <c r="DV86" i="49"/>
  <c r="DH86" i="49"/>
  <c r="CU86" i="49"/>
  <c r="CH86" i="49"/>
  <c r="BU86" i="49"/>
  <c r="BL86" i="49"/>
  <c r="AY86" i="49"/>
  <c r="AL86" i="49"/>
  <c r="X86" i="49"/>
  <c r="K86" i="49"/>
  <c r="AB91" i="49"/>
  <c r="FV66" i="49"/>
  <c r="EY66" i="49"/>
  <c r="FA67" i="49"/>
  <c r="DT67" i="49"/>
  <c r="CI67" i="49"/>
  <c r="BE67" i="49"/>
  <c r="X67" i="49"/>
  <c r="DN83" i="49"/>
  <c r="E83" i="49"/>
  <c r="BM58" i="49"/>
  <c r="DZ58" i="49"/>
  <c r="J66" i="49"/>
  <c r="AH66" i="49"/>
  <c r="AY66" i="49"/>
  <c r="BS66" i="49"/>
  <c r="CQ66" i="49"/>
  <c r="DH66" i="49"/>
  <c r="EI66" i="49"/>
  <c r="FG66" i="49"/>
  <c r="F67" i="49"/>
  <c r="AQ67" i="49"/>
  <c r="CD67" i="49"/>
  <c r="DS67" i="49"/>
  <c r="FB67" i="49"/>
  <c r="AN74" i="49"/>
  <c r="AH75" i="49"/>
  <c r="FO75" i="49"/>
  <c r="I82" i="49"/>
  <c r="BM83" i="49"/>
  <c r="FV91" i="49"/>
  <c r="FD68" i="49"/>
  <c r="EL68" i="49"/>
  <c r="DT68" i="49"/>
  <c r="CV68" i="49"/>
  <c r="CG68" i="49"/>
  <c r="BP68" i="49"/>
  <c r="BA68" i="49"/>
  <c r="AJ68" i="49"/>
  <c r="U68" i="49"/>
  <c r="C68" i="49"/>
  <c r="EK76" i="49"/>
  <c r="CS76" i="49"/>
  <c r="AX76" i="49"/>
  <c r="I76" i="49"/>
  <c r="EN84" i="49"/>
  <c r="CW84" i="49"/>
  <c r="BK84" i="49"/>
  <c r="L84" i="49"/>
  <c r="DY92" i="49"/>
  <c r="AY92" i="49"/>
  <c r="EC100" i="49"/>
  <c r="DI100" i="49"/>
  <c r="EC116" i="49"/>
  <c r="BD116" i="49"/>
  <c r="G58" i="49"/>
  <c r="BN58" i="49"/>
  <c r="R59" i="49"/>
  <c r="BC59" i="49"/>
  <c r="CX59" i="49"/>
  <c r="K66" i="49"/>
  <c r="AI66" i="49"/>
  <c r="BC66" i="49"/>
  <c r="BT66" i="49"/>
  <c r="CR66" i="49"/>
  <c r="DK66" i="49"/>
  <c r="EK66" i="49"/>
  <c r="FL66" i="49"/>
  <c r="R67" i="49"/>
  <c r="AW67" i="49"/>
  <c r="CE67" i="49"/>
  <c r="DU67" i="49"/>
  <c r="FC67" i="49"/>
  <c r="BC74" i="49"/>
  <c r="BP75" i="49"/>
  <c r="BN83" i="49"/>
  <c r="C92" i="49"/>
  <c r="CT92" i="49"/>
  <c r="FT92" i="49"/>
  <c r="BL100" i="49"/>
  <c r="BP94" i="49"/>
  <c r="FP94" i="49"/>
  <c r="BU116" i="49"/>
  <c r="CC94" i="49"/>
  <c r="CP94" i="49"/>
  <c r="F94" i="49"/>
  <c r="CY94" i="49"/>
  <c r="S94" i="49"/>
  <c r="DL94" i="49"/>
  <c r="AB94" i="49"/>
  <c r="DY94" i="49"/>
  <c r="AO94" i="49"/>
  <c r="EL94" i="49"/>
  <c r="BB94" i="49"/>
  <c r="FB94" i="49"/>
  <c r="AV118" i="49"/>
  <c r="G94" i="49"/>
  <c r="T94" i="49"/>
  <c r="AG94" i="49"/>
  <c r="AP94" i="49"/>
  <c r="BD94" i="49"/>
  <c r="BQ94" i="49"/>
  <c r="CD94" i="49"/>
  <c r="CQ94" i="49"/>
  <c r="DD94" i="49"/>
  <c r="DM94" i="49"/>
  <c r="DZ94" i="49"/>
  <c r="EO94" i="49"/>
  <c r="FC94" i="49"/>
  <c r="FQ94" i="49"/>
  <c r="AX118" i="49"/>
  <c r="FP7" i="49"/>
  <c r="FQ15" i="49"/>
  <c r="FO23" i="49"/>
  <c r="FR31" i="49"/>
  <c r="FR39" i="49"/>
  <c r="AV47" i="49"/>
  <c r="FR55" i="49"/>
  <c r="M63" i="49"/>
  <c r="ER71" i="49"/>
  <c r="DF79" i="49"/>
  <c r="CW95" i="49"/>
  <c r="EW103" i="49"/>
  <c r="DO103" i="49"/>
  <c r="CZ103" i="49"/>
  <c r="CK103" i="49"/>
  <c r="GL103" i="49"/>
  <c r="BV103" i="49"/>
  <c r="FW103" i="49"/>
  <c r="BG103" i="49"/>
  <c r="FH103" i="49"/>
  <c r="AR103" i="49"/>
  <c r="ES103" i="49"/>
  <c r="AC103" i="49"/>
  <c r="ED103" i="49"/>
  <c r="N103" i="49"/>
  <c r="FO111" i="49"/>
  <c r="DO111" i="49"/>
  <c r="CZ111" i="49"/>
  <c r="CK111" i="49"/>
  <c r="GL111" i="49"/>
  <c r="BV111" i="49"/>
  <c r="FW111" i="49"/>
  <c r="BG111" i="49"/>
  <c r="FH111" i="49"/>
  <c r="AR111" i="49"/>
  <c r="ES111" i="49"/>
  <c r="AC111" i="49"/>
  <c r="ED111" i="49"/>
  <c r="N111" i="49"/>
  <c r="BD119" i="49"/>
  <c r="DO119" i="49"/>
  <c r="CZ119" i="49"/>
  <c r="CK119" i="49"/>
  <c r="GL119" i="49"/>
  <c r="BV119" i="49"/>
  <c r="FW119" i="49"/>
  <c r="BG119" i="49"/>
  <c r="FH119" i="49"/>
  <c r="AR119" i="49"/>
  <c r="ES119" i="49"/>
  <c r="AC119" i="49"/>
  <c r="ED119" i="49"/>
  <c r="N119" i="49"/>
  <c r="H94" i="49"/>
  <c r="U94" i="49"/>
  <c r="AH94" i="49"/>
  <c r="AV94" i="49"/>
  <c r="BE94" i="49"/>
  <c r="BR94" i="49"/>
  <c r="CE94" i="49"/>
  <c r="CR94" i="49"/>
  <c r="DE94" i="49"/>
  <c r="DN94" i="49"/>
  <c r="EB94" i="49"/>
  <c r="EP94" i="49"/>
  <c r="FD94" i="49"/>
  <c r="FR94" i="49"/>
  <c r="BM118" i="49"/>
  <c r="FT8" i="49"/>
  <c r="FT16" i="49"/>
  <c r="FV24" i="49"/>
  <c r="FV32" i="49"/>
  <c r="FV40" i="49"/>
  <c r="FV48" i="49"/>
  <c r="FV56" i="49"/>
  <c r="EW72" i="49"/>
  <c r="DD80" i="49"/>
  <c r="EM88" i="49"/>
  <c r="X96" i="49"/>
  <c r="FM104" i="49"/>
  <c r="FH104" i="49"/>
  <c r="AR104" i="49"/>
  <c r="ES104" i="49"/>
  <c r="AC104" i="49"/>
  <c r="ED104" i="49"/>
  <c r="N104" i="49"/>
  <c r="DO104" i="49"/>
  <c r="CZ104" i="49"/>
  <c r="CK104" i="49"/>
  <c r="GL104" i="49"/>
  <c r="BV104" i="49"/>
  <c r="FW104" i="49"/>
  <c r="BG104" i="49"/>
  <c r="G112" i="49"/>
  <c r="FH112" i="49"/>
  <c r="AR112" i="49"/>
  <c r="ES112" i="49"/>
  <c r="AC112" i="49"/>
  <c r="ED112" i="49"/>
  <c r="N112" i="49"/>
  <c r="DO112" i="49"/>
  <c r="CZ112" i="49"/>
  <c r="CK112" i="49"/>
  <c r="GL112" i="49"/>
  <c r="BV112" i="49"/>
  <c r="FW112" i="49"/>
  <c r="BG112" i="49"/>
  <c r="FD120" i="49"/>
  <c r="FH120" i="49"/>
  <c r="AR120" i="49"/>
  <c r="ES120" i="49"/>
  <c r="AC120" i="49"/>
  <c r="ED120" i="49"/>
  <c r="N120" i="49"/>
  <c r="DO120" i="49"/>
  <c r="CZ120" i="49"/>
  <c r="CK120" i="49"/>
  <c r="GL120" i="49"/>
  <c r="BV120" i="49"/>
  <c r="FW120" i="49"/>
  <c r="BG120" i="49"/>
  <c r="I94" i="49"/>
  <c r="V94" i="49"/>
  <c r="AJ94" i="49"/>
  <c r="AW94" i="49"/>
  <c r="BF94" i="49"/>
  <c r="BS94" i="49"/>
  <c r="CF94" i="49"/>
  <c r="CS94" i="49"/>
  <c r="DF94" i="49"/>
  <c r="DT94" i="49"/>
  <c r="EC94" i="49"/>
  <c r="EQ94" i="49"/>
  <c r="FE94" i="49"/>
  <c r="FT94" i="49"/>
  <c r="CH118" i="49"/>
  <c r="FP9" i="49"/>
  <c r="FP17" i="49"/>
  <c r="FR25" i="49"/>
  <c r="FR33" i="49"/>
  <c r="FR41" i="49"/>
  <c r="FU49" i="49"/>
  <c r="EM57" i="49"/>
  <c r="FA65" i="49"/>
  <c r="EH73" i="49"/>
  <c r="EW105" i="49"/>
  <c r="CK105" i="49"/>
  <c r="GL105" i="49"/>
  <c r="BV105" i="49"/>
  <c r="FW105" i="49"/>
  <c r="BG105" i="49"/>
  <c r="FH105" i="49"/>
  <c r="AR105" i="49"/>
  <c r="ES105" i="49"/>
  <c r="AC105" i="49"/>
  <c r="ED105" i="49"/>
  <c r="N105" i="49"/>
  <c r="DO105" i="49"/>
  <c r="CZ105" i="49"/>
  <c r="CK113" i="49"/>
  <c r="GL113" i="49"/>
  <c r="BV113" i="49"/>
  <c r="FW113" i="49"/>
  <c r="BG113" i="49"/>
  <c r="FH113" i="49"/>
  <c r="AR113" i="49"/>
  <c r="ES113" i="49"/>
  <c r="AC113" i="49"/>
  <c r="ED113" i="49"/>
  <c r="N113" i="49"/>
  <c r="DO113" i="49"/>
  <c r="CZ113" i="49"/>
  <c r="CK121" i="49"/>
  <c r="GL121" i="49"/>
  <c r="BV121" i="49"/>
  <c r="FW121" i="49"/>
  <c r="BG121" i="49"/>
  <c r="FH121" i="49"/>
  <c r="AR121" i="49"/>
  <c r="ES121" i="49"/>
  <c r="AC121" i="49"/>
  <c r="ED121" i="49"/>
  <c r="N121" i="49"/>
  <c r="DO121" i="49"/>
  <c r="CZ121" i="49"/>
  <c r="J94" i="49"/>
  <c r="X94" i="49"/>
  <c r="AK94" i="49"/>
  <c r="AX94" i="49"/>
  <c r="BK94" i="49"/>
  <c r="BT94" i="49"/>
  <c r="CG94" i="49"/>
  <c r="CT94" i="49"/>
  <c r="DH94" i="49"/>
  <c r="DU94" i="49"/>
  <c r="EH94" i="49"/>
  <c r="ER94" i="49"/>
  <c r="FF94" i="49"/>
  <c r="FU94" i="49"/>
  <c r="CP118" i="49"/>
  <c r="FS10" i="49"/>
  <c r="FG18" i="49"/>
  <c r="FV26" i="49"/>
  <c r="FV34" i="49"/>
  <c r="FV42" i="49"/>
  <c r="FQ50" i="49"/>
  <c r="FC58" i="49"/>
  <c r="CW74" i="49"/>
  <c r="DF82" i="49"/>
  <c r="CP98" i="49"/>
  <c r="ED106" i="49"/>
  <c r="N106" i="49"/>
  <c r="DO106" i="49"/>
  <c r="CZ106" i="49"/>
  <c r="CK106" i="49"/>
  <c r="GL106" i="49"/>
  <c r="BV106" i="49"/>
  <c r="FW106" i="49"/>
  <c r="BG106" i="49"/>
  <c r="FH106" i="49"/>
  <c r="AR106" i="49"/>
  <c r="ES106" i="49"/>
  <c r="AC106" i="49"/>
  <c r="CJ114" i="49"/>
  <c r="ED114" i="49"/>
  <c r="N114" i="49"/>
  <c r="DO114" i="49"/>
  <c r="CZ114" i="49"/>
  <c r="CK114" i="49"/>
  <c r="GL114" i="49"/>
  <c r="BV114" i="49"/>
  <c r="FW114" i="49"/>
  <c r="BG114" i="49"/>
  <c r="FH114" i="49"/>
  <c r="AR114" i="49"/>
  <c r="ES114" i="49"/>
  <c r="AC114" i="49"/>
  <c r="BM122" i="49"/>
  <c r="ED122" i="49"/>
  <c r="N122" i="49"/>
  <c r="DO122" i="49"/>
  <c r="CZ122" i="49"/>
  <c r="CK122" i="49"/>
  <c r="GL122" i="49"/>
  <c r="BV122" i="49"/>
  <c r="FW122" i="49"/>
  <c r="BG122" i="49"/>
  <c r="FH122" i="49"/>
  <c r="AR122" i="49"/>
  <c r="ES122" i="49"/>
  <c r="AC122" i="49"/>
  <c r="L94" i="49"/>
  <c r="Y94" i="49"/>
  <c r="AL94" i="49"/>
  <c r="AY94" i="49"/>
  <c r="BL94" i="49"/>
  <c r="BU94" i="49"/>
  <c r="CH94" i="49"/>
  <c r="CV94" i="49"/>
  <c r="DI94" i="49"/>
  <c r="DV94" i="49"/>
  <c r="EI94" i="49"/>
  <c r="EW94" i="49"/>
  <c r="FL94" i="49"/>
  <c r="FV94" i="49"/>
  <c r="DZ118" i="49"/>
  <c r="FP11" i="49"/>
  <c r="FQ19" i="49"/>
  <c r="FR27" i="49"/>
  <c r="FR35" i="49"/>
  <c r="FR43" i="49"/>
  <c r="FS51" i="49"/>
  <c r="FT59" i="49"/>
  <c r="FM75" i="49"/>
  <c r="FL83" i="49"/>
  <c r="BS91" i="49"/>
  <c r="FL107" i="49"/>
  <c r="FW107" i="49"/>
  <c r="BG107" i="49"/>
  <c r="FH107" i="49"/>
  <c r="AR107" i="49"/>
  <c r="ES107" i="49"/>
  <c r="AC107" i="49"/>
  <c r="ED107" i="49"/>
  <c r="N107" i="49"/>
  <c r="DO107" i="49"/>
  <c r="CZ107" i="49"/>
  <c r="CK107" i="49"/>
  <c r="GL107" i="49"/>
  <c r="BV107" i="49"/>
  <c r="FW115" i="49"/>
  <c r="BG115" i="49"/>
  <c r="FH115" i="49"/>
  <c r="AR115" i="49"/>
  <c r="ES115" i="49"/>
  <c r="AC115" i="49"/>
  <c r="ED115" i="49"/>
  <c r="N115" i="49"/>
  <c r="DO115" i="49"/>
  <c r="CZ115" i="49"/>
  <c r="CK115" i="49"/>
  <c r="GL115" i="49"/>
  <c r="BV115" i="49"/>
  <c r="EN123" i="49"/>
  <c r="FW123" i="49"/>
  <c r="BG123" i="49"/>
  <c r="FH123" i="49"/>
  <c r="AR123" i="49"/>
  <c r="ES123" i="49"/>
  <c r="AC123" i="49"/>
  <c r="ED123" i="49"/>
  <c r="N123" i="49"/>
  <c r="DO123" i="49"/>
  <c r="CZ123" i="49"/>
  <c r="CK123" i="49"/>
  <c r="GL123" i="49"/>
  <c r="BV123" i="49"/>
  <c r="D94" i="49"/>
  <c r="M94" i="49"/>
  <c r="Z94" i="49"/>
  <c r="AM94" i="49"/>
  <c r="AZ94" i="49"/>
  <c r="BM94" i="49"/>
  <c r="BZ94" i="49"/>
  <c r="CJ94" i="49"/>
  <c r="CW94" i="49"/>
  <c r="DJ94" i="49"/>
  <c r="DW94" i="49"/>
  <c r="EJ94" i="49"/>
  <c r="EX94" i="49"/>
  <c r="FM94" i="49"/>
  <c r="AJ99" i="49"/>
  <c r="EB118" i="49"/>
  <c r="FV12" i="49"/>
  <c r="FV20" i="49"/>
  <c r="FV28" i="49"/>
  <c r="FV36" i="49"/>
  <c r="FV44" i="49"/>
  <c r="FV52" i="49"/>
  <c r="FV60" i="49"/>
  <c r="FR76" i="49"/>
  <c r="FC84" i="49"/>
  <c r="EI92" i="49"/>
  <c r="ER108" i="49"/>
  <c r="CZ108" i="49"/>
  <c r="CK108" i="49"/>
  <c r="GL108" i="49"/>
  <c r="BV108" i="49"/>
  <c r="FW108" i="49"/>
  <c r="BG108" i="49"/>
  <c r="FH108" i="49"/>
  <c r="AR108" i="49"/>
  <c r="ES108" i="49"/>
  <c r="AC108" i="49"/>
  <c r="ED108" i="49"/>
  <c r="N108" i="49"/>
  <c r="DO108" i="49"/>
  <c r="CZ116" i="49"/>
  <c r="CK116" i="49"/>
  <c r="GL116" i="49"/>
  <c r="BV116" i="49"/>
  <c r="FW116" i="49"/>
  <c r="BG116" i="49"/>
  <c r="FH116" i="49"/>
  <c r="AR116" i="49"/>
  <c r="ES116" i="49"/>
  <c r="AC116" i="49"/>
  <c r="ED116" i="49"/>
  <c r="N116" i="49"/>
  <c r="DO116" i="49"/>
  <c r="M124" i="49"/>
  <c r="CZ124" i="49"/>
  <c r="CK124" i="49"/>
  <c r="GL124" i="49"/>
  <c r="BV124" i="49"/>
  <c r="FW124" i="49"/>
  <c r="BG124" i="49"/>
  <c r="FH124" i="49"/>
  <c r="AR124" i="49"/>
  <c r="ES124" i="49"/>
  <c r="AC124" i="49"/>
  <c r="ED124" i="49"/>
  <c r="N124" i="49"/>
  <c r="DO124" i="49"/>
  <c r="E94" i="49"/>
  <c r="R94" i="49"/>
  <c r="AA94" i="49"/>
  <c r="AN94" i="49"/>
  <c r="BA94" i="49"/>
  <c r="BN94" i="49"/>
  <c r="CB94" i="49"/>
  <c r="CO94" i="49"/>
  <c r="CX94" i="49"/>
  <c r="DK94" i="49"/>
  <c r="DX94" i="49"/>
  <c r="EK94" i="49"/>
  <c r="EZ94" i="49"/>
  <c r="AX100" i="49"/>
  <c r="EJ116" i="49"/>
  <c r="G118" i="49"/>
  <c r="FR13" i="49"/>
  <c r="FR21" i="49"/>
  <c r="FR29" i="49"/>
  <c r="FQ37" i="49"/>
  <c r="FR45" i="49"/>
  <c r="FR53" i="49"/>
  <c r="FR61" i="49"/>
  <c r="FR69" i="49"/>
  <c r="AL101" i="49"/>
  <c r="ES109" i="49"/>
  <c r="AC109" i="49"/>
  <c r="ED109" i="49"/>
  <c r="N109" i="49"/>
  <c r="DO109" i="49"/>
  <c r="CZ109" i="49"/>
  <c r="CK109" i="49"/>
  <c r="GL109" i="49"/>
  <c r="BV109" i="49"/>
  <c r="FW109" i="49"/>
  <c r="BG109" i="49"/>
  <c r="FH109" i="49"/>
  <c r="AR109" i="49"/>
  <c r="ES117" i="49"/>
  <c r="AC117" i="49"/>
  <c r="ED117" i="49"/>
  <c r="N117" i="49"/>
  <c r="DO117" i="49"/>
  <c r="CZ117" i="49"/>
  <c r="CK117" i="49"/>
  <c r="GL117" i="49"/>
  <c r="BV117" i="49"/>
  <c r="FW117" i="49"/>
  <c r="BG117" i="49"/>
  <c r="FH117" i="49"/>
  <c r="AR117" i="49"/>
  <c r="EM125" i="49"/>
  <c r="ES125" i="49"/>
  <c r="AC125" i="49"/>
  <c r="ED125" i="49"/>
  <c r="N125" i="49"/>
  <c r="DO125" i="49"/>
  <c r="CZ125" i="49"/>
  <c r="CK125" i="49"/>
  <c r="GL125" i="49"/>
  <c r="BV125" i="49"/>
  <c r="FW125" i="49"/>
  <c r="BG125" i="49"/>
  <c r="FH125" i="49"/>
  <c r="AR125" i="49"/>
  <c r="FQ22" i="49"/>
  <c r="FT54" i="49"/>
  <c r="EY102" i="49"/>
  <c r="GL102" i="49"/>
  <c r="BV102" i="49"/>
  <c r="FW102" i="49"/>
  <c r="BG102" i="49"/>
  <c r="FH102" i="49"/>
  <c r="AR102" i="49"/>
  <c r="ES102" i="49"/>
  <c r="AC102" i="49"/>
  <c r="ED102" i="49"/>
  <c r="N102" i="49"/>
  <c r="DO102" i="49"/>
  <c r="CZ102" i="49"/>
  <c r="CK102" i="49"/>
  <c r="FU110" i="49"/>
  <c r="GL110" i="49"/>
  <c r="BV110" i="49"/>
  <c r="FW110" i="49"/>
  <c r="BG110" i="49"/>
  <c r="FH110" i="49"/>
  <c r="AR110" i="49"/>
  <c r="ES110" i="49"/>
  <c r="AC110" i="49"/>
  <c r="ED110" i="49"/>
  <c r="N110" i="49"/>
  <c r="DO110" i="49"/>
  <c r="CZ110" i="49"/>
  <c r="CK110" i="49"/>
  <c r="GL118" i="49"/>
  <c r="BV118" i="49"/>
  <c r="FW118" i="49"/>
  <c r="BG118" i="49"/>
  <c r="FH118" i="49"/>
  <c r="AR118" i="49"/>
  <c r="ES118" i="49"/>
  <c r="AC118" i="49"/>
  <c r="ED118" i="49"/>
  <c r="N118" i="49"/>
  <c r="DO118" i="49"/>
  <c r="CZ118" i="49"/>
  <c r="CK118" i="49"/>
  <c r="GL126" i="49"/>
  <c r="BV126" i="49"/>
  <c r="FW126" i="49"/>
  <c r="BG126" i="49"/>
  <c r="FH126" i="49"/>
  <c r="AR126" i="49"/>
  <c r="ES126" i="49"/>
  <c r="AC126" i="49"/>
  <c r="ED126" i="49"/>
  <c r="N126" i="49"/>
  <c r="DO126" i="49"/>
  <c r="CZ126" i="49"/>
  <c r="CK126" i="49"/>
  <c r="AI135" i="87"/>
  <c r="DZ80" i="49"/>
  <c r="AN72" i="49"/>
  <c r="AZ72" i="49"/>
  <c r="FF72" i="49"/>
  <c r="FS72" i="49"/>
  <c r="H92" i="49"/>
  <c r="BT92" i="49"/>
  <c r="EC92" i="49"/>
  <c r="K92" i="49"/>
  <c r="CA92" i="49"/>
  <c r="AG91" i="49"/>
  <c r="BF91" i="49"/>
  <c r="CI88" i="49"/>
  <c r="AB88" i="49"/>
  <c r="CV88" i="49"/>
  <c r="G88" i="49"/>
  <c r="CD88" i="49"/>
  <c r="EN88" i="49"/>
  <c r="L88" i="49"/>
  <c r="FV88" i="49"/>
  <c r="AP88" i="49"/>
  <c r="DV88" i="49"/>
  <c r="AQ88" i="49"/>
  <c r="DW88" i="49"/>
  <c r="BL88" i="49"/>
  <c r="EI88" i="49"/>
  <c r="CC88" i="49"/>
  <c r="R84" i="49"/>
  <c r="BB84" i="49"/>
  <c r="CJ84" i="49"/>
  <c r="DU84" i="49"/>
  <c r="FA84" i="49"/>
  <c r="Z84" i="49"/>
  <c r="BF84" i="49"/>
  <c r="CQ84" i="49"/>
  <c r="DV84" i="49"/>
  <c r="U83" i="49"/>
  <c r="CE83" i="49"/>
  <c r="ER83" i="49"/>
  <c r="AA83" i="49"/>
  <c r="CQ83" i="49"/>
  <c r="FG83" i="49"/>
  <c r="AM83" i="49"/>
  <c r="CR83" i="49"/>
  <c r="AJ82" i="49"/>
  <c r="CD82" i="49"/>
  <c r="AP82" i="49"/>
  <c r="CC80" i="49"/>
  <c r="W76" i="49"/>
  <c r="AO76" i="49"/>
  <c r="BM76" i="49"/>
  <c r="CI76" i="49"/>
  <c r="DG76" i="49"/>
  <c r="DY76" i="49"/>
  <c r="EY76" i="49"/>
  <c r="FS76" i="49"/>
  <c r="X76" i="49"/>
  <c r="AV76" i="49"/>
  <c r="BN76" i="49"/>
  <c r="CJ76" i="49"/>
  <c r="DH76" i="49"/>
  <c r="EB76" i="49"/>
  <c r="FB76" i="49"/>
  <c r="FT76" i="49"/>
  <c r="L76" i="49"/>
  <c r="AL76" i="49"/>
  <c r="BF76" i="49"/>
  <c r="CB76" i="49"/>
  <c r="CX76" i="49"/>
  <c r="DV76" i="49"/>
  <c r="EP76" i="49"/>
  <c r="FQ76" i="49"/>
  <c r="M76" i="49"/>
  <c r="AN76" i="49"/>
  <c r="BL76" i="49"/>
  <c r="CF76" i="49"/>
  <c r="DF76" i="49"/>
  <c r="DX76" i="49"/>
  <c r="ER76" i="49"/>
  <c r="H75" i="49"/>
  <c r="BE75" i="49"/>
  <c r="DK75" i="49"/>
  <c r="FN75" i="49"/>
  <c r="DD75" i="49"/>
  <c r="AM75" i="49"/>
  <c r="CP75" i="49"/>
  <c r="EO75" i="49"/>
  <c r="BA75" i="49"/>
  <c r="FA75" i="49"/>
  <c r="G75" i="49"/>
  <c r="BD75" i="49"/>
  <c r="DJ75" i="49"/>
  <c r="BO74" i="49"/>
  <c r="EW74" i="49"/>
  <c r="BP74" i="49"/>
  <c r="EZ74" i="49"/>
  <c r="D74" i="49"/>
  <c r="CJ74" i="49"/>
  <c r="FP74" i="49"/>
  <c r="F74" i="49"/>
  <c r="AM73" i="49"/>
  <c r="EI73" i="49"/>
  <c r="DE73" i="49"/>
  <c r="DV72" i="49"/>
  <c r="CI72" i="49"/>
  <c r="EJ72" i="49"/>
  <c r="BB71" i="49"/>
  <c r="L71" i="49"/>
  <c r="DV71" i="49"/>
  <c r="CA65" i="49"/>
  <c r="FG65" i="49"/>
  <c r="E65" i="49"/>
  <c r="CW63" i="49"/>
  <c r="CO63" i="49"/>
  <c r="FG63" i="49"/>
  <c r="H61" i="49"/>
  <c r="U61" i="49"/>
  <c r="AI61" i="49"/>
  <c r="AV61" i="49"/>
  <c r="BE61" i="49"/>
  <c r="BR61" i="49"/>
  <c r="CE61" i="49"/>
  <c r="CR61" i="49"/>
  <c r="DE61" i="49"/>
  <c r="DS61" i="49"/>
  <c r="EB61" i="49"/>
  <c r="EO61" i="49"/>
  <c r="FB61" i="49"/>
  <c r="FO61" i="49"/>
  <c r="K60" i="49"/>
  <c r="AA60" i="49"/>
  <c r="AO60" i="49"/>
  <c r="BC60" i="49"/>
  <c r="BS60" i="49"/>
  <c r="CG60" i="49"/>
  <c r="CU60" i="49"/>
  <c r="DK60" i="49"/>
  <c r="DY60" i="49"/>
  <c r="EM60" i="49"/>
  <c r="FC60" i="49"/>
  <c r="FQ60" i="49"/>
  <c r="L60" i="49"/>
  <c r="AB60" i="49"/>
  <c r="AP60" i="49"/>
  <c r="BD60" i="49"/>
  <c r="BT60" i="49"/>
  <c r="CH60" i="49"/>
  <c r="CV60" i="49"/>
  <c r="DL60" i="49"/>
  <c r="DZ60" i="49"/>
  <c r="EN60" i="49"/>
  <c r="FD60" i="49"/>
  <c r="FR60" i="49"/>
  <c r="D59" i="49"/>
  <c r="AI59" i="49"/>
  <c r="BK59" i="49"/>
  <c r="CI59" i="49"/>
  <c r="DK59" i="49"/>
  <c r="EM59" i="49"/>
  <c r="FO59" i="49"/>
  <c r="K59" i="49"/>
  <c r="AJ59" i="49"/>
  <c r="BO59" i="49"/>
  <c r="CJ59" i="49"/>
  <c r="DS59" i="49"/>
  <c r="EQ59" i="49"/>
  <c r="FS59" i="49"/>
  <c r="L59" i="49"/>
  <c r="AK59" i="49"/>
  <c r="BP59" i="49"/>
  <c r="CU59" i="49"/>
  <c r="DT59" i="49"/>
  <c r="EY59" i="49"/>
  <c r="DF58" i="49"/>
  <c r="T58" i="49"/>
  <c r="AP58" i="49"/>
  <c r="CF58" i="49"/>
  <c r="DK58" i="49"/>
  <c r="EW58" i="49"/>
  <c r="I58" i="49"/>
  <c r="AO58" i="49"/>
  <c r="BT58" i="49"/>
  <c r="ER58" i="49"/>
  <c r="U58" i="49"/>
  <c r="AY58" i="49"/>
  <c r="CG58" i="49"/>
  <c r="DL58" i="49"/>
  <c r="EX58" i="49"/>
  <c r="V58" i="49"/>
  <c r="AZ58" i="49"/>
  <c r="CH58" i="49"/>
  <c r="DX58" i="49"/>
  <c r="EC57" i="49"/>
  <c r="EO57" i="49"/>
  <c r="M57" i="49"/>
  <c r="AK57" i="49"/>
  <c r="CC57" i="49"/>
  <c r="CO57" i="49"/>
  <c r="V56" i="49"/>
  <c r="AP56" i="49"/>
  <c r="BN56" i="49"/>
  <c r="CH56" i="49"/>
  <c r="DF56" i="49"/>
  <c r="DZ56" i="49"/>
  <c r="EX56" i="49"/>
  <c r="FR56" i="49"/>
  <c r="G56" i="49"/>
  <c r="AY56" i="49"/>
  <c r="BS56" i="49"/>
  <c r="CQ56" i="49"/>
  <c r="DK56" i="49"/>
  <c r="EI56" i="49"/>
  <c r="FC56" i="49"/>
  <c r="H56" i="49"/>
  <c r="AB56" i="49"/>
  <c r="AZ56" i="49"/>
  <c r="BT56" i="49"/>
  <c r="CR56" i="49"/>
  <c r="DL56" i="49"/>
  <c r="EJ56" i="49"/>
  <c r="FD56" i="49"/>
  <c r="AA56" i="49"/>
  <c r="I56" i="49"/>
  <c r="AG56" i="49"/>
  <c r="BA56" i="49"/>
  <c r="BU56" i="49"/>
  <c r="CS56" i="49"/>
  <c r="DM56" i="49"/>
  <c r="EK56" i="49"/>
  <c r="FE56" i="49"/>
  <c r="J56" i="49"/>
  <c r="AH56" i="49"/>
  <c r="BB56" i="49"/>
  <c r="BZ56" i="49"/>
  <c r="CT56" i="49"/>
  <c r="DN56" i="49"/>
  <c r="EL56" i="49"/>
  <c r="FF56" i="49"/>
  <c r="D54" i="49"/>
  <c r="L54" i="49"/>
  <c r="X54" i="49"/>
  <c r="AJ54" i="49"/>
  <c r="AV54" i="49"/>
  <c r="BD54" i="49"/>
  <c r="BP54" i="49"/>
  <c r="CB54" i="49"/>
  <c r="CJ54" i="49"/>
  <c r="CV54" i="49"/>
  <c r="DH54" i="49"/>
  <c r="DT54" i="49"/>
  <c r="EB54" i="49"/>
  <c r="EN54" i="49"/>
  <c r="EZ54" i="49"/>
  <c r="FL54" i="49"/>
  <c r="F53" i="49"/>
  <c r="S53" i="49"/>
  <c r="AB53" i="49"/>
  <c r="AO53" i="49"/>
  <c r="BC53" i="49"/>
  <c r="BP53" i="49"/>
  <c r="CC53" i="49"/>
  <c r="CP53" i="49"/>
  <c r="CY53" i="49"/>
  <c r="DL53" i="49"/>
  <c r="DY53" i="49"/>
  <c r="EM53" i="49"/>
  <c r="EZ53" i="49"/>
  <c r="FM53" i="49"/>
  <c r="FV53" i="49"/>
  <c r="I52" i="49"/>
  <c r="W52" i="49"/>
  <c r="AM52" i="49"/>
  <c r="BA52" i="49"/>
  <c r="BO52" i="49"/>
  <c r="CE52" i="49"/>
  <c r="CS52" i="49"/>
  <c r="DG52" i="49"/>
  <c r="DW52" i="49"/>
  <c r="EK52" i="49"/>
  <c r="EY52" i="49"/>
  <c r="FO52" i="49"/>
  <c r="J52" i="49"/>
  <c r="X52" i="49"/>
  <c r="AN52" i="49"/>
  <c r="BB52" i="49"/>
  <c r="BP52" i="49"/>
  <c r="CF52" i="49"/>
  <c r="CT52" i="49"/>
  <c r="DH52" i="49"/>
  <c r="DX52" i="49"/>
  <c r="EL52" i="49"/>
  <c r="EZ52" i="49"/>
  <c r="FP52" i="49"/>
  <c r="K51" i="49"/>
  <c r="AA51" i="49"/>
  <c r="AX51" i="49"/>
  <c r="BQ51" i="49"/>
  <c r="CJ51" i="49"/>
  <c r="DG51" i="49"/>
  <c r="EA51" i="49"/>
  <c r="EQ51" i="49"/>
  <c r="FN51" i="49"/>
  <c r="L51" i="49"/>
  <c r="AI51" i="49"/>
  <c r="AY51" i="49"/>
  <c r="BR51" i="49"/>
  <c r="CO51" i="49"/>
  <c r="DI51" i="49"/>
  <c r="EB51" i="49"/>
  <c r="EY51" i="49"/>
  <c r="FO51" i="49"/>
  <c r="M51" i="49"/>
  <c r="AJ51" i="49"/>
  <c r="BC51" i="49"/>
  <c r="BS51" i="49"/>
  <c r="CQ51" i="49"/>
  <c r="DJ51" i="49"/>
  <c r="EC51" i="49"/>
  <c r="EZ51" i="49"/>
  <c r="G50" i="49"/>
  <c r="AB50" i="49"/>
  <c r="BA50" i="49"/>
  <c r="CE50" i="49"/>
  <c r="DD50" i="49"/>
  <c r="DY50" i="49"/>
  <c r="EX50" i="49"/>
  <c r="AO50" i="49"/>
  <c r="CQ50" i="49"/>
  <c r="EK50" i="49"/>
  <c r="U50" i="49"/>
  <c r="AP50" i="49"/>
  <c r="BS50" i="49"/>
  <c r="CR50" i="49"/>
  <c r="DM50" i="49"/>
  <c r="EQ50" i="49"/>
  <c r="FP50" i="49"/>
  <c r="S50" i="49"/>
  <c r="AN50" i="49"/>
  <c r="BM50" i="49"/>
  <c r="CH50" i="49"/>
  <c r="DK50" i="49"/>
  <c r="EJ50" i="49"/>
  <c r="FE50" i="49"/>
  <c r="T50" i="49"/>
  <c r="BN50" i="49"/>
  <c r="DL50" i="49"/>
  <c r="FO50" i="49"/>
  <c r="V50" i="49"/>
  <c r="AY50" i="49"/>
  <c r="BT50" i="49"/>
  <c r="CS50" i="49"/>
  <c r="DW50" i="49"/>
  <c r="ER50" i="49"/>
  <c r="BC49" i="49"/>
  <c r="DH49" i="49"/>
  <c r="DS49" i="49"/>
  <c r="CI49" i="49"/>
  <c r="K49" i="49"/>
  <c r="EN49" i="49"/>
  <c r="M49" i="49"/>
  <c r="EY49" i="49"/>
  <c r="U48" i="49"/>
  <c r="AO48" i="49"/>
  <c r="BM48" i="49"/>
  <c r="CG48" i="49"/>
  <c r="DE48" i="49"/>
  <c r="DY48" i="49"/>
  <c r="EW48" i="49"/>
  <c r="FQ48" i="49"/>
  <c r="EX48" i="49"/>
  <c r="V48" i="49"/>
  <c r="AP48" i="49"/>
  <c r="BN48" i="49"/>
  <c r="CH48" i="49"/>
  <c r="DF48" i="49"/>
  <c r="DZ48" i="49"/>
  <c r="FR48" i="49"/>
  <c r="G48" i="49"/>
  <c r="AA48" i="49"/>
  <c r="AY48" i="49"/>
  <c r="BS48" i="49"/>
  <c r="CQ48" i="49"/>
  <c r="DK48" i="49"/>
  <c r="EI48" i="49"/>
  <c r="FC48" i="49"/>
  <c r="H48" i="49"/>
  <c r="AB48" i="49"/>
  <c r="AZ48" i="49"/>
  <c r="BT48" i="49"/>
  <c r="CR48" i="49"/>
  <c r="DL48" i="49"/>
  <c r="EJ48" i="49"/>
  <c r="FD48" i="49"/>
  <c r="CB47" i="49"/>
  <c r="DH47" i="49"/>
  <c r="EY47" i="49"/>
  <c r="FG47" i="49"/>
  <c r="CW47" i="49"/>
  <c r="D47" i="49"/>
  <c r="L47" i="49"/>
  <c r="AK47" i="49"/>
  <c r="F45" i="49"/>
  <c r="S45" i="49"/>
  <c r="AB45" i="49"/>
  <c r="AO45" i="49"/>
  <c r="BC45" i="49"/>
  <c r="BP45" i="49"/>
  <c r="CC45" i="49"/>
  <c r="CP45" i="49"/>
  <c r="CY45" i="49"/>
  <c r="DL45" i="49"/>
  <c r="DY45" i="49"/>
  <c r="EM45" i="49"/>
  <c r="EZ45" i="49"/>
  <c r="FM45" i="49"/>
  <c r="FV45" i="49"/>
  <c r="I44" i="49"/>
  <c r="W44" i="49"/>
  <c r="AM44" i="49"/>
  <c r="BA44" i="49"/>
  <c r="BO44" i="49"/>
  <c r="CE44" i="49"/>
  <c r="CS44" i="49"/>
  <c r="DG44" i="49"/>
  <c r="DW44" i="49"/>
  <c r="EK44" i="49"/>
  <c r="EY44" i="49"/>
  <c r="FO44" i="49"/>
  <c r="J44" i="49"/>
  <c r="X44" i="49"/>
  <c r="AN44" i="49"/>
  <c r="BB44" i="49"/>
  <c r="BP44" i="49"/>
  <c r="CF44" i="49"/>
  <c r="CT44" i="49"/>
  <c r="DH44" i="49"/>
  <c r="DX44" i="49"/>
  <c r="EL44" i="49"/>
  <c r="EZ44" i="49"/>
  <c r="FP44" i="49"/>
  <c r="M43" i="49"/>
  <c r="AI43" i="49"/>
  <c r="AX43" i="49"/>
  <c r="BP43" i="49"/>
  <c r="CE43" i="49"/>
  <c r="CW43" i="49"/>
  <c r="DS43" i="49"/>
  <c r="EH43" i="49"/>
  <c r="EZ43" i="49"/>
  <c r="FO43" i="49"/>
  <c r="C43" i="49"/>
  <c r="R43" i="49"/>
  <c r="AJ43" i="49"/>
  <c r="AY43" i="49"/>
  <c r="BQ43" i="49"/>
  <c r="CI43" i="49"/>
  <c r="CX43" i="49"/>
  <c r="DT43" i="49"/>
  <c r="EI43" i="49"/>
  <c r="FA43" i="49"/>
  <c r="FS43" i="49"/>
  <c r="D43" i="49"/>
  <c r="S43" i="49"/>
  <c r="AK43" i="49"/>
  <c r="BC43" i="49"/>
  <c r="BR43" i="49"/>
  <c r="CJ43" i="49"/>
  <c r="CY43" i="49"/>
  <c r="DU43" i="49"/>
  <c r="EM43" i="49"/>
  <c r="FB43" i="49"/>
  <c r="FT43" i="49"/>
  <c r="I42" i="49"/>
  <c r="AG42" i="49"/>
  <c r="BA42" i="49"/>
  <c r="BU42" i="49"/>
  <c r="CS42" i="49"/>
  <c r="DM42" i="49"/>
  <c r="EK42" i="49"/>
  <c r="FE42" i="49"/>
  <c r="V42" i="49"/>
  <c r="AP42" i="49"/>
  <c r="BN42" i="49"/>
  <c r="CH42" i="49"/>
  <c r="DF42" i="49"/>
  <c r="DZ42" i="49"/>
  <c r="EX42" i="49"/>
  <c r="FR42" i="49"/>
  <c r="U42" i="49"/>
  <c r="AO42" i="49"/>
  <c r="BM42" i="49"/>
  <c r="CG42" i="49"/>
  <c r="DE42" i="49"/>
  <c r="DY42" i="49"/>
  <c r="EW42" i="49"/>
  <c r="FQ42" i="49"/>
  <c r="G42" i="49"/>
  <c r="AA42" i="49"/>
  <c r="AY42" i="49"/>
  <c r="BS42" i="49"/>
  <c r="CQ42" i="49"/>
  <c r="DK42" i="49"/>
  <c r="EI42" i="49"/>
  <c r="FC42" i="49"/>
  <c r="H42" i="49"/>
  <c r="AB42" i="49"/>
  <c r="AZ42" i="49"/>
  <c r="BT42" i="49"/>
  <c r="CR42" i="49"/>
  <c r="DL42" i="49"/>
  <c r="EJ42" i="49"/>
  <c r="FD42" i="49"/>
  <c r="E41" i="49"/>
  <c r="FU41" i="49"/>
  <c r="Y41" i="49"/>
  <c r="CO41" i="49"/>
  <c r="DI41" i="49"/>
  <c r="J40" i="49"/>
  <c r="AH40" i="49"/>
  <c r="BB40" i="49"/>
  <c r="BZ40" i="49"/>
  <c r="CT40" i="49"/>
  <c r="DN40" i="49"/>
  <c r="EL40" i="49"/>
  <c r="FF40" i="49"/>
  <c r="S40" i="49"/>
  <c r="AM40" i="49"/>
  <c r="BK40" i="49"/>
  <c r="CE40" i="49"/>
  <c r="CY40" i="49"/>
  <c r="DW40" i="49"/>
  <c r="EQ40" i="49"/>
  <c r="FO40" i="49"/>
  <c r="T40" i="49"/>
  <c r="AN40" i="49"/>
  <c r="BL40" i="49"/>
  <c r="CF40" i="49"/>
  <c r="DD40" i="49"/>
  <c r="DX40" i="49"/>
  <c r="ER40" i="49"/>
  <c r="FP40" i="49"/>
  <c r="U40" i="49"/>
  <c r="AO40" i="49"/>
  <c r="BM40" i="49"/>
  <c r="CG40" i="49"/>
  <c r="DE40" i="49"/>
  <c r="DY40" i="49"/>
  <c r="EW40" i="49"/>
  <c r="FQ40" i="49"/>
  <c r="BO39" i="49"/>
  <c r="CU39" i="49"/>
  <c r="BC39" i="49"/>
  <c r="DG39" i="49"/>
  <c r="EM39" i="49"/>
  <c r="I37" i="49"/>
  <c r="U37" i="49"/>
  <c r="AG37" i="49"/>
  <c r="AO37" i="49"/>
  <c r="BA37" i="49"/>
  <c r="BM37" i="49"/>
  <c r="BU37" i="49"/>
  <c r="CG37" i="49"/>
  <c r="CS37" i="49"/>
  <c r="DE37" i="49"/>
  <c r="DM37" i="49"/>
  <c r="DY37" i="49"/>
  <c r="EK37" i="49"/>
  <c r="EW37" i="49"/>
  <c r="FE37" i="49"/>
  <c r="L36" i="49"/>
  <c r="AB36" i="49"/>
  <c r="AP36" i="49"/>
  <c r="BD36" i="49"/>
  <c r="BT36" i="49"/>
  <c r="CH36" i="49"/>
  <c r="CV36" i="49"/>
  <c r="DL36" i="49"/>
  <c r="DZ36" i="49"/>
  <c r="EN36" i="49"/>
  <c r="FD36" i="49"/>
  <c r="FR36" i="49"/>
  <c r="C36" i="49"/>
  <c r="S36" i="49"/>
  <c r="AG36" i="49"/>
  <c r="AQ36" i="49"/>
  <c r="BK36" i="49"/>
  <c r="BU36" i="49"/>
  <c r="CI36" i="49"/>
  <c r="CY36" i="49"/>
  <c r="DM36" i="49"/>
  <c r="EA36" i="49"/>
  <c r="EQ36" i="49"/>
  <c r="FE36" i="49"/>
  <c r="FS36" i="49"/>
  <c r="E35" i="49"/>
  <c r="W35" i="49"/>
  <c r="AL35" i="49"/>
  <c r="BD35" i="49"/>
  <c r="BS35" i="49"/>
  <c r="CO35" i="49"/>
  <c r="DG35" i="49"/>
  <c r="DV35" i="49"/>
  <c r="EN35" i="49"/>
  <c r="FC35" i="49"/>
  <c r="FU35" i="49"/>
  <c r="F35" i="49"/>
  <c r="X35" i="49"/>
  <c r="AM35" i="49"/>
  <c r="BE35" i="49"/>
  <c r="CA35" i="49"/>
  <c r="CP35" i="49"/>
  <c r="DH35" i="49"/>
  <c r="DW35" i="49"/>
  <c r="EO35" i="49"/>
  <c r="FG35" i="49"/>
  <c r="FV35" i="49"/>
  <c r="G35" i="49"/>
  <c r="Y35" i="49"/>
  <c r="AQ35" i="49"/>
  <c r="BF35" i="49"/>
  <c r="CB35" i="49"/>
  <c r="CQ35" i="49"/>
  <c r="DI35" i="49"/>
  <c r="EA35" i="49"/>
  <c r="EP35" i="49"/>
  <c r="FL35" i="49"/>
  <c r="H34" i="49"/>
  <c r="AB34" i="49"/>
  <c r="AZ34" i="49"/>
  <c r="BT34" i="49"/>
  <c r="CR34" i="49"/>
  <c r="DL34" i="49"/>
  <c r="EJ34" i="49"/>
  <c r="FD34" i="49"/>
  <c r="I34" i="49"/>
  <c r="AG34" i="49"/>
  <c r="BA34" i="49"/>
  <c r="BU34" i="49"/>
  <c r="CS34" i="49"/>
  <c r="DM34" i="49"/>
  <c r="EK34" i="49"/>
  <c r="FE34" i="49"/>
  <c r="J34" i="49"/>
  <c r="AH34" i="49"/>
  <c r="BB34" i="49"/>
  <c r="BZ34" i="49"/>
  <c r="CT34" i="49"/>
  <c r="DN34" i="49"/>
  <c r="EL34" i="49"/>
  <c r="FF34" i="49"/>
  <c r="S34" i="49"/>
  <c r="AM34" i="49"/>
  <c r="BK34" i="49"/>
  <c r="CE34" i="49"/>
  <c r="CY34" i="49"/>
  <c r="DW34" i="49"/>
  <c r="EQ34" i="49"/>
  <c r="FO34" i="49"/>
  <c r="CU33" i="49"/>
  <c r="CW33" i="49"/>
  <c r="BP33" i="49"/>
  <c r="CA33" i="49"/>
  <c r="K33" i="49"/>
  <c r="DU33" i="49"/>
  <c r="L32" i="49"/>
  <c r="AB32" i="49"/>
  <c r="AP32" i="49"/>
  <c r="BD32" i="49"/>
  <c r="BT32" i="49"/>
  <c r="CH32" i="49"/>
  <c r="CV32" i="49"/>
  <c r="DL32" i="49"/>
  <c r="DZ32" i="49"/>
  <c r="EN32" i="49"/>
  <c r="FD32" i="49"/>
  <c r="FR32" i="49"/>
  <c r="C32" i="49"/>
  <c r="S32" i="49"/>
  <c r="AG32" i="49"/>
  <c r="AQ32" i="49"/>
  <c r="BK32" i="49"/>
  <c r="BU32" i="49"/>
  <c r="CI32" i="49"/>
  <c r="CY32" i="49"/>
  <c r="DM32" i="49"/>
  <c r="EA32" i="49"/>
  <c r="EQ32" i="49"/>
  <c r="FE32" i="49"/>
  <c r="FS32" i="49"/>
  <c r="D32" i="49"/>
  <c r="T32" i="49"/>
  <c r="AH32" i="49"/>
  <c r="AV32" i="49"/>
  <c r="BL32" i="49"/>
  <c r="BZ32" i="49"/>
  <c r="CJ32" i="49"/>
  <c r="DD32" i="49"/>
  <c r="DN32" i="49"/>
  <c r="EB32" i="49"/>
  <c r="ER32" i="49"/>
  <c r="FF32" i="49"/>
  <c r="FT32" i="49"/>
  <c r="G32" i="49"/>
  <c r="U32" i="49"/>
  <c r="AI32" i="49"/>
  <c r="AY32" i="49"/>
  <c r="BM32" i="49"/>
  <c r="CA32" i="49"/>
  <c r="CQ32" i="49"/>
  <c r="DE32" i="49"/>
  <c r="DS32" i="49"/>
  <c r="EI32" i="49"/>
  <c r="EW32" i="49"/>
  <c r="FG32" i="49"/>
  <c r="BR31" i="49"/>
  <c r="FS31" i="49"/>
  <c r="CB31" i="49"/>
  <c r="FU31" i="49"/>
  <c r="F31" i="49"/>
  <c r="CP31" i="49"/>
  <c r="L31" i="49"/>
  <c r="CV31" i="49"/>
  <c r="Z31" i="49"/>
  <c r="DS31" i="49"/>
  <c r="E29" i="49"/>
  <c r="R29" i="49"/>
  <c r="AA29" i="49"/>
  <c r="AN29" i="49"/>
  <c r="BA29" i="49"/>
  <c r="BO29" i="49"/>
  <c r="CB29" i="49"/>
  <c r="CO29" i="49"/>
  <c r="CX29" i="49"/>
  <c r="DK29" i="49"/>
  <c r="DX29" i="49"/>
  <c r="EK29" i="49"/>
  <c r="EY29" i="49"/>
  <c r="FL29" i="49"/>
  <c r="FU29" i="49"/>
  <c r="H28" i="49"/>
  <c r="V28" i="49"/>
  <c r="AJ28" i="49"/>
  <c r="AZ28" i="49"/>
  <c r="BN28" i="49"/>
  <c r="CB28" i="49"/>
  <c r="CR28" i="49"/>
  <c r="DF28" i="49"/>
  <c r="DT28" i="49"/>
  <c r="EJ28" i="49"/>
  <c r="EX28" i="49"/>
  <c r="FL28" i="49"/>
  <c r="I28" i="49"/>
  <c r="W28" i="49"/>
  <c r="AM28" i="49"/>
  <c r="BA28" i="49"/>
  <c r="BO28" i="49"/>
  <c r="CE28" i="49"/>
  <c r="CS28" i="49"/>
  <c r="DG28" i="49"/>
  <c r="DW28" i="49"/>
  <c r="EK28" i="49"/>
  <c r="EY28" i="49"/>
  <c r="FO28" i="49"/>
  <c r="L27" i="49"/>
  <c r="AA27" i="49"/>
  <c r="AW27" i="49"/>
  <c r="BO27" i="49"/>
  <c r="CD27" i="49"/>
  <c r="CV27" i="49"/>
  <c r="DK27" i="49"/>
  <c r="EC27" i="49"/>
  <c r="EY27" i="49"/>
  <c r="FN27" i="49"/>
  <c r="M27" i="49"/>
  <c r="AI27" i="49"/>
  <c r="AX27" i="49"/>
  <c r="BP27" i="49"/>
  <c r="CE27" i="49"/>
  <c r="CW27" i="49"/>
  <c r="DS27" i="49"/>
  <c r="EH27" i="49"/>
  <c r="EZ27" i="49"/>
  <c r="FO27" i="49"/>
  <c r="C27" i="49"/>
  <c r="R27" i="49"/>
  <c r="AJ27" i="49"/>
  <c r="AY27" i="49"/>
  <c r="BQ27" i="49"/>
  <c r="CI27" i="49"/>
  <c r="CX27" i="49"/>
  <c r="DT27" i="49"/>
  <c r="EI27" i="49"/>
  <c r="FA27" i="49"/>
  <c r="FS27" i="49"/>
  <c r="T26" i="49"/>
  <c r="AN26" i="49"/>
  <c r="BL26" i="49"/>
  <c r="CF26" i="49"/>
  <c r="DD26" i="49"/>
  <c r="DX26" i="49"/>
  <c r="ER26" i="49"/>
  <c r="FP26" i="49"/>
  <c r="U26" i="49"/>
  <c r="AO26" i="49"/>
  <c r="BM26" i="49"/>
  <c r="CG26" i="49"/>
  <c r="DE26" i="49"/>
  <c r="DY26" i="49"/>
  <c r="EW26" i="49"/>
  <c r="FQ26" i="49"/>
  <c r="V26" i="49"/>
  <c r="AP26" i="49"/>
  <c r="BN26" i="49"/>
  <c r="CH26" i="49"/>
  <c r="DF26" i="49"/>
  <c r="DZ26" i="49"/>
  <c r="EX26" i="49"/>
  <c r="FR26" i="49"/>
  <c r="G26" i="49"/>
  <c r="AA26" i="49"/>
  <c r="AY26" i="49"/>
  <c r="BS26" i="49"/>
  <c r="CQ26" i="49"/>
  <c r="DK26" i="49"/>
  <c r="EI26" i="49"/>
  <c r="FC26" i="49"/>
  <c r="M25" i="49"/>
  <c r="DG25" i="49"/>
  <c r="FA25" i="49"/>
  <c r="W25" i="49"/>
  <c r="BQ25" i="49"/>
  <c r="DH25" i="49"/>
  <c r="FG25" i="49"/>
  <c r="AV25" i="49"/>
  <c r="CU25" i="49"/>
  <c r="EC25" i="49"/>
  <c r="K25" i="49"/>
  <c r="AW25" i="49"/>
  <c r="CV25" i="49"/>
  <c r="EM25" i="49"/>
  <c r="BP25" i="49"/>
  <c r="X25" i="49"/>
  <c r="CA25" i="49"/>
  <c r="DU25" i="49"/>
  <c r="FL25" i="49"/>
  <c r="AK25" i="49"/>
  <c r="CB25" i="49"/>
  <c r="EA25" i="49"/>
  <c r="FM25" i="49"/>
  <c r="AQ25" i="49"/>
  <c r="CC25" i="49"/>
  <c r="EB25" i="49"/>
  <c r="H24" i="49"/>
  <c r="AB24" i="49"/>
  <c r="AZ24" i="49"/>
  <c r="BT24" i="49"/>
  <c r="CR24" i="49"/>
  <c r="DL24" i="49"/>
  <c r="EJ24" i="49"/>
  <c r="FD24" i="49"/>
  <c r="S24" i="49"/>
  <c r="AM24" i="49"/>
  <c r="BK24" i="49"/>
  <c r="CE24" i="49"/>
  <c r="CY24" i="49"/>
  <c r="DW24" i="49"/>
  <c r="EQ24" i="49"/>
  <c r="FO24" i="49"/>
  <c r="J24" i="49"/>
  <c r="AH24" i="49"/>
  <c r="BB24" i="49"/>
  <c r="BZ24" i="49"/>
  <c r="CT24" i="49"/>
  <c r="DN24" i="49"/>
  <c r="EL24" i="49"/>
  <c r="FF24" i="49"/>
  <c r="I24" i="49"/>
  <c r="AG24" i="49"/>
  <c r="BA24" i="49"/>
  <c r="BU24" i="49"/>
  <c r="CS24" i="49"/>
  <c r="DM24" i="49"/>
  <c r="EK24" i="49"/>
  <c r="FE24" i="49"/>
  <c r="T24" i="49"/>
  <c r="AN24" i="49"/>
  <c r="BL24" i="49"/>
  <c r="CF24" i="49"/>
  <c r="DD24" i="49"/>
  <c r="DX24" i="49"/>
  <c r="ER24" i="49"/>
  <c r="FP24" i="49"/>
  <c r="U24" i="49"/>
  <c r="AO24" i="49"/>
  <c r="BM24" i="49"/>
  <c r="CG24" i="49"/>
  <c r="DE24" i="49"/>
  <c r="DY24" i="49"/>
  <c r="EW24" i="49"/>
  <c r="FQ24" i="49"/>
  <c r="X23" i="49"/>
  <c r="EM23" i="49"/>
  <c r="DS23" i="49"/>
  <c r="AI23" i="49"/>
  <c r="EO23" i="49"/>
  <c r="BC23" i="49"/>
  <c r="FM23" i="49"/>
  <c r="D22" i="49"/>
  <c r="L22" i="49"/>
  <c r="X22" i="49"/>
  <c r="AJ22" i="49"/>
  <c r="AV22" i="49"/>
  <c r="BD22" i="49"/>
  <c r="BP22" i="49"/>
  <c r="CB22" i="49"/>
  <c r="CJ22" i="49"/>
  <c r="CV22" i="49"/>
  <c r="DH22" i="49"/>
  <c r="DT22" i="49"/>
  <c r="EB22" i="49"/>
  <c r="EN22" i="49"/>
  <c r="EZ22" i="49"/>
  <c r="FL22" i="49"/>
  <c r="FT22" i="49"/>
  <c r="E22" i="49"/>
  <c r="M22" i="49"/>
  <c r="Y22" i="49"/>
  <c r="AK22" i="49"/>
  <c r="AW22" i="49"/>
  <c r="BE22" i="49"/>
  <c r="BQ22" i="49"/>
  <c r="CC22" i="49"/>
  <c r="CO22" i="49"/>
  <c r="CW22" i="49"/>
  <c r="DI22" i="49"/>
  <c r="DU22" i="49"/>
  <c r="EC22" i="49"/>
  <c r="EO22" i="49"/>
  <c r="FA22" i="49"/>
  <c r="FM22" i="49"/>
  <c r="FU22" i="49"/>
  <c r="C22" i="49"/>
  <c r="K22" i="49"/>
  <c r="W22" i="49"/>
  <c r="AI22" i="49"/>
  <c r="AQ22" i="49"/>
  <c r="BC22" i="49"/>
  <c r="BO22" i="49"/>
  <c r="CA22" i="49"/>
  <c r="CI22" i="49"/>
  <c r="CU22" i="49"/>
  <c r="DG22" i="49"/>
  <c r="DS22" i="49"/>
  <c r="EA22" i="49"/>
  <c r="EM22" i="49"/>
  <c r="EY22" i="49"/>
  <c r="FG22" i="49"/>
  <c r="FS22" i="49"/>
  <c r="F22" i="49"/>
  <c r="R22" i="49"/>
  <c r="Z22" i="49"/>
  <c r="AL22" i="49"/>
  <c r="AX22" i="49"/>
  <c r="BF22" i="49"/>
  <c r="BR22" i="49"/>
  <c r="CD22" i="49"/>
  <c r="CP22" i="49"/>
  <c r="CX22" i="49"/>
  <c r="DJ22" i="49"/>
  <c r="DV22" i="49"/>
  <c r="EH22" i="49"/>
  <c r="EP22" i="49"/>
  <c r="FB22" i="49"/>
  <c r="FN22" i="49"/>
  <c r="FV22" i="49"/>
  <c r="G22" i="49"/>
  <c r="S22" i="49"/>
  <c r="AA22" i="49"/>
  <c r="AM22" i="49"/>
  <c r="AY22" i="49"/>
  <c r="BK22" i="49"/>
  <c r="BS22" i="49"/>
  <c r="CE22" i="49"/>
  <c r="CQ22" i="49"/>
  <c r="DK22" i="49"/>
  <c r="DW22" i="49"/>
  <c r="EI22" i="49"/>
  <c r="EQ22" i="49"/>
  <c r="FC22" i="49"/>
  <c r="FO22" i="49"/>
  <c r="H22" i="49"/>
  <c r="T22" i="49"/>
  <c r="AB22" i="49"/>
  <c r="AN22" i="49"/>
  <c r="AZ22" i="49"/>
  <c r="BL22" i="49"/>
  <c r="BT22" i="49"/>
  <c r="CF22" i="49"/>
  <c r="CR22" i="49"/>
  <c r="DD22" i="49"/>
  <c r="DL22" i="49"/>
  <c r="DX22" i="49"/>
  <c r="EJ22" i="49"/>
  <c r="ER22" i="49"/>
  <c r="FD22" i="49"/>
  <c r="FP22" i="49"/>
  <c r="CY22" i="49"/>
  <c r="I22" i="49"/>
  <c r="U22" i="49"/>
  <c r="AG22" i="49"/>
  <c r="AO22" i="49"/>
  <c r="BA22" i="49"/>
  <c r="BM22" i="49"/>
  <c r="BU22" i="49"/>
  <c r="CG22" i="49"/>
  <c r="CS22" i="49"/>
  <c r="DE22" i="49"/>
  <c r="DM22" i="49"/>
  <c r="DY22" i="49"/>
  <c r="EK22" i="49"/>
  <c r="EW22" i="49"/>
  <c r="FE22" i="49"/>
  <c r="F21" i="49"/>
  <c r="S21" i="49"/>
  <c r="AB21" i="49"/>
  <c r="AO21" i="49"/>
  <c r="BC21" i="49"/>
  <c r="BP21" i="49"/>
  <c r="CC21" i="49"/>
  <c r="CP21" i="49"/>
  <c r="CY21" i="49"/>
  <c r="DL21" i="49"/>
  <c r="DY21" i="49"/>
  <c r="EM21" i="49"/>
  <c r="EZ21" i="49"/>
  <c r="FM21" i="49"/>
  <c r="FV21" i="49"/>
  <c r="I20" i="49"/>
  <c r="W20" i="49"/>
  <c r="AM20" i="49"/>
  <c r="BA20" i="49"/>
  <c r="BO20" i="49"/>
  <c r="CE20" i="49"/>
  <c r="CS20" i="49"/>
  <c r="DG20" i="49"/>
  <c r="DW20" i="49"/>
  <c r="EK20" i="49"/>
  <c r="EY20" i="49"/>
  <c r="FO20" i="49"/>
  <c r="J20" i="49"/>
  <c r="X20" i="49"/>
  <c r="AN20" i="49"/>
  <c r="BB20" i="49"/>
  <c r="BP20" i="49"/>
  <c r="CF20" i="49"/>
  <c r="CT20" i="49"/>
  <c r="DH20" i="49"/>
  <c r="DX20" i="49"/>
  <c r="EL20" i="49"/>
  <c r="EZ20" i="49"/>
  <c r="FP20" i="49"/>
  <c r="M19" i="49"/>
  <c r="AI19" i="49"/>
  <c r="AX19" i="49"/>
  <c r="BP19" i="49"/>
  <c r="CE19" i="49"/>
  <c r="CW19" i="49"/>
  <c r="DS19" i="49"/>
  <c r="EH19" i="49"/>
  <c r="EZ19" i="49"/>
  <c r="FO19" i="49"/>
  <c r="C19" i="49"/>
  <c r="R19" i="49"/>
  <c r="AJ19" i="49"/>
  <c r="AY19" i="49"/>
  <c r="BQ19" i="49"/>
  <c r="CI19" i="49"/>
  <c r="CX19" i="49"/>
  <c r="DT19" i="49"/>
  <c r="EI19" i="49"/>
  <c r="FA19" i="49"/>
  <c r="FS19" i="49"/>
  <c r="D19" i="49"/>
  <c r="S19" i="49"/>
  <c r="AK19" i="49"/>
  <c r="BC19" i="49"/>
  <c r="BR19" i="49"/>
  <c r="CJ19" i="49"/>
  <c r="CY19" i="49"/>
  <c r="DU19" i="49"/>
  <c r="EM19" i="49"/>
  <c r="FB19" i="49"/>
  <c r="FT19" i="49"/>
  <c r="U18" i="49"/>
  <c r="BM18" i="49"/>
  <c r="DE18" i="49"/>
  <c r="FQ18" i="49"/>
  <c r="V18" i="49"/>
  <c r="AP18" i="49"/>
  <c r="BN18" i="49"/>
  <c r="CH18" i="49"/>
  <c r="DF18" i="49"/>
  <c r="DZ18" i="49"/>
  <c r="EX18" i="49"/>
  <c r="FR18" i="49"/>
  <c r="AO18" i="49"/>
  <c r="EW18" i="49"/>
  <c r="CG18" i="49"/>
  <c r="DY18" i="49"/>
  <c r="G18" i="49"/>
  <c r="AA18" i="49"/>
  <c r="AY18" i="49"/>
  <c r="BS18" i="49"/>
  <c r="CQ18" i="49"/>
  <c r="DK18" i="49"/>
  <c r="EI18" i="49"/>
  <c r="FC18" i="49"/>
  <c r="H18" i="49"/>
  <c r="AB18" i="49"/>
  <c r="AZ18" i="49"/>
  <c r="BT18" i="49"/>
  <c r="CR18" i="49"/>
  <c r="DL18" i="49"/>
  <c r="EJ18" i="49"/>
  <c r="FD18" i="49"/>
  <c r="C17" i="49"/>
  <c r="AK17" i="49"/>
  <c r="CJ17" i="49"/>
  <c r="EM17" i="49"/>
  <c r="FU17" i="49"/>
  <c r="AJ17" i="49"/>
  <c r="CI17" i="49"/>
  <c r="DU17" i="49"/>
  <c r="FT17" i="49"/>
  <c r="AI17" i="49"/>
  <c r="CC17" i="49"/>
  <c r="DT17" i="49"/>
  <c r="FS17" i="49"/>
  <c r="D17" i="49"/>
  <c r="BC17" i="49"/>
  <c r="CO17" i="49"/>
  <c r="EN17" i="49"/>
  <c r="E17" i="49"/>
  <c r="BD17" i="49"/>
  <c r="CU17" i="49"/>
  <c r="EO17" i="49"/>
  <c r="AN16" i="49"/>
  <c r="CF16" i="49"/>
  <c r="DX16" i="49"/>
  <c r="FP16" i="49"/>
  <c r="DY16" i="49"/>
  <c r="AO16" i="49"/>
  <c r="CG16" i="49"/>
  <c r="FQ16" i="49"/>
  <c r="H16" i="49"/>
  <c r="AZ16" i="49"/>
  <c r="CR16" i="49"/>
  <c r="EJ16" i="49"/>
  <c r="I16" i="49"/>
  <c r="BA16" i="49"/>
  <c r="CS16" i="49"/>
  <c r="EK16" i="49"/>
  <c r="T16" i="49"/>
  <c r="BL16" i="49"/>
  <c r="DD16" i="49"/>
  <c r="ER16" i="49"/>
  <c r="X15" i="49"/>
  <c r="CV15" i="49"/>
  <c r="FT15" i="49"/>
  <c r="AV15" i="49"/>
  <c r="DG15" i="49"/>
  <c r="BC15" i="49"/>
  <c r="DH15" i="49"/>
  <c r="BD15" i="49"/>
  <c r="EB15" i="49"/>
  <c r="K13" i="49"/>
  <c r="X13" i="49"/>
  <c r="AK13" i="49"/>
  <c r="AX13" i="49"/>
  <c r="BK13" i="49"/>
  <c r="BT13" i="49"/>
  <c r="CG13" i="49"/>
  <c r="CU13" i="49"/>
  <c r="DH13" i="49"/>
  <c r="DU13" i="49"/>
  <c r="EH13" i="49"/>
  <c r="EQ13" i="49"/>
  <c r="FD13" i="49"/>
  <c r="FQ13" i="49"/>
  <c r="C12" i="49"/>
  <c r="S12" i="49"/>
  <c r="AG12" i="49"/>
  <c r="AQ12" i="49"/>
  <c r="BK12" i="49"/>
  <c r="BU12" i="49"/>
  <c r="CI12" i="49"/>
  <c r="CY12" i="49"/>
  <c r="DM12" i="49"/>
  <c r="EA12" i="49"/>
  <c r="EQ12" i="49"/>
  <c r="FE12" i="49"/>
  <c r="FS12" i="49"/>
  <c r="D12" i="49"/>
  <c r="T12" i="49"/>
  <c r="AH12" i="49"/>
  <c r="AV12" i="49"/>
  <c r="BL12" i="49"/>
  <c r="BZ12" i="49"/>
  <c r="CJ12" i="49"/>
  <c r="DD12" i="49"/>
  <c r="DN12" i="49"/>
  <c r="EB12" i="49"/>
  <c r="ER12" i="49"/>
  <c r="FF12" i="49"/>
  <c r="FT12" i="49"/>
  <c r="F11" i="49"/>
  <c r="U11" i="49"/>
  <c r="AJ11" i="49"/>
  <c r="AX11" i="49"/>
  <c r="BM11" i="49"/>
  <c r="CB11" i="49"/>
  <c r="CP11" i="49"/>
  <c r="DE11" i="49"/>
  <c r="DT11" i="49"/>
  <c r="EH11" i="49"/>
  <c r="EW11" i="49"/>
  <c r="FL11" i="49"/>
  <c r="FV11" i="49"/>
  <c r="G11" i="49"/>
  <c r="W11" i="49"/>
  <c r="AK11" i="49"/>
  <c r="AY11" i="49"/>
  <c r="BO11" i="49"/>
  <c r="CC11" i="49"/>
  <c r="CQ11" i="49"/>
  <c r="DG11" i="49"/>
  <c r="DU11" i="49"/>
  <c r="EI11" i="49"/>
  <c r="EY11" i="49"/>
  <c r="FM11" i="49"/>
  <c r="I11" i="49"/>
  <c r="X11" i="49"/>
  <c r="AL11" i="49"/>
  <c r="BA11" i="49"/>
  <c r="BP11" i="49"/>
  <c r="CD11" i="49"/>
  <c r="CS11" i="49"/>
  <c r="DH11" i="49"/>
  <c r="DV11" i="49"/>
  <c r="EK11" i="49"/>
  <c r="EZ11" i="49"/>
  <c r="FN11" i="49"/>
  <c r="I10" i="49"/>
  <c r="AG10" i="49"/>
  <c r="BA10" i="49"/>
  <c r="BU10" i="49"/>
  <c r="CS10" i="49"/>
  <c r="DM10" i="49"/>
  <c r="EK10" i="49"/>
  <c r="FE10" i="49"/>
  <c r="S10" i="49"/>
  <c r="J10" i="49"/>
  <c r="AH10" i="49"/>
  <c r="BB10" i="49"/>
  <c r="BZ10" i="49"/>
  <c r="CT10" i="49"/>
  <c r="DN10" i="49"/>
  <c r="EL10" i="49"/>
  <c r="FF10" i="49"/>
  <c r="AM10" i="49"/>
  <c r="BK10" i="49"/>
  <c r="CE10" i="49"/>
  <c r="CY10" i="49"/>
  <c r="DW10" i="49"/>
  <c r="EQ10" i="49"/>
  <c r="FO10" i="49"/>
  <c r="T10" i="49"/>
  <c r="AN10" i="49"/>
  <c r="BL10" i="49"/>
  <c r="CF10" i="49"/>
  <c r="DD10" i="49"/>
  <c r="DX10" i="49"/>
  <c r="ER10" i="49"/>
  <c r="FP10" i="49"/>
  <c r="CC9" i="49"/>
  <c r="FM9" i="49"/>
  <c r="AK9" i="49"/>
  <c r="DU9" i="49"/>
  <c r="BE9" i="49"/>
  <c r="EO9" i="49"/>
  <c r="AW9" i="49"/>
  <c r="EC9" i="49"/>
  <c r="BQ9" i="49"/>
  <c r="FA9" i="49"/>
  <c r="J8" i="49"/>
  <c r="AH8" i="49"/>
  <c r="BB8" i="49"/>
  <c r="BZ8" i="49"/>
  <c r="CT8" i="49"/>
  <c r="DN8" i="49"/>
  <c r="FF8" i="49"/>
  <c r="EL8" i="49"/>
  <c r="S8" i="49"/>
  <c r="AM8" i="49"/>
  <c r="BK8" i="49"/>
  <c r="CE8" i="49"/>
  <c r="CY8" i="49"/>
  <c r="EQ8" i="49"/>
  <c r="FO8" i="49"/>
  <c r="DW8" i="49"/>
  <c r="T8" i="49"/>
  <c r="AN8" i="49"/>
  <c r="BL8" i="49"/>
  <c r="CF8" i="49"/>
  <c r="DD8" i="49"/>
  <c r="DX8" i="49"/>
  <c r="ER8" i="49"/>
  <c r="FP8" i="49"/>
  <c r="U8" i="49"/>
  <c r="AO8" i="49"/>
  <c r="BM8" i="49"/>
  <c r="CG8" i="49"/>
  <c r="DE8" i="49"/>
  <c r="DY8" i="49"/>
  <c r="EW8" i="49"/>
  <c r="FQ8" i="49"/>
  <c r="AI7" i="49"/>
  <c r="DG7" i="49"/>
  <c r="K7" i="49"/>
  <c r="BQ7" i="49"/>
  <c r="EO7" i="49"/>
  <c r="BE7" i="49"/>
  <c r="DS7" i="49"/>
  <c r="BO7" i="49"/>
  <c r="EM7" i="49"/>
  <c r="M7" i="49"/>
  <c r="CA7" i="49"/>
  <c r="EY7" i="49"/>
  <c r="W7" i="49"/>
  <c r="CU7" i="49"/>
  <c r="FA7" i="49"/>
  <c r="FR47" i="49"/>
  <c r="FS47" i="49"/>
  <c r="EA47" i="49"/>
  <c r="CO47" i="49"/>
  <c r="BO47" i="49"/>
  <c r="AJ47" i="49"/>
  <c r="E47" i="49"/>
  <c r="FR63" i="49"/>
  <c r="FA63" i="49"/>
  <c r="DI63" i="49"/>
  <c r="BQ63" i="49"/>
  <c r="Y63" i="49"/>
  <c r="EC63" i="49"/>
  <c r="CI63" i="49"/>
  <c r="AK63" i="49"/>
  <c r="FU63" i="49"/>
  <c r="EA63" i="49"/>
  <c r="CC63" i="49"/>
  <c r="AI63" i="49"/>
  <c r="FS63" i="49"/>
  <c r="DU63" i="49"/>
  <c r="CA63" i="49"/>
  <c r="W63" i="49"/>
  <c r="FR71" i="49"/>
  <c r="EL71" i="49"/>
  <c r="CO71" i="49"/>
  <c r="AN71" i="49"/>
  <c r="EI71" i="49"/>
  <c r="CI71" i="49"/>
  <c r="AL71" i="49"/>
  <c r="FL71" i="49"/>
  <c r="CX71" i="49"/>
  <c r="AA71" i="49"/>
  <c r="FF71" i="49"/>
  <c r="CV71" i="49"/>
  <c r="Y71" i="49"/>
  <c r="EY71" i="49"/>
  <c r="CB71" i="49"/>
  <c r="R71" i="49"/>
  <c r="FT79" i="49"/>
  <c r="FC79" i="49"/>
  <c r="BS79" i="49"/>
  <c r="E79" i="49"/>
  <c r="CH79" i="49"/>
  <c r="I79" i="49"/>
  <c r="BU79" i="49"/>
  <c r="BA79" i="49"/>
  <c r="FE79" i="49"/>
  <c r="AN79" i="49"/>
  <c r="EI79" i="49"/>
  <c r="AL79" i="49"/>
  <c r="CO79" i="49"/>
  <c r="DM87" i="49"/>
  <c r="BZ87" i="49"/>
  <c r="BS87" i="49"/>
  <c r="AA87" i="49"/>
  <c r="EP87" i="49"/>
  <c r="EB87" i="49"/>
  <c r="C23" i="49"/>
  <c r="Y23" i="49"/>
  <c r="BD23" i="49"/>
  <c r="CI23" i="49"/>
  <c r="DI23" i="49"/>
  <c r="EN23" i="49"/>
  <c r="FS23" i="49"/>
  <c r="K31" i="49"/>
  <c r="AI31" i="49"/>
  <c r="BC31" i="49"/>
  <c r="CA31" i="49"/>
  <c r="CU31" i="49"/>
  <c r="DT31" i="49"/>
  <c r="EP31" i="49"/>
  <c r="FT31" i="49"/>
  <c r="L33" i="49"/>
  <c r="AQ33" i="49"/>
  <c r="BQ33" i="49"/>
  <c r="CV33" i="49"/>
  <c r="EA33" i="49"/>
  <c r="FA33" i="49"/>
  <c r="M39" i="49"/>
  <c r="BE39" i="49"/>
  <c r="CW39" i="49"/>
  <c r="EO39" i="49"/>
  <c r="M41" i="49"/>
  <c r="CW41" i="49"/>
  <c r="K47" i="49"/>
  <c r="AQ47" i="49"/>
  <c r="CA47" i="49"/>
  <c r="DG47" i="49"/>
  <c r="EZ47" i="49"/>
  <c r="L49" i="49"/>
  <c r="AV49" i="49"/>
  <c r="CC49" i="49"/>
  <c r="DI49" i="49"/>
  <c r="EO49" i="49"/>
  <c r="W57" i="49"/>
  <c r="CI57" i="49"/>
  <c r="K63" i="49"/>
  <c r="CU63" i="49"/>
  <c r="FM63" i="49"/>
  <c r="BQ65" i="49"/>
  <c r="AY71" i="49"/>
  <c r="DX71" i="49"/>
  <c r="AL73" i="49"/>
  <c r="DI79" i="49"/>
  <c r="EC79" i="49"/>
  <c r="FR49" i="49"/>
  <c r="FL49" i="49"/>
  <c r="EC49" i="49"/>
  <c r="DG49" i="49"/>
  <c r="CB49" i="49"/>
  <c r="AW49" i="49"/>
  <c r="W49" i="49"/>
  <c r="FR57" i="49"/>
  <c r="FG57" i="49"/>
  <c r="DS57" i="49"/>
  <c r="CA57" i="49"/>
  <c r="AI57" i="49"/>
  <c r="FA57" i="49"/>
  <c r="DI57" i="49"/>
  <c r="BQ57" i="49"/>
  <c r="Y57" i="49"/>
  <c r="FR65" i="49"/>
  <c r="EO65" i="49"/>
  <c r="CW65" i="49"/>
  <c r="BE65" i="49"/>
  <c r="M65" i="49"/>
  <c r="EY65" i="49"/>
  <c r="CU65" i="49"/>
  <c r="AW65" i="49"/>
  <c r="C65" i="49"/>
  <c r="EM65" i="49"/>
  <c r="CO65" i="49"/>
  <c r="AQ65" i="49"/>
  <c r="EC65" i="49"/>
  <c r="CI65" i="49"/>
  <c r="AK65" i="49"/>
  <c r="FT73" i="49"/>
  <c r="FM73" i="49"/>
  <c r="DV73" i="49"/>
  <c r="CQ73" i="49"/>
  <c r="AZ73" i="49"/>
  <c r="J73" i="49"/>
  <c r="FF73" i="49"/>
  <c r="DU73" i="49"/>
  <c r="CE73" i="49"/>
  <c r="AY73" i="49"/>
  <c r="I73" i="49"/>
  <c r="DT73" i="49"/>
  <c r="BQ73" i="49"/>
  <c r="X73" i="49"/>
  <c r="FN73" i="49"/>
  <c r="DH73" i="49"/>
  <c r="BP73" i="49"/>
  <c r="V73" i="49"/>
  <c r="EZ73" i="49"/>
  <c r="DF73" i="49"/>
  <c r="BM73" i="49"/>
  <c r="H73" i="49"/>
  <c r="EX81" i="49"/>
  <c r="CB81" i="49"/>
  <c r="AZ81" i="49"/>
  <c r="FF81" i="49"/>
  <c r="EI81" i="49"/>
  <c r="DH81" i="49"/>
  <c r="FE89" i="49"/>
  <c r="FO89" i="49"/>
  <c r="EW89" i="49"/>
  <c r="BN89" i="49"/>
  <c r="E23" i="49"/>
  <c r="AJ23" i="49"/>
  <c r="BO23" i="49"/>
  <c r="CO23" i="49"/>
  <c r="DT23" i="49"/>
  <c r="EY23" i="49"/>
  <c r="FU23" i="49"/>
  <c r="M31" i="49"/>
  <c r="AK31" i="49"/>
  <c r="BE31" i="49"/>
  <c r="CC31" i="49"/>
  <c r="CW31" i="49"/>
  <c r="EA31" i="49"/>
  <c r="EZ31" i="49"/>
  <c r="W33" i="49"/>
  <c r="AW33" i="49"/>
  <c r="CB33" i="49"/>
  <c r="DG33" i="49"/>
  <c r="EC33" i="49"/>
  <c r="FL33" i="49"/>
  <c r="Y39" i="49"/>
  <c r="BQ39" i="49"/>
  <c r="DI39" i="49"/>
  <c r="FA39" i="49"/>
  <c r="AK41" i="49"/>
  <c r="DU41" i="49"/>
  <c r="M47" i="49"/>
  <c r="AW47" i="49"/>
  <c r="CC47" i="49"/>
  <c r="DS47" i="49"/>
  <c r="FL47" i="49"/>
  <c r="X49" i="49"/>
  <c r="BD49" i="49"/>
  <c r="CJ49" i="49"/>
  <c r="DT49" i="49"/>
  <c r="EZ49" i="49"/>
  <c r="AQ57" i="49"/>
  <c r="CU57" i="49"/>
  <c r="EY57" i="49"/>
  <c r="AQ63" i="49"/>
  <c r="DG63" i="49"/>
  <c r="K65" i="49"/>
  <c r="CC65" i="49"/>
  <c r="FM65" i="49"/>
  <c r="BL71" i="49"/>
  <c r="FS71" i="49"/>
  <c r="BB73" i="49"/>
  <c r="EJ73" i="49"/>
  <c r="CF89" i="49"/>
  <c r="FV50" i="49"/>
  <c r="FF50" i="49"/>
  <c r="EL50" i="49"/>
  <c r="DN50" i="49"/>
  <c r="CT50" i="49"/>
  <c r="BZ50" i="49"/>
  <c r="BB50" i="49"/>
  <c r="AH50" i="49"/>
  <c r="J50" i="49"/>
  <c r="FV58" i="49"/>
  <c r="FO58" i="49"/>
  <c r="EQ58" i="49"/>
  <c r="DW58" i="49"/>
  <c r="CY58" i="49"/>
  <c r="CE58" i="49"/>
  <c r="BK58" i="49"/>
  <c r="AM58" i="49"/>
  <c r="S58" i="49"/>
  <c r="FF58" i="49"/>
  <c r="EL58" i="49"/>
  <c r="DN58" i="49"/>
  <c r="CT58" i="49"/>
  <c r="BZ58" i="49"/>
  <c r="BB58" i="49"/>
  <c r="AH58" i="49"/>
  <c r="J58" i="49"/>
  <c r="FE58" i="49"/>
  <c r="EK58" i="49"/>
  <c r="DM58" i="49"/>
  <c r="CS58" i="49"/>
  <c r="BU58" i="49"/>
  <c r="BA58" i="49"/>
  <c r="FS66" i="49"/>
  <c r="FF66" i="49"/>
  <c r="EW66" i="49"/>
  <c r="EJ66" i="49"/>
  <c r="DW66" i="49"/>
  <c r="DJ66" i="49"/>
  <c r="CV66" i="49"/>
  <c r="CJ66" i="49"/>
  <c r="CB66" i="49"/>
  <c r="BP66" i="49"/>
  <c r="BD66" i="49"/>
  <c r="AV66" i="49"/>
  <c r="AJ66" i="49"/>
  <c r="X66" i="49"/>
  <c r="L66" i="49"/>
  <c r="D66" i="49"/>
  <c r="FT66" i="49"/>
  <c r="FE66" i="49"/>
  <c r="EQ66" i="49"/>
  <c r="EB66" i="49"/>
  <c r="DN66" i="49"/>
  <c r="DD66" i="49"/>
  <c r="CP66" i="49"/>
  <c r="CC66" i="49"/>
  <c r="BO66" i="49"/>
  <c r="BB66" i="49"/>
  <c r="AO66" i="49"/>
  <c r="AB66" i="49"/>
  <c r="S66" i="49"/>
  <c r="F66" i="49"/>
  <c r="FR66" i="49"/>
  <c r="FD66" i="49"/>
  <c r="EP66" i="49"/>
  <c r="EA66" i="49"/>
  <c r="DM66" i="49"/>
  <c r="CY66" i="49"/>
  <c r="CO66" i="49"/>
  <c r="CA66" i="49"/>
  <c r="BN66" i="49"/>
  <c r="BA66" i="49"/>
  <c r="AN66" i="49"/>
  <c r="AA66" i="49"/>
  <c r="R66" i="49"/>
  <c r="E66" i="49"/>
  <c r="FQ66" i="49"/>
  <c r="FC66" i="49"/>
  <c r="EN66" i="49"/>
  <c r="DZ66" i="49"/>
  <c r="DL66" i="49"/>
  <c r="CX66" i="49"/>
  <c r="CI66" i="49"/>
  <c r="BZ66" i="49"/>
  <c r="BM66" i="49"/>
  <c r="AZ66" i="49"/>
  <c r="AM66" i="49"/>
  <c r="Z66" i="49"/>
  <c r="M66" i="49"/>
  <c r="C66" i="49"/>
  <c r="FV74" i="49"/>
  <c r="EY74" i="49"/>
  <c r="DN74" i="49"/>
  <c r="CI74" i="49"/>
  <c r="BB74" i="49"/>
  <c r="U74" i="49"/>
  <c r="EX74" i="49"/>
  <c r="DM74" i="49"/>
  <c r="CF74" i="49"/>
  <c r="BA74" i="49"/>
  <c r="T74" i="49"/>
  <c r="FN74" i="49"/>
  <c r="EA74" i="49"/>
  <c r="CD74" i="49"/>
  <c r="AL74" i="49"/>
  <c r="C74" i="49"/>
  <c r="FM74" i="49"/>
  <c r="DS74" i="49"/>
  <c r="BR74" i="49"/>
  <c r="AI74" i="49"/>
  <c r="FL74" i="49"/>
  <c r="DL74" i="49"/>
  <c r="BQ74" i="49"/>
  <c r="AH74" i="49"/>
  <c r="EJ74" i="49"/>
  <c r="CV74" i="49"/>
  <c r="AZ74" i="49"/>
  <c r="E74" i="49"/>
  <c r="FV82" i="49"/>
  <c r="FA82" i="49"/>
  <c r="DE82" i="49"/>
  <c r="BD82" i="49"/>
  <c r="H82" i="49"/>
  <c r="EM82" i="49"/>
  <c r="CG82" i="49"/>
  <c r="AI82" i="49"/>
  <c r="EC82" i="49"/>
  <c r="CF82" i="49"/>
  <c r="AH82" i="49"/>
  <c r="FB82" i="49"/>
  <c r="BP82" i="49"/>
  <c r="EB82" i="49"/>
  <c r="BF82" i="49"/>
  <c r="EA82" i="49"/>
  <c r="BE82" i="49"/>
  <c r="FM82" i="49"/>
  <c r="CP82" i="49"/>
  <c r="J82" i="49"/>
  <c r="DW90" i="49"/>
  <c r="BT90" i="49"/>
  <c r="FE90" i="49"/>
  <c r="DZ90" i="49"/>
  <c r="BU90" i="49"/>
  <c r="AK7" i="49"/>
  <c r="CC7" i="49"/>
  <c r="DU7" i="49"/>
  <c r="FM7" i="49"/>
  <c r="AI15" i="49"/>
  <c r="CA15" i="49"/>
  <c r="DS15" i="49"/>
  <c r="FG15" i="49"/>
  <c r="L17" i="49"/>
  <c r="AQ17" i="49"/>
  <c r="BQ17" i="49"/>
  <c r="CV17" i="49"/>
  <c r="EA17" i="49"/>
  <c r="FA17" i="49"/>
  <c r="K23" i="49"/>
  <c r="AK23" i="49"/>
  <c r="BP23" i="49"/>
  <c r="CU23" i="49"/>
  <c r="DU23" i="49"/>
  <c r="EZ23" i="49"/>
  <c r="C25" i="49"/>
  <c r="Y25" i="49"/>
  <c r="BD25" i="49"/>
  <c r="CI25" i="49"/>
  <c r="DI25" i="49"/>
  <c r="EN25" i="49"/>
  <c r="FS25" i="49"/>
  <c r="R31" i="49"/>
  <c r="AL31" i="49"/>
  <c r="BF31" i="49"/>
  <c r="CD31" i="49"/>
  <c r="CX31" i="49"/>
  <c r="EB31" i="49"/>
  <c r="FA31" i="49"/>
  <c r="X33" i="49"/>
  <c r="BC33" i="49"/>
  <c r="CC33" i="49"/>
  <c r="DH33" i="49"/>
  <c r="EM33" i="49"/>
  <c r="FM33" i="49"/>
  <c r="AI39" i="49"/>
  <c r="CA39" i="49"/>
  <c r="DS39" i="49"/>
  <c r="FG39" i="49"/>
  <c r="AW41" i="49"/>
  <c r="EC41" i="49"/>
  <c r="W47" i="49"/>
  <c r="BC47" i="49"/>
  <c r="CI47" i="49"/>
  <c r="DT47" i="49"/>
  <c r="FT47" i="49"/>
  <c r="Y49" i="49"/>
  <c r="BE49" i="49"/>
  <c r="CO49" i="49"/>
  <c r="DU49" i="49"/>
  <c r="FA49" i="49"/>
  <c r="AW57" i="49"/>
  <c r="CW57" i="49"/>
  <c r="FM57" i="49"/>
  <c r="AW63" i="49"/>
  <c r="DS63" i="49"/>
  <c r="W65" i="49"/>
  <c r="DG65" i="49"/>
  <c r="FS65" i="49"/>
  <c r="BO71" i="49"/>
  <c r="FU71" i="49"/>
  <c r="CC73" i="49"/>
  <c r="ER73" i="49"/>
  <c r="FR51" i="49"/>
  <c r="FV51" i="49"/>
  <c r="FG51" i="49"/>
  <c r="EO51" i="49"/>
  <c r="DW51" i="49"/>
  <c r="DH51" i="49"/>
  <c r="CP51" i="49"/>
  <c r="CA51" i="49"/>
  <c r="BE51" i="49"/>
  <c r="AM51" i="49"/>
  <c r="X51" i="49"/>
  <c r="F51" i="49"/>
  <c r="FR59" i="49"/>
  <c r="FL59" i="49"/>
  <c r="EP59" i="49"/>
  <c r="EA59" i="49"/>
  <c r="DI59" i="49"/>
  <c r="CQ59" i="49"/>
  <c r="CB59" i="49"/>
  <c r="BF59" i="49"/>
  <c r="AQ59" i="49"/>
  <c r="Y59" i="49"/>
  <c r="G59" i="49"/>
  <c r="FV59" i="49"/>
  <c r="FG59" i="49"/>
  <c r="EO59" i="49"/>
  <c r="DW59" i="49"/>
  <c r="DH59" i="49"/>
  <c r="CP59" i="49"/>
  <c r="CA59" i="49"/>
  <c r="BE59" i="49"/>
  <c r="AM59" i="49"/>
  <c r="X59" i="49"/>
  <c r="F59" i="49"/>
  <c r="FU59" i="49"/>
  <c r="FC59" i="49"/>
  <c r="EN59" i="49"/>
  <c r="DV59" i="49"/>
  <c r="DG59" i="49"/>
  <c r="CO59" i="49"/>
  <c r="BS59" i="49"/>
  <c r="BD59" i="49"/>
  <c r="AL59" i="49"/>
  <c r="W59" i="49"/>
  <c r="E59" i="49"/>
  <c r="FR67" i="49"/>
  <c r="FM67" i="49"/>
  <c r="EQ67" i="49"/>
  <c r="EB67" i="49"/>
  <c r="DJ67" i="49"/>
  <c r="CU67" i="49"/>
  <c r="CC67" i="49"/>
  <c r="BK67" i="49"/>
  <c r="AV67" i="49"/>
  <c r="Z67" i="49"/>
  <c r="K67" i="49"/>
  <c r="FS67" i="49"/>
  <c r="EZ67" i="49"/>
  <c r="EC67" i="49"/>
  <c r="DI67" i="49"/>
  <c r="CP67" i="49"/>
  <c r="BS67" i="49"/>
  <c r="BC67" i="49"/>
  <c r="AJ67" i="49"/>
  <c r="M67" i="49"/>
  <c r="FO67" i="49"/>
  <c r="EY67" i="49"/>
  <c r="EA67" i="49"/>
  <c r="DH67" i="49"/>
  <c r="CO67" i="49"/>
  <c r="BR67" i="49"/>
  <c r="AY67" i="49"/>
  <c r="AI67" i="49"/>
  <c r="L67" i="49"/>
  <c r="FN67" i="49"/>
  <c r="EP67" i="49"/>
  <c r="DW67" i="49"/>
  <c r="DG67" i="49"/>
  <c r="CJ67" i="49"/>
  <c r="BQ67" i="49"/>
  <c r="AX67" i="49"/>
  <c r="AA67" i="49"/>
  <c r="G67" i="49"/>
  <c r="FR75" i="49"/>
  <c r="FL75" i="49"/>
  <c r="EN75" i="49"/>
  <c r="DW75" i="49"/>
  <c r="CY75" i="49"/>
  <c r="CE75" i="49"/>
  <c r="BN75" i="49"/>
  <c r="AP75" i="49"/>
  <c r="Z75" i="49"/>
  <c r="F75" i="49"/>
  <c r="FF75" i="49"/>
  <c r="EL75" i="49"/>
  <c r="DN75" i="49"/>
  <c r="CX75" i="49"/>
  <c r="CD75" i="49"/>
  <c r="BM75" i="49"/>
  <c r="AO75" i="49"/>
  <c r="U75" i="49"/>
  <c r="E75" i="49"/>
  <c r="FV75" i="49"/>
  <c r="EZ75" i="49"/>
  <c r="DY75" i="49"/>
  <c r="CW75" i="49"/>
  <c r="BZ75" i="49"/>
  <c r="AZ75" i="49"/>
  <c r="T75" i="49"/>
  <c r="FU75" i="49"/>
  <c r="EX75" i="49"/>
  <c r="DX75" i="49"/>
  <c r="CR75" i="49"/>
  <c r="BR75" i="49"/>
  <c r="AV75" i="49"/>
  <c r="S75" i="49"/>
  <c r="FT75" i="49"/>
  <c r="EW75" i="49"/>
  <c r="DM75" i="49"/>
  <c r="CQ75" i="49"/>
  <c r="BQ75" i="49"/>
  <c r="AN75" i="49"/>
  <c r="R75" i="49"/>
  <c r="FB75" i="49"/>
  <c r="EB75" i="49"/>
  <c r="DE75" i="49"/>
  <c r="CC75" i="49"/>
  <c r="BB75" i="49"/>
  <c r="AB75" i="49"/>
  <c r="D75" i="49"/>
  <c r="FQ83" i="49"/>
  <c r="FD83" i="49"/>
  <c r="EH83" i="49"/>
  <c r="DG83" i="49"/>
  <c r="CP83" i="49"/>
  <c r="BQ83" i="49"/>
  <c r="AZ83" i="49"/>
  <c r="AB83" i="49"/>
  <c r="H83" i="49"/>
  <c r="EY83" i="49"/>
  <c r="EA83" i="49"/>
  <c r="DD83" i="49"/>
  <c r="CC83" i="49"/>
  <c r="BD83" i="49"/>
  <c r="AH83" i="49"/>
  <c r="M83" i="49"/>
  <c r="FV83" i="49"/>
  <c r="EX83" i="49"/>
  <c r="DV83" i="49"/>
  <c r="CY83" i="49"/>
  <c r="CB83" i="49"/>
  <c r="BB83" i="49"/>
  <c r="AG83" i="49"/>
  <c r="G83" i="49"/>
  <c r="EQ83" i="49"/>
  <c r="DM83" i="49"/>
  <c r="CD83" i="49"/>
  <c r="AV83" i="49"/>
  <c r="T83" i="49"/>
  <c r="FT83" i="49"/>
  <c r="EP83" i="49"/>
  <c r="DF83" i="49"/>
  <c r="BZ83" i="49"/>
  <c r="AP83" i="49"/>
  <c r="S83" i="49"/>
  <c r="FR83" i="49"/>
  <c r="EK83" i="49"/>
  <c r="DE83" i="49"/>
  <c r="BR83" i="49"/>
  <c r="AO83" i="49"/>
  <c r="R83" i="49"/>
  <c r="FE83" i="49"/>
  <c r="DS83" i="49"/>
  <c r="CJ83" i="49"/>
  <c r="BE83" i="49"/>
  <c r="Z83" i="49"/>
  <c r="FU91" i="49"/>
  <c r="FC91" i="49"/>
  <c r="DS91" i="49"/>
  <c r="CD91" i="49"/>
  <c r="AZ91" i="49"/>
  <c r="R91" i="49"/>
  <c r="FL91" i="49"/>
  <c r="DV91" i="49"/>
  <c r="CQ91" i="49"/>
  <c r="AY91" i="49"/>
  <c r="H91" i="49"/>
  <c r="FG91" i="49"/>
  <c r="DT91" i="49"/>
  <c r="CC91" i="49"/>
  <c r="AM91" i="49"/>
  <c r="G91" i="49"/>
  <c r="EP91" i="49"/>
  <c r="CX91" i="49"/>
  <c r="BE91" i="49"/>
  <c r="EO91" i="49"/>
  <c r="CW91" i="49"/>
  <c r="AL91" i="49"/>
  <c r="EN91" i="49"/>
  <c r="CR91" i="49"/>
  <c r="AI91" i="49"/>
  <c r="FP91" i="49"/>
  <c r="DL91" i="49"/>
  <c r="BL91" i="49"/>
  <c r="I91" i="49"/>
  <c r="AX99" i="49"/>
  <c r="DZ99" i="49"/>
  <c r="CT99" i="49"/>
  <c r="FV99" i="49"/>
  <c r="DU115" i="49"/>
  <c r="EI115" i="49"/>
  <c r="CD115" i="49"/>
  <c r="BC115" i="49"/>
  <c r="C7" i="49"/>
  <c r="AQ7" i="49"/>
  <c r="CI7" i="49"/>
  <c r="EA7" i="49"/>
  <c r="FS7" i="49"/>
  <c r="AJ15" i="49"/>
  <c r="CB15" i="49"/>
  <c r="DT15" i="49"/>
  <c r="FL15" i="49"/>
  <c r="M17" i="49"/>
  <c r="AV17" i="49"/>
  <c r="CA17" i="49"/>
  <c r="CW17" i="49"/>
  <c r="EB17" i="49"/>
  <c r="FG17" i="49"/>
  <c r="L23" i="49"/>
  <c r="AQ23" i="49"/>
  <c r="BQ23" i="49"/>
  <c r="CV23" i="49"/>
  <c r="EA23" i="49"/>
  <c r="FA23" i="49"/>
  <c r="D25" i="49"/>
  <c r="AI25" i="49"/>
  <c r="BE25" i="49"/>
  <c r="CJ25" i="49"/>
  <c r="DS25" i="49"/>
  <c r="EO25" i="49"/>
  <c r="FT25" i="49"/>
  <c r="C31" i="49"/>
  <c r="W31" i="49"/>
  <c r="AQ31" i="49"/>
  <c r="BO31" i="49"/>
  <c r="CI31" i="49"/>
  <c r="DG31" i="49"/>
  <c r="EC31" i="49"/>
  <c r="FG31" i="49"/>
  <c r="C33" i="49"/>
  <c r="Y33" i="49"/>
  <c r="BD33" i="49"/>
  <c r="CI33" i="49"/>
  <c r="DI33" i="49"/>
  <c r="EN33" i="49"/>
  <c r="FS33" i="49"/>
  <c r="AK39" i="49"/>
  <c r="CC39" i="49"/>
  <c r="DU39" i="49"/>
  <c r="FM39" i="49"/>
  <c r="BE41" i="49"/>
  <c r="EO41" i="49"/>
  <c r="X47" i="49"/>
  <c r="BD47" i="49"/>
  <c r="CJ47" i="49"/>
  <c r="EB47" i="49"/>
  <c r="C49" i="49"/>
  <c r="AI49" i="49"/>
  <c r="BO49" i="49"/>
  <c r="CU49" i="49"/>
  <c r="EA49" i="49"/>
  <c r="FG49" i="49"/>
  <c r="C57" i="49"/>
  <c r="BC57" i="49"/>
  <c r="DG57" i="49"/>
  <c r="FS57" i="49"/>
  <c r="BC63" i="49"/>
  <c r="EM63" i="49"/>
  <c r="Y65" i="49"/>
  <c r="DI65" i="49"/>
  <c r="FU65" i="49"/>
  <c r="BZ71" i="49"/>
  <c r="CD73" i="49"/>
  <c r="EW73" i="49"/>
  <c r="V79" i="49"/>
  <c r="BD90" i="49"/>
  <c r="CB91" i="49"/>
  <c r="BN99" i="49"/>
  <c r="E7" i="49"/>
  <c r="AW7" i="49"/>
  <c r="CO7" i="49"/>
  <c r="EC7" i="49"/>
  <c r="FU7" i="49"/>
  <c r="C15" i="49"/>
  <c r="AQ15" i="49"/>
  <c r="CI15" i="49"/>
  <c r="EA15" i="49"/>
  <c r="FS15" i="49"/>
  <c r="W17" i="49"/>
  <c r="AW17" i="49"/>
  <c r="CB17" i="49"/>
  <c r="DG17" i="49"/>
  <c r="EC17" i="49"/>
  <c r="FL17" i="49"/>
  <c r="M23" i="49"/>
  <c r="AV23" i="49"/>
  <c r="CA23" i="49"/>
  <c r="CW23" i="49"/>
  <c r="EB23" i="49"/>
  <c r="FG23" i="49"/>
  <c r="E25" i="49"/>
  <c r="AJ25" i="49"/>
  <c r="BO25" i="49"/>
  <c r="CO25" i="49"/>
  <c r="DT25" i="49"/>
  <c r="EY25" i="49"/>
  <c r="FU25" i="49"/>
  <c r="D31" i="49"/>
  <c r="X31" i="49"/>
  <c r="AV31" i="49"/>
  <c r="BP31" i="49"/>
  <c r="CJ31" i="49"/>
  <c r="DH31" i="49"/>
  <c r="EM31" i="49"/>
  <c r="FL31" i="49"/>
  <c r="D33" i="49"/>
  <c r="AI33" i="49"/>
  <c r="BE33" i="49"/>
  <c r="CJ33" i="49"/>
  <c r="DS33" i="49"/>
  <c r="EO33" i="49"/>
  <c r="FT33" i="49"/>
  <c r="C39" i="49"/>
  <c r="AQ39" i="49"/>
  <c r="CI39" i="49"/>
  <c r="EA39" i="49"/>
  <c r="FS39" i="49"/>
  <c r="BQ41" i="49"/>
  <c r="FA41" i="49"/>
  <c r="Y47" i="49"/>
  <c r="BE47" i="49"/>
  <c r="CU47" i="49"/>
  <c r="EM47" i="49"/>
  <c r="D49" i="49"/>
  <c r="AJ49" i="49"/>
  <c r="BP49" i="49"/>
  <c r="CV49" i="49"/>
  <c r="EB49" i="49"/>
  <c r="FM49" i="49"/>
  <c r="E57" i="49"/>
  <c r="BE57" i="49"/>
  <c r="DU57" i="49"/>
  <c r="FU57" i="49"/>
  <c r="BE63" i="49"/>
  <c r="EO63" i="49"/>
  <c r="AI65" i="49"/>
  <c r="DS65" i="49"/>
  <c r="C71" i="49"/>
  <c r="DI71" i="49"/>
  <c r="CR73" i="49"/>
  <c r="Y79" i="49"/>
  <c r="FO90" i="49"/>
  <c r="CY91" i="49"/>
  <c r="W23" i="49"/>
  <c r="AW23" i="49"/>
  <c r="CB23" i="49"/>
  <c r="DG23" i="49"/>
  <c r="EC23" i="49"/>
  <c r="FL23" i="49"/>
  <c r="E31" i="49"/>
  <c r="Y31" i="49"/>
  <c r="AW31" i="49"/>
  <c r="BQ31" i="49"/>
  <c r="CO31" i="49"/>
  <c r="DI31" i="49"/>
  <c r="EN31" i="49"/>
  <c r="FM31" i="49"/>
  <c r="E33" i="49"/>
  <c r="AJ33" i="49"/>
  <c r="BO33" i="49"/>
  <c r="CO33" i="49"/>
  <c r="DT33" i="49"/>
  <c r="EY33" i="49"/>
  <c r="FU33" i="49"/>
  <c r="E39" i="49"/>
  <c r="AW39" i="49"/>
  <c r="CO39" i="49"/>
  <c r="EC39" i="49"/>
  <c r="FU39" i="49"/>
  <c r="CC41" i="49"/>
  <c r="FM41" i="49"/>
  <c r="C47" i="49"/>
  <c r="AI47" i="49"/>
  <c r="BP47" i="49"/>
  <c r="CV47" i="49"/>
  <c r="EN47" i="49"/>
  <c r="E49" i="49"/>
  <c r="AK49" i="49"/>
  <c r="BQ49" i="49"/>
  <c r="CW49" i="49"/>
  <c r="EM49" i="49"/>
  <c r="FS49" i="49"/>
  <c r="K57" i="49"/>
  <c r="BO57" i="49"/>
  <c r="EA57" i="49"/>
  <c r="C63" i="49"/>
  <c r="BO63" i="49"/>
  <c r="EY63" i="49"/>
  <c r="BC65" i="49"/>
  <c r="DU65" i="49"/>
  <c r="E71" i="49"/>
  <c r="DK71" i="49"/>
  <c r="Y73" i="49"/>
  <c r="CS73" i="49"/>
  <c r="BF79" i="49"/>
  <c r="Y81" i="49"/>
  <c r="DM82" i="49"/>
  <c r="D87" i="49"/>
  <c r="T91" i="49"/>
  <c r="DM91" i="49"/>
  <c r="FV64" i="49"/>
  <c r="FF64" i="49"/>
  <c r="EL64" i="49"/>
  <c r="DN64" i="49"/>
  <c r="CT64" i="49"/>
  <c r="BZ64" i="49"/>
  <c r="BB64" i="49"/>
  <c r="AH64" i="49"/>
  <c r="J64" i="49"/>
  <c r="FQ72" i="49"/>
  <c r="DI72" i="49"/>
  <c r="T72" i="49"/>
  <c r="CV72" i="49"/>
  <c r="H72" i="49"/>
  <c r="FR80" i="49"/>
  <c r="EZ80" i="49"/>
  <c r="AG80" i="49"/>
  <c r="F80" i="49"/>
  <c r="FS88" i="49"/>
  <c r="FU88" i="49"/>
  <c r="EL88" i="49"/>
  <c r="CW88" i="49"/>
  <c r="BN88" i="49"/>
  <c r="Z88" i="49"/>
  <c r="FB88" i="49"/>
  <c r="DL88" i="49"/>
  <c r="BP88" i="49"/>
  <c r="AA88" i="49"/>
  <c r="FA88" i="49"/>
  <c r="DD88" i="49"/>
  <c r="BO88" i="49"/>
  <c r="Y88" i="49"/>
  <c r="FV68" i="49"/>
  <c r="FT68" i="49"/>
  <c r="FF68" i="49"/>
  <c r="ER68" i="49"/>
  <c r="EB68" i="49"/>
  <c r="DN68" i="49"/>
  <c r="DD68" i="49"/>
  <c r="CJ68" i="49"/>
  <c r="BZ68" i="49"/>
  <c r="BL68" i="49"/>
  <c r="AV68" i="49"/>
  <c r="AH68" i="49"/>
  <c r="T68" i="49"/>
  <c r="D68" i="49"/>
  <c r="FS68" i="49"/>
  <c r="FE68" i="49"/>
  <c r="EQ68" i="49"/>
  <c r="EA68" i="49"/>
  <c r="DM68" i="49"/>
  <c r="CY68" i="49"/>
  <c r="FN76" i="49"/>
  <c r="FP76" i="49"/>
  <c r="EX76" i="49"/>
  <c r="EH76" i="49"/>
  <c r="DS76" i="49"/>
  <c r="CW76" i="49"/>
  <c r="CH76" i="49"/>
  <c r="BR76" i="49"/>
  <c r="BA76" i="49"/>
  <c r="AK76" i="49"/>
  <c r="V76" i="49"/>
  <c r="D76" i="49"/>
  <c r="FL76" i="49"/>
  <c r="EW76" i="49"/>
  <c r="EC76" i="49"/>
  <c r="DL76" i="49"/>
  <c r="CV76" i="49"/>
  <c r="CG76" i="49"/>
  <c r="BO76" i="49"/>
  <c r="AZ76" i="49"/>
  <c r="AJ76" i="49"/>
  <c r="R76" i="49"/>
  <c r="C76" i="49"/>
  <c r="FU84" i="49"/>
  <c r="FP84" i="49"/>
  <c r="EY84" i="49"/>
  <c r="EA84" i="49"/>
  <c r="DJ84" i="49"/>
  <c r="CT84" i="49"/>
  <c r="BZ84" i="49"/>
  <c r="BD84" i="49"/>
  <c r="AM84" i="49"/>
  <c r="S84" i="49"/>
  <c r="C84" i="49"/>
  <c r="FS84" i="49"/>
  <c r="EZ84" i="49"/>
  <c r="DZ84" i="49"/>
  <c r="DH84" i="49"/>
  <c r="CI84" i="49"/>
  <c r="BP84" i="49"/>
  <c r="AQ84" i="49"/>
  <c r="Y84" i="49"/>
  <c r="D84" i="49"/>
  <c r="FR84" i="49"/>
  <c r="EX84" i="49"/>
  <c r="DX84" i="49"/>
  <c r="DG84" i="49"/>
  <c r="CH84" i="49"/>
  <c r="BO84" i="49"/>
  <c r="AP84" i="49"/>
  <c r="X84" i="49"/>
  <c r="FP92" i="49"/>
  <c r="EY92" i="49"/>
  <c r="DU92" i="49"/>
  <c r="CS92" i="49"/>
  <c r="BQ92" i="49"/>
  <c r="AK92" i="49"/>
  <c r="J92" i="49"/>
  <c r="FA92" i="49"/>
  <c r="DS92" i="49"/>
  <c r="CO92" i="49"/>
  <c r="BB92" i="49"/>
  <c r="X92" i="49"/>
  <c r="EX92" i="49"/>
  <c r="DK92" i="49"/>
  <c r="CH92" i="49"/>
  <c r="BA92" i="49"/>
  <c r="W92" i="49"/>
  <c r="FF100" i="49"/>
  <c r="EP100" i="49"/>
  <c r="BB100" i="49"/>
  <c r="DF100" i="49"/>
  <c r="CP100" i="49"/>
  <c r="DI116" i="49"/>
  <c r="BF116" i="49"/>
  <c r="AN116" i="49"/>
  <c r="FR116" i="49"/>
  <c r="AB116" i="49"/>
  <c r="BZ72" i="49"/>
  <c r="AA84" i="49"/>
  <c r="BC84" i="49"/>
  <c r="CF84" i="49"/>
  <c r="DK84" i="49"/>
  <c r="EM84" i="49"/>
  <c r="FN84" i="49"/>
  <c r="AV88" i="49"/>
  <c r="CX88" i="49"/>
  <c r="FG88" i="49"/>
  <c r="L92" i="49"/>
  <c r="BO92" i="49"/>
  <c r="DG92" i="49"/>
  <c r="EN92" i="49"/>
  <c r="F100" i="49"/>
  <c r="FR100" i="49"/>
  <c r="FP116" i="49"/>
  <c r="BC80" i="49"/>
  <c r="E88" i="49"/>
  <c r="AY88" i="49"/>
  <c r="DN88" i="49"/>
  <c r="FT88" i="49"/>
  <c r="AA92" i="49"/>
  <c r="BS92" i="49"/>
  <c r="DH92" i="49"/>
  <c r="FF92" i="49"/>
  <c r="AB100" i="49"/>
  <c r="FS100" i="49"/>
  <c r="FS77" i="49"/>
  <c r="FR77" i="49"/>
  <c r="FE77" i="49"/>
  <c r="ER77" i="49"/>
  <c r="EI77" i="49"/>
  <c r="DV77" i="49"/>
  <c r="DI77" i="49"/>
  <c r="CV77" i="49"/>
  <c r="CH77" i="49"/>
  <c r="BU77" i="49"/>
  <c r="BL77" i="49"/>
  <c r="AY77" i="49"/>
  <c r="AL77" i="49"/>
  <c r="Y77" i="49"/>
  <c r="FQ85" i="49"/>
  <c r="FV85" i="49"/>
  <c r="FG85" i="49"/>
  <c r="EW85" i="49"/>
  <c r="EI85" i="49"/>
  <c r="DS85" i="49"/>
  <c r="DE85" i="49"/>
  <c r="CQ85" i="49"/>
  <c r="CB85" i="49"/>
  <c r="BN85" i="49"/>
  <c r="AZ85" i="49"/>
  <c r="AL85" i="49"/>
  <c r="V85" i="49"/>
  <c r="H85" i="49"/>
  <c r="FV93" i="49"/>
  <c r="FE93" i="49"/>
  <c r="EL93" i="49"/>
  <c r="DS93" i="49"/>
  <c r="CU93" i="49"/>
  <c r="CB93" i="49"/>
  <c r="BE93" i="49"/>
  <c r="AN93" i="49"/>
  <c r="U93" i="49"/>
  <c r="E93" i="49"/>
  <c r="EZ109" i="49"/>
  <c r="CJ109" i="49"/>
  <c r="CJ117" i="49"/>
  <c r="R117" i="49"/>
  <c r="E80" i="49"/>
  <c r="AB80" i="49"/>
  <c r="BB80" i="49"/>
  <c r="CB80" i="49"/>
  <c r="CX80" i="49"/>
  <c r="DY80" i="49"/>
  <c r="EY80" i="49"/>
  <c r="FU80" i="49"/>
  <c r="L80" i="49"/>
  <c r="AL80" i="49"/>
  <c r="BM80" i="49"/>
  <c r="CI80" i="49"/>
  <c r="DI80" i="49"/>
  <c r="EJ80" i="49"/>
  <c r="FF80" i="49"/>
  <c r="M80" i="49"/>
  <c r="AN80" i="49"/>
  <c r="BN80" i="49"/>
  <c r="CJ80" i="49"/>
  <c r="DJ80" i="49"/>
  <c r="EK80" i="49"/>
  <c r="FG80" i="49"/>
  <c r="R80" i="49"/>
  <c r="AO80" i="49"/>
  <c r="BO80" i="49"/>
  <c r="CO80" i="49"/>
  <c r="DL80" i="49"/>
  <c r="EL80" i="49"/>
  <c r="FL80" i="49"/>
  <c r="T80" i="49"/>
  <c r="AP80" i="49"/>
  <c r="BP80" i="49"/>
  <c r="CP80" i="49"/>
  <c r="DM80" i="49"/>
  <c r="EM80" i="49"/>
  <c r="FM80" i="49"/>
  <c r="C80" i="49"/>
  <c r="Y80" i="49"/>
  <c r="AZ80" i="49"/>
  <c r="BZ80" i="49"/>
  <c r="CV80" i="49"/>
  <c r="DV80" i="49"/>
  <c r="EW80" i="49"/>
  <c r="FS80" i="49"/>
  <c r="D80" i="49"/>
  <c r="Z80" i="49"/>
  <c r="BA80" i="49"/>
  <c r="CA80" i="49"/>
  <c r="CW80" i="49"/>
  <c r="DX80" i="49"/>
  <c r="EX80" i="49"/>
  <c r="FT80" i="49"/>
  <c r="FU95" i="49"/>
  <c r="Z100" i="49"/>
  <c r="DH100" i="49"/>
  <c r="E101" i="49"/>
  <c r="CW116" i="49"/>
  <c r="Z117" i="49"/>
  <c r="E100" i="49"/>
  <c r="BZ100" i="49"/>
  <c r="FA101" i="49"/>
  <c r="AA116" i="49"/>
  <c r="AX117" i="49"/>
  <c r="F95" i="49"/>
  <c r="DM95" i="49"/>
  <c r="AP95" i="49"/>
  <c r="FF95" i="49"/>
  <c r="K93" i="49"/>
  <c r="AA93" i="49"/>
  <c r="AQ93" i="49"/>
  <c r="BF93" i="49"/>
  <c r="CA93" i="49"/>
  <c r="CR93" i="49"/>
  <c r="DH93" i="49"/>
  <c r="EB93" i="49"/>
  <c r="EX93" i="49"/>
  <c r="FN93" i="49"/>
  <c r="M92" i="49"/>
  <c r="AM92" i="49"/>
  <c r="BE92" i="49"/>
  <c r="CE92" i="49"/>
  <c r="DE92" i="49"/>
  <c r="DW92" i="49"/>
  <c r="ER92" i="49"/>
  <c r="FO92" i="49"/>
  <c r="V92" i="49"/>
  <c r="AN92" i="49"/>
  <c r="BM92" i="49"/>
  <c r="CG92" i="49"/>
  <c r="DF92" i="49"/>
  <c r="DX92" i="49"/>
  <c r="EW92" i="49"/>
  <c r="D91" i="49"/>
  <c r="U91" i="49"/>
  <c r="AQ91" i="49"/>
  <c r="BM91" i="49"/>
  <c r="CI91" i="49"/>
  <c r="DD91" i="49"/>
  <c r="DY91" i="49"/>
  <c r="EW91" i="49"/>
  <c r="FS91" i="49"/>
  <c r="E91" i="49"/>
  <c r="W91" i="49"/>
  <c r="AV91" i="49"/>
  <c r="BO91" i="49"/>
  <c r="CJ91" i="49"/>
  <c r="DE91" i="49"/>
  <c r="EB91" i="49"/>
  <c r="EY91" i="49"/>
  <c r="FT91" i="49"/>
  <c r="F91" i="49"/>
  <c r="Y91" i="49"/>
  <c r="AW91" i="49"/>
  <c r="BP91" i="49"/>
  <c r="CO91" i="49"/>
  <c r="DK91" i="49"/>
  <c r="EC91" i="49"/>
  <c r="FB91" i="49"/>
  <c r="BQ90" i="49"/>
  <c r="EA90" i="49"/>
  <c r="T90" i="49"/>
  <c r="CH90" i="49"/>
  <c r="FP90" i="49"/>
  <c r="V90" i="49"/>
  <c r="DH90" i="49"/>
  <c r="AH90" i="49"/>
  <c r="DI90" i="49"/>
  <c r="AJ90" i="49"/>
  <c r="CA89" i="49"/>
  <c r="FG89" i="49"/>
  <c r="R89" i="49"/>
  <c r="U89" i="49"/>
  <c r="DH89" i="49"/>
  <c r="AI89" i="49"/>
  <c r="DN89" i="49"/>
  <c r="CV89" i="49"/>
  <c r="AJ89" i="49"/>
  <c r="DX89" i="49"/>
  <c r="BL89" i="49"/>
  <c r="ER89" i="49"/>
  <c r="M88" i="49"/>
  <c r="AH88" i="49"/>
  <c r="AZ88" i="49"/>
  <c r="BQ88" i="49"/>
  <c r="CO88" i="49"/>
  <c r="DF88" i="49"/>
  <c r="DX88" i="49"/>
  <c r="EO88" i="49"/>
  <c r="FL88" i="49"/>
  <c r="BZ88" i="49"/>
  <c r="DZ88" i="49"/>
  <c r="FM88" i="49"/>
  <c r="R88" i="49"/>
  <c r="AI88" i="49"/>
  <c r="BB88" i="49"/>
  <c r="CP88" i="49"/>
  <c r="DI88" i="49"/>
  <c r="ER88" i="49"/>
  <c r="C88" i="49"/>
  <c r="S88" i="49"/>
  <c r="AL88" i="49"/>
  <c r="BD88" i="49"/>
  <c r="CA88" i="49"/>
  <c r="CQ88" i="49"/>
  <c r="DJ88" i="49"/>
  <c r="EA88" i="49"/>
  <c r="EX88" i="49"/>
  <c r="FN88" i="49"/>
  <c r="D88" i="49"/>
  <c r="T88" i="49"/>
  <c r="AN88" i="49"/>
  <c r="BE88" i="49"/>
  <c r="CB88" i="49"/>
  <c r="CR88" i="49"/>
  <c r="DK88" i="49"/>
  <c r="EB88" i="49"/>
  <c r="EY88" i="49"/>
  <c r="U87" i="49"/>
  <c r="BU87" i="49"/>
  <c r="EM87" i="49"/>
  <c r="AH87" i="49"/>
  <c r="CU87" i="49"/>
  <c r="CX87" i="49"/>
  <c r="AP87" i="49"/>
  <c r="DD87" i="49"/>
  <c r="FS87" i="49"/>
  <c r="EQ87" i="49"/>
  <c r="AI87" i="49"/>
  <c r="FB87" i="49"/>
  <c r="BK87" i="49"/>
  <c r="DJ87" i="49"/>
  <c r="BL87" i="49"/>
  <c r="J85" i="49"/>
  <c r="W85" i="49"/>
  <c r="AJ85" i="49"/>
  <c r="AX85" i="49"/>
  <c r="BK85" i="49"/>
  <c r="BT85" i="49"/>
  <c r="CG85" i="49"/>
  <c r="CT85" i="49"/>
  <c r="DG85" i="49"/>
  <c r="DT85" i="49"/>
  <c r="EH85" i="49"/>
  <c r="EQ85" i="49"/>
  <c r="FD85" i="49"/>
  <c r="F84" i="49"/>
  <c r="T84" i="49"/>
  <c r="AJ84" i="49"/>
  <c r="AX84" i="49"/>
  <c r="BL84" i="49"/>
  <c r="CA84" i="49"/>
  <c r="CO84" i="49"/>
  <c r="CY84" i="49"/>
  <c r="DN84" i="49"/>
  <c r="EC84" i="49"/>
  <c r="EQ84" i="49"/>
  <c r="FF84" i="49"/>
  <c r="FT84" i="49"/>
  <c r="G84" i="49"/>
  <c r="W84" i="49"/>
  <c r="AK84" i="49"/>
  <c r="AY84" i="49"/>
  <c r="BN84" i="49"/>
  <c r="CB84" i="49"/>
  <c r="CP84" i="49"/>
  <c r="DD84" i="49"/>
  <c r="DT84" i="49"/>
  <c r="EH84" i="49"/>
  <c r="ER84" i="49"/>
  <c r="FG84" i="49"/>
  <c r="I83" i="49"/>
  <c r="V83" i="49"/>
  <c r="AJ83" i="49"/>
  <c r="AW83" i="49"/>
  <c r="BF83" i="49"/>
  <c r="CF83" i="49"/>
  <c r="CT83" i="49"/>
  <c r="DH83" i="49"/>
  <c r="DX83" i="49"/>
  <c r="EL83" i="49"/>
  <c r="EZ83" i="49"/>
  <c r="FO83" i="49"/>
  <c r="BS83" i="49"/>
  <c r="J83" i="49"/>
  <c r="X83" i="49"/>
  <c r="AK83" i="49"/>
  <c r="AX83" i="49"/>
  <c r="BK83" i="49"/>
  <c r="BT83" i="49"/>
  <c r="CG83" i="49"/>
  <c r="CU83" i="49"/>
  <c r="DK83" i="49"/>
  <c r="DY83" i="49"/>
  <c r="EM83" i="49"/>
  <c r="FB83" i="49"/>
  <c r="FP83" i="49"/>
  <c r="L83" i="49"/>
  <c r="Y83" i="49"/>
  <c r="AL83" i="49"/>
  <c r="AY83" i="49"/>
  <c r="BL83" i="49"/>
  <c r="BU83" i="49"/>
  <c r="CH83" i="49"/>
  <c r="CX83" i="49"/>
  <c r="DL83" i="49"/>
  <c r="DZ83" i="49"/>
  <c r="EN83" i="49"/>
  <c r="FC83" i="49"/>
  <c r="EN82" i="49"/>
  <c r="V82" i="49"/>
  <c r="AV82" i="49"/>
  <c r="BR82" i="49"/>
  <c r="CS82" i="49"/>
  <c r="DS82" i="49"/>
  <c r="EO82" i="49"/>
  <c r="FP82" i="49"/>
  <c r="U82" i="49"/>
  <c r="AQ82" i="49"/>
  <c r="BQ82" i="49"/>
  <c r="CR82" i="49"/>
  <c r="DN82" i="49"/>
  <c r="FN82" i="49"/>
  <c r="W82" i="49"/>
  <c r="AW82" i="49"/>
  <c r="BT82" i="49"/>
  <c r="CT82" i="49"/>
  <c r="DT82" i="49"/>
  <c r="EP82" i="49"/>
  <c r="FQ82" i="49"/>
  <c r="F82" i="49"/>
  <c r="AG82" i="49"/>
  <c r="BC82" i="49"/>
  <c r="CC82" i="49"/>
  <c r="DD82" i="49"/>
  <c r="DZ82" i="49"/>
  <c r="EZ82" i="49"/>
  <c r="M81" i="49"/>
  <c r="AN81" i="49"/>
  <c r="BU81" i="49"/>
  <c r="CW81" i="49"/>
  <c r="DX81" i="49"/>
  <c r="FD81" i="49"/>
  <c r="R81" i="49"/>
  <c r="AY81" i="49"/>
  <c r="BZ81" i="49"/>
  <c r="CX81" i="49"/>
  <c r="EH81" i="49"/>
  <c r="FE81" i="49"/>
  <c r="FL81" i="49"/>
  <c r="EK81" i="49"/>
  <c r="DI81" i="49"/>
  <c r="D81" i="49"/>
  <c r="AA81" i="49"/>
  <c r="BK81" i="49"/>
  <c r="CH81" i="49"/>
  <c r="FR81" i="49"/>
  <c r="E81" i="49"/>
  <c r="AK81" i="49"/>
  <c r="BL81" i="49"/>
  <c r="CJ81" i="49"/>
  <c r="DK81" i="49"/>
  <c r="ER81" i="49"/>
  <c r="FT81" i="49"/>
  <c r="Z81" i="49"/>
  <c r="BA81" i="49"/>
  <c r="CG81" i="49"/>
  <c r="EJ81" i="49"/>
  <c r="DJ81" i="49"/>
  <c r="J81" i="49"/>
  <c r="AL81" i="49"/>
  <c r="BM81" i="49"/>
  <c r="CO81" i="49"/>
  <c r="DV81" i="49"/>
  <c r="EW81" i="49"/>
  <c r="FU81" i="49"/>
  <c r="L81" i="49"/>
  <c r="AM81" i="49"/>
  <c r="BN81" i="49"/>
  <c r="CV81" i="49"/>
  <c r="DW81" i="49"/>
  <c r="U80" i="49"/>
  <c r="AH80" i="49"/>
  <c r="AQ80" i="49"/>
  <c r="BD80" i="49"/>
  <c r="BQ80" i="49"/>
  <c r="CD80" i="49"/>
  <c r="CR80" i="49"/>
  <c r="DE80" i="49"/>
  <c r="DN80" i="49"/>
  <c r="EA80" i="49"/>
  <c r="EN80" i="49"/>
  <c r="FA80" i="49"/>
  <c r="FN80" i="49"/>
  <c r="H80" i="49"/>
  <c r="I80" i="49"/>
  <c r="V80" i="49"/>
  <c r="AI80" i="49"/>
  <c r="AV80" i="49"/>
  <c r="BE80" i="49"/>
  <c r="BR80" i="49"/>
  <c r="CF80" i="49"/>
  <c r="CS80" i="49"/>
  <c r="DF80" i="49"/>
  <c r="DS80" i="49"/>
  <c r="EB80" i="49"/>
  <c r="EO80" i="49"/>
  <c r="FB80" i="49"/>
  <c r="FP80" i="49"/>
  <c r="J80" i="49"/>
  <c r="W80" i="49"/>
  <c r="AJ80" i="49"/>
  <c r="AW80" i="49"/>
  <c r="BF80" i="49"/>
  <c r="BT80" i="49"/>
  <c r="CG80" i="49"/>
  <c r="CT80" i="49"/>
  <c r="DG80" i="49"/>
  <c r="DT80" i="49"/>
  <c r="EC80" i="49"/>
  <c r="EP80" i="49"/>
  <c r="FD80" i="49"/>
  <c r="FQ80" i="49"/>
  <c r="K80" i="49"/>
  <c r="X80" i="49"/>
  <c r="AK80" i="49"/>
  <c r="AX80" i="49"/>
  <c r="BL80" i="49"/>
  <c r="BU80" i="49"/>
  <c r="CH80" i="49"/>
  <c r="CU80" i="49"/>
  <c r="DH80" i="49"/>
  <c r="DU80" i="49"/>
  <c r="EH80" i="49"/>
  <c r="ER80" i="49"/>
  <c r="FE80" i="49"/>
  <c r="F79" i="49"/>
  <c r="X79" i="49"/>
  <c r="AM79" i="49"/>
  <c r="BB79" i="49"/>
  <c r="BT79" i="49"/>
  <c r="CJ79" i="49"/>
  <c r="DH79" i="49"/>
  <c r="EH79" i="49"/>
  <c r="FD79" i="49"/>
  <c r="DJ79" i="49"/>
  <c r="CS79" i="49"/>
  <c r="J79" i="49"/>
  <c r="Z79" i="49"/>
  <c r="BK79" i="49"/>
  <c r="BZ79" i="49"/>
  <c r="CP79" i="49"/>
  <c r="FF79" i="49"/>
  <c r="L79" i="49"/>
  <c r="AA79" i="49"/>
  <c r="AW79" i="49"/>
  <c r="BL79" i="49"/>
  <c r="CB79" i="49"/>
  <c r="DT79" i="49"/>
  <c r="EP79" i="49"/>
  <c r="FP79" i="49"/>
  <c r="FQ79" i="49"/>
  <c r="M79" i="49"/>
  <c r="AB79" i="49"/>
  <c r="AX79" i="49"/>
  <c r="BM79" i="49"/>
  <c r="CC79" i="49"/>
  <c r="CT79" i="49"/>
  <c r="DU79" i="49"/>
  <c r="EQ79" i="49"/>
  <c r="DV79" i="49"/>
  <c r="AO79" i="49"/>
  <c r="EJ79" i="49"/>
  <c r="R79" i="49"/>
  <c r="AJ79" i="49"/>
  <c r="AY79" i="49"/>
  <c r="BN79" i="49"/>
  <c r="CF79" i="49"/>
  <c r="CV79" i="49"/>
  <c r="ER79" i="49"/>
  <c r="FR79" i="49"/>
  <c r="D79" i="49"/>
  <c r="S79" i="49"/>
  <c r="AK79" i="49"/>
  <c r="AZ79" i="49"/>
  <c r="BP79" i="49"/>
  <c r="CG79" i="49"/>
  <c r="CW79" i="49"/>
  <c r="DW79" i="49"/>
  <c r="EW79" i="49"/>
  <c r="C77" i="49"/>
  <c r="K77" i="49"/>
  <c r="W77" i="49"/>
  <c r="AI77" i="49"/>
  <c r="AQ77" i="49"/>
  <c r="BC77" i="49"/>
  <c r="BO77" i="49"/>
  <c r="CA77" i="49"/>
  <c r="CI77" i="49"/>
  <c r="CU77" i="49"/>
  <c r="DG77" i="49"/>
  <c r="DS77" i="49"/>
  <c r="EA77" i="49"/>
  <c r="EM77" i="49"/>
  <c r="EY77" i="49"/>
  <c r="FG77" i="49"/>
  <c r="F76" i="49"/>
  <c r="T76" i="49"/>
  <c r="AG76" i="49"/>
  <c r="AP76" i="49"/>
  <c r="BC76" i="49"/>
  <c r="BP76" i="49"/>
  <c r="CC76" i="49"/>
  <c r="CP76" i="49"/>
  <c r="DD76" i="49"/>
  <c r="DM76" i="49"/>
  <c r="DZ76" i="49"/>
  <c r="EM76" i="49"/>
  <c r="EZ76" i="49"/>
  <c r="FM76" i="49"/>
  <c r="FV76" i="49"/>
  <c r="H76" i="49"/>
  <c r="U76" i="49"/>
  <c r="AH76" i="49"/>
  <c r="AQ76" i="49"/>
  <c r="BD76" i="49"/>
  <c r="BQ76" i="49"/>
  <c r="CD76" i="49"/>
  <c r="CR76" i="49"/>
  <c r="DE76" i="49"/>
  <c r="DN76" i="49"/>
  <c r="EA76" i="49"/>
  <c r="EN76" i="49"/>
  <c r="FA76" i="49"/>
  <c r="I75" i="49"/>
  <c r="BS75" i="49"/>
  <c r="EC75" i="49"/>
  <c r="FC75" i="49"/>
  <c r="V75" i="49"/>
  <c r="AJ75" i="49"/>
  <c r="AW75" i="49"/>
  <c r="BF75" i="49"/>
  <c r="CF75" i="49"/>
  <c r="CS75" i="49"/>
  <c r="DF75" i="49"/>
  <c r="DT75" i="49"/>
  <c r="EP75" i="49"/>
  <c r="FP75" i="49"/>
  <c r="J75" i="49"/>
  <c r="X75" i="49"/>
  <c r="AK75" i="49"/>
  <c r="AX75" i="49"/>
  <c r="BK75" i="49"/>
  <c r="BT75" i="49"/>
  <c r="CG75" i="49"/>
  <c r="CT75" i="49"/>
  <c r="DH75" i="49"/>
  <c r="DU75" i="49"/>
  <c r="EH75" i="49"/>
  <c r="EQ75" i="49"/>
  <c r="FD75" i="49"/>
  <c r="FQ75" i="49"/>
  <c r="L75" i="49"/>
  <c r="Y75" i="49"/>
  <c r="AL75" i="49"/>
  <c r="AY75" i="49"/>
  <c r="BL75" i="49"/>
  <c r="BU75" i="49"/>
  <c r="CH75" i="49"/>
  <c r="CV75" i="49"/>
  <c r="DI75" i="49"/>
  <c r="DV75" i="49"/>
  <c r="EI75" i="49"/>
  <c r="ER75" i="49"/>
  <c r="FE75" i="49"/>
  <c r="H74" i="49"/>
  <c r="Y74" i="49"/>
  <c r="AO74" i="49"/>
  <c r="BD74" i="49"/>
  <c r="BZ74" i="49"/>
  <c r="CO74" i="49"/>
  <c r="DE74" i="49"/>
  <c r="DV74" i="49"/>
  <c r="EL74" i="49"/>
  <c r="FA74" i="49"/>
  <c r="FS74" i="49"/>
  <c r="I74" i="49"/>
  <c r="Z74" i="49"/>
  <c r="AP74" i="49"/>
  <c r="BE74" i="49"/>
  <c r="CA74" i="49"/>
  <c r="CP74" i="49"/>
  <c r="DF74" i="49"/>
  <c r="DX74" i="49"/>
  <c r="EM74" i="49"/>
  <c r="FB74" i="49"/>
  <c r="FT74" i="49"/>
  <c r="L74" i="49"/>
  <c r="AB74" i="49"/>
  <c r="AQ74" i="49"/>
  <c r="BM74" i="49"/>
  <c r="CB74" i="49"/>
  <c r="CR74" i="49"/>
  <c r="DI74" i="49"/>
  <c r="DY74" i="49"/>
  <c r="EN74" i="49"/>
  <c r="FF74" i="49"/>
  <c r="FU74" i="49"/>
  <c r="M74" i="49"/>
  <c r="AG74" i="49"/>
  <c r="AV74" i="49"/>
  <c r="BN74" i="49"/>
  <c r="CC74" i="49"/>
  <c r="CS74" i="49"/>
  <c r="DJ74" i="49"/>
  <c r="DZ74" i="49"/>
  <c r="EO74" i="49"/>
  <c r="FG74" i="49"/>
  <c r="AO73" i="49"/>
  <c r="FO73" i="49"/>
  <c r="M73" i="49"/>
  <c r="AB73" i="49"/>
  <c r="AP73" i="49"/>
  <c r="BE73" i="49"/>
  <c r="BS73" i="49"/>
  <c r="CG73" i="49"/>
  <c r="CV73" i="49"/>
  <c r="DJ73" i="49"/>
  <c r="DY73" i="49"/>
  <c r="EN73" i="49"/>
  <c r="FB73" i="49"/>
  <c r="FP73" i="49"/>
  <c r="BR73" i="49"/>
  <c r="FA73" i="49"/>
  <c r="D73" i="49"/>
  <c r="S73" i="49"/>
  <c r="AG73" i="49"/>
  <c r="AV73" i="49"/>
  <c r="BF73" i="49"/>
  <c r="BT73" i="49"/>
  <c r="CH73" i="49"/>
  <c r="CW73" i="49"/>
  <c r="DL73" i="49"/>
  <c r="DZ73" i="49"/>
  <c r="EO73" i="49"/>
  <c r="FC73" i="49"/>
  <c r="FQ73" i="49"/>
  <c r="L73" i="49"/>
  <c r="Z73" i="49"/>
  <c r="BD73" i="49"/>
  <c r="CF73" i="49"/>
  <c r="CT73" i="49"/>
  <c r="DI73" i="49"/>
  <c r="DW73" i="49"/>
  <c r="EL73" i="49"/>
  <c r="F73" i="49"/>
  <c r="T73" i="49"/>
  <c r="AH73" i="49"/>
  <c r="AW73" i="49"/>
  <c r="BK73" i="49"/>
  <c r="BU73" i="49"/>
  <c r="CJ73" i="49"/>
  <c r="CY73" i="49"/>
  <c r="DM73" i="49"/>
  <c r="EB73" i="49"/>
  <c r="EP73" i="49"/>
  <c r="FD73" i="49"/>
  <c r="FR73" i="49"/>
  <c r="G73" i="49"/>
  <c r="U73" i="49"/>
  <c r="AJ73" i="49"/>
  <c r="AX73" i="49"/>
  <c r="BL73" i="49"/>
  <c r="BZ73" i="49"/>
  <c r="CP73" i="49"/>
  <c r="DD73" i="49"/>
  <c r="DN73" i="49"/>
  <c r="EC73" i="49"/>
  <c r="EQ73" i="49"/>
  <c r="FE73" i="49"/>
  <c r="G72" i="49"/>
  <c r="S72" i="49"/>
  <c r="AA72" i="49"/>
  <c r="AM72" i="49"/>
  <c r="AY72" i="49"/>
  <c r="BL72" i="49"/>
  <c r="BU72" i="49"/>
  <c r="CH72" i="49"/>
  <c r="CU72" i="49"/>
  <c r="DH72" i="49"/>
  <c r="DU72" i="49"/>
  <c r="EH72" i="49"/>
  <c r="ER72" i="49"/>
  <c r="FE72" i="49"/>
  <c r="FR72" i="49"/>
  <c r="I72" i="49"/>
  <c r="AG72" i="49"/>
  <c r="BA72" i="49"/>
  <c r="CA72" i="49"/>
  <c r="CJ72" i="49"/>
  <c r="DJ72" i="49"/>
  <c r="DX72" i="49"/>
  <c r="EK72" i="49"/>
  <c r="EX72" i="49"/>
  <c r="FT72" i="49"/>
  <c r="U72" i="49"/>
  <c r="AO72" i="49"/>
  <c r="BN72" i="49"/>
  <c r="CW72" i="49"/>
  <c r="FG72" i="49"/>
  <c r="V72" i="49"/>
  <c r="AP72" i="49"/>
  <c r="CB72" i="49"/>
  <c r="CX72" i="49"/>
  <c r="DY72" i="49"/>
  <c r="FU72" i="49"/>
  <c r="AH72" i="49"/>
  <c r="BB72" i="49"/>
  <c r="CO72" i="49"/>
  <c r="DL72" i="49"/>
  <c r="EL72" i="49"/>
  <c r="EY72" i="49"/>
  <c r="C72" i="49"/>
  <c r="K72" i="49"/>
  <c r="W72" i="49"/>
  <c r="AI72" i="49"/>
  <c r="AQ72" i="49"/>
  <c r="BC72" i="49"/>
  <c r="BP72" i="49"/>
  <c r="CC72" i="49"/>
  <c r="CP72" i="49"/>
  <c r="DD72" i="49"/>
  <c r="DM72" i="49"/>
  <c r="DZ72" i="49"/>
  <c r="EM72" i="49"/>
  <c r="EZ72" i="49"/>
  <c r="FM72" i="49"/>
  <c r="FV72" i="49"/>
  <c r="D72" i="49"/>
  <c r="L72" i="49"/>
  <c r="X72" i="49"/>
  <c r="AJ72" i="49"/>
  <c r="AV72" i="49"/>
  <c r="BD72" i="49"/>
  <c r="BQ72" i="49"/>
  <c r="CD72" i="49"/>
  <c r="CR72" i="49"/>
  <c r="DE72" i="49"/>
  <c r="DN72" i="49"/>
  <c r="EA72" i="49"/>
  <c r="EN72" i="49"/>
  <c r="FA72" i="49"/>
  <c r="FN72" i="49"/>
  <c r="J72" i="49"/>
  <c r="BO72" i="49"/>
  <c r="FL72" i="49"/>
  <c r="E72" i="49"/>
  <c r="M72" i="49"/>
  <c r="Y72" i="49"/>
  <c r="AK72" i="49"/>
  <c r="AW72" i="49"/>
  <c r="BE72" i="49"/>
  <c r="BR72" i="49"/>
  <c r="CF72" i="49"/>
  <c r="CS72" i="49"/>
  <c r="DF72" i="49"/>
  <c r="DS72" i="49"/>
  <c r="EB72" i="49"/>
  <c r="EO72" i="49"/>
  <c r="FB72" i="49"/>
  <c r="FP72" i="49"/>
  <c r="F72" i="49"/>
  <c r="R72" i="49"/>
  <c r="Z72" i="49"/>
  <c r="AL72" i="49"/>
  <c r="AX72" i="49"/>
  <c r="BF72" i="49"/>
  <c r="BT72" i="49"/>
  <c r="CG72" i="49"/>
  <c r="CT72" i="49"/>
  <c r="DG72" i="49"/>
  <c r="DT72" i="49"/>
  <c r="EC72" i="49"/>
  <c r="EP72" i="49"/>
  <c r="FD72" i="49"/>
  <c r="D71" i="49"/>
  <c r="M71" i="49"/>
  <c r="Z71" i="49"/>
  <c r="AM71" i="49"/>
  <c r="AZ71" i="49"/>
  <c r="BN71" i="49"/>
  <c r="CA71" i="49"/>
  <c r="CJ71" i="49"/>
  <c r="CW71" i="49"/>
  <c r="DJ71" i="49"/>
  <c r="DW71" i="49"/>
  <c r="EJ71" i="49"/>
  <c r="EX71" i="49"/>
  <c r="FG71" i="49"/>
  <c r="FT71" i="49"/>
  <c r="AB71" i="49"/>
  <c r="AP71" i="49"/>
  <c r="CC71" i="49"/>
  <c r="DL71" i="49"/>
  <c r="FM71" i="49"/>
  <c r="H71" i="49"/>
  <c r="V71" i="49"/>
  <c r="AI71" i="49"/>
  <c r="AV71" i="49"/>
  <c r="BE71" i="49"/>
  <c r="BR71" i="49"/>
  <c r="CE71" i="49"/>
  <c r="CR71" i="49"/>
  <c r="DF71" i="49"/>
  <c r="DS71" i="49"/>
  <c r="EB71" i="49"/>
  <c r="EO71" i="49"/>
  <c r="FB71" i="49"/>
  <c r="FO71" i="49"/>
  <c r="G71" i="49"/>
  <c r="T71" i="49"/>
  <c r="AH71" i="49"/>
  <c r="AQ71" i="49"/>
  <c r="BD71" i="49"/>
  <c r="BQ71" i="49"/>
  <c r="CD71" i="49"/>
  <c r="CQ71" i="49"/>
  <c r="DD71" i="49"/>
  <c r="DN71" i="49"/>
  <c r="EA71" i="49"/>
  <c r="EN71" i="49"/>
  <c r="FA71" i="49"/>
  <c r="FN71" i="49"/>
  <c r="F71" i="49"/>
  <c r="S71" i="49"/>
  <c r="BC71" i="49"/>
  <c r="BP71" i="49"/>
  <c r="CP71" i="49"/>
  <c r="CY71" i="49"/>
  <c r="DZ71" i="49"/>
  <c r="EM71" i="49"/>
  <c r="EZ71" i="49"/>
  <c r="FV71" i="49"/>
  <c r="J71" i="49"/>
  <c r="W71" i="49"/>
  <c r="AJ71" i="49"/>
  <c r="AW71" i="49"/>
  <c r="BF71" i="49"/>
  <c r="BS71" i="49"/>
  <c r="CF71" i="49"/>
  <c r="CT71" i="49"/>
  <c r="DG71" i="49"/>
  <c r="DT71" i="49"/>
  <c r="EC71" i="49"/>
  <c r="EP71" i="49"/>
  <c r="FC71" i="49"/>
  <c r="FP71" i="49"/>
  <c r="K71" i="49"/>
  <c r="X71" i="49"/>
  <c r="AK71" i="49"/>
  <c r="AX71" i="49"/>
  <c r="BK71" i="49"/>
  <c r="BT71" i="49"/>
  <c r="CH71" i="49"/>
  <c r="CU71" i="49"/>
  <c r="DH71" i="49"/>
  <c r="DU71" i="49"/>
  <c r="EH71" i="49"/>
  <c r="EQ71" i="49"/>
  <c r="FD71" i="49"/>
  <c r="J69" i="49"/>
  <c r="V69" i="49"/>
  <c r="AH69" i="49"/>
  <c r="AP69" i="49"/>
  <c r="BB69" i="49"/>
  <c r="BN69" i="49"/>
  <c r="BZ69" i="49"/>
  <c r="CH69" i="49"/>
  <c r="CT69" i="49"/>
  <c r="DF69" i="49"/>
  <c r="DN69" i="49"/>
  <c r="DZ69" i="49"/>
  <c r="EL69" i="49"/>
  <c r="EX69" i="49"/>
  <c r="FF69" i="49"/>
  <c r="E68" i="49"/>
  <c r="M68" i="49"/>
  <c r="Y68" i="49"/>
  <c r="AK68" i="49"/>
  <c r="AW68" i="49"/>
  <c r="BE68" i="49"/>
  <c r="BQ68" i="49"/>
  <c r="CC68" i="49"/>
  <c r="CO68" i="49"/>
  <c r="CW68" i="49"/>
  <c r="DI68" i="49"/>
  <c r="DU68" i="49"/>
  <c r="EC68" i="49"/>
  <c r="EO68" i="49"/>
  <c r="FA68" i="49"/>
  <c r="FM68" i="49"/>
  <c r="FU68" i="49"/>
  <c r="F68" i="49"/>
  <c r="R68" i="49"/>
  <c r="Z68" i="49"/>
  <c r="AL68" i="49"/>
  <c r="AX68" i="49"/>
  <c r="BF68" i="49"/>
  <c r="BR68" i="49"/>
  <c r="CD68" i="49"/>
  <c r="CP68" i="49"/>
  <c r="CX68" i="49"/>
  <c r="DJ68" i="49"/>
  <c r="DV68" i="49"/>
  <c r="EH68" i="49"/>
  <c r="EP68" i="49"/>
  <c r="FB68" i="49"/>
  <c r="FN68" i="49"/>
  <c r="H67" i="49"/>
  <c r="T67" i="49"/>
  <c r="AB67" i="49"/>
  <c r="AN67" i="49"/>
  <c r="AZ67" i="49"/>
  <c r="BL67" i="49"/>
  <c r="BT67" i="49"/>
  <c r="CF67" i="49"/>
  <c r="CR67" i="49"/>
  <c r="DD67" i="49"/>
  <c r="DL67" i="49"/>
  <c r="DX67" i="49"/>
  <c r="EJ67" i="49"/>
  <c r="ER67" i="49"/>
  <c r="FD67" i="49"/>
  <c r="FP67" i="49"/>
  <c r="I67" i="49"/>
  <c r="U67" i="49"/>
  <c r="AG67" i="49"/>
  <c r="AO67" i="49"/>
  <c r="BA67" i="49"/>
  <c r="BM67" i="49"/>
  <c r="BU67" i="49"/>
  <c r="CG67" i="49"/>
  <c r="CS67" i="49"/>
  <c r="DE67" i="49"/>
  <c r="DM67" i="49"/>
  <c r="DY67" i="49"/>
  <c r="EK67" i="49"/>
  <c r="EW67" i="49"/>
  <c r="FE67" i="49"/>
  <c r="FQ67" i="49"/>
  <c r="J67" i="49"/>
  <c r="V67" i="49"/>
  <c r="AH67" i="49"/>
  <c r="AP67" i="49"/>
  <c r="BB67" i="49"/>
  <c r="BN67" i="49"/>
  <c r="BZ67" i="49"/>
  <c r="CH67" i="49"/>
  <c r="CT67" i="49"/>
  <c r="DF67" i="49"/>
  <c r="DN67" i="49"/>
  <c r="DZ67" i="49"/>
  <c r="EL67" i="49"/>
  <c r="EX67" i="49"/>
  <c r="FF67" i="49"/>
  <c r="D65" i="49"/>
  <c r="L65" i="49"/>
  <c r="X65" i="49"/>
  <c r="AJ65" i="49"/>
  <c r="AV65" i="49"/>
  <c r="BD65" i="49"/>
  <c r="BP65" i="49"/>
  <c r="CB65" i="49"/>
  <c r="CJ65" i="49"/>
  <c r="CV65" i="49"/>
  <c r="DH65" i="49"/>
  <c r="DT65" i="49"/>
  <c r="EB65" i="49"/>
  <c r="EN65" i="49"/>
  <c r="EZ65" i="49"/>
  <c r="FL65" i="49"/>
  <c r="FT65" i="49"/>
  <c r="Z65" i="49"/>
  <c r="BF65" i="49"/>
  <c r="CP65" i="49"/>
  <c r="DV65" i="49"/>
  <c r="EP65" i="49"/>
  <c r="FV65" i="49"/>
  <c r="G65" i="49"/>
  <c r="AY65" i="49"/>
  <c r="CE65" i="49"/>
  <c r="EQ65" i="49"/>
  <c r="H65" i="49"/>
  <c r="T65" i="49"/>
  <c r="AB65" i="49"/>
  <c r="AN65" i="49"/>
  <c r="AZ65" i="49"/>
  <c r="BL65" i="49"/>
  <c r="BT65" i="49"/>
  <c r="CF65" i="49"/>
  <c r="CR65" i="49"/>
  <c r="DD65" i="49"/>
  <c r="DL65" i="49"/>
  <c r="DX65" i="49"/>
  <c r="EJ65" i="49"/>
  <c r="ER65" i="49"/>
  <c r="FD65" i="49"/>
  <c r="FP65" i="49"/>
  <c r="R65" i="49"/>
  <c r="AL65" i="49"/>
  <c r="BR65" i="49"/>
  <c r="CD65" i="49"/>
  <c r="DJ65" i="49"/>
  <c r="EH65" i="49"/>
  <c r="FN65" i="49"/>
  <c r="AA65" i="49"/>
  <c r="BK65" i="49"/>
  <c r="BS65" i="49"/>
  <c r="CQ65" i="49"/>
  <c r="DK65" i="49"/>
  <c r="DW65" i="49"/>
  <c r="EI65" i="49"/>
  <c r="FC65" i="49"/>
  <c r="F65" i="49"/>
  <c r="AX65" i="49"/>
  <c r="CX65" i="49"/>
  <c r="FB65" i="49"/>
  <c r="S65" i="49"/>
  <c r="AM65" i="49"/>
  <c r="CY65" i="49"/>
  <c r="FO65" i="49"/>
  <c r="I65" i="49"/>
  <c r="U65" i="49"/>
  <c r="AG65" i="49"/>
  <c r="AO65" i="49"/>
  <c r="BA65" i="49"/>
  <c r="BM65" i="49"/>
  <c r="BU65" i="49"/>
  <c r="CG65" i="49"/>
  <c r="CS65" i="49"/>
  <c r="DE65" i="49"/>
  <c r="DM65" i="49"/>
  <c r="DY65" i="49"/>
  <c r="EK65" i="49"/>
  <c r="EW65" i="49"/>
  <c r="FE65" i="49"/>
  <c r="FQ65" i="49"/>
  <c r="J65" i="49"/>
  <c r="V65" i="49"/>
  <c r="AH65" i="49"/>
  <c r="AP65" i="49"/>
  <c r="BB65" i="49"/>
  <c r="BN65" i="49"/>
  <c r="BZ65" i="49"/>
  <c r="CH65" i="49"/>
  <c r="CT65" i="49"/>
  <c r="DF65" i="49"/>
  <c r="DN65" i="49"/>
  <c r="DZ65" i="49"/>
  <c r="EL65" i="49"/>
  <c r="EX65" i="49"/>
  <c r="FF65" i="49"/>
  <c r="C64" i="49"/>
  <c r="K64" i="49"/>
  <c r="W64" i="49"/>
  <c r="AI64" i="49"/>
  <c r="AQ64" i="49"/>
  <c r="BC64" i="49"/>
  <c r="BO64" i="49"/>
  <c r="CA64" i="49"/>
  <c r="CI64" i="49"/>
  <c r="CU64" i="49"/>
  <c r="DG64" i="49"/>
  <c r="DS64" i="49"/>
  <c r="EA64" i="49"/>
  <c r="EM64" i="49"/>
  <c r="EY64" i="49"/>
  <c r="FS64" i="49"/>
  <c r="FG64" i="49"/>
  <c r="D64" i="49"/>
  <c r="L64" i="49"/>
  <c r="X64" i="49"/>
  <c r="AJ64" i="49"/>
  <c r="AV64" i="49"/>
  <c r="BD64" i="49"/>
  <c r="BP64" i="49"/>
  <c r="CB64" i="49"/>
  <c r="CJ64" i="49"/>
  <c r="CV64" i="49"/>
  <c r="DH64" i="49"/>
  <c r="DT64" i="49"/>
  <c r="EB64" i="49"/>
  <c r="EN64" i="49"/>
  <c r="EZ64" i="49"/>
  <c r="FL64" i="49"/>
  <c r="FT64" i="49"/>
  <c r="E64" i="49"/>
  <c r="M64" i="49"/>
  <c r="Y64" i="49"/>
  <c r="AK64" i="49"/>
  <c r="AW64" i="49"/>
  <c r="BE64" i="49"/>
  <c r="BQ64" i="49"/>
  <c r="CC64" i="49"/>
  <c r="CO64" i="49"/>
  <c r="CW64" i="49"/>
  <c r="DI64" i="49"/>
  <c r="DU64" i="49"/>
  <c r="EC64" i="49"/>
  <c r="EO64" i="49"/>
  <c r="FA64" i="49"/>
  <c r="FM64" i="49"/>
  <c r="FU64" i="49"/>
  <c r="F64" i="49"/>
  <c r="R64" i="49"/>
  <c r="Z64" i="49"/>
  <c r="AL64" i="49"/>
  <c r="AX64" i="49"/>
  <c r="BF64" i="49"/>
  <c r="BR64" i="49"/>
  <c r="CD64" i="49"/>
  <c r="CP64" i="49"/>
  <c r="CX64" i="49"/>
  <c r="DJ64" i="49"/>
  <c r="DV64" i="49"/>
  <c r="EH64" i="49"/>
  <c r="EP64" i="49"/>
  <c r="FB64" i="49"/>
  <c r="FN64" i="49"/>
  <c r="D63" i="49"/>
  <c r="L63" i="49"/>
  <c r="X63" i="49"/>
  <c r="AJ63" i="49"/>
  <c r="AV63" i="49"/>
  <c r="BD63" i="49"/>
  <c r="BP63" i="49"/>
  <c r="CB63" i="49"/>
  <c r="CJ63" i="49"/>
  <c r="CV63" i="49"/>
  <c r="DH63" i="49"/>
  <c r="DT63" i="49"/>
  <c r="EB63" i="49"/>
  <c r="EN63" i="49"/>
  <c r="EZ63" i="49"/>
  <c r="FL63" i="49"/>
  <c r="FT63" i="49"/>
  <c r="F63" i="49"/>
  <c r="R63" i="49"/>
  <c r="Z63" i="49"/>
  <c r="AL63" i="49"/>
  <c r="AX63" i="49"/>
  <c r="BF63" i="49"/>
  <c r="BR63" i="49"/>
  <c r="CD63" i="49"/>
  <c r="CP63" i="49"/>
  <c r="CX63" i="49"/>
  <c r="DJ63" i="49"/>
  <c r="DV63" i="49"/>
  <c r="EH63" i="49"/>
  <c r="EP63" i="49"/>
  <c r="FB63" i="49"/>
  <c r="FN63" i="49"/>
  <c r="FV63" i="49"/>
  <c r="G63" i="49"/>
  <c r="S63" i="49"/>
  <c r="AA63" i="49"/>
  <c r="AM63" i="49"/>
  <c r="AY63" i="49"/>
  <c r="BK63" i="49"/>
  <c r="BS63" i="49"/>
  <c r="CE63" i="49"/>
  <c r="CQ63" i="49"/>
  <c r="CY63" i="49"/>
  <c r="DK63" i="49"/>
  <c r="DW63" i="49"/>
  <c r="EI63" i="49"/>
  <c r="EQ63" i="49"/>
  <c r="FC63" i="49"/>
  <c r="FO63" i="49"/>
  <c r="H63" i="49"/>
  <c r="T63" i="49"/>
  <c r="AB63" i="49"/>
  <c r="AN63" i="49"/>
  <c r="AZ63" i="49"/>
  <c r="BL63" i="49"/>
  <c r="BT63" i="49"/>
  <c r="CF63" i="49"/>
  <c r="CR63" i="49"/>
  <c r="DD63" i="49"/>
  <c r="DL63" i="49"/>
  <c r="DX63" i="49"/>
  <c r="EJ63" i="49"/>
  <c r="ER63" i="49"/>
  <c r="FD63" i="49"/>
  <c r="FP63" i="49"/>
  <c r="I63" i="49"/>
  <c r="U63" i="49"/>
  <c r="AG63" i="49"/>
  <c r="AO63" i="49"/>
  <c r="BA63" i="49"/>
  <c r="BM63" i="49"/>
  <c r="BU63" i="49"/>
  <c r="CG63" i="49"/>
  <c r="CS63" i="49"/>
  <c r="DE63" i="49"/>
  <c r="DM63" i="49"/>
  <c r="DY63" i="49"/>
  <c r="EK63" i="49"/>
  <c r="EW63" i="49"/>
  <c r="FE63" i="49"/>
  <c r="FQ63" i="49"/>
  <c r="J63" i="49"/>
  <c r="V63" i="49"/>
  <c r="AH63" i="49"/>
  <c r="AP63" i="49"/>
  <c r="BB63" i="49"/>
  <c r="BN63" i="49"/>
  <c r="BZ63" i="49"/>
  <c r="CH63" i="49"/>
  <c r="CT63" i="49"/>
  <c r="DF63" i="49"/>
  <c r="DN63" i="49"/>
  <c r="DZ63" i="49"/>
  <c r="EL63" i="49"/>
  <c r="EX63" i="49"/>
  <c r="FF63" i="49"/>
  <c r="J61" i="49"/>
  <c r="V61" i="49"/>
  <c r="AH61" i="49"/>
  <c r="AP61" i="49"/>
  <c r="BB61" i="49"/>
  <c r="BN61" i="49"/>
  <c r="BZ61" i="49"/>
  <c r="CH61" i="49"/>
  <c r="CT61" i="49"/>
  <c r="DF61" i="49"/>
  <c r="DN61" i="49"/>
  <c r="DZ61" i="49"/>
  <c r="EL61" i="49"/>
  <c r="EX61" i="49"/>
  <c r="FF61" i="49"/>
  <c r="E60" i="49"/>
  <c r="M60" i="49"/>
  <c r="Y60" i="49"/>
  <c r="AK60" i="49"/>
  <c r="AW60" i="49"/>
  <c r="BE60" i="49"/>
  <c r="BQ60" i="49"/>
  <c r="CC60" i="49"/>
  <c r="CO60" i="49"/>
  <c r="CW60" i="49"/>
  <c r="DI60" i="49"/>
  <c r="DU60" i="49"/>
  <c r="EC60" i="49"/>
  <c r="EO60" i="49"/>
  <c r="FA60" i="49"/>
  <c r="FM60" i="49"/>
  <c r="FU60" i="49"/>
  <c r="F60" i="49"/>
  <c r="R60" i="49"/>
  <c r="Z60" i="49"/>
  <c r="AL60" i="49"/>
  <c r="AX60" i="49"/>
  <c r="BF60" i="49"/>
  <c r="BR60" i="49"/>
  <c r="CD60" i="49"/>
  <c r="CP60" i="49"/>
  <c r="CX60" i="49"/>
  <c r="DJ60" i="49"/>
  <c r="DV60" i="49"/>
  <c r="EH60" i="49"/>
  <c r="EP60" i="49"/>
  <c r="FB60" i="49"/>
  <c r="FN60" i="49"/>
  <c r="H59" i="49"/>
  <c r="T59" i="49"/>
  <c r="AB59" i="49"/>
  <c r="AN59" i="49"/>
  <c r="AZ59" i="49"/>
  <c r="BL59" i="49"/>
  <c r="BT59" i="49"/>
  <c r="CF59" i="49"/>
  <c r="CR59" i="49"/>
  <c r="DD59" i="49"/>
  <c r="DL59" i="49"/>
  <c r="DX59" i="49"/>
  <c r="EJ59" i="49"/>
  <c r="ER59" i="49"/>
  <c r="FD59" i="49"/>
  <c r="FP59" i="49"/>
  <c r="I59" i="49"/>
  <c r="U59" i="49"/>
  <c r="AG59" i="49"/>
  <c r="AO59" i="49"/>
  <c r="BA59" i="49"/>
  <c r="BM59" i="49"/>
  <c r="BU59" i="49"/>
  <c r="CG59" i="49"/>
  <c r="CS59" i="49"/>
  <c r="DE59" i="49"/>
  <c r="DM59" i="49"/>
  <c r="DY59" i="49"/>
  <c r="EK59" i="49"/>
  <c r="EW59" i="49"/>
  <c r="FE59" i="49"/>
  <c r="FQ59" i="49"/>
  <c r="J59" i="49"/>
  <c r="V59" i="49"/>
  <c r="AH59" i="49"/>
  <c r="AP59" i="49"/>
  <c r="BB59" i="49"/>
  <c r="BN59" i="49"/>
  <c r="BZ59" i="49"/>
  <c r="CH59" i="49"/>
  <c r="CT59" i="49"/>
  <c r="DF59" i="49"/>
  <c r="DN59" i="49"/>
  <c r="DZ59" i="49"/>
  <c r="EL59" i="49"/>
  <c r="EX59" i="49"/>
  <c r="FF59" i="49"/>
  <c r="AQ58" i="49"/>
  <c r="K58" i="49"/>
  <c r="AI58" i="49"/>
  <c r="BO58" i="49"/>
  <c r="CI58" i="49"/>
  <c r="DG58" i="49"/>
  <c r="DS58" i="49"/>
  <c r="EA58" i="49"/>
  <c r="EM58" i="49"/>
  <c r="EY58" i="49"/>
  <c r="FS58" i="49"/>
  <c r="E58" i="49"/>
  <c r="M58" i="49"/>
  <c r="Y58" i="49"/>
  <c r="AK58" i="49"/>
  <c r="AW58" i="49"/>
  <c r="BE58" i="49"/>
  <c r="BQ58" i="49"/>
  <c r="CC58" i="49"/>
  <c r="CO58" i="49"/>
  <c r="CW58" i="49"/>
  <c r="DI58" i="49"/>
  <c r="DU58" i="49"/>
  <c r="EC58" i="49"/>
  <c r="EO58" i="49"/>
  <c r="FA58" i="49"/>
  <c r="FM58" i="49"/>
  <c r="FU58" i="49"/>
  <c r="C58" i="49"/>
  <c r="W58" i="49"/>
  <c r="BC58" i="49"/>
  <c r="CA58" i="49"/>
  <c r="CU58" i="49"/>
  <c r="FG58" i="49"/>
  <c r="D58" i="49"/>
  <c r="L58" i="49"/>
  <c r="X58" i="49"/>
  <c r="AJ58" i="49"/>
  <c r="AV58" i="49"/>
  <c r="BD58" i="49"/>
  <c r="BP58" i="49"/>
  <c r="CB58" i="49"/>
  <c r="CJ58" i="49"/>
  <c r="CV58" i="49"/>
  <c r="DH58" i="49"/>
  <c r="DT58" i="49"/>
  <c r="EB58" i="49"/>
  <c r="EN58" i="49"/>
  <c r="EZ58" i="49"/>
  <c r="FL58" i="49"/>
  <c r="FT58" i="49"/>
  <c r="F58" i="49"/>
  <c r="R58" i="49"/>
  <c r="Z58" i="49"/>
  <c r="AL58" i="49"/>
  <c r="AX58" i="49"/>
  <c r="BF58" i="49"/>
  <c r="BR58" i="49"/>
  <c r="CD58" i="49"/>
  <c r="CP58" i="49"/>
  <c r="CX58" i="49"/>
  <c r="DJ58" i="49"/>
  <c r="DV58" i="49"/>
  <c r="EH58" i="49"/>
  <c r="EP58" i="49"/>
  <c r="FB58" i="49"/>
  <c r="FN58" i="49"/>
  <c r="D57" i="49"/>
  <c r="L57" i="49"/>
  <c r="X57" i="49"/>
  <c r="AJ57" i="49"/>
  <c r="AV57" i="49"/>
  <c r="BD57" i="49"/>
  <c r="BP57" i="49"/>
  <c r="CB57" i="49"/>
  <c r="CJ57" i="49"/>
  <c r="CV57" i="49"/>
  <c r="DH57" i="49"/>
  <c r="DT57" i="49"/>
  <c r="EB57" i="49"/>
  <c r="EN57" i="49"/>
  <c r="EZ57" i="49"/>
  <c r="FL57" i="49"/>
  <c r="FT57" i="49"/>
  <c r="F57" i="49"/>
  <c r="AL57" i="49"/>
  <c r="FB57" i="49"/>
  <c r="R57" i="49"/>
  <c r="AX57" i="49"/>
  <c r="BR57" i="49"/>
  <c r="CP57" i="49"/>
  <c r="DJ57" i="49"/>
  <c r="DV57" i="49"/>
  <c r="EP57" i="49"/>
  <c r="FN57" i="49"/>
  <c r="G57" i="49"/>
  <c r="S57" i="49"/>
  <c r="AA57" i="49"/>
  <c r="AM57" i="49"/>
  <c r="AY57" i="49"/>
  <c r="BK57" i="49"/>
  <c r="BS57" i="49"/>
  <c r="CE57" i="49"/>
  <c r="CQ57" i="49"/>
  <c r="CY57" i="49"/>
  <c r="DK57" i="49"/>
  <c r="DW57" i="49"/>
  <c r="EI57" i="49"/>
  <c r="EQ57" i="49"/>
  <c r="FC57" i="49"/>
  <c r="FO57" i="49"/>
  <c r="H57" i="49"/>
  <c r="T57" i="49"/>
  <c r="AB57" i="49"/>
  <c r="AN57" i="49"/>
  <c r="AZ57" i="49"/>
  <c r="BL57" i="49"/>
  <c r="BT57" i="49"/>
  <c r="CF57" i="49"/>
  <c r="CR57" i="49"/>
  <c r="DD57" i="49"/>
  <c r="DL57" i="49"/>
  <c r="DX57" i="49"/>
  <c r="EJ57" i="49"/>
  <c r="ER57" i="49"/>
  <c r="FD57" i="49"/>
  <c r="FP57" i="49"/>
  <c r="Z57" i="49"/>
  <c r="BF57" i="49"/>
  <c r="CD57" i="49"/>
  <c r="CX57" i="49"/>
  <c r="EH57" i="49"/>
  <c r="FV57" i="49"/>
  <c r="I57" i="49"/>
  <c r="U57" i="49"/>
  <c r="AG57" i="49"/>
  <c r="AO57" i="49"/>
  <c r="BA57" i="49"/>
  <c r="BM57" i="49"/>
  <c r="BU57" i="49"/>
  <c r="CG57" i="49"/>
  <c r="CS57" i="49"/>
  <c r="DE57" i="49"/>
  <c r="DM57" i="49"/>
  <c r="DY57" i="49"/>
  <c r="EK57" i="49"/>
  <c r="EW57" i="49"/>
  <c r="FE57" i="49"/>
  <c r="FQ57" i="49"/>
  <c r="J57" i="49"/>
  <c r="V57" i="49"/>
  <c r="AH57" i="49"/>
  <c r="AP57" i="49"/>
  <c r="BB57" i="49"/>
  <c r="BN57" i="49"/>
  <c r="BZ57" i="49"/>
  <c r="CH57" i="49"/>
  <c r="CT57" i="49"/>
  <c r="DF57" i="49"/>
  <c r="DN57" i="49"/>
  <c r="DZ57" i="49"/>
  <c r="EL57" i="49"/>
  <c r="EX57" i="49"/>
  <c r="FF57" i="49"/>
  <c r="K56" i="49"/>
  <c r="AI56" i="49"/>
  <c r="BC56" i="49"/>
  <c r="CI56" i="49"/>
  <c r="DS56" i="49"/>
  <c r="FG56" i="49"/>
  <c r="D56" i="49"/>
  <c r="L56" i="49"/>
  <c r="X56" i="49"/>
  <c r="AJ56" i="49"/>
  <c r="AV56" i="49"/>
  <c r="BD56" i="49"/>
  <c r="BP56" i="49"/>
  <c r="CB56" i="49"/>
  <c r="CJ56" i="49"/>
  <c r="CV56" i="49"/>
  <c r="DH56" i="49"/>
  <c r="DT56" i="49"/>
  <c r="EB56" i="49"/>
  <c r="EZ56" i="49"/>
  <c r="FL56" i="49"/>
  <c r="FT56" i="49"/>
  <c r="E56" i="49"/>
  <c r="M56" i="49"/>
  <c r="Y56" i="49"/>
  <c r="AK56" i="49"/>
  <c r="AW56" i="49"/>
  <c r="BE56" i="49"/>
  <c r="BQ56" i="49"/>
  <c r="CC56" i="49"/>
  <c r="CO56" i="49"/>
  <c r="CW56" i="49"/>
  <c r="DI56" i="49"/>
  <c r="DU56" i="49"/>
  <c r="EC56" i="49"/>
  <c r="EO56" i="49"/>
  <c r="FA56" i="49"/>
  <c r="FM56" i="49"/>
  <c r="FU56" i="49"/>
  <c r="C56" i="49"/>
  <c r="W56" i="49"/>
  <c r="AQ56" i="49"/>
  <c r="BO56" i="49"/>
  <c r="CA56" i="49"/>
  <c r="CU56" i="49"/>
  <c r="DG56" i="49"/>
  <c r="EA56" i="49"/>
  <c r="EM56" i="49"/>
  <c r="EY56" i="49"/>
  <c r="FS56" i="49"/>
  <c r="EN56" i="49"/>
  <c r="F56" i="49"/>
  <c r="R56" i="49"/>
  <c r="Z56" i="49"/>
  <c r="AL56" i="49"/>
  <c r="AX56" i="49"/>
  <c r="BF56" i="49"/>
  <c r="BR56" i="49"/>
  <c r="CD56" i="49"/>
  <c r="CP56" i="49"/>
  <c r="CX56" i="49"/>
  <c r="DJ56" i="49"/>
  <c r="DV56" i="49"/>
  <c r="EH56" i="49"/>
  <c r="EP56" i="49"/>
  <c r="FB56" i="49"/>
  <c r="FN56" i="49"/>
  <c r="C55" i="49"/>
  <c r="K55" i="49"/>
  <c r="W55" i="49"/>
  <c r="AI55" i="49"/>
  <c r="AQ55" i="49"/>
  <c r="BC55" i="49"/>
  <c r="BO55" i="49"/>
  <c r="CA55" i="49"/>
  <c r="CI55" i="49"/>
  <c r="CU55" i="49"/>
  <c r="DG55" i="49"/>
  <c r="DS55" i="49"/>
  <c r="EA55" i="49"/>
  <c r="EM55" i="49"/>
  <c r="EY55" i="49"/>
  <c r="FG55" i="49"/>
  <c r="FS55" i="49"/>
  <c r="D55" i="49"/>
  <c r="L55" i="49"/>
  <c r="X55" i="49"/>
  <c r="AJ55" i="49"/>
  <c r="AV55" i="49"/>
  <c r="BD55" i="49"/>
  <c r="BP55" i="49"/>
  <c r="CB55" i="49"/>
  <c r="CJ55" i="49"/>
  <c r="CV55" i="49"/>
  <c r="DH55" i="49"/>
  <c r="DT55" i="49"/>
  <c r="EB55" i="49"/>
  <c r="EN55" i="49"/>
  <c r="EZ55" i="49"/>
  <c r="FL55" i="49"/>
  <c r="FT55" i="49"/>
  <c r="M55" i="49"/>
  <c r="BE55" i="49"/>
  <c r="FM55" i="49"/>
  <c r="E55" i="49"/>
  <c r="AK55" i="49"/>
  <c r="BQ55" i="49"/>
  <c r="CO55" i="49"/>
  <c r="DI55" i="49"/>
  <c r="EO55" i="49"/>
  <c r="FU55" i="49"/>
  <c r="Y55" i="49"/>
  <c r="AW55" i="49"/>
  <c r="CC55" i="49"/>
  <c r="CW55" i="49"/>
  <c r="DU55" i="49"/>
  <c r="EC55" i="49"/>
  <c r="FA55" i="49"/>
  <c r="H55" i="49"/>
  <c r="T55" i="49"/>
  <c r="AB55" i="49"/>
  <c r="AN55" i="49"/>
  <c r="AZ55" i="49"/>
  <c r="BL55" i="49"/>
  <c r="BT55" i="49"/>
  <c r="CF55" i="49"/>
  <c r="CR55" i="49"/>
  <c r="DD55" i="49"/>
  <c r="DL55" i="49"/>
  <c r="DX55" i="49"/>
  <c r="EJ55" i="49"/>
  <c r="ER55" i="49"/>
  <c r="FP55" i="49"/>
  <c r="U55" i="49"/>
  <c r="AG55" i="49"/>
  <c r="AO55" i="49"/>
  <c r="BA55" i="49"/>
  <c r="BM55" i="49"/>
  <c r="BU55" i="49"/>
  <c r="CG55" i="49"/>
  <c r="CS55" i="49"/>
  <c r="DE55" i="49"/>
  <c r="DM55" i="49"/>
  <c r="DY55" i="49"/>
  <c r="EK55" i="49"/>
  <c r="EW55" i="49"/>
  <c r="FE55" i="49"/>
  <c r="FQ55" i="49"/>
  <c r="F55" i="49"/>
  <c r="R55" i="49"/>
  <c r="Z55" i="49"/>
  <c r="AL55" i="49"/>
  <c r="AX55" i="49"/>
  <c r="BF55" i="49"/>
  <c r="BR55" i="49"/>
  <c r="CD55" i="49"/>
  <c r="CP55" i="49"/>
  <c r="CX55" i="49"/>
  <c r="DJ55" i="49"/>
  <c r="DV55" i="49"/>
  <c r="EH55" i="49"/>
  <c r="EP55" i="49"/>
  <c r="FB55" i="49"/>
  <c r="FN55" i="49"/>
  <c r="FV55" i="49"/>
  <c r="G55" i="49"/>
  <c r="S55" i="49"/>
  <c r="AA55" i="49"/>
  <c r="AM55" i="49"/>
  <c r="AY55" i="49"/>
  <c r="BK55" i="49"/>
  <c r="BS55" i="49"/>
  <c r="CE55" i="49"/>
  <c r="CQ55" i="49"/>
  <c r="CY55" i="49"/>
  <c r="DK55" i="49"/>
  <c r="DW55" i="49"/>
  <c r="EI55" i="49"/>
  <c r="EQ55" i="49"/>
  <c r="FC55" i="49"/>
  <c r="FO55" i="49"/>
  <c r="FD55" i="49"/>
  <c r="I55" i="49"/>
  <c r="J55" i="49"/>
  <c r="V55" i="49"/>
  <c r="AH55" i="49"/>
  <c r="AP55" i="49"/>
  <c r="BB55" i="49"/>
  <c r="BN55" i="49"/>
  <c r="BZ55" i="49"/>
  <c r="CH55" i="49"/>
  <c r="CT55" i="49"/>
  <c r="DF55" i="49"/>
  <c r="DN55" i="49"/>
  <c r="DZ55" i="49"/>
  <c r="EL55" i="49"/>
  <c r="EX55" i="49"/>
  <c r="FF55" i="49"/>
  <c r="J53" i="49"/>
  <c r="V53" i="49"/>
  <c r="AH53" i="49"/>
  <c r="AP53" i="49"/>
  <c r="BB53" i="49"/>
  <c r="BN53" i="49"/>
  <c r="BZ53" i="49"/>
  <c r="CH53" i="49"/>
  <c r="CT53" i="49"/>
  <c r="DF53" i="49"/>
  <c r="DN53" i="49"/>
  <c r="DZ53" i="49"/>
  <c r="EL53" i="49"/>
  <c r="EX53" i="49"/>
  <c r="FF53" i="49"/>
  <c r="E52" i="49"/>
  <c r="M52" i="49"/>
  <c r="Y52" i="49"/>
  <c r="AK52" i="49"/>
  <c r="AW52" i="49"/>
  <c r="BE52" i="49"/>
  <c r="BQ52" i="49"/>
  <c r="CC52" i="49"/>
  <c r="CO52" i="49"/>
  <c r="CW52" i="49"/>
  <c r="DI52" i="49"/>
  <c r="DU52" i="49"/>
  <c r="EC52" i="49"/>
  <c r="EO52" i="49"/>
  <c r="FA52" i="49"/>
  <c r="FM52" i="49"/>
  <c r="FU52" i="49"/>
  <c r="F52" i="49"/>
  <c r="R52" i="49"/>
  <c r="Z52" i="49"/>
  <c r="AL52" i="49"/>
  <c r="AX52" i="49"/>
  <c r="BF52" i="49"/>
  <c r="BR52" i="49"/>
  <c r="CD52" i="49"/>
  <c r="CP52" i="49"/>
  <c r="CX52" i="49"/>
  <c r="DJ52" i="49"/>
  <c r="DV52" i="49"/>
  <c r="EH52" i="49"/>
  <c r="EP52" i="49"/>
  <c r="FB52" i="49"/>
  <c r="FN52" i="49"/>
  <c r="H51" i="49"/>
  <c r="T51" i="49"/>
  <c r="AB51" i="49"/>
  <c r="AN51" i="49"/>
  <c r="AZ51" i="49"/>
  <c r="BL51" i="49"/>
  <c r="BT51" i="49"/>
  <c r="CF51" i="49"/>
  <c r="CR51" i="49"/>
  <c r="DD51" i="49"/>
  <c r="DL51" i="49"/>
  <c r="DX51" i="49"/>
  <c r="EJ51" i="49"/>
  <c r="ER51" i="49"/>
  <c r="FD51" i="49"/>
  <c r="FP51" i="49"/>
  <c r="I51" i="49"/>
  <c r="U51" i="49"/>
  <c r="AG51" i="49"/>
  <c r="AO51" i="49"/>
  <c r="BA51" i="49"/>
  <c r="BM51" i="49"/>
  <c r="BU51" i="49"/>
  <c r="CG51" i="49"/>
  <c r="CS51" i="49"/>
  <c r="DE51" i="49"/>
  <c r="DM51" i="49"/>
  <c r="DY51" i="49"/>
  <c r="EK51" i="49"/>
  <c r="EW51" i="49"/>
  <c r="FE51" i="49"/>
  <c r="FQ51" i="49"/>
  <c r="J51" i="49"/>
  <c r="V51" i="49"/>
  <c r="AH51" i="49"/>
  <c r="AP51" i="49"/>
  <c r="BB51" i="49"/>
  <c r="BN51" i="49"/>
  <c r="BZ51" i="49"/>
  <c r="CH51" i="49"/>
  <c r="CT51" i="49"/>
  <c r="DF51" i="49"/>
  <c r="DN51" i="49"/>
  <c r="DZ51" i="49"/>
  <c r="EL51" i="49"/>
  <c r="EX51" i="49"/>
  <c r="FF51" i="49"/>
  <c r="FG50" i="49"/>
  <c r="C50" i="49"/>
  <c r="K50" i="49"/>
  <c r="W50" i="49"/>
  <c r="AI50" i="49"/>
  <c r="AQ50" i="49"/>
  <c r="BC50" i="49"/>
  <c r="BO50" i="49"/>
  <c r="CA50" i="49"/>
  <c r="CI50" i="49"/>
  <c r="CU50" i="49"/>
  <c r="DG50" i="49"/>
  <c r="DS50" i="49"/>
  <c r="EA50" i="49"/>
  <c r="EM50" i="49"/>
  <c r="EY50" i="49"/>
  <c r="FS50" i="49"/>
  <c r="D50" i="49"/>
  <c r="L50" i="49"/>
  <c r="X50" i="49"/>
  <c r="AJ50" i="49"/>
  <c r="AV50" i="49"/>
  <c r="BD50" i="49"/>
  <c r="BP50" i="49"/>
  <c r="CB50" i="49"/>
  <c r="CJ50" i="49"/>
  <c r="CV50" i="49"/>
  <c r="DH50" i="49"/>
  <c r="DT50" i="49"/>
  <c r="EB50" i="49"/>
  <c r="EN50" i="49"/>
  <c r="EZ50" i="49"/>
  <c r="FL50" i="49"/>
  <c r="FT50" i="49"/>
  <c r="E50" i="49"/>
  <c r="M50" i="49"/>
  <c r="Y50" i="49"/>
  <c r="AK50" i="49"/>
  <c r="AW50" i="49"/>
  <c r="BE50" i="49"/>
  <c r="BQ50" i="49"/>
  <c r="CC50" i="49"/>
  <c r="CO50" i="49"/>
  <c r="CW50" i="49"/>
  <c r="DI50" i="49"/>
  <c r="DU50" i="49"/>
  <c r="EC50" i="49"/>
  <c r="EO50" i="49"/>
  <c r="FA50" i="49"/>
  <c r="FM50" i="49"/>
  <c r="FU50" i="49"/>
  <c r="F50" i="49"/>
  <c r="R50" i="49"/>
  <c r="Z50" i="49"/>
  <c r="AL50" i="49"/>
  <c r="AX50" i="49"/>
  <c r="BF50" i="49"/>
  <c r="BR50" i="49"/>
  <c r="CD50" i="49"/>
  <c r="CP50" i="49"/>
  <c r="CX50" i="49"/>
  <c r="DJ50" i="49"/>
  <c r="DV50" i="49"/>
  <c r="EH50" i="49"/>
  <c r="EP50" i="49"/>
  <c r="FB50" i="49"/>
  <c r="FN50" i="49"/>
  <c r="R49" i="49"/>
  <c r="AL49" i="49"/>
  <c r="BF49" i="49"/>
  <c r="CD49" i="49"/>
  <c r="DJ49" i="49"/>
  <c r="EP49" i="49"/>
  <c r="FN49" i="49"/>
  <c r="G49" i="49"/>
  <c r="S49" i="49"/>
  <c r="AA49" i="49"/>
  <c r="AM49" i="49"/>
  <c r="AY49" i="49"/>
  <c r="BK49" i="49"/>
  <c r="BS49" i="49"/>
  <c r="CE49" i="49"/>
  <c r="CQ49" i="49"/>
  <c r="CY49" i="49"/>
  <c r="DK49" i="49"/>
  <c r="DW49" i="49"/>
  <c r="EI49" i="49"/>
  <c r="EQ49" i="49"/>
  <c r="FC49" i="49"/>
  <c r="FO49" i="49"/>
  <c r="H49" i="49"/>
  <c r="T49" i="49"/>
  <c r="AB49" i="49"/>
  <c r="AN49" i="49"/>
  <c r="AZ49" i="49"/>
  <c r="BL49" i="49"/>
  <c r="BT49" i="49"/>
  <c r="CF49" i="49"/>
  <c r="CR49" i="49"/>
  <c r="DD49" i="49"/>
  <c r="DL49" i="49"/>
  <c r="DX49" i="49"/>
  <c r="EJ49" i="49"/>
  <c r="ER49" i="49"/>
  <c r="FD49" i="49"/>
  <c r="FP49" i="49"/>
  <c r="F49" i="49"/>
  <c r="Z49" i="49"/>
  <c r="AX49" i="49"/>
  <c r="BR49" i="49"/>
  <c r="CP49" i="49"/>
  <c r="CX49" i="49"/>
  <c r="DV49" i="49"/>
  <c r="EH49" i="49"/>
  <c r="FB49" i="49"/>
  <c r="FV49" i="49"/>
  <c r="I49" i="49"/>
  <c r="U49" i="49"/>
  <c r="AG49" i="49"/>
  <c r="AO49" i="49"/>
  <c r="BA49" i="49"/>
  <c r="BM49" i="49"/>
  <c r="BU49" i="49"/>
  <c r="CG49" i="49"/>
  <c r="CS49" i="49"/>
  <c r="DE49" i="49"/>
  <c r="DM49" i="49"/>
  <c r="DY49" i="49"/>
  <c r="EK49" i="49"/>
  <c r="EW49" i="49"/>
  <c r="FE49" i="49"/>
  <c r="FQ49" i="49"/>
  <c r="J49" i="49"/>
  <c r="V49" i="49"/>
  <c r="AH49" i="49"/>
  <c r="AP49" i="49"/>
  <c r="BB49" i="49"/>
  <c r="BN49" i="49"/>
  <c r="BZ49" i="49"/>
  <c r="CH49" i="49"/>
  <c r="CT49" i="49"/>
  <c r="DF49" i="49"/>
  <c r="DN49" i="49"/>
  <c r="DZ49" i="49"/>
  <c r="EL49" i="49"/>
  <c r="EX49" i="49"/>
  <c r="FF49" i="49"/>
  <c r="C48" i="49"/>
  <c r="K48" i="49"/>
  <c r="W48" i="49"/>
  <c r="AI48" i="49"/>
  <c r="AQ48" i="49"/>
  <c r="BC48" i="49"/>
  <c r="BO48" i="49"/>
  <c r="CA48" i="49"/>
  <c r="CI48" i="49"/>
  <c r="CU48" i="49"/>
  <c r="DG48" i="49"/>
  <c r="DS48" i="49"/>
  <c r="EA48" i="49"/>
  <c r="EM48" i="49"/>
  <c r="EY48" i="49"/>
  <c r="FS48" i="49"/>
  <c r="D48" i="49"/>
  <c r="L48" i="49"/>
  <c r="X48" i="49"/>
  <c r="AJ48" i="49"/>
  <c r="AV48" i="49"/>
  <c r="BD48" i="49"/>
  <c r="BP48" i="49"/>
  <c r="CB48" i="49"/>
  <c r="CJ48" i="49"/>
  <c r="CV48" i="49"/>
  <c r="DH48" i="49"/>
  <c r="DT48" i="49"/>
  <c r="EB48" i="49"/>
  <c r="EN48" i="49"/>
  <c r="EZ48" i="49"/>
  <c r="FL48" i="49"/>
  <c r="FT48" i="49"/>
  <c r="FG48" i="49"/>
  <c r="E48" i="49"/>
  <c r="M48" i="49"/>
  <c r="Y48" i="49"/>
  <c r="AK48" i="49"/>
  <c r="AW48" i="49"/>
  <c r="BE48" i="49"/>
  <c r="BQ48" i="49"/>
  <c r="CC48" i="49"/>
  <c r="CO48" i="49"/>
  <c r="CW48" i="49"/>
  <c r="DI48" i="49"/>
  <c r="DU48" i="49"/>
  <c r="EC48" i="49"/>
  <c r="EO48" i="49"/>
  <c r="FA48" i="49"/>
  <c r="FM48" i="49"/>
  <c r="FU48" i="49"/>
  <c r="F48" i="49"/>
  <c r="R48" i="49"/>
  <c r="Z48" i="49"/>
  <c r="AL48" i="49"/>
  <c r="AX48" i="49"/>
  <c r="BF48" i="49"/>
  <c r="BR48" i="49"/>
  <c r="CD48" i="49"/>
  <c r="CP48" i="49"/>
  <c r="CX48" i="49"/>
  <c r="DJ48" i="49"/>
  <c r="DV48" i="49"/>
  <c r="EH48" i="49"/>
  <c r="EP48" i="49"/>
  <c r="FB48" i="49"/>
  <c r="FN48" i="49"/>
  <c r="DI47" i="49"/>
  <c r="DU47" i="49"/>
  <c r="EC47" i="49"/>
  <c r="EO47" i="49"/>
  <c r="FA47" i="49"/>
  <c r="FM47" i="49"/>
  <c r="FU47" i="49"/>
  <c r="F47" i="49"/>
  <c r="Z47" i="49"/>
  <c r="AX47" i="49"/>
  <c r="BR47" i="49"/>
  <c r="CP47" i="49"/>
  <c r="DJ47" i="49"/>
  <c r="FN47" i="49"/>
  <c r="R47" i="49"/>
  <c r="AL47" i="49"/>
  <c r="BF47" i="49"/>
  <c r="CD47" i="49"/>
  <c r="CX47" i="49"/>
  <c r="DV47" i="49"/>
  <c r="EH47" i="49"/>
  <c r="EP47" i="49"/>
  <c r="FB47" i="49"/>
  <c r="FV47" i="49"/>
  <c r="G47" i="49"/>
  <c r="S47" i="49"/>
  <c r="AA47" i="49"/>
  <c r="AM47" i="49"/>
  <c r="AY47" i="49"/>
  <c r="BK47" i="49"/>
  <c r="BS47" i="49"/>
  <c r="CE47" i="49"/>
  <c r="CQ47" i="49"/>
  <c r="CY47" i="49"/>
  <c r="DK47" i="49"/>
  <c r="DW47" i="49"/>
  <c r="EI47" i="49"/>
  <c r="EQ47" i="49"/>
  <c r="FC47" i="49"/>
  <c r="FO47" i="49"/>
  <c r="H47" i="49"/>
  <c r="T47" i="49"/>
  <c r="AB47" i="49"/>
  <c r="AN47" i="49"/>
  <c r="AZ47" i="49"/>
  <c r="BL47" i="49"/>
  <c r="BT47" i="49"/>
  <c r="CF47" i="49"/>
  <c r="CR47" i="49"/>
  <c r="DD47" i="49"/>
  <c r="DL47" i="49"/>
  <c r="DX47" i="49"/>
  <c r="EJ47" i="49"/>
  <c r="ER47" i="49"/>
  <c r="FD47" i="49"/>
  <c r="FP47" i="49"/>
  <c r="I47" i="49"/>
  <c r="U47" i="49"/>
  <c r="AG47" i="49"/>
  <c r="AO47" i="49"/>
  <c r="BA47" i="49"/>
  <c r="BM47" i="49"/>
  <c r="BU47" i="49"/>
  <c r="CG47" i="49"/>
  <c r="CS47" i="49"/>
  <c r="DE47" i="49"/>
  <c r="DM47" i="49"/>
  <c r="DY47" i="49"/>
  <c r="EK47" i="49"/>
  <c r="EW47" i="49"/>
  <c r="FE47" i="49"/>
  <c r="FQ47" i="49"/>
  <c r="J47" i="49"/>
  <c r="V47" i="49"/>
  <c r="AH47" i="49"/>
  <c r="AP47" i="49"/>
  <c r="BB47" i="49"/>
  <c r="BN47" i="49"/>
  <c r="BZ47" i="49"/>
  <c r="CH47" i="49"/>
  <c r="CT47" i="49"/>
  <c r="DF47" i="49"/>
  <c r="DN47" i="49"/>
  <c r="DZ47" i="49"/>
  <c r="EL47" i="49"/>
  <c r="EX47" i="49"/>
  <c r="FF47" i="49"/>
  <c r="J45" i="49"/>
  <c r="V45" i="49"/>
  <c r="AH45" i="49"/>
  <c r="AP45" i="49"/>
  <c r="BB45" i="49"/>
  <c r="BN45" i="49"/>
  <c r="BZ45" i="49"/>
  <c r="CH45" i="49"/>
  <c r="CT45" i="49"/>
  <c r="DF45" i="49"/>
  <c r="DN45" i="49"/>
  <c r="DZ45" i="49"/>
  <c r="EL45" i="49"/>
  <c r="EX45" i="49"/>
  <c r="FF45" i="49"/>
  <c r="E44" i="49"/>
  <c r="M44" i="49"/>
  <c r="Y44" i="49"/>
  <c r="AK44" i="49"/>
  <c r="AW44" i="49"/>
  <c r="BE44" i="49"/>
  <c r="BQ44" i="49"/>
  <c r="CC44" i="49"/>
  <c r="CO44" i="49"/>
  <c r="CW44" i="49"/>
  <c r="DI44" i="49"/>
  <c r="DU44" i="49"/>
  <c r="EC44" i="49"/>
  <c r="EO44" i="49"/>
  <c r="FA44" i="49"/>
  <c r="FM44" i="49"/>
  <c r="FU44" i="49"/>
  <c r="F44" i="49"/>
  <c r="R44" i="49"/>
  <c r="Z44" i="49"/>
  <c r="AL44" i="49"/>
  <c r="AX44" i="49"/>
  <c r="BF44" i="49"/>
  <c r="BR44" i="49"/>
  <c r="CD44" i="49"/>
  <c r="CP44" i="49"/>
  <c r="CX44" i="49"/>
  <c r="DJ44" i="49"/>
  <c r="DV44" i="49"/>
  <c r="EH44" i="49"/>
  <c r="EP44" i="49"/>
  <c r="FB44" i="49"/>
  <c r="FN44" i="49"/>
  <c r="H43" i="49"/>
  <c r="T43" i="49"/>
  <c r="AB43" i="49"/>
  <c r="AN43" i="49"/>
  <c r="AZ43" i="49"/>
  <c r="BL43" i="49"/>
  <c r="BT43" i="49"/>
  <c r="CF43" i="49"/>
  <c r="CR43" i="49"/>
  <c r="DD43" i="49"/>
  <c r="DL43" i="49"/>
  <c r="DX43" i="49"/>
  <c r="EJ43" i="49"/>
  <c r="ER43" i="49"/>
  <c r="FD43" i="49"/>
  <c r="FP43" i="49"/>
  <c r="I43" i="49"/>
  <c r="U43" i="49"/>
  <c r="AG43" i="49"/>
  <c r="AO43" i="49"/>
  <c r="BA43" i="49"/>
  <c r="BM43" i="49"/>
  <c r="BU43" i="49"/>
  <c r="CG43" i="49"/>
  <c r="CS43" i="49"/>
  <c r="DE43" i="49"/>
  <c r="DM43" i="49"/>
  <c r="DY43" i="49"/>
  <c r="EK43" i="49"/>
  <c r="EW43" i="49"/>
  <c r="FE43" i="49"/>
  <c r="FQ43" i="49"/>
  <c r="J43" i="49"/>
  <c r="V43" i="49"/>
  <c r="AH43" i="49"/>
  <c r="AP43" i="49"/>
  <c r="BB43" i="49"/>
  <c r="BN43" i="49"/>
  <c r="BZ43" i="49"/>
  <c r="CH43" i="49"/>
  <c r="CT43" i="49"/>
  <c r="DF43" i="49"/>
  <c r="DN43" i="49"/>
  <c r="DZ43" i="49"/>
  <c r="EL43" i="49"/>
  <c r="EX43" i="49"/>
  <c r="FF43" i="49"/>
  <c r="EY42" i="49"/>
  <c r="D42" i="49"/>
  <c r="L42" i="49"/>
  <c r="X42" i="49"/>
  <c r="AJ42" i="49"/>
  <c r="AV42" i="49"/>
  <c r="BD42" i="49"/>
  <c r="BP42" i="49"/>
  <c r="CB42" i="49"/>
  <c r="CJ42" i="49"/>
  <c r="CV42" i="49"/>
  <c r="DH42" i="49"/>
  <c r="DT42" i="49"/>
  <c r="EB42" i="49"/>
  <c r="EN42" i="49"/>
  <c r="EZ42" i="49"/>
  <c r="FL42" i="49"/>
  <c r="FT42" i="49"/>
  <c r="C42" i="49"/>
  <c r="K42" i="49"/>
  <c r="W42" i="49"/>
  <c r="AI42" i="49"/>
  <c r="AQ42" i="49"/>
  <c r="BC42" i="49"/>
  <c r="BO42" i="49"/>
  <c r="CA42" i="49"/>
  <c r="CI42" i="49"/>
  <c r="CU42" i="49"/>
  <c r="DG42" i="49"/>
  <c r="DS42" i="49"/>
  <c r="EA42" i="49"/>
  <c r="EM42" i="49"/>
  <c r="FG42" i="49"/>
  <c r="FS42" i="49"/>
  <c r="E42" i="49"/>
  <c r="M42" i="49"/>
  <c r="Y42" i="49"/>
  <c r="AK42" i="49"/>
  <c r="AW42" i="49"/>
  <c r="BE42" i="49"/>
  <c r="BQ42" i="49"/>
  <c r="CC42" i="49"/>
  <c r="CO42" i="49"/>
  <c r="CW42" i="49"/>
  <c r="DI42" i="49"/>
  <c r="DU42" i="49"/>
  <c r="EC42" i="49"/>
  <c r="EO42" i="49"/>
  <c r="FA42" i="49"/>
  <c r="FM42" i="49"/>
  <c r="FU42" i="49"/>
  <c r="F42" i="49"/>
  <c r="R42" i="49"/>
  <c r="Z42" i="49"/>
  <c r="AL42" i="49"/>
  <c r="AX42" i="49"/>
  <c r="BF42" i="49"/>
  <c r="BR42" i="49"/>
  <c r="CD42" i="49"/>
  <c r="CP42" i="49"/>
  <c r="CX42" i="49"/>
  <c r="DJ42" i="49"/>
  <c r="DV42" i="49"/>
  <c r="EH42" i="49"/>
  <c r="EP42" i="49"/>
  <c r="FB42" i="49"/>
  <c r="FN42" i="49"/>
  <c r="BK41" i="49"/>
  <c r="C41" i="49"/>
  <c r="K41" i="49"/>
  <c r="W41" i="49"/>
  <c r="AI41" i="49"/>
  <c r="AQ41" i="49"/>
  <c r="BC41" i="49"/>
  <c r="BO41" i="49"/>
  <c r="CA41" i="49"/>
  <c r="CI41" i="49"/>
  <c r="CU41" i="49"/>
  <c r="DG41" i="49"/>
  <c r="DS41" i="49"/>
  <c r="EA41" i="49"/>
  <c r="EM41" i="49"/>
  <c r="EY41" i="49"/>
  <c r="FG41" i="49"/>
  <c r="FS41" i="49"/>
  <c r="AY41" i="49"/>
  <c r="D41" i="49"/>
  <c r="L41" i="49"/>
  <c r="X41" i="49"/>
  <c r="AJ41" i="49"/>
  <c r="AV41" i="49"/>
  <c r="BD41" i="49"/>
  <c r="BP41" i="49"/>
  <c r="CB41" i="49"/>
  <c r="CJ41" i="49"/>
  <c r="CV41" i="49"/>
  <c r="DH41" i="49"/>
  <c r="DT41" i="49"/>
  <c r="EB41" i="49"/>
  <c r="EN41" i="49"/>
  <c r="EZ41" i="49"/>
  <c r="FL41" i="49"/>
  <c r="FT41" i="49"/>
  <c r="F41" i="49"/>
  <c r="R41" i="49"/>
  <c r="Z41" i="49"/>
  <c r="AL41" i="49"/>
  <c r="AX41" i="49"/>
  <c r="BF41" i="49"/>
  <c r="BR41" i="49"/>
  <c r="CD41" i="49"/>
  <c r="CP41" i="49"/>
  <c r="CX41" i="49"/>
  <c r="DJ41" i="49"/>
  <c r="DV41" i="49"/>
  <c r="EH41" i="49"/>
  <c r="EP41" i="49"/>
  <c r="FB41" i="49"/>
  <c r="FN41" i="49"/>
  <c r="FV41" i="49"/>
  <c r="G41" i="49"/>
  <c r="S41" i="49"/>
  <c r="AA41" i="49"/>
  <c r="AM41" i="49"/>
  <c r="BS41" i="49"/>
  <c r="CE41" i="49"/>
  <c r="CQ41" i="49"/>
  <c r="CY41" i="49"/>
  <c r="DK41" i="49"/>
  <c r="DW41" i="49"/>
  <c r="EI41" i="49"/>
  <c r="EQ41" i="49"/>
  <c r="FC41" i="49"/>
  <c r="FO41" i="49"/>
  <c r="H41" i="49"/>
  <c r="T41" i="49"/>
  <c r="AB41" i="49"/>
  <c r="AN41" i="49"/>
  <c r="AZ41" i="49"/>
  <c r="BL41" i="49"/>
  <c r="BT41" i="49"/>
  <c r="CF41" i="49"/>
  <c r="CR41" i="49"/>
  <c r="DD41" i="49"/>
  <c r="DL41" i="49"/>
  <c r="DX41" i="49"/>
  <c r="EJ41" i="49"/>
  <c r="ER41" i="49"/>
  <c r="FD41" i="49"/>
  <c r="FP41" i="49"/>
  <c r="I41" i="49"/>
  <c r="U41" i="49"/>
  <c r="AG41" i="49"/>
  <c r="AO41" i="49"/>
  <c r="BA41" i="49"/>
  <c r="BM41" i="49"/>
  <c r="BU41" i="49"/>
  <c r="CG41" i="49"/>
  <c r="CS41" i="49"/>
  <c r="DE41" i="49"/>
  <c r="DM41" i="49"/>
  <c r="DY41" i="49"/>
  <c r="EK41" i="49"/>
  <c r="EW41" i="49"/>
  <c r="FE41" i="49"/>
  <c r="FQ41" i="49"/>
  <c r="J41" i="49"/>
  <c r="V41" i="49"/>
  <c r="AH41" i="49"/>
  <c r="AP41" i="49"/>
  <c r="BB41" i="49"/>
  <c r="BN41" i="49"/>
  <c r="BZ41" i="49"/>
  <c r="CH41" i="49"/>
  <c r="CT41" i="49"/>
  <c r="DF41" i="49"/>
  <c r="DN41" i="49"/>
  <c r="DZ41" i="49"/>
  <c r="EL41" i="49"/>
  <c r="EX41" i="49"/>
  <c r="FF41" i="49"/>
  <c r="C40" i="49"/>
  <c r="K40" i="49"/>
  <c r="W40" i="49"/>
  <c r="AI40" i="49"/>
  <c r="AQ40" i="49"/>
  <c r="BC40" i="49"/>
  <c r="BO40" i="49"/>
  <c r="CA40" i="49"/>
  <c r="CI40" i="49"/>
  <c r="CU40" i="49"/>
  <c r="DG40" i="49"/>
  <c r="DS40" i="49"/>
  <c r="EA40" i="49"/>
  <c r="EM40" i="49"/>
  <c r="EY40" i="49"/>
  <c r="FG40" i="49"/>
  <c r="FS40" i="49"/>
  <c r="D40" i="49"/>
  <c r="L40" i="49"/>
  <c r="X40" i="49"/>
  <c r="AJ40" i="49"/>
  <c r="AV40" i="49"/>
  <c r="BD40" i="49"/>
  <c r="BP40" i="49"/>
  <c r="CB40" i="49"/>
  <c r="CJ40" i="49"/>
  <c r="CV40" i="49"/>
  <c r="DH40" i="49"/>
  <c r="DT40" i="49"/>
  <c r="EB40" i="49"/>
  <c r="EN40" i="49"/>
  <c r="EZ40" i="49"/>
  <c r="FL40" i="49"/>
  <c r="FT40" i="49"/>
  <c r="E40" i="49"/>
  <c r="M40" i="49"/>
  <c r="Y40" i="49"/>
  <c r="AK40" i="49"/>
  <c r="AW40" i="49"/>
  <c r="BE40" i="49"/>
  <c r="BQ40" i="49"/>
  <c r="CC40" i="49"/>
  <c r="CO40" i="49"/>
  <c r="CW40" i="49"/>
  <c r="DI40" i="49"/>
  <c r="DU40" i="49"/>
  <c r="EC40" i="49"/>
  <c r="EO40" i="49"/>
  <c r="FA40" i="49"/>
  <c r="FM40" i="49"/>
  <c r="FU40" i="49"/>
  <c r="F40" i="49"/>
  <c r="R40" i="49"/>
  <c r="Z40" i="49"/>
  <c r="AL40" i="49"/>
  <c r="AX40" i="49"/>
  <c r="BF40" i="49"/>
  <c r="BR40" i="49"/>
  <c r="CD40" i="49"/>
  <c r="CP40" i="49"/>
  <c r="CX40" i="49"/>
  <c r="DJ40" i="49"/>
  <c r="DV40" i="49"/>
  <c r="EH40" i="49"/>
  <c r="EP40" i="49"/>
  <c r="FB40" i="49"/>
  <c r="FN40" i="49"/>
  <c r="D39" i="49"/>
  <c r="L39" i="49"/>
  <c r="X39" i="49"/>
  <c r="AJ39" i="49"/>
  <c r="AV39" i="49"/>
  <c r="BD39" i="49"/>
  <c r="BP39" i="49"/>
  <c r="CB39" i="49"/>
  <c r="CJ39" i="49"/>
  <c r="CV39" i="49"/>
  <c r="DH39" i="49"/>
  <c r="DT39" i="49"/>
  <c r="EB39" i="49"/>
  <c r="EN39" i="49"/>
  <c r="EZ39" i="49"/>
  <c r="FL39" i="49"/>
  <c r="FT39" i="49"/>
  <c r="F39" i="49"/>
  <c r="R39" i="49"/>
  <c r="Z39" i="49"/>
  <c r="AL39" i="49"/>
  <c r="AX39" i="49"/>
  <c r="BF39" i="49"/>
  <c r="BR39" i="49"/>
  <c r="CD39" i="49"/>
  <c r="CP39" i="49"/>
  <c r="CX39" i="49"/>
  <c r="DJ39" i="49"/>
  <c r="DV39" i="49"/>
  <c r="EH39" i="49"/>
  <c r="EP39" i="49"/>
  <c r="FB39" i="49"/>
  <c r="FN39" i="49"/>
  <c r="FV39" i="49"/>
  <c r="G39" i="49"/>
  <c r="S39" i="49"/>
  <c r="AA39" i="49"/>
  <c r="AM39" i="49"/>
  <c r="AY39" i="49"/>
  <c r="BK39" i="49"/>
  <c r="BS39" i="49"/>
  <c r="CE39" i="49"/>
  <c r="CQ39" i="49"/>
  <c r="CY39" i="49"/>
  <c r="DK39" i="49"/>
  <c r="DW39" i="49"/>
  <c r="EI39" i="49"/>
  <c r="EQ39" i="49"/>
  <c r="FC39" i="49"/>
  <c r="FO39" i="49"/>
  <c r="H39" i="49"/>
  <c r="AB39" i="49"/>
  <c r="AZ39" i="49"/>
  <c r="BT39" i="49"/>
  <c r="CR39" i="49"/>
  <c r="DL39" i="49"/>
  <c r="EJ39" i="49"/>
  <c r="ER39" i="49"/>
  <c r="FP39" i="49"/>
  <c r="I39" i="49"/>
  <c r="U39" i="49"/>
  <c r="AG39" i="49"/>
  <c r="AO39" i="49"/>
  <c r="BA39" i="49"/>
  <c r="BM39" i="49"/>
  <c r="BU39" i="49"/>
  <c r="CG39" i="49"/>
  <c r="CS39" i="49"/>
  <c r="DE39" i="49"/>
  <c r="DM39" i="49"/>
  <c r="DY39" i="49"/>
  <c r="EK39" i="49"/>
  <c r="EW39" i="49"/>
  <c r="FE39" i="49"/>
  <c r="FQ39" i="49"/>
  <c r="T39" i="49"/>
  <c r="AN39" i="49"/>
  <c r="BL39" i="49"/>
  <c r="CF39" i="49"/>
  <c r="DD39" i="49"/>
  <c r="DX39" i="49"/>
  <c r="FD39" i="49"/>
  <c r="J39" i="49"/>
  <c r="V39" i="49"/>
  <c r="AH39" i="49"/>
  <c r="AP39" i="49"/>
  <c r="BB39" i="49"/>
  <c r="BN39" i="49"/>
  <c r="BZ39" i="49"/>
  <c r="CH39" i="49"/>
  <c r="CT39" i="49"/>
  <c r="DF39" i="49"/>
  <c r="DN39" i="49"/>
  <c r="DZ39" i="49"/>
  <c r="EL39" i="49"/>
  <c r="EX39" i="49"/>
  <c r="FF39" i="49"/>
  <c r="E36" i="49"/>
  <c r="M36" i="49"/>
  <c r="Y36" i="49"/>
  <c r="AK36" i="49"/>
  <c r="AW36" i="49"/>
  <c r="BE36" i="49"/>
  <c r="BQ36" i="49"/>
  <c r="CC36" i="49"/>
  <c r="CO36" i="49"/>
  <c r="CW36" i="49"/>
  <c r="DI36" i="49"/>
  <c r="DU36" i="49"/>
  <c r="EC36" i="49"/>
  <c r="EO36" i="49"/>
  <c r="FA36" i="49"/>
  <c r="FM36" i="49"/>
  <c r="FU36" i="49"/>
  <c r="F36" i="49"/>
  <c r="R36" i="49"/>
  <c r="Z36" i="49"/>
  <c r="AL36" i="49"/>
  <c r="AX36" i="49"/>
  <c r="BF36" i="49"/>
  <c r="BR36" i="49"/>
  <c r="CD36" i="49"/>
  <c r="CP36" i="49"/>
  <c r="CX36" i="49"/>
  <c r="DJ36" i="49"/>
  <c r="DV36" i="49"/>
  <c r="EH36" i="49"/>
  <c r="EP36" i="49"/>
  <c r="FB36" i="49"/>
  <c r="FN36" i="49"/>
  <c r="H35" i="49"/>
  <c r="T35" i="49"/>
  <c r="AB35" i="49"/>
  <c r="AN35" i="49"/>
  <c r="AZ35" i="49"/>
  <c r="BL35" i="49"/>
  <c r="BT35" i="49"/>
  <c r="CF35" i="49"/>
  <c r="CR35" i="49"/>
  <c r="DD35" i="49"/>
  <c r="DL35" i="49"/>
  <c r="DX35" i="49"/>
  <c r="EJ35" i="49"/>
  <c r="ER35" i="49"/>
  <c r="FD35" i="49"/>
  <c r="FP35" i="49"/>
  <c r="I35" i="49"/>
  <c r="U35" i="49"/>
  <c r="AG35" i="49"/>
  <c r="AO35" i="49"/>
  <c r="BA35" i="49"/>
  <c r="BM35" i="49"/>
  <c r="BU35" i="49"/>
  <c r="CG35" i="49"/>
  <c r="CS35" i="49"/>
  <c r="DE35" i="49"/>
  <c r="DM35" i="49"/>
  <c r="DY35" i="49"/>
  <c r="EK35" i="49"/>
  <c r="EW35" i="49"/>
  <c r="FE35" i="49"/>
  <c r="FQ35" i="49"/>
  <c r="J35" i="49"/>
  <c r="V35" i="49"/>
  <c r="AH35" i="49"/>
  <c r="AP35" i="49"/>
  <c r="BB35" i="49"/>
  <c r="BN35" i="49"/>
  <c r="BZ35" i="49"/>
  <c r="CH35" i="49"/>
  <c r="CT35" i="49"/>
  <c r="DF35" i="49"/>
  <c r="DN35" i="49"/>
  <c r="DZ35" i="49"/>
  <c r="EL35" i="49"/>
  <c r="EX35" i="49"/>
  <c r="FF35" i="49"/>
  <c r="D34" i="49"/>
  <c r="L34" i="49"/>
  <c r="X34" i="49"/>
  <c r="AJ34" i="49"/>
  <c r="AV34" i="49"/>
  <c r="BD34" i="49"/>
  <c r="BP34" i="49"/>
  <c r="CB34" i="49"/>
  <c r="CJ34" i="49"/>
  <c r="CV34" i="49"/>
  <c r="DH34" i="49"/>
  <c r="DT34" i="49"/>
  <c r="EB34" i="49"/>
  <c r="EN34" i="49"/>
  <c r="EZ34" i="49"/>
  <c r="FL34" i="49"/>
  <c r="FT34" i="49"/>
  <c r="C34" i="49"/>
  <c r="K34" i="49"/>
  <c r="AI34" i="49"/>
  <c r="AQ34" i="49"/>
  <c r="BC34" i="49"/>
  <c r="BO34" i="49"/>
  <c r="CA34" i="49"/>
  <c r="CI34" i="49"/>
  <c r="CU34" i="49"/>
  <c r="DG34" i="49"/>
  <c r="DS34" i="49"/>
  <c r="EA34" i="49"/>
  <c r="EM34" i="49"/>
  <c r="EY34" i="49"/>
  <c r="FG34" i="49"/>
  <c r="FS34" i="49"/>
  <c r="W34" i="49"/>
  <c r="E34" i="49"/>
  <c r="M34" i="49"/>
  <c r="Y34" i="49"/>
  <c r="AK34" i="49"/>
  <c r="AW34" i="49"/>
  <c r="BE34" i="49"/>
  <c r="BQ34" i="49"/>
  <c r="CC34" i="49"/>
  <c r="CO34" i="49"/>
  <c r="CW34" i="49"/>
  <c r="DI34" i="49"/>
  <c r="DU34" i="49"/>
  <c r="EC34" i="49"/>
  <c r="EO34" i="49"/>
  <c r="FA34" i="49"/>
  <c r="FM34" i="49"/>
  <c r="FU34" i="49"/>
  <c r="F34" i="49"/>
  <c r="R34" i="49"/>
  <c r="Z34" i="49"/>
  <c r="AL34" i="49"/>
  <c r="AX34" i="49"/>
  <c r="BF34" i="49"/>
  <c r="BR34" i="49"/>
  <c r="CD34" i="49"/>
  <c r="CP34" i="49"/>
  <c r="CX34" i="49"/>
  <c r="DJ34" i="49"/>
  <c r="DV34" i="49"/>
  <c r="EH34" i="49"/>
  <c r="EP34" i="49"/>
  <c r="FB34" i="49"/>
  <c r="FN34" i="49"/>
  <c r="Z33" i="49"/>
  <c r="AX33" i="49"/>
  <c r="BR33" i="49"/>
  <c r="CP33" i="49"/>
  <c r="DV33" i="49"/>
  <c r="FV33" i="49"/>
  <c r="H33" i="49"/>
  <c r="T33" i="49"/>
  <c r="AB33" i="49"/>
  <c r="AN33" i="49"/>
  <c r="AZ33" i="49"/>
  <c r="BL33" i="49"/>
  <c r="BT33" i="49"/>
  <c r="CF33" i="49"/>
  <c r="CR33" i="49"/>
  <c r="DD33" i="49"/>
  <c r="DL33" i="49"/>
  <c r="DX33" i="49"/>
  <c r="EJ33" i="49"/>
  <c r="ER33" i="49"/>
  <c r="FD33" i="49"/>
  <c r="FP33" i="49"/>
  <c r="R33" i="49"/>
  <c r="AL33" i="49"/>
  <c r="BF33" i="49"/>
  <c r="CD33" i="49"/>
  <c r="CX33" i="49"/>
  <c r="DJ33" i="49"/>
  <c r="EH33" i="49"/>
  <c r="EP33" i="49"/>
  <c r="FB33" i="49"/>
  <c r="FN33" i="49"/>
  <c r="G33" i="49"/>
  <c r="S33" i="49"/>
  <c r="AA33" i="49"/>
  <c r="AM33" i="49"/>
  <c r="AY33" i="49"/>
  <c r="BK33" i="49"/>
  <c r="BS33" i="49"/>
  <c r="CE33" i="49"/>
  <c r="CQ33" i="49"/>
  <c r="CY33" i="49"/>
  <c r="DK33" i="49"/>
  <c r="DW33" i="49"/>
  <c r="EI33" i="49"/>
  <c r="EQ33" i="49"/>
  <c r="FC33" i="49"/>
  <c r="FO33" i="49"/>
  <c r="F33" i="49"/>
  <c r="I33" i="49"/>
  <c r="U33" i="49"/>
  <c r="AG33" i="49"/>
  <c r="AO33" i="49"/>
  <c r="BA33" i="49"/>
  <c r="BM33" i="49"/>
  <c r="BU33" i="49"/>
  <c r="CG33" i="49"/>
  <c r="CS33" i="49"/>
  <c r="DE33" i="49"/>
  <c r="DM33" i="49"/>
  <c r="DY33" i="49"/>
  <c r="EK33" i="49"/>
  <c r="EW33" i="49"/>
  <c r="FE33" i="49"/>
  <c r="FQ33" i="49"/>
  <c r="J33" i="49"/>
  <c r="V33" i="49"/>
  <c r="AH33" i="49"/>
  <c r="AP33" i="49"/>
  <c r="BB33" i="49"/>
  <c r="BN33" i="49"/>
  <c r="BZ33" i="49"/>
  <c r="CH33" i="49"/>
  <c r="CT33" i="49"/>
  <c r="DF33" i="49"/>
  <c r="DN33" i="49"/>
  <c r="DZ33" i="49"/>
  <c r="EL33" i="49"/>
  <c r="EX33" i="49"/>
  <c r="FF33" i="49"/>
  <c r="E32" i="49"/>
  <c r="M32" i="49"/>
  <c r="Y32" i="49"/>
  <c r="AK32" i="49"/>
  <c r="AW32" i="49"/>
  <c r="BE32" i="49"/>
  <c r="BQ32" i="49"/>
  <c r="CC32" i="49"/>
  <c r="CO32" i="49"/>
  <c r="CW32" i="49"/>
  <c r="DI32" i="49"/>
  <c r="DU32" i="49"/>
  <c r="EC32" i="49"/>
  <c r="EO32" i="49"/>
  <c r="FA32" i="49"/>
  <c r="FM32" i="49"/>
  <c r="FU32" i="49"/>
  <c r="F32" i="49"/>
  <c r="R32" i="49"/>
  <c r="Z32" i="49"/>
  <c r="AL32" i="49"/>
  <c r="AX32" i="49"/>
  <c r="BF32" i="49"/>
  <c r="BR32" i="49"/>
  <c r="CD32" i="49"/>
  <c r="CP32" i="49"/>
  <c r="CX32" i="49"/>
  <c r="DJ32" i="49"/>
  <c r="DV32" i="49"/>
  <c r="EH32" i="49"/>
  <c r="EP32" i="49"/>
  <c r="FB32" i="49"/>
  <c r="FN32" i="49"/>
  <c r="DJ31" i="49"/>
  <c r="DV31" i="49"/>
  <c r="EH31" i="49"/>
  <c r="FB31" i="49"/>
  <c r="FN31" i="49"/>
  <c r="FV31" i="49"/>
  <c r="G31" i="49"/>
  <c r="S31" i="49"/>
  <c r="AA31" i="49"/>
  <c r="AM31" i="49"/>
  <c r="AY31" i="49"/>
  <c r="BK31" i="49"/>
  <c r="BS31" i="49"/>
  <c r="CE31" i="49"/>
  <c r="CQ31" i="49"/>
  <c r="CY31" i="49"/>
  <c r="DK31" i="49"/>
  <c r="DW31" i="49"/>
  <c r="EI31" i="49"/>
  <c r="EQ31" i="49"/>
  <c r="FC31" i="49"/>
  <c r="FO31" i="49"/>
  <c r="I31" i="49"/>
  <c r="U31" i="49"/>
  <c r="AG31" i="49"/>
  <c r="AO31" i="49"/>
  <c r="BA31" i="49"/>
  <c r="BM31" i="49"/>
  <c r="BU31" i="49"/>
  <c r="CG31" i="49"/>
  <c r="CS31" i="49"/>
  <c r="DE31" i="49"/>
  <c r="DM31" i="49"/>
  <c r="DY31" i="49"/>
  <c r="EK31" i="49"/>
  <c r="EW31" i="49"/>
  <c r="FE31" i="49"/>
  <c r="FQ31" i="49"/>
  <c r="H31" i="49"/>
  <c r="T31" i="49"/>
  <c r="AB31" i="49"/>
  <c r="AN31" i="49"/>
  <c r="AZ31" i="49"/>
  <c r="BL31" i="49"/>
  <c r="BT31" i="49"/>
  <c r="CF31" i="49"/>
  <c r="CR31" i="49"/>
  <c r="DD31" i="49"/>
  <c r="DL31" i="49"/>
  <c r="DX31" i="49"/>
  <c r="EJ31" i="49"/>
  <c r="ER31" i="49"/>
  <c r="FD31" i="49"/>
  <c r="FP31" i="49"/>
  <c r="J31" i="49"/>
  <c r="V31" i="49"/>
  <c r="AH31" i="49"/>
  <c r="AP31" i="49"/>
  <c r="BB31" i="49"/>
  <c r="BN31" i="49"/>
  <c r="BZ31" i="49"/>
  <c r="CH31" i="49"/>
  <c r="CT31" i="49"/>
  <c r="DF31" i="49"/>
  <c r="DN31" i="49"/>
  <c r="DZ31" i="49"/>
  <c r="EL31" i="49"/>
  <c r="EX31" i="49"/>
  <c r="FF31" i="49"/>
  <c r="J29" i="49"/>
  <c r="V29" i="49"/>
  <c r="AH29" i="49"/>
  <c r="AP29" i="49"/>
  <c r="BB29" i="49"/>
  <c r="BN29" i="49"/>
  <c r="BZ29" i="49"/>
  <c r="CH29" i="49"/>
  <c r="CT29" i="49"/>
  <c r="DF29" i="49"/>
  <c r="DN29" i="49"/>
  <c r="DZ29" i="49"/>
  <c r="EL29" i="49"/>
  <c r="EX29" i="49"/>
  <c r="FF29" i="49"/>
  <c r="E28" i="49"/>
  <c r="M28" i="49"/>
  <c r="Y28" i="49"/>
  <c r="AK28" i="49"/>
  <c r="AW28" i="49"/>
  <c r="BE28" i="49"/>
  <c r="BQ28" i="49"/>
  <c r="CC28" i="49"/>
  <c r="CO28" i="49"/>
  <c r="CW28" i="49"/>
  <c r="DI28" i="49"/>
  <c r="DU28" i="49"/>
  <c r="EC28" i="49"/>
  <c r="EO28" i="49"/>
  <c r="FA28" i="49"/>
  <c r="FM28" i="49"/>
  <c r="FU28" i="49"/>
  <c r="F28" i="49"/>
  <c r="R28" i="49"/>
  <c r="Z28" i="49"/>
  <c r="AL28" i="49"/>
  <c r="AX28" i="49"/>
  <c r="BF28" i="49"/>
  <c r="BR28" i="49"/>
  <c r="CD28" i="49"/>
  <c r="CP28" i="49"/>
  <c r="CX28" i="49"/>
  <c r="DJ28" i="49"/>
  <c r="DV28" i="49"/>
  <c r="EH28" i="49"/>
  <c r="EP28" i="49"/>
  <c r="FB28" i="49"/>
  <c r="FN28" i="49"/>
  <c r="I27" i="49"/>
  <c r="U27" i="49"/>
  <c r="AG27" i="49"/>
  <c r="AO27" i="49"/>
  <c r="BA27" i="49"/>
  <c r="BM27" i="49"/>
  <c r="BU27" i="49"/>
  <c r="CG27" i="49"/>
  <c r="CS27" i="49"/>
  <c r="DE27" i="49"/>
  <c r="DM27" i="49"/>
  <c r="DY27" i="49"/>
  <c r="EK27" i="49"/>
  <c r="EW27" i="49"/>
  <c r="FE27" i="49"/>
  <c r="FQ27" i="49"/>
  <c r="H27" i="49"/>
  <c r="T27" i="49"/>
  <c r="AB27" i="49"/>
  <c r="AN27" i="49"/>
  <c r="AZ27" i="49"/>
  <c r="BL27" i="49"/>
  <c r="BT27" i="49"/>
  <c r="CF27" i="49"/>
  <c r="CR27" i="49"/>
  <c r="DD27" i="49"/>
  <c r="DL27" i="49"/>
  <c r="DX27" i="49"/>
  <c r="EJ27" i="49"/>
  <c r="ER27" i="49"/>
  <c r="FD27" i="49"/>
  <c r="FP27" i="49"/>
  <c r="J27" i="49"/>
  <c r="V27" i="49"/>
  <c r="AH27" i="49"/>
  <c r="AP27" i="49"/>
  <c r="BB27" i="49"/>
  <c r="BN27" i="49"/>
  <c r="BZ27" i="49"/>
  <c r="CH27" i="49"/>
  <c r="CT27" i="49"/>
  <c r="DF27" i="49"/>
  <c r="DN27" i="49"/>
  <c r="DZ27" i="49"/>
  <c r="EL27" i="49"/>
  <c r="EX27" i="49"/>
  <c r="FF27" i="49"/>
  <c r="DS26" i="49"/>
  <c r="C26" i="49"/>
  <c r="K26" i="49"/>
  <c r="W26" i="49"/>
  <c r="AI26" i="49"/>
  <c r="AQ26" i="49"/>
  <c r="BC26" i="49"/>
  <c r="BO26" i="49"/>
  <c r="CA26" i="49"/>
  <c r="CI26" i="49"/>
  <c r="CU26" i="49"/>
  <c r="DG26" i="49"/>
  <c r="EA26" i="49"/>
  <c r="EM26" i="49"/>
  <c r="EY26" i="49"/>
  <c r="FG26" i="49"/>
  <c r="FS26" i="49"/>
  <c r="D26" i="49"/>
  <c r="L26" i="49"/>
  <c r="X26" i="49"/>
  <c r="AJ26" i="49"/>
  <c r="AV26" i="49"/>
  <c r="BD26" i="49"/>
  <c r="BP26" i="49"/>
  <c r="CB26" i="49"/>
  <c r="CJ26" i="49"/>
  <c r="CV26" i="49"/>
  <c r="DH26" i="49"/>
  <c r="DT26" i="49"/>
  <c r="EB26" i="49"/>
  <c r="EN26" i="49"/>
  <c r="EZ26" i="49"/>
  <c r="FL26" i="49"/>
  <c r="FT26" i="49"/>
  <c r="E26" i="49"/>
  <c r="M26" i="49"/>
  <c r="Y26" i="49"/>
  <c r="AK26" i="49"/>
  <c r="AW26" i="49"/>
  <c r="BE26" i="49"/>
  <c r="BQ26" i="49"/>
  <c r="CC26" i="49"/>
  <c r="CO26" i="49"/>
  <c r="CW26" i="49"/>
  <c r="DI26" i="49"/>
  <c r="DU26" i="49"/>
  <c r="EC26" i="49"/>
  <c r="EO26" i="49"/>
  <c r="FA26" i="49"/>
  <c r="FM26" i="49"/>
  <c r="FU26" i="49"/>
  <c r="F26" i="49"/>
  <c r="R26" i="49"/>
  <c r="Z26" i="49"/>
  <c r="AL26" i="49"/>
  <c r="AX26" i="49"/>
  <c r="BF26" i="49"/>
  <c r="BR26" i="49"/>
  <c r="CD26" i="49"/>
  <c r="CP26" i="49"/>
  <c r="CX26" i="49"/>
  <c r="DJ26" i="49"/>
  <c r="DV26" i="49"/>
  <c r="EH26" i="49"/>
  <c r="EP26" i="49"/>
  <c r="FB26" i="49"/>
  <c r="FN26" i="49"/>
  <c r="BF25" i="49"/>
  <c r="F25" i="49"/>
  <c r="Z25" i="49"/>
  <c r="AX25" i="49"/>
  <c r="CD25" i="49"/>
  <c r="CX25" i="49"/>
  <c r="DV25" i="49"/>
  <c r="EP25" i="49"/>
  <c r="FN25" i="49"/>
  <c r="FC25" i="49"/>
  <c r="R25" i="49"/>
  <c r="AL25" i="49"/>
  <c r="BR25" i="49"/>
  <c r="CP25" i="49"/>
  <c r="DJ25" i="49"/>
  <c r="EH25" i="49"/>
  <c r="FB25" i="49"/>
  <c r="FV25" i="49"/>
  <c r="G25" i="49"/>
  <c r="S25" i="49"/>
  <c r="AA25" i="49"/>
  <c r="AM25" i="49"/>
  <c r="AY25" i="49"/>
  <c r="BK25" i="49"/>
  <c r="BS25" i="49"/>
  <c r="CE25" i="49"/>
  <c r="CQ25" i="49"/>
  <c r="CY25" i="49"/>
  <c r="DK25" i="49"/>
  <c r="DW25" i="49"/>
  <c r="EI25" i="49"/>
  <c r="EQ25" i="49"/>
  <c r="FO25" i="49"/>
  <c r="H25" i="49"/>
  <c r="T25" i="49"/>
  <c r="AB25" i="49"/>
  <c r="AN25" i="49"/>
  <c r="AZ25" i="49"/>
  <c r="BL25" i="49"/>
  <c r="BT25" i="49"/>
  <c r="CF25" i="49"/>
  <c r="CR25" i="49"/>
  <c r="DD25" i="49"/>
  <c r="DL25" i="49"/>
  <c r="DX25" i="49"/>
  <c r="EJ25" i="49"/>
  <c r="ER25" i="49"/>
  <c r="FD25" i="49"/>
  <c r="FP25" i="49"/>
  <c r="I25" i="49"/>
  <c r="U25" i="49"/>
  <c r="AG25" i="49"/>
  <c r="AO25" i="49"/>
  <c r="BA25" i="49"/>
  <c r="BM25" i="49"/>
  <c r="BU25" i="49"/>
  <c r="CG25" i="49"/>
  <c r="CS25" i="49"/>
  <c r="DE25" i="49"/>
  <c r="DM25" i="49"/>
  <c r="DY25" i="49"/>
  <c r="EK25" i="49"/>
  <c r="EW25" i="49"/>
  <c r="FE25" i="49"/>
  <c r="FQ25" i="49"/>
  <c r="J25" i="49"/>
  <c r="V25" i="49"/>
  <c r="AH25" i="49"/>
  <c r="AP25" i="49"/>
  <c r="BB25" i="49"/>
  <c r="BN25" i="49"/>
  <c r="BZ25" i="49"/>
  <c r="CH25" i="49"/>
  <c r="CT25" i="49"/>
  <c r="DF25" i="49"/>
  <c r="DN25" i="49"/>
  <c r="DZ25" i="49"/>
  <c r="EL25" i="49"/>
  <c r="EX25" i="49"/>
  <c r="FF25" i="49"/>
  <c r="C24" i="49"/>
  <c r="K24" i="49"/>
  <c r="W24" i="49"/>
  <c r="AQ24" i="49"/>
  <c r="BC24" i="49"/>
  <c r="BO24" i="49"/>
  <c r="CA24" i="49"/>
  <c r="CI24" i="49"/>
  <c r="CU24" i="49"/>
  <c r="DG24" i="49"/>
  <c r="DS24" i="49"/>
  <c r="EA24" i="49"/>
  <c r="EM24" i="49"/>
  <c r="EY24" i="49"/>
  <c r="FS24" i="49"/>
  <c r="D24" i="49"/>
  <c r="L24" i="49"/>
  <c r="X24" i="49"/>
  <c r="AJ24" i="49"/>
  <c r="AV24" i="49"/>
  <c r="BD24" i="49"/>
  <c r="BP24" i="49"/>
  <c r="CB24" i="49"/>
  <c r="CJ24" i="49"/>
  <c r="CV24" i="49"/>
  <c r="DH24" i="49"/>
  <c r="DT24" i="49"/>
  <c r="EB24" i="49"/>
  <c r="EN24" i="49"/>
  <c r="EZ24" i="49"/>
  <c r="FL24" i="49"/>
  <c r="FT24" i="49"/>
  <c r="AI24" i="49"/>
  <c r="FG24" i="49"/>
  <c r="E24" i="49"/>
  <c r="M24" i="49"/>
  <c r="Y24" i="49"/>
  <c r="AK24" i="49"/>
  <c r="AW24" i="49"/>
  <c r="BE24" i="49"/>
  <c r="BQ24" i="49"/>
  <c r="CC24" i="49"/>
  <c r="CO24" i="49"/>
  <c r="CW24" i="49"/>
  <c r="DI24" i="49"/>
  <c r="DU24" i="49"/>
  <c r="EC24" i="49"/>
  <c r="EO24" i="49"/>
  <c r="FA24" i="49"/>
  <c r="FM24" i="49"/>
  <c r="FU24" i="49"/>
  <c r="F24" i="49"/>
  <c r="R24" i="49"/>
  <c r="Z24" i="49"/>
  <c r="AL24" i="49"/>
  <c r="AX24" i="49"/>
  <c r="BF24" i="49"/>
  <c r="BR24" i="49"/>
  <c r="CD24" i="49"/>
  <c r="CP24" i="49"/>
  <c r="CX24" i="49"/>
  <c r="DJ24" i="49"/>
  <c r="DV24" i="49"/>
  <c r="EH24" i="49"/>
  <c r="EP24" i="49"/>
  <c r="FB24" i="49"/>
  <c r="FN24" i="49"/>
  <c r="H23" i="49"/>
  <c r="T23" i="49"/>
  <c r="AB23" i="49"/>
  <c r="AN23" i="49"/>
  <c r="AZ23" i="49"/>
  <c r="BL23" i="49"/>
  <c r="BT23" i="49"/>
  <c r="CF23" i="49"/>
  <c r="CR23" i="49"/>
  <c r="DD23" i="49"/>
  <c r="DL23" i="49"/>
  <c r="DX23" i="49"/>
  <c r="EJ23" i="49"/>
  <c r="ER23" i="49"/>
  <c r="FD23" i="49"/>
  <c r="FP23" i="49"/>
  <c r="I23" i="49"/>
  <c r="U23" i="49"/>
  <c r="AG23" i="49"/>
  <c r="AO23" i="49"/>
  <c r="BA23" i="49"/>
  <c r="BM23" i="49"/>
  <c r="BU23" i="49"/>
  <c r="CG23" i="49"/>
  <c r="CS23" i="49"/>
  <c r="DE23" i="49"/>
  <c r="DM23" i="49"/>
  <c r="DY23" i="49"/>
  <c r="EK23" i="49"/>
  <c r="EW23" i="49"/>
  <c r="FE23" i="49"/>
  <c r="FQ23" i="49"/>
  <c r="J23" i="49"/>
  <c r="V23" i="49"/>
  <c r="AH23" i="49"/>
  <c r="AP23" i="49"/>
  <c r="BB23" i="49"/>
  <c r="BN23" i="49"/>
  <c r="BZ23" i="49"/>
  <c r="CH23" i="49"/>
  <c r="CT23" i="49"/>
  <c r="DF23" i="49"/>
  <c r="DN23" i="49"/>
  <c r="DZ23" i="49"/>
  <c r="EL23" i="49"/>
  <c r="EX23" i="49"/>
  <c r="FF23" i="49"/>
  <c r="FR23" i="49"/>
  <c r="R23" i="49"/>
  <c r="AL23" i="49"/>
  <c r="BF23" i="49"/>
  <c r="CD23" i="49"/>
  <c r="CX23" i="49"/>
  <c r="DV23" i="49"/>
  <c r="EP23" i="49"/>
  <c r="FN23" i="49"/>
  <c r="FC23" i="49"/>
  <c r="F23" i="49"/>
  <c r="Z23" i="49"/>
  <c r="AX23" i="49"/>
  <c r="BR23" i="49"/>
  <c r="CP23" i="49"/>
  <c r="DJ23" i="49"/>
  <c r="EH23" i="49"/>
  <c r="FB23" i="49"/>
  <c r="FV23" i="49"/>
  <c r="G23" i="49"/>
  <c r="S23" i="49"/>
  <c r="AA23" i="49"/>
  <c r="AM23" i="49"/>
  <c r="AY23" i="49"/>
  <c r="BK23" i="49"/>
  <c r="BS23" i="49"/>
  <c r="CE23" i="49"/>
  <c r="CQ23" i="49"/>
  <c r="CY23" i="49"/>
  <c r="DK23" i="49"/>
  <c r="DW23" i="49"/>
  <c r="EI23" i="49"/>
  <c r="EQ23" i="49"/>
  <c r="J21" i="49"/>
  <c r="V21" i="49"/>
  <c r="AH21" i="49"/>
  <c r="AP21" i="49"/>
  <c r="BB21" i="49"/>
  <c r="BN21" i="49"/>
  <c r="BZ21" i="49"/>
  <c r="CH21" i="49"/>
  <c r="CT21" i="49"/>
  <c r="DF21" i="49"/>
  <c r="DN21" i="49"/>
  <c r="DZ21" i="49"/>
  <c r="EL21" i="49"/>
  <c r="EX21" i="49"/>
  <c r="FF21" i="49"/>
  <c r="E20" i="49"/>
  <c r="M20" i="49"/>
  <c r="Y20" i="49"/>
  <c r="AK20" i="49"/>
  <c r="AW20" i="49"/>
  <c r="BE20" i="49"/>
  <c r="BQ20" i="49"/>
  <c r="CC20" i="49"/>
  <c r="CO20" i="49"/>
  <c r="CW20" i="49"/>
  <c r="DI20" i="49"/>
  <c r="DU20" i="49"/>
  <c r="EC20" i="49"/>
  <c r="EO20" i="49"/>
  <c r="FA20" i="49"/>
  <c r="FM20" i="49"/>
  <c r="FU20" i="49"/>
  <c r="F20" i="49"/>
  <c r="R20" i="49"/>
  <c r="Z20" i="49"/>
  <c r="AL20" i="49"/>
  <c r="AX20" i="49"/>
  <c r="BF20" i="49"/>
  <c r="BR20" i="49"/>
  <c r="CD20" i="49"/>
  <c r="CP20" i="49"/>
  <c r="CX20" i="49"/>
  <c r="DJ20" i="49"/>
  <c r="DV20" i="49"/>
  <c r="EH20" i="49"/>
  <c r="EP20" i="49"/>
  <c r="FB20" i="49"/>
  <c r="FN20" i="49"/>
  <c r="H19" i="49"/>
  <c r="AN19" i="49"/>
  <c r="BL19" i="49"/>
  <c r="CR19" i="49"/>
  <c r="DX19" i="49"/>
  <c r="FP19" i="49"/>
  <c r="J19" i="49"/>
  <c r="V19" i="49"/>
  <c r="AH19" i="49"/>
  <c r="AP19" i="49"/>
  <c r="BB19" i="49"/>
  <c r="BN19" i="49"/>
  <c r="BZ19" i="49"/>
  <c r="CH19" i="49"/>
  <c r="CT19" i="49"/>
  <c r="DF19" i="49"/>
  <c r="DN19" i="49"/>
  <c r="DZ19" i="49"/>
  <c r="EL19" i="49"/>
  <c r="EX19" i="49"/>
  <c r="FF19" i="49"/>
  <c r="FR19" i="49"/>
  <c r="T19" i="49"/>
  <c r="AB19" i="49"/>
  <c r="AZ19" i="49"/>
  <c r="BT19" i="49"/>
  <c r="CF19" i="49"/>
  <c r="DD19" i="49"/>
  <c r="DL19" i="49"/>
  <c r="EJ19" i="49"/>
  <c r="ER19" i="49"/>
  <c r="FD19" i="49"/>
  <c r="I19" i="49"/>
  <c r="U19" i="49"/>
  <c r="AG19" i="49"/>
  <c r="AO19" i="49"/>
  <c r="BA19" i="49"/>
  <c r="BM19" i="49"/>
  <c r="BU19" i="49"/>
  <c r="CG19" i="49"/>
  <c r="CS19" i="49"/>
  <c r="DE19" i="49"/>
  <c r="DM19" i="49"/>
  <c r="DY19" i="49"/>
  <c r="EK19" i="49"/>
  <c r="EW19" i="49"/>
  <c r="FE19" i="49"/>
  <c r="C18" i="49"/>
  <c r="K18" i="49"/>
  <c r="W18" i="49"/>
  <c r="AI18" i="49"/>
  <c r="AQ18" i="49"/>
  <c r="BC18" i="49"/>
  <c r="BO18" i="49"/>
  <c r="CA18" i="49"/>
  <c r="CI18" i="49"/>
  <c r="CU18" i="49"/>
  <c r="DG18" i="49"/>
  <c r="DS18" i="49"/>
  <c r="EA18" i="49"/>
  <c r="EM18" i="49"/>
  <c r="EY18" i="49"/>
  <c r="FS18" i="49"/>
  <c r="D18" i="49"/>
  <c r="L18" i="49"/>
  <c r="X18" i="49"/>
  <c r="AJ18" i="49"/>
  <c r="AV18" i="49"/>
  <c r="BD18" i="49"/>
  <c r="BP18" i="49"/>
  <c r="CB18" i="49"/>
  <c r="CJ18" i="49"/>
  <c r="CV18" i="49"/>
  <c r="DH18" i="49"/>
  <c r="DT18" i="49"/>
  <c r="EB18" i="49"/>
  <c r="EN18" i="49"/>
  <c r="EZ18" i="49"/>
  <c r="FL18" i="49"/>
  <c r="FT18" i="49"/>
  <c r="E18" i="49"/>
  <c r="M18" i="49"/>
  <c r="Y18" i="49"/>
  <c r="AK18" i="49"/>
  <c r="AW18" i="49"/>
  <c r="BE18" i="49"/>
  <c r="BQ18" i="49"/>
  <c r="CC18" i="49"/>
  <c r="CO18" i="49"/>
  <c r="CW18" i="49"/>
  <c r="DI18" i="49"/>
  <c r="DU18" i="49"/>
  <c r="EC18" i="49"/>
  <c r="EO18" i="49"/>
  <c r="FA18" i="49"/>
  <c r="FM18" i="49"/>
  <c r="FU18" i="49"/>
  <c r="F18" i="49"/>
  <c r="R18" i="49"/>
  <c r="Z18" i="49"/>
  <c r="AL18" i="49"/>
  <c r="AX18" i="49"/>
  <c r="BF18" i="49"/>
  <c r="BR18" i="49"/>
  <c r="CD18" i="49"/>
  <c r="CP18" i="49"/>
  <c r="CX18" i="49"/>
  <c r="DJ18" i="49"/>
  <c r="DV18" i="49"/>
  <c r="EH18" i="49"/>
  <c r="EP18" i="49"/>
  <c r="FB18" i="49"/>
  <c r="FN18" i="49"/>
  <c r="FV18" i="49"/>
  <c r="F17" i="49"/>
  <c r="AX17" i="49"/>
  <c r="CP17" i="49"/>
  <c r="DJ17" i="49"/>
  <c r="FB17" i="49"/>
  <c r="I17" i="49"/>
  <c r="U17" i="49"/>
  <c r="AG17" i="49"/>
  <c r="AO17" i="49"/>
  <c r="BA17" i="49"/>
  <c r="BM17" i="49"/>
  <c r="BU17" i="49"/>
  <c r="CG17" i="49"/>
  <c r="CS17" i="49"/>
  <c r="DE17" i="49"/>
  <c r="DM17" i="49"/>
  <c r="DY17" i="49"/>
  <c r="EK17" i="49"/>
  <c r="EW17" i="49"/>
  <c r="FE17" i="49"/>
  <c r="FQ17" i="49"/>
  <c r="J17" i="49"/>
  <c r="V17" i="49"/>
  <c r="AH17" i="49"/>
  <c r="AP17" i="49"/>
  <c r="BB17" i="49"/>
  <c r="BN17" i="49"/>
  <c r="BZ17" i="49"/>
  <c r="CH17" i="49"/>
  <c r="CT17" i="49"/>
  <c r="DF17" i="49"/>
  <c r="DN17" i="49"/>
  <c r="DZ17" i="49"/>
  <c r="EL17" i="49"/>
  <c r="EX17" i="49"/>
  <c r="FF17" i="49"/>
  <c r="FR17" i="49"/>
  <c r="R17" i="49"/>
  <c r="CD17" i="49"/>
  <c r="EP17" i="49"/>
  <c r="Z17" i="49"/>
  <c r="BF17" i="49"/>
  <c r="CX17" i="49"/>
  <c r="DV17" i="49"/>
  <c r="EH17" i="49"/>
  <c r="FV17" i="49"/>
  <c r="G17" i="49"/>
  <c r="AA17" i="49"/>
  <c r="AY17" i="49"/>
  <c r="BS17" i="49"/>
  <c r="CQ17" i="49"/>
  <c r="DK17" i="49"/>
  <c r="EI17" i="49"/>
  <c r="FO17" i="49"/>
  <c r="AL17" i="49"/>
  <c r="BR17" i="49"/>
  <c r="FN17" i="49"/>
  <c r="S17" i="49"/>
  <c r="AM17" i="49"/>
  <c r="BK17" i="49"/>
  <c r="CE17" i="49"/>
  <c r="CY17" i="49"/>
  <c r="DW17" i="49"/>
  <c r="EQ17" i="49"/>
  <c r="FC17" i="49"/>
  <c r="H17" i="49"/>
  <c r="T17" i="49"/>
  <c r="AB17" i="49"/>
  <c r="AN17" i="49"/>
  <c r="AZ17" i="49"/>
  <c r="BL17" i="49"/>
  <c r="BT17" i="49"/>
  <c r="CF17" i="49"/>
  <c r="CR17" i="49"/>
  <c r="DD17" i="49"/>
  <c r="DL17" i="49"/>
  <c r="DX17" i="49"/>
  <c r="EJ17" i="49"/>
  <c r="ER17" i="49"/>
  <c r="FD17" i="49"/>
  <c r="AH16" i="49"/>
  <c r="BZ16" i="49"/>
  <c r="DF16" i="49"/>
  <c r="EL16" i="49"/>
  <c r="FR16" i="49"/>
  <c r="E16" i="49"/>
  <c r="M16" i="49"/>
  <c r="Y16" i="49"/>
  <c r="AK16" i="49"/>
  <c r="AW16" i="49"/>
  <c r="BE16" i="49"/>
  <c r="BQ16" i="49"/>
  <c r="CC16" i="49"/>
  <c r="CO16" i="49"/>
  <c r="CW16" i="49"/>
  <c r="DI16" i="49"/>
  <c r="DU16" i="49"/>
  <c r="EC16" i="49"/>
  <c r="EO16" i="49"/>
  <c r="FA16" i="49"/>
  <c r="FM16" i="49"/>
  <c r="FU16" i="49"/>
  <c r="F16" i="49"/>
  <c r="R16" i="49"/>
  <c r="Z16" i="49"/>
  <c r="AL16" i="49"/>
  <c r="AX16" i="49"/>
  <c r="BF16" i="49"/>
  <c r="BR16" i="49"/>
  <c r="CD16" i="49"/>
  <c r="CP16" i="49"/>
  <c r="CX16" i="49"/>
  <c r="DJ16" i="49"/>
  <c r="DV16" i="49"/>
  <c r="EH16" i="49"/>
  <c r="EP16" i="49"/>
  <c r="FB16" i="49"/>
  <c r="FN16" i="49"/>
  <c r="FV16" i="49"/>
  <c r="AP16" i="49"/>
  <c r="G16" i="49"/>
  <c r="S16" i="49"/>
  <c r="AA16" i="49"/>
  <c r="AM16" i="49"/>
  <c r="AY16" i="49"/>
  <c r="BK16" i="49"/>
  <c r="BS16" i="49"/>
  <c r="CE16" i="49"/>
  <c r="CQ16" i="49"/>
  <c r="CY16" i="49"/>
  <c r="DK16" i="49"/>
  <c r="DW16" i="49"/>
  <c r="EI16" i="49"/>
  <c r="EQ16" i="49"/>
  <c r="FC16" i="49"/>
  <c r="FO16" i="49"/>
  <c r="V16" i="49"/>
  <c r="BN16" i="49"/>
  <c r="CT16" i="49"/>
  <c r="DZ16" i="49"/>
  <c r="EX16" i="49"/>
  <c r="K16" i="49"/>
  <c r="AI16" i="49"/>
  <c r="BC16" i="49"/>
  <c r="CA16" i="49"/>
  <c r="CU16" i="49"/>
  <c r="DS16" i="49"/>
  <c r="EM16" i="49"/>
  <c r="FG16" i="49"/>
  <c r="FL16" i="49"/>
  <c r="J16" i="49"/>
  <c r="BB16" i="49"/>
  <c r="CH16" i="49"/>
  <c r="DN16" i="49"/>
  <c r="FF16" i="49"/>
  <c r="C16" i="49"/>
  <c r="W16" i="49"/>
  <c r="AQ16" i="49"/>
  <c r="BO16" i="49"/>
  <c r="CI16" i="49"/>
  <c r="DG16" i="49"/>
  <c r="EA16" i="49"/>
  <c r="EY16" i="49"/>
  <c r="FS16" i="49"/>
  <c r="D16" i="49"/>
  <c r="L16" i="49"/>
  <c r="X16" i="49"/>
  <c r="AJ16" i="49"/>
  <c r="AV16" i="49"/>
  <c r="BD16" i="49"/>
  <c r="BP16" i="49"/>
  <c r="CB16" i="49"/>
  <c r="CJ16" i="49"/>
  <c r="CV16" i="49"/>
  <c r="DH16" i="49"/>
  <c r="DT16" i="49"/>
  <c r="EB16" i="49"/>
  <c r="EN16" i="49"/>
  <c r="EZ16" i="49"/>
  <c r="T15" i="49"/>
  <c r="AN15" i="49"/>
  <c r="BL15" i="49"/>
  <c r="CF15" i="49"/>
  <c r="DL15" i="49"/>
  <c r="FD15" i="49"/>
  <c r="DM15" i="49"/>
  <c r="J15" i="49"/>
  <c r="V15" i="49"/>
  <c r="AH15" i="49"/>
  <c r="AP15" i="49"/>
  <c r="BB15" i="49"/>
  <c r="BN15" i="49"/>
  <c r="BZ15" i="49"/>
  <c r="CH15" i="49"/>
  <c r="CT15" i="49"/>
  <c r="DF15" i="49"/>
  <c r="DN15" i="49"/>
  <c r="DZ15" i="49"/>
  <c r="EL15" i="49"/>
  <c r="EX15" i="49"/>
  <c r="FF15" i="49"/>
  <c r="FR15" i="49"/>
  <c r="E15" i="49"/>
  <c r="M15" i="49"/>
  <c r="Y15" i="49"/>
  <c r="AK15" i="49"/>
  <c r="AW15" i="49"/>
  <c r="BE15" i="49"/>
  <c r="BQ15" i="49"/>
  <c r="CC15" i="49"/>
  <c r="CO15" i="49"/>
  <c r="CW15" i="49"/>
  <c r="DI15" i="49"/>
  <c r="DU15" i="49"/>
  <c r="EC15" i="49"/>
  <c r="EO15" i="49"/>
  <c r="FA15" i="49"/>
  <c r="FM15" i="49"/>
  <c r="FU15" i="49"/>
  <c r="F15" i="49"/>
  <c r="R15" i="49"/>
  <c r="Z15" i="49"/>
  <c r="AL15" i="49"/>
  <c r="AX15" i="49"/>
  <c r="BF15" i="49"/>
  <c r="BR15" i="49"/>
  <c r="CD15" i="49"/>
  <c r="CP15" i="49"/>
  <c r="CX15" i="49"/>
  <c r="DJ15" i="49"/>
  <c r="DV15" i="49"/>
  <c r="EH15" i="49"/>
  <c r="EP15" i="49"/>
  <c r="FB15" i="49"/>
  <c r="FN15" i="49"/>
  <c r="FV15" i="49"/>
  <c r="G15" i="49"/>
  <c r="S15" i="49"/>
  <c r="AA15" i="49"/>
  <c r="AM15" i="49"/>
  <c r="AY15" i="49"/>
  <c r="BK15" i="49"/>
  <c r="BS15" i="49"/>
  <c r="CE15" i="49"/>
  <c r="CQ15" i="49"/>
  <c r="CY15" i="49"/>
  <c r="DK15" i="49"/>
  <c r="DW15" i="49"/>
  <c r="EI15" i="49"/>
  <c r="EQ15" i="49"/>
  <c r="FC15" i="49"/>
  <c r="FO15" i="49"/>
  <c r="H15" i="49"/>
  <c r="AB15" i="49"/>
  <c r="AZ15" i="49"/>
  <c r="BT15" i="49"/>
  <c r="CR15" i="49"/>
  <c r="DD15" i="49"/>
  <c r="DX15" i="49"/>
  <c r="EJ15" i="49"/>
  <c r="ER15" i="49"/>
  <c r="FP15" i="49"/>
  <c r="I15" i="49"/>
  <c r="U15" i="49"/>
  <c r="AG15" i="49"/>
  <c r="AO15" i="49"/>
  <c r="BA15" i="49"/>
  <c r="BM15" i="49"/>
  <c r="BU15" i="49"/>
  <c r="CG15" i="49"/>
  <c r="CS15" i="49"/>
  <c r="DE15" i="49"/>
  <c r="DY15" i="49"/>
  <c r="EK15" i="49"/>
  <c r="EW15" i="49"/>
  <c r="FE15" i="49"/>
  <c r="J13" i="49"/>
  <c r="V13" i="49"/>
  <c r="AH13" i="49"/>
  <c r="AP13" i="49"/>
  <c r="BB13" i="49"/>
  <c r="BN13" i="49"/>
  <c r="BZ13" i="49"/>
  <c r="CH13" i="49"/>
  <c r="CT13" i="49"/>
  <c r="DF13" i="49"/>
  <c r="DN13" i="49"/>
  <c r="DZ13" i="49"/>
  <c r="EL13" i="49"/>
  <c r="EX13" i="49"/>
  <c r="FF13" i="49"/>
  <c r="E12" i="49"/>
  <c r="M12" i="49"/>
  <c r="Y12" i="49"/>
  <c r="AK12" i="49"/>
  <c r="AW12" i="49"/>
  <c r="BE12" i="49"/>
  <c r="BQ12" i="49"/>
  <c r="CC12" i="49"/>
  <c r="CO12" i="49"/>
  <c r="CW12" i="49"/>
  <c r="DI12" i="49"/>
  <c r="DU12" i="49"/>
  <c r="EC12" i="49"/>
  <c r="EO12" i="49"/>
  <c r="FA12" i="49"/>
  <c r="FM12" i="49"/>
  <c r="FU12" i="49"/>
  <c r="F12" i="49"/>
  <c r="R12" i="49"/>
  <c r="Z12" i="49"/>
  <c r="AL12" i="49"/>
  <c r="AX12" i="49"/>
  <c r="BF12" i="49"/>
  <c r="BR12" i="49"/>
  <c r="CD12" i="49"/>
  <c r="CP12" i="49"/>
  <c r="CX12" i="49"/>
  <c r="DJ12" i="49"/>
  <c r="DV12" i="49"/>
  <c r="EH12" i="49"/>
  <c r="EP12" i="49"/>
  <c r="FB12" i="49"/>
  <c r="FN12" i="49"/>
  <c r="J11" i="49"/>
  <c r="V11" i="49"/>
  <c r="AH11" i="49"/>
  <c r="AP11" i="49"/>
  <c r="BB11" i="49"/>
  <c r="BN11" i="49"/>
  <c r="BZ11" i="49"/>
  <c r="CH11" i="49"/>
  <c r="CT11" i="49"/>
  <c r="DF11" i="49"/>
  <c r="DN11" i="49"/>
  <c r="DZ11" i="49"/>
  <c r="EL11" i="49"/>
  <c r="EX11" i="49"/>
  <c r="FF11" i="49"/>
  <c r="FR11" i="49"/>
  <c r="H11" i="49"/>
  <c r="T11" i="49"/>
  <c r="AB11" i="49"/>
  <c r="AN11" i="49"/>
  <c r="AZ11" i="49"/>
  <c r="BL11" i="49"/>
  <c r="BT11" i="49"/>
  <c r="CF11" i="49"/>
  <c r="CR11" i="49"/>
  <c r="DD11" i="49"/>
  <c r="DL11" i="49"/>
  <c r="DX11" i="49"/>
  <c r="EJ11" i="49"/>
  <c r="ER11" i="49"/>
  <c r="FD11" i="49"/>
  <c r="E10" i="49"/>
  <c r="M10" i="49"/>
  <c r="Y10" i="49"/>
  <c r="AK10" i="49"/>
  <c r="AW10" i="49"/>
  <c r="BE10" i="49"/>
  <c r="BQ10" i="49"/>
  <c r="CC10" i="49"/>
  <c r="CO10" i="49"/>
  <c r="CW10" i="49"/>
  <c r="DI10" i="49"/>
  <c r="DU10" i="49"/>
  <c r="EC10" i="49"/>
  <c r="EO10" i="49"/>
  <c r="FA10" i="49"/>
  <c r="FM10" i="49"/>
  <c r="FU10" i="49"/>
  <c r="F10" i="49"/>
  <c r="R10" i="49"/>
  <c r="Z10" i="49"/>
  <c r="AL10" i="49"/>
  <c r="AX10" i="49"/>
  <c r="BF10" i="49"/>
  <c r="BR10" i="49"/>
  <c r="CD10" i="49"/>
  <c r="CP10" i="49"/>
  <c r="CX10" i="49"/>
  <c r="DJ10" i="49"/>
  <c r="DV10" i="49"/>
  <c r="EH10" i="49"/>
  <c r="EP10" i="49"/>
  <c r="FB10" i="49"/>
  <c r="FN10" i="49"/>
  <c r="FV10" i="49"/>
  <c r="D10" i="49"/>
  <c r="L10" i="49"/>
  <c r="X10" i="49"/>
  <c r="AJ10" i="49"/>
  <c r="AV10" i="49"/>
  <c r="BD10" i="49"/>
  <c r="BP10" i="49"/>
  <c r="CB10" i="49"/>
  <c r="CJ10" i="49"/>
  <c r="CV10" i="49"/>
  <c r="DH10" i="49"/>
  <c r="DT10" i="49"/>
  <c r="EB10" i="49"/>
  <c r="EN10" i="49"/>
  <c r="EZ10" i="49"/>
  <c r="FL10" i="49"/>
  <c r="FT10" i="49"/>
  <c r="C10" i="49"/>
  <c r="K10" i="49"/>
  <c r="W10" i="49"/>
  <c r="AI10" i="49"/>
  <c r="AQ10" i="49"/>
  <c r="BC10" i="49"/>
  <c r="BO10" i="49"/>
  <c r="CA10" i="49"/>
  <c r="CI10" i="49"/>
  <c r="CU10" i="49"/>
  <c r="DG10" i="49"/>
  <c r="DS10" i="49"/>
  <c r="EA10" i="49"/>
  <c r="EM10" i="49"/>
  <c r="EY10" i="49"/>
  <c r="FG10" i="49"/>
  <c r="BE84" i="87"/>
  <c r="F9" i="49"/>
  <c r="Z9" i="49"/>
  <c r="AL9" i="49"/>
  <c r="BF9" i="49"/>
  <c r="CD9" i="49"/>
  <c r="CP9" i="49"/>
  <c r="CX9" i="49"/>
  <c r="DV9" i="49"/>
  <c r="EH9" i="49"/>
  <c r="EP9" i="49"/>
  <c r="FB9" i="49"/>
  <c r="FV9" i="49"/>
  <c r="I9" i="49"/>
  <c r="U9" i="49"/>
  <c r="AG9" i="49"/>
  <c r="AO9" i="49"/>
  <c r="BA9" i="49"/>
  <c r="BM9" i="49"/>
  <c r="BU9" i="49"/>
  <c r="CG9" i="49"/>
  <c r="CS9" i="49"/>
  <c r="DE9" i="49"/>
  <c r="DM9" i="49"/>
  <c r="DY9" i="49"/>
  <c r="EK9" i="49"/>
  <c r="EW9" i="49"/>
  <c r="FE9" i="49"/>
  <c r="FQ9" i="49"/>
  <c r="J9" i="49"/>
  <c r="V9" i="49"/>
  <c r="AH9" i="49"/>
  <c r="AP9" i="49"/>
  <c r="BB9" i="49"/>
  <c r="BN9" i="49"/>
  <c r="BZ9" i="49"/>
  <c r="CH9" i="49"/>
  <c r="CT9" i="49"/>
  <c r="DF9" i="49"/>
  <c r="DN9" i="49"/>
  <c r="DZ9" i="49"/>
  <c r="EL9" i="49"/>
  <c r="EX9" i="49"/>
  <c r="FF9" i="49"/>
  <c r="FR9" i="49"/>
  <c r="C9" i="49"/>
  <c r="K9" i="49"/>
  <c r="W9" i="49"/>
  <c r="AI9" i="49"/>
  <c r="AQ9" i="49"/>
  <c r="BC9" i="49"/>
  <c r="BO9" i="49"/>
  <c r="CA9" i="49"/>
  <c r="CI9" i="49"/>
  <c r="CU9" i="49"/>
  <c r="DG9" i="49"/>
  <c r="DS9" i="49"/>
  <c r="EA9" i="49"/>
  <c r="EM9" i="49"/>
  <c r="EY9" i="49"/>
  <c r="FG9" i="49"/>
  <c r="FS9" i="49"/>
  <c r="D9" i="49"/>
  <c r="L9" i="49"/>
  <c r="X9" i="49"/>
  <c r="AJ9" i="49"/>
  <c r="AV9" i="49"/>
  <c r="BD9" i="49"/>
  <c r="BP9" i="49"/>
  <c r="CB9" i="49"/>
  <c r="CJ9" i="49"/>
  <c r="CV9" i="49"/>
  <c r="DH9" i="49"/>
  <c r="DT9" i="49"/>
  <c r="EB9" i="49"/>
  <c r="EN9" i="49"/>
  <c r="EZ9" i="49"/>
  <c r="FL9" i="49"/>
  <c r="FT9" i="49"/>
  <c r="R9" i="49"/>
  <c r="AX9" i="49"/>
  <c r="BR9" i="49"/>
  <c r="DJ9" i="49"/>
  <c r="FN9" i="49"/>
  <c r="G9" i="49"/>
  <c r="S9" i="49"/>
  <c r="AA9" i="49"/>
  <c r="AM9" i="49"/>
  <c r="AY9" i="49"/>
  <c r="BK9" i="49"/>
  <c r="BS9" i="49"/>
  <c r="CE9" i="49"/>
  <c r="CQ9" i="49"/>
  <c r="CY9" i="49"/>
  <c r="DK9" i="49"/>
  <c r="DW9" i="49"/>
  <c r="EI9" i="49"/>
  <c r="EQ9" i="49"/>
  <c r="FC9" i="49"/>
  <c r="FO9" i="49"/>
  <c r="H9" i="49"/>
  <c r="T9" i="49"/>
  <c r="AB9" i="49"/>
  <c r="AN9" i="49"/>
  <c r="AZ9" i="49"/>
  <c r="BL9" i="49"/>
  <c r="BT9" i="49"/>
  <c r="CF9" i="49"/>
  <c r="CR9" i="49"/>
  <c r="DD9" i="49"/>
  <c r="DL9" i="49"/>
  <c r="DX9" i="49"/>
  <c r="EJ9" i="49"/>
  <c r="ER9" i="49"/>
  <c r="FD9" i="49"/>
  <c r="CU8" i="49"/>
  <c r="E8" i="49"/>
  <c r="M8" i="49"/>
  <c r="Y8" i="49"/>
  <c r="AK8" i="49"/>
  <c r="AW8" i="49"/>
  <c r="BE8" i="49"/>
  <c r="BQ8" i="49"/>
  <c r="CC8" i="49"/>
  <c r="CO8" i="49"/>
  <c r="CW8" i="49"/>
  <c r="DI8" i="49"/>
  <c r="DU8" i="49"/>
  <c r="EC8" i="49"/>
  <c r="EO8" i="49"/>
  <c r="FA8" i="49"/>
  <c r="FM8" i="49"/>
  <c r="FU8" i="49"/>
  <c r="F8" i="49"/>
  <c r="R8" i="49"/>
  <c r="Z8" i="49"/>
  <c r="AL8" i="49"/>
  <c r="AX8" i="49"/>
  <c r="BF8" i="49"/>
  <c r="BR8" i="49"/>
  <c r="CD8" i="49"/>
  <c r="CP8" i="49"/>
  <c r="CX8" i="49"/>
  <c r="DJ8" i="49"/>
  <c r="DV8" i="49"/>
  <c r="EH8" i="49"/>
  <c r="EP8" i="49"/>
  <c r="FB8" i="49"/>
  <c r="FN8" i="49"/>
  <c r="FV8" i="49"/>
  <c r="C8" i="49"/>
  <c r="K8" i="49"/>
  <c r="W8" i="49"/>
  <c r="AI8" i="49"/>
  <c r="AQ8" i="49"/>
  <c r="BC8" i="49"/>
  <c r="BO8" i="49"/>
  <c r="CA8" i="49"/>
  <c r="CI8" i="49"/>
  <c r="DG8" i="49"/>
  <c r="DS8" i="49"/>
  <c r="EA8" i="49"/>
  <c r="EM8" i="49"/>
  <c r="EY8" i="49"/>
  <c r="FG8" i="49"/>
  <c r="FS8" i="49"/>
  <c r="D8" i="49"/>
  <c r="L8" i="49"/>
  <c r="X8" i="49"/>
  <c r="AJ8" i="49"/>
  <c r="AV8" i="49"/>
  <c r="BD8" i="49"/>
  <c r="BP8" i="49"/>
  <c r="CB8" i="49"/>
  <c r="CJ8" i="49"/>
  <c r="CV8" i="49"/>
  <c r="DH8" i="49"/>
  <c r="DT8" i="49"/>
  <c r="EB8" i="49"/>
  <c r="EN8" i="49"/>
  <c r="EZ8" i="49"/>
  <c r="FL8" i="49"/>
  <c r="F7" i="49"/>
  <c r="R7" i="49"/>
  <c r="Z7" i="49"/>
  <c r="AL7" i="49"/>
  <c r="AX7" i="49"/>
  <c r="BF7" i="49"/>
  <c r="BR7" i="49"/>
  <c r="CD7" i="49"/>
  <c r="CP7" i="49"/>
  <c r="CX7" i="49"/>
  <c r="DJ7" i="49"/>
  <c r="DV7" i="49"/>
  <c r="EH7" i="49"/>
  <c r="EP7" i="49"/>
  <c r="FB7" i="49"/>
  <c r="FN7" i="49"/>
  <c r="FV7" i="49"/>
  <c r="G7" i="49"/>
  <c r="S7" i="49"/>
  <c r="AA7" i="49"/>
  <c r="AM7" i="49"/>
  <c r="AY7" i="49"/>
  <c r="BK7" i="49"/>
  <c r="BS7" i="49"/>
  <c r="CE7" i="49"/>
  <c r="CQ7" i="49"/>
  <c r="CY7" i="49"/>
  <c r="DK7" i="49"/>
  <c r="DW7" i="49"/>
  <c r="EI7" i="49"/>
  <c r="EQ7" i="49"/>
  <c r="FC7" i="49"/>
  <c r="FO7" i="49"/>
  <c r="I7" i="49"/>
  <c r="U7" i="49"/>
  <c r="AG7" i="49"/>
  <c r="AO7" i="49"/>
  <c r="BA7" i="49"/>
  <c r="BM7" i="49"/>
  <c r="BU7" i="49"/>
  <c r="CG7" i="49"/>
  <c r="CS7" i="49"/>
  <c r="DE7" i="49"/>
  <c r="DM7" i="49"/>
  <c r="DY7" i="49"/>
  <c r="EK7" i="49"/>
  <c r="EW7" i="49"/>
  <c r="FE7" i="49"/>
  <c r="FQ7" i="49"/>
  <c r="J7" i="49"/>
  <c r="V7" i="49"/>
  <c r="AH7" i="49"/>
  <c r="AP7" i="49"/>
  <c r="BB7" i="49"/>
  <c r="BN7" i="49"/>
  <c r="BZ7" i="49"/>
  <c r="CH7" i="49"/>
  <c r="CT7" i="49"/>
  <c r="DF7" i="49"/>
  <c r="DN7" i="49"/>
  <c r="DZ7" i="49"/>
  <c r="EL7" i="49"/>
  <c r="EX7" i="49"/>
  <c r="FF7" i="49"/>
  <c r="FR7" i="49"/>
  <c r="D7" i="49"/>
  <c r="L7" i="49"/>
  <c r="X7" i="49"/>
  <c r="AJ7" i="49"/>
  <c r="AV7" i="49"/>
  <c r="BD7" i="49"/>
  <c r="BP7" i="49"/>
  <c r="CB7" i="49"/>
  <c r="CJ7" i="49"/>
  <c r="CV7" i="49"/>
  <c r="DH7" i="49"/>
  <c r="DT7" i="49"/>
  <c r="EB7" i="49"/>
  <c r="EN7" i="49"/>
  <c r="EZ7" i="49"/>
  <c r="FL7" i="49"/>
  <c r="FT7" i="49"/>
  <c r="H7" i="49"/>
  <c r="T7" i="49"/>
  <c r="AB7" i="49"/>
  <c r="AN7" i="49"/>
  <c r="AZ7" i="49"/>
  <c r="BL7" i="49"/>
  <c r="BT7" i="49"/>
  <c r="CF7" i="49"/>
  <c r="CR7" i="49"/>
  <c r="DD7" i="49"/>
  <c r="DL7" i="49"/>
  <c r="DX7" i="49"/>
  <c r="EJ7" i="49"/>
  <c r="ER7" i="49"/>
  <c r="FD7" i="49"/>
  <c r="FQ71" i="49"/>
  <c r="FE71" i="49"/>
  <c r="EW71" i="49"/>
  <c r="EK71" i="49"/>
  <c r="DY71" i="49"/>
  <c r="DM71" i="49"/>
  <c r="DE71" i="49"/>
  <c r="CS71" i="49"/>
  <c r="CG71" i="49"/>
  <c r="BU71" i="49"/>
  <c r="BM71" i="49"/>
  <c r="BA71" i="49"/>
  <c r="AO71" i="49"/>
  <c r="AG71" i="49"/>
  <c r="U71" i="49"/>
  <c r="I71" i="49"/>
  <c r="FS79" i="49"/>
  <c r="FG79" i="49"/>
  <c r="EY79" i="49"/>
  <c r="EM79" i="49"/>
  <c r="EA79" i="49"/>
  <c r="DS79" i="49"/>
  <c r="DG79" i="49"/>
  <c r="CU79" i="49"/>
  <c r="CI79" i="49"/>
  <c r="CA79" i="49"/>
  <c r="BO79" i="49"/>
  <c r="BC79" i="49"/>
  <c r="AQ79" i="49"/>
  <c r="AI79" i="49"/>
  <c r="W79" i="49"/>
  <c r="K79" i="49"/>
  <c r="C79" i="49"/>
  <c r="FN79" i="49"/>
  <c r="FA79" i="49"/>
  <c r="EN79" i="49"/>
  <c r="DZ79" i="49"/>
  <c r="DM79" i="49"/>
  <c r="DD79" i="49"/>
  <c r="CQ79" i="49"/>
  <c r="CD79" i="49"/>
  <c r="BQ79" i="49"/>
  <c r="BD79" i="49"/>
  <c r="AP79" i="49"/>
  <c r="AG79" i="49"/>
  <c r="T79" i="49"/>
  <c r="G79" i="49"/>
  <c r="FV79" i="49"/>
  <c r="FM79" i="49"/>
  <c r="EZ79" i="49"/>
  <c r="EL79" i="49"/>
  <c r="DY79" i="49"/>
  <c r="DL79" i="49"/>
  <c r="CY79" i="49"/>
  <c r="FU79" i="49"/>
  <c r="FL79" i="49"/>
  <c r="EX79" i="49"/>
  <c r="EK79" i="49"/>
  <c r="DX79" i="49"/>
  <c r="DK79" i="49"/>
  <c r="CX79" i="49"/>
  <c r="FO79" i="49"/>
  <c r="FB79" i="49"/>
  <c r="EO79" i="49"/>
  <c r="EB79" i="49"/>
  <c r="DN79" i="49"/>
  <c r="DE79" i="49"/>
  <c r="CR79" i="49"/>
  <c r="CE79" i="49"/>
  <c r="BR79" i="49"/>
  <c r="BE79" i="49"/>
  <c r="AV79" i="49"/>
  <c r="AH79" i="49"/>
  <c r="U79" i="49"/>
  <c r="H79" i="49"/>
  <c r="FU87" i="49"/>
  <c r="FM87" i="49"/>
  <c r="FA87" i="49"/>
  <c r="EO87" i="49"/>
  <c r="EC87" i="49"/>
  <c r="DU87" i="49"/>
  <c r="DI87" i="49"/>
  <c r="CW87" i="49"/>
  <c r="CO87" i="49"/>
  <c r="CC87" i="49"/>
  <c r="BQ87" i="49"/>
  <c r="BE87" i="49"/>
  <c r="AW87" i="49"/>
  <c r="AK87" i="49"/>
  <c r="Y87" i="49"/>
  <c r="M87" i="49"/>
  <c r="E87" i="49"/>
  <c r="FT87" i="49"/>
  <c r="FG87" i="49"/>
  <c r="FV87" i="49"/>
  <c r="FL87" i="49"/>
  <c r="EY87" i="49"/>
  <c r="EL87" i="49"/>
  <c r="DY87" i="49"/>
  <c r="DL87" i="49"/>
  <c r="CY87" i="49"/>
  <c r="CP87" i="49"/>
  <c r="CB87" i="49"/>
  <c r="BO87" i="49"/>
  <c r="BB87" i="49"/>
  <c r="AO87" i="49"/>
  <c r="AB87" i="49"/>
  <c r="S87" i="49"/>
  <c r="F87" i="49"/>
  <c r="FO87" i="49"/>
  <c r="EX87" i="49"/>
  <c r="EJ87" i="49"/>
  <c r="DV87" i="49"/>
  <c r="DG87" i="49"/>
  <c r="CS87" i="49"/>
  <c r="CE87" i="49"/>
  <c r="BP87" i="49"/>
  <c r="BA87" i="49"/>
  <c r="AM87" i="49"/>
  <c r="X87" i="49"/>
  <c r="J87" i="49"/>
  <c r="FN87" i="49"/>
  <c r="EW87" i="49"/>
  <c r="EI87" i="49"/>
  <c r="DT87" i="49"/>
  <c r="DF87" i="49"/>
  <c r="CR87" i="49"/>
  <c r="CD87" i="49"/>
  <c r="BN87" i="49"/>
  <c r="AZ87" i="49"/>
  <c r="AL87" i="49"/>
  <c r="W87" i="49"/>
  <c r="I87" i="49"/>
  <c r="FF87" i="49"/>
  <c r="ER87" i="49"/>
  <c r="EH87" i="49"/>
  <c r="DS87" i="49"/>
  <c r="DE87" i="49"/>
  <c r="CQ87" i="49"/>
  <c r="CA87" i="49"/>
  <c r="BM87" i="49"/>
  <c r="AY87" i="49"/>
  <c r="AJ87" i="49"/>
  <c r="V87" i="49"/>
  <c r="H87" i="49"/>
  <c r="FR87" i="49"/>
  <c r="FC87" i="49"/>
  <c r="EN87" i="49"/>
  <c r="DZ87" i="49"/>
  <c r="DK87" i="49"/>
  <c r="CV87" i="49"/>
  <c r="CH87" i="49"/>
  <c r="BT87" i="49"/>
  <c r="BF87" i="49"/>
  <c r="AQ87" i="49"/>
  <c r="AG87" i="49"/>
  <c r="R87" i="49"/>
  <c r="C87" i="49"/>
  <c r="FP87" i="49"/>
  <c r="EZ87" i="49"/>
  <c r="EK87" i="49"/>
  <c r="DW87" i="49"/>
  <c r="DH87" i="49"/>
  <c r="CT87" i="49"/>
  <c r="CF87" i="49"/>
  <c r="BR87" i="49"/>
  <c r="BC87" i="49"/>
  <c r="AN87" i="49"/>
  <c r="Z87" i="49"/>
  <c r="K87" i="49"/>
  <c r="FO95" i="49"/>
  <c r="FT95" i="49"/>
  <c r="EC95" i="49"/>
  <c r="CX95" i="49"/>
  <c r="CA95" i="49"/>
  <c r="AQ95" i="49"/>
  <c r="T95" i="49"/>
  <c r="FC95" i="49"/>
  <c r="DN95" i="49"/>
  <c r="CG95" i="49"/>
  <c r="BD95" i="49"/>
  <c r="U95" i="49"/>
  <c r="EW95" i="49"/>
  <c r="DJ95" i="49"/>
  <c r="BN95" i="49"/>
  <c r="AB95" i="49"/>
  <c r="FB95" i="49"/>
  <c r="DL95" i="49"/>
  <c r="BU95" i="49"/>
  <c r="AJ95" i="49"/>
  <c r="EB95" i="49"/>
  <c r="CF95" i="49"/>
  <c r="Z95" i="49"/>
  <c r="EA95" i="49"/>
  <c r="CB95" i="49"/>
  <c r="V95" i="49"/>
  <c r="FV95" i="49"/>
  <c r="DS95" i="49"/>
  <c r="BL95" i="49"/>
  <c r="H95" i="49"/>
  <c r="FD95" i="49"/>
  <c r="CU95" i="49"/>
  <c r="AV95" i="49"/>
  <c r="D95" i="49"/>
  <c r="EL95" i="49"/>
  <c r="CP95" i="49"/>
  <c r="AO95" i="49"/>
  <c r="CX119" i="49"/>
  <c r="BE119" i="49"/>
  <c r="AQ119" i="49"/>
  <c r="FF119" i="49"/>
  <c r="U119" i="49"/>
  <c r="EP119" i="49"/>
  <c r="DX119" i="49"/>
  <c r="CP119" i="49"/>
  <c r="FB119" i="49"/>
  <c r="AA89" i="49"/>
  <c r="BR89" i="49"/>
  <c r="DK89" i="49"/>
  <c r="E95" i="49"/>
  <c r="EN95" i="49"/>
  <c r="FS73" i="49"/>
  <c r="FG73" i="49"/>
  <c r="EY73" i="49"/>
  <c r="EM73" i="49"/>
  <c r="EA73" i="49"/>
  <c r="DS73" i="49"/>
  <c r="DG73" i="49"/>
  <c r="CU73" i="49"/>
  <c r="CI73" i="49"/>
  <c r="CA73" i="49"/>
  <c r="BO73" i="49"/>
  <c r="BC73" i="49"/>
  <c r="AQ73" i="49"/>
  <c r="AI73" i="49"/>
  <c r="W73" i="49"/>
  <c r="K73" i="49"/>
  <c r="C73" i="49"/>
  <c r="FU73" i="49"/>
  <c r="FL73" i="49"/>
  <c r="EX73" i="49"/>
  <c r="EK73" i="49"/>
  <c r="DX73" i="49"/>
  <c r="DK73" i="49"/>
  <c r="CX73" i="49"/>
  <c r="CO73" i="49"/>
  <c r="CB73" i="49"/>
  <c r="BN73" i="49"/>
  <c r="BA73" i="49"/>
  <c r="AN73" i="49"/>
  <c r="AA73" i="49"/>
  <c r="R73" i="49"/>
  <c r="E73" i="49"/>
  <c r="FV73" i="49"/>
  <c r="FS81" i="49"/>
  <c r="FG81" i="49"/>
  <c r="EY81" i="49"/>
  <c r="EM81" i="49"/>
  <c r="EA81" i="49"/>
  <c r="DS81" i="49"/>
  <c r="DG81" i="49"/>
  <c r="CU81" i="49"/>
  <c r="CI81" i="49"/>
  <c r="CA81" i="49"/>
  <c r="BO81" i="49"/>
  <c r="BC81" i="49"/>
  <c r="AQ81" i="49"/>
  <c r="AI81" i="49"/>
  <c r="W81" i="49"/>
  <c r="K81" i="49"/>
  <c r="C81" i="49"/>
  <c r="FO81" i="49"/>
  <c r="FB81" i="49"/>
  <c r="EO81" i="49"/>
  <c r="EB81" i="49"/>
  <c r="DN81" i="49"/>
  <c r="DE81" i="49"/>
  <c r="CR81" i="49"/>
  <c r="CE81" i="49"/>
  <c r="BR81" i="49"/>
  <c r="BE81" i="49"/>
  <c r="AV81" i="49"/>
  <c r="AH81" i="49"/>
  <c r="U81" i="49"/>
  <c r="H81" i="49"/>
  <c r="FN81" i="49"/>
  <c r="FA81" i="49"/>
  <c r="EN81" i="49"/>
  <c r="DZ81" i="49"/>
  <c r="DM81" i="49"/>
  <c r="DD81" i="49"/>
  <c r="CQ81" i="49"/>
  <c r="CD81" i="49"/>
  <c r="BQ81" i="49"/>
  <c r="BD81" i="49"/>
  <c r="AP81" i="49"/>
  <c r="AG81" i="49"/>
  <c r="T81" i="49"/>
  <c r="G81" i="49"/>
  <c r="FV81" i="49"/>
  <c r="FM81" i="49"/>
  <c r="EZ81" i="49"/>
  <c r="EL81" i="49"/>
  <c r="DY81" i="49"/>
  <c r="DL81" i="49"/>
  <c r="CY81" i="49"/>
  <c r="CP81" i="49"/>
  <c r="CC81" i="49"/>
  <c r="BP81" i="49"/>
  <c r="BB81" i="49"/>
  <c r="AO81" i="49"/>
  <c r="AB81" i="49"/>
  <c r="S81" i="49"/>
  <c r="F81" i="49"/>
  <c r="FP81" i="49"/>
  <c r="FC81" i="49"/>
  <c r="EP81" i="49"/>
  <c r="EC81" i="49"/>
  <c r="DT81" i="49"/>
  <c r="DF81" i="49"/>
  <c r="CS81" i="49"/>
  <c r="CF81" i="49"/>
  <c r="BS81" i="49"/>
  <c r="BF81" i="49"/>
  <c r="AW81" i="49"/>
  <c r="AJ81" i="49"/>
  <c r="V81" i="49"/>
  <c r="I81" i="49"/>
  <c r="FU89" i="49"/>
  <c r="FM89" i="49"/>
  <c r="FA89" i="49"/>
  <c r="EO89" i="49"/>
  <c r="EC89" i="49"/>
  <c r="DU89" i="49"/>
  <c r="DI89" i="49"/>
  <c r="CW89" i="49"/>
  <c r="CO89" i="49"/>
  <c r="CC89" i="49"/>
  <c r="BQ89" i="49"/>
  <c r="BE89" i="49"/>
  <c r="AW89" i="49"/>
  <c r="AK89" i="49"/>
  <c r="Y89" i="49"/>
  <c r="M89" i="49"/>
  <c r="E89" i="49"/>
  <c r="FV89" i="49"/>
  <c r="FL89" i="49"/>
  <c r="EY89" i="49"/>
  <c r="EL89" i="49"/>
  <c r="DY89" i="49"/>
  <c r="DL89" i="49"/>
  <c r="CY89" i="49"/>
  <c r="CP89" i="49"/>
  <c r="CB89" i="49"/>
  <c r="BO89" i="49"/>
  <c r="BB89" i="49"/>
  <c r="AO89" i="49"/>
  <c r="AB89" i="49"/>
  <c r="S89" i="49"/>
  <c r="F89" i="49"/>
  <c r="FN89" i="49"/>
  <c r="EZ89" i="49"/>
  <c r="EM89" i="49"/>
  <c r="DZ89" i="49"/>
  <c r="DM89" i="49"/>
  <c r="DD89" i="49"/>
  <c r="CQ89" i="49"/>
  <c r="CD89" i="49"/>
  <c r="BP89" i="49"/>
  <c r="BC89" i="49"/>
  <c r="AP89" i="49"/>
  <c r="AG89" i="49"/>
  <c r="T89" i="49"/>
  <c r="G89" i="49"/>
  <c r="FR89" i="49"/>
  <c r="FC89" i="49"/>
  <c r="EK89" i="49"/>
  <c r="DV89" i="49"/>
  <c r="DF89" i="49"/>
  <c r="CJ89" i="49"/>
  <c r="BU89" i="49"/>
  <c r="BF89" i="49"/>
  <c r="AN89" i="49"/>
  <c r="X89" i="49"/>
  <c r="I89" i="49"/>
  <c r="FQ89" i="49"/>
  <c r="FB89" i="49"/>
  <c r="EJ89" i="49"/>
  <c r="DT89" i="49"/>
  <c r="DE89" i="49"/>
  <c r="CI89" i="49"/>
  <c r="BT89" i="49"/>
  <c r="BD89" i="49"/>
  <c r="AM89" i="49"/>
  <c r="W89" i="49"/>
  <c r="H89" i="49"/>
  <c r="FP89" i="49"/>
  <c r="EX89" i="49"/>
  <c r="EI89" i="49"/>
  <c r="DS89" i="49"/>
  <c r="CX89" i="49"/>
  <c r="CH89" i="49"/>
  <c r="BS89" i="49"/>
  <c r="BA89" i="49"/>
  <c r="AL89" i="49"/>
  <c r="V89" i="49"/>
  <c r="D89" i="49"/>
  <c r="FF89" i="49"/>
  <c r="EQ89" i="49"/>
  <c r="EA89" i="49"/>
  <c r="DJ89" i="49"/>
  <c r="CT89" i="49"/>
  <c r="CE89" i="49"/>
  <c r="BM89" i="49"/>
  <c r="AX89" i="49"/>
  <c r="AH89" i="49"/>
  <c r="L89" i="49"/>
  <c r="FS89" i="49"/>
  <c r="FD89" i="49"/>
  <c r="EN89" i="49"/>
  <c r="DW89" i="49"/>
  <c r="DG89" i="49"/>
  <c r="CR89" i="49"/>
  <c r="BZ89" i="49"/>
  <c r="BK89" i="49"/>
  <c r="AQ89" i="49"/>
  <c r="Z89" i="49"/>
  <c r="J89" i="49"/>
  <c r="FF97" i="49"/>
  <c r="FO97" i="49"/>
  <c r="BM97" i="49"/>
  <c r="FN97" i="49"/>
  <c r="BF97" i="49"/>
  <c r="FP97" i="49"/>
  <c r="AG97" i="49"/>
  <c r="BK97" i="49"/>
  <c r="AB97" i="49"/>
  <c r="AA97" i="49"/>
  <c r="EH97" i="49"/>
  <c r="CT97" i="49"/>
  <c r="CQ97" i="49"/>
  <c r="FV113" i="49"/>
  <c r="R113" i="49"/>
  <c r="DY121" i="49"/>
  <c r="FG121" i="49"/>
  <c r="CI121" i="49"/>
  <c r="CA121" i="49"/>
  <c r="FU66" i="49"/>
  <c r="FM66" i="49"/>
  <c r="FA66" i="49"/>
  <c r="EO66" i="49"/>
  <c r="EC66" i="49"/>
  <c r="DU66" i="49"/>
  <c r="DI66" i="49"/>
  <c r="CW66" i="49"/>
  <c r="FO74" i="49"/>
  <c r="FC74" i="49"/>
  <c r="EQ74" i="49"/>
  <c r="EI74" i="49"/>
  <c r="DW74" i="49"/>
  <c r="DK74" i="49"/>
  <c r="CY74" i="49"/>
  <c r="CQ74" i="49"/>
  <c r="CE74" i="49"/>
  <c r="BS74" i="49"/>
  <c r="BK74" i="49"/>
  <c r="AY74" i="49"/>
  <c r="AM74" i="49"/>
  <c r="AA74" i="49"/>
  <c r="S74" i="49"/>
  <c r="G74" i="49"/>
  <c r="FQ74" i="49"/>
  <c r="FD74" i="49"/>
  <c r="EP74" i="49"/>
  <c r="EC74" i="49"/>
  <c r="DT74" i="49"/>
  <c r="DG74" i="49"/>
  <c r="CT74" i="49"/>
  <c r="CG74" i="49"/>
  <c r="BT74" i="49"/>
  <c r="BF74" i="49"/>
  <c r="AW74" i="49"/>
  <c r="AJ74" i="49"/>
  <c r="W74" i="49"/>
  <c r="J74" i="49"/>
  <c r="FR74" i="49"/>
  <c r="FE74" i="49"/>
  <c r="ER74" i="49"/>
  <c r="EH74" i="49"/>
  <c r="DU74" i="49"/>
  <c r="DH74" i="49"/>
  <c r="CU74" i="49"/>
  <c r="CH74" i="49"/>
  <c r="BU74" i="49"/>
  <c r="BL74" i="49"/>
  <c r="AX74" i="49"/>
  <c r="AK74" i="49"/>
  <c r="X74" i="49"/>
  <c r="K74" i="49"/>
  <c r="FO82" i="49"/>
  <c r="FC82" i="49"/>
  <c r="EQ82" i="49"/>
  <c r="EI82" i="49"/>
  <c r="DW82" i="49"/>
  <c r="DK82" i="49"/>
  <c r="CY82" i="49"/>
  <c r="CQ82" i="49"/>
  <c r="CE82" i="49"/>
  <c r="BS82" i="49"/>
  <c r="BK82" i="49"/>
  <c r="AY82" i="49"/>
  <c r="AM82" i="49"/>
  <c r="AA82" i="49"/>
  <c r="S82" i="49"/>
  <c r="G82" i="49"/>
  <c r="FT82" i="49"/>
  <c r="FG82" i="49"/>
  <c r="EX82" i="49"/>
  <c r="EK82" i="49"/>
  <c r="DX82" i="49"/>
  <c r="DJ82" i="49"/>
  <c r="CW82" i="49"/>
  <c r="CJ82" i="49"/>
  <c r="CA82" i="49"/>
  <c r="BN82" i="49"/>
  <c r="BA82" i="49"/>
  <c r="AN82" i="49"/>
  <c r="Z82" i="49"/>
  <c r="M82" i="49"/>
  <c r="D82" i="49"/>
  <c r="FS82" i="49"/>
  <c r="FF82" i="49"/>
  <c r="EW82" i="49"/>
  <c r="EJ82" i="49"/>
  <c r="DV82" i="49"/>
  <c r="DI82" i="49"/>
  <c r="CV82" i="49"/>
  <c r="CI82" i="49"/>
  <c r="BZ82" i="49"/>
  <c r="BM82" i="49"/>
  <c r="AZ82" i="49"/>
  <c r="AL82" i="49"/>
  <c r="Y82" i="49"/>
  <c r="L82" i="49"/>
  <c r="C82" i="49"/>
  <c r="FR82" i="49"/>
  <c r="FE82" i="49"/>
  <c r="ER82" i="49"/>
  <c r="EH82" i="49"/>
  <c r="DU82" i="49"/>
  <c r="DH82" i="49"/>
  <c r="CU82" i="49"/>
  <c r="CH82" i="49"/>
  <c r="BU82" i="49"/>
  <c r="BL82" i="49"/>
  <c r="AX82" i="49"/>
  <c r="AK82" i="49"/>
  <c r="X82" i="49"/>
  <c r="K82" i="49"/>
  <c r="FU82" i="49"/>
  <c r="FL82" i="49"/>
  <c r="EY82" i="49"/>
  <c r="EL82" i="49"/>
  <c r="DY82" i="49"/>
  <c r="DL82" i="49"/>
  <c r="CX82" i="49"/>
  <c r="CO82" i="49"/>
  <c r="CB82" i="49"/>
  <c r="BO82" i="49"/>
  <c r="BB82" i="49"/>
  <c r="AO82" i="49"/>
  <c r="AB82" i="49"/>
  <c r="R82" i="49"/>
  <c r="E82" i="49"/>
  <c r="FV90" i="49"/>
  <c r="FN90" i="49"/>
  <c r="FB90" i="49"/>
  <c r="EP90" i="49"/>
  <c r="EH90" i="49"/>
  <c r="DV90" i="49"/>
  <c r="DJ90" i="49"/>
  <c r="CX90" i="49"/>
  <c r="CP90" i="49"/>
  <c r="CD90" i="49"/>
  <c r="BR90" i="49"/>
  <c r="BF90" i="49"/>
  <c r="AX90" i="49"/>
  <c r="FU90" i="49"/>
  <c r="FL90" i="49"/>
  <c r="EY90" i="49"/>
  <c r="EL90" i="49"/>
  <c r="DY90" i="49"/>
  <c r="DL90" i="49"/>
  <c r="CY90" i="49"/>
  <c r="CO90" i="49"/>
  <c r="CB90" i="49"/>
  <c r="BO90" i="49"/>
  <c r="BB90" i="49"/>
  <c r="AO90" i="49"/>
  <c r="AG90" i="49"/>
  <c r="U90" i="49"/>
  <c r="I90" i="49"/>
  <c r="FT90" i="49"/>
  <c r="FF90" i="49"/>
  <c r="ER90" i="49"/>
  <c r="EC90" i="49"/>
  <c r="DS90" i="49"/>
  <c r="DE90" i="49"/>
  <c r="CQ90" i="49"/>
  <c r="CA90" i="49"/>
  <c r="BM90" i="49"/>
  <c r="AY90" i="49"/>
  <c r="AK90" i="49"/>
  <c r="X90" i="49"/>
  <c r="K90" i="49"/>
  <c r="FG90" i="49"/>
  <c r="EW90" i="49"/>
  <c r="EI90" i="49"/>
  <c r="DT90" i="49"/>
  <c r="DF90" i="49"/>
  <c r="CR90" i="49"/>
  <c r="CC90" i="49"/>
  <c r="BN90" i="49"/>
  <c r="AZ90" i="49"/>
  <c r="AL90" i="49"/>
  <c r="Y90" i="49"/>
  <c r="L90" i="49"/>
  <c r="C90" i="49"/>
  <c r="FS90" i="49"/>
  <c r="FC90" i="49"/>
  <c r="EK90" i="49"/>
  <c r="DN90" i="49"/>
  <c r="CV90" i="49"/>
  <c r="CF90" i="49"/>
  <c r="BL90" i="49"/>
  <c r="AQ90" i="49"/>
  <c r="AA90" i="49"/>
  <c r="J90" i="49"/>
  <c r="FR90" i="49"/>
  <c r="FA90" i="49"/>
  <c r="EJ90" i="49"/>
  <c r="DM90" i="49"/>
  <c r="CU90" i="49"/>
  <c r="CE90" i="49"/>
  <c r="BK90" i="49"/>
  <c r="AP90" i="49"/>
  <c r="Z90" i="49"/>
  <c r="H90" i="49"/>
  <c r="FQ90" i="49"/>
  <c r="EZ90" i="49"/>
  <c r="EB90" i="49"/>
  <c r="DK90" i="49"/>
  <c r="CT90" i="49"/>
  <c r="BZ90" i="49"/>
  <c r="BE90" i="49"/>
  <c r="AN90" i="49"/>
  <c r="W90" i="49"/>
  <c r="G90" i="49"/>
  <c r="FM90" i="49"/>
  <c r="EO90" i="49"/>
  <c r="DX90" i="49"/>
  <c r="DG90" i="49"/>
  <c r="CI90" i="49"/>
  <c r="BS90" i="49"/>
  <c r="BA90" i="49"/>
  <c r="AI90" i="49"/>
  <c r="S90" i="49"/>
  <c r="D90" i="49"/>
  <c r="FD90" i="49"/>
  <c r="EM90" i="49"/>
  <c r="DU90" i="49"/>
  <c r="CW90" i="49"/>
  <c r="CG90" i="49"/>
  <c r="BP90" i="49"/>
  <c r="AV90" i="49"/>
  <c r="AB90" i="49"/>
  <c r="M90" i="49"/>
  <c r="G87" i="49"/>
  <c r="AV87" i="49"/>
  <c r="CG87" i="49"/>
  <c r="DN87" i="49"/>
  <c r="FD87" i="49"/>
  <c r="AV89" i="49"/>
  <c r="CG89" i="49"/>
  <c r="EB89" i="49"/>
  <c r="FT89" i="49"/>
  <c r="AM90" i="49"/>
  <c r="CJ90" i="49"/>
  <c r="EN90" i="49"/>
  <c r="BE95" i="49"/>
  <c r="CS97" i="49"/>
  <c r="L87" i="49"/>
  <c r="AX87" i="49"/>
  <c r="CI87" i="49"/>
  <c r="DX87" i="49"/>
  <c r="FE87" i="49"/>
  <c r="C89" i="49"/>
  <c r="AY89" i="49"/>
  <c r="CS89" i="49"/>
  <c r="EH89" i="49"/>
  <c r="E90" i="49"/>
  <c r="AW90" i="49"/>
  <c r="CS90" i="49"/>
  <c r="EQ90" i="49"/>
  <c r="BF95" i="49"/>
  <c r="EA97" i="49"/>
  <c r="X81" i="49"/>
  <c r="AX81" i="49"/>
  <c r="BT81" i="49"/>
  <c r="CT81" i="49"/>
  <c r="DU81" i="49"/>
  <c r="EQ81" i="49"/>
  <c r="FQ81" i="49"/>
  <c r="T87" i="49"/>
  <c r="BD87" i="49"/>
  <c r="CJ87" i="49"/>
  <c r="EA87" i="49"/>
  <c r="FQ87" i="49"/>
  <c r="K89" i="49"/>
  <c r="AZ89" i="49"/>
  <c r="CU89" i="49"/>
  <c r="EP89" i="49"/>
  <c r="F90" i="49"/>
  <c r="BC90" i="49"/>
  <c r="DD90" i="49"/>
  <c r="EX90" i="49"/>
  <c r="CT95" i="49"/>
  <c r="EC97" i="49"/>
  <c r="V119" i="49"/>
  <c r="FO72" i="49"/>
  <c r="FC72" i="49"/>
  <c r="EQ72" i="49"/>
  <c r="EI72" i="49"/>
  <c r="DW72" i="49"/>
  <c r="DK72" i="49"/>
  <c r="CY72" i="49"/>
  <c r="CQ72" i="49"/>
  <c r="CE72" i="49"/>
  <c r="BS72" i="49"/>
  <c r="BK72" i="49"/>
  <c r="FO80" i="49"/>
  <c r="FC80" i="49"/>
  <c r="EQ80" i="49"/>
  <c r="EI80" i="49"/>
  <c r="DW80" i="49"/>
  <c r="DK80" i="49"/>
  <c r="CY80" i="49"/>
  <c r="CQ80" i="49"/>
  <c r="CE80" i="49"/>
  <c r="BS80" i="49"/>
  <c r="BK80" i="49"/>
  <c r="AY80" i="49"/>
  <c r="AM80" i="49"/>
  <c r="AA80" i="49"/>
  <c r="S80" i="49"/>
  <c r="G80" i="49"/>
  <c r="FQ88" i="49"/>
  <c r="FE88" i="49"/>
  <c r="EW88" i="49"/>
  <c r="EK88" i="49"/>
  <c r="DY88" i="49"/>
  <c r="DM88" i="49"/>
  <c r="DE88" i="49"/>
  <c r="CS88" i="49"/>
  <c r="CG88" i="49"/>
  <c r="BU88" i="49"/>
  <c r="BM88" i="49"/>
  <c r="BA88" i="49"/>
  <c r="AO88" i="49"/>
  <c r="AG88" i="49"/>
  <c r="U88" i="49"/>
  <c r="I88" i="49"/>
  <c r="FP88" i="49"/>
  <c r="FC88" i="49"/>
  <c r="EP88" i="49"/>
  <c r="EC88" i="49"/>
  <c r="DT88" i="49"/>
  <c r="DG88" i="49"/>
  <c r="CT88" i="49"/>
  <c r="CF88" i="49"/>
  <c r="BS88" i="49"/>
  <c r="BF88" i="49"/>
  <c r="AW88" i="49"/>
  <c r="AJ88" i="49"/>
  <c r="W88" i="49"/>
  <c r="J88" i="49"/>
  <c r="FR88" i="49"/>
  <c r="FD88" i="49"/>
  <c r="EQ88" i="49"/>
  <c r="EH88" i="49"/>
  <c r="DU88" i="49"/>
  <c r="DH88" i="49"/>
  <c r="CU88" i="49"/>
  <c r="CH88" i="49"/>
  <c r="BT88" i="49"/>
  <c r="BK88" i="49"/>
  <c r="AX88" i="49"/>
  <c r="AK88" i="49"/>
  <c r="X88" i="49"/>
  <c r="K88" i="49"/>
  <c r="FS75" i="49"/>
  <c r="FG75" i="49"/>
  <c r="EY75" i="49"/>
  <c r="EM75" i="49"/>
  <c r="EA75" i="49"/>
  <c r="DS75" i="49"/>
  <c r="DG75" i="49"/>
  <c r="CU75" i="49"/>
  <c r="CI75" i="49"/>
  <c r="CA75" i="49"/>
  <c r="BO75" i="49"/>
  <c r="BC75" i="49"/>
  <c r="AQ75" i="49"/>
  <c r="AI75" i="49"/>
  <c r="W75" i="49"/>
  <c r="K75" i="49"/>
  <c r="C75" i="49"/>
  <c r="FU83" i="49"/>
  <c r="FM83" i="49"/>
  <c r="FA83" i="49"/>
  <c r="EO83" i="49"/>
  <c r="EC83" i="49"/>
  <c r="DU83" i="49"/>
  <c r="DI83" i="49"/>
  <c r="CW83" i="49"/>
  <c r="CO83" i="49"/>
  <c r="FS83" i="49"/>
  <c r="FF83" i="49"/>
  <c r="EW83" i="49"/>
  <c r="EJ83" i="49"/>
  <c r="DW83" i="49"/>
  <c r="DJ83" i="49"/>
  <c r="CV83" i="49"/>
  <c r="CI83" i="49"/>
  <c r="CA83" i="49"/>
  <c r="BO83" i="49"/>
  <c r="BC83" i="49"/>
  <c r="AQ83" i="49"/>
  <c r="AI83" i="49"/>
  <c r="W83" i="49"/>
  <c r="K83" i="49"/>
  <c r="C83" i="49"/>
  <c r="FR91" i="49"/>
  <c r="FF91" i="49"/>
  <c r="EX91" i="49"/>
  <c r="EL91" i="49"/>
  <c r="DZ91" i="49"/>
  <c r="DN91" i="49"/>
  <c r="DF91" i="49"/>
  <c r="CT91" i="49"/>
  <c r="CH91" i="49"/>
  <c r="BZ91" i="49"/>
  <c r="BN91" i="49"/>
  <c r="BB91" i="49"/>
  <c r="AP91" i="49"/>
  <c r="AH91" i="49"/>
  <c r="V91" i="49"/>
  <c r="J91" i="49"/>
  <c r="FQ91" i="49"/>
  <c r="FD91" i="49"/>
  <c r="EQ91" i="49"/>
  <c r="EH91" i="49"/>
  <c r="DU91" i="49"/>
  <c r="DH91" i="49"/>
  <c r="CU91" i="49"/>
  <c r="CG91" i="49"/>
  <c r="BT91" i="49"/>
  <c r="BK91" i="49"/>
  <c r="AX91" i="49"/>
  <c r="AK91" i="49"/>
  <c r="X91" i="49"/>
  <c r="K91" i="49"/>
  <c r="FN91" i="49"/>
  <c r="EZ91" i="49"/>
  <c r="EK91" i="49"/>
  <c r="DW91" i="49"/>
  <c r="DI91" i="49"/>
  <c r="CS91" i="49"/>
  <c r="CE91" i="49"/>
  <c r="BQ91" i="49"/>
  <c r="BC91" i="49"/>
  <c r="AN91" i="49"/>
  <c r="Z91" i="49"/>
  <c r="L91" i="49"/>
  <c r="FO91" i="49"/>
  <c r="FA91" i="49"/>
  <c r="EM91" i="49"/>
  <c r="DX91" i="49"/>
  <c r="DJ91" i="49"/>
  <c r="CV91" i="49"/>
  <c r="CF91" i="49"/>
  <c r="BR91" i="49"/>
  <c r="BD91" i="49"/>
  <c r="AO91" i="49"/>
  <c r="AA91" i="49"/>
  <c r="M91" i="49"/>
  <c r="C91" i="49"/>
  <c r="FQ99" i="49"/>
  <c r="CY99" i="49"/>
  <c r="DK99" i="49"/>
  <c r="FF99" i="49"/>
  <c r="FO99" i="49"/>
  <c r="H99" i="49"/>
  <c r="FG115" i="49"/>
  <c r="AJ115" i="49"/>
  <c r="AP115" i="49"/>
  <c r="FO76" i="49"/>
  <c r="FC76" i="49"/>
  <c r="EQ76" i="49"/>
  <c r="EI76" i="49"/>
  <c r="DW76" i="49"/>
  <c r="DK76" i="49"/>
  <c r="CY76" i="49"/>
  <c r="CQ76" i="49"/>
  <c r="CE76" i="49"/>
  <c r="BS76" i="49"/>
  <c r="BK76" i="49"/>
  <c r="AY76" i="49"/>
  <c r="AM76" i="49"/>
  <c r="AA76" i="49"/>
  <c r="S76" i="49"/>
  <c r="G76" i="49"/>
  <c r="FQ84" i="49"/>
  <c r="FE84" i="49"/>
  <c r="EW84" i="49"/>
  <c r="EK84" i="49"/>
  <c r="DY84" i="49"/>
  <c r="DM84" i="49"/>
  <c r="DE84" i="49"/>
  <c r="CS84" i="49"/>
  <c r="CG84" i="49"/>
  <c r="BU84" i="49"/>
  <c r="BM84" i="49"/>
  <c r="BA84" i="49"/>
  <c r="AO84" i="49"/>
  <c r="AG84" i="49"/>
  <c r="U84" i="49"/>
  <c r="I84" i="49"/>
  <c r="FO84" i="49"/>
  <c r="FB84" i="49"/>
  <c r="EO84" i="49"/>
  <c r="EB84" i="49"/>
  <c r="DS84" i="49"/>
  <c r="DF84" i="49"/>
  <c r="CR84" i="49"/>
  <c r="CE84" i="49"/>
  <c r="BR84" i="49"/>
  <c r="BE84" i="49"/>
  <c r="AV84" i="49"/>
  <c r="AI84" i="49"/>
  <c r="V84" i="49"/>
  <c r="H84" i="49"/>
  <c r="FV92" i="49"/>
  <c r="FN92" i="49"/>
  <c r="FB92" i="49"/>
  <c r="EP92" i="49"/>
  <c r="EH92" i="49"/>
  <c r="DV92" i="49"/>
  <c r="DJ92" i="49"/>
  <c r="CX92" i="49"/>
  <c r="CP92" i="49"/>
  <c r="CD92" i="49"/>
  <c r="BR92" i="49"/>
  <c r="BF92" i="49"/>
  <c r="AX92" i="49"/>
  <c r="AL92" i="49"/>
  <c r="Z92" i="49"/>
  <c r="R92" i="49"/>
  <c r="F92" i="49"/>
  <c r="FM92" i="49"/>
  <c r="EZ92" i="49"/>
  <c r="EM92" i="49"/>
  <c r="DZ92" i="49"/>
  <c r="DM92" i="49"/>
  <c r="DD92" i="49"/>
  <c r="CQ92" i="49"/>
  <c r="CC92" i="49"/>
  <c r="BP92" i="49"/>
  <c r="BC92" i="49"/>
  <c r="AP92" i="49"/>
  <c r="AG92" i="49"/>
  <c r="T92" i="49"/>
  <c r="G92" i="49"/>
  <c r="FR92" i="49"/>
  <c r="FD92" i="49"/>
  <c r="EO92" i="49"/>
  <c r="EA92" i="49"/>
  <c r="DL92" i="49"/>
  <c r="CW92" i="49"/>
  <c r="CI92" i="49"/>
  <c r="BU92" i="49"/>
  <c r="BK92" i="49"/>
  <c r="AV92" i="49"/>
  <c r="AH92" i="49"/>
  <c r="S92" i="49"/>
  <c r="D92" i="49"/>
  <c r="FS92" i="49"/>
  <c r="FE92" i="49"/>
  <c r="EQ92" i="49"/>
  <c r="EB92" i="49"/>
  <c r="DN92" i="49"/>
  <c r="CY92" i="49"/>
  <c r="CJ92" i="49"/>
  <c r="BZ92" i="49"/>
  <c r="BL92" i="49"/>
  <c r="AW92" i="49"/>
  <c r="AI92" i="49"/>
  <c r="U92" i="49"/>
  <c r="E92" i="49"/>
  <c r="FG100" i="49"/>
  <c r="FN100" i="49"/>
  <c r="DV100" i="49"/>
  <c r="CJ100" i="49"/>
  <c r="BA100" i="49"/>
  <c r="J100" i="49"/>
  <c r="EW100" i="49"/>
  <c r="DG100" i="49"/>
  <c r="BN100" i="49"/>
  <c r="X100" i="49"/>
  <c r="EH100" i="49"/>
  <c r="CH100" i="49"/>
  <c r="AI100" i="49"/>
  <c r="EK100" i="49"/>
  <c r="CO100" i="49"/>
  <c r="AN100" i="49"/>
  <c r="FA116" i="49"/>
  <c r="FL116" i="49"/>
  <c r="DD116" i="49"/>
  <c r="BE116" i="49"/>
  <c r="C116" i="49"/>
  <c r="EB116" i="49"/>
  <c r="BP116" i="49"/>
  <c r="R116" i="49"/>
  <c r="EL116" i="49"/>
  <c r="BZ116" i="49"/>
  <c r="U116" i="49"/>
  <c r="EM116" i="49"/>
  <c r="CO116" i="49"/>
  <c r="Z116" i="49"/>
  <c r="F88" i="49"/>
  <c r="V88" i="49"/>
  <c r="AM88" i="49"/>
  <c r="BC88" i="49"/>
  <c r="BR88" i="49"/>
  <c r="CJ88" i="49"/>
  <c r="CY88" i="49"/>
  <c r="DS88" i="49"/>
  <c r="EJ88" i="49"/>
  <c r="EZ88" i="49"/>
  <c r="FO88" i="49"/>
  <c r="S91" i="49"/>
  <c r="AJ91" i="49"/>
  <c r="BA91" i="49"/>
  <c r="BU91" i="49"/>
  <c r="CP91" i="49"/>
  <c r="DG91" i="49"/>
  <c r="EA91" i="49"/>
  <c r="ER91" i="49"/>
  <c r="FM91" i="49"/>
  <c r="I92" i="49"/>
  <c r="Y92" i="49"/>
  <c r="AQ92" i="49"/>
  <c r="BN92" i="49"/>
  <c r="CF92" i="49"/>
  <c r="CV92" i="49"/>
  <c r="DT92" i="49"/>
  <c r="EK92" i="49"/>
  <c r="FC92" i="49"/>
  <c r="FU92" i="49"/>
  <c r="AN99" i="49"/>
  <c r="W100" i="49"/>
  <c r="CG100" i="49"/>
  <c r="EX100" i="49"/>
  <c r="ER115" i="49"/>
  <c r="CV116" i="49"/>
  <c r="I93" i="49"/>
  <c r="X93" i="49"/>
  <c r="AM93" i="49"/>
  <c r="BA93" i="49"/>
  <c r="BP93" i="49"/>
  <c r="CD93" i="49"/>
  <c r="CT93" i="49"/>
  <c r="DJ93" i="49"/>
  <c r="DZ93" i="49"/>
  <c r="EP93" i="49"/>
  <c r="FG93" i="49"/>
  <c r="FU85" i="49"/>
  <c r="FM85" i="49"/>
  <c r="FA85" i="49"/>
  <c r="EO85" i="49"/>
  <c r="EC85" i="49"/>
  <c r="DU85" i="49"/>
  <c r="DI85" i="49"/>
  <c r="CW85" i="49"/>
  <c r="CO85" i="49"/>
  <c r="CC85" i="49"/>
  <c r="BQ85" i="49"/>
  <c r="BE85" i="49"/>
  <c r="AW85" i="49"/>
  <c r="AK85" i="49"/>
  <c r="Y85" i="49"/>
  <c r="M85" i="49"/>
  <c r="E85" i="49"/>
  <c r="FS93" i="49"/>
  <c r="FF93" i="49"/>
  <c r="EW93" i="49"/>
  <c r="EJ93" i="49"/>
  <c r="DV93" i="49"/>
  <c r="DI93" i="49"/>
  <c r="CV93" i="49"/>
  <c r="CI93" i="49"/>
  <c r="BZ93" i="49"/>
  <c r="BN93" i="49"/>
  <c r="BB93" i="49"/>
  <c r="AP93" i="49"/>
  <c r="AH93" i="49"/>
  <c r="V93" i="49"/>
  <c r="J93" i="49"/>
  <c r="FR93" i="49"/>
  <c r="FD93" i="49"/>
  <c r="EO93" i="49"/>
  <c r="EA93" i="49"/>
  <c r="DM93" i="49"/>
  <c r="CX93" i="49"/>
  <c r="CJ93" i="49"/>
  <c r="BU93" i="49"/>
  <c r="BL93" i="49"/>
  <c r="AY93" i="49"/>
  <c r="AL93" i="49"/>
  <c r="Y93" i="49"/>
  <c r="L93" i="49"/>
  <c r="C93" i="49"/>
  <c r="BA101" i="49"/>
  <c r="CH101" i="49"/>
  <c r="BB101" i="49"/>
  <c r="EK117" i="49"/>
  <c r="FU117" i="49"/>
  <c r="BP117" i="49"/>
  <c r="DT117" i="49"/>
  <c r="M117" i="49"/>
  <c r="R95" i="49"/>
  <c r="AI95" i="49"/>
  <c r="BC95" i="49"/>
  <c r="BT95" i="49"/>
  <c r="CO95" i="49"/>
  <c r="DH95" i="49"/>
  <c r="DZ95" i="49"/>
  <c r="EQ95" i="49"/>
  <c r="FQ95" i="49"/>
  <c r="S97" i="49"/>
  <c r="AX97" i="49"/>
  <c r="CE97" i="49"/>
  <c r="DN97" i="49"/>
  <c r="FA97" i="49"/>
  <c r="Y99" i="49"/>
  <c r="CJ99" i="49"/>
  <c r="EX99" i="49"/>
  <c r="V100" i="49"/>
  <c r="AW100" i="49"/>
  <c r="BT100" i="49"/>
  <c r="DD100" i="49"/>
  <c r="DY100" i="49"/>
  <c r="FB100" i="49"/>
  <c r="BD109" i="49"/>
  <c r="T115" i="49"/>
  <c r="DG115" i="49"/>
  <c r="L116" i="49"/>
  <c r="AX116" i="49"/>
  <c r="CF116" i="49"/>
  <c r="EA116" i="49"/>
  <c r="FN116" i="49"/>
  <c r="BC117" i="49"/>
  <c r="K119" i="49"/>
  <c r="CO119" i="49"/>
  <c r="BP121" i="49"/>
  <c r="EW123" i="49"/>
  <c r="D97" i="49"/>
  <c r="AI97" i="49"/>
  <c r="BP97" i="49"/>
  <c r="CW97" i="49"/>
  <c r="EJ97" i="49"/>
  <c r="FS97" i="49"/>
  <c r="BD99" i="49"/>
  <c r="DN99" i="49"/>
  <c r="S113" i="49"/>
  <c r="BO115" i="49"/>
  <c r="FD115" i="49"/>
  <c r="FS121" i="49"/>
  <c r="K97" i="49"/>
  <c r="AQ97" i="49"/>
  <c r="CA97" i="49"/>
  <c r="DJ97" i="49"/>
  <c r="EW97" i="49"/>
  <c r="AQ113" i="49"/>
  <c r="FT121" i="49"/>
  <c r="K95" i="49"/>
  <c r="AG95" i="49"/>
  <c r="AW95" i="49"/>
  <c r="BQ95" i="49"/>
  <c r="CH95" i="49"/>
  <c r="DD95" i="49"/>
  <c r="DX95" i="49"/>
  <c r="EO95" i="49"/>
  <c r="FL95" i="49"/>
  <c r="M97" i="49"/>
  <c r="AV97" i="49"/>
  <c r="CB97" i="49"/>
  <c r="DK97" i="49"/>
  <c r="EX97" i="49"/>
  <c r="K99" i="49"/>
  <c r="BS99" i="49"/>
  <c r="EH99" i="49"/>
  <c r="FS113" i="49"/>
  <c r="CH115" i="49"/>
  <c r="E119" i="49"/>
  <c r="CD119" i="49"/>
  <c r="C121" i="49"/>
  <c r="AH123" i="49"/>
  <c r="M95" i="49"/>
  <c r="AH95" i="49"/>
  <c r="AX95" i="49"/>
  <c r="BR95" i="49"/>
  <c r="CJ95" i="49"/>
  <c r="DE95" i="49"/>
  <c r="DY95" i="49"/>
  <c r="EP95" i="49"/>
  <c r="FN95" i="49"/>
  <c r="R97" i="49"/>
  <c r="AW97" i="49"/>
  <c r="CD97" i="49"/>
  <c r="DM97" i="49"/>
  <c r="EY97" i="49"/>
  <c r="V99" i="49"/>
  <c r="CD99" i="49"/>
  <c r="EP99" i="49"/>
  <c r="K100" i="49"/>
  <c r="AO100" i="49"/>
  <c r="BR100" i="49"/>
  <c r="CS100" i="49"/>
  <c r="DX100" i="49"/>
  <c r="EY100" i="49"/>
  <c r="I115" i="49"/>
  <c r="CX115" i="49"/>
  <c r="E116" i="49"/>
  <c r="AO116" i="49"/>
  <c r="CA116" i="49"/>
  <c r="DJ116" i="49"/>
  <c r="FM116" i="49"/>
  <c r="J119" i="49"/>
  <c r="CI119" i="49"/>
  <c r="BK121" i="49"/>
  <c r="CD123" i="49"/>
  <c r="AS25" i="87"/>
  <c r="AU25" i="87"/>
  <c r="AK25" i="87"/>
  <c r="AI25" i="87"/>
  <c r="AD26" i="87"/>
  <c r="AM25" i="87"/>
  <c r="BC25" i="87"/>
  <c r="AW25" i="87"/>
  <c r="AQ25" i="87"/>
  <c r="AG25" i="87"/>
  <c r="AY25" i="87"/>
  <c r="BA25" i="87"/>
  <c r="AO25" i="87"/>
  <c r="AI145" i="87"/>
  <c r="BC145" i="87"/>
  <c r="BA145" i="87"/>
  <c r="AQ145" i="87"/>
  <c r="AS145" i="87"/>
  <c r="AG145" i="87"/>
  <c r="AK145" i="87"/>
  <c r="AY145" i="87"/>
  <c r="AW145" i="87"/>
  <c r="AO145" i="87"/>
  <c r="AM145" i="87"/>
  <c r="AD146" i="87"/>
  <c r="AU145" i="87"/>
  <c r="BE144" i="87"/>
  <c r="AI85" i="87"/>
  <c r="AW85" i="87"/>
  <c r="BA85" i="87"/>
  <c r="AO85" i="87"/>
  <c r="AS85" i="87"/>
  <c r="AG85" i="87"/>
  <c r="AK85" i="87"/>
  <c r="AM85" i="87"/>
  <c r="AD86" i="87"/>
  <c r="BC85" i="87"/>
  <c r="AY85" i="87"/>
  <c r="AU85" i="87"/>
  <c r="AQ85" i="87"/>
  <c r="BE99" i="87"/>
  <c r="BC100" i="87"/>
  <c r="AK100" i="87"/>
  <c r="AS100" i="87"/>
  <c r="AD101" i="87"/>
  <c r="AI100" i="87"/>
  <c r="BA100" i="87"/>
  <c r="AQ100" i="87"/>
  <c r="AW100" i="87"/>
  <c r="AY100" i="87"/>
  <c r="AO100" i="87"/>
  <c r="AM100" i="87"/>
  <c r="AG100" i="87"/>
  <c r="AU100" i="87"/>
  <c r="BE39" i="87"/>
  <c r="BE24" i="87"/>
  <c r="AO40" i="87"/>
  <c r="BA40" i="87"/>
  <c r="AM40" i="87"/>
  <c r="AS40" i="87"/>
  <c r="AU40" i="87"/>
  <c r="BC40" i="87"/>
  <c r="AG40" i="87"/>
  <c r="AI40" i="87"/>
  <c r="AD41" i="87"/>
  <c r="AQ40" i="87"/>
  <c r="AW40" i="87"/>
  <c r="AK40" i="87"/>
  <c r="AY40" i="87"/>
  <c r="BE159" i="87"/>
  <c r="AY160" i="87"/>
  <c r="AK160" i="87"/>
  <c r="AQ160" i="87"/>
  <c r="AU160" i="87"/>
  <c r="AI160" i="87"/>
  <c r="AD161" i="87"/>
  <c r="AW160" i="87"/>
  <c r="BA160" i="87"/>
  <c r="AO160" i="87"/>
  <c r="AM160" i="87"/>
  <c r="AG160" i="87"/>
  <c r="AS160" i="87"/>
  <c r="BC160" i="87"/>
  <c r="AI136" i="87"/>
  <c r="AJ123" i="87"/>
  <c r="AJ124" i="87"/>
  <c r="AJ125" i="87"/>
  <c r="AJ126" i="87"/>
  <c r="AJ128" i="87"/>
  <c r="AJ127" i="87"/>
  <c r="AJ129" i="87"/>
  <c r="AJ130" i="87"/>
  <c r="AJ131" i="87"/>
  <c r="AJ132" i="87"/>
  <c r="BC74" i="87"/>
  <c r="AU74" i="87"/>
  <c r="AM74" i="87"/>
  <c r="BA74" i="87"/>
  <c r="AS74" i="87"/>
  <c r="AK74" i="87"/>
  <c r="AY74" i="87"/>
  <c r="AQ74" i="87"/>
  <c r="AI74" i="87"/>
  <c r="AG74" i="87"/>
  <c r="AW74" i="87"/>
  <c r="AO74" i="87"/>
  <c r="AJ133" i="87"/>
  <c r="AQ135" i="87"/>
  <c r="AR133" i="87" s="1"/>
  <c r="AY118" i="87"/>
  <c r="AQ118" i="87"/>
  <c r="AI118" i="87"/>
  <c r="AW118" i="87"/>
  <c r="AM118" i="87"/>
  <c r="AU118" i="87"/>
  <c r="AK118" i="87"/>
  <c r="BC118" i="87"/>
  <c r="AS118" i="87"/>
  <c r="AG118" i="87"/>
  <c r="AO118" i="87"/>
  <c r="BA118" i="87"/>
  <c r="BC178" i="87"/>
  <c r="AU178" i="87"/>
  <c r="AM178" i="87"/>
  <c r="BA178" i="87"/>
  <c r="AS178" i="87"/>
  <c r="AK178" i="87"/>
  <c r="AY178" i="87"/>
  <c r="AQ178" i="87"/>
  <c r="AI178" i="87"/>
  <c r="AW178" i="87"/>
  <c r="AO178" i="87"/>
  <c r="AG178" i="87"/>
  <c r="BC135" i="87"/>
  <c r="BD133" i="87" s="1"/>
  <c r="AY135" i="87"/>
  <c r="AZ133" i="87" s="1"/>
  <c r="BA14" i="87"/>
  <c r="AS14" i="87"/>
  <c r="AK14" i="87"/>
  <c r="BC14" i="87"/>
  <c r="AQ14" i="87"/>
  <c r="AG14" i="87"/>
  <c r="AM14" i="87"/>
  <c r="AW14" i="87"/>
  <c r="AY14" i="87"/>
  <c r="AO14" i="87"/>
  <c r="AU14" i="87"/>
  <c r="AI14" i="87"/>
  <c r="BA119" i="87"/>
  <c r="AS119" i="87"/>
  <c r="AK119" i="87"/>
  <c r="AY119" i="87"/>
  <c r="AO119" i="87"/>
  <c r="AW119" i="87"/>
  <c r="AM119" i="87"/>
  <c r="AI119" i="87"/>
  <c r="AG119" i="87"/>
  <c r="BC119" i="87"/>
  <c r="AU119" i="87"/>
  <c r="AQ119" i="87"/>
  <c r="BE177" i="87"/>
  <c r="AM135" i="87"/>
  <c r="AN134" i="87" s="1"/>
  <c r="AK135" i="87"/>
  <c r="AL133" i="87" s="1"/>
  <c r="AW13" i="87"/>
  <c r="AO13" i="87"/>
  <c r="AG13" i="87"/>
  <c r="AY13" i="87"/>
  <c r="AM13" i="87"/>
  <c r="AS13" i="87"/>
  <c r="BC13" i="87"/>
  <c r="AI13" i="87"/>
  <c r="AU13" i="87"/>
  <c r="AK13" i="87"/>
  <c r="BA13" i="87"/>
  <c r="AQ13" i="87"/>
  <c r="AU135" i="87"/>
  <c r="AV134" i="87" s="1"/>
  <c r="AS135" i="87"/>
  <c r="AT133" i="87" s="1"/>
  <c r="BE57" i="87"/>
  <c r="BE134" i="87"/>
  <c r="BA135" i="87"/>
  <c r="BB133" i="87" s="1"/>
  <c r="AW58" i="87"/>
  <c r="AO58" i="87"/>
  <c r="AG58" i="87"/>
  <c r="BC58" i="87"/>
  <c r="AU58" i="87"/>
  <c r="AM58" i="87"/>
  <c r="AY58" i="87"/>
  <c r="BA58" i="87"/>
  <c r="AQ58" i="87"/>
  <c r="AS58" i="87"/>
  <c r="AK58" i="87"/>
  <c r="AI58" i="87"/>
  <c r="AW179" i="87"/>
  <c r="AO179" i="87"/>
  <c r="AG179" i="87"/>
  <c r="BC179" i="87"/>
  <c r="AU179" i="87"/>
  <c r="AM179" i="87"/>
  <c r="BA179" i="87"/>
  <c r="AS179" i="87"/>
  <c r="AK179" i="87"/>
  <c r="AY179" i="87"/>
  <c r="AQ179" i="87"/>
  <c r="AI179" i="87"/>
  <c r="AY73" i="87"/>
  <c r="AQ73" i="87"/>
  <c r="AI73" i="87"/>
  <c r="AW73" i="87"/>
  <c r="AO73" i="87"/>
  <c r="AG73" i="87"/>
  <c r="BC73" i="87"/>
  <c r="AU73" i="87"/>
  <c r="AM73" i="87"/>
  <c r="AS73" i="87"/>
  <c r="AK73" i="87"/>
  <c r="BA73" i="87"/>
  <c r="AO135" i="87"/>
  <c r="AP133" i="87" s="1"/>
  <c r="BE12" i="87"/>
  <c r="BE72" i="87"/>
  <c r="BE133" i="87"/>
  <c r="AW135" i="87"/>
  <c r="AG135" i="87"/>
  <c r="AH133" i="87" s="1"/>
  <c r="BC59" i="87"/>
  <c r="AU59" i="87"/>
  <c r="AW59" i="87"/>
  <c r="AM59" i="87"/>
  <c r="AS59" i="87"/>
  <c r="AK59" i="87"/>
  <c r="BA59" i="87"/>
  <c r="AQ59" i="87"/>
  <c r="AI59" i="87"/>
  <c r="AY59" i="87"/>
  <c r="AO59" i="87"/>
  <c r="AG59" i="87"/>
  <c r="BE117" i="87"/>
  <c r="AJ134" i="87"/>
  <c r="J95" i="49"/>
  <c r="X95" i="49"/>
  <c r="AN95" i="49"/>
  <c r="BB95" i="49"/>
  <c r="BP95" i="49"/>
  <c r="CD95" i="49"/>
  <c r="CS95" i="49"/>
  <c r="DG95" i="49"/>
  <c r="DU95" i="49"/>
  <c r="EK95" i="49"/>
  <c r="FA95" i="49"/>
  <c r="FP95" i="49"/>
  <c r="G97" i="49"/>
  <c r="X97" i="49"/>
  <c r="AN97" i="49"/>
  <c r="BD97" i="49"/>
  <c r="BS97" i="49"/>
  <c r="CO97" i="49"/>
  <c r="DE97" i="49"/>
  <c r="DW97" i="49"/>
  <c r="EP97" i="49"/>
  <c r="FG97" i="49"/>
  <c r="D99" i="49"/>
  <c r="T99" i="49"/>
  <c r="AH99" i="49"/>
  <c r="AV99" i="49"/>
  <c r="BK99" i="49"/>
  <c r="CB99" i="49"/>
  <c r="CQ99" i="49"/>
  <c r="DF99" i="49"/>
  <c r="DX99" i="49"/>
  <c r="EN99" i="49"/>
  <c r="FC99" i="49"/>
  <c r="FT99" i="49"/>
  <c r="M100" i="49"/>
  <c r="AL100" i="49"/>
  <c r="BE100" i="49"/>
  <c r="CB100" i="49"/>
  <c r="CX100" i="49"/>
  <c r="DU100" i="49"/>
  <c r="EM100" i="49"/>
  <c r="FM100" i="49"/>
  <c r="F115" i="49"/>
  <c r="AB115" i="49"/>
  <c r="AY115" i="49"/>
  <c r="BU115" i="49"/>
  <c r="CV115" i="49"/>
  <c r="DM115" i="49"/>
  <c r="EM115" i="49"/>
  <c r="FM115" i="49"/>
  <c r="I116" i="49"/>
  <c r="AL116" i="49"/>
  <c r="BN116" i="49"/>
  <c r="CR116" i="49"/>
  <c r="DV116" i="49"/>
  <c r="FG116" i="49"/>
  <c r="BB119" i="49"/>
  <c r="DU119" i="49"/>
  <c r="V121" i="49"/>
  <c r="EC121" i="49"/>
  <c r="AZ123" i="49"/>
  <c r="AJ124" i="49"/>
  <c r="I97" i="49"/>
  <c r="Z97" i="49"/>
  <c r="AO97" i="49"/>
  <c r="BE97" i="49"/>
  <c r="BT97" i="49"/>
  <c r="CP97" i="49"/>
  <c r="DF97" i="49"/>
  <c r="DY97" i="49"/>
  <c r="EQ97" i="49"/>
  <c r="FM97" i="49"/>
  <c r="F99" i="49"/>
  <c r="U99" i="49"/>
  <c r="AI99" i="49"/>
  <c r="AW99" i="49"/>
  <c r="BM99" i="49"/>
  <c r="CC99" i="49"/>
  <c r="CR99" i="49"/>
  <c r="DJ99" i="49"/>
  <c r="DY99" i="49"/>
  <c r="EO99" i="49"/>
  <c r="FD99" i="49"/>
  <c r="FU99" i="49"/>
  <c r="H115" i="49"/>
  <c r="AG115" i="49"/>
  <c r="BB115" i="49"/>
  <c r="CA115" i="49"/>
  <c r="CW115" i="49"/>
  <c r="DT115" i="49"/>
  <c r="EO115" i="49"/>
  <c r="FO115" i="49"/>
  <c r="AY121" i="49"/>
  <c r="EX121" i="49"/>
  <c r="BR123" i="49"/>
  <c r="I99" i="49"/>
  <c r="W99" i="49"/>
  <c r="AK99" i="49"/>
  <c r="AZ99" i="49"/>
  <c r="BP99" i="49"/>
  <c r="CF99" i="49"/>
  <c r="CW99" i="49"/>
  <c r="DL99" i="49"/>
  <c r="EB99" i="49"/>
  <c r="EQ99" i="49"/>
  <c r="FL99" i="49"/>
  <c r="M115" i="49"/>
  <c r="AK115" i="49"/>
  <c r="BE115" i="49"/>
  <c r="CE115" i="49"/>
  <c r="CY115" i="49"/>
  <c r="DY115" i="49"/>
  <c r="EW115" i="49"/>
  <c r="FT115" i="49"/>
  <c r="CE123" i="49"/>
  <c r="J99" i="49"/>
  <c r="X99" i="49"/>
  <c r="AL99" i="49"/>
  <c r="BA99" i="49"/>
  <c r="BR99" i="49"/>
  <c r="CG99" i="49"/>
  <c r="CX99" i="49"/>
  <c r="DM99" i="49"/>
  <c r="EC99" i="49"/>
  <c r="EW99" i="49"/>
  <c r="FM99" i="49"/>
  <c r="R115" i="49"/>
  <c r="AM115" i="49"/>
  <c r="BM115" i="49"/>
  <c r="CG115" i="49"/>
  <c r="DD115" i="49"/>
  <c r="EA115" i="49"/>
  <c r="EY115" i="49"/>
  <c r="FU115" i="49"/>
  <c r="EC123" i="49"/>
  <c r="E97" i="49"/>
  <c r="T97" i="49"/>
  <c r="AJ97" i="49"/>
  <c r="BA97" i="49"/>
  <c r="BQ97" i="49"/>
  <c r="CF97" i="49"/>
  <c r="CY97" i="49"/>
  <c r="DS97" i="49"/>
  <c r="EK97" i="49"/>
  <c r="FB97" i="49"/>
  <c r="FV97" i="49"/>
  <c r="L99" i="49"/>
  <c r="Z99" i="49"/>
  <c r="AP99" i="49"/>
  <c r="BE99" i="49"/>
  <c r="BT99" i="49"/>
  <c r="CO99" i="49"/>
  <c r="DD99" i="49"/>
  <c r="DT99" i="49"/>
  <c r="EJ99" i="49"/>
  <c r="FA99" i="49"/>
  <c r="FP99" i="49"/>
  <c r="U115" i="49"/>
  <c r="AQ115" i="49"/>
  <c r="BQ115" i="49"/>
  <c r="CI115" i="49"/>
  <c r="DK115" i="49"/>
  <c r="EJ115" i="49"/>
  <c r="FE115" i="49"/>
  <c r="R121" i="49"/>
  <c r="CT121" i="49"/>
  <c r="AI123" i="49"/>
  <c r="FV123" i="49"/>
  <c r="I95" i="49"/>
  <c r="W95" i="49"/>
  <c r="AK95" i="49"/>
  <c r="BA95" i="49"/>
  <c r="BO95" i="49"/>
  <c r="CC95" i="49"/>
  <c r="CR95" i="49"/>
  <c r="DF95" i="49"/>
  <c r="DT95" i="49"/>
  <c r="EH95" i="49"/>
  <c r="EZ95" i="49"/>
  <c r="F97" i="49"/>
  <c r="U97" i="49"/>
  <c r="AM97" i="49"/>
  <c r="BC97" i="49"/>
  <c r="BR97" i="49"/>
  <c r="CG97" i="49"/>
  <c r="DD97" i="49"/>
  <c r="DU97" i="49"/>
  <c r="EL97" i="49"/>
  <c r="C99" i="49"/>
  <c r="M99" i="49"/>
  <c r="AG99" i="49"/>
  <c r="AQ99" i="49"/>
  <c r="BF99" i="49"/>
  <c r="BZ99" i="49"/>
  <c r="CP99" i="49"/>
  <c r="DE99" i="49"/>
  <c r="DU99" i="49"/>
  <c r="EL99" i="49"/>
  <c r="FB99" i="49"/>
  <c r="L100" i="49"/>
  <c r="AK100" i="49"/>
  <c r="BC100" i="49"/>
  <c r="CA100" i="49"/>
  <c r="CT100" i="49"/>
  <c r="DT100" i="49"/>
  <c r="EL100" i="49"/>
  <c r="C115" i="49"/>
  <c r="W115" i="49"/>
  <c r="AV115" i="49"/>
  <c r="BR115" i="49"/>
  <c r="CU115" i="49"/>
  <c r="DL115" i="49"/>
  <c r="EK115" i="49"/>
  <c r="F116" i="49"/>
  <c r="AH116" i="49"/>
  <c r="BM116" i="49"/>
  <c r="CQ116" i="49"/>
  <c r="DN116" i="49"/>
  <c r="AV119" i="49"/>
  <c r="U121" i="49"/>
  <c r="AX123" i="49"/>
  <c r="FS94" i="49"/>
  <c r="FG94" i="49"/>
  <c r="EY94" i="49"/>
  <c r="EM94" i="49"/>
  <c r="FN94" i="49"/>
  <c r="FA94" i="49"/>
  <c r="EN94" i="49"/>
  <c r="EA94" i="49"/>
  <c r="DS94" i="49"/>
  <c r="DG94" i="49"/>
  <c r="CU94" i="49"/>
  <c r="CI94" i="49"/>
  <c r="CA94" i="49"/>
  <c r="BO94" i="49"/>
  <c r="BC94" i="49"/>
  <c r="AQ94" i="49"/>
  <c r="AI94" i="49"/>
  <c r="W94" i="49"/>
  <c r="K94" i="49"/>
  <c r="C94" i="49"/>
  <c r="CY118" i="49"/>
  <c r="I118" i="49"/>
  <c r="FP118" i="49"/>
  <c r="AY118" i="49"/>
  <c r="FR95" i="49"/>
  <c r="FE95" i="49"/>
  <c r="ER95" i="49"/>
  <c r="EI95" i="49"/>
  <c r="DW95" i="49"/>
  <c r="DK95" i="49"/>
  <c r="CY95" i="49"/>
  <c r="CQ95" i="49"/>
  <c r="CE95" i="49"/>
  <c r="BS95" i="49"/>
  <c r="BK95" i="49"/>
  <c r="AY95" i="49"/>
  <c r="AM95" i="49"/>
  <c r="AA95" i="49"/>
  <c r="S95" i="49"/>
  <c r="G95" i="49"/>
  <c r="FM95" i="49"/>
  <c r="EX95" i="49"/>
  <c r="EJ95" i="49"/>
  <c r="DV95" i="49"/>
  <c r="DI95" i="49"/>
  <c r="CV95" i="49"/>
  <c r="CI95" i="49"/>
  <c r="BZ95" i="49"/>
  <c r="BM95" i="49"/>
  <c r="AZ95" i="49"/>
  <c r="AL95" i="49"/>
  <c r="Y95" i="49"/>
  <c r="L95" i="49"/>
  <c r="C95" i="49"/>
  <c r="EJ119" i="49"/>
  <c r="EA119" i="49"/>
  <c r="CT119" i="49"/>
  <c r="BN119" i="49"/>
  <c r="AK119" i="49"/>
  <c r="F119" i="49"/>
  <c r="EQ119" i="49"/>
  <c r="CU119" i="49"/>
  <c r="BL119" i="49"/>
  <c r="AB119" i="49"/>
  <c r="AM112" i="49"/>
  <c r="H112" i="49"/>
  <c r="FC120" i="49"/>
  <c r="DX120" i="49"/>
  <c r="BD96" i="49"/>
  <c r="AN112" i="49"/>
  <c r="FQ97" i="49"/>
  <c r="FC97" i="49"/>
  <c r="EO97" i="49"/>
  <c r="DZ97" i="49"/>
  <c r="DL97" i="49"/>
  <c r="CX97" i="49"/>
  <c r="CI97" i="49"/>
  <c r="BU97" i="49"/>
  <c r="BL97" i="49"/>
  <c r="AY97" i="49"/>
  <c r="AL97" i="49"/>
  <c r="Y97" i="49"/>
  <c r="L97" i="49"/>
  <c r="C97" i="49"/>
  <c r="FU97" i="49"/>
  <c r="FD97" i="49"/>
  <c r="EM97" i="49"/>
  <c r="DX97" i="49"/>
  <c r="DG97" i="49"/>
  <c r="CR97" i="49"/>
  <c r="CC97" i="49"/>
  <c r="BO97" i="49"/>
  <c r="AZ97" i="49"/>
  <c r="AK97" i="49"/>
  <c r="W97" i="49"/>
  <c r="H97" i="49"/>
  <c r="CD113" i="49"/>
  <c r="EP113" i="49"/>
  <c r="EA121" i="49"/>
  <c r="EY121" i="49"/>
  <c r="CR121" i="49"/>
  <c r="AQ121" i="49"/>
  <c r="DZ121" i="49"/>
  <c r="BM121" i="49"/>
  <c r="G121" i="49"/>
  <c r="CJ96" i="49"/>
  <c r="EI112" i="49"/>
  <c r="DT96" i="49"/>
  <c r="FO112" i="49"/>
  <c r="V118" i="49"/>
  <c r="EC118" i="49"/>
  <c r="Y119" i="49"/>
  <c r="BU119" i="49"/>
  <c r="DN119" i="49"/>
  <c r="FG119" i="49"/>
  <c r="AB121" i="49"/>
  <c r="CY121" i="49"/>
  <c r="FP112" i="49"/>
  <c r="AI119" i="49"/>
  <c r="BZ119" i="49"/>
  <c r="DS119" i="49"/>
  <c r="FP119" i="49"/>
  <c r="AX121" i="49"/>
  <c r="DL121" i="49"/>
  <c r="FL100" i="49"/>
  <c r="ER100" i="49"/>
  <c r="EB100" i="49"/>
  <c r="DJ100" i="49"/>
  <c r="CU100" i="49"/>
  <c r="CF100" i="49"/>
  <c r="BO100" i="49"/>
  <c r="AZ100" i="49"/>
  <c r="AJ100" i="49"/>
  <c r="T100" i="49"/>
  <c r="C100" i="49"/>
  <c r="FU100" i="49"/>
  <c r="EZ100" i="49"/>
  <c r="EJ100" i="49"/>
  <c r="DS100" i="49"/>
  <c r="CV100" i="49"/>
  <c r="CC100" i="49"/>
  <c r="BM100" i="49"/>
  <c r="AP100" i="49"/>
  <c r="AR100" i="49" s="1"/>
  <c r="AC99" i="79" s="1"/>
  <c r="Y100" i="49"/>
  <c r="I100" i="49"/>
  <c r="FU116" i="49"/>
  <c r="EQ116" i="49"/>
  <c r="DY116" i="49"/>
  <c r="CY116" i="49"/>
  <c r="CE116" i="49"/>
  <c r="BL116" i="49"/>
  <c r="AM116" i="49"/>
  <c r="S116" i="49"/>
  <c r="FV116" i="49"/>
  <c r="EN116" i="49"/>
  <c r="DU116" i="49"/>
  <c r="CT116" i="49"/>
  <c r="BT116" i="49"/>
  <c r="AP116" i="49"/>
  <c r="Y116" i="49"/>
  <c r="BO124" i="49"/>
  <c r="FL124" i="49"/>
  <c r="V124" i="49"/>
  <c r="DX124" i="49"/>
  <c r="D124" i="49"/>
  <c r="AO119" i="49"/>
  <c r="CB119" i="49"/>
  <c r="DT119" i="49"/>
  <c r="FS119" i="49"/>
  <c r="FO93" i="49"/>
  <c r="FC93" i="49"/>
  <c r="EQ93" i="49"/>
  <c r="EI93" i="49"/>
  <c r="DW93" i="49"/>
  <c r="DK93" i="49"/>
  <c r="CY93" i="49"/>
  <c r="CQ93" i="49"/>
  <c r="CE93" i="49"/>
  <c r="BE101" i="49"/>
  <c r="DT101" i="49"/>
  <c r="F101" i="49"/>
  <c r="CW101" i="49"/>
  <c r="DY117" i="49"/>
  <c r="BD117" i="49"/>
  <c r="FA117" i="49"/>
  <c r="BQ117" i="49"/>
  <c r="BE39" i="85"/>
  <c r="BE39" i="86"/>
  <c r="BE24" i="86"/>
  <c r="AW25" i="86"/>
  <c r="AQ25" i="86"/>
  <c r="AO25" i="86"/>
  <c r="AY25" i="86"/>
  <c r="AG25" i="86"/>
  <c r="AI25" i="86"/>
  <c r="BA25" i="86"/>
  <c r="AU25" i="86"/>
  <c r="AS25" i="86"/>
  <c r="AD26" i="86"/>
  <c r="AK25" i="86"/>
  <c r="BC25" i="86"/>
  <c r="AM25" i="86"/>
  <c r="AG40" i="86"/>
  <c r="AY40" i="86"/>
  <c r="AO40" i="86"/>
  <c r="AQ40" i="86"/>
  <c r="AD41" i="86"/>
  <c r="AI40" i="86"/>
  <c r="AW40" i="86"/>
  <c r="AK40" i="86"/>
  <c r="AM40" i="86"/>
  <c r="BC40" i="86"/>
  <c r="AU40" i="86"/>
  <c r="AS40" i="86"/>
  <c r="BA40" i="86"/>
  <c r="BE24" i="85"/>
  <c r="AW40" i="85"/>
  <c r="AU40" i="85"/>
  <c r="AO40" i="85"/>
  <c r="AD41" i="85"/>
  <c r="AG40" i="85"/>
  <c r="AS40" i="85"/>
  <c r="BC40" i="85"/>
  <c r="AY40" i="85"/>
  <c r="BA40" i="85"/>
  <c r="AQ40" i="85"/>
  <c r="AM40" i="85"/>
  <c r="AI40" i="85"/>
  <c r="AK40" i="85"/>
  <c r="AD26" i="85"/>
  <c r="AW25" i="85"/>
  <c r="AO25" i="85"/>
  <c r="AY25" i="85"/>
  <c r="AG25" i="85"/>
  <c r="BA25" i="85"/>
  <c r="AQ25" i="85"/>
  <c r="AU25" i="85"/>
  <c r="AI25" i="85"/>
  <c r="AK25" i="85"/>
  <c r="AS25" i="85"/>
  <c r="AM25" i="85"/>
  <c r="BC25" i="85"/>
  <c r="AW59" i="86"/>
  <c r="AO59" i="86"/>
  <c r="AG59" i="86"/>
  <c r="BC59" i="86"/>
  <c r="AU59" i="86"/>
  <c r="AM59" i="86"/>
  <c r="BA59" i="86"/>
  <c r="AS59" i="86"/>
  <c r="AK59" i="86"/>
  <c r="AY59" i="86"/>
  <c r="AQ59" i="86"/>
  <c r="AI59" i="86"/>
  <c r="AY13" i="86"/>
  <c r="AQ13" i="86"/>
  <c r="AI13" i="86"/>
  <c r="AW13" i="86"/>
  <c r="AO13" i="86"/>
  <c r="AG13" i="86"/>
  <c r="BC13" i="86"/>
  <c r="AU13" i="86"/>
  <c r="AM13" i="86"/>
  <c r="BA13" i="86"/>
  <c r="AS13" i="86"/>
  <c r="AK13" i="86"/>
  <c r="BE12" i="86"/>
  <c r="BC58" i="86"/>
  <c r="AU58" i="86"/>
  <c r="AM58" i="86"/>
  <c r="BA58" i="86"/>
  <c r="AS58" i="86"/>
  <c r="AK58" i="86"/>
  <c r="AY58" i="86"/>
  <c r="AQ58" i="86"/>
  <c r="AI58" i="86"/>
  <c r="AW58" i="86"/>
  <c r="AO58" i="86"/>
  <c r="AG58" i="86"/>
  <c r="BC14" i="86"/>
  <c r="AU14" i="86"/>
  <c r="AM14" i="86"/>
  <c r="BA14" i="86"/>
  <c r="AS14" i="86"/>
  <c r="AK14" i="86"/>
  <c r="AY14" i="86"/>
  <c r="AQ14" i="86"/>
  <c r="AI14" i="86"/>
  <c r="AW14" i="86"/>
  <c r="AO14" i="86"/>
  <c r="AG14" i="86"/>
  <c r="BE57" i="86"/>
  <c r="BC58" i="85"/>
  <c r="AU58" i="85"/>
  <c r="AM58" i="85"/>
  <c r="BA58" i="85"/>
  <c r="AS58" i="85"/>
  <c r="AK58" i="85"/>
  <c r="AY58" i="85"/>
  <c r="AQ58" i="85"/>
  <c r="AI58" i="85"/>
  <c r="AW58" i="85"/>
  <c r="AO58" i="85"/>
  <c r="AG58" i="85"/>
  <c r="BE57" i="85"/>
  <c r="AW59" i="85"/>
  <c r="AO59" i="85"/>
  <c r="AG59" i="85"/>
  <c r="BC59" i="85"/>
  <c r="AU59" i="85"/>
  <c r="AM59" i="85"/>
  <c r="BA59" i="85"/>
  <c r="AS59" i="85"/>
  <c r="AK59" i="85"/>
  <c r="AY59" i="85"/>
  <c r="AQ59" i="85"/>
  <c r="AI59" i="85"/>
  <c r="W119" i="49"/>
  <c r="BA119" i="49"/>
  <c r="CA119" i="49"/>
  <c r="CV119" i="49"/>
  <c r="AH121" i="49"/>
  <c r="CH121" i="49"/>
  <c r="FS95" i="49"/>
  <c r="FG95" i="49"/>
  <c r="EY95" i="49"/>
  <c r="EM95" i="49"/>
  <c r="FT119" i="49"/>
  <c r="EO119" i="49"/>
  <c r="DE119" i="49"/>
  <c r="CG119" i="49"/>
  <c r="BK119" i="49"/>
  <c r="AL119" i="49"/>
  <c r="S119" i="49"/>
  <c r="EY96" i="49"/>
  <c r="EZ96" i="49"/>
  <c r="BT112" i="49"/>
  <c r="CY112" i="49"/>
  <c r="FR97" i="49"/>
  <c r="FE97" i="49"/>
  <c r="ER97" i="49"/>
  <c r="EI97" i="49"/>
  <c r="DV97" i="49"/>
  <c r="DI97" i="49"/>
  <c r="CU97" i="49"/>
  <c r="CH97" i="49"/>
  <c r="BZ97" i="49"/>
  <c r="BN97" i="49"/>
  <c r="BB97" i="49"/>
  <c r="AP97" i="49"/>
  <c r="AH97" i="49"/>
  <c r="V97" i="49"/>
  <c r="J97" i="49"/>
  <c r="CA113" i="49"/>
  <c r="EM113" i="49"/>
  <c r="FF121" i="49"/>
  <c r="FE121" i="49"/>
  <c r="DH121" i="49"/>
  <c r="BN121" i="49"/>
  <c r="W121" i="49"/>
  <c r="DG106" i="49"/>
  <c r="BB106" i="49"/>
  <c r="CD98" i="49"/>
  <c r="FN99" i="49"/>
  <c r="EZ99" i="49"/>
  <c r="EK99" i="49"/>
  <c r="DW99" i="49"/>
  <c r="DH99" i="49"/>
  <c r="CS99" i="49"/>
  <c r="CE99" i="49"/>
  <c r="BQ99" i="49"/>
  <c r="BB99" i="49"/>
  <c r="AO99" i="49"/>
  <c r="AB99" i="49"/>
  <c r="R99" i="49"/>
  <c r="E99" i="49"/>
  <c r="FR115" i="49"/>
  <c r="EX115" i="49"/>
  <c r="EC115" i="49"/>
  <c r="DJ115" i="49"/>
  <c r="CJ115" i="49"/>
  <c r="BS115" i="49"/>
  <c r="AZ115" i="49"/>
  <c r="AH115" i="49"/>
  <c r="J115" i="49"/>
  <c r="CC123" i="49"/>
  <c r="FG123" i="49"/>
  <c r="AY123" i="49"/>
  <c r="EH98" i="49"/>
  <c r="FT100" i="49"/>
  <c r="FD100" i="49"/>
  <c r="EO100" i="49"/>
  <c r="DZ100" i="49"/>
  <c r="DL100" i="49"/>
  <c r="CW100" i="49"/>
  <c r="CI100" i="49"/>
  <c r="BU100" i="49"/>
  <c r="BF100" i="49"/>
  <c r="AV100" i="49"/>
  <c r="AG100" i="49"/>
  <c r="R100" i="49"/>
  <c r="D100" i="49"/>
  <c r="FQ116" i="49"/>
  <c r="EO116" i="49"/>
  <c r="DZ116" i="49"/>
  <c r="DE116" i="49"/>
  <c r="CP116" i="49"/>
  <c r="BR116" i="49"/>
  <c r="AY116" i="49"/>
  <c r="AG116" i="49"/>
  <c r="M116" i="49"/>
  <c r="FF117" i="49"/>
  <c r="CS117" i="49"/>
  <c r="AI117" i="49"/>
  <c r="AL98" i="49"/>
  <c r="J121" i="49"/>
  <c r="AW121" i="49"/>
  <c r="CB121" i="49"/>
  <c r="DX121" i="49"/>
  <c r="AX98" i="49"/>
  <c r="AJ106" i="49"/>
  <c r="FQ119" i="49"/>
  <c r="EK119" i="49"/>
  <c r="DK119" i="49"/>
  <c r="CJ119" i="49"/>
  <c r="BQ119" i="49"/>
  <c r="AW119" i="49"/>
  <c r="Z119" i="49"/>
  <c r="I119" i="49"/>
  <c r="FT97" i="49"/>
  <c r="FL97" i="49"/>
  <c r="EZ97" i="49"/>
  <c r="EN97" i="49"/>
  <c r="EB97" i="49"/>
  <c r="DT97" i="49"/>
  <c r="DH97" i="49"/>
  <c r="CV97" i="49"/>
  <c r="CJ97" i="49"/>
  <c r="EO121" i="49"/>
  <c r="EM121" i="49"/>
  <c r="DG121" i="49"/>
  <c r="BQ121" i="49"/>
  <c r="AV121" i="49"/>
  <c r="K121" i="49"/>
  <c r="FR98" i="49"/>
  <c r="DV98" i="49"/>
  <c r="DM106" i="49"/>
  <c r="DY106" i="49"/>
  <c r="BK122" i="49"/>
  <c r="AH122" i="49"/>
  <c r="FN98" i="49"/>
  <c r="FR99" i="49"/>
  <c r="FE99" i="49"/>
  <c r="ER99" i="49"/>
  <c r="EI99" i="49"/>
  <c r="DV99" i="49"/>
  <c r="DI99" i="49"/>
  <c r="CV99" i="49"/>
  <c r="CH99" i="49"/>
  <c r="BU99" i="49"/>
  <c r="BL99" i="49"/>
  <c r="AY99" i="49"/>
  <c r="AM99" i="49"/>
  <c r="AA99" i="49"/>
  <c r="S99" i="49"/>
  <c r="G99" i="49"/>
  <c r="FL115" i="49"/>
  <c r="EP115" i="49"/>
  <c r="DZ115" i="49"/>
  <c r="DI115" i="49"/>
  <c r="CO115" i="49"/>
  <c r="BZ115" i="49"/>
  <c r="BD115" i="49"/>
  <c r="AO115" i="49"/>
  <c r="V115" i="49"/>
  <c r="G115" i="49"/>
  <c r="FV98" i="49"/>
  <c r="FO100" i="49"/>
  <c r="FA100" i="49"/>
  <c r="EN100" i="49"/>
  <c r="EA100" i="49"/>
  <c r="DN100" i="49"/>
  <c r="DE100" i="49"/>
  <c r="CR100" i="49"/>
  <c r="CD100" i="49"/>
  <c r="BQ100" i="49"/>
  <c r="BD100" i="49"/>
  <c r="AQ100" i="49"/>
  <c r="AH100" i="49"/>
  <c r="U100" i="49"/>
  <c r="H100" i="49"/>
  <c r="FT116" i="49"/>
  <c r="FD116" i="49"/>
  <c r="EH116" i="49"/>
  <c r="DT116" i="49"/>
  <c r="CX116" i="49"/>
  <c r="CJ116" i="49"/>
  <c r="BQ116" i="49"/>
  <c r="BB116" i="49"/>
  <c r="AJ116" i="49"/>
  <c r="T116" i="49"/>
  <c r="D116" i="49"/>
  <c r="BQ124" i="49"/>
  <c r="C124" i="49"/>
  <c r="F98" i="49"/>
  <c r="DK101" i="49"/>
  <c r="Y101" i="49"/>
  <c r="EX117" i="49"/>
  <c r="CR117" i="49"/>
  <c r="AQ117" i="49"/>
  <c r="Z98" i="49"/>
  <c r="BR98" i="49"/>
  <c r="DJ98" i="49"/>
  <c r="FB98" i="49"/>
  <c r="W106" i="49"/>
  <c r="CS106" i="49"/>
  <c r="FN106" i="49"/>
  <c r="E121" i="49"/>
  <c r="AA121" i="49"/>
  <c r="BC121" i="49"/>
  <c r="CE121" i="49"/>
  <c r="DK121" i="49"/>
  <c r="E122" i="49"/>
  <c r="FG122" i="49"/>
  <c r="AB98" i="49"/>
  <c r="BT98" i="49"/>
  <c r="DL98" i="49"/>
  <c r="FD98" i="49"/>
  <c r="AH106" i="49"/>
  <c r="CU106" i="49"/>
  <c r="AB122" i="49"/>
  <c r="FV122" i="49"/>
  <c r="FC119" i="49"/>
  <c r="FV119" i="49"/>
  <c r="FA119" i="49"/>
  <c r="DW119" i="49"/>
  <c r="CW119" i="49"/>
  <c r="CH119" i="49"/>
  <c r="BO119" i="49"/>
  <c r="AZ119" i="49"/>
  <c r="AG119" i="49"/>
  <c r="M119" i="49"/>
  <c r="DD112" i="49"/>
  <c r="EJ112" i="49"/>
  <c r="AN98" i="49"/>
  <c r="CF98" i="49"/>
  <c r="DX98" i="49"/>
  <c r="FP98" i="49"/>
  <c r="AV106" i="49"/>
  <c r="AX113" i="49"/>
  <c r="DG113" i="49"/>
  <c r="FO121" i="49"/>
  <c r="FN121" i="49"/>
  <c r="EI121" i="49"/>
  <c r="DI121" i="49"/>
  <c r="CG121" i="49"/>
  <c r="BL121" i="49"/>
  <c r="AM121" i="49"/>
  <c r="M121" i="49"/>
  <c r="FL106" i="49"/>
  <c r="EB106" i="49"/>
  <c r="BP106" i="49"/>
  <c r="F106" i="49"/>
  <c r="FL122" i="49"/>
  <c r="CF122" i="49"/>
  <c r="H98" i="49"/>
  <c r="AZ98" i="49"/>
  <c r="CR98" i="49"/>
  <c r="EJ98" i="49"/>
  <c r="BM106" i="49"/>
  <c r="EW106" i="49"/>
  <c r="CW122" i="49"/>
  <c r="FS99" i="49"/>
  <c r="FG99" i="49"/>
  <c r="EY99" i="49"/>
  <c r="EM99" i="49"/>
  <c r="EA99" i="49"/>
  <c r="DS99" i="49"/>
  <c r="DG99" i="49"/>
  <c r="CU99" i="49"/>
  <c r="CI99" i="49"/>
  <c r="CA99" i="49"/>
  <c r="BO99" i="49"/>
  <c r="BC99" i="49"/>
  <c r="FQ115" i="49"/>
  <c r="FA115" i="49"/>
  <c r="EL115" i="49"/>
  <c r="DX115" i="49"/>
  <c r="DH115" i="49"/>
  <c r="CS115" i="49"/>
  <c r="CB115" i="49"/>
  <c r="BN115" i="49"/>
  <c r="AW115" i="49"/>
  <c r="AI115" i="49"/>
  <c r="S115" i="49"/>
  <c r="E115" i="49"/>
  <c r="EB123" i="49"/>
  <c r="AW123" i="49"/>
  <c r="R98" i="49"/>
  <c r="BF98" i="49"/>
  <c r="CX98" i="49"/>
  <c r="EP98" i="49"/>
  <c r="C106" i="49"/>
  <c r="CA106" i="49"/>
  <c r="EY106" i="49"/>
  <c r="AQ114" i="49"/>
  <c r="DX122" i="49"/>
  <c r="FP100" i="49"/>
  <c r="FC100" i="49"/>
  <c r="EQ100" i="49"/>
  <c r="EI100" i="49"/>
  <c r="DW100" i="49"/>
  <c r="DK100" i="49"/>
  <c r="CY100" i="49"/>
  <c r="CQ100" i="49"/>
  <c r="CE100" i="49"/>
  <c r="BS100" i="49"/>
  <c r="BK100" i="49"/>
  <c r="AY100" i="49"/>
  <c r="AM100" i="49"/>
  <c r="AA100" i="49"/>
  <c r="S100" i="49"/>
  <c r="G100" i="49"/>
  <c r="FS116" i="49"/>
  <c r="FF116" i="49"/>
  <c r="EK116" i="49"/>
  <c r="DX116" i="49"/>
  <c r="DF116" i="49"/>
  <c r="CS116" i="49"/>
  <c r="CB116" i="49"/>
  <c r="BO116" i="49"/>
  <c r="AZ116" i="49"/>
  <c r="AK116" i="49"/>
  <c r="X116" i="49"/>
  <c r="G116" i="49"/>
  <c r="CV124" i="49"/>
  <c r="BR124" i="49"/>
  <c r="E124" i="49"/>
  <c r="T98" i="49"/>
  <c r="BL98" i="49"/>
  <c r="DD98" i="49"/>
  <c r="ER98" i="49"/>
  <c r="U106" i="49"/>
  <c r="CH106" i="49"/>
  <c r="FG106" i="49"/>
  <c r="CQ114" i="49"/>
  <c r="EP122" i="49"/>
  <c r="CP101" i="49"/>
  <c r="X101" i="49"/>
  <c r="FN117" i="49"/>
  <c r="DV117" i="49"/>
  <c r="CE117" i="49"/>
  <c r="AB117" i="49"/>
  <c r="BC59" i="84"/>
  <c r="AM59" i="84"/>
  <c r="BA59" i="84"/>
  <c r="AK59" i="84"/>
  <c r="AY59" i="84"/>
  <c r="AI59" i="84"/>
  <c r="AW59" i="84"/>
  <c r="AG59" i="84"/>
  <c r="AU59" i="84"/>
  <c r="AS59" i="84"/>
  <c r="AQ59" i="84"/>
  <c r="AO59" i="84"/>
  <c r="AU58" i="84"/>
  <c r="AS58" i="84"/>
  <c r="AQ58" i="84"/>
  <c r="AO58" i="84"/>
  <c r="AG58" i="84"/>
  <c r="BC58" i="84"/>
  <c r="AM58" i="84"/>
  <c r="AW58" i="84"/>
  <c r="BA58" i="84"/>
  <c r="AK58" i="84"/>
  <c r="AY58" i="84"/>
  <c r="AI58" i="84"/>
  <c r="C98" i="49"/>
  <c r="K98" i="49"/>
  <c r="W98" i="49"/>
  <c r="AI98" i="49"/>
  <c r="AQ98" i="49"/>
  <c r="BC98" i="49"/>
  <c r="BO98" i="49"/>
  <c r="CA98" i="49"/>
  <c r="CI98" i="49"/>
  <c r="CU98" i="49"/>
  <c r="DG98" i="49"/>
  <c r="DS98" i="49"/>
  <c r="EA98" i="49"/>
  <c r="EM98" i="49"/>
  <c r="EY98" i="49"/>
  <c r="FG98" i="49"/>
  <c r="FS98" i="49"/>
  <c r="I106" i="49"/>
  <c r="AA106" i="49"/>
  <c r="AO106" i="49"/>
  <c r="BF106" i="49"/>
  <c r="BT106" i="49"/>
  <c r="CO106" i="49"/>
  <c r="CY106" i="49"/>
  <c r="DU106" i="49"/>
  <c r="EK106" i="49"/>
  <c r="FD106" i="49"/>
  <c r="FS106" i="49"/>
  <c r="EO114" i="49"/>
  <c r="K122" i="49"/>
  <c r="AQ122" i="49"/>
  <c r="BQ122" i="49"/>
  <c r="DM122" i="49"/>
  <c r="FD122" i="49"/>
  <c r="FV101" i="49"/>
  <c r="EZ101" i="49"/>
  <c r="CE101" i="49"/>
  <c r="T101" i="49"/>
  <c r="DT109" i="49"/>
  <c r="EX109" i="49"/>
  <c r="FT117" i="49"/>
  <c r="EW117" i="49"/>
  <c r="DH117" i="49"/>
  <c r="BZ117" i="49"/>
  <c r="AP117" i="49"/>
  <c r="C117" i="49"/>
  <c r="D98" i="49"/>
  <c r="L98" i="49"/>
  <c r="X98" i="49"/>
  <c r="AJ98" i="49"/>
  <c r="AV98" i="49"/>
  <c r="BD98" i="49"/>
  <c r="BP98" i="49"/>
  <c r="CB98" i="49"/>
  <c r="CJ98" i="49"/>
  <c r="CV98" i="49"/>
  <c r="DH98" i="49"/>
  <c r="DT98" i="49"/>
  <c r="EB98" i="49"/>
  <c r="EN98" i="49"/>
  <c r="EZ98" i="49"/>
  <c r="FL98" i="49"/>
  <c r="FT98" i="49"/>
  <c r="K106" i="49"/>
  <c r="AB106" i="49"/>
  <c r="AP106" i="49"/>
  <c r="BK106" i="49"/>
  <c r="BU106" i="49"/>
  <c r="CP106" i="49"/>
  <c r="DD106" i="49"/>
  <c r="DW106" i="49"/>
  <c r="EL106" i="49"/>
  <c r="FE106" i="49"/>
  <c r="FT106" i="49"/>
  <c r="V117" i="49"/>
  <c r="BK117" i="49"/>
  <c r="CW117" i="49"/>
  <c r="EN117" i="49"/>
  <c r="D119" i="49"/>
  <c r="T119" i="49"/>
  <c r="AH119" i="49"/>
  <c r="AY119" i="49"/>
  <c r="BM119" i="49"/>
  <c r="CC119" i="49"/>
  <c r="CQ119" i="49"/>
  <c r="DM119" i="49"/>
  <c r="EC119" i="49"/>
  <c r="AB120" i="49"/>
  <c r="L121" i="49"/>
  <c r="AG121" i="49"/>
  <c r="BA121" i="49"/>
  <c r="BS121" i="49"/>
  <c r="CS121" i="49"/>
  <c r="DN121" i="49"/>
  <c r="EN121" i="49"/>
  <c r="M122" i="49"/>
  <c r="AW122" i="49"/>
  <c r="CD122" i="49"/>
  <c r="DN122" i="49"/>
  <c r="FE122" i="49"/>
  <c r="E98" i="49"/>
  <c r="M98" i="49"/>
  <c r="Y98" i="49"/>
  <c r="AK98" i="49"/>
  <c r="AW98" i="49"/>
  <c r="BE98" i="49"/>
  <c r="BQ98" i="49"/>
  <c r="CC98" i="49"/>
  <c r="CO98" i="49"/>
  <c r="CW98" i="49"/>
  <c r="DI98" i="49"/>
  <c r="DU98" i="49"/>
  <c r="EC98" i="49"/>
  <c r="EO98" i="49"/>
  <c r="FA98" i="49"/>
  <c r="FM98" i="49"/>
  <c r="FU98" i="49"/>
  <c r="L106" i="49"/>
  <c r="AG106" i="49"/>
  <c r="AQ106" i="49"/>
  <c r="BL106" i="49"/>
  <c r="BZ106" i="49"/>
  <c r="CQ106" i="49"/>
  <c r="DF106" i="49"/>
  <c r="DX106" i="49"/>
  <c r="EN106" i="49"/>
  <c r="FF106" i="49"/>
  <c r="AN114" i="49"/>
  <c r="W122" i="49"/>
  <c r="BC122" i="49"/>
  <c r="CE122" i="49"/>
  <c r="DW122" i="49"/>
  <c r="FF122" i="49"/>
  <c r="FR119" i="49"/>
  <c r="EZ119" i="49"/>
  <c r="DZ119" i="49"/>
  <c r="DL119" i="49"/>
  <c r="CS119" i="49"/>
  <c r="CE119" i="49"/>
  <c r="BP119" i="49"/>
  <c r="BC119" i="49"/>
  <c r="AP119" i="49"/>
  <c r="AA119" i="49"/>
  <c r="R119" i="49"/>
  <c r="C119" i="49"/>
  <c r="G98" i="49"/>
  <c r="S98" i="49"/>
  <c r="AA98" i="49"/>
  <c r="AM98" i="49"/>
  <c r="AY98" i="49"/>
  <c r="BK98" i="49"/>
  <c r="BS98" i="49"/>
  <c r="CE98" i="49"/>
  <c r="CQ98" i="49"/>
  <c r="CY98" i="49"/>
  <c r="DK98" i="49"/>
  <c r="DW98" i="49"/>
  <c r="EI98" i="49"/>
  <c r="EQ98" i="49"/>
  <c r="FC98" i="49"/>
  <c r="FO98" i="49"/>
  <c r="D106" i="49"/>
  <c r="V106" i="49"/>
  <c r="AI106" i="49"/>
  <c r="BA106" i="49"/>
  <c r="BN106" i="49"/>
  <c r="CG106" i="49"/>
  <c r="CT106" i="49"/>
  <c r="DH106" i="49"/>
  <c r="EA106" i="49"/>
  <c r="EX106" i="49"/>
  <c r="C122" i="49"/>
  <c r="AG122" i="49"/>
  <c r="BL122" i="49"/>
  <c r="CV122" i="49"/>
  <c r="DY122" i="49"/>
  <c r="FV121" i="49"/>
  <c r="FC121" i="49"/>
  <c r="EB121" i="49"/>
  <c r="DJ121" i="49"/>
  <c r="CQ121" i="49"/>
  <c r="BR121" i="49"/>
  <c r="BB121" i="49"/>
  <c r="AL121" i="49"/>
  <c r="S121" i="49"/>
  <c r="D121" i="49"/>
  <c r="FO106" i="49"/>
  <c r="FA106" i="49"/>
  <c r="EJ106" i="49"/>
  <c r="DV106" i="49"/>
  <c r="DE106" i="49"/>
  <c r="CR106" i="49"/>
  <c r="CB106" i="49"/>
  <c r="BO106" i="49"/>
  <c r="BC106" i="49"/>
  <c r="AM106" i="49"/>
  <c r="Z106" i="49"/>
  <c r="J106" i="49"/>
  <c r="ER114" i="49"/>
  <c r="C114" i="49"/>
  <c r="EX122" i="49"/>
  <c r="DL122" i="49"/>
  <c r="BR122" i="49"/>
  <c r="AX122" i="49"/>
  <c r="AA122" i="49"/>
  <c r="I98" i="49"/>
  <c r="U98" i="49"/>
  <c r="AG98" i="49"/>
  <c r="AO98" i="49"/>
  <c r="BA98" i="49"/>
  <c r="BM98" i="49"/>
  <c r="BU98" i="49"/>
  <c r="CG98" i="49"/>
  <c r="CS98" i="49"/>
  <c r="DE98" i="49"/>
  <c r="DM98" i="49"/>
  <c r="DY98" i="49"/>
  <c r="EK98" i="49"/>
  <c r="EW98" i="49"/>
  <c r="FE98" i="49"/>
  <c r="FQ98" i="49"/>
  <c r="G106" i="49"/>
  <c r="X106" i="49"/>
  <c r="AL106" i="49"/>
  <c r="BD106" i="49"/>
  <c r="BR106" i="49"/>
  <c r="CI106" i="49"/>
  <c r="CV106" i="49"/>
  <c r="DS106" i="49"/>
  <c r="EH106" i="49"/>
  <c r="EZ106" i="49"/>
  <c r="FQ106" i="49"/>
  <c r="CR114" i="49"/>
  <c r="F122" i="49"/>
  <c r="AK122" i="49"/>
  <c r="BO122" i="49"/>
  <c r="DJ122" i="49"/>
  <c r="EW122" i="49"/>
  <c r="FS115" i="49"/>
  <c r="FF115" i="49"/>
  <c r="EQ115" i="49"/>
  <c r="EH115" i="49"/>
  <c r="DS115" i="49"/>
  <c r="DE115" i="49"/>
  <c r="CR115" i="49"/>
  <c r="CC115" i="49"/>
  <c r="BP115" i="49"/>
  <c r="BA115" i="49"/>
  <c r="AN115" i="49"/>
  <c r="Y115" i="49"/>
  <c r="K115" i="49"/>
  <c r="EX123" i="49"/>
  <c r="CB123" i="49"/>
  <c r="D123" i="49"/>
  <c r="J98" i="49"/>
  <c r="V98" i="49"/>
  <c r="AH98" i="49"/>
  <c r="AP98" i="49"/>
  <c r="BB98" i="49"/>
  <c r="BN98" i="49"/>
  <c r="BZ98" i="49"/>
  <c r="CH98" i="49"/>
  <c r="CT98" i="49"/>
  <c r="DF98" i="49"/>
  <c r="DN98" i="49"/>
  <c r="DZ98" i="49"/>
  <c r="EL98" i="49"/>
  <c r="EX98" i="49"/>
  <c r="FF98" i="49"/>
  <c r="H106" i="49"/>
  <c r="Y106" i="49"/>
  <c r="AN106" i="49"/>
  <c r="BE106" i="49"/>
  <c r="BS106" i="49"/>
  <c r="CJ106" i="49"/>
  <c r="CX106" i="49"/>
  <c r="DT106" i="49"/>
  <c r="EI106" i="49"/>
  <c r="FB106" i="49"/>
  <c r="FR106" i="49"/>
  <c r="EL114" i="49"/>
  <c r="G122" i="49"/>
  <c r="AL122" i="49"/>
  <c r="BP122" i="49"/>
  <c r="DK122" i="49"/>
  <c r="EY122" i="49"/>
  <c r="FQ100" i="49"/>
  <c r="FE100" i="49"/>
  <c r="EY116" i="49"/>
  <c r="FO116" i="49"/>
  <c r="ER116" i="49"/>
  <c r="EI116" i="49"/>
  <c r="DW116" i="49"/>
  <c r="DG116" i="49"/>
  <c r="CU116" i="49"/>
  <c r="CH116" i="49"/>
  <c r="BS116" i="49"/>
  <c r="BK116" i="49"/>
  <c r="AW116" i="49"/>
  <c r="AI116" i="49"/>
  <c r="V116" i="49"/>
  <c r="H116" i="49"/>
  <c r="FC124" i="49"/>
  <c r="DL124" i="49"/>
  <c r="W124" i="49"/>
  <c r="S101" i="49"/>
  <c r="AK101" i="49"/>
  <c r="BD101" i="49"/>
  <c r="CG101" i="49"/>
  <c r="CY101" i="49"/>
  <c r="DV101" i="49"/>
  <c r="CH109" i="49"/>
  <c r="F117" i="49"/>
  <c r="U117" i="49"/>
  <c r="AH117" i="49"/>
  <c r="AW117" i="49"/>
  <c r="BF117" i="49"/>
  <c r="BU117" i="49"/>
  <c r="CH117" i="49"/>
  <c r="CV117" i="49"/>
  <c r="DK117" i="49"/>
  <c r="DX117" i="49"/>
  <c r="EM117" i="49"/>
  <c r="EZ117" i="49"/>
  <c r="FM117" i="49"/>
  <c r="FO119" i="49"/>
  <c r="FU119" i="49"/>
  <c r="FD119" i="49"/>
  <c r="EL119" i="49"/>
  <c r="DV119" i="49"/>
  <c r="DJ119" i="49"/>
  <c r="CR119" i="49"/>
  <c r="CF119" i="49"/>
  <c r="BR119" i="49"/>
  <c r="BF119" i="49"/>
  <c r="AX119" i="49"/>
  <c r="AJ119" i="49"/>
  <c r="X119" i="49"/>
  <c r="L119" i="49"/>
  <c r="FM112" i="49"/>
  <c r="BS112" i="49"/>
  <c r="U101" i="49"/>
  <c r="AM101" i="49"/>
  <c r="BF101" i="49"/>
  <c r="CI101" i="49"/>
  <c r="DL101" i="49"/>
  <c r="ER101" i="49"/>
  <c r="CO109" i="49"/>
  <c r="J117" i="49"/>
  <c r="W117" i="49"/>
  <c r="AJ117" i="49"/>
  <c r="AY117" i="49"/>
  <c r="BL117" i="49"/>
  <c r="CB117" i="49"/>
  <c r="CO117" i="49"/>
  <c r="CX117" i="49"/>
  <c r="DM117" i="49"/>
  <c r="DZ117" i="49"/>
  <c r="EO117" i="49"/>
  <c r="FB117" i="49"/>
  <c r="FR117" i="49"/>
  <c r="FR113" i="49"/>
  <c r="DJ113" i="49"/>
  <c r="K113" i="49"/>
  <c r="FR121" i="49"/>
  <c r="FU121" i="49"/>
  <c r="FD121" i="49"/>
  <c r="EH121" i="49"/>
  <c r="DM121" i="49"/>
  <c r="CW121" i="49"/>
  <c r="CF121" i="49"/>
  <c r="BO121" i="49"/>
  <c r="AZ121" i="49"/>
  <c r="AI121" i="49"/>
  <c r="T121" i="49"/>
  <c r="F121" i="49"/>
  <c r="V101" i="49"/>
  <c r="AY101" i="49"/>
  <c r="BQ101" i="49"/>
  <c r="CJ101" i="49"/>
  <c r="DM101" i="49"/>
  <c r="EW101" i="49"/>
  <c r="V109" i="49"/>
  <c r="DN109" i="49"/>
  <c r="K117" i="49"/>
  <c r="X117" i="49"/>
  <c r="AK117" i="49"/>
  <c r="AZ117" i="49"/>
  <c r="BN117" i="49"/>
  <c r="CC117" i="49"/>
  <c r="CP117" i="49"/>
  <c r="DE117" i="49"/>
  <c r="DN117" i="49"/>
  <c r="EA117" i="49"/>
  <c r="EP117" i="49"/>
  <c r="FD117" i="49"/>
  <c r="FS117" i="49"/>
  <c r="ER106" i="49"/>
  <c r="FP106" i="49"/>
  <c r="FC106" i="49"/>
  <c r="EM106" i="49"/>
  <c r="DZ106" i="49"/>
  <c r="DN106" i="49"/>
  <c r="FM114" i="49"/>
  <c r="AV114" i="49"/>
  <c r="FB122" i="49"/>
  <c r="FC122" i="49"/>
  <c r="DS122" i="49"/>
  <c r="CQ122" i="49"/>
  <c r="BN122" i="49"/>
  <c r="AM122" i="49"/>
  <c r="R122" i="49"/>
  <c r="W101" i="49"/>
  <c r="AZ101" i="49"/>
  <c r="BR101" i="49"/>
  <c r="CO101" i="49"/>
  <c r="DN101" i="49"/>
  <c r="EY101" i="49"/>
  <c r="X109" i="49"/>
  <c r="L117" i="49"/>
  <c r="Y117" i="49"/>
  <c r="AL117" i="49"/>
  <c r="BB117" i="49"/>
  <c r="BO117" i="49"/>
  <c r="CD117" i="49"/>
  <c r="CQ117" i="49"/>
  <c r="DF117" i="49"/>
  <c r="DS117" i="49"/>
  <c r="EB117" i="49"/>
  <c r="ER117" i="49"/>
  <c r="FE117" i="49"/>
  <c r="FC115" i="49"/>
  <c r="FV115" i="49"/>
  <c r="FN115" i="49"/>
  <c r="EZ115" i="49"/>
  <c r="EN115" i="49"/>
  <c r="EB115" i="49"/>
  <c r="DN115" i="49"/>
  <c r="DF115" i="49"/>
  <c r="CT115" i="49"/>
  <c r="CF115" i="49"/>
  <c r="BT115" i="49"/>
  <c r="BL115" i="49"/>
  <c r="AX115" i="49"/>
  <c r="AL115" i="49"/>
  <c r="X115" i="49"/>
  <c r="L115" i="49"/>
  <c r="D115" i="49"/>
  <c r="FS123" i="49"/>
  <c r="EO123" i="49"/>
  <c r="BS123" i="49"/>
  <c r="E123" i="49"/>
  <c r="AU25" i="84"/>
  <c r="AS25" i="84"/>
  <c r="AQ25" i="84"/>
  <c r="AO25" i="84"/>
  <c r="BC25" i="84"/>
  <c r="AM25" i="84"/>
  <c r="BA25" i="84"/>
  <c r="AK25" i="84"/>
  <c r="AY25" i="84"/>
  <c r="AI25" i="84"/>
  <c r="AW25" i="84"/>
  <c r="AG25" i="84"/>
  <c r="AD26" i="84"/>
  <c r="EW109" i="49"/>
  <c r="DU109" i="49"/>
  <c r="BB109" i="49"/>
  <c r="FP117" i="49"/>
  <c r="FQ117" i="49"/>
  <c r="FC117" i="49"/>
  <c r="EQ117" i="49"/>
  <c r="EC117" i="49"/>
  <c r="DU117" i="49"/>
  <c r="DI117" i="49"/>
  <c r="CU117" i="49"/>
  <c r="CI117" i="49"/>
  <c r="CA117" i="49"/>
  <c r="BM117" i="49"/>
  <c r="BA117" i="49"/>
  <c r="AO117" i="49"/>
  <c r="AA117" i="49"/>
  <c r="S117" i="49"/>
  <c r="E117" i="49"/>
  <c r="G101" i="49"/>
  <c r="Z101" i="49"/>
  <c r="BC101" i="49"/>
  <c r="CF101" i="49"/>
  <c r="CX101" i="49"/>
  <c r="DU101" i="49"/>
  <c r="FB101" i="49"/>
  <c r="BE109" i="49"/>
  <c r="FA109" i="49"/>
  <c r="D117" i="49"/>
  <c r="T117" i="49"/>
  <c r="AG117" i="49"/>
  <c r="AV117" i="49"/>
  <c r="BE117" i="49"/>
  <c r="BR117" i="49"/>
  <c r="CG117" i="49"/>
  <c r="CT117" i="49"/>
  <c r="DJ117" i="49"/>
  <c r="DW117" i="49"/>
  <c r="EL117" i="49"/>
  <c r="EY117" i="49"/>
  <c r="FL117" i="49"/>
  <c r="EZ118" i="49"/>
  <c r="FS118" i="49"/>
  <c r="CQ118" i="49"/>
  <c r="J118" i="49"/>
  <c r="BC40" i="84"/>
  <c r="AM40" i="84"/>
  <c r="BA40" i="84"/>
  <c r="AK40" i="84"/>
  <c r="AY40" i="84"/>
  <c r="AI40" i="84"/>
  <c r="AW40" i="84"/>
  <c r="AG40" i="84"/>
  <c r="AU40" i="84"/>
  <c r="AS40" i="84"/>
  <c r="AQ40" i="84"/>
  <c r="AO40" i="84"/>
  <c r="AD41" i="84"/>
  <c r="BE39" i="84"/>
  <c r="BE24" i="84"/>
  <c r="AI57" i="82"/>
  <c r="AD58" i="82"/>
  <c r="BC57" i="82"/>
  <c r="BA57" i="82"/>
  <c r="AU57" i="82"/>
  <c r="AS57" i="82"/>
  <c r="AM57" i="82"/>
  <c r="AK57" i="82"/>
  <c r="AW57" i="82"/>
  <c r="AD59" i="82"/>
  <c r="AO57" i="82"/>
  <c r="AY57" i="82"/>
  <c r="AG57" i="82"/>
  <c r="AQ57" i="82"/>
  <c r="BE56" i="82"/>
  <c r="AK25" i="83"/>
  <c r="BC25" i="83"/>
  <c r="AI25" i="83"/>
  <c r="AY25" i="83"/>
  <c r="AM25" i="83"/>
  <c r="AW25" i="83"/>
  <c r="AD26" i="83"/>
  <c r="AO25" i="83"/>
  <c r="AQ25" i="83"/>
  <c r="BA25" i="83"/>
  <c r="AS25" i="83"/>
  <c r="AU25" i="83"/>
  <c r="AG25" i="83"/>
  <c r="BE39" i="82"/>
  <c r="BE39" i="83"/>
  <c r="BE24" i="83"/>
  <c r="AK40" i="82"/>
  <c r="AS40" i="82"/>
  <c r="BC40" i="82"/>
  <c r="AD41" i="82"/>
  <c r="AI40" i="82"/>
  <c r="AY40" i="82"/>
  <c r="AG40" i="82"/>
  <c r="AM40" i="82"/>
  <c r="BA40" i="82"/>
  <c r="AW40" i="82"/>
  <c r="AQ40" i="82"/>
  <c r="AU40" i="82"/>
  <c r="AO40" i="82"/>
  <c r="AO40" i="83"/>
  <c r="AU40" i="83"/>
  <c r="AS40" i="83"/>
  <c r="AG40" i="83"/>
  <c r="BC40" i="83"/>
  <c r="AY40" i="83"/>
  <c r="BA40" i="83"/>
  <c r="AM40" i="83"/>
  <c r="AQ40" i="83"/>
  <c r="AI40" i="83"/>
  <c r="AK40" i="83"/>
  <c r="AW40" i="83"/>
  <c r="AD41" i="83"/>
  <c r="AQ25" i="82"/>
  <c r="BC25" i="82"/>
  <c r="AY25" i="82"/>
  <c r="AD26" i="82"/>
  <c r="AK25" i="82"/>
  <c r="AG25" i="82"/>
  <c r="AO25" i="82"/>
  <c r="AS25" i="82"/>
  <c r="AW25" i="82"/>
  <c r="AI25" i="82"/>
  <c r="AM25" i="82"/>
  <c r="BA25" i="82"/>
  <c r="AU25" i="82"/>
  <c r="BE24" i="82"/>
  <c r="BE12" i="83"/>
  <c r="BE58" i="83"/>
  <c r="AW13" i="83"/>
  <c r="AO13" i="83"/>
  <c r="AG13" i="83"/>
  <c r="BC13" i="83"/>
  <c r="AU13" i="83"/>
  <c r="AM13" i="83"/>
  <c r="BA13" i="83"/>
  <c r="AS13" i="83"/>
  <c r="AK13" i="83"/>
  <c r="AY13" i="83"/>
  <c r="AQ13" i="83"/>
  <c r="AI13" i="83"/>
  <c r="BA14" i="83"/>
  <c r="AS14" i="83"/>
  <c r="AK14" i="83"/>
  <c r="AY14" i="83"/>
  <c r="AQ14" i="83"/>
  <c r="AI14" i="83"/>
  <c r="AW14" i="83"/>
  <c r="AO14" i="83"/>
  <c r="AG14" i="83"/>
  <c r="BC14" i="83"/>
  <c r="AU14" i="83"/>
  <c r="AM14" i="83"/>
  <c r="BE59" i="83"/>
  <c r="BC13" i="82"/>
  <c r="AU13" i="82"/>
  <c r="AM13" i="82"/>
  <c r="BA13" i="82"/>
  <c r="AS13" i="82"/>
  <c r="AK13" i="82"/>
  <c r="AO13" i="82"/>
  <c r="AY13" i="82"/>
  <c r="AW13" i="82"/>
  <c r="AI13" i="82"/>
  <c r="AG13" i="82"/>
  <c r="AQ13" i="82"/>
  <c r="BA14" i="82"/>
  <c r="AS14" i="82"/>
  <c r="AK14" i="82"/>
  <c r="AY14" i="82"/>
  <c r="AW14" i="82"/>
  <c r="AU14" i="82"/>
  <c r="AI14" i="82"/>
  <c r="AG14" i="82"/>
  <c r="BC14" i="82"/>
  <c r="AQ14" i="82"/>
  <c r="AO14" i="82"/>
  <c r="AM14" i="82"/>
  <c r="BE12" i="82"/>
  <c r="T123" i="49"/>
  <c r="BA123" i="49"/>
  <c r="DZ123" i="49"/>
  <c r="EY123" i="49"/>
  <c r="CT124" i="49"/>
  <c r="FF124" i="49"/>
  <c r="AG123" i="49"/>
  <c r="BQ123" i="49"/>
  <c r="EA123" i="49"/>
  <c r="FF123" i="49"/>
  <c r="CU124" i="49"/>
  <c r="FG124" i="49"/>
  <c r="W109" i="49"/>
  <c r="BC109" i="49"/>
  <c r="CI109" i="49"/>
  <c r="DS109" i="49"/>
  <c r="EY109" i="49"/>
  <c r="H118" i="49"/>
  <c r="AW118" i="49"/>
  <c r="CO118" i="49"/>
  <c r="EA118" i="49"/>
  <c r="FQ118" i="49"/>
  <c r="Z109" i="49"/>
  <c r="BF109" i="49"/>
  <c r="CP109" i="49"/>
  <c r="DV109" i="49"/>
  <c r="FB109" i="49"/>
  <c r="K118" i="49"/>
  <c r="AZ118" i="49"/>
  <c r="CR118" i="49"/>
  <c r="EH118" i="49"/>
  <c r="FT118" i="49"/>
  <c r="AA109" i="49"/>
  <c r="BK109" i="49"/>
  <c r="CQ109" i="49"/>
  <c r="DW109" i="49"/>
  <c r="FC109" i="49"/>
  <c r="L118" i="49"/>
  <c r="BA118" i="49"/>
  <c r="CS118" i="49"/>
  <c r="EI118" i="49"/>
  <c r="FU118" i="49"/>
  <c r="AB109" i="49"/>
  <c r="BL109" i="49"/>
  <c r="CR109" i="49"/>
  <c r="DX109" i="49"/>
  <c r="FD109" i="49"/>
  <c r="M118" i="49"/>
  <c r="BB118" i="49"/>
  <c r="CT118" i="49"/>
  <c r="EJ118" i="49"/>
  <c r="AG109" i="49"/>
  <c r="BM109" i="49"/>
  <c r="CS109" i="49"/>
  <c r="DY109" i="49"/>
  <c r="FE109" i="49"/>
  <c r="R118" i="49"/>
  <c r="BE118" i="49"/>
  <c r="CU118" i="49"/>
  <c r="EK118" i="49"/>
  <c r="AH109" i="49"/>
  <c r="BN109" i="49"/>
  <c r="CT109" i="49"/>
  <c r="DZ109" i="49"/>
  <c r="FF109" i="49"/>
  <c r="S118" i="49"/>
  <c r="BF118" i="49"/>
  <c r="CV118" i="49"/>
  <c r="EL118" i="49"/>
  <c r="C109" i="49"/>
  <c r="AI109" i="49"/>
  <c r="BO109" i="49"/>
  <c r="CU109" i="49"/>
  <c r="EA109" i="49"/>
  <c r="FG109" i="49"/>
  <c r="T118" i="49"/>
  <c r="BK118" i="49"/>
  <c r="CW118" i="49"/>
  <c r="EM118" i="49"/>
  <c r="D109" i="49"/>
  <c r="AJ109" i="49"/>
  <c r="BP109" i="49"/>
  <c r="CV109" i="49"/>
  <c r="EB109" i="49"/>
  <c r="FL109" i="49"/>
  <c r="U118" i="49"/>
  <c r="BL118" i="49"/>
  <c r="CX118" i="49"/>
  <c r="ER118" i="49"/>
  <c r="E109" i="49"/>
  <c r="AK109" i="49"/>
  <c r="BQ109" i="49"/>
  <c r="CW109" i="49"/>
  <c r="EC109" i="49"/>
  <c r="FM109" i="49"/>
  <c r="F109" i="49"/>
  <c r="AL109" i="49"/>
  <c r="BR109" i="49"/>
  <c r="CX109" i="49"/>
  <c r="EH109" i="49"/>
  <c r="FN109" i="49"/>
  <c r="Y118" i="49"/>
  <c r="BN118" i="49"/>
  <c r="DD118" i="49"/>
  <c r="EX118" i="49"/>
  <c r="G109" i="49"/>
  <c r="AM109" i="49"/>
  <c r="BS109" i="49"/>
  <c r="CY109" i="49"/>
  <c r="EI109" i="49"/>
  <c r="FO109" i="49"/>
  <c r="Z118" i="49"/>
  <c r="BO118" i="49"/>
  <c r="DE118" i="49"/>
  <c r="FA118" i="49"/>
  <c r="H109" i="49"/>
  <c r="AN109" i="49"/>
  <c r="BT109" i="49"/>
  <c r="DD109" i="49"/>
  <c r="EJ109" i="49"/>
  <c r="FP109" i="49"/>
  <c r="AA118" i="49"/>
  <c r="BP118" i="49"/>
  <c r="DJ118" i="49"/>
  <c r="FB118" i="49"/>
  <c r="I109" i="49"/>
  <c r="AO109" i="49"/>
  <c r="BU109" i="49"/>
  <c r="DE109" i="49"/>
  <c r="EK109" i="49"/>
  <c r="FQ109" i="49"/>
  <c r="AB118" i="49"/>
  <c r="BQ118" i="49"/>
  <c r="DK118" i="49"/>
  <c r="FC118" i="49"/>
  <c r="J109" i="49"/>
  <c r="AP109" i="49"/>
  <c r="BZ109" i="49"/>
  <c r="DF109" i="49"/>
  <c r="EL109" i="49"/>
  <c r="FR109" i="49"/>
  <c r="AG118" i="49"/>
  <c r="BR118" i="49"/>
  <c r="DL118" i="49"/>
  <c r="FD118" i="49"/>
  <c r="K109" i="49"/>
  <c r="AQ109" i="49"/>
  <c r="CA109" i="49"/>
  <c r="DG109" i="49"/>
  <c r="EM109" i="49"/>
  <c r="FS109" i="49"/>
  <c r="AH118" i="49"/>
  <c r="BS118" i="49"/>
  <c r="DM118" i="49"/>
  <c r="FE118" i="49"/>
  <c r="L109" i="49"/>
  <c r="AV109" i="49"/>
  <c r="CB109" i="49"/>
  <c r="DH109" i="49"/>
  <c r="EN109" i="49"/>
  <c r="FT109" i="49"/>
  <c r="AI118" i="49"/>
  <c r="CB118" i="49"/>
  <c r="DN118" i="49"/>
  <c r="FF118" i="49"/>
  <c r="M109" i="49"/>
  <c r="AW109" i="49"/>
  <c r="CC109" i="49"/>
  <c r="DI109" i="49"/>
  <c r="EO109" i="49"/>
  <c r="FU109" i="49"/>
  <c r="AJ118" i="49"/>
  <c r="CC118" i="49"/>
  <c r="DU118" i="49"/>
  <c r="FG118" i="49"/>
  <c r="R109" i="49"/>
  <c r="AX109" i="49"/>
  <c r="CD109" i="49"/>
  <c r="DJ109" i="49"/>
  <c r="EP109" i="49"/>
  <c r="FV109" i="49"/>
  <c r="AK118" i="49"/>
  <c r="CD118" i="49"/>
  <c r="DV118" i="49"/>
  <c r="FL118" i="49"/>
  <c r="S109" i="49"/>
  <c r="AY109" i="49"/>
  <c r="CE109" i="49"/>
  <c r="DK109" i="49"/>
  <c r="EQ109" i="49"/>
  <c r="AO118" i="49"/>
  <c r="CE118" i="49"/>
  <c r="DW118" i="49"/>
  <c r="FM118" i="49"/>
  <c r="T109" i="49"/>
  <c r="AZ109" i="49"/>
  <c r="CF109" i="49"/>
  <c r="DL109" i="49"/>
  <c r="ER109" i="49"/>
  <c r="AP118" i="49"/>
  <c r="CF118" i="49"/>
  <c r="DX118" i="49"/>
  <c r="FN118" i="49"/>
  <c r="U109" i="49"/>
  <c r="BA109" i="49"/>
  <c r="CG109" i="49"/>
  <c r="DM109" i="49"/>
  <c r="C118" i="49"/>
  <c r="AQ118" i="49"/>
  <c r="CG118" i="49"/>
  <c r="DY118" i="49"/>
  <c r="FO118" i="49"/>
  <c r="F107" i="49"/>
  <c r="Y102" i="49"/>
  <c r="X102" i="49"/>
  <c r="BD102" i="49"/>
  <c r="EX101" i="49"/>
  <c r="BE102" i="49"/>
  <c r="CJ102" i="49"/>
  <c r="R125" i="49"/>
  <c r="CO102" i="49"/>
  <c r="S125" i="49"/>
  <c r="DT102" i="49"/>
  <c r="AV125" i="49"/>
  <c r="DU102" i="49"/>
  <c r="AW125" i="49"/>
  <c r="AA101" i="49"/>
  <c r="BK101" i="49"/>
  <c r="CQ101" i="49"/>
  <c r="DW101" i="49"/>
  <c r="FC101" i="49"/>
  <c r="EZ102" i="49"/>
  <c r="AX125" i="49"/>
  <c r="AB101" i="49"/>
  <c r="BL101" i="49"/>
  <c r="CR101" i="49"/>
  <c r="DX101" i="49"/>
  <c r="FD101" i="49"/>
  <c r="FA102" i="49"/>
  <c r="CY125" i="49"/>
  <c r="AG101" i="49"/>
  <c r="BM101" i="49"/>
  <c r="CS101" i="49"/>
  <c r="DY101" i="49"/>
  <c r="FE101" i="49"/>
  <c r="DH125" i="49"/>
  <c r="AH101" i="49"/>
  <c r="BN101" i="49"/>
  <c r="CT101" i="49"/>
  <c r="DZ101" i="49"/>
  <c r="FF101" i="49"/>
  <c r="DI125" i="49"/>
  <c r="C101" i="49"/>
  <c r="AI101" i="49"/>
  <c r="BO101" i="49"/>
  <c r="CU101" i="49"/>
  <c r="EA101" i="49"/>
  <c r="FG101" i="49"/>
  <c r="DJ125" i="49"/>
  <c r="D101" i="49"/>
  <c r="AJ101" i="49"/>
  <c r="BP101" i="49"/>
  <c r="CV101" i="49"/>
  <c r="EB101" i="49"/>
  <c r="FL101" i="49"/>
  <c r="DZ125" i="49"/>
  <c r="EC101" i="49"/>
  <c r="FM101" i="49"/>
  <c r="EA125" i="49"/>
  <c r="EH101" i="49"/>
  <c r="FN101" i="49"/>
  <c r="EB125" i="49"/>
  <c r="EI101" i="49"/>
  <c r="FO101" i="49"/>
  <c r="EC125" i="49"/>
  <c r="H101" i="49"/>
  <c r="AN101" i="49"/>
  <c r="BT101" i="49"/>
  <c r="DD101" i="49"/>
  <c r="EJ101" i="49"/>
  <c r="FP101" i="49"/>
  <c r="EH125" i="49"/>
  <c r="I101" i="49"/>
  <c r="AO101" i="49"/>
  <c r="BU101" i="49"/>
  <c r="DE101" i="49"/>
  <c r="EK101" i="49"/>
  <c r="FQ101" i="49"/>
  <c r="EI125" i="49"/>
  <c r="J101" i="49"/>
  <c r="AP101" i="49"/>
  <c r="BZ101" i="49"/>
  <c r="DF101" i="49"/>
  <c r="EL101" i="49"/>
  <c r="FR101" i="49"/>
  <c r="EN125" i="49"/>
  <c r="K101" i="49"/>
  <c r="AQ101" i="49"/>
  <c r="CA101" i="49"/>
  <c r="DG101" i="49"/>
  <c r="EM101" i="49"/>
  <c r="FS101" i="49"/>
  <c r="EO125" i="49"/>
  <c r="L101" i="49"/>
  <c r="AV101" i="49"/>
  <c r="CB101" i="49"/>
  <c r="DH101" i="49"/>
  <c r="EN101" i="49"/>
  <c r="FT101" i="49"/>
  <c r="EP125" i="49"/>
  <c r="M101" i="49"/>
  <c r="AW101" i="49"/>
  <c r="CC101" i="49"/>
  <c r="DI101" i="49"/>
  <c r="EO101" i="49"/>
  <c r="FU101" i="49"/>
  <c r="EQ125" i="49"/>
  <c r="R101" i="49"/>
  <c r="AX101" i="49"/>
  <c r="CD101" i="49"/>
  <c r="DJ101" i="49"/>
  <c r="EP101" i="49"/>
  <c r="ER125" i="49"/>
  <c r="G107" i="49"/>
  <c r="AL107" i="49"/>
  <c r="AM107" i="49"/>
  <c r="BR107" i="49"/>
  <c r="BS107" i="49"/>
  <c r="CX107" i="49"/>
  <c r="CY107" i="49"/>
  <c r="EH107" i="49"/>
  <c r="EI107" i="49"/>
  <c r="FN107" i="49"/>
  <c r="FO107" i="49"/>
  <c r="EY108" i="49"/>
  <c r="Z102" i="49"/>
  <c r="BF102" i="49"/>
  <c r="CP102" i="49"/>
  <c r="DV102" i="49"/>
  <c r="FB102" i="49"/>
  <c r="AA102" i="49"/>
  <c r="BK102" i="49"/>
  <c r="CQ102" i="49"/>
  <c r="DW102" i="49"/>
  <c r="FC102" i="49"/>
  <c r="AB102" i="49"/>
  <c r="BL102" i="49"/>
  <c r="CR102" i="49"/>
  <c r="DX102" i="49"/>
  <c r="FD102" i="49"/>
  <c r="AG102" i="49"/>
  <c r="BM102" i="49"/>
  <c r="CS102" i="49"/>
  <c r="DY102" i="49"/>
  <c r="FE102" i="49"/>
  <c r="AH102" i="49"/>
  <c r="BN102" i="49"/>
  <c r="CT102" i="49"/>
  <c r="DZ102" i="49"/>
  <c r="FF102" i="49"/>
  <c r="C102" i="49"/>
  <c r="AI102" i="49"/>
  <c r="BO102" i="49"/>
  <c r="CU102" i="49"/>
  <c r="EA102" i="49"/>
  <c r="FG102" i="49"/>
  <c r="D102" i="49"/>
  <c r="AJ102" i="49"/>
  <c r="BP102" i="49"/>
  <c r="CV102" i="49"/>
  <c r="EB102" i="49"/>
  <c r="FL102" i="49"/>
  <c r="E102" i="49"/>
  <c r="AK102" i="49"/>
  <c r="BQ102" i="49"/>
  <c r="CW102" i="49"/>
  <c r="EC102" i="49"/>
  <c r="FM102" i="49"/>
  <c r="F102" i="49"/>
  <c r="AL102" i="49"/>
  <c r="BR102" i="49"/>
  <c r="CX102" i="49"/>
  <c r="EH102" i="49"/>
  <c r="FN102" i="49"/>
  <c r="G102" i="49"/>
  <c r="AM102" i="49"/>
  <c r="BS102" i="49"/>
  <c r="CY102" i="49"/>
  <c r="EI102" i="49"/>
  <c r="FO102" i="49"/>
  <c r="H102" i="49"/>
  <c r="AN102" i="49"/>
  <c r="BT102" i="49"/>
  <c r="DD102" i="49"/>
  <c r="EJ102" i="49"/>
  <c r="FP102" i="49"/>
  <c r="I102" i="49"/>
  <c r="AO102" i="49"/>
  <c r="BU102" i="49"/>
  <c r="DE102" i="49"/>
  <c r="EK102" i="49"/>
  <c r="FQ102" i="49"/>
  <c r="J102" i="49"/>
  <c r="AP102" i="49"/>
  <c r="BZ102" i="49"/>
  <c r="DF102" i="49"/>
  <c r="EL102" i="49"/>
  <c r="FR102" i="49"/>
  <c r="K102" i="49"/>
  <c r="AQ102" i="49"/>
  <c r="CA102" i="49"/>
  <c r="DG102" i="49"/>
  <c r="EM102" i="49"/>
  <c r="FS102" i="49"/>
  <c r="L102" i="49"/>
  <c r="AV102" i="49"/>
  <c r="CB102" i="49"/>
  <c r="DH102" i="49"/>
  <c r="EN102" i="49"/>
  <c r="FT102" i="49"/>
  <c r="M102" i="49"/>
  <c r="AW102" i="49"/>
  <c r="CC102" i="49"/>
  <c r="DI102" i="49"/>
  <c r="EO102" i="49"/>
  <c r="FU102" i="49"/>
  <c r="R102" i="49"/>
  <c r="AX102" i="49"/>
  <c r="CD102" i="49"/>
  <c r="DJ102" i="49"/>
  <c r="EP102" i="49"/>
  <c r="FV102" i="49"/>
  <c r="S102" i="49"/>
  <c r="AY102" i="49"/>
  <c r="CE102" i="49"/>
  <c r="DK102" i="49"/>
  <c r="EQ102" i="49"/>
  <c r="DG103" i="49"/>
  <c r="T102" i="49"/>
  <c r="AZ102" i="49"/>
  <c r="CF102" i="49"/>
  <c r="DL102" i="49"/>
  <c r="ER102" i="49"/>
  <c r="DN103" i="49"/>
  <c r="U102" i="49"/>
  <c r="BA102" i="49"/>
  <c r="CG102" i="49"/>
  <c r="DM102" i="49"/>
  <c r="EW102" i="49"/>
  <c r="V102" i="49"/>
  <c r="BB102" i="49"/>
  <c r="CH102" i="49"/>
  <c r="DN102" i="49"/>
  <c r="EX102" i="49"/>
  <c r="W102" i="49"/>
  <c r="BC102" i="49"/>
  <c r="CI102" i="49"/>
  <c r="DS102" i="49"/>
  <c r="DD103" i="49"/>
  <c r="DT104" i="49"/>
  <c r="DW104" i="49"/>
  <c r="EH104" i="49"/>
  <c r="W105" i="49"/>
  <c r="X105" i="49"/>
  <c r="Y105" i="49"/>
  <c r="BC105" i="49"/>
  <c r="BD105" i="49"/>
  <c r="BE105" i="49"/>
  <c r="CI105" i="49"/>
  <c r="CJ105" i="49"/>
  <c r="CO105" i="49"/>
  <c r="DS105" i="49"/>
  <c r="DT105" i="49"/>
  <c r="DU105" i="49"/>
  <c r="EY105" i="49"/>
  <c r="EZ105" i="49"/>
  <c r="FA105" i="49"/>
  <c r="CI103" i="49"/>
  <c r="CY104" i="49"/>
  <c r="V105" i="49"/>
  <c r="BB105" i="49"/>
  <c r="CH105" i="49"/>
  <c r="DN105" i="49"/>
  <c r="EX105" i="49"/>
  <c r="DS103" i="49"/>
  <c r="EI104" i="49"/>
  <c r="Z105" i="49"/>
  <c r="BF105" i="49"/>
  <c r="CP105" i="49"/>
  <c r="DV105" i="49"/>
  <c r="FB105" i="49"/>
  <c r="EJ103" i="49"/>
  <c r="EZ104" i="49"/>
  <c r="AA105" i="49"/>
  <c r="BK105" i="49"/>
  <c r="CQ105" i="49"/>
  <c r="DW105" i="49"/>
  <c r="FC105" i="49"/>
  <c r="EM103" i="49"/>
  <c r="FC104" i="49"/>
  <c r="AB105" i="49"/>
  <c r="BL105" i="49"/>
  <c r="CR105" i="49"/>
  <c r="DX105" i="49"/>
  <c r="FD105" i="49"/>
  <c r="EX103" i="49"/>
  <c r="FN104" i="49"/>
  <c r="AG105" i="49"/>
  <c r="BM105" i="49"/>
  <c r="CS105" i="49"/>
  <c r="DY105" i="49"/>
  <c r="FE105" i="49"/>
  <c r="EY103" i="49"/>
  <c r="FO104" i="49"/>
  <c r="AH105" i="49"/>
  <c r="BN105" i="49"/>
  <c r="CT105" i="49"/>
  <c r="DZ105" i="49"/>
  <c r="FF105" i="49"/>
  <c r="FP103" i="49"/>
  <c r="C105" i="49"/>
  <c r="AI105" i="49"/>
  <c r="BO105" i="49"/>
  <c r="CU105" i="49"/>
  <c r="EA105" i="49"/>
  <c r="FG105" i="49"/>
  <c r="FS103" i="49"/>
  <c r="D105" i="49"/>
  <c r="AJ105" i="49"/>
  <c r="BP105" i="49"/>
  <c r="CV105" i="49"/>
  <c r="EB105" i="49"/>
  <c r="FL105" i="49"/>
  <c r="F104" i="49"/>
  <c r="E105" i="49"/>
  <c r="AK105" i="49"/>
  <c r="BQ105" i="49"/>
  <c r="CW105" i="49"/>
  <c r="EC105" i="49"/>
  <c r="FM105" i="49"/>
  <c r="G104" i="49"/>
  <c r="F105" i="49"/>
  <c r="AL105" i="49"/>
  <c r="BR105" i="49"/>
  <c r="CX105" i="49"/>
  <c r="EH105" i="49"/>
  <c r="FN105" i="49"/>
  <c r="H103" i="49"/>
  <c r="X104" i="49"/>
  <c r="G105" i="49"/>
  <c r="AM105" i="49"/>
  <c r="BS105" i="49"/>
  <c r="CY105" i="49"/>
  <c r="EI105" i="49"/>
  <c r="FO105" i="49"/>
  <c r="K103" i="49"/>
  <c r="AA104" i="49"/>
  <c r="H105" i="49"/>
  <c r="AN105" i="49"/>
  <c r="BT105" i="49"/>
  <c r="DD105" i="49"/>
  <c r="EJ105" i="49"/>
  <c r="FP105" i="49"/>
  <c r="V103" i="49"/>
  <c r="AL104" i="49"/>
  <c r="I105" i="49"/>
  <c r="AO105" i="49"/>
  <c r="BU105" i="49"/>
  <c r="DE105" i="49"/>
  <c r="EK105" i="49"/>
  <c r="FQ105" i="49"/>
  <c r="W103" i="49"/>
  <c r="AM104" i="49"/>
  <c r="J105" i="49"/>
  <c r="AP105" i="49"/>
  <c r="BZ105" i="49"/>
  <c r="DF105" i="49"/>
  <c r="EL105" i="49"/>
  <c r="FR105" i="49"/>
  <c r="AN103" i="49"/>
  <c r="BD104" i="49"/>
  <c r="K105" i="49"/>
  <c r="AQ105" i="49"/>
  <c r="CA105" i="49"/>
  <c r="DG105" i="49"/>
  <c r="EM105" i="49"/>
  <c r="FS105" i="49"/>
  <c r="AQ103" i="49"/>
  <c r="BK104" i="49"/>
  <c r="L105" i="49"/>
  <c r="AV105" i="49"/>
  <c r="CB105" i="49"/>
  <c r="DH105" i="49"/>
  <c r="EN105" i="49"/>
  <c r="FT105" i="49"/>
  <c r="BB103" i="49"/>
  <c r="BR104" i="49"/>
  <c r="M105" i="49"/>
  <c r="AW105" i="49"/>
  <c r="CC105" i="49"/>
  <c r="DI105" i="49"/>
  <c r="EO105" i="49"/>
  <c r="FU105" i="49"/>
  <c r="BC103" i="49"/>
  <c r="BS104" i="49"/>
  <c r="R105" i="49"/>
  <c r="AX105" i="49"/>
  <c r="CD105" i="49"/>
  <c r="DJ105" i="49"/>
  <c r="EP105" i="49"/>
  <c r="FV105" i="49"/>
  <c r="BT103" i="49"/>
  <c r="CJ104" i="49"/>
  <c r="S105" i="49"/>
  <c r="AY105" i="49"/>
  <c r="CE105" i="49"/>
  <c r="DK105" i="49"/>
  <c r="EQ105" i="49"/>
  <c r="CA103" i="49"/>
  <c r="CQ104" i="49"/>
  <c r="T105" i="49"/>
  <c r="AZ105" i="49"/>
  <c r="CF105" i="49"/>
  <c r="DL105" i="49"/>
  <c r="ER105" i="49"/>
  <c r="CH103" i="49"/>
  <c r="CX104" i="49"/>
  <c r="U105" i="49"/>
  <c r="BA105" i="49"/>
  <c r="CG105" i="49"/>
  <c r="DM105" i="49"/>
  <c r="CX122" i="49"/>
  <c r="FM122" i="49"/>
  <c r="CF123" i="49"/>
  <c r="AL124" i="49"/>
  <c r="T125" i="49"/>
  <c r="CY122" i="49"/>
  <c r="FN122" i="49"/>
  <c r="CG123" i="49"/>
  <c r="AM124" i="49"/>
  <c r="V125" i="49"/>
  <c r="DG122" i="49"/>
  <c r="FO122" i="49"/>
  <c r="CH123" i="49"/>
  <c r="AQ124" i="49"/>
  <c r="W125" i="49"/>
  <c r="DH122" i="49"/>
  <c r="FS122" i="49"/>
  <c r="DN123" i="49"/>
  <c r="AV124" i="49"/>
  <c r="AL125" i="49"/>
  <c r="DI122" i="49"/>
  <c r="FU122" i="49"/>
  <c r="DS123" i="49"/>
  <c r="AW124" i="49"/>
  <c r="AM125" i="49"/>
  <c r="EX108" i="49"/>
  <c r="C123" i="49"/>
  <c r="CY123" i="49"/>
  <c r="AK124" i="49"/>
  <c r="FS124" i="49"/>
  <c r="V108" i="49"/>
  <c r="W108" i="49"/>
  <c r="BB108" i="49"/>
  <c r="BC108" i="49"/>
  <c r="CH108" i="49"/>
  <c r="CI108" i="49"/>
  <c r="DN108" i="49"/>
  <c r="AJ123" i="49"/>
  <c r="EH123" i="49"/>
  <c r="BL124" i="49"/>
  <c r="DS108" i="49"/>
  <c r="AK123" i="49"/>
  <c r="EI123" i="49"/>
  <c r="BM124" i="49"/>
  <c r="L113" i="49"/>
  <c r="AV113" i="49"/>
  <c r="CB113" i="49"/>
  <c r="DH113" i="49"/>
  <c r="EN113" i="49"/>
  <c r="FT113" i="49"/>
  <c r="AO114" i="49"/>
  <c r="CO114" i="49"/>
  <c r="EM114" i="49"/>
  <c r="M113" i="49"/>
  <c r="AW113" i="49"/>
  <c r="CC113" i="49"/>
  <c r="DI113" i="49"/>
  <c r="EO113" i="49"/>
  <c r="FU113" i="49"/>
  <c r="AP114" i="49"/>
  <c r="CP114" i="49"/>
  <c r="EN114" i="49"/>
  <c r="S110" i="49"/>
  <c r="AY113" i="49"/>
  <c r="CE113" i="49"/>
  <c r="DK113" i="49"/>
  <c r="EQ113" i="49"/>
  <c r="T113" i="49"/>
  <c r="AZ113" i="49"/>
  <c r="CF113" i="49"/>
  <c r="DL113" i="49"/>
  <c r="ER113" i="49"/>
  <c r="F114" i="49"/>
  <c r="AW114" i="49"/>
  <c r="CX114" i="49"/>
  <c r="EZ114" i="49"/>
  <c r="U113" i="49"/>
  <c r="BA113" i="49"/>
  <c r="CG113" i="49"/>
  <c r="DM113" i="49"/>
  <c r="EW113" i="49"/>
  <c r="G114" i="49"/>
  <c r="AX114" i="49"/>
  <c r="CY114" i="49"/>
  <c r="FA114" i="49"/>
  <c r="V113" i="49"/>
  <c r="BB113" i="49"/>
  <c r="CH113" i="49"/>
  <c r="DN113" i="49"/>
  <c r="EX113" i="49"/>
  <c r="H114" i="49"/>
  <c r="AY114" i="49"/>
  <c r="DD114" i="49"/>
  <c r="FB114" i="49"/>
  <c r="W113" i="49"/>
  <c r="BC113" i="49"/>
  <c r="CI113" i="49"/>
  <c r="DS113" i="49"/>
  <c r="EY113" i="49"/>
  <c r="I114" i="49"/>
  <c r="AZ114" i="49"/>
  <c r="DE114" i="49"/>
  <c r="FC114" i="49"/>
  <c r="X113" i="49"/>
  <c r="BD113" i="49"/>
  <c r="CJ113" i="49"/>
  <c r="DT113" i="49"/>
  <c r="EZ113" i="49"/>
  <c r="J114" i="49"/>
  <c r="BD114" i="49"/>
  <c r="DF114" i="49"/>
  <c r="FD114" i="49"/>
  <c r="Y113" i="49"/>
  <c r="BE113" i="49"/>
  <c r="CO113" i="49"/>
  <c r="DU113" i="49"/>
  <c r="FA113" i="49"/>
  <c r="K114" i="49"/>
  <c r="BE114" i="49"/>
  <c r="DG114" i="49"/>
  <c r="FN114" i="49"/>
  <c r="Z113" i="49"/>
  <c r="BF113" i="49"/>
  <c r="CP113" i="49"/>
  <c r="DV113" i="49"/>
  <c r="FB113" i="49"/>
  <c r="L114" i="49"/>
  <c r="BF114" i="49"/>
  <c r="DH114" i="49"/>
  <c r="FO114" i="49"/>
  <c r="AA113" i="49"/>
  <c r="BK113" i="49"/>
  <c r="CQ113" i="49"/>
  <c r="DW113" i="49"/>
  <c r="FC113" i="49"/>
  <c r="M114" i="49"/>
  <c r="BK114" i="49"/>
  <c r="DI114" i="49"/>
  <c r="FP114" i="49"/>
  <c r="AB113" i="49"/>
  <c r="BL113" i="49"/>
  <c r="CR113" i="49"/>
  <c r="DX113" i="49"/>
  <c r="FD113" i="49"/>
  <c r="R114" i="49"/>
  <c r="BL114" i="49"/>
  <c r="DJ114" i="49"/>
  <c r="FQ114" i="49"/>
  <c r="AG113" i="49"/>
  <c r="BM113" i="49"/>
  <c r="CS113" i="49"/>
  <c r="DY113" i="49"/>
  <c r="FE113" i="49"/>
  <c r="S114" i="49"/>
  <c r="BR114" i="49"/>
  <c r="DL114" i="49"/>
  <c r="FR114" i="49"/>
  <c r="AH113" i="49"/>
  <c r="BN113" i="49"/>
  <c r="CT113" i="49"/>
  <c r="DZ113" i="49"/>
  <c r="FF113" i="49"/>
  <c r="T114" i="49"/>
  <c r="BS114" i="49"/>
  <c r="DT114" i="49"/>
  <c r="FS114" i="49"/>
  <c r="C113" i="49"/>
  <c r="AI113" i="49"/>
  <c r="BO113" i="49"/>
  <c r="CU113" i="49"/>
  <c r="EA113" i="49"/>
  <c r="FG113" i="49"/>
  <c r="X114" i="49"/>
  <c r="BT114" i="49"/>
  <c r="DU114" i="49"/>
  <c r="FT114" i="49"/>
  <c r="EP116" i="49"/>
  <c r="D113" i="49"/>
  <c r="AJ113" i="49"/>
  <c r="BP113" i="49"/>
  <c r="CV113" i="49"/>
  <c r="EB113" i="49"/>
  <c r="FL113" i="49"/>
  <c r="Y114" i="49"/>
  <c r="BU114" i="49"/>
  <c r="DV114" i="49"/>
  <c r="FU114" i="49"/>
  <c r="E113" i="49"/>
  <c r="AK113" i="49"/>
  <c r="BQ113" i="49"/>
  <c r="CW113" i="49"/>
  <c r="EC113" i="49"/>
  <c r="FM113" i="49"/>
  <c r="Z114" i="49"/>
  <c r="BZ114" i="49"/>
  <c r="DW114" i="49"/>
  <c r="F113" i="49"/>
  <c r="AL113" i="49"/>
  <c r="BR113" i="49"/>
  <c r="CX113" i="49"/>
  <c r="EH113" i="49"/>
  <c r="FN113" i="49"/>
  <c r="AA114" i="49"/>
  <c r="CA114" i="49"/>
  <c r="DX114" i="49"/>
  <c r="G113" i="49"/>
  <c r="AM113" i="49"/>
  <c r="BS113" i="49"/>
  <c r="CY113" i="49"/>
  <c r="EI113" i="49"/>
  <c r="FO113" i="49"/>
  <c r="AB114" i="49"/>
  <c r="CB114" i="49"/>
  <c r="EH114" i="49"/>
  <c r="FB116" i="49"/>
  <c r="H113" i="49"/>
  <c r="AN113" i="49"/>
  <c r="BT113" i="49"/>
  <c r="DD113" i="49"/>
  <c r="EJ113" i="49"/>
  <c r="FP113" i="49"/>
  <c r="AI114" i="49"/>
  <c r="CC114" i="49"/>
  <c r="EI114" i="49"/>
  <c r="FC116" i="49"/>
  <c r="I113" i="49"/>
  <c r="AO113" i="49"/>
  <c r="BU113" i="49"/>
  <c r="DE113" i="49"/>
  <c r="EK113" i="49"/>
  <c r="FQ113" i="49"/>
  <c r="AL114" i="49"/>
  <c r="CD114" i="49"/>
  <c r="EJ114" i="49"/>
  <c r="J113" i="49"/>
  <c r="AP113" i="49"/>
  <c r="BZ113" i="49"/>
  <c r="DF113" i="49"/>
  <c r="EL113" i="49"/>
  <c r="AM114" i="49"/>
  <c r="CF114" i="49"/>
  <c r="EK114" i="49"/>
  <c r="FE116" i="49"/>
  <c r="AX110" i="49"/>
  <c r="AY110" i="49"/>
  <c r="CD110" i="49"/>
  <c r="CE110" i="49"/>
  <c r="DJ110" i="49"/>
  <c r="DK110" i="49"/>
  <c r="EP110" i="49"/>
  <c r="EQ110" i="49"/>
  <c r="FV110" i="49"/>
  <c r="D118" i="49"/>
  <c r="AL118" i="49"/>
  <c r="BT118" i="49"/>
  <c r="DF118" i="49"/>
  <c r="EN118" i="49"/>
  <c r="FV118" i="49"/>
  <c r="DF119" i="49"/>
  <c r="ER119" i="49"/>
  <c r="CU121" i="49"/>
  <c r="EP121" i="49"/>
  <c r="S122" i="49"/>
  <c r="BS122" i="49"/>
  <c r="DZ122" i="49"/>
  <c r="U123" i="49"/>
  <c r="CU123" i="49"/>
  <c r="F124" i="49"/>
  <c r="CW124" i="49"/>
  <c r="AY125" i="49"/>
  <c r="E118" i="49"/>
  <c r="AM118" i="49"/>
  <c r="BU118" i="49"/>
  <c r="DG118" i="49"/>
  <c r="EO118" i="49"/>
  <c r="DG119" i="49"/>
  <c r="EW119" i="49"/>
  <c r="CV121" i="49"/>
  <c r="EQ121" i="49"/>
  <c r="T122" i="49"/>
  <c r="CA122" i="49"/>
  <c r="EB122" i="49"/>
  <c r="V123" i="49"/>
  <c r="CV123" i="49"/>
  <c r="G124" i="49"/>
  <c r="DG124" i="49"/>
  <c r="AZ125" i="49"/>
  <c r="F118" i="49"/>
  <c r="AN118" i="49"/>
  <c r="BZ118" i="49"/>
  <c r="DH118" i="49"/>
  <c r="EP118" i="49"/>
  <c r="DH119" i="49"/>
  <c r="EX119" i="49"/>
  <c r="ER121" i="49"/>
  <c r="U122" i="49"/>
  <c r="CB122" i="49"/>
  <c r="EC122" i="49"/>
  <c r="W123" i="49"/>
  <c r="CW123" i="49"/>
  <c r="K124" i="49"/>
  <c r="DJ124" i="49"/>
  <c r="BA125" i="49"/>
  <c r="R110" i="49"/>
  <c r="CA118" i="49"/>
  <c r="DI118" i="49"/>
  <c r="EQ118" i="49"/>
  <c r="DI119" i="49"/>
  <c r="EY119" i="49"/>
  <c r="CX121" i="49"/>
  <c r="EW121" i="49"/>
  <c r="V122" i="49"/>
  <c r="CC122" i="49"/>
  <c r="EO122" i="49"/>
  <c r="AA123" i="49"/>
  <c r="CX123" i="49"/>
  <c r="L124" i="49"/>
  <c r="DK124" i="49"/>
  <c r="BB125" i="49"/>
  <c r="AL123" i="49"/>
  <c r="CI123" i="49"/>
  <c r="EP123" i="49"/>
  <c r="AM123" i="49"/>
  <c r="CQ123" i="49"/>
  <c r="EQ123" i="49"/>
  <c r="AV123" i="49"/>
  <c r="CT123" i="49"/>
  <c r="ER123" i="49"/>
  <c r="F123" i="49"/>
  <c r="BB123" i="49"/>
  <c r="DH123" i="49"/>
  <c r="FL123" i="49"/>
  <c r="DZ124" i="49"/>
  <c r="G123" i="49"/>
  <c r="BC123" i="49"/>
  <c r="DI123" i="49"/>
  <c r="FM123" i="49"/>
  <c r="AY124" i="49"/>
  <c r="EM124" i="49"/>
  <c r="BR125" i="49"/>
  <c r="L123" i="49"/>
  <c r="BK123" i="49"/>
  <c r="DJ123" i="49"/>
  <c r="FN123" i="49"/>
  <c r="AZ124" i="49"/>
  <c r="EX124" i="49"/>
  <c r="BS125" i="49"/>
  <c r="M123" i="49"/>
  <c r="BN123" i="49"/>
  <c r="DK123" i="49"/>
  <c r="FO123" i="49"/>
  <c r="BA124" i="49"/>
  <c r="EY124" i="49"/>
  <c r="CB125" i="49"/>
  <c r="Z115" i="49"/>
  <c r="BF115" i="49"/>
  <c r="CP115" i="49"/>
  <c r="DV115" i="49"/>
  <c r="FB115" i="49"/>
  <c r="J116" i="49"/>
  <c r="AQ116" i="49"/>
  <c r="CC116" i="49"/>
  <c r="DK116" i="49"/>
  <c r="EX116" i="49"/>
  <c r="G117" i="49"/>
  <c r="AM117" i="49"/>
  <c r="BS117" i="49"/>
  <c r="CY117" i="49"/>
  <c r="EI117" i="49"/>
  <c r="FO117" i="49"/>
  <c r="W118" i="49"/>
  <c r="BC118" i="49"/>
  <c r="CI118" i="49"/>
  <c r="DS118" i="49"/>
  <c r="EY118" i="49"/>
  <c r="G119" i="49"/>
  <c r="AM119" i="49"/>
  <c r="BS119" i="49"/>
  <c r="CY119" i="49"/>
  <c r="EM119" i="49"/>
  <c r="BL120" i="49"/>
  <c r="AJ121" i="49"/>
  <c r="CC121" i="49"/>
  <c r="DS121" i="49"/>
  <c r="FL121" i="49"/>
  <c r="AI122" i="49"/>
  <c r="CG122" i="49"/>
  <c r="EQ122" i="49"/>
  <c r="R123" i="49"/>
  <c r="BO123" i="49"/>
  <c r="DL123" i="49"/>
  <c r="FT123" i="49"/>
  <c r="BB124" i="49"/>
  <c r="FD124" i="49"/>
  <c r="CC125" i="49"/>
  <c r="AA115" i="49"/>
  <c r="BK115" i="49"/>
  <c r="CQ115" i="49"/>
  <c r="DW115" i="49"/>
  <c r="K116" i="49"/>
  <c r="AV116" i="49"/>
  <c r="CD116" i="49"/>
  <c r="DL116" i="49"/>
  <c r="EZ116" i="49"/>
  <c r="H117" i="49"/>
  <c r="AN117" i="49"/>
  <c r="BT117" i="49"/>
  <c r="DD117" i="49"/>
  <c r="EJ117" i="49"/>
  <c r="X118" i="49"/>
  <c r="BD118" i="49"/>
  <c r="CJ118" i="49"/>
  <c r="DT118" i="49"/>
  <c r="H119" i="49"/>
  <c r="AN119" i="49"/>
  <c r="BT119" i="49"/>
  <c r="DD119" i="49"/>
  <c r="EN119" i="49"/>
  <c r="CR120" i="49"/>
  <c r="AK121" i="49"/>
  <c r="CD121" i="49"/>
  <c r="DW121" i="49"/>
  <c r="FM121" i="49"/>
  <c r="AJ122" i="49"/>
  <c r="CI122" i="49"/>
  <c r="ER122" i="49"/>
  <c r="S123" i="49"/>
  <c r="BP123" i="49"/>
  <c r="DM123" i="49"/>
  <c r="FU123" i="49"/>
  <c r="BC124" i="49"/>
  <c r="FE124" i="49"/>
  <c r="CD125" i="49"/>
  <c r="T110" i="49"/>
  <c r="AZ110" i="49"/>
  <c r="CF110" i="49"/>
  <c r="DL110" i="49"/>
  <c r="ER110" i="49"/>
  <c r="U110" i="49"/>
  <c r="BA110" i="49"/>
  <c r="CG110" i="49"/>
  <c r="DM110" i="49"/>
  <c r="EW110" i="49"/>
  <c r="V110" i="49"/>
  <c r="BB110" i="49"/>
  <c r="CH110" i="49"/>
  <c r="DN110" i="49"/>
  <c r="EX110" i="49"/>
  <c r="W110" i="49"/>
  <c r="BC110" i="49"/>
  <c r="CI110" i="49"/>
  <c r="DS110" i="49"/>
  <c r="EY110" i="49"/>
  <c r="X110" i="49"/>
  <c r="BD110" i="49"/>
  <c r="CJ110" i="49"/>
  <c r="DT110" i="49"/>
  <c r="EZ110" i="49"/>
  <c r="Y110" i="49"/>
  <c r="BE110" i="49"/>
  <c r="CO110" i="49"/>
  <c r="DU110" i="49"/>
  <c r="FA110" i="49"/>
  <c r="Z110" i="49"/>
  <c r="BF110" i="49"/>
  <c r="CP110" i="49"/>
  <c r="DV110" i="49"/>
  <c r="FB110" i="49"/>
  <c r="AA110" i="49"/>
  <c r="BK110" i="49"/>
  <c r="CQ110" i="49"/>
  <c r="DW110" i="49"/>
  <c r="FC110" i="49"/>
  <c r="AB110" i="49"/>
  <c r="BL110" i="49"/>
  <c r="CR110" i="49"/>
  <c r="DX110" i="49"/>
  <c r="FD110" i="49"/>
  <c r="AG110" i="49"/>
  <c r="BM110" i="49"/>
  <c r="CS110" i="49"/>
  <c r="DY110" i="49"/>
  <c r="FE110" i="49"/>
  <c r="AH110" i="49"/>
  <c r="BN110" i="49"/>
  <c r="CT110" i="49"/>
  <c r="DZ110" i="49"/>
  <c r="FF110" i="49"/>
  <c r="C110" i="49"/>
  <c r="AI110" i="49"/>
  <c r="BO110" i="49"/>
  <c r="CU110" i="49"/>
  <c r="EA110" i="49"/>
  <c r="FG110" i="49"/>
  <c r="D110" i="49"/>
  <c r="AJ110" i="49"/>
  <c r="BP110" i="49"/>
  <c r="CV110" i="49"/>
  <c r="EB110" i="49"/>
  <c r="FL110" i="49"/>
  <c r="E110" i="49"/>
  <c r="AK110" i="49"/>
  <c r="BQ110" i="49"/>
  <c r="CW110" i="49"/>
  <c r="EC110" i="49"/>
  <c r="FM110" i="49"/>
  <c r="F110" i="49"/>
  <c r="AL110" i="49"/>
  <c r="BR110" i="49"/>
  <c r="CX110" i="49"/>
  <c r="EH110" i="49"/>
  <c r="FN110" i="49"/>
  <c r="G110" i="49"/>
  <c r="AM110" i="49"/>
  <c r="BS110" i="49"/>
  <c r="CY110" i="49"/>
  <c r="EI110" i="49"/>
  <c r="FO110" i="49"/>
  <c r="H110" i="49"/>
  <c r="AN110" i="49"/>
  <c r="BT110" i="49"/>
  <c r="DD110" i="49"/>
  <c r="EJ110" i="49"/>
  <c r="FP110" i="49"/>
  <c r="I110" i="49"/>
  <c r="AO110" i="49"/>
  <c r="BU110" i="49"/>
  <c r="DE110" i="49"/>
  <c r="EK110" i="49"/>
  <c r="FQ110" i="49"/>
  <c r="J110" i="49"/>
  <c r="AP110" i="49"/>
  <c r="BZ110" i="49"/>
  <c r="DF110" i="49"/>
  <c r="EL110" i="49"/>
  <c r="FR110" i="49"/>
  <c r="K110" i="49"/>
  <c r="AQ110" i="49"/>
  <c r="CA110" i="49"/>
  <c r="DG110" i="49"/>
  <c r="EM110" i="49"/>
  <c r="FS110" i="49"/>
  <c r="R124" i="49"/>
  <c r="CI124" i="49"/>
  <c r="FM124" i="49"/>
  <c r="CE125" i="49"/>
  <c r="L110" i="49"/>
  <c r="AV110" i="49"/>
  <c r="CB110" i="49"/>
  <c r="DH110" i="49"/>
  <c r="EN110" i="49"/>
  <c r="FT110" i="49"/>
  <c r="S124" i="49"/>
  <c r="CR124" i="49"/>
  <c r="FN124" i="49"/>
  <c r="CF125" i="49"/>
  <c r="M110" i="49"/>
  <c r="AW110" i="49"/>
  <c r="CC110" i="49"/>
  <c r="DI110" i="49"/>
  <c r="EO110" i="49"/>
  <c r="T124" i="49"/>
  <c r="CS124" i="49"/>
  <c r="FO124" i="49"/>
  <c r="CG125" i="49"/>
  <c r="F112" i="49"/>
  <c r="AL112" i="49"/>
  <c r="BR112" i="49"/>
  <c r="CX112" i="49"/>
  <c r="EH112" i="49"/>
  <c r="FN112" i="49"/>
  <c r="I112" i="49"/>
  <c r="AO112" i="49"/>
  <c r="BU112" i="49"/>
  <c r="DE112" i="49"/>
  <c r="EK112" i="49"/>
  <c r="FQ112" i="49"/>
  <c r="J112" i="49"/>
  <c r="AP112" i="49"/>
  <c r="BZ112" i="49"/>
  <c r="DF112" i="49"/>
  <c r="EL112" i="49"/>
  <c r="FR112" i="49"/>
  <c r="K112" i="49"/>
  <c r="AQ112" i="49"/>
  <c r="CA112" i="49"/>
  <c r="DG112" i="49"/>
  <c r="EM112" i="49"/>
  <c r="FS112" i="49"/>
  <c r="L112" i="49"/>
  <c r="AV112" i="49"/>
  <c r="CB112" i="49"/>
  <c r="DH112" i="49"/>
  <c r="EN112" i="49"/>
  <c r="FT112" i="49"/>
  <c r="M112" i="49"/>
  <c r="AW112" i="49"/>
  <c r="CC112" i="49"/>
  <c r="DI112" i="49"/>
  <c r="EO112" i="49"/>
  <c r="FU112" i="49"/>
  <c r="R112" i="49"/>
  <c r="AX112" i="49"/>
  <c r="CD112" i="49"/>
  <c r="DJ112" i="49"/>
  <c r="EP112" i="49"/>
  <c r="FV112" i="49"/>
  <c r="EP114" i="49"/>
  <c r="FV114" i="49"/>
  <c r="S112" i="49"/>
  <c r="AY112" i="49"/>
  <c r="CE112" i="49"/>
  <c r="DK112" i="49"/>
  <c r="EQ112" i="49"/>
  <c r="CE114" i="49"/>
  <c r="DK114" i="49"/>
  <c r="EQ114" i="49"/>
  <c r="T112" i="49"/>
  <c r="AZ112" i="49"/>
  <c r="CF112" i="49"/>
  <c r="DL112" i="49"/>
  <c r="ER112" i="49"/>
  <c r="U112" i="49"/>
  <c r="BA112" i="49"/>
  <c r="CG112" i="49"/>
  <c r="DM112" i="49"/>
  <c r="EW112" i="49"/>
  <c r="U114" i="49"/>
  <c r="BA114" i="49"/>
  <c r="CG114" i="49"/>
  <c r="DM114" i="49"/>
  <c r="EW114" i="49"/>
  <c r="V112" i="49"/>
  <c r="BB112" i="49"/>
  <c r="CH112" i="49"/>
  <c r="DN112" i="49"/>
  <c r="EX112" i="49"/>
  <c r="V114" i="49"/>
  <c r="BB114" i="49"/>
  <c r="CH114" i="49"/>
  <c r="DN114" i="49"/>
  <c r="EX114" i="49"/>
  <c r="W112" i="49"/>
  <c r="BC112" i="49"/>
  <c r="CI112" i="49"/>
  <c r="DS112" i="49"/>
  <c r="EY112" i="49"/>
  <c r="W114" i="49"/>
  <c r="BC114" i="49"/>
  <c r="CI114" i="49"/>
  <c r="DS114" i="49"/>
  <c r="EY114" i="49"/>
  <c r="X112" i="49"/>
  <c r="BD112" i="49"/>
  <c r="CJ112" i="49"/>
  <c r="DT112" i="49"/>
  <c r="EZ112" i="49"/>
  <c r="I111" i="49"/>
  <c r="Y112" i="49"/>
  <c r="BE112" i="49"/>
  <c r="CO112" i="49"/>
  <c r="DU112" i="49"/>
  <c r="FA112" i="49"/>
  <c r="AO111" i="49"/>
  <c r="Z112" i="49"/>
  <c r="BF112" i="49"/>
  <c r="CP112" i="49"/>
  <c r="DV112" i="49"/>
  <c r="FB112" i="49"/>
  <c r="BU111" i="49"/>
  <c r="AA112" i="49"/>
  <c r="BK112" i="49"/>
  <c r="CQ112" i="49"/>
  <c r="DW112" i="49"/>
  <c r="FC112" i="49"/>
  <c r="DE111" i="49"/>
  <c r="AB112" i="49"/>
  <c r="BL112" i="49"/>
  <c r="CR112" i="49"/>
  <c r="DX112" i="49"/>
  <c r="FD112" i="49"/>
  <c r="EK111" i="49"/>
  <c r="AG112" i="49"/>
  <c r="BM112" i="49"/>
  <c r="CS112" i="49"/>
  <c r="DY112" i="49"/>
  <c r="FE112" i="49"/>
  <c r="AG114" i="49"/>
  <c r="BM114" i="49"/>
  <c r="CS114" i="49"/>
  <c r="DY114" i="49"/>
  <c r="FE114" i="49"/>
  <c r="FQ111" i="49"/>
  <c r="AH112" i="49"/>
  <c r="BN112" i="49"/>
  <c r="CT112" i="49"/>
  <c r="DZ112" i="49"/>
  <c r="FF112" i="49"/>
  <c r="AH114" i="49"/>
  <c r="BN114" i="49"/>
  <c r="CT114" i="49"/>
  <c r="DZ114" i="49"/>
  <c r="FF114" i="49"/>
  <c r="C112" i="49"/>
  <c r="AI112" i="49"/>
  <c r="BO112" i="49"/>
  <c r="CU112" i="49"/>
  <c r="EA112" i="49"/>
  <c r="FG112" i="49"/>
  <c r="BO114" i="49"/>
  <c r="CU114" i="49"/>
  <c r="EA114" i="49"/>
  <c r="FG114" i="49"/>
  <c r="D112" i="49"/>
  <c r="AJ112" i="49"/>
  <c r="BP112" i="49"/>
  <c r="CV112" i="49"/>
  <c r="EB112" i="49"/>
  <c r="FL112" i="49"/>
  <c r="D114" i="49"/>
  <c r="AJ114" i="49"/>
  <c r="BP114" i="49"/>
  <c r="CV114" i="49"/>
  <c r="EB114" i="49"/>
  <c r="FL114" i="49"/>
  <c r="CX124" i="49"/>
  <c r="C125" i="49"/>
  <c r="CI125" i="49"/>
  <c r="E112" i="49"/>
  <c r="AK112" i="49"/>
  <c r="BQ112" i="49"/>
  <c r="CW112" i="49"/>
  <c r="EC112" i="49"/>
  <c r="E114" i="49"/>
  <c r="AK114" i="49"/>
  <c r="BQ114" i="49"/>
  <c r="CW114" i="49"/>
  <c r="EC114" i="49"/>
  <c r="CY124" i="49"/>
  <c r="D125" i="49"/>
  <c r="CT125" i="49"/>
  <c r="H111" i="49"/>
  <c r="AN111" i="49"/>
  <c r="BT111" i="49"/>
  <c r="DD111" i="49"/>
  <c r="EJ111" i="49"/>
  <c r="FP111" i="49"/>
  <c r="J111" i="49"/>
  <c r="AP111" i="49"/>
  <c r="BZ111" i="49"/>
  <c r="DF111" i="49"/>
  <c r="EL111" i="49"/>
  <c r="FR111" i="49"/>
  <c r="K111" i="49"/>
  <c r="AQ111" i="49"/>
  <c r="CA111" i="49"/>
  <c r="DG111" i="49"/>
  <c r="EM111" i="49"/>
  <c r="FS111" i="49"/>
  <c r="L111" i="49"/>
  <c r="AV111" i="49"/>
  <c r="CB111" i="49"/>
  <c r="DH111" i="49"/>
  <c r="EN111" i="49"/>
  <c r="FT111" i="49"/>
  <c r="M111" i="49"/>
  <c r="AW111" i="49"/>
  <c r="CC111" i="49"/>
  <c r="DI111" i="49"/>
  <c r="EO111" i="49"/>
  <c r="FU111" i="49"/>
  <c r="R111" i="49"/>
  <c r="AX111" i="49"/>
  <c r="CD111" i="49"/>
  <c r="DJ111" i="49"/>
  <c r="EP111" i="49"/>
  <c r="FV111" i="49"/>
  <c r="S111" i="49"/>
  <c r="AY111" i="49"/>
  <c r="CE111" i="49"/>
  <c r="DK111" i="49"/>
  <c r="EQ111" i="49"/>
  <c r="T111" i="49"/>
  <c r="AZ111" i="49"/>
  <c r="CF111" i="49"/>
  <c r="DL111" i="49"/>
  <c r="ER111" i="49"/>
  <c r="U111" i="49"/>
  <c r="BA111" i="49"/>
  <c r="CG111" i="49"/>
  <c r="DM111" i="49"/>
  <c r="EW111" i="49"/>
  <c r="V111" i="49"/>
  <c r="BB111" i="49"/>
  <c r="CH111" i="49"/>
  <c r="DN111" i="49"/>
  <c r="EX111" i="49"/>
  <c r="W111" i="49"/>
  <c r="BC111" i="49"/>
  <c r="CI111" i="49"/>
  <c r="DS111" i="49"/>
  <c r="EY111" i="49"/>
  <c r="X111" i="49"/>
  <c r="BD111" i="49"/>
  <c r="CJ111" i="49"/>
  <c r="DT111" i="49"/>
  <c r="EZ111" i="49"/>
  <c r="Y111" i="49"/>
  <c r="BE111" i="49"/>
  <c r="CO111" i="49"/>
  <c r="DU111" i="49"/>
  <c r="FA111" i="49"/>
  <c r="Z111" i="49"/>
  <c r="BF111" i="49"/>
  <c r="CP111" i="49"/>
  <c r="DV111" i="49"/>
  <c r="FB111" i="49"/>
  <c r="AA111" i="49"/>
  <c r="BK111" i="49"/>
  <c r="CQ111" i="49"/>
  <c r="DW111" i="49"/>
  <c r="FC111" i="49"/>
  <c r="AB111" i="49"/>
  <c r="BL111" i="49"/>
  <c r="CR111" i="49"/>
  <c r="DX111" i="49"/>
  <c r="FD111" i="49"/>
  <c r="AG111" i="49"/>
  <c r="BM111" i="49"/>
  <c r="CS111" i="49"/>
  <c r="DY111" i="49"/>
  <c r="FE111" i="49"/>
  <c r="DY119" i="49"/>
  <c r="FE119" i="49"/>
  <c r="D122" i="49"/>
  <c r="AV122" i="49"/>
  <c r="CH122" i="49"/>
  <c r="EA122" i="49"/>
  <c r="FT122" i="49"/>
  <c r="U124" i="49"/>
  <c r="BP124" i="49"/>
  <c r="DY124" i="49"/>
  <c r="U125" i="49"/>
  <c r="CH125" i="49"/>
  <c r="AH111" i="49"/>
  <c r="BN111" i="49"/>
  <c r="CT111" i="49"/>
  <c r="DZ111" i="49"/>
  <c r="FF111" i="49"/>
  <c r="C111" i="49"/>
  <c r="AI111" i="49"/>
  <c r="BO111" i="49"/>
  <c r="CU111" i="49"/>
  <c r="EA111" i="49"/>
  <c r="FG111" i="49"/>
  <c r="D111" i="49"/>
  <c r="AJ111" i="49"/>
  <c r="BP111" i="49"/>
  <c r="CV111" i="49"/>
  <c r="EB111" i="49"/>
  <c r="FL111" i="49"/>
  <c r="EB119" i="49"/>
  <c r="FL119" i="49"/>
  <c r="AY122" i="49"/>
  <c r="CR122" i="49"/>
  <c r="EH122" i="49"/>
  <c r="AB124" i="49"/>
  <c r="BS124" i="49"/>
  <c r="EP124" i="49"/>
  <c r="AH125" i="49"/>
  <c r="CU125" i="49"/>
  <c r="E111" i="49"/>
  <c r="AK111" i="49"/>
  <c r="BQ111" i="49"/>
  <c r="CW111" i="49"/>
  <c r="EC111" i="49"/>
  <c r="FM111" i="49"/>
  <c r="BA116" i="49"/>
  <c r="CG116" i="49"/>
  <c r="DM116" i="49"/>
  <c r="EW116" i="49"/>
  <c r="FM119" i="49"/>
  <c r="J122" i="49"/>
  <c r="AZ122" i="49"/>
  <c r="CS122" i="49"/>
  <c r="EI122" i="49"/>
  <c r="AG124" i="49"/>
  <c r="CA124" i="49"/>
  <c r="EQ124" i="49"/>
  <c r="AI125" i="49"/>
  <c r="CV125" i="49"/>
  <c r="F111" i="49"/>
  <c r="AL111" i="49"/>
  <c r="BR111" i="49"/>
  <c r="CX111" i="49"/>
  <c r="EH111" i="49"/>
  <c r="FN111" i="49"/>
  <c r="EH119" i="49"/>
  <c r="FN119" i="49"/>
  <c r="BA122" i="49"/>
  <c r="CT122" i="49"/>
  <c r="EM122" i="49"/>
  <c r="AH124" i="49"/>
  <c r="CB124" i="49"/>
  <c r="ER124" i="49"/>
  <c r="AJ125" i="49"/>
  <c r="CW125" i="49"/>
  <c r="G111" i="49"/>
  <c r="AM111" i="49"/>
  <c r="BS111" i="49"/>
  <c r="CY111" i="49"/>
  <c r="EI111" i="49"/>
  <c r="W116" i="49"/>
  <c r="BC116" i="49"/>
  <c r="CI116" i="49"/>
  <c r="DS116" i="49"/>
  <c r="EI119" i="49"/>
  <c r="L122" i="49"/>
  <c r="BB122" i="49"/>
  <c r="CU122" i="49"/>
  <c r="EN122" i="49"/>
  <c r="AI124" i="49"/>
  <c r="CC124" i="49"/>
  <c r="EW124" i="49"/>
  <c r="AK125" i="49"/>
  <c r="CX125" i="49"/>
  <c r="CD124" i="49"/>
  <c r="EA124" i="49"/>
  <c r="E125" i="49"/>
  <c r="BC125" i="49"/>
  <c r="DK125" i="49"/>
  <c r="CE124" i="49"/>
  <c r="EB124" i="49"/>
  <c r="F125" i="49"/>
  <c r="BN125" i="49"/>
  <c r="DL125" i="49"/>
  <c r="CF124" i="49"/>
  <c r="EC124" i="49"/>
  <c r="G125" i="49"/>
  <c r="BO125" i="49"/>
  <c r="DM125" i="49"/>
  <c r="CG124" i="49"/>
  <c r="EH124" i="49"/>
  <c r="L125" i="49"/>
  <c r="BP125" i="49"/>
  <c r="DN125" i="49"/>
  <c r="CH124" i="49"/>
  <c r="EI124" i="49"/>
  <c r="M125" i="49"/>
  <c r="BQ125" i="49"/>
  <c r="DS125" i="49"/>
  <c r="E107" i="49"/>
  <c r="AK107" i="49"/>
  <c r="BQ107" i="49"/>
  <c r="CW107" i="49"/>
  <c r="EC107" i="49"/>
  <c r="FM107" i="49"/>
  <c r="U108" i="49"/>
  <c r="BA108" i="49"/>
  <c r="CG108" i="49"/>
  <c r="DM108" i="49"/>
  <c r="EW108" i="49"/>
  <c r="H107" i="49"/>
  <c r="AN107" i="49"/>
  <c r="BT107" i="49"/>
  <c r="DD107" i="49"/>
  <c r="EJ107" i="49"/>
  <c r="FP107" i="49"/>
  <c r="X108" i="49"/>
  <c r="BD108" i="49"/>
  <c r="CJ108" i="49"/>
  <c r="DT108" i="49"/>
  <c r="EZ108" i="49"/>
  <c r="I107" i="49"/>
  <c r="AO107" i="49"/>
  <c r="BU107" i="49"/>
  <c r="DE107" i="49"/>
  <c r="EK107" i="49"/>
  <c r="FQ107" i="49"/>
  <c r="Y108" i="49"/>
  <c r="BE108" i="49"/>
  <c r="CO108" i="49"/>
  <c r="DU108" i="49"/>
  <c r="FA108" i="49"/>
  <c r="J107" i="49"/>
  <c r="AP107" i="49"/>
  <c r="BZ107" i="49"/>
  <c r="DF107" i="49"/>
  <c r="EL107" i="49"/>
  <c r="FR107" i="49"/>
  <c r="Z108" i="49"/>
  <c r="BF108" i="49"/>
  <c r="CP108" i="49"/>
  <c r="DV108" i="49"/>
  <c r="FB108" i="49"/>
  <c r="K107" i="49"/>
  <c r="AQ107" i="49"/>
  <c r="CA107" i="49"/>
  <c r="DG107" i="49"/>
  <c r="EM107" i="49"/>
  <c r="FS107" i="49"/>
  <c r="AA108" i="49"/>
  <c r="BK108" i="49"/>
  <c r="CQ108" i="49"/>
  <c r="DW108" i="49"/>
  <c r="FC108" i="49"/>
  <c r="L107" i="49"/>
  <c r="AV107" i="49"/>
  <c r="CB107" i="49"/>
  <c r="DH107" i="49"/>
  <c r="EN107" i="49"/>
  <c r="FT107" i="49"/>
  <c r="AB108" i="49"/>
  <c r="BL108" i="49"/>
  <c r="CR108" i="49"/>
  <c r="DX108" i="49"/>
  <c r="FD108" i="49"/>
  <c r="M107" i="49"/>
  <c r="AW107" i="49"/>
  <c r="CC107" i="49"/>
  <c r="DI107" i="49"/>
  <c r="EO107" i="49"/>
  <c r="FU107" i="49"/>
  <c r="AG108" i="49"/>
  <c r="BM108" i="49"/>
  <c r="CS108" i="49"/>
  <c r="DY108" i="49"/>
  <c r="FE108" i="49"/>
  <c r="R107" i="49"/>
  <c r="AX107" i="49"/>
  <c r="CD107" i="49"/>
  <c r="DJ107" i="49"/>
  <c r="EP107" i="49"/>
  <c r="FV107" i="49"/>
  <c r="AH108" i="49"/>
  <c r="BN108" i="49"/>
  <c r="CT108" i="49"/>
  <c r="DZ108" i="49"/>
  <c r="FF108" i="49"/>
  <c r="S107" i="49"/>
  <c r="AY107" i="49"/>
  <c r="CE107" i="49"/>
  <c r="DK107" i="49"/>
  <c r="EQ107" i="49"/>
  <c r="C108" i="49"/>
  <c r="AI108" i="49"/>
  <c r="BO108" i="49"/>
  <c r="CU108" i="49"/>
  <c r="EA108" i="49"/>
  <c r="FG108" i="49"/>
  <c r="T107" i="49"/>
  <c r="AZ107" i="49"/>
  <c r="CF107" i="49"/>
  <c r="DL107" i="49"/>
  <c r="ER107" i="49"/>
  <c r="D108" i="49"/>
  <c r="AJ108" i="49"/>
  <c r="BP108" i="49"/>
  <c r="CV108" i="49"/>
  <c r="EB108" i="49"/>
  <c r="FL108" i="49"/>
  <c r="E106" i="49"/>
  <c r="AK106" i="49"/>
  <c r="BQ106" i="49"/>
  <c r="CW106" i="49"/>
  <c r="EC106" i="49"/>
  <c r="FM106" i="49"/>
  <c r="U107" i="49"/>
  <c r="BA107" i="49"/>
  <c r="CG107" i="49"/>
  <c r="DM107" i="49"/>
  <c r="EW107" i="49"/>
  <c r="E108" i="49"/>
  <c r="AK108" i="49"/>
  <c r="BQ108" i="49"/>
  <c r="CW108" i="49"/>
  <c r="EC108" i="49"/>
  <c r="FM108" i="49"/>
  <c r="V107" i="49"/>
  <c r="BB107" i="49"/>
  <c r="CH107" i="49"/>
  <c r="DN107" i="49"/>
  <c r="EX107" i="49"/>
  <c r="F108" i="49"/>
  <c r="AL108" i="49"/>
  <c r="BR108" i="49"/>
  <c r="CX108" i="49"/>
  <c r="EH108" i="49"/>
  <c r="FN108" i="49"/>
  <c r="W107" i="49"/>
  <c r="BC107" i="49"/>
  <c r="CI107" i="49"/>
  <c r="DS107" i="49"/>
  <c r="EY107" i="49"/>
  <c r="G108" i="49"/>
  <c r="AM108" i="49"/>
  <c r="BS108" i="49"/>
  <c r="CY108" i="49"/>
  <c r="EI108" i="49"/>
  <c r="FO108" i="49"/>
  <c r="X107" i="49"/>
  <c r="BD107" i="49"/>
  <c r="CJ107" i="49"/>
  <c r="DT107" i="49"/>
  <c r="EZ107" i="49"/>
  <c r="H108" i="49"/>
  <c r="AN108" i="49"/>
  <c r="BT108" i="49"/>
  <c r="DD108" i="49"/>
  <c r="EJ108" i="49"/>
  <c r="FP108" i="49"/>
  <c r="Y107" i="49"/>
  <c r="BE107" i="49"/>
  <c r="CO107" i="49"/>
  <c r="DU107" i="49"/>
  <c r="FA107" i="49"/>
  <c r="I108" i="49"/>
  <c r="AO108" i="49"/>
  <c r="BU108" i="49"/>
  <c r="DE108" i="49"/>
  <c r="EK108" i="49"/>
  <c r="FQ108" i="49"/>
  <c r="Z107" i="49"/>
  <c r="BF107" i="49"/>
  <c r="CP107" i="49"/>
  <c r="DV107" i="49"/>
  <c r="FB107" i="49"/>
  <c r="J108" i="49"/>
  <c r="AP108" i="49"/>
  <c r="BZ108" i="49"/>
  <c r="DF108" i="49"/>
  <c r="EL108" i="49"/>
  <c r="FR108" i="49"/>
  <c r="AA107" i="49"/>
  <c r="BK107" i="49"/>
  <c r="CQ107" i="49"/>
  <c r="DW107" i="49"/>
  <c r="FC107" i="49"/>
  <c r="K108" i="49"/>
  <c r="AQ108" i="49"/>
  <c r="CA108" i="49"/>
  <c r="DG108" i="49"/>
  <c r="EM108" i="49"/>
  <c r="FS108" i="49"/>
  <c r="AB107" i="49"/>
  <c r="BL107" i="49"/>
  <c r="CR107" i="49"/>
  <c r="DX107" i="49"/>
  <c r="FD107" i="49"/>
  <c r="L108" i="49"/>
  <c r="AV108" i="49"/>
  <c r="CB108" i="49"/>
  <c r="DH108" i="49"/>
  <c r="EN108" i="49"/>
  <c r="FT108" i="49"/>
  <c r="M106" i="49"/>
  <c r="AW106" i="49"/>
  <c r="CC106" i="49"/>
  <c r="DI106" i="49"/>
  <c r="EO106" i="49"/>
  <c r="FU106" i="49"/>
  <c r="AG107" i="49"/>
  <c r="BM107" i="49"/>
  <c r="CS107" i="49"/>
  <c r="DY107" i="49"/>
  <c r="FE107" i="49"/>
  <c r="M108" i="49"/>
  <c r="AW108" i="49"/>
  <c r="CC108" i="49"/>
  <c r="DI108" i="49"/>
  <c r="EO108" i="49"/>
  <c r="FU108" i="49"/>
  <c r="R106" i="49"/>
  <c r="AX106" i="49"/>
  <c r="CD106" i="49"/>
  <c r="DJ106" i="49"/>
  <c r="EP106" i="49"/>
  <c r="FV106" i="49"/>
  <c r="AH107" i="49"/>
  <c r="BN107" i="49"/>
  <c r="CT107" i="49"/>
  <c r="DZ107" i="49"/>
  <c r="FF107" i="49"/>
  <c r="R108" i="49"/>
  <c r="AX108" i="49"/>
  <c r="CD108" i="49"/>
  <c r="DJ108" i="49"/>
  <c r="EP108" i="49"/>
  <c r="FV108" i="49"/>
  <c r="S106" i="49"/>
  <c r="AY106" i="49"/>
  <c r="CE106" i="49"/>
  <c r="DK106" i="49"/>
  <c r="EQ106" i="49"/>
  <c r="C107" i="49"/>
  <c r="AI107" i="49"/>
  <c r="BO107" i="49"/>
  <c r="CU107" i="49"/>
  <c r="EA107" i="49"/>
  <c r="FG107" i="49"/>
  <c r="S108" i="49"/>
  <c r="AY108" i="49"/>
  <c r="CE108" i="49"/>
  <c r="DK108" i="49"/>
  <c r="EQ108" i="49"/>
  <c r="T106" i="49"/>
  <c r="AZ106" i="49"/>
  <c r="CF106" i="49"/>
  <c r="DL106" i="49"/>
  <c r="D107" i="49"/>
  <c r="AJ107" i="49"/>
  <c r="BP107" i="49"/>
  <c r="CV107" i="49"/>
  <c r="EB107" i="49"/>
  <c r="T108" i="49"/>
  <c r="AZ108" i="49"/>
  <c r="CF108" i="49"/>
  <c r="DL108" i="49"/>
  <c r="AT120" i="79"/>
  <c r="Y96" i="49"/>
  <c r="BE96" i="49"/>
  <c r="CO96" i="49"/>
  <c r="DU96" i="49"/>
  <c r="FA96" i="49"/>
  <c r="AG120" i="49"/>
  <c r="BM120" i="49"/>
  <c r="CS120" i="49"/>
  <c r="DY120" i="49"/>
  <c r="FE120" i="49"/>
  <c r="AR122" i="79"/>
  <c r="Z96" i="49"/>
  <c r="BF96" i="49"/>
  <c r="CP96" i="49"/>
  <c r="DV96" i="49"/>
  <c r="FB96" i="49"/>
  <c r="AH120" i="49"/>
  <c r="BN120" i="49"/>
  <c r="CT120" i="49"/>
  <c r="DZ120" i="49"/>
  <c r="FF120" i="49"/>
  <c r="AP124" i="79"/>
  <c r="AA96" i="49"/>
  <c r="BK96" i="49"/>
  <c r="CQ96" i="49"/>
  <c r="DW96" i="49"/>
  <c r="FC96" i="49"/>
  <c r="C120" i="49"/>
  <c r="AI120" i="49"/>
  <c r="BO120" i="49"/>
  <c r="CU120" i="49"/>
  <c r="EA120" i="49"/>
  <c r="FG120" i="49"/>
  <c r="AB96" i="49"/>
  <c r="BL96" i="49"/>
  <c r="CR96" i="49"/>
  <c r="DX96" i="49"/>
  <c r="FD96" i="49"/>
  <c r="D120" i="49"/>
  <c r="AJ120" i="49"/>
  <c r="BP120" i="49"/>
  <c r="CV120" i="49"/>
  <c r="EB120" i="49"/>
  <c r="FL120" i="49"/>
  <c r="AG96" i="49"/>
  <c r="BM96" i="49"/>
  <c r="CS96" i="49"/>
  <c r="DY96" i="49"/>
  <c r="FE96" i="49"/>
  <c r="E120" i="49"/>
  <c r="AK120" i="49"/>
  <c r="BQ120" i="49"/>
  <c r="CW120" i="49"/>
  <c r="EC120" i="49"/>
  <c r="FM120" i="49"/>
  <c r="AH96" i="49"/>
  <c r="BN96" i="49"/>
  <c r="CT96" i="49"/>
  <c r="DZ96" i="49"/>
  <c r="FF96" i="49"/>
  <c r="F120" i="49"/>
  <c r="AL120" i="49"/>
  <c r="BR120" i="49"/>
  <c r="CX120" i="49"/>
  <c r="EH120" i="49"/>
  <c r="FN120" i="49"/>
  <c r="BH102" i="79"/>
  <c r="C96" i="49"/>
  <c r="AI96" i="49"/>
  <c r="BO96" i="49"/>
  <c r="CU96" i="49"/>
  <c r="EA96" i="49"/>
  <c r="FG96" i="49"/>
  <c r="G120" i="49"/>
  <c r="AM120" i="49"/>
  <c r="BS120" i="49"/>
  <c r="CY120" i="49"/>
  <c r="EI120" i="49"/>
  <c r="FO120" i="49"/>
  <c r="BF104" i="79"/>
  <c r="D96" i="49"/>
  <c r="AJ96" i="49"/>
  <c r="BP96" i="49"/>
  <c r="CV96" i="49"/>
  <c r="EB96" i="49"/>
  <c r="FL96" i="49"/>
  <c r="H120" i="49"/>
  <c r="AN120" i="49"/>
  <c r="BT120" i="49"/>
  <c r="DD120" i="49"/>
  <c r="EJ120" i="49"/>
  <c r="FP120" i="49"/>
  <c r="X121" i="49"/>
  <c r="BD121" i="49"/>
  <c r="CJ121" i="49"/>
  <c r="DT121" i="49"/>
  <c r="EZ121" i="49"/>
  <c r="H122" i="49"/>
  <c r="AN122" i="49"/>
  <c r="BT122" i="49"/>
  <c r="DD122" i="49"/>
  <c r="EJ122" i="49"/>
  <c r="FP122" i="49"/>
  <c r="X123" i="49"/>
  <c r="BD123" i="49"/>
  <c r="CJ123" i="49"/>
  <c r="DT123" i="49"/>
  <c r="EZ123" i="49"/>
  <c r="H124" i="49"/>
  <c r="AN124" i="49"/>
  <c r="BT124" i="49"/>
  <c r="DD124" i="49"/>
  <c r="EJ124" i="49"/>
  <c r="FP124" i="49"/>
  <c r="X125" i="49"/>
  <c r="BD125" i="49"/>
  <c r="CJ125" i="49"/>
  <c r="DT125" i="49"/>
  <c r="BQ105" i="79"/>
  <c r="E96" i="49"/>
  <c r="AK96" i="49"/>
  <c r="BQ96" i="49"/>
  <c r="CW96" i="49"/>
  <c r="EC96" i="49"/>
  <c r="FM96" i="49"/>
  <c r="I120" i="49"/>
  <c r="AO120" i="49"/>
  <c r="BU120" i="49"/>
  <c r="DE120" i="49"/>
  <c r="EK120" i="49"/>
  <c r="FQ120" i="49"/>
  <c r="Y121" i="49"/>
  <c r="BE121" i="49"/>
  <c r="CO121" i="49"/>
  <c r="DU121" i="49"/>
  <c r="FA121" i="49"/>
  <c r="I122" i="49"/>
  <c r="AO122" i="49"/>
  <c r="BU122" i="49"/>
  <c r="DE122" i="49"/>
  <c r="EK122" i="49"/>
  <c r="FQ122" i="49"/>
  <c r="Y123" i="49"/>
  <c r="BE123" i="49"/>
  <c r="CO123" i="49"/>
  <c r="DU123" i="49"/>
  <c r="FA123" i="49"/>
  <c r="I124" i="49"/>
  <c r="AO124" i="49"/>
  <c r="BU124" i="49"/>
  <c r="DE124" i="49"/>
  <c r="EK124" i="49"/>
  <c r="FQ124" i="49"/>
  <c r="Y125" i="49"/>
  <c r="BE125" i="49"/>
  <c r="CO125" i="49"/>
  <c r="DU125" i="49"/>
  <c r="BO107" i="79"/>
  <c r="F96" i="49"/>
  <c r="AL96" i="49"/>
  <c r="BR96" i="49"/>
  <c r="CX96" i="49"/>
  <c r="EH96" i="49"/>
  <c r="FN96" i="49"/>
  <c r="J120" i="49"/>
  <c r="AP120" i="49"/>
  <c r="BZ120" i="49"/>
  <c r="DF120" i="49"/>
  <c r="EL120" i="49"/>
  <c r="FR120" i="49"/>
  <c r="Z121" i="49"/>
  <c r="BF121" i="49"/>
  <c r="CP121" i="49"/>
  <c r="DV121" i="49"/>
  <c r="FB121" i="49"/>
  <c r="AP122" i="49"/>
  <c r="BZ122" i="49"/>
  <c r="DF122" i="49"/>
  <c r="EL122" i="49"/>
  <c r="FR122" i="49"/>
  <c r="Z123" i="49"/>
  <c r="BF123" i="49"/>
  <c r="CP123" i="49"/>
  <c r="DV123" i="49"/>
  <c r="FB123" i="49"/>
  <c r="J124" i="49"/>
  <c r="AP124" i="49"/>
  <c r="BZ124" i="49"/>
  <c r="DF124" i="49"/>
  <c r="EL124" i="49"/>
  <c r="FR124" i="49"/>
  <c r="Z125" i="49"/>
  <c r="BF125" i="49"/>
  <c r="CP125" i="49"/>
  <c r="DV125" i="49"/>
  <c r="BM109" i="79"/>
  <c r="G96" i="49"/>
  <c r="AM96" i="49"/>
  <c r="BS96" i="49"/>
  <c r="CY96" i="49"/>
  <c r="EI96" i="49"/>
  <c r="FO96" i="49"/>
  <c r="K120" i="49"/>
  <c r="AQ120" i="49"/>
  <c r="CA120" i="49"/>
  <c r="DG120" i="49"/>
  <c r="EM120" i="49"/>
  <c r="FS120" i="49"/>
  <c r="DW123" i="49"/>
  <c r="FC123" i="49"/>
  <c r="AA125" i="49"/>
  <c r="BK125" i="49"/>
  <c r="CQ125" i="49"/>
  <c r="DW125" i="49"/>
  <c r="BK111" i="79"/>
  <c r="H96" i="49"/>
  <c r="AN96" i="49"/>
  <c r="BT96" i="49"/>
  <c r="DD96" i="49"/>
  <c r="EJ96" i="49"/>
  <c r="FP96" i="49"/>
  <c r="L120" i="49"/>
  <c r="AV120" i="49"/>
  <c r="CB120" i="49"/>
  <c r="DH120" i="49"/>
  <c r="EN120" i="49"/>
  <c r="FT120" i="49"/>
  <c r="AB123" i="49"/>
  <c r="BL123" i="49"/>
  <c r="CR123" i="49"/>
  <c r="DX123" i="49"/>
  <c r="FD123" i="49"/>
  <c r="DH124" i="49"/>
  <c r="EN124" i="49"/>
  <c r="FT124" i="49"/>
  <c r="AB125" i="49"/>
  <c r="BL125" i="49"/>
  <c r="CR125" i="49"/>
  <c r="DX125" i="49"/>
  <c r="BI113" i="79"/>
  <c r="I96" i="49"/>
  <c r="AO96" i="49"/>
  <c r="BU96" i="49"/>
  <c r="DE96" i="49"/>
  <c r="EK96" i="49"/>
  <c r="FQ96" i="49"/>
  <c r="M120" i="49"/>
  <c r="AW120" i="49"/>
  <c r="CC120" i="49"/>
  <c r="DI120" i="49"/>
  <c r="EO120" i="49"/>
  <c r="FU120" i="49"/>
  <c r="BM123" i="49"/>
  <c r="CS123" i="49"/>
  <c r="DY123" i="49"/>
  <c r="FE123" i="49"/>
  <c r="DI124" i="49"/>
  <c r="EO124" i="49"/>
  <c r="FU124" i="49"/>
  <c r="AG125" i="49"/>
  <c r="BM125" i="49"/>
  <c r="CS125" i="49"/>
  <c r="DY125" i="49"/>
  <c r="BG115" i="79"/>
  <c r="J96" i="49"/>
  <c r="AP96" i="49"/>
  <c r="BZ96" i="49"/>
  <c r="DF96" i="49"/>
  <c r="EL96" i="49"/>
  <c r="FR96" i="49"/>
  <c r="R120" i="49"/>
  <c r="AX120" i="49"/>
  <c r="CD120" i="49"/>
  <c r="DJ120" i="49"/>
  <c r="EP120" i="49"/>
  <c r="FV120" i="49"/>
  <c r="BE117" i="79"/>
  <c r="K96" i="49"/>
  <c r="AQ96" i="49"/>
  <c r="CA96" i="49"/>
  <c r="DG96" i="49"/>
  <c r="EM96" i="49"/>
  <c r="FS96" i="49"/>
  <c r="S120" i="49"/>
  <c r="AY120" i="49"/>
  <c r="CE120" i="49"/>
  <c r="DK120" i="49"/>
  <c r="EQ120" i="49"/>
  <c r="AY103" i="79"/>
  <c r="BP118" i="79"/>
  <c r="L96" i="49"/>
  <c r="AV96" i="49"/>
  <c r="CB96" i="49"/>
  <c r="DH96" i="49"/>
  <c r="EN96" i="49"/>
  <c r="FT96" i="49"/>
  <c r="T120" i="49"/>
  <c r="AZ120" i="49"/>
  <c r="CF120" i="49"/>
  <c r="DL120" i="49"/>
  <c r="ER120" i="49"/>
  <c r="AW105" i="79"/>
  <c r="BN120" i="79"/>
  <c r="M96" i="49"/>
  <c r="AW96" i="49"/>
  <c r="CC96" i="49"/>
  <c r="DI96" i="49"/>
  <c r="EO96" i="49"/>
  <c r="FU96" i="49"/>
  <c r="U120" i="49"/>
  <c r="BA120" i="49"/>
  <c r="CG120" i="49"/>
  <c r="DM120" i="49"/>
  <c r="EW120" i="49"/>
  <c r="AU107" i="79"/>
  <c r="BL122" i="79"/>
  <c r="R96" i="49"/>
  <c r="AX96" i="49"/>
  <c r="CD96" i="49"/>
  <c r="DJ96" i="49"/>
  <c r="EP96" i="49"/>
  <c r="FV96" i="49"/>
  <c r="V120" i="49"/>
  <c r="BB120" i="49"/>
  <c r="CH120" i="49"/>
  <c r="DN120" i="49"/>
  <c r="EX120" i="49"/>
  <c r="AS109" i="79"/>
  <c r="BJ124" i="79"/>
  <c r="S96" i="49"/>
  <c r="AY96" i="49"/>
  <c r="CE96" i="49"/>
  <c r="DK96" i="49"/>
  <c r="EQ96" i="49"/>
  <c r="W120" i="49"/>
  <c r="BC120" i="49"/>
  <c r="CI120" i="49"/>
  <c r="DS120" i="49"/>
  <c r="EY120" i="49"/>
  <c r="AQ111" i="79"/>
  <c r="T96" i="49"/>
  <c r="AZ96" i="49"/>
  <c r="CF96" i="49"/>
  <c r="DL96" i="49"/>
  <c r="ER96" i="49"/>
  <c r="X120" i="49"/>
  <c r="BD120" i="49"/>
  <c r="CJ120" i="49"/>
  <c r="DT120" i="49"/>
  <c r="EZ120" i="49"/>
  <c r="H121" i="49"/>
  <c r="AN121" i="49"/>
  <c r="BT121" i="49"/>
  <c r="DD121" i="49"/>
  <c r="EJ121" i="49"/>
  <c r="FP121" i="49"/>
  <c r="X122" i="49"/>
  <c r="BD122" i="49"/>
  <c r="CJ122" i="49"/>
  <c r="DT122" i="49"/>
  <c r="EZ122" i="49"/>
  <c r="H123" i="49"/>
  <c r="AN123" i="49"/>
  <c r="BT123" i="49"/>
  <c r="DD123" i="49"/>
  <c r="EJ123" i="49"/>
  <c r="FP123" i="49"/>
  <c r="X124" i="49"/>
  <c r="BD124" i="49"/>
  <c r="CJ124" i="49"/>
  <c r="DT124" i="49"/>
  <c r="EZ124" i="49"/>
  <c r="H125" i="49"/>
  <c r="AN125" i="49"/>
  <c r="BT125" i="49"/>
  <c r="DD125" i="49"/>
  <c r="EJ125" i="49"/>
  <c r="BB112" i="79"/>
  <c r="U96" i="49"/>
  <c r="BA96" i="49"/>
  <c r="CG96" i="49"/>
  <c r="DM96" i="49"/>
  <c r="EW96" i="49"/>
  <c r="Y120" i="49"/>
  <c r="BE120" i="49"/>
  <c r="CO120" i="49"/>
  <c r="DU120" i="49"/>
  <c r="FA120" i="49"/>
  <c r="I121" i="49"/>
  <c r="AO121" i="49"/>
  <c r="BU121" i="49"/>
  <c r="DE121" i="49"/>
  <c r="EK121" i="49"/>
  <c r="FQ121" i="49"/>
  <c r="Y122" i="49"/>
  <c r="BE122" i="49"/>
  <c r="CO122" i="49"/>
  <c r="DU122" i="49"/>
  <c r="FA122" i="49"/>
  <c r="I123" i="49"/>
  <c r="AO123" i="49"/>
  <c r="BU123" i="49"/>
  <c r="DE123" i="49"/>
  <c r="EK123" i="49"/>
  <c r="FQ123" i="49"/>
  <c r="Y124" i="49"/>
  <c r="BE124" i="49"/>
  <c r="CO124" i="49"/>
  <c r="DU124" i="49"/>
  <c r="FA124" i="49"/>
  <c r="I125" i="49"/>
  <c r="AO125" i="49"/>
  <c r="BU125" i="49"/>
  <c r="DE125" i="49"/>
  <c r="EK125" i="49"/>
  <c r="AZ114" i="79"/>
  <c r="V96" i="49"/>
  <c r="BB96" i="49"/>
  <c r="CH96" i="49"/>
  <c r="DN96" i="49"/>
  <c r="EX96" i="49"/>
  <c r="Z120" i="49"/>
  <c r="BF120" i="49"/>
  <c r="CP120" i="49"/>
  <c r="DV120" i="49"/>
  <c r="FB120" i="49"/>
  <c r="AP121" i="49"/>
  <c r="BZ121" i="49"/>
  <c r="DF121" i="49"/>
  <c r="EL121" i="49"/>
  <c r="Z122" i="49"/>
  <c r="BF122" i="49"/>
  <c r="CP122" i="49"/>
  <c r="DV122" i="49"/>
  <c r="J123" i="49"/>
  <c r="AP123" i="49"/>
  <c r="BZ123" i="49"/>
  <c r="DF123" i="49"/>
  <c r="EL123" i="49"/>
  <c r="FR123" i="49"/>
  <c r="Z124" i="49"/>
  <c r="BF124" i="49"/>
  <c r="CP124" i="49"/>
  <c r="DV124" i="49"/>
  <c r="FB124" i="49"/>
  <c r="J125" i="49"/>
  <c r="AP125" i="49"/>
  <c r="BZ125" i="49"/>
  <c r="DF125" i="49"/>
  <c r="EL125" i="49"/>
  <c r="AX116" i="79"/>
  <c r="W96" i="49"/>
  <c r="BC96" i="49"/>
  <c r="CI96" i="49"/>
  <c r="DS96" i="49"/>
  <c r="AA120" i="49"/>
  <c r="BK120" i="49"/>
  <c r="CQ120" i="49"/>
  <c r="DW120" i="49"/>
  <c r="K123" i="49"/>
  <c r="AQ123" i="49"/>
  <c r="CA123" i="49"/>
  <c r="DG123" i="49"/>
  <c r="EM123" i="49"/>
  <c r="AA124" i="49"/>
  <c r="BK124" i="49"/>
  <c r="CQ124" i="49"/>
  <c r="DW124" i="49"/>
  <c r="K125" i="49"/>
  <c r="AQ125" i="49"/>
  <c r="CA125" i="49"/>
  <c r="DG125" i="49"/>
  <c r="AV118" i="79"/>
  <c r="BA101" i="79"/>
  <c r="BA125" i="79"/>
  <c r="BB101" i="79"/>
  <c r="AZ103" i="79"/>
  <c r="AX105" i="79"/>
  <c r="AV107" i="79"/>
  <c r="AT109" i="79"/>
  <c r="AR111" i="79"/>
  <c r="AP113" i="79"/>
  <c r="BA114" i="79"/>
  <c r="AY116" i="79"/>
  <c r="AW118" i="79"/>
  <c r="AU120" i="79"/>
  <c r="AS122" i="79"/>
  <c r="AQ124" i="79"/>
  <c r="BB125" i="79"/>
  <c r="BI102" i="79"/>
  <c r="BG104" i="79"/>
  <c r="BE106" i="79"/>
  <c r="BP107" i="79"/>
  <c r="BN109" i="79"/>
  <c r="BL111" i="79"/>
  <c r="BJ113" i="79"/>
  <c r="BH115" i="79"/>
  <c r="BF117" i="79"/>
  <c r="BQ118" i="79"/>
  <c r="BO120" i="79"/>
  <c r="BM122" i="79"/>
  <c r="BK124" i="79"/>
  <c r="AP102" i="79"/>
  <c r="BA103" i="79"/>
  <c r="AY105" i="79"/>
  <c r="AW107" i="79"/>
  <c r="AU109" i="79"/>
  <c r="AS111" i="79"/>
  <c r="AQ113" i="79"/>
  <c r="BB114" i="79"/>
  <c r="AZ116" i="79"/>
  <c r="AX118" i="79"/>
  <c r="AV120" i="79"/>
  <c r="AT122" i="79"/>
  <c r="AR124" i="79"/>
  <c r="BJ102" i="79"/>
  <c r="BH104" i="79"/>
  <c r="BF106" i="79"/>
  <c r="BQ107" i="79"/>
  <c r="BO109" i="79"/>
  <c r="BM111" i="79"/>
  <c r="BK113" i="79"/>
  <c r="BI115" i="79"/>
  <c r="BG117" i="79"/>
  <c r="BE119" i="79"/>
  <c r="BP120" i="79"/>
  <c r="BN122" i="79"/>
  <c r="BL124" i="79"/>
  <c r="AQ102" i="79"/>
  <c r="BB103" i="79"/>
  <c r="AZ105" i="79"/>
  <c r="AX107" i="79"/>
  <c r="AV109" i="79"/>
  <c r="AT111" i="79"/>
  <c r="AR113" i="79"/>
  <c r="AP115" i="79"/>
  <c r="BA116" i="79"/>
  <c r="AY118" i="79"/>
  <c r="AW120" i="79"/>
  <c r="AU122" i="79"/>
  <c r="AS124" i="79"/>
  <c r="BK102" i="79"/>
  <c r="BI104" i="79"/>
  <c r="BG106" i="79"/>
  <c r="BE108" i="79"/>
  <c r="BP109" i="79"/>
  <c r="BN111" i="79"/>
  <c r="BL113" i="79"/>
  <c r="BJ115" i="79"/>
  <c r="BH117" i="79"/>
  <c r="BF119" i="79"/>
  <c r="BQ120" i="79"/>
  <c r="BO122" i="79"/>
  <c r="BM124" i="79"/>
  <c r="AR102" i="79"/>
  <c r="AP104" i="79"/>
  <c r="BA105" i="79"/>
  <c r="AY107" i="79"/>
  <c r="AW109" i="79"/>
  <c r="AU111" i="79"/>
  <c r="AS113" i="79"/>
  <c r="AQ115" i="79"/>
  <c r="BB116" i="79"/>
  <c r="AZ118" i="79"/>
  <c r="AX120" i="79"/>
  <c r="AV122" i="79"/>
  <c r="AT124" i="79"/>
  <c r="BL102" i="79"/>
  <c r="BJ104" i="79"/>
  <c r="BH106" i="79"/>
  <c r="BF108" i="79"/>
  <c r="BQ109" i="79"/>
  <c r="BO111" i="79"/>
  <c r="BM113" i="79"/>
  <c r="BK115" i="79"/>
  <c r="BI117" i="79"/>
  <c r="BG119" i="79"/>
  <c r="BE121" i="79"/>
  <c r="BP122" i="79"/>
  <c r="BN124" i="79"/>
  <c r="AS102" i="79"/>
  <c r="AQ104" i="79"/>
  <c r="BB105" i="79"/>
  <c r="AZ107" i="79"/>
  <c r="AX109" i="79"/>
  <c r="AV111" i="79"/>
  <c r="AT113" i="79"/>
  <c r="AR115" i="79"/>
  <c r="AP117" i="79"/>
  <c r="BA118" i="79"/>
  <c r="AY120" i="79"/>
  <c r="AW122" i="79"/>
  <c r="AU124" i="79"/>
  <c r="BM102" i="79"/>
  <c r="BK104" i="79"/>
  <c r="BI106" i="79"/>
  <c r="BG108" i="79"/>
  <c r="BE110" i="79"/>
  <c r="BP111" i="79"/>
  <c r="BN113" i="79"/>
  <c r="BL115" i="79"/>
  <c r="BJ117" i="79"/>
  <c r="BH119" i="79"/>
  <c r="BF121" i="79"/>
  <c r="BQ122" i="79"/>
  <c r="BO124" i="79"/>
  <c r="AT102" i="79"/>
  <c r="AR104" i="79"/>
  <c r="AP106" i="79"/>
  <c r="BA107" i="79"/>
  <c r="AY109" i="79"/>
  <c r="AW111" i="79"/>
  <c r="AU113" i="79"/>
  <c r="AS115" i="79"/>
  <c r="AQ117" i="79"/>
  <c r="BB118" i="79"/>
  <c r="AZ120" i="79"/>
  <c r="AX122" i="79"/>
  <c r="AV124" i="79"/>
  <c r="BN102" i="79"/>
  <c r="BL104" i="79"/>
  <c r="BJ106" i="79"/>
  <c r="BH108" i="79"/>
  <c r="BF110" i="79"/>
  <c r="BQ111" i="79"/>
  <c r="BO113" i="79"/>
  <c r="BM115" i="79"/>
  <c r="BK117" i="79"/>
  <c r="BI119" i="79"/>
  <c r="BG121" i="79"/>
  <c r="BE123" i="79"/>
  <c r="BP124" i="79"/>
  <c r="AU102" i="79"/>
  <c r="AS104" i="79"/>
  <c r="AQ106" i="79"/>
  <c r="BB107" i="79"/>
  <c r="AZ109" i="79"/>
  <c r="AX111" i="79"/>
  <c r="AV113" i="79"/>
  <c r="AT115" i="79"/>
  <c r="AR117" i="79"/>
  <c r="AP119" i="79"/>
  <c r="BA120" i="79"/>
  <c r="AY122" i="79"/>
  <c r="AW124" i="79"/>
  <c r="BO102" i="79"/>
  <c r="BM104" i="79"/>
  <c r="BK106" i="79"/>
  <c r="BI108" i="79"/>
  <c r="BG110" i="79"/>
  <c r="BE112" i="79"/>
  <c r="BP113" i="79"/>
  <c r="BN115" i="79"/>
  <c r="BL117" i="79"/>
  <c r="BJ119" i="79"/>
  <c r="BH121" i="79"/>
  <c r="BF123" i="79"/>
  <c r="BQ124" i="79"/>
  <c r="AV102" i="79"/>
  <c r="AT104" i="79"/>
  <c r="AR106" i="79"/>
  <c r="AP108" i="79"/>
  <c r="BA109" i="79"/>
  <c r="AY111" i="79"/>
  <c r="AW113" i="79"/>
  <c r="AU115" i="79"/>
  <c r="AS117" i="79"/>
  <c r="AQ119" i="79"/>
  <c r="BB120" i="79"/>
  <c r="AZ122" i="79"/>
  <c r="AX124" i="79"/>
  <c r="BE101" i="79"/>
  <c r="BP102" i="79"/>
  <c r="BN104" i="79"/>
  <c r="BL106" i="79"/>
  <c r="BJ108" i="79"/>
  <c r="BH110" i="79"/>
  <c r="BF112" i="79"/>
  <c r="BQ113" i="79"/>
  <c r="BO115" i="79"/>
  <c r="BM117" i="79"/>
  <c r="BK119" i="79"/>
  <c r="BI121" i="79"/>
  <c r="BG123" i="79"/>
  <c r="BE125" i="79"/>
  <c r="AW102" i="79"/>
  <c r="AU104" i="79"/>
  <c r="AS106" i="79"/>
  <c r="AQ108" i="79"/>
  <c r="BB109" i="79"/>
  <c r="AZ111" i="79"/>
  <c r="AX113" i="79"/>
  <c r="AV115" i="79"/>
  <c r="AT117" i="79"/>
  <c r="AR119" i="79"/>
  <c r="AP121" i="79"/>
  <c r="BA122" i="79"/>
  <c r="AY124" i="79"/>
  <c r="BF101" i="79"/>
  <c r="BQ102" i="79"/>
  <c r="BO104" i="79"/>
  <c r="BM106" i="79"/>
  <c r="BK108" i="79"/>
  <c r="BI110" i="79"/>
  <c r="BG112" i="79"/>
  <c r="BE114" i="79"/>
  <c r="BP115" i="79"/>
  <c r="BN117" i="79"/>
  <c r="BL119" i="79"/>
  <c r="BJ121" i="79"/>
  <c r="BH123" i="79"/>
  <c r="BF125" i="79"/>
  <c r="AX102" i="79"/>
  <c r="AV104" i="79"/>
  <c r="AT106" i="79"/>
  <c r="AR108" i="79"/>
  <c r="AP110" i="79"/>
  <c r="BA111" i="79"/>
  <c r="AY113" i="79"/>
  <c r="AW115" i="79"/>
  <c r="AU117" i="79"/>
  <c r="AS119" i="79"/>
  <c r="AQ121" i="79"/>
  <c r="BB122" i="79"/>
  <c r="AZ124" i="79"/>
  <c r="BG101" i="79"/>
  <c r="BE103" i="79"/>
  <c r="BP104" i="79"/>
  <c r="BN106" i="79"/>
  <c r="BL108" i="79"/>
  <c r="BJ110" i="79"/>
  <c r="BH112" i="79"/>
  <c r="BF114" i="79"/>
  <c r="BQ115" i="79"/>
  <c r="BO117" i="79"/>
  <c r="BM119" i="79"/>
  <c r="BK121" i="79"/>
  <c r="BI123" i="79"/>
  <c r="BG125" i="79"/>
  <c r="AY102" i="79"/>
  <c r="AW104" i="79"/>
  <c r="AU106" i="79"/>
  <c r="AS108" i="79"/>
  <c r="AQ110" i="79"/>
  <c r="BB111" i="79"/>
  <c r="AZ113" i="79"/>
  <c r="AX115" i="79"/>
  <c r="AV117" i="79"/>
  <c r="AT119" i="79"/>
  <c r="AR121" i="79"/>
  <c r="AP123" i="79"/>
  <c r="BA124" i="79"/>
  <c r="BH101" i="79"/>
  <c r="BF103" i="79"/>
  <c r="BQ104" i="79"/>
  <c r="BO106" i="79"/>
  <c r="BM108" i="79"/>
  <c r="BK110" i="79"/>
  <c r="BI112" i="79"/>
  <c r="BG114" i="79"/>
  <c r="BE116" i="79"/>
  <c r="BP117" i="79"/>
  <c r="BN119" i="79"/>
  <c r="BL121" i="79"/>
  <c r="BJ123" i="79"/>
  <c r="BH125" i="79"/>
  <c r="AZ102" i="79"/>
  <c r="AX104" i="79"/>
  <c r="AV106" i="79"/>
  <c r="AT108" i="79"/>
  <c r="AR110" i="79"/>
  <c r="AP112" i="79"/>
  <c r="BA113" i="79"/>
  <c r="AY115" i="79"/>
  <c r="AW117" i="79"/>
  <c r="AU119" i="79"/>
  <c r="AS121" i="79"/>
  <c r="AQ123" i="79"/>
  <c r="BB124" i="79"/>
  <c r="BI101" i="79"/>
  <c r="BG103" i="79"/>
  <c r="BE105" i="79"/>
  <c r="BP106" i="79"/>
  <c r="BN108" i="79"/>
  <c r="BL110" i="79"/>
  <c r="BJ112" i="79"/>
  <c r="BH114" i="79"/>
  <c r="BF116" i="79"/>
  <c r="BQ117" i="79"/>
  <c r="BO119" i="79"/>
  <c r="BM121" i="79"/>
  <c r="BK123" i="79"/>
  <c r="BI125" i="79"/>
  <c r="AP101" i="79"/>
  <c r="BA102" i="79"/>
  <c r="AY104" i="79"/>
  <c r="AW106" i="79"/>
  <c r="AU108" i="79"/>
  <c r="AS110" i="79"/>
  <c r="AQ112" i="79"/>
  <c r="BB113" i="79"/>
  <c r="AZ115" i="79"/>
  <c r="AX117" i="79"/>
  <c r="AV119" i="79"/>
  <c r="AT121" i="79"/>
  <c r="AR123" i="79"/>
  <c r="AP125" i="79"/>
  <c r="BJ101" i="79"/>
  <c r="BH103" i="79"/>
  <c r="BF105" i="79"/>
  <c r="BQ106" i="79"/>
  <c r="BO108" i="79"/>
  <c r="BM110" i="79"/>
  <c r="BK112" i="79"/>
  <c r="BI114" i="79"/>
  <c r="BG116" i="79"/>
  <c r="BE118" i="79"/>
  <c r="BP119" i="79"/>
  <c r="BN121" i="79"/>
  <c r="BL123" i="79"/>
  <c r="BJ125" i="79"/>
  <c r="AQ101" i="79"/>
  <c r="BB102" i="79"/>
  <c r="AZ104" i="79"/>
  <c r="AX106" i="79"/>
  <c r="AV108" i="79"/>
  <c r="AT110" i="79"/>
  <c r="AR112" i="79"/>
  <c r="AP114" i="79"/>
  <c r="BA115" i="79"/>
  <c r="AY117" i="79"/>
  <c r="AW119" i="79"/>
  <c r="AU121" i="79"/>
  <c r="AS123" i="79"/>
  <c r="AQ125" i="79"/>
  <c r="BK101" i="79"/>
  <c r="BI103" i="79"/>
  <c r="BG105" i="79"/>
  <c r="BE107" i="79"/>
  <c r="BP108" i="79"/>
  <c r="BN110" i="79"/>
  <c r="BL112" i="79"/>
  <c r="BJ114" i="79"/>
  <c r="BH116" i="79"/>
  <c r="BF118" i="79"/>
  <c r="BQ119" i="79"/>
  <c r="BO121" i="79"/>
  <c r="BM123" i="79"/>
  <c r="BK125" i="79"/>
  <c r="AR101" i="79"/>
  <c r="AP103" i="79"/>
  <c r="BA104" i="79"/>
  <c r="AY106" i="79"/>
  <c r="AW108" i="79"/>
  <c r="AU110" i="79"/>
  <c r="AS112" i="79"/>
  <c r="AQ114" i="79"/>
  <c r="BB115" i="79"/>
  <c r="AZ117" i="79"/>
  <c r="AX119" i="79"/>
  <c r="AV121" i="79"/>
  <c r="AT123" i="79"/>
  <c r="AR125" i="79"/>
  <c r="BL101" i="79"/>
  <c r="BJ103" i="79"/>
  <c r="BH105" i="79"/>
  <c r="BF107" i="79"/>
  <c r="BQ108" i="79"/>
  <c r="BO110" i="79"/>
  <c r="BM112" i="79"/>
  <c r="BK114" i="79"/>
  <c r="BI116" i="79"/>
  <c r="BG118" i="79"/>
  <c r="BE120" i="79"/>
  <c r="BP121" i="79"/>
  <c r="BN123" i="79"/>
  <c r="BL125" i="79"/>
  <c r="AS101" i="79"/>
  <c r="AQ103" i="79"/>
  <c r="BB104" i="79"/>
  <c r="AZ106" i="79"/>
  <c r="AX108" i="79"/>
  <c r="AV110" i="79"/>
  <c r="AT112" i="79"/>
  <c r="AR114" i="79"/>
  <c r="AP116" i="79"/>
  <c r="BA117" i="79"/>
  <c r="AY119" i="79"/>
  <c r="AW121" i="79"/>
  <c r="AU123" i="79"/>
  <c r="AS125" i="79"/>
  <c r="BM101" i="79"/>
  <c r="BK103" i="79"/>
  <c r="BI105" i="79"/>
  <c r="BG107" i="79"/>
  <c r="BE109" i="79"/>
  <c r="BP110" i="79"/>
  <c r="BN112" i="79"/>
  <c r="BL114" i="79"/>
  <c r="BJ116" i="79"/>
  <c r="BH118" i="79"/>
  <c r="BF120" i="79"/>
  <c r="BQ121" i="79"/>
  <c r="BO123" i="79"/>
  <c r="BM125" i="79"/>
  <c r="AT101" i="79"/>
  <c r="AR103" i="79"/>
  <c r="AP105" i="79"/>
  <c r="BA106" i="79"/>
  <c r="AY108" i="79"/>
  <c r="AW110" i="79"/>
  <c r="AU112" i="79"/>
  <c r="AS114" i="79"/>
  <c r="AQ116" i="79"/>
  <c r="BB117" i="79"/>
  <c r="AZ119" i="79"/>
  <c r="AX121" i="79"/>
  <c r="AV123" i="79"/>
  <c r="AT125" i="79"/>
  <c r="BN101" i="79"/>
  <c r="BL103" i="79"/>
  <c r="BJ105" i="79"/>
  <c r="BH107" i="79"/>
  <c r="BF109" i="79"/>
  <c r="BQ110" i="79"/>
  <c r="BO112" i="79"/>
  <c r="BM114" i="79"/>
  <c r="BK116" i="79"/>
  <c r="BI118" i="79"/>
  <c r="BG120" i="79"/>
  <c r="BE122" i="79"/>
  <c r="BP123" i="79"/>
  <c r="BN125" i="79"/>
  <c r="AU101" i="79"/>
  <c r="AS103" i="79"/>
  <c r="AQ105" i="79"/>
  <c r="BB106" i="79"/>
  <c r="AZ108" i="79"/>
  <c r="AX110" i="79"/>
  <c r="AV112" i="79"/>
  <c r="AT114" i="79"/>
  <c r="AR116" i="79"/>
  <c r="AP118" i="79"/>
  <c r="BA119" i="79"/>
  <c r="AY121" i="79"/>
  <c r="AW123" i="79"/>
  <c r="AU125" i="79"/>
  <c r="BO101" i="79"/>
  <c r="BM103" i="79"/>
  <c r="BK105" i="79"/>
  <c r="BI107" i="79"/>
  <c r="BG109" i="79"/>
  <c r="BE111" i="79"/>
  <c r="BP112" i="79"/>
  <c r="BN114" i="79"/>
  <c r="BL116" i="79"/>
  <c r="BJ118" i="79"/>
  <c r="BH120" i="79"/>
  <c r="BF122" i="79"/>
  <c r="BQ123" i="79"/>
  <c r="BO125" i="79"/>
  <c r="AV101" i="79"/>
  <c r="AT103" i="79"/>
  <c r="AR105" i="79"/>
  <c r="AP107" i="79"/>
  <c r="BA108" i="79"/>
  <c r="AY110" i="79"/>
  <c r="AW112" i="79"/>
  <c r="AU114" i="79"/>
  <c r="AS116" i="79"/>
  <c r="AQ118" i="79"/>
  <c r="BB119" i="79"/>
  <c r="AZ121" i="79"/>
  <c r="AX123" i="79"/>
  <c r="AV125" i="79"/>
  <c r="BP101" i="79"/>
  <c r="BN103" i="79"/>
  <c r="BL105" i="79"/>
  <c r="BJ107" i="79"/>
  <c r="BH109" i="79"/>
  <c r="BF111" i="79"/>
  <c r="BQ112" i="79"/>
  <c r="BO114" i="79"/>
  <c r="BM116" i="79"/>
  <c r="BK118" i="79"/>
  <c r="BI120" i="79"/>
  <c r="BG122" i="79"/>
  <c r="BE124" i="79"/>
  <c r="BP125" i="79"/>
  <c r="AW101" i="79"/>
  <c r="AU103" i="79"/>
  <c r="AS105" i="79"/>
  <c r="AQ107" i="79"/>
  <c r="BB108" i="79"/>
  <c r="AZ110" i="79"/>
  <c r="AX112" i="79"/>
  <c r="AV114" i="79"/>
  <c r="AT116" i="79"/>
  <c r="AR118" i="79"/>
  <c r="AP120" i="79"/>
  <c r="BA121" i="79"/>
  <c r="AY123" i="79"/>
  <c r="AW125" i="79"/>
  <c r="BQ101" i="79"/>
  <c r="BO103" i="79"/>
  <c r="BM105" i="79"/>
  <c r="BK107" i="79"/>
  <c r="BI109" i="79"/>
  <c r="BG111" i="79"/>
  <c r="BE113" i="79"/>
  <c r="BP114" i="79"/>
  <c r="BN116" i="79"/>
  <c r="BL118" i="79"/>
  <c r="BJ120" i="79"/>
  <c r="BH122" i="79"/>
  <c r="BF124" i="79"/>
  <c r="BQ125" i="79"/>
  <c r="AX101" i="79"/>
  <c r="AV103" i="79"/>
  <c r="AT105" i="79"/>
  <c r="AR107" i="79"/>
  <c r="AP109" i="79"/>
  <c r="BA110" i="79"/>
  <c r="AY112" i="79"/>
  <c r="AW114" i="79"/>
  <c r="AU116" i="79"/>
  <c r="AS118" i="79"/>
  <c r="AQ120" i="79"/>
  <c r="BB121" i="79"/>
  <c r="AZ123" i="79"/>
  <c r="AX125" i="79"/>
  <c r="BE102" i="79"/>
  <c r="BP103" i="79"/>
  <c r="BN105" i="79"/>
  <c r="BL107" i="79"/>
  <c r="BJ109" i="79"/>
  <c r="BH111" i="79"/>
  <c r="BF113" i="79"/>
  <c r="BQ114" i="79"/>
  <c r="BO116" i="79"/>
  <c r="BM118" i="79"/>
  <c r="BK120" i="79"/>
  <c r="BI122" i="79"/>
  <c r="BG124" i="79"/>
  <c r="AY101" i="79"/>
  <c r="AW103" i="79"/>
  <c r="AU105" i="79"/>
  <c r="AS107" i="79"/>
  <c r="AQ109" i="79"/>
  <c r="BB110" i="79"/>
  <c r="AZ112" i="79"/>
  <c r="AX114" i="79"/>
  <c r="AV116" i="79"/>
  <c r="AT118" i="79"/>
  <c r="AR120" i="79"/>
  <c r="AP122" i="79"/>
  <c r="BA123" i="79"/>
  <c r="AY125" i="79"/>
  <c r="BF102" i="79"/>
  <c r="BQ103" i="79"/>
  <c r="BO105" i="79"/>
  <c r="BM107" i="79"/>
  <c r="BK109" i="79"/>
  <c r="BI111" i="79"/>
  <c r="BG113" i="79"/>
  <c r="BE115" i="79"/>
  <c r="BP116" i="79"/>
  <c r="BN118" i="79"/>
  <c r="BL120" i="79"/>
  <c r="BJ122" i="79"/>
  <c r="BH124" i="79"/>
  <c r="AZ101" i="79"/>
  <c r="AX103" i="79"/>
  <c r="AV105" i="79"/>
  <c r="AT107" i="79"/>
  <c r="AR109" i="79"/>
  <c r="AP111" i="79"/>
  <c r="BA112" i="79"/>
  <c r="AY114" i="79"/>
  <c r="AW116" i="79"/>
  <c r="AU118" i="79"/>
  <c r="AS120" i="79"/>
  <c r="AQ122" i="79"/>
  <c r="BB123" i="79"/>
  <c r="AZ125" i="79"/>
  <c r="BG102" i="79"/>
  <c r="BE104" i="79"/>
  <c r="BP105" i="79"/>
  <c r="BN107" i="79"/>
  <c r="BL109" i="79"/>
  <c r="BJ111" i="79"/>
  <c r="BH113" i="79"/>
  <c r="BF115" i="79"/>
  <c r="BQ116" i="79"/>
  <c r="BO118" i="79"/>
  <c r="BM120" i="79"/>
  <c r="BK122" i="79"/>
  <c r="BI124" i="79"/>
  <c r="AD102" i="79"/>
  <c r="AD104" i="79"/>
  <c r="AD106" i="79"/>
  <c r="AD108" i="79"/>
  <c r="AD110" i="79"/>
  <c r="AD112" i="79"/>
  <c r="AD114" i="79"/>
  <c r="AD116" i="79"/>
  <c r="AD118" i="79"/>
  <c r="AD120" i="79"/>
  <c r="AD122" i="79"/>
  <c r="AD124" i="79"/>
  <c r="AM102" i="79"/>
  <c r="AE102" i="79"/>
  <c r="AE104" i="79"/>
  <c r="AE106" i="79"/>
  <c r="AE108" i="79"/>
  <c r="AE110" i="79"/>
  <c r="AE112" i="79"/>
  <c r="AE114" i="79"/>
  <c r="AE116" i="79"/>
  <c r="AE118" i="79"/>
  <c r="AE120" i="79"/>
  <c r="AE122" i="79"/>
  <c r="AE124" i="79"/>
  <c r="AM103" i="79"/>
  <c r="AF102" i="79"/>
  <c r="AF104" i="79"/>
  <c r="AF106" i="79"/>
  <c r="AF108" i="79"/>
  <c r="AF110" i="79"/>
  <c r="AF112" i="79"/>
  <c r="AF114" i="79"/>
  <c r="AF116" i="79"/>
  <c r="AF118" i="79"/>
  <c r="AF120" i="79"/>
  <c r="AF122" i="79"/>
  <c r="AF124" i="79"/>
  <c r="AM104" i="79"/>
  <c r="AG102" i="79"/>
  <c r="AG104" i="79"/>
  <c r="AG106" i="79"/>
  <c r="AG108" i="79"/>
  <c r="AG110" i="79"/>
  <c r="AG112" i="79"/>
  <c r="AG114" i="79"/>
  <c r="AG116" i="79"/>
  <c r="AG118" i="79"/>
  <c r="AG120" i="79"/>
  <c r="AG122" i="79"/>
  <c r="AG124" i="79"/>
  <c r="AM105" i="79"/>
  <c r="AH102" i="79"/>
  <c r="AH104" i="79"/>
  <c r="AH106" i="79"/>
  <c r="AH108" i="79"/>
  <c r="AH110" i="79"/>
  <c r="AH112" i="79"/>
  <c r="AH114" i="79"/>
  <c r="AH116" i="79"/>
  <c r="AH118" i="79"/>
  <c r="AH120" i="79"/>
  <c r="AH122" i="79"/>
  <c r="AH124" i="79"/>
  <c r="AM106" i="79"/>
  <c r="AI102" i="79"/>
  <c r="AI104" i="79"/>
  <c r="AI106" i="79"/>
  <c r="AI108" i="79"/>
  <c r="AI110" i="79"/>
  <c r="AI112" i="79"/>
  <c r="AI114" i="79"/>
  <c r="AI116" i="79"/>
  <c r="AI118" i="79"/>
  <c r="AI120" i="79"/>
  <c r="AI122" i="79"/>
  <c r="AI124" i="79"/>
  <c r="AM107" i="79"/>
  <c r="AJ102" i="79"/>
  <c r="AJ104" i="79"/>
  <c r="AJ106" i="79"/>
  <c r="AJ108" i="79"/>
  <c r="AJ110" i="79"/>
  <c r="AJ112" i="79"/>
  <c r="AJ114" i="79"/>
  <c r="AJ116" i="79"/>
  <c r="AJ118" i="79"/>
  <c r="AJ120" i="79"/>
  <c r="AJ122" i="79"/>
  <c r="AJ124" i="79"/>
  <c r="AM108" i="79"/>
  <c r="AK102" i="79"/>
  <c r="AK104" i="79"/>
  <c r="AK106" i="79"/>
  <c r="AK108" i="79"/>
  <c r="AK110" i="79"/>
  <c r="AK112" i="79"/>
  <c r="AK114" i="79"/>
  <c r="AK116" i="79"/>
  <c r="AK118" i="79"/>
  <c r="AK120" i="79"/>
  <c r="AK122" i="79"/>
  <c r="AK124" i="79"/>
  <c r="AM109" i="79"/>
  <c r="AL102" i="79"/>
  <c r="AL104" i="79"/>
  <c r="AL106" i="79"/>
  <c r="AL108" i="79"/>
  <c r="AL110" i="79"/>
  <c r="AL112" i="79"/>
  <c r="AL114" i="79"/>
  <c r="AL116" i="79"/>
  <c r="AL118" i="79"/>
  <c r="AL120" i="79"/>
  <c r="AL122" i="79"/>
  <c r="AL124" i="79"/>
  <c r="AM110" i="79"/>
  <c r="AA101" i="79"/>
  <c r="AA103" i="79"/>
  <c r="AA105" i="79"/>
  <c r="AA107" i="79"/>
  <c r="AA109" i="79"/>
  <c r="AA111" i="79"/>
  <c r="AA113" i="79"/>
  <c r="AA115" i="79"/>
  <c r="AA117" i="79"/>
  <c r="AA119" i="79"/>
  <c r="AA121" i="79"/>
  <c r="AA123" i="79"/>
  <c r="AA125" i="79"/>
  <c r="AM111" i="79"/>
  <c r="AB101" i="79"/>
  <c r="AB103" i="79"/>
  <c r="AB105" i="79"/>
  <c r="AB107" i="79"/>
  <c r="AB109" i="79"/>
  <c r="AB111" i="79"/>
  <c r="AB113" i="79"/>
  <c r="AB115" i="79"/>
  <c r="AB117" i="79"/>
  <c r="AB119" i="79"/>
  <c r="AB121" i="79"/>
  <c r="AB123" i="79"/>
  <c r="AB125" i="79"/>
  <c r="AM112" i="79"/>
  <c r="AC101" i="79"/>
  <c r="AC103" i="79"/>
  <c r="AC105" i="79"/>
  <c r="AC107" i="79"/>
  <c r="AC109" i="79"/>
  <c r="AC111" i="79"/>
  <c r="AC113" i="79"/>
  <c r="AC115" i="79"/>
  <c r="AC117" i="79"/>
  <c r="AC119" i="79"/>
  <c r="AC121" i="79"/>
  <c r="AC123" i="79"/>
  <c r="AC125" i="79"/>
  <c r="AM113" i="79"/>
  <c r="AD101" i="79"/>
  <c r="AD103" i="79"/>
  <c r="AD105" i="79"/>
  <c r="AD107" i="79"/>
  <c r="AD109" i="79"/>
  <c r="AD111" i="79"/>
  <c r="AD113" i="79"/>
  <c r="AD115" i="79"/>
  <c r="AD117" i="79"/>
  <c r="AD119" i="79"/>
  <c r="AD121" i="79"/>
  <c r="AD123" i="79"/>
  <c r="AD125" i="79"/>
  <c r="AM114" i="79"/>
  <c r="AE101" i="79"/>
  <c r="AE103" i="79"/>
  <c r="AE105" i="79"/>
  <c r="AE107" i="79"/>
  <c r="AE109" i="79"/>
  <c r="AE111" i="79"/>
  <c r="AE113" i="79"/>
  <c r="AE115" i="79"/>
  <c r="AE117" i="79"/>
  <c r="AE119" i="79"/>
  <c r="AE121" i="79"/>
  <c r="AE123" i="79"/>
  <c r="AE125" i="79"/>
  <c r="AM115" i="79"/>
  <c r="AF101" i="79"/>
  <c r="AF103" i="79"/>
  <c r="AF105" i="79"/>
  <c r="AF107" i="79"/>
  <c r="AF109" i="79"/>
  <c r="AF111" i="79"/>
  <c r="AF113" i="79"/>
  <c r="AF115" i="79"/>
  <c r="AF117" i="79"/>
  <c r="AF119" i="79"/>
  <c r="AF121" i="79"/>
  <c r="AF123" i="79"/>
  <c r="AF125" i="79"/>
  <c r="AM116" i="79"/>
  <c r="AG101" i="79"/>
  <c r="AG103" i="79"/>
  <c r="AG105" i="79"/>
  <c r="AG107" i="79"/>
  <c r="AG109" i="79"/>
  <c r="AG111" i="79"/>
  <c r="AG113" i="79"/>
  <c r="AG115" i="79"/>
  <c r="AG117" i="79"/>
  <c r="AG119" i="79"/>
  <c r="AG121" i="79"/>
  <c r="AG123" i="79"/>
  <c r="AG125" i="79"/>
  <c r="AM117" i="79"/>
  <c r="AH101" i="79"/>
  <c r="AH103" i="79"/>
  <c r="AH105" i="79"/>
  <c r="AH107" i="79"/>
  <c r="AH109" i="79"/>
  <c r="AH111" i="79"/>
  <c r="AH113" i="79"/>
  <c r="AH115" i="79"/>
  <c r="AH117" i="79"/>
  <c r="AH119" i="79"/>
  <c r="AH121" i="79"/>
  <c r="AH123" i="79"/>
  <c r="AH125" i="79"/>
  <c r="AM118" i="79"/>
  <c r="AI101" i="79"/>
  <c r="AI103" i="79"/>
  <c r="AI105" i="79"/>
  <c r="AI107" i="79"/>
  <c r="AI109" i="79"/>
  <c r="AI111" i="79"/>
  <c r="AI113" i="79"/>
  <c r="AI115" i="79"/>
  <c r="AI117" i="79"/>
  <c r="AI119" i="79"/>
  <c r="AI121" i="79"/>
  <c r="AI123" i="79"/>
  <c r="AI125" i="79"/>
  <c r="AM119" i="79"/>
  <c r="AJ101" i="79"/>
  <c r="AJ103" i="79"/>
  <c r="AJ105" i="79"/>
  <c r="AJ107" i="79"/>
  <c r="AJ109" i="79"/>
  <c r="AJ111" i="79"/>
  <c r="AJ113" i="79"/>
  <c r="AJ115" i="79"/>
  <c r="AJ117" i="79"/>
  <c r="AJ119" i="79"/>
  <c r="AJ121" i="79"/>
  <c r="AJ123" i="79"/>
  <c r="AJ125" i="79"/>
  <c r="AM120" i="79"/>
  <c r="AK101" i="79"/>
  <c r="AK103" i="79"/>
  <c r="AK105" i="79"/>
  <c r="AK107" i="79"/>
  <c r="AK109" i="79"/>
  <c r="AK111" i="79"/>
  <c r="AK113" i="79"/>
  <c r="AK115" i="79"/>
  <c r="AK117" i="79"/>
  <c r="AK119" i="79"/>
  <c r="AK121" i="79"/>
  <c r="AK123" i="79"/>
  <c r="AK125" i="79"/>
  <c r="AM121" i="79"/>
  <c r="AL101" i="79"/>
  <c r="AL123" i="79"/>
  <c r="AL125" i="79"/>
  <c r="AM122" i="79"/>
  <c r="AA102" i="79"/>
  <c r="AA104" i="79"/>
  <c r="AA106" i="79"/>
  <c r="AA108" i="79"/>
  <c r="AA110" i="79"/>
  <c r="AA112" i="79"/>
  <c r="AA114" i="79"/>
  <c r="AA116" i="79"/>
  <c r="AA118" i="79"/>
  <c r="AA120" i="79"/>
  <c r="AA122" i="79"/>
  <c r="AA124" i="79"/>
  <c r="AB102" i="79"/>
  <c r="AB104" i="79"/>
  <c r="AB106" i="79"/>
  <c r="AB108" i="79"/>
  <c r="AB110" i="79"/>
  <c r="AB112" i="79"/>
  <c r="AB114" i="79"/>
  <c r="AB116" i="79"/>
  <c r="AB118" i="79"/>
  <c r="AB120" i="79"/>
  <c r="AB122" i="79"/>
  <c r="AB124" i="79"/>
  <c r="AM124" i="79"/>
  <c r="X103" i="49"/>
  <c r="BD103" i="49"/>
  <c r="CJ103" i="49"/>
  <c r="DT103" i="49"/>
  <c r="EZ103" i="49"/>
  <c r="H104" i="49"/>
  <c r="AN104" i="49"/>
  <c r="BT104" i="49"/>
  <c r="DD104" i="49"/>
  <c r="EJ104" i="49"/>
  <c r="FP104" i="49"/>
  <c r="Y103" i="49"/>
  <c r="BE103" i="49"/>
  <c r="CO103" i="49"/>
  <c r="DU103" i="49"/>
  <c r="FA103" i="49"/>
  <c r="I104" i="49"/>
  <c r="AO104" i="49"/>
  <c r="BU104" i="49"/>
  <c r="DE104" i="49"/>
  <c r="EK104" i="49"/>
  <c r="FQ104" i="49"/>
  <c r="Z103" i="49"/>
  <c r="BF103" i="49"/>
  <c r="CP103" i="49"/>
  <c r="DV103" i="49"/>
  <c r="FB103" i="49"/>
  <c r="J104" i="49"/>
  <c r="AP104" i="49"/>
  <c r="BZ104" i="49"/>
  <c r="DF104" i="49"/>
  <c r="EL104" i="49"/>
  <c r="FR104" i="49"/>
  <c r="AA103" i="49"/>
  <c r="BK103" i="49"/>
  <c r="CQ103" i="49"/>
  <c r="DW103" i="49"/>
  <c r="FC103" i="49"/>
  <c r="K104" i="49"/>
  <c r="AQ104" i="49"/>
  <c r="CA104" i="49"/>
  <c r="DG104" i="49"/>
  <c r="EM104" i="49"/>
  <c r="FS104" i="49"/>
  <c r="AB103" i="49"/>
  <c r="BL103" i="49"/>
  <c r="CR103" i="49"/>
  <c r="DX103" i="49"/>
  <c r="FD103" i="49"/>
  <c r="L104" i="49"/>
  <c r="AV104" i="49"/>
  <c r="CB104" i="49"/>
  <c r="DH104" i="49"/>
  <c r="EN104" i="49"/>
  <c r="FT104" i="49"/>
  <c r="AG103" i="49"/>
  <c r="BM103" i="49"/>
  <c r="CS103" i="49"/>
  <c r="DY103" i="49"/>
  <c r="FE103" i="49"/>
  <c r="M104" i="49"/>
  <c r="AW104" i="49"/>
  <c r="CC104" i="49"/>
  <c r="DI104" i="49"/>
  <c r="EO104" i="49"/>
  <c r="FU104" i="49"/>
  <c r="AH103" i="49"/>
  <c r="BN103" i="49"/>
  <c r="CT103" i="49"/>
  <c r="DZ103" i="49"/>
  <c r="FF103" i="49"/>
  <c r="R104" i="49"/>
  <c r="AX104" i="49"/>
  <c r="CD104" i="49"/>
  <c r="DJ104" i="49"/>
  <c r="EP104" i="49"/>
  <c r="FV104" i="49"/>
  <c r="C103" i="49"/>
  <c r="AI103" i="49"/>
  <c r="BO103" i="49"/>
  <c r="CU103" i="49"/>
  <c r="EA103" i="49"/>
  <c r="FG103" i="49"/>
  <c r="S104" i="49"/>
  <c r="AY104" i="49"/>
  <c r="CE104" i="49"/>
  <c r="DK104" i="49"/>
  <c r="EQ104" i="49"/>
  <c r="D103" i="49"/>
  <c r="AJ103" i="49"/>
  <c r="BP103" i="49"/>
  <c r="CV103" i="49"/>
  <c r="EB103" i="49"/>
  <c r="FL103" i="49"/>
  <c r="T104" i="49"/>
  <c r="AZ104" i="49"/>
  <c r="CF104" i="49"/>
  <c r="DL104" i="49"/>
  <c r="ER104" i="49"/>
  <c r="E103" i="49"/>
  <c r="AK103" i="49"/>
  <c r="BQ103" i="49"/>
  <c r="CW103" i="49"/>
  <c r="EC103" i="49"/>
  <c r="FM103" i="49"/>
  <c r="U104" i="49"/>
  <c r="BA104" i="49"/>
  <c r="CG104" i="49"/>
  <c r="DM104" i="49"/>
  <c r="EW104" i="49"/>
  <c r="F103" i="49"/>
  <c r="AL103" i="49"/>
  <c r="BR103" i="49"/>
  <c r="CX103" i="49"/>
  <c r="EH103" i="49"/>
  <c r="FN103" i="49"/>
  <c r="V104" i="49"/>
  <c r="BB104" i="49"/>
  <c r="CH104" i="49"/>
  <c r="DN104" i="49"/>
  <c r="EX104" i="49"/>
  <c r="G103" i="49"/>
  <c r="AM103" i="49"/>
  <c r="BS103" i="49"/>
  <c r="CY103" i="49"/>
  <c r="EI103" i="49"/>
  <c r="FO103" i="49"/>
  <c r="W104" i="49"/>
  <c r="BC104" i="49"/>
  <c r="CI104" i="49"/>
  <c r="DS104" i="49"/>
  <c r="EY104" i="49"/>
  <c r="I103" i="49"/>
  <c r="AO103" i="49"/>
  <c r="BU103" i="49"/>
  <c r="DE103" i="49"/>
  <c r="EK103" i="49"/>
  <c r="FQ103" i="49"/>
  <c r="Y104" i="49"/>
  <c r="BE104" i="49"/>
  <c r="CO104" i="49"/>
  <c r="DU104" i="49"/>
  <c r="FA104" i="49"/>
  <c r="J103" i="49"/>
  <c r="AP103" i="49"/>
  <c r="BZ103" i="49"/>
  <c r="DF103" i="49"/>
  <c r="EL103" i="49"/>
  <c r="FR103" i="49"/>
  <c r="Z104" i="49"/>
  <c r="BF104" i="49"/>
  <c r="CP104" i="49"/>
  <c r="DV104" i="49"/>
  <c r="FB104" i="49"/>
  <c r="L103" i="49"/>
  <c r="AV103" i="49"/>
  <c r="CB103" i="49"/>
  <c r="DH103" i="49"/>
  <c r="EN103" i="49"/>
  <c r="FT103" i="49"/>
  <c r="AB104" i="49"/>
  <c r="BL104" i="49"/>
  <c r="CR104" i="49"/>
  <c r="DX104" i="49"/>
  <c r="FD104" i="49"/>
  <c r="M103" i="49"/>
  <c r="AW103" i="49"/>
  <c r="CC103" i="49"/>
  <c r="DI103" i="49"/>
  <c r="EO103" i="49"/>
  <c r="FU103" i="49"/>
  <c r="AG104" i="49"/>
  <c r="BM104" i="49"/>
  <c r="CS104" i="49"/>
  <c r="DY104" i="49"/>
  <c r="FE104" i="49"/>
  <c r="R103" i="49"/>
  <c r="AX103" i="49"/>
  <c r="CD103" i="49"/>
  <c r="DJ103" i="49"/>
  <c r="EP103" i="49"/>
  <c r="FV103" i="49"/>
  <c r="AH104" i="49"/>
  <c r="BN104" i="49"/>
  <c r="CT104" i="49"/>
  <c r="DZ104" i="49"/>
  <c r="FF104" i="49"/>
  <c r="S103" i="49"/>
  <c r="AY103" i="49"/>
  <c r="CE103" i="49"/>
  <c r="DK103" i="49"/>
  <c r="EQ103" i="49"/>
  <c r="C104" i="49"/>
  <c r="AI104" i="49"/>
  <c r="BO104" i="49"/>
  <c r="CU104" i="49"/>
  <c r="EA104" i="49"/>
  <c r="FG104" i="49"/>
  <c r="T103" i="49"/>
  <c r="AZ103" i="49"/>
  <c r="CF103" i="49"/>
  <c r="DL103" i="49"/>
  <c r="ER103" i="49"/>
  <c r="D104" i="49"/>
  <c r="AJ104" i="49"/>
  <c r="BP104" i="49"/>
  <c r="CV104" i="49"/>
  <c r="EB104" i="49"/>
  <c r="FL104" i="49"/>
  <c r="U103" i="49"/>
  <c r="BA103" i="49"/>
  <c r="CG103" i="49"/>
  <c r="DM103" i="49"/>
  <c r="E104" i="49"/>
  <c r="AK104" i="49"/>
  <c r="BQ104" i="49"/>
  <c r="CW104" i="49"/>
  <c r="EC104" i="49"/>
  <c r="CZ69" i="49" l="1"/>
  <c r="FW99" i="49"/>
  <c r="AL98" i="79" s="1"/>
  <c r="DO100" i="49"/>
  <c r="AH99" i="79" s="1"/>
  <c r="CK100" i="49"/>
  <c r="AF99" i="79" s="1"/>
  <c r="DO99" i="49"/>
  <c r="AH98" i="79" s="1"/>
  <c r="FH99" i="49"/>
  <c r="AK98" i="79" s="1"/>
  <c r="ES100" i="49"/>
  <c r="AJ99" i="79" s="1"/>
  <c r="N99" i="49"/>
  <c r="AA98" i="79" s="1"/>
  <c r="FW101" i="49"/>
  <c r="AL100" i="79" s="1"/>
  <c r="N101" i="49"/>
  <c r="AA100" i="79" s="1"/>
  <c r="AC100" i="49"/>
  <c r="AB99" i="79" s="1"/>
  <c r="CZ99" i="49"/>
  <c r="AG98" i="79" s="1"/>
  <c r="DO101" i="49"/>
  <c r="AH100" i="79" s="1"/>
  <c r="CZ100" i="49"/>
  <c r="AG99" i="79" s="1"/>
  <c r="AR101" i="49"/>
  <c r="AC100" i="79" s="1"/>
  <c r="AC99" i="49"/>
  <c r="AB98" i="79" s="1"/>
  <c r="BG100" i="49"/>
  <c r="AD99" i="79" s="1"/>
  <c r="CZ101" i="49"/>
  <c r="AG100" i="79" s="1"/>
  <c r="ED100" i="49"/>
  <c r="AI99" i="79" s="1"/>
  <c r="ED101" i="49"/>
  <c r="AI100" i="79" s="1"/>
  <c r="CK99" i="49"/>
  <c r="AF98" i="79" s="1"/>
  <c r="BV100" i="49"/>
  <c r="AE99" i="79" s="1"/>
  <c r="FW100" i="49"/>
  <c r="AL99" i="79" s="1"/>
  <c r="ES99" i="49"/>
  <c r="AJ98" i="79" s="1"/>
  <c r="BV101" i="49"/>
  <c r="AE100" i="79" s="1"/>
  <c r="FH101" i="49"/>
  <c r="AK100" i="79" s="1"/>
  <c r="AC101" i="49"/>
  <c r="AB100" i="79" s="1"/>
  <c r="ES101" i="49"/>
  <c r="AJ100" i="79" s="1"/>
  <c r="N100" i="49"/>
  <c r="AA99" i="79" s="1"/>
  <c r="ED99" i="49"/>
  <c r="AI98" i="79" s="1"/>
  <c r="BV99" i="49"/>
  <c r="AE98" i="79" s="1"/>
  <c r="CK101" i="49"/>
  <c r="AF100" i="79" s="1"/>
  <c r="BG99" i="49"/>
  <c r="AD98" i="79" s="1"/>
  <c r="AR99" i="49"/>
  <c r="AC98" i="79" s="1"/>
  <c r="BG101" i="49"/>
  <c r="AD100" i="79" s="1"/>
  <c r="FH100" i="49"/>
  <c r="AK99" i="79" s="1"/>
  <c r="FH98" i="49"/>
  <c r="AK97" i="79" s="1"/>
  <c r="DO98" i="49"/>
  <c r="AH97" i="79" s="1"/>
  <c r="BG98" i="49"/>
  <c r="AD97" i="79" s="1"/>
  <c r="CZ98" i="49"/>
  <c r="AG97" i="79" s="1"/>
  <c r="FW98" i="49"/>
  <c r="AL97" i="79" s="1"/>
  <c r="CK98" i="49"/>
  <c r="AF97" i="79" s="1"/>
  <c r="N98" i="49"/>
  <c r="AA97" i="79" s="1"/>
  <c r="AR98" i="49"/>
  <c r="AC97" i="79" s="1"/>
  <c r="BV98" i="49"/>
  <c r="AE97" i="79" s="1"/>
  <c r="AC98" i="49"/>
  <c r="AB97" i="79" s="1"/>
  <c r="ES98" i="49"/>
  <c r="AJ97" i="79" s="1"/>
  <c r="ED98" i="49"/>
  <c r="AI97" i="79" s="1"/>
  <c r="CK97" i="49"/>
  <c r="AF96" i="79" s="1"/>
  <c r="AR97" i="49"/>
  <c r="AC96" i="79" s="1"/>
  <c r="BV97" i="49"/>
  <c r="AE96" i="79" s="1"/>
  <c r="BG97" i="49"/>
  <c r="AD96" i="79" s="1"/>
  <c r="DO97" i="49"/>
  <c r="AH96" i="79" s="1"/>
  <c r="N97" i="49"/>
  <c r="AA96" i="79" s="1"/>
  <c r="AC97" i="49"/>
  <c r="AB96" i="79" s="1"/>
  <c r="ED97" i="49"/>
  <c r="AI96" i="79" s="1"/>
  <c r="ES97" i="49"/>
  <c r="AJ96" i="79" s="1"/>
  <c r="FH97" i="49"/>
  <c r="AK96" i="79" s="1"/>
  <c r="FW97" i="49"/>
  <c r="AL96" i="79" s="1"/>
  <c r="CZ97" i="49"/>
  <c r="AG96" i="79" s="1"/>
  <c r="FH70" i="49"/>
  <c r="N69" i="49"/>
  <c r="FH54" i="49"/>
  <c r="ED96" i="49"/>
  <c r="CK95" i="49"/>
  <c r="N95" i="49"/>
  <c r="BV95" i="49"/>
  <c r="FH95" i="49"/>
  <c r="BV96" i="49"/>
  <c r="CZ96" i="49"/>
  <c r="ED95" i="49"/>
  <c r="AR95" i="49"/>
  <c r="CK96" i="49"/>
  <c r="DO96" i="49"/>
  <c r="ES96" i="49"/>
  <c r="CZ95" i="49"/>
  <c r="DO95" i="49"/>
  <c r="FW96" i="49"/>
  <c r="BG96" i="49"/>
  <c r="ES95" i="49"/>
  <c r="N96" i="49"/>
  <c r="BG95" i="49"/>
  <c r="FW95" i="49"/>
  <c r="AR96" i="49"/>
  <c r="FH96" i="49"/>
  <c r="AC96" i="49"/>
  <c r="AC95" i="49"/>
  <c r="ES30" i="49"/>
  <c r="FW14" i="49"/>
  <c r="CK14" i="49"/>
  <c r="AR14" i="49"/>
  <c r="CZ14" i="49"/>
  <c r="BE12" i="85"/>
  <c r="N14" i="49"/>
  <c r="FH14" i="49"/>
  <c r="BV14" i="49"/>
  <c r="ED14" i="49"/>
  <c r="DO14" i="49"/>
  <c r="BG14" i="49"/>
  <c r="AC14" i="49"/>
  <c r="ES14" i="49"/>
  <c r="FW46" i="49"/>
  <c r="CK46" i="49"/>
  <c r="CZ86" i="49"/>
  <c r="AR78" i="49"/>
  <c r="ES70" i="49"/>
  <c r="N30" i="49"/>
  <c r="BV94" i="49"/>
  <c r="BV78" i="49"/>
  <c r="FH78" i="49"/>
  <c r="AC77" i="49"/>
  <c r="BG70" i="49"/>
  <c r="FW69" i="49"/>
  <c r="AC69" i="49"/>
  <c r="FW61" i="49"/>
  <c r="BV61" i="49"/>
  <c r="AR54" i="49"/>
  <c r="ES53" i="49"/>
  <c r="ED46" i="49"/>
  <c r="CK37" i="49"/>
  <c r="ES21" i="49"/>
  <c r="BG21" i="49"/>
  <c r="AC13" i="49"/>
  <c r="FW13" i="49"/>
  <c r="ED70" i="49"/>
  <c r="DO30" i="49"/>
  <c r="BG78" i="49"/>
  <c r="AR70" i="49"/>
  <c r="BV38" i="49"/>
  <c r="ES62" i="49"/>
  <c r="BG86" i="49"/>
  <c r="BV70" i="49"/>
  <c r="AR30" i="49"/>
  <c r="ED30" i="49"/>
  <c r="BG30" i="49"/>
  <c r="BV30" i="49"/>
  <c r="ES78" i="49"/>
  <c r="AC30" i="49"/>
  <c r="AR46" i="49"/>
  <c r="BG46" i="49"/>
  <c r="ES46" i="49"/>
  <c r="CK62" i="49"/>
  <c r="CZ70" i="49"/>
  <c r="CZ30" i="49"/>
  <c r="CK30" i="49"/>
  <c r="ES69" i="49"/>
  <c r="BG69" i="49"/>
  <c r="ED69" i="49"/>
  <c r="BV69" i="49"/>
  <c r="ES61" i="49"/>
  <c r="FW54" i="49"/>
  <c r="ES54" i="49"/>
  <c r="BV53" i="49"/>
  <c r="BG53" i="49"/>
  <c r="BV45" i="49"/>
  <c r="ES45" i="49"/>
  <c r="BG45" i="49"/>
  <c r="AC37" i="49"/>
  <c r="CZ37" i="49"/>
  <c r="N37" i="49"/>
  <c r="FW37" i="49"/>
  <c r="ES37" i="49"/>
  <c r="BG37" i="49"/>
  <c r="ED37" i="49"/>
  <c r="BV29" i="49"/>
  <c r="BV21" i="49"/>
  <c r="CZ13" i="49"/>
  <c r="N13" i="49"/>
  <c r="AI13" i="85"/>
  <c r="AW13" i="85"/>
  <c r="BC13" i="85"/>
  <c r="AS13" i="85"/>
  <c r="AU13" i="85"/>
  <c r="AM13" i="85"/>
  <c r="AO13" i="85"/>
  <c r="BA13" i="85"/>
  <c r="AY13" i="85"/>
  <c r="AK13" i="85"/>
  <c r="AQ13" i="85"/>
  <c r="AG13" i="85"/>
  <c r="AI14" i="85"/>
  <c r="BA14" i="85"/>
  <c r="BC14" i="85"/>
  <c r="AW14" i="85"/>
  <c r="AY14" i="85"/>
  <c r="AM14" i="85"/>
  <c r="AO14" i="85"/>
  <c r="AU14" i="85"/>
  <c r="AG14" i="85"/>
  <c r="AK14" i="85"/>
  <c r="AS14" i="85"/>
  <c r="AQ14" i="85"/>
  <c r="AS13" i="84"/>
  <c r="AQ13" i="84"/>
  <c r="AO13" i="84"/>
  <c r="BC13" i="84"/>
  <c r="AM13" i="84"/>
  <c r="BA13" i="84"/>
  <c r="AK13" i="84"/>
  <c r="AY13" i="84"/>
  <c r="AI13" i="84"/>
  <c r="AW13" i="84"/>
  <c r="AG13" i="84"/>
  <c r="AU13" i="84"/>
  <c r="BA14" i="84"/>
  <c r="AK14" i="84"/>
  <c r="AY14" i="84"/>
  <c r="AI14" i="84"/>
  <c r="AW14" i="84"/>
  <c r="AG14" i="84"/>
  <c r="AU14" i="84"/>
  <c r="AS14" i="84"/>
  <c r="AQ14" i="84"/>
  <c r="AO14" i="84"/>
  <c r="BC14" i="84"/>
  <c r="AM14" i="84"/>
  <c r="DO77" i="49"/>
  <c r="CZ77" i="49"/>
  <c r="FH30" i="49"/>
  <c r="N46" i="49"/>
  <c r="ES94" i="49"/>
  <c r="DO70" i="49"/>
  <c r="FW30" i="49"/>
  <c r="FW38" i="49"/>
  <c r="CZ78" i="49"/>
  <c r="AC70" i="49"/>
  <c r="FH86" i="49"/>
  <c r="N78" i="49"/>
  <c r="FW70" i="49"/>
  <c r="CZ62" i="49"/>
  <c r="ES44" i="49"/>
  <c r="CK38" i="49"/>
  <c r="AR69" i="49"/>
  <c r="CK78" i="49"/>
  <c r="FH38" i="49"/>
  <c r="FH83" i="49"/>
  <c r="CK69" i="49"/>
  <c r="CK70" i="49"/>
  <c r="FW62" i="49"/>
  <c r="CK86" i="49"/>
  <c r="DO86" i="49"/>
  <c r="AR86" i="49"/>
  <c r="ED86" i="49"/>
  <c r="N62" i="49"/>
  <c r="BV86" i="49"/>
  <c r="AC86" i="49"/>
  <c r="N38" i="49"/>
  <c r="FW86" i="49"/>
  <c r="ED38" i="49"/>
  <c r="AR38" i="49"/>
  <c r="BG38" i="49"/>
  <c r="ES38" i="49"/>
  <c r="CZ38" i="49"/>
  <c r="AC38" i="49"/>
  <c r="FH13" i="49"/>
  <c r="FH51" i="49"/>
  <c r="N70" i="49"/>
  <c r="ED62" i="49"/>
  <c r="AC62" i="49"/>
  <c r="FH62" i="49"/>
  <c r="AR62" i="49"/>
  <c r="DO62" i="49"/>
  <c r="BV62" i="49"/>
  <c r="ED78" i="49"/>
  <c r="DO78" i="49"/>
  <c r="AC78" i="49"/>
  <c r="DO38" i="49"/>
  <c r="FH46" i="49"/>
  <c r="BV46" i="49"/>
  <c r="CZ46" i="49"/>
  <c r="DO46" i="49"/>
  <c r="AC46" i="49"/>
  <c r="FW78" i="49"/>
  <c r="BG62" i="49"/>
  <c r="ES86" i="49"/>
  <c r="N86" i="49"/>
  <c r="FW94" i="49"/>
  <c r="CZ94" i="49"/>
  <c r="DO94" i="49"/>
  <c r="AC94" i="49"/>
  <c r="AR94" i="49"/>
  <c r="BG94" i="49"/>
  <c r="BG84" i="49"/>
  <c r="FH77" i="49"/>
  <c r="ES72" i="49"/>
  <c r="AC68" i="49"/>
  <c r="AR67" i="49"/>
  <c r="AC66" i="49"/>
  <c r="FH60" i="49"/>
  <c r="DO60" i="49"/>
  <c r="CZ57" i="49"/>
  <c r="DO54" i="49"/>
  <c r="AC54" i="49"/>
  <c r="CZ54" i="49"/>
  <c r="BV54" i="49"/>
  <c r="FH53" i="49"/>
  <c r="ES52" i="49"/>
  <c r="DO45" i="49"/>
  <c r="BV37" i="49"/>
  <c r="FW21" i="49"/>
  <c r="BV11" i="49"/>
  <c r="FW66" i="49"/>
  <c r="BG85" i="49"/>
  <c r="CK83" i="49"/>
  <c r="FW83" i="49"/>
  <c r="AC80" i="49"/>
  <c r="FH36" i="49"/>
  <c r="CK44" i="49"/>
  <c r="CK45" i="49"/>
  <c r="AC58" i="49"/>
  <c r="ED77" i="49"/>
  <c r="ES93" i="49"/>
  <c r="AC76" i="49"/>
  <c r="CK20" i="49"/>
  <c r="CK21" i="49"/>
  <c r="FH33" i="49"/>
  <c r="CK94" i="49"/>
  <c r="BV84" i="49"/>
  <c r="N91" i="49"/>
  <c r="N87" i="49"/>
  <c r="DO21" i="49"/>
  <c r="FH31" i="49"/>
  <c r="BV31" i="49"/>
  <c r="AR41" i="49"/>
  <c r="CZ68" i="49"/>
  <c r="FW92" i="49"/>
  <c r="BV81" i="49"/>
  <c r="ED89" i="49"/>
  <c r="ES11" i="49"/>
  <c r="BG17" i="49"/>
  <c r="AR21" i="49"/>
  <c r="FH61" i="49"/>
  <c r="DO69" i="49"/>
  <c r="BV77" i="49"/>
  <c r="FW77" i="49"/>
  <c r="CK68" i="49"/>
  <c r="CK22" i="49"/>
  <c r="BV22" i="49"/>
  <c r="FH22" i="49"/>
  <c r="FW22" i="49"/>
  <c r="N22" i="49"/>
  <c r="DO37" i="49"/>
  <c r="AR37" i="49"/>
  <c r="FW53" i="49"/>
  <c r="N68" i="49"/>
  <c r="AR77" i="49"/>
  <c r="ES22" i="49"/>
  <c r="DO81" i="49"/>
  <c r="AC11" i="49"/>
  <c r="DO13" i="49"/>
  <c r="ES27" i="49"/>
  <c r="ES35" i="49"/>
  <c r="ES42" i="49"/>
  <c r="FH43" i="49"/>
  <c r="FH45" i="49"/>
  <c r="AR52" i="49"/>
  <c r="DO53" i="49"/>
  <c r="CZ58" i="49"/>
  <c r="AR59" i="49"/>
  <c r="AR61" i="49"/>
  <c r="ES64" i="49"/>
  <c r="FW68" i="49"/>
  <c r="ED68" i="49"/>
  <c r="FW29" i="49"/>
  <c r="ED54" i="49"/>
  <c r="BG54" i="49"/>
  <c r="FH69" i="49"/>
  <c r="AR68" i="49"/>
  <c r="DO22" i="49"/>
  <c r="AC22" i="49"/>
  <c r="AR22" i="49"/>
  <c r="BG22" i="49"/>
  <c r="DO68" i="49"/>
  <c r="FH68" i="49"/>
  <c r="CK93" i="49"/>
  <c r="CZ85" i="49"/>
  <c r="FW85" i="49"/>
  <c r="ES92" i="49"/>
  <c r="AC91" i="49"/>
  <c r="AR91" i="49"/>
  <c r="ES80" i="49"/>
  <c r="CK90" i="49"/>
  <c r="BG90" i="49"/>
  <c r="CK89" i="49"/>
  <c r="FW73" i="49"/>
  <c r="BG79" i="49"/>
  <c r="FW79" i="49"/>
  <c r="FH17" i="49"/>
  <c r="ES18" i="49"/>
  <c r="N24" i="49"/>
  <c r="DO29" i="49"/>
  <c r="AC35" i="49"/>
  <c r="FH41" i="49"/>
  <c r="CZ42" i="49"/>
  <c r="AR43" i="49"/>
  <c r="AR45" i="49"/>
  <c r="CZ47" i="49"/>
  <c r="BV49" i="49"/>
  <c r="FH55" i="49"/>
  <c r="CZ64" i="49"/>
  <c r="AC64" i="49"/>
  <c r="AR65" i="49"/>
  <c r="AC72" i="49"/>
  <c r="CK77" i="49"/>
  <c r="N77" i="49"/>
  <c r="BG77" i="49"/>
  <c r="ES77" i="49"/>
  <c r="BV68" i="49"/>
  <c r="CZ22" i="49"/>
  <c r="ED22" i="49"/>
  <c r="FH37" i="49"/>
  <c r="FW45" i="49"/>
  <c r="N54" i="49"/>
  <c r="BG61" i="49"/>
  <c r="AR10" i="49"/>
  <c r="AC23" i="49"/>
  <c r="ES25" i="49"/>
  <c r="CZ28" i="49"/>
  <c r="CZ36" i="49"/>
  <c r="AC43" i="49"/>
  <c r="CZ48" i="49"/>
  <c r="AR49" i="49"/>
  <c r="CZ56" i="49"/>
  <c r="AR57" i="49"/>
  <c r="FH63" i="49"/>
  <c r="BG72" i="49"/>
  <c r="CK54" i="49"/>
  <c r="DO88" i="49"/>
  <c r="DO90" i="49"/>
  <c r="CK82" i="49"/>
  <c r="ES74" i="49"/>
  <c r="N7" i="49"/>
  <c r="AR9" i="49"/>
  <c r="CK10" i="49"/>
  <c r="N10" i="49"/>
  <c r="DO11" i="49"/>
  <c r="AC15" i="49"/>
  <c r="FW18" i="49"/>
  <c r="N18" i="49"/>
  <c r="N20" i="49"/>
  <c r="ED24" i="49"/>
  <c r="AR24" i="49"/>
  <c r="DO25" i="49"/>
  <c r="DO33" i="49"/>
  <c r="ES39" i="49"/>
  <c r="FW40" i="49"/>
  <c r="N40" i="49"/>
  <c r="N41" i="49"/>
  <c r="BG42" i="49"/>
  <c r="BV43" i="49"/>
  <c r="ES47" i="49"/>
  <c r="CK48" i="49"/>
  <c r="DO51" i="49"/>
  <c r="ED55" i="49"/>
  <c r="ES57" i="49"/>
  <c r="N57" i="49"/>
  <c r="CK58" i="49"/>
  <c r="ED60" i="49"/>
  <c r="DO63" i="49"/>
  <c r="AR76" i="49"/>
  <c r="CZ84" i="49"/>
  <c r="AC93" i="49"/>
  <c r="CK85" i="49"/>
  <c r="N92" i="49"/>
  <c r="BV12" i="49"/>
  <c r="ES13" i="49"/>
  <c r="BG13" i="49"/>
  <c r="DO28" i="49"/>
  <c r="AC36" i="49"/>
  <c r="BG43" i="49"/>
  <c r="FH44" i="49"/>
  <c r="AC60" i="49"/>
  <c r="CZ61" i="49"/>
  <c r="BG76" i="49"/>
  <c r="FH93" i="49"/>
  <c r="CK75" i="49"/>
  <c r="AC82" i="49"/>
  <c r="N89" i="49"/>
  <c r="ES89" i="49"/>
  <c r="CZ89" i="49"/>
  <c r="FW89" i="49"/>
  <c r="BG81" i="49"/>
  <c r="AC89" i="49"/>
  <c r="BV87" i="49"/>
  <c r="ED79" i="49"/>
  <c r="CK79" i="49"/>
  <c r="CZ7" i="49"/>
  <c r="N8" i="49"/>
  <c r="N9" i="49"/>
  <c r="DO9" i="49"/>
  <c r="CZ9" i="49"/>
  <c r="CZ10" i="49"/>
  <c r="AC10" i="49"/>
  <c r="CZ12" i="49"/>
  <c r="AC12" i="49"/>
  <c r="AR15" i="49"/>
  <c r="N16" i="49"/>
  <c r="ES16" i="49"/>
  <c r="BV16" i="49"/>
  <c r="FW16" i="49"/>
  <c r="CK18" i="49"/>
  <c r="AC19" i="49"/>
  <c r="FW20" i="49"/>
  <c r="ES23" i="49"/>
  <c r="FW24" i="49"/>
  <c r="ED26" i="49"/>
  <c r="ES28" i="49"/>
  <c r="BG28" i="49"/>
  <c r="AR31" i="49"/>
  <c r="CZ32" i="49"/>
  <c r="AC33" i="49"/>
  <c r="CZ33" i="49"/>
  <c r="BG36" i="49"/>
  <c r="ES43" i="49"/>
  <c r="ES48" i="49"/>
  <c r="BG48" i="49"/>
  <c r="FH49" i="49"/>
  <c r="FW50" i="49"/>
  <c r="N50" i="49"/>
  <c r="CZ52" i="49"/>
  <c r="AC52" i="49"/>
  <c r="AC55" i="49"/>
  <c r="ES56" i="49"/>
  <c r="N56" i="49"/>
  <c r="FH57" i="49"/>
  <c r="N58" i="49"/>
  <c r="FW58" i="49"/>
  <c r="DO59" i="49"/>
  <c r="AC59" i="49"/>
  <c r="DO61" i="49"/>
  <c r="ES85" i="49"/>
  <c r="FH92" i="49"/>
  <c r="AC84" i="49"/>
  <c r="FW84" i="49"/>
  <c r="N36" i="49"/>
  <c r="CZ45" i="49"/>
  <c r="N45" i="49"/>
  <c r="BV52" i="49"/>
  <c r="BV60" i="49"/>
  <c r="N94" i="49"/>
  <c r="ED92" i="49"/>
  <c r="CZ92" i="49"/>
  <c r="DO84" i="49"/>
  <c r="ES81" i="49"/>
  <c r="ES90" i="49"/>
  <c r="FW82" i="49"/>
  <c r="N82" i="49"/>
  <c r="BV74" i="49"/>
  <c r="FH89" i="49"/>
  <c r="BV89" i="49"/>
  <c r="AR81" i="49"/>
  <c r="BV7" i="49"/>
  <c r="CK8" i="49"/>
  <c r="CZ8" i="49"/>
  <c r="AC8" i="49"/>
  <c r="AC9" i="49"/>
  <c r="N12" i="49"/>
  <c r="CZ15" i="49"/>
  <c r="ES19" i="49"/>
  <c r="FH21" i="49"/>
  <c r="FH23" i="49"/>
  <c r="BV23" i="49"/>
  <c r="CZ26" i="49"/>
  <c r="AR27" i="49"/>
  <c r="ED28" i="49"/>
  <c r="AR29" i="49"/>
  <c r="DO31" i="49"/>
  <c r="AC31" i="49"/>
  <c r="CZ34" i="49"/>
  <c r="AR34" i="49"/>
  <c r="ED34" i="49"/>
  <c r="AR35" i="49"/>
  <c r="ED36" i="49"/>
  <c r="AR39" i="49"/>
  <c r="DO39" i="49"/>
  <c r="BV39" i="49"/>
  <c r="CK40" i="49"/>
  <c r="ED42" i="49"/>
  <c r="BG44" i="49"/>
  <c r="AR47" i="49"/>
  <c r="CK50" i="49"/>
  <c r="N52" i="49"/>
  <c r="DO55" i="49"/>
  <c r="FW55" i="49"/>
  <c r="BG55" i="49"/>
  <c r="FW56" i="49"/>
  <c r="CZ60" i="49"/>
  <c r="DO76" i="49"/>
  <c r="AR85" i="49"/>
  <c r="ED93" i="49"/>
  <c r="FW93" i="49"/>
  <c r="DO85" i="49"/>
  <c r="CK84" i="49"/>
  <c r="AR12" i="49"/>
  <c r="ED13" i="49"/>
  <c r="ED21" i="49"/>
  <c r="AC21" i="49"/>
  <c r="CK28" i="49"/>
  <c r="BG29" i="49"/>
  <c r="ED53" i="49"/>
  <c r="AC53" i="49"/>
  <c r="N76" i="49"/>
  <c r="CK81" i="49"/>
  <c r="BG87" i="49"/>
  <c r="FH7" i="49"/>
  <c r="CK9" i="49"/>
  <c r="FW10" i="49"/>
  <c r="FW12" i="49"/>
  <c r="N15" i="49"/>
  <c r="BG18" i="49"/>
  <c r="DO27" i="49"/>
  <c r="FW32" i="49"/>
  <c r="DO35" i="49"/>
  <c r="AC39" i="49"/>
  <c r="ED39" i="49"/>
  <c r="BG40" i="49"/>
  <c r="BV41" i="49"/>
  <c r="CK41" i="49"/>
  <c r="ED44" i="49"/>
  <c r="DO47" i="49"/>
  <c r="AC47" i="49"/>
  <c r="FW52" i="49"/>
  <c r="CZ55" i="49"/>
  <c r="N55" i="49"/>
  <c r="AC57" i="49"/>
  <c r="N63" i="49"/>
  <c r="AR64" i="49"/>
  <c r="BG68" i="49"/>
  <c r="FH76" i="49"/>
  <c r="ES12" i="49"/>
  <c r="FH20" i="49"/>
  <c r="BV28" i="49"/>
  <c r="ES29" i="49"/>
  <c r="ES36" i="49"/>
  <c r="DO44" i="49"/>
  <c r="FH52" i="49"/>
  <c r="N59" i="49"/>
  <c r="AR60" i="49"/>
  <c r="FH94" i="49"/>
  <c r="BV93" i="49"/>
  <c r="N85" i="49"/>
  <c r="CK92" i="49"/>
  <c r="DO92" i="49"/>
  <c r="ED84" i="49"/>
  <c r="ED83" i="49"/>
  <c r="CK87" i="49"/>
  <c r="AR90" i="49"/>
  <c r="CZ90" i="49"/>
  <c r="CZ82" i="49"/>
  <c r="ES82" i="49"/>
  <c r="CZ74" i="49"/>
  <c r="CK73" i="49"/>
  <c r="FH87" i="49"/>
  <c r="DO79" i="49"/>
  <c r="DO71" i="49"/>
  <c r="ES7" i="49"/>
  <c r="FW8" i="49"/>
  <c r="FW9" i="49"/>
  <c r="FH11" i="49"/>
  <c r="CK11" i="49"/>
  <c r="CK13" i="49"/>
  <c r="FW15" i="49"/>
  <c r="FH16" i="49"/>
  <c r="AC16" i="49"/>
  <c r="BG16" i="49"/>
  <c r="CZ17" i="49"/>
  <c r="FH19" i="49"/>
  <c r="ES20" i="49"/>
  <c r="BG20" i="49"/>
  <c r="CZ23" i="49"/>
  <c r="BG24" i="49"/>
  <c r="CK24" i="49"/>
  <c r="FH25" i="49"/>
  <c r="BV25" i="49"/>
  <c r="FW26" i="49"/>
  <c r="N26" i="49"/>
  <c r="AC28" i="49"/>
  <c r="FW34" i="49"/>
  <c r="ES41" i="49"/>
  <c r="DO43" i="49"/>
  <c r="AR44" i="49"/>
  <c r="ED48" i="49"/>
  <c r="CZ49" i="49"/>
  <c r="ES49" i="49"/>
  <c r="BG50" i="49"/>
  <c r="BV51" i="49"/>
  <c r="CK52" i="49"/>
  <c r="CK53" i="49"/>
  <c r="BV55" i="49"/>
  <c r="BG58" i="49"/>
  <c r="FW60" i="49"/>
  <c r="FH84" i="49"/>
  <c r="BG93" i="49"/>
  <c r="AC85" i="49"/>
  <c r="AC92" i="49"/>
  <c r="ES68" i="49"/>
  <c r="CZ21" i="49"/>
  <c r="N21" i="49"/>
  <c r="ED29" i="49"/>
  <c r="AC29" i="49"/>
  <c r="CZ53" i="49"/>
  <c r="N53" i="49"/>
  <c r="BV92" i="49"/>
  <c r="ED94" i="49"/>
  <c r="BV76" i="49"/>
  <c r="ES76" i="49"/>
  <c r="ES91" i="49"/>
  <c r="ES88" i="49"/>
  <c r="AC90" i="49"/>
  <c r="AC74" i="49"/>
  <c r="DO89" i="49"/>
  <c r="CZ73" i="49"/>
  <c r="CZ79" i="49"/>
  <c r="ED7" i="49"/>
  <c r="FH9" i="49"/>
  <c r="ED10" i="49"/>
  <c r="ES15" i="49"/>
  <c r="DO15" i="49"/>
  <c r="DO16" i="49"/>
  <c r="ED18" i="49"/>
  <c r="ED20" i="49"/>
  <c r="AR23" i="49"/>
  <c r="CK26" i="49"/>
  <c r="N28" i="49"/>
  <c r="N34" i="49"/>
  <c r="CZ39" i="49"/>
  <c r="ED40" i="49"/>
  <c r="AC41" i="49"/>
  <c r="ED41" i="49"/>
  <c r="FW42" i="49"/>
  <c r="CK42" i="49"/>
  <c r="N42" i="49"/>
  <c r="CZ44" i="49"/>
  <c r="AC44" i="49"/>
  <c r="DO49" i="49"/>
  <c r="CK55" i="49"/>
  <c r="BG56" i="49"/>
  <c r="CK56" i="49"/>
  <c r="DO57" i="49"/>
  <c r="ED57" i="49"/>
  <c r="FH59" i="49"/>
  <c r="BV59" i="49"/>
  <c r="CK60" i="49"/>
  <c r="CK61" i="49"/>
  <c r="FW76" i="49"/>
  <c r="ES84" i="49"/>
  <c r="BG92" i="49"/>
  <c r="DO91" i="49"/>
  <c r="AR83" i="49"/>
  <c r="FH12" i="49"/>
  <c r="FH28" i="49"/>
  <c r="AR28" i="49"/>
  <c r="DO36" i="49"/>
  <c r="BV36" i="49"/>
  <c r="N60" i="49"/>
  <c r="ED61" i="49"/>
  <c r="ED76" i="49"/>
  <c r="CZ93" i="49"/>
  <c r="AR92" i="49"/>
  <c r="FH91" i="49"/>
  <c r="FH90" i="49"/>
  <c r="FW90" i="49"/>
  <c r="FH82" i="49"/>
  <c r="BG89" i="49"/>
  <c r="FW87" i="49"/>
  <c r="AR79" i="49"/>
  <c r="AR7" i="49"/>
  <c r="ED8" i="49"/>
  <c r="AR8" i="49"/>
  <c r="BV9" i="49"/>
  <c r="ED9" i="49"/>
  <c r="BG10" i="49"/>
  <c r="BG12" i="49"/>
  <c r="FH15" i="49"/>
  <c r="ED16" i="49"/>
  <c r="AR17" i="49"/>
  <c r="CZ18" i="49"/>
  <c r="DO19" i="49"/>
  <c r="AR20" i="49"/>
  <c r="BG23" i="49"/>
  <c r="DO23" i="49"/>
  <c r="CZ25" i="49"/>
  <c r="FW28" i="49"/>
  <c r="BG32" i="49"/>
  <c r="ES33" i="49"/>
  <c r="CK34" i="49"/>
  <c r="FW36" i="49"/>
  <c r="N39" i="49"/>
  <c r="CZ40" i="49"/>
  <c r="AC40" i="49"/>
  <c r="AR40" i="49"/>
  <c r="N44" i="49"/>
  <c r="FW48" i="49"/>
  <c r="ED50" i="49"/>
  <c r="BG52" i="49"/>
  <c r="AR55" i="49"/>
  <c r="ES55" i="49"/>
  <c r="ED56" i="49"/>
  <c r="ED58" i="49"/>
  <c r="ES75" i="49"/>
  <c r="FH85" i="49"/>
  <c r="BV13" i="49"/>
  <c r="DO20" i="49"/>
  <c r="CZ29" i="49"/>
  <c r="N29" i="49"/>
  <c r="BV44" i="49"/>
  <c r="ES51" i="49"/>
  <c r="DO52" i="49"/>
  <c r="AC61" i="49"/>
  <c r="CZ76" i="49"/>
  <c r="N93" i="49"/>
  <c r="DO93" i="49"/>
  <c r="AR93" i="49"/>
  <c r="ED85" i="49"/>
  <c r="BV91" i="49"/>
  <c r="BV88" i="49"/>
  <c r="ED90" i="49"/>
  <c r="N90" i="49"/>
  <c r="ED74" i="49"/>
  <c r="AR89" i="49"/>
  <c r="ED81" i="49"/>
  <c r="AC73" i="49"/>
  <c r="DO7" i="49"/>
  <c r="AC7" i="49"/>
  <c r="BG8" i="49"/>
  <c r="ES9" i="49"/>
  <c r="AR11" i="49"/>
  <c r="AR13" i="49"/>
  <c r="BV15" i="49"/>
  <c r="BG15" i="49"/>
  <c r="CK16" i="49"/>
  <c r="AR16" i="49"/>
  <c r="CZ16" i="49"/>
  <c r="BV17" i="49"/>
  <c r="ES17" i="49"/>
  <c r="AC17" i="49"/>
  <c r="DO17" i="49"/>
  <c r="BV19" i="49"/>
  <c r="AR19" i="49"/>
  <c r="CZ20" i="49"/>
  <c r="AC20" i="49"/>
  <c r="CZ24" i="49"/>
  <c r="AR25" i="49"/>
  <c r="AC25" i="49"/>
  <c r="BG26" i="49"/>
  <c r="FH26" i="49"/>
  <c r="FH27" i="49"/>
  <c r="BV27" i="49"/>
  <c r="FH29" i="49"/>
  <c r="CK29" i="49"/>
  <c r="ES31" i="49"/>
  <c r="AR33" i="49"/>
  <c r="BV33" i="49"/>
  <c r="BG34" i="49"/>
  <c r="FH35" i="49"/>
  <c r="CK35" i="49"/>
  <c r="BV35" i="49"/>
  <c r="FH39" i="49"/>
  <c r="DO41" i="49"/>
  <c r="CZ41" i="49"/>
  <c r="FH42" i="49"/>
  <c r="FW44" i="49"/>
  <c r="FH47" i="49"/>
  <c r="BV47" i="49"/>
  <c r="FW47" i="49"/>
  <c r="FH48" i="49"/>
  <c r="N48" i="49"/>
  <c r="AC49" i="49"/>
  <c r="CZ50" i="49"/>
  <c r="AR51" i="49"/>
  <c r="ED52" i="49"/>
  <c r="AR53" i="49"/>
  <c r="BV57" i="49"/>
  <c r="ES60" i="49"/>
  <c r="BG60" i="49"/>
  <c r="BV85" i="49"/>
  <c r="AR84" i="49"/>
  <c r="N84" i="49"/>
  <c r="ED12" i="49"/>
  <c r="CK12" i="49"/>
  <c r="CK36" i="49"/>
  <c r="AR36" i="49"/>
  <c r="ED45" i="49"/>
  <c r="AC45" i="49"/>
  <c r="N61" i="49"/>
  <c r="CK76" i="49"/>
  <c r="BV63" i="49"/>
  <c r="DO65" i="49"/>
  <c r="CZ65" i="49"/>
  <c r="ED65" i="49"/>
  <c r="BG71" i="49"/>
  <c r="AR71" i="49"/>
  <c r="BV72" i="49"/>
  <c r="CZ72" i="49"/>
  <c r="BV75" i="49"/>
  <c r="AC81" i="49"/>
  <c r="N83" i="49"/>
  <c r="BV83" i="49"/>
  <c r="CK91" i="49"/>
  <c r="N80" i="49"/>
  <c r="FW39" i="49"/>
  <c r="BG47" i="49"/>
  <c r="FW25" i="49"/>
  <c r="ED23" i="49"/>
  <c r="FW7" i="49"/>
  <c r="BG41" i="49"/>
  <c r="CK33" i="49"/>
  <c r="BG25" i="49"/>
  <c r="N23" i="49"/>
  <c r="ED75" i="49"/>
  <c r="CK47" i="49"/>
  <c r="ED31" i="49"/>
  <c r="N17" i="49"/>
  <c r="N33" i="49"/>
  <c r="ED87" i="49"/>
  <c r="FH71" i="49"/>
  <c r="ED15" i="49"/>
  <c r="AC18" i="49"/>
  <c r="FW19" i="49"/>
  <c r="DO26" i="49"/>
  <c r="ES32" i="49"/>
  <c r="ED43" i="49"/>
  <c r="ES50" i="49"/>
  <c r="N51" i="49"/>
  <c r="AC51" i="49"/>
  <c r="AR82" i="49"/>
  <c r="FH18" i="49"/>
  <c r="ES63" i="49"/>
  <c r="FW64" i="49"/>
  <c r="N64" i="49"/>
  <c r="DO67" i="49"/>
  <c r="ED73" i="49"/>
  <c r="BV79" i="49"/>
  <c r="N81" i="49"/>
  <c r="CZ83" i="49"/>
  <c r="AR87" i="49"/>
  <c r="ED88" i="49"/>
  <c r="FW80" i="49"/>
  <c r="ED49" i="49"/>
  <c r="DO83" i="49"/>
  <c r="CZ31" i="49"/>
  <c r="CK25" i="49"/>
  <c r="BG82" i="49"/>
  <c r="N66" i="49"/>
  <c r="CK57" i="49"/>
  <c r="BG39" i="49"/>
  <c r="AC71" i="49"/>
  <c r="CZ11" i="49"/>
  <c r="DO12" i="49"/>
  <c r="CZ19" i="49"/>
  <c r="N19" i="49"/>
  <c r="AC24" i="49"/>
  <c r="CZ27" i="49"/>
  <c r="BG27" i="49"/>
  <c r="FW31" i="49"/>
  <c r="BV34" i="49"/>
  <c r="DO42" i="49"/>
  <c r="DO48" i="49"/>
  <c r="BV50" i="49"/>
  <c r="DO50" i="49"/>
  <c r="FH56" i="49"/>
  <c r="AC56" i="49"/>
  <c r="BV58" i="49"/>
  <c r="ES59" i="49"/>
  <c r="FW49" i="49"/>
  <c r="AC65" i="49"/>
  <c r="ES65" i="49"/>
  <c r="ED71" i="49"/>
  <c r="ED72" i="49"/>
  <c r="AR72" i="49"/>
  <c r="DO73" i="49"/>
  <c r="N73" i="49"/>
  <c r="BV73" i="49"/>
  <c r="BG73" i="49"/>
  <c r="FW74" i="49"/>
  <c r="BG80" i="49"/>
  <c r="FW81" i="49"/>
  <c r="CZ87" i="49"/>
  <c r="AR80" i="49"/>
  <c r="FH80" i="49"/>
  <c r="ED17" i="49"/>
  <c r="BG91" i="49"/>
  <c r="ES83" i="49"/>
  <c r="AR75" i="49"/>
  <c r="FW59" i="49"/>
  <c r="CK74" i="49"/>
  <c r="FW23" i="49"/>
  <c r="FH73" i="49"/>
  <c r="CK65" i="49"/>
  <c r="AC87" i="49"/>
  <c r="CZ71" i="49"/>
  <c r="FW63" i="49"/>
  <c r="FH8" i="49"/>
  <c r="FH10" i="49"/>
  <c r="CK19" i="49"/>
  <c r="BV26" i="49"/>
  <c r="CK27" i="49"/>
  <c r="FW27" i="49"/>
  <c r="AC27" i="49"/>
  <c r="FH32" i="49"/>
  <c r="DO32" i="49"/>
  <c r="BV32" i="49"/>
  <c r="FW35" i="49"/>
  <c r="FH40" i="49"/>
  <c r="BV48" i="49"/>
  <c r="CK49" i="49"/>
  <c r="ED51" i="49"/>
  <c r="ED59" i="49"/>
  <c r="CK59" i="49"/>
  <c r="AR88" i="49"/>
  <c r="CK88" i="49"/>
  <c r="AR63" i="49"/>
  <c r="CK64" i="49"/>
  <c r="BV65" i="49"/>
  <c r="N65" i="49"/>
  <c r="BV71" i="49"/>
  <c r="ES73" i="49"/>
  <c r="AR73" i="49"/>
  <c r="FH74" i="49"/>
  <c r="AC79" i="49"/>
  <c r="BV80" i="49"/>
  <c r="BG63" i="49"/>
  <c r="ED47" i="49"/>
  <c r="CZ91" i="49"/>
  <c r="AC67" i="49"/>
  <c r="N67" i="49"/>
  <c r="FW51" i="49"/>
  <c r="BV66" i="49"/>
  <c r="AR66" i="49"/>
  <c r="DO58" i="49"/>
  <c r="BG7" i="49"/>
  <c r="ES8" i="49"/>
  <c r="DO8" i="49"/>
  <c r="FW11" i="49"/>
  <c r="CK17" i="49"/>
  <c r="ED19" i="49"/>
  <c r="FH24" i="49"/>
  <c r="ED25" i="49"/>
  <c r="AC26" i="49"/>
  <c r="AR26" i="49"/>
  <c r="N27" i="49"/>
  <c r="AC34" i="49"/>
  <c r="ES40" i="49"/>
  <c r="BV42" i="49"/>
  <c r="AR48" i="49"/>
  <c r="DO56" i="49"/>
  <c r="N71" i="49"/>
  <c r="FH72" i="49"/>
  <c r="AC63" i="49"/>
  <c r="ED63" i="49"/>
  <c r="BG64" i="49"/>
  <c r="FH65" i="49"/>
  <c r="N74" i="49"/>
  <c r="BG74" i="49"/>
  <c r="ES79" i="49"/>
  <c r="N79" i="49"/>
  <c r="ED80" i="49"/>
  <c r="BV82" i="49"/>
  <c r="CZ80" i="49"/>
  <c r="DO82" i="49"/>
  <c r="FW57" i="49"/>
  <c r="FW65" i="49"/>
  <c r="FW91" i="49"/>
  <c r="AC75" i="49"/>
  <c r="CZ75" i="49"/>
  <c r="ED67" i="49"/>
  <c r="BG51" i="49"/>
  <c r="BG49" i="49"/>
  <c r="BV90" i="49"/>
  <c r="ED82" i="49"/>
  <c r="ED66" i="49"/>
  <c r="BG66" i="49"/>
  <c r="ES58" i="49"/>
  <c r="BG65" i="49"/>
  <c r="CK23" i="49"/>
  <c r="CK63" i="49"/>
  <c r="ES10" i="49"/>
  <c r="BG11" i="49"/>
  <c r="AR18" i="49"/>
  <c r="ES24" i="49"/>
  <c r="N25" i="49"/>
  <c r="ED27" i="49"/>
  <c r="ED32" i="49"/>
  <c r="CK32" i="49"/>
  <c r="AR32" i="49"/>
  <c r="N35" i="49"/>
  <c r="DO40" i="49"/>
  <c r="AC48" i="49"/>
  <c r="AR50" i="49"/>
  <c r="CZ51" i="49"/>
  <c r="N88" i="49"/>
  <c r="BV64" i="49"/>
  <c r="FH67" i="49"/>
  <c r="BV67" i="49"/>
  <c r="ES71" i="49"/>
  <c r="DO72" i="49"/>
  <c r="AR74" i="49"/>
  <c r="FH79" i="49"/>
  <c r="BG88" i="49"/>
  <c r="ED91" i="49"/>
  <c r="CK80" i="49"/>
  <c r="FH88" i="49"/>
  <c r="AC88" i="49"/>
  <c r="FW88" i="49"/>
  <c r="DO64" i="49"/>
  <c r="FW33" i="49"/>
  <c r="BG33" i="49"/>
  <c r="CK15" i="49"/>
  <c r="CK7" i="49"/>
  <c r="ES67" i="49"/>
  <c r="CZ59" i="49"/>
  <c r="CK66" i="49"/>
  <c r="DO66" i="49"/>
  <c r="ES66" i="49"/>
  <c r="FH58" i="49"/>
  <c r="DO87" i="49"/>
  <c r="CK71" i="49"/>
  <c r="DO10" i="49"/>
  <c r="FW17" i="49"/>
  <c r="BV20" i="49"/>
  <c r="DO24" i="49"/>
  <c r="AC32" i="49"/>
  <c r="FH34" i="49"/>
  <c r="ED35" i="49"/>
  <c r="FW41" i="49"/>
  <c r="AC42" i="49"/>
  <c r="AR42" i="49"/>
  <c r="FW43" i="49"/>
  <c r="CK51" i="49"/>
  <c r="CZ63" i="49"/>
  <c r="ED64" i="49"/>
  <c r="N72" i="49"/>
  <c r="FW72" i="49"/>
  <c r="ES87" i="49"/>
  <c r="CZ88" i="49"/>
  <c r="BG57" i="49"/>
  <c r="CK39" i="49"/>
  <c r="BG83" i="49"/>
  <c r="DO75" i="49"/>
  <c r="CK67" i="49"/>
  <c r="FW67" i="49"/>
  <c r="BG59" i="49"/>
  <c r="DO74" i="49"/>
  <c r="CZ66" i="49"/>
  <c r="FH66" i="49"/>
  <c r="FH50" i="49"/>
  <c r="ED33" i="49"/>
  <c r="BV8" i="49"/>
  <c r="BG9" i="49"/>
  <c r="BV18" i="49"/>
  <c r="ES26" i="49"/>
  <c r="N31" i="49"/>
  <c r="N32" i="49"/>
  <c r="ES34" i="49"/>
  <c r="BG35" i="49"/>
  <c r="CZ43" i="49"/>
  <c r="N43" i="49"/>
  <c r="AC50" i="49"/>
  <c r="BV56" i="49"/>
  <c r="CK72" i="49"/>
  <c r="BG75" i="49"/>
  <c r="N75" i="49"/>
  <c r="CZ81" i="49"/>
  <c r="DO80" i="49"/>
  <c r="FH64" i="49"/>
  <c r="CK31" i="49"/>
  <c r="FW75" i="49"/>
  <c r="FH75" i="49"/>
  <c r="CZ67" i="49"/>
  <c r="BG67" i="49"/>
  <c r="FW71" i="49"/>
  <c r="BG31" i="49"/>
  <c r="FH81" i="49"/>
  <c r="N49" i="49"/>
  <c r="BV10" i="49"/>
  <c r="ED11" i="49"/>
  <c r="N11" i="49"/>
  <c r="DO18" i="49"/>
  <c r="BG19" i="49"/>
  <c r="BV24" i="49"/>
  <c r="DO34" i="49"/>
  <c r="CZ35" i="49"/>
  <c r="BV40" i="49"/>
  <c r="CK43" i="49"/>
  <c r="N47" i="49"/>
  <c r="AR56" i="49"/>
  <c r="AR58" i="49"/>
  <c r="AC83" i="49"/>
  <c r="AV133" i="87"/>
  <c r="AN133" i="87"/>
  <c r="AP134" i="87"/>
  <c r="BB134" i="87"/>
  <c r="AZ134" i="87"/>
  <c r="AT134" i="87"/>
  <c r="BE40" i="87"/>
  <c r="BE100" i="87"/>
  <c r="AM101" i="87"/>
  <c r="AU101" i="87"/>
  <c r="AK101" i="87"/>
  <c r="AD102" i="87"/>
  <c r="BC101" i="87"/>
  <c r="AY101" i="87"/>
  <c r="AS101" i="87"/>
  <c r="AQ101" i="87"/>
  <c r="AG101" i="87"/>
  <c r="AI101" i="87"/>
  <c r="AO101" i="87"/>
  <c r="AW101" i="87"/>
  <c r="BA101" i="87"/>
  <c r="AI26" i="87"/>
  <c r="AO26" i="87"/>
  <c r="BA26" i="87"/>
  <c r="AQ26" i="87"/>
  <c r="AG26" i="87"/>
  <c r="BC26" i="87"/>
  <c r="AK26" i="87"/>
  <c r="AU26" i="87"/>
  <c r="AD27" i="87"/>
  <c r="AM26" i="87"/>
  <c r="AY26" i="87"/>
  <c r="AS26" i="87"/>
  <c r="AW26" i="87"/>
  <c r="AD162" i="87"/>
  <c r="AW161" i="87"/>
  <c r="BC161" i="87"/>
  <c r="AI161" i="87"/>
  <c r="AO161" i="87"/>
  <c r="AY161" i="87"/>
  <c r="AM161" i="87"/>
  <c r="BA161" i="87"/>
  <c r="AU161" i="87"/>
  <c r="AS161" i="87"/>
  <c r="AG161" i="87"/>
  <c r="AK161" i="87"/>
  <c r="AQ161" i="87"/>
  <c r="AW86" i="87"/>
  <c r="AK86" i="87"/>
  <c r="AO86" i="87"/>
  <c r="AD87" i="87"/>
  <c r="AG86" i="87"/>
  <c r="AI86" i="87"/>
  <c r="BC86" i="87"/>
  <c r="AY86" i="87"/>
  <c r="AU86" i="87"/>
  <c r="AQ86" i="87"/>
  <c r="AM86" i="87"/>
  <c r="BA86" i="87"/>
  <c r="AS86" i="87"/>
  <c r="BE145" i="87"/>
  <c r="BE25" i="87"/>
  <c r="BE160" i="87"/>
  <c r="AU41" i="87"/>
  <c r="BA41" i="87"/>
  <c r="AY41" i="87"/>
  <c r="AK41" i="87"/>
  <c r="AQ41" i="87"/>
  <c r="AD42" i="87"/>
  <c r="AI41" i="87"/>
  <c r="AO41" i="87"/>
  <c r="BC41" i="87"/>
  <c r="AM41" i="87"/>
  <c r="AS41" i="87"/>
  <c r="AW41" i="87"/>
  <c r="AG41" i="87"/>
  <c r="BE85" i="87"/>
  <c r="AO146" i="87"/>
  <c r="AS146" i="87"/>
  <c r="AG146" i="87"/>
  <c r="AI146" i="87"/>
  <c r="AY146" i="87"/>
  <c r="BA146" i="87"/>
  <c r="AM146" i="87"/>
  <c r="AQ146" i="87"/>
  <c r="AD147" i="87"/>
  <c r="AU146" i="87"/>
  <c r="AK146" i="87"/>
  <c r="AW146" i="87"/>
  <c r="BC146" i="87"/>
  <c r="AY60" i="87"/>
  <c r="AZ58" i="87" s="1"/>
  <c r="AU60" i="87"/>
  <c r="AI180" i="87"/>
  <c r="AJ178" i="87" s="1"/>
  <c r="BC180" i="87"/>
  <c r="BD178" i="87" s="1"/>
  <c r="AU120" i="87"/>
  <c r="AV118" i="87" s="1"/>
  <c r="AK120" i="87"/>
  <c r="AM15" i="87"/>
  <c r="AN13" i="87" s="1"/>
  <c r="AS75" i="87"/>
  <c r="AT74" i="87" s="1"/>
  <c r="AI60" i="87"/>
  <c r="BC60" i="87"/>
  <c r="AW136" i="87"/>
  <c r="AX123" i="87"/>
  <c r="AX124" i="87"/>
  <c r="AX125" i="87"/>
  <c r="AX126" i="87"/>
  <c r="AX128" i="87"/>
  <c r="AX129" i="87"/>
  <c r="AX127" i="87"/>
  <c r="AX130" i="87"/>
  <c r="AX131" i="87"/>
  <c r="AX132" i="87"/>
  <c r="AQ180" i="87"/>
  <c r="AR178" i="87" s="1"/>
  <c r="BE179" i="87"/>
  <c r="AG180" i="87"/>
  <c r="AH179" i="87" s="1"/>
  <c r="BC120" i="87"/>
  <c r="BD118" i="87" s="1"/>
  <c r="AS120" i="87"/>
  <c r="BE14" i="87"/>
  <c r="AG15" i="87"/>
  <c r="AH14" i="87" s="1"/>
  <c r="BC136" i="87"/>
  <c r="BD123" i="87"/>
  <c r="BD124" i="87"/>
  <c r="BD125" i="87"/>
  <c r="BD128" i="87"/>
  <c r="BD126" i="87"/>
  <c r="BD127" i="87"/>
  <c r="BD129" i="87"/>
  <c r="BD130" i="87"/>
  <c r="BD131" i="87"/>
  <c r="BD132" i="87"/>
  <c r="AO75" i="87"/>
  <c r="AP74" i="87" s="1"/>
  <c r="BA75" i="87"/>
  <c r="BB73" i="87" s="1"/>
  <c r="AQ60" i="87"/>
  <c r="AR59" i="87" s="1"/>
  <c r="AX134" i="87"/>
  <c r="BE73" i="87"/>
  <c r="AY180" i="87"/>
  <c r="AZ179" i="87" s="1"/>
  <c r="AO180" i="87"/>
  <c r="AP178" i="87" s="1"/>
  <c r="AH134" i="87"/>
  <c r="BE13" i="87"/>
  <c r="BE119" i="87"/>
  <c r="AG120" i="87"/>
  <c r="AH118" i="87" s="1"/>
  <c r="BA120" i="87"/>
  <c r="BB119" i="87" s="1"/>
  <c r="AQ15" i="87"/>
  <c r="AR14" i="87" s="1"/>
  <c r="BD134" i="87"/>
  <c r="AW75" i="87"/>
  <c r="AM75" i="87"/>
  <c r="AN74" i="87" s="1"/>
  <c r="BA60" i="87"/>
  <c r="BB58" i="87" s="1"/>
  <c r="AK180" i="87"/>
  <c r="AL178" i="87" s="1"/>
  <c r="AW180" i="87"/>
  <c r="BE58" i="87"/>
  <c r="AI120" i="87"/>
  <c r="AJ119" i="87" s="1"/>
  <c r="AI15" i="87"/>
  <c r="AJ14" i="87" s="1"/>
  <c r="BC15" i="87"/>
  <c r="BE74" i="87"/>
  <c r="AG75" i="87"/>
  <c r="AH73" i="87" s="1"/>
  <c r="AU75" i="87"/>
  <c r="AV73" i="87" s="1"/>
  <c r="AK60" i="87"/>
  <c r="AG136" i="87"/>
  <c r="BE135" i="87"/>
  <c r="BF133" i="87" s="1"/>
  <c r="AH123" i="87"/>
  <c r="AH124" i="87"/>
  <c r="AH125" i="87"/>
  <c r="AH126" i="87"/>
  <c r="AH128" i="87"/>
  <c r="AH129" i="87"/>
  <c r="AH127" i="87"/>
  <c r="AH130" i="87"/>
  <c r="AH131" i="87"/>
  <c r="AH132" i="87"/>
  <c r="AS180" i="87"/>
  <c r="AT178" i="87" s="1"/>
  <c r="AS136" i="87"/>
  <c r="AT123" i="87"/>
  <c r="AT124" i="87"/>
  <c r="AT125" i="87"/>
  <c r="AT126" i="87"/>
  <c r="AT128" i="87"/>
  <c r="AT129" i="87"/>
  <c r="AT127" i="87"/>
  <c r="AT130" i="87"/>
  <c r="AT131" i="87"/>
  <c r="AT132" i="87"/>
  <c r="AM120" i="87"/>
  <c r="AN118" i="87" s="1"/>
  <c r="AU15" i="87"/>
  <c r="AV13" i="87" s="1"/>
  <c r="AK15" i="87"/>
  <c r="AQ136" i="87"/>
  <c r="AR123" i="87"/>
  <c r="AR124" i="87"/>
  <c r="AR125" i="87"/>
  <c r="AR126" i="87"/>
  <c r="AR128" i="87"/>
  <c r="AR129" i="87"/>
  <c r="AR127" i="87"/>
  <c r="AR130" i="87"/>
  <c r="AR131" i="87"/>
  <c r="AR132" i="87"/>
  <c r="AI75" i="87"/>
  <c r="BC75" i="87"/>
  <c r="AS60" i="87"/>
  <c r="AT59" i="87" s="1"/>
  <c r="BA180" i="87"/>
  <c r="BB178" i="87" s="1"/>
  <c r="AJ13" i="87"/>
  <c r="AK136" i="87"/>
  <c r="AL123" i="87"/>
  <c r="AL124" i="87"/>
  <c r="AL125" i="87"/>
  <c r="AL128" i="87"/>
  <c r="AL126" i="87"/>
  <c r="AL129" i="87"/>
  <c r="AL127" i="87"/>
  <c r="AL130" i="87"/>
  <c r="AL131" i="87"/>
  <c r="AL132" i="87"/>
  <c r="AW120" i="87"/>
  <c r="AX118" i="87" s="1"/>
  <c r="AO15" i="87"/>
  <c r="AP13" i="87" s="1"/>
  <c r="AS15" i="87"/>
  <c r="AR134" i="87"/>
  <c r="AQ75" i="87"/>
  <c r="AR74" i="87" s="1"/>
  <c r="BE59" i="87"/>
  <c r="AG60" i="87"/>
  <c r="AM60" i="87"/>
  <c r="AN59" i="87" s="1"/>
  <c r="AO136" i="87"/>
  <c r="AP123" i="87"/>
  <c r="AP124" i="87"/>
  <c r="AP125" i="87"/>
  <c r="AP128" i="87"/>
  <c r="AP126" i="87"/>
  <c r="AP127" i="87"/>
  <c r="AP129" i="87"/>
  <c r="AP130" i="87"/>
  <c r="AP131" i="87"/>
  <c r="AP132" i="87"/>
  <c r="AM180" i="87"/>
  <c r="AN178" i="87" s="1"/>
  <c r="AU136" i="87"/>
  <c r="AV123" i="87"/>
  <c r="AV124" i="87"/>
  <c r="AV125" i="87"/>
  <c r="AV126" i="87"/>
  <c r="AV128" i="87"/>
  <c r="AV129" i="87"/>
  <c r="AV127" i="87"/>
  <c r="AV130" i="87"/>
  <c r="AV131" i="87"/>
  <c r="AV132" i="87"/>
  <c r="AL134" i="87"/>
  <c r="AO120" i="87"/>
  <c r="AP118" i="87" s="1"/>
  <c r="AY15" i="87"/>
  <c r="AZ13" i="87" s="1"/>
  <c r="BA15" i="87"/>
  <c r="BB13" i="87" s="1"/>
  <c r="AX133" i="87"/>
  <c r="AY75" i="87"/>
  <c r="AZ73" i="87" s="1"/>
  <c r="AJ135" i="87"/>
  <c r="AO60" i="87"/>
  <c r="AP59" i="87" s="1"/>
  <c r="AW60" i="87"/>
  <c r="AU180" i="87"/>
  <c r="AV178" i="87" s="1"/>
  <c r="BA136" i="87"/>
  <c r="BB123" i="87"/>
  <c r="BB124" i="87"/>
  <c r="BB125" i="87"/>
  <c r="BB128" i="87"/>
  <c r="BB126" i="87"/>
  <c r="BB129" i="87"/>
  <c r="BB127" i="87"/>
  <c r="BB130" i="87"/>
  <c r="BB131" i="87"/>
  <c r="BB132" i="87"/>
  <c r="AM136" i="87"/>
  <c r="AN123" i="87"/>
  <c r="AN124" i="87"/>
  <c r="AN125" i="87"/>
  <c r="AN128" i="87"/>
  <c r="AN126" i="87"/>
  <c r="AN129" i="87"/>
  <c r="AN127" i="87"/>
  <c r="AN130" i="87"/>
  <c r="AN131" i="87"/>
  <c r="AN132" i="87"/>
  <c r="AQ120" i="87"/>
  <c r="AR119" i="87" s="1"/>
  <c r="AY120" i="87"/>
  <c r="AZ119" i="87" s="1"/>
  <c r="AW15" i="87"/>
  <c r="AX13" i="87" s="1"/>
  <c r="AY136" i="87"/>
  <c r="AZ123" i="87"/>
  <c r="AZ124" i="87"/>
  <c r="AZ125" i="87"/>
  <c r="AZ128" i="87"/>
  <c r="AZ126" i="87"/>
  <c r="AZ129" i="87"/>
  <c r="AZ127" i="87"/>
  <c r="AZ130" i="87"/>
  <c r="AZ131" i="87"/>
  <c r="AZ132" i="87"/>
  <c r="BE178" i="87"/>
  <c r="BE118" i="87"/>
  <c r="AK75" i="87"/>
  <c r="AL73" i="87" s="1"/>
  <c r="BA41" i="86"/>
  <c r="AK41" i="86"/>
  <c r="AS41" i="86"/>
  <c r="AU41" i="86"/>
  <c r="AD42" i="86"/>
  <c r="AG41" i="86"/>
  <c r="AY41" i="86"/>
  <c r="AO41" i="86"/>
  <c r="AQ41" i="86"/>
  <c r="BC41" i="86"/>
  <c r="AI41" i="86"/>
  <c r="AM41" i="86"/>
  <c r="AW41" i="86"/>
  <c r="AS26" i="86"/>
  <c r="BC26" i="86"/>
  <c r="AK26" i="86"/>
  <c r="AW26" i="86"/>
  <c r="AD27" i="86"/>
  <c r="AG26" i="86"/>
  <c r="AY26" i="86"/>
  <c r="AU26" i="86"/>
  <c r="AQ26" i="86"/>
  <c r="AI26" i="86"/>
  <c r="AO26" i="86"/>
  <c r="BA26" i="86"/>
  <c r="AM26" i="86"/>
  <c r="AD27" i="85"/>
  <c r="AW26" i="85"/>
  <c r="AM26" i="85"/>
  <c r="BC26" i="85"/>
  <c r="AO26" i="85"/>
  <c r="AG26" i="85"/>
  <c r="BA26" i="85"/>
  <c r="AU26" i="85"/>
  <c r="AY26" i="85"/>
  <c r="AQ26" i="85"/>
  <c r="AS26" i="85"/>
  <c r="AI26" i="85"/>
  <c r="AK26" i="85"/>
  <c r="BE40" i="85"/>
  <c r="AS41" i="85"/>
  <c r="AI41" i="85"/>
  <c r="AK41" i="85"/>
  <c r="AU41" i="85"/>
  <c r="AD42" i="85"/>
  <c r="AG41" i="85"/>
  <c r="AY41" i="85"/>
  <c r="AQ41" i="85"/>
  <c r="AO41" i="85"/>
  <c r="BC41" i="85"/>
  <c r="AM41" i="85"/>
  <c r="BA41" i="85"/>
  <c r="AW41" i="85"/>
  <c r="BE40" i="86"/>
  <c r="BE25" i="85"/>
  <c r="BE25" i="86"/>
  <c r="AS15" i="86"/>
  <c r="AT13" i="86" s="1"/>
  <c r="BA60" i="86"/>
  <c r="BB59" i="86" s="1"/>
  <c r="AM60" i="86"/>
  <c r="AN58" i="86" s="1"/>
  <c r="AM15" i="86"/>
  <c r="AN13" i="86" s="1"/>
  <c r="AU60" i="86"/>
  <c r="AV58" i="86" s="1"/>
  <c r="AI60" i="86"/>
  <c r="BC60" i="86"/>
  <c r="AQ60" i="86"/>
  <c r="AR59" i="86" s="1"/>
  <c r="BE59" i="86"/>
  <c r="AG60" i="86"/>
  <c r="AH58" i="86" s="1"/>
  <c r="BA15" i="86"/>
  <c r="AW15" i="86"/>
  <c r="AX13" i="86" s="1"/>
  <c r="AU15" i="86"/>
  <c r="AV13" i="86" s="1"/>
  <c r="AI15" i="86"/>
  <c r="AJ13" i="86" s="1"/>
  <c r="BC15" i="86"/>
  <c r="AQ15" i="86"/>
  <c r="BE13" i="86"/>
  <c r="AY60" i="86"/>
  <c r="AO60" i="86"/>
  <c r="AP58" i="86" s="1"/>
  <c r="AO15" i="86"/>
  <c r="AP13" i="86" s="1"/>
  <c r="AY15" i="86"/>
  <c r="BE58" i="86"/>
  <c r="AK60" i="86"/>
  <c r="AW60" i="86"/>
  <c r="AX58" i="86" s="1"/>
  <c r="BE14" i="86"/>
  <c r="AG15" i="86"/>
  <c r="AK15" i="86"/>
  <c r="AL13" i="86" s="1"/>
  <c r="AS60" i="86"/>
  <c r="AT58" i="86" s="1"/>
  <c r="AK60" i="85"/>
  <c r="AL59" i="85" s="1"/>
  <c r="AW60" i="85"/>
  <c r="AX58" i="85" s="1"/>
  <c r="AS60" i="85"/>
  <c r="AT58" i="85" s="1"/>
  <c r="AM60" i="85"/>
  <c r="AN58" i="85" s="1"/>
  <c r="AI60" i="85"/>
  <c r="AJ58" i="85" s="1"/>
  <c r="BC60" i="85"/>
  <c r="BD59" i="85" s="1"/>
  <c r="BA60" i="85"/>
  <c r="AQ60" i="85"/>
  <c r="AR58" i="85" s="1"/>
  <c r="BE59" i="85"/>
  <c r="AG60" i="85"/>
  <c r="AH58" i="85" s="1"/>
  <c r="AY60" i="85"/>
  <c r="AZ58" i="85" s="1"/>
  <c r="AO60" i="85"/>
  <c r="BE58" i="85"/>
  <c r="AU60" i="85"/>
  <c r="BE59" i="84"/>
  <c r="BE58" i="84"/>
  <c r="BE40" i="84"/>
  <c r="AU41" i="84"/>
  <c r="AS41" i="84"/>
  <c r="AQ41" i="84"/>
  <c r="AO41" i="84"/>
  <c r="BC41" i="84"/>
  <c r="AM41" i="84"/>
  <c r="BA41" i="84"/>
  <c r="AK41" i="84"/>
  <c r="AY41" i="84"/>
  <c r="AI41" i="84"/>
  <c r="AW41" i="84"/>
  <c r="AG41" i="84"/>
  <c r="AD42" i="84"/>
  <c r="BC26" i="84"/>
  <c r="AM26" i="84"/>
  <c r="BA26" i="84"/>
  <c r="AK26" i="84"/>
  <c r="AY26" i="84"/>
  <c r="AI26" i="84"/>
  <c r="AW26" i="84"/>
  <c r="AG26" i="84"/>
  <c r="AU26" i="84"/>
  <c r="AS26" i="84"/>
  <c r="AQ26" i="84"/>
  <c r="AO26" i="84"/>
  <c r="AD27" i="84"/>
  <c r="BE25" i="84"/>
  <c r="BE57" i="82"/>
  <c r="AY59" i="82"/>
  <c r="AQ59" i="82"/>
  <c r="AW59" i="82"/>
  <c r="AI59" i="82"/>
  <c r="AO59" i="82"/>
  <c r="AS59" i="82"/>
  <c r="AG59" i="82"/>
  <c r="AK59" i="82"/>
  <c r="BC59" i="82"/>
  <c r="BA59" i="82"/>
  <c r="AU59" i="82"/>
  <c r="AM59" i="82"/>
  <c r="AU58" i="82"/>
  <c r="AQ58" i="82"/>
  <c r="AM58" i="82"/>
  <c r="AI58" i="82"/>
  <c r="BA58" i="82"/>
  <c r="AY58" i="82"/>
  <c r="AS58" i="82"/>
  <c r="AK58" i="82"/>
  <c r="AW58" i="82"/>
  <c r="AO58" i="82"/>
  <c r="BC58" i="82"/>
  <c r="AG58" i="82"/>
  <c r="BE25" i="82"/>
  <c r="BE40" i="82"/>
  <c r="BC26" i="83"/>
  <c r="AG26" i="83"/>
  <c r="AM26" i="83"/>
  <c r="AQ26" i="83"/>
  <c r="AU26" i="83"/>
  <c r="AW26" i="83"/>
  <c r="AD27" i="83"/>
  <c r="AO26" i="83"/>
  <c r="BA26" i="83"/>
  <c r="AI26" i="83"/>
  <c r="AS26" i="83"/>
  <c r="AK26" i="83"/>
  <c r="AY26" i="83"/>
  <c r="AG26" i="82"/>
  <c r="AS26" i="82"/>
  <c r="AD27" i="82"/>
  <c r="AI26" i="82"/>
  <c r="AY26" i="82"/>
  <c r="BC26" i="82"/>
  <c r="AO26" i="82"/>
  <c r="AM26" i="82"/>
  <c r="AW26" i="82"/>
  <c r="BA26" i="82"/>
  <c r="AK26" i="82"/>
  <c r="AQ26" i="82"/>
  <c r="AU26" i="82"/>
  <c r="BE25" i="83"/>
  <c r="AY41" i="82"/>
  <c r="AI41" i="82"/>
  <c r="AD42" i="82"/>
  <c r="BC41" i="82"/>
  <c r="AW41" i="82"/>
  <c r="AG41" i="82"/>
  <c r="AM41" i="82"/>
  <c r="AU41" i="82"/>
  <c r="AK41" i="82"/>
  <c r="BA41" i="82"/>
  <c r="AS41" i="82"/>
  <c r="AO41" i="82"/>
  <c r="AQ41" i="82"/>
  <c r="AI41" i="83"/>
  <c r="BC41" i="83"/>
  <c r="AD42" i="83"/>
  <c r="AO41" i="83"/>
  <c r="BA41" i="83"/>
  <c r="AM41" i="83"/>
  <c r="AS41" i="83"/>
  <c r="AW41" i="83"/>
  <c r="AK41" i="83"/>
  <c r="AU41" i="83"/>
  <c r="AY41" i="83"/>
  <c r="AG41" i="83"/>
  <c r="AQ41" i="83"/>
  <c r="BE40" i="83"/>
  <c r="BE13" i="83"/>
  <c r="BE14" i="83"/>
  <c r="AI15" i="82"/>
  <c r="BE13" i="82"/>
  <c r="AU15" i="82"/>
  <c r="AV14" i="82" s="1"/>
  <c r="AW15" i="82"/>
  <c r="AX13" i="82" s="1"/>
  <c r="AM15" i="82"/>
  <c r="AY15" i="82"/>
  <c r="AZ13" i="82" s="1"/>
  <c r="AO15" i="82"/>
  <c r="AP14" i="82" s="1"/>
  <c r="AK15" i="82"/>
  <c r="AQ15" i="82"/>
  <c r="AR13" i="82" s="1"/>
  <c r="AS15" i="82"/>
  <c r="AT13" i="82" s="1"/>
  <c r="BC15" i="82"/>
  <c r="BD13" i="82" s="1"/>
  <c r="BA15" i="82"/>
  <c r="BB13" i="82" s="1"/>
  <c r="BE14" i="82"/>
  <c r="AG15" i="82"/>
  <c r="AH13" i="82" s="1"/>
  <c r="AA83" i="77"/>
  <c r="AA82" i="77"/>
  <c r="AA81" i="77"/>
  <c r="AA80" i="77"/>
  <c r="AA79" i="77"/>
  <c r="AA78" i="77"/>
  <c r="AA77" i="77"/>
  <c r="AA76" i="77"/>
  <c r="AA75" i="77"/>
  <c r="AA74" i="77"/>
  <c r="AA73" i="77"/>
  <c r="AA72" i="77"/>
  <c r="AA71" i="77"/>
  <c r="AA70" i="77"/>
  <c r="AA69" i="77"/>
  <c r="AA68" i="77"/>
  <c r="AA67" i="77"/>
  <c r="AA66" i="77"/>
  <c r="AA62" i="77"/>
  <c r="AA61" i="77"/>
  <c r="AA60" i="77"/>
  <c r="AA59" i="77"/>
  <c r="AA58" i="77"/>
  <c r="AA57" i="77"/>
  <c r="AA56" i="77"/>
  <c r="AA55" i="77"/>
  <c r="AA54" i="77"/>
  <c r="AA53" i="77"/>
  <c r="AA52" i="77"/>
  <c r="AA51" i="77"/>
  <c r="AA50" i="77"/>
  <c r="AA49" i="77"/>
  <c r="AA48" i="77"/>
  <c r="AA47" i="77"/>
  <c r="AA46" i="77"/>
  <c r="AA45" i="77"/>
  <c r="AA41" i="77"/>
  <c r="AA40" i="77"/>
  <c r="AA39" i="77"/>
  <c r="AA38" i="77"/>
  <c r="AA37" i="77"/>
  <c r="AA36" i="77"/>
  <c r="AA35" i="77"/>
  <c r="AA34" i="77"/>
  <c r="AA33" i="77"/>
  <c r="AA32" i="77"/>
  <c r="AA31" i="77"/>
  <c r="AA30" i="77"/>
  <c r="AA29" i="77"/>
  <c r="AA28" i="77"/>
  <c r="AA27" i="77"/>
  <c r="AA26" i="77"/>
  <c r="AA25" i="77"/>
  <c r="AA24" i="77"/>
  <c r="AA20" i="77"/>
  <c r="AA19" i="77"/>
  <c r="AA18" i="77"/>
  <c r="AA17" i="77"/>
  <c r="AA16" i="77"/>
  <c r="AA15" i="77"/>
  <c r="AA14" i="77"/>
  <c r="AA13" i="77"/>
  <c r="AA12" i="77"/>
  <c r="AA11" i="77"/>
  <c r="AA10" i="77"/>
  <c r="AA9" i="77"/>
  <c r="AA8" i="77"/>
  <c r="AA7" i="77"/>
  <c r="AA6" i="77"/>
  <c r="AA5" i="77"/>
  <c r="AA4" i="77"/>
  <c r="AA3" i="77"/>
  <c r="AF83" i="77"/>
  <c r="AE83" i="77"/>
  <c r="AF82" i="77"/>
  <c r="AE82" i="77"/>
  <c r="AF81" i="77"/>
  <c r="AE81" i="77"/>
  <c r="AF80" i="77"/>
  <c r="AE80" i="77"/>
  <c r="AF79" i="77"/>
  <c r="AE79" i="77"/>
  <c r="AF78" i="77"/>
  <c r="AE78" i="77"/>
  <c r="AF77" i="77"/>
  <c r="AE77" i="77"/>
  <c r="AF76" i="77"/>
  <c r="AE76" i="77"/>
  <c r="AF75" i="77"/>
  <c r="AE75" i="77"/>
  <c r="AF74" i="77"/>
  <c r="AE74" i="77"/>
  <c r="AF73" i="77"/>
  <c r="AE73" i="77"/>
  <c r="AF72" i="77"/>
  <c r="AE72" i="77"/>
  <c r="AF71" i="77"/>
  <c r="AE71" i="77"/>
  <c r="AF70" i="77"/>
  <c r="AE70" i="77"/>
  <c r="AF69" i="77"/>
  <c r="AE69" i="77"/>
  <c r="AF68" i="77"/>
  <c r="AE68" i="77"/>
  <c r="AF67" i="77"/>
  <c r="AE67" i="77"/>
  <c r="AF66" i="77"/>
  <c r="AE66" i="77"/>
  <c r="AF62" i="77"/>
  <c r="AE62" i="77"/>
  <c r="AF61" i="77"/>
  <c r="AE61" i="77"/>
  <c r="AF60" i="77"/>
  <c r="AE60" i="77"/>
  <c r="AF59" i="77"/>
  <c r="AE59" i="77"/>
  <c r="AF58" i="77"/>
  <c r="AE58" i="77"/>
  <c r="AF57" i="77"/>
  <c r="AE57" i="77"/>
  <c r="AF56" i="77"/>
  <c r="AE56" i="77"/>
  <c r="AF55" i="77"/>
  <c r="AE55" i="77"/>
  <c r="AF54" i="77"/>
  <c r="AE54" i="77"/>
  <c r="AF53" i="77"/>
  <c r="AE53" i="77"/>
  <c r="AF52" i="77"/>
  <c r="AE52" i="77"/>
  <c r="AF51" i="77"/>
  <c r="AE51" i="77"/>
  <c r="AF50" i="77"/>
  <c r="AE50" i="77"/>
  <c r="AF49" i="77"/>
  <c r="AE49" i="77"/>
  <c r="AF48" i="77"/>
  <c r="AE48" i="77"/>
  <c r="AF47" i="77"/>
  <c r="AE47" i="77"/>
  <c r="AF46" i="77"/>
  <c r="AE46" i="77"/>
  <c r="AF45" i="77"/>
  <c r="AE45" i="77"/>
  <c r="AE13" i="77"/>
  <c r="AE14" i="77" s="1"/>
  <c r="AE15" i="77" s="1"/>
  <c r="AE16" i="77" s="1"/>
  <c r="AE17" i="77" s="1"/>
  <c r="AE18" i="77" s="1"/>
  <c r="AE39" i="77" s="1"/>
  <c r="AE12" i="77"/>
  <c r="AE33" i="77"/>
  <c r="AE5" i="77"/>
  <c r="AE6" i="77" s="1"/>
  <c r="AE7" i="77" s="1"/>
  <c r="AE8" i="77" s="1"/>
  <c r="AE9" i="77" s="1"/>
  <c r="AE10" i="77" s="1"/>
  <c r="AE4" i="77"/>
  <c r="AF41" i="77"/>
  <c r="AE41" i="77"/>
  <c r="AF40" i="77"/>
  <c r="AE40" i="77"/>
  <c r="AF39" i="77"/>
  <c r="AF38" i="77"/>
  <c r="AF37" i="77"/>
  <c r="AF36" i="77"/>
  <c r="AF35" i="77"/>
  <c r="AF34" i="77"/>
  <c r="AF33" i="77"/>
  <c r="AF32" i="77"/>
  <c r="AE32" i="77"/>
  <c r="AF31" i="77"/>
  <c r="AF30" i="77"/>
  <c r="AF29" i="77"/>
  <c r="AF28" i="77"/>
  <c r="AF27" i="77"/>
  <c r="AF26" i="77"/>
  <c r="AF25" i="77"/>
  <c r="AE25" i="77"/>
  <c r="AE24" i="77"/>
  <c r="AC71" i="77"/>
  <c r="AC72" i="77"/>
  <c r="AC73" i="77"/>
  <c r="AC74" i="77"/>
  <c r="AC75" i="77" s="1"/>
  <c r="AC76" i="77" s="1"/>
  <c r="AC77" i="77" s="1"/>
  <c r="AC78" i="77" s="1"/>
  <c r="AC79" i="77" s="1"/>
  <c r="AC80" i="77" s="1"/>
  <c r="AC81" i="77" s="1"/>
  <c r="AC50" i="77"/>
  <c r="AC51" i="77"/>
  <c r="AC52" i="77"/>
  <c r="AC53" i="77"/>
  <c r="AC54" i="77"/>
  <c r="AC55" i="77"/>
  <c r="AC56" i="77"/>
  <c r="AC57" i="77"/>
  <c r="AC58" i="77"/>
  <c r="AC59" i="77" s="1"/>
  <c r="AC60" i="77" s="1"/>
  <c r="AC8" i="77"/>
  <c r="AC9" i="77"/>
  <c r="AC10" i="77"/>
  <c r="AC11" i="77"/>
  <c r="AC12" i="77" s="1"/>
  <c r="AC13" i="77" s="1"/>
  <c r="AC14" i="77" s="1"/>
  <c r="AC15" i="77" s="1"/>
  <c r="AC16" i="77" s="1"/>
  <c r="AC17" i="77" s="1"/>
  <c r="AC18" i="77" s="1"/>
  <c r="AC66" i="77"/>
  <c r="AC67" i="77" s="1"/>
  <c r="AC68" i="77" s="1"/>
  <c r="AC69" i="77" s="1"/>
  <c r="AC70" i="77" s="1"/>
  <c r="AC45" i="77"/>
  <c r="AC46" i="77" s="1"/>
  <c r="AC47" i="77" s="1"/>
  <c r="AC48" i="77" s="1"/>
  <c r="AC49" i="77" s="1"/>
  <c r="AF24" i="77"/>
  <c r="AC24" i="77"/>
  <c r="AC25" i="77" s="1"/>
  <c r="AC26" i="77" s="1"/>
  <c r="AC27" i="77" s="1"/>
  <c r="AC28" i="77" s="1"/>
  <c r="AC29" i="77" s="1"/>
  <c r="AC30" i="77" s="1"/>
  <c r="AC31" i="77" s="1"/>
  <c r="AC32" i="77" s="1"/>
  <c r="AC33" i="77" s="1"/>
  <c r="AC34" i="77" s="1"/>
  <c r="AC35" i="77" s="1"/>
  <c r="AC36" i="77" s="1"/>
  <c r="AC37" i="77" s="1"/>
  <c r="AC38" i="77" s="1"/>
  <c r="AC39" i="77" s="1"/>
  <c r="AC3" i="77"/>
  <c r="AC4" i="77" s="1"/>
  <c r="AC5" i="77" s="1"/>
  <c r="AC6" i="77" s="1"/>
  <c r="AC7" i="77" s="1"/>
  <c r="AD3" i="77"/>
  <c r="AA1" i="77"/>
  <c r="A1" i="77"/>
  <c r="AL119" i="87" l="1"/>
  <c r="AL118" i="87"/>
  <c r="AR73" i="87"/>
  <c r="AT73" i="87"/>
  <c r="AK15" i="85"/>
  <c r="AQ15" i="85"/>
  <c r="AI15" i="85"/>
  <c r="AV14" i="86"/>
  <c r="AP73" i="87"/>
  <c r="BA15" i="85"/>
  <c r="BB14" i="85" s="1"/>
  <c r="AO15" i="85"/>
  <c r="AM15" i="85"/>
  <c r="BE14" i="85"/>
  <c r="AU15" i="85"/>
  <c r="AG15" i="85"/>
  <c r="BE13" i="85"/>
  <c r="AS15" i="85"/>
  <c r="BE13" i="84"/>
  <c r="BC15" i="85"/>
  <c r="BE14" i="84"/>
  <c r="AW15" i="85"/>
  <c r="AY15" i="85"/>
  <c r="AP59" i="86"/>
  <c r="AT59" i="86"/>
  <c r="AJ14" i="86"/>
  <c r="AN73" i="87"/>
  <c r="AR58" i="87"/>
  <c r="AZ74" i="87"/>
  <c r="AH13" i="87"/>
  <c r="AN14" i="87"/>
  <c r="AL74" i="87"/>
  <c r="AX14" i="87"/>
  <c r="AP14" i="87"/>
  <c r="AH74" i="87"/>
  <c r="AY60" i="82"/>
  <c r="BB59" i="87"/>
  <c r="AZ178" i="87"/>
  <c r="AX119" i="87"/>
  <c r="BB118" i="87"/>
  <c r="AN119" i="87"/>
  <c r="AH178" i="87"/>
  <c r="AJ118" i="87"/>
  <c r="AR58" i="86"/>
  <c r="AT58" i="87"/>
  <c r="AW147" i="87"/>
  <c r="AM147" i="87"/>
  <c r="AD148" i="87"/>
  <c r="AD149" i="87"/>
  <c r="AY147" i="87"/>
  <c r="AU147" i="87"/>
  <c r="AQ147" i="87"/>
  <c r="AK147" i="87"/>
  <c r="AI147" i="87"/>
  <c r="BC147" i="87"/>
  <c r="BA147" i="87"/>
  <c r="AS147" i="87"/>
  <c r="AO147" i="87"/>
  <c r="AG147" i="87"/>
  <c r="AI27" i="87"/>
  <c r="AU27" i="87"/>
  <c r="AW27" i="87"/>
  <c r="AK27" i="87"/>
  <c r="AM27" i="87"/>
  <c r="BA27" i="87"/>
  <c r="AS27" i="87"/>
  <c r="AO27" i="87"/>
  <c r="AD28" i="87"/>
  <c r="BC27" i="87"/>
  <c r="AY27" i="87"/>
  <c r="AG27" i="87"/>
  <c r="AQ27" i="87"/>
  <c r="AD29" i="87"/>
  <c r="AJ179" i="87"/>
  <c r="AI42" i="87"/>
  <c r="AO42" i="87"/>
  <c r="AD44" i="87"/>
  <c r="AS42" i="87"/>
  <c r="AD43" i="87"/>
  <c r="BC42" i="87"/>
  <c r="AW42" i="87"/>
  <c r="BA42" i="87"/>
  <c r="AM42" i="87"/>
  <c r="AU42" i="87"/>
  <c r="AY42" i="87"/>
  <c r="AK42" i="87"/>
  <c r="AQ42" i="87"/>
  <c r="AG42" i="87"/>
  <c r="BE161" i="87"/>
  <c r="AP179" i="87"/>
  <c r="BE41" i="87"/>
  <c r="BE86" i="87"/>
  <c r="AO102" i="87"/>
  <c r="AQ102" i="87"/>
  <c r="AD103" i="87"/>
  <c r="AG102" i="87"/>
  <c r="AW102" i="87"/>
  <c r="AK102" i="87"/>
  <c r="BC102" i="87"/>
  <c r="AD104" i="87"/>
  <c r="AU102" i="87"/>
  <c r="AS102" i="87"/>
  <c r="AM102" i="87"/>
  <c r="AI102" i="87"/>
  <c r="AY102" i="87"/>
  <c r="BA102" i="87"/>
  <c r="AD89" i="87"/>
  <c r="BA87" i="87"/>
  <c r="AW87" i="87"/>
  <c r="AS87" i="87"/>
  <c r="AO87" i="87"/>
  <c r="AG87" i="87"/>
  <c r="AD88" i="87"/>
  <c r="BC87" i="87"/>
  <c r="AY87" i="87"/>
  <c r="AU87" i="87"/>
  <c r="AQ87" i="87"/>
  <c r="AM87" i="87"/>
  <c r="AI87" i="87"/>
  <c r="AK87" i="87"/>
  <c r="AM162" i="87"/>
  <c r="AD163" i="87"/>
  <c r="AD164" i="87"/>
  <c r="AI162" i="87"/>
  <c r="AW162" i="87"/>
  <c r="AS162" i="87"/>
  <c r="AO162" i="87"/>
  <c r="AQ162" i="87"/>
  <c r="AG162" i="87"/>
  <c r="BA162" i="87"/>
  <c r="BC162" i="87"/>
  <c r="AY162" i="87"/>
  <c r="AU162" i="87"/>
  <c r="AK162" i="87"/>
  <c r="BE26" i="87"/>
  <c r="BC60" i="82"/>
  <c r="BE101" i="87"/>
  <c r="AN179" i="87"/>
  <c r="BE146" i="87"/>
  <c r="AK61" i="87"/>
  <c r="J6" i="87" s="1"/>
  <c r="AL48" i="87"/>
  <c r="AL49" i="87"/>
  <c r="AL50" i="87"/>
  <c r="AL51" i="87"/>
  <c r="AL52" i="87"/>
  <c r="AL53" i="87"/>
  <c r="AL54" i="87"/>
  <c r="AL55" i="87"/>
  <c r="AL56" i="87"/>
  <c r="AL57" i="87"/>
  <c r="BC16" i="87"/>
  <c r="S3" i="87" s="1"/>
  <c r="BD3" i="87"/>
  <c r="BD4" i="87"/>
  <c r="BD5" i="87"/>
  <c r="BD6" i="87"/>
  <c r="BD7" i="87"/>
  <c r="BD8" i="87"/>
  <c r="BD9" i="87"/>
  <c r="BD10" i="87"/>
  <c r="BD11" i="87"/>
  <c r="BD12" i="87"/>
  <c r="AL58" i="87"/>
  <c r="AS121" i="87"/>
  <c r="AT108" i="87"/>
  <c r="AT109" i="87"/>
  <c r="AT110" i="87"/>
  <c r="AT111" i="87"/>
  <c r="AT112" i="87"/>
  <c r="AT113" i="87"/>
  <c r="AT114" i="87"/>
  <c r="AT115" i="87"/>
  <c r="AT116" i="87"/>
  <c r="AT117" i="87"/>
  <c r="BE180" i="87"/>
  <c r="BF178" i="87" s="1"/>
  <c r="BC61" i="87"/>
  <c r="S6" i="87" s="1"/>
  <c r="BD48" i="87"/>
  <c r="BD49" i="87"/>
  <c r="BD50" i="87"/>
  <c r="BD51" i="87"/>
  <c r="BD52" i="87"/>
  <c r="BD53" i="87"/>
  <c r="BD54" i="87"/>
  <c r="BD55" i="87"/>
  <c r="BD56" i="87"/>
  <c r="BD57" i="87"/>
  <c r="AW61" i="87"/>
  <c r="P6" i="87" s="1"/>
  <c r="AX48" i="87"/>
  <c r="AX49" i="87"/>
  <c r="AX50" i="87"/>
  <c r="AX51" i="87"/>
  <c r="AX52" i="87"/>
  <c r="AX53" i="87"/>
  <c r="AX54" i="87"/>
  <c r="AX55" i="87"/>
  <c r="AX56" i="87"/>
  <c r="AX57" i="87"/>
  <c r="AV135" i="87"/>
  <c r="AX59" i="87"/>
  <c r="AQ76" i="87"/>
  <c r="AR63" i="87"/>
  <c r="AR64" i="87"/>
  <c r="AR65" i="87"/>
  <c r="AR66" i="87"/>
  <c r="AR67" i="87"/>
  <c r="AR68" i="87"/>
  <c r="AR69" i="87"/>
  <c r="AR70" i="87"/>
  <c r="AR71" i="87"/>
  <c r="AR72" i="87"/>
  <c r="AL59" i="87"/>
  <c r="BD14" i="87"/>
  <c r="AW181" i="87"/>
  <c r="AX168" i="87"/>
  <c r="AX170" i="87"/>
  <c r="AX169" i="87"/>
  <c r="AX171" i="87"/>
  <c r="AX172" i="87"/>
  <c r="AX173" i="87"/>
  <c r="AX174" i="87"/>
  <c r="AX175" i="87"/>
  <c r="AX176" i="87"/>
  <c r="AX177" i="87"/>
  <c r="AY181" i="87"/>
  <c r="AZ168" i="87"/>
  <c r="AZ169" i="87"/>
  <c r="AZ170" i="87"/>
  <c r="AZ171" i="87"/>
  <c r="AZ172" i="87"/>
  <c r="AZ173" i="87"/>
  <c r="AZ174" i="87"/>
  <c r="AZ175" i="87"/>
  <c r="AZ176" i="87"/>
  <c r="AZ177" i="87"/>
  <c r="AT119" i="87"/>
  <c r="BD59" i="87"/>
  <c r="AS76" i="87"/>
  <c r="AT63" i="87"/>
  <c r="AT64" i="87"/>
  <c r="AT65" i="87"/>
  <c r="AT66" i="87"/>
  <c r="AT67" i="87"/>
  <c r="AT68" i="87"/>
  <c r="AT69" i="87"/>
  <c r="AT70" i="87"/>
  <c r="AT71" i="87"/>
  <c r="AT72" i="87"/>
  <c r="AU121" i="87"/>
  <c r="AV108" i="87"/>
  <c r="AV109" i="87"/>
  <c r="AV110" i="87"/>
  <c r="AV111" i="87"/>
  <c r="AV112" i="87"/>
  <c r="AV113" i="87"/>
  <c r="AV114" i="87"/>
  <c r="AV115" i="87"/>
  <c r="AV116" i="87"/>
  <c r="AV117" i="87"/>
  <c r="AY121" i="87"/>
  <c r="AZ108" i="87"/>
  <c r="AZ109" i="87"/>
  <c r="AZ110" i="87"/>
  <c r="AZ111" i="87"/>
  <c r="AZ112" i="87"/>
  <c r="AZ113" i="87"/>
  <c r="AZ114" i="87"/>
  <c r="AZ115" i="87"/>
  <c r="AZ116" i="87"/>
  <c r="AZ117" i="87"/>
  <c r="AQ121" i="87"/>
  <c r="AR108" i="87"/>
  <c r="AR109" i="87"/>
  <c r="AR110" i="87"/>
  <c r="AR111" i="87"/>
  <c r="AR112" i="87"/>
  <c r="AR113" i="87"/>
  <c r="AR114" i="87"/>
  <c r="AR115" i="87"/>
  <c r="AR116" i="87"/>
  <c r="AR117" i="87"/>
  <c r="AO61" i="87"/>
  <c r="L6" i="87" s="1"/>
  <c r="AP48" i="87"/>
  <c r="AP49" i="87"/>
  <c r="AP50" i="87"/>
  <c r="AP51" i="87"/>
  <c r="AP52" i="87"/>
  <c r="AP53" i="87"/>
  <c r="AP54" i="87"/>
  <c r="AP55" i="87"/>
  <c r="AP56" i="87"/>
  <c r="AP57" i="87"/>
  <c r="AY76" i="87"/>
  <c r="AZ63" i="87"/>
  <c r="AZ64" i="87"/>
  <c r="AZ65" i="87"/>
  <c r="AZ66" i="87"/>
  <c r="AZ67" i="87"/>
  <c r="AZ68" i="87"/>
  <c r="AZ69" i="87"/>
  <c r="AZ70" i="87"/>
  <c r="AZ71" i="87"/>
  <c r="AZ72" i="87"/>
  <c r="AM61" i="87"/>
  <c r="K6" i="87" s="1"/>
  <c r="AN48" i="87"/>
  <c r="AN49" i="87"/>
  <c r="AN50" i="87"/>
  <c r="AN51" i="87"/>
  <c r="AN52" i="87"/>
  <c r="AN53" i="87"/>
  <c r="AN54" i="87"/>
  <c r="AN55" i="87"/>
  <c r="AN56" i="87"/>
  <c r="AN57" i="87"/>
  <c r="AP58" i="87"/>
  <c r="AH135" i="87"/>
  <c r="AI16" i="87"/>
  <c r="I3" i="87" s="1"/>
  <c r="AJ3" i="87"/>
  <c r="AJ4" i="87"/>
  <c r="AJ5" i="87"/>
  <c r="AJ6" i="87"/>
  <c r="AJ7" i="87"/>
  <c r="AJ8" i="87"/>
  <c r="AJ9" i="87"/>
  <c r="AJ10" i="87"/>
  <c r="AJ11" i="87"/>
  <c r="AJ12" i="87"/>
  <c r="AI121" i="87"/>
  <c r="AJ108" i="87"/>
  <c r="AJ109" i="87"/>
  <c r="AJ110" i="87"/>
  <c r="AJ111" i="87"/>
  <c r="AJ112" i="87"/>
  <c r="AJ113" i="87"/>
  <c r="AJ114" i="87"/>
  <c r="AJ115" i="87"/>
  <c r="AJ116" i="87"/>
  <c r="AJ117" i="87"/>
  <c r="AX179" i="87"/>
  <c r="AM76" i="87"/>
  <c r="AN63" i="87"/>
  <c r="AN64" i="87"/>
  <c r="AN65" i="87"/>
  <c r="AN66" i="87"/>
  <c r="AN67" i="87"/>
  <c r="AN68" i="87"/>
  <c r="AN69" i="87"/>
  <c r="AN70" i="87"/>
  <c r="AN71" i="87"/>
  <c r="AN72" i="87"/>
  <c r="AQ16" i="87"/>
  <c r="M3" i="87" s="1"/>
  <c r="AR3" i="87"/>
  <c r="AR4" i="87"/>
  <c r="AR5" i="87"/>
  <c r="AR6" i="87"/>
  <c r="AR7" i="87"/>
  <c r="AR8" i="87"/>
  <c r="AR9" i="87"/>
  <c r="AR10" i="87"/>
  <c r="AR11" i="87"/>
  <c r="AR12" i="87"/>
  <c r="BA121" i="87"/>
  <c r="BB108" i="87"/>
  <c r="BB109" i="87"/>
  <c r="BB110" i="87"/>
  <c r="BB111" i="87"/>
  <c r="BB112" i="87"/>
  <c r="BB113" i="87"/>
  <c r="BB114" i="87"/>
  <c r="BB115" i="87"/>
  <c r="BB116" i="87"/>
  <c r="BB117" i="87"/>
  <c r="AX178" i="87"/>
  <c r="BC121" i="87"/>
  <c r="BD108" i="87"/>
  <c r="BD109" i="87"/>
  <c r="BD110" i="87"/>
  <c r="BD111" i="87"/>
  <c r="BD112" i="87"/>
  <c r="BD113" i="87"/>
  <c r="BD114" i="87"/>
  <c r="BD115" i="87"/>
  <c r="BD116" i="87"/>
  <c r="BD117" i="87"/>
  <c r="AQ181" i="87"/>
  <c r="AR168" i="87"/>
  <c r="AR170" i="87"/>
  <c r="AR169" i="87"/>
  <c r="AR171" i="87"/>
  <c r="AR173" i="87"/>
  <c r="AR172" i="87"/>
  <c r="AR174" i="87"/>
  <c r="AR175" i="87"/>
  <c r="AR176" i="87"/>
  <c r="AR177" i="87"/>
  <c r="AI61" i="87"/>
  <c r="I6" i="87" s="1"/>
  <c r="AJ48" i="87"/>
  <c r="AJ49" i="87"/>
  <c r="AJ50" i="87"/>
  <c r="AJ51" i="87"/>
  <c r="AJ52" i="87"/>
  <c r="AJ53" i="87"/>
  <c r="AJ54" i="87"/>
  <c r="AJ55" i="87"/>
  <c r="AJ56" i="87"/>
  <c r="AJ57" i="87"/>
  <c r="AM16" i="87"/>
  <c r="K3" i="87" s="1"/>
  <c r="AN3" i="87"/>
  <c r="AN4" i="87"/>
  <c r="AN5" i="87"/>
  <c r="AN6" i="87"/>
  <c r="AN7" i="87"/>
  <c r="AN8" i="87"/>
  <c r="AN9" i="87"/>
  <c r="AN10" i="87"/>
  <c r="AN11" i="87"/>
  <c r="AN12" i="87"/>
  <c r="AV119" i="87"/>
  <c r="AU181" i="87"/>
  <c r="AV169" i="87"/>
  <c r="AV168" i="87"/>
  <c r="AV170" i="87"/>
  <c r="AV171" i="87"/>
  <c r="AV172" i="87"/>
  <c r="AV173" i="87"/>
  <c r="AV174" i="87"/>
  <c r="AV175" i="87"/>
  <c r="AV176" i="87"/>
  <c r="AV177" i="87"/>
  <c r="BA16" i="87"/>
  <c r="R3" i="87" s="1"/>
  <c r="BB3" i="87"/>
  <c r="BB4" i="87"/>
  <c r="BB5" i="87"/>
  <c r="BB6" i="87"/>
  <c r="BB7" i="87"/>
  <c r="BB8" i="87"/>
  <c r="BB9" i="87"/>
  <c r="BB10" i="87"/>
  <c r="BB11" i="87"/>
  <c r="BB12" i="87"/>
  <c r="AO121" i="87"/>
  <c r="AP108" i="87"/>
  <c r="AP109" i="87"/>
  <c r="AP110" i="87"/>
  <c r="AP111" i="87"/>
  <c r="AP112" i="87"/>
  <c r="AP113" i="87"/>
  <c r="AP114" i="87"/>
  <c r="AP115" i="87"/>
  <c r="AP116" i="87"/>
  <c r="AP117" i="87"/>
  <c r="AP135" i="87"/>
  <c r="AL135" i="87"/>
  <c r="AX58" i="87"/>
  <c r="BC76" i="87"/>
  <c r="BD63" i="87"/>
  <c r="BD64" i="87"/>
  <c r="BD65" i="87"/>
  <c r="BD66" i="87"/>
  <c r="BD67" i="87"/>
  <c r="BD68" i="87"/>
  <c r="BD69" i="87"/>
  <c r="BD70" i="87"/>
  <c r="BD71" i="87"/>
  <c r="BD72" i="87"/>
  <c r="AK16" i="87"/>
  <c r="J3" i="87" s="1"/>
  <c r="AL3" i="87"/>
  <c r="AL4" i="87"/>
  <c r="AL5" i="87"/>
  <c r="AL6" i="87"/>
  <c r="AL7" i="87"/>
  <c r="AL8" i="87"/>
  <c r="AL9" i="87"/>
  <c r="AL10" i="87"/>
  <c r="AL11" i="87"/>
  <c r="AL12" i="87"/>
  <c r="BE136" i="87"/>
  <c r="BF123" i="87"/>
  <c r="BF124" i="87"/>
  <c r="B20" i="87" s="1"/>
  <c r="BF125" i="87"/>
  <c r="B21" i="87" s="1"/>
  <c r="BF128" i="87"/>
  <c r="BF126" i="87"/>
  <c r="B22" i="87" s="1"/>
  <c r="BF129" i="87"/>
  <c r="BF127" i="87"/>
  <c r="B23" i="87" s="1"/>
  <c r="BF130" i="87"/>
  <c r="BF131" i="87"/>
  <c r="BF132" i="87"/>
  <c r="AK181" i="87"/>
  <c r="AL168" i="87"/>
  <c r="AL169" i="87"/>
  <c r="AL170" i="87"/>
  <c r="AL171" i="87"/>
  <c r="AL173" i="87"/>
  <c r="AL172" i="87"/>
  <c r="AL174" i="87"/>
  <c r="AL175" i="87"/>
  <c r="AL176" i="87"/>
  <c r="AL177" i="87"/>
  <c r="BD119" i="87"/>
  <c r="AR179" i="87"/>
  <c r="AJ59" i="87"/>
  <c r="AU61" i="87"/>
  <c r="O6" i="87" s="1"/>
  <c r="AV48" i="87"/>
  <c r="AV49" i="87"/>
  <c r="AV50" i="87"/>
  <c r="AV51" i="87"/>
  <c r="AV52" i="87"/>
  <c r="AV53" i="87"/>
  <c r="AV54" i="87"/>
  <c r="AV55" i="87"/>
  <c r="AV56" i="87"/>
  <c r="AV57" i="87"/>
  <c r="AV179" i="87"/>
  <c r="BB14" i="87"/>
  <c r="AP119" i="87"/>
  <c r="AG61" i="87"/>
  <c r="H6" i="87" s="1"/>
  <c r="AH48" i="87"/>
  <c r="AH49" i="87"/>
  <c r="AH50" i="87"/>
  <c r="AH51" i="87"/>
  <c r="AH52" i="87"/>
  <c r="AH53" i="87"/>
  <c r="AH54" i="87"/>
  <c r="AH55" i="87"/>
  <c r="AH56" i="87"/>
  <c r="AH57" i="87"/>
  <c r="BD74" i="87"/>
  <c r="AL14" i="87"/>
  <c r="AT135" i="87"/>
  <c r="AS181" i="87"/>
  <c r="AT168" i="87"/>
  <c r="AT169" i="87"/>
  <c r="AT170" i="87"/>
  <c r="AT171" i="87"/>
  <c r="AT172" i="87"/>
  <c r="AT173" i="87"/>
  <c r="AT174" i="87"/>
  <c r="AT175" i="87"/>
  <c r="AT176" i="87"/>
  <c r="AT177" i="87"/>
  <c r="AU76" i="87"/>
  <c r="AV63" i="87"/>
  <c r="AV64" i="87"/>
  <c r="AV65" i="87"/>
  <c r="AV66" i="87"/>
  <c r="AV67" i="87"/>
  <c r="AV68" i="87"/>
  <c r="AV69" i="87"/>
  <c r="AV70" i="87"/>
  <c r="AV71" i="87"/>
  <c r="AV72" i="87"/>
  <c r="AL179" i="87"/>
  <c r="AW76" i="87"/>
  <c r="AX63" i="87"/>
  <c r="AX64" i="87"/>
  <c r="AX65" i="87"/>
  <c r="AX66" i="87"/>
  <c r="AX67" i="87"/>
  <c r="AX68" i="87"/>
  <c r="AX69" i="87"/>
  <c r="AX70" i="87"/>
  <c r="AX71" i="87"/>
  <c r="AX72" i="87"/>
  <c r="AG121" i="87"/>
  <c r="AH108" i="87"/>
  <c r="AH109" i="87"/>
  <c r="AH110" i="87"/>
  <c r="AH111" i="87"/>
  <c r="AH112" i="87"/>
  <c r="AH113" i="87"/>
  <c r="AH114" i="87"/>
  <c r="AH115" i="87"/>
  <c r="AH116" i="87"/>
  <c r="AH117" i="87"/>
  <c r="BD135" i="87"/>
  <c r="BD73" i="87"/>
  <c r="AN58" i="87"/>
  <c r="AV59" i="87"/>
  <c r="AZ135" i="87"/>
  <c r="AN135" i="87"/>
  <c r="BB135" i="87"/>
  <c r="AY16" i="87"/>
  <c r="Q3" i="87" s="1"/>
  <c r="AZ3" i="87"/>
  <c r="AZ4" i="87"/>
  <c r="AZ5" i="87"/>
  <c r="AZ6" i="87"/>
  <c r="AZ7" i="87"/>
  <c r="AZ8" i="87"/>
  <c r="AZ9" i="87"/>
  <c r="AZ10" i="87"/>
  <c r="AZ11" i="87"/>
  <c r="AZ12" i="87"/>
  <c r="AH59" i="87"/>
  <c r="AS16" i="87"/>
  <c r="N3" i="87" s="1"/>
  <c r="AT3" i="87"/>
  <c r="AT4" i="87"/>
  <c r="AT5" i="87"/>
  <c r="AT6" i="87"/>
  <c r="AT7" i="87"/>
  <c r="AT8" i="87"/>
  <c r="AT9" i="87"/>
  <c r="AT10" i="87"/>
  <c r="AT11" i="87"/>
  <c r="AT12" i="87"/>
  <c r="BA181" i="87"/>
  <c r="BB168" i="87"/>
  <c r="BB169" i="87"/>
  <c r="BB170" i="87"/>
  <c r="BB172" i="87"/>
  <c r="BB171" i="87"/>
  <c r="BB173" i="87"/>
  <c r="BB174" i="87"/>
  <c r="BB175" i="87"/>
  <c r="BB176" i="87"/>
  <c r="BB177" i="87"/>
  <c r="AI76" i="87"/>
  <c r="AJ63" i="87"/>
  <c r="AJ64" i="87"/>
  <c r="AJ65" i="87"/>
  <c r="AJ66" i="87"/>
  <c r="AJ67" i="87"/>
  <c r="AJ68" i="87"/>
  <c r="AJ69" i="87"/>
  <c r="AJ70" i="87"/>
  <c r="AJ71" i="87"/>
  <c r="AJ72" i="87"/>
  <c r="AU16" i="87"/>
  <c r="O3" i="87" s="1"/>
  <c r="AV3" i="87"/>
  <c r="AV4" i="87"/>
  <c r="AV5" i="87"/>
  <c r="AV6" i="87"/>
  <c r="AV7" i="87"/>
  <c r="AV8" i="87"/>
  <c r="AV9" i="87"/>
  <c r="AV10" i="87"/>
  <c r="AV11" i="87"/>
  <c r="AV12" i="87"/>
  <c r="AT179" i="87"/>
  <c r="AV74" i="87"/>
  <c r="AL13" i="87"/>
  <c r="AX74" i="87"/>
  <c r="BE120" i="87"/>
  <c r="BF118" i="87" s="1"/>
  <c r="BD58" i="87"/>
  <c r="BA76" i="87"/>
  <c r="BB63" i="87"/>
  <c r="BB64" i="87"/>
  <c r="BB65" i="87"/>
  <c r="BB66" i="87"/>
  <c r="BB67" i="87"/>
  <c r="BB68" i="87"/>
  <c r="BB69" i="87"/>
  <c r="BB70" i="87"/>
  <c r="BB71" i="87"/>
  <c r="BB72" i="87"/>
  <c r="AR13" i="87"/>
  <c r="BC181" i="87"/>
  <c r="BD168" i="87"/>
  <c r="BD169" i="87"/>
  <c r="BD170" i="87"/>
  <c r="BD171" i="87"/>
  <c r="BD173" i="87"/>
  <c r="BD172" i="87"/>
  <c r="BD174" i="87"/>
  <c r="BD175" i="87"/>
  <c r="BD176" i="87"/>
  <c r="BD177" i="87"/>
  <c r="AY61" i="87"/>
  <c r="Q6" i="87" s="1"/>
  <c r="AZ48" i="87"/>
  <c r="AZ49" i="87"/>
  <c r="AZ50" i="87"/>
  <c r="AZ51" i="87"/>
  <c r="AZ52" i="87"/>
  <c r="AZ53" i="87"/>
  <c r="AZ54" i="87"/>
  <c r="AZ55" i="87"/>
  <c r="AZ56" i="87"/>
  <c r="AZ57" i="87"/>
  <c r="AK76" i="87"/>
  <c r="AL63" i="87"/>
  <c r="AL64" i="87"/>
  <c r="AL65" i="87"/>
  <c r="AL66" i="87"/>
  <c r="AL67" i="87"/>
  <c r="AL68" i="87"/>
  <c r="AL69" i="87"/>
  <c r="AL70" i="87"/>
  <c r="AL71" i="87"/>
  <c r="AL72" i="87"/>
  <c r="AR118" i="87"/>
  <c r="AZ14" i="87"/>
  <c r="BD13" i="87"/>
  <c r="AM181" i="87"/>
  <c r="AN168" i="87"/>
  <c r="AN169" i="87"/>
  <c r="AN170" i="87"/>
  <c r="AN171" i="87"/>
  <c r="AN173" i="87"/>
  <c r="AN172" i="87"/>
  <c r="AN174" i="87"/>
  <c r="AN175" i="87"/>
  <c r="AN176" i="87"/>
  <c r="AN177" i="87"/>
  <c r="BE60" i="87"/>
  <c r="BF58" i="87" s="1"/>
  <c r="AT14" i="87"/>
  <c r="BB179" i="87"/>
  <c r="AS61" i="87"/>
  <c r="N6" i="87" s="1"/>
  <c r="AT48" i="87"/>
  <c r="AT49" i="87"/>
  <c r="AT50" i="87"/>
  <c r="AT51" i="87"/>
  <c r="AT52" i="87"/>
  <c r="AT53" i="87"/>
  <c r="AT54" i="87"/>
  <c r="AT55" i="87"/>
  <c r="AT56" i="87"/>
  <c r="AT57" i="87"/>
  <c r="AJ74" i="87"/>
  <c r="AR135" i="87"/>
  <c r="AV14" i="87"/>
  <c r="AM121" i="87"/>
  <c r="AN108" i="87"/>
  <c r="AN109" i="87"/>
  <c r="AN110" i="87"/>
  <c r="AN111" i="87"/>
  <c r="AN112" i="87"/>
  <c r="AN113" i="87"/>
  <c r="AN114" i="87"/>
  <c r="AN115" i="87"/>
  <c r="AN116" i="87"/>
  <c r="AN117" i="87"/>
  <c r="AX73" i="87"/>
  <c r="AG76" i="87"/>
  <c r="BE75" i="87"/>
  <c r="BF74" i="87" s="1"/>
  <c r="AH63" i="87"/>
  <c r="AH64" i="87"/>
  <c r="AH65" i="87"/>
  <c r="AH66" i="87"/>
  <c r="AH67" i="87"/>
  <c r="AH68" i="87"/>
  <c r="AH69" i="87"/>
  <c r="AH70" i="87"/>
  <c r="AH71" i="87"/>
  <c r="AH72" i="87"/>
  <c r="BA61" i="87"/>
  <c r="R6" i="87" s="1"/>
  <c r="BB48" i="87"/>
  <c r="BB49" i="87"/>
  <c r="BB50" i="87"/>
  <c r="BB51" i="87"/>
  <c r="BB52" i="87"/>
  <c r="BB53" i="87"/>
  <c r="BB54" i="87"/>
  <c r="BB55" i="87"/>
  <c r="BB56" i="87"/>
  <c r="BB57" i="87"/>
  <c r="AH119" i="87"/>
  <c r="AJ58" i="87"/>
  <c r="BB74" i="87"/>
  <c r="AG16" i="87"/>
  <c r="H3" i="87" s="1"/>
  <c r="BE15" i="87"/>
  <c r="BF13" i="87" s="1"/>
  <c r="AH3" i="87"/>
  <c r="AH4" i="87"/>
  <c r="AH5" i="87"/>
  <c r="AH6" i="87"/>
  <c r="AH7" i="87"/>
  <c r="AH8" i="87"/>
  <c r="AH9" i="87"/>
  <c r="AH10" i="87"/>
  <c r="AH11" i="87"/>
  <c r="AH12" i="87"/>
  <c r="AV58" i="87"/>
  <c r="AX135" i="87"/>
  <c r="AZ118" i="87"/>
  <c r="BD179" i="87"/>
  <c r="AZ59" i="87"/>
  <c r="AW16" i="87"/>
  <c r="P3" i="87" s="1"/>
  <c r="AX3" i="87"/>
  <c r="AX4" i="87"/>
  <c r="AX5" i="87"/>
  <c r="AX6" i="87"/>
  <c r="AX7" i="87"/>
  <c r="AX8" i="87"/>
  <c r="AX9" i="87"/>
  <c r="AX10" i="87"/>
  <c r="AX11" i="87"/>
  <c r="AX12" i="87"/>
  <c r="AT13" i="87"/>
  <c r="AO16" i="87"/>
  <c r="L3" i="87" s="1"/>
  <c r="AP3" i="87"/>
  <c r="AP4" i="87"/>
  <c r="AP5" i="87"/>
  <c r="AP6" i="87"/>
  <c r="AP7" i="87"/>
  <c r="AP8" i="87"/>
  <c r="AP9" i="87"/>
  <c r="AP10" i="87"/>
  <c r="AP11" i="87"/>
  <c r="AP12" i="87"/>
  <c r="AW121" i="87"/>
  <c r="AX108" i="87"/>
  <c r="AX109" i="87"/>
  <c r="AX110" i="87"/>
  <c r="AX111" i="87"/>
  <c r="AX112" i="87"/>
  <c r="AX113" i="87"/>
  <c r="AX114" i="87"/>
  <c r="AX115" i="87"/>
  <c r="AX116" i="87"/>
  <c r="AX117" i="87"/>
  <c r="AJ73" i="87"/>
  <c r="AH58" i="87"/>
  <c r="AO181" i="87"/>
  <c r="AP168" i="87"/>
  <c r="AP169" i="87"/>
  <c r="AP170" i="87"/>
  <c r="AP171" i="87"/>
  <c r="AP172" i="87"/>
  <c r="AP173" i="87"/>
  <c r="AP174" i="87"/>
  <c r="AP175" i="87"/>
  <c r="AP176" i="87"/>
  <c r="AP177" i="87"/>
  <c r="AQ61" i="87"/>
  <c r="M6" i="87" s="1"/>
  <c r="AR48" i="87"/>
  <c r="AR49" i="87"/>
  <c r="AR50" i="87"/>
  <c r="AR51" i="87"/>
  <c r="AR52" i="87"/>
  <c r="AR53" i="87"/>
  <c r="AR54" i="87"/>
  <c r="AR55" i="87"/>
  <c r="AR56" i="87"/>
  <c r="AR57" i="87"/>
  <c r="AO76" i="87"/>
  <c r="AP63" i="87"/>
  <c r="AP64" i="87"/>
  <c r="AP65" i="87"/>
  <c r="AP66" i="87"/>
  <c r="AP67" i="87"/>
  <c r="AP68" i="87"/>
  <c r="AP69" i="87"/>
  <c r="AP70" i="87"/>
  <c r="AP71" i="87"/>
  <c r="AP72" i="87"/>
  <c r="BF134" i="87"/>
  <c r="AG181" i="87"/>
  <c r="AH168" i="87"/>
  <c r="AH169" i="87"/>
  <c r="AH170" i="87"/>
  <c r="AH171" i="87"/>
  <c r="AH172" i="87"/>
  <c r="AH173" i="87"/>
  <c r="AH174" i="87"/>
  <c r="AH175" i="87"/>
  <c r="AH176" i="87"/>
  <c r="AH177" i="87"/>
  <c r="AT118" i="87"/>
  <c r="AK121" i="87"/>
  <c r="AL108" i="87"/>
  <c r="AL109" i="87"/>
  <c r="AL110" i="87"/>
  <c r="AL111" i="87"/>
  <c r="AL112" i="87"/>
  <c r="AL113" i="87"/>
  <c r="AL114" i="87"/>
  <c r="AL115" i="87"/>
  <c r="AL116" i="87"/>
  <c r="AL117" i="87"/>
  <c r="AI181" i="87"/>
  <c r="AJ168" i="87"/>
  <c r="AJ169" i="87"/>
  <c r="AJ170" i="87"/>
  <c r="AJ171" i="87"/>
  <c r="AJ173" i="87"/>
  <c r="AJ172" i="87"/>
  <c r="AJ174" i="87"/>
  <c r="AJ175" i="87"/>
  <c r="AJ176" i="87"/>
  <c r="AJ177" i="87"/>
  <c r="BB58" i="86"/>
  <c r="AL58" i="85"/>
  <c r="BE41" i="85"/>
  <c r="BE41" i="86"/>
  <c r="AD43" i="85"/>
  <c r="AD44" i="85"/>
  <c r="AS42" i="85"/>
  <c r="AW42" i="85"/>
  <c r="AQ42" i="85"/>
  <c r="AO42" i="85"/>
  <c r="AK42" i="85"/>
  <c r="AG42" i="85"/>
  <c r="AI42" i="85"/>
  <c r="BC42" i="85"/>
  <c r="BA42" i="85"/>
  <c r="AU42" i="85"/>
  <c r="AY42" i="85"/>
  <c r="AM42" i="85"/>
  <c r="AW42" i="86"/>
  <c r="AS42" i="86"/>
  <c r="AO42" i="86"/>
  <c r="AD43" i="86"/>
  <c r="AG42" i="86"/>
  <c r="AQ42" i="86"/>
  <c r="BC42" i="86"/>
  <c r="BA42" i="86"/>
  <c r="AU42" i="86"/>
  <c r="AK42" i="86"/>
  <c r="AM42" i="86"/>
  <c r="AY42" i="86"/>
  <c r="AD44" i="86"/>
  <c r="AI42" i="86"/>
  <c r="AD29" i="85"/>
  <c r="AD28" i="85"/>
  <c r="AY27" i="85"/>
  <c r="AU27" i="85"/>
  <c r="AI27" i="85"/>
  <c r="AO27" i="85"/>
  <c r="BC27" i="85"/>
  <c r="AS27" i="85"/>
  <c r="AK27" i="85"/>
  <c r="AQ27" i="85"/>
  <c r="AW27" i="85"/>
  <c r="AM27" i="85"/>
  <c r="BA27" i="85"/>
  <c r="AG27" i="85"/>
  <c r="BE26" i="86"/>
  <c r="AO27" i="86"/>
  <c r="AY27" i="86"/>
  <c r="AG27" i="86"/>
  <c r="AQ27" i="86"/>
  <c r="BC27" i="86"/>
  <c r="AI27" i="86"/>
  <c r="AU27" i="86"/>
  <c r="AD28" i="86"/>
  <c r="AM27" i="86"/>
  <c r="BA27" i="86"/>
  <c r="AD29" i="86"/>
  <c r="AS27" i="86"/>
  <c r="AW27" i="86"/>
  <c r="AK27" i="86"/>
  <c r="BE26" i="85"/>
  <c r="AG16" i="86"/>
  <c r="H2" i="86" s="1"/>
  <c r="BE15" i="86"/>
  <c r="BF13" i="86" s="1"/>
  <c r="AH3" i="86"/>
  <c r="AH4" i="86"/>
  <c r="AH5" i="86"/>
  <c r="AH6" i="86"/>
  <c r="AH7" i="86"/>
  <c r="AH8" i="86"/>
  <c r="AH9" i="86"/>
  <c r="AH10" i="86"/>
  <c r="AH11" i="86"/>
  <c r="AH12" i="86"/>
  <c r="AK61" i="86"/>
  <c r="J5" i="86" s="1"/>
  <c r="AL48" i="86"/>
  <c r="AL49" i="86"/>
  <c r="AL50" i="86"/>
  <c r="AL51" i="86"/>
  <c r="AL52" i="86"/>
  <c r="AL53" i="86"/>
  <c r="AL54" i="86"/>
  <c r="AL55" i="86"/>
  <c r="AL56" i="86"/>
  <c r="AL57" i="86"/>
  <c r="AL59" i="86"/>
  <c r="AY61" i="86"/>
  <c r="Q5" i="86" s="1"/>
  <c r="AZ48" i="86"/>
  <c r="AZ49" i="86"/>
  <c r="AZ50" i="86"/>
  <c r="AZ51" i="86"/>
  <c r="AZ52" i="86"/>
  <c r="AZ53" i="86"/>
  <c r="AZ54" i="86"/>
  <c r="AZ55" i="86"/>
  <c r="AZ56" i="86"/>
  <c r="AZ57" i="86"/>
  <c r="BC16" i="86"/>
  <c r="S2" i="86" s="1"/>
  <c r="BD3" i="86"/>
  <c r="BD4" i="86"/>
  <c r="BD5" i="86"/>
  <c r="BD6" i="86"/>
  <c r="BD7" i="86"/>
  <c r="BD8" i="86"/>
  <c r="BD9" i="86"/>
  <c r="BD10" i="86"/>
  <c r="BD11" i="86"/>
  <c r="BD12" i="86"/>
  <c r="AW16" i="86"/>
  <c r="P2" i="86" s="1"/>
  <c r="AX3" i="86"/>
  <c r="AX4" i="86"/>
  <c r="AX5" i="86"/>
  <c r="AX6" i="86"/>
  <c r="AX7" i="86"/>
  <c r="AX8" i="86"/>
  <c r="AX9" i="86"/>
  <c r="AX10" i="86"/>
  <c r="AX11" i="86"/>
  <c r="AX12" i="86"/>
  <c r="BD13" i="86"/>
  <c r="BC61" i="86"/>
  <c r="S5" i="86" s="1"/>
  <c r="BD48" i="86"/>
  <c r="BD49" i="86"/>
  <c r="BD50" i="86"/>
  <c r="BD51" i="86"/>
  <c r="BD52" i="86"/>
  <c r="BD53" i="86"/>
  <c r="BD54" i="86"/>
  <c r="BD55" i="86"/>
  <c r="BD56" i="86"/>
  <c r="BD57" i="86"/>
  <c r="AK16" i="86"/>
  <c r="J2" i="86" s="1"/>
  <c r="AL3" i="86"/>
  <c r="AL4" i="86"/>
  <c r="AL5" i="86"/>
  <c r="AL6" i="86"/>
  <c r="AL7" i="86"/>
  <c r="AL8" i="86"/>
  <c r="AL9" i="86"/>
  <c r="AL10" i="86"/>
  <c r="AL11" i="86"/>
  <c r="AL12" i="86"/>
  <c r="AH14" i="86"/>
  <c r="AZ59" i="86"/>
  <c r="BD14" i="86"/>
  <c r="AX14" i="86"/>
  <c r="BD59" i="86"/>
  <c r="AZ58" i="86"/>
  <c r="AS16" i="86"/>
  <c r="N2" i="86" s="1"/>
  <c r="AT3" i="86"/>
  <c r="AT4" i="86"/>
  <c r="AT5" i="86"/>
  <c r="AT6" i="86"/>
  <c r="AT7" i="86"/>
  <c r="AT8" i="86"/>
  <c r="AT9" i="86"/>
  <c r="AT10" i="86"/>
  <c r="AT11" i="86"/>
  <c r="AT12" i="86"/>
  <c r="AL14" i="86"/>
  <c r="AI16" i="86"/>
  <c r="I2" i="86" s="1"/>
  <c r="AJ3" i="86"/>
  <c r="AJ4" i="86"/>
  <c r="AJ5" i="86"/>
  <c r="AJ6" i="86"/>
  <c r="AJ7" i="86"/>
  <c r="AJ8" i="86"/>
  <c r="AJ9" i="86"/>
  <c r="AJ10" i="86"/>
  <c r="AJ11" i="86"/>
  <c r="AJ12" i="86"/>
  <c r="AI61" i="86"/>
  <c r="I5" i="86" s="1"/>
  <c r="AJ48" i="86"/>
  <c r="AJ49" i="86"/>
  <c r="AJ50" i="86"/>
  <c r="AJ51" i="86"/>
  <c r="AJ52" i="86"/>
  <c r="AJ53" i="86"/>
  <c r="AJ54" i="86"/>
  <c r="AJ55" i="86"/>
  <c r="AJ56" i="86"/>
  <c r="AJ57" i="86"/>
  <c r="AM61" i="86"/>
  <c r="K5" i="86" s="1"/>
  <c r="AN48" i="86"/>
  <c r="AN49" i="86"/>
  <c r="AN50" i="86"/>
  <c r="AN51" i="86"/>
  <c r="AN52" i="86"/>
  <c r="AN53" i="86"/>
  <c r="AN54" i="86"/>
  <c r="AN55" i="86"/>
  <c r="AN56" i="86"/>
  <c r="AN57" i="86"/>
  <c r="AT14" i="86"/>
  <c r="AO16" i="86"/>
  <c r="L2" i="86" s="1"/>
  <c r="AP3" i="86"/>
  <c r="AP4" i="86"/>
  <c r="AP5" i="86"/>
  <c r="AP6" i="86"/>
  <c r="AP7" i="86"/>
  <c r="AP8" i="86"/>
  <c r="AP9" i="86"/>
  <c r="AP10" i="86"/>
  <c r="AP11" i="86"/>
  <c r="AP12" i="86"/>
  <c r="AH13" i="86"/>
  <c r="AQ16" i="86"/>
  <c r="M2" i="86" s="1"/>
  <c r="AR3" i="86"/>
  <c r="AR4" i="86"/>
  <c r="AR5" i="86"/>
  <c r="AR6" i="86"/>
  <c r="AR7" i="86"/>
  <c r="AR8" i="86"/>
  <c r="AR9" i="86"/>
  <c r="AR10" i="86"/>
  <c r="AR11" i="86"/>
  <c r="AR12" i="86"/>
  <c r="AG61" i="86"/>
  <c r="H5" i="86" s="1"/>
  <c r="AH48" i="86"/>
  <c r="AH49" i="86"/>
  <c r="AH50" i="86"/>
  <c r="AH51" i="86"/>
  <c r="AH52" i="86"/>
  <c r="AH53" i="86"/>
  <c r="AH54" i="86"/>
  <c r="AH55" i="86"/>
  <c r="AH56" i="86"/>
  <c r="AH57" i="86"/>
  <c r="AJ59" i="86"/>
  <c r="AN59" i="86"/>
  <c r="BD58" i="86"/>
  <c r="AY16" i="86"/>
  <c r="Q2" i="86" s="1"/>
  <c r="AZ3" i="86"/>
  <c r="AZ4" i="86"/>
  <c r="AZ5" i="86"/>
  <c r="AZ6" i="86"/>
  <c r="AZ7" i="86"/>
  <c r="AZ8" i="86"/>
  <c r="AZ9" i="86"/>
  <c r="AZ10" i="86"/>
  <c r="AZ11" i="86"/>
  <c r="AZ12" i="86"/>
  <c r="AP14" i="86"/>
  <c r="AR14" i="86"/>
  <c r="BE60" i="86"/>
  <c r="AU61" i="86"/>
  <c r="O5" i="86" s="1"/>
  <c r="AV48" i="86"/>
  <c r="AV49" i="86"/>
  <c r="AV50" i="86"/>
  <c r="AV51" i="86"/>
  <c r="AV52" i="86"/>
  <c r="AV53" i="86"/>
  <c r="AV54" i="86"/>
  <c r="AV55" i="86"/>
  <c r="AV56" i="86"/>
  <c r="AV57" i="86"/>
  <c r="AM16" i="86"/>
  <c r="K2" i="86" s="1"/>
  <c r="AN3" i="86"/>
  <c r="AN4" i="86"/>
  <c r="AN5" i="86"/>
  <c r="AN6" i="86"/>
  <c r="AN7" i="86"/>
  <c r="AN8" i="86"/>
  <c r="AN9" i="86"/>
  <c r="AN10" i="86"/>
  <c r="AN11" i="86"/>
  <c r="AN12" i="86"/>
  <c r="AR13" i="86"/>
  <c r="AJ58" i="86"/>
  <c r="AS61" i="86"/>
  <c r="N5" i="86" s="1"/>
  <c r="AT48" i="86"/>
  <c r="AT49" i="86"/>
  <c r="AT50" i="86"/>
  <c r="AT51" i="86"/>
  <c r="AT52" i="86"/>
  <c r="AT53" i="86"/>
  <c r="AT54" i="86"/>
  <c r="AT55" i="86"/>
  <c r="AT56" i="86"/>
  <c r="AT57" i="86"/>
  <c r="AW61" i="86"/>
  <c r="P5" i="86" s="1"/>
  <c r="AX48" i="86"/>
  <c r="AX49" i="86"/>
  <c r="AX50" i="86"/>
  <c r="AX51" i="86"/>
  <c r="AX52" i="86"/>
  <c r="AX53" i="86"/>
  <c r="AX54" i="86"/>
  <c r="AX55" i="86"/>
  <c r="AX56" i="86"/>
  <c r="AX57" i="86"/>
  <c r="AZ14" i="86"/>
  <c r="BA16" i="86"/>
  <c r="R2" i="86" s="1"/>
  <c r="BB3" i="86"/>
  <c r="BB4" i="86"/>
  <c r="BB5" i="86"/>
  <c r="BB6" i="86"/>
  <c r="BB7" i="86"/>
  <c r="BB8" i="86"/>
  <c r="BB9" i="86"/>
  <c r="BB10" i="86"/>
  <c r="BB11" i="86"/>
  <c r="BB12" i="86"/>
  <c r="AH59" i="86"/>
  <c r="AL58" i="86"/>
  <c r="AV59" i="86"/>
  <c r="AN14" i="86"/>
  <c r="BB13" i="86"/>
  <c r="AX59" i="86"/>
  <c r="AO61" i="86"/>
  <c r="L5" i="86" s="1"/>
  <c r="AP48" i="86"/>
  <c r="AP49" i="86"/>
  <c r="AP50" i="86"/>
  <c r="AP51" i="86"/>
  <c r="AP52" i="86"/>
  <c r="AP53" i="86"/>
  <c r="AP54" i="86"/>
  <c r="AP55" i="86"/>
  <c r="AP56" i="86"/>
  <c r="AP57" i="86"/>
  <c r="AU16" i="86"/>
  <c r="O2" i="86" s="1"/>
  <c r="AV3" i="86"/>
  <c r="AV4" i="86"/>
  <c r="AV5" i="86"/>
  <c r="AV6" i="86"/>
  <c r="AV7" i="86"/>
  <c r="AV8" i="86"/>
  <c r="AV9" i="86"/>
  <c r="AV10" i="86"/>
  <c r="AV11" i="86"/>
  <c r="AV12" i="86"/>
  <c r="BB14" i="86"/>
  <c r="AQ61" i="86"/>
  <c r="M5" i="86" s="1"/>
  <c r="AR48" i="86"/>
  <c r="AR49" i="86"/>
  <c r="AR50" i="86"/>
  <c r="AR51" i="86"/>
  <c r="AR52" i="86"/>
  <c r="AR53" i="86"/>
  <c r="AR54" i="86"/>
  <c r="AR55" i="86"/>
  <c r="AR56" i="86"/>
  <c r="AR57" i="86"/>
  <c r="AZ13" i="86"/>
  <c r="BA61" i="86"/>
  <c r="R5" i="86" s="1"/>
  <c r="BB48" i="86"/>
  <c r="BB49" i="86"/>
  <c r="BB50" i="86"/>
  <c r="BB51" i="86"/>
  <c r="BB52" i="86"/>
  <c r="BB53" i="86"/>
  <c r="BB54" i="86"/>
  <c r="BB55" i="86"/>
  <c r="BB56" i="86"/>
  <c r="BB57" i="86"/>
  <c r="BD58" i="85"/>
  <c r="AQ61" i="85"/>
  <c r="M5" i="85" s="1"/>
  <c r="AR48" i="85"/>
  <c r="AR49" i="85"/>
  <c r="AR50" i="85"/>
  <c r="AR51" i="85"/>
  <c r="AR52" i="85"/>
  <c r="AR53" i="85"/>
  <c r="AR54" i="85"/>
  <c r="AR55" i="85"/>
  <c r="AR56" i="85"/>
  <c r="AR57" i="85"/>
  <c r="BA61" i="85"/>
  <c r="R5" i="85" s="1"/>
  <c r="BB48" i="85"/>
  <c r="BB49" i="85"/>
  <c r="BB50" i="85"/>
  <c r="BB51" i="85"/>
  <c r="BB52" i="85"/>
  <c r="BB53" i="85"/>
  <c r="BB54" i="85"/>
  <c r="BB55" i="85"/>
  <c r="BB56" i="85"/>
  <c r="BB57" i="85"/>
  <c r="AU61" i="85"/>
  <c r="O5" i="85" s="1"/>
  <c r="AV48" i="85"/>
  <c r="AV49" i="85"/>
  <c r="AV50" i="85"/>
  <c r="AV51" i="85"/>
  <c r="AV52" i="85"/>
  <c r="AV53" i="85"/>
  <c r="AV54" i="85"/>
  <c r="AV55" i="85"/>
  <c r="AV56" i="85"/>
  <c r="AV57" i="85"/>
  <c r="AR59" i="85"/>
  <c r="BB59" i="85"/>
  <c r="AI61" i="85"/>
  <c r="I5" i="85" s="1"/>
  <c r="AJ48" i="85"/>
  <c r="AJ49" i="85"/>
  <c r="AJ50" i="85"/>
  <c r="AJ51" i="85"/>
  <c r="AJ52" i="85"/>
  <c r="AJ53" i="85"/>
  <c r="AJ54" i="85"/>
  <c r="AJ55" i="85"/>
  <c r="AJ56" i="85"/>
  <c r="AJ57" i="85"/>
  <c r="AV59" i="85"/>
  <c r="AJ59" i="85"/>
  <c r="AO61" i="85"/>
  <c r="L5" i="85" s="1"/>
  <c r="AP48" i="85"/>
  <c r="AP49" i="85"/>
  <c r="AP50" i="85"/>
  <c r="AP51" i="85"/>
  <c r="AP52" i="85"/>
  <c r="AP53" i="85"/>
  <c r="AP54" i="85"/>
  <c r="AP55" i="85"/>
  <c r="AP56" i="85"/>
  <c r="AP57" i="85"/>
  <c r="AS61" i="85"/>
  <c r="N5" i="85" s="1"/>
  <c r="AT48" i="85"/>
  <c r="AT49" i="85"/>
  <c r="AT50" i="85"/>
  <c r="AT51" i="85"/>
  <c r="AT52" i="85"/>
  <c r="AT53" i="85"/>
  <c r="AT54" i="85"/>
  <c r="AT55" i="85"/>
  <c r="AT56" i="85"/>
  <c r="AT57" i="85"/>
  <c r="AV58" i="85"/>
  <c r="AP58" i="85"/>
  <c r="AP59" i="85"/>
  <c r="AG61" i="85"/>
  <c r="H5" i="85" s="1"/>
  <c r="AH48" i="85"/>
  <c r="AH49" i="85"/>
  <c r="AH50" i="85"/>
  <c r="AH51" i="85"/>
  <c r="AH52" i="85"/>
  <c r="AH53" i="85"/>
  <c r="AH54" i="85"/>
  <c r="AH55" i="85"/>
  <c r="AH56" i="85"/>
  <c r="AH57" i="85"/>
  <c r="AT59" i="85"/>
  <c r="AW61" i="85"/>
  <c r="P5" i="85" s="1"/>
  <c r="AX48" i="85"/>
  <c r="AX49" i="85"/>
  <c r="AX50" i="85"/>
  <c r="AX51" i="85"/>
  <c r="AX52" i="85"/>
  <c r="AX53" i="85"/>
  <c r="AX54" i="85"/>
  <c r="AX55" i="85"/>
  <c r="AX56" i="85"/>
  <c r="AX57" i="85"/>
  <c r="AY61" i="85"/>
  <c r="Q5" i="85" s="1"/>
  <c r="AZ48" i="85"/>
  <c r="AZ49" i="85"/>
  <c r="AZ50" i="85"/>
  <c r="AZ51" i="85"/>
  <c r="AZ52" i="85"/>
  <c r="AZ53" i="85"/>
  <c r="AZ54" i="85"/>
  <c r="AZ55" i="85"/>
  <c r="AZ56" i="85"/>
  <c r="AZ57" i="85"/>
  <c r="BE60" i="85"/>
  <c r="AM61" i="85"/>
  <c r="K5" i="85" s="1"/>
  <c r="AN48" i="85"/>
  <c r="AN49" i="85"/>
  <c r="AN50" i="85"/>
  <c r="AN51" i="85"/>
  <c r="AN52" i="85"/>
  <c r="AN53" i="85"/>
  <c r="AN54" i="85"/>
  <c r="AN55" i="85"/>
  <c r="AN56" i="85"/>
  <c r="AN57" i="85"/>
  <c r="AX59" i="85"/>
  <c r="BB58" i="85"/>
  <c r="AZ59" i="85"/>
  <c r="AH59" i="85"/>
  <c r="BC61" i="85"/>
  <c r="S5" i="85" s="1"/>
  <c r="BD48" i="85"/>
  <c r="BD49" i="85"/>
  <c r="BD50" i="85"/>
  <c r="BD51" i="85"/>
  <c r="BD52" i="85"/>
  <c r="BD53" i="85"/>
  <c r="BD54" i="85"/>
  <c r="BD55" i="85"/>
  <c r="BD56" i="85"/>
  <c r="BD57" i="85"/>
  <c r="AN59" i="85"/>
  <c r="AK61" i="85"/>
  <c r="J5" i="85" s="1"/>
  <c r="AL48" i="85"/>
  <c r="AL49" i="85"/>
  <c r="AL50" i="85"/>
  <c r="AL51" i="85"/>
  <c r="AL52" i="85"/>
  <c r="AL53" i="85"/>
  <c r="AL54" i="85"/>
  <c r="AL55" i="85"/>
  <c r="AL56" i="85"/>
  <c r="AL57" i="85"/>
  <c r="AO60" i="82"/>
  <c r="AP53" i="82" s="1"/>
  <c r="AD28" i="84"/>
  <c r="AD29" i="84"/>
  <c r="BE26" i="84"/>
  <c r="AD44" i="84"/>
  <c r="AD43" i="84"/>
  <c r="BE41" i="84"/>
  <c r="BE59" i="82"/>
  <c r="AQ60" i="82"/>
  <c r="AR54" i="82" s="1"/>
  <c r="AW60" i="82"/>
  <c r="AX57" i="82" s="1"/>
  <c r="AU60" i="82"/>
  <c r="AK60" i="82"/>
  <c r="BA60" i="82"/>
  <c r="AM60" i="82"/>
  <c r="AS60" i="82"/>
  <c r="AG60" i="82"/>
  <c r="BE58" i="82"/>
  <c r="AI60" i="82"/>
  <c r="AO27" i="83"/>
  <c r="BA27" i="83"/>
  <c r="AG27" i="83"/>
  <c r="AI27" i="83"/>
  <c r="BC27" i="83"/>
  <c r="AD29" i="83"/>
  <c r="AU27" i="83"/>
  <c r="AY27" i="83"/>
  <c r="AM27" i="83"/>
  <c r="AS27" i="83"/>
  <c r="AD28" i="83"/>
  <c r="AQ27" i="83"/>
  <c r="AW27" i="83"/>
  <c r="AK27" i="83"/>
  <c r="AS42" i="82"/>
  <c r="AK42" i="82"/>
  <c r="AQ42" i="82"/>
  <c r="AI42" i="82"/>
  <c r="AG42" i="82"/>
  <c r="AW42" i="82"/>
  <c r="AD44" i="82"/>
  <c r="AU42" i="82"/>
  <c r="BC42" i="82"/>
  <c r="AO42" i="82"/>
  <c r="AD43" i="82"/>
  <c r="AY42" i="82"/>
  <c r="BA42" i="82"/>
  <c r="AM42" i="82"/>
  <c r="BE26" i="82"/>
  <c r="BE41" i="83"/>
  <c r="AS42" i="83"/>
  <c r="AY42" i="83"/>
  <c r="AK42" i="83"/>
  <c r="AW42" i="83"/>
  <c r="BC42" i="83"/>
  <c r="AI42" i="83"/>
  <c r="AU42" i="83"/>
  <c r="AG42" i="83"/>
  <c r="AM42" i="83"/>
  <c r="AQ42" i="83"/>
  <c r="AD43" i="83"/>
  <c r="AD44" i="83"/>
  <c r="BA42" i="83"/>
  <c r="AO42" i="83"/>
  <c r="BE26" i="83"/>
  <c r="BE41" i="82"/>
  <c r="AD28" i="82"/>
  <c r="AI27" i="82"/>
  <c r="AY27" i="82"/>
  <c r="BC27" i="82"/>
  <c r="AM27" i="82"/>
  <c r="AW27" i="82"/>
  <c r="AG27" i="82"/>
  <c r="AD29" i="82"/>
  <c r="BA27" i="82"/>
  <c r="AU27" i="82"/>
  <c r="AQ27" i="82"/>
  <c r="AK27" i="82"/>
  <c r="AO27" i="82"/>
  <c r="AS27" i="82"/>
  <c r="AV13" i="82"/>
  <c r="AX14" i="82"/>
  <c r="AK16" i="82"/>
  <c r="J2" i="82" s="1"/>
  <c r="AL3" i="82"/>
  <c r="AL4" i="82"/>
  <c r="AL5" i="82"/>
  <c r="AL6" i="82"/>
  <c r="AL7" i="82"/>
  <c r="AL8" i="82"/>
  <c r="AL9" i="82"/>
  <c r="AL10" i="82"/>
  <c r="AL11" i="82"/>
  <c r="AL12" i="82"/>
  <c r="AL14" i="82"/>
  <c r="AL13" i="82"/>
  <c r="AO16" i="82"/>
  <c r="L2" i="82" s="1"/>
  <c r="AP3" i="82"/>
  <c r="AP4" i="82"/>
  <c r="AP5" i="82"/>
  <c r="AP6" i="82"/>
  <c r="AP7" i="82"/>
  <c r="AP8" i="82"/>
  <c r="AP9" i="82"/>
  <c r="AP10" i="82"/>
  <c r="AP11" i="82"/>
  <c r="AP12" i="82"/>
  <c r="AI16" i="82"/>
  <c r="I2" i="82" s="1"/>
  <c r="AJ3" i="82"/>
  <c r="AJ4" i="82"/>
  <c r="AJ5" i="82"/>
  <c r="AJ6" i="82"/>
  <c r="AJ7" i="82"/>
  <c r="AJ8" i="82"/>
  <c r="AJ9" i="82"/>
  <c r="AJ10" i="82"/>
  <c r="AJ11" i="82"/>
  <c r="AJ12" i="82"/>
  <c r="BA16" i="82"/>
  <c r="R2" i="82" s="1"/>
  <c r="BB3" i="82"/>
  <c r="BB4" i="82"/>
  <c r="BB5" i="82"/>
  <c r="BB6" i="82"/>
  <c r="BB7" i="82"/>
  <c r="BB8" i="82"/>
  <c r="BB9" i="82"/>
  <c r="BB10" i="82"/>
  <c r="BB11" i="82"/>
  <c r="BB12" i="82"/>
  <c r="AS16" i="82"/>
  <c r="N2" i="82" s="1"/>
  <c r="AT3" i="82"/>
  <c r="AT4" i="82"/>
  <c r="AT5" i="82"/>
  <c r="AT6" i="82"/>
  <c r="AT7" i="82"/>
  <c r="AT8" i="82"/>
  <c r="AT9" i="82"/>
  <c r="AT10" i="82"/>
  <c r="AT11" i="82"/>
  <c r="AT12" i="82"/>
  <c r="AY16" i="82"/>
  <c r="Q2" i="82" s="1"/>
  <c r="AZ3" i="82"/>
  <c r="AZ4" i="82"/>
  <c r="AZ5" i="82"/>
  <c r="AZ6" i="82"/>
  <c r="AZ7" i="82"/>
  <c r="AZ8" i="82"/>
  <c r="AZ9" i="82"/>
  <c r="AZ10" i="82"/>
  <c r="AZ11" i="82"/>
  <c r="AZ12" i="82"/>
  <c r="AJ14" i="82"/>
  <c r="AG16" i="82"/>
  <c r="H2" i="82" s="1"/>
  <c r="BE15" i="82"/>
  <c r="BF14" i="82" s="1"/>
  <c r="AH3" i="82"/>
  <c r="AH4" i="82"/>
  <c r="AH5" i="82"/>
  <c r="AH6" i="82"/>
  <c r="AH7" i="82"/>
  <c r="AH8" i="82"/>
  <c r="AH9" i="82"/>
  <c r="AH10" i="82"/>
  <c r="AH11" i="82"/>
  <c r="AH12" i="82"/>
  <c r="BB14" i="82"/>
  <c r="AT14" i="82"/>
  <c r="AZ14" i="82"/>
  <c r="AW16" i="82"/>
  <c r="P2" i="82" s="1"/>
  <c r="AX3" i="82"/>
  <c r="AX4" i="82"/>
  <c r="AX5" i="82"/>
  <c r="AX6" i="82"/>
  <c r="AX7" i="82"/>
  <c r="AX8" i="82"/>
  <c r="AX9" i="82"/>
  <c r="AX10" i="82"/>
  <c r="AX11" i="82"/>
  <c r="AX12" i="82"/>
  <c r="BC16" i="82"/>
  <c r="S2" i="82" s="1"/>
  <c r="BD3" i="82"/>
  <c r="BD4" i="82"/>
  <c r="BD5" i="82"/>
  <c r="BD6" i="82"/>
  <c r="BD7" i="82"/>
  <c r="BD8" i="82"/>
  <c r="BD9" i="82"/>
  <c r="BD10" i="82"/>
  <c r="BD11" i="82"/>
  <c r="BD12" i="82"/>
  <c r="AQ16" i="82"/>
  <c r="M2" i="82" s="1"/>
  <c r="AR3" i="82"/>
  <c r="AR4" i="82"/>
  <c r="AR5" i="82"/>
  <c r="AR6" i="82"/>
  <c r="AR7" i="82"/>
  <c r="AR8" i="82"/>
  <c r="AR9" i="82"/>
  <c r="AR10" i="82"/>
  <c r="AR11" i="82"/>
  <c r="AR12" i="82"/>
  <c r="AM16" i="82"/>
  <c r="K2" i="82" s="1"/>
  <c r="AN3" i="82"/>
  <c r="AN4" i="82"/>
  <c r="AN5" i="82"/>
  <c r="AN6" i="82"/>
  <c r="AN7" i="82"/>
  <c r="AN8" i="82"/>
  <c r="AN9" i="82"/>
  <c r="AN10" i="82"/>
  <c r="AN11" i="82"/>
  <c r="AN12" i="82"/>
  <c r="AH14" i="82"/>
  <c r="BD14" i="82"/>
  <c r="AR14" i="82"/>
  <c r="AN14" i="82"/>
  <c r="AJ13" i="82"/>
  <c r="AP13" i="82"/>
  <c r="AU16" i="82"/>
  <c r="O2" i="82" s="1"/>
  <c r="AV3" i="82"/>
  <c r="AV4" i="82"/>
  <c r="AV5" i="82"/>
  <c r="AV6" i="82"/>
  <c r="AV7" i="82"/>
  <c r="AV8" i="82"/>
  <c r="AV9" i="82"/>
  <c r="AV10" i="82"/>
  <c r="AV11" i="82"/>
  <c r="AV12" i="82"/>
  <c r="AN13" i="82"/>
  <c r="AV3" i="77"/>
  <c r="AT3" i="77"/>
  <c r="BD3" i="77"/>
  <c r="AJ3" i="77"/>
  <c r="BB3" i="77"/>
  <c r="AH3" i="77"/>
  <c r="AZ3" i="77"/>
  <c r="AX3" i="77"/>
  <c r="AR3" i="77"/>
  <c r="AP3" i="77"/>
  <c r="AN3" i="77"/>
  <c r="AL3" i="77"/>
  <c r="AE26" i="77"/>
  <c r="AC41" i="77"/>
  <c r="AC40" i="77"/>
  <c r="AC20" i="77"/>
  <c r="AC19" i="77"/>
  <c r="AC83" i="77"/>
  <c r="AC82" i="77"/>
  <c r="AC62" i="77"/>
  <c r="AC61" i="77"/>
  <c r="AD4" i="77"/>
  <c r="AZ59" i="82" l="1"/>
  <c r="AZ52" i="82"/>
  <c r="AZ51" i="82"/>
  <c r="AZ48" i="82"/>
  <c r="AZ56" i="82"/>
  <c r="AZ50" i="82"/>
  <c r="AZ53" i="82"/>
  <c r="AZ55" i="82"/>
  <c r="AY61" i="82"/>
  <c r="Q5" i="82" s="1"/>
  <c r="BD50" i="82"/>
  <c r="BD48" i="82"/>
  <c r="BC61" i="82"/>
  <c r="S5" i="82" s="1"/>
  <c r="BD58" i="82"/>
  <c r="BD59" i="82"/>
  <c r="BD51" i="82"/>
  <c r="BD53" i="82"/>
  <c r="BD52" i="82"/>
  <c r="AZ58" i="82"/>
  <c r="BD54" i="82"/>
  <c r="BD49" i="82"/>
  <c r="BD56" i="82"/>
  <c r="BD55" i="82"/>
  <c r="BD57" i="82"/>
  <c r="AL13" i="85"/>
  <c r="AL8" i="85"/>
  <c r="AL9" i="85"/>
  <c r="AK16" i="85"/>
  <c r="J2" i="85" s="1"/>
  <c r="AL10" i="85"/>
  <c r="AL3" i="85"/>
  <c r="AL11" i="85"/>
  <c r="AL4" i="85"/>
  <c r="AL12" i="85"/>
  <c r="AL5" i="85"/>
  <c r="AL14" i="85"/>
  <c r="AL6" i="85"/>
  <c r="AL7" i="85"/>
  <c r="B12" i="86"/>
  <c r="AZ54" i="82"/>
  <c r="AZ57" i="82"/>
  <c r="AJ13" i="85"/>
  <c r="AJ8" i="85"/>
  <c r="AJ9" i="85"/>
  <c r="AJ14" i="85"/>
  <c r="AI16" i="85"/>
  <c r="I2" i="85" s="1"/>
  <c r="AJ10" i="85"/>
  <c r="AJ3" i="85"/>
  <c r="AJ11" i="85"/>
  <c r="AJ4" i="85"/>
  <c r="AJ12" i="85"/>
  <c r="AJ5" i="85"/>
  <c r="AJ6" i="85"/>
  <c r="AJ7" i="85"/>
  <c r="AR13" i="85"/>
  <c r="AR4" i="85"/>
  <c r="AR12" i="85"/>
  <c r="AR5" i="85"/>
  <c r="AR6" i="85"/>
  <c r="AR14" i="85"/>
  <c r="AR7" i="85"/>
  <c r="AR8" i="85"/>
  <c r="AR9" i="85"/>
  <c r="AQ16" i="85"/>
  <c r="M2" i="85" s="1"/>
  <c r="AR10" i="85"/>
  <c r="AR3" i="85"/>
  <c r="AR11" i="85"/>
  <c r="AZ49" i="82"/>
  <c r="AH6" i="85"/>
  <c r="AH13" i="85"/>
  <c r="AH7" i="85"/>
  <c r="AH8" i="85"/>
  <c r="AG16" i="85"/>
  <c r="H2" i="85" s="1"/>
  <c r="AH9" i="85"/>
  <c r="BE15" i="85"/>
  <c r="AH10" i="85"/>
  <c r="AH3" i="85"/>
  <c r="AH11" i="85"/>
  <c r="AH4" i="85"/>
  <c r="AH12" i="85"/>
  <c r="AH5" i="85"/>
  <c r="AH14" i="85"/>
  <c r="AZ14" i="85"/>
  <c r="AZ13" i="85"/>
  <c r="AZ5" i="85"/>
  <c r="AZ6" i="85"/>
  <c r="AZ7" i="85"/>
  <c r="AZ8" i="85"/>
  <c r="AZ9" i="85"/>
  <c r="AY16" i="85"/>
  <c r="Q2" i="85" s="1"/>
  <c r="AZ10" i="85"/>
  <c r="AZ4" i="85"/>
  <c r="AZ11" i="85"/>
  <c r="AZ3" i="85"/>
  <c r="AZ12" i="85"/>
  <c r="AV4" i="85"/>
  <c r="AV12" i="85"/>
  <c r="AV5" i="85"/>
  <c r="AV6" i="85"/>
  <c r="AV14" i="85"/>
  <c r="AV7" i="85"/>
  <c r="AV8" i="85"/>
  <c r="AV9" i="85"/>
  <c r="AU16" i="85"/>
  <c r="O2" i="85" s="1"/>
  <c r="AV10" i="85"/>
  <c r="AV3" i="85"/>
  <c r="AV11" i="85"/>
  <c r="AV13" i="85"/>
  <c r="AX7" i="85"/>
  <c r="AX8" i="85"/>
  <c r="AX9" i="85"/>
  <c r="AX14" i="85"/>
  <c r="AW16" i="85"/>
  <c r="P2" i="85" s="1"/>
  <c r="AX10" i="85"/>
  <c r="AX3" i="85"/>
  <c r="AX11" i="85"/>
  <c r="AX13" i="85"/>
  <c r="AX4" i="85"/>
  <c r="AX12" i="85"/>
  <c r="AX5" i="85"/>
  <c r="AX6" i="85"/>
  <c r="AN4" i="85"/>
  <c r="AN12" i="85"/>
  <c r="AN5" i="85"/>
  <c r="AN6" i="85"/>
  <c r="AN7" i="85"/>
  <c r="AN14" i="85"/>
  <c r="AN8" i="85"/>
  <c r="AN9" i="85"/>
  <c r="AM16" i="85"/>
  <c r="K2" i="85" s="1"/>
  <c r="AN10" i="85"/>
  <c r="AN3" i="85"/>
  <c r="AN11" i="85"/>
  <c r="AN13" i="85"/>
  <c r="BD14" i="85"/>
  <c r="BD7" i="85"/>
  <c r="BD8" i="85"/>
  <c r="BD9" i="85"/>
  <c r="BC16" i="85"/>
  <c r="S2" i="85" s="1"/>
  <c r="BD10" i="85"/>
  <c r="BD3" i="85"/>
  <c r="BD11" i="85"/>
  <c r="BD4" i="85"/>
  <c r="BD12" i="85"/>
  <c r="BD5" i="85"/>
  <c r="BD13" i="85"/>
  <c r="BD6" i="85"/>
  <c r="AP13" i="85"/>
  <c r="AP9" i="85"/>
  <c r="AO16" i="85"/>
  <c r="L2" i="85" s="1"/>
  <c r="AP10" i="85"/>
  <c r="AP3" i="85"/>
  <c r="AP11" i="85"/>
  <c r="AP14" i="85"/>
  <c r="AP4" i="85"/>
  <c r="AP12" i="85"/>
  <c r="AP5" i="85"/>
  <c r="AP6" i="85"/>
  <c r="AP7" i="85"/>
  <c r="AP8" i="85"/>
  <c r="AT13" i="85"/>
  <c r="AT4" i="85"/>
  <c r="AT11" i="85"/>
  <c r="AT14" i="85"/>
  <c r="AT3" i="85"/>
  <c r="AT12" i="85"/>
  <c r="AT5" i="85"/>
  <c r="AT6" i="85"/>
  <c r="AT7" i="85"/>
  <c r="AT8" i="85"/>
  <c r="AT9" i="85"/>
  <c r="AS16" i="85"/>
  <c r="N2" i="85" s="1"/>
  <c r="AT10" i="85"/>
  <c r="BB8" i="85"/>
  <c r="BB9" i="85"/>
  <c r="BA16" i="85"/>
  <c r="R2" i="85" s="1"/>
  <c r="BB10" i="85"/>
  <c r="BB3" i="85"/>
  <c r="BB11" i="85"/>
  <c r="BB4" i="85"/>
  <c r="BB12" i="85"/>
  <c r="BB5" i="85"/>
  <c r="BB6" i="85"/>
  <c r="BB7" i="85"/>
  <c r="BB13" i="85"/>
  <c r="BF14" i="87"/>
  <c r="AP50" i="82"/>
  <c r="AO104" i="87"/>
  <c r="BA104" i="87"/>
  <c r="AG104" i="87"/>
  <c r="AS104" i="87"/>
  <c r="AM104" i="87"/>
  <c r="AK104" i="87"/>
  <c r="BC104" i="87"/>
  <c r="AY104" i="87"/>
  <c r="AU104" i="87"/>
  <c r="AQ104" i="87"/>
  <c r="AI104" i="87"/>
  <c r="AW104" i="87"/>
  <c r="BE27" i="87"/>
  <c r="AS164" i="87"/>
  <c r="AK164" i="87"/>
  <c r="AO164" i="87"/>
  <c r="AY164" i="87"/>
  <c r="BC164" i="87"/>
  <c r="AW164" i="87"/>
  <c r="AU164" i="87"/>
  <c r="AI164" i="87"/>
  <c r="AM164" i="87"/>
  <c r="AG164" i="87"/>
  <c r="BA164" i="87"/>
  <c r="AQ164" i="87"/>
  <c r="AS89" i="87"/>
  <c r="AW89" i="87"/>
  <c r="AK89" i="87"/>
  <c r="AO89" i="87"/>
  <c r="AY89" i="87"/>
  <c r="AG89" i="87"/>
  <c r="AQ89" i="87"/>
  <c r="BC89" i="87"/>
  <c r="AI89" i="87"/>
  <c r="AU89" i="87"/>
  <c r="AM89" i="87"/>
  <c r="BA89" i="87"/>
  <c r="AU44" i="87"/>
  <c r="AM44" i="87"/>
  <c r="AK44" i="87"/>
  <c r="AI44" i="87"/>
  <c r="AW44" i="87"/>
  <c r="AY44" i="87"/>
  <c r="AO44" i="87"/>
  <c r="AS44" i="87"/>
  <c r="AG44" i="87"/>
  <c r="AQ44" i="87"/>
  <c r="BC44" i="87"/>
  <c r="BA44" i="87"/>
  <c r="AY163" i="87"/>
  <c r="AW163" i="87"/>
  <c r="AQ163" i="87"/>
  <c r="AK163" i="87"/>
  <c r="AI163" i="87"/>
  <c r="AU163" i="87"/>
  <c r="AS163" i="87"/>
  <c r="AG163" i="87"/>
  <c r="BC163" i="87"/>
  <c r="AO163" i="87"/>
  <c r="BA163" i="87"/>
  <c r="AM163" i="87"/>
  <c r="BE162" i="87"/>
  <c r="BA88" i="87"/>
  <c r="AG88" i="87"/>
  <c r="AS88" i="87"/>
  <c r="AK88" i="87"/>
  <c r="AY88" i="87"/>
  <c r="AQ88" i="87"/>
  <c r="BC88" i="87"/>
  <c r="AI88" i="87"/>
  <c r="AU88" i="87"/>
  <c r="AW88" i="87"/>
  <c r="AM88" i="87"/>
  <c r="AO88" i="87"/>
  <c r="AK28" i="87"/>
  <c r="AQ28" i="87"/>
  <c r="AY28" i="87"/>
  <c r="AI28" i="87"/>
  <c r="AO28" i="87"/>
  <c r="AW28" i="87"/>
  <c r="AM28" i="87"/>
  <c r="BC28" i="87"/>
  <c r="BA28" i="87"/>
  <c r="AG28" i="87"/>
  <c r="AS28" i="87"/>
  <c r="AU28" i="87"/>
  <c r="BE87" i="87"/>
  <c r="BE102" i="87"/>
  <c r="BE147" i="87"/>
  <c r="AI103" i="87"/>
  <c r="BA103" i="87"/>
  <c r="AQ103" i="87"/>
  <c r="AW103" i="87"/>
  <c r="AY103" i="87"/>
  <c r="AO103" i="87"/>
  <c r="AM103" i="87"/>
  <c r="AG103" i="87"/>
  <c r="AU103" i="87"/>
  <c r="BC103" i="87"/>
  <c r="AK103" i="87"/>
  <c r="AS103" i="87"/>
  <c r="BE42" i="87"/>
  <c r="AG29" i="87"/>
  <c r="AK29" i="87"/>
  <c r="BA29" i="87"/>
  <c r="AI29" i="87"/>
  <c r="AQ29" i="87"/>
  <c r="AY29" i="87"/>
  <c r="AM29" i="87"/>
  <c r="BC29" i="87"/>
  <c r="AW29" i="87"/>
  <c r="AU29" i="87"/>
  <c r="AO29" i="87"/>
  <c r="AS29" i="87"/>
  <c r="AG149" i="87"/>
  <c r="BC149" i="87"/>
  <c r="BA149" i="87"/>
  <c r="AM149" i="87"/>
  <c r="AK149" i="87"/>
  <c r="AY149" i="87"/>
  <c r="AU149" i="87"/>
  <c r="AI149" i="87"/>
  <c r="AW149" i="87"/>
  <c r="AS149" i="87"/>
  <c r="AO149" i="87"/>
  <c r="AQ149" i="87"/>
  <c r="AW43" i="87"/>
  <c r="AU43" i="87"/>
  <c r="AO43" i="87"/>
  <c r="BC43" i="87"/>
  <c r="AG43" i="87"/>
  <c r="AI43" i="87"/>
  <c r="BA43" i="87"/>
  <c r="AQ43" i="87"/>
  <c r="AY43" i="87"/>
  <c r="AM43" i="87"/>
  <c r="AK43" i="87"/>
  <c r="AS43" i="87"/>
  <c r="AQ148" i="87"/>
  <c r="AG148" i="87"/>
  <c r="BC148" i="87"/>
  <c r="AY148" i="87"/>
  <c r="AU148" i="87"/>
  <c r="AO148" i="87"/>
  <c r="AM148" i="87"/>
  <c r="AW148" i="87"/>
  <c r="AS148" i="87"/>
  <c r="AK148" i="87"/>
  <c r="AI148" i="87"/>
  <c r="BA148" i="87"/>
  <c r="AR180" i="87"/>
  <c r="BD75" i="87"/>
  <c r="BB15" i="87"/>
  <c r="AN15" i="87"/>
  <c r="AN75" i="87"/>
  <c r="AJ15" i="87"/>
  <c r="AR120" i="87"/>
  <c r="AT75" i="87"/>
  <c r="AR75" i="87"/>
  <c r="AX60" i="87"/>
  <c r="AL120" i="87"/>
  <c r="AP75" i="87"/>
  <c r="AP15" i="87"/>
  <c r="AH75" i="87"/>
  <c r="AT60" i="87"/>
  <c r="BE61" i="87"/>
  <c r="T6" i="87" s="1"/>
  <c r="BF48" i="87"/>
  <c r="BF49" i="87"/>
  <c r="E4" i="87" s="1"/>
  <c r="BF50" i="87"/>
  <c r="E5" i="87" s="1"/>
  <c r="BF51" i="87"/>
  <c r="E6" i="87" s="1"/>
  <c r="BF52" i="87"/>
  <c r="E7" i="87" s="1"/>
  <c r="BF53" i="87"/>
  <c r="BF54" i="87"/>
  <c r="BF55" i="87"/>
  <c r="BF56" i="87"/>
  <c r="BF57" i="87"/>
  <c r="AV15" i="87"/>
  <c r="AX75" i="87"/>
  <c r="BF135" i="87"/>
  <c r="B19" i="87"/>
  <c r="AR15" i="87"/>
  <c r="AN60" i="87"/>
  <c r="AX180" i="87"/>
  <c r="AL60" i="87"/>
  <c r="AP180" i="87"/>
  <c r="AJ75" i="87"/>
  <c r="BB60" i="87"/>
  <c r="BE76" i="87"/>
  <c r="BF63" i="87"/>
  <c r="BF64" i="87"/>
  <c r="B12" i="87" s="1"/>
  <c r="BF65" i="87"/>
  <c r="B13" i="87" s="1"/>
  <c r="BF66" i="87"/>
  <c r="B14" i="87" s="1"/>
  <c r="BF67" i="87"/>
  <c r="B15" i="87" s="1"/>
  <c r="BF68" i="87"/>
  <c r="BF69" i="87"/>
  <c r="BF70" i="87"/>
  <c r="BF71" i="87"/>
  <c r="BF72" i="87"/>
  <c r="AN120" i="87"/>
  <c r="BF59" i="87"/>
  <c r="AL75" i="87"/>
  <c r="BB75" i="87"/>
  <c r="BB180" i="87"/>
  <c r="AZ15" i="87"/>
  <c r="AV60" i="87"/>
  <c r="AV180" i="87"/>
  <c r="AZ75" i="87"/>
  <c r="AZ120" i="87"/>
  <c r="AZ180" i="87"/>
  <c r="AH180" i="87"/>
  <c r="AZ60" i="87"/>
  <c r="AV75" i="87"/>
  <c r="AH60" i="87"/>
  <c r="BD60" i="87"/>
  <c r="AT120" i="87"/>
  <c r="AN180" i="87"/>
  <c r="AH120" i="87"/>
  <c r="BF73" i="87"/>
  <c r="AL180" i="87"/>
  <c r="AL15" i="87"/>
  <c r="AJ60" i="87"/>
  <c r="AJ180" i="87"/>
  <c r="AX15" i="87"/>
  <c r="AH15" i="87"/>
  <c r="BE121" i="87"/>
  <c r="BF108" i="87"/>
  <c r="BF109" i="87"/>
  <c r="E12" i="87" s="1"/>
  <c r="BF110" i="87"/>
  <c r="E13" i="87" s="1"/>
  <c r="BF111" i="87"/>
  <c r="E14" i="87" s="1"/>
  <c r="BF112" i="87"/>
  <c r="E15" i="87" s="1"/>
  <c r="BF113" i="87"/>
  <c r="BF114" i="87"/>
  <c r="BF115" i="87"/>
  <c r="BF116" i="87"/>
  <c r="BF117" i="87"/>
  <c r="AT15" i="87"/>
  <c r="AP120" i="87"/>
  <c r="BD120" i="87"/>
  <c r="AJ120" i="87"/>
  <c r="AP60" i="87"/>
  <c r="AV120" i="87"/>
  <c r="BE181" i="87"/>
  <c r="BF168" i="87"/>
  <c r="BF169" i="87"/>
  <c r="E20" i="87" s="1"/>
  <c r="BF170" i="87"/>
  <c r="E21" i="87" s="1"/>
  <c r="BF171" i="87"/>
  <c r="E22" i="87" s="1"/>
  <c r="BF172" i="87"/>
  <c r="E23" i="87" s="1"/>
  <c r="BF173" i="87"/>
  <c r="BF174" i="87"/>
  <c r="BF175" i="87"/>
  <c r="BF176" i="87"/>
  <c r="BF177" i="87"/>
  <c r="BD15" i="87"/>
  <c r="AR60" i="87"/>
  <c r="AX120" i="87"/>
  <c r="BE16" i="87"/>
  <c r="T3" i="87" s="1"/>
  <c r="BF3" i="87"/>
  <c r="BF4" i="87"/>
  <c r="B4" i="87" s="1"/>
  <c r="BF5" i="87"/>
  <c r="B5" i="87" s="1"/>
  <c r="BF6" i="87"/>
  <c r="B6" i="87" s="1"/>
  <c r="BF7" i="87"/>
  <c r="B7" i="87" s="1"/>
  <c r="BF8" i="87"/>
  <c r="BF9" i="87"/>
  <c r="BF10" i="87"/>
  <c r="BF11" i="87"/>
  <c r="BF12" i="87"/>
  <c r="BD180" i="87"/>
  <c r="BF119" i="87"/>
  <c r="AT180" i="87"/>
  <c r="BB120" i="87"/>
  <c r="BF179" i="87"/>
  <c r="BF14" i="86"/>
  <c r="B13" i="86" s="1"/>
  <c r="AZ15" i="86"/>
  <c r="AP52" i="82"/>
  <c r="BE27" i="86"/>
  <c r="AQ29" i="86"/>
  <c r="BC29" i="86"/>
  <c r="AI29" i="86"/>
  <c r="AU29" i="86"/>
  <c r="AW29" i="86"/>
  <c r="AM29" i="86"/>
  <c r="AO29" i="86"/>
  <c r="BA29" i="86"/>
  <c r="AG29" i="86"/>
  <c r="AS29" i="86"/>
  <c r="AK29" i="86"/>
  <c r="AY29" i="86"/>
  <c r="AI28" i="86"/>
  <c r="AM28" i="86"/>
  <c r="AW28" i="86"/>
  <c r="AK28" i="86"/>
  <c r="AO28" i="86"/>
  <c r="AG28" i="86"/>
  <c r="BC28" i="86"/>
  <c r="AU28" i="86"/>
  <c r="AU30" i="86" s="1"/>
  <c r="AY28" i="86"/>
  <c r="BA28" i="86"/>
  <c r="AQ28" i="86"/>
  <c r="AS28" i="86"/>
  <c r="BC29" i="85"/>
  <c r="AI29" i="85"/>
  <c r="AU29" i="85"/>
  <c r="AM29" i="85"/>
  <c r="BA29" i="85"/>
  <c r="AS29" i="85"/>
  <c r="AW29" i="85"/>
  <c r="AK29" i="85"/>
  <c r="AO29" i="85"/>
  <c r="AY29" i="85"/>
  <c r="AG29" i="85"/>
  <c r="AQ29" i="85"/>
  <c r="AO43" i="85"/>
  <c r="AG43" i="85"/>
  <c r="BC43" i="85"/>
  <c r="AU43" i="85"/>
  <c r="AY43" i="85"/>
  <c r="AM43" i="85"/>
  <c r="AQ43" i="85"/>
  <c r="AK43" i="85"/>
  <c r="AI43" i="85"/>
  <c r="BA43" i="85"/>
  <c r="AW43" i="85"/>
  <c r="AS43" i="85"/>
  <c r="BE42" i="85"/>
  <c r="BE27" i="85"/>
  <c r="AY44" i="86"/>
  <c r="AQ44" i="86"/>
  <c r="BC44" i="86"/>
  <c r="AI44" i="86"/>
  <c r="AU44" i="86"/>
  <c r="AG44" i="86"/>
  <c r="AM44" i="86"/>
  <c r="AW44" i="86"/>
  <c r="BA44" i="86"/>
  <c r="AO44" i="86"/>
  <c r="AS44" i="86"/>
  <c r="AK44" i="86"/>
  <c r="BE42" i="86"/>
  <c r="AU28" i="85"/>
  <c r="AS28" i="85"/>
  <c r="AO28" i="85"/>
  <c r="AK28" i="85"/>
  <c r="AI28" i="85"/>
  <c r="AM28" i="85"/>
  <c r="BC28" i="85"/>
  <c r="AY28" i="85"/>
  <c r="AW28" i="85"/>
  <c r="AG28" i="85"/>
  <c r="BA28" i="85"/>
  <c r="AQ28" i="85"/>
  <c r="AM43" i="86"/>
  <c r="BC43" i="86"/>
  <c r="AY43" i="86"/>
  <c r="AK43" i="86"/>
  <c r="AQ43" i="86"/>
  <c r="BA43" i="86"/>
  <c r="AI43" i="86"/>
  <c r="AU43" i="86"/>
  <c r="AW43" i="86"/>
  <c r="AS43" i="86"/>
  <c r="AO43" i="86"/>
  <c r="AG43" i="86"/>
  <c r="AS44" i="85"/>
  <c r="AK44" i="85"/>
  <c r="AY44" i="85"/>
  <c r="AQ44" i="85"/>
  <c r="BC44" i="85"/>
  <c r="AI44" i="85"/>
  <c r="AU44" i="85"/>
  <c r="AW44" i="85"/>
  <c r="AM44" i="85"/>
  <c r="AO44" i="85"/>
  <c r="BA44" i="85"/>
  <c r="AG44" i="85"/>
  <c r="BE61" i="86"/>
  <c r="T5" i="86" s="1"/>
  <c r="BF48" i="86"/>
  <c r="BF49" i="86"/>
  <c r="E3" i="86" s="1"/>
  <c r="BF50" i="86"/>
  <c r="E4" i="86" s="1"/>
  <c r="BF51" i="86"/>
  <c r="E5" i="86" s="1"/>
  <c r="BF52" i="86"/>
  <c r="E6" i="86" s="1"/>
  <c r="BF53" i="86"/>
  <c r="E7" i="86" s="1"/>
  <c r="BF54" i="86"/>
  <c r="E8" i="86" s="1"/>
  <c r="BF55" i="86"/>
  <c r="E9" i="86" s="1"/>
  <c r="BF56" i="86"/>
  <c r="E10" i="86" s="1"/>
  <c r="BF57" i="86"/>
  <c r="E11" i="86" s="1"/>
  <c r="AP60" i="86"/>
  <c r="BF59" i="86"/>
  <c r="E13" i="86" s="1"/>
  <c r="AP15" i="86"/>
  <c r="AV15" i="86"/>
  <c r="BB15" i="86"/>
  <c r="AN15" i="86"/>
  <c r="AN60" i="86"/>
  <c r="AJ15" i="86"/>
  <c r="AL60" i="86"/>
  <c r="AT60" i="86"/>
  <c r="AX15" i="86"/>
  <c r="AX60" i="86"/>
  <c r="AZ60" i="86"/>
  <c r="AV60" i="86"/>
  <c r="AR15" i="86"/>
  <c r="AH15" i="86"/>
  <c r="AR60" i="86"/>
  <c r="AJ60" i="86"/>
  <c r="BF58" i="86"/>
  <c r="E12" i="86" s="1"/>
  <c r="BD60" i="86"/>
  <c r="BD15" i="86"/>
  <c r="BE16" i="86"/>
  <c r="T2" i="86" s="1"/>
  <c r="BF3" i="86"/>
  <c r="BF4" i="86"/>
  <c r="B3" i="86" s="1"/>
  <c r="BF5" i="86"/>
  <c r="B4" i="86" s="1"/>
  <c r="BF6" i="86"/>
  <c r="B5" i="86" s="1"/>
  <c r="BF7" i="86"/>
  <c r="B6" i="86" s="1"/>
  <c r="BF8" i="86"/>
  <c r="B7" i="86" s="1"/>
  <c r="BF9" i="86"/>
  <c r="B8" i="86" s="1"/>
  <c r="BF10" i="86"/>
  <c r="B9" i="86" s="1"/>
  <c r="BF11" i="86"/>
  <c r="B10" i="86" s="1"/>
  <c r="BF12" i="86"/>
  <c r="B11" i="86" s="1"/>
  <c r="BB60" i="86"/>
  <c r="AH60" i="86"/>
  <c r="AT15" i="86"/>
  <c r="AL15" i="86"/>
  <c r="AP56" i="82"/>
  <c r="AJ60" i="85"/>
  <c r="BE61" i="85"/>
  <c r="T5" i="85" s="1"/>
  <c r="BF48" i="85"/>
  <c r="E2" i="85" s="1"/>
  <c r="BF49" i="85"/>
  <c r="E3" i="85" s="1"/>
  <c r="BF50" i="85"/>
  <c r="E4" i="85" s="1"/>
  <c r="BF51" i="85"/>
  <c r="E5" i="85" s="1"/>
  <c r="BF52" i="85"/>
  <c r="E6" i="85" s="1"/>
  <c r="BF53" i="85"/>
  <c r="E7" i="85" s="1"/>
  <c r="BF54" i="85"/>
  <c r="E8" i="85" s="1"/>
  <c r="BF55" i="85"/>
  <c r="E9" i="85" s="1"/>
  <c r="BF56" i="85"/>
  <c r="E10" i="85" s="1"/>
  <c r="BF57" i="85"/>
  <c r="E11" i="85" s="1"/>
  <c r="AH60" i="85"/>
  <c r="AL60" i="85"/>
  <c r="AN60" i="85"/>
  <c r="BF59" i="85"/>
  <c r="E13" i="85" s="1"/>
  <c r="AX60" i="85"/>
  <c r="AR60" i="85"/>
  <c r="AV60" i="85"/>
  <c r="BF58" i="85"/>
  <c r="E12" i="85" s="1"/>
  <c r="AZ60" i="85"/>
  <c r="AT60" i="85"/>
  <c r="AP60" i="85"/>
  <c r="BD60" i="85"/>
  <c r="BB60" i="85"/>
  <c r="AP54" i="82"/>
  <c r="AP59" i="82"/>
  <c r="AP55" i="82"/>
  <c r="AP57" i="82"/>
  <c r="AP51" i="82"/>
  <c r="AP58" i="82"/>
  <c r="AP49" i="82"/>
  <c r="AO61" i="82"/>
  <c r="L5" i="82" s="1"/>
  <c r="AP48" i="82"/>
  <c r="AQ61" i="82"/>
  <c r="M5" i="82" s="1"/>
  <c r="AR55" i="82"/>
  <c r="BE60" i="82"/>
  <c r="BC43" i="84"/>
  <c r="AM43" i="84"/>
  <c r="BA43" i="84"/>
  <c r="AK43" i="84"/>
  <c r="AY43" i="84"/>
  <c r="AI43" i="84"/>
  <c r="AW43" i="84"/>
  <c r="AG43" i="84"/>
  <c r="AU43" i="84"/>
  <c r="AS43" i="84"/>
  <c r="AQ43" i="84"/>
  <c r="AO43" i="84"/>
  <c r="AU44" i="84"/>
  <c r="AS44" i="84"/>
  <c r="AQ44" i="84"/>
  <c r="AO44" i="84"/>
  <c r="BC44" i="84"/>
  <c r="AM44" i="84"/>
  <c r="BA44" i="84"/>
  <c r="AK44" i="84"/>
  <c r="AY44" i="84"/>
  <c r="AI44" i="84"/>
  <c r="AW44" i="84"/>
  <c r="AG44" i="84"/>
  <c r="BC29" i="84"/>
  <c r="AM29" i="84"/>
  <c r="BA29" i="84"/>
  <c r="AK29" i="84"/>
  <c r="AY29" i="84"/>
  <c r="AI29" i="84"/>
  <c r="AW29" i="84"/>
  <c r="AG29" i="84"/>
  <c r="AU29" i="84"/>
  <c r="AS29" i="84"/>
  <c r="AQ29" i="84"/>
  <c r="AO29" i="84"/>
  <c r="AU28" i="84"/>
  <c r="AS28" i="84"/>
  <c r="AQ28" i="84"/>
  <c r="AO28" i="84"/>
  <c r="BC28" i="84"/>
  <c r="AM28" i="84"/>
  <c r="BA28" i="84"/>
  <c r="AK28" i="84"/>
  <c r="AY28" i="84"/>
  <c r="AI28" i="84"/>
  <c r="AW28" i="84"/>
  <c r="AG28" i="84"/>
  <c r="AV59" i="82"/>
  <c r="AU61" i="82"/>
  <c r="O5" i="82" s="1"/>
  <c r="AV55" i="82"/>
  <c r="AV49" i="82"/>
  <c r="AV56" i="82"/>
  <c r="AV48" i="82"/>
  <c r="AV57" i="82"/>
  <c r="AV58" i="82"/>
  <c r="AV50" i="82"/>
  <c r="AV54" i="82"/>
  <c r="AV51" i="82"/>
  <c r="AV52" i="82"/>
  <c r="AV53" i="82"/>
  <c r="AX49" i="82"/>
  <c r="AX50" i="82"/>
  <c r="AX58" i="82"/>
  <c r="AX51" i="82"/>
  <c r="AX59" i="82"/>
  <c r="AX52" i="82"/>
  <c r="AX53" i="82"/>
  <c r="AX54" i="82"/>
  <c r="AX55" i="82"/>
  <c r="AX56" i="82"/>
  <c r="AW61" i="82"/>
  <c r="P5" i="82" s="1"/>
  <c r="AR58" i="82"/>
  <c r="AR49" i="82"/>
  <c r="AR59" i="82"/>
  <c r="AR50" i="82"/>
  <c r="AR51" i="82"/>
  <c r="AR52" i="82"/>
  <c r="AR53" i="82"/>
  <c r="AR56" i="82"/>
  <c r="AR57" i="82"/>
  <c r="AR48" i="82"/>
  <c r="AX48" i="82"/>
  <c r="AL58" i="82"/>
  <c r="AL49" i="82"/>
  <c r="AL56" i="82"/>
  <c r="AL59" i="82"/>
  <c r="AL48" i="82"/>
  <c r="AL57" i="82"/>
  <c r="AL53" i="82"/>
  <c r="AL50" i="82"/>
  <c r="AK61" i="82"/>
  <c r="J5" i="82" s="1"/>
  <c r="AL51" i="82"/>
  <c r="AL55" i="82"/>
  <c r="AL52" i="82"/>
  <c r="AL54" i="82"/>
  <c r="BB52" i="82"/>
  <c r="BB53" i="82"/>
  <c r="BB59" i="82"/>
  <c r="BB54" i="82"/>
  <c r="BA61" i="82"/>
  <c r="R5" i="82" s="1"/>
  <c r="BB55" i="82"/>
  <c r="BB49" i="82"/>
  <c r="BB56" i="82"/>
  <c r="BB48" i="82"/>
  <c r="BB57" i="82"/>
  <c r="BB58" i="82"/>
  <c r="BB50" i="82"/>
  <c r="BB51" i="82"/>
  <c r="AJ51" i="82"/>
  <c r="AJ52" i="82"/>
  <c r="AJ59" i="82"/>
  <c r="AJ53" i="82"/>
  <c r="AJ54" i="82"/>
  <c r="AI61" i="82"/>
  <c r="I5" i="82" s="1"/>
  <c r="AJ55" i="82"/>
  <c r="AJ49" i="82"/>
  <c r="AJ56" i="82"/>
  <c r="AJ48" i="82"/>
  <c r="AJ57" i="82"/>
  <c r="AJ50" i="82"/>
  <c r="AJ58" i="82"/>
  <c r="AH48" i="82"/>
  <c r="AH57" i="82"/>
  <c r="AH50" i="82"/>
  <c r="AH51" i="82"/>
  <c r="AH52" i="82"/>
  <c r="AH59" i="82"/>
  <c r="AH53" i="82"/>
  <c r="AH54" i="82"/>
  <c r="AG61" i="82"/>
  <c r="H5" i="82" s="1"/>
  <c r="AH55" i="82"/>
  <c r="AH58" i="82"/>
  <c r="AH49" i="82"/>
  <c r="AH56" i="82"/>
  <c r="AS61" i="82"/>
  <c r="N5" i="82" s="1"/>
  <c r="AT55" i="82"/>
  <c r="AT48" i="82"/>
  <c r="AT56" i="82"/>
  <c r="AT49" i="82"/>
  <c r="AT57" i="82"/>
  <c r="AT50" i="82"/>
  <c r="AT58" i="82"/>
  <c r="AT51" i="82"/>
  <c r="AT52" i="82"/>
  <c r="AT59" i="82"/>
  <c r="AT53" i="82"/>
  <c r="AT54" i="82"/>
  <c r="AN59" i="82"/>
  <c r="AN53" i="82"/>
  <c r="AN52" i="82"/>
  <c r="AN54" i="82"/>
  <c r="AM61" i="82"/>
  <c r="K5" i="82" s="1"/>
  <c r="AN55" i="82"/>
  <c r="AN48" i="82"/>
  <c r="AN56" i="82"/>
  <c r="AN49" i="82"/>
  <c r="AN57" i="82"/>
  <c r="AN50" i="82"/>
  <c r="AN51" i="82"/>
  <c r="AN58" i="82"/>
  <c r="AS28" i="82"/>
  <c r="AU28" i="82"/>
  <c r="AG28" i="82"/>
  <c r="AK28" i="82"/>
  <c r="AQ28" i="82"/>
  <c r="BA28" i="82"/>
  <c r="AO28" i="82"/>
  <c r="AY28" i="82"/>
  <c r="AI28" i="82"/>
  <c r="AW28" i="82"/>
  <c r="BC28" i="82"/>
  <c r="AM28" i="82"/>
  <c r="AQ29" i="82"/>
  <c r="AG29" i="82"/>
  <c r="BC29" i="82"/>
  <c r="BA29" i="82"/>
  <c r="AY29" i="82"/>
  <c r="AK29" i="82"/>
  <c r="AO29" i="82"/>
  <c r="AU29" i="82"/>
  <c r="AM29" i="82"/>
  <c r="AI29" i="82"/>
  <c r="AW29" i="82"/>
  <c r="AS29" i="82"/>
  <c r="BE42" i="83"/>
  <c r="AY29" i="83"/>
  <c r="AU29" i="83"/>
  <c r="AQ29" i="83"/>
  <c r="AI29" i="83"/>
  <c r="AO29" i="83"/>
  <c r="AM29" i="83"/>
  <c r="BA29" i="83"/>
  <c r="AG29" i="83"/>
  <c r="AS29" i="83"/>
  <c r="BC29" i="83"/>
  <c r="AK29" i="83"/>
  <c r="AW29" i="83"/>
  <c r="BE27" i="82"/>
  <c r="AQ44" i="82"/>
  <c r="BA44" i="82"/>
  <c r="AM44" i="82"/>
  <c r="AW44" i="82"/>
  <c r="AI44" i="82"/>
  <c r="AO44" i="82"/>
  <c r="AY44" i="82"/>
  <c r="AG44" i="82"/>
  <c r="AU44" i="82"/>
  <c r="AS44" i="82"/>
  <c r="AK44" i="82"/>
  <c r="BC44" i="82"/>
  <c r="BE42" i="82"/>
  <c r="AQ28" i="83"/>
  <c r="AM28" i="83"/>
  <c r="AI28" i="83"/>
  <c r="BC28" i="83"/>
  <c r="AW28" i="83"/>
  <c r="AK28" i="83"/>
  <c r="AO28" i="83"/>
  <c r="AG28" i="83"/>
  <c r="BA28" i="83"/>
  <c r="AU28" i="83"/>
  <c r="AY28" i="83"/>
  <c r="AS28" i="83"/>
  <c r="BE27" i="83"/>
  <c r="AO44" i="83"/>
  <c r="AG44" i="83"/>
  <c r="BC44" i="83"/>
  <c r="BA44" i="83"/>
  <c r="AY44" i="83"/>
  <c r="AM44" i="83"/>
  <c r="AQ44" i="83"/>
  <c r="AK44" i="83"/>
  <c r="AI44" i="83"/>
  <c r="AU44" i="83"/>
  <c r="AW44" i="83"/>
  <c r="AS44" i="83"/>
  <c r="AW43" i="83"/>
  <c r="AY43" i="83"/>
  <c r="AO43" i="83"/>
  <c r="AK43" i="83"/>
  <c r="AG43" i="83"/>
  <c r="AI43" i="83"/>
  <c r="BC43" i="83"/>
  <c r="AS43" i="83"/>
  <c r="AU43" i="83"/>
  <c r="AM43" i="83"/>
  <c r="AQ43" i="83"/>
  <c r="BA43" i="83"/>
  <c r="AU43" i="82"/>
  <c r="AO43" i="82"/>
  <c r="AM43" i="82"/>
  <c r="BA43" i="82"/>
  <c r="AY43" i="82"/>
  <c r="AQ43" i="82"/>
  <c r="AK43" i="82"/>
  <c r="AW43" i="82"/>
  <c r="AI43" i="82"/>
  <c r="AS43" i="82"/>
  <c r="BC43" i="82"/>
  <c r="AG43" i="82"/>
  <c r="AX15" i="82"/>
  <c r="AH15" i="82"/>
  <c r="AV15" i="82"/>
  <c r="BE16" i="82"/>
  <c r="T2" i="82" s="1"/>
  <c r="BF3" i="82"/>
  <c r="BF4" i="82"/>
  <c r="B3" i="82" s="1"/>
  <c r="BF5" i="82"/>
  <c r="B4" i="82" s="1"/>
  <c r="BF6" i="82"/>
  <c r="B5" i="82" s="1"/>
  <c r="BF7" i="82"/>
  <c r="B6" i="82" s="1"/>
  <c r="BF8" i="82"/>
  <c r="BF9" i="82"/>
  <c r="BF10" i="82"/>
  <c r="BF11" i="82"/>
  <c r="BF12" i="82"/>
  <c r="BB15" i="82"/>
  <c r="BD15" i="82"/>
  <c r="AL15" i="82"/>
  <c r="AT15" i="82"/>
  <c r="BF13" i="82"/>
  <c r="AN15" i="82"/>
  <c r="AP15" i="82"/>
  <c r="AJ15" i="82"/>
  <c r="AR15" i="82"/>
  <c r="AZ15" i="82"/>
  <c r="BD4" i="77"/>
  <c r="AN4" i="77"/>
  <c r="BB4" i="77"/>
  <c r="AL4" i="77"/>
  <c r="AZ4" i="77"/>
  <c r="AX4" i="77"/>
  <c r="AV4" i="77"/>
  <c r="AT4" i="77"/>
  <c r="AR4" i="77"/>
  <c r="AP4" i="77"/>
  <c r="AJ4" i="77"/>
  <c r="AH4" i="77"/>
  <c r="AE34" i="77"/>
  <c r="AE27" i="77"/>
  <c r="AD5" i="77"/>
  <c r="AM30" i="86" l="1"/>
  <c r="AN27" i="86" s="1"/>
  <c r="AW165" i="87"/>
  <c r="AX160" i="87" s="1"/>
  <c r="BD60" i="82"/>
  <c r="AL15" i="85"/>
  <c r="BC165" i="87"/>
  <c r="BD154" i="87" s="1"/>
  <c r="AZ60" i="82"/>
  <c r="AO30" i="86"/>
  <c r="AP22" i="86" s="1"/>
  <c r="AW45" i="86"/>
  <c r="AX39" i="86" s="1"/>
  <c r="AI30" i="85"/>
  <c r="AJ26" i="85" s="1"/>
  <c r="AG30" i="86"/>
  <c r="AH22" i="86" s="1"/>
  <c r="AM45" i="86"/>
  <c r="AN40" i="86" s="1"/>
  <c r="AY45" i="86"/>
  <c r="AZ43" i="86" s="1"/>
  <c r="AI30" i="86"/>
  <c r="AJ22" i="86" s="1"/>
  <c r="AJ15" i="85"/>
  <c r="AR15" i="85"/>
  <c r="BA30" i="86"/>
  <c r="BB24" i="86" s="1"/>
  <c r="AN15" i="85"/>
  <c r="AM45" i="85"/>
  <c r="AN35" i="85" s="1"/>
  <c r="AQ30" i="85"/>
  <c r="AR27" i="85" s="1"/>
  <c r="AM30" i="85"/>
  <c r="AN25" i="85" s="1"/>
  <c r="AS105" i="87"/>
  <c r="AT100" i="87" s="1"/>
  <c r="AW105" i="87"/>
  <c r="AX101" i="87" s="1"/>
  <c r="AY105" i="87"/>
  <c r="AZ93" i="87" s="1"/>
  <c r="AQ45" i="85"/>
  <c r="AR38" i="85" s="1"/>
  <c r="AX15" i="85"/>
  <c r="BF14" i="85"/>
  <c r="B13" i="85" s="1"/>
  <c r="BF9" i="85"/>
  <c r="B8" i="85" s="1"/>
  <c r="BE16" i="85"/>
  <c r="T2" i="85" s="1"/>
  <c r="BF10" i="85"/>
  <c r="B9" i="85" s="1"/>
  <c r="BF4" i="85"/>
  <c r="B3" i="85" s="1"/>
  <c r="BF11" i="85"/>
  <c r="B10" i="85" s="1"/>
  <c r="BF12" i="85"/>
  <c r="B11" i="85" s="1"/>
  <c r="BF3" i="85"/>
  <c r="B2" i="85" s="1"/>
  <c r="BF5" i="85"/>
  <c r="B4" i="85" s="1"/>
  <c r="BF7" i="85"/>
  <c r="B6" i="85" s="1"/>
  <c r="BF6" i="85"/>
  <c r="B5" i="85" s="1"/>
  <c r="BF13" i="85"/>
  <c r="B12" i="85" s="1"/>
  <c r="BF8" i="85"/>
  <c r="B7" i="85" s="1"/>
  <c r="BB15" i="85"/>
  <c r="AV15" i="85"/>
  <c r="AP15" i="85"/>
  <c r="AZ15" i="85"/>
  <c r="AT15" i="85"/>
  <c r="BD15" i="85"/>
  <c r="AH15" i="85"/>
  <c r="AG45" i="85"/>
  <c r="AH38" i="85" s="1"/>
  <c r="AI45" i="87"/>
  <c r="AJ39" i="87" s="1"/>
  <c r="AU105" i="87"/>
  <c r="AV98" i="87" s="1"/>
  <c r="AO105" i="87"/>
  <c r="AP104" i="87" s="1"/>
  <c r="AP60" i="82"/>
  <c r="AU165" i="87"/>
  <c r="AV156" i="87" s="1"/>
  <c r="AQ90" i="87"/>
  <c r="AR80" i="87" s="1"/>
  <c r="BA165" i="87"/>
  <c r="BB154" i="87" s="1"/>
  <c r="AG45" i="86"/>
  <c r="AH40" i="86" s="1"/>
  <c r="AU45" i="86"/>
  <c r="AV36" i="86" s="1"/>
  <c r="AI45" i="86"/>
  <c r="AJ41" i="86" s="1"/>
  <c r="AI105" i="87"/>
  <c r="AJ99" i="87" s="1"/>
  <c r="AO45" i="87"/>
  <c r="AP41" i="87" s="1"/>
  <c r="BC45" i="87"/>
  <c r="BD40" i="87" s="1"/>
  <c r="AK45" i="87"/>
  <c r="AL40" i="87" s="1"/>
  <c r="AY45" i="87"/>
  <c r="AZ34" i="87" s="1"/>
  <c r="AG45" i="87"/>
  <c r="AH43" i="87" s="1"/>
  <c r="AK150" i="87"/>
  <c r="AL138" i="87" s="1"/>
  <c r="AS90" i="87"/>
  <c r="AT78" i="87" s="1"/>
  <c r="BA105" i="87"/>
  <c r="BB93" i="87" s="1"/>
  <c r="AW45" i="87"/>
  <c r="AX40" i="87" s="1"/>
  <c r="AS45" i="87"/>
  <c r="AT38" i="87" s="1"/>
  <c r="AW90" i="87"/>
  <c r="AX88" i="87" s="1"/>
  <c r="AG90" i="87"/>
  <c r="AH88" i="87" s="1"/>
  <c r="AS165" i="87"/>
  <c r="AT153" i="87" s="1"/>
  <c r="AM165" i="87"/>
  <c r="AN159" i="87" s="1"/>
  <c r="AM105" i="87"/>
  <c r="AN102" i="87" s="1"/>
  <c r="AM90" i="87"/>
  <c r="AN82" i="87" s="1"/>
  <c r="AK165" i="87"/>
  <c r="AL156" i="87" s="1"/>
  <c r="AK45" i="86"/>
  <c r="AL44" i="86" s="1"/>
  <c r="AO45" i="86"/>
  <c r="AO46" i="86" s="1"/>
  <c r="L4" i="86" s="1"/>
  <c r="BC45" i="86"/>
  <c r="BD33" i="86" s="1"/>
  <c r="AU45" i="87"/>
  <c r="AV39" i="87" s="1"/>
  <c r="AM45" i="87"/>
  <c r="AN40" i="87" s="1"/>
  <c r="AK90" i="87"/>
  <c r="AL83" i="87" s="1"/>
  <c r="AI150" i="87"/>
  <c r="AJ146" i="87" s="1"/>
  <c r="AU30" i="87"/>
  <c r="AV23" i="87" s="1"/>
  <c r="AW150" i="87"/>
  <c r="AX140" i="87" s="1"/>
  <c r="AY90" i="87"/>
  <c r="AZ80" i="87" s="1"/>
  <c r="AU150" i="87"/>
  <c r="AV138" i="87" s="1"/>
  <c r="AO90" i="87"/>
  <c r="AP81" i="87" s="1"/>
  <c r="BA150" i="87"/>
  <c r="BB142" i="87" s="1"/>
  <c r="AY150" i="87"/>
  <c r="AZ144" i="87" s="1"/>
  <c r="AG150" i="87"/>
  <c r="AH141" i="87" s="1"/>
  <c r="AO150" i="87"/>
  <c r="AP145" i="87" s="1"/>
  <c r="BA30" i="87"/>
  <c r="BB27" i="87" s="1"/>
  <c r="AI165" i="87"/>
  <c r="AJ154" i="87" s="1"/>
  <c r="AQ45" i="87"/>
  <c r="BE29" i="87"/>
  <c r="BE28" i="87"/>
  <c r="AG30" i="87"/>
  <c r="AQ30" i="87"/>
  <c r="AR29" i="87" s="1"/>
  <c r="BE88" i="87"/>
  <c r="AK30" i="87"/>
  <c r="AL29" i="87" s="1"/>
  <c r="BE163" i="87"/>
  <c r="BE44" i="87"/>
  <c r="BA90" i="87"/>
  <c r="BB88" i="87" s="1"/>
  <c r="BE149" i="87"/>
  <c r="BC30" i="87"/>
  <c r="AK105" i="87"/>
  <c r="AL103" i="87" s="1"/>
  <c r="BE89" i="87"/>
  <c r="AU90" i="87"/>
  <c r="AV88" i="87" s="1"/>
  <c r="BE43" i="87"/>
  <c r="AS150" i="87"/>
  <c r="BE103" i="87"/>
  <c r="AM30" i="87"/>
  <c r="AG165" i="87"/>
  <c r="BC105" i="87"/>
  <c r="BD104" i="87" s="1"/>
  <c r="BE164" i="87"/>
  <c r="AQ105" i="87"/>
  <c r="AR104" i="87" s="1"/>
  <c r="BA45" i="87"/>
  <c r="BB43" i="87" s="1"/>
  <c r="AQ150" i="87"/>
  <c r="AR149" i="87" s="1"/>
  <c r="AW30" i="87"/>
  <c r="BC90" i="87"/>
  <c r="BD88" i="87" s="1"/>
  <c r="AY165" i="87"/>
  <c r="AI30" i="87"/>
  <c r="AJ29" i="87" s="1"/>
  <c r="AI90" i="87"/>
  <c r="AJ89" i="87" s="1"/>
  <c r="AO165" i="87"/>
  <c r="AP164" i="87" s="1"/>
  <c r="AG105" i="87"/>
  <c r="AH103" i="87" s="1"/>
  <c r="AM150" i="87"/>
  <c r="BE104" i="87"/>
  <c r="AQ165" i="87"/>
  <c r="AR163" i="87" s="1"/>
  <c r="BE148" i="87"/>
  <c r="AO30" i="87"/>
  <c r="AP29" i="87" s="1"/>
  <c r="AS30" i="87"/>
  <c r="AT29" i="87" s="1"/>
  <c r="AY30" i="87"/>
  <c r="BC150" i="87"/>
  <c r="BF15" i="87"/>
  <c r="B3" i="87"/>
  <c r="BF120" i="87"/>
  <c r="E11" i="87"/>
  <c r="BF75" i="87"/>
  <c r="B11" i="87"/>
  <c r="BF60" i="87"/>
  <c r="E3" i="87"/>
  <c r="BF180" i="87"/>
  <c r="E19" i="87"/>
  <c r="BA30" i="85"/>
  <c r="BB28" i="85" s="1"/>
  <c r="AO30" i="85"/>
  <c r="AP28" i="85" s="1"/>
  <c r="BE44" i="86"/>
  <c r="AI45" i="85"/>
  <c r="AJ44" i="85" s="1"/>
  <c r="AO45" i="85"/>
  <c r="BE28" i="85"/>
  <c r="AS30" i="85"/>
  <c r="AT28" i="85" s="1"/>
  <c r="AK45" i="85"/>
  <c r="AV24" i="86"/>
  <c r="AU31" i="86"/>
  <c r="O3" i="86" s="1"/>
  <c r="AV25" i="86"/>
  <c r="AV18" i="86"/>
  <c r="AV26" i="86"/>
  <c r="AV22" i="86"/>
  <c r="AV23" i="86"/>
  <c r="AV27" i="86"/>
  <c r="AV20" i="86"/>
  <c r="AV19" i="86"/>
  <c r="AV21" i="86"/>
  <c r="AV29" i="86"/>
  <c r="BE43" i="86"/>
  <c r="AY30" i="85"/>
  <c r="AZ28" i="85" s="1"/>
  <c r="AQ45" i="86"/>
  <c r="AR43" i="86" s="1"/>
  <c r="BC30" i="85"/>
  <c r="BD28" i="85" s="1"/>
  <c r="AY45" i="85"/>
  <c r="AZ44" i="85" s="1"/>
  <c r="AK30" i="86"/>
  <c r="AN28" i="86"/>
  <c r="AN18" i="86"/>
  <c r="AM31" i="86"/>
  <c r="K3" i="86" s="1"/>
  <c r="BA45" i="86"/>
  <c r="AS45" i="85"/>
  <c r="AU45" i="85"/>
  <c r="AV44" i="85" s="1"/>
  <c r="BE29" i="85"/>
  <c r="AV28" i="86"/>
  <c r="AW30" i="85"/>
  <c r="AX29" i="85" s="1"/>
  <c r="BE29" i="86"/>
  <c r="AQ30" i="86"/>
  <c r="BE44" i="85"/>
  <c r="BC45" i="85"/>
  <c r="AU30" i="85"/>
  <c r="AV29" i="85" s="1"/>
  <c r="BC30" i="86"/>
  <c r="BD28" i="86" s="1"/>
  <c r="AS30" i="86"/>
  <c r="AK30" i="85"/>
  <c r="AL28" i="85" s="1"/>
  <c r="AG30" i="85"/>
  <c r="AS45" i="86"/>
  <c r="AT43" i="86" s="1"/>
  <c r="BA45" i="85"/>
  <c r="BE43" i="85"/>
  <c r="BE28" i="86"/>
  <c r="AW45" i="85"/>
  <c r="AX44" i="85" s="1"/>
  <c r="AY30" i="86"/>
  <c r="AZ29" i="86" s="1"/>
  <c r="AW30" i="86"/>
  <c r="BF15" i="86"/>
  <c r="B2" i="86"/>
  <c r="BF60" i="86"/>
  <c r="E2" i="86"/>
  <c r="BF60" i="85"/>
  <c r="AY30" i="82"/>
  <c r="AZ26" i="82" s="1"/>
  <c r="BF59" i="82"/>
  <c r="BF51" i="82"/>
  <c r="E5" i="82" s="1"/>
  <c r="BF58" i="82"/>
  <c r="BE61" i="82"/>
  <c r="T5" i="82" s="1"/>
  <c r="BF57" i="82"/>
  <c r="BF52" i="82"/>
  <c r="E6" i="82" s="1"/>
  <c r="BF56" i="82"/>
  <c r="BF48" i="82"/>
  <c r="BF53" i="82"/>
  <c r="BF50" i="82"/>
  <c r="E4" i="82" s="1"/>
  <c r="BF54" i="82"/>
  <c r="BF55" i="82"/>
  <c r="BF49" i="82"/>
  <c r="E3" i="82" s="1"/>
  <c r="AW45" i="82"/>
  <c r="AX38" i="82" s="1"/>
  <c r="BE44" i="84"/>
  <c r="BE43" i="84"/>
  <c r="AK45" i="82"/>
  <c r="AL40" i="82" s="1"/>
  <c r="BE28" i="84"/>
  <c r="BE29" i="84"/>
  <c r="AK30" i="82"/>
  <c r="AL23" i="82" s="1"/>
  <c r="AV60" i="82"/>
  <c r="AX60" i="82"/>
  <c r="AR60" i="82"/>
  <c r="AL60" i="82"/>
  <c r="AM45" i="82"/>
  <c r="AN37" i="82" s="1"/>
  <c r="AS45" i="82"/>
  <c r="AT34" i="82" s="1"/>
  <c r="AW30" i="82"/>
  <c r="AX28" i="82" s="1"/>
  <c r="BC30" i="82"/>
  <c r="BD22" i="82" s="1"/>
  <c r="AU45" i="82"/>
  <c r="AV43" i="82" s="1"/>
  <c r="AQ30" i="82"/>
  <c r="AR21" i="82" s="1"/>
  <c r="AQ45" i="82"/>
  <c r="AR43" i="82" s="1"/>
  <c r="AG30" i="82"/>
  <c r="AH27" i="82" s="1"/>
  <c r="BB60" i="82"/>
  <c r="AN60" i="82"/>
  <c r="AH60" i="82"/>
  <c r="AT60" i="82"/>
  <c r="AS30" i="82"/>
  <c r="AT25" i="82" s="1"/>
  <c r="AI30" i="82"/>
  <c r="AJ25" i="82" s="1"/>
  <c r="AJ60" i="82"/>
  <c r="AM30" i="82"/>
  <c r="AN18" i="82" s="1"/>
  <c r="BA30" i="82"/>
  <c r="BB27" i="82" s="1"/>
  <c r="AY45" i="82"/>
  <c r="AZ36" i="82" s="1"/>
  <c r="BE43" i="82"/>
  <c r="BE44" i="83"/>
  <c r="BE29" i="83"/>
  <c r="BE43" i="83"/>
  <c r="BE28" i="83"/>
  <c r="AG45" i="82"/>
  <c r="AH43" i="82" s="1"/>
  <c r="BC45" i="82"/>
  <c r="AO45" i="82"/>
  <c r="AP43" i="82" s="1"/>
  <c r="AI45" i="82"/>
  <c r="AJ43" i="82" s="1"/>
  <c r="BE44" i="82"/>
  <c r="BA45" i="82"/>
  <c r="BE28" i="82"/>
  <c r="AU30" i="82"/>
  <c r="AO30" i="82"/>
  <c r="AP28" i="82" s="1"/>
  <c r="BE29" i="82"/>
  <c r="BF15" i="82"/>
  <c r="B2" i="82"/>
  <c r="B9" i="82"/>
  <c r="B7" i="82"/>
  <c r="B8" i="82"/>
  <c r="B11" i="82"/>
  <c r="B13" i="82"/>
  <c r="B10" i="82"/>
  <c r="B12" i="82"/>
  <c r="AV5" i="77"/>
  <c r="AT5" i="77"/>
  <c r="BD5" i="77"/>
  <c r="AN5" i="77"/>
  <c r="BB5" i="77"/>
  <c r="AZ5" i="77"/>
  <c r="AX5" i="77"/>
  <c r="AR5" i="77"/>
  <c r="AP5" i="77"/>
  <c r="AL5" i="77"/>
  <c r="AJ5" i="77"/>
  <c r="AH5" i="77"/>
  <c r="AE35" i="77"/>
  <c r="AE28" i="77"/>
  <c r="AD6" i="77"/>
  <c r="AN25" i="86" l="1"/>
  <c r="AN22" i="86"/>
  <c r="AN24" i="86"/>
  <c r="AN23" i="86"/>
  <c r="AN20" i="86"/>
  <c r="AN19" i="86"/>
  <c r="AN21" i="86"/>
  <c r="AN26" i="86"/>
  <c r="AN29" i="86"/>
  <c r="AX158" i="87"/>
  <c r="AW166" i="87"/>
  <c r="AX155" i="87"/>
  <c r="AX159" i="87"/>
  <c r="AX162" i="87"/>
  <c r="BD153" i="87"/>
  <c r="AX156" i="87"/>
  <c r="BC166" i="87"/>
  <c r="BD158" i="87"/>
  <c r="BD157" i="87"/>
  <c r="AX154" i="87"/>
  <c r="AX157" i="87"/>
  <c r="AX161" i="87"/>
  <c r="AX153" i="87"/>
  <c r="AX164" i="87"/>
  <c r="AX163" i="87"/>
  <c r="BD163" i="87"/>
  <c r="BD155" i="87"/>
  <c r="BD161" i="87"/>
  <c r="BD156" i="87"/>
  <c r="BD164" i="87"/>
  <c r="BD160" i="87"/>
  <c r="BD162" i="87"/>
  <c r="BD159" i="87"/>
  <c r="AP27" i="86"/>
  <c r="AP28" i="86"/>
  <c r="AP29" i="86"/>
  <c r="AH20" i="86"/>
  <c r="AH35" i="85"/>
  <c r="AX33" i="86"/>
  <c r="BB23" i="86"/>
  <c r="AX44" i="86"/>
  <c r="AX104" i="87"/>
  <c r="AX98" i="87"/>
  <c r="AX96" i="87"/>
  <c r="AH43" i="85"/>
  <c r="AH29" i="86"/>
  <c r="AH28" i="86"/>
  <c r="AH23" i="86"/>
  <c r="AJ19" i="85"/>
  <c r="AJ28" i="85"/>
  <c r="AJ22" i="85"/>
  <c r="AI31" i="85"/>
  <c r="I3" i="85" s="1"/>
  <c r="AJ23" i="85"/>
  <c r="AJ25" i="85"/>
  <c r="AJ20" i="85"/>
  <c r="AO106" i="87"/>
  <c r="AH19" i="86"/>
  <c r="AJ18" i="85"/>
  <c r="AP24" i="86"/>
  <c r="AP19" i="86"/>
  <c r="BB29" i="86"/>
  <c r="AR37" i="85"/>
  <c r="AX37" i="86"/>
  <c r="BB19" i="86"/>
  <c r="AX35" i="86"/>
  <c r="AR43" i="85"/>
  <c r="AX41" i="86"/>
  <c r="AW46" i="86"/>
  <c r="P4" i="86" s="1"/>
  <c r="BB18" i="86"/>
  <c r="AX38" i="86"/>
  <c r="BA31" i="86"/>
  <c r="R3" i="86" s="1"/>
  <c r="AP25" i="86"/>
  <c r="AP20" i="86"/>
  <c r="AP21" i="86"/>
  <c r="AR42" i="85"/>
  <c r="AP23" i="86"/>
  <c r="AV144" i="87"/>
  <c r="AJ24" i="86"/>
  <c r="AJ21" i="86"/>
  <c r="AJ27" i="86"/>
  <c r="AJ23" i="86"/>
  <c r="AJ29" i="86"/>
  <c r="AJ19" i="86"/>
  <c r="AJ20" i="86"/>
  <c r="AJ26" i="86"/>
  <c r="AJ28" i="86"/>
  <c r="AJ18" i="86"/>
  <c r="AJ25" i="86"/>
  <c r="AI31" i="86"/>
  <c r="I3" i="86" s="1"/>
  <c r="AO31" i="86"/>
  <c r="L3" i="86" s="1"/>
  <c r="AP26" i="86"/>
  <c r="AN34" i="86"/>
  <c r="AP18" i="86"/>
  <c r="AR25" i="85"/>
  <c r="AZ37" i="86"/>
  <c r="AZ41" i="86"/>
  <c r="AN20" i="85"/>
  <c r="AZ40" i="86"/>
  <c r="AZ44" i="86"/>
  <c r="AN24" i="85"/>
  <c r="AY46" i="86"/>
  <c r="Q4" i="86" s="1"/>
  <c r="AN23" i="85"/>
  <c r="AZ39" i="86"/>
  <c r="AN21" i="85"/>
  <c r="AZ35" i="86"/>
  <c r="AZ33" i="86"/>
  <c r="AN26" i="85"/>
  <c r="AZ42" i="86"/>
  <c r="AZ38" i="86"/>
  <c r="AN29" i="85"/>
  <c r="AN19" i="85"/>
  <c r="AZ34" i="86"/>
  <c r="AZ36" i="86"/>
  <c r="AN27" i="85"/>
  <c r="AN37" i="86"/>
  <c r="AM46" i="86"/>
  <c r="K4" i="86" s="1"/>
  <c r="AR21" i="85"/>
  <c r="AR28" i="85"/>
  <c r="AN35" i="86"/>
  <c r="AR20" i="85"/>
  <c r="AN43" i="86"/>
  <c r="AN39" i="86"/>
  <c r="AN42" i="86"/>
  <c r="AQ31" i="85"/>
  <c r="M3" i="85" s="1"/>
  <c r="AR29" i="85"/>
  <c r="AN41" i="86"/>
  <c r="AR24" i="85"/>
  <c r="AN38" i="86"/>
  <c r="AN33" i="86"/>
  <c r="AR23" i="85"/>
  <c r="AN44" i="86"/>
  <c r="AN36" i="86"/>
  <c r="AR18" i="85"/>
  <c r="AR36" i="85"/>
  <c r="AX34" i="86"/>
  <c r="BB27" i="86"/>
  <c r="BB21" i="86"/>
  <c r="AJ43" i="86"/>
  <c r="AX40" i="86"/>
  <c r="BB25" i="86"/>
  <c r="BB20" i="86"/>
  <c r="AX43" i="86"/>
  <c r="AX36" i="86"/>
  <c r="BB26" i="86"/>
  <c r="BB22" i="86"/>
  <c r="BB28" i="86"/>
  <c r="AX42" i="86"/>
  <c r="AJ44" i="86"/>
  <c r="AH44" i="86"/>
  <c r="AJ24" i="85"/>
  <c r="AX103" i="87"/>
  <c r="AX97" i="87"/>
  <c r="AH41" i="85"/>
  <c r="AJ27" i="85"/>
  <c r="AJ29" i="85"/>
  <c r="AJ21" i="85"/>
  <c r="AN43" i="85"/>
  <c r="AN40" i="85"/>
  <c r="AN38" i="85"/>
  <c r="AN33" i="85"/>
  <c r="AN39" i="85"/>
  <c r="AZ98" i="87"/>
  <c r="AN28" i="85"/>
  <c r="AN22" i="85"/>
  <c r="AH27" i="86"/>
  <c r="AH21" i="86"/>
  <c r="AN37" i="85"/>
  <c r="AM31" i="85"/>
  <c r="K3" i="85" s="1"/>
  <c r="AH25" i="86"/>
  <c r="AH26" i="86"/>
  <c r="AN36" i="85"/>
  <c r="AN18" i="85"/>
  <c r="AG31" i="86"/>
  <c r="H3" i="86" s="1"/>
  <c r="AH18" i="86"/>
  <c r="AN34" i="85"/>
  <c r="AH24" i="86"/>
  <c r="AN42" i="85"/>
  <c r="AN41" i="85"/>
  <c r="AM46" i="85"/>
  <c r="K4" i="85" s="1"/>
  <c r="AN44" i="85"/>
  <c r="AV33" i="86"/>
  <c r="AZ103" i="87"/>
  <c r="AZ101" i="87"/>
  <c r="AZ100" i="87"/>
  <c r="AZ99" i="87"/>
  <c r="AZ104" i="87"/>
  <c r="AV43" i="86"/>
  <c r="AV37" i="86"/>
  <c r="AZ97" i="87"/>
  <c r="AV38" i="86"/>
  <c r="AZ95" i="87"/>
  <c r="AV44" i="86"/>
  <c r="AV41" i="86"/>
  <c r="AZ94" i="87"/>
  <c r="AT96" i="87"/>
  <c r="BD42" i="86"/>
  <c r="AT101" i="87"/>
  <c r="BD43" i="86"/>
  <c r="AT97" i="87"/>
  <c r="AT102" i="87"/>
  <c r="AT99" i="87"/>
  <c r="AH43" i="86"/>
  <c r="AH37" i="85"/>
  <c r="AR19" i="85"/>
  <c r="AX102" i="87"/>
  <c r="AX93" i="87"/>
  <c r="AR22" i="85"/>
  <c r="AX100" i="87"/>
  <c r="AJ104" i="87"/>
  <c r="BB104" i="87"/>
  <c r="AN86" i="87"/>
  <c r="AP93" i="87"/>
  <c r="AP100" i="87"/>
  <c r="AV35" i="86"/>
  <c r="AZ96" i="87"/>
  <c r="AX99" i="87"/>
  <c r="AW106" i="87"/>
  <c r="AH33" i="85"/>
  <c r="AV40" i="86"/>
  <c r="AX95" i="87"/>
  <c r="AV34" i="86"/>
  <c r="AI46" i="86"/>
  <c r="I4" i="86" s="1"/>
  <c r="AT104" i="87"/>
  <c r="AZ102" i="87"/>
  <c r="AT98" i="87"/>
  <c r="BD44" i="86"/>
  <c r="AT95" i="87"/>
  <c r="BD35" i="86"/>
  <c r="AT103" i="87"/>
  <c r="AT93" i="87"/>
  <c r="AT94" i="87"/>
  <c r="AP44" i="86"/>
  <c r="BD37" i="86"/>
  <c r="AS106" i="87"/>
  <c r="AP103" i="87"/>
  <c r="AP102" i="87"/>
  <c r="AP96" i="87"/>
  <c r="BD34" i="86"/>
  <c r="AV39" i="86"/>
  <c r="AR26" i="85"/>
  <c r="AY106" i="87"/>
  <c r="AR89" i="87"/>
  <c r="AR79" i="87"/>
  <c r="AV155" i="87"/>
  <c r="AV153" i="87"/>
  <c r="AV160" i="87"/>
  <c r="AV164" i="87"/>
  <c r="AU166" i="87"/>
  <c r="AV154" i="87"/>
  <c r="AV161" i="87"/>
  <c r="AL34" i="86"/>
  <c r="AP97" i="87"/>
  <c r="AU46" i="86"/>
  <c r="O4" i="86" s="1"/>
  <c r="AH33" i="86"/>
  <c r="AN81" i="87"/>
  <c r="AJ44" i="87"/>
  <c r="AX94" i="87"/>
  <c r="AP95" i="87"/>
  <c r="AV42" i="86"/>
  <c r="AN88" i="87"/>
  <c r="AP94" i="87"/>
  <c r="AH34" i="85"/>
  <c r="AH37" i="86"/>
  <c r="AH36" i="86"/>
  <c r="AH39" i="86"/>
  <c r="AH44" i="85"/>
  <c r="AH40" i="85"/>
  <c r="AG46" i="86"/>
  <c r="H4" i="86" s="1"/>
  <c r="AG46" i="85"/>
  <c r="H4" i="85" s="1"/>
  <c r="AH35" i="86"/>
  <c r="AH42" i="85"/>
  <c r="AH39" i="85"/>
  <c r="AH34" i="86"/>
  <c r="AH36" i="85"/>
  <c r="AH41" i="86"/>
  <c r="AH42" i="86"/>
  <c r="BC46" i="86"/>
  <c r="S4" i="86" s="1"/>
  <c r="BD40" i="86"/>
  <c r="BD41" i="86"/>
  <c r="BD39" i="86"/>
  <c r="BD36" i="86"/>
  <c r="AU106" i="87"/>
  <c r="AR88" i="87"/>
  <c r="AR87" i="87"/>
  <c r="AH38" i="86"/>
  <c r="AV159" i="87"/>
  <c r="BD38" i="86"/>
  <c r="AV158" i="87"/>
  <c r="AV162" i="87"/>
  <c r="AV157" i="87"/>
  <c r="AR85" i="87"/>
  <c r="AP33" i="86"/>
  <c r="AV163" i="87"/>
  <c r="AL35" i="86"/>
  <c r="AZ43" i="87"/>
  <c r="BB163" i="87"/>
  <c r="AR84" i="87"/>
  <c r="AR82" i="87"/>
  <c r="AR81" i="87"/>
  <c r="AR78" i="87"/>
  <c r="AQ91" i="87"/>
  <c r="AR83" i="87"/>
  <c r="AV29" i="87"/>
  <c r="AX43" i="87"/>
  <c r="BB161" i="87"/>
  <c r="AP44" i="87"/>
  <c r="AZ44" i="87"/>
  <c r="AV28" i="87"/>
  <c r="AR86" i="87"/>
  <c r="AX44" i="87"/>
  <c r="AR44" i="85"/>
  <c r="AR41" i="85"/>
  <c r="AR35" i="85"/>
  <c r="AR34" i="85"/>
  <c r="AR33" i="85"/>
  <c r="AR40" i="85"/>
  <c r="AQ46" i="85"/>
  <c r="M4" i="85" s="1"/>
  <c r="AR39" i="85"/>
  <c r="AJ33" i="86"/>
  <c r="AN163" i="87"/>
  <c r="BD43" i="87"/>
  <c r="AJ38" i="87"/>
  <c r="AJ36" i="87"/>
  <c r="AH37" i="87"/>
  <c r="AV43" i="87"/>
  <c r="AJ37" i="87"/>
  <c r="AJ35" i="87"/>
  <c r="AH41" i="87"/>
  <c r="BB156" i="87"/>
  <c r="AN161" i="87"/>
  <c r="AJ34" i="87"/>
  <c r="AJ42" i="87"/>
  <c r="AJ43" i="87"/>
  <c r="AH85" i="87"/>
  <c r="AJ41" i="87"/>
  <c r="AN153" i="87"/>
  <c r="AJ33" i="87"/>
  <c r="AJ37" i="86"/>
  <c r="AJ39" i="86"/>
  <c r="AV101" i="87"/>
  <c r="AJ36" i="86"/>
  <c r="AV100" i="87"/>
  <c r="AV97" i="87"/>
  <c r="AJ42" i="86"/>
  <c r="AT87" i="87"/>
  <c r="AV96" i="87"/>
  <c r="AJ38" i="86"/>
  <c r="AV95" i="87"/>
  <c r="AJ35" i="86"/>
  <c r="AV103" i="87"/>
  <c r="AV94" i="87"/>
  <c r="AV104" i="87"/>
  <c r="AV93" i="87"/>
  <c r="AJ40" i="86"/>
  <c r="AH33" i="87"/>
  <c r="AV102" i="87"/>
  <c r="AJ40" i="87"/>
  <c r="AI46" i="87"/>
  <c r="I5" i="87" s="1"/>
  <c r="AN160" i="87"/>
  <c r="AV99" i="87"/>
  <c r="BF15" i="85"/>
  <c r="AH84" i="87"/>
  <c r="AP101" i="87"/>
  <c r="AP99" i="87"/>
  <c r="AP98" i="87"/>
  <c r="BB153" i="87"/>
  <c r="BB160" i="87"/>
  <c r="BA166" i="87"/>
  <c r="BB164" i="87"/>
  <c r="AH86" i="87"/>
  <c r="AT42" i="87"/>
  <c r="AH39" i="87"/>
  <c r="BB159" i="87"/>
  <c r="BB155" i="87"/>
  <c r="AX83" i="87"/>
  <c r="BB157" i="87"/>
  <c r="BB158" i="87"/>
  <c r="AH42" i="87"/>
  <c r="BB162" i="87"/>
  <c r="AP85" i="87"/>
  <c r="AP84" i="87"/>
  <c r="AV149" i="87"/>
  <c r="AH89" i="87"/>
  <c r="AH87" i="87"/>
  <c r="AH79" i="87"/>
  <c r="AH81" i="87"/>
  <c r="AN158" i="87"/>
  <c r="AN43" i="87"/>
  <c r="AP88" i="87"/>
  <c r="AH83" i="87"/>
  <c r="AV148" i="87"/>
  <c r="AN89" i="87"/>
  <c r="AH80" i="87"/>
  <c r="AP86" i="87"/>
  <c r="BB148" i="87"/>
  <c r="AP78" i="87"/>
  <c r="AT163" i="87"/>
  <c r="AH38" i="87"/>
  <c r="AO91" i="87"/>
  <c r="AT164" i="87"/>
  <c r="AP80" i="87"/>
  <c r="AN154" i="87"/>
  <c r="AH40" i="87"/>
  <c r="AH36" i="87"/>
  <c r="AN164" i="87"/>
  <c r="AP87" i="87"/>
  <c r="AN162" i="87"/>
  <c r="AG46" i="87"/>
  <c r="H5" i="87" s="1"/>
  <c r="AH35" i="87"/>
  <c r="AH44" i="87"/>
  <c r="AL164" i="87"/>
  <c r="AN155" i="87"/>
  <c r="AN84" i="87"/>
  <c r="AJ95" i="87"/>
  <c r="AT88" i="87"/>
  <c r="AN80" i="87"/>
  <c r="AJ93" i="87"/>
  <c r="AN79" i="87"/>
  <c r="AN85" i="87"/>
  <c r="AM91" i="87"/>
  <c r="AJ100" i="87"/>
  <c r="AH78" i="87"/>
  <c r="AT155" i="87"/>
  <c r="AT161" i="87"/>
  <c r="AT160" i="87"/>
  <c r="AJ98" i="87"/>
  <c r="AS166" i="87"/>
  <c r="AZ140" i="87"/>
  <c r="AT159" i="87"/>
  <c r="AT156" i="87"/>
  <c r="AT157" i="87"/>
  <c r="AT158" i="87"/>
  <c r="AT154" i="87"/>
  <c r="AT162" i="87"/>
  <c r="AN44" i="87"/>
  <c r="AJ97" i="87"/>
  <c r="BD37" i="87"/>
  <c r="AP36" i="87"/>
  <c r="AP34" i="87"/>
  <c r="AL163" i="87"/>
  <c r="AP35" i="87"/>
  <c r="AP42" i="87"/>
  <c r="AP33" i="87"/>
  <c r="BB141" i="87"/>
  <c r="AL160" i="87"/>
  <c r="AL158" i="87"/>
  <c r="AL157" i="87"/>
  <c r="AL155" i="87"/>
  <c r="AP40" i="87"/>
  <c r="AL162" i="87"/>
  <c r="AP39" i="87"/>
  <c r="AL154" i="87"/>
  <c r="AP37" i="87"/>
  <c r="AP43" i="87"/>
  <c r="AH82" i="87"/>
  <c r="BB26" i="87"/>
  <c r="AJ164" i="87"/>
  <c r="AX149" i="87"/>
  <c r="BD42" i="87"/>
  <c r="BD38" i="87"/>
  <c r="AK166" i="87"/>
  <c r="BB28" i="87"/>
  <c r="AG91" i="87"/>
  <c r="AL159" i="87"/>
  <c r="AO46" i="87"/>
  <c r="L5" i="87" s="1"/>
  <c r="AP35" i="86"/>
  <c r="AX87" i="87"/>
  <c r="AP39" i="86"/>
  <c r="AL37" i="86"/>
  <c r="AL41" i="86"/>
  <c r="AL44" i="87"/>
  <c r="AH148" i="87"/>
  <c r="AT43" i="87"/>
  <c r="AX85" i="87"/>
  <c r="AL43" i="86"/>
  <c r="AP34" i="86"/>
  <c r="AL36" i="86"/>
  <c r="AL33" i="86"/>
  <c r="AJ34" i="86"/>
  <c r="BD44" i="87"/>
  <c r="AN78" i="87"/>
  <c r="AN83" i="87"/>
  <c r="BB29" i="87"/>
  <c r="AW91" i="87"/>
  <c r="AN157" i="87"/>
  <c r="AM166" i="87"/>
  <c r="BD36" i="87"/>
  <c r="BC46" i="87"/>
  <c r="S5" i="87" s="1"/>
  <c r="AJ94" i="87"/>
  <c r="AJ103" i="87"/>
  <c r="AP41" i="86"/>
  <c r="AL42" i="86"/>
  <c r="AL38" i="86"/>
  <c r="AN87" i="87"/>
  <c r="AL148" i="87"/>
  <c r="AL149" i="87"/>
  <c r="AJ163" i="87"/>
  <c r="AP79" i="87"/>
  <c r="AL85" i="87"/>
  <c r="AX84" i="87"/>
  <c r="AN156" i="87"/>
  <c r="AH34" i="87"/>
  <c r="BB19" i="87"/>
  <c r="BD35" i="87"/>
  <c r="BD39" i="87"/>
  <c r="AT36" i="87"/>
  <c r="AJ101" i="87"/>
  <c r="AP37" i="86"/>
  <c r="AX82" i="87"/>
  <c r="AP42" i="86"/>
  <c r="AP36" i="86"/>
  <c r="AL40" i="86"/>
  <c r="AJ149" i="87"/>
  <c r="AX81" i="87"/>
  <c r="BD34" i="87"/>
  <c r="AZ79" i="87"/>
  <c r="AS46" i="87"/>
  <c r="N5" i="87" s="1"/>
  <c r="AI106" i="87"/>
  <c r="AX86" i="87"/>
  <c r="AX80" i="87"/>
  <c r="AT44" i="87"/>
  <c r="BD41" i="87"/>
  <c r="AT39" i="87"/>
  <c r="AK46" i="86"/>
  <c r="J4" i="86" s="1"/>
  <c r="AX78" i="87"/>
  <c r="BD33" i="87"/>
  <c r="AL43" i="87"/>
  <c r="AZ88" i="87"/>
  <c r="AX89" i="87"/>
  <c r="AX79" i="87"/>
  <c r="AJ102" i="87"/>
  <c r="AJ96" i="87"/>
  <c r="AZ89" i="87"/>
  <c r="AZ87" i="87"/>
  <c r="AT40" i="87"/>
  <c r="AP40" i="86"/>
  <c r="AP38" i="86"/>
  <c r="AP43" i="86"/>
  <c r="AL39" i="86"/>
  <c r="AJ148" i="87"/>
  <c r="AL153" i="87"/>
  <c r="AP38" i="87"/>
  <c r="BB18" i="87"/>
  <c r="BB25" i="87"/>
  <c r="BA31" i="87"/>
  <c r="R4" i="87" s="1"/>
  <c r="BB24" i="87"/>
  <c r="BB23" i="87"/>
  <c r="BB21" i="87"/>
  <c r="AL39" i="87"/>
  <c r="AZ86" i="87"/>
  <c r="AL38" i="87"/>
  <c r="BB20" i="87"/>
  <c r="BB22" i="87"/>
  <c r="AL37" i="87"/>
  <c r="AJ162" i="87"/>
  <c r="AL36" i="87"/>
  <c r="AV25" i="87"/>
  <c r="AU31" i="87"/>
  <c r="O4" i="87" s="1"/>
  <c r="AZ78" i="87"/>
  <c r="AL35" i="87"/>
  <c r="AZ85" i="87"/>
  <c r="AL42" i="87"/>
  <c r="AY91" i="87"/>
  <c r="AZ84" i="87"/>
  <c r="AZ82" i="87"/>
  <c r="AZ83" i="87"/>
  <c r="AZ81" i="87"/>
  <c r="AL41" i="87"/>
  <c r="AJ157" i="87"/>
  <c r="AL33" i="87"/>
  <c r="AJ156" i="87"/>
  <c r="AK46" i="87"/>
  <c r="J5" i="87" s="1"/>
  <c r="AJ153" i="87"/>
  <c r="AJ160" i="87"/>
  <c r="AV20" i="87"/>
  <c r="AT37" i="87"/>
  <c r="AP149" i="87"/>
  <c r="AV18" i="87"/>
  <c r="AV19" i="87"/>
  <c r="AI166" i="87"/>
  <c r="AT34" i="87"/>
  <c r="BB94" i="87"/>
  <c r="AJ159" i="87"/>
  <c r="AL34" i="87"/>
  <c r="AT41" i="87"/>
  <c r="BA106" i="87"/>
  <c r="AJ155" i="87"/>
  <c r="AT33" i="87"/>
  <c r="AJ158" i="87"/>
  <c r="AJ161" i="87"/>
  <c r="AX38" i="87"/>
  <c r="AT35" i="87"/>
  <c r="AZ39" i="87"/>
  <c r="AX37" i="87"/>
  <c r="AY46" i="87"/>
  <c r="Q5" i="87" s="1"/>
  <c r="AZ40" i="87"/>
  <c r="AZ38" i="87"/>
  <c r="AL147" i="87"/>
  <c r="AL139" i="87"/>
  <c r="BB138" i="87"/>
  <c r="BB146" i="87"/>
  <c r="BE150" i="87"/>
  <c r="BF142" i="87" s="1"/>
  <c r="AZ41" i="87"/>
  <c r="AZ33" i="87"/>
  <c r="AL79" i="87"/>
  <c r="BB96" i="87"/>
  <c r="BB101" i="87"/>
  <c r="AZ37" i="87"/>
  <c r="BB100" i="87"/>
  <c r="AZ36" i="87"/>
  <c r="BB99" i="87"/>
  <c r="BB98" i="87"/>
  <c r="AL141" i="87"/>
  <c r="AL145" i="87"/>
  <c r="AL143" i="87"/>
  <c r="AL142" i="87"/>
  <c r="AZ35" i="87"/>
  <c r="AZ42" i="87"/>
  <c r="AL140" i="87"/>
  <c r="AV22" i="87"/>
  <c r="AV21" i="87"/>
  <c r="BB95" i="87"/>
  <c r="BB97" i="87"/>
  <c r="AH149" i="87"/>
  <c r="AL161" i="87"/>
  <c r="BB102" i="87"/>
  <c r="BB103" i="87"/>
  <c r="AX39" i="87"/>
  <c r="AW46" i="87"/>
  <c r="P5" i="87" s="1"/>
  <c r="AP140" i="87"/>
  <c r="AO151" i="87"/>
  <c r="AP144" i="87"/>
  <c r="AV26" i="87"/>
  <c r="AP141" i="87"/>
  <c r="AX147" i="87"/>
  <c r="AX144" i="87"/>
  <c r="AV24" i="87"/>
  <c r="AV27" i="87"/>
  <c r="AP143" i="87"/>
  <c r="AK151" i="87"/>
  <c r="AL146" i="87"/>
  <c r="AL144" i="87"/>
  <c r="AX143" i="87"/>
  <c r="AX141" i="87"/>
  <c r="AP142" i="87"/>
  <c r="AX142" i="87"/>
  <c r="AX138" i="87"/>
  <c r="AX145" i="87"/>
  <c r="AW151" i="87"/>
  <c r="AX36" i="87"/>
  <c r="AP148" i="87"/>
  <c r="AX35" i="87"/>
  <c r="AX42" i="87"/>
  <c r="AT89" i="87"/>
  <c r="AT85" i="87"/>
  <c r="AL82" i="87"/>
  <c r="AZ146" i="87"/>
  <c r="AN94" i="87"/>
  <c r="AT82" i="87"/>
  <c r="AS91" i="87"/>
  <c r="AL81" i="87"/>
  <c r="AZ143" i="87"/>
  <c r="AZ138" i="87"/>
  <c r="AN101" i="87"/>
  <c r="AT81" i="87"/>
  <c r="AT84" i="87"/>
  <c r="AZ148" i="87"/>
  <c r="AN103" i="87"/>
  <c r="AL86" i="87"/>
  <c r="AL80" i="87"/>
  <c r="AZ141" i="87"/>
  <c r="AZ145" i="87"/>
  <c r="AN99" i="87"/>
  <c r="AN93" i="87"/>
  <c r="AT80" i="87"/>
  <c r="AT83" i="87"/>
  <c r="AL78" i="87"/>
  <c r="AL87" i="87"/>
  <c r="AZ142" i="87"/>
  <c r="AY151" i="87"/>
  <c r="AN98" i="87"/>
  <c r="AN100" i="87"/>
  <c r="AN97" i="87"/>
  <c r="AM106" i="87"/>
  <c r="AT79" i="87"/>
  <c r="AZ149" i="87"/>
  <c r="AN104" i="87"/>
  <c r="AK91" i="87"/>
  <c r="AL88" i="87"/>
  <c r="AZ139" i="87"/>
  <c r="AN96" i="87"/>
  <c r="AT86" i="87"/>
  <c r="AL84" i="87"/>
  <c r="AZ147" i="87"/>
  <c r="AN95" i="87"/>
  <c r="AL89" i="87"/>
  <c r="AX34" i="87"/>
  <c r="AX41" i="87"/>
  <c r="AX33" i="87"/>
  <c r="AX139" i="87"/>
  <c r="AX146" i="87"/>
  <c r="BB139" i="87"/>
  <c r="BB149" i="87"/>
  <c r="BB145" i="87"/>
  <c r="BA151" i="87"/>
  <c r="BB144" i="87"/>
  <c r="BB140" i="87"/>
  <c r="BB143" i="87"/>
  <c r="BB147" i="87"/>
  <c r="BE30" i="87"/>
  <c r="BF27" i="87" s="1"/>
  <c r="AN39" i="87"/>
  <c r="AP147" i="87"/>
  <c r="AP139" i="87"/>
  <c r="AP146" i="87"/>
  <c r="AN37" i="87"/>
  <c r="AP138" i="87"/>
  <c r="AX148" i="87"/>
  <c r="AJ138" i="87"/>
  <c r="AV44" i="87"/>
  <c r="AP89" i="87"/>
  <c r="AP83" i="87"/>
  <c r="AP82" i="87"/>
  <c r="AJ141" i="87"/>
  <c r="AV40" i="87"/>
  <c r="BB44" i="87"/>
  <c r="AV42" i="87"/>
  <c r="AH139" i="87"/>
  <c r="AH145" i="87"/>
  <c r="AG151" i="87"/>
  <c r="AJ142" i="87"/>
  <c r="AH140" i="87"/>
  <c r="AJ140" i="87"/>
  <c r="AH147" i="87"/>
  <c r="AJ147" i="87"/>
  <c r="AV34" i="87"/>
  <c r="AN38" i="87"/>
  <c r="AN36" i="87"/>
  <c r="AH146" i="87"/>
  <c r="AV38" i="87"/>
  <c r="AP29" i="85"/>
  <c r="AH138" i="87"/>
  <c r="AV37" i="87"/>
  <c r="AN41" i="87"/>
  <c r="AN33" i="87"/>
  <c r="AH144" i="87"/>
  <c r="AV36" i="87"/>
  <c r="AN35" i="87"/>
  <c r="AH143" i="87"/>
  <c r="AJ144" i="87"/>
  <c r="AV41" i="87"/>
  <c r="AN42" i="87"/>
  <c r="AH142" i="87"/>
  <c r="AJ143" i="87"/>
  <c r="AV33" i="87"/>
  <c r="AM46" i="87"/>
  <c r="K5" i="87" s="1"/>
  <c r="AJ145" i="87"/>
  <c r="AJ139" i="87"/>
  <c r="AU46" i="87"/>
  <c r="O5" i="87" s="1"/>
  <c r="AN34" i="87"/>
  <c r="BE165" i="87"/>
  <c r="BF154" i="87" s="1"/>
  <c r="AI151" i="87"/>
  <c r="AV35" i="87"/>
  <c r="BE45" i="87"/>
  <c r="BF37" i="87" s="1"/>
  <c r="AV145" i="87"/>
  <c r="AU151" i="87"/>
  <c r="BE90" i="87"/>
  <c r="BF88" i="87" s="1"/>
  <c r="AV89" i="87"/>
  <c r="AV143" i="87"/>
  <c r="AV139" i="87"/>
  <c r="BB89" i="87"/>
  <c r="AV142" i="87"/>
  <c r="AV141" i="87"/>
  <c r="AV147" i="87"/>
  <c r="AV146" i="87"/>
  <c r="AJ28" i="87"/>
  <c r="AV140" i="87"/>
  <c r="AZ29" i="82"/>
  <c r="BE45" i="82"/>
  <c r="BF34" i="82" s="1"/>
  <c r="AZ18" i="82"/>
  <c r="AT28" i="87"/>
  <c r="BD24" i="82"/>
  <c r="AP28" i="87"/>
  <c r="AL19" i="82"/>
  <c r="AX22" i="82"/>
  <c r="BE45" i="85"/>
  <c r="BE46" i="85" s="1"/>
  <c r="T4" i="85" s="1"/>
  <c r="AL104" i="87"/>
  <c r="AH29" i="82"/>
  <c r="AL22" i="82"/>
  <c r="AX19" i="82"/>
  <c r="AL21" i="82"/>
  <c r="AX19" i="87"/>
  <c r="AX26" i="87"/>
  <c r="AX18" i="87"/>
  <c r="AX20" i="87"/>
  <c r="AX21" i="87"/>
  <c r="AX22" i="87"/>
  <c r="AX23" i="87"/>
  <c r="AX24" i="87"/>
  <c r="AW31" i="87"/>
  <c r="P4" i="87" s="1"/>
  <c r="AX25" i="87"/>
  <c r="AX27" i="87"/>
  <c r="AR98" i="87"/>
  <c r="AR99" i="87"/>
  <c r="AQ106" i="87"/>
  <c r="AR100" i="87"/>
  <c r="AR93" i="87"/>
  <c r="AR101" i="87"/>
  <c r="AR94" i="87"/>
  <c r="AR102" i="87"/>
  <c r="AR95" i="87"/>
  <c r="AR96" i="87"/>
  <c r="AR97" i="87"/>
  <c r="AH153" i="87"/>
  <c r="AH161" i="87"/>
  <c r="AH154" i="87"/>
  <c r="AH162" i="87"/>
  <c r="AH155" i="87"/>
  <c r="AH156" i="87"/>
  <c r="AH157" i="87"/>
  <c r="AH158" i="87"/>
  <c r="AH159" i="87"/>
  <c r="AG166" i="87"/>
  <c r="AH160" i="87"/>
  <c r="BD23" i="87"/>
  <c r="BD24" i="87"/>
  <c r="BC31" i="87"/>
  <c r="S4" i="87" s="1"/>
  <c r="BD25" i="87"/>
  <c r="BD19" i="87"/>
  <c r="BD26" i="87"/>
  <c r="BD18" i="87"/>
  <c r="BD20" i="87"/>
  <c r="BD21" i="87"/>
  <c r="BD22" i="87"/>
  <c r="BD27" i="87"/>
  <c r="BD144" i="87"/>
  <c r="BC151" i="87"/>
  <c r="BD145" i="87"/>
  <c r="BD146" i="87"/>
  <c r="BD147" i="87"/>
  <c r="BD138" i="87"/>
  <c r="BD139" i="87"/>
  <c r="BD141" i="87"/>
  <c r="BD140" i="87"/>
  <c r="BD142" i="87"/>
  <c r="BD143" i="87"/>
  <c r="AY31" i="87"/>
  <c r="Q4" i="87" s="1"/>
  <c r="AZ25" i="87"/>
  <c r="AZ18" i="87"/>
  <c r="AZ26" i="87"/>
  <c r="AZ19" i="87"/>
  <c r="AZ20" i="87"/>
  <c r="AZ21" i="87"/>
  <c r="AZ22" i="87"/>
  <c r="AZ23" i="87"/>
  <c r="AZ24" i="87"/>
  <c r="AZ27" i="87"/>
  <c r="AX28" i="87"/>
  <c r="BD28" i="87"/>
  <c r="AQ46" i="87"/>
  <c r="M5" i="87" s="1"/>
  <c r="AR40" i="87"/>
  <c r="AR33" i="87"/>
  <c r="AR41" i="87"/>
  <c r="AR34" i="87"/>
  <c r="AR42" i="87"/>
  <c r="AR35" i="87"/>
  <c r="AR36" i="87"/>
  <c r="AR37" i="87"/>
  <c r="AR38" i="87"/>
  <c r="AR39" i="87"/>
  <c r="AZ28" i="87"/>
  <c r="AN139" i="87"/>
  <c r="AN147" i="87"/>
  <c r="AN140" i="87"/>
  <c r="AN141" i="87"/>
  <c r="AN142" i="87"/>
  <c r="AN143" i="87"/>
  <c r="AN144" i="87"/>
  <c r="AM151" i="87"/>
  <c r="AN145" i="87"/>
  <c r="AN138" i="87"/>
  <c r="AN146" i="87"/>
  <c r="AZ164" i="87"/>
  <c r="AZ159" i="87"/>
  <c r="AY166" i="87"/>
  <c r="AZ160" i="87"/>
  <c r="AZ153" i="87"/>
  <c r="AZ161" i="87"/>
  <c r="AZ154" i="87"/>
  <c r="AZ162" i="87"/>
  <c r="AZ155" i="87"/>
  <c r="AZ156" i="87"/>
  <c r="AZ157" i="87"/>
  <c r="AZ158" i="87"/>
  <c r="BD82" i="87"/>
  <c r="BD83" i="87"/>
  <c r="BD78" i="87"/>
  <c r="BD79" i="87"/>
  <c r="BD80" i="87"/>
  <c r="BD81" i="87"/>
  <c r="BD84" i="87"/>
  <c r="BD85" i="87"/>
  <c r="BD86" i="87"/>
  <c r="BC91" i="87"/>
  <c r="BD87" i="87"/>
  <c r="AR140" i="87"/>
  <c r="AR141" i="87"/>
  <c r="AR142" i="87"/>
  <c r="AR144" i="87"/>
  <c r="AQ151" i="87"/>
  <c r="AR138" i="87"/>
  <c r="AR139" i="87"/>
  <c r="AR143" i="87"/>
  <c r="AR145" i="87"/>
  <c r="AR146" i="87"/>
  <c r="AR147" i="87"/>
  <c r="AH164" i="87"/>
  <c r="AN22" i="87"/>
  <c r="AN23" i="87"/>
  <c r="AN24" i="87"/>
  <c r="AM31" i="87"/>
  <c r="K4" i="87" s="1"/>
  <c r="AN25" i="87"/>
  <c r="AN19" i="87"/>
  <c r="AN26" i="87"/>
  <c r="AN18" i="87"/>
  <c r="AN20" i="87"/>
  <c r="AN21" i="87"/>
  <c r="AN27" i="87"/>
  <c r="AV79" i="87"/>
  <c r="AV87" i="87"/>
  <c r="AV80" i="87"/>
  <c r="AV81" i="87"/>
  <c r="AV82" i="87"/>
  <c r="AV83" i="87"/>
  <c r="AV84" i="87"/>
  <c r="AU91" i="87"/>
  <c r="AV85" i="87"/>
  <c r="AV78" i="87"/>
  <c r="AV86" i="87"/>
  <c r="AL23" i="87"/>
  <c r="AL24" i="87"/>
  <c r="AK31" i="87"/>
  <c r="J4" i="87" s="1"/>
  <c r="AL25" i="87"/>
  <c r="AL19" i="87"/>
  <c r="AL26" i="87"/>
  <c r="AL18" i="87"/>
  <c r="AL20" i="87"/>
  <c r="AL21" i="87"/>
  <c r="AL22" i="87"/>
  <c r="AL27" i="87"/>
  <c r="BD103" i="87"/>
  <c r="AR18" i="87"/>
  <c r="AR26" i="87"/>
  <c r="AR19" i="87"/>
  <c r="AR20" i="87"/>
  <c r="AR21" i="87"/>
  <c r="AR22" i="87"/>
  <c r="AR23" i="87"/>
  <c r="AR24" i="87"/>
  <c r="AQ31" i="87"/>
  <c r="M4" i="87" s="1"/>
  <c r="AR25" i="87"/>
  <c r="AR27" i="87"/>
  <c r="AR43" i="87"/>
  <c r="AX27" i="82"/>
  <c r="AS31" i="87"/>
  <c r="N4" i="87" s="1"/>
  <c r="AT25" i="87"/>
  <c r="AT19" i="87"/>
  <c r="AT26" i="87"/>
  <c r="AT18" i="87"/>
  <c r="AT20" i="87"/>
  <c r="AT21" i="87"/>
  <c r="AT22" i="87"/>
  <c r="AT23" i="87"/>
  <c r="AT24" i="87"/>
  <c r="AT27" i="87"/>
  <c r="BD148" i="87"/>
  <c r="AJ82" i="87"/>
  <c r="AJ83" i="87"/>
  <c r="AJ84" i="87"/>
  <c r="AI91" i="87"/>
  <c r="AJ85" i="87"/>
  <c r="AJ78" i="87"/>
  <c r="AJ86" i="87"/>
  <c r="AJ79" i="87"/>
  <c r="AJ87" i="87"/>
  <c r="AJ80" i="87"/>
  <c r="AJ81" i="87"/>
  <c r="BA46" i="87"/>
  <c r="R5" i="87" s="1"/>
  <c r="BB40" i="87"/>
  <c r="BB33" i="87"/>
  <c r="BB41" i="87"/>
  <c r="BB34" i="87"/>
  <c r="BB42" i="87"/>
  <c r="BB35" i="87"/>
  <c r="BB36" i="87"/>
  <c r="BB37" i="87"/>
  <c r="BB38" i="87"/>
  <c r="BB39" i="87"/>
  <c r="AN28" i="87"/>
  <c r="AZ29" i="87"/>
  <c r="AL99" i="87"/>
  <c r="AK106" i="87"/>
  <c r="AL100" i="87"/>
  <c r="AL93" i="87"/>
  <c r="AL101" i="87"/>
  <c r="AL94" i="87"/>
  <c r="AL102" i="87"/>
  <c r="AL95" i="87"/>
  <c r="AL96" i="87"/>
  <c r="AL97" i="87"/>
  <c r="AL98" i="87"/>
  <c r="AN148" i="87"/>
  <c r="AL28" i="87"/>
  <c r="BD29" i="87"/>
  <c r="BD89" i="87"/>
  <c r="AR28" i="87"/>
  <c r="AR148" i="87"/>
  <c r="AT140" i="87"/>
  <c r="AT142" i="87"/>
  <c r="AT143" i="87"/>
  <c r="AT144" i="87"/>
  <c r="AS151" i="87"/>
  <c r="AT145" i="87"/>
  <c r="AT138" i="87"/>
  <c r="AT146" i="87"/>
  <c r="AT139" i="87"/>
  <c r="AT147" i="87"/>
  <c r="AT141" i="87"/>
  <c r="AN29" i="87"/>
  <c r="BB84" i="87"/>
  <c r="BA91" i="87"/>
  <c r="BB85" i="87"/>
  <c r="BB78" i="87"/>
  <c r="BB86" i="87"/>
  <c r="BB79" i="87"/>
  <c r="BB87" i="87"/>
  <c r="BB80" i="87"/>
  <c r="BB81" i="87"/>
  <c r="BB82" i="87"/>
  <c r="BB83" i="87"/>
  <c r="BD149" i="87"/>
  <c r="AH19" i="87"/>
  <c r="AH26" i="87"/>
  <c r="AH18" i="87"/>
  <c r="AH20" i="87"/>
  <c r="AH21" i="87"/>
  <c r="AH22" i="87"/>
  <c r="AH23" i="87"/>
  <c r="AH24" i="87"/>
  <c r="AG31" i="87"/>
  <c r="H4" i="87" s="1"/>
  <c r="AH25" i="87"/>
  <c r="AH27" i="87"/>
  <c r="AT148" i="87"/>
  <c r="BE105" i="87"/>
  <c r="BF104" i="87" s="1"/>
  <c r="AH96" i="87"/>
  <c r="AH97" i="87"/>
  <c r="AH98" i="87"/>
  <c r="AH99" i="87"/>
  <c r="AG106" i="87"/>
  <c r="AH100" i="87"/>
  <c r="AH93" i="87"/>
  <c r="AH101" i="87"/>
  <c r="AH94" i="87"/>
  <c r="AH102" i="87"/>
  <c r="AH95" i="87"/>
  <c r="AJ18" i="87"/>
  <c r="AJ20" i="87"/>
  <c r="AJ21" i="87"/>
  <c r="AJ22" i="87"/>
  <c r="AJ23" i="87"/>
  <c r="AJ24" i="87"/>
  <c r="AI31" i="87"/>
  <c r="I4" i="87" s="1"/>
  <c r="AJ25" i="87"/>
  <c r="AJ19" i="87"/>
  <c r="AJ26" i="87"/>
  <c r="AJ27" i="87"/>
  <c r="BD94" i="87"/>
  <c r="BD102" i="87"/>
  <c r="BD95" i="87"/>
  <c r="BD96" i="87"/>
  <c r="BD97" i="87"/>
  <c r="BD98" i="87"/>
  <c r="BD99" i="87"/>
  <c r="BC106" i="87"/>
  <c r="BD100" i="87"/>
  <c r="BD93" i="87"/>
  <c r="BD101" i="87"/>
  <c r="AT149" i="87"/>
  <c r="AR44" i="87"/>
  <c r="AH28" i="87"/>
  <c r="AH29" i="87"/>
  <c r="AP22" i="87"/>
  <c r="AP23" i="87"/>
  <c r="AP24" i="87"/>
  <c r="AO31" i="87"/>
  <c r="L4" i="87" s="1"/>
  <c r="AP25" i="87"/>
  <c r="AP19" i="87"/>
  <c r="AP26" i="87"/>
  <c r="AP18" i="87"/>
  <c r="AP20" i="87"/>
  <c r="AP21" i="87"/>
  <c r="AP27" i="87"/>
  <c r="AR154" i="87"/>
  <c r="AR162" i="87"/>
  <c r="AR155" i="87"/>
  <c r="AQ166" i="87"/>
  <c r="AR153" i="87"/>
  <c r="AR156" i="87"/>
  <c r="AR157" i="87"/>
  <c r="AR158" i="87"/>
  <c r="AR159" i="87"/>
  <c r="AR160" i="87"/>
  <c r="AR161" i="87"/>
  <c r="AP163" i="87"/>
  <c r="AO166" i="87"/>
  <c r="AP160" i="87"/>
  <c r="AP153" i="87"/>
  <c r="AP161" i="87"/>
  <c r="AP154" i="87"/>
  <c r="AP162" i="87"/>
  <c r="AP156" i="87"/>
  <c r="AP155" i="87"/>
  <c r="AP157" i="87"/>
  <c r="AP158" i="87"/>
  <c r="AP159" i="87"/>
  <c r="AR164" i="87"/>
  <c r="AZ163" i="87"/>
  <c r="AX29" i="87"/>
  <c r="AR29" i="82"/>
  <c r="AZ35" i="82"/>
  <c r="BD27" i="82"/>
  <c r="AN149" i="87"/>
  <c r="AH104" i="87"/>
  <c r="AJ88" i="87"/>
  <c r="AH163" i="87"/>
  <c r="AR103" i="87"/>
  <c r="AS31" i="82"/>
  <c r="N3" i="82" s="1"/>
  <c r="BD29" i="85"/>
  <c r="BE30" i="85"/>
  <c r="BF23" i="85" s="1"/>
  <c r="AX43" i="82"/>
  <c r="AJ28" i="82"/>
  <c r="BB29" i="82"/>
  <c r="AH28" i="82"/>
  <c r="AN36" i="82"/>
  <c r="AZ24" i="82"/>
  <c r="AN35" i="82"/>
  <c r="AZ23" i="82"/>
  <c r="AR44" i="86"/>
  <c r="BB29" i="85"/>
  <c r="AZ22" i="82"/>
  <c r="AG31" i="82"/>
  <c r="H3" i="82" s="1"/>
  <c r="AX26" i="82"/>
  <c r="BB25" i="82"/>
  <c r="AZ25" i="82"/>
  <c r="AH26" i="82"/>
  <c r="AW31" i="82"/>
  <c r="P3" i="82" s="1"/>
  <c r="AL18" i="82"/>
  <c r="AZ28" i="82"/>
  <c r="AY31" i="82"/>
  <c r="Q3" i="82" s="1"/>
  <c r="AT44" i="86"/>
  <c r="AH25" i="82"/>
  <c r="BB23" i="82"/>
  <c r="AN43" i="82"/>
  <c r="BB22" i="82"/>
  <c r="AL35" i="82"/>
  <c r="AX43" i="85"/>
  <c r="AT29" i="85"/>
  <c r="AL42" i="82"/>
  <c r="AV30" i="86"/>
  <c r="AZ34" i="82"/>
  <c r="BB21" i="82"/>
  <c r="AY46" i="82"/>
  <c r="Q4" i="82" s="1"/>
  <c r="BB20" i="82"/>
  <c r="AZ21" i="82"/>
  <c r="AN39" i="82"/>
  <c r="AL39" i="82"/>
  <c r="AM46" i="82"/>
  <c r="K4" i="82" s="1"/>
  <c r="AH23" i="82"/>
  <c r="AZ39" i="82"/>
  <c r="AH20" i="82"/>
  <c r="AX18" i="82"/>
  <c r="AN44" i="82"/>
  <c r="BB19" i="82"/>
  <c r="AZ27" i="82"/>
  <c r="AN34" i="82"/>
  <c r="AL38" i="82"/>
  <c r="BA31" i="82"/>
  <c r="R3" i="82" s="1"/>
  <c r="AN40" i="82"/>
  <c r="AZ37" i="82"/>
  <c r="AH19" i="82"/>
  <c r="AL44" i="82"/>
  <c r="AN33" i="82"/>
  <c r="AL37" i="82"/>
  <c r="AH24" i="85"/>
  <c r="AG31" i="85"/>
  <c r="H3" i="85" s="1"/>
  <c r="AH25" i="85"/>
  <c r="AH18" i="85"/>
  <c r="AH27" i="85"/>
  <c r="AH20" i="85"/>
  <c r="AH22" i="85"/>
  <c r="AH19" i="85"/>
  <c r="AH21" i="85"/>
  <c r="AH23" i="85"/>
  <c r="AH26" i="85"/>
  <c r="BD34" i="85"/>
  <c r="BD33" i="85"/>
  <c r="BD35" i="85"/>
  <c r="BD36" i="85"/>
  <c r="BD37" i="85"/>
  <c r="BD38" i="85"/>
  <c r="BD39" i="85"/>
  <c r="BC46" i="85"/>
  <c r="S4" i="85" s="1"/>
  <c r="BD40" i="85"/>
  <c r="BD41" i="85"/>
  <c r="BD42" i="85"/>
  <c r="AT34" i="85"/>
  <c r="AT41" i="85"/>
  <c r="AT33" i="85"/>
  <c r="AT35" i="85"/>
  <c r="AT36" i="85"/>
  <c r="AT37" i="85"/>
  <c r="AT38" i="85"/>
  <c r="AT39" i="85"/>
  <c r="AS46" i="85"/>
  <c r="N4" i="85" s="1"/>
  <c r="AT40" i="85"/>
  <c r="AT42" i="85"/>
  <c r="AX28" i="85"/>
  <c r="AH28" i="85"/>
  <c r="AP36" i="85"/>
  <c r="AP37" i="85"/>
  <c r="AP38" i="85"/>
  <c r="AP39" i="85"/>
  <c r="AO46" i="85"/>
  <c r="L4" i="85" s="1"/>
  <c r="AP40" i="85"/>
  <c r="AP33" i="85"/>
  <c r="AP41" i="85"/>
  <c r="AP34" i="85"/>
  <c r="AP35" i="85"/>
  <c r="AP42" i="85"/>
  <c r="AT21" i="86"/>
  <c r="AT22" i="86"/>
  <c r="AT23" i="86"/>
  <c r="AT18" i="86"/>
  <c r="AT25" i="86"/>
  <c r="AT19" i="86"/>
  <c r="AT20" i="86"/>
  <c r="AT24" i="86"/>
  <c r="AT26" i="86"/>
  <c r="AS31" i="86"/>
  <c r="N3" i="86" s="1"/>
  <c r="AT27" i="86"/>
  <c r="BD43" i="85"/>
  <c r="AW31" i="85"/>
  <c r="P3" i="85" s="1"/>
  <c r="AX25" i="85"/>
  <c r="AX19" i="85"/>
  <c r="AX26" i="85"/>
  <c r="AX18" i="85"/>
  <c r="AX20" i="85"/>
  <c r="AX21" i="85"/>
  <c r="AX22" i="85"/>
  <c r="AX23" i="85"/>
  <c r="AX24" i="85"/>
  <c r="AX27" i="85"/>
  <c r="AT43" i="85"/>
  <c r="AL35" i="85"/>
  <c r="AL36" i="85"/>
  <c r="AL37" i="85"/>
  <c r="AL38" i="85"/>
  <c r="AL39" i="85"/>
  <c r="AK46" i="85"/>
  <c r="J4" i="85" s="1"/>
  <c r="AL40" i="85"/>
  <c r="AL33" i="85"/>
  <c r="AL41" i="85"/>
  <c r="AL34" i="85"/>
  <c r="AL42" i="85"/>
  <c r="AP43" i="85"/>
  <c r="AL27" i="82"/>
  <c r="AL28" i="82"/>
  <c r="BD23" i="82"/>
  <c r="BB36" i="86"/>
  <c r="BB37" i="86"/>
  <c r="BB38" i="86"/>
  <c r="BB41" i="86"/>
  <c r="BB42" i="86"/>
  <c r="BB33" i="86"/>
  <c r="BB35" i="86"/>
  <c r="BA46" i="86"/>
  <c r="R4" i="86" s="1"/>
  <c r="BB34" i="86"/>
  <c r="BB39" i="86"/>
  <c r="BB40" i="86"/>
  <c r="AZ37" i="85"/>
  <c r="AZ38" i="85"/>
  <c r="AZ39" i="85"/>
  <c r="AY46" i="85"/>
  <c r="Q4" i="85" s="1"/>
  <c r="AZ40" i="85"/>
  <c r="AZ33" i="85"/>
  <c r="AZ34" i="85"/>
  <c r="AZ35" i="85"/>
  <c r="AZ36" i="85"/>
  <c r="AZ41" i="85"/>
  <c r="AZ42" i="85"/>
  <c r="AR36" i="86"/>
  <c r="AR39" i="86"/>
  <c r="AR37" i="86"/>
  <c r="AR38" i="86"/>
  <c r="AQ46" i="86"/>
  <c r="M4" i="86" s="1"/>
  <c r="AR35" i="86"/>
  <c r="AR33" i="86"/>
  <c r="AR41" i="86"/>
  <c r="AR34" i="86"/>
  <c r="AR40" i="86"/>
  <c r="AR42" i="86"/>
  <c r="AL43" i="85"/>
  <c r="AJ36" i="85"/>
  <c r="AJ37" i="85"/>
  <c r="AJ38" i="85"/>
  <c r="AJ39" i="85"/>
  <c r="AI46" i="85"/>
  <c r="I4" i="85" s="1"/>
  <c r="AJ40" i="85"/>
  <c r="AJ34" i="85"/>
  <c r="AJ41" i="85"/>
  <c r="AJ33" i="85"/>
  <c r="AJ35" i="85"/>
  <c r="AJ42" i="85"/>
  <c r="BA31" i="85"/>
  <c r="R3" i="85" s="1"/>
  <c r="BB25" i="85"/>
  <c r="BB18" i="85"/>
  <c r="BB26" i="85"/>
  <c r="BB19" i="85"/>
  <c r="BB20" i="85"/>
  <c r="BB21" i="85"/>
  <c r="BB22" i="85"/>
  <c r="BB23" i="85"/>
  <c r="BB24" i="85"/>
  <c r="BB27" i="85"/>
  <c r="AT24" i="82"/>
  <c r="AL26" i="82"/>
  <c r="BD21" i="82"/>
  <c r="AX21" i="86"/>
  <c r="AX22" i="86"/>
  <c r="AX23" i="86"/>
  <c r="AX19" i="86"/>
  <c r="AX20" i="86"/>
  <c r="AX24" i="86"/>
  <c r="AX26" i="86"/>
  <c r="AW31" i="86"/>
  <c r="P3" i="86" s="1"/>
  <c r="AX25" i="86"/>
  <c r="AX18" i="86"/>
  <c r="AX27" i="86"/>
  <c r="AL21" i="85"/>
  <c r="AL22" i="85"/>
  <c r="AL23" i="85"/>
  <c r="AL24" i="85"/>
  <c r="AK31" i="85"/>
  <c r="J3" i="85" s="1"/>
  <c r="AL25" i="85"/>
  <c r="AL18" i="85"/>
  <c r="AL26" i="85"/>
  <c r="AL19" i="85"/>
  <c r="AL20" i="85"/>
  <c r="AL27" i="85"/>
  <c r="BD18" i="86"/>
  <c r="BD26" i="86"/>
  <c r="BD21" i="86"/>
  <c r="BD19" i="86"/>
  <c r="BD20" i="86"/>
  <c r="BD22" i="86"/>
  <c r="BD23" i="86"/>
  <c r="BD24" i="86"/>
  <c r="BD25" i="86"/>
  <c r="BC31" i="86"/>
  <c r="S3" i="86" s="1"/>
  <c r="BD27" i="86"/>
  <c r="BE30" i="86"/>
  <c r="BF29" i="86" s="1"/>
  <c r="AZ43" i="85"/>
  <c r="AT44" i="85"/>
  <c r="AJ43" i="85"/>
  <c r="BB43" i="86"/>
  <c r="AT19" i="82"/>
  <c r="BD29" i="82"/>
  <c r="AT20" i="82"/>
  <c r="AX29" i="82"/>
  <c r="AT27" i="82"/>
  <c r="AT21" i="82"/>
  <c r="AZ38" i="82"/>
  <c r="AH24" i="82"/>
  <c r="AX23" i="82"/>
  <c r="AX25" i="82"/>
  <c r="AL29" i="82"/>
  <c r="AL20" i="82"/>
  <c r="AZ20" i="82"/>
  <c r="AZ24" i="86"/>
  <c r="AZ19" i="86"/>
  <c r="AY31" i="86"/>
  <c r="Q3" i="86" s="1"/>
  <c r="AZ25" i="86"/>
  <c r="AZ18" i="86"/>
  <c r="AZ26" i="86"/>
  <c r="AZ20" i="86"/>
  <c r="AZ21" i="86"/>
  <c r="AZ22" i="86"/>
  <c r="AZ23" i="86"/>
  <c r="AZ27" i="86"/>
  <c r="AV24" i="85"/>
  <c r="AU31" i="85"/>
  <c r="O3" i="85" s="1"/>
  <c r="AV25" i="85"/>
  <c r="AV18" i="85"/>
  <c r="AV26" i="85"/>
  <c r="AV22" i="85"/>
  <c r="AV23" i="85"/>
  <c r="AV27" i="85"/>
  <c r="AV20" i="85"/>
  <c r="AV19" i="85"/>
  <c r="AV21" i="85"/>
  <c r="AH29" i="85"/>
  <c r="BB44" i="86"/>
  <c r="BD29" i="86"/>
  <c r="BD20" i="85"/>
  <c r="BD27" i="85"/>
  <c r="BD21" i="85"/>
  <c r="BD22" i="85"/>
  <c r="BD26" i="85"/>
  <c r="BD19" i="85"/>
  <c r="BC31" i="85"/>
  <c r="S3" i="85" s="1"/>
  <c r="BD18" i="85"/>
  <c r="BD24" i="85"/>
  <c r="BD23" i="85"/>
  <c r="BD25" i="85"/>
  <c r="BE45" i="86"/>
  <c r="BF43" i="86" s="1"/>
  <c r="BD44" i="85"/>
  <c r="AT23" i="82"/>
  <c r="AL25" i="82"/>
  <c r="BB44" i="85"/>
  <c r="BB39" i="85"/>
  <c r="BA46" i="85"/>
  <c r="R4" i="85" s="1"/>
  <c r="BB40" i="85"/>
  <c r="BB34" i="85"/>
  <c r="BB33" i="85"/>
  <c r="BB35" i="85"/>
  <c r="BB36" i="85"/>
  <c r="BB37" i="85"/>
  <c r="BB38" i="85"/>
  <c r="BB41" i="85"/>
  <c r="BB42" i="85"/>
  <c r="AR23" i="86"/>
  <c r="AR24" i="86"/>
  <c r="AQ31" i="86"/>
  <c r="M3" i="86" s="1"/>
  <c r="AR25" i="86"/>
  <c r="AR22" i="86"/>
  <c r="AR26" i="86"/>
  <c r="AR18" i="86"/>
  <c r="AR20" i="86"/>
  <c r="AR19" i="86"/>
  <c r="AR21" i="86"/>
  <c r="AR27" i="86"/>
  <c r="AT29" i="86"/>
  <c r="AX29" i="86"/>
  <c r="AT29" i="82"/>
  <c r="AT18" i="82"/>
  <c r="AV44" i="82"/>
  <c r="AT28" i="82"/>
  <c r="AT26" i="82"/>
  <c r="AZ42" i="82"/>
  <c r="AZ44" i="82"/>
  <c r="AH22" i="82"/>
  <c r="AX21" i="82"/>
  <c r="AX24" i="82"/>
  <c r="AK31" i="82"/>
  <c r="J3" i="82" s="1"/>
  <c r="BD25" i="82"/>
  <c r="AZ19" i="82"/>
  <c r="AX37" i="85"/>
  <c r="AX38" i="85"/>
  <c r="AX39" i="85"/>
  <c r="AW46" i="85"/>
  <c r="P4" i="85" s="1"/>
  <c r="AX40" i="85"/>
  <c r="AX34" i="85"/>
  <c r="AX41" i="85"/>
  <c r="AX33" i="85"/>
  <c r="AX35" i="85"/>
  <c r="AX36" i="85"/>
  <c r="AX42" i="85"/>
  <c r="BB43" i="85"/>
  <c r="AL44" i="85"/>
  <c r="AR29" i="86"/>
  <c r="AU46" i="85"/>
  <c r="O4" i="85" s="1"/>
  <c r="AV40" i="85"/>
  <c r="AV34" i="85"/>
  <c r="AV33" i="85"/>
  <c r="AV35" i="85"/>
  <c r="AV36" i="85"/>
  <c r="AV37" i="85"/>
  <c r="AV38" i="85"/>
  <c r="AV39" i="85"/>
  <c r="AV41" i="85"/>
  <c r="AV42" i="85"/>
  <c r="AK31" i="86"/>
  <c r="J3" i="86" s="1"/>
  <c r="AL25" i="86"/>
  <c r="AL18" i="86"/>
  <c r="AL26" i="86"/>
  <c r="AL19" i="86"/>
  <c r="AL22" i="86"/>
  <c r="AL23" i="86"/>
  <c r="AL24" i="86"/>
  <c r="AL20" i="86"/>
  <c r="AL21" i="86"/>
  <c r="AL27" i="86"/>
  <c r="AL29" i="86"/>
  <c r="AZ21" i="85"/>
  <c r="AZ22" i="85"/>
  <c r="AZ23" i="85"/>
  <c r="AZ24" i="85"/>
  <c r="AY31" i="85"/>
  <c r="Q3" i="85" s="1"/>
  <c r="AZ25" i="85"/>
  <c r="AZ18" i="85"/>
  <c r="AZ19" i="85"/>
  <c r="AZ26" i="85"/>
  <c r="AZ20" i="85"/>
  <c r="AZ27" i="85"/>
  <c r="AX28" i="86"/>
  <c r="AL28" i="86"/>
  <c r="AS31" i="85"/>
  <c r="N3" i="85" s="1"/>
  <c r="AT25" i="85"/>
  <c r="AT18" i="85"/>
  <c r="AT19" i="85"/>
  <c r="AT26" i="85"/>
  <c r="AT20" i="85"/>
  <c r="AT21" i="85"/>
  <c r="AT22" i="85"/>
  <c r="AT23" i="85"/>
  <c r="AT24" i="85"/>
  <c r="AT27" i="85"/>
  <c r="AT22" i="82"/>
  <c r="BD19" i="82"/>
  <c r="BD28" i="82"/>
  <c r="AZ40" i="82"/>
  <c r="AN28" i="82"/>
  <c r="AH21" i="82"/>
  <c r="AX20" i="82"/>
  <c r="AL24" i="82"/>
  <c r="BD18" i="82"/>
  <c r="AN42" i="82"/>
  <c r="AL34" i="82"/>
  <c r="AT33" i="86"/>
  <c r="AT41" i="86"/>
  <c r="AT36" i="86"/>
  <c r="AT34" i="86"/>
  <c r="AT42" i="86"/>
  <c r="AT35" i="86"/>
  <c r="AT37" i="86"/>
  <c r="AT38" i="86"/>
  <c r="AT39" i="86"/>
  <c r="AT40" i="86"/>
  <c r="AS46" i="86"/>
  <c r="N4" i="86" s="1"/>
  <c r="AP44" i="85"/>
  <c r="AZ29" i="85"/>
  <c r="AV43" i="85"/>
  <c r="AZ28" i="86"/>
  <c r="AR28" i="86"/>
  <c r="AV28" i="85"/>
  <c r="AT28" i="86"/>
  <c r="AL29" i="85"/>
  <c r="AP19" i="85"/>
  <c r="AP26" i="85"/>
  <c r="AP20" i="85"/>
  <c r="AP21" i="85"/>
  <c r="AP22" i="85"/>
  <c r="AP23" i="85"/>
  <c r="AP24" i="85"/>
  <c r="AO31" i="85"/>
  <c r="L3" i="85" s="1"/>
  <c r="AP25" i="85"/>
  <c r="AP18" i="85"/>
  <c r="AP27" i="85"/>
  <c r="AZ43" i="82"/>
  <c r="AZ33" i="82"/>
  <c r="BC31" i="82"/>
  <c r="S3" i="82" s="1"/>
  <c r="BD20" i="82"/>
  <c r="BB18" i="82"/>
  <c r="AN38" i="82"/>
  <c r="AL36" i="82"/>
  <c r="AL43" i="82"/>
  <c r="AZ41" i="82"/>
  <c r="BD26" i="82"/>
  <c r="BB24" i="82"/>
  <c r="BB28" i="82"/>
  <c r="AN41" i="82"/>
  <c r="AK46" i="82"/>
  <c r="J4" i="82" s="1"/>
  <c r="AT44" i="82"/>
  <c r="AR28" i="82"/>
  <c r="AT40" i="82"/>
  <c r="AR44" i="82"/>
  <c r="AR25" i="82"/>
  <c r="AR20" i="82"/>
  <c r="AX34" i="82"/>
  <c r="AX36" i="82"/>
  <c r="AT36" i="82"/>
  <c r="AR19" i="82"/>
  <c r="AT42" i="82"/>
  <c r="AR24" i="82"/>
  <c r="AT39" i="82"/>
  <c r="AR23" i="82"/>
  <c r="AX42" i="82"/>
  <c r="AS46" i="82"/>
  <c r="N4" i="82" s="1"/>
  <c r="AR27" i="82"/>
  <c r="AX44" i="82"/>
  <c r="AX41" i="82"/>
  <c r="AT35" i="82"/>
  <c r="AR26" i="82"/>
  <c r="AX33" i="82"/>
  <c r="AT41" i="82"/>
  <c r="AR22" i="82"/>
  <c r="AX39" i="82"/>
  <c r="AN19" i="82"/>
  <c r="AX37" i="82"/>
  <c r="AH18" i="82"/>
  <c r="AQ31" i="82"/>
  <c r="M3" i="82" s="1"/>
  <c r="AX35" i="82"/>
  <c r="AT43" i="82"/>
  <c r="BF60" i="82"/>
  <c r="E2" i="82"/>
  <c r="AM31" i="82"/>
  <c r="K3" i="82" s="1"/>
  <c r="AR18" i="82"/>
  <c r="AX40" i="82"/>
  <c r="AT38" i="82"/>
  <c r="AT33" i="82"/>
  <c r="AN23" i="82"/>
  <c r="AW46" i="82"/>
  <c r="P4" i="82" s="1"/>
  <c r="AT37" i="82"/>
  <c r="E10" i="82"/>
  <c r="E11" i="82"/>
  <c r="E12" i="82"/>
  <c r="E9" i="82"/>
  <c r="E7" i="82"/>
  <c r="E8" i="82"/>
  <c r="E13" i="82"/>
  <c r="AL41" i="82"/>
  <c r="AL33" i="82"/>
  <c r="AV34" i="82"/>
  <c r="AP44" i="82"/>
  <c r="AR37" i="82"/>
  <c r="AV33" i="82"/>
  <c r="AR36" i="82"/>
  <c r="AU46" i="82"/>
  <c r="O4" i="82" s="1"/>
  <c r="AR35" i="82"/>
  <c r="AR42" i="82"/>
  <c r="AV39" i="82"/>
  <c r="AR34" i="82"/>
  <c r="AV42" i="82"/>
  <c r="AV38" i="82"/>
  <c r="AR33" i="82"/>
  <c r="AV41" i="82"/>
  <c r="AR39" i="82"/>
  <c r="AR40" i="82"/>
  <c r="AV36" i="82"/>
  <c r="AR38" i="82"/>
  <c r="AQ46" i="82"/>
  <c r="M4" i="82" s="1"/>
  <c r="AV37" i="82"/>
  <c r="AN22" i="82"/>
  <c r="AN24" i="82"/>
  <c r="AR41" i="82"/>
  <c r="AV40" i="82"/>
  <c r="AN25" i="82"/>
  <c r="AV35" i="82"/>
  <c r="AH44" i="82"/>
  <c r="AJ23" i="82"/>
  <c r="AJ26" i="82"/>
  <c r="AJ24" i="82"/>
  <c r="AJ21" i="82"/>
  <c r="AJ20" i="82"/>
  <c r="AN20" i="82"/>
  <c r="AJ18" i="82"/>
  <c r="AJ27" i="82"/>
  <c r="BB26" i="82"/>
  <c r="AN27" i="82"/>
  <c r="AN21" i="82"/>
  <c r="AJ22" i="82"/>
  <c r="AJ19" i="82"/>
  <c r="AN26" i="82"/>
  <c r="AN29" i="82"/>
  <c r="AI31" i="82"/>
  <c r="I3" i="82" s="1"/>
  <c r="AJ29" i="82"/>
  <c r="AV28" i="82"/>
  <c r="AV18" i="82"/>
  <c r="AV26" i="82"/>
  <c r="AV19" i="82"/>
  <c r="AV20" i="82"/>
  <c r="AV21" i="82"/>
  <c r="AV22" i="82"/>
  <c r="AV23" i="82"/>
  <c r="AV24" i="82"/>
  <c r="AU31" i="82"/>
  <c r="O3" i="82" s="1"/>
  <c r="AV25" i="82"/>
  <c r="AV27" i="82"/>
  <c r="BD44" i="82"/>
  <c r="BD37" i="82"/>
  <c r="BD40" i="82"/>
  <c r="BD38" i="82"/>
  <c r="BC46" i="82"/>
  <c r="S4" i="82" s="1"/>
  <c r="BD39" i="82"/>
  <c r="BD33" i="82"/>
  <c r="BD41" i="82"/>
  <c r="BD36" i="82"/>
  <c r="BD34" i="82"/>
  <c r="BD42" i="82"/>
  <c r="BD35" i="82"/>
  <c r="AP29" i="82"/>
  <c r="BB44" i="82"/>
  <c r="BB36" i="82"/>
  <c r="BB37" i="82"/>
  <c r="BB38" i="82"/>
  <c r="BB39" i="82"/>
  <c r="BA46" i="82"/>
  <c r="R4" i="82" s="1"/>
  <c r="BB40" i="82"/>
  <c r="BB33" i="82"/>
  <c r="BB41" i="82"/>
  <c r="BB34" i="82"/>
  <c r="BB35" i="82"/>
  <c r="BB42" i="82"/>
  <c r="AJ33" i="82"/>
  <c r="AJ41" i="82"/>
  <c r="AJ36" i="82"/>
  <c r="AJ34" i="82"/>
  <c r="AJ42" i="82"/>
  <c r="AJ35" i="82"/>
  <c r="AJ37" i="82"/>
  <c r="AI46" i="82"/>
  <c r="I4" i="82" s="1"/>
  <c r="AJ38" i="82"/>
  <c r="AJ39" i="82"/>
  <c r="AJ40" i="82"/>
  <c r="BD43" i="82"/>
  <c r="AJ44" i="82"/>
  <c r="BE30" i="82"/>
  <c r="BF28" i="82" s="1"/>
  <c r="AH37" i="82"/>
  <c r="AH38" i="82"/>
  <c r="AG46" i="82"/>
  <c r="H4" i="82" s="1"/>
  <c r="AH39" i="82"/>
  <c r="AH40" i="82"/>
  <c r="AH33" i="82"/>
  <c r="AH41" i="82"/>
  <c r="AH34" i="82"/>
  <c r="AH35" i="82"/>
  <c r="AH36" i="82"/>
  <c r="AH42" i="82"/>
  <c r="AV29" i="82"/>
  <c r="BB43" i="82"/>
  <c r="AO31" i="82"/>
  <c r="L3" i="82" s="1"/>
  <c r="AP25" i="82"/>
  <c r="AP26" i="82"/>
  <c r="AP19" i="82"/>
  <c r="AP18" i="82"/>
  <c r="AP27" i="82"/>
  <c r="AP21" i="82"/>
  <c r="AP24" i="82"/>
  <c r="AP22" i="82"/>
  <c r="AP23" i="82"/>
  <c r="AP20" i="82"/>
  <c r="AP33" i="82"/>
  <c r="AP41" i="82"/>
  <c r="AP34" i="82"/>
  <c r="AP42" i="82"/>
  <c r="AP35" i="82"/>
  <c r="AP36" i="82"/>
  <c r="AP37" i="82"/>
  <c r="AP39" i="82"/>
  <c r="AP40" i="82"/>
  <c r="AP38" i="82"/>
  <c r="AO46" i="82"/>
  <c r="L4" i="82" s="1"/>
  <c r="BD6" i="77"/>
  <c r="AN6" i="77"/>
  <c r="BB6" i="77"/>
  <c r="AL6" i="77"/>
  <c r="AV6" i="77"/>
  <c r="AZ6" i="77"/>
  <c r="AX6" i="77"/>
  <c r="AT6" i="77"/>
  <c r="AR6" i="77"/>
  <c r="AP6" i="77"/>
  <c r="AJ6" i="77"/>
  <c r="AH6" i="77"/>
  <c r="AE36" i="77"/>
  <c r="AE29" i="77"/>
  <c r="AD7" i="77"/>
  <c r="AN30" i="86" l="1"/>
  <c r="AX165" i="87"/>
  <c r="BD165" i="87"/>
  <c r="C13" i="86"/>
  <c r="D7" i="87"/>
  <c r="AP30" i="86"/>
  <c r="AJ30" i="86"/>
  <c r="C7" i="85"/>
  <c r="D20" i="87"/>
  <c r="AN45" i="86"/>
  <c r="AX45" i="86"/>
  <c r="AN30" i="85"/>
  <c r="AZ45" i="86"/>
  <c r="D12" i="86"/>
  <c r="D3" i="82"/>
  <c r="C23" i="87"/>
  <c r="AJ30" i="85"/>
  <c r="AH30" i="86"/>
  <c r="BB30" i="86"/>
  <c r="AZ105" i="87"/>
  <c r="AN45" i="85"/>
  <c r="AR30" i="85"/>
  <c r="AV45" i="86"/>
  <c r="BD45" i="86"/>
  <c r="AT105" i="87"/>
  <c r="BF44" i="85"/>
  <c r="D13" i="85" s="1"/>
  <c r="AX105" i="87"/>
  <c r="AH45" i="85"/>
  <c r="BF43" i="82"/>
  <c r="BF44" i="82"/>
  <c r="AH45" i="86"/>
  <c r="AV165" i="87"/>
  <c r="AR45" i="85"/>
  <c r="AR90" i="87"/>
  <c r="AL45" i="86"/>
  <c r="AH90" i="87"/>
  <c r="BF25" i="87"/>
  <c r="BF36" i="82"/>
  <c r="D5" i="82" s="1"/>
  <c r="BF35" i="82"/>
  <c r="D4" i="82" s="1"/>
  <c r="BF41" i="82"/>
  <c r="BF33" i="82"/>
  <c r="D2" i="82" s="1"/>
  <c r="BF40" i="82"/>
  <c r="AV105" i="87"/>
  <c r="AJ45" i="86"/>
  <c r="BF149" i="87"/>
  <c r="BF39" i="82"/>
  <c r="BE46" i="82"/>
  <c r="T4" i="82" s="1"/>
  <c r="BF38" i="82"/>
  <c r="D8" i="82" s="1"/>
  <c r="BF42" i="82"/>
  <c r="BF37" i="82"/>
  <c r="D6" i="82" s="1"/>
  <c r="AP45" i="87"/>
  <c r="AP105" i="87"/>
  <c r="AJ45" i="87"/>
  <c r="BF148" i="87"/>
  <c r="AT165" i="87"/>
  <c r="BB165" i="87"/>
  <c r="BF43" i="85"/>
  <c r="D12" i="85" s="1"/>
  <c r="BF39" i="85"/>
  <c r="D8" i="85" s="1"/>
  <c r="BF38" i="85"/>
  <c r="D7" i="85" s="1"/>
  <c r="BF41" i="85"/>
  <c r="D10" i="85" s="1"/>
  <c r="BF37" i="85"/>
  <c r="D6" i="85" s="1"/>
  <c r="BF34" i="85"/>
  <c r="D3" i="85" s="1"/>
  <c r="BF33" i="85"/>
  <c r="D2" i="85" s="1"/>
  <c r="AL150" i="87"/>
  <c r="BF36" i="85"/>
  <c r="D5" i="85" s="1"/>
  <c r="BF35" i="85"/>
  <c r="D4" i="85" s="1"/>
  <c r="BF40" i="85"/>
  <c r="D9" i="85" s="1"/>
  <c r="BF42" i="85"/>
  <c r="D11" i="85" s="1"/>
  <c r="AX45" i="87"/>
  <c r="AT45" i="87"/>
  <c r="AL45" i="87"/>
  <c r="BB30" i="87"/>
  <c r="AZ90" i="87"/>
  <c r="AX90" i="87"/>
  <c r="AP45" i="86"/>
  <c r="BD45" i="87"/>
  <c r="AL165" i="87"/>
  <c r="AN165" i="87"/>
  <c r="AH45" i="87"/>
  <c r="AP90" i="87"/>
  <c r="BF163" i="87"/>
  <c r="BF158" i="87"/>
  <c r="BE166" i="87"/>
  <c r="AJ105" i="87"/>
  <c r="BF155" i="87"/>
  <c r="D21" i="87" s="1"/>
  <c r="BF153" i="87"/>
  <c r="D19" i="87" s="1"/>
  <c r="BF156" i="87"/>
  <c r="D22" i="87" s="1"/>
  <c r="BF140" i="87"/>
  <c r="C21" i="87" s="1"/>
  <c r="AZ45" i="87"/>
  <c r="BF147" i="87"/>
  <c r="AN90" i="87"/>
  <c r="BF145" i="87"/>
  <c r="BE151" i="87"/>
  <c r="BF143" i="87"/>
  <c r="BF139" i="87"/>
  <c r="C20" i="87" s="1"/>
  <c r="BF146" i="87"/>
  <c r="BF138" i="87"/>
  <c r="C19" i="87" s="1"/>
  <c r="AJ165" i="87"/>
  <c r="BF164" i="87"/>
  <c r="BF161" i="87"/>
  <c r="BF144" i="87"/>
  <c r="BF157" i="87"/>
  <c r="D23" i="87" s="1"/>
  <c r="AN45" i="87"/>
  <c r="BF40" i="87"/>
  <c r="BF39" i="87"/>
  <c r="BF159" i="87"/>
  <c r="BF44" i="87"/>
  <c r="BF162" i="87"/>
  <c r="BF141" i="87"/>
  <c r="C22" i="87" s="1"/>
  <c r="BF160" i="87"/>
  <c r="BF86" i="87"/>
  <c r="AV45" i="87"/>
  <c r="BB150" i="87"/>
  <c r="AL90" i="87"/>
  <c r="AZ150" i="87"/>
  <c r="AT90" i="87"/>
  <c r="AX150" i="87"/>
  <c r="AV30" i="87"/>
  <c r="BB105" i="87"/>
  <c r="BF28" i="87"/>
  <c r="BF24" i="87"/>
  <c r="BE91" i="87"/>
  <c r="BF21" i="87"/>
  <c r="C6" i="87" s="1"/>
  <c r="BF23" i="87"/>
  <c r="BF84" i="87"/>
  <c r="BF20" i="87"/>
  <c r="C5" i="87" s="1"/>
  <c r="BF22" i="87"/>
  <c r="C7" i="87" s="1"/>
  <c r="BF83" i="87"/>
  <c r="BF19" i="87"/>
  <c r="C4" i="87" s="1"/>
  <c r="BF82" i="87"/>
  <c r="C15" i="87" s="1"/>
  <c r="BF26" i="87"/>
  <c r="BF89" i="87"/>
  <c r="BF18" i="87"/>
  <c r="C3" i="87" s="1"/>
  <c r="BE31" i="87"/>
  <c r="T4" i="87" s="1"/>
  <c r="BF29" i="87"/>
  <c r="BF78" i="87"/>
  <c r="C11" i="87" s="1"/>
  <c r="BF36" i="87"/>
  <c r="D6" i="87" s="1"/>
  <c r="BF34" i="87"/>
  <c r="D4" i="87" s="1"/>
  <c r="BF33" i="87"/>
  <c r="D3" i="87" s="1"/>
  <c r="BF41" i="87"/>
  <c r="AN105" i="87"/>
  <c r="AP150" i="87"/>
  <c r="BF81" i="87"/>
  <c r="C14" i="87" s="1"/>
  <c r="BF87" i="87"/>
  <c r="BF80" i="87"/>
  <c r="C13" i="87" s="1"/>
  <c r="BF85" i="87"/>
  <c r="BF79" i="87"/>
  <c r="C12" i="87" s="1"/>
  <c r="AH150" i="87"/>
  <c r="AV150" i="87"/>
  <c r="BE46" i="87"/>
  <c r="T5" i="87" s="1"/>
  <c r="BF35" i="87"/>
  <c r="D5" i="87" s="1"/>
  <c r="BF38" i="87"/>
  <c r="BF42" i="87"/>
  <c r="BF43" i="87"/>
  <c r="BF28" i="85"/>
  <c r="C12" i="85" s="1"/>
  <c r="BF29" i="85"/>
  <c r="C13" i="85" s="1"/>
  <c r="AJ150" i="87"/>
  <c r="AL30" i="82"/>
  <c r="AZ30" i="82"/>
  <c r="AH30" i="82"/>
  <c r="AX30" i="82"/>
  <c r="BF44" i="86"/>
  <c r="D13" i="86" s="1"/>
  <c r="BF25" i="85"/>
  <c r="C9" i="85" s="1"/>
  <c r="BF24" i="85"/>
  <c r="C8" i="85" s="1"/>
  <c r="BF28" i="86"/>
  <c r="C12" i="86" s="1"/>
  <c r="BF18" i="85"/>
  <c r="C2" i="85" s="1"/>
  <c r="BF22" i="85"/>
  <c r="C6" i="85" s="1"/>
  <c r="BE31" i="85"/>
  <c r="T3" i="85" s="1"/>
  <c r="BF21" i="85"/>
  <c r="C5" i="85" s="1"/>
  <c r="BF20" i="85"/>
  <c r="C4" i="85" s="1"/>
  <c r="BF26" i="85"/>
  <c r="C10" i="85" s="1"/>
  <c r="BF19" i="85"/>
  <c r="C3" i="85" s="1"/>
  <c r="BF27" i="85"/>
  <c r="C11" i="85" s="1"/>
  <c r="AP165" i="87"/>
  <c r="AH105" i="87"/>
  <c r="AV90" i="87"/>
  <c r="BB90" i="87"/>
  <c r="AN30" i="87"/>
  <c r="AX30" i="87"/>
  <c r="AR165" i="87"/>
  <c r="AP30" i="87"/>
  <c r="AT150" i="87"/>
  <c r="BB45" i="87"/>
  <c r="AT30" i="87"/>
  <c r="BF103" i="87"/>
  <c r="AJ30" i="87"/>
  <c r="AL105" i="87"/>
  <c r="AL30" i="87"/>
  <c r="BD30" i="87"/>
  <c r="AH30" i="87"/>
  <c r="AR45" i="87"/>
  <c r="AZ30" i="87"/>
  <c r="BD150" i="87"/>
  <c r="AR105" i="87"/>
  <c r="AJ90" i="87"/>
  <c r="AR30" i="87"/>
  <c r="BD90" i="87"/>
  <c r="AN150" i="87"/>
  <c r="AH165" i="87"/>
  <c r="BD105" i="87"/>
  <c r="BF97" i="87"/>
  <c r="D15" i="87" s="1"/>
  <c r="BF98" i="87"/>
  <c r="BF99" i="87"/>
  <c r="BE106" i="87"/>
  <c r="BF100" i="87"/>
  <c r="BF93" i="87"/>
  <c r="BF101" i="87"/>
  <c r="BF94" i="87"/>
  <c r="D12" i="87" s="1"/>
  <c r="BF102" i="87"/>
  <c r="BF95" i="87"/>
  <c r="D13" i="87" s="1"/>
  <c r="BF96" i="87"/>
  <c r="D14" i="87" s="1"/>
  <c r="AR150" i="87"/>
  <c r="AZ165" i="87"/>
  <c r="AZ45" i="82"/>
  <c r="AN45" i="82"/>
  <c r="AR45" i="86"/>
  <c r="AT30" i="82"/>
  <c r="BB30" i="82"/>
  <c r="AT45" i="82"/>
  <c r="AX45" i="82"/>
  <c r="BD30" i="82"/>
  <c r="AT45" i="86"/>
  <c r="BD30" i="86"/>
  <c r="AT45" i="85"/>
  <c r="AT30" i="85"/>
  <c r="BD30" i="85"/>
  <c r="AJ45" i="85"/>
  <c r="AP30" i="85"/>
  <c r="AZ30" i="85"/>
  <c r="AL30" i="86"/>
  <c r="BB45" i="85"/>
  <c r="AT30" i="86"/>
  <c r="BF33" i="86"/>
  <c r="BF41" i="86"/>
  <c r="D10" i="86" s="1"/>
  <c r="BF36" i="86"/>
  <c r="D5" i="86" s="1"/>
  <c r="BF34" i="86"/>
  <c r="D3" i="86" s="1"/>
  <c r="BF42" i="86"/>
  <c r="D11" i="86" s="1"/>
  <c r="BF37" i="86"/>
  <c r="D6" i="86" s="1"/>
  <c r="BF38" i="86"/>
  <c r="D7" i="86" s="1"/>
  <c r="BF39" i="86"/>
  <c r="D8" i="86" s="1"/>
  <c r="BE46" i="86"/>
  <c r="T4" i="86" s="1"/>
  <c r="BF40" i="86"/>
  <c r="D9" i="86" s="1"/>
  <c r="BF35" i="86"/>
  <c r="D4" i="86" s="1"/>
  <c r="AV30" i="85"/>
  <c r="BB30" i="85"/>
  <c r="AZ45" i="85"/>
  <c r="AV45" i="85"/>
  <c r="AR30" i="86"/>
  <c r="BF19" i="86"/>
  <c r="C3" i="86" s="1"/>
  <c r="BF27" i="86"/>
  <c r="C11" i="86" s="1"/>
  <c r="BF20" i="86"/>
  <c r="C4" i="86" s="1"/>
  <c r="BF23" i="86"/>
  <c r="C7" i="86" s="1"/>
  <c r="BF24" i="86"/>
  <c r="C8" i="86" s="1"/>
  <c r="BF22" i="86"/>
  <c r="C6" i="86" s="1"/>
  <c r="BE31" i="86"/>
  <c r="T3" i="86" s="1"/>
  <c r="BF25" i="86"/>
  <c r="C9" i="86" s="1"/>
  <c r="BF18" i="86"/>
  <c r="BF26" i="86"/>
  <c r="C10" i="86" s="1"/>
  <c r="BF21" i="86"/>
  <c r="C5" i="86" s="1"/>
  <c r="AL30" i="85"/>
  <c r="BD45" i="85"/>
  <c r="AZ30" i="86"/>
  <c r="AX30" i="86"/>
  <c r="AL45" i="85"/>
  <c r="AX30" i="85"/>
  <c r="AH30" i="85"/>
  <c r="AX45" i="85"/>
  <c r="BB45" i="86"/>
  <c r="AP45" i="85"/>
  <c r="AL45" i="82"/>
  <c r="AV45" i="82"/>
  <c r="AR30" i="82"/>
  <c r="AR45" i="82"/>
  <c r="AJ30" i="82"/>
  <c r="AN30" i="82"/>
  <c r="BF29" i="82"/>
  <c r="AH45" i="82"/>
  <c r="BB45" i="82"/>
  <c r="BD45" i="82"/>
  <c r="AP45" i="82"/>
  <c r="AV30" i="82"/>
  <c r="AP30" i="82"/>
  <c r="BF23" i="82"/>
  <c r="BE31" i="82"/>
  <c r="T3" i="82" s="1"/>
  <c r="BF25" i="82"/>
  <c r="BF24" i="82"/>
  <c r="BF26" i="82"/>
  <c r="BF21" i="82"/>
  <c r="C5" i="82" s="1"/>
  <c r="BF18" i="82"/>
  <c r="BF20" i="82"/>
  <c r="C4" i="82" s="1"/>
  <c r="BF19" i="82"/>
  <c r="C3" i="82" s="1"/>
  <c r="BF27" i="82"/>
  <c r="BF22" i="82"/>
  <c r="C6" i="82" s="1"/>
  <c r="AJ45" i="82"/>
  <c r="AV7" i="77"/>
  <c r="AT7" i="77"/>
  <c r="BD7" i="77"/>
  <c r="AN7" i="77"/>
  <c r="AH7" i="77"/>
  <c r="BB7" i="77"/>
  <c r="AZ7" i="77"/>
  <c r="AX7" i="77"/>
  <c r="AR7" i="77"/>
  <c r="AP7" i="77"/>
  <c r="AL7" i="77"/>
  <c r="AJ7" i="77"/>
  <c r="AD8" i="77"/>
  <c r="AE38" i="77"/>
  <c r="AE37" i="77"/>
  <c r="AE31" i="77"/>
  <c r="AE30" i="77"/>
  <c r="BF45" i="82" l="1"/>
  <c r="D10" i="82"/>
  <c r="D11" i="82"/>
  <c r="D13" i="82"/>
  <c r="D9" i="82"/>
  <c r="D12" i="82"/>
  <c r="D7" i="82"/>
  <c r="BF45" i="85"/>
  <c r="BF150" i="87"/>
  <c r="BF165" i="87"/>
  <c r="BF30" i="87"/>
  <c r="BF45" i="87"/>
  <c r="BF90" i="87"/>
  <c r="BF30" i="85"/>
  <c r="BF105" i="87"/>
  <c r="D11" i="87"/>
  <c r="BF30" i="86"/>
  <c r="C2" i="86"/>
  <c r="D2" i="86"/>
  <c r="BF45" i="86"/>
  <c r="C9" i="82"/>
  <c r="C8" i="82"/>
  <c r="C7" i="82"/>
  <c r="C10" i="82"/>
  <c r="C12" i="82"/>
  <c r="C13" i="82"/>
  <c r="C11" i="82"/>
  <c r="BF30" i="82"/>
  <c r="C2" i="82"/>
  <c r="BD8" i="77"/>
  <c r="AN8" i="77"/>
  <c r="BB8" i="77"/>
  <c r="AL8" i="77"/>
  <c r="AV8" i="77"/>
  <c r="AH8" i="77"/>
  <c r="AZ8" i="77"/>
  <c r="AX8" i="77"/>
  <c r="AT8" i="77"/>
  <c r="AR8" i="77"/>
  <c r="AP8" i="77"/>
  <c r="AJ8" i="77"/>
  <c r="AD9" i="77"/>
  <c r="AK4" i="76"/>
  <c r="AG4" i="76"/>
  <c r="AC4" i="76"/>
  <c r="Y4" i="76"/>
  <c r="Y2" i="76"/>
  <c r="U2" i="76"/>
  <c r="A1" i="76"/>
  <c r="AV9" i="77" l="1"/>
  <c r="AT9" i="77"/>
  <c r="BD9" i="77"/>
  <c r="AN9" i="77"/>
  <c r="AJ9" i="77"/>
  <c r="AH9" i="77"/>
  <c r="BB9" i="77"/>
  <c r="AZ9" i="77"/>
  <c r="AX9" i="77"/>
  <c r="AR9" i="77"/>
  <c r="AP9" i="77"/>
  <c r="AL9" i="77"/>
  <c r="AD10" i="77"/>
  <c r="U51" i="76"/>
  <c r="Y51" i="76" s="1"/>
  <c r="U27" i="76"/>
  <c r="Y27" i="76" s="1"/>
  <c r="U50" i="76"/>
  <c r="Y50" i="76" s="1"/>
  <c r="U26" i="76"/>
  <c r="Y26" i="76" s="1"/>
  <c r="U49" i="76"/>
  <c r="Y49" i="76" s="1"/>
  <c r="U25" i="76"/>
  <c r="Y25" i="76" s="1"/>
  <c r="U48" i="76"/>
  <c r="Y48" i="76" s="1"/>
  <c r="U24" i="76"/>
  <c r="Y24" i="76" s="1"/>
  <c r="U47" i="76"/>
  <c r="Y47" i="76" s="1"/>
  <c r="U23" i="76"/>
  <c r="Y23" i="76" s="1"/>
  <c r="U46" i="76"/>
  <c r="Y46" i="76" s="1"/>
  <c r="U22" i="76"/>
  <c r="Y22" i="76" s="1"/>
  <c r="U45" i="76"/>
  <c r="Y45" i="76" s="1"/>
  <c r="U21" i="76"/>
  <c r="Y21" i="76" s="1"/>
  <c r="U44" i="76"/>
  <c r="Y44" i="76" s="1"/>
  <c r="U20" i="76"/>
  <c r="Y20" i="76" s="1"/>
  <c r="U43" i="76"/>
  <c r="Y43" i="76" s="1"/>
  <c r="U19" i="76"/>
  <c r="Y19" i="76" s="1"/>
  <c r="U42" i="76"/>
  <c r="Y42" i="76" s="1"/>
  <c r="U18" i="76"/>
  <c r="Y18" i="76" s="1"/>
  <c r="U41" i="76"/>
  <c r="Y41" i="76" s="1"/>
  <c r="U17" i="76"/>
  <c r="Y17" i="76" s="1"/>
  <c r="U40" i="76"/>
  <c r="Y40" i="76" s="1"/>
  <c r="U16" i="76"/>
  <c r="Y16" i="76" s="1"/>
  <c r="U39" i="76"/>
  <c r="Y39" i="76" s="1"/>
  <c r="U15" i="76"/>
  <c r="Y15" i="76" s="1"/>
  <c r="U38" i="76"/>
  <c r="Y38" i="76" s="1"/>
  <c r="U14" i="76"/>
  <c r="Y14" i="76" s="1"/>
  <c r="U37" i="76"/>
  <c r="Y37" i="76" s="1"/>
  <c r="U13" i="76"/>
  <c r="Y13" i="76" s="1"/>
  <c r="U36" i="76"/>
  <c r="Y36" i="76" s="1"/>
  <c r="U12" i="76"/>
  <c r="Y12" i="76" s="1"/>
  <c r="U35" i="76"/>
  <c r="Y35" i="76" s="1"/>
  <c r="U11" i="76"/>
  <c r="Y11" i="76" s="1"/>
  <c r="U34" i="76"/>
  <c r="Y34" i="76" s="1"/>
  <c r="U10" i="76"/>
  <c r="Y10" i="76" s="1"/>
  <c r="U33" i="76"/>
  <c r="Y33" i="76" s="1"/>
  <c r="U9" i="76"/>
  <c r="Y9" i="76" s="1"/>
  <c r="U32" i="76"/>
  <c r="Y32" i="76" s="1"/>
  <c r="U8" i="76"/>
  <c r="Y8" i="76" s="1"/>
  <c r="U31" i="76"/>
  <c r="Y31" i="76" s="1"/>
  <c r="U7" i="76"/>
  <c r="Y7" i="76" s="1"/>
  <c r="U30" i="76"/>
  <c r="Y30" i="76" s="1"/>
  <c r="U6" i="76"/>
  <c r="Y6" i="76" s="1"/>
  <c r="U29" i="76"/>
  <c r="Y29" i="76" s="1"/>
  <c r="U5" i="76"/>
  <c r="Y5" i="76" s="1"/>
  <c r="U28" i="76"/>
  <c r="Y28" i="76" s="1"/>
  <c r="BD10" i="77" l="1"/>
  <c r="AN10" i="77"/>
  <c r="BB10" i="77"/>
  <c r="AL10" i="77"/>
  <c r="AV10" i="77"/>
  <c r="AJ10" i="77"/>
  <c r="AH10" i="77"/>
  <c r="AZ10" i="77"/>
  <c r="AX10" i="77"/>
  <c r="AT10" i="77"/>
  <c r="AR10" i="77"/>
  <c r="AP10" i="77"/>
  <c r="AD11" i="77"/>
  <c r="AC42" i="76"/>
  <c r="AG42" i="76" s="1"/>
  <c r="AC47" i="76"/>
  <c r="AG47" i="76" s="1"/>
  <c r="AC9" i="76"/>
  <c r="AG9" i="76" s="1"/>
  <c r="AC46" i="76"/>
  <c r="AG46" i="76" s="1"/>
  <c r="AC23" i="76"/>
  <c r="AG23" i="76" s="1"/>
  <c r="AC49" i="76"/>
  <c r="AG49" i="76" s="1"/>
  <c r="AC45" i="76"/>
  <c r="AG45" i="76" s="1"/>
  <c r="AC22" i="76"/>
  <c r="AG22" i="76" s="1"/>
  <c r="AC48" i="76"/>
  <c r="AG48" i="76" s="1"/>
  <c r="AC27" i="76"/>
  <c r="AG27" i="76" s="1"/>
  <c r="AC39" i="76"/>
  <c r="AG39" i="76" s="1"/>
  <c r="AC28" i="76"/>
  <c r="AG28" i="76" s="1"/>
  <c r="AC40" i="76"/>
  <c r="AG40" i="76" s="1"/>
  <c r="AC5" i="76"/>
  <c r="AG5" i="76" s="1"/>
  <c r="AC17" i="76"/>
  <c r="AG17" i="76" s="1"/>
  <c r="AC29" i="76"/>
  <c r="AG29" i="76" s="1"/>
  <c r="AC41" i="76"/>
  <c r="AG41" i="76" s="1"/>
  <c r="AC6" i="76"/>
  <c r="AG6" i="76" s="1"/>
  <c r="AC18" i="76"/>
  <c r="AG18" i="76" s="1"/>
  <c r="AC30" i="76"/>
  <c r="AG30" i="76" s="1"/>
  <c r="AC7" i="76"/>
  <c r="AG7" i="76" s="1"/>
  <c r="AC19" i="76"/>
  <c r="AG19" i="76" s="1"/>
  <c r="AC31" i="76"/>
  <c r="AG31" i="76" s="1"/>
  <c r="AC43" i="76"/>
  <c r="AG43" i="76" s="1"/>
  <c r="AC8" i="76"/>
  <c r="AG8" i="76" s="1"/>
  <c r="AC20" i="76"/>
  <c r="AG20" i="76" s="1"/>
  <c r="AC32" i="76"/>
  <c r="AG32" i="76" s="1"/>
  <c r="AC33" i="76"/>
  <c r="AG33" i="76" s="1"/>
  <c r="AC10" i="76"/>
  <c r="AG10" i="76" s="1"/>
  <c r="AC34" i="76"/>
  <c r="AG34" i="76" s="1"/>
  <c r="AC11" i="76"/>
  <c r="AG11" i="76" s="1"/>
  <c r="AC35" i="76"/>
  <c r="AG35" i="76" s="1"/>
  <c r="AC12" i="76"/>
  <c r="AG12" i="76" s="1"/>
  <c r="AC13" i="76"/>
  <c r="AG13" i="76" s="1"/>
  <c r="AC25" i="76"/>
  <c r="AG25" i="76" s="1"/>
  <c r="AC37" i="76"/>
  <c r="AG37" i="76" s="1"/>
  <c r="AC51" i="76"/>
  <c r="AG51" i="76" s="1"/>
  <c r="AC24" i="76"/>
  <c r="AG24" i="76" s="1"/>
  <c r="AC14" i="76"/>
  <c r="AG14" i="76" s="1"/>
  <c r="AC26" i="76"/>
  <c r="AG26" i="76" s="1"/>
  <c r="AC38" i="76"/>
  <c r="AG38" i="76" s="1"/>
  <c r="AC36" i="76"/>
  <c r="AG36" i="76" s="1"/>
  <c r="AC21" i="76"/>
  <c r="AG21" i="76" s="1"/>
  <c r="AC50" i="76"/>
  <c r="AG50" i="76" s="1"/>
  <c r="AC44" i="76"/>
  <c r="AG44" i="76" s="1"/>
  <c r="AC15" i="76"/>
  <c r="AG15" i="76" s="1"/>
  <c r="AC16" i="76"/>
  <c r="AG16" i="76" s="1"/>
  <c r="U52" i="76"/>
  <c r="D4" i="76" s="1"/>
  <c r="AV11" i="77" l="1"/>
  <c r="AT11" i="77"/>
  <c r="BD11" i="77"/>
  <c r="AN11" i="77"/>
  <c r="AL11" i="77"/>
  <c r="AJ11" i="77"/>
  <c r="AH11" i="77"/>
  <c r="BB11" i="77"/>
  <c r="AZ11" i="77"/>
  <c r="AX11" i="77"/>
  <c r="AR11" i="77"/>
  <c r="AP11" i="77"/>
  <c r="AD12" i="77"/>
  <c r="AK45" i="76"/>
  <c r="AK49" i="76"/>
  <c r="AK23" i="76"/>
  <c r="AK46" i="76"/>
  <c r="AK9" i="76"/>
  <c r="AK47" i="76"/>
  <c r="AK11" i="76"/>
  <c r="AK42" i="76"/>
  <c r="AK34" i="76"/>
  <c r="AK10" i="76"/>
  <c r="AK7" i="76"/>
  <c r="AK50" i="76"/>
  <c r="AK17" i="76"/>
  <c r="AK41" i="76"/>
  <c r="AK20" i="76"/>
  <c r="AK15" i="76"/>
  <c r="AK18" i="76"/>
  <c r="AK40" i="76"/>
  <c r="AK8" i="76"/>
  <c r="AK28" i="76"/>
  <c r="AK32" i="76"/>
  <c r="AK19" i="76"/>
  <c r="AK6" i="76"/>
  <c r="AK5" i="76"/>
  <c r="AK39" i="76"/>
  <c r="AK43" i="76"/>
  <c r="AK44" i="76"/>
  <c r="AK36" i="76"/>
  <c r="AK29" i="76"/>
  <c r="AK51" i="76"/>
  <c r="AK13" i="76"/>
  <c r="AK27" i="76"/>
  <c r="AK33" i="76"/>
  <c r="AK31" i="76"/>
  <c r="AK30" i="76"/>
  <c r="AK38" i="76"/>
  <c r="AK14" i="76"/>
  <c r="AK37" i="76"/>
  <c r="AK12" i="76"/>
  <c r="AK48" i="76"/>
  <c r="AK16" i="76"/>
  <c r="AK21" i="76"/>
  <c r="AK26" i="76"/>
  <c r="AK24" i="76"/>
  <c r="AK25" i="76"/>
  <c r="AK35" i="76"/>
  <c r="AK22" i="76"/>
  <c r="BD12" i="77" l="1"/>
  <c r="AN12" i="77"/>
  <c r="BB12" i="77"/>
  <c r="AL12" i="77"/>
  <c r="AV12" i="77"/>
  <c r="AP12" i="77"/>
  <c r="AJ12" i="77"/>
  <c r="AH12" i="77"/>
  <c r="AZ12" i="77"/>
  <c r="AX12" i="77"/>
  <c r="AT12" i="77"/>
  <c r="AR12" i="77"/>
  <c r="AD13" i="77"/>
  <c r="B13" i="76"/>
  <c r="B5" i="76"/>
  <c r="B12" i="76"/>
  <c r="B19" i="76"/>
  <c r="B11" i="76"/>
  <c r="B18" i="76"/>
  <c r="B17" i="76"/>
  <c r="B10" i="76"/>
  <c r="B9" i="76"/>
  <c r="B16" i="76"/>
  <c r="B8" i="76"/>
  <c r="B15" i="76"/>
  <c r="B14" i="76"/>
  <c r="B7" i="76"/>
  <c r="B6" i="76"/>
  <c r="A22" i="73"/>
  <c r="A21" i="73"/>
  <c r="A20" i="73"/>
  <c r="A19" i="73"/>
  <c r="A14" i="73"/>
  <c r="A13" i="73"/>
  <c r="A12" i="73"/>
  <c r="A11" i="73"/>
  <c r="A6" i="73"/>
  <c r="A5" i="73"/>
  <c r="A4" i="73"/>
  <c r="A3" i="73"/>
  <c r="A18" i="73"/>
  <c r="A10" i="73"/>
  <c r="AF181" i="73"/>
  <c r="AE179" i="73"/>
  <c r="AE178" i="73"/>
  <c r="AE177" i="73"/>
  <c r="AE176" i="73"/>
  <c r="AE175" i="73"/>
  <c r="AE174" i="73"/>
  <c r="AE173" i="73"/>
  <c r="AE172" i="73"/>
  <c r="AE171" i="73"/>
  <c r="AE170" i="73"/>
  <c r="AE169" i="73"/>
  <c r="AE168" i="73"/>
  <c r="AC168" i="73"/>
  <c r="AC169" i="73" s="1"/>
  <c r="AC170" i="73" s="1"/>
  <c r="AC171" i="73" s="1"/>
  <c r="AC172" i="73" s="1"/>
  <c r="AC173" i="73" s="1"/>
  <c r="AC174" i="73" s="1"/>
  <c r="AC175" i="73" s="1"/>
  <c r="AC176" i="73" s="1"/>
  <c r="AC177" i="73" s="1"/>
  <c r="AF166" i="73"/>
  <c r="AE164" i="73"/>
  <c r="AE163" i="73"/>
  <c r="AE162" i="73"/>
  <c r="AE161" i="73"/>
  <c r="AE160" i="73"/>
  <c r="AE159" i="73"/>
  <c r="AE158" i="73"/>
  <c r="AE157" i="73"/>
  <c r="AE156" i="73"/>
  <c r="AE155" i="73"/>
  <c r="AE154" i="73"/>
  <c r="AE153" i="73"/>
  <c r="AC153" i="73"/>
  <c r="AC154" i="73" s="1"/>
  <c r="AC155" i="73" s="1"/>
  <c r="AC156" i="73" s="1"/>
  <c r="AC157" i="73" s="1"/>
  <c r="AC158" i="73" s="1"/>
  <c r="AC159" i="73" s="1"/>
  <c r="AC160" i="73" s="1"/>
  <c r="AC161" i="73" s="1"/>
  <c r="AC162" i="73" s="1"/>
  <c r="AF151" i="73"/>
  <c r="AE149" i="73"/>
  <c r="AE148" i="73"/>
  <c r="AE147" i="73"/>
  <c r="AE146" i="73"/>
  <c r="AE145" i="73"/>
  <c r="AE144" i="73"/>
  <c r="AE143" i="73"/>
  <c r="AE142" i="73"/>
  <c r="AE141" i="73"/>
  <c r="AE140" i="73"/>
  <c r="AE139" i="73"/>
  <c r="AE138" i="73"/>
  <c r="AC138" i="73"/>
  <c r="AC139" i="73" s="1"/>
  <c r="AC140" i="73" s="1"/>
  <c r="AC141" i="73" s="1"/>
  <c r="AC142" i="73" s="1"/>
  <c r="AC143" i="73" s="1"/>
  <c r="AC144" i="73" s="1"/>
  <c r="AC145" i="73" s="1"/>
  <c r="AC146" i="73" s="1"/>
  <c r="AC147" i="73" s="1"/>
  <c r="AA134" i="73"/>
  <c r="AA149" i="73" s="1"/>
  <c r="AA164" i="73" s="1"/>
  <c r="AA179" i="73" s="1"/>
  <c r="AA133" i="73"/>
  <c r="AA148" i="73" s="1"/>
  <c r="AA163" i="73" s="1"/>
  <c r="AA178" i="73" s="1"/>
  <c r="AA132" i="73"/>
  <c r="AA147" i="73" s="1"/>
  <c r="AA162" i="73" s="1"/>
  <c r="AA177" i="73" s="1"/>
  <c r="AA131" i="73"/>
  <c r="AA146" i="73" s="1"/>
  <c r="AA161" i="73" s="1"/>
  <c r="AA176" i="73" s="1"/>
  <c r="AA130" i="73"/>
  <c r="AA145" i="73" s="1"/>
  <c r="AA160" i="73" s="1"/>
  <c r="AA175" i="73" s="1"/>
  <c r="AA129" i="73"/>
  <c r="AA144" i="73" s="1"/>
  <c r="AA159" i="73" s="1"/>
  <c r="AA174" i="73" s="1"/>
  <c r="AA128" i="73"/>
  <c r="AA143" i="73" s="1"/>
  <c r="AA158" i="73" s="1"/>
  <c r="AA173" i="73" s="1"/>
  <c r="AA127" i="73"/>
  <c r="AA142" i="73" s="1"/>
  <c r="AA157" i="73" s="1"/>
  <c r="AA172" i="73" s="1"/>
  <c r="AA126" i="73"/>
  <c r="AA141" i="73" s="1"/>
  <c r="AA156" i="73" s="1"/>
  <c r="AA171" i="73" s="1"/>
  <c r="AA125" i="73"/>
  <c r="AA140" i="73" s="1"/>
  <c r="AA155" i="73" s="1"/>
  <c r="AA170" i="73" s="1"/>
  <c r="AA124" i="73"/>
  <c r="AA139" i="73" s="1"/>
  <c r="AA154" i="73" s="1"/>
  <c r="AA169" i="73" s="1"/>
  <c r="AC123" i="73"/>
  <c r="AC124" i="73" s="1"/>
  <c r="AC125" i="73" s="1"/>
  <c r="AC126" i="73" s="1"/>
  <c r="AC127" i="73" s="1"/>
  <c r="AC128" i="73" s="1"/>
  <c r="AC129" i="73" s="1"/>
  <c r="AC130" i="73" s="1"/>
  <c r="AC131" i="73" s="1"/>
  <c r="AC132" i="73" s="1"/>
  <c r="AA123" i="73"/>
  <c r="AA138" i="73" s="1"/>
  <c r="AA153" i="73" s="1"/>
  <c r="AA168" i="73" s="1"/>
  <c r="AF121" i="73"/>
  <c r="AE119" i="73"/>
  <c r="AE118" i="73"/>
  <c r="AE117" i="73"/>
  <c r="AE116" i="73"/>
  <c r="AE115" i="73"/>
  <c r="AE114" i="73"/>
  <c r="AE113" i="73"/>
  <c r="AE112" i="73"/>
  <c r="AE111" i="73"/>
  <c r="AE110" i="73"/>
  <c r="AE109" i="73"/>
  <c r="AE108" i="73"/>
  <c r="AC108" i="73"/>
  <c r="AC109" i="73" s="1"/>
  <c r="AC110" i="73" s="1"/>
  <c r="AC111" i="73" s="1"/>
  <c r="AC112" i="73" s="1"/>
  <c r="AC113" i="73" s="1"/>
  <c r="AC114" i="73" s="1"/>
  <c r="AC115" i="73" s="1"/>
  <c r="AC116" i="73" s="1"/>
  <c r="AC117" i="73" s="1"/>
  <c r="AF106" i="73"/>
  <c r="AE104" i="73"/>
  <c r="AE103" i="73"/>
  <c r="AE102" i="73"/>
  <c r="AE101" i="73"/>
  <c r="AE100" i="73"/>
  <c r="AE99" i="73"/>
  <c r="AE98" i="73"/>
  <c r="AE97" i="73"/>
  <c r="AE96" i="73"/>
  <c r="AE95" i="73"/>
  <c r="AE94" i="73"/>
  <c r="AE93" i="73"/>
  <c r="AC93" i="73"/>
  <c r="AC94" i="73" s="1"/>
  <c r="AC95" i="73" s="1"/>
  <c r="AC96" i="73" s="1"/>
  <c r="AC97" i="73" s="1"/>
  <c r="AC98" i="73" s="1"/>
  <c r="AC99" i="73" s="1"/>
  <c r="AC100" i="73" s="1"/>
  <c r="AC101" i="73" s="1"/>
  <c r="AC102" i="73" s="1"/>
  <c r="AF91" i="73"/>
  <c r="AE89" i="73"/>
  <c r="AE88" i="73"/>
  <c r="AA88" i="73"/>
  <c r="AA103" i="73" s="1"/>
  <c r="AA118" i="73" s="1"/>
  <c r="AE87" i="73"/>
  <c r="AA87" i="73"/>
  <c r="AA102" i="73" s="1"/>
  <c r="AA117" i="73" s="1"/>
  <c r="AE86" i="73"/>
  <c r="AE85" i="73"/>
  <c r="AE84" i="73"/>
  <c r="AE83" i="73"/>
  <c r="AE82" i="73"/>
  <c r="AE81" i="73"/>
  <c r="AE80" i="73"/>
  <c r="AE79" i="73"/>
  <c r="AA79" i="73"/>
  <c r="AA94" i="73" s="1"/>
  <c r="AA109" i="73" s="1"/>
  <c r="AE78" i="73"/>
  <c r="AC78" i="73"/>
  <c r="AC79" i="73" s="1"/>
  <c r="AC80" i="73" s="1"/>
  <c r="AC81" i="73" s="1"/>
  <c r="AC82" i="73" s="1"/>
  <c r="AC83" i="73" s="1"/>
  <c r="AC84" i="73" s="1"/>
  <c r="AC85" i="73" s="1"/>
  <c r="AC86" i="73" s="1"/>
  <c r="AC87" i="73" s="1"/>
  <c r="AA74" i="73"/>
  <c r="AA89" i="73" s="1"/>
  <c r="AA104" i="73" s="1"/>
  <c r="AA119" i="73" s="1"/>
  <c r="AA73" i="73"/>
  <c r="AA72" i="73"/>
  <c r="AA71" i="73"/>
  <c r="AA86" i="73" s="1"/>
  <c r="AA101" i="73" s="1"/>
  <c r="AA116" i="73" s="1"/>
  <c r="AA70" i="73"/>
  <c r="AA85" i="73" s="1"/>
  <c r="AA100" i="73" s="1"/>
  <c r="AA115" i="73" s="1"/>
  <c r="AA69" i="73"/>
  <c r="AA84" i="73" s="1"/>
  <c r="AA99" i="73" s="1"/>
  <c r="AA114" i="73" s="1"/>
  <c r="AA68" i="73"/>
  <c r="AA83" i="73" s="1"/>
  <c r="AA98" i="73" s="1"/>
  <c r="AA113" i="73" s="1"/>
  <c r="AA67" i="73"/>
  <c r="AA82" i="73" s="1"/>
  <c r="AA97" i="73" s="1"/>
  <c r="AA112" i="73" s="1"/>
  <c r="AA66" i="73"/>
  <c r="AA81" i="73" s="1"/>
  <c r="AA96" i="73" s="1"/>
  <c r="AA111" i="73" s="1"/>
  <c r="AA65" i="73"/>
  <c r="AA80" i="73" s="1"/>
  <c r="AA95" i="73" s="1"/>
  <c r="AA110" i="73" s="1"/>
  <c r="AA64" i="73"/>
  <c r="AC63" i="73"/>
  <c r="AC64" i="73" s="1"/>
  <c r="AC65" i="73" s="1"/>
  <c r="AC66" i="73" s="1"/>
  <c r="AC67" i="73" s="1"/>
  <c r="AC68" i="73" s="1"/>
  <c r="AC69" i="73" s="1"/>
  <c r="AC70" i="73" s="1"/>
  <c r="AC71" i="73" s="1"/>
  <c r="AC72" i="73" s="1"/>
  <c r="AA63" i="73"/>
  <c r="AA78" i="73" s="1"/>
  <c r="AA93" i="73" s="1"/>
  <c r="AA108" i="73" s="1"/>
  <c r="AA14" i="73"/>
  <c r="AA29" i="73" s="1"/>
  <c r="AA44" i="73" s="1"/>
  <c r="AA59" i="73" s="1"/>
  <c r="AA13" i="73"/>
  <c r="AA28" i="73" s="1"/>
  <c r="AA43" i="73" s="1"/>
  <c r="AA58" i="73" s="1"/>
  <c r="AA12" i="73"/>
  <c r="AA27" i="73" s="1"/>
  <c r="AA42" i="73" s="1"/>
  <c r="AA57" i="73" s="1"/>
  <c r="AA11" i="73"/>
  <c r="AA26" i="73" s="1"/>
  <c r="AA41" i="73" s="1"/>
  <c r="AA56" i="73" s="1"/>
  <c r="AA10" i="73"/>
  <c r="AA25" i="73" s="1"/>
  <c r="AA40" i="73" s="1"/>
  <c r="AA55" i="73" s="1"/>
  <c r="AA9" i="73"/>
  <c r="AA24" i="73" s="1"/>
  <c r="AA39" i="73" s="1"/>
  <c r="AA54" i="73" s="1"/>
  <c r="AA8" i="73"/>
  <c r="AA23" i="73" s="1"/>
  <c r="AA38" i="73" s="1"/>
  <c r="AA53" i="73" s="1"/>
  <c r="AA7" i="73"/>
  <c r="AA22" i="73" s="1"/>
  <c r="AA37" i="73" s="1"/>
  <c r="AA52" i="73" s="1"/>
  <c r="AA6" i="73"/>
  <c r="AA21" i="73" s="1"/>
  <c r="AA36" i="73" s="1"/>
  <c r="AA51" i="73" s="1"/>
  <c r="AA5" i="73"/>
  <c r="AA20" i="73" s="1"/>
  <c r="AA35" i="73" s="1"/>
  <c r="AA50" i="73" s="1"/>
  <c r="AA4" i="73"/>
  <c r="AA19" i="73" s="1"/>
  <c r="AA34" i="73" s="1"/>
  <c r="AA49" i="73" s="1"/>
  <c r="AA3" i="73"/>
  <c r="AA18" i="73" s="1"/>
  <c r="AA33" i="73" s="1"/>
  <c r="AA48" i="73" s="1"/>
  <c r="AA1" i="73"/>
  <c r="AF61" i="73"/>
  <c r="AE59" i="73"/>
  <c r="AE58" i="73"/>
  <c r="AE57" i="73"/>
  <c r="AE56" i="73"/>
  <c r="AE55" i="73"/>
  <c r="AE54" i="73"/>
  <c r="AE53" i="73"/>
  <c r="AE52" i="73"/>
  <c r="AE51" i="73"/>
  <c r="AE50" i="73"/>
  <c r="AE49" i="73"/>
  <c r="AE48" i="73"/>
  <c r="AC48" i="73"/>
  <c r="AC49" i="73" s="1"/>
  <c r="AC50" i="73" s="1"/>
  <c r="AC51" i="73" s="1"/>
  <c r="AC52" i="73" s="1"/>
  <c r="AC53" i="73" s="1"/>
  <c r="AC54" i="73" s="1"/>
  <c r="AC55" i="73" s="1"/>
  <c r="AC56" i="73" s="1"/>
  <c r="AC57" i="73" s="1"/>
  <c r="AF46" i="73"/>
  <c r="AE44" i="73"/>
  <c r="AE43" i="73"/>
  <c r="AE42" i="73"/>
  <c r="AE41" i="73"/>
  <c r="AE40" i="73"/>
  <c r="AE39" i="73"/>
  <c r="AE38" i="73"/>
  <c r="AE37" i="73"/>
  <c r="AE36" i="73"/>
  <c r="AE35" i="73"/>
  <c r="AE34" i="73"/>
  <c r="AE33" i="73"/>
  <c r="AC33" i="73"/>
  <c r="AC34" i="73" s="1"/>
  <c r="AC35" i="73" s="1"/>
  <c r="AF31" i="73"/>
  <c r="AE29" i="73"/>
  <c r="AE28" i="73"/>
  <c r="AE27" i="73"/>
  <c r="AE26" i="73"/>
  <c r="AE25" i="73"/>
  <c r="AE24" i="73"/>
  <c r="AE23" i="73"/>
  <c r="AE22" i="73"/>
  <c r="AE21" i="73"/>
  <c r="AE20" i="73"/>
  <c r="AE19" i="73"/>
  <c r="AE18" i="73"/>
  <c r="AC18" i="73"/>
  <c r="AC19" i="73" s="1"/>
  <c r="AC20" i="73" s="1"/>
  <c r="AC3" i="73"/>
  <c r="AC4" i="73" s="1"/>
  <c r="AC5" i="73" s="1"/>
  <c r="AC6" i="73" s="1"/>
  <c r="AC7" i="73" s="1"/>
  <c r="AC8" i="73" s="1"/>
  <c r="AC9" i="73" s="1"/>
  <c r="AC10" i="73" s="1"/>
  <c r="AC11" i="73" s="1"/>
  <c r="AC12" i="73" s="1"/>
  <c r="AD3" i="73"/>
  <c r="G2" i="73"/>
  <c r="A2" i="73"/>
  <c r="BA63" i="73" l="1"/>
  <c r="AK63" i="73"/>
  <c r="AY63" i="73"/>
  <c r="AI63" i="73"/>
  <c r="AW63" i="73"/>
  <c r="AG63" i="73"/>
  <c r="AU63" i="73"/>
  <c r="AS63" i="73"/>
  <c r="BC63" i="73"/>
  <c r="AQ63" i="73"/>
  <c r="AO63" i="73"/>
  <c r="AM63" i="73"/>
  <c r="BA3" i="73"/>
  <c r="AK3" i="73"/>
  <c r="AY3" i="73"/>
  <c r="AI3" i="73"/>
  <c r="AW3" i="73"/>
  <c r="AG3" i="73"/>
  <c r="AO3" i="73"/>
  <c r="AM3" i="73"/>
  <c r="BC3" i="73"/>
  <c r="AU3" i="73"/>
  <c r="AS3" i="73"/>
  <c r="AQ3" i="73"/>
  <c r="AV13" i="77"/>
  <c r="AT13" i="77"/>
  <c r="BD13" i="77"/>
  <c r="AN13" i="77"/>
  <c r="AP13" i="77"/>
  <c r="AL13" i="77"/>
  <c r="AJ13" i="77"/>
  <c r="AH13" i="77"/>
  <c r="BB13" i="77"/>
  <c r="AZ13" i="77"/>
  <c r="AX13" i="77"/>
  <c r="AR13" i="77"/>
  <c r="AD14" i="77"/>
  <c r="D6" i="76"/>
  <c r="C6" i="76" s="1"/>
  <c r="A6" i="76"/>
  <c r="D7" i="76"/>
  <c r="C7" i="76" s="1"/>
  <c r="A7" i="76"/>
  <c r="D14" i="76"/>
  <c r="C14" i="76" s="1"/>
  <c r="A14" i="76"/>
  <c r="D15" i="76"/>
  <c r="C15" i="76" s="1"/>
  <c r="A15" i="76"/>
  <c r="A8" i="76"/>
  <c r="D8" i="76"/>
  <c r="C8" i="76" s="1"/>
  <c r="D16" i="76"/>
  <c r="C16" i="76" s="1"/>
  <c r="A16" i="76"/>
  <c r="D9" i="76"/>
  <c r="C9" i="76" s="1"/>
  <c r="A9" i="76"/>
  <c r="D10" i="76"/>
  <c r="C10" i="76" s="1"/>
  <c r="A10" i="76"/>
  <c r="D17" i="76"/>
  <c r="C17" i="76" s="1"/>
  <c r="A17" i="76"/>
  <c r="D18" i="76"/>
  <c r="C18" i="76" s="1"/>
  <c r="A18" i="76"/>
  <c r="D11" i="76"/>
  <c r="C11" i="76" s="1"/>
  <c r="A11" i="76"/>
  <c r="D19" i="76"/>
  <c r="C19" i="76" s="1"/>
  <c r="A19" i="76"/>
  <c r="D12" i="76"/>
  <c r="C12" i="76" s="1"/>
  <c r="A12" i="76"/>
  <c r="A5" i="76"/>
  <c r="D5" i="76"/>
  <c r="C5" i="76" s="1"/>
  <c r="D13" i="76"/>
  <c r="C13" i="76" s="1"/>
  <c r="A13" i="76"/>
  <c r="AC149" i="73"/>
  <c r="AC148" i="73"/>
  <c r="AC178" i="73"/>
  <c r="AC179" i="73"/>
  <c r="AC133" i="73"/>
  <c r="AC134" i="73"/>
  <c r="AC164" i="73"/>
  <c r="AC163" i="73"/>
  <c r="AC104" i="73"/>
  <c r="AC103" i="73"/>
  <c r="AC89" i="73"/>
  <c r="AC88" i="73"/>
  <c r="AC73" i="73"/>
  <c r="AC74" i="73"/>
  <c r="AC118" i="73"/>
  <c r="AC119" i="73"/>
  <c r="AC14" i="73"/>
  <c r="AC13" i="73"/>
  <c r="AD4" i="73"/>
  <c r="AC36" i="73"/>
  <c r="AC37" i="73" s="1"/>
  <c r="AC38" i="73" s="1"/>
  <c r="AC39" i="73" s="1"/>
  <c r="AC40" i="73" s="1"/>
  <c r="AC41" i="73" s="1"/>
  <c r="AC42" i="73" s="1"/>
  <c r="AC58" i="73"/>
  <c r="AC59" i="73"/>
  <c r="AC21" i="73"/>
  <c r="AC22" i="73" s="1"/>
  <c r="AC23" i="73" s="1"/>
  <c r="AC24" i="73" s="1"/>
  <c r="AC25" i="73" s="1"/>
  <c r="AC26" i="73" s="1"/>
  <c r="AC27" i="73" s="1"/>
  <c r="A12" i="71"/>
  <c r="AA1" i="71"/>
  <c r="AE59" i="71"/>
  <c r="AE58" i="71"/>
  <c r="AE57" i="71"/>
  <c r="AE56" i="71"/>
  <c r="AE55" i="71"/>
  <c r="AE54" i="71"/>
  <c r="AE53" i="71"/>
  <c r="AE52" i="71"/>
  <c r="AE51" i="71"/>
  <c r="AE50" i="71"/>
  <c r="AE49" i="71"/>
  <c r="AC49" i="71"/>
  <c r="AC50" i="71" s="1"/>
  <c r="AC51" i="71" s="1"/>
  <c r="AC52" i="71" s="1"/>
  <c r="AC53" i="71" s="1"/>
  <c r="AC54" i="71" s="1"/>
  <c r="AC55" i="71" s="1"/>
  <c r="AC56" i="71" s="1"/>
  <c r="AC57" i="71" s="1"/>
  <c r="AE48" i="71"/>
  <c r="AC48" i="71"/>
  <c r="AE44" i="71"/>
  <c r="AE43" i="71"/>
  <c r="AE42" i="71"/>
  <c r="AE41" i="71"/>
  <c r="AE40" i="71"/>
  <c r="AE39" i="71"/>
  <c r="AE38" i="71"/>
  <c r="AE37" i="71"/>
  <c r="AE36" i="71"/>
  <c r="AE35" i="71"/>
  <c r="AE34" i="71"/>
  <c r="AE33" i="71"/>
  <c r="AC33" i="71"/>
  <c r="AC34" i="71" s="1"/>
  <c r="AC35" i="71" s="1"/>
  <c r="AC36" i="71" s="1"/>
  <c r="AC37" i="71" s="1"/>
  <c r="AC38" i="71" s="1"/>
  <c r="AC39" i="71" s="1"/>
  <c r="AC40" i="71" s="1"/>
  <c r="AC41" i="71" s="1"/>
  <c r="AC42" i="71" s="1"/>
  <c r="AE29" i="71"/>
  <c r="AE28" i="71"/>
  <c r="AE27" i="71"/>
  <c r="AE26" i="71"/>
  <c r="AE25" i="71"/>
  <c r="AE24" i="71"/>
  <c r="AE23" i="71"/>
  <c r="AE22" i="71"/>
  <c r="AE21" i="71"/>
  <c r="AE20" i="71"/>
  <c r="AE19" i="71"/>
  <c r="AE18" i="71"/>
  <c r="AC18" i="71"/>
  <c r="AC19" i="71" s="1"/>
  <c r="AC20" i="71" s="1"/>
  <c r="AC21" i="71" s="1"/>
  <c r="AC22" i="71" s="1"/>
  <c r="AC23" i="71" s="1"/>
  <c r="AC24" i="71" s="1"/>
  <c r="AC25" i="71" s="1"/>
  <c r="AC26" i="71" s="1"/>
  <c r="AC27" i="71" s="1"/>
  <c r="AA14" i="71"/>
  <c r="AA29" i="71" s="1"/>
  <c r="AA44" i="71" s="1"/>
  <c r="AA59" i="71" s="1"/>
  <c r="AA13" i="71"/>
  <c r="AA28" i="71" s="1"/>
  <c r="AA43" i="71" s="1"/>
  <c r="AA58" i="71" s="1"/>
  <c r="A13" i="71"/>
  <c r="AA12" i="71"/>
  <c r="AA27" i="71" s="1"/>
  <c r="AA42" i="71" s="1"/>
  <c r="AA57" i="71" s="1"/>
  <c r="AA11" i="71"/>
  <c r="AA26" i="71" s="1"/>
  <c r="AA41" i="71" s="1"/>
  <c r="AA56" i="71" s="1"/>
  <c r="A11" i="71"/>
  <c r="AA10" i="71"/>
  <c r="AA25" i="71" s="1"/>
  <c r="AA40" i="71" s="1"/>
  <c r="AA55" i="71" s="1"/>
  <c r="A10" i="71"/>
  <c r="AA9" i="71"/>
  <c r="AA24" i="71" s="1"/>
  <c r="AA39" i="71" s="1"/>
  <c r="AA54" i="71" s="1"/>
  <c r="A9" i="71"/>
  <c r="AA8" i="71"/>
  <c r="AA23" i="71" s="1"/>
  <c r="AA38" i="71" s="1"/>
  <c r="AA53" i="71" s="1"/>
  <c r="A8" i="71"/>
  <c r="AA7" i="71"/>
  <c r="AA22" i="71" s="1"/>
  <c r="AA37" i="71" s="1"/>
  <c r="AA52" i="71" s="1"/>
  <c r="A7" i="71"/>
  <c r="AA6" i="71"/>
  <c r="AA21" i="71" s="1"/>
  <c r="AA36" i="71" s="1"/>
  <c r="AA51" i="71" s="1"/>
  <c r="A6" i="71"/>
  <c r="AA5" i="71"/>
  <c r="AA20" i="71" s="1"/>
  <c r="AA35" i="71" s="1"/>
  <c r="AA50" i="71" s="1"/>
  <c r="A5" i="71"/>
  <c r="AA4" i="71"/>
  <c r="AA19" i="71" s="1"/>
  <c r="AA34" i="71" s="1"/>
  <c r="AA49" i="71" s="1"/>
  <c r="A4" i="71"/>
  <c r="AC3" i="71"/>
  <c r="AC4" i="71" s="1"/>
  <c r="AC5" i="71" s="1"/>
  <c r="AC6" i="71" s="1"/>
  <c r="AC7" i="71" s="1"/>
  <c r="AC8" i="71" s="1"/>
  <c r="AC9" i="71" s="1"/>
  <c r="AC10" i="71" s="1"/>
  <c r="AC11" i="71" s="1"/>
  <c r="AC12" i="71" s="1"/>
  <c r="AA3" i="71"/>
  <c r="AA18" i="71" s="1"/>
  <c r="AA33" i="71" s="1"/>
  <c r="AA48" i="71" s="1"/>
  <c r="A3" i="71"/>
  <c r="A2" i="71"/>
  <c r="A1" i="71"/>
  <c r="A13" i="64"/>
  <c r="A12" i="64"/>
  <c r="A11" i="64"/>
  <c r="A10" i="64"/>
  <c r="A9" i="64"/>
  <c r="A8" i="64"/>
  <c r="A7" i="64"/>
  <c r="A6" i="64"/>
  <c r="A5" i="64"/>
  <c r="A4" i="64"/>
  <c r="A3" i="64"/>
  <c r="A2" i="64"/>
  <c r="A13" i="63"/>
  <c r="A12" i="63"/>
  <c r="A11" i="63"/>
  <c r="A10" i="63"/>
  <c r="A9" i="63"/>
  <c r="A8" i="63"/>
  <c r="A7" i="63"/>
  <c r="A6" i="63"/>
  <c r="A5" i="63"/>
  <c r="A4" i="63"/>
  <c r="A3" i="63"/>
  <c r="A2" i="63"/>
  <c r="A13" i="67"/>
  <c r="A12" i="67"/>
  <c r="A11" i="67"/>
  <c r="A10" i="67"/>
  <c r="A9" i="67"/>
  <c r="A8" i="67"/>
  <c r="A7" i="67"/>
  <c r="A6" i="67"/>
  <c r="A5" i="67"/>
  <c r="A4" i="67"/>
  <c r="A3" i="67"/>
  <c r="A2" i="67"/>
  <c r="A13" i="70"/>
  <c r="A12" i="70"/>
  <c r="A11" i="70"/>
  <c r="A10" i="70"/>
  <c r="A9" i="70"/>
  <c r="A8" i="70"/>
  <c r="A7" i="70"/>
  <c r="A6" i="70"/>
  <c r="A5" i="70"/>
  <c r="A4" i="70"/>
  <c r="A3" i="70"/>
  <c r="AA1" i="70"/>
  <c r="AE59" i="70"/>
  <c r="AE58" i="70"/>
  <c r="AE57" i="70"/>
  <c r="AE56" i="70"/>
  <c r="AE55" i="70"/>
  <c r="AE54" i="70"/>
  <c r="AE53" i="70"/>
  <c r="AE52" i="70"/>
  <c r="AE51" i="70"/>
  <c r="AE50" i="70"/>
  <c r="AE49" i="70"/>
  <c r="AE48" i="70"/>
  <c r="AC48" i="70"/>
  <c r="AC49" i="70" s="1"/>
  <c r="AC50" i="70" s="1"/>
  <c r="AC51" i="70" s="1"/>
  <c r="AC52" i="70" s="1"/>
  <c r="AC53" i="70" s="1"/>
  <c r="AC54" i="70" s="1"/>
  <c r="AC55" i="70" s="1"/>
  <c r="AC56" i="70" s="1"/>
  <c r="AC57" i="70" s="1"/>
  <c r="AE44" i="70"/>
  <c r="AE43" i="70"/>
  <c r="AE42" i="70"/>
  <c r="AE41" i="70"/>
  <c r="AE40" i="70"/>
  <c r="AE39" i="70"/>
  <c r="AE38" i="70"/>
  <c r="AE37" i="70"/>
  <c r="AE36" i="70"/>
  <c r="AE35" i="70"/>
  <c r="AE34" i="70"/>
  <c r="AE33" i="70"/>
  <c r="AC33" i="70"/>
  <c r="AC34" i="70" s="1"/>
  <c r="AC35" i="70" s="1"/>
  <c r="AC36" i="70" s="1"/>
  <c r="AC37" i="70" s="1"/>
  <c r="AC38" i="70" s="1"/>
  <c r="AC39" i="70" s="1"/>
  <c r="AC40" i="70" s="1"/>
  <c r="AC41" i="70" s="1"/>
  <c r="AC42" i="70" s="1"/>
  <c r="AE29" i="70"/>
  <c r="AE28" i="70"/>
  <c r="AE27" i="70"/>
  <c r="AE26" i="70"/>
  <c r="AE25" i="70"/>
  <c r="AE24" i="70"/>
  <c r="AE23" i="70"/>
  <c r="AE22" i="70"/>
  <c r="AE21" i="70"/>
  <c r="AE20" i="70"/>
  <c r="AE19" i="70"/>
  <c r="AE18" i="70"/>
  <c r="AC18" i="70"/>
  <c r="AC19" i="70" s="1"/>
  <c r="AC20" i="70" s="1"/>
  <c r="AC21" i="70" s="1"/>
  <c r="AC22" i="70" s="1"/>
  <c r="AC23" i="70" s="1"/>
  <c r="AC24" i="70" s="1"/>
  <c r="AC25" i="70" s="1"/>
  <c r="AC26" i="70" s="1"/>
  <c r="AC27" i="70" s="1"/>
  <c r="AA14" i="70"/>
  <c r="AA29" i="70" s="1"/>
  <c r="AA44" i="70" s="1"/>
  <c r="AA59" i="70" s="1"/>
  <c r="AA13" i="70"/>
  <c r="AA28" i="70" s="1"/>
  <c r="AA43" i="70" s="1"/>
  <c r="AA58" i="70" s="1"/>
  <c r="AA12" i="70"/>
  <c r="AA27" i="70" s="1"/>
  <c r="AA42" i="70" s="1"/>
  <c r="AA57" i="70" s="1"/>
  <c r="AA11" i="70"/>
  <c r="AA26" i="70" s="1"/>
  <c r="AA41" i="70" s="1"/>
  <c r="AA56" i="70" s="1"/>
  <c r="AA10" i="70"/>
  <c r="AA25" i="70" s="1"/>
  <c r="AA40" i="70" s="1"/>
  <c r="AA55" i="70" s="1"/>
  <c r="AA9" i="70"/>
  <c r="AA24" i="70" s="1"/>
  <c r="AA39" i="70" s="1"/>
  <c r="AA54" i="70" s="1"/>
  <c r="AA8" i="70"/>
  <c r="AA23" i="70" s="1"/>
  <c r="AA38" i="70" s="1"/>
  <c r="AA53" i="70" s="1"/>
  <c r="AA7" i="70"/>
  <c r="AA22" i="70" s="1"/>
  <c r="AA37" i="70" s="1"/>
  <c r="AA52" i="70" s="1"/>
  <c r="AA6" i="70"/>
  <c r="AA21" i="70" s="1"/>
  <c r="AA36" i="70" s="1"/>
  <c r="AA51" i="70" s="1"/>
  <c r="AA5" i="70"/>
  <c r="AA20" i="70" s="1"/>
  <c r="AA35" i="70" s="1"/>
  <c r="AA50" i="70" s="1"/>
  <c r="AA4" i="70"/>
  <c r="AA19" i="70" s="1"/>
  <c r="AA34" i="70" s="1"/>
  <c r="AA49" i="70" s="1"/>
  <c r="AC3" i="70"/>
  <c r="AC4" i="70" s="1"/>
  <c r="AC5" i="70" s="1"/>
  <c r="AC6" i="70" s="1"/>
  <c r="AC7" i="70" s="1"/>
  <c r="AC8" i="70" s="1"/>
  <c r="AC9" i="70" s="1"/>
  <c r="AC10" i="70" s="1"/>
  <c r="AC11" i="70" s="1"/>
  <c r="AC12" i="70" s="1"/>
  <c r="AA3" i="70"/>
  <c r="AA18" i="70" s="1"/>
  <c r="AA33" i="70" s="1"/>
  <c r="AA48" i="70" s="1"/>
  <c r="AD3" i="70"/>
  <c r="A2" i="70"/>
  <c r="A1" i="70"/>
  <c r="AE58" i="67"/>
  <c r="AE58" i="63"/>
  <c r="AE58" i="64"/>
  <c r="AC58" i="64"/>
  <c r="AE43" i="67"/>
  <c r="AC43" i="67"/>
  <c r="AA43" i="67"/>
  <c r="AE43" i="63"/>
  <c r="AE43" i="64"/>
  <c r="AE28" i="67"/>
  <c r="AA28" i="67" s="1"/>
  <c r="AE28" i="63"/>
  <c r="AE28" i="64"/>
  <c r="AA13" i="67"/>
  <c r="AA13" i="63"/>
  <c r="AA28" i="63" s="1"/>
  <c r="AA43" i="63" s="1"/>
  <c r="AA58" i="63" s="1"/>
  <c r="AC13" i="64"/>
  <c r="AA13" i="64"/>
  <c r="AA28" i="64" s="1"/>
  <c r="AA43" i="64" s="1"/>
  <c r="AA58" i="64" s="1"/>
  <c r="G1" i="67"/>
  <c r="AA14" i="67"/>
  <c r="AA12" i="67"/>
  <c r="AA11" i="67"/>
  <c r="AA10" i="67"/>
  <c r="AA9" i="67"/>
  <c r="AA8" i="67"/>
  <c r="AA7" i="67"/>
  <c r="AA6" i="67"/>
  <c r="AA5" i="67"/>
  <c r="AA4" i="67"/>
  <c r="AA3" i="67"/>
  <c r="AA1" i="67"/>
  <c r="AF61" i="67"/>
  <c r="AE59" i="67"/>
  <c r="AA59" i="67" s="1"/>
  <c r="AE57" i="67"/>
  <c r="AA57" i="67" s="1"/>
  <c r="AE56" i="67"/>
  <c r="AA56" i="67" s="1"/>
  <c r="AE55" i="67"/>
  <c r="AA55" i="67" s="1"/>
  <c r="AE54" i="67"/>
  <c r="AA54" i="67" s="1"/>
  <c r="AE53" i="67"/>
  <c r="AA53" i="67" s="1"/>
  <c r="AE52" i="67"/>
  <c r="AA52" i="67" s="1"/>
  <c r="AE51" i="67"/>
  <c r="AA51" i="67" s="1"/>
  <c r="AE50" i="67"/>
  <c r="AA50" i="67" s="1"/>
  <c r="AE49" i="67"/>
  <c r="AA49" i="67" s="1"/>
  <c r="AE48" i="67"/>
  <c r="AA48" i="67" s="1"/>
  <c r="AC48" i="67"/>
  <c r="AC49" i="67" s="1"/>
  <c r="AC50" i="67" s="1"/>
  <c r="AC51" i="67" s="1"/>
  <c r="AC52" i="67" s="1"/>
  <c r="AC53" i="67" s="1"/>
  <c r="AC54" i="67" s="1"/>
  <c r="AC55" i="67" s="1"/>
  <c r="AC56" i="67" s="1"/>
  <c r="AC57" i="67" s="1"/>
  <c r="AC59" i="67" s="1"/>
  <c r="AF46" i="67"/>
  <c r="AE44" i="67"/>
  <c r="AA44" i="67" s="1"/>
  <c r="AE42" i="67"/>
  <c r="AA42" i="67" s="1"/>
  <c r="AE41" i="67"/>
  <c r="AA41" i="67" s="1"/>
  <c r="AE40" i="67"/>
  <c r="AA40" i="67" s="1"/>
  <c r="AE39" i="67"/>
  <c r="AA39" i="67" s="1"/>
  <c r="AE38" i="67"/>
  <c r="AA38" i="67" s="1"/>
  <c r="AE37" i="67"/>
  <c r="AA37" i="67" s="1"/>
  <c r="AE36" i="67"/>
  <c r="AA36" i="67" s="1"/>
  <c r="AE35" i="67"/>
  <c r="AA35" i="67" s="1"/>
  <c r="AE34" i="67"/>
  <c r="AA34" i="67" s="1"/>
  <c r="AE33" i="67"/>
  <c r="AA33" i="67" s="1"/>
  <c r="AC33" i="67"/>
  <c r="AC34" i="67" s="1"/>
  <c r="AC35" i="67" s="1"/>
  <c r="AC36" i="67" s="1"/>
  <c r="AC37" i="67" s="1"/>
  <c r="AC38" i="67" s="1"/>
  <c r="AC39" i="67" s="1"/>
  <c r="AC40" i="67" s="1"/>
  <c r="AC41" i="67" s="1"/>
  <c r="AC42" i="67" s="1"/>
  <c r="AC44" i="67" s="1"/>
  <c r="AF31" i="67"/>
  <c r="AE29" i="67"/>
  <c r="AA29" i="67" s="1"/>
  <c r="AE27" i="67"/>
  <c r="AA27" i="67" s="1"/>
  <c r="AE26" i="67"/>
  <c r="AA26" i="67" s="1"/>
  <c r="AE25" i="67"/>
  <c r="AA25" i="67" s="1"/>
  <c r="AE24" i="67"/>
  <c r="AA24" i="67" s="1"/>
  <c r="AE23" i="67"/>
  <c r="AA23" i="67" s="1"/>
  <c r="AE22" i="67"/>
  <c r="AA22" i="67" s="1"/>
  <c r="AE21" i="67"/>
  <c r="AA21" i="67" s="1"/>
  <c r="AE20" i="67"/>
  <c r="AA20" i="67" s="1"/>
  <c r="AE19" i="67"/>
  <c r="AA19" i="67" s="1"/>
  <c r="AE18" i="67"/>
  <c r="AA18" i="67" s="1"/>
  <c r="AC18" i="67"/>
  <c r="AC19" i="67" s="1"/>
  <c r="AC20" i="67" s="1"/>
  <c r="AC21" i="67" s="1"/>
  <c r="AC22" i="67" s="1"/>
  <c r="AC23" i="67" s="1"/>
  <c r="AC24" i="67" s="1"/>
  <c r="AC25" i="67" s="1"/>
  <c r="AC26" i="67" s="1"/>
  <c r="AC27" i="67" s="1"/>
  <c r="AC29" i="67" s="1"/>
  <c r="AC3" i="67"/>
  <c r="AC4" i="67" s="1"/>
  <c r="AC5" i="67" s="1"/>
  <c r="AC6" i="67" s="1"/>
  <c r="AC7" i="67" s="1"/>
  <c r="AC8" i="67" s="1"/>
  <c r="AC9" i="67" s="1"/>
  <c r="AC10" i="67" s="1"/>
  <c r="AC11" i="67" s="1"/>
  <c r="AC12" i="67" s="1"/>
  <c r="AD3" i="67"/>
  <c r="A1" i="67"/>
  <c r="AA1" i="64"/>
  <c r="AF61" i="64"/>
  <c r="AE59" i="64"/>
  <c r="AE57" i="64"/>
  <c r="AE56" i="64"/>
  <c r="AE55" i="64"/>
  <c r="AE54" i="64"/>
  <c r="AE53" i="64"/>
  <c r="AE52" i="64"/>
  <c r="AE51" i="64"/>
  <c r="AE50" i="64"/>
  <c r="AE49" i="64"/>
  <c r="AE48" i="64"/>
  <c r="AC48" i="64"/>
  <c r="AC49" i="64" s="1"/>
  <c r="AC50" i="64" s="1"/>
  <c r="AC51" i="64" s="1"/>
  <c r="AC52" i="64" s="1"/>
  <c r="AC53" i="64" s="1"/>
  <c r="AC54" i="64" s="1"/>
  <c r="AC55" i="64" s="1"/>
  <c r="AC56" i="64" s="1"/>
  <c r="AC57" i="64" s="1"/>
  <c r="AC59" i="64" s="1"/>
  <c r="AF46" i="64"/>
  <c r="AE44" i="64"/>
  <c r="AE42" i="64"/>
  <c r="AE41" i="64"/>
  <c r="AE40" i="64"/>
  <c r="AE39" i="64"/>
  <c r="AE38" i="64"/>
  <c r="AE37" i="64"/>
  <c r="AE36" i="64"/>
  <c r="AE35" i="64"/>
  <c r="AE34" i="64"/>
  <c r="AE33" i="64"/>
  <c r="AC33" i="64"/>
  <c r="AC34" i="64" s="1"/>
  <c r="AC35" i="64" s="1"/>
  <c r="AC36" i="64" s="1"/>
  <c r="AC37" i="64" s="1"/>
  <c r="AC38" i="64" s="1"/>
  <c r="AC39" i="64" s="1"/>
  <c r="AC40" i="64" s="1"/>
  <c r="AC41" i="64" s="1"/>
  <c r="AC42" i="64" s="1"/>
  <c r="AF31" i="64"/>
  <c r="AE29" i="64"/>
  <c r="AE27" i="64"/>
  <c r="AE26" i="64"/>
  <c r="AE25" i="64"/>
  <c r="AE24" i="64"/>
  <c r="AE23" i="64"/>
  <c r="AE22" i="64"/>
  <c r="AE21" i="64"/>
  <c r="AE20" i="64"/>
  <c r="AE19" i="64"/>
  <c r="AE18" i="64"/>
  <c r="AC18" i="64"/>
  <c r="AC19" i="64" s="1"/>
  <c r="AC20" i="64" s="1"/>
  <c r="AC21" i="64" s="1"/>
  <c r="AC22" i="64" s="1"/>
  <c r="AC23" i="64" s="1"/>
  <c r="AC24" i="64" s="1"/>
  <c r="AC25" i="64" s="1"/>
  <c r="AC26" i="64" s="1"/>
  <c r="AC27" i="64" s="1"/>
  <c r="AC29" i="64" s="1"/>
  <c r="AA14" i="64"/>
  <c r="AA29" i="64" s="1"/>
  <c r="AA44" i="64" s="1"/>
  <c r="AA59" i="64" s="1"/>
  <c r="AA12" i="64"/>
  <c r="AA27" i="64" s="1"/>
  <c r="AA42" i="64" s="1"/>
  <c r="AA57" i="64" s="1"/>
  <c r="AA11" i="64"/>
  <c r="AA26" i="64" s="1"/>
  <c r="AA41" i="64" s="1"/>
  <c r="AA56" i="64" s="1"/>
  <c r="AA10" i="64"/>
  <c r="AA25" i="64" s="1"/>
  <c r="AA40" i="64" s="1"/>
  <c r="AA55" i="64" s="1"/>
  <c r="AA9" i="64"/>
  <c r="AA24" i="64" s="1"/>
  <c r="AA39" i="64" s="1"/>
  <c r="AA54" i="64" s="1"/>
  <c r="AA8" i="64"/>
  <c r="AA23" i="64" s="1"/>
  <c r="AA38" i="64" s="1"/>
  <c r="AA53" i="64" s="1"/>
  <c r="AA7" i="64"/>
  <c r="AA22" i="64" s="1"/>
  <c r="AA37" i="64" s="1"/>
  <c r="AA52" i="64" s="1"/>
  <c r="AA6" i="64"/>
  <c r="AA21" i="64" s="1"/>
  <c r="AA36" i="64" s="1"/>
  <c r="AA51" i="64" s="1"/>
  <c r="AA5" i="64"/>
  <c r="AA20" i="64" s="1"/>
  <c r="AA35" i="64" s="1"/>
  <c r="AA50" i="64" s="1"/>
  <c r="AA4" i="64"/>
  <c r="AA19" i="64" s="1"/>
  <c r="AA34" i="64" s="1"/>
  <c r="AA49" i="64" s="1"/>
  <c r="AC3" i="64"/>
  <c r="AC4" i="64" s="1"/>
  <c r="AC5" i="64" s="1"/>
  <c r="AC6" i="64" s="1"/>
  <c r="AC7" i="64" s="1"/>
  <c r="AC8" i="64" s="1"/>
  <c r="AC9" i="64" s="1"/>
  <c r="AC10" i="64" s="1"/>
  <c r="AC11" i="64" s="1"/>
  <c r="AC12" i="64" s="1"/>
  <c r="AC14" i="64" s="1"/>
  <c r="AA3" i="64"/>
  <c r="AA18" i="64" s="1"/>
  <c r="AA33" i="64" s="1"/>
  <c r="AA48" i="64" s="1"/>
  <c r="G1" i="64"/>
  <c r="A1" i="64"/>
  <c r="AQ3" i="64" l="1"/>
  <c r="AO3" i="64"/>
  <c r="BC3" i="64"/>
  <c r="AM3" i="64"/>
  <c r="BA3" i="64"/>
  <c r="AK3" i="64"/>
  <c r="AY3" i="64"/>
  <c r="AI3" i="64"/>
  <c r="AW3" i="64"/>
  <c r="AG3" i="64"/>
  <c r="AU3" i="64"/>
  <c r="AS3" i="64"/>
  <c r="AQ3" i="67"/>
  <c r="AQ3" i="83" s="1"/>
  <c r="AO3" i="67"/>
  <c r="AO3" i="83" s="1"/>
  <c r="BA3" i="67"/>
  <c r="BA3" i="83" s="1"/>
  <c r="BC3" i="67"/>
  <c r="BC3" i="83" s="1"/>
  <c r="AM3" i="67"/>
  <c r="AM3" i="83" s="1"/>
  <c r="AK3" i="67"/>
  <c r="AK3" i="83" s="1"/>
  <c r="AS3" i="67"/>
  <c r="AS3" i="83" s="1"/>
  <c r="AY3" i="67"/>
  <c r="AY3" i="83" s="1"/>
  <c r="AI3" i="67"/>
  <c r="AI3" i="83" s="1"/>
  <c r="AW3" i="67"/>
  <c r="AW3" i="83" s="1"/>
  <c r="AG3" i="67"/>
  <c r="AG3" i="83" s="1"/>
  <c r="AU3" i="67"/>
  <c r="AU3" i="83" s="1"/>
  <c r="BA65" i="73"/>
  <c r="AK65" i="73"/>
  <c r="AY65" i="73"/>
  <c r="AI65" i="73"/>
  <c r="AW65" i="73"/>
  <c r="AG65" i="73"/>
  <c r="AU65" i="73"/>
  <c r="AS65" i="73"/>
  <c r="AO65" i="73"/>
  <c r="BC65" i="73"/>
  <c r="AM65" i="73"/>
  <c r="AQ65" i="73"/>
  <c r="AU3" i="70"/>
  <c r="AS3" i="70"/>
  <c r="AQ3" i="70"/>
  <c r="AO3" i="70"/>
  <c r="BC3" i="70"/>
  <c r="AM3" i="70"/>
  <c r="BA3" i="70"/>
  <c r="AK3" i="70"/>
  <c r="AY3" i="70"/>
  <c r="AI3" i="70"/>
  <c r="AW3" i="70"/>
  <c r="AG3" i="70"/>
  <c r="AS64" i="73"/>
  <c r="AQ64" i="73"/>
  <c r="AO64" i="73"/>
  <c r="BC64" i="73"/>
  <c r="AM64" i="73"/>
  <c r="BA64" i="73"/>
  <c r="AK64" i="73"/>
  <c r="AU64" i="73"/>
  <c r="AI64" i="73"/>
  <c r="AG64" i="73"/>
  <c r="AY64" i="73"/>
  <c r="AW64" i="73"/>
  <c r="BD14" i="77"/>
  <c r="AN14" i="77"/>
  <c r="BB14" i="77"/>
  <c r="AL14" i="77"/>
  <c r="AV14" i="77"/>
  <c r="AR14" i="77"/>
  <c r="AP14" i="77"/>
  <c r="AJ14" i="77"/>
  <c r="AH14" i="77"/>
  <c r="AZ14" i="77"/>
  <c r="AX14" i="77"/>
  <c r="AT14" i="77"/>
  <c r="AD15" i="77"/>
  <c r="AS4" i="73"/>
  <c r="AQ4" i="73"/>
  <c r="AO4" i="73"/>
  <c r="AM4" i="73"/>
  <c r="AK4" i="73"/>
  <c r="AI4" i="73"/>
  <c r="BC4" i="73"/>
  <c r="AG4" i="73"/>
  <c r="BA4" i="73"/>
  <c r="AY4" i="73"/>
  <c r="AW4" i="73"/>
  <c r="AU4" i="73"/>
  <c r="AU3" i="71"/>
  <c r="AS3" i="71"/>
  <c r="AQ3" i="71"/>
  <c r="AO3" i="71"/>
  <c r="BC3" i="71"/>
  <c r="AM3" i="71"/>
  <c r="BA3" i="71"/>
  <c r="AK3" i="71"/>
  <c r="AY3" i="71"/>
  <c r="AI3" i="71"/>
  <c r="AW3" i="71"/>
  <c r="AG3" i="71"/>
  <c r="C20" i="76"/>
  <c r="AC28" i="64"/>
  <c r="AC58" i="67"/>
  <c r="AC44" i="64"/>
  <c r="AC43" i="64"/>
  <c r="AC14" i="67"/>
  <c r="AC13" i="67"/>
  <c r="AC28" i="67"/>
  <c r="AD5" i="73"/>
  <c r="AC44" i="73"/>
  <c r="AC43" i="73"/>
  <c r="AC28" i="73"/>
  <c r="AC29" i="73"/>
  <c r="AC59" i="71"/>
  <c r="AC58" i="71"/>
  <c r="AC44" i="71"/>
  <c r="AC43" i="71"/>
  <c r="AC29" i="71"/>
  <c r="AC28" i="71"/>
  <c r="AC14" i="71"/>
  <c r="AC13" i="71"/>
  <c r="AC58" i="70"/>
  <c r="AC59" i="70"/>
  <c r="AD4" i="70"/>
  <c r="AC44" i="70"/>
  <c r="AC43" i="70"/>
  <c r="AC13" i="70"/>
  <c r="AC14" i="70"/>
  <c r="AC29" i="70"/>
  <c r="AC28" i="70"/>
  <c r="AA58" i="67"/>
  <c r="AD4" i="67"/>
  <c r="BE3" i="83" l="1"/>
  <c r="AY4" i="64"/>
  <c r="AI4" i="64"/>
  <c r="AW4" i="64"/>
  <c r="AG4" i="64"/>
  <c r="AU4" i="64"/>
  <c r="AS4" i="64"/>
  <c r="AQ4" i="64"/>
  <c r="AO4" i="64"/>
  <c r="BC4" i="64"/>
  <c r="AM4" i="64"/>
  <c r="BA4" i="64"/>
  <c r="AK4" i="64"/>
  <c r="BC4" i="71"/>
  <c r="AM4" i="71"/>
  <c r="BA4" i="71"/>
  <c r="AK4" i="71"/>
  <c r="AY4" i="71"/>
  <c r="AI4" i="71"/>
  <c r="AW4" i="71"/>
  <c r="AG4" i="71"/>
  <c r="AU4" i="71"/>
  <c r="AS4" i="71"/>
  <c r="AQ4" i="71"/>
  <c r="AO4" i="71"/>
  <c r="AS66" i="73"/>
  <c r="AQ66" i="73"/>
  <c r="AO66" i="73"/>
  <c r="BC66" i="73"/>
  <c r="AM66" i="73"/>
  <c r="BA66" i="73"/>
  <c r="AK66" i="73"/>
  <c r="AW66" i="73"/>
  <c r="AG66" i="73"/>
  <c r="AU66" i="73"/>
  <c r="AY66" i="73"/>
  <c r="AI66" i="73"/>
  <c r="AD5" i="67"/>
  <c r="AY4" i="67"/>
  <c r="AY4" i="83" s="1"/>
  <c r="AI4" i="67"/>
  <c r="AI4" i="83" s="1"/>
  <c r="AS4" i="67"/>
  <c r="AS4" i="83" s="1"/>
  <c r="AK4" i="67"/>
  <c r="AK4" i="83" s="1"/>
  <c r="AW4" i="67"/>
  <c r="AW4" i="83" s="1"/>
  <c r="AG4" i="67"/>
  <c r="AG4" i="83" s="1"/>
  <c r="BA4" i="67"/>
  <c r="BA4" i="83" s="1"/>
  <c r="AU4" i="67"/>
  <c r="AU4" i="83" s="1"/>
  <c r="AQ4" i="67"/>
  <c r="AQ4" i="83" s="1"/>
  <c r="AO4" i="67"/>
  <c r="AO4" i="83" s="1"/>
  <c r="BC4" i="67"/>
  <c r="BC4" i="83" s="1"/>
  <c r="AM4" i="67"/>
  <c r="AM4" i="83" s="1"/>
  <c r="AV15" i="77"/>
  <c r="AT15" i="77"/>
  <c r="AR15" i="77"/>
  <c r="AP15" i="77"/>
  <c r="BD15" i="77"/>
  <c r="AN15" i="77"/>
  <c r="AZ15" i="77"/>
  <c r="AX15" i="77"/>
  <c r="AL15" i="77"/>
  <c r="AJ15" i="77"/>
  <c r="AH15" i="77"/>
  <c r="BB15" i="77"/>
  <c r="AD16" i="77"/>
  <c r="BC4" i="70"/>
  <c r="AM4" i="70"/>
  <c r="BA4" i="70"/>
  <c r="AK4" i="70"/>
  <c r="AY4" i="70"/>
  <c r="AI4" i="70"/>
  <c r="AW4" i="70"/>
  <c r="AG4" i="70"/>
  <c r="AU4" i="70"/>
  <c r="AS4" i="70"/>
  <c r="AQ4" i="70"/>
  <c r="AO4" i="70"/>
  <c r="BA5" i="73"/>
  <c r="AK5" i="73"/>
  <c r="AY5" i="73"/>
  <c r="AI5" i="73"/>
  <c r="AW5" i="73"/>
  <c r="AG5" i="73"/>
  <c r="AQ5" i="73"/>
  <c r="AO5" i="73"/>
  <c r="AM5" i="73"/>
  <c r="BC5" i="73"/>
  <c r="AU5" i="73"/>
  <c r="AS5" i="73"/>
  <c r="AD6" i="73"/>
  <c r="AD5" i="70"/>
  <c r="AD6" i="67"/>
  <c r="BE4" i="83" l="1"/>
  <c r="BD16" i="77"/>
  <c r="AN16" i="77"/>
  <c r="BB16" i="77"/>
  <c r="AL16" i="77"/>
  <c r="AZ16" i="77"/>
  <c r="AJ16" i="77"/>
  <c r="AX16" i="77"/>
  <c r="AH16" i="77"/>
  <c r="AV16" i="77"/>
  <c r="AT16" i="77"/>
  <c r="AR16" i="77"/>
  <c r="AP16" i="77"/>
  <c r="AD17" i="77"/>
  <c r="AU5" i="70"/>
  <c r="AS5" i="70"/>
  <c r="AQ5" i="70"/>
  <c r="AO5" i="70"/>
  <c r="BC5" i="70"/>
  <c r="AM5" i="70"/>
  <c r="BA5" i="70"/>
  <c r="AK5" i="70"/>
  <c r="AY5" i="70"/>
  <c r="AI5" i="70"/>
  <c r="AW5" i="70"/>
  <c r="AG5" i="70"/>
  <c r="AU5" i="71"/>
  <c r="AS5" i="71"/>
  <c r="AQ5" i="71"/>
  <c r="AO5" i="71"/>
  <c r="BC5" i="71"/>
  <c r="AM5" i="71"/>
  <c r="BA5" i="71"/>
  <c r="AK5" i="71"/>
  <c r="AY5" i="71"/>
  <c r="AI5" i="71"/>
  <c r="AW5" i="71"/>
  <c r="AG5" i="71"/>
  <c r="AQ5" i="64"/>
  <c r="AO5" i="64"/>
  <c r="BC5" i="64"/>
  <c r="AM5" i="64"/>
  <c r="BA5" i="64"/>
  <c r="AK5" i="64"/>
  <c r="AY5" i="64"/>
  <c r="AI5" i="64"/>
  <c r="AW5" i="64"/>
  <c r="AG5" i="64"/>
  <c r="AU5" i="64"/>
  <c r="AS5" i="64"/>
  <c r="AS6" i="73"/>
  <c r="AQ6" i="73"/>
  <c r="AO6" i="73"/>
  <c r="AU6" i="73"/>
  <c r="AM6" i="73"/>
  <c r="AK6" i="73"/>
  <c r="AI6" i="73"/>
  <c r="BC6" i="73"/>
  <c r="AG6" i="73"/>
  <c r="BA6" i="73"/>
  <c r="AY6" i="73"/>
  <c r="AW6" i="73"/>
  <c r="AY6" i="67"/>
  <c r="AY6" i="83" s="1"/>
  <c r="AI6" i="67"/>
  <c r="AI6" i="83" s="1"/>
  <c r="BA6" i="67"/>
  <c r="BA6" i="83" s="1"/>
  <c r="AW6" i="67"/>
  <c r="AW6" i="83" s="1"/>
  <c r="AG6" i="67"/>
  <c r="AG6" i="83" s="1"/>
  <c r="AU6" i="67"/>
  <c r="AU6" i="83" s="1"/>
  <c r="AS6" i="67"/>
  <c r="AS6" i="83" s="1"/>
  <c r="AQ6" i="67"/>
  <c r="AQ6" i="83" s="1"/>
  <c r="AO6" i="67"/>
  <c r="AO6" i="83" s="1"/>
  <c r="BC6" i="67"/>
  <c r="BC6" i="83" s="1"/>
  <c r="AM6" i="67"/>
  <c r="AM6" i="83" s="1"/>
  <c r="AK6" i="67"/>
  <c r="AK6" i="83" s="1"/>
  <c r="BA67" i="73"/>
  <c r="AK67" i="73"/>
  <c r="AY67" i="73"/>
  <c r="AI67" i="73"/>
  <c r="AW67" i="73"/>
  <c r="AG67" i="73"/>
  <c r="AU67" i="73"/>
  <c r="AS67" i="73"/>
  <c r="AO67" i="73"/>
  <c r="BC67" i="73"/>
  <c r="AM67" i="73"/>
  <c r="AQ67" i="73"/>
  <c r="AQ5" i="67"/>
  <c r="AQ5" i="83" s="1"/>
  <c r="AO5" i="67"/>
  <c r="AO5" i="83" s="1"/>
  <c r="BC5" i="67"/>
  <c r="BC5" i="83" s="1"/>
  <c r="AM5" i="67"/>
  <c r="AM5" i="83" s="1"/>
  <c r="AS5" i="67"/>
  <c r="AS5" i="83" s="1"/>
  <c r="BA5" i="67"/>
  <c r="BA5" i="83" s="1"/>
  <c r="AK5" i="67"/>
  <c r="AK5" i="83" s="1"/>
  <c r="AY5" i="67"/>
  <c r="AY5" i="83" s="1"/>
  <c r="AI5" i="67"/>
  <c r="AI5" i="83" s="1"/>
  <c r="AW5" i="67"/>
  <c r="AW5" i="83" s="1"/>
  <c r="AG5" i="67"/>
  <c r="AG5" i="83" s="1"/>
  <c r="AU5" i="67"/>
  <c r="AU5" i="83" s="1"/>
  <c r="AD7" i="73"/>
  <c r="AD6" i="70"/>
  <c r="AD7" i="67"/>
  <c r="BE6" i="83" l="1"/>
  <c r="BE5" i="83"/>
  <c r="AD18" i="77"/>
  <c r="AV17" i="77"/>
  <c r="AT17" i="77"/>
  <c r="AR17" i="77"/>
  <c r="AP17" i="77"/>
  <c r="BD17" i="77"/>
  <c r="AN17" i="77"/>
  <c r="AX17" i="77"/>
  <c r="AL17" i="77"/>
  <c r="AJ17" i="77"/>
  <c r="AH17" i="77"/>
  <c r="BB17" i="77"/>
  <c r="AZ17" i="77"/>
  <c r="BC6" i="71"/>
  <c r="AM6" i="71"/>
  <c r="BA6" i="71"/>
  <c r="AK6" i="71"/>
  <c r="AY6" i="71"/>
  <c r="AI6" i="71"/>
  <c r="AW6" i="71"/>
  <c r="AG6" i="71"/>
  <c r="AU6" i="71"/>
  <c r="AS6" i="71"/>
  <c r="AQ6" i="71"/>
  <c r="AO6" i="71"/>
  <c r="AY6" i="64"/>
  <c r="AI6" i="64"/>
  <c r="AW6" i="64"/>
  <c r="AG6" i="64"/>
  <c r="AU6" i="64"/>
  <c r="AS6" i="64"/>
  <c r="AQ6" i="64"/>
  <c r="AO6" i="64"/>
  <c r="BC6" i="64"/>
  <c r="AM6" i="64"/>
  <c r="BA6" i="64"/>
  <c r="AK6" i="64"/>
  <c r="BA7" i="73"/>
  <c r="AK7" i="73"/>
  <c r="AY7" i="73"/>
  <c r="AI7" i="73"/>
  <c r="AW7" i="73"/>
  <c r="AG7" i="73"/>
  <c r="AS7" i="73"/>
  <c r="AQ7" i="73"/>
  <c r="AO7" i="73"/>
  <c r="AM7" i="73"/>
  <c r="BC7" i="73"/>
  <c r="AU7" i="73"/>
  <c r="AQ7" i="67"/>
  <c r="AQ7" i="83" s="1"/>
  <c r="AQ15" i="83" s="1"/>
  <c r="AK7" i="67"/>
  <c r="AK7" i="83" s="1"/>
  <c r="AK15" i="83" s="1"/>
  <c r="AO7" i="67"/>
  <c r="AO7" i="83" s="1"/>
  <c r="AO15" i="83" s="1"/>
  <c r="BC7" i="67"/>
  <c r="BC7" i="83" s="1"/>
  <c r="AM7" i="67"/>
  <c r="AM7" i="83" s="1"/>
  <c r="AM15" i="83" s="1"/>
  <c r="BA7" i="67"/>
  <c r="BA7" i="83" s="1"/>
  <c r="AS7" i="67"/>
  <c r="AS7" i="83" s="1"/>
  <c r="AY7" i="67"/>
  <c r="AY7" i="83" s="1"/>
  <c r="AI7" i="67"/>
  <c r="AI7" i="83" s="1"/>
  <c r="AI15" i="83" s="1"/>
  <c r="AW7" i="67"/>
  <c r="AW7" i="83" s="1"/>
  <c r="AW15" i="83" s="1"/>
  <c r="AG7" i="67"/>
  <c r="AG7" i="83" s="1"/>
  <c r="AU7" i="67"/>
  <c r="AU7" i="83" s="1"/>
  <c r="AS68" i="73"/>
  <c r="AQ68" i="73"/>
  <c r="AO68" i="73"/>
  <c r="BC68" i="73"/>
  <c r="AM68" i="73"/>
  <c r="BA68" i="73"/>
  <c r="AK68" i="73"/>
  <c r="AW68" i="73"/>
  <c r="AG68" i="73"/>
  <c r="AU68" i="73"/>
  <c r="AY68" i="73"/>
  <c r="AI68" i="73"/>
  <c r="BC6" i="70"/>
  <c r="AM6" i="70"/>
  <c r="BA6" i="70"/>
  <c r="AK6" i="70"/>
  <c r="AY6" i="70"/>
  <c r="AI6" i="70"/>
  <c r="AW6" i="70"/>
  <c r="AG6" i="70"/>
  <c r="AU6" i="70"/>
  <c r="AS6" i="70"/>
  <c r="AQ6" i="70"/>
  <c r="AO6" i="70"/>
  <c r="BC127" i="73"/>
  <c r="BA127" i="73"/>
  <c r="AO127" i="73"/>
  <c r="AK127" i="73"/>
  <c r="AG127" i="73"/>
  <c r="AY127" i="73"/>
  <c r="AW127" i="73"/>
  <c r="AU127" i="73"/>
  <c r="AS127" i="73"/>
  <c r="AQ127" i="73"/>
  <c r="AM127" i="73"/>
  <c r="AI127" i="73"/>
  <c r="BE67" i="73"/>
  <c r="AD8" i="73"/>
  <c r="AD7" i="70"/>
  <c r="AD8" i="67"/>
  <c r="AN13" i="83" l="1"/>
  <c r="AN14" i="83"/>
  <c r="AN8" i="83"/>
  <c r="AN9" i="83"/>
  <c r="AM16" i="83"/>
  <c r="K2" i="83" s="1"/>
  <c r="AN10" i="83"/>
  <c r="AN11" i="83"/>
  <c r="AN12" i="83"/>
  <c r="AN3" i="83"/>
  <c r="AN4" i="83"/>
  <c r="AN5" i="83"/>
  <c r="AN6" i="83"/>
  <c r="AL13" i="83"/>
  <c r="AK16" i="83"/>
  <c r="J2" i="83" s="1"/>
  <c r="AL10" i="83"/>
  <c r="AL11" i="83"/>
  <c r="AL12" i="83"/>
  <c r="AL14" i="83"/>
  <c r="AL8" i="83"/>
  <c r="AL9" i="83"/>
  <c r="AL3" i="83"/>
  <c r="AL4" i="83"/>
  <c r="AL5" i="83"/>
  <c r="AL6" i="83"/>
  <c r="AJ13" i="83"/>
  <c r="AJ8" i="83"/>
  <c r="AJ9" i="83"/>
  <c r="AI16" i="83"/>
  <c r="I2" i="83" s="1"/>
  <c r="AJ10" i="83"/>
  <c r="AJ11" i="83"/>
  <c r="AJ12" i="83"/>
  <c r="AJ14" i="83"/>
  <c r="AJ3" i="83"/>
  <c r="AJ4" i="83"/>
  <c r="AJ5" i="83"/>
  <c r="AJ6" i="83"/>
  <c r="AP8" i="83"/>
  <c r="AP9" i="83"/>
  <c r="AO16" i="83"/>
  <c r="L2" i="83" s="1"/>
  <c r="AP10" i="83"/>
  <c r="AP11" i="83"/>
  <c r="AP12" i="83"/>
  <c r="AP14" i="83"/>
  <c r="AP13" i="83"/>
  <c r="AP3" i="83"/>
  <c r="AP4" i="83"/>
  <c r="AP6" i="83"/>
  <c r="AP5" i="83"/>
  <c r="AX11" i="83"/>
  <c r="AX12" i="83"/>
  <c r="AX13" i="83"/>
  <c r="AX8" i="83"/>
  <c r="AX9" i="83"/>
  <c r="AX14" i="83"/>
  <c r="AW16" i="83"/>
  <c r="P2" i="83" s="1"/>
  <c r="AX10" i="83"/>
  <c r="AX3" i="83"/>
  <c r="AX4" i="83"/>
  <c r="AX6" i="83"/>
  <c r="AX5" i="83"/>
  <c r="AR8" i="83"/>
  <c r="AR13" i="83"/>
  <c r="AR9" i="83"/>
  <c r="AR14" i="83"/>
  <c r="AQ16" i="83"/>
  <c r="M2" i="83" s="1"/>
  <c r="AR10" i="83"/>
  <c r="AR11" i="83"/>
  <c r="AR12" i="83"/>
  <c r="AR3" i="83"/>
  <c r="AR4" i="83"/>
  <c r="AR6" i="83"/>
  <c r="AR5" i="83"/>
  <c r="AS15" i="83"/>
  <c r="AN7" i="83"/>
  <c r="AY15" i="83"/>
  <c r="AZ7" i="83" s="1"/>
  <c r="BE7" i="83"/>
  <c r="AP7" i="83"/>
  <c r="AU15" i="83"/>
  <c r="AV7" i="83" s="1"/>
  <c r="AX7" i="83"/>
  <c r="AL7" i="83"/>
  <c r="BC15" i="83"/>
  <c r="AG15" i="83"/>
  <c r="AH7" i="83" s="1"/>
  <c r="AJ7" i="83"/>
  <c r="AR7" i="83"/>
  <c r="BA15" i="83"/>
  <c r="AQ7" i="64"/>
  <c r="AO7" i="64"/>
  <c r="BC7" i="64"/>
  <c r="AM7" i="64"/>
  <c r="BA7" i="64"/>
  <c r="AK7" i="64"/>
  <c r="AY7" i="64"/>
  <c r="AI7" i="64"/>
  <c r="AW7" i="64"/>
  <c r="AG7" i="64"/>
  <c r="AU7" i="64"/>
  <c r="AS7" i="64"/>
  <c r="BA69" i="73"/>
  <c r="AK69" i="73"/>
  <c r="AY69" i="73"/>
  <c r="AI69" i="73"/>
  <c r="AW69" i="73"/>
  <c r="AG69" i="73"/>
  <c r="AU69" i="73"/>
  <c r="AS69" i="73"/>
  <c r="AO69" i="73"/>
  <c r="BC69" i="73"/>
  <c r="AM69" i="73"/>
  <c r="AQ69" i="73"/>
  <c r="AS8" i="73"/>
  <c r="AQ8" i="73"/>
  <c r="AO8" i="73"/>
  <c r="AW8" i="73"/>
  <c r="AU8" i="73"/>
  <c r="AM8" i="73"/>
  <c r="AK8" i="73"/>
  <c r="AI8" i="73"/>
  <c r="BC8" i="73"/>
  <c r="AG8" i="73"/>
  <c r="BA8" i="73"/>
  <c r="AY8" i="73"/>
  <c r="AU7" i="71"/>
  <c r="AS7" i="71"/>
  <c r="AQ7" i="71"/>
  <c r="AO7" i="71"/>
  <c r="BC7" i="71"/>
  <c r="AM7" i="71"/>
  <c r="BA7" i="71"/>
  <c r="AK7" i="71"/>
  <c r="AY7" i="71"/>
  <c r="AI7" i="71"/>
  <c r="AW7" i="71"/>
  <c r="AG7" i="71"/>
  <c r="AY8" i="67"/>
  <c r="AI8" i="67"/>
  <c r="BA8" i="67"/>
  <c r="AW8" i="67"/>
  <c r="AG8" i="67"/>
  <c r="AS8" i="67"/>
  <c r="AK8" i="67"/>
  <c r="AU8" i="67"/>
  <c r="AQ8" i="67"/>
  <c r="AO8" i="67"/>
  <c r="BC8" i="67"/>
  <c r="AM8" i="67"/>
  <c r="AU7" i="70"/>
  <c r="AS7" i="70"/>
  <c r="AQ7" i="70"/>
  <c r="AO7" i="70"/>
  <c r="BC7" i="70"/>
  <c r="AM7" i="70"/>
  <c r="BA7" i="70"/>
  <c r="AK7" i="70"/>
  <c r="AY7" i="70"/>
  <c r="AI7" i="70"/>
  <c r="AW7" i="70"/>
  <c r="AG7" i="70"/>
  <c r="BD18" i="77"/>
  <c r="AN18" i="77"/>
  <c r="BB18" i="77"/>
  <c r="AL18" i="77"/>
  <c r="AZ18" i="77"/>
  <c r="AJ18" i="77"/>
  <c r="AX18" i="77"/>
  <c r="AH18" i="77"/>
  <c r="AV18" i="77"/>
  <c r="AT18" i="77"/>
  <c r="AR18" i="77"/>
  <c r="AP18" i="77"/>
  <c r="AD20" i="77"/>
  <c r="AD19" i="77"/>
  <c r="BC128" i="73"/>
  <c r="BA128" i="73"/>
  <c r="AY128" i="73"/>
  <c r="AW128" i="73"/>
  <c r="AU128" i="73"/>
  <c r="AS128" i="73"/>
  <c r="AO128" i="73"/>
  <c r="AK128" i="73"/>
  <c r="AG128" i="73"/>
  <c r="AM128" i="73"/>
  <c r="AQ128" i="73"/>
  <c r="AI128" i="73"/>
  <c r="BE68" i="73"/>
  <c r="BE127" i="73"/>
  <c r="BE7" i="73"/>
  <c r="AD9" i="73"/>
  <c r="AD8" i="70"/>
  <c r="AD9" i="67"/>
  <c r="AF61" i="63"/>
  <c r="AF46" i="63"/>
  <c r="AF31" i="63"/>
  <c r="AA1" i="63"/>
  <c r="G1" i="63"/>
  <c r="AE59" i="63"/>
  <c r="AE57" i="63"/>
  <c r="AE56" i="63"/>
  <c r="AE55" i="63"/>
  <c r="AE54" i="63"/>
  <c r="AE53" i="63"/>
  <c r="AE52" i="63"/>
  <c r="AE51" i="63"/>
  <c r="AE50" i="63"/>
  <c r="AE49" i="63"/>
  <c r="AE48" i="63"/>
  <c r="AE44" i="63"/>
  <c r="AE42" i="63"/>
  <c r="AE41" i="63"/>
  <c r="AE40" i="63"/>
  <c r="AE39" i="63"/>
  <c r="AE38" i="63"/>
  <c r="AE37" i="63"/>
  <c r="AE36" i="63"/>
  <c r="AE35" i="63"/>
  <c r="AE34" i="63"/>
  <c r="AE33" i="63"/>
  <c r="AE29" i="63"/>
  <c r="AE27" i="63"/>
  <c r="AE26" i="63"/>
  <c r="AE25" i="63"/>
  <c r="AE24" i="63"/>
  <c r="AE23" i="63"/>
  <c r="AE22" i="63"/>
  <c r="AE21" i="63"/>
  <c r="AE20" i="63"/>
  <c r="AE19" i="63"/>
  <c r="AE18" i="63"/>
  <c r="AC48" i="63"/>
  <c r="AC49" i="63" s="1"/>
  <c r="AC50" i="63" s="1"/>
  <c r="AC51" i="63" s="1"/>
  <c r="AC52" i="63" s="1"/>
  <c r="AC53" i="63" s="1"/>
  <c r="AC54" i="63" s="1"/>
  <c r="AC55" i="63" s="1"/>
  <c r="AC56" i="63" s="1"/>
  <c r="AC57" i="63" s="1"/>
  <c r="AC33" i="63"/>
  <c r="AC34" i="63" s="1"/>
  <c r="AC35" i="63" s="1"/>
  <c r="AC36" i="63" s="1"/>
  <c r="AC37" i="63" s="1"/>
  <c r="AC38" i="63" s="1"/>
  <c r="AC39" i="63" s="1"/>
  <c r="AC40" i="63" s="1"/>
  <c r="AC41" i="63" s="1"/>
  <c r="AC42" i="63" s="1"/>
  <c r="AC18" i="63"/>
  <c r="AC19" i="63" s="1"/>
  <c r="AC20" i="63" s="1"/>
  <c r="AC21" i="63" s="1"/>
  <c r="AC22" i="63" s="1"/>
  <c r="AC23" i="63" s="1"/>
  <c r="AC24" i="63" s="1"/>
  <c r="AC25" i="63" s="1"/>
  <c r="AC26" i="63" s="1"/>
  <c r="AC27" i="63" s="1"/>
  <c r="AC3" i="63"/>
  <c r="AC4" i="63" s="1"/>
  <c r="AC5" i="63" s="1"/>
  <c r="AC6" i="63" s="1"/>
  <c r="AC7" i="63" s="1"/>
  <c r="AC8" i="63" s="1"/>
  <c r="AC9" i="63" s="1"/>
  <c r="AC10" i="63" s="1"/>
  <c r="AC11" i="63" s="1"/>
  <c r="AC12" i="63" s="1"/>
  <c r="AA14" i="63"/>
  <c r="AA29" i="63" s="1"/>
  <c r="AA44" i="63" s="1"/>
  <c r="AA59" i="63" s="1"/>
  <c r="AA12" i="63"/>
  <c r="AA27" i="63" s="1"/>
  <c r="AA42" i="63" s="1"/>
  <c r="AA57" i="63" s="1"/>
  <c r="AA11" i="63"/>
  <c r="AA26" i="63" s="1"/>
  <c r="AA41" i="63" s="1"/>
  <c r="AA56" i="63" s="1"/>
  <c r="AA10" i="63"/>
  <c r="AA25" i="63" s="1"/>
  <c r="AA40" i="63" s="1"/>
  <c r="AA55" i="63" s="1"/>
  <c r="AA9" i="63"/>
  <c r="AA24" i="63" s="1"/>
  <c r="AA39" i="63" s="1"/>
  <c r="AA54" i="63" s="1"/>
  <c r="AA8" i="63"/>
  <c r="AA23" i="63" s="1"/>
  <c r="AA38" i="63" s="1"/>
  <c r="AA53" i="63" s="1"/>
  <c r="AA7" i="63"/>
  <c r="AA22" i="63" s="1"/>
  <c r="AA37" i="63" s="1"/>
  <c r="AA52" i="63" s="1"/>
  <c r="AA6" i="63"/>
  <c r="AA21" i="63" s="1"/>
  <c r="AA36" i="63" s="1"/>
  <c r="AA51" i="63" s="1"/>
  <c r="AA5" i="63"/>
  <c r="AA20" i="63" s="1"/>
  <c r="AA35" i="63" s="1"/>
  <c r="AA50" i="63" s="1"/>
  <c r="AA4" i="63"/>
  <c r="AA19" i="63" s="1"/>
  <c r="AA34" i="63" s="1"/>
  <c r="AA49" i="63" s="1"/>
  <c r="AA3" i="63"/>
  <c r="AA18" i="63" s="1"/>
  <c r="A1" i="63"/>
  <c r="AV13" i="83" l="1"/>
  <c r="AV14" i="83"/>
  <c r="AU16" i="83"/>
  <c r="O2" i="83" s="1"/>
  <c r="AV10" i="83"/>
  <c r="AV11" i="83"/>
  <c r="AV12" i="83"/>
  <c r="AV8" i="83"/>
  <c r="AV9" i="83"/>
  <c r="AV3" i="83"/>
  <c r="AV4" i="83"/>
  <c r="AV5" i="83"/>
  <c r="AV6" i="83"/>
  <c r="AT13" i="83"/>
  <c r="AT11" i="83"/>
  <c r="AT12" i="83"/>
  <c r="AT8" i="83"/>
  <c r="AT9" i="83"/>
  <c r="AS16" i="83"/>
  <c r="N2" i="83" s="1"/>
  <c r="AT10" i="83"/>
  <c r="AT14" i="83"/>
  <c r="AT3" i="83"/>
  <c r="AT4" i="83"/>
  <c r="AT6" i="83"/>
  <c r="AT5" i="83"/>
  <c r="BB13" i="83"/>
  <c r="BB8" i="83"/>
  <c r="BB9" i="83"/>
  <c r="BA16" i="83"/>
  <c r="R2" i="83" s="1"/>
  <c r="BB10" i="83"/>
  <c r="BB14" i="83"/>
  <c r="BB11" i="83"/>
  <c r="BB12" i="83"/>
  <c r="BB3" i="83"/>
  <c r="BB4" i="83"/>
  <c r="BB6" i="83"/>
  <c r="BB5" i="83"/>
  <c r="AR15" i="83"/>
  <c r="AP15" i="83"/>
  <c r="AL15" i="83"/>
  <c r="BB7" i="83"/>
  <c r="AT7" i="83"/>
  <c r="AH8" i="83"/>
  <c r="AG16" i="83"/>
  <c r="H2" i="83" s="1"/>
  <c r="AH9" i="83"/>
  <c r="BE15" i="83"/>
  <c r="AH10" i="83"/>
  <c r="AH11" i="83"/>
  <c r="AH12" i="83"/>
  <c r="AH14" i="83"/>
  <c r="AH13" i="83"/>
  <c r="AH3" i="83"/>
  <c r="AH4" i="83"/>
  <c r="AH6" i="83"/>
  <c r="AH5" i="83"/>
  <c r="AZ8" i="83"/>
  <c r="AZ9" i="83"/>
  <c r="AY16" i="83"/>
  <c r="Q2" i="83" s="1"/>
  <c r="AZ10" i="83"/>
  <c r="AZ14" i="83"/>
  <c r="AZ11" i="83"/>
  <c r="AZ12" i="83"/>
  <c r="AZ13" i="83"/>
  <c r="AZ3" i="83"/>
  <c r="AZ4" i="83"/>
  <c r="AZ6" i="83"/>
  <c r="AZ5" i="83"/>
  <c r="BD13" i="83"/>
  <c r="BD14" i="83"/>
  <c r="BD9" i="83"/>
  <c r="BC16" i="83"/>
  <c r="S2" i="83" s="1"/>
  <c r="BD10" i="83"/>
  <c r="BD11" i="83"/>
  <c r="BD12" i="83"/>
  <c r="BD8" i="83"/>
  <c r="BD3" i="83"/>
  <c r="BD4" i="83"/>
  <c r="BD6" i="83"/>
  <c r="BD5" i="83"/>
  <c r="BD7" i="83"/>
  <c r="AX15" i="83"/>
  <c r="AJ15" i="83"/>
  <c r="AN15" i="83"/>
  <c r="BD20" i="77"/>
  <c r="AN20" i="77"/>
  <c r="BB20" i="77"/>
  <c r="AL20" i="77"/>
  <c r="AZ20" i="77"/>
  <c r="AJ20" i="77"/>
  <c r="AX20" i="77"/>
  <c r="AH20" i="77"/>
  <c r="AV20" i="77"/>
  <c r="AT20" i="77"/>
  <c r="AR20" i="77"/>
  <c r="AP20" i="77"/>
  <c r="AY8" i="64"/>
  <c r="AI8" i="64"/>
  <c r="AW8" i="64"/>
  <c r="AG8" i="64"/>
  <c r="AU8" i="64"/>
  <c r="AS8" i="64"/>
  <c r="AQ8" i="64"/>
  <c r="AO8" i="64"/>
  <c r="BC8" i="64"/>
  <c r="AM8" i="64"/>
  <c r="BA8" i="64"/>
  <c r="AK8" i="64"/>
  <c r="AQ3" i="63"/>
  <c r="AO3" i="63"/>
  <c r="BC3" i="63"/>
  <c r="AM3" i="63"/>
  <c r="BA3" i="63"/>
  <c r="AK3" i="63"/>
  <c r="AY3" i="63"/>
  <c r="AI3" i="63"/>
  <c r="AW3" i="63"/>
  <c r="AG3" i="63"/>
  <c r="AU3" i="63"/>
  <c r="AS3" i="63"/>
  <c r="BA9" i="73"/>
  <c r="AK9" i="73"/>
  <c r="AY9" i="73"/>
  <c r="AI9" i="73"/>
  <c r="AW9" i="73"/>
  <c r="AG9" i="73"/>
  <c r="AU9" i="73"/>
  <c r="AS9" i="73"/>
  <c r="AQ9" i="73"/>
  <c r="AO9" i="73"/>
  <c r="AM9" i="73"/>
  <c r="BC9" i="73"/>
  <c r="AQ9" i="67"/>
  <c r="AO9" i="67"/>
  <c r="BC9" i="67"/>
  <c r="AM9" i="67"/>
  <c r="AS9" i="67"/>
  <c r="BA9" i="67"/>
  <c r="AK9" i="67"/>
  <c r="AY9" i="67"/>
  <c r="AI9" i="67"/>
  <c r="AW9" i="67"/>
  <c r="AG9" i="67"/>
  <c r="AU9" i="67"/>
  <c r="AV19" i="77"/>
  <c r="AT19" i="77"/>
  <c r="AR19" i="77"/>
  <c r="AP19" i="77"/>
  <c r="BD19" i="77"/>
  <c r="AN19" i="77"/>
  <c r="BB19" i="77"/>
  <c r="AL19" i="77"/>
  <c r="AZ19" i="77"/>
  <c r="AX19" i="77"/>
  <c r="AJ19" i="77"/>
  <c r="AH19" i="77"/>
  <c r="BC8" i="70"/>
  <c r="AM8" i="70"/>
  <c r="BA8" i="70"/>
  <c r="AK8" i="70"/>
  <c r="AY8" i="70"/>
  <c r="AI8" i="70"/>
  <c r="AW8" i="70"/>
  <c r="AG8" i="70"/>
  <c r="AU8" i="70"/>
  <c r="AS8" i="70"/>
  <c r="AQ8" i="70"/>
  <c r="AO8" i="70"/>
  <c r="AS70" i="73"/>
  <c r="AQ70" i="73"/>
  <c r="AO70" i="73"/>
  <c r="BC70" i="73"/>
  <c r="AM70" i="73"/>
  <c r="BA70" i="73"/>
  <c r="AK70" i="73"/>
  <c r="AW70" i="73"/>
  <c r="AG70" i="73"/>
  <c r="AU70" i="73"/>
  <c r="AY70" i="73"/>
  <c r="AI70" i="73"/>
  <c r="BC8" i="71"/>
  <c r="AM8" i="71"/>
  <c r="BA8" i="71"/>
  <c r="AK8" i="71"/>
  <c r="AY8" i="71"/>
  <c r="AI8" i="71"/>
  <c r="AW8" i="71"/>
  <c r="AG8" i="71"/>
  <c r="AU8" i="71"/>
  <c r="AS8" i="71"/>
  <c r="AQ8" i="71"/>
  <c r="AO8" i="71"/>
  <c r="AS129" i="73"/>
  <c r="AO129" i="73"/>
  <c r="AK129" i="73"/>
  <c r="AG129" i="73"/>
  <c r="AQ129" i="73"/>
  <c r="AM129" i="73"/>
  <c r="AI129" i="73"/>
  <c r="BA129" i="73"/>
  <c r="AY129" i="73"/>
  <c r="AU129" i="73"/>
  <c r="BC129" i="73"/>
  <c r="AW129" i="73"/>
  <c r="BE69" i="73"/>
  <c r="BE128" i="73"/>
  <c r="AC29" i="63"/>
  <c r="AC28" i="63"/>
  <c r="AC59" i="63"/>
  <c r="AC58" i="63"/>
  <c r="AC14" i="63"/>
  <c r="AC13" i="63"/>
  <c r="AC44" i="63"/>
  <c r="AC43" i="63"/>
  <c r="BE8" i="73"/>
  <c r="AD10" i="73"/>
  <c r="AD9" i="70"/>
  <c r="BE8" i="67"/>
  <c r="AD10" i="67"/>
  <c r="AA33" i="63"/>
  <c r="AA48" i="63" s="1"/>
  <c r="AZ15" i="83" l="1"/>
  <c r="BF13" i="83"/>
  <c r="BF14" i="83"/>
  <c r="BF8" i="83"/>
  <c r="BF9" i="83"/>
  <c r="BE16" i="83"/>
  <c r="T2" i="83" s="1"/>
  <c r="BF10" i="83"/>
  <c r="BF11" i="83"/>
  <c r="BF12" i="83"/>
  <c r="BF3" i="83"/>
  <c r="BF4" i="83"/>
  <c r="B3" i="83" s="1"/>
  <c r="BF6" i="83"/>
  <c r="B5" i="83" s="1"/>
  <c r="BF5" i="83"/>
  <c r="B4" i="83" s="1"/>
  <c r="AT15" i="83"/>
  <c r="BD15" i="83"/>
  <c r="AH15" i="83"/>
  <c r="BF7" i="83"/>
  <c r="B6" i="83" s="1"/>
  <c r="BB15" i="83"/>
  <c r="AV15" i="83"/>
  <c r="AS10" i="73"/>
  <c r="AQ10" i="73"/>
  <c r="AO10" i="73"/>
  <c r="BC10" i="73"/>
  <c r="BA10" i="73"/>
  <c r="AY10" i="73"/>
  <c r="AW10" i="73"/>
  <c r="AU10" i="73"/>
  <c r="AM10" i="73"/>
  <c r="AK10" i="73"/>
  <c r="AI10" i="73"/>
  <c r="AG10" i="73"/>
  <c r="AY4" i="63"/>
  <c r="AI4" i="63"/>
  <c r="AW4" i="63"/>
  <c r="AG4" i="63"/>
  <c r="AU4" i="63"/>
  <c r="AS4" i="63"/>
  <c r="AQ4" i="63"/>
  <c r="AO4" i="63"/>
  <c r="BC4" i="63"/>
  <c r="AM4" i="63"/>
  <c r="BA4" i="63"/>
  <c r="AK4" i="63"/>
  <c r="AU9" i="70"/>
  <c r="AS9" i="70"/>
  <c r="AQ9" i="70"/>
  <c r="AO9" i="70"/>
  <c r="BC9" i="70"/>
  <c r="AM9" i="70"/>
  <c r="BA9" i="70"/>
  <c r="AK9" i="70"/>
  <c r="AY9" i="70"/>
  <c r="AI9" i="70"/>
  <c r="AW9" i="70"/>
  <c r="AG9" i="70"/>
  <c r="AY10" i="67"/>
  <c r="AI10" i="67"/>
  <c r="AW10" i="67"/>
  <c r="AG10" i="67"/>
  <c r="AU10" i="67"/>
  <c r="BA10" i="67"/>
  <c r="AS10" i="67"/>
  <c r="AQ10" i="67"/>
  <c r="AO10" i="67"/>
  <c r="BC10" i="67"/>
  <c r="AM10" i="67"/>
  <c r="AK10" i="67"/>
  <c r="BA71" i="73"/>
  <c r="AK71" i="73"/>
  <c r="AY71" i="73"/>
  <c r="AI71" i="73"/>
  <c r="AW71" i="73"/>
  <c r="AG71" i="73"/>
  <c r="AU71" i="73"/>
  <c r="AS71" i="73"/>
  <c r="AO71" i="73"/>
  <c r="BC71" i="73"/>
  <c r="AM71" i="73"/>
  <c r="AQ71" i="73"/>
  <c r="AQ9" i="64"/>
  <c r="AO9" i="64"/>
  <c r="BC9" i="64"/>
  <c r="AM9" i="64"/>
  <c r="BA9" i="64"/>
  <c r="AK9" i="64"/>
  <c r="AY9" i="64"/>
  <c r="AI9" i="64"/>
  <c r="AW9" i="64"/>
  <c r="AG9" i="64"/>
  <c r="AU9" i="64"/>
  <c r="AS9" i="64"/>
  <c r="AU9" i="71"/>
  <c r="AS9" i="71"/>
  <c r="AQ9" i="71"/>
  <c r="AO9" i="71"/>
  <c r="BC9" i="71"/>
  <c r="AM9" i="71"/>
  <c r="BA9" i="71"/>
  <c r="AK9" i="71"/>
  <c r="AY9" i="71"/>
  <c r="AI9" i="71"/>
  <c r="AW9" i="71"/>
  <c r="AG9" i="71"/>
  <c r="AO130" i="73"/>
  <c r="AK130" i="73"/>
  <c r="AG130" i="73"/>
  <c r="BC130" i="73"/>
  <c r="BA130" i="73"/>
  <c r="AY130" i="73"/>
  <c r="AW130" i="73"/>
  <c r="AU130" i="73"/>
  <c r="AQ130" i="73"/>
  <c r="AM130" i="73"/>
  <c r="AI130" i="73"/>
  <c r="AS130" i="73"/>
  <c r="BE70" i="73"/>
  <c r="BE129" i="73"/>
  <c r="BE9" i="73"/>
  <c r="AD11" i="73"/>
  <c r="AD10" i="70"/>
  <c r="BE9" i="67"/>
  <c r="AD11" i="67"/>
  <c r="B9" i="83" l="1"/>
  <c r="B7" i="83"/>
  <c r="B12" i="83"/>
  <c r="B11" i="83"/>
  <c r="B13" i="83"/>
  <c r="B10" i="83"/>
  <c r="B8" i="83"/>
  <c r="BF15" i="83"/>
  <c r="B2" i="83"/>
  <c r="AY10" i="64"/>
  <c r="AI10" i="64"/>
  <c r="AW10" i="64"/>
  <c r="AG10" i="64"/>
  <c r="AU10" i="64"/>
  <c r="AS10" i="64"/>
  <c r="AQ10" i="64"/>
  <c r="AO10" i="64"/>
  <c r="BC10" i="64"/>
  <c r="AM10" i="64"/>
  <c r="BA10" i="64"/>
  <c r="AK10" i="64"/>
  <c r="BA11" i="73"/>
  <c r="AK11" i="73"/>
  <c r="AY11" i="73"/>
  <c r="AI11" i="73"/>
  <c r="AW11" i="73"/>
  <c r="AG11" i="73"/>
  <c r="AU11" i="73"/>
  <c r="AS11" i="73"/>
  <c r="BC11" i="73"/>
  <c r="AQ11" i="73"/>
  <c r="AO11" i="73"/>
  <c r="AM11" i="73"/>
  <c r="AS72" i="73"/>
  <c r="AQ72" i="73"/>
  <c r="AO72" i="73"/>
  <c r="BC72" i="73"/>
  <c r="AM72" i="73"/>
  <c r="BA72" i="73"/>
  <c r="AK72" i="73"/>
  <c r="AW72" i="73"/>
  <c r="AG72" i="73"/>
  <c r="AU72" i="73"/>
  <c r="AY72" i="73"/>
  <c r="AI72" i="73"/>
  <c r="AQ11" i="67"/>
  <c r="AO11" i="67"/>
  <c r="BC11" i="67"/>
  <c r="AM11" i="67"/>
  <c r="BA11" i="67"/>
  <c r="AK11" i="67"/>
  <c r="AY11" i="67"/>
  <c r="AI11" i="67"/>
  <c r="AW11" i="67"/>
  <c r="AG11" i="67"/>
  <c r="AU11" i="67"/>
  <c r="AS11" i="67"/>
  <c r="BC10" i="70"/>
  <c r="AM10" i="70"/>
  <c r="BA10" i="70"/>
  <c r="AK10" i="70"/>
  <c r="AY10" i="70"/>
  <c r="AI10" i="70"/>
  <c r="AW10" i="70"/>
  <c r="AG10" i="70"/>
  <c r="AU10" i="70"/>
  <c r="AS10" i="70"/>
  <c r="AQ10" i="70"/>
  <c r="AO10" i="70"/>
  <c r="BC10" i="71"/>
  <c r="AM10" i="71"/>
  <c r="BA10" i="71"/>
  <c r="AK10" i="71"/>
  <c r="AY10" i="71"/>
  <c r="AI10" i="71"/>
  <c r="AW10" i="71"/>
  <c r="AG10" i="71"/>
  <c r="AU10" i="71"/>
  <c r="AS10" i="71"/>
  <c r="AQ10" i="71"/>
  <c r="AO10" i="71"/>
  <c r="AQ5" i="63"/>
  <c r="AO5" i="63"/>
  <c r="BC5" i="63"/>
  <c r="AM5" i="63"/>
  <c r="BA5" i="63"/>
  <c r="AK5" i="63"/>
  <c r="AY5" i="63"/>
  <c r="AI5" i="63"/>
  <c r="AW5" i="63"/>
  <c r="AG5" i="63"/>
  <c r="AU5" i="63"/>
  <c r="AS5" i="63"/>
  <c r="AO131" i="73"/>
  <c r="AK131" i="73"/>
  <c r="AG131" i="73"/>
  <c r="BC131" i="73"/>
  <c r="BA131" i="73"/>
  <c r="AY131" i="73"/>
  <c r="AW131" i="73"/>
  <c r="AU131" i="73"/>
  <c r="AS131" i="73"/>
  <c r="AQ131" i="73"/>
  <c r="AM131" i="73"/>
  <c r="AI131" i="73"/>
  <c r="BE71" i="73"/>
  <c r="BE130" i="73"/>
  <c r="AD12" i="73"/>
  <c r="BE10" i="73"/>
  <c r="AD11" i="70"/>
  <c r="BE10" i="67"/>
  <c r="AD12" i="67"/>
  <c r="AD13" i="67" l="1"/>
  <c r="AY12" i="67"/>
  <c r="AI12" i="67"/>
  <c r="AW12" i="67"/>
  <c r="AG12" i="67"/>
  <c r="AU12" i="67"/>
  <c r="AS12" i="67"/>
  <c r="BA12" i="67"/>
  <c r="AQ12" i="67"/>
  <c r="AK12" i="67"/>
  <c r="AO12" i="67"/>
  <c r="BC12" i="67"/>
  <c r="AM12" i="67"/>
  <c r="AQ11" i="64"/>
  <c r="AO11" i="64"/>
  <c r="BC11" i="64"/>
  <c r="AM11" i="64"/>
  <c r="BA11" i="64"/>
  <c r="AK11" i="64"/>
  <c r="AY11" i="64"/>
  <c r="AI11" i="64"/>
  <c r="AW11" i="64"/>
  <c r="AG11" i="64"/>
  <c r="AU11" i="64"/>
  <c r="AS11" i="64"/>
  <c r="AS12" i="73"/>
  <c r="AQ12" i="73"/>
  <c r="AO12" i="73"/>
  <c r="BC12" i="73"/>
  <c r="AM12" i="73"/>
  <c r="BA12" i="73"/>
  <c r="AK12" i="73"/>
  <c r="AW12" i="73"/>
  <c r="AU12" i="73"/>
  <c r="AI12" i="73"/>
  <c r="AG12" i="73"/>
  <c r="AY12" i="73"/>
  <c r="AU11" i="70"/>
  <c r="AS11" i="70"/>
  <c r="AQ11" i="70"/>
  <c r="AO11" i="70"/>
  <c r="BC11" i="70"/>
  <c r="AM11" i="70"/>
  <c r="BA11" i="70"/>
  <c r="AK11" i="70"/>
  <c r="AY11" i="70"/>
  <c r="AI11" i="70"/>
  <c r="AW11" i="70"/>
  <c r="AG11" i="70"/>
  <c r="AS74" i="73"/>
  <c r="AQ74" i="73"/>
  <c r="AO74" i="73"/>
  <c r="BC74" i="73"/>
  <c r="AM74" i="73"/>
  <c r="BA74" i="73"/>
  <c r="AK74" i="73"/>
  <c r="AW74" i="73"/>
  <c r="AG74" i="73"/>
  <c r="AU74" i="73"/>
  <c r="AI74" i="73"/>
  <c r="AY74" i="73"/>
  <c r="BA73" i="73"/>
  <c r="AK73" i="73"/>
  <c r="AY73" i="73"/>
  <c r="AI73" i="73"/>
  <c r="AW73" i="73"/>
  <c r="AG73" i="73"/>
  <c r="AU73" i="73"/>
  <c r="AS73" i="73"/>
  <c r="AO73" i="73"/>
  <c r="BC73" i="73"/>
  <c r="AM73" i="73"/>
  <c r="AQ73" i="73"/>
  <c r="AY6" i="63"/>
  <c r="AI6" i="63"/>
  <c r="AW6" i="63"/>
  <c r="AG6" i="63"/>
  <c r="AU6" i="63"/>
  <c r="AS6" i="63"/>
  <c r="AQ6" i="63"/>
  <c r="AO6" i="63"/>
  <c r="BC6" i="63"/>
  <c r="AM6" i="63"/>
  <c r="BA6" i="63"/>
  <c r="AK6" i="63"/>
  <c r="BC132" i="73"/>
  <c r="BA132" i="73"/>
  <c r="AY132" i="73"/>
  <c r="AO132" i="73"/>
  <c r="AK132" i="73"/>
  <c r="AG132" i="73"/>
  <c r="AW132" i="73"/>
  <c r="AU132" i="73"/>
  <c r="AS132" i="73"/>
  <c r="AQ132" i="73"/>
  <c r="AM132" i="73"/>
  <c r="AI132" i="73"/>
  <c r="BE72" i="73"/>
  <c r="BE131" i="73"/>
  <c r="AD13" i="73"/>
  <c r="AD14" i="73"/>
  <c r="BE11" i="73"/>
  <c r="AD12" i="70"/>
  <c r="BE11" i="67"/>
  <c r="AD14" i="67"/>
  <c r="AY14" i="67" l="1"/>
  <c r="AI14" i="67"/>
  <c r="BA14" i="67"/>
  <c r="AW14" i="67"/>
  <c r="AG14" i="67"/>
  <c r="AU14" i="67"/>
  <c r="AK14" i="67"/>
  <c r="AS14" i="67"/>
  <c r="AQ14" i="67"/>
  <c r="AO14" i="67"/>
  <c r="BC14" i="67"/>
  <c r="AM14" i="67"/>
  <c r="BC12" i="70"/>
  <c r="AM12" i="70"/>
  <c r="BA12" i="70"/>
  <c r="AK12" i="70"/>
  <c r="AY12" i="70"/>
  <c r="AI12" i="70"/>
  <c r="AW12" i="70"/>
  <c r="AG12" i="70"/>
  <c r="AU12" i="70"/>
  <c r="AS12" i="70"/>
  <c r="AQ12" i="70"/>
  <c r="AO12" i="70"/>
  <c r="AQ7" i="63"/>
  <c r="AO7" i="63"/>
  <c r="BC7" i="63"/>
  <c r="AM7" i="63"/>
  <c r="BA7" i="63"/>
  <c r="AK7" i="63"/>
  <c r="AY7" i="63"/>
  <c r="AI7" i="63"/>
  <c r="AW7" i="63"/>
  <c r="AG7" i="63"/>
  <c r="AU7" i="63"/>
  <c r="AS7" i="63"/>
  <c r="BA13" i="73"/>
  <c r="AK13" i="73"/>
  <c r="AY13" i="73"/>
  <c r="AI13" i="73"/>
  <c r="AW13" i="73"/>
  <c r="AG13" i="73"/>
  <c r="AU13" i="73"/>
  <c r="AS13" i="73"/>
  <c r="BC13" i="73"/>
  <c r="AQ13" i="73"/>
  <c r="AO13" i="73"/>
  <c r="AM13" i="73"/>
  <c r="AU12" i="71"/>
  <c r="AS12" i="71"/>
  <c r="AQ12" i="71"/>
  <c r="AO12" i="71"/>
  <c r="BC12" i="71"/>
  <c r="AM12" i="71"/>
  <c r="BA12" i="71"/>
  <c r="AK12" i="71"/>
  <c r="AY12" i="71"/>
  <c r="AI12" i="71"/>
  <c r="AW12" i="71"/>
  <c r="AG12" i="71"/>
  <c r="AY12" i="64"/>
  <c r="AI12" i="64"/>
  <c r="AW12" i="64"/>
  <c r="AG12" i="64"/>
  <c r="AU12" i="64"/>
  <c r="AS12" i="64"/>
  <c r="AQ12" i="64"/>
  <c r="AO12" i="64"/>
  <c r="BC12" i="64"/>
  <c r="AM12" i="64"/>
  <c r="BA12" i="64"/>
  <c r="AK12" i="64"/>
  <c r="AS14" i="73"/>
  <c r="AQ14" i="73"/>
  <c r="AO14" i="73"/>
  <c r="BC14" i="73"/>
  <c r="AM14" i="73"/>
  <c r="BA14" i="73"/>
  <c r="AK14" i="73"/>
  <c r="AU14" i="73"/>
  <c r="AI14" i="73"/>
  <c r="AG14" i="73"/>
  <c r="AY14" i="73"/>
  <c r="AW14" i="73"/>
  <c r="AQ13" i="67"/>
  <c r="AO13" i="67"/>
  <c r="BC13" i="67"/>
  <c r="AM13" i="67"/>
  <c r="BA13" i="67"/>
  <c r="AK13" i="67"/>
  <c r="AY13" i="67"/>
  <c r="AI13" i="67"/>
  <c r="AW13" i="67"/>
  <c r="AG13" i="67"/>
  <c r="AU13" i="67"/>
  <c r="AS13" i="67"/>
  <c r="BE73" i="73"/>
  <c r="BE74" i="73"/>
  <c r="AO134" i="73"/>
  <c r="AK134" i="73"/>
  <c r="AG134" i="73"/>
  <c r="BC134" i="73"/>
  <c r="AQ134" i="73"/>
  <c r="AM134" i="73"/>
  <c r="AI134" i="73"/>
  <c r="BA134" i="73"/>
  <c r="AY134" i="73"/>
  <c r="AW134" i="73"/>
  <c r="AU134" i="73"/>
  <c r="AS134" i="73"/>
  <c r="AS133" i="73"/>
  <c r="AO133" i="73"/>
  <c r="AK133" i="73"/>
  <c r="AG133" i="73"/>
  <c r="AQ133" i="73"/>
  <c r="AM133" i="73"/>
  <c r="AI133" i="73"/>
  <c r="BA133" i="73"/>
  <c r="AY133" i="73"/>
  <c r="AU133" i="73"/>
  <c r="BC133" i="73"/>
  <c r="AW133" i="73"/>
  <c r="BE132" i="73"/>
  <c r="BE12" i="73"/>
  <c r="AD13" i="70"/>
  <c r="AD14" i="70"/>
  <c r="BE12" i="67"/>
  <c r="BE13" i="67" l="1"/>
  <c r="AY8" i="63"/>
  <c r="AI8" i="63"/>
  <c r="AW8" i="63"/>
  <c r="AG8" i="63"/>
  <c r="AU8" i="63"/>
  <c r="AS8" i="63"/>
  <c r="AQ8" i="63"/>
  <c r="AO8" i="63"/>
  <c r="BC8" i="63"/>
  <c r="AM8" i="63"/>
  <c r="BA8" i="63"/>
  <c r="AK8" i="63"/>
  <c r="AQ13" i="64"/>
  <c r="AO13" i="64"/>
  <c r="BC13" i="64"/>
  <c r="AM13" i="64"/>
  <c r="BA13" i="64"/>
  <c r="AK13" i="64"/>
  <c r="AY13" i="64"/>
  <c r="AI13" i="64"/>
  <c r="AW13" i="64"/>
  <c r="AG13" i="64"/>
  <c r="AU13" i="64"/>
  <c r="AS13" i="64"/>
  <c r="BC13" i="71"/>
  <c r="AM13" i="71"/>
  <c r="BA13" i="71"/>
  <c r="AK13" i="71"/>
  <c r="AY13" i="71"/>
  <c r="AI13" i="71"/>
  <c r="AW13" i="71"/>
  <c r="AG13" i="71"/>
  <c r="AU13" i="71"/>
  <c r="AS13" i="71"/>
  <c r="AQ13" i="71"/>
  <c r="AO13" i="71"/>
  <c r="AY14" i="64"/>
  <c r="AI14" i="64"/>
  <c r="AW14" i="64"/>
  <c r="AG14" i="64"/>
  <c r="AU14" i="64"/>
  <c r="AS14" i="64"/>
  <c r="AQ14" i="64"/>
  <c r="AO14" i="64"/>
  <c r="BC14" i="64"/>
  <c r="AM14" i="64"/>
  <c r="BA14" i="64"/>
  <c r="AK14" i="64"/>
  <c r="BC14" i="70"/>
  <c r="AM14" i="70"/>
  <c r="BA14" i="70"/>
  <c r="AK14" i="70"/>
  <c r="AY14" i="70"/>
  <c r="AI14" i="70"/>
  <c r="AW14" i="70"/>
  <c r="AG14" i="70"/>
  <c r="AU14" i="70"/>
  <c r="AS14" i="70"/>
  <c r="AQ14" i="70"/>
  <c r="AO14" i="70"/>
  <c r="AU14" i="71"/>
  <c r="AS14" i="71"/>
  <c r="AQ14" i="71"/>
  <c r="AO14" i="71"/>
  <c r="BC14" i="71"/>
  <c r="AM14" i="71"/>
  <c r="BA14" i="71"/>
  <c r="AK14" i="71"/>
  <c r="AY14" i="71"/>
  <c r="AI14" i="71"/>
  <c r="AW14" i="71"/>
  <c r="AG14" i="71"/>
  <c r="AU13" i="70"/>
  <c r="AS13" i="70"/>
  <c r="AQ13" i="70"/>
  <c r="AO13" i="70"/>
  <c r="BC13" i="70"/>
  <c r="AM13" i="70"/>
  <c r="BA13" i="70"/>
  <c r="AK13" i="70"/>
  <c r="AY13" i="70"/>
  <c r="AI13" i="70"/>
  <c r="AG13" i="70"/>
  <c r="AW13" i="70"/>
  <c r="BI122" i="49"/>
  <c r="BH122" i="49"/>
  <c r="FZ122" i="49"/>
  <c r="EG122" i="49"/>
  <c r="FY122" i="49"/>
  <c r="EF122" i="49"/>
  <c r="FX122" i="49"/>
  <c r="EE122" i="49"/>
  <c r="BW122" i="49"/>
  <c r="GO122" i="49"/>
  <c r="EV122" i="49"/>
  <c r="DC122" i="49"/>
  <c r="GN122" i="49"/>
  <c r="EU122" i="49"/>
  <c r="DB122" i="49"/>
  <c r="GM122" i="49"/>
  <c r="ET122" i="49"/>
  <c r="DA122" i="49"/>
  <c r="CN122" i="49"/>
  <c r="FK122" i="49"/>
  <c r="DR122" i="49"/>
  <c r="FJ122" i="49"/>
  <c r="DQ122" i="49"/>
  <c r="CM122" i="49"/>
  <c r="AE122" i="49"/>
  <c r="CL122" i="49"/>
  <c r="AD122" i="49"/>
  <c r="AU122" i="49"/>
  <c r="AT122" i="49"/>
  <c r="AS122" i="49"/>
  <c r="FI122" i="49"/>
  <c r="BY122" i="49"/>
  <c r="DP122" i="49"/>
  <c r="BX122" i="49"/>
  <c r="BJ122" i="49"/>
  <c r="AF122" i="49"/>
  <c r="FZ123" i="49"/>
  <c r="EG123" i="49"/>
  <c r="FY123" i="49"/>
  <c r="EF123" i="49"/>
  <c r="FX123" i="49"/>
  <c r="EE123" i="49"/>
  <c r="BY123" i="49"/>
  <c r="BX123" i="49"/>
  <c r="GO123" i="49"/>
  <c r="EV123" i="49"/>
  <c r="DC123" i="49"/>
  <c r="GN123" i="49"/>
  <c r="EU123" i="49"/>
  <c r="DB123" i="49"/>
  <c r="GM123" i="49"/>
  <c r="ET123" i="49"/>
  <c r="DA123" i="49"/>
  <c r="CN123" i="49"/>
  <c r="CM123" i="49"/>
  <c r="CL123" i="49"/>
  <c r="FK123" i="49"/>
  <c r="DR123" i="49"/>
  <c r="FJ123" i="49"/>
  <c r="DQ123" i="49"/>
  <c r="FI123" i="49"/>
  <c r="DP123" i="49"/>
  <c r="AU123" i="49"/>
  <c r="AT123" i="49"/>
  <c r="AS123" i="49"/>
  <c r="BW123" i="49"/>
  <c r="BJ123" i="49"/>
  <c r="AF123" i="49"/>
  <c r="BI123" i="49"/>
  <c r="AE123" i="49"/>
  <c r="BH123" i="49"/>
  <c r="AD123" i="49"/>
  <c r="FX124" i="49"/>
  <c r="EE124" i="49"/>
  <c r="BY124" i="49"/>
  <c r="AF124" i="49"/>
  <c r="BX124" i="49"/>
  <c r="AE124" i="49"/>
  <c r="BW124" i="49"/>
  <c r="GO124" i="49"/>
  <c r="EV124" i="49"/>
  <c r="DC124" i="49"/>
  <c r="GN124" i="49"/>
  <c r="EU124" i="49"/>
  <c r="DB124" i="49"/>
  <c r="GM124" i="49"/>
  <c r="ET124" i="49"/>
  <c r="DA124" i="49"/>
  <c r="CN124" i="49"/>
  <c r="CM124" i="49"/>
  <c r="CL124" i="49"/>
  <c r="AS124" i="49"/>
  <c r="FK124" i="49"/>
  <c r="DR124" i="49"/>
  <c r="FJ124" i="49"/>
  <c r="DQ124" i="49"/>
  <c r="FI124" i="49"/>
  <c r="DP124" i="49"/>
  <c r="EG124" i="49"/>
  <c r="AU124" i="49"/>
  <c r="EF124" i="49"/>
  <c r="AT124" i="49"/>
  <c r="BJ124" i="49"/>
  <c r="BI124" i="49"/>
  <c r="BH124" i="49"/>
  <c r="AD124" i="49"/>
  <c r="FZ124" i="49"/>
  <c r="FY124" i="49"/>
  <c r="BW125" i="49"/>
  <c r="AD125" i="49"/>
  <c r="GO125" i="49"/>
  <c r="EV125" i="49"/>
  <c r="DC125" i="49"/>
  <c r="GN125" i="49"/>
  <c r="EU125" i="49"/>
  <c r="DB125" i="49"/>
  <c r="GM125" i="49"/>
  <c r="ET125" i="49"/>
  <c r="DA125" i="49"/>
  <c r="CN125" i="49"/>
  <c r="CM125" i="49"/>
  <c r="CL125" i="49"/>
  <c r="FK125" i="49"/>
  <c r="DR125" i="49"/>
  <c r="FJ125" i="49"/>
  <c r="DQ125" i="49"/>
  <c r="FI125" i="49"/>
  <c r="DP125" i="49"/>
  <c r="BJ125" i="49"/>
  <c r="FZ125" i="49"/>
  <c r="EG125" i="49"/>
  <c r="FY125" i="49"/>
  <c r="EF125" i="49"/>
  <c r="FX125" i="49"/>
  <c r="EE125" i="49"/>
  <c r="AU125" i="49"/>
  <c r="AT125" i="49"/>
  <c r="AS125" i="49"/>
  <c r="BI125" i="49"/>
  <c r="BH125" i="49"/>
  <c r="AF125" i="49"/>
  <c r="BY125" i="49"/>
  <c r="AE125" i="49"/>
  <c r="BX125" i="49"/>
  <c r="GO102" i="49"/>
  <c r="EV102" i="49"/>
  <c r="DC102" i="49"/>
  <c r="GN102" i="49"/>
  <c r="EU102" i="49"/>
  <c r="DB102" i="49"/>
  <c r="GM102" i="49"/>
  <c r="ET102" i="49"/>
  <c r="DA102" i="49"/>
  <c r="CN102" i="49"/>
  <c r="CM102" i="49"/>
  <c r="CL102" i="49"/>
  <c r="FK102" i="49"/>
  <c r="DR102" i="49"/>
  <c r="FJ102" i="49"/>
  <c r="DQ102" i="49"/>
  <c r="FI102" i="49"/>
  <c r="DP102" i="49"/>
  <c r="BJ102" i="49"/>
  <c r="FZ102" i="49"/>
  <c r="EG102" i="49"/>
  <c r="FY102" i="49"/>
  <c r="EF102" i="49"/>
  <c r="FX102" i="49"/>
  <c r="EE102" i="49"/>
  <c r="BY102" i="49"/>
  <c r="BX102" i="49"/>
  <c r="BW102" i="49"/>
  <c r="AF102" i="49"/>
  <c r="AE102" i="49"/>
  <c r="AD102" i="49"/>
  <c r="AU102" i="49"/>
  <c r="BI102" i="49"/>
  <c r="AT102" i="49"/>
  <c r="BH102" i="49"/>
  <c r="AS102" i="49"/>
  <c r="FI97" i="49"/>
  <c r="DP97" i="49"/>
  <c r="BH97" i="49"/>
  <c r="FX97" i="49"/>
  <c r="EE97" i="49"/>
  <c r="AX96" i="79" s="1"/>
  <c r="BW97" i="49"/>
  <c r="ET97" i="49"/>
  <c r="DA97" i="49"/>
  <c r="AS97" i="49"/>
  <c r="CL97" i="49"/>
  <c r="AD97" i="49"/>
  <c r="CN103" i="49"/>
  <c r="AU103" i="49"/>
  <c r="CM103" i="49"/>
  <c r="AT103" i="49"/>
  <c r="CL103" i="49"/>
  <c r="AS103" i="49"/>
  <c r="FK103" i="49"/>
  <c r="DR103" i="49"/>
  <c r="FJ103" i="49"/>
  <c r="DQ103" i="49"/>
  <c r="FI103" i="49"/>
  <c r="DP103" i="49"/>
  <c r="BH103" i="49"/>
  <c r="FZ103" i="49"/>
  <c r="EG103" i="49"/>
  <c r="FY103" i="49"/>
  <c r="EF103" i="49"/>
  <c r="FX103" i="49"/>
  <c r="EE103" i="49"/>
  <c r="GO103" i="49"/>
  <c r="EV103" i="49"/>
  <c r="BY103" i="49"/>
  <c r="BX103" i="49"/>
  <c r="BW103" i="49"/>
  <c r="AF103" i="49"/>
  <c r="AE103" i="49"/>
  <c r="AD103" i="49"/>
  <c r="GN103" i="49"/>
  <c r="GM103" i="49"/>
  <c r="BJ103" i="49"/>
  <c r="BI103" i="49"/>
  <c r="DC103" i="49"/>
  <c r="DB103" i="49"/>
  <c r="DA103" i="49"/>
  <c r="EU103" i="49"/>
  <c r="ET103" i="49"/>
  <c r="FK104" i="49"/>
  <c r="DR104" i="49"/>
  <c r="FJ104" i="49"/>
  <c r="DQ104" i="49"/>
  <c r="FI104" i="49"/>
  <c r="DP104" i="49"/>
  <c r="FZ104" i="49"/>
  <c r="EG104" i="49"/>
  <c r="FY104" i="49"/>
  <c r="EF104" i="49"/>
  <c r="FX104" i="49"/>
  <c r="EE104" i="49"/>
  <c r="BY104" i="49"/>
  <c r="BX104" i="49"/>
  <c r="GO104" i="49"/>
  <c r="EV104" i="49"/>
  <c r="GN104" i="49"/>
  <c r="EU104" i="49"/>
  <c r="GM104" i="49"/>
  <c r="ET104" i="49"/>
  <c r="DA104" i="49"/>
  <c r="AE104" i="49"/>
  <c r="AD104" i="49"/>
  <c r="BJ104" i="49"/>
  <c r="BI104" i="49"/>
  <c r="AU104" i="49"/>
  <c r="BH104" i="49"/>
  <c r="AT104" i="49"/>
  <c r="DC104" i="49"/>
  <c r="AS104" i="49"/>
  <c r="DB104" i="49"/>
  <c r="CN104" i="49"/>
  <c r="CM104" i="49"/>
  <c r="CL104" i="49"/>
  <c r="BW104" i="49"/>
  <c r="AF104" i="49"/>
  <c r="FJ105" i="49"/>
  <c r="DQ105" i="49"/>
  <c r="FI105" i="49"/>
  <c r="DP105" i="49"/>
  <c r="BJ105" i="49"/>
  <c r="BI105" i="49"/>
  <c r="BH105" i="49"/>
  <c r="FZ105" i="49"/>
  <c r="EG105" i="49"/>
  <c r="FY105" i="49"/>
  <c r="EF105" i="49"/>
  <c r="FX105" i="49"/>
  <c r="EE105" i="49"/>
  <c r="BY105" i="49"/>
  <c r="BX105" i="49"/>
  <c r="BW105" i="49"/>
  <c r="GO105" i="49"/>
  <c r="EV105" i="49"/>
  <c r="DC105" i="49"/>
  <c r="GN105" i="49"/>
  <c r="EU105" i="49"/>
  <c r="DB105" i="49"/>
  <c r="GM105" i="49"/>
  <c r="ET105" i="49"/>
  <c r="DA105" i="49"/>
  <c r="DR105" i="49"/>
  <c r="AU105" i="49"/>
  <c r="AT105" i="49"/>
  <c r="AS105" i="49"/>
  <c r="CN105" i="49"/>
  <c r="CM105" i="49"/>
  <c r="FK105" i="49"/>
  <c r="CL105" i="49"/>
  <c r="AF105" i="49"/>
  <c r="AE105" i="49"/>
  <c r="AD105" i="49"/>
  <c r="BI106" i="49"/>
  <c r="BH106" i="49"/>
  <c r="FZ106" i="49"/>
  <c r="EG106" i="49"/>
  <c r="FY106" i="49"/>
  <c r="EF106" i="49"/>
  <c r="FX106" i="49"/>
  <c r="EE106" i="49"/>
  <c r="BW106" i="49"/>
  <c r="GO106" i="49"/>
  <c r="EV106" i="49"/>
  <c r="DC106" i="49"/>
  <c r="GN106" i="49"/>
  <c r="EU106" i="49"/>
  <c r="DB106" i="49"/>
  <c r="GM106" i="49"/>
  <c r="ET106" i="49"/>
  <c r="DA106" i="49"/>
  <c r="CN106" i="49"/>
  <c r="FK106" i="49"/>
  <c r="DR106" i="49"/>
  <c r="FJ106" i="49"/>
  <c r="DQ106" i="49"/>
  <c r="AU106" i="49"/>
  <c r="DP106" i="49"/>
  <c r="AT106" i="49"/>
  <c r="AS106" i="49"/>
  <c r="BJ106" i="49"/>
  <c r="CM106" i="49"/>
  <c r="CL106" i="49"/>
  <c r="AF106" i="49"/>
  <c r="AE106" i="49"/>
  <c r="FI106" i="49"/>
  <c r="AD106" i="49"/>
  <c r="BY106" i="49"/>
  <c r="BX106" i="49"/>
  <c r="FX99" i="49"/>
  <c r="EE99" i="49"/>
  <c r="ET99" i="49"/>
  <c r="DA99" i="49"/>
  <c r="CL99" i="49"/>
  <c r="FI99" i="49"/>
  <c r="DP99" i="49"/>
  <c r="BW99" i="49"/>
  <c r="AD99" i="49"/>
  <c r="BH99" i="49"/>
  <c r="AS98" i="79" s="1"/>
  <c r="AS99" i="49"/>
  <c r="FZ107" i="49"/>
  <c r="EG107" i="49"/>
  <c r="FY107" i="49"/>
  <c r="EF107" i="49"/>
  <c r="FX107" i="49"/>
  <c r="EE107" i="49"/>
  <c r="BY107" i="49"/>
  <c r="BX107" i="49"/>
  <c r="GO107" i="49"/>
  <c r="EV107" i="49"/>
  <c r="DC107" i="49"/>
  <c r="GN107" i="49"/>
  <c r="EU107" i="49"/>
  <c r="DB107" i="49"/>
  <c r="GM107" i="49"/>
  <c r="ET107" i="49"/>
  <c r="DA107" i="49"/>
  <c r="CN107" i="49"/>
  <c r="CM107" i="49"/>
  <c r="CL107" i="49"/>
  <c r="FK107" i="49"/>
  <c r="DR107" i="49"/>
  <c r="FJ107" i="49"/>
  <c r="DQ107" i="49"/>
  <c r="FI107" i="49"/>
  <c r="DP107" i="49"/>
  <c r="AS107" i="49"/>
  <c r="BJ107" i="49"/>
  <c r="BI107" i="49"/>
  <c r="BH107" i="49"/>
  <c r="AF107" i="49"/>
  <c r="AE107" i="49"/>
  <c r="AD107" i="49"/>
  <c r="BW107" i="49"/>
  <c r="AU107" i="49"/>
  <c r="AT107" i="49"/>
  <c r="FX108" i="49"/>
  <c r="EE108" i="49"/>
  <c r="BY108" i="49"/>
  <c r="AF108" i="49"/>
  <c r="BX108" i="49"/>
  <c r="AE108" i="49"/>
  <c r="BW108" i="49"/>
  <c r="GO108" i="49"/>
  <c r="EV108" i="49"/>
  <c r="DC108" i="49"/>
  <c r="GN108" i="49"/>
  <c r="EU108" i="49"/>
  <c r="DB108" i="49"/>
  <c r="GM108" i="49"/>
  <c r="ET108" i="49"/>
  <c r="DA108" i="49"/>
  <c r="CN108" i="49"/>
  <c r="CM108" i="49"/>
  <c r="CL108" i="49"/>
  <c r="FK108" i="49"/>
  <c r="DR108" i="49"/>
  <c r="FJ108" i="49"/>
  <c r="DQ108" i="49"/>
  <c r="FI108" i="49"/>
  <c r="DP108" i="49"/>
  <c r="FZ108" i="49"/>
  <c r="BI108" i="49"/>
  <c r="FY108" i="49"/>
  <c r="BH108" i="49"/>
  <c r="EG108" i="49"/>
  <c r="EF108" i="49"/>
  <c r="AD108" i="49"/>
  <c r="AU108" i="49"/>
  <c r="AT108" i="49"/>
  <c r="AS108" i="49"/>
  <c r="BJ108" i="49"/>
  <c r="BW109" i="49"/>
  <c r="AD109" i="49"/>
  <c r="GO109" i="49"/>
  <c r="EV109" i="49"/>
  <c r="DC109" i="49"/>
  <c r="GN109" i="49"/>
  <c r="EU109" i="49"/>
  <c r="DB109" i="49"/>
  <c r="GM109" i="49"/>
  <c r="ET109" i="49"/>
  <c r="DA109" i="49"/>
  <c r="CN109" i="49"/>
  <c r="CM109" i="49"/>
  <c r="CL109" i="49"/>
  <c r="FK109" i="49"/>
  <c r="DR109" i="49"/>
  <c r="FJ109" i="49"/>
  <c r="DQ109" i="49"/>
  <c r="FI109" i="49"/>
  <c r="DP109" i="49"/>
  <c r="BJ109" i="49"/>
  <c r="FZ109" i="49"/>
  <c r="EG109" i="49"/>
  <c r="FY109" i="49"/>
  <c r="EF109" i="49"/>
  <c r="FX109" i="49"/>
  <c r="EE109" i="49"/>
  <c r="AF109" i="49"/>
  <c r="AE109" i="49"/>
  <c r="AU109" i="49"/>
  <c r="AT109" i="49"/>
  <c r="BY109" i="49"/>
  <c r="AS109" i="49"/>
  <c r="BX109" i="49"/>
  <c r="BI109" i="49"/>
  <c r="BH109" i="49"/>
  <c r="GO110" i="49"/>
  <c r="EV110" i="49"/>
  <c r="DC110" i="49"/>
  <c r="GN110" i="49"/>
  <c r="EU110" i="49"/>
  <c r="DB110" i="49"/>
  <c r="GM110" i="49"/>
  <c r="ET110" i="49"/>
  <c r="DA110" i="49"/>
  <c r="CN110" i="49"/>
  <c r="CM110" i="49"/>
  <c r="CL110" i="49"/>
  <c r="FK110" i="49"/>
  <c r="DR110" i="49"/>
  <c r="FJ110" i="49"/>
  <c r="DQ110" i="49"/>
  <c r="FI110" i="49"/>
  <c r="DP110" i="49"/>
  <c r="BJ110" i="49"/>
  <c r="FZ110" i="49"/>
  <c r="EG110" i="49"/>
  <c r="FY110" i="49"/>
  <c r="EF110" i="49"/>
  <c r="FX110" i="49"/>
  <c r="EE110" i="49"/>
  <c r="AF110" i="49"/>
  <c r="AE110" i="49"/>
  <c r="AD110" i="49"/>
  <c r="AU110" i="49"/>
  <c r="AT110" i="49"/>
  <c r="BY110" i="49"/>
  <c r="AS110" i="49"/>
  <c r="BX110" i="49"/>
  <c r="BW110" i="49"/>
  <c r="BI110" i="49"/>
  <c r="BH110" i="49"/>
  <c r="FJ121" i="49"/>
  <c r="DQ121" i="49"/>
  <c r="FI121" i="49"/>
  <c r="DP121" i="49"/>
  <c r="BJ121" i="49"/>
  <c r="BI121" i="49"/>
  <c r="BH121" i="49"/>
  <c r="FZ121" i="49"/>
  <c r="EG121" i="49"/>
  <c r="FY121" i="49"/>
  <c r="EF121" i="49"/>
  <c r="FX121" i="49"/>
  <c r="EE121" i="49"/>
  <c r="BY121" i="49"/>
  <c r="BX121" i="49"/>
  <c r="BW121" i="49"/>
  <c r="GO121" i="49"/>
  <c r="EV121" i="49"/>
  <c r="DC121" i="49"/>
  <c r="GN121" i="49"/>
  <c r="EU121" i="49"/>
  <c r="DB121" i="49"/>
  <c r="GM121" i="49"/>
  <c r="ET121" i="49"/>
  <c r="DA121" i="49"/>
  <c r="CN121" i="49"/>
  <c r="AF121" i="49"/>
  <c r="CM121" i="49"/>
  <c r="AE121" i="49"/>
  <c r="CL121" i="49"/>
  <c r="AD121" i="49"/>
  <c r="AU121" i="49"/>
  <c r="AT121" i="49"/>
  <c r="AS121" i="49"/>
  <c r="FK121" i="49"/>
  <c r="DR121" i="49"/>
  <c r="CN111" i="49"/>
  <c r="AU111" i="49"/>
  <c r="CM111" i="49"/>
  <c r="AT111" i="49"/>
  <c r="CL111" i="49"/>
  <c r="AS111" i="49"/>
  <c r="FK111" i="49"/>
  <c r="DR111" i="49"/>
  <c r="FJ111" i="49"/>
  <c r="DQ111" i="49"/>
  <c r="FI111" i="49"/>
  <c r="DP111" i="49"/>
  <c r="BH111" i="49"/>
  <c r="FZ111" i="49"/>
  <c r="EG111" i="49"/>
  <c r="FY111" i="49"/>
  <c r="EF111" i="49"/>
  <c r="FX111" i="49"/>
  <c r="EE111" i="49"/>
  <c r="GO111" i="49"/>
  <c r="EV111" i="49"/>
  <c r="GN111" i="49"/>
  <c r="AF111" i="49"/>
  <c r="GM111" i="49"/>
  <c r="DC111" i="49"/>
  <c r="AE111" i="49"/>
  <c r="DB111" i="49"/>
  <c r="AD111" i="49"/>
  <c r="DA111" i="49"/>
  <c r="EU111" i="49"/>
  <c r="BY111" i="49"/>
  <c r="ET111" i="49"/>
  <c r="BX111" i="49"/>
  <c r="BW111" i="49"/>
  <c r="BJ111" i="49"/>
  <c r="BI111" i="49"/>
  <c r="FK112" i="49"/>
  <c r="DR112" i="49"/>
  <c r="FJ112" i="49"/>
  <c r="DQ112" i="49"/>
  <c r="FI112" i="49"/>
  <c r="DP112" i="49"/>
  <c r="FZ112" i="49"/>
  <c r="EG112" i="49"/>
  <c r="FY112" i="49"/>
  <c r="EF112" i="49"/>
  <c r="FX112" i="49"/>
  <c r="EE112" i="49"/>
  <c r="BY112" i="49"/>
  <c r="BX112" i="49"/>
  <c r="GO112" i="49"/>
  <c r="EV112" i="49"/>
  <c r="GN112" i="49"/>
  <c r="EU112" i="49"/>
  <c r="GM112" i="49"/>
  <c r="ET112" i="49"/>
  <c r="DA112" i="49"/>
  <c r="AF112" i="49"/>
  <c r="AE112" i="49"/>
  <c r="DC112" i="49"/>
  <c r="AD112" i="49"/>
  <c r="DB112" i="49"/>
  <c r="AU112" i="49"/>
  <c r="BW112" i="49"/>
  <c r="AT112" i="49"/>
  <c r="AS112" i="49"/>
  <c r="CN112" i="49"/>
  <c r="CM112" i="49"/>
  <c r="BJ112" i="49"/>
  <c r="CL112" i="49"/>
  <c r="BI112" i="49"/>
  <c r="BH112" i="49"/>
  <c r="FJ113" i="49"/>
  <c r="DQ113" i="49"/>
  <c r="FI113" i="49"/>
  <c r="DP113" i="49"/>
  <c r="BJ113" i="49"/>
  <c r="BI113" i="49"/>
  <c r="BH113" i="49"/>
  <c r="FZ113" i="49"/>
  <c r="EG113" i="49"/>
  <c r="FY113" i="49"/>
  <c r="EF113" i="49"/>
  <c r="FX113" i="49"/>
  <c r="EE113" i="49"/>
  <c r="BY113" i="49"/>
  <c r="BX113" i="49"/>
  <c r="BW113" i="49"/>
  <c r="GO113" i="49"/>
  <c r="EV113" i="49"/>
  <c r="DC113" i="49"/>
  <c r="GN113" i="49"/>
  <c r="EU113" i="49"/>
  <c r="DB113" i="49"/>
  <c r="GM113" i="49"/>
  <c r="ET113" i="49"/>
  <c r="DA113" i="49"/>
  <c r="AE113" i="49"/>
  <c r="DR113" i="49"/>
  <c r="AD113" i="49"/>
  <c r="AU113" i="49"/>
  <c r="AT113" i="49"/>
  <c r="AS113" i="49"/>
  <c r="CN113" i="49"/>
  <c r="CM113" i="49"/>
  <c r="CL113" i="49"/>
  <c r="FK113" i="49"/>
  <c r="AF113" i="49"/>
  <c r="BI114" i="49"/>
  <c r="BH114" i="49"/>
  <c r="FZ114" i="49"/>
  <c r="EG114" i="49"/>
  <c r="FY114" i="49"/>
  <c r="EF114" i="49"/>
  <c r="FX114" i="49"/>
  <c r="EE114" i="49"/>
  <c r="BW114" i="49"/>
  <c r="GO114" i="49"/>
  <c r="EV114" i="49"/>
  <c r="DC114" i="49"/>
  <c r="GN114" i="49"/>
  <c r="EU114" i="49"/>
  <c r="DB114" i="49"/>
  <c r="GM114" i="49"/>
  <c r="ET114" i="49"/>
  <c r="DA114" i="49"/>
  <c r="CN114" i="49"/>
  <c r="FK114" i="49"/>
  <c r="DR114" i="49"/>
  <c r="FJ114" i="49"/>
  <c r="DQ114" i="49"/>
  <c r="DP114" i="49"/>
  <c r="AU114" i="49"/>
  <c r="AT114" i="49"/>
  <c r="AS114" i="49"/>
  <c r="CM114" i="49"/>
  <c r="CL114" i="49"/>
  <c r="BY114" i="49"/>
  <c r="BX114" i="49"/>
  <c r="BJ114" i="49"/>
  <c r="FI114" i="49"/>
  <c r="AF114" i="49"/>
  <c r="AE114" i="49"/>
  <c r="AD114" i="49"/>
  <c r="BH98" i="49"/>
  <c r="FX98" i="49"/>
  <c r="EE98" i="49"/>
  <c r="BW98" i="49"/>
  <c r="ET98" i="49"/>
  <c r="AY97" i="79" s="1"/>
  <c r="DA98" i="49"/>
  <c r="AS98" i="49"/>
  <c r="CL98" i="49"/>
  <c r="DP98" i="49"/>
  <c r="AD98" i="49"/>
  <c r="FI98" i="49"/>
  <c r="FZ115" i="49"/>
  <c r="EG115" i="49"/>
  <c r="FY115" i="49"/>
  <c r="EF115" i="49"/>
  <c r="FX115" i="49"/>
  <c r="EE115" i="49"/>
  <c r="BY115" i="49"/>
  <c r="BX115" i="49"/>
  <c r="GO115" i="49"/>
  <c r="EV115" i="49"/>
  <c r="DC115" i="49"/>
  <c r="GN115" i="49"/>
  <c r="EU115" i="49"/>
  <c r="DB115" i="49"/>
  <c r="GM115" i="49"/>
  <c r="ET115" i="49"/>
  <c r="DA115" i="49"/>
  <c r="CN115" i="49"/>
  <c r="CM115" i="49"/>
  <c r="CL115" i="49"/>
  <c r="FK115" i="49"/>
  <c r="DR115" i="49"/>
  <c r="FJ115" i="49"/>
  <c r="DQ115" i="49"/>
  <c r="FI115" i="49"/>
  <c r="DP115" i="49"/>
  <c r="AU115" i="49"/>
  <c r="AT115" i="49"/>
  <c r="AS115" i="49"/>
  <c r="BW115" i="49"/>
  <c r="BJ115" i="49"/>
  <c r="BI115" i="49"/>
  <c r="BH115" i="49"/>
  <c r="AF115" i="49"/>
  <c r="AE115" i="49"/>
  <c r="AD115" i="49"/>
  <c r="FX116" i="49"/>
  <c r="EE116" i="49"/>
  <c r="BY116" i="49"/>
  <c r="AF116" i="49"/>
  <c r="BX116" i="49"/>
  <c r="AE116" i="49"/>
  <c r="BW116" i="49"/>
  <c r="GO116" i="49"/>
  <c r="EV116" i="49"/>
  <c r="DC116" i="49"/>
  <c r="GN116" i="49"/>
  <c r="EU116" i="49"/>
  <c r="DB116" i="49"/>
  <c r="GM116" i="49"/>
  <c r="ET116" i="49"/>
  <c r="DA116" i="49"/>
  <c r="CN116" i="49"/>
  <c r="CM116" i="49"/>
  <c r="CL116" i="49"/>
  <c r="AS116" i="49"/>
  <c r="FK116" i="49"/>
  <c r="DR116" i="49"/>
  <c r="FJ116" i="49"/>
  <c r="DQ116" i="49"/>
  <c r="FI116" i="49"/>
  <c r="DP116" i="49"/>
  <c r="AT116" i="49"/>
  <c r="EG116" i="49"/>
  <c r="EF116" i="49"/>
  <c r="BJ116" i="49"/>
  <c r="BI116" i="49"/>
  <c r="BH116" i="49"/>
  <c r="AD116" i="49"/>
  <c r="FZ116" i="49"/>
  <c r="FY116" i="49"/>
  <c r="AU116" i="49"/>
  <c r="BW117" i="49"/>
  <c r="AD117" i="49"/>
  <c r="GO117" i="49"/>
  <c r="EV117" i="49"/>
  <c r="DC117" i="49"/>
  <c r="GN117" i="49"/>
  <c r="EU117" i="49"/>
  <c r="DB117" i="49"/>
  <c r="GM117" i="49"/>
  <c r="ET117" i="49"/>
  <c r="DA117" i="49"/>
  <c r="CN117" i="49"/>
  <c r="CM117" i="49"/>
  <c r="CL117" i="49"/>
  <c r="FK117" i="49"/>
  <c r="DR117" i="49"/>
  <c r="FJ117" i="49"/>
  <c r="DQ117" i="49"/>
  <c r="FI117" i="49"/>
  <c r="DP117" i="49"/>
  <c r="BJ117" i="49"/>
  <c r="FZ117" i="49"/>
  <c r="EG117" i="49"/>
  <c r="FY117" i="49"/>
  <c r="EF117" i="49"/>
  <c r="FX117" i="49"/>
  <c r="EE117" i="49"/>
  <c r="BI117" i="49"/>
  <c r="BY117" i="49"/>
  <c r="BH117" i="49"/>
  <c r="BX117" i="49"/>
  <c r="AF117" i="49"/>
  <c r="AE117" i="49"/>
  <c r="AU117" i="49"/>
  <c r="AT117" i="49"/>
  <c r="AS117" i="49"/>
  <c r="FX100" i="49"/>
  <c r="EE100" i="49"/>
  <c r="AX99" i="79" s="1"/>
  <c r="BW100" i="49"/>
  <c r="ET100" i="49"/>
  <c r="DA100" i="49"/>
  <c r="CL100" i="49"/>
  <c r="FI100" i="49"/>
  <c r="DP100" i="49"/>
  <c r="AD100" i="49"/>
  <c r="BH100" i="49"/>
  <c r="AS100" i="49"/>
  <c r="GO118" i="49"/>
  <c r="EV118" i="49"/>
  <c r="DC118" i="49"/>
  <c r="GN118" i="49"/>
  <c r="EU118" i="49"/>
  <c r="DB118" i="49"/>
  <c r="GM118" i="49"/>
  <c r="ET118" i="49"/>
  <c r="DA118" i="49"/>
  <c r="CN118" i="49"/>
  <c r="CM118" i="49"/>
  <c r="CL118" i="49"/>
  <c r="FK118" i="49"/>
  <c r="DR118" i="49"/>
  <c r="FJ118" i="49"/>
  <c r="DQ118" i="49"/>
  <c r="FI118" i="49"/>
  <c r="DP118" i="49"/>
  <c r="BJ118" i="49"/>
  <c r="BI118" i="49"/>
  <c r="FZ118" i="49"/>
  <c r="EG118" i="49"/>
  <c r="FY118" i="49"/>
  <c r="EF118" i="49"/>
  <c r="FX118" i="49"/>
  <c r="EE118" i="49"/>
  <c r="BY118" i="49"/>
  <c r="BX118" i="49"/>
  <c r="BH118" i="49"/>
  <c r="BW118" i="49"/>
  <c r="AF118" i="49"/>
  <c r="AE118" i="49"/>
  <c r="AD118" i="49"/>
  <c r="AU118" i="49"/>
  <c r="AT118" i="49"/>
  <c r="AS118" i="49"/>
  <c r="CN119" i="49"/>
  <c r="AU119" i="49"/>
  <c r="CM119" i="49"/>
  <c r="AT119" i="49"/>
  <c r="CL119" i="49"/>
  <c r="AS119" i="49"/>
  <c r="FK119" i="49"/>
  <c r="DR119" i="49"/>
  <c r="FJ119" i="49"/>
  <c r="DQ119" i="49"/>
  <c r="FI119" i="49"/>
  <c r="DP119" i="49"/>
  <c r="BI119" i="49"/>
  <c r="BH119" i="49"/>
  <c r="FZ119" i="49"/>
  <c r="EG119" i="49"/>
  <c r="FY119" i="49"/>
  <c r="EF119" i="49"/>
  <c r="FX119" i="49"/>
  <c r="EE119" i="49"/>
  <c r="GO119" i="49"/>
  <c r="EV119" i="49"/>
  <c r="BY119" i="49"/>
  <c r="DC119" i="49"/>
  <c r="BX119" i="49"/>
  <c r="DB119" i="49"/>
  <c r="BW119" i="49"/>
  <c r="GN119" i="49"/>
  <c r="DA119" i="49"/>
  <c r="BJ119" i="49"/>
  <c r="GM119" i="49"/>
  <c r="AF119" i="49"/>
  <c r="AE119" i="49"/>
  <c r="EU119" i="49"/>
  <c r="AD119" i="49"/>
  <c r="ET119" i="49"/>
  <c r="BW101" i="49"/>
  <c r="ET101" i="49"/>
  <c r="DA101" i="49"/>
  <c r="CL101" i="49"/>
  <c r="FI101" i="49"/>
  <c r="DP101" i="49"/>
  <c r="FX101" i="49"/>
  <c r="EE101" i="49"/>
  <c r="AD101" i="49"/>
  <c r="BH101" i="49"/>
  <c r="AS101" i="49"/>
  <c r="FK120" i="49"/>
  <c r="DR120" i="49"/>
  <c r="FJ120" i="49"/>
  <c r="DQ120" i="49"/>
  <c r="FI120" i="49"/>
  <c r="DP120" i="49"/>
  <c r="FZ120" i="49"/>
  <c r="EG120" i="49"/>
  <c r="FY120" i="49"/>
  <c r="EF120" i="49"/>
  <c r="FX120" i="49"/>
  <c r="EE120" i="49"/>
  <c r="BY120" i="49"/>
  <c r="BX120" i="49"/>
  <c r="GO120" i="49"/>
  <c r="EV120" i="49"/>
  <c r="GN120" i="49"/>
  <c r="EU120" i="49"/>
  <c r="GM120" i="49"/>
  <c r="ET120" i="49"/>
  <c r="DA120" i="49"/>
  <c r="DB120" i="49"/>
  <c r="BJ120" i="49"/>
  <c r="BI120" i="49"/>
  <c r="BH120" i="49"/>
  <c r="CN120" i="49"/>
  <c r="AF120" i="49"/>
  <c r="CM120" i="49"/>
  <c r="AE120" i="49"/>
  <c r="CL120" i="49"/>
  <c r="AD120" i="49"/>
  <c r="AU120" i="49"/>
  <c r="AT120" i="49"/>
  <c r="AS120" i="49"/>
  <c r="DC120" i="49"/>
  <c r="BW120" i="49"/>
  <c r="Q125" i="49"/>
  <c r="P125" i="49"/>
  <c r="Q102" i="49"/>
  <c r="P102" i="49"/>
  <c r="Q123" i="49"/>
  <c r="P123" i="49"/>
  <c r="Q103" i="49"/>
  <c r="P103" i="49"/>
  <c r="Q104" i="49"/>
  <c r="P104" i="49"/>
  <c r="Q105" i="49"/>
  <c r="P105" i="49"/>
  <c r="Q106" i="49"/>
  <c r="P106" i="49"/>
  <c r="Q107" i="49"/>
  <c r="P107" i="49"/>
  <c r="Q108" i="49"/>
  <c r="P108" i="49"/>
  <c r="Q109" i="49"/>
  <c r="P109" i="49"/>
  <c r="Q110" i="49"/>
  <c r="P110" i="49"/>
  <c r="Q121" i="49"/>
  <c r="P121" i="49"/>
  <c r="Q111" i="49"/>
  <c r="P111" i="49"/>
  <c r="Q112" i="49"/>
  <c r="P112" i="49"/>
  <c r="Q113" i="49"/>
  <c r="P113" i="49"/>
  <c r="Q114" i="49"/>
  <c r="P114" i="49"/>
  <c r="Q115" i="49"/>
  <c r="P115" i="49"/>
  <c r="Q116" i="49"/>
  <c r="P116" i="49"/>
  <c r="Q117" i="49"/>
  <c r="P117" i="49"/>
  <c r="Q122" i="49"/>
  <c r="P122" i="49"/>
  <c r="Q118" i="49"/>
  <c r="P118" i="49"/>
  <c r="Q124" i="49"/>
  <c r="P124" i="49"/>
  <c r="Q119" i="49"/>
  <c r="P119" i="49"/>
  <c r="Q120" i="49"/>
  <c r="P120" i="49"/>
  <c r="BE133" i="73"/>
  <c r="BE134" i="73"/>
  <c r="BE13" i="73"/>
  <c r="BE14" i="73"/>
  <c r="BE12" i="71"/>
  <c r="BE14" i="67"/>
  <c r="HB126" i="49"/>
  <c r="HA126" i="49"/>
  <c r="GZ126" i="49"/>
  <c r="GY126" i="49"/>
  <c r="GX126" i="49"/>
  <c r="GW126" i="49"/>
  <c r="GV126" i="49"/>
  <c r="GU126" i="49"/>
  <c r="GT126" i="49"/>
  <c r="GS126" i="49"/>
  <c r="GR126" i="49"/>
  <c r="GQ126" i="49"/>
  <c r="GP126" i="49"/>
  <c r="GK126" i="49"/>
  <c r="GJ126" i="49"/>
  <c r="GI126" i="49"/>
  <c r="GH126" i="49"/>
  <c r="GG126" i="49"/>
  <c r="GF126" i="49"/>
  <c r="GE126" i="49"/>
  <c r="GD126" i="49"/>
  <c r="GC126" i="49"/>
  <c r="GB126" i="49"/>
  <c r="GA126" i="49"/>
  <c r="FV126" i="49"/>
  <c r="FU126" i="49"/>
  <c r="FT126" i="49"/>
  <c r="FS126" i="49"/>
  <c r="FR126" i="49"/>
  <c r="FQ126" i="49"/>
  <c r="FP126" i="49"/>
  <c r="FO126" i="49"/>
  <c r="FN126" i="49"/>
  <c r="FM126" i="49"/>
  <c r="FL126" i="49"/>
  <c r="FG126" i="49"/>
  <c r="FF126" i="49"/>
  <c r="FE126" i="49"/>
  <c r="FD126" i="49"/>
  <c r="FC126" i="49"/>
  <c r="FB126" i="49"/>
  <c r="FA126" i="49"/>
  <c r="EZ126" i="49"/>
  <c r="EY126" i="49"/>
  <c r="EX126" i="49"/>
  <c r="EW126" i="49"/>
  <c r="ER126" i="49"/>
  <c r="EQ126" i="49"/>
  <c r="EP126" i="49"/>
  <c r="EO126" i="49"/>
  <c r="EN126" i="49"/>
  <c r="EM126" i="49"/>
  <c r="EL126" i="49"/>
  <c r="EK126" i="49"/>
  <c r="EJ126" i="49"/>
  <c r="EI126" i="49"/>
  <c r="EH126" i="49"/>
  <c r="EC126" i="49"/>
  <c r="EB126" i="49"/>
  <c r="EA126" i="49"/>
  <c r="DZ126" i="49"/>
  <c r="DY126" i="49"/>
  <c r="DX126" i="49"/>
  <c r="DW126" i="49"/>
  <c r="DV126" i="49"/>
  <c r="DU126" i="49"/>
  <c r="DT126" i="49"/>
  <c r="DS126" i="49"/>
  <c r="DN126" i="49"/>
  <c r="DM126" i="49"/>
  <c r="DL126" i="49"/>
  <c r="DK126" i="49"/>
  <c r="DJ126" i="49"/>
  <c r="DI126" i="49"/>
  <c r="DH126" i="49"/>
  <c r="DG126" i="49"/>
  <c r="DF126" i="49"/>
  <c r="DE126" i="49"/>
  <c r="DD126" i="49"/>
  <c r="CY126" i="49"/>
  <c r="CX126" i="49"/>
  <c r="CW126" i="49"/>
  <c r="CV126" i="49"/>
  <c r="CU126" i="49"/>
  <c r="CT126" i="49"/>
  <c r="CS126" i="49"/>
  <c r="CR126" i="49"/>
  <c r="CQ126" i="49"/>
  <c r="CP126" i="49"/>
  <c r="CO126" i="49"/>
  <c r="CJ126" i="49"/>
  <c r="CI126" i="49"/>
  <c r="CH126" i="49"/>
  <c r="CG126" i="49"/>
  <c r="CF126" i="49"/>
  <c r="CE126" i="49"/>
  <c r="CD126" i="49"/>
  <c r="CC126" i="49"/>
  <c r="CB126" i="49"/>
  <c r="CA126" i="49"/>
  <c r="BZ126" i="49"/>
  <c r="BU126" i="49"/>
  <c r="BT126" i="49"/>
  <c r="BS126" i="49"/>
  <c r="BR126" i="49"/>
  <c r="BQ126" i="49"/>
  <c r="BP126" i="49"/>
  <c r="BO126" i="49"/>
  <c r="BN126" i="49"/>
  <c r="BM126" i="49"/>
  <c r="BL126" i="49"/>
  <c r="BK126" i="49"/>
  <c r="BF126" i="49"/>
  <c r="BE126" i="49"/>
  <c r="BD126" i="49"/>
  <c r="BC126" i="49"/>
  <c r="BB126" i="49"/>
  <c r="BA126" i="49"/>
  <c r="AZ126" i="49"/>
  <c r="AY126" i="49"/>
  <c r="AX126" i="49"/>
  <c r="AW126" i="49"/>
  <c r="AV126" i="49"/>
  <c r="AQ126" i="49"/>
  <c r="AP126" i="49"/>
  <c r="AO126" i="49"/>
  <c r="AN126" i="49"/>
  <c r="AM126" i="49"/>
  <c r="AL126" i="49"/>
  <c r="AK126" i="49"/>
  <c r="AJ126" i="49"/>
  <c r="AI126" i="49"/>
  <c r="AH126" i="49"/>
  <c r="AG126" i="49"/>
  <c r="AB126" i="49"/>
  <c r="AA126" i="49"/>
  <c r="Z126" i="49"/>
  <c r="Y126" i="49"/>
  <c r="X126" i="49"/>
  <c r="W126" i="49"/>
  <c r="V126" i="49"/>
  <c r="U126" i="49"/>
  <c r="T126" i="49"/>
  <c r="S126" i="49"/>
  <c r="R126" i="49"/>
  <c r="O126" i="49"/>
  <c r="M126" i="49"/>
  <c r="L126" i="49"/>
  <c r="K126" i="49"/>
  <c r="J126" i="49"/>
  <c r="I126" i="49"/>
  <c r="H126" i="49"/>
  <c r="G126" i="49"/>
  <c r="F126" i="49"/>
  <c r="E126" i="49"/>
  <c r="D126" i="49"/>
  <c r="C126" i="49"/>
  <c r="GK116" i="49"/>
  <c r="GK115" i="49"/>
  <c r="GE110" i="49"/>
  <c r="GC108" i="49"/>
  <c r="GJ103" i="49"/>
  <c r="GB95" i="49"/>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EF100" i="49" l="1"/>
  <c r="DQ100" i="49"/>
  <c r="AW99" i="79"/>
  <c r="FJ99" i="49"/>
  <c r="AZ98" i="79"/>
  <c r="CM100" i="49"/>
  <c r="AU99" i="79"/>
  <c r="FJ101" i="49"/>
  <c r="FK101" i="49" s="1"/>
  <c r="BO100" i="79" s="1"/>
  <c r="AZ100" i="79"/>
  <c r="BX100" i="49"/>
  <c r="AT99" i="79"/>
  <c r="EU101" i="49"/>
  <c r="AY100" i="79"/>
  <c r="BX101" i="49"/>
  <c r="AT100" i="79"/>
  <c r="FY100" i="49"/>
  <c r="BA99" i="79"/>
  <c r="AT99" i="49"/>
  <c r="AR98" i="79"/>
  <c r="EF101" i="49"/>
  <c r="EG101" i="49" s="1"/>
  <c r="BM100" i="79" s="1"/>
  <c r="AX100" i="79"/>
  <c r="FY101" i="49"/>
  <c r="FZ101" i="49" s="1"/>
  <c r="BP100" i="79" s="1"/>
  <c r="BA100" i="79"/>
  <c r="DQ101" i="49"/>
  <c r="DR101" i="49" s="1"/>
  <c r="BL100" i="79" s="1"/>
  <c r="AW100" i="79"/>
  <c r="AT101" i="49"/>
  <c r="AR100" i="79"/>
  <c r="BI100" i="49"/>
  <c r="AS99" i="79"/>
  <c r="BI99" i="49"/>
  <c r="AT100" i="49"/>
  <c r="AR99" i="79"/>
  <c r="BI101" i="49"/>
  <c r="BJ101" i="49" s="1"/>
  <c r="BH100" i="79" s="1"/>
  <c r="AS100" i="79"/>
  <c r="AE100" i="49"/>
  <c r="AF100" i="49" s="1"/>
  <c r="BF99" i="79" s="1"/>
  <c r="AQ99" i="79"/>
  <c r="AE99" i="49"/>
  <c r="AQ98" i="79"/>
  <c r="AE101" i="49"/>
  <c r="AQ100" i="79"/>
  <c r="BX99" i="49"/>
  <c r="AT98" i="79"/>
  <c r="DQ99" i="49"/>
  <c r="AW98" i="79"/>
  <c r="CM99" i="49"/>
  <c r="AU98" i="79"/>
  <c r="FJ100" i="49"/>
  <c r="FK100" i="49" s="1"/>
  <c r="BO99" i="79" s="1"/>
  <c r="AZ99" i="79"/>
  <c r="EU100" i="49"/>
  <c r="AY99" i="79"/>
  <c r="EU99" i="49"/>
  <c r="AY98" i="79"/>
  <c r="DB100" i="49"/>
  <c r="AV99" i="79"/>
  <c r="EF99" i="49"/>
  <c r="AX98" i="79"/>
  <c r="DB99" i="49"/>
  <c r="AV98" i="79"/>
  <c r="CM101" i="49"/>
  <c r="CN101" i="49" s="1"/>
  <c r="BJ100" i="79" s="1"/>
  <c r="AU100" i="79"/>
  <c r="DB101" i="49"/>
  <c r="DC101" i="49" s="1"/>
  <c r="BK100" i="79" s="1"/>
  <c r="AV100" i="79"/>
  <c r="FY99" i="49"/>
  <c r="BA98" i="79"/>
  <c r="EU98" i="49"/>
  <c r="DB98" i="49"/>
  <c r="AV97" i="79"/>
  <c r="EF98" i="49"/>
  <c r="AX97" i="79"/>
  <c r="FJ98" i="49"/>
  <c r="AZ97" i="79"/>
  <c r="DQ98" i="49"/>
  <c r="AW97" i="79"/>
  <c r="AE98" i="49"/>
  <c r="AQ97" i="79"/>
  <c r="CM98" i="49"/>
  <c r="AU97" i="79"/>
  <c r="AT98" i="49"/>
  <c r="AR97" i="79"/>
  <c r="BX98" i="49"/>
  <c r="AT97" i="79"/>
  <c r="FY98" i="49"/>
  <c r="BA97" i="79"/>
  <c r="BI98" i="49"/>
  <c r="AS97" i="79"/>
  <c r="EF97" i="49"/>
  <c r="BX97" i="49"/>
  <c r="AT96" i="79"/>
  <c r="AE97" i="49"/>
  <c r="AQ96" i="79"/>
  <c r="AT97" i="49"/>
  <c r="AR96" i="79"/>
  <c r="DQ97" i="49"/>
  <c r="AW96" i="79"/>
  <c r="FY97" i="49"/>
  <c r="BA96" i="79"/>
  <c r="CM97" i="49"/>
  <c r="AU96" i="79"/>
  <c r="BI97" i="49"/>
  <c r="AS96" i="79"/>
  <c r="DB97" i="49"/>
  <c r="AV96" i="79"/>
  <c r="FJ97" i="49"/>
  <c r="FK97" i="49" s="1"/>
  <c r="BO96" i="79" s="1"/>
  <c r="AZ96" i="79"/>
  <c r="EU97" i="49"/>
  <c r="AY96" i="79"/>
  <c r="U6" i="52"/>
  <c r="AQ9" i="63"/>
  <c r="AO9" i="63"/>
  <c r="BC9" i="63"/>
  <c r="AM9" i="63"/>
  <c r="BA9" i="63"/>
  <c r="AK9" i="63"/>
  <c r="AY9" i="63"/>
  <c r="AI9" i="63"/>
  <c r="AW9" i="63"/>
  <c r="AG9" i="63"/>
  <c r="AU9" i="63"/>
  <c r="AS9" i="63"/>
  <c r="AQ82" i="52"/>
  <c r="AO82" i="52"/>
  <c r="AM82" i="52"/>
  <c r="AK82" i="52"/>
  <c r="AI82" i="52"/>
  <c r="AG82" i="52"/>
  <c r="AE82" i="52"/>
  <c r="AC82" i="52"/>
  <c r="AA82" i="52"/>
  <c r="Y82" i="52"/>
  <c r="W82" i="52"/>
  <c r="U82" i="52"/>
  <c r="AQ10" i="52"/>
  <c r="AO10" i="52"/>
  <c r="AM10" i="52"/>
  <c r="AK10" i="52"/>
  <c r="AI10" i="52"/>
  <c r="AG10" i="52"/>
  <c r="AE10" i="52"/>
  <c r="AC10" i="52"/>
  <c r="AA10" i="52"/>
  <c r="Y10" i="52"/>
  <c r="W10" i="52"/>
  <c r="U10" i="52"/>
  <c r="AQ84" i="52"/>
  <c r="AO84" i="52"/>
  <c r="AM84" i="52"/>
  <c r="AK84" i="52"/>
  <c r="AI84" i="52"/>
  <c r="AG84" i="52"/>
  <c r="AE84" i="52"/>
  <c r="AC84" i="52"/>
  <c r="AA84" i="52"/>
  <c r="Y84" i="52"/>
  <c r="W84" i="52"/>
  <c r="U84" i="52"/>
  <c r="AQ108" i="52"/>
  <c r="AO108" i="52"/>
  <c r="AM108" i="52"/>
  <c r="AK108" i="52"/>
  <c r="AI108" i="52"/>
  <c r="AG108" i="52"/>
  <c r="AE108" i="52"/>
  <c r="AC108" i="52"/>
  <c r="AA108" i="52"/>
  <c r="Y108" i="52"/>
  <c r="W108" i="52"/>
  <c r="U108" i="52"/>
  <c r="AG85" i="52"/>
  <c r="AE85" i="52"/>
  <c r="AC85" i="52"/>
  <c r="AA85" i="52"/>
  <c r="Y85" i="52"/>
  <c r="W85" i="52"/>
  <c r="U85" i="52"/>
  <c r="AQ85" i="52"/>
  <c r="AO85" i="52"/>
  <c r="AM85" i="52"/>
  <c r="AK85" i="52"/>
  <c r="AI85" i="52"/>
  <c r="AG109" i="52"/>
  <c r="AE109" i="52"/>
  <c r="AC109" i="52"/>
  <c r="AA109" i="52"/>
  <c r="Y109" i="52"/>
  <c r="W109" i="52"/>
  <c r="U109" i="52"/>
  <c r="AQ109" i="52"/>
  <c r="AO109" i="52"/>
  <c r="AM109" i="52"/>
  <c r="AK109" i="52"/>
  <c r="AI109" i="52"/>
  <c r="AQ110" i="52"/>
  <c r="AO110" i="52"/>
  <c r="AM110" i="52"/>
  <c r="AK110" i="52"/>
  <c r="AI110" i="52"/>
  <c r="AG110" i="52"/>
  <c r="AE110" i="52"/>
  <c r="AC110" i="52"/>
  <c r="AA110" i="52"/>
  <c r="Y110" i="52"/>
  <c r="W110" i="52"/>
  <c r="U110" i="52"/>
  <c r="AQ34" i="52"/>
  <c r="AO34" i="52"/>
  <c r="AM34" i="52"/>
  <c r="AK34" i="52"/>
  <c r="AI34" i="52"/>
  <c r="AG34" i="52"/>
  <c r="AE34" i="52"/>
  <c r="AC34" i="52"/>
  <c r="AA34" i="52"/>
  <c r="Y34" i="52"/>
  <c r="W34" i="52"/>
  <c r="U34" i="52"/>
  <c r="AG107" i="52"/>
  <c r="AE107" i="52"/>
  <c r="AC107" i="52"/>
  <c r="AA107" i="52"/>
  <c r="Y107" i="52"/>
  <c r="W107" i="52"/>
  <c r="U107" i="52"/>
  <c r="AQ107" i="52"/>
  <c r="AO107" i="52"/>
  <c r="AM107" i="52"/>
  <c r="AK107" i="52"/>
  <c r="AI107" i="52"/>
  <c r="AQ14" i="52"/>
  <c r="AO14" i="52"/>
  <c r="AM14" i="52"/>
  <c r="AK14" i="52"/>
  <c r="AI14" i="52"/>
  <c r="AG14" i="52"/>
  <c r="AE14" i="52"/>
  <c r="AC14" i="52"/>
  <c r="AA14" i="52"/>
  <c r="Y14" i="52"/>
  <c r="W14" i="52"/>
  <c r="U14" i="52"/>
  <c r="AG87" i="52"/>
  <c r="AE87" i="52"/>
  <c r="AC87" i="52"/>
  <c r="AA87" i="52"/>
  <c r="Y87" i="52"/>
  <c r="W87" i="52"/>
  <c r="U87" i="52"/>
  <c r="AQ87" i="52"/>
  <c r="AO87" i="52"/>
  <c r="AM87" i="52"/>
  <c r="AK87" i="52"/>
  <c r="AI87" i="52"/>
  <c r="AG111" i="52"/>
  <c r="AE111" i="52"/>
  <c r="AC111" i="52"/>
  <c r="AA111" i="52"/>
  <c r="Y111" i="52"/>
  <c r="W111" i="52"/>
  <c r="U111" i="52"/>
  <c r="AQ111" i="52"/>
  <c r="AO111" i="52"/>
  <c r="AM111" i="52"/>
  <c r="AK111" i="52"/>
  <c r="AI111" i="52"/>
  <c r="AQ106" i="52"/>
  <c r="AO106" i="52"/>
  <c r="AM106" i="52"/>
  <c r="AK106" i="52"/>
  <c r="AI106" i="52"/>
  <c r="AG106" i="52"/>
  <c r="AE106" i="52"/>
  <c r="AC106" i="52"/>
  <c r="AA106" i="52"/>
  <c r="Y106" i="52"/>
  <c r="W106" i="52"/>
  <c r="U106" i="52"/>
  <c r="AG15" i="52"/>
  <c r="AE15" i="52"/>
  <c r="AC15" i="52"/>
  <c r="AA15" i="52"/>
  <c r="Y15" i="52"/>
  <c r="W15" i="52"/>
  <c r="U15" i="52"/>
  <c r="AQ15" i="52"/>
  <c r="AO15" i="52"/>
  <c r="AM15" i="52"/>
  <c r="AK15" i="52"/>
  <c r="AI15" i="52"/>
  <c r="AQ88" i="52"/>
  <c r="AO88" i="52"/>
  <c r="AM88" i="52"/>
  <c r="AK88" i="52"/>
  <c r="AI88" i="52"/>
  <c r="AG88" i="52"/>
  <c r="AE88" i="52"/>
  <c r="AC88" i="52"/>
  <c r="AA88" i="52"/>
  <c r="Y88" i="52"/>
  <c r="W88" i="52"/>
  <c r="U88" i="52"/>
  <c r="AQ112" i="52"/>
  <c r="AO112" i="52"/>
  <c r="AM112" i="52"/>
  <c r="AK112" i="52"/>
  <c r="AI112" i="52"/>
  <c r="AG112" i="52"/>
  <c r="AE112" i="52"/>
  <c r="AC112" i="52"/>
  <c r="AA112" i="52"/>
  <c r="Y112" i="52"/>
  <c r="W112" i="52"/>
  <c r="U112" i="52"/>
  <c r="AQ86" i="52"/>
  <c r="AO86" i="52"/>
  <c r="AM86" i="52"/>
  <c r="AK86" i="52"/>
  <c r="AI86" i="52"/>
  <c r="AG86" i="52"/>
  <c r="AE86" i="52"/>
  <c r="AC86" i="52"/>
  <c r="AA86" i="52"/>
  <c r="Y86" i="52"/>
  <c r="W86" i="52"/>
  <c r="U86" i="52"/>
  <c r="AG65" i="52"/>
  <c r="AE65" i="52"/>
  <c r="AC65" i="52"/>
  <c r="AA65" i="52"/>
  <c r="Y65" i="52"/>
  <c r="W65" i="52"/>
  <c r="U65" i="52"/>
  <c r="AQ65" i="52"/>
  <c r="AO65" i="52"/>
  <c r="AM65" i="52"/>
  <c r="AK65" i="52"/>
  <c r="AI65" i="52"/>
  <c r="AG89" i="52"/>
  <c r="AE89" i="52"/>
  <c r="AC89" i="52"/>
  <c r="AA89" i="52"/>
  <c r="Y89" i="52"/>
  <c r="W89" i="52"/>
  <c r="U89" i="52"/>
  <c r="AQ89" i="52"/>
  <c r="AO89" i="52"/>
  <c r="AM89" i="52"/>
  <c r="AK89" i="52"/>
  <c r="AI89" i="52"/>
  <c r="AG113" i="52"/>
  <c r="AE113" i="52"/>
  <c r="AC113" i="52"/>
  <c r="AA113" i="52"/>
  <c r="Y113" i="52"/>
  <c r="W113" i="52"/>
  <c r="U113" i="52"/>
  <c r="AQ113" i="52"/>
  <c r="AO113" i="52"/>
  <c r="AM113" i="52"/>
  <c r="AK113" i="52"/>
  <c r="AI113" i="52"/>
  <c r="AQ58" i="52"/>
  <c r="AO58" i="52"/>
  <c r="AM58" i="52"/>
  <c r="AK58" i="52"/>
  <c r="AI58" i="52"/>
  <c r="AG58" i="52"/>
  <c r="AE58" i="52"/>
  <c r="AC58" i="52"/>
  <c r="AA58" i="52"/>
  <c r="Y58" i="52"/>
  <c r="W58" i="52"/>
  <c r="U58" i="52"/>
  <c r="AQ60" i="52"/>
  <c r="AO60" i="52"/>
  <c r="AM60" i="52"/>
  <c r="AK60" i="52"/>
  <c r="AI60" i="52"/>
  <c r="AG60" i="52"/>
  <c r="AE60" i="52"/>
  <c r="AC60" i="52"/>
  <c r="AA60" i="52"/>
  <c r="Y60" i="52"/>
  <c r="W60" i="52"/>
  <c r="U60" i="52"/>
  <c r="AG17" i="52"/>
  <c r="AE17" i="52"/>
  <c r="AC17" i="52"/>
  <c r="AA17" i="52"/>
  <c r="Y17" i="52"/>
  <c r="W17" i="52"/>
  <c r="U17" i="52"/>
  <c r="AQ17" i="52"/>
  <c r="AO17" i="52"/>
  <c r="AM17" i="52"/>
  <c r="AK17" i="52"/>
  <c r="AI17" i="52"/>
  <c r="AQ42" i="52"/>
  <c r="AO42" i="52"/>
  <c r="AM42" i="52"/>
  <c r="AK42" i="52"/>
  <c r="AI42" i="52"/>
  <c r="AG42" i="52"/>
  <c r="AE42" i="52"/>
  <c r="AC42" i="52"/>
  <c r="AA42" i="52"/>
  <c r="Y42" i="52"/>
  <c r="W42" i="52"/>
  <c r="U42" i="52"/>
  <c r="AQ66" i="52"/>
  <c r="AO66" i="52"/>
  <c r="AM66" i="52"/>
  <c r="AK66" i="52"/>
  <c r="AI66" i="52"/>
  <c r="AG66" i="52"/>
  <c r="AE66" i="52"/>
  <c r="AC66" i="52"/>
  <c r="AA66" i="52"/>
  <c r="Y66" i="52"/>
  <c r="W66" i="52"/>
  <c r="U66" i="52"/>
  <c r="AQ90" i="52"/>
  <c r="AO90" i="52"/>
  <c r="AM90" i="52"/>
  <c r="AK90" i="52"/>
  <c r="AI90" i="52"/>
  <c r="AG90" i="52"/>
  <c r="AE90" i="52"/>
  <c r="AC90" i="52"/>
  <c r="AA90" i="52"/>
  <c r="Y90" i="52"/>
  <c r="W90" i="52"/>
  <c r="U90" i="52"/>
  <c r="AQ114" i="52"/>
  <c r="AO114" i="52"/>
  <c r="AM114" i="52"/>
  <c r="AK114" i="52"/>
  <c r="AI114" i="52"/>
  <c r="AG114" i="52"/>
  <c r="AE114" i="52"/>
  <c r="AC114" i="52"/>
  <c r="AA114" i="52"/>
  <c r="Y114" i="52"/>
  <c r="W114" i="52"/>
  <c r="U114" i="52"/>
  <c r="AG83" i="52"/>
  <c r="AE83" i="52"/>
  <c r="AC83" i="52"/>
  <c r="AA83" i="52"/>
  <c r="Y83" i="52"/>
  <c r="W83" i="52"/>
  <c r="U83" i="52"/>
  <c r="AQ83" i="52"/>
  <c r="AO83" i="52"/>
  <c r="AM83" i="52"/>
  <c r="AK83" i="52"/>
  <c r="AI83" i="52"/>
  <c r="AG115" i="52"/>
  <c r="AE115" i="52"/>
  <c r="AC115" i="52"/>
  <c r="AA115" i="52"/>
  <c r="Y115" i="52"/>
  <c r="W115" i="52"/>
  <c r="U115" i="52"/>
  <c r="AQ115" i="52"/>
  <c r="AO115" i="52"/>
  <c r="AM115" i="52"/>
  <c r="AK115" i="52"/>
  <c r="AI115" i="52"/>
  <c r="AQ62" i="52"/>
  <c r="AO62" i="52"/>
  <c r="AM62" i="52"/>
  <c r="AK62" i="52"/>
  <c r="AI62" i="52"/>
  <c r="AG62" i="52"/>
  <c r="AE62" i="52"/>
  <c r="AC62" i="52"/>
  <c r="AA62" i="52"/>
  <c r="Y62" i="52"/>
  <c r="W62" i="52"/>
  <c r="U62" i="52"/>
  <c r="AG41" i="52"/>
  <c r="AE41" i="52"/>
  <c r="AC41" i="52"/>
  <c r="AA41" i="52"/>
  <c r="Y41" i="52"/>
  <c r="W41" i="52"/>
  <c r="U41" i="52"/>
  <c r="AQ41" i="52"/>
  <c r="AO41" i="52"/>
  <c r="AM41" i="52"/>
  <c r="AK41" i="52"/>
  <c r="AI41" i="52"/>
  <c r="AQ92" i="52"/>
  <c r="AO92" i="52"/>
  <c r="AM92" i="52"/>
  <c r="AK92" i="52"/>
  <c r="AI92" i="52"/>
  <c r="AG92" i="52"/>
  <c r="AE92" i="52"/>
  <c r="AC92" i="52"/>
  <c r="AA92" i="52"/>
  <c r="Y92" i="52"/>
  <c r="W92" i="52"/>
  <c r="U92" i="52"/>
  <c r="AQ36" i="52"/>
  <c r="AO36" i="52"/>
  <c r="AM36" i="52"/>
  <c r="AK36" i="52"/>
  <c r="AI36" i="52"/>
  <c r="AG36" i="52"/>
  <c r="AE36" i="52"/>
  <c r="AC36" i="52"/>
  <c r="AA36" i="52"/>
  <c r="Y36" i="52"/>
  <c r="W36" i="52"/>
  <c r="U36" i="52"/>
  <c r="AQ40" i="52"/>
  <c r="AO40" i="52"/>
  <c r="AM40" i="52"/>
  <c r="AK40" i="52"/>
  <c r="AI40" i="52"/>
  <c r="AG40" i="52"/>
  <c r="AE40" i="52"/>
  <c r="AC40" i="52"/>
  <c r="AA40" i="52"/>
  <c r="Y40" i="52"/>
  <c r="W40" i="52"/>
  <c r="U40" i="52"/>
  <c r="AG19" i="52"/>
  <c r="AE19" i="52"/>
  <c r="AC19" i="52"/>
  <c r="AA19" i="52"/>
  <c r="Y19" i="52"/>
  <c r="W19" i="52"/>
  <c r="U19" i="52"/>
  <c r="AQ19" i="52"/>
  <c r="AO19" i="52"/>
  <c r="AM19" i="52"/>
  <c r="AK19" i="52"/>
  <c r="AI19" i="52"/>
  <c r="AQ20" i="52"/>
  <c r="AO20" i="52"/>
  <c r="AM20" i="52"/>
  <c r="AK20" i="52"/>
  <c r="AI20" i="52"/>
  <c r="AG20" i="52"/>
  <c r="AE20" i="52"/>
  <c r="AC20" i="52"/>
  <c r="AA20" i="52"/>
  <c r="Y20" i="52"/>
  <c r="W20" i="52"/>
  <c r="U20" i="52"/>
  <c r="AQ116" i="52"/>
  <c r="AO116" i="52"/>
  <c r="AM116" i="52"/>
  <c r="AK116" i="52"/>
  <c r="AI116" i="52"/>
  <c r="AG116" i="52"/>
  <c r="AE116" i="52"/>
  <c r="AC116" i="52"/>
  <c r="AA116" i="52"/>
  <c r="Y116" i="52"/>
  <c r="W116" i="52"/>
  <c r="U116" i="52"/>
  <c r="AG45" i="52"/>
  <c r="AE45" i="52"/>
  <c r="AC45" i="52"/>
  <c r="AA45" i="52"/>
  <c r="Y45" i="52"/>
  <c r="W45" i="52"/>
  <c r="U45" i="52"/>
  <c r="AQ45" i="52"/>
  <c r="AO45" i="52"/>
  <c r="AM45" i="52"/>
  <c r="AK45" i="52"/>
  <c r="AI45" i="52"/>
  <c r="AG69" i="52"/>
  <c r="AE69" i="52"/>
  <c r="AC69" i="52"/>
  <c r="AA69" i="52"/>
  <c r="Y69" i="52"/>
  <c r="W69" i="52"/>
  <c r="U69" i="52"/>
  <c r="AQ69" i="52"/>
  <c r="AO69" i="52"/>
  <c r="AM69" i="52"/>
  <c r="AK69" i="52"/>
  <c r="AI69" i="52"/>
  <c r="AG93" i="52"/>
  <c r="AE93" i="52"/>
  <c r="AC93" i="52"/>
  <c r="AA93" i="52"/>
  <c r="Y93" i="52"/>
  <c r="W93" i="52"/>
  <c r="U93" i="52"/>
  <c r="AQ93" i="52"/>
  <c r="AO93" i="52"/>
  <c r="AM93" i="52"/>
  <c r="AK93" i="52"/>
  <c r="AI93" i="52"/>
  <c r="AG117" i="52"/>
  <c r="AE117" i="52"/>
  <c r="AC117" i="52"/>
  <c r="AA117" i="52"/>
  <c r="Y117" i="52"/>
  <c r="W117" i="52"/>
  <c r="U117" i="52"/>
  <c r="AQ117" i="52"/>
  <c r="AO117" i="52"/>
  <c r="AM117" i="52"/>
  <c r="AK117" i="52"/>
  <c r="AI117" i="52"/>
  <c r="AG59" i="52"/>
  <c r="AE59" i="52"/>
  <c r="AC59" i="52"/>
  <c r="AA59" i="52"/>
  <c r="Y59" i="52"/>
  <c r="W59" i="52"/>
  <c r="U59" i="52"/>
  <c r="AQ59" i="52"/>
  <c r="AO59" i="52"/>
  <c r="AM59" i="52"/>
  <c r="AK59" i="52"/>
  <c r="AI59" i="52"/>
  <c r="AG13" i="52"/>
  <c r="AE13" i="52"/>
  <c r="AC13" i="52"/>
  <c r="AA13" i="52"/>
  <c r="Y13" i="52"/>
  <c r="W13" i="52"/>
  <c r="U13" i="52"/>
  <c r="AQ13" i="52"/>
  <c r="AO13" i="52"/>
  <c r="AM13" i="52"/>
  <c r="AK13" i="52"/>
  <c r="AI13" i="52"/>
  <c r="AQ16" i="52"/>
  <c r="AO16" i="52"/>
  <c r="AM16" i="52"/>
  <c r="AK16" i="52"/>
  <c r="AI16" i="52"/>
  <c r="AG16" i="52"/>
  <c r="AE16" i="52"/>
  <c r="AC16" i="52"/>
  <c r="AA16" i="52"/>
  <c r="Y16" i="52"/>
  <c r="W16" i="52"/>
  <c r="U16" i="52"/>
  <c r="AG43" i="52"/>
  <c r="AE43" i="52"/>
  <c r="AC43" i="52"/>
  <c r="AA43" i="52"/>
  <c r="Y43" i="52"/>
  <c r="W43" i="52"/>
  <c r="U43" i="52"/>
  <c r="AQ43" i="52"/>
  <c r="AO43" i="52"/>
  <c r="AM43" i="52"/>
  <c r="AK43" i="52"/>
  <c r="AI43" i="52"/>
  <c r="AG91" i="52"/>
  <c r="AE91" i="52"/>
  <c r="AC91" i="52"/>
  <c r="AA91" i="52"/>
  <c r="Y91" i="52"/>
  <c r="W91" i="52"/>
  <c r="U91" i="52"/>
  <c r="AQ91" i="52"/>
  <c r="AO91" i="52"/>
  <c r="AM91" i="52"/>
  <c r="AK91" i="52"/>
  <c r="AI91" i="52"/>
  <c r="AQ68" i="52"/>
  <c r="AO68" i="52"/>
  <c r="AM68" i="52"/>
  <c r="AK68" i="52"/>
  <c r="AI68" i="52"/>
  <c r="AG68" i="52"/>
  <c r="AE68" i="52"/>
  <c r="AC68" i="52"/>
  <c r="AA68" i="52"/>
  <c r="Y68" i="52"/>
  <c r="W68" i="52"/>
  <c r="U68" i="52"/>
  <c r="AQ22" i="52"/>
  <c r="AO22" i="52"/>
  <c r="AM22" i="52"/>
  <c r="AK22" i="52"/>
  <c r="AI22" i="52"/>
  <c r="AG22" i="52"/>
  <c r="AE22" i="52"/>
  <c r="AC22" i="52"/>
  <c r="AA22" i="52"/>
  <c r="Y22" i="52"/>
  <c r="W22" i="52"/>
  <c r="U22" i="52"/>
  <c r="AQ94" i="52"/>
  <c r="AO94" i="52"/>
  <c r="AM94" i="52"/>
  <c r="AK94" i="52"/>
  <c r="AI94" i="52"/>
  <c r="AG94" i="52"/>
  <c r="AE94" i="52"/>
  <c r="AC94" i="52"/>
  <c r="AA94" i="52"/>
  <c r="Y94" i="52"/>
  <c r="W94" i="52"/>
  <c r="U94" i="52"/>
  <c r="AQ118" i="52"/>
  <c r="AO118" i="52"/>
  <c r="AM118" i="52"/>
  <c r="AK118" i="52"/>
  <c r="AI118" i="52"/>
  <c r="AG118" i="52"/>
  <c r="AE118" i="52"/>
  <c r="AC118" i="52"/>
  <c r="AA118" i="52"/>
  <c r="Y118" i="52"/>
  <c r="W118" i="52"/>
  <c r="U118" i="52"/>
  <c r="AQ64" i="52"/>
  <c r="AO64" i="52"/>
  <c r="AM64" i="52"/>
  <c r="AK64" i="52"/>
  <c r="AI64" i="52"/>
  <c r="AG64" i="52"/>
  <c r="AE64" i="52"/>
  <c r="AC64" i="52"/>
  <c r="AA64" i="52"/>
  <c r="Y64" i="52"/>
  <c r="W64" i="52"/>
  <c r="U64" i="52"/>
  <c r="AQ18" i="52"/>
  <c r="AO18" i="52"/>
  <c r="AM18" i="52"/>
  <c r="AK18" i="52"/>
  <c r="AI18" i="52"/>
  <c r="AG18" i="52"/>
  <c r="AE18" i="52"/>
  <c r="AC18" i="52"/>
  <c r="AA18" i="52"/>
  <c r="Y18" i="52"/>
  <c r="W18" i="52"/>
  <c r="U18" i="52"/>
  <c r="AG67" i="52"/>
  <c r="AE67" i="52"/>
  <c r="AC67" i="52"/>
  <c r="AA67" i="52"/>
  <c r="Y67" i="52"/>
  <c r="W67" i="52"/>
  <c r="U67" i="52"/>
  <c r="AQ67" i="52"/>
  <c r="AO67" i="52"/>
  <c r="AM67" i="52"/>
  <c r="AK67" i="52"/>
  <c r="AI67" i="52"/>
  <c r="AQ44" i="52"/>
  <c r="AO44" i="52"/>
  <c r="AM44" i="52"/>
  <c r="AK44" i="52"/>
  <c r="AI44" i="52"/>
  <c r="AG44" i="52"/>
  <c r="AE44" i="52"/>
  <c r="AC44" i="52"/>
  <c r="AA44" i="52"/>
  <c r="Y44" i="52"/>
  <c r="W44" i="52"/>
  <c r="U44" i="52"/>
  <c r="AG21" i="52"/>
  <c r="AE21" i="52"/>
  <c r="AC21" i="52"/>
  <c r="AA21" i="52"/>
  <c r="Y21" i="52"/>
  <c r="W21" i="52"/>
  <c r="U21" i="52"/>
  <c r="AQ21" i="52"/>
  <c r="AO21" i="52"/>
  <c r="AM21" i="52"/>
  <c r="AK21" i="52"/>
  <c r="AI21" i="52"/>
  <c r="AQ46" i="52"/>
  <c r="AO46" i="52"/>
  <c r="AM46" i="52"/>
  <c r="AK46" i="52"/>
  <c r="AI46" i="52"/>
  <c r="AG46" i="52"/>
  <c r="AE46" i="52"/>
  <c r="AC46" i="52"/>
  <c r="AA46" i="52"/>
  <c r="Y46" i="52"/>
  <c r="W46" i="52"/>
  <c r="U46" i="52"/>
  <c r="AQ70" i="52"/>
  <c r="AO70" i="52"/>
  <c r="AM70" i="52"/>
  <c r="AK70" i="52"/>
  <c r="AI70" i="52"/>
  <c r="AG70" i="52"/>
  <c r="AE70" i="52"/>
  <c r="AC70" i="52"/>
  <c r="AA70" i="52"/>
  <c r="Y70" i="52"/>
  <c r="W70" i="52"/>
  <c r="U70" i="52"/>
  <c r="AG23" i="52"/>
  <c r="AE23" i="52"/>
  <c r="AC23" i="52"/>
  <c r="AA23" i="52"/>
  <c r="Y23" i="52"/>
  <c r="W23" i="52"/>
  <c r="U23" i="52"/>
  <c r="AQ23" i="52"/>
  <c r="AO23" i="52"/>
  <c r="AM23" i="52"/>
  <c r="AK23" i="52"/>
  <c r="AI23" i="52"/>
  <c r="AG47" i="52"/>
  <c r="AE47" i="52"/>
  <c r="AC47" i="52"/>
  <c r="AA47" i="52"/>
  <c r="Y47" i="52"/>
  <c r="W47" i="52"/>
  <c r="U47" i="52"/>
  <c r="AQ47" i="52"/>
  <c r="AO47" i="52"/>
  <c r="AM47" i="52"/>
  <c r="AK47" i="52"/>
  <c r="AI47" i="52"/>
  <c r="AG71" i="52"/>
  <c r="AE71" i="52"/>
  <c r="AC71" i="52"/>
  <c r="AA71" i="52"/>
  <c r="Y71" i="52"/>
  <c r="W71" i="52"/>
  <c r="U71" i="52"/>
  <c r="AQ71" i="52"/>
  <c r="AO71" i="52"/>
  <c r="AM71" i="52"/>
  <c r="AK71" i="52"/>
  <c r="AI71" i="52"/>
  <c r="AG95" i="52"/>
  <c r="AE95" i="52"/>
  <c r="AC95" i="52"/>
  <c r="AA95" i="52"/>
  <c r="Y95" i="52"/>
  <c r="W95" i="52"/>
  <c r="U95" i="52"/>
  <c r="AQ95" i="52"/>
  <c r="AO95" i="52"/>
  <c r="AM95" i="52"/>
  <c r="AK95" i="52"/>
  <c r="AI95" i="52"/>
  <c r="AG119" i="52"/>
  <c r="AE119" i="52"/>
  <c r="AC119" i="52"/>
  <c r="AA119" i="52"/>
  <c r="Y119" i="52"/>
  <c r="W119" i="52"/>
  <c r="U119" i="52"/>
  <c r="AQ119" i="52"/>
  <c r="AO119" i="52"/>
  <c r="AM119" i="52"/>
  <c r="AK119" i="52"/>
  <c r="AI119" i="52"/>
  <c r="AQ24" i="52"/>
  <c r="AO24" i="52"/>
  <c r="AM24" i="52"/>
  <c r="AK24" i="52"/>
  <c r="AI24" i="52"/>
  <c r="AG24" i="52"/>
  <c r="AE24" i="52"/>
  <c r="AC24" i="52"/>
  <c r="AA24" i="52"/>
  <c r="Y24" i="52"/>
  <c r="W24" i="52"/>
  <c r="U24" i="52"/>
  <c r="AQ120" i="52"/>
  <c r="AO120" i="52"/>
  <c r="AM120" i="52"/>
  <c r="AK120" i="52"/>
  <c r="AI120" i="52"/>
  <c r="AG120" i="52"/>
  <c r="AE120" i="52"/>
  <c r="AC120" i="52"/>
  <c r="AA120" i="52"/>
  <c r="Y120" i="52"/>
  <c r="W120" i="52"/>
  <c r="U120" i="52"/>
  <c r="AG121" i="52"/>
  <c r="AE121" i="52"/>
  <c r="AC121" i="52"/>
  <c r="AA121" i="52"/>
  <c r="Y121" i="52"/>
  <c r="W121" i="52"/>
  <c r="U121" i="52"/>
  <c r="AQ121" i="52"/>
  <c r="AO121" i="52"/>
  <c r="AM121" i="52"/>
  <c r="AK121" i="52"/>
  <c r="AI121" i="52"/>
  <c r="AQ98" i="52"/>
  <c r="AO98" i="52"/>
  <c r="AM98" i="52"/>
  <c r="AK98" i="52"/>
  <c r="AI98" i="52"/>
  <c r="AG98" i="52"/>
  <c r="AE98" i="52"/>
  <c r="AC98" i="52"/>
  <c r="AA98" i="52"/>
  <c r="Y98" i="52"/>
  <c r="W98" i="52"/>
  <c r="U98" i="52"/>
  <c r="AS98" i="52" s="1"/>
  <c r="AG11" i="52"/>
  <c r="AE11" i="52"/>
  <c r="AC11" i="52"/>
  <c r="AA11" i="52"/>
  <c r="Y11" i="52"/>
  <c r="W11" i="52"/>
  <c r="U11" i="52"/>
  <c r="AQ11" i="52"/>
  <c r="AO11" i="52"/>
  <c r="AM11" i="52"/>
  <c r="AK11" i="52"/>
  <c r="AI11" i="52"/>
  <c r="AG37" i="52"/>
  <c r="AE37" i="52"/>
  <c r="AC37" i="52"/>
  <c r="AA37" i="52"/>
  <c r="Y37" i="52"/>
  <c r="W37" i="52"/>
  <c r="U37" i="52"/>
  <c r="AQ37" i="52"/>
  <c r="AO37" i="52"/>
  <c r="AM37" i="52"/>
  <c r="AK37" i="52"/>
  <c r="AI37" i="52"/>
  <c r="AQ96" i="52"/>
  <c r="AO96" i="52"/>
  <c r="AM96" i="52"/>
  <c r="AK96" i="52"/>
  <c r="AI96" i="52"/>
  <c r="AG96" i="52"/>
  <c r="AE96" i="52"/>
  <c r="AC96" i="52"/>
  <c r="AA96" i="52"/>
  <c r="Y96" i="52"/>
  <c r="W96" i="52"/>
  <c r="U96" i="52"/>
  <c r="AG27" i="52"/>
  <c r="AE27" i="52"/>
  <c r="AC27" i="52"/>
  <c r="AA27" i="52"/>
  <c r="Y27" i="52"/>
  <c r="W27" i="52"/>
  <c r="U27" i="52"/>
  <c r="AQ27" i="52"/>
  <c r="AO27" i="52"/>
  <c r="AM27" i="52"/>
  <c r="AK27" i="52"/>
  <c r="AI27" i="52"/>
  <c r="AG51" i="52"/>
  <c r="AE51" i="52"/>
  <c r="AC51" i="52"/>
  <c r="AA51" i="52"/>
  <c r="Y51" i="52"/>
  <c r="W51" i="52"/>
  <c r="U51" i="52"/>
  <c r="AQ51" i="52"/>
  <c r="AO51" i="52"/>
  <c r="AM51" i="52"/>
  <c r="AK51" i="52"/>
  <c r="AI51" i="52"/>
  <c r="AG75" i="52"/>
  <c r="AE75" i="52"/>
  <c r="AC75" i="52"/>
  <c r="AA75" i="52"/>
  <c r="Y75" i="52"/>
  <c r="W75" i="52"/>
  <c r="U75" i="52"/>
  <c r="AQ75" i="52"/>
  <c r="AO75" i="52"/>
  <c r="AM75" i="52"/>
  <c r="AK75" i="52"/>
  <c r="AI75" i="52"/>
  <c r="AG99" i="52"/>
  <c r="AE99" i="52"/>
  <c r="AC99" i="52"/>
  <c r="AA99" i="52"/>
  <c r="Y99" i="52"/>
  <c r="W99" i="52"/>
  <c r="U99" i="52"/>
  <c r="AQ99" i="52"/>
  <c r="AO99" i="52"/>
  <c r="AM99" i="52"/>
  <c r="AK99" i="52"/>
  <c r="AI99" i="52"/>
  <c r="AG123" i="52"/>
  <c r="AE123" i="52"/>
  <c r="AC123" i="52"/>
  <c r="AA123" i="52"/>
  <c r="Y123" i="52"/>
  <c r="W123" i="52"/>
  <c r="U123" i="52"/>
  <c r="AQ123" i="52"/>
  <c r="AO123" i="52"/>
  <c r="AM123" i="52"/>
  <c r="AK123" i="52"/>
  <c r="AI123" i="52"/>
  <c r="AG35" i="52"/>
  <c r="AE35" i="52"/>
  <c r="AC35" i="52"/>
  <c r="AA35" i="52"/>
  <c r="Y35" i="52"/>
  <c r="W35" i="52"/>
  <c r="U35" i="52"/>
  <c r="AQ35" i="52"/>
  <c r="AO35" i="52"/>
  <c r="AM35" i="52"/>
  <c r="AK35" i="52"/>
  <c r="AI35" i="52"/>
  <c r="AQ12" i="52"/>
  <c r="AO12" i="52"/>
  <c r="AM12" i="52"/>
  <c r="AK12" i="52"/>
  <c r="AI12" i="52"/>
  <c r="AG12" i="52"/>
  <c r="AE12" i="52"/>
  <c r="AC12" i="52"/>
  <c r="AA12" i="52"/>
  <c r="Y12" i="52"/>
  <c r="W12" i="52"/>
  <c r="U12" i="52"/>
  <c r="AG63" i="52"/>
  <c r="AE63" i="52"/>
  <c r="AC63" i="52"/>
  <c r="AA63" i="52"/>
  <c r="Y63" i="52"/>
  <c r="W63" i="52"/>
  <c r="U63" i="52"/>
  <c r="AQ63" i="52"/>
  <c r="AO63" i="52"/>
  <c r="AM63" i="52"/>
  <c r="AK63" i="52"/>
  <c r="AI63" i="52"/>
  <c r="AG49" i="52"/>
  <c r="AE49" i="52"/>
  <c r="AC49" i="52"/>
  <c r="AA49" i="52"/>
  <c r="Y49" i="52"/>
  <c r="W49" i="52"/>
  <c r="U49" i="52"/>
  <c r="AQ49" i="52"/>
  <c r="AO49" i="52"/>
  <c r="AM49" i="52"/>
  <c r="AK49" i="52"/>
  <c r="AI49" i="52"/>
  <c r="AQ74" i="52"/>
  <c r="AO74" i="52"/>
  <c r="AM74" i="52"/>
  <c r="AK74" i="52"/>
  <c r="AI74" i="52"/>
  <c r="AG74" i="52"/>
  <c r="AE74" i="52"/>
  <c r="AC74" i="52"/>
  <c r="AA74" i="52"/>
  <c r="Y74" i="52"/>
  <c r="W74" i="52"/>
  <c r="U74" i="52"/>
  <c r="AQ122" i="52"/>
  <c r="AO122" i="52"/>
  <c r="AM122" i="52"/>
  <c r="AK122" i="52"/>
  <c r="AI122" i="52"/>
  <c r="AG122" i="52"/>
  <c r="AE122" i="52"/>
  <c r="AC122" i="52"/>
  <c r="AA122" i="52"/>
  <c r="Y122" i="52"/>
  <c r="W122" i="52"/>
  <c r="U122" i="52"/>
  <c r="AQ28" i="52"/>
  <c r="AO28" i="52"/>
  <c r="AM28" i="52"/>
  <c r="AK28" i="52"/>
  <c r="AI28" i="52"/>
  <c r="AG28" i="52"/>
  <c r="AE28" i="52"/>
  <c r="AC28" i="52"/>
  <c r="AA28" i="52"/>
  <c r="Y28" i="52"/>
  <c r="W28" i="52"/>
  <c r="U28" i="52"/>
  <c r="AQ52" i="52"/>
  <c r="AO52" i="52"/>
  <c r="AM52" i="52"/>
  <c r="AK52" i="52"/>
  <c r="AI52" i="52"/>
  <c r="AG52" i="52"/>
  <c r="AE52" i="52"/>
  <c r="AC52" i="52"/>
  <c r="AA52" i="52"/>
  <c r="Y52" i="52"/>
  <c r="W52" i="52"/>
  <c r="U52" i="52"/>
  <c r="AQ76" i="52"/>
  <c r="AO76" i="52"/>
  <c r="AM76" i="52"/>
  <c r="AK76" i="52"/>
  <c r="AI76" i="52"/>
  <c r="AG76" i="52"/>
  <c r="AE76" i="52"/>
  <c r="AC76" i="52"/>
  <c r="AA76" i="52"/>
  <c r="Y76" i="52"/>
  <c r="W76" i="52"/>
  <c r="U76" i="52"/>
  <c r="AQ100" i="52"/>
  <c r="AO100" i="52"/>
  <c r="AM100" i="52"/>
  <c r="AK100" i="52"/>
  <c r="AI100" i="52"/>
  <c r="AG100" i="52"/>
  <c r="AE100" i="52"/>
  <c r="AC100" i="52"/>
  <c r="AA100" i="52"/>
  <c r="Y100" i="52"/>
  <c r="W100" i="52"/>
  <c r="U100" i="52"/>
  <c r="AS100" i="52" s="1"/>
  <c r="AQ124" i="52"/>
  <c r="AO124" i="52"/>
  <c r="AM124" i="52"/>
  <c r="AK124" i="52"/>
  <c r="AI124" i="52"/>
  <c r="AG124" i="52"/>
  <c r="AE124" i="52"/>
  <c r="AC124" i="52"/>
  <c r="AA124" i="52"/>
  <c r="Y124" i="52"/>
  <c r="W124" i="52"/>
  <c r="U124" i="52"/>
  <c r="AQ26" i="52"/>
  <c r="AO26" i="52"/>
  <c r="AM26" i="52"/>
  <c r="AK26" i="52"/>
  <c r="AI26" i="52"/>
  <c r="AG26" i="52"/>
  <c r="AE26" i="52"/>
  <c r="AC26" i="52"/>
  <c r="AA26" i="52"/>
  <c r="Y26" i="52"/>
  <c r="W26" i="52"/>
  <c r="U26" i="52"/>
  <c r="AG29" i="52"/>
  <c r="AE29" i="52"/>
  <c r="AC29" i="52"/>
  <c r="AA29" i="52"/>
  <c r="Y29" i="52"/>
  <c r="W29" i="52"/>
  <c r="U29" i="52"/>
  <c r="AQ29" i="52"/>
  <c r="AO29" i="52"/>
  <c r="AM29" i="52"/>
  <c r="AK29" i="52"/>
  <c r="AI29" i="52"/>
  <c r="AG53" i="52"/>
  <c r="AE53" i="52"/>
  <c r="AC53" i="52"/>
  <c r="AA53" i="52"/>
  <c r="Y53" i="52"/>
  <c r="W53" i="52"/>
  <c r="U53" i="52"/>
  <c r="AQ53" i="52"/>
  <c r="AO53" i="52"/>
  <c r="AM53" i="52"/>
  <c r="AK53" i="52"/>
  <c r="AI53" i="52"/>
  <c r="AG77" i="52"/>
  <c r="AE77" i="52"/>
  <c r="AC77" i="52"/>
  <c r="AA77" i="52"/>
  <c r="Y77" i="52"/>
  <c r="W77" i="52"/>
  <c r="U77" i="52"/>
  <c r="AQ77" i="52"/>
  <c r="AO77" i="52"/>
  <c r="AM77" i="52"/>
  <c r="AK77" i="52"/>
  <c r="AI77" i="52"/>
  <c r="AG101" i="52"/>
  <c r="AE101" i="52"/>
  <c r="AC101" i="52"/>
  <c r="AA101" i="52"/>
  <c r="Y101" i="52"/>
  <c r="W101" i="52"/>
  <c r="U101" i="52"/>
  <c r="AQ101" i="52"/>
  <c r="AO101" i="52"/>
  <c r="AM101" i="52"/>
  <c r="AK101" i="52"/>
  <c r="AI101" i="52"/>
  <c r="AE125" i="52"/>
  <c r="AC125" i="52"/>
  <c r="AA125" i="52"/>
  <c r="Y125" i="52"/>
  <c r="W125" i="52"/>
  <c r="U125" i="52"/>
  <c r="AQ125" i="52"/>
  <c r="AO125" i="52"/>
  <c r="AM125" i="52"/>
  <c r="AK125" i="52"/>
  <c r="AI125" i="52"/>
  <c r="AG125" i="52"/>
  <c r="AG39" i="52"/>
  <c r="AE39" i="52"/>
  <c r="AC39" i="52"/>
  <c r="AA39" i="52"/>
  <c r="Y39" i="52"/>
  <c r="W39" i="52"/>
  <c r="U39" i="52"/>
  <c r="AQ39" i="52"/>
  <c r="AO39" i="52"/>
  <c r="AM39" i="52"/>
  <c r="AK39" i="52"/>
  <c r="AI39" i="52"/>
  <c r="AG73" i="52"/>
  <c r="AE73" i="52"/>
  <c r="AC73" i="52"/>
  <c r="AA73" i="52"/>
  <c r="Y73" i="52"/>
  <c r="W73" i="52"/>
  <c r="U73" i="52"/>
  <c r="AQ73" i="52"/>
  <c r="AO73" i="52"/>
  <c r="AM73" i="52"/>
  <c r="AK73" i="52"/>
  <c r="AI73" i="52"/>
  <c r="AG55" i="52"/>
  <c r="AE55" i="52"/>
  <c r="AC55" i="52"/>
  <c r="AA55" i="52"/>
  <c r="Y55" i="52"/>
  <c r="W55" i="52"/>
  <c r="U55" i="52"/>
  <c r="AQ55" i="52"/>
  <c r="AO55" i="52"/>
  <c r="AM55" i="52"/>
  <c r="AK55" i="52"/>
  <c r="AI55" i="52"/>
  <c r="AG61" i="52"/>
  <c r="AE61" i="52"/>
  <c r="AC61" i="52"/>
  <c r="AA61" i="52"/>
  <c r="Y61" i="52"/>
  <c r="W61" i="52"/>
  <c r="U61" i="52"/>
  <c r="AQ61" i="52"/>
  <c r="AO61" i="52"/>
  <c r="AM61" i="52"/>
  <c r="AK61" i="52"/>
  <c r="AI61" i="52"/>
  <c r="AQ72" i="52"/>
  <c r="AO72" i="52"/>
  <c r="AM72" i="52"/>
  <c r="AK72" i="52"/>
  <c r="AI72" i="52"/>
  <c r="AG72" i="52"/>
  <c r="AE72" i="52"/>
  <c r="AC72" i="52"/>
  <c r="AA72" i="52"/>
  <c r="Y72" i="52"/>
  <c r="W72" i="52"/>
  <c r="U72" i="52"/>
  <c r="AG97" i="52"/>
  <c r="AE97" i="52"/>
  <c r="AC97" i="52"/>
  <c r="AA97" i="52"/>
  <c r="Y97" i="52"/>
  <c r="W97" i="52"/>
  <c r="U97" i="52"/>
  <c r="AQ97" i="52"/>
  <c r="AO97" i="52"/>
  <c r="AM97" i="52"/>
  <c r="AK97" i="52"/>
  <c r="AI97" i="52"/>
  <c r="AQ6" i="52"/>
  <c r="AO6" i="52"/>
  <c r="AM6" i="52"/>
  <c r="AK6" i="52"/>
  <c r="AI6" i="52"/>
  <c r="AG6" i="52"/>
  <c r="AE6" i="52"/>
  <c r="AC6" i="52"/>
  <c r="AA6" i="52"/>
  <c r="Y6" i="52"/>
  <c r="W6" i="52"/>
  <c r="AQ54" i="52"/>
  <c r="AO54" i="52"/>
  <c r="AM54" i="52"/>
  <c r="AK54" i="52"/>
  <c r="AI54" i="52"/>
  <c r="AG54" i="52"/>
  <c r="AE54" i="52"/>
  <c r="AC54" i="52"/>
  <c r="AA54" i="52"/>
  <c r="Y54" i="52"/>
  <c r="W54" i="52"/>
  <c r="U54" i="52"/>
  <c r="AQ102" i="52"/>
  <c r="AO102" i="52"/>
  <c r="AM102" i="52"/>
  <c r="AK102" i="52"/>
  <c r="AI102" i="52"/>
  <c r="AG102" i="52"/>
  <c r="AE102" i="52"/>
  <c r="AC102" i="52"/>
  <c r="AA102" i="52"/>
  <c r="Y102" i="52"/>
  <c r="W102" i="52"/>
  <c r="U102" i="52"/>
  <c r="AG7" i="52"/>
  <c r="AE7" i="52"/>
  <c r="AC7" i="52"/>
  <c r="AA7" i="52"/>
  <c r="Y7" i="52"/>
  <c r="W7" i="52"/>
  <c r="U7" i="52"/>
  <c r="AQ7" i="52"/>
  <c r="AO7" i="52"/>
  <c r="AM7" i="52"/>
  <c r="AK7" i="52"/>
  <c r="AI7" i="52"/>
  <c r="AG79" i="52"/>
  <c r="AE79" i="52"/>
  <c r="AC79" i="52"/>
  <c r="AA79" i="52"/>
  <c r="Y79" i="52"/>
  <c r="W79" i="52"/>
  <c r="U79" i="52"/>
  <c r="AQ79" i="52"/>
  <c r="AO79" i="52"/>
  <c r="AM79" i="52"/>
  <c r="AK79" i="52"/>
  <c r="AI79" i="52"/>
  <c r="AQ8" i="52"/>
  <c r="AO8" i="52"/>
  <c r="AM8" i="52"/>
  <c r="AK8" i="52"/>
  <c r="AI8" i="52"/>
  <c r="AG8" i="52"/>
  <c r="AE8" i="52"/>
  <c r="AC8" i="52"/>
  <c r="AA8" i="52"/>
  <c r="Y8" i="52"/>
  <c r="W8" i="52"/>
  <c r="U8" i="52"/>
  <c r="AQ32" i="52"/>
  <c r="AO32" i="52"/>
  <c r="AM32" i="52"/>
  <c r="AK32" i="52"/>
  <c r="AI32" i="52"/>
  <c r="AG32" i="52"/>
  <c r="AE32" i="52"/>
  <c r="AC32" i="52"/>
  <c r="AA32" i="52"/>
  <c r="Y32" i="52"/>
  <c r="W32" i="52"/>
  <c r="U32" i="52"/>
  <c r="AQ56" i="52"/>
  <c r="AO56" i="52"/>
  <c r="AM56" i="52"/>
  <c r="AK56" i="52"/>
  <c r="AI56" i="52"/>
  <c r="AG56" i="52"/>
  <c r="AE56" i="52"/>
  <c r="AC56" i="52"/>
  <c r="AA56" i="52"/>
  <c r="Y56" i="52"/>
  <c r="W56" i="52"/>
  <c r="U56" i="52"/>
  <c r="AQ80" i="52"/>
  <c r="AO80" i="52"/>
  <c r="AM80" i="52"/>
  <c r="AK80" i="52"/>
  <c r="AI80" i="52"/>
  <c r="AG80" i="52"/>
  <c r="AE80" i="52"/>
  <c r="AC80" i="52"/>
  <c r="AA80" i="52"/>
  <c r="Y80" i="52"/>
  <c r="W80" i="52"/>
  <c r="U80" i="52"/>
  <c r="AQ104" i="52"/>
  <c r="AO104" i="52"/>
  <c r="AM104" i="52"/>
  <c r="AK104" i="52"/>
  <c r="AI104" i="52"/>
  <c r="AG104" i="52"/>
  <c r="AE104" i="52"/>
  <c r="AC104" i="52"/>
  <c r="AA104" i="52"/>
  <c r="Y104" i="52"/>
  <c r="W104" i="52"/>
  <c r="U104" i="52"/>
  <c r="AQ38" i="52"/>
  <c r="AO38" i="52"/>
  <c r="AM38" i="52"/>
  <c r="AK38" i="52"/>
  <c r="AI38" i="52"/>
  <c r="AG38" i="52"/>
  <c r="AE38" i="52"/>
  <c r="AC38" i="52"/>
  <c r="AA38" i="52"/>
  <c r="Y38" i="52"/>
  <c r="W38" i="52"/>
  <c r="U38" i="52"/>
  <c r="AQ48" i="52"/>
  <c r="AO48" i="52"/>
  <c r="AM48" i="52"/>
  <c r="AK48" i="52"/>
  <c r="AI48" i="52"/>
  <c r="AG48" i="52"/>
  <c r="AE48" i="52"/>
  <c r="AC48" i="52"/>
  <c r="AA48" i="52"/>
  <c r="Y48" i="52"/>
  <c r="W48" i="52"/>
  <c r="U48" i="52"/>
  <c r="AG25" i="52"/>
  <c r="AE25" i="52"/>
  <c r="AC25" i="52"/>
  <c r="AA25" i="52"/>
  <c r="Y25" i="52"/>
  <c r="W25" i="52"/>
  <c r="U25" i="52"/>
  <c r="AQ25" i="52"/>
  <c r="AO25" i="52"/>
  <c r="AM25" i="52"/>
  <c r="AK25" i="52"/>
  <c r="AI25" i="52"/>
  <c r="AQ50" i="52"/>
  <c r="AO50" i="52"/>
  <c r="AM50" i="52"/>
  <c r="AK50" i="52"/>
  <c r="AI50" i="52"/>
  <c r="AG50" i="52"/>
  <c r="AE50" i="52"/>
  <c r="AC50" i="52"/>
  <c r="AA50" i="52"/>
  <c r="Y50" i="52"/>
  <c r="W50" i="52"/>
  <c r="U50" i="52"/>
  <c r="AQ30" i="52"/>
  <c r="AO30" i="52"/>
  <c r="AM30" i="52"/>
  <c r="AK30" i="52"/>
  <c r="AI30" i="52"/>
  <c r="AG30" i="52"/>
  <c r="AE30" i="52"/>
  <c r="AC30" i="52"/>
  <c r="AA30" i="52"/>
  <c r="Y30" i="52"/>
  <c r="W30" i="52"/>
  <c r="U30" i="52"/>
  <c r="AQ78" i="52"/>
  <c r="AO78" i="52"/>
  <c r="AM78" i="52"/>
  <c r="AK78" i="52"/>
  <c r="AI78" i="52"/>
  <c r="AG78" i="52"/>
  <c r="AE78" i="52"/>
  <c r="AC78" i="52"/>
  <c r="AA78" i="52"/>
  <c r="Y78" i="52"/>
  <c r="W78" i="52"/>
  <c r="U78" i="52"/>
  <c r="AG31" i="52"/>
  <c r="AE31" i="52"/>
  <c r="AC31" i="52"/>
  <c r="AA31" i="52"/>
  <c r="Y31" i="52"/>
  <c r="W31" i="52"/>
  <c r="U31" i="52"/>
  <c r="AQ31" i="52"/>
  <c r="AO31" i="52"/>
  <c r="AM31" i="52"/>
  <c r="AK31" i="52"/>
  <c r="AI31" i="52"/>
  <c r="AG103" i="52"/>
  <c r="AE103" i="52"/>
  <c r="AC103" i="52"/>
  <c r="AA103" i="52"/>
  <c r="Y103" i="52"/>
  <c r="W103" i="52"/>
  <c r="U103" i="52"/>
  <c r="AQ103" i="52"/>
  <c r="AO103" i="52"/>
  <c r="AM103" i="52"/>
  <c r="AK103" i="52"/>
  <c r="AI103" i="52"/>
  <c r="AG9" i="52"/>
  <c r="AE9" i="52"/>
  <c r="AC9" i="52"/>
  <c r="AA9" i="52"/>
  <c r="Y9" i="52"/>
  <c r="W9" i="52"/>
  <c r="U9" i="52"/>
  <c r="AQ9" i="52"/>
  <c r="AO9" i="52"/>
  <c r="AM9" i="52"/>
  <c r="AK9" i="52"/>
  <c r="AI9" i="52"/>
  <c r="AG33" i="52"/>
  <c r="AE33" i="52"/>
  <c r="AC33" i="52"/>
  <c r="AA33" i="52"/>
  <c r="Y33" i="52"/>
  <c r="W33" i="52"/>
  <c r="U33" i="52"/>
  <c r="AQ33" i="52"/>
  <c r="AO33" i="52"/>
  <c r="AM33" i="52"/>
  <c r="AK33" i="52"/>
  <c r="AI33" i="52"/>
  <c r="AG57" i="52"/>
  <c r="AE57" i="52"/>
  <c r="AC57" i="52"/>
  <c r="AA57" i="52"/>
  <c r="Y57" i="52"/>
  <c r="W57" i="52"/>
  <c r="U57" i="52"/>
  <c r="AQ57" i="52"/>
  <c r="AO57" i="52"/>
  <c r="AM57" i="52"/>
  <c r="AK57" i="52"/>
  <c r="AI57" i="52"/>
  <c r="AG81" i="52"/>
  <c r="AE81" i="52"/>
  <c r="AC81" i="52"/>
  <c r="AA81" i="52"/>
  <c r="Y81" i="52"/>
  <c r="W81" i="52"/>
  <c r="U81" i="52"/>
  <c r="AQ81" i="52"/>
  <c r="AO81" i="52"/>
  <c r="AM81" i="52"/>
  <c r="AK81" i="52"/>
  <c r="AI81" i="52"/>
  <c r="AG105" i="52"/>
  <c r="AE105" i="52"/>
  <c r="AC105" i="52"/>
  <c r="AA105" i="52"/>
  <c r="Y105" i="52"/>
  <c r="W105" i="52"/>
  <c r="U105" i="52"/>
  <c r="AQ105" i="52"/>
  <c r="AO105" i="52"/>
  <c r="AM105" i="52"/>
  <c r="AK105" i="52"/>
  <c r="AI105" i="52"/>
  <c r="BE13" i="71"/>
  <c r="BE14" i="71"/>
  <c r="BE14" i="64"/>
  <c r="AS99" i="52"/>
  <c r="AS123" i="52"/>
  <c r="AS117" i="52"/>
  <c r="AS124" i="52"/>
  <c r="AS102" i="52"/>
  <c r="AS101" i="52"/>
  <c r="AS125" i="52"/>
  <c r="AS103" i="52"/>
  <c r="AS105" i="52"/>
  <c r="AS116" i="52"/>
  <c r="AS106" i="52"/>
  <c r="AS107" i="52"/>
  <c r="AS108" i="52"/>
  <c r="AS109" i="52"/>
  <c r="AS111" i="52"/>
  <c r="AS112" i="52"/>
  <c r="AS113" i="52"/>
  <c r="AS114" i="52"/>
  <c r="AS115" i="52"/>
  <c r="AS118" i="52"/>
  <c r="AS120" i="52"/>
  <c r="AS119" i="52"/>
  <c r="AS121" i="52"/>
  <c r="AS122" i="52"/>
  <c r="AS104" i="52"/>
  <c r="AS110" i="52"/>
  <c r="HB103" i="49"/>
  <c r="HB104" i="49"/>
  <c r="HB105" i="49"/>
  <c r="HB106" i="49"/>
  <c r="HB107" i="49"/>
  <c r="HB108" i="49"/>
  <c r="HB109" i="49"/>
  <c r="HB110" i="49"/>
  <c r="HB111" i="49"/>
  <c r="HB112" i="49"/>
  <c r="HB113" i="49"/>
  <c r="HB114" i="49"/>
  <c r="HB115" i="49"/>
  <c r="HB116" i="49"/>
  <c r="HB117" i="49"/>
  <c r="HB118" i="49"/>
  <c r="HB119" i="49"/>
  <c r="HB120" i="49"/>
  <c r="HB121" i="49"/>
  <c r="HB122" i="49"/>
  <c r="HB123" i="49"/>
  <c r="HB124" i="49"/>
  <c r="HB125" i="49"/>
  <c r="HB102" i="49"/>
  <c r="GP95" i="49"/>
  <c r="GP97" i="49"/>
  <c r="GP99" i="49"/>
  <c r="GP101" i="49"/>
  <c r="GP103" i="49"/>
  <c r="GP105" i="49"/>
  <c r="GP107" i="49"/>
  <c r="GP109" i="49"/>
  <c r="GP111" i="49"/>
  <c r="GP113" i="49"/>
  <c r="GP115" i="49"/>
  <c r="GP117" i="49"/>
  <c r="GP119" i="49"/>
  <c r="GP121" i="49"/>
  <c r="GP123" i="49"/>
  <c r="GP125" i="49"/>
  <c r="GQ95" i="49"/>
  <c r="GQ97" i="49"/>
  <c r="GQ99" i="49"/>
  <c r="GQ101" i="49"/>
  <c r="GQ103" i="49"/>
  <c r="GQ105" i="49"/>
  <c r="GQ107" i="49"/>
  <c r="GQ109" i="49"/>
  <c r="GQ111" i="49"/>
  <c r="GQ113" i="49"/>
  <c r="GQ115" i="49"/>
  <c r="GQ117" i="49"/>
  <c r="GQ119" i="49"/>
  <c r="GQ121" i="49"/>
  <c r="GQ123" i="49"/>
  <c r="GQ125" i="49"/>
  <c r="GR95" i="49"/>
  <c r="GR97" i="49"/>
  <c r="GR99" i="49"/>
  <c r="GR101" i="49"/>
  <c r="GR103" i="49"/>
  <c r="GR105" i="49"/>
  <c r="GR107" i="49"/>
  <c r="GR109" i="49"/>
  <c r="GR111" i="49"/>
  <c r="GR113" i="49"/>
  <c r="GR115" i="49"/>
  <c r="GR117" i="49"/>
  <c r="GR119" i="49"/>
  <c r="GR121" i="49"/>
  <c r="GR123" i="49"/>
  <c r="GR125" i="49"/>
  <c r="GS95" i="49"/>
  <c r="GS97" i="49"/>
  <c r="GS99" i="49"/>
  <c r="GS101" i="49"/>
  <c r="GS103" i="49"/>
  <c r="GS105" i="49"/>
  <c r="GS107" i="49"/>
  <c r="GS109" i="49"/>
  <c r="GS111" i="49"/>
  <c r="GS113" i="49"/>
  <c r="GS115" i="49"/>
  <c r="GS117" i="49"/>
  <c r="GS119" i="49"/>
  <c r="GS121" i="49"/>
  <c r="GS123" i="49"/>
  <c r="GS125" i="49"/>
  <c r="GT95" i="49"/>
  <c r="GT97" i="49"/>
  <c r="GT99" i="49"/>
  <c r="GT101" i="49"/>
  <c r="GT103" i="49"/>
  <c r="GT105" i="49"/>
  <c r="GT107" i="49"/>
  <c r="GT109" i="49"/>
  <c r="GT111" i="49"/>
  <c r="GT113" i="49"/>
  <c r="GT115" i="49"/>
  <c r="GT117" i="49"/>
  <c r="GT119" i="49"/>
  <c r="GT121" i="49"/>
  <c r="GT123" i="49"/>
  <c r="GT125" i="49"/>
  <c r="GU95" i="49"/>
  <c r="GU97" i="49"/>
  <c r="GU99" i="49"/>
  <c r="GU101" i="49"/>
  <c r="GU103" i="49"/>
  <c r="GU105" i="49"/>
  <c r="GU107" i="49"/>
  <c r="GU109" i="49"/>
  <c r="GU111" i="49"/>
  <c r="GU113" i="49"/>
  <c r="GU115" i="49"/>
  <c r="GU117" i="49"/>
  <c r="GU119" i="49"/>
  <c r="GU121" i="49"/>
  <c r="GU123" i="49"/>
  <c r="GU125" i="49"/>
  <c r="GV95" i="49"/>
  <c r="GV97" i="49"/>
  <c r="GV99" i="49"/>
  <c r="GV101" i="49"/>
  <c r="GV103" i="49"/>
  <c r="GV105" i="49"/>
  <c r="GV107" i="49"/>
  <c r="GV109" i="49"/>
  <c r="GV111" i="49"/>
  <c r="GV113" i="49"/>
  <c r="GV115" i="49"/>
  <c r="GV117" i="49"/>
  <c r="GV119" i="49"/>
  <c r="GV121" i="49"/>
  <c r="GV123" i="49"/>
  <c r="GV125" i="49"/>
  <c r="GW95" i="49"/>
  <c r="GW97" i="49"/>
  <c r="GW99" i="49"/>
  <c r="GW101" i="49"/>
  <c r="GW103" i="49"/>
  <c r="GW105" i="49"/>
  <c r="GW107" i="49"/>
  <c r="GW109" i="49"/>
  <c r="GW111" i="49"/>
  <c r="GW113" i="49"/>
  <c r="GW115" i="49"/>
  <c r="GW117" i="49"/>
  <c r="GW119" i="49"/>
  <c r="GW121" i="49"/>
  <c r="GW123" i="49"/>
  <c r="GW125" i="49"/>
  <c r="GX95" i="49"/>
  <c r="GX97" i="49"/>
  <c r="GX99" i="49"/>
  <c r="GX101" i="49"/>
  <c r="GX103" i="49"/>
  <c r="GX105" i="49"/>
  <c r="GX107" i="49"/>
  <c r="GX109" i="49"/>
  <c r="GX111" i="49"/>
  <c r="GX113" i="49"/>
  <c r="GX115" i="49"/>
  <c r="GX117" i="49"/>
  <c r="GX119" i="49"/>
  <c r="GX121" i="49"/>
  <c r="GX123" i="49"/>
  <c r="GX125" i="49"/>
  <c r="GY95" i="49"/>
  <c r="GY97" i="49"/>
  <c r="GY99" i="49"/>
  <c r="GY101" i="49"/>
  <c r="GY103" i="49"/>
  <c r="GY105" i="49"/>
  <c r="GY107" i="49"/>
  <c r="GY109" i="49"/>
  <c r="GY111" i="49"/>
  <c r="GY113" i="49"/>
  <c r="GY115" i="49"/>
  <c r="GY117" i="49"/>
  <c r="GY119" i="49"/>
  <c r="GY121" i="49"/>
  <c r="GY123" i="49"/>
  <c r="GY125" i="49"/>
  <c r="GZ95" i="49"/>
  <c r="GZ97" i="49"/>
  <c r="GZ99" i="49"/>
  <c r="GZ101" i="49"/>
  <c r="GZ103" i="49"/>
  <c r="GZ105" i="49"/>
  <c r="GZ107" i="49"/>
  <c r="GZ109" i="49"/>
  <c r="GZ111" i="49"/>
  <c r="GZ113" i="49"/>
  <c r="GZ115" i="49"/>
  <c r="GZ117" i="49"/>
  <c r="GZ119" i="49"/>
  <c r="GZ121" i="49"/>
  <c r="GZ123" i="49"/>
  <c r="GZ125" i="49"/>
  <c r="HA95" i="49"/>
  <c r="HA97" i="49"/>
  <c r="HA99" i="49"/>
  <c r="HA101" i="49"/>
  <c r="HA103" i="49"/>
  <c r="HA105" i="49"/>
  <c r="HA107" i="49"/>
  <c r="HA109" i="49"/>
  <c r="HA111" i="49"/>
  <c r="HA113" i="49"/>
  <c r="HA115" i="49"/>
  <c r="HA117" i="49"/>
  <c r="HA119" i="49"/>
  <c r="HA121" i="49"/>
  <c r="HA123" i="49"/>
  <c r="HA125" i="49"/>
  <c r="GP96" i="49"/>
  <c r="GP98" i="49"/>
  <c r="GP100" i="49"/>
  <c r="GP102" i="49"/>
  <c r="GP104" i="49"/>
  <c r="GP106" i="49"/>
  <c r="GP108" i="49"/>
  <c r="GP110" i="49"/>
  <c r="GP112" i="49"/>
  <c r="GP114" i="49"/>
  <c r="GP116" i="49"/>
  <c r="GP118" i="49"/>
  <c r="GP120" i="49"/>
  <c r="GP122" i="49"/>
  <c r="GP124" i="49"/>
  <c r="GQ96" i="49"/>
  <c r="GQ98" i="49"/>
  <c r="GQ100" i="49"/>
  <c r="GQ102" i="49"/>
  <c r="GQ104" i="49"/>
  <c r="GQ106" i="49"/>
  <c r="GQ108" i="49"/>
  <c r="GQ110" i="49"/>
  <c r="GQ112" i="49"/>
  <c r="GQ114" i="49"/>
  <c r="GQ116" i="49"/>
  <c r="GQ118" i="49"/>
  <c r="GQ120" i="49"/>
  <c r="GQ122" i="49"/>
  <c r="GQ124" i="49"/>
  <c r="GR96" i="49"/>
  <c r="GR98" i="49"/>
  <c r="GR100" i="49"/>
  <c r="GR102" i="49"/>
  <c r="GR104" i="49"/>
  <c r="GR106" i="49"/>
  <c r="GR108" i="49"/>
  <c r="GR110" i="49"/>
  <c r="GR112" i="49"/>
  <c r="GR114" i="49"/>
  <c r="GR116" i="49"/>
  <c r="GR118" i="49"/>
  <c r="GR120" i="49"/>
  <c r="GR122" i="49"/>
  <c r="GR124" i="49"/>
  <c r="GS96" i="49"/>
  <c r="GS98" i="49"/>
  <c r="GS100" i="49"/>
  <c r="GS102" i="49"/>
  <c r="GS104" i="49"/>
  <c r="GS106" i="49"/>
  <c r="GS108" i="49"/>
  <c r="GS110" i="49"/>
  <c r="GS112" i="49"/>
  <c r="GS114" i="49"/>
  <c r="GS116" i="49"/>
  <c r="GS118" i="49"/>
  <c r="GS120" i="49"/>
  <c r="GS122" i="49"/>
  <c r="GS124" i="49"/>
  <c r="GT96" i="49"/>
  <c r="GT98" i="49"/>
  <c r="GT100" i="49"/>
  <c r="GT102" i="49"/>
  <c r="GT104" i="49"/>
  <c r="GT106" i="49"/>
  <c r="GT108" i="49"/>
  <c r="GT110" i="49"/>
  <c r="GT112" i="49"/>
  <c r="GT114" i="49"/>
  <c r="GT116" i="49"/>
  <c r="GT118" i="49"/>
  <c r="GT120" i="49"/>
  <c r="GT122" i="49"/>
  <c r="GT124" i="49"/>
  <c r="GU96" i="49"/>
  <c r="GU98" i="49"/>
  <c r="GU100" i="49"/>
  <c r="GU102" i="49"/>
  <c r="GU104" i="49"/>
  <c r="GU106" i="49"/>
  <c r="GU108" i="49"/>
  <c r="GU110" i="49"/>
  <c r="GU112" i="49"/>
  <c r="GU114" i="49"/>
  <c r="GU116" i="49"/>
  <c r="GU118" i="49"/>
  <c r="GU120" i="49"/>
  <c r="GU122" i="49"/>
  <c r="GU124" i="49"/>
  <c r="GV96" i="49"/>
  <c r="GV98" i="49"/>
  <c r="GV100" i="49"/>
  <c r="GV102" i="49"/>
  <c r="GV104" i="49"/>
  <c r="GV106" i="49"/>
  <c r="GV108" i="49"/>
  <c r="GV110" i="49"/>
  <c r="GV112" i="49"/>
  <c r="GV114" i="49"/>
  <c r="GV116" i="49"/>
  <c r="GV118" i="49"/>
  <c r="GV120" i="49"/>
  <c r="GV122" i="49"/>
  <c r="GV124" i="49"/>
  <c r="GW96" i="49"/>
  <c r="GW98" i="49"/>
  <c r="GW100" i="49"/>
  <c r="GW102" i="49"/>
  <c r="GW104" i="49"/>
  <c r="GW106" i="49"/>
  <c r="GW108" i="49"/>
  <c r="GW110" i="49"/>
  <c r="GW112" i="49"/>
  <c r="GW114" i="49"/>
  <c r="GW116" i="49"/>
  <c r="GW118" i="49"/>
  <c r="GW120" i="49"/>
  <c r="GW122" i="49"/>
  <c r="GW124" i="49"/>
  <c r="GX96" i="49"/>
  <c r="GX98" i="49"/>
  <c r="GX100" i="49"/>
  <c r="GX102" i="49"/>
  <c r="GX104" i="49"/>
  <c r="GX106" i="49"/>
  <c r="GX108" i="49"/>
  <c r="GX110" i="49"/>
  <c r="GX112" i="49"/>
  <c r="GX114" i="49"/>
  <c r="GX116" i="49"/>
  <c r="GX118" i="49"/>
  <c r="GX120" i="49"/>
  <c r="GX122" i="49"/>
  <c r="GX124" i="49"/>
  <c r="GY96" i="49"/>
  <c r="GY98" i="49"/>
  <c r="GY100" i="49"/>
  <c r="GY102" i="49"/>
  <c r="GY104" i="49"/>
  <c r="GY106" i="49"/>
  <c r="GY108" i="49"/>
  <c r="GY110" i="49"/>
  <c r="GY112" i="49"/>
  <c r="GY114" i="49"/>
  <c r="GY116" i="49"/>
  <c r="GY118" i="49"/>
  <c r="GY120" i="49"/>
  <c r="GY122" i="49"/>
  <c r="GY124" i="49"/>
  <c r="GZ96" i="49"/>
  <c r="GZ98" i="49"/>
  <c r="GZ100" i="49"/>
  <c r="GZ102" i="49"/>
  <c r="GZ104" i="49"/>
  <c r="GZ106" i="49"/>
  <c r="GZ108" i="49"/>
  <c r="GZ110" i="49"/>
  <c r="GZ112" i="49"/>
  <c r="GZ114" i="49"/>
  <c r="GZ116" i="49"/>
  <c r="GZ118" i="49"/>
  <c r="GZ120" i="49"/>
  <c r="GZ122" i="49"/>
  <c r="GZ124" i="49"/>
  <c r="HA96" i="49"/>
  <c r="HA98" i="49"/>
  <c r="HA100" i="49"/>
  <c r="HA102" i="49"/>
  <c r="HA104" i="49"/>
  <c r="HA106" i="49"/>
  <c r="HA108" i="49"/>
  <c r="HA110" i="49"/>
  <c r="HA112" i="49"/>
  <c r="HA114" i="49"/>
  <c r="HA116" i="49"/>
  <c r="HA118" i="49"/>
  <c r="HA120" i="49"/>
  <c r="HA122" i="49"/>
  <c r="HA124" i="49"/>
  <c r="GC95" i="49"/>
  <c r="GE97" i="49"/>
  <c r="GG99" i="49"/>
  <c r="GI101" i="49"/>
  <c r="GK103" i="49"/>
  <c r="GB106" i="49"/>
  <c r="GD108" i="49"/>
  <c r="GF110" i="49"/>
  <c r="GH112" i="49"/>
  <c r="GJ114" i="49"/>
  <c r="GA117" i="49"/>
  <c r="GC119" i="49"/>
  <c r="GE121" i="49"/>
  <c r="GG123" i="49"/>
  <c r="GI125" i="49"/>
  <c r="GD95" i="49"/>
  <c r="GF97" i="49"/>
  <c r="GH99" i="49"/>
  <c r="GJ101" i="49"/>
  <c r="GA104" i="49"/>
  <c r="GC106" i="49"/>
  <c r="GE108" i="49"/>
  <c r="GG110" i="49"/>
  <c r="GI112" i="49"/>
  <c r="GK114" i="49"/>
  <c r="GB117" i="49"/>
  <c r="GD119" i="49"/>
  <c r="GF121" i="49"/>
  <c r="GH123" i="49"/>
  <c r="GJ125" i="49"/>
  <c r="GE95" i="49"/>
  <c r="GG97" i="49"/>
  <c r="GI99" i="49"/>
  <c r="GK101" i="49"/>
  <c r="GB104" i="49"/>
  <c r="GD106" i="49"/>
  <c r="GF108" i="49"/>
  <c r="GH110" i="49"/>
  <c r="GJ112" i="49"/>
  <c r="GA115" i="49"/>
  <c r="GC117" i="49"/>
  <c r="GE119" i="49"/>
  <c r="GG121" i="49"/>
  <c r="GI123" i="49"/>
  <c r="GK125" i="49"/>
  <c r="GF95" i="49"/>
  <c r="GH97" i="49"/>
  <c r="GJ99" i="49"/>
  <c r="GA102" i="49"/>
  <c r="GC104" i="49"/>
  <c r="GE106" i="49"/>
  <c r="GG108" i="49"/>
  <c r="GI110" i="49"/>
  <c r="GK112" i="49"/>
  <c r="GB115" i="49"/>
  <c r="GD117" i="49"/>
  <c r="GF119" i="49"/>
  <c r="GH121" i="49"/>
  <c r="GJ123" i="49"/>
  <c r="GG95" i="49"/>
  <c r="GI97" i="49"/>
  <c r="GK99" i="49"/>
  <c r="GB102" i="49"/>
  <c r="GD104" i="49"/>
  <c r="GF106" i="49"/>
  <c r="GH108" i="49"/>
  <c r="GJ110" i="49"/>
  <c r="GA113" i="49"/>
  <c r="GC115" i="49"/>
  <c r="GE117" i="49"/>
  <c r="GG119" i="49"/>
  <c r="GI121" i="49"/>
  <c r="GK123" i="49"/>
  <c r="GH95" i="49"/>
  <c r="GJ97" i="49"/>
  <c r="GA100" i="49"/>
  <c r="GC102" i="49"/>
  <c r="GE104" i="49"/>
  <c r="GG106" i="49"/>
  <c r="GI108" i="49"/>
  <c r="GK110" i="49"/>
  <c r="GB113" i="49"/>
  <c r="GD115" i="49"/>
  <c r="GF117" i="49"/>
  <c r="GH119" i="49"/>
  <c r="GJ121" i="49"/>
  <c r="GA124" i="49"/>
  <c r="GI95" i="49"/>
  <c r="GK97" i="49"/>
  <c r="GB100" i="49"/>
  <c r="GD102" i="49"/>
  <c r="GF104" i="49"/>
  <c r="GH106" i="49"/>
  <c r="GJ108" i="49"/>
  <c r="GA111" i="49"/>
  <c r="GC113" i="49"/>
  <c r="GE115" i="49"/>
  <c r="GG117" i="49"/>
  <c r="GI119" i="49"/>
  <c r="GK121" i="49"/>
  <c r="GB124" i="49"/>
  <c r="GJ95" i="49"/>
  <c r="GA98" i="49"/>
  <c r="GC100" i="49"/>
  <c r="GE102" i="49"/>
  <c r="GG104" i="49"/>
  <c r="GI106" i="49"/>
  <c r="GK108" i="49"/>
  <c r="GB111" i="49"/>
  <c r="GD113" i="49"/>
  <c r="GF115" i="49"/>
  <c r="GH117" i="49"/>
  <c r="GJ119" i="49"/>
  <c r="GA122" i="49"/>
  <c r="GC124" i="49"/>
  <c r="GK95" i="49"/>
  <c r="GB98" i="49"/>
  <c r="GD100" i="49"/>
  <c r="GF102" i="49"/>
  <c r="GH104" i="49"/>
  <c r="GJ106" i="49"/>
  <c r="GA109" i="49"/>
  <c r="GC111" i="49"/>
  <c r="GE113" i="49"/>
  <c r="GG115" i="49"/>
  <c r="GI117" i="49"/>
  <c r="GK119" i="49"/>
  <c r="GB122" i="49"/>
  <c r="GD124" i="49"/>
  <c r="GA96" i="49"/>
  <c r="GC98" i="49"/>
  <c r="GE100" i="49"/>
  <c r="GG102" i="49"/>
  <c r="GI104" i="49"/>
  <c r="GK106" i="49"/>
  <c r="GB109" i="49"/>
  <c r="GD111" i="49"/>
  <c r="GF113" i="49"/>
  <c r="GH115" i="49"/>
  <c r="GJ117" i="49"/>
  <c r="GA120" i="49"/>
  <c r="GC122" i="49"/>
  <c r="GE124" i="49"/>
  <c r="GB96" i="49"/>
  <c r="GD98" i="49"/>
  <c r="GF100" i="49"/>
  <c r="GH102" i="49"/>
  <c r="GJ104" i="49"/>
  <c r="GA107" i="49"/>
  <c r="GC109" i="49"/>
  <c r="GE111" i="49"/>
  <c r="GG113" i="49"/>
  <c r="GI115" i="49"/>
  <c r="GK117" i="49"/>
  <c r="GB120" i="49"/>
  <c r="GD122" i="49"/>
  <c r="GF124" i="49"/>
  <c r="GC96" i="49"/>
  <c r="GE98" i="49"/>
  <c r="GG100" i="49"/>
  <c r="GI102" i="49"/>
  <c r="GK104" i="49"/>
  <c r="GB107" i="49"/>
  <c r="GD109" i="49"/>
  <c r="GF111" i="49"/>
  <c r="GH113" i="49"/>
  <c r="GJ115" i="49"/>
  <c r="GA118" i="49"/>
  <c r="GC120" i="49"/>
  <c r="GE122" i="49"/>
  <c r="GG124" i="49"/>
  <c r="GD96" i="49"/>
  <c r="GF98" i="49"/>
  <c r="GH100" i="49"/>
  <c r="GJ102" i="49"/>
  <c r="GA105" i="49"/>
  <c r="GC107" i="49"/>
  <c r="GE109" i="49"/>
  <c r="GG111" i="49"/>
  <c r="GI113" i="49"/>
  <c r="GB118" i="49"/>
  <c r="GD120" i="49"/>
  <c r="GF122" i="49"/>
  <c r="GH124" i="49"/>
  <c r="GE96" i="49"/>
  <c r="GG98" i="49"/>
  <c r="GI100" i="49"/>
  <c r="GK102" i="49"/>
  <c r="GB105" i="49"/>
  <c r="GD107" i="49"/>
  <c r="GF109" i="49"/>
  <c r="GH111" i="49"/>
  <c r="GJ113" i="49"/>
  <c r="GA116" i="49"/>
  <c r="GC118" i="49"/>
  <c r="GE120" i="49"/>
  <c r="GG122" i="49"/>
  <c r="GI124" i="49"/>
  <c r="GF96" i="49"/>
  <c r="GH98" i="49"/>
  <c r="GJ100" i="49"/>
  <c r="GA103" i="49"/>
  <c r="GC105" i="49"/>
  <c r="GE107" i="49"/>
  <c r="GG109" i="49"/>
  <c r="GI111" i="49"/>
  <c r="GK113" i="49"/>
  <c r="GB116" i="49"/>
  <c r="GD118" i="49"/>
  <c r="GF120" i="49"/>
  <c r="GH122" i="49"/>
  <c r="GJ124" i="49"/>
  <c r="GG96" i="49"/>
  <c r="GI98" i="49"/>
  <c r="GK100" i="49"/>
  <c r="GB103" i="49"/>
  <c r="GD105" i="49"/>
  <c r="GF107" i="49"/>
  <c r="GH109" i="49"/>
  <c r="GJ111" i="49"/>
  <c r="GA114" i="49"/>
  <c r="GC116" i="49"/>
  <c r="GE118" i="49"/>
  <c r="GG120" i="49"/>
  <c r="GI122" i="49"/>
  <c r="GK124" i="49"/>
  <c r="GH96" i="49"/>
  <c r="GJ98" i="49"/>
  <c r="GA101" i="49"/>
  <c r="GC103" i="49"/>
  <c r="GE105" i="49"/>
  <c r="GG107" i="49"/>
  <c r="GI109" i="49"/>
  <c r="GK111" i="49"/>
  <c r="GB114" i="49"/>
  <c r="GD116" i="49"/>
  <c r="GF118" i="49"/>
  <c r="GH120" i="49"/>
  <c r="GJ122" i="49"/>
  <c r="GA125" i="49"/>
  <c r="GI96" i="49"/>
  <c r="GK98" i="49"/>
  <c r="GB101" i="49"/>
  <c r="GD103" i="49"/>
  <c r="GF105" i="49"/>
  <c r="GH107" i="49"/>
  <c r="GJ109" i="49"/>
  <c r="GA112" i="49"/>
  <c r="GC114" i="49"/>
  <c r="GE116" i="49"/>
  <c r="GG118" i="49"/>
  <c r="GI120" i="49"/>
  <c r="GK122" i="49"/>
  <c r="GB125" i="49"/>
  <c r="GJ96" i="49"/>
  <c r="GA99" i="49"/>
  <c r="GC101" i="49"/>
  <c r="GE103" i="49"/>
  <c r="GG105" i="49"/>
  <c r="GI107" i="49"/>
  <c r="GK109" i="49"/>
  <c r="GB112" i="49"/>
  <c r="GD114" i="49"/>
  <c r="GF116" i="49"/>
  <c r="GH118" i="49"/>
  <c r="GJ120" i="49"/>
  <c r="GA123" i="49"/>
  <c r="GC125" i="49"/>
  <c r="GK96" i="49"/>
  <c r="GB99" i="49"/>
  <c r="GD101" i="49"/>
  <c r="GF103" i="49"/>
  <c r="GH105" i="49"/>
  <c r="GJ107" i="49"/>
  <c r="GA110" i="49"/>
  <c r="GC112" i="49"/>
  <c r="GE114" i="49"/>
  <c r="GG116" i="49"/>
  <c r="GI118" i="49"/>
  <c r="GK120" i="49"/>
  <c r="GB123" i="49"/>
  <c r="GD125" i="49"/>
  <c r="GA97" i="49"/>
  <c r="GC99" i="49"/>
  <c r="GE101" i="49"/>
  <c r="GG103" i="49"/>
  <c r="GI105" i="49"/>
  <c r="GK107" i="49"/>
  <c r="GB110" i="49"/>
  <c r="GD112" i="49"/>
  <c r="GF114" i="49"/>
  <c r="GH116" i="49"/>
  <c r="GJ118" i="49"/>
  <c r="GA121" i="49"/>
  <c r="GC123" i="49"/>
  <c r="GE125" i="49"/>
  <c r="GB97" i="49"/>
  <c r="GD99" i="49"/>
  <c r="GF101" i="49"/>
  <c r="GH103" i="49"/>
  <c r="GJ105" i="49"/>
  <c r="GA108" i="49"/>
  <c r="GC110" i="49"/>
  <c r="GE112" i="49"/>
  <c r="GG114" i="49"/>
  <c r="GI116" i="49"/>
  <c r="GK118" i="49"/>
  <c r="GB121" i="49"/>
  <c r="GD123" i="49"/>
  <c r="GF125" i="49"/>
  <c r="GA95" i="49"/>
  <c r="GC97" i="49"/>
  <c r="GE99" i="49"/>
  <c r="GG101" i="49"/>
  <c r="GI103" i="49"/>
  <c r="GK105" i="49"/>
  <c r="GB108" i="49"/>
  <c r="GD110" i="49"/>
  <c r="GF112" i="49"/>
  <c r="GH114" i="49"/>
  <c r="GJ116" i="49"/>
  <c r="GA119" i="49"/>
  <c r="GC121" i="49"/>
  <c r="GE123" i="49"/>
  <c r="GG125" i="49"/>
  <c r="GD97" i="49"/>
  <c r="GF99" i="49"/>
  <c r="GH101" i="49"/>
  <c r="GA106" i="49"/>
  <c r="GG112" i="49"/>
  <c r="GI114" i="49"/>
  <c r="GB119" i="49"/>
  <c r="GD121" i="49"/>
  <c r="GF123" i="49"/>
  <c r="GH125" i="49"/>
  <c r="FP125" i="49"/>
  <c r="FE125" i="49"/>
  <c r="FO125" i="49"/>
  <c r="FN125" i="49"/>
  <c r="FM125" i="49"/>
  <c r="FL125" i="49"/>
  <c r="FT125" i="49"/>
  <c r="FC125" i="49"/>
  <c r="FS125" i="49"/>
  <c r="FB125" i="49"/>
  <c r="FR125" i="49"/>
  <c r="FA125" i="49"/>
  <c r="FQ125" i="49"/>
  <c r="EZ125" i="49"/>
  <c r="EY125" i="49"/>
  <c r="EX125" i="49"/>
  <c r="FV125" i="49"/>
  <c r="FG125" i="49"/>
  <c r="FF125" i="49"/>
  <c r="FD125" i="49"/>
  <c r="FU125" i="49"/>
  <c r="O109" i="49"/>
  <c r="O110" i="49"/>
  <c r="O111" i="49"/>
  <c r="O104" i="49"/>
  <c r="O105" i="49"/>
  <c r="O106" i="49"/>
  <c r="O114" i="49"/>
  <c r="O116" i="49"/>
  <c r="O112" i="49"/>
  <c r="O118" i="49"/>
  <c r="O120" i="49"/>
  <c r="O113" i="49"/>
  <c r="O117" i="49"/>
  <c r="O119" i="49"/>
  <c r="O97" i="49"/>
  <c r="O121" i="49"/>
  <c r="O107" i="49"/>
  <c r="O98" i="49"/>
  <c r="O122" i="49"/>
  <c r="O99" i="49"/>
  <c r="O123" i="49"/>
  <c r="O100" i="49"/>
  <c r="O124" i="49"/>
  <c r="O108" i="49"/>
  <c r="O101" i="49"/>
  <c r="O125" i="49"/>
  <c r="O102" i="49"/>
  <c r="O103" i="49"/>
  <c r="O115" i="49"/>
  <c r="P100" i="49" l="1"/>
  <c r="Q100" i="49" s="1"/>
  <c r="BE99" i="79" s="1"/>
  <c r="AP99" i="79"/>
  <c r="HB99" i="49"/>
  <c r="P99" i="49"/>
  <c r="AP98" i="79"/>
  <c r="P101" i="49"/>
  <c r="Q101" i="49" s="1"/>
  <c r="BE100" i="79" s="1"/>
  <c r="AP100" i="79"/>
  <c r="HB100" i="49"/>
  <c r="HB101" i="49"/>
  <c r="GL99" i="49"/>
  <c r="AM98" i="79" s="1"/>
  <c r="GL100" i="49"/>
  <c r="AM99" i="79" s="1"/>
  <c r="GL101" i="49"/>
  <c r="AM100" i="79" s="1"/>
  <c r="AS97" i="52"/>
  <c r="P98" i="49"/>
  <c r="AP97" i="79"/>
  <c r="HB98" i="49"/>
  <c r="GL98" i="49"/>
  <c r="AM97" i="79" s="1"/>
  <c r="AS96" i="52"/>
  <c r="P97" i="49"/>
  <c r="AP96" i="79"/>
  <c r="HB97" i="49"/>
  <c r="GL97" i="49"/>
  <c r="AM96" i="79" s="1"/>
  <c r="GL96" i="49"/>
  <c r="GL95" i="49"/>
  <c r="AS95" i="52"/>
  <c r="AY10" i="63"/>
  <c r="AI10" i="63"/>
  <c r="AW10" i="63"/>
  <c r="AG10" i="63"/>
  <c r="AU10" i="63"/>
  <c r="AS10" i="63"/>
  <c r="AQ10" i="63"/>
  <c r="AO10" i="63"/>
  <c r="BC10" i="63"/>
  <c r="AM10" i="63"/>
  <c r="AK10" i="63"/>
  <c r="BA10" i="63"/>
  <c r="HB96" i="49"/>
  <c r="HB95" i="49"/>
  <c r="AQ11" i="63" l="1"/>
  <c r="AO11" i="63"/>
  <c r="BC11" i="63"/>
  <c r="AM11" i="63"/>
  <c r="BA11" i="63"/>
  <c r="AK11" i="63"/>
  <c r="AY11" i="63"/>
  <c r="AI11" i="63"/>
  <c r="AW11" i="63"/>
  <c r="AG11" i="63"/>
  <c r="AU11" i="63"/>
  <c r="AS11" i="63"/>
  <c r="AY12" i="63" l="1"/>
  <c r="AI12" i="63"/>
  <c r="AW12" i="63"/>
  <c r="AG12" i="63"/>
  <c r="AU12" i="63"/>
  <c r="AS12" i="63"/>
  <c r="AQ12" i="63"/>
  <c r="AO12" i="63"/>
  <c r="BC12" i="63"/>
  <c r="AM12" i="63"/>
  <c r="BA12" i="63"/>
  <c r="AK12" i="63"/>
  <c r="AY14" i="63" l="1"/>
  <c r="AI14" i="63"/>
  <c r="AW14" i="63"/>
  <c r="AG14" i="63"/>
  <c r="AU14" i="63"/>
  <c r="AS14" i="63"/>
  <c r="AQ14" i="63"/>
  <c r="AO14" i="63"/>
  <c r="BC14" i="63"/>
  <c r="AM14" i="63"/>
  <c r="BA14" i="63"/>
  <c r="AK14" i="63"/>
  <c r="AQ13" i="63"/>
  <c r="AO13" i="63"/>
  <c r="BC13" i="63"/>
  <c r="AM13" i="63"/>
  <c r="BA13" i="63"/>
  <c r="AK13" i="63"/>
  <c r="AY13" i="63"/>
  <c r="AI13" i="63"/>
  <c r="AW13" i="63"/>
  <c r="AG13" i="63"/>
  <c r="AU13" i="63"/>
  <c r="AS13" i="63"/>
  <c r="BE14" i="63" l="1"/>
  <c r="AM3" i="52"/>
  <c r="AY12" i="84" s="1"/>
  <c r="W3" i="52"/>
  <c r="AI12" i="84" s="1"/>
  <c r="AO3" i="52"/>
  <c r="BA12" i="84" s="1"/>
  <c r="AK3" i="52"/>
  <c r="AW12" i="84" s="1"/>
  <c r="AW15" i="84" s="1"/>
  <c r="U3" i="52"/>
  <c r="AG12" i="84" s="1"/>
  <c r="Y3" i="52"/>
  <c r="AK12" i="84" s="1"/>
  <c r="AI3" i="52"/>
  <c r="AU12" i="84" s="1"/>
  <c r="AG3" i="52"/>
  <c r="AS12" i="84" s="1"/>
  <c r="AE3" i="52"/>
  <c r="AQ12" i="84" s="1"/>
  <c r="AC3" i="52"/>
  <c r="AO12" i="84" s="1"/>
  <c r="AQ3" i="52"/>
  <c r="BC12" i="84" s="1"/>
  <c r="AA3" i="52"/>
  <c r="AM12" i="84" s="1"/>
  <c r="AD66" i="77"/>
  <c r="AB4" i="76"/>
  <c r="AN4" i="76"/>
  <c r="AJ4" i="76"/>
  <c r="AF4" i="76"/>
  <c r="AD108" i="73"/>
  <c r="AD48" i="73"/>
  <c r="AD168" i="73"/>
  <c r="AD48" i="71"/>
  <c r="AD48" i="70"/>
  <c r="AD48" i="67"/>
  <c r="AD48" i="64"/>
  <c r="AD48" i="63"/>
  <c r="AS15" i="84" l="1"/>
  <c r="AT12" i="84" s="1"/>
  <c r="AU15" i="84"/>
  <c r="AV12" i="84" s="1"/>
  <c r="AK15" i="84"/>
  <c r="AL12" i="84" s="1"/>
  <c r="BE12" i="84"/>
  <c r="AG15" i="84"/>
  <c r="AM15" i="84"/>
  <c r="AN12" i="84" s="1"/>
  <c r="AX12" i="84"/>
  <c r="AX10" i="84"/>
  <c r="AX11" i="84"/>
  <c r="AX5" i="84"/>
  <c r="AX14" i="84"/>
  <c r="AX13" i="84"/>
  <c r="AX8" i="84"/>
  <c r="AX6" i="84"/>
  <c r="AX7" i="84"/>
  <c r="AX3" i="84"/>
  <c r="AX9" i="84"/>
  <c r="AX4" i="84"/>
  <c r="BC15" i="84"/>
  <c r="BA15" i="84"/>
  <c r="BB12" i="84" s="1"/>
  <c r="AO15" i="84"/>
  <c r="AP12" i="84" s="1"/>
  <c r="AI15" i="84"/>
  <c r="AJ12" i="84" s="1"/>
  <c r="AQ15" i="84"/>
  <c r="AY15" i="84"/>
  <c r="AZ12" i="84" s="1"/>
  <c r="I3" i="52"/>
  <c r="J3" i="52"/>
  <c r="E3" i="52"/>
  <c r="C3" i="52"/>
  <c r="F3" i="52"/>
  <c r="K3" i="52"/>
  <c r="N3" i="52"/>
  <c r="M3" i="52"/>
  <c r="G3" i="52"/>
  <c r="D3" i="52"/>
  <c r="H3" i="52"/>
  <c r="L3" i="52"/>
  <c r="AB4" i="81"/>
  <c r="AJ4" i="81"/>
  <c r="AF4" i="81"/>
  <c r="AN4" i="81"/>
  <c r="AN4" i="80"/>
  <c r="AB4" i="80"/>
  <c r="AJ4" i="80"/>
  <c r="AF4" i="80"/>
  <c r="V177" i="81"/>
  <c r="Z177" i="81" s="1"/>
  <c r="V175" i="81"/>
  <c r="Z175" i="81" s="1"/>
  <c r="V178" i="81"/>
  <c r="Z178" i="81" s="1"/>
  <c r="V176" i="81"/>
  <c r="Z176" i="81" s="1"/>
  <c r="AD176" i="81" s="1"/>
  <c r="AH176" i="81" s="1"/>
  <c r="AL176" i="81" s="1"/>
  <c r="X46" i="81"/>
  <c r="AB46" i="81" s="1"/>
  <c r="X36" i="81"/>
  <c r="AB36" i="81" s="1"/>
  <c r="X28" i="81"/>
  <c r="AB28" i="81" s="1"/>
  <c r="X19" i="81"/>
  <c r="AB19" i="81" s="1"/>
  <c r="X37" i="81"/>
  <c r="AB37" i="81" s="1"/>
  <c r="X168" i="81"/>
  <c r="AB168" i="81" s="1"/>
  <c r="AF168" i="81" s="1"/>
  <c r="AJ168" i="81" s="1"/>
  <c r="AN168" i="81" s="1"/>
  <c r="X119" i="81"/>
  <c r="AB119" i="81" s="1"/>
  <c r="X79" i="81"/>
  <c r="AB79" i="81" s="1"/>
  <c r="X44" i="81"/>
  <c r="AB44" i="81" s="1"/>
  <c r="X111" i="81"/>
  <c r="AB111" i="81" s="1"/>
  <c r="X99" i="81"/>
  <c r="AB99" i="81" s="1"/>
  <c r="X162" i="81"/>
  <c r="AB162" i="81" s="1"/>
  <c r="AF162" i="81" s="1"/>
  <c r="AJ162" i="81" s="1"/>
  <c r="AN162" i="81" s="1"/>
  <c r="X113" i="81"/>
  <c r="AB113" i="81" s="1"/>
  <c r="X73" i="81"/>
  <c r="AB73" i="81" s="1"/>
  <c r="X38" i="81"/>
  <c r="AB38" i="81" s="1"/>
  <c r="X104" i="81"/>
  <c r="AB104" i="81" s="1"/>
  <c r="X6" i="81"/>
  <c r="AB6" i="81" s="1"/>
  <c r="X5" i="81"/>
  <c r="X22" i="81"/>
  <c r="AB22" i="81" s="1"/>
  <c r="X156" i="81"/>
  <c r="AB156" i="81" s="1"/>
  <c r="X107" i="81"/>
  <c r="AB107" i="81" s="1"/>
  <c r="X153" i="81"/>
  <c r="AB153" i="81" s="1"/>
  <c r="AF153" i="81" s="1"/>
  <c r="AJ153" i="81" s="1"/>
  <c r="AN153" i="81" s="1"/>
  <c r="X33" i="81"/>
  <c r="AB33" i="81" s="1"/>
  <c r="X86" i="81"/>
  <c r="AB86" i="81" s="1"/>
  <c r="X8" i="81"/>
  <c r="AB8" i="81" s="1"/>
  <c r="X7" i="81"/>
  <c r="AB7" i="81" s="1"/>
  <c r="X169" i="81"/>
  <c r="AB169" i="81" s="1"/>
  <c r="AF169" i="81" s="1"/>
  <c r="AJ169" i="81" s="1"/>
  <c r="AN169" i="81" s="1"/>
  <c r="X101" i="81"/>
  <c r="AB101" i="81" s="1"/>
  <c r="X142" i="81"/>
  <c r="AB142" i="81" s="1"/>
  <c r="X31" i="81"/>
  <c r="AB31" i="81" s="1"/>
  <c r="X80" i="81"/>
  <c r="AB80" i="81" s="1"/>
  <c r="X10" i="81"/>
  <c r="AB10" i="81" s="1"/>
  <c r="X9" i="81"/>
  <c r="AB9" i="81" s="1"/>
  <c r="X49" i="81"/>
  <c r="AB49" i="81" s="1"/>
  <c r="X147" i="81"/>
  <c r="AB147" i="81" s="1"/>
  <c r="X95" i="81"/>
  <c r="AB95" i="81" s="1"/>
  <c r="X127" i="81"/>
  <c r="AB127" i="81" s="1"/>
  <c r="AF127" i="81" s="1"/>
  <c r="AJ127" i="81" s="1"/>
  <c r="AN127" i="81" s="1"/>
  <c r="X29" i="81"/>
  <c r="AB29" i="81" s="1"/>
  <c r="X59" i="81"/>
  <c r="AB59" i="81" s="1"/>
  <c r="X12" i="81"/>
  <c r="AB12" i="81" s="1"/>
  <c r="X23" i="81"/>
  <c r="AB23" i="81" s="1"/>
  <c r="X11" i="81"/>
  <c r="AB11" i="81" s="1"/>
  <c r="X81" i="81"/>
  <c r="AB81" i="81" s="1"/>
  <c r="X164" i="81"/>
  <c r="AB164" i="81" s="1"/>
  <c r="AF164" i="81" s="1"/>
  <c r="AJ164" i="81" s="1"/>
  <c r="AN164" i="81" s="1"/>
  <c r="X89" i="81"/>
  <c r="AB89" i="81" s="1"/>
  <c r="X175" i="81"/>
  <c r="AB175" i="81" s="1"/>
  <c r="AF175" i="81" s="1"/>
  <c r="AJ175" i="81" s="1"/>
  <c r="AN175" i="81" s="1"/>
  <c r="X72" i="81"/>
  <c r="AB72" i="81" s="1"/>
  <c r="X53" i="81"/>
  <c r="AB53" i="81" s="1"/>
  <c r="X14" i="81"/>
  <c r="AB14" i="81" s="1"/>
  <c r="X13" i="81"/>
  <c r="AB13" i="81" s="1"/>
  <c r="X61" i="81"/>
  <c r="AB61" i="81" s="1"/>
  <c r="X18" i="81"/>
  <c r="AB18" i="81" s="1"/>
  <c r="X151" i="81"/>
  <c r="AB151" i="81" s="1"/>
  <c r="AF151" i="81" s="1"/>
  <c r="AJ151" i="81" s="1"/>
  <c r="AN151" i="81" s="1"/>
  <c r="X83" i="81"/>
  <c r="AB83" i="81" s="1"/>
  <c r="X170" i="81"/>
  <c r="AB170" i="81" s="1"/>
  <c r="AF170" i="81" s="1"/>
  <c r="AJ170" i="81" s="1"/>
  <c r="AN170" i="81" s="1"/>
  <c r="X105" i="81"/>
  <c r="AB105" i="81" s="1"/>
  <c r="X47" i="81"/>
  <c r="AB47" i="81" s="1"/>
  <c r="X16" i="81"/>
  <c r="AB16" i="81" s="1"/>
  <c r="X15" i="81"/>
  <c r="AB15" i="81" s="1"/>
  <c r="X136" i="81"/>
  <c r="AB136" i="81" s="1"/>
  <c r="AF136" i="81" s="1"/>
  <c r="AJ136" i="81" s="1"/>
  <c r="AN136" i="81" s="1"/>
  <c r="X158" i="81"/>
  <c r="AB158" i="81" s="1"/>
  <c r="X159" i="81"/>
  <c r="AB159" i="81" s="1"/>
  <c r="AF159" i="81" s="1"/>
  <c r="AJ159" i="81" s="1"/>
  <c r="AN159" i="81" s="1"/>
  <c r="X68" i="81"/>
  <c r="AB68" i="81" s="1"/>
  <c r="X41" i="81"/>
  <c r="AB41" i="81" s="1"/>
  <c r="X55" i="81"/>
  <c r="AB55" i="81" s="1"/>
  <c r="X17" i="81"/>
  <c r="AB17" i="81" s="1"/>
  <c r="X140" i="81"/>
  <c r="AB140" i="81" s="1"/>
  <c r="AF140" i="81" s="1"/>
  <c r="AJ140" i="81" s="1"/>
  <c r="AN140" i="81" s="1"/>
  <c r="X148" i="81"/>
  <c r="AB148" i="81" s="1"/>
  <c r="X146" i="81"/>
  <c r="AB146" i="81" s="1"/>
  <c r="X172" i="81"/>
  <c r="AB172" i="81" s="1"/>
  <c r="AF172" i="81" s="1"/>
  <c r="AJ172" i="81" s="1"/>
  <c r="AN172" i="81" s="1"/>
  <c r="X35" i="81"/>
  <c r="AB35" i="81" s="1"/>
  <c r="X176" i="81"/>
  <c r="AB176" i="81" s="1"/>
  <c r="AF176" i="81" s="1"/>
  <c r="AJ176" i="81" s="1"/>
  <c r="AN176" i="81" s="1"/>
  <c r="X124" i="81"/>
  <c r="AB124" i="81" s="1"/>
  <c r="X152" i="81"/>
  <c r="AB152" i="81" s="1"/>
  <c r="AF152" i="81" s="1"/>
  <c r="AJ152" i="81" s="1"/>
  <c r="AN152" i="81" s="1"/>
  <c r="X150" i="81"/>
  <c r="AB150" i="81" s="1"/>
  <c r="X63" i="81"/>
  <c r="AB63" i="81" s="1"/>
  <c r="X134" i="81"/>
  <c r="AB134" i="81" s="1"/>
  <c r="X177" i="81"/>
  <c r="AB177" i="81" s="1"/>
  <c r="AF177" i="81" s="1"/>
  <c r="AJ177" i="81" s="1"/>
  <c r="AN177" i="81" s="1"/>
  <c r="X118" i="81"/>
  <c r="AB118" i="81" s="1"/>
  <c r="X141" i="81"/>
  <c r="AB141" i="81" s="1"/>
  <c r="AF141" i="81" s="1"/>
  <c r="AJ141" i="81" s="1"/>
  <c r="AN141" i="81" s="1"/>
  <c r="X135" i="81"/>
  <c r="AB135" i="81" s="1"/>
  <c r="X57" i="81"/>
  <c r="AB57" i="81" s="1"/>
  <c r="X116" i="81"/>
  <c r="AB116" i="81" s="1"/>
  <c r="X34" i="81"/>
  <c r="AB34" i="81" s="1"/>
  <c r="X171" i="81"/>
  <c r="AB171" i="81" s="1"/>
  <c r="AF171" i="81" s="1"/>
  <c r="AJ171" i="81" s="1"/>
  <c r="AN171" i="81" s="1"/>
  <c r="X112" i="81"/>
  <c r="AB112" i="81" s="1"/>
  <c r="X163" i="81"/>
  <c r="AB163" i="81" s="1"/>
  <c r="AF163" i="81" s="1"/>
  <c r="AJ163" i="81" s="1"/>
  <c r="AN163" i="81" s="1"/>
  <c r="X139" i="81"/>
  <c r="AB139" i="81" s="1"/>
  <c r="X51" i="81"/>
  <c r="AB51" i="81" s="1"/>
  <c r="X65" i="81"/>
  <c r="AB65" i="81" s="1"/>
  <c r="X165" i="81"/>
  <c r="AB165" i="81" s="1"/>
  <c r="AF165" i="81" s="1"/>
  <c r="AJ165" i="81" s="1"/>
  <c r="AN165" i="81" s="1"/>
  <c r="X106" i="81"/>
  <c r="AB106" i="81" s="1"/>
  <c r="X145" i="81"/>
  <c r="AB145" i="81" s="1"/>
  <c r="AF145" i="81" s="1"/>
  <c r="AJ145" i="81" s="1"/>
  <c r="AN145" i="81" s="1"/>
  <c r="X157" i="81"/>
  <c r="AB157" i="81" s="1"/>
  <c r="AF157" i="81" s="1"/>
  <c r="AJ157" i="81" s="1"/>
  <c r="AN157" i="81" s="1"/>
  <c r="X45" i="81"/>
  <c r="AB45" i="81" s="1"/>
  <c r="X77" i="81"/>
  <c r="AB77" i="81" s="1"/>
  <c r="X110" i="81"/>
  <c r="AB110" i="81" s="1"/>
  <c r="AF110" i="81" s="1"/>
  <c r="AJ110" i="81" s="1"/>
  <c r="AN110" i="81" s="1"/>
  <c r="X178" i="81"/>
  <c r="AB178" i="81" s="1"/>
  <c r="AF178" i="81" s="1"/>
  <c r="AJ178" i="81" s="1"/>
  <c r="AN178" i="81" s="1"/>
  <c r="X100" i="81"/>
  <c r="AB100" i="81" s="1"/>
  <c r="X130" i="81"/>
  <c r="AB130" i="81" s="1"/>
  <c r="X132" i="81"/>
  <c r="AB132" i="81" s="1"/>
  <c r="X39" i="81"/>
  <c r="AB39" i="81" s="1"/>
  <c r="X108" i="81"/>
  <c r="AB108" i="81" s="1"/>
  <c r="X25" i="81"/>
  <c r="AB25" i="81" s="1"/>
  <c r="X173" i="81"/>
  <c r="AB173" i="81" s="1"/>
  <c r="AF173" i="81" s="1"/>
  <c r="AJ173" i="81" s="1"/>
  <c r="AN173" i="81" s="1"/>
  <c r="X94" i="81"/>
  <c r="AB94" i="81" s="1"/>
  <c r="X120" i="81"/>
  <c r="AB120" i="81" s="1"/>
  <c r="AF120" i="81" s="1"/>
  <c r="AJ120" i="81" s="1"/>
  <c r="AN120" i="81" s="1"/>
  <c r="X128" i="81"/>
  <c r="AB128" i="81" s="1"/>
  <c r="X96" i="81"/>
  <c r="AB96" i="81" s="1"/>
  <c r="X74" i="81"/>
  <c r="AB74" i="81" s="1"/>
  <c r="X167" i="81"/>
  <c r="AB167" i="81" s="1"/>
  <c r="AF167" i="81" s="1"/>
  <c r="AJ167" i="81" s="1"/>
  <c r="AN167" i="81" s="1"/>
  <c r="X88" i="81"/>
  <c r="AB88" i="81" s="1"/>
  <c r="X114" i="81"/>
  <c r="AB114" i="81" s="1"/>
  <c r="X154" i="81"/>
  <c r="AB154" i="81" s="1"/>
  <c r="AF154" i="81" s="1"/>
  <c r="AJ154" i="81" s="1"/>
  <c r="AN154" i="81" s="1"/>
  <c r="X92" i="81"/>
  <c r="AB92" i="81" s="1"/>
  <c r="X60" i="81"/>
  <c r="AB60" i="81" s="1"/>
  <c r="X30" i="81"/>
  <c r="AB30" i="81" s="1"/>
  <c r="X24" i="81"/>
  <c r="AB24" i="81" s="1"/>
  <c r="X20" i="81"/>
  <c r="AB20" i="81" s="1"/>
  <c r="X161" i="81"/>
  <c r="AB161" i="81" s="1"/>
  <c r="AF161" i="81" s="1"/>
  <c r="AJ161" i="81" s="1"/>
  <c r="AN161" i="81" s="1"/>
  <c r="X82" i="81"/>
  <c r="AB82" i="81" s="1"/>
  <c r="X138" i="81"/>
  <c r="AB138" i="81" s="1"/>
  <c r="X123" i="81"/>
  <c r="AB123" i="81" s="1"/>
  <c r="AF123" i="81" s="1"/>
  <c r="AJ123" i="81" s="1"/>
  <c r="AN123" i="81" s="1"/>
  <c r="X98" i="81"/>
  <c r="AB98" i="81" s="1"/>
  <c r="X54" i="81"/>
  <c r="AB54" i="81" s="1"/>
  <c r="X32" i="81"/>
  <c r="AB32" i="81" s="1"/>
  <c r="X27" i="81"/>
  <c r="AB27" i="81" s="1"/>
  <c r="X155" i="81"/>
  <c r="AB155" i="81" s="1"/>
  <c r="X76" i="81"/>
  <c r="AB76" i="81" s="1"/>
  <c r="X121" i="81"/>
  <c r="AB121" i="81" s="1"/>
  <c r="X78" i="81"/>
  <c r="AB78" i="81" s="1"/>
  <c r="X90" i="81"/>
  <c r="AB90" i="81" s="1"/>
  <c r="X48" i="81"/>
  <c r="AB48" i="81" s="1"/>
  <c r="X40" i="81"/>
  <c r="AB40" i="81" s="1"/>
  <c r="X149" i="81"/>
  <c r="AB149" i="81" s="1"/>
  <c r="X70" i="81"/>
  <c r="AB70" i="81" s="1"/>
  <c r="X115" i="81"/>
  <c r="AB115" i="81" s="1"/>
  <c r="AF115" i="81" s="1"/>
  <c r="AJ115" i="81" s="1"/>
  <c r="AN115" i="81" s="1"/>
  <c r="X87" i="81"/>
  <c r="AB87" i="81" s="1"/>
  <c r="X117" i="81"/>
  <c r="AB117" i="81" s="1"/>
  <c r="X42" i="81"/>
  <c r="AB42" i="81" s="1"/>
  <c r="X21" i="81"/>
  <c r="AB21" i="81" s="1"/>
  <c r="X43" i="81"/>
  <c r="AB43" i="81" s="1"/>
  <c r="X143" i="81"/>
  <c r="AB143" i="81" s="1"/>
  <c r="X144" i="81"/>
  <c r="AB144" i="81" s="1"/>
  <c r="X109" i="81"/>
  <c r="AB109" i="81" s="1"/>
  <c r="X67" i="81"/>
  <c r="AB67" i="81" s="1"/>
  <c r="X102" i="81"/>
  <c r="AB102" i="81" s="1"/>
  <c r="X126" i="81"/>
  <c r="AB126" i="81" s="1"/>
  <c r="X137" i="81"/>
  <c r="AB137" i="81" s="1"/>
  <c r="X129" i="81"/>
  <c r="AB129" i="81" s="1"/>
  <c r="AF129" i="81" s="1"/>
  <c r="AJ129" i="81" s="1"/>
  <c r="AN129" i="81" s="1"/>
  <c r="X103" i="81"/>
  <c r="AB103" i="81" s="1"/>
  <c r="X75" i="81"/>
  <c r="AB75" i="81" s="1"/>
  <c r="X69" i="81"/>
  <c r="AB69" i="81" s="1"/>
  <c r="X122" i="81"/>
  <c r="AB122" i="81" s="1"/>
  <c r="X131" i="81"/>
  <c r="AB131" i="81" s="1"/>
  <c r="X160" i="81"/>
  <c r="AB160" i="81" s="1"/>
  <c r="AF160" i="81" s="1"/>
  <c r="AJ160" i="81" s="1"/>
  <c r="AN160" i="81" s="1"/>
  <c r="X97" i="81"/>
  <c r="AB97" i="81" s="1"/>
  <c r="X62" i="81"/>
  <c r="AB62" i="81" s="1"/>
  <c r="X64" i="81"/>
  <c r="AB64" i="81" s="1"/>
  <c r="X66" i="81"/>
  <c r="AB66" i="81" s="1"/>
  <c r="X71" i="81"/>
  <c r="AB71" i="81" s="1"/>
  <c r="X125" i="81"/>
  <c r="AB125" i="81" s="1"/>
  <c r="X133" i="81"/>
  <c r="AB133" i="81" s="1"/>
  <c r="X91" i="81"/>
  <c r="AB91" i="81" s="1"/>
  <c r="AF91" i="81" s="1"/>
  <c r="AJ91" i="81" s="1"/>
  <c r="AN91" i="81" s="1"/>
  <c r="X56" i="81"/>
  <c r="AB56" i="81" s="1"/>
  <c r="X58" i="81"/>
  <c r="AB58" i="81" s="1"/>
  <c r="X93" i="81"/>
  <c r="AB93" i="81" s="1"/>
  <c r="X26" i="81"/>
  <c r="AB26" i="81" s="1"/>
  <c r="X174" i="81"/>
  <c r="AB174" i="81" s="1"/>
  <c r="AF174" i="81" s="1"/>
  <c r="AJ174" i="81" s="1"/>
  <c r="AN174" i="81" s="1"/>
  <c r="X166" i="81"/>
  <c r="AB166" i="81" s="1"/>
  <c r="AF166" i="81" s="1"/>
  <c r="AJ166" i="81" s="1"/>
  <c r="AN166" i="81" s="1"/>
  <c r="X85" i="81"/>
  <c r="AB85" i="81" s="1"/>
  <c r="X50" i="81"/>
  <c r="AB50" i="81" s="1"/>
  <c r="X52" i="81"/>
  <c r="AB52" i="81" s="1"/>
  <c r="X84" i="81"/>
  <c r="AB84" i="81" s="1"/>
  <c r="W176" i="81"/>
  <c r="AA176" i="81" s="1"/>
  <c r="AE176" i="81" s="1"/>
  <c r="AI176" i="81" s="1"/>
  <c r="AM176" i="81" s="1"/>
  <c r="W178" i="81"/>
  <c r="AA178" i="81" s="1"/>
  <c r="AE178" i="81" s="1"/>
  <c r="AI178" i="81" s="1"/>
  <c r="AM178" i="81" s="1"/>
  <c r="W177" i="81"/>
  <c r="AA177" i="81" s="1"/>
  <c r="AE177" i="81" s="1"/>
  <c r="AI177" i="81" s="1"/>
  <c r="AM177" i="81" s="1"/>
  <c r="W175" i="81"/>
  <c r="AA175" i="81" s="1"/>
  <c r="AE175" i="81" s="1"/>
  <c r="AI175" i="81" s="1"/>
  <c r="AM175" i="81" s="1"/>
  <c r="X155" i="80"/>
  <c r="AB155" i="80" s="1"/>
  <c r="X147" i="80"/>
  <c r="AB147" i="80" s="1"/>
  <c r="AF147" i="80" s="1"/>
  <c r="AJ147" i="80" s="1"/>
  <c r="AN147" i="80" s="1"/>
  <c r="X143" i="80"/>
  <c r="AB143" i="80" s="1"/>
  <c r="AF143" i="80" s="1"/>
  <c r="AJ143" i="80" s="1"/>
  <c r="AN143" i="80" s="1"/>
  <c r="X128" i="80"/>
  <c r="AB128" i="80" s="1"/>
  <c r="AF128" i="80" s="1"/>
  <c r="AJ128" i="80" s="1"/>
  <c r="AN128" i="80" s="1"/>
  <c r="X124" i="80"/>
  <c r="AB124" i="80" s="1"/>
  <c r="X112" i="80"/>
  <c r="AB112" i="80" s="1"/>
  <c r="X108" i="80"/>
  <c r="AB108" i="80" s="1"/>
  <c r="X88" i="80"/>
  <c r="AB88" i="80" s="1"/>
  <c r="X84" i="80"/>
  <c r="AB84" i="80" s="1"/>
  <c r="X68" i="80"/>
  <c r="AB68" i="80" s="1"/>
  <c r="X64" i="80"/>
  <c r="AB64" i="80" s="1"/>
  <c r="X41" i="80"/>
  <c r="AB41" i="80" s="1"/>
  <c r="X27" i="80"/>
  <c r="AB27" i="80" s="1"/>
  <c r="X11" i="80"/>
  <c r="AB11" i="80" s="1"/>
  <c r="X174" i="80"/>
  <c r="AB174" i="80" s="1"/>
  <c r="AF174" i="80" s="1"/>
  <c r="AJ174" i="80" s="1"/>
  <c r="AN174" i="80" s="1"/>
  <c r="X159" i="80"/>
  <c r="AB159" i="80" s="1"/>
  <c r="X80" i="80"/>
  <c r="AB80" i="80" s="1"/>
  <c r="X44" i="80"/>
  <c r="AB44" i="80" s="1"/>
  <c r="X19" i="80"/>
  <c r="AB19" i="80" s="1"/>
  <c r="X120" i="80"/>
  <c r="AB120" i="80" s="1"/>
  <c r="X116" i="80"/>
  <c r="AB116" i="80" s="1"/>
  <c r="X92" i="80"/>
  <c r="AB92" i="80" s="1"/>
  <c r="X76" i="80"/>
  <c r="AB76" i="80" s="1"/>
  <c r="X23" i="80"/>
  <c r="AB23" i="80" s="1"/>
  <c r="X163" i="80"/>
  <c r="AB163" i="80" s="1"/>
  <c r="AF163" i="80" s="1"/>
  <c r="AJ163" i="80" s="1"/>
  <c r="AN163" i="80" s="1"/>
  <c r="X150" i="80"/>
  <c r="AB150" i="80" s="1"/>
  <c r="X55" i="80"/>
  <c r="AB55" i="80" s="1"/>
  <c r="X51" i="80"/>
  <c r="AB51" i="80" s="1"/>
  <c r="X37" i="80"/>
  <c r="AB37" i="80" s="1"/>
  <c r="X15" i="80"/>
  <c r="AB15" i="80" s="1"/>
  <c r="X6" i="80"/>
  <c r="AB6" i="80" s="1"/>
  <c r="X154" i="80"/>
  <c r="AB154" i="80" s="1"/>
  <c r="X135" i="80"/>
  <c r="AB135" i="80" s="1"/>
  <c r="AF135" i="80" s="1"/>
  <c r="AJ135" i="80" s="1"/>
  <c r="AN135" i="80" s="1"/>
  <c r="X132" i="80"/>
  <c r="AB132" i="80" s="1"/>
  <c r="AF132" i="80" s="1"/>
  <c r="AJ132" i="80" s="1"/>
  <c r="AN132" i="80" s="1"/>
  <c r="X100" i="80"/>
  <c r="AB100" i="80" s="1"/>
  <c r="X83" i="80"/>
  <c r="AB83" i="80" s="1"/>
  <c r="X59" i="80"/>
  <c r="AB59" i="80" s="1"/>
  <c r="X47" i="80"/>
  <c r="AB47" i="80" s="1"/>
  <c r="X34" i="80"/>
  <c r="AB34" i="80" s="1"/>
  <c r="X168" i="80"/>
  <c r="AB168" i="80" s="1"/>
  <c r="AF168" i="80" s="1"/>
  <c r="AJ168" i="80" s="1"/>
  <c r="AN168" i="80" s="1"/>
  <c r="X146" i="80"/>
  <c r="AB146" i="80" s="1"/>
  <c r="X139" i="80"/>
  <c r="AB139" i="80" s="1"/>
  <c r="AF139" i="80" s="1"/>
  <c r="AJ139" i="80" s="1"/>
  <c r="AN139" i="80" s="1"/>
  <c r="X96" i="80"/>
  <c r="AB96" i="80" s="1"/>
  <c r="X71" i="80"/>
  <c r="AB71" i="80" s="1"/>
  <c r="X67" i="80"/>
  <c r="AB67" i="80" s="1"/>
  <c r="X63" i="80"/>
  <c r="AB63" i="80" s="1"/>
  <c r="X30" i="80"/>
  <c r="AB30" i="80" s="1"/>
  <c r="X173" i="80"/>
  <c r="AB173" i="80" s="1"/>
  <c r="AF173" i="80" s="1"/>
  <c r="AJ173" i="80" s="1"/>
  <c r="AN173" i="80" s="1"/>
  <c r="X158" i="80"/>
  <c r="AB158" i="80" s="1"/>
  <c r="AF158" i="80" s="1"/>
  <c r="AJ158" i="80" s="1"/>
  <c r="AN158" i="80" s="1"/>
  <c r="X123" i="80"/>
  <c r="AB123" i="80" s="1"/>
  <c r="X79" i="80"/>
  <c r="AB79" i="80" s="1"/>
  <c r="X75" i="80"/>
  <c r="AB75" i="80" s="1"/>
  <c r="X18" i="80"/>
  <c r="AB18" i="80" s="1"/>
  <c r="X178" i="80"/>
  <c r="AB178" i="80" s="1"/>
  <c r="AF178" i="80" s="1"/>
  <c r="AJ178" i="80" s="1"/>
  <c r="AN178" i="80" s="1"/>
  <c r="X162" i="80"/>
  <c r="AB162" i="80" s="1"/>
  <c r="X10" i="80"/>
  <c r="AB10" i="80" s="1"/>
  <c r="X149" i="80"/>
  <c r="AB149" i="80" s="1"/>
  <c r="X142" i="80"/>
  <c r="AB142" i="80" s="1"/>
  <c r="X127" i="80"/>
  <c r="AB127" i="80" s="1"/>
  <c r="X115" i="80"/>
  <c r="AB115" i="80" s="1"/>
  <c r="X111" i="80"/>
  <c r="AB111" i="80" s="1"/>
  <c r="X107" i="80"/>
  <c r="AB107" i="80" s="1"/>
  <c r="X103" i="80"/>
  <c r="AB103" i="80" s="1"/>
  <c r="X91" i="80"/>
  <c r="AB91" i="80" s="1"/>
  <c r="X87" i="80"/>
  <c r="AB87" i="80" s="1"/>
  <c r="X40" i="80"/>
  <c r="AB40" i="80" s="1"/>
  <c r="X26" i="80"/>
  <c r="AB26" i="80" s="1"/>
  <c r="X14" i="80"/>
  <c r="AB14" i="80" s="1"/>
  <c r="X5" i="80"/>
  <c r="AB5" i="80" s="1"/>
  <c r="X153" i="80"/>
  <c r="AB153" i="80" s="1"/>
  <c r="X131" i="80"/>
  <c r="AB131" i="80" s="1"/>
  <c r="X119" i="80"/>
  <c r="AB119" i="80" s="1"/>
  <c r="AF119" i="80" s="1"/>
  <c r="AJ119" i="80" s="1"/>
  <c r="AN119" i="80" s="1"/>
  <c r="X54" i="80"/>
  <c r="AB54" i="80" s="1"/>
  <c r="X43" i="80"/>
  <c r="AB43" i="80" s="1"/>
  <c r="X33" i="80"/>
  <c r="AB33" i="80" s="1"/>
  <c r="X22" i="80"/>
  <c r="AB22" i="80" s="1"/>
  <c r="X172" i="80"/>
  <c r="AB172" i="80" s="1"/>
  <c r="X167" i="80"/>
  <c r="AB167" i="80" s="1"/>
  <c r="X66" i="80"/>
  <c r="AB66" i="80" s="1"/>
  <c r="X50" i="80"/>
  <c r="AB50" i="80" s="1"/>
  <c r="X29" i="80"/>
  <c r="AB29" i="80" s="1"/>
  <c r="X177" i="80"/>
  <c r="AB177" i="80" s="1"/>
  <c r="AF177" i="80" s="1"/>
  <c r="AJ177" i="80" s="1"/>
  <c r="AN177" i="80" s="1"/>
  <c r="X134" i="80"/>
  <c r="AB134" i="80" s="1"/>
  <c r="X99" i="80"/>
  <c r="AB99" i="80" s="1"/>
  <c r="X95" i="80"/>
  <c r="AB95" i="80" s="1"/>
  <c r="X78" i="80"/>
  <c r="AB78" i="80" s="1"/>
  <c r="X58" i="80"/>
  <c r="AB58" i="80" s="1"/>
  <c r="X46" i="80"/>
  <c r="AB46" i="80" s="1"/>
  <c r="X9" i="80"/>
  <c r="AB9" i="80" s="1"/>
  <c r="X138" i="80"/>
  <c r="AB138" i="80" s="1"/>
  <c r="X86" i="80"/>
  <c r="AB86" i="80" s="1"/>
  <c r="X70" i="80"/>
  <c r="AB70" i="80" s="1"/>
  <c r="X62" i="80"/>
  <c r="AB62" i="80" s="1"/>
  <c r="X36" i="80"/>
  <c r="AB36" i="80" s="1"/>
  <c r="X17" i="80"/>
  <c r="AB17" i="80" s="1"/>
  <c r="X13" i="80"/>
  <c r="AB13" i="80" s="1"/>
  <c r="X145" i="80"/>
  <c r="AB145" i="80" s="1"/>
  <c r="X122" i="80"/>
  <c r="AB122" i="80" s="1"/>
  <c r="X118" i="80"/>
  <c r="AB118" i="80" s="1"/>
  <c r="X110" i="80"/>
  <c r="AB110" i="80" s="1"/>
  <c r="X74" i="80"/>
  <c r="AB74" i="80" s="1"/>
  <c r="X25" i="80"/>
  <c r="AB25" i="80" s="1"/>
  <c r="X166" i="80"/>
  <c r="AB166" i="80" s="1"/>
  <c r="AF166" i="80" s="1"/>
  <c r="AJ166" i="80" s="1"/>
  <c r="AN166" i="80" s="1"/>
  <c r="X161" i="80"/>
  <c r="AB161" i="80" s="1"/>
  <c r="AF161" i="80" s="1"/>
  <c r="AJ161" i="80" s="1"/>
  <c r="AN161" i="80" s="1"/>
  <c r="X157" i="80"/>
  <c r="AB157" i="80" s="1"/>
  <c r="X152" i="80"/>
  <c r="AB152" i="80" s="1"/>
  <c r="X130" i="80"/>
  <c r="AB130" i="80" s="1"/>
  <c r="X126" i="80"/>
  <c r="AB126" i="80" s="1"/>
  <c r="X114" i="80"/>
  <c r="AB114" i="80" s="1"/>
  <c r="X106" i="80"/>
  <c r="AB106" i="80" s="1"/>
  <c r="X82" i="80"/>
  <c r="AB82" i="80" s="1"/>
  <c r="X39" i="80"/>
  <c r="AB39" i="80" s="1"/>
  <c r="X176" i="80"/>
  <c r="AB176" i="80" s="1"/>
  <c r="AF176" i="80" s="1"/>
  <c r="AJ176" i="80" s="1"/>
  <c r="AN176" i="80" s="1"/>
  <c r="X171" i="80"/>
  <c r="AB171" i="80" s="1"/>
  <c r="AF171" i="80" s="1"/>
  <c r="AJ171" i="80" s="1"/>
  <c r="AN171" i="80" s="1"/>
  <c r="X141" i="80"/>
  <c r="AB141" i="80" s="1"/>
  <c r="X102" i="80"/>
  <c r="AB102" i="80" s="1"/>
  <c r="X90" i="80"/>
  <c r="AB90" i="80" s="1"/>
  <c r="X57" i="80"/>
  <c r="AB57" i="80" s="1"/>
  <c r="X49" i="80"/>
  <c r="AB49" i="80" s="1"/>
  <c r="X42" i="80"/>
  <c r="AB42" i="80" s="1"/>
  <c r="X137" i="80"/>
  <c r="AB137" i="80" s="1"/>
  <c r="X94" i="80"/>
  <c r="AB94" i="80" s="1"/>
  <c r="X53" i="80"/>
  <c r="AB53" i="80" s="1"/>
  <c r="X21" i="80"/>
  <c r="AB21" i="80" s="1"/>
  <c r="X8" i="80"/>
  <c r="AB8" i="80" s="1"/>
  <c r="X148" i="80"/>
  <c r="AB148" i="80" s="1"/>
  <c r="X98" i="80"/>
  <c r="AB98" i="80" s="1"/>
  <c r="X69" i="80"/>
  <c r="AB69" i="80" s="1"/>
  <c r="X65" i="80"/>
  <c r="AB65" i="80" s="1"/>
  <c r="X61" i="80"/>
  <c r="AB61" i="80" s="1"/>
  <c r="X45" i="80"/>
  <c r="AB45" i="80" s="1"/>
  <c r="X32" i="80"/>
  <c r="AB32" i="80" s="1"/>
  <c r="X28" i="80"/>
  <c r="AB28" i="80" s="1"/>
  <c r="X160" i="80"/>
  <c r="AB160" i="80" s="1"/>
  <c r="AF160" i="80" s="1"/>
  <c r="AJ160" i="80" s="1"/>
  <c r="AN160" i="80" s="1"/>
  <c r="X109" i="80"/>
  <c r="AB109" i="80" s="1"/>
  <c r="X77" i="80"/>
  <c r="AB77" i="80" s="1"/>
  <c r="X73" i="80"/>
  <c r="AB73" i="80" s="1"/>
  <c r="X35" i="80"/>
  <c r="AB35" i="80" s="1"/>
  <c r="X175" i="80"/>
  <c r="AB175" i="80" s="1"/>
  <c r="AF175" i="80" s="1"/>
  <c r="AJ175" i="80" s="1"/>
  <c r="AN175" i="80" s="1"/>
  <c r="X170" i="80"/>
  <c r="AB170" i="80" s="1"/>
  <c r="AF170" i="80" s="1"/>
  <c r="AJ170" i="80" s="1"/>
  <c r="AN170" i="80" s="1"/>
  <c r="X165" i="80"/>
  <c r="AB165" i="80" s="1"/>
  <c r="AF165" i="80" s="1"/>
  <c r="AJ165" i="80" s="1"/>
  <c r="AN165" i="80" s="1"/>
  <c r="X156" i="80"/>
  <c r="AB156" i="80" s="1"/>
  <c r="AF156" i="80" s="1"/>
  <c r="AJ156" i="80" s="1"/>
  <c r="AN156" i="80" s="1"/>
  <c r="X144" i="80"/>
  <c r="AB144" i="80" s="1"/>
  <c r="X140" i="80"/>
  <c r="AB140" i="80" s="1"/>
  <c r="X133" i="80"/>
  <c r="AB133" i="80" s="1"/>
  <c r="X129" i="80"/>
  <c r="AB129" i="80" s="1"/>
  <c r="X125" i="80"/>
  <c r="AB125" i="80" s="1"/>
  <c r="X105" i="80"/>
  <c r="AB105" i="80" s="1"/>
  <c r="X85" i="80"/>
  <c r="AB85" i="80" s="1"/>
  <c r="X81" i="80"/>
  <c r="AB81" i="80" s="1"/>
  <c r="X12" i="80"/>
  <c r="AB12" i="80" s="1"/>
  <c r="X121" i="80"/>
  <c r="AB121" i="80" s="1"/>
  <c r="X117" i="80"/>
  <c r="AB117" i="80" s="1"/>
  <c r="X113" i="80"/>
  <c r="AB113" i="80" s="1"/>
  <c r="X101" i="80"/>
  <c r="AB101" i="80" s="1"/>
  <c r="X89" i="80"/>
  <c r="AB89" i="80" s="1"/>
  <c r="X48" i="80"/>
  <c r="AB48" i="80" s="1"/>
  <c r="AF48" i="80" s="1"/>
  <c r="AJ48" i="80" s="1"/>
  <c r="AN48" i="80" s="1"/>
  <c r="X24" i="80"/>
  <c r="AB24" i="80" s="1"/>
  <c r="X16" i="80"/>
  <c r="AB16" i="80" s="1"/>
  <c r="X38" i="80"/>
  <c r="AB38" i="80" s="1"/>
  <c r="X20" i="80"/>
  <c r="AB20" i="80" s="1"/>
  <c r="X151" i="80"/>
  <c r="AB151" i="80" s="1"/>
  <c r="X136" i="80"/>
  <c r="AB136" i="80" s="1"/>
  <c r="X93" i="80"/>
  <c r="AB93" i="80" s="1"/>
  <c r="X60" i="80"/>
  <c r="AB60" i="80" s="1"/>
  <c r="X56" i="80"/>
  <c r="AB56" i="80" s="1"/>
  <c r="X31" i="80"/>
  <c r="AB31" i="80" s="1"/>
  <c r="X169" i="80"/>
  <c r="AB169" i="80" s="1"/>
  <c r="X164" i="80"/>
  <c r="AB164" i="80" s="1"/>
  <c r="X104" i="80"/>
  <c r="AB104" i="80" s="1"/>
  <c r="X97" i="80"/>
  <c r="AB97" i="80" s="1"/>
  <c r="X72" i="80"/>
  <c r="AB72" i="80" s="1"/>
  <c r="X52" i="80"/>
  <c r="AB52" i="80" s="1"/>
  <c r="X7" i="80"/>
  <c r="AB7" i="80" s="1"/>
  <c r="X51" i="76"/>
  <c r="AB51" i="76" s="1"/>
  <c r="X39" i="76"/>
  <c r="AB39" i="76" s="1"/>
  <c r="X27" i="76"/>
  <c r="AB27" i="76" s="1"/>
  <c r="X15" i="76"/>
  <c r="AB15" i="76" s="1"/>
  <c r="X50" i="76"/>
  <c r="AB50" i="76" s="1"/>
  <c r="X38" i="76"/>
  <c r="AB38" i="76" s="1"/>
  <c r="X26" i="76"/>
  <c r="AB26" i="76" s="1"/>
  <c r="X14" i="76"/>
  <c r="AB14" i="76" s="1"/>
  <c r="X49" i="76"/>
  <c r="AB49" i="76" s="1"/>
  <c r="X37" i="76"/>
  <c r="AB37" i="76" s="1"/>
  <c r="X25" i="76"/>
  <c r="AB25" i="76" s="1"/>
  <c r="X13" i="76"/>
  <c r="AB13" i="76" s="1"/>
  <c r="X48" i="76"/>
  <c r="AB48" i="76" s="1"/>
  <c r="X36" i="76"/>
  <c r="AB36" i="76" s="1"/>
  <c r="X24" i="76"/>
  <c r="AB24" i="76" s="1"/>
  <c r="X12" i="76"/>
  <c r="AB12" i="76" s="1"/>
  <c r="X47" i="76"/>
  <c r="AB47" i="76" s="1"/>
  <c r="X35" i="76"/>
  <c r="AB35" i="76" s="1"/>
  <c r="X23" i="76"/>
  <c r="AB23" i="76" s="1"/>
  <c r="X11" i="76"/>
  <c r="AB11" i="76" s="1"/>
  <c r="X46" i="76"/>
  <c r="AB46" i="76" s="1"/>
  <c r="X34" i="76"/>
  <c r="AB34" i="76" s="1"/>
  <c r="X22" i="76"/>
  <c r="AB22" i="76" s="1"/>
  <c r="X10" i="76"/>
  <c r="AB10" i="76" s="1"/>
  <c r="X45" i="76"/>
  <c r="AB45" i="76" s="1"/>
  <c r="X33" i="76"/>
  <c r="AB33" i="76" s="1"/>
  <c r="X21" i="76"/>
  <c r="AB21" i="76" s="1"/>
  <c r="X9" i="76"/>
  <c r="AB9" i="76" s="1"/>
  <c r="X44" i="76"/>
  <c r="AB44" i="76" s="1"/>
  <c r="X32" i="76"/>
  <c r="AB32" i="76" s="1"/>
  <c r="X20" i="76"/>
  <c r="AB20" i="76" s="1"/>
  <c r="X8" i="76"/>
  <c r="AB8" i="76" s="1"/>
  <c r="X43" i="76"/>
  <c r="AB43" i="76" s="1"/>
  <c r="X31" i="76"/>
  <c r="AB31" i="76" s="1"/>
  <c r="X19" i="76"/>
  <c r="AB19" i="76" s="1"/>
  <c r="X7" i="76"/>
  <c r="AB7" i="76" s="1"/>
  <c r="X42" i="76"/>
  <c r="AB42" i="76" s="1"/>
  <c r="X30" i="76"/>
  <c r="AB30" i="76" s="1"/>
  <c r="X18" i="76"/>
  <c r="AB18" i="76" s="1"/>
  <c r="X6" i="76"/>
  <c r="AB6" i="76" s="1"/>
  <c r="X41" i="76"/>
  <c r="AB41" i="76" s="1"/>
  <c r="X29" i="76"/>
  <c r="AB29" i="76" s="1"/>
  <c r="X17" i="76"/>
  <c r="AB17" i="76" s="1"/>
  <c r="X5" i="76"/>
  <c r="X40" i="76"/>
  <c r="AB40" i="76" s="1"/>
  <c r="X28" i="76"/>
  <c r="AB28" i="76" s="1"/>
  <c r="X16" i="76"/>
  <c r="AB16" i="76" s="1"/>
  <c r="BD66" i="77"/>
  <c r="BB66" i="77"/>
  <c r="AZ66" i="77"/>
  <c r="AX66" i="77"/>
  <c r="AV66" i="77"/>
  <c r="AR66" i="77"/>
  <c r="AP66" i="77"/>
  <c r="AN66" i="77"/>
  <c r="AL66" i="77"/>
  <c r="AJ66" i="77"/>
  <c r="AT66" i="77"/>
  <c r="AH66" i="77"/>
  <c r="AS48" i="70"/>
  <c r="AQ48" i="70"/>
  <c r="AO48" i="70"/>
  <c r="AM48" i="70"/>
  <c r="AK48" i="70"/>
  <c r="AI48" i="70"/>
  <c r="AG48" i="70"/>
  <c r="BC48" i="70"/>
  <c r="AY48" i="70"/>
  <c r="AW48" i="70"/>
  <c r="AU48" i="70"/>
  <c r="BA48" i="70"/>
  <c r="AU48" i="64"/>
  <c r="AM48" i="64"/>
  <c r="AG48" i="64"/>
  <c r="BC48" i="64"/>
  <c r="BA48" i="64"/>
  <c r="AY48" i="64"/>
  <c r="AW48" i="64"/>
  <c r="AS48" i="64"/>
  <c r="AQ48" i="64"/>
  <c r="AO48" i="64"/>
  <c r="AK48" i="64"/>
  <c r="AI48" i="64"/>
  <c r="AG48" i="71"/>
  <c r="BC48" i="71"/>
  <c r="AY48" i="71"/>
  <c r="AW48" i="71"/>
  <c r="AQ48" i="71"/>
  <c r="AO48" i="71"/>
  <c r="AM48" i="71"/>
  <c r="AK48" i="71"/>
  <c r="AI48" i="71"/>
  <c r="BA48" i="71"/>
  <c r="AU48" i="71"/>
  <c r="AS48" i="71"/>
  <c r="AG48" i="67"/>
  <c r="AG48" i="83" s="1"/>
  <c r="BA48" i="67"/>
  <c r="BA48" i="83" s="1"/>
  <c r="AY48" i="67"/>
  <c r="AY48" i="83" s="1"/>
  <c r="AW48" i="67"/>
  <c r="AW48" i="83" s="1"/>
  <c r="AU48" i="67"/>
  <c r="AU48" i="83" s="1"/>
  <c r="AS48" i="67"/>
  <c r="AS48" i="83" s="1"/>
  <c r="AQ48" i="67"/>
  <c r="AQ48" i="83" s="1"/>
  <c r="AO48" i="67"/>
  <c r="AO48" i="83" s="1"/>
  <c r="AM48" i="67"/>
  <c r="AM48" i="83" s="1"/>
  <c r="AK48" i="67"/>
  <c r="AK48" i="83" s="1"/>
  <c r="AI48" i="67"/>
  <c r="AI48" i="83" s="1"/>
  <c r="BC48" i="67"/>
  <c r="BC48" i="83" s="1"/>
  <c r="AQ48" i="73"/>
  <c r="AO48" i="73"/>
  <c r="AM48" i="73"/>
  <c r="AK48" i="73"/>
  <c r="AI48" i="73"/>
  <c r="BC48" i="73"/>
  <c r="BA48" i="73"/>
  <c r="AS48" i="73"/>
  <c r="AY48" i="73"/>
  <c r="AW48" i="73"/>
  <c r="AU48" i="73"/>
  <c r="AG48" i="73"/>
  <c r="BC48" i="63"/>
  <c r="BA48" i="63"/>
  <c r="AW48" i="63"/>
  <c r="AU48" i="63"/>
  <c r="AS48" i="63"/>
  <c r="AQ48" i="63"/>
  <c r="AO48" i="63"/>
  <c r="AM48" i="63"/>
  <c r="AK48" i="63"/>
  <c r="AI48" i="63"/>
  <c r="AG48" i="63"/>
  <c r="AY48" i="63"/>
  <c r="AU108" i="73"/>
  <c r="AS108" i="73"/>
  <c r="AO108" i="73"/>
  <c r="AY108" i="73"/>
  <c r="AW108" i="73"/>
  <c r="AQ108" i="73"/>
  <c r="AM108" i="73"/>
  <c r="AK108" i="73"/>
  <c r="AG108" i="73"/>
  <c r="BA108" i="73"/>
  <c r="BC108" i="73"/>
  <c r="AI108" i="73"/>
  <c r="AD67" i="77"/>
  <c r="AD109" i="73"/>
  <c r="AD49" i="70"/>
  <c r="AD49" i="71"/>
  <c r="AD169" i="73"/>
  <c r="AD49" i="73"/>
  <c r="AD49" i="67"/>
  <c r="AD49" i="63"/>
  <c r="AD49" i="64"/>
  <c r="AF41" i="80" l="1"/>
  <c r="AJ41" i="80" s="1"/>
  <c r="AF85" i="80"/>
  <c r="AJ85" i="80" s="1"/>
  <c r="AF80" i="80"/>
  <c r="AJ80" i="80" s="1"/>
  <c r="AF67" i="80"/>
  <c r="AJ67" i="80" s="1"/>
  <c r="AF89" i="80"/>
  <c r="AJ89" i="80" s="1"/>
  <c r="AF94" i="80"/>
  <c r="AJ94" i="80" s="1"/>
  <c r="AF122" i="80"/>
  <c r="AJ122" i="80" s="1"/>
  <c r="AF78" i="80"/>
  <c r="AJ78" i="80" s="1"/>
  <c r="AF167" i="80"/>
  <c r="AJ167" i="80" s="1"/>
  <c r="AF18" i="80"/>
  <c r="AJ18" i="80" s="1"/>
  <c r="AF100" i="80"/>
  <c r="AJ100" i="80" s="1"/>
  <c r="AF55" i="80"/>
  <c r="AJ55" i="80" s="1"/>
  <c r="AF154" i="80"/>
  <c r="AJ154" i="80" s="1"/>
  <c r="AF12" i="80"/>
  <c r="AJ12" i="80" s="1"/>
  <c r="AF131" i="80"/>
  <c r="AJ131" i="80" s="1"/>
  <c r="AF32" i="80"/>
  <c r="AJ32" i="80" s="1"/>
  <c r="AF52" i="80"/>
  <c r="AJ52" i="80" s="1"/>
  <c r="AF8" i="80"/>
  <c r="AJ8" i="80" s="1"/>
  <c r="AF114" i="80"/>
  <c r="AJ114" i="80" s="1"/>
  <c r="AF59" i="80"/>
  <c r="AJ59" i="80" s="1"/>
  <c r="AF124" i="80"/>
  <c r="AJ124" i="80" s="1"/>
  <c r="AF105" i="80"/>
  <c r="AJ105" i="80" s="1"/>
  <c r="AF45" i="80"/>
  <c r="AJ45" i="80" s="1"/>
  <c r="AF127" i="80"/>
  <c r="AJ127" i="80" s="1"/>
  <c r="AF117" i="80"/>
  <c r="AJ117" i="80" s="1"/>
  <c r="AF137" i="80"/>
  <c r="AJ137" i="80" s="1"/>
  <c r="AF169" i="80"/>
  <c r="AJ169" i="80" s="1"/>
  <c r="AF42" i="80"/>
  <c r="AJ42" i="80" s="1"/>
  <c r="AF39" i="80"/>
  <c r="AJ39" i="80" s="1"/>
  <c r="AF57" i="80"/>
  <c r="AJ57" i="80" s="1"/>
  <c r="AF61" i="80"/>
  <c r="AJ61" i="80" s="1"/>
  <c r="AF159" i="80"/>
  <c r="AJ159" i="80" s="1"/>
  <c r="AR8" i="84"/>
  <c r="AR9" i="84"/>
  <c r="AR14" i="84"/>
  <c r="AR3" i="84"/>
  <c r="AR13" i="84"/>
  <c r="AR10" i="84"/>
  <c r="AR11" i="84"/>
  <c r="AR5" i="84"/>
  <c r="AR7" i="84"/>
  <c r="AR4" i="84"/>
  <c r="AR6" i="84"/>
  <c r="BD10" i="84"/>
  <c r="BD9" i="84"/>
  <c r="BD5" i="84"/>
  <c r="BD6" i="84"/>
  <c r="BD3" i="84"/>
  <c r="BD8" i="84"/>
  <c r="BD11" i="84"/>
  <c r="BD14" i="84"/>
  <c r="BD4" i="84"/>
  <c r="BD13" i="84"/>
  <c r="BD7" i="84"/>
  <c r="AH4" i="84"/>
  <c r="AH3" i="84"/>
  <c r="AH10" i="84"/>
  <c r="AH11" i="84"/>
  <c r="AH5" i="84"/>
  <c r="AH14" i="84"/>
  <c r="AH13" i="84"/>
  <c r="BE15" i="84"/>
  <c r="AH6" i="84"/>
  <c r="AH8" i="84"/>
  <c r="AH7" i="84"/>
  <c r="AH9" i="84"/>
  <c r="AJ11" i="84"/>
  <c r="AJ10" i="84"/>
  <c r="AJ7" i="84"/>
  <c r="AJ6" i="84"/>
  <c r="AJ5" i="84"/>
  <c r="AJ8" i="84"/>
  <c r="AJ4" i="84"/>
  <c r="AJ14" i="84"/>
  <c r="AJ3" i="84"/>
  <c r="AJ13" i="84"/>
  <c r="AJ9" i="84"/>
  <c r="AX15" i="84"/>
  <c r="AL13" i="84"/>
  <c r="AL3" i="84"/>
  <c r="AL14" i="84"/>
  <c r="AL10" i="84"/>
  <c r="AL7" i="84"/>
  <c r="AL8" i="84"/>
  <c r="AL9" i="84"/>
  <c r="AL6" i="84"/>
  <c r="AL11" i="84"/>
  <c r="AL5" i="84"/>
  <c r="AL4" i="84"/>
  <c r="AP7" i="84"/>
  <c r="AP11" i="84"/>
  <c r="AP6" i="84"/>
  <c r="AP13" i="84"/>
  <c r="AP9" i="84"/>
  <c r="AP14" i="84"/>
  <c r="AP3" i="84"/>
  <c r="AP4" i="84"/>
  <c r="AP8" i="84"/>
  <c r="AP5" i="84"/>
  <c r="AP10" i="84"/>
  <c r="AV10" i="84"/>
  <c r="AV8" i="84"/>
  <c r="AV7" i="84"/>
  <c r="AV3" i="84"/>
  <c r="AV6" i="84"/>
  <c r="AV14" i="84"/>
  <c r="AV11" i="84"/>
  <c r="AV5" i="84"/>
  <c r="AV13" i="84"/>
  <c r="AV4" i="84"/>
  <c r="AV9" i="84"/>
  <c r="AZ14" i="84"/>
  <c r="AZ9" i="84"/>
  <c r="AZ13" i="84"/>
  <c r="AZ10" i="84"/>
  <c r="AZ11" i="84"/>
  <c r="AZ3" i="84"/>
  <c r="AZ7" i="84"/>
  <c r="AZ6" i="84"/>
  <c r="AZ5" i="84"/>
  <c r="AZ8" i="84"/>
  <c r="AZ4" i="84"/>
  <c r="BB8" i="84"/>
  <c r="BB4" i="84"/>
  <c r="BB5" i="84"/>
  <c r="BB13" i="84"/>
  <c r="BB7" i="84"/>
  <c r="BB14" i="84"/>
  <c r="BB3" i="84"/>
  <c r="BB10" i="84"/>
  <c r="BB6" i="84"/>
  <c r="BB11" i="84"/>
  <c r="BB9" i="84"/>
  <c r="AN3" i="84"/>
  <c r="AN4" i="84"/>
  <c r="AN11" i="84"/>
  <c r="AN14" i="84"/>
  <c r="AN6" i="84"/>
  <c r="AN13" i="84"/>
  <c r="AN9" i="84"/>
  <c r="AN8" i="84"/>
  <c r="AN7" i="84"/>
  <c r="AN10" i="84"/>
  <c r="AN5" i="84"/>
  <c r="AR12" i="84"/>
  <c r="BD12" i="84"/>
  <c r="AH12" i="84"/>
  <c r="AT3" i="84"/>
  <c r="AT6" i="84"/>
  <c r="AT8" i="84"/>
  <c r="AT7" i="84"/>
  <c r="AT5" i="84"/>
  <c r="AT4" i="84"/>
  <c r="AT13" i="84"/>
  <c r="AT9" i="84"/>
  <c r="AT14" i="84"/>
  <c r="AT10" i="84"/>
  <c r="AT11" i="84"/>
  <c r="BE48" i="83"/>
  <c r="AF7" i="80"/>
  <c r="AJ7" i="80" s="1"/>
  <c r="AF123" i="80"/>
  <c r="AJ123" i="80" s="1"/>
  <c r="AF164" i="80"/>
  <c r="AJ164" i="80" s="1"/>
  <c r="AF38" i="80"/>
  <c r="AJ38" i="80" s="1"/>
  <c r="AF104" i="80"/>
  <c r="AJ104" i="80" s="1"/>
  <c r="AF151" i="80"/>
  <c r="AJ151" i="80" s="1"/>
  <c r="AF138" i="80"/>
  <c r="AJ138" i="80" s="1"/>
  <c r="AF150" i="80"/>
  <c r="AJ150" i="80" s="1"/>
  <c r="AF145" i="80"/>
  <c r="AJ145" i="80" s="1"/>
  <c r="AF54" i="80"/>
  <c r="AJ54" i="80" s="1"/>
  <c r="AF149" i="80"/>
  <c r="AJ149" i="80" s="1"/>
  <c r="AF121" i="80"/>
  <c r="AJ121" i="80" s="1"/>
  <c r="AF109" i="80"/>
  <c r="AJ109" i="80" s="1"/>
  <c r="AF49" i="80"/>
  <c r="AJ49" i="80" s="1"/>
  <c r="AF162" i="80"/>
  <c r="AJ162" i="80" s="1"/>
  <c r="AF30" i="80"/>
  <c r="AJ30" i="80" s="1"/>
  <c r="AF148" i="80"/>
  <c r="AJ148" i="80" s="1"/>
  <c r="AF172" i="80"/>
  <c r="AJ172" i="80" s="1"/>
  <c r="AF111" i="80"/>
  <c r="AJ111" i="80" s="1"/>
  <c r="AF22" i="80"/>
  <c r="AJ22" i="80" s="1"/>
  <c r="AF115" i="80"/>
  <c r="AJ115" i="80" s="1"/>
  <c r="AF146" i="80"/>
  <c r="AJ146" i="80" s="1"/>
  <c r="AF144" i="80"/>
  <c r="AJ144" i="80" s="1"/>
  <c r="AF81" i="80"/>
  <c r="AJ81" i="80" s="1"/>
  <c r="AF136" i="80"/>
  <c r="AJ136" i="80" s="1"/>
  <c r="AF130" i="80"/>
  <c r="AJ130" i="80" s="1"/>
  <c r="AF20" i="80"/>
  <c r="AJ20" i="80" s="1"/>
  <c r="AF140" i="80"/>
  <c r="AJ140" i="80" s="1"/>
  <c r="AF13" i="80"/>
  <c r="AJ13" i="80" s="1"/>
  <c r="AF17" i="80"/>
  <c r="AJ17" i="80" s="1"/>
  <c r="AF58" i="80"/>
  <c r="AJ58" i="80" s="1"/>
  <c r="AF96" i="80"/>
  <c r="AJ96" i="80" s="1"/>
  <c r="AF64" i="80"/>
  <c r="AJ64" i="80" s="1"/>
  <c r="AF44" i="80"/>
  <c r="AJ44" i="80" s="1"/>
  <c r="AF65" i="80"/>
  <c r="AJ65" i="80" s="1"/>
  <c r="AF155" i="80"/>
  <c r="AJ155" i="80" s="1"/>
  <c r="AF88" i="80"/>
  <c r="AJ88" i="80" s="1"/>
  <c r="AF152" i="80"/>
  <c r="AJ152" i="80" s="1"/>
  <c r="AF153" i="80"/>
  <c r="AJ153" i="80" s="1"/>
  <c r="AF63" i="80"/>
  <c r="AJ63" i="80" s="1"/>
  <c r="AF74" i="80"/>
  <c r="AJ74" i="80" s="1"/>
  <c r="AF116" i="80"/>
  <c r="AJ116" i="80" s="1"/>
  <c r="AF99" i="80"/>
  <c r="AJ99" i="80" s="1"/>
  <c r="AF14" i="80"/>
  <c r="AJ14" i="80" s="1"/>
  <c r="AF97" i="80"/>
  <c r="AJ97" i="80" s="1"/>
  <c r="AF141" i="80"/>
  <c r="AJ141" i="80" s="1"/>
  <c r="AF68" i="80"/>
  <c r="AJ68" i="80" s="1"/>
  <c r="AF92" i="80"/>
  <c r="AJ92" i="80" s="1"/>
  <c r="AF93" i="80"/>
  <c r="AJ93" i="80" s="1"/>
  <c r="AF71" i="80"/>
  <c r="AJ71" i="80" s="1"/>
  <c r="AF83" i="80"/>
  <c r="AJ83" i="80" s="1"/>
  <c r="AF125" i="80"/>
  <c r="AJ125" i="80" s="1"/>
  <c r="AF108" i="80"/>
  <c r="AJ108" i="80" s="1"/>
  <c r="AF113" i="80"/>
  <c r="AJ113" i="80" s="1"/>
  <c r="AF129" i="80"/>
  <c r="AJ129" i="80" s="1"/>
  <c r="AF35" i="80"/>
  <c r="AJ35" i="80" s="1"/>
  <c r="AF43" i="80"/>
  <c r="AJ43" i="80" s="1"/>
  <c r="AF40" i="80"/>
  <c r="AJ40" i="80" s="1"/>
  <c r="AF142" i="80"/>
  <c r="AJ142" i="80" s="1"/>
  <c r="AF133" i="80"/>
  <c r="AJ133" i="80" s="1"/>
  <c r="AF73" i="80"/>
  <c r="AJ73" i="80" s="1"/>
  <c r="AF157" i="80"/>
  <c r="AJ157" i="80" s="1"/>
  <c r="AF9" i="80"/>
  <c r="AJ9" i="80" s="1"/>
  <c r="AF29" i="80"/>
  <c r="AJ29" i="80" s="1"/>
  <c r="AF87" i="80"/>
  <c r="AJ87" i="80" s="1"/>
  <c r="AF84" i="80"/>
  <c r="AJ84" i="80" s="1"/>
  <c r="AF77" i="80"/>
  <c r="AJ77" i="80" s="1"/>
  <c r="AF69" i="80"/>
  <c r="AJ69" i="80" s="1"/>
  <c r="AF46" i="80"/>
  <c r="AJ46" i="80" s="1"/>
  <c r="AF50" i="80"/>
  <c r="AJ50" i="80" s="1"/>
  <c r="AF91" i="80"/>
  <c r="AJ91" i="80" s="1"/>
  <c r="AF10" i="80"/>
  <c r="AJ10" i="80" s="1"/>
  <c r="AF23" i="80"/>
  <c r="AJ23" i="80" s="1"/>
  <c r="AF31" i="80"/>
  <c r="AJ31" i="80" s="1"/>
  <c r="AF16" i="80"/>
  <c r="AJ16" i="80" s="1"/>
  <c r="AF98" i="80"/>
  <c r="AJ98" i="80" s="1"/>
  <c r="AF82" i="80"/>
  <c r="AJ82" i="80" s="1"/>
  <c r="AF66" i="80"/>
  <c r="AJ66" i="80" s="1"/>
  <c r="AF103" i="80"/>
  <c r="AJ103" i="80" s="1"/>
  <c r="AF34" i="80"/>
  <c r="AJ34" i="80" s="1"/>
  <c r="AF6" i="80"/>
  <c r="AJ6" i="80" s="1"/>
  <c r="AF76" i="80"/>
  <c r="AJ76" i="80" s="1"/>
  <c r="AF56" i="80"/>
  <c r="AJ56" i="80" s="1"/>
  <c r="AF24" i="80"/>
  <c r="AJ24" i="80" s="1"/>
  <c r="AF106" i="80"/>
  <c r="AJ106" i="80" s="1"/>
  <c r="AF25" i="80"/>
  <c r="AJ25" i="80" s="1"/>
  <c r="AF36" i="80"/>
  <c r="AJ36" i="80" s="1"/>
  <c r="AF107" i="80"/>
  <c r="AJ107" i="80" s="1"/>
  <c r="AF47" i="80"/>
  <c r="AJ47" i="80" s="1"/>
  <c r="AF15" i="80"/>
  <c r="AJ15" i="80" s="1"/>
  <c r="AF11" i="80"/>
  <c r="AJ11" i="80" s="1"/>
  <c r="AF112" i="80"/>
  <c r="AJ112" i="80" s="1"/>
  <c r="AF60" i="80"/>
  <c r="AJ60" i="80" s="1"/>
  <c r="AF28" i="80"/>
  <c r="AJ28" i="80" s="1"/>
  <c r="AF90" i="80"/>
  <c r="AJ90" i="80" s="1"/>
  <c r="AF62" i="80"/>
  <c r="AJ62" i="80" s="1"/>
  <c r="AF95" i="80"/>
  <c r="AJ95" i="80" s="1"/>
  <c r="AF5" i="80"/>
  <c r="AJ5" i="80" s="1"/>
  <c r="AF37" i="80"/>
  <c r="AJ37" i="80" s="1"/>
  <c r="AF27" i="80"/>
  <c r="AJ27" i="80" s="1"/>
  <c r="AF72" i="80"/>
  <c r="AJ72" i="80" s="1"/>
  <c r="AF21" i="80"/>
  <c r="AJ21" i="80" s="1"/>
  <c r="AF102" i="80"/>
  <c r="AJ102" i="80" s="1"/>
  <c r="AF126" i="80"/>
  <c r="AJ126" i="80" s="1"/>
  <c r="AF110" i="80"/>
  <c r="AJ110" i="80" s="1"/>
  <c r="AF70" i="80"/>
  <c r="AJ70" i="80" s="1"/>
  <c r="AF75" i="80"/>
  <c r="AJ75" i="80" s="1"/>
  <c r="AF51" i="80"/>
  <c r="AJ51" i="80" s="1"/>
  <c r="AF120" i="80"/>
  <c r="AJ120" i="80" s="1"/>
  <c r="AF101" i="80"/>
  <c r="AJ101" i="80" s="1"/>
  <c r="AF53" i="80"/>
  <c r="AJ53" i="80" s="1"/>
  <c r="AF118" i="80"/>
  <c r="AJ118" i="80" s="1"/>
  <c r="AF86" i="80"/>
  <c r="AJ86" i="80" s="1"/>
  <c r="AF134" i="80"/>
  <c r="AJ134" i="80" s="1"/>
  <c r="AF33" i="80"/>
  <c r="AJ33" i="80" s="1"/>
  <c r="AF26" i="80"/>
  <c r="AJ26" i="80" s="1"/>
  <c r="AF79" i="80"/>
  <c r="AJ79" i="80" s="1"/>
  <c r="AF19" i="80"/>
  <c r="AJ19" i="80" s="1"/>
  <c r="AD190" i="80"/>
  <c r="AH190" i="80" s="1"/>
  <c r="AD264" i="80"/>
  <c r="AH264" i="80" s="1"/>
  <c r="AD192" i="80"/>
  <c r="AH192" i="80" s="1"/>
  <c r="AD302" i="80"/>
  <c r="AH302" i="80" s="1"/>
  <c r="AD198" i="80"/>
  <c r="AH198" i="80" s="1"/>
  <c r="AD181" i="80"/>
  <c r="AH181" i="80" s="1"/>
  <c r="AD199" i="80"/>
  <c r="AH199" i="80" s="1"/>
  <c r="AD212" i="80"/>
  <c r="AH212" i="80" s="1"/>
  <c r="AD183" i="80"/>
  <c r="AH183" i="80" s="1"/>
  <c r="AD211" i="80"/>
  <c r="AH211" i="80" s="1"/>
  <c r="AD220" i="80"/>
  <c r="AH220" i="80" s="1"/>
  <c r="AD191" i="80"/>
  <c r="AH191" i="80" s="1"/>
  <c r="AD243" i="80"/>
  <c r="AH243" i="80" s="1"/>
  <c r="AD230" i="80"/>
  <c r="AH230" i="80" s="1"/>
  <c r="AD265" i="80"/>
  <c r="AH265" i="80" s="1"/>
  <c r="AD236" i="80"/>
  <c r="AH236" i="80" s="1"/>
  <c r="AD297" i="80"/>
  <c r="AH297" i="80" s="1"/>
  <c r="AD186" i="80"/>
  <c r="AH186" i="80" s="1"/>
  <c r="AD256" i="80"/>
  <c r="AH256" i="80" s="1"/>
  <c r="AD178" i="81"/>
  <c r="AH178" i="81" s="1"/>
  <c r="AD177" i="81"/>
  <c r="AH177" i="81" s="1"/>
  <c r="X305" i="81"/>
  <c r="AB5" i="81"/>
  <c r="AF5" i="81" s="1"/>
  <c r="AJ5" i="81" s="1"/>
  <c r="X305" i="80"/>
  <c r="BA49" i="63"/>
  <c r="AY49" i="63"/>
  <c r="AW49" i="63"/>
  <c r="AU49" i="63"/>
  <c r="AS49" i="63"/>
  <c r="AQ49" i="63"/>
  <c r="AO49" i="63"/>
  <c r="AM49" i="63"/>
  <c r="AK49" i="63"/>
  <c r="AI49" i="63"/>
  <c r="AG49" i="63"/>
  <c r="BC49" i="63"/>
  <c r="AY49" i="64"/>
  <c r="BC49" i="64"/>
  <c r="BA49" i="64"/>
  <c r="AW49" i="64"/>
  <c r="AU49" i="64"/>
  <c r="AS49" i="64"/>
  <c r="AQ49" i="64"/>
  <c r="AO49" i="64"/>
  <c r="AM49" i="64"/>
  <c r="AK49" i="64"/>
  <c r="AI49" i="64"/>
  <c r="AG49" i="64"/>
  <c r="BC49" i="71"/>
  <c r="AQ49" i="71"/>
  <c r="AO49" i="71"/>
  <c r="AM49" i="71"/>
  <c r="AK49" i="71"/>
  <c r="AI49" i="71"/>
  <c r="AG49" i="71"/>
  <c r="BA49" i="71"/>
  <c r="AY49" i="71"/>
  <c r="AW49" i="71"/>
  <c r="AU49" i="71"/>
  <c r="AS49" i="71"/>
  <c r="BA49" i="70"/>
  <c r="AY49" i="70"/>
  <c r="AW49" i="70"/>
  <c r="BC49" i="70"/>
  <c r="AU49" i="70"/>
  <c r="AS49" i="70"/>
  <c r="AO49" i="70"/>
  <c r="AM49" i="70"/>
  <c r="AK49" i="70"/>
  <c r="AI49" i="70"/>
  <c r="AG49" i="70"/>
  <c r="AQ49" i="70"/>
  <c r="BC49" i="67"/>
  <c r="BC49" i="83" s="1"/>
  <c r="BA49" i="67"/>
  <c r="BA49" i="83" s="1"/>
  <c r="AY49" i="67"/>
  <c r="AY49" i="83" s="1"/>
  <c r="AW49" i="67"/>
  <c r="AW49" i="83" s="1"/>
  <c r="AU49" i="67"/>
  <c r="AU49" i="83" s="1"/>
  <c r="AS49" i="67"/>
  <c r="AS49" i="83" s="1"/>
  <c r="AQ49" i="67"/>
  <c r="AQ49" i="83" s="1"/>
  <c r="AO49" i="67"/>
  <c r="AO49" i="83" s="1"/>
  <c r="AM49" i="67"/>
  <c r="AM49" i="83" s="1"/>
  <c r="AK49" i="67"/>
  <c r="AK49" i="83" s="1"/>
  <c r="AI49" i="67"/>
  <c r="AI49" i="83" s="1"/>
  <c r="AG49" i="67"/>
  <c r="AG49" i="83" s="1"/>
  <c r="AS109" i="73"/>
  <c r="AO109" i="73"/>
  <c r="AK109" i="73"/>
  <c r="AI109" i="73"/>
  <c r="BC109" i="73"/>
  <c r="BA109" i="73"/>
  <c r="AY109" i="73"/>
  <c r="AW109" i="73"/>
  <c r="AU109" i="73"/>
  <c r="AQ109" i="73"/>
  <c r="AM109" i="73"/>
  <c r="AG109" i="73"/>
  <c r="AJ67" i="77"/>
  <c r="AH67" i="77"/>
  <c r="BD67" i="77"/>
  <c r="BB67" i="77"/>
  <c r="AZ67" i="77"/>
  <c r="AX67" i="77"/>
  <c r="AV67" i="77"/>
  <c r="AN67" i="77"/>
  <c r="AT67" i="77"/>
  <c r="AR67" i="77"/>
  <c r="AP67" i="77"/>
  <c r="AL67" i="77"/>
  <c r="BC49" i="73"/>
  <c r="BA49" i="73"/>
  <c r="AY49" i="73"/>
  <c r="AW49" i="73"/>
  <c r="AU49" i="73"/>
  <c r="AS49" i="73"/>
  <c r="AQ49" i="73"/>
  <c r="AO49" i="73"/>
  <c r="AM49" i="73"/>
  <c r="AK49" i="73"/>
  <c r="AI49" i="73"/>
  <c r="AG49" i="73"/>
  <c r="AD68" i="77"/>
  <c r="AB5" i="76"/>
  <c r="AF5" i="76" s="1"/>
  <c r="AJ5" i="76" s="1"/>
  <c r="X52" i="76"/>
  <c r="AD50" i="70"/>
  <c r="AD50" i="73"/>
  <c r="AD110" i="73"/>
  <c r="AD50" i="71"/>
  <c r="AD170" i="73"/>
  <c r="AD50" i="67"/>
  <c r="AD50" i="63"/>
  <c r="AD50" i="64"/>
  <c r="AF98" i="81" l="1"/>
  <c r="AJ98" i="81" s="1"/>
  <c r="AF83" i="81"/>
  <c r="AJ83" i="81" s="1"/>
  <c r="AF45" i="76"/>
  <c r="AJ45" i="76" s="1"/>
  <c r="AN41" i="80"/>
  <c r="AN80" i="80"/>
  <c r="AN85" i="80"/>
  <c r="AF84" i="81"/>
  <c r="AJ84" i="81" s="1"/>
  <c r="AF100" i="81"/>
  <c r="AJ100" i="81" s="1"/>
  <c r="AN67" i="80"/>
  <c r="AF124" i="81"/>
  <c r="AJ124" i="81" s="1"/>
  <c r="AF114" i="81"/>
  <c r="AJ114" i="81" s="1"/>
  <c r="AF107" i="81"/>
  <c r="AJ107" i="81" s="1"/>
  <c r="AF143" i="81"/>
  <c r="AJ143" i="81" s="1"/>
  <c r="AF53" i="81"/>
  <c r="AJ53" i="81" s="1"/>
  <c r="AN122" i="80"/>
  <c r="AN94" i="80"/>
  <c r="AN89" i="80"/>
  <c r="AF147" i="81"/>
  <c r="AJ147" i="81" s="1"/>
  <c r="AF158" i="81"/>
  <c r="AJ158" i="81" s="1"/>
  <c r="AN55" i="80"/>
  <c r="AN100" i="80"/>
  <c r="AN18" i="80"/>
  <c r="AF79" i="81"/>
  <c r="AJ79" i="81" s="1"/>
  <c r="AN167" i="80"/>
  <c r="AF121" i="81"/>
  <c r="AJ121" i="81" s="1"/>
  <c r="AN78" i="80"/>
  <c r="AF132" i="81"/>
  <c r="AJ132" i="81" s="1"/>
  <c r="AN154" i="80"/>
  <c r="AF57" i="81"/>
  <c r="AJ57" i="81" s="1"/>
  <c r="AF77" i="81"/>
  <c r="AJ77" i="81" s="1"/>
  <c r="AF58" i="81"/>
  <c r="AJ58" i="81" s="1"/>
  <c r="AN131" i="80"/>
  <c r="AN12" i="80"/>
  <c r="AN32" i="80"/>
  <c r="AF8" i="81"/>
  <c r="AJ8" i="81" s="1"/>
  <c r="AN137" i="80"/>
  <c r="AF35" i="81"/>
  <c r="AJ35" i="81" s="1"/>
  <c r="AF51" i="81"/>
  <c r="AJ51" i="81" s="1"/>
  <c r="AN117" i="80"/>
  <c r="AF118" i="81"/>
  <c r="AJ118" i="81" s="1"/>
  <c r="AN61" i="80"/>
  <c r="AF106" i="81"/>
  <c r="AJ106" i="81" s="1"/>
  <c r="AF93" i="81"/>
  <c r="AJ93" i="81" s="1"/>
  <c r="AN57" i="80"/>
  <c r="AF128" i="81"/>
  <c r="AJ128" i="81" s="1"/>
  <c r="AN124" i="80"/>
  <c r="AF87" i="81"/>
  <c r="AJ87" i="81" s="1"/>
  <c r="AF90" i="81"/>
  <c r="AJ90" i="81" s="1"/>
  <c r="AN59" i="80"/>
  <c r="AN39" i="80"/>
  <c r="AN127" i="80"/>
  <c r="AN114" i="80"/>
  <c r="AN42" i="80"/>
  <c r="AN45" i="80"/>
  <c r="AN8" i="80"/>
  <c r="AN169" i="80"/>
  <c r="AN105" i="80"/>
  <c r="AN52" i="80"/>
  <c r="AN159" i="80"/>
  <c r="AF142" i="81"/>
  <c r="AJ142" i="81" s="1"/>
  <c r="BD15" i="84"/>
  <c r="AV15" i="84"/>
  <c r="AP15" i="84"/>
  <c r="AL15" i="84"/>
  <c r="AH15" i="84"/>
  <c r="AN15" i="84"/>
  <c r="BF12" i="84"/>
  <c r="BF13" i="84"/>
  <c r="BF4" i="84"/>
  <c r="BF9" i="84"/>
  <c r="BF3" i="84"/>
  <c r="BF5" i="84"/>
  <c r="BF8" i="84"/>
  <c r="BF10" i="84"/>
  <c r="BF11" i="84"/>
  <c r="B10" i="84" s="1"/>
  <c r="BF14" i="84"/>
  <c r="BF7" i="84"/>
  <c r="BF6" i="84"/>
  <c r="AZ15" i="84"/>
  <c r="AT15" i="84"/>
  <c r="AR15" i="84"/>
  <c r="AJ15" i="84"/>
  <c r="BB15" i="84"/>
  <c r="BE49" i="83"/>
  <c r="AF30" i="81"/>
  <c r="AJ30" i="81" s="1"/>
  <c r="AN7" i="80"/>
  <c r="AF144" i="81"/>
  <c r="AJ144" i="81" s="1"/>
  <c r="AF69" i="81"/>
  <c r="AJ69" i="81" s="1"/>
  <c r="AN38" i="80"/>
  <c r="AF85" i="81"/>
  <c r="AJ85" i="81" s="1"/>
  <c r="AN164" i="80"/>
  <c r="AN123" i="80"/>
  <c r="AN115" i="80"/>
  <c r="AN162" i="80"/>
  <c r="AN145" i="80"/>
  <c r="AN22" i="80"/>
  <c r="AN49" i="80"/>
  <c r="AF19" i="81"/>
  <c r="AJ19" i="81" s="1"/>
  <c r="AF108" i="81"/>
  <c r="AJ108" i="81" s="1"/>
  <c r="AN109" i="80"/>
  <c r="AF18" i="81"/>
  <c r="AJ18" i="81" s="1"/>
  <c r="AN111" i="80"/>
  <c r="AF122" i="81"/>
  <c r="AJ122" i="81" s="1"/>
  <c r="AF148" i="81"/>
  <c r="AJ148" i="81" s="1"/>
  <c r="AN172" i="80"/>
  <c r="AN121" i="80"/>
  <c r="AN150" i="80"/>
  <c r="AN148" i="80"/>
  <c r="AF133" i="81"/>
  <c r="AJ133" i="81" s="1"/>
  <c r="AN138" i="80"/>
  <c r="AF47" i="81"/>
  <c r="AJ47" i="81" s="1"/>
  <c r="AN149" i="80"/>
  <c r="AN151" i="80"/>
  <c r="AF113" i="81"/>
  <c r="AJ113" i="81" s="1"/>
  <c r="AN30" i="80"/>
  <c r="AN54" i="80"/>
  <c r="AN104" i="80"/>
  <c r="AF70" i="81"/>
  <c r="AJ70" i="81" s="1"/>
  <c r="AN81" i="80"/>
  <c r="AN144" i="80"/>
  <c r="AF146" i="81"/>
  <c r="AJ146" i="81" s="1"/>
  <c r="AF51" i="76"/>
  <c r="AJ51" i="76" s="1"/>
  <c r="AN130" i="80"/>
  <c r="AF36" i="81"/>
  <c r="AJ36" i="81" s="1"/>
  <c r="AN136" i="80"/>
  <c r="AF150" i="81"/>
  <c r="AJ150" i="81" s="1"/>
  <c r="AF45" i="81"/>
  <c r="AJ45" i="81" s="1"/>
  <c r="AN146" i="80"/>
  <c r="AF88" i="81"/>
  <c r="AJ88" i="81" s="1"/>
  <c r="AF9" i="76"/>
  <c r="AJ9" i="76" s="1"/>
  <c r="AF68" i="81"/>
  <c r="AJ68" i="81" s="1"/>
  <c r="AF155" i="81"/>
  <c r="AJ155" i="81" s="1"/>
  <c r="AF75" i="81"/>
  <c r="AJ75" i="81" s="1"/>
  <c r="AN58" i="80"/>
  <c r="AN17" i="80"/>
  <c r="AN64" i="80"/>
  <c r="AN13" i="80"/>
  <c r="AN96" i="80"/>
  <c r="AN140" i="80"/>
  <c r="AF29" i="81"/>
  <c r="AJ29" i="81" s="1"/>
  <c r="AN20" i="80"/>
  <c r="AF156" i="81"/>
  <c r="AJ156" i="81" s="1"/>
  <c r="AN44" i="80"/>
  <c r="AF97" i="81"/>
  <c r="AJ97" i="81" s="1"/>
  <c r="AF6" i="76"/>
  <c r="AJ6" i="76" s="1"/>
  <c r="AF49" i="81"/>
  <c r="AJ49" i="81" s="1"/>
  <c r="AF65" i="81"/>
  <c r="AJ65" i="81" s="1"/>
  <c r="AF37" i="81"/>
  <c r="AJ37" i="81" s="1"/>
  <c r="AN116" i="80"/>
  <c r="AN152" i="80"/>
  <c r="AN141" i="80"/>
  <c r="AN74" i="80"/>
  <c r="AF11" i="76"/>
  <c r="AJ11" i="76" s="1"/>
  <c r="AN97" i="80"/>
  <c r="AF139" i="81"/>
  <c r="AJ139" i="81" s="1"/>
  <c r="AF138" i="81"/>
  <c r="AJ138" i="81" s="1"/>
  <c r="AF40" i="76"/>
  <c r="AJ40" i="76" s="1"/>
  <c r="AN63" i="80"/>
  <c r="AN88" i="80"/>
  <c r="AF40" i="81"/>
  <c r="AJ40" i="81" s="1"/>
  <c r="AN153" i="80"/>
  <c r="AF35" i="76"/>
  <c r="AJ35" i="76" s="1"/>
  <c r="AN14" i="80"/>
  <c r="AF10" i="76"/>
  <c r="AJ10" i="76" s="1"/>
  <c r="AF102" i="81"/>
  <c r="AJ102" i="81" s="1"/>
  <c r="AN99" i="80"/>
  <c r="AF14" i="81"/>
  <c r="AJ14" i="81" s="1"/>
  <c r="AN155" i="80"/>
  <c r="AF36" i="76"/>
  <c r="AJ36" i="76" s="1"/>
  <c r="AF49" i="76"/>
  <c r="AJ49" i="76" s="1"/>
  <c r="AN65" i="80"/>
  <c r="AF32" i="81"/>
  <c r="AJ32" i="81" s="1"/>
  <c r="AF41" i="81"/>
  <c r="AJ41" i="81" s="1"/>
  <c r="AN83" i="80"/>
  <c r="AN92" i="80"/>
  <c r="AN71" i="80"/>
  <c r="AF8" i="76"/>
  <c r="AJ8" i="76" s="1"/>
  <c r="AN93" i="80"/>
  <c r="AF6" i="81"/>
  <c r="AJ6" i="81" s="1"/>
  <c r="AF72" i="81"/>
  <c r="AJ72" i="81" s="1"/>
  <c r="AF99" i="81"/>
  <c r="AJ99" i="81" s="1"/>
  <c r="AF27" i="81"/>
  <c r="AJ27" i="81" s="1"/>
  <c r="AF81" i="81"/>
  <c r="AJ81" i="81" s="1"/>
  <c r="AF149" i="81"/>
  <c r="AJ149" i="81" s="1"/>
  <c r="AF61" i="81"/>
  <c r="AJ61" i="81" s="1"/>
  <c r="AN125" i="80"/>
  <c r="AF103" i="81"/>
  <c r="AJ103" i="81" s="1"/>
  <c r="AN68" i="80"/>
  <c r="AF55" i="81"/>
  <c r="AJ55" i="81" s="1"/>
  <c r="AF82" i="81"/>
  <c r="AJ82" i="81" s="1"/>
  <c r="AN108" i="80"/>
  <c r="AN86" i="80"/>
  <c r="AF117" i="81"/>
  <c r="AJ117" i="81" s="1"/>
  <c r="AN118" i="80"/>
  <c r="AF63" i="81"/>
  <c r="AJ63" i="81" s="1"/>
  <c r="AN51" i="80"/>
  <c r="AF50" i="76"/>
  <c r="AJ50" i="76" s="1"/>
  <c r="AF96" i="81"/>
  <c r="AJ96" i="81" s="1"/>
  <c r="AN37" i="80"/>
  <c r="AF34" i="76"/>
  <c r="AJ34" i="76" s="1"/>
  <c r="AF39" i="81"/>
  <c r="AJ39" i="81" s="1"/>
  <c r="AN47" i="80"/>
  <c r="AF22" i="76"/>
  <c r="AJ22" i="76" s="1"/>
  <c r="AF20" i="81"/>
  <c r="AJ20" i="81" s="1"/>
  <c r="AN98" i="80"/>
  <c r="AF10" i="81"/>
  <c r="AJ10" i="81" s="1"/>
  <c r="AN91" i="80"/>
  <c r="AF44" i="81"/>
  <c r="AJ44" i="81" s="1"/>
  <c r="AN87" i="80"/>
  <c r="AF31" i="76"/>
  <c r="AJ31" i="76" s="1"/>
  <c r="AF94" i="81"/>
  <c r="AJ94" i="81" s="1"/>
  <c r="AN113" i="80"/>
  <c r="AF131" i="81"/>
  <c r="AJ131" i="81" s="1"/>
  <c r="AN53" i="80"/>
  <c r="AF34" i="81"/>
  <c r="AJ34" i="81" s="1"/>
  <c r="AN75" i="80"/>
  <c r="AF46" i="76"/>
  <c r="AJ46" i="76" s="1"/>
  <c r="AF54" i="81"/>
  <c r="AJ54" i="81" s="1"/>
  <c r="AN5" i="80"/>
  <c r="AF32" i="76"/>
  <c r="AJ32" i="76" s="1"/>
  <c r="AF74" i="81"/>
  <c r="AJ74" i="81" s="1"/>
  <c r="AN107" i="80"/>
  <c r="AF18" i="76"/>
  <c r="AJ18" i="76" s="1"/>
  <c r="AF64" i="81"/>
  <c r="AJ64" i="81" s="1"/>
  <c r="AN16" i="80"/>
  <c r="AF12" i="81"/>
  <c r="AJ12" i="81" s="1"/>
  <c r="AN50" i="80"/>
  <c r="AF9" i="81"/>
  <c r="AJ9" i="81" s="1"/>
  <c r="AN29" i="80"/>
  <c r="AF29" i="76"/>
  <c r="AJ29" i="76" s="1"/>
  <c r="AF67" i="81"/>
  <c r="AJ67" i="81" s="1"/>
  <c r="AF27" i="76"/>
  <c r="AJ27" i="76" s="1"/>
  <c r="AF28" i="81"/>
  <c r="AJ28" i="81" s="1"/>
  <c r="AN19" i="80"/>
  <c r="AN101" i="80"/>
  <c r="AF130" i="81"/>
  <c r="AJ130" i="81" s="1"/>
  <c r="AN70" i="80"/>
  <c r="AF44" i="76"/>
  <c r="AJ44" i="76" s="1"/>
  <c r="AF48" i="81"/>
  <c r="AJ48" i="81" s="1"/>
  <c r="AN95" i="80"/>
  <c r="AF30" i="76"/>
  <c r="AJ30" i="76" s="1"/>
  <c r="AF24" i="81"/>
  <c r="AJ24" i="81" s="1"/>
  <c r="AN36" i="80"/>
  <c r="AF16" i="76"/>
  <c r="AJ16" i="76" s="1"/>
  <c r="AN76" i="80"/>
  <c r="AN31" i="80"/>
  <c r="AF105" i="81"/>
  <c r="AJ105" i="81" s="1"/>
  <c r="AN46" i="80"/>
  <c r="AF23" i="81"/>
  <c r="AJ23" i="81" s="1"/>
  <c r="AN9" i="80"/>
  <c r="AF111" i="81"/>
  <c r="AJ111" i="81" s="1"/>
  <c r="AF125" i="81"/>
  <c r="AJ125" i="81" s="1"/>
  <c r="AF25" i="76"/>
  <c r="AJ25" i="76" s="1"/>
  <c r="AF22" i="81"/>
  <c r="AJ22" i="81" s="1"/>
  <c r="AN79" i="80"/>
  <c r="AF15" i="76"/>
  <c r="AJ15" i="76" s="1"/>
  <c r="AF60" i="81"/>
  <c r="AJ60" i="81" s="1"/>
  <c r="AN110" i="80"/>
  <c r="AF20" i="76"/>
  <c r="AJ20" i="76" s="1"/>
  <c r="AF21" i="81"/>
  <c r="AJ21" i="81" s="1"/>
  <c r="AN62" i="80"/>
  <c r="AF28" i="76"/>
  <c r="AJ28" i="76" s="1"/>
  <c r="AF43" i="81"/>
  <c r="AJ43" i="81" s="1"/>
  <c r="AN25" i="80"/>
  <c r="AF119" i="81"/>
  <c r="AJ119" i="81" s="1"/>
  <c r="AN6" i="80"/>
  <c r="AF14" i="76"/>
  <c r="AJ14" i="76" s="1"/>
  <c r="AF25" i="81"/>
  <c r="AJ25" i="81" s="1"/>
  <c r="AN69" i="80"/>
  <c r="AF135" i="81"/>
  <c r="AJ135" i="81" s="1"/>
  <c r="AN157" i="80"/>
  <c r="AF7" i="81"/>
  <c r="AJ7" i="81" s="1"/>
  <c r="AN142" i="80"/>
  <c r="AF23" i="76"/>
  <c r="AJ23" i="76" s="1"/>
  <c r="AF15" i="81"/>
  <c r="AJ15" i="81" s="1"/>
  <c r="AN26" i="80"/>
  <c r="AF13" i="76"/>
  <c r="AJ13" i="76" s="1"/>
  <c r="AF42" i="81"/>
  <c r="AJ42" i="81" s="1"/>
  <c r="AN126" i="80"/>
  <c r="AF48" i="76"/>
  <c r="AJ48" i="76" s="1"/>
  <c r="AF137" i="81"/>
  <c r="AJ137" i="81" s="1"/>
  <c r="AN90" i="80"/>
  <c r="AF26" i="76"/>
  <c r="AJ26" i="76" s="1"/>
  <c r="AF62" i="81"/>
  <c r="AJ62" i="81" s="1"/>
  <c r="AN106" i="80"/>
  <c r="AF38" i="81"/>
  <c r="AJ38" i="81" s="1"/>
  <c r="AN34" i="80"/>
  <c r="AF12" i="76"/>
  <c r="AJ12" i="76" s="1"/>
  <c r="AF66" i="81"/>
  <c r="AJ66" i="81" s="1"/>
  <c r="AN77" i="80"/>
  <c r="AF76" i="81"/>
  <c r="AJ76" i="81" s="1"/>
  <c r="AN73" i="80"/>
  <c r="AF11" i="81"/>
  <c r="AJ11" i="81" s="1"/>
  <c r="AN40" i="80"/>
  <c r="AF21" i="76"/>
  <c r="AJ21" i="76" s="1"/>
  <c r="AF116" i="81"/>
  <c r="AJ116" i="81" s="1"/>
  <c r="AN33" i="80"/>
  <c r="AF7" i="76"/>
  <c r="AJ7" i="76" s="1"/>
  <c r="AF126" i="81"/>
  <c r="AJ126" i="81" s="1"/>
  <c r="AN102" i="80"/>
  <c r="AF42" i="76"/>
  <c r="AJ42" i="76" s="1"/>
  <c r="AF56" i="81"/>
  <c r="AJ56" i="81" s="1"/>
  <c r="AN28" i="80"/>
  <c r="AF73" i="81"/>
  <c r="AJ73" i="81" s="1"/>
  <c r="AN112" i="80"/>
  <c r="AN24" i="80"/>
  <c r="AF33" i="81"/>
  <c r="AJ33" i="81" s="1"/>
  <c r="AN103" i="80"/>
  <c r="AF43" i="76"/>
  <c r="AJ43" i="76" s="1"/>
  <c r="AF26" i="81"/>
  <c r="AJ26" i="81" s="1"/>
  <c r="AF47" i="76"/>
  <c r="AJ47" i="76" s="1"/>
  <c r="AF109" i="81"/>
  <c r="AJ109" i="81" s="1"/>
  <c r="AN133" i="80"/>
  <c r="AF13" i="81"/>
  <c r="AJ13" i="81" s="1"/>
  <c r="AN43" i="80"/>
  <c r="AF19" i="76"/>
  <c r="AJ19" i="76" s="1"/>
  <c r="AF92" i="81"/>
  <c r="AJ92" i="81" s="1"/>
  <c r="AN134" i="80"/>
  <c r="AF101" i="81"/>
  <c r="AJ101" i="81" s="1"/>
  <c r="AF50" i="81"/>
  <c r="AJ50" i="81" s="1"/>
  <c r="AN21" i="80"/>
  <c r="AF89" i="81"/>
  <c r="AJ89" i="81" s="1"/>
  <c r="AF52" i="81"/>
  <c r="AJ52" i="81" s="1"/>
  <c r="AN60" i="80"/>
  <c r="AF31" i="81"/>
  <c r="AJ31" i="81" s="1"/>
  <c r="AN11" i="80"/>
  <c r="AN56" i="80"/>
  <c r="AF80" i="81"/>
  <c r="AJ80" i="81" s="1"/>
  <c r="AN66" i="80"/>
  <c r="AF104" i="81"/>
  <c r="AJ104" i="81" s="1"/>
  <c r="AN23" i="80"/>
  <c r="AF41" i="76"/>
  <c r="AJ41" i="76" s="1"/>
  <c r="AF71" i="81"/>
  <c r="AJ71" i="81" s="1"/>
  <c r="AF39" i="76"/>
  <c r="AJ39" i="76" s="1"/>
  <c r="AF16" i="81"/>
  <c r="AJ16" i="81" s="1"/>
  <c r="AN35" i="80"/>
  <c r="AF17" i="76"/>
  <c r="AJ17" i="76" s="1"/>
  <c r="AF78" i="81"/>
  <c r="AJ78" i="81" s="1"/>
  <c r="AF95" i="81"/>
  <c r="AJ95" i="81" s="1"/>
  <c r="AN120" i="80"/>
  <c r="AN72" i="80"/>
  <c r="AF134" i="81"/>
  <c r="AJ134" i="81" s="1"/>
  <c r="AN27" i="80"/>
  <c r="AF38" i="76"/>
  <c r="AJ38" i="76" s="1"/>
  <c r="AF112" i="81"/>
  <c r="AJ112" i="81" s="1"/>
  <c r="AN15" i="80"/>
  <c r="AF24" i="76"/>
  <c r="AJ24" i="76" s="1"/>
  <c r="AF59" i="81"/>
  <c r="AJ59" i="81" s="1"/>
  <c r="AN82" i="80"/>
  <c r="AF86" i="81"/>
  <c r="AJ86" i="81" s="1"/>
  <c r="AN10" i="80"/>
  <c r="AF46" i="81"/>
  <c r="AJ46" i="81" s="1"/>
  <c r="AN84" i="80"/>
  <c r="AF37" i="76"/>
  <c r="AJ37" i="76" s="1"/>
  <c r="AF17" i="81"/>
  <c r="AJ17" i="81" s="1"/>
  <c r="AN129" i="80"/>
  <c r="AF33" i="76"/>
  <c r="AJ33" i="76" s="1"/>
  <c r="AL191" i="80"/>
  <c r="AL302" i="80"/>
  <c r="AL256" i="80"/>
  <c r="AL220" i="80"/>
  <c r="AL192" i="80"/>
  <c r="AL186" i="80"/>
  <c r="AL211" i="80"/>
  <c r="AL264" i="80"/>
  <c r="AL297" i="80"/>
  <c r="AL183" i="80"/>
  <c r="AL190" i="80"/>
  <c r="AL236" i="80"/>
  <c r="AL212" i="80"/>
  <c r="AL265" i="80"/>
  <c r="AL199" i="80"/>
  <c r="AL230" i="80"/>
  <c r="AL181" i="80"/>
  <c r="AL243" i="80"/>
  <c r="AL198" i="80"/>
  <c r="AD175" i="81"/>
  <c r="AH175" i="81" s="1"/>
  <c r="AS50" i="70"/>
  <c r="BA50" i="70"/>
  <c r="AY50" i="70"/>
  <c r="AW50" i="70"/>
  <c r="AU50" i="70"/>
  <c r="AQ50" i="70"/>
  <c r="AO50" i="70"/>
  <c r="AM50" i="70"/>
  <c r="AK50" i="70"/>
  <c r="AI50" i="70"/>
  <c r="AG50" i="70"/>
  <c r="BC50" i="70"/>
  <c r="AU50" i="64"/>
  <c r="AM50" i="64"/>
  <c r="AO50" i="64"/>
  <c r="AK50" i="64"/>
  <c r="AI50" i="64"/>
  <c r="AG50" i="64"/>
  <c r="BC50" i="64"/>
  <c r="BA50" i="64"/>
  <c r="AY50" i="64"/>
  <c r="AW50" i="64"/>
  <c r="AS50" i="64"/>
  <c r="AQ50" i="64"/>
  <c r="AQ50" i="73"/>
  <c r="AO50" i="73"/>
  <c r="AM50" i="73"/>
  <c r="AK50" i="73"/>
  <c r="AI50" i="73"/>
  <c r="BC50" i="73"/>
  <c r="BA50" i="73"/>
  <c r="AS50" i="73"/>
  <c r="AY50" i="73"/>
  <c r="AW50" i="73"/>
  <c r="AU50" i="73"/>
  <c r="AG50" i="73"/>
  <c r="BC50" i="63"/>
  <c r="BA50" i="63"/>
  <c r="AW50" i="63"/>
  <c r="AU50" i="63"/>
  <c r="AS50" i="63"/>
  <c r="AQ50" i="63"/>
  <c r="AO50" i="63"/>
  <c r="AM50" i="63"/>
  <c r="AK50" i="63"/>
  <c r="AI50" i="63"/>
  <c r="AG50" i="63"/>
  <c r="AY50" i="63"/>
  <c r="AU110" i="73"/>
  <c r="AS110" i="73"/>
  <c r="AO110" i="73"/>
  <c r="BC110" i="73"/>
  <c r="BA110" i="73"/>
  <c r="AY110" i="73"/>
  <c r="AW110" i="73"/>
  <c r="AQ110" i="73"/>
  <c r="AM110" i="73"/>
  <c r="AK110" i="73"/>
  <c r="AI110" i="73"/>
  <c r="AG110" i="73"/>
  <c r="BD68" i="77"/>
  <c r="BB68" i="77"/>
  <c r="AZ68" i="77"/>
  <c r="AX68" i="77"/>
  <c r="AV68" i="77"/>
  <c r="AR68" i="77"/>
  <c r="AP68" i="77"/>
  <c r="AN68" i="77"/>
  <c r="AL68" i="77"/>
  <c r="AJ68" i="77"/>
  <c r="AT68" i="77"/>
  <c r="AH68" i="77"/>
  <c r="AG50" i="71"/>
  <c r="BC50" i="71"/>
  <c r="AY50" i="71"/>
  <c r="AW50" i="71"/>
  <c r="BA50" i="71"/>
  <c r="AU50" i="71"/>
  <c r="AS50" i="71"/>
  <c r="AQ50" i="71"/>
  <c r="AO50" i="71"/>
  <c r="AK50" i="71"/>
  <c r="AI50" i="71"/>
  <c r="AM50" i="71"/>
  <c r="AG50" i="67"/>
  <c r="AG50" i="83" s="1"/>
  <c r="BC50" i="67"/>
  <c r="BC50" i="83" s="1"/>
  <c r="BA50" i="67"/>
  <c r="BA50" i="83" s="1"/>
  <c r="AY50" i="67"/>
  <c r="AY50" i="83" s="1"/>
  <c r="AW50" i="67"/>
  <c r="AW50" i="83" s="1"/>
  <c r="AU50" i="67"/>
  <c r="AU50" i="83" s="1"/>
  <c r="AS50" i="67"/>
  <c r="AS50" i="83" s="1"/>
  <c r="AQ50" i="67"/>
  <c r="AQ50" i="83" s="1"/>
  <c r="AO50" i="67"/>
  <c r="AO50" i="83" s="1"/>
  <c r="AM50" i="67"/>
  <c r="AM50" i="83" s="1"/>
  <c r="AK50" i="67"/>
  <c r="AK50" i="83" s="1"/>
  <c r="AI50" i="67"/>
  <c r="AI50" i="83" s="1"/>
  <c r="AD69" i="77"/>
  <c r="AD171" i="73"/>
  <c r="AD111" i="73"/>
  <c r="AD51" i="70"/>
  <c r="AD51" i="71"/>
  <c r="AD51" i="73"/>
  <c r="AD51" i="67"/>
  <c r="AD51" i="63"/>
  <c r="AD51" i="64"/>
  <c r="AN83" i="81" l="1"/>
  <c r="AN98" i="81"/>
  <c r="AN45" i="76"/>
  <c r="AN84" i="81"/>
  <c r="AN100" i="81"/>
  <c r="AN53" i="81"/>
  <c r="AN143" i="81"/>
  <c r="AN107" i="81"/>
  <c r="AN114" i="81"/>
  <c r="AN124" i="81"/>
  <c r="AN121" i="81"/>
  <c r="AN79" i="81"/>
  <c r="AN158" i="81"/>
  <c r="AN147" i="81"/>
  <c r="AN132" i="81"/>
  <c r="AN77" i="81"/>
  <c r="AN57" i="81"/>
  <c r="AN58" i="81"/>
  <c r="AN106" i="81"/>
  <c r="AN90" i="81"/>
  <c r="AN118" i="81"/>
  <c r="AN87" i="81"/>
  <c r="AN51" i="81"/>
  <c r="AN128" i="81"/>
  <c r="AN35" i="81"/>
  <c r="AN93" i="81"/>
  <c r="AN8" i="81"/>
  <c r="AN142" i="81"/>
  <c r="BF15" i="84"/>
  <c r="B3" i="84"/>
  <c r="B2" i="84"/>
  <c r="B4" i="84"/>
  <c r="B5" i="84"/>
  <c r="B6" i="84"/>
  <c r="B7" i="84"/>
  <c r="B8" i="84"/>
  <c r="B9" i="84"/>
  <c r="B11" i="84"/>
  <c r="BE50" i="83"/>
  <c r="AN30" i="81"/>
  <c r="AN85" i="81"/>
  <c r="AN69" i="81"/>
  <c r="AN144" i="81"/>
  <c r="AN108" i="81"/>
  <c r="AN113" i="81"/>
  <c r="AN19" i="81"/>
  <c r="AN148" i="81"/>
  <c r="AN47" i="81"/>
  <c r="AN122" i="81"/>
  <c r="AN133" i="81"/>
  <c r="AN18" i="81"/>
  <c r="AN36" i="81"/>
  <c r="AN9" i="76"/>
  <c r="AN51" i="76"/>
  <c r="AN88" i="81"/>
  <c r="AN146" i="81"/>
  <c r="AN45" i="81"/>
  <c r="AN150" i="81"/>
  <c r="AN70" i="81"/>
  <c r="AN75" i="81"/>
  <c r="AN29" i="81"/>
  <c r="AN155" i="81"/>
  <c r="AN68" i="81"/>
  <c r="AN156" i="81"/>
  <c r="AN65" i="81"/>
  <c r="AN49" i="81"/>
  <c r="AN6" i="76"/>
  <c r="AN97" i="81"/>
  <c r="AN139" i="81"/>
  <c r="AN49" i="76"/>
  <c r="AN35" i="76"/>
  <c r="AN36" i="76"/>
  <c r="AN11" i="76"/>
  <c r="AN40" i="81"/>
  <c r="AN5" i="81"/>
  <c r="AN14" i="81"/>
  <c r="AN102" i="81"/>
  <c r="AN40" i="76"/>
  <c r="AN10" i="76"/>
  <c r="AN138" i="81"/>
  <c r="AN37" i="81"/>
  <c r="AN103" i="81"/>
  <c r="AN6" i="81"/>
  <c r="AN61" i="81"/>
  <c r="AN8" i="76"/>
  <c r="AN149" i="81"/>
  <c r="AN81" i="81"/>
  <c r="AN27" i="81"/>
  <c r="AN99" i="81"/>
  <c r="AN41" i="81"/>
  <c r="AN72" i="81"/>
  <c r="AN32" i="81"/>
  <c r="N5" i="80"/>
  <c r="P5" i="80" s="1"/>
  <c r="AN82" i="81"/>
  <c r="AN55" i="81"/>
  <c r="AN33" i="76"/>
  <c r="AN17" i="81"/>
  <c r="AN5" i="76"/>
  <c r="AN86" i="81"/>
  <c r="AN134" i="81"/>
  <c r="AN39" i="76"/>
  <c r="AN47" i="76"/>
  <c r="AN21" i="76"/>
  <c r="AN43" i="81"/>
  <c r="AN27" i="76"/>
  <c r="AN64" i="81"/>
  <c r="AN44" i="81"/>
  <c r="AN34" i="76"/>
  <c r="AN71" i="81"/>
  <c r="AN31" i="81"/>
  <c r="AN92" i="81"/>
  <c r="AN26" i="81"/>
  <c r="AN56" i="81"/>
  <c r="AN38" i="81"/>
  <c r="AN42" i="81"/>
  <c r="AN135" i="81"/>
  <c r="AN28" i="76"/>
  <c r="AN22" i="81"/>
  <c r="AN105" i="81"/>
  <c r="AN48" i="81"/>
  <c r="AN67" i="81"/>
  <c r="AN18" i="76"/>
  <c r="AN34" i="81"/>
  <c r="AN59" i="81"/>
  <c r="AN41" i="76"/>
  <c r="AN43" i="76"/>
  <c r="AN42" i="76"/>
  <c r="AN11" i="81"/>
  <c r="AN13" i="76"/>
  <c r="AN44" i="76"/>
  <c r="AN29" i="76"/>
  <c r="AN10" i="81"/>
  <c r="AN96" i="81"/>
  <c r="AN24" i="76"/>
  <c r="AN95" i="81"/>
  <c r="AN52" i="81"/>
  <c r="AN19" i="76"/>
  <c r="AN62" i="81"/>
  <c r="AN25" i="81"/>
  <c r="AN21" i="81"/>
  <c r="AN25" i="76"/>
  <c r="AN74" i="81"/>
  <c r="AN131" i="81"/>
  <c r="AN50" i="76"/>
  <c r="AN37" i="76"/>
  <c r="AN78" i="81"/>
  <c r="AN104" i="81"/>
  <c r="AN89" i="81"/>
  <c r="AN33" i="81"/>
  <c r="AN126" i="81"/>
  <c r="AN76" i="81"/>
  <c r="AN26" i="76"/>
  <c r="AN15" i="81"/>
  <c r="AN14" i="76"/>
  <c r="AN20" i="76"/>
  <c r="AN125" i="81"/>
  <c r="AN16" i="76"/>
  <c r="AN130" i="81"/>
  <c r="AN9" i="81"/>
  <c r="AN32" i="76"/>
  <c r="AN20" i="81"/>
  <c r="AN112" i="81"/>
  <c r="AN17" i="76"/>
  <c r="AN13" i="81"/>
  <c r="AN7" i="76"/>
  <c r="AN23" i="76"/>
  <c r="AN111" i="81"/>
  <c r="N34" i="80"/>
  <c r="N12" i="80"/>
  <c r="N10" i="80"/>
  <c r="N8" i="80"/>
  <c r="N27" i="80"/>
  <c r="N32" i="80"/>
  <c r="N30" i="80"/>
  <c r="N28" i="80"/>
  <c r="N20" i="80"/>
  <c r="N25" i="80"/>
  <c r="N23" i="80"/>
  <c r="N21" i="80"/>
  <c r="N13" i="80"/>
  <c r="N18" i="80"/>
  <c r="N16" i="80"/>
  <c r="N14" i="80"/>
  <c r="N6" i="80"/>
  <c r="N11" i="80"/>
  <c r="N9" i="80"/>
  <c r="N7" i="80"/>
  <c r="N33" i="80"/>
  <c r="N31" i="80"/>
  <c r="N29" i="80"/>
  <c r="N26" i="80"/>
  <c r="N24" i="80"/>
  <c r="N22" i="80"/>
  <c r="N19" i="80"/>
  <c r="N17" i="80"/>
  <c r="N15" i="80"/>
  <c r="AN94" i="81"/>
  <c r="AN22" i="76"/>
  <c r="AN63" i="81"/>
  <c r="AN46" i="81"/>
  <c r="AN38" i="76"/>
  <c r="AN80" i="81"/>
  <c r="AN50" i="81"/>
  <c r="AN66" i="81"/>
  <c r="AN137" i="81"/>
  <c r="AN119" i="81"/>
  <c r="AN60" i="81"/>
  <c r="AN24" i="81"/>
  <c r="AN12" i="81"/>
  <c r="AN54" i="81"/>
  <c r="AN31" i="76"/>
  <c r="AN16" i="81"/>
  <c r="AN101" i="81"/>
  <c r="AN109" i="81"/>
  <c r="AN73" i="81"/>
  <c r="AN116" i="81"/>
  <c r="AN12" i="76"/>
  <c r="AN48" i="76"/>
  <c r="AN7" i="81"/>
  <c r="AN15" i="76"/>
  <c r="AN23" i="81"/>
  <c r="AN30" i="76"/>
  <c r="AN28" i="81"/>
  <c r="AN46" i="76"/>
  <c r="AN39" i="81"/>
  <c r="AN117" i="81"/>
  <c r="AL175" i="81"/>
  <c r="AL178" i="81"/>
  <c r="AL177" i="81"/>
  <c r="BA51" i="63"/>
  <c r="AY51" i="63"/>
  <c r="AW51" i="63"/>
  <c r="AU51" i="63"/>
  <c r="AS51" i="63"/>
  <c r="AQ51" i="63"/>
  <c r="AO51" i="63"/>
  <c r="AM51" i="63"/>
  <c r="AK51" i="63"/>
  <c r="AI51" i="63"/>
  <c r="AG51" i="63"/>
  <c r="BC51" i="63"/>
  <c r="AJ69" i="77"/>
  <c r="AH69" i="77"/>
  <c r="BD69" i="77"/>
  <c r="BB69" i="77"/>
  <c r="AZ69" i="77"/>
  <c r="AX69" i="77"/>
  <c r="AV69" i="77"/>
  <c r="AN69" i="77"/>
  <c r="AT69" i="77"/>
  <c r="AR69" i="77"/>
  <c r="AP69" i="77"/>
  <c r="AL69" i="77"/>
  <c r="BC51" i="71"/>
  <c r="AQ51" i="71"/>
  <c r="AO51" i="71"/>
  <c r="AM51" i="71"/>
  <c r="AK51" i="71"/>
  <c r="AI51" i="71"/>
  <c r="AG51" i="71"/>
  <c r="BA51" i="71"/>
  <c r="AY51" i="71"/>
  <c r="AW51" i="71"/>
  <c r="AU51" i="71"/>
  <c r="AS51" i="71"/>
  <c r="BA51" i="70"/>
  <c r="AY51" i="70"/>
  <c r="AW51" i="70"/>
  <c r="BC51" i="70"/>
  <c r="AU51" i="70"/>
  <c r="AS51" i="70"/>
  <c r="AQ51" i="70"/>
  <c r="AO51" i="70"/>
  <c r="AM51" i="70"/>
  <c r="AI51" i="70"/>
  <c r="AG51" i="70"/>
  <c r="AK51" i="70"/>
  <c r="AS111" i="73"/>
  <c r="AO111" i="73"/>
  <c r="AK111" i="73"/>
  <c r="AI111" i="73"/>
  <c r="AW111" i="73"/>
  <c r="AU111" i="73"/>
  <c r="AQ111" i="73"/>
  <c r="AM111" i="73"/>
  <c r="AG111" i="73"/>
  <c r="AY111" i="73"/>
  <c r="BC111" i="73"/>
  <c r="BA111" i="73"/>
  <c r="BC51" i="67"/>
  <c r="BC51" i="83" s="1"/>
  <c r="BA51" i="67"/>
  <c r="BA51" i="83" s="1"/>
  <c r="AY51" i="67"/>
  <c r="AY51" i="83" s="1"/>
  <c r="AW51" i="67"/>
  <c r="AW51" i="83" s="1"/>
  <c r="AU51" i="67"/>
  <c r="AU51" i="83" s="1"/>
  <c r="AS51" i="67"/>
  <c r="AS51" i="83" s="1"/>
  <c r="AQ51" i="67"/>
  <c r="AQ51" i="83" s="1"/>
  <c r="AO51" i="67"/>
  <c r="AO51" i="83" s="1"/>
  <c r="AM51" i="67"/>
  <c r="AM51" i="83" s="1"/>
  <c r="AK51" i="67"/>
  <c r="AK51" i="83" s="1"/>
  <c r="AI51" i="67"/>
  <c r="AI51" i="83" s="1"/>
  <c r="AG51" i="67"/>
  <c r="AG51" i="83" s="1"/>
  <c r="BC51" i="73"/>
  <c r="BA51" i="73"/>
  <c r="AY51" i="73"/>
  <c r="AW51" i="73"/>
  <c r="AU51" i="73"/>
  <c r="AS51" i="73"/>
  <c r="AQ51" i="73"/>
  <c r="AO51" i="73"/>
  <c r="AM51" i="73"/>
  <c r="AK51" i="73"/>
  <c r="AI51" i="73"/>
  <c r="AG51" i="73"/>
  <c r="AY51" i="64"/>
  <c r="BC51" i="64"/>
  <c r="BA51" i="64"/>
  <c r="AW51" i="64"/>
  <c r="AU51" i="64"/>
  <c r="AS51" i="64"/>
  <c r="AQ51" i="64"/>
  <c r="AO51" i="64"/>
  <c r="AM51" i="64"/>
  <c r="AK51" i="64"/>
  <c r="AI51" i="64"/>
  <c r="AG51" i="64"/>
  <c r="AD70" i="77"/>
  <c r="AD52" i="70"/>
  <c r="AD52" i="71"/>
  <c r="AD112" i="73"/>
  <c r="AD172" i="73"/>
  <c r="AD52" i="73"/>
  <c r="AD52" i="67"/>
  <c r="AD52" i="63"/>
  <c r="AD52" i="64"/>
  <c r="B13" i="84" l="1"/>
  <c r="B12" i="84"/>
  <c r="BE51" i="83"/>
  <c r="N8" i="76"/>
  <c r="P8" i="76" s="1"/>
  <c r="N19" i="81"/>
  <c r="P19" i="81" s="1"/>
  <c r="P31" i="80"/>
  <c r="P18" i="80"/>
  <c r="P32" i="80"/>
  <c r="N10" i="76"/>
  <c r="N13" i="76"/>
  <c r="N12" i="81"/>
  <c r="N23" i="81"/>
  <c r="N34" i="81"/>
  <c r="P15" i="80"/>
  <c r="P33" i="80"/>
  <c r="P13" i="80"/>
  <c r="P27" i="80"/>
  <c r="N15" i="76"/>
  <c r="N17" i="76"/>
  <c r="N9" i="81"/>
  <c r="N13" i="81"/>
  <c r="N17" i="81"/>
  <c r="P17" i="80"/>
  <c r="P7" i="80"/>
  <c r="P21" i="80"/>
  <c r="P8" i="80"/>
  <c r="N19" i="76"/>
  <c r="N21" i="81"/>
  <c r="N22" i="81"/>
  <c r="N27" i="81"/>
  <c r="N6" i="81"/>
  <c r="P19" i="80"/>
  <c r="P9" i="80"/>
  <c r="P23" i="80"/>
  <c r="P10" i="80"/>
  <c r="N9" i="76"/>
  <c r="N7" i="76"/>
  <c r="N31" i="81"/>
  <c r="N14" i="81"/>
  <c r="N16" i="81"/>
  <c r="N25" i="81"/>
  <c r="P22" i="80"/>
  <c r="P11" i="80"/>
  <c r="P25" i="80"/>
  <c r="P12" i="80"/>
  <c r="N5" i="76"/>
  <c r="N11" i="76"/>
  <c r="N10" i="81"/>
  <c r="N26" i="81"/>
  <c r="N29" i="81"/>
  <c r="N5" i="81"/>
  <c r="P24" i="80"/>
  <c r="P6" i="80"/>
  <c r="P20" i="80"/>
  <c r="P34" i="80"/>
  <c r="N14" i="76"/>
  <c r="N16" i="76"/>
  <c r="N28" i="81"/>
  <c r="N11" i="81"/>
  <c r="N15" i="81"/>
  <c r="N33" i="81"/>
  <c r="P26" i="80"/>
  <c r="P14" i="80"/>
  <c r="P28" i="80"/>
  <c r="N18" i="76"/>
  <c r="N12" i="76"/>
  <c r="N7" i="81"/>
  <c r="N20" i="81"/>
  <c r="N18" i="81"/>
  <c r="N8" i="81"/>
  <c r="P29" i="80"/>
  <c r="P16" i="80"/>
  <c r="P30" i="80"/>
  <c r="N6" i="76"/>
  <c r="N24" i="81"/>
  <c r="N30" i="81"/>
  <c r="N32" i="81"/>
  <c r="AU52" i="64"/>
  <c r="AM52" i="64"/>
  <c r="AW52" i="64"/>
  <c r="AS52" i="64"/>
  <c r="AQ52" i="64"/>
  <c r="AO52" i="64"/>
  <c r="AK52" i="64"/>
  <c r="AI52" i="64"/>
  <c r="AG52" i="64"/>
  <c r="BC52" i="64"/>
  <c r="BA52" i="64"/>
  <c r="AY52" i="64"/>
  <c r="AI52" i="67"/>
  <c r="AI52" i="83" s="1"/>
  <c r="AG52" i="67"/>
  <c r="AG52" i="83" s="1"/>
  <c r="BC52" i="67"/>
  <c r="BC52" i="83" s="1"/>
  <c r="BA52" i="67"/>
  <c r="BA52" i="83" s="1"/>
  <c r="AY52" i="67"/>
  <c r="AY52" i="83" s="1"/>
  <c r="AW52" i="67"/>
  <c r="AW52" i="83" s="1"/>
  <c r="AU52" i="67"/>
  <c r="AU52" i="83" s="1"/>
  <c r="AS52" i="67"/>
  <c r="AS52" i="83" s="1"/>
  <c r="AQ52" i="67"/>
  <c r="AQ52" i="83" s="1"/>
  <c r="AQ60" i="83" s="1"/>
  <c r="AO52" i="67"/>
  <c r="AO52" i="83" s="1"/>
  <c r="AM52" i="67"/>
  <c r="AM52" i="83" s="1"/>
  <c r="AM60" i="83" s="1"/>
  <c r="AK52" i="67"/>
  <c r="AK52" i="83" s="1"/>
  <c r="AQ52" i="73"/>
  <c r="AO52" i="73"/>
  <c r="AM52" i="73"/>
  <c r="AK52" i="73"/>
  <c r="AI52" i="73"/>
  <c r="BC52" i="73"/>
  <c r="BA52" i="73"/>
  <c r="AS52" i="73"/>
  <c r="AY52" i="73"/>
  <c r="AW52" i="73"/>
  <c r="AU52" i="73"/>
  <c r="AG52" i="73"/>
  <c r="BC52" i="63"/>
  <c r="BA52" i="63"/>
  <c r="AW52" i="63"/>
  <c r="AU52" i="63"/>
  <c r="AS52" i="63"/>
  <c r="AQ52" i="63"/>
  <c r="AO52" i="63"/>
  <c r="AM52" i="63"/>
  <c r="AK52" i="63"/>
  <c r="AI52" i="63"/>
  <c r="AG52" i="63"/>
  <c r="AY52" i="63"/>
  <c r="AY112" i="73"/>
  <c r="AU112" i="73"/>
  <c r="AS112" i="73"/>
  <c r="AO112" i="73"/>
  <c r="BC112" i="73"/>
  <c r="BA112" i="73"/>
  <c r="AW112" i="73"/>
  <c r="AQ112" i="73"/>
  <c r="AM112" i="73"/>
  <c r="AK112" i="73"/>
  <c r="AI112" i="73"/>
  <c r="AG112" i="73"/>
  <c r="BD70" i="77"/>
  <c r="BB70" i="77"/>
  <c r="AZ70" i="77"/>
  <c r="AX70" i="77"/>
  <c r="AV70" i="77"/>
  <c r="AR70" i="77"/>
  <c r="AP70" i="77"/>
  <c r="AN70" i="77"/>
  <c r="AL70" i="77"/>
  <c r="AJ70" i="77"/>
  <c r="AT70" i="77"/>
  <c r="AH70" i="77"/>
  <c r="AG52" i="71"/>
  <c r="BC52" i="71"/>
  <c r="AY52" i="71"/>
  <c r="AW52" i="71"/>
  <c r="AM52" i="71"/>
  <c r="AK52" i="71"/>
  <c r="AI52" i="71"/>
  <c r="BA52" i="71"/>
  <c r="AU52" i="71"/>
  <c r="AS52" i="71"/>
  <c r="AQ52" i="71"/>
  <c r="AO52" i="71"/>
  <c r="AS52" i="70"/>
  <c r="BC52" i="70"/>
  <c r="BA52" i="70"/>
  <c r="AY52" i="70"/>
  <c r="AW52" i="70"/>
  <c r="AU52" i="70"/>
  <c r="AQ52" i="70"/>
  <c r="AO52" i="70"/>
  <c r="AM52" i="70"/>
  <c r="AK52" i="70"/>
  <c r="AI52" i="70"/>
  <c r="AG52" i="70"/>
  <c r="AD71" i="77"/>
  <c r="AD53" i="73"/>
  <c r="AD173" i="73"/>
  <c r="BC172" i="73"/>
  <c r="BA172" i="73"/>
  <c r="AY172" i="73"/>
  <c r="AW172" i="73"/>
  <c r="AU172" i="73"/>
  <c r="AS172" i="73"/>
  <c r="AQ172" i="73"/>
  <c r="AM172" i="73"/>
  <c r="AK172" i="73"/>
  <c r="AG172" i="73"/>
  <c r="AO172" i="73"/>
  <c r="AI172" i="73"/>
  <c r="AD53" i="71"/>
  <c r="AD113" i="73"/>
  <c r="AD53" i="70"/>
  <c r="AD53" i="67"/>
  <c r="AD53" i="63"/>
  <c r="AD53" i="64"/>
  <c r="AR58" i="83" l="1"/>
  <c r="AR54" i="83"/>
  <c r="AR59" i="83"/>
  <c r="AQ61" i="83"/>
  <c r="M5" i="83" s="1"/>
  <c r="AR55" i="83"/>
  <c r="AR56" i="83"/>
  <c r="AR57" i="83"/>
  <c r="AR53" i="83"/>
  <c r="AR48" i="83"/>
  <c r="AR49" i="83"/>
  <c r="AR50" i="83"/>
  <c r="AR51" i="83"/>
  <c r="AN59" i="83"/>
  <c r="AN58" i="83"/>
  <c r="AN53" i="83"/>
  <c r="AN54" i="83"/>
  <c r="AM61" i="83"/>
  <c r="K5" i="83" s="1"/>
  <c r="AN55" i="83"/>
  <c r="AN56" i="83"/>
  <c r="AN57" i="83"/>
  <c r="AN48" i="83"/>
  <c r="AN49" i="83"/>
  <c r="AN50" i="83"/>
  <c r="AN51" i="83"/>
  <c r="AU60" i="83"/>
  <c r="AY60" i="83"/>
  <c r="AK60" i="83"/>
  <c r="AL52" i="83" s="1"/>
  <c r="AW60" i="83"/>
  <c r="AX52" i="83" s="1"/>
  <c r="AN52" i="83"/>
  <c r="BA60" i="83"/>
  <c r="BC60" i="83"/>
  <c r="BE52" i="83"/>
  <c r="BE60" i="83" s="1"/>
  <c r="AG60" i="83"/>
  <c r="AS60" i="83"/>
  <c r="AR52" i="83"/>
  <c r="AI60" i="83"/>
  <c r="AO60" i="83"/>
  <c r="AP52" i="83" s="1"/>
  <c r="P30" i="81"/>
  <c r="P28" i="81"/>
  <c r="P5" i="76"/>
  <c r="P27" i="81"/>
  <c r="P15" i="76"/>
  <c r="P24" i="81"/>
  <c r="P8" i="81"/>
  <c r="P16" i="76"/>
  <c r="P25" i="81"/>
  <c r="P22" i="81"/>
  <c r="P34" i="81"/>
  <c r="P6" i="76"/>
  <c r="P18" i="81"/>
  <c r="P14" i="76"/>
  <c r="P16" i="81"/>
  <c r="P21" i="81"/>
  <c r="P23" i="81"/>
  <c r="P20" i="81"/>
  <c r="P5" i="81"/>
  <c r="P14" i="81"/>
  <c r="P19" i="76"/>
  <c r="P12" i="81"/>
  <c r="P7" i="81"/>
  <c r="P29" i="81"/>
  <c r="P31" i="81"/>
  <c r="P17" i="81"/>
  <c r="P13" i="76"/>
  <c r="P12" i="76"/>
  <c r="P33" i="81"/>
  <c r="P26" i="81"/>
  <c r="P7" i="76"/>
  <c r="P13" i="81"/>
  <c r="P10" i="76"/>
  <c r="P18" i="76"/>
  <c r="P15" i="81"/>
  <c r="P10" i="81"/>
  <c r="P9" i="76"/>
  <c r="P9" i="81"/>
  <c r="P32" i="81"/>
  <c r="P11" i="81"/>
  <c r="P11" i="76"/>
  <c r="P6" i="81"/>
  <c r="P17" i="76"/>
  <c r="AJ71" i="77"/>
  <c r="AH71" i="77"/>
  <c r="BD71" i="77"/>
  <c r="BB71" i="77"/>
  <c r="AZ71" i="77"/>
  <c r="AX71" i="77"/>
  <c r="AV71" i="77"/>
  <c r="AN71" i="77"/>
  <c r="AT71" i="77"/>
  <c r="AR71" i="77"/>
  <c r="AP71" i="77"/>
  <c r="AL71" i="77"/>
  <c r="BA53" i="70"/>
  <c r="AY53" i="70"/>
  <c r="AW53" i="70"/>
  <c r="AU53" i="70"/>
  <c r="AS53" i="70"/>
  <c r="AK53" i="70"/>
  <c r="AI53" i="70"/>
  <c r="AG53" i="70"/>
  <c r="AQ53" i="70"/>
  <c r="AO53" i="70"/>
  <c r="AM53" i="70"/>
  <c r="BC53" i="70"/>
  <c r="AS113" i="73"/>
  <c r="AO113" i="73"/>
  <c r="AK113" i="73"/>
  <c r="AI113" i="73"/>
  <c r="BC113" i="73"/>
  <c r="BA113" i="73"/>
  <c r="AY113" i="73"/>
  <c r="AW113" i="73"/>
  <c r="AU113" i="73"/>
  <c r="AQ113" i="73"/>
  <c r="AM113" i="73"/>
  <c r="AG113" i="73"/>
  <c r="AI53" i="67"/>
  <c r="AG53" i="67"/>
  <c r="BC53" i="67"/>
  <c r="BA53" i="67"/>
  <c r="AY53" i="67"/>
  <c r="AW53" i="67"/>
  <c r="AU53" i="67"/>
  <c r="AS53" i="67"/>
  <c r="AQ53" i="67"/>
  <c r="AO53" i="67"/>
  <c r="AM53" i="67"/>
  <c r="AK53" i="67"/>
  <c r="BC53" i="71"/>
  <c r="AQ53" i="71"/>
  <c r="AO53" i="71"/>
  <c r="AM53" i="71"/>
  <c r="AK53" i="71"/>
  <c r="AI53" i="71"/>
  <c r="AG53" i="71"/>
  <c r="BA53" i="71"/>
  <c r="AY53" i="71"/>
  <c r="AW53" i="71"/>
  <c r="AU53" i="71"/>
  <c r="AS53" i="71"/>
  <c r="BC53" i="64"/>
  <c r="AY53" i="64"/>
  <c r="BA53" i="64"/>
  <c r="AW53" i="64"/>
  <c r="AU53" i="64"/>
  <c r="AS53" i="64"/>
  <c r="AQ53" i="64"/>
  <c r="AO53" i="64"/>
  <c r="AM53" i="64"/>
  <c r="AK53" i="64"/>
  <c r="AI53" i="64"/>
  <c r="AG53" i="64"/>
  <c r="BA53" i="63"/>
  <c r="AY53" i="63"/>
  <c r="AW53" i="63"/>
  <c r="AU53" i="63"/>
  <c r="AS53" i="63"/>
  <c r="AQ53" i="63"/>
  <c r="AO53" i="63"/>
  <c r="AM53" i="63"/>
  <c r="AK53" i="63"/>
  <c r="AI53" i="63"/>
  <c r="AG53" i="63"/>
  <c r="BC53" i="63"/>
  <c r="BC53" i="73"/>
  <c r="BA53" i="73"/>
  <c r="AY53" i="73"/>
  <c r="AW53" i="73"/>
  <c r="AU53" i="73"/>
  <c r="AS53" i="73"/>
  <c r="AQ53" i="73"/>
  <c r="AO53" i="73"/>
  <c r="AM53" i="73"/>
  <c r="AK53" i="73"/>
  <c r="AI53" i="73"/>
  <c r="AG53" i="73"/>
  <c r="AD72" i="77"/>
  <c r="AD54" i="71"/>
  <c r="AD54" i="73"/>
  <c r="AQ173" i="73"/>
  <c r="AO173" i="73"/>
  <c r="AM173" i="73"/>
  <c r="AK173" i="73"/>
  <c r="AI173" i="73"/>
  <c r="AG173" i="73"/>
  <c r="BC173" i="73"/>
  <c r="BA173" i="73"/>
  <c r="AY173" i="73"/>
  <c r="AW173" i="73"/>
  <c r="AU173" i="73"/>
  <c r="AS173" i="73"/>
  <c r="AD174" i="73"/>
  <c r="AD54" i="70"/>
  <c r="BE52" i="73"/>
  <c r="AD114" i="73"/>
  <c r="BE112" i="73"/>
  <c r="BE172" i="73"/>
  <c r="AD54" i="67"/>
  <c r="AD54" i="63"/>
  <c r="AD54" i="64"/>
  <c r="BF58" i="83" l="1"/>
  <c r="BF54" i="83"/>
  <c r="BE61" i="83"/>
  <c r="T5" i="83" s="1"/>
  <c r="BF55" i="83"/>
  <c r="BF56" i="83"/>
  <c r="BF57" i="83"/>
  <c r="BF53" i="83"/>
  <c r="BF59" i="83"/>
  <c r="BF48" i="83"/>
  <c r="BF49" i="83"/>
  <c r="BF50" i="83"/>
  <c r="AJ59" i="83"/>
  <c r="AJ53" i="83"/>
  <c r="AJ54" i="83"/>
  <c r="AJ58" i="83"/>
  <c r="AI61" i="83"/>
  <c r="I5" i="83" s="1"/>
  <c r="AJ55" i="83"/>
  <c r="AJ56" i="83"/>
  <c r="AJ57" i="83"/>
  <c r="AJ48" i="83"/>
  <c r="AJ49" i="83"/>
  <c r="AJ50" i="83"/>
  <c r="AJ51" i="83"/>
  <c r="BD58" i="83"/>
  <c r="BD56" i="83"/>
  <c r="BD57" i="83"/>
  <c r="BD53" i="83"/>
  <c r="BD54" i="83"/>
  <c r="BD59" i="83"/>
  <c r="BC61" i="83"/>
  <c r="S5" i="83" s="1"/>
  <c r="BD55" i="83"/>
  <c r="BD48" i="83"/>
  <c r="BD49" i="83"/>
  <c r="BD50" i="83"/>
  <c r="BD51" i="83"/>
  <c r="AZ58" i="83"/>
  <c r="AZ59" i="83"/>
  <c r="AZ53" i="83"/>
  <c r="AZ54" i="83"/>
  <c r="AY61" i="83"/>
  <c r="Q5" i="83" s="1"/>
  <c r="AZ55" i="83"/>
  <c r="AZ56" i="83"/>
  <c r="AZ57" i="83"/>
  <c r="AZ48" i="83"/>
  <c r="AZ49" i="83"/>
  <c r="AZ50" i="83"/>
  <c r="AZ51" i="83"/>
  <c r="AJ52" i="83"/>
  <c r="BB59" i="83"/>
  <c r="BB58" i="83"/>
  <c r="BB57" i="83"/>
  <c r="BB53" i="83"/>
  <c r="BB54" i="83"/>
  <c r="BA61" i="83"/>
  <c r="R5" i="83" s="1"/>
  <c r="BB55" i="83"/>
  <c r="BB56" i="83"/>
  <c r="BB48" i="83"/>
  <c r="BB49" i="83"/>
  <c r="BB50" i="83"/>
  <c r="BB51" i="83"/>
  <c r="AZ52" i="83"/>
  <c r="BD52" i="83"/>
  <c r="AN60" i="83"/>
  <c r="AT56" i="83"/>
  <c r="AT57" i="83"/>
  <c r="AT53" i="83"/>
  <c r="AT54" i="83"/>
  <c r="AT59" i="83"/>
  <c r="AS61" i="83"/>
  <c r="N5" i="83" s="1"/>
  <c r="AT55" i="83"/>
  <c r="AT58" i="83"/>
  <c r="AT48" i="83"/>
  <c r="AT49" i="83"/>
  <c r="AT50" i="83"/>
  <c r="AT51" i="83"/>
  <c r="BF51" i="83"/>
  <c r="AH58" i="83"/>
  <c r="AH59" i="83"/>
  <c r="AH53" i="83"/>
  <c r="AH54" i="83"/>
  <c r="AG61" i="83"/>
  <c r="H5" i="83" s="1"/>
  <c r="AH55" i="83"/>
  <c r="AH56" i="83"/>
  <c r="AH57" i="83"/>
  <c r="AH48" i="83"/>
  <c r="AH49" i="83"/>
  <c r="AH50" i="83"/>
  <c r="AH51" i="83"/>
  <c r="AX59" i="83"/>
  <c r="AX56" i="83"/>
  <c r="AX57" i="83"/>
  <c r="AX53" i="83"/>
  <c r="AX54" i="83"/>
  <c r="AW61" i="83"/>
  <c r="P5" i="83" s="1"/>
  <c r="AX55" i="83"/>
  <c r="AX58" i="83"/>
  <c r="AX48" i="83"/>
  <c r="AX49" i="83"/>
  <c r="AX50" i="83"/>
  <c r="AX51" i="83"/>
  <c r="AV53" i="83"/>
  <c r="AV54" i="83"/>
  <c r="AU61" i="83"/>
  <c r="O5" i="83" s="1"/>
  <c r="AV55" i="83"/>
  <c r="AV58" i="83"/>
  <c r="AV56" i="83"/>
  <c r="AV59" i="83"/>
  <c r="AV57" i="83"/>
  <c r="AV48" i="83"/>
  <c r="AV49" i="83"/>
  <c r="AV50" i="83"/>
  <c r="AV51" i="83"/>
  <c r="AH52" i="83"/>
  <c r="BB52" i="83"/>
  <c r="AV52" i="83"/>
  <c r="AP54" i="83"/>
  <c r="AP59" i="83"/>
  <c r="AO61" i="83"/>
  <c r="L5" i="83" s="1"/>
  <c r="AP55" i="83"/>
  <c r="AP56" i="83"/>
  <c r="AP57" i="83"/>
  <c r="AP58" i="83"/>
  <c r="AP53" i="83"/>
  <c r="AP48" i="83"/>
  <c r="AP49" i="83"/>
  <c r="AP50" i="83"/>
  <c r="AP51" i="83"/>
  <c r="BF52" i="83"/>
  <c r="AL58" i="83"/>
  <c r="AL59" i="83"/>
  <c r="AK61" i="83"/>
  <c r="J5" i="83" s="1"/>
  <c r="AL55" i="83"/>
  <c r="AL56" i="83"/>
  <c r="AL57" i="83"/>
  <c r="AL53" i="83"/>
  <c r="AL54" i="83"/>
  <c r="AL48" i="83"/>
  <c r="AL49" i="83"/>
  <c r="AL50" i="83"/>
  <c r="AL51" i="83"/>
  <c r="AT52" i="83"/>
  <c r="AR60" i="83"/>
  <c r="BC54" i="63"/>
  <c r="BA54" i="63"/>
  <c r="AW54" i="63"/>
  <c r="AU54" i="63"/>
  <c r="AS54" i="63"/>
  <c r="AQ54" i="63"/>
  <c r="AO54" i="63"/>
  <c r="AM54" i="63"/>
  <c r="AK54" i="63"/>
  <c r="AI54" i="63"/>
  <c r="AG54" i="63"/>
  <c r="AY54" i="63"/>
  <c r="AY114" i="73"/>
  <c r="AU114" i="73"/>
  <c r="AS114" i="73"/>
  <c r="AO114" i="73"/>
  <c r="AQ114" i="73"/>
  <c r="AM114" i="73"/>
  <c r="AK114" i="73"/>
  <c r="AI114" i="73"/>
  <c r="AG114" i="73"/>
  <c r="AW114" i="73"/>
  <c r="BC114" i="73"/>
  <c r="BA114" i="73"/>
  <c r="BD72" i="77"/>
  <c r="BB72" i="77"/>
  <c r="AZ72" i="77"/>
  <c r="AX72" i="77"/>
  <c r="AV72" i="77"/>
  <c r="AT72" i="77"/>
  <c r="AR72" i="77"/>
  <c r="AP72" i="77"/>
  <c r="AN72" i="77"/>
  <c r="AL72" i="77"/>
  <c r="AJ72" i="77"/>
  <c r="AH72" i="77"/>
  <c r="AQ54" i="73"/>
  <c r="AO54" i="73"/>
  <c r="AM54" i="73"/>
  <c r="AK54" i="73"/>
  <c r="AI54" i="73"/>
  <c r="BC54" i="73"/>
  <c r="BA54" i="73"/>
  <c r="AS54" i="73"/>
  <c r="AY54" i="73"/>
  <c r="AW54" i="73"/>
  <c r="AU54" i="73"/>
  <c r="AG54" i="73"/>
  <c r="AI54" i="67"/>
  <c r="AG54" i="67"/>
  <c r="BC54" i="67"/>
  <c r="BA54" i="67"/>
  <c r="AY54" i="67"/>
  <c r="AW54" i="67"/>
  <c r="AU54" i="67"/>
  <c r="AS54" i="67"/>
  <c r="AQ54" i="67"/>
  <c r="AO54" i="67"/>
  <c r="AM54" i="67"/>
  <c r="AK54" i="67"/>
  <c r="AS54" i="70"/>
  <c r="BC54" i="70"/>
  <c r="BA54" i="70"/>
  <c r="AY54" i="70"/>
  <c r="AW54" i="70"/>
  <c r="AQ54" i="70"/>
  <c r="AO54" i="70"/>
  <c r="AM54" i="70"/>
  <c r="AK54" i="70"/>
  <c r="AI54" i="70"/>
  <c r="AG54" i="70"/>
  <c r="AU54" i="70"/>
  <c r="AG54" i="71"/>
  <c r="BC54" i="71"/>
  <c r="AY54" i="71"/>
  <c r="AW54" i="71"/>
  <c r="BA54" i="71"/>
  <c r="AU54" i="71"/>
  <c r="AS54" i="71"/>
  <c r="AQ54" i="71"/>
  <c r="AO54" i="71"/>
  <c r="AM54" i="71"/>
  <c r="AK54" i="71"/>
  <c r="AI54" i="71"/>
  <c r="AU54" i="64"/>
  <c r="AM54" i="64"/>
  <c r="BC54" i="64"/>
  <c r="BA54" i="64"/>
  <c r="AY54" i="64"/>
  <c r="AW54" i="64"/>
  <c r="AS54" i="64"/>
  <c r="AQ54" i="64"/>
  <c r="AO54" i="64"/>
  <c r="AK54" i="64"/>
  <c r="AI54" i="64"/>
  <c r="AG54" i="64"/>
  <c r="AD73" i="77"/>
  <c r="BE53" i="73"/>
  <c r="AD55" i="73"/>
  <c r="AO174" i="73"/>
  <c r="AI174" i="73"/>
  <c r="AD175" i="73"/>
  <c r="BC174" i="73"/>
  <c r="BA174" i="73"/>
  <c r="AY174" i="73"/>
  <c r="AW174" i="73"/>
  <c r="AU174" i="73"/>
  <c r="AS174" i="73"/>
  <c r="AQ174" i="73"/>
  <c r="AM174" i="73"/>
  <c r="AK174" i="73"/>
  <c r="AG174" i="73"/>
  <c r="AD55" i="70"/>
  <c r="AD115" i="73"/>
  <c r="AD55" i="71"/>
  <c r="BE113" i="73"/>
  <c r="BE173" i="73"/>
  <c r="BE53" i="67"/>
  <c r="AD55" i="67"/>
  <c r="AD55" i="63"/>
  <c r="AD55" i="64"/>
  <c r="E6" i="83" l="1"/>
  <c r="E5" i="83"/>
  <c r="E4" i="83"/>
  <c r="E3" i="83"/>
  <c r="AP60" i="83"/>
  <c r="AT60" i="83"/>
  <c r="BD60" i="83"/>
  <c r="E12" i="83"/>
  <c r="E9" i="83"/>
  <c r="E13" i="83"/>
  <c r="E7" i="83"/>
  <c r="E11" i="83"/>
  <c r="E8" i="83"/>
  <c r="E10" i="83"/>
  <c r="AV60" i="83"/>
  <c r="AH60" i="83"/>
  <c r="AZ60" i="83"/>
  <c r="AJ60" i="83"/>
  <c r="AL60" i="83"/>
  <c r="AX60" i="83"/>
  <c r="BB60" i="83"/>
  <c r="E2" i="83"/>
  <c r="BF60" i="83"/>
  <c r="BC55" i="64"/>
  <c r="AY55" i="64"/>
  <c r="AG55" i="64"/>
  <c r="BA55" i="64"/>
  <c r="AW55" i="64"/>
  <c r="AU55" i="64"/>
  <c r="AS55" i="64"/>
  <c r="AQ55" i="64"/>
  <c r="AO55" i="64"/>
  <c r="AM55" i="64"/>
  <c r="AK55" i="64"/>
  <c r="AI55" i="64"/>
  <c r="BC55" i="73"/>
  <c r="BA55" i="73"/>
  <c r="AY55" i="73"/>
  <c r="AW55" i="73"/>
  <c r="AU55" i="73"/>
  <c r="AS55" i="73"/>
  <c r="AQ55" i="73"/>
  <c r="AO55" i="73"/>
  <c r="AM55" i="73"/>
  <c r="AK55" i="73"/>
  <c r="AI55" i="73"/>
  <c r="AG55" i="73"/>
  <c r="BA55" i="63"/>
  <c r="AY55" i="63"/>
  <c r="AW55" i="63"/>
  <c r="AU55" i="63"/>
  <c r="AS55" i="63"/>
  <c r="AQ55" i="63"/>
  <c r="AO55" i="63"/>
  <c r="AM55" i="63"/>
  <c r="AK55" i="63"/>
  <c r="AI55" i="63"/>
  <c r="AG55" i="63"/>
  <c r="BC55" i="63"/>
  <c r="BC55" i="71"/>
  <c r="AQ55" i="71"/>
  <c r="AO55" i="71"/>
  <c r="AM55" i="71"/>
  <c r="AK55" i="71"/>
  <c r="AI55" i="71"/>
  <c r="AG55" i="71"/>
  <c r="BA55" i="71"/>
  <c r="AY55" i="71"/>
  <c r="AW55" i="71"/>
  <c r="AU55" i="71"/>
  <c r="AS55" i="71"/>
  <c r="AS115" i="73"/>
  <c r="AO115" i="73"/>
  <c r="AK115" i="73"/>
  <c r="AI115" i="73"/>
  <c r="BC115" i="73"/>
  <c r="BA115" i="73"/>
  <c r="AY115" i="73"/>
  <c r="AW115" i="73"/>
  <c r="AU115" i="73"/>
  <c r="AQ115" i="73"/>
  <c r="AM115" i="73"/>
  <c r="AG115" i="73"/>
  <c r="BA55" i="70"/>
  <c r="AY55" i="70"/>
  <c r="AW55" i="70"/>
  <c r="AU55" i="70"/>
  <c r="AS55" i="70"/>
  <c r="BC55" i="70"/>
  <c r="AQ55" i="70"/>
  <c r="AO55" i="70"/>
  <c r="AM55" i="70"/>
  <c r="AK55" i="70"/>
  <c r="AI55" i="70"/>
  <c r="AG55" i="70"/>
  <c r="AJ73" i="77"/>
  <c r="AH73" i="77"/>
  <c r="BD73" i="77"/>
  <c r="BB73" i="77"/>
  <c r="AZ73" i="77"/>
  <c r="AX73" i="77"/>
  <c r="AV73" i="77"/>
  <c r="AN73" i="77"/>
  <c r="AT73" i="77"/>
  <c r="AR73" i="77"/>
  <c r="AP73" i="77"/>
  <c r="AL73" i="77"/>
  <c r="AW55" i="67"/>
  <c r="AM55" i="67"/>
  <c r="AK55" i="67"/>
  <c r="AI55" i="67"/>
  <c r="AG55" i="67"/>
  <c r="BC55" i="67"/>
  <c r="BA55" i="67"/>
  <c r="AY55" i="67"/>
  <c r="AU55" i="67"/>
  <c r="AS55" i="67"/>
  <c r="AQ55" i="67"/>
  <c r="AO55" i="67"/>
  <c r="AD74" i="77"/>
  <c r="AD116" i="73"/>
  <c r="AD56" i="70"/>
  <c r="BE114" i="73"/>
  <c r="AD56" i="73"/>
  <c r="AG175" i="73"/>
  <c r="AD176" i="73"/>
  <c r="BC175" i="73"/>
  <c r="BA175" i="73"/>
  <c r="AY175" i="73"/>
  <c r="AW175" i="73"/>
  <c r="AU175" i="73"/>
  <c r="AS175" i="73"/>
  <c r="AQ175" i="73"/>
  <c r="AO175" i="73"/>
  <c r="AM175" i="73"/>
  <c r="AK175" i="73"/>
  <c r="AI175" i="73"/>
  <c r="BE54" i="73"/>
  <c r="AD56" i="71"/>
  <c r="BE174" i="73"/>
  <c r="BE54" i="67"/>
  <c r="AD56" i="67"/>
  <c r="AD56" i="63"/>
  <c r="AD56" i="64"/>
  <c r="AY116" i="73" l="1"/>
  <c r="AU116" i="73"/>
  <c r="AS116" i="73"/>
  <c r="AO116" i="73"/>
  <c r="BC116" i="73"/>
  <c r="BA116" i="73"/>
  <c r="AW116" i="73"/>
  <c r="AQ116" i="73"/>
  <c r="AM116" i="73"/>
  <c r="AK116" i="73"/>
  <c r="AI116" i="73"/>
  <c r="AG116" i="73"/>
  <c r="AQ56" i="73"/>
  <c r="AO56" i="73"/>
  <c r="AM56" i="73"/>
  <c r="AK56" i="73"/>
  <c r="AI56" i="73"/>
  <c r="BC56" i="73"/>
  <c r="BA56" i="73"/>
  <c r="AS56" i="73"/>
  <c r="AY56" i="73"/>
  <c r="AW56" i="73"/>
  <c r="AU56" i="73"/>
  <c r="AG56" i="73"/>
  <c r="AI56" i="67"/>
  <c r="AG56" i="67"/>
  <c r="BC56" i="67"/>
  <c r="BA56" i="67"/>
  <c r="AY56" i="67"/>
  <c r="AW56" i="67"/>
  <c r="AU56" i="67"/>
  <c r="AS56" i="67"/>
  <c r="AQ56" i="67"/>
  <c r="AO56" i="67"/>
  <c r="AM56" i="67"/>
  <c r="AK56" i="67"/>
  <c r="BD74" i="77"/>
  <c r="BB74" i="77"/>
  <c r="AZ74" i="77"/>
  <c r="AX74" i="77"/>
  <c r="AV74" i="77"/>
  <c r="AT74" i="77"/>
  <c r="AR74" i="77"/>
  <c r="AP74" i="77"/>
  <c r="AN74" i="77"/>
  <c r="AL74" i="77"/>
  <c r="AJ74" i="77"/>
  <c r="AH74" i="77"/>
  <c r="AS56" i="70"/>
  <c r="AQ56" i="70"/>
  <c r="AI56" i="70"/>
  <c r="AG56" i="70"/>
  <c r="BC56" i="70"/>
  <c r="BA56" i="70"/>
  <c r="AY56" i="70"/>
  <c r="AW56" i="70"/>
  <c r="AO56" i="70"/>
  <c r="AM56" i="70"/>
  <c r="AK56" i="70"/>
  <c r="AU56" i="70"/>
  <c r="AU56" i="64"/>
  <c r="AM56" i="64"/>
  <c r="BC56" i="64"/>
  <c r="BA56" i="64"/>
  <c r="AY56" i="64"/>
  <c r="AW56" i="64"/>
  <c r="AS56" i="64"/>
  <c r="AQ56" i="64"/>
  <c r="AO56" i="64"/>
  <c r="AK56" i="64"/>
  <c r="AI56" i="64"/>
  <c r="AG56" i="64"/>
  <c r="BC56" i="63"/>
  <c r="BA56" i="63"/>
  <c r="AW56" i="63"/>
  <c r="AU56" i="63"/>
  <c r="AS56" i="63"/>
  <c r="AQ56" i="63"/>
  <c r="AO56" i="63"/>
  <c r="AM56" i="63"/>
  <c r="AK56" i="63"/>
  <c r="AI56" i="63"/>
  <c r="AG56" i="63"/>
  <c r="AY56" i="63"/>
  <c r="AD75" i="77"/>
  <c r="AD57" i="70"/>
  <c r="BE55" i="73"/>
  <c r="BE115" i="73"/>
  <c r="AD57" i="73"/>
  <c r="AD57" i="71"/>
  <c r="AU176" i="73"/>
  <c r="AS176" i="73"/>
  <c r="AQ176" i="73"/>
  <c r="AO176" i="73"/>
  <c r="AM176" i="73"/>
  <c r="AK176" i="73"/>
  <c r="AG176" i="73"/>
  <c r="AI176" i="73"/>
  <c r="AD177" i="73"/>
  <c r="BC176" i="73"/>
  <c r="BA176" i="73"/>
  <c r="AY176" i="73"/>
  <c r="AW176" i="73"/>
  <c r="BE175" i="73"/>
  <c r="AD117" i="73"/>
  <c r="AD57" i="67"/>
  <c r="BE55" i="67"/>
  <c r="AD57" i="63"/>
  <c r="AD57" i="64"/>
  <c r="BC57" i="73" l="1"/>
  <c r="BA57" i="73"/>
  <c r="AY57" i="73"/>
  <c r="AW57" i="73"/>
  <c r="AU57" i="73"/>
  <c r="AS57" i="73"/>
  <c r="AQ57" i="73"/>
  <c r="AO57" i="73"/>
  <c r="AM57" i="73"/>
  <c r="AK57" i="73"/>
  <c r="AI57" i="73"/>
  <c r="AG57" i="73"/>
  <c r="AD58" i="67"/>
  <c r="AW57" i="67"/>
  <c r="AI57" i="67"/>
  <c r="AU57" i="67"/>
  <c r="AS57" i="67"/>
  <c r="AQ57" i="67"/>
  <c r="AO57" i="67"/>
  <c r="AM57" i="67"/>
  <c r="AK57" i="67"/>
  <c r="AG57" i="67"/>
  <c r="BC57" i="67"/>
  <c r="BA57" i="67"/>
  <c r="AY57" i="67"/>
  <c r="AI57" i="71"/>
  <c r="AG57" i="71"/>
  <c r="BC57" i="71"/>
  <c r="BA57" i="71"/>
  <c r="AY57" i="71"/>
  <c r="AW57" i="71"/>
  <c r="AK57" i="71"/>
  <c r="AU57" i="71"/>
  <c r="AS57" i="71"/>
  <c r="AQ57" i="71"/>
  <c r="AO57" i="71"/>
  <c r="AM57" i="71"/>
  <c r="AS117" i="73"/>
  <c r="AO117" i="73"/>
  <c r="AK117" i="73"/>
  <c r="AI117" i="73"/>
  <c r="AW117" i="73"/>
  <c r="AU117" i="73"/>
  <c r="AQ117" i="73"/>
  <c r="AM117" i="73"/>
  <c r="AG117" i="73"/>
  <c r="AY117" i="73"/>
  <c r="BC117" i="73"/>
  <c r="BA117" i="73"/>
  <c r="AJ75" i="77"/>
  <c r="AH75" i="77"/>
  <c r="BD75" i="77"/>
  <c r="BB75" i="77"/>
  <c r="AZ75" i="77"/>
  <c r="AX75" i="77"/>
  <c r="AV75" i="77"/>
  <c r="AN75" i="77"/>
  <c r="AT75" i="77"/>
  <c r="AR75" i="77"/>
  <c r="AP75" i="77"/>
  <c r="AL75" i="77"/>
  <c r="BA57" i="70"/>
  <c r="AY57" i="70"/>
  <c r="AW57" i="70"/>
  <c r="AU57" i="70"/>
  <c r="AS57" i="70"/>
  <c r="BC57" i="70"/>
  <c r="AQ57" i="70"/>
  <c r="AO57" i="70"/>
  <c r="AM57" i="70"/>
  <c r="AI57" i="70"/>
  <c r="AG57" i="70"/>
  <c r="AK57" i="70"/>
  <c r="BC57" i="64"/>
  <c r="BA57" i="64"/>
  <c r="AY57" i="64"/>
  <c r="AU57" i="64"/>
  <c r="AO57" i="64"/>
  <c r="AM57" i="64"/>
  <c r="AK57" i="64"/>
  <c r="AI57" i="64"/>
  <c r="AG57" i="64"/>
  <c r="AW57" i="64"/>
  <c r="AS57" i="64"/>
  <c r="AQ57" i="64"/>
  <c r="BA57" i="63"/>
  <c r="AY57" i="63"/>
  <c r="AW57" i="63"/>
  <c r="AU57" i="63"/>
  <c r="AS57" i="63"/>
  <c r="AQ57" i="63"/>
  <c r="AO57" i="63"/>
  <c r="AM57" i="63"/>
  <c r="AK57" i="63"/>
  <c r="AI57" i="63"/>
  <c r="AG57" i="63"/>
  <c r="BC57" i="63"/>
  <c r="AD76" i="77"/>
  <c r="AD59" i="71"/>
  <c r="AD58" i="71"/>
  <c r="AD179" i="73"/>
  <c r="AU177" i="73"/>
  <c r="BC177" i="73"/>
  <c r="BA177" i="73"/>
  <c r="AY177" i="73"/>
  <c r="AW177" i="73"/>
  <c r="AS177" i="73"/>
  <c r="AI177" i="73"/>
  <c r="AQ177" i="73"/>
  <c r="AO177" i="73"/>
  <c r="AM177" i="73"/>
  <c r="AK177" i="73"/>
  <c r="AG177" i="73"/>
  <c r="AD178" i="73"/>
  <c r="BE116" i="73"/>
  <c r="BE176" i="73"/>
  <c r="AD118" i="73"/>
  <c r="AD119" i="73"/>
  <c r="AD59" i="70"/>
  <c r="AD58" i="70"/>
  <c r="BE56" i="73"/>
  <c r="AD58" i="73"/>
  <c r="AD59" i="73"/>
  <c r="AD58" i="64"/>
  <c r="AD58" i="63"/>
  <c r="BE56" i="67"/>
  <c r="AD59" i="67"/>
  <c r="AD59" i="63"/>
  <c r="AD59" i="64"/>
  <c r="AI59" i="67" l="1"/>
  <c r="AQ59" i="67"/>
  <c r="AO59" i="67"/>
  <c r="AM59" i="67"/>
  <c r="AK59" i="67"/>
  <c r="AG59" i="67"/>
  <c r="BC59" i="67"/>
  <c r="BA59" i="67"/>
  <c r="AY59" i="67"/>
  <c r="AW59" i="67"/>
  <c r="AU59" i="67"/>
  <c r="AS59" i="67"/>
  <c r="BC58" i="71"/>
  <c r="BA58" i="71"/>
  <c r="AY58" i="71"/>
  <c r="AQ58" i="71"/>
  <c r="AO58" i="71"/>
  <c r="AM58" i="71"/>
  <c r="AK58" i="71"/>
  <c r="AI58" i="71"/>
  <c r="AG58" i="71"/>
  <c r="AW58" i="71"/>
  <c r="AU58" i="71"/>
  <c r="AS58" i="71"/>
  <c r="AS119" i="73"/>
  <c r="AO119" i="73"/>
  <c r="AK119" i="73"/>
  <c r="AI119" i="73"/>
  <c r="AY119" i="73"/>
  <c r="AW119" i="73"/>
  <c r="AU119" i="73"/>
  <c r="AQ119" i="73"/>
  <c r="AM119" i="73"/>
  <c r="AG119" i="73"/>
  <c r="BC119" i="73"/>
  <c r="BA119" i="73"/>
  <c r="AI59" i="71"/>
  <c r="AG59" i="71"/>
  <c r="AM59" i="71"/>
  <c r="AK59" i="71"/>
  <c r="BC59" i="71"/>
  <c r="BA59" i="71"/>
  <c r="AY59" i="71"/>
  <c r="AW59" i="71"/>
  <c r="AU59" i="71"/>
  <c r="AS59" i="71"/>
  <c r="AQ59" i="71"/>
  <c r="AO59" i="71"/>
  <c r="BD76" i="77"/>
  <c r="BB76" i="77"/>
  <c r="AZ76" i="77"/>
  <c r="AX76" i="77"/>
  <c r="AV76" i="77"/>
  <c r="AT76" i="77"/>
  <c r="AR76" i="77"/>
  <c r="AP76" i="77"/>
  <c r="AN76" i="77"/>
  <c r="AL76" i="77"/>
  <c r="AJ76" i="77"/>
  <c r="AH76" i="77"/>
  <c r="AQ58" i="73"/>
  <c r="AO58" i="73"/>
  <c r="AM58" i="73"/>
  <c r="AK58" i="73"/>
  <c r="AI58" i="73"/>
  <c r="BC58" i="73"/>
  <c r="BA58" i="73"/>
  <c r="AS58" i="73"/>
  <c r="AY58" i="73"/>
  <c r="AW58" i="73"/>
  <c r="AU58" i="73"/>
  <c r="AG58" i="73"/>
  <c r="AQ59" i="70"/>
  <c r="AM59" i="70"/>
  <c r="AO59" i="70"/>
  <c r="AK59" i="70"/>
  <c r="AI59" i="70"/>
  <c r="AG59" i="70"/>
  <c r="BC59" i="70"/>
  <c r="BA59" i="70"/>
  <c r="AY59" i="70"/>
  <c r="AW59" i="70"/>
  <c r="AU59" i="70"/>
  <c r="AS59" i="70"/>
  <c r="AK59" i="64"/>
  <c r="AG59" i="64"/>
  <c r="AQ59" i="64"/>
  <c r="AO59" i="64"/>
  <c r="AM59" i="64"/>
  <c r="AI59" i="64"/>
  <c r="BC59" i="64"/>
  <c r="BA59" i="64"/>
  <c r="AY59" i="64"/>
  <c r="AW59" i="64"/>
  <c r="AU59" i="64"/>
  <c r="AS59" i="64"/>
  <c r="AY118" i="73"/>
  <c r="AU118" i="73"/>
  <c r="AS118" i="73"/>
  <c r="AO118" i="73"/>
  <c r="BC118" i="73"/>
  <c r="BA118" i="73"/>
  <c r="AW118" i="73"/>
  <c r="AQ118" i="73"/>
  <c r="AM118" i="73"/>
  <c r="AK118" i="73"/>
  <c r="AI118" i="73"/>
  <c r="AG118" i="73"/>
  <c r="BC58" i="63"/>
  <c r="BA58" i="63"/>
  <c r="AY58" i="63"/>
  <c r="AW58" i="63"/>
  <c r="AU58" i="63"/>
  <c r="AS58" i="63"/>
  <c r="AQ58" i="63"/>
  <c r="AO58" i="63"/>
  <c r="AM58" i="63"/>
  <c r="AK58" i="63"/>
  <c r="AI58" i="63"/>
  <c r="AG58" i="63"/>
  <c r="BC59" i="73"/>
  <c r="BA59" i="73"/>
  <c r="AY59" i="73"/>
  <c r="AW59" i="73"/>
  <c r="AU59" i="73"/>
  <c r="AS59" i="73"/>
  <c r="AQ59" i="73"/>
  <c r="AO59" i="73"/>
  <c r="AM59" i="73"/>
  <c r="AK59" i="73"/>
  <c r="AI59" i="73"/>
  <c r="AG59" i="73"/>
  <c r="AI58" i="67"/>
  <c r="AG58" i="67"/>
  <c r="BC58" i="67"/>
  <c r="BA58" i="67"/>
  <c r="AY58" i="67"/>
  <c r="AW58" i="67"/>
  <c r="AU58" i="67"/>
  <c r="AS58" i="67"/>
  <c r="AQ58" i="67"/>
  <c r="AO58" i="67"/>
  <c r="AM58" i="67"/>
  <c r="AK58" i="67"/>
  <c r="AS58" i="70"/>
  <c r="AQ58" i="70"/>
  <c r="BA58" i="70"/>
  <c r="AY58" i="70"/>
  <c r="AW58" i="70"/>
  <c r="AU58" i="70"/>
  <c r="AO58" i="70"/>
  <c r="AM58" i="70"/>
  <c r="AK58" i="70"/>
  <c r="AI58" i="70"/>
  <c r="AG58" i="70"/>
  <c r="BC58" i="70"/>
  <c r="BA58" i="64"/>
  <c r="AW58" i="64"/>
  <c r="AU58" i="64"/>
  <c r="AS58" i="64"/>
  <c r="AQ58" i="64"/>
  <c r="AO58" i="64"/>
  <c r="AM58" i="64"/>
  <c r="BC58" i="64"/>
  <c r="AY58" i="64"/>
  <c r="AK58" i="64"/>
  <c r="AI58" i="64"/>
  <c r="AG58" i="64"/>
  <c r="AQ59" i="63"/>
  <c r="AO59" i="63"/>
  <c r="AM59" i="63"/>
  <c r="AK59" i="63"/>
  <c r="AI59" i="63"/>
  <c r="AG59" i="63"/>
  <c r="BC59" i="63"/>
  <c r="BA59" i="63"/>
  <c r="AY59" i="63"/>
  <c r="AW59" i="63"/>
  <c r="AU59" i="63"/>
  <c r="AS59" i="63"/>
  <c r="AD77" i="77"/>
  <c r="BA178" i="73"/>
  <c r="AY178" i="73"/>
  <c r="AW178" i="73"/>
  <c r="AU178" i="73"/>
  <c r="AS178" i="73"/>
  <c r="AQ178" i="73"/>
  <c r="AM178" i="73"/>
  <c r="AK178" i="73"/>
  <c r="AG178" i="73"/>
  <c r="AO178" i="73"/>
  <c r="AI178" i="73"/>
  <c r="BC178" i="73"/>
  <c r="BE177" i="73"/>
  <c r="BE117" i="73"/>
  <c r="BE57" i="71"/>
  <c r="BE57" i="73"/>
  <c r="BC179" i="73"/>
  <c r="BA179" i="73"/>
  <c r="AY179" i="73"/>
  <c r="AW179" i="73"/>
  <c r="AU179" i="73"/>
  <c r="AS179" i="73"/>
  <c r="AQ179" i="73"/>
  <c r="AO179" i="73"/>
  <c r="AM179" i="73"/>
  <c r="AK179" i="73"/>
  <c r="AI179" i="73"/>
  <c r="AG179" i="73"/>
  <c r="BE57" i="67"/>
  <c r="BE58" i="67" l="1"/>
  <c r="AJ77" i="77"/>
  <c r="AH77" i="77"/>
  <c r="BD77" i="77"/>
  <c r="BB77" i="77"/>
  <c r="AZ77" i="77"/>
  <c r="AX77" i="77"/>
  <c r="AV77" i="77"/>
  <c r="AN77" i="77"/>
  <c r="AT77" i="77"/>
  <c r="AR77" i="77"/>
  <c r="AP77" i="77"/>
  <c r="AL77" i="77"/>
  <c r="AD78" i="77"/>
  <c r="BE118" i="73"/>
  <c r="BE59" i="73"/>
  <c r="BE178" i="73"/>
  <c r="BE58" i="73"/>
  <c r="BE59" i="71"/>
  <c r="BE58" i="71"/>
  <c r="BE119" i="73"/>
  <c r="BE179" i="73"/>
  <c r="BE59" i="67"/>
  <c r="BE59" i="63"/>
  <c r="BE59" i="64"/>
  <c r="BD78" i="77" l="1"/>
  <c r="BB78" i="77"/>
  <c r="AZ78" i="77"/>
  <c r="AX78" i="77"/>
  <c r="AV78" i="77"/>
  <c r="AT78" i="77"/>
  <c r="AR78" i="77"/>
  <c r="AP78" i="77"/>
  <c r="AN78" i="77"/>
  <c r="AL78" i="77"/>
  <c r="AJ78" i="77"/>
  <c r="AH78" i="77"/>
  <c r="AD79" i="77"/>
  <c r="AJ79" i="77" l="1"/>
  <c r="AH79" i="77"/>
  <c r="BD79" i="77"/>
  <c r="BB79" i="77"/>
  <c r="AZ79" i="77"/>
  <c r="AX79" i="77"/>
  <c r="AV79" i="77"/>
  <c r="AN79" i="77"/>
  <c r="AT79" i="77"/>
  <c r="AR79" i="77"/>
  <c r="AP79" i="77"/>
  <c r="AL79" i="77"/>
  <c r="AD80" i="77"/>
  <c r="BD80" i="77" l="1"/>
  <c r="BB80" i="77"/>
  <c r="AZ80" i="77"/>
  <c r="AX80" i="77"/>
  <c r="AV80" i="77"/>
  <c r="AT80" i="77"/>
  <c r="AR80" i="77"/>
  <c r="AP80" i="77"/>
  <c r="AN80" i="77"/>
  <c r="AL80" i="77"/>
  <c r="AJ80" i="77"/>
  <c r="AH80" i="77"/>
  <c r="AD81" i="77"/>
  <c r="AJ81" i="77" l="1"/>
  <c r="AH81" i="77"/>
  <c r="BD81" i="77"/>
  <c r="BB81" i="77"/>
  <c r="AZ81" i="77"/>
  <c r="AX81" i="77"/>
  <c r="AV81" i="77"/>
  <c r="AN81" i="77"/>
  <c r="AR81" i="77"/>
  <c r="AP81" i="77"/>
  <c r="AL81" i="77"/>
  <c r="AT81" i="77"/>
  <c r="AD83" i="77"/>
  <c r="AD82" i="77"/>
  <c r="BD82" i="77" l="1"/>
  <c r="BB82" i="77"/>
  <c r="AZ82" i="77"/>
  <c r="AX82" i="77"/>
  <c r="AV82" i="77"/>
  <c r="AT82" i="77"/>
  <c r="AR82" i="77"/>
  <c r="AP82" i="77"/>
  <c r="AN82" i="77"/>
  <c r="AL82" i="77"/>
  <c r="AJ82" i="77"/>
  <c r="AH82" i="77"/>
  <c r="AJ83" i="77"/>
  <c r="AH83" i="77"/>
  <c r="AV83" i="77"/>
  <c r="AP83" i="77"/>
  <c r="AN83" i="77"/>
  <c r="BD83" i="77"/>
  <c r="BB83" i="77"/>
  <c r="AZ83" i="77"/>
  <c r="AX83" i="77"/>
  <c r="AT83" i="77"/>
  <c r="AR83" i="77"/>
  <c r="AL83" i="77"/>
  <c r="AT21" i="77" l="1"/>
  <c r="AU9" i="77" s="1"/>
  <c r="BB21" i="77"/>
  <c r="BC10" i="77" s="1"/>
  <c r="AL21" i="77"/>
  <c r="AM7" i="77" s="1"/>
  <c r="AR21" i="77"/>
  <c r="AS11" i="77" s="1"/>
  <c r="AJ21" i="77"/>
  <c r="AK20" i="77" s="1"/>
  <c r="BD21" i="77"/>
  <c r="BE7" i="77" s="1"/>
  <c r="AX21" i="77"/>
  <c r="AY5" i="77" s="1"/>
  <c r="AZ21" i="77"/>
  <c r="BA8" i="77" s="1"/>
  <c r="AV21" i="77"/>
  <c r="AW6" i="77" s="1"/>
  <c r="AN21" i="77"/>
  <c r="AO16" i="77" s="1"/>
  <c r="AP21" i="77"/>
  <c r="AQ16" i="77" s="1"/>
  <c r="AH21" i="77"/>
  <c r="AI6" i="77" s="1"/>
  <c r="AU5" i="77"/>
  <c r="BF15" i="77"/>
  <c r="BF14" i="77"/>
  <c r="BF18" i="77"/>
  <c r="BF11" i="77"/>
  <c r="BF12" i="77"/>
  <c r="BF20" i="77"/>
  <c r="BF16" i="77"/>
  <c r="BF6" i="77"/>
  <c r="BF7" i="77"/>
  <c r="BF13" i="77"/>
  <c r="BF8" i="77"/>
  <c r="BF9" i="77"/>
  <c r="BF17" i="77"/>
  <c r="BF19" i="77"/>
  <c r="BF10" i="77"/>
  <c r="BF4" i="77"/>
  <c r="BF5" i="77"/>
  <c r="BF3" i="77"/>
  <c r="AY75" i="73"/>
  <c r="AZ66" i="73" s="1"/>
  <c r="BC75" i="73"/>
  <c r="BC76" i="73" s="1"/>
  <c r="AW75" i="73"/>
  <c r="AX65" i="73" s="1"/>
  <c r="AM75" i="73"/>
  <c r="AN73" i="73" s="1"/>
  <c r="AU75" i="73"/>
  <c r="AV69" i="73" s="1"/>
  <c r="AO75" i="73"/>
  <c r="AP74" i="73" s="1"/>
  <c r="AK75" i="73"/>
  <c r="AL65" i="73" s="1"/>
  <c r="BA75" i="73"/>
  <c r="BA76" i="73" s="1"/>
  <c r="AI75" i="73"/>
  <c r="AJ73" i="73" s="1"/>
  <c r="AS75" i="73"/>
  <c r="AT66" i="73" s="1"/>
  <c r="AQ75" i="73"/>
  <c r="AQ76" i="73" s="1"/>
  <c r="BC124" i="73"/>
  <c r="AY15" i="73"/>
  <c r="AZ13" i="73" s="1"/>
  <c r="AO15" i="73"/>
  <c r="AP6" i="73" s="1"/>
  <c r="AK15" i="73"/>
  <c r="AL4" i="73" s="1"/>
  <c r="AS15" i="73"/>
  <c r="AT7" i="73" s="1"/>
  <c r="BA15" i="70"/>
  <c r="BB14" i="70" s="1"/>
  <c r="AI15" i="67"/>
  <c r="AJ9" i="67" s="1"/>
  <c r="BC15" i="67"/>
  <c r="BD7" i="67" s="1"/>
  <c r="AY15" i="67"/>
  <c r="AZ11" i="67" s="1"/>
  <c r="GC62" i="49"/>
  <c r="GC15" i="49"/>
  <c r="GC87" i="49"/>
  <c r="GG44" i="49"/>
  <c r="GH70" i="49"/>
  <c r="GH48" i="49"/>
  <c r="GK69" i="49"/>
  <c r="GI23" i="49"/>
  <c r="GC74" i="49"/>
  <c r="GE27" i="49"/>
  <c r="GB75" i="49"/>
  <c r="GC53" i="49"/>
  <c r="GH43" i="49"/>
  <c r="GF91" i="49"/>
  <c r="GP87" i="49"/>
  <c r="GK66" i="49"/>
  <c r="GF94" i="49"/>
  <c r="GI69" i="49"/>
  <c r="GF26" i="49"/>
  <c r="GC27" i="49"/>
  <c r="GK86" i="49"/>
  <c r="GG66" i="49"/>
  <c r="GE94" i="49"/>
  <c r="GK21" i="49"/>
  <c r="GK74" i="49"/>
  <c r="GP91" i="49"/>
  <c r="GG39" i="49"/>
  <c r="GK94" i="49"/>
  <c r="GB26" i="49"/>
  <c r="GP22" i="49"/>
  <c r="GK47" i="49"/>
  <c r="GP14" i="49"/>
  <c r="GG94" i="49"/>
  <c r="GG72" i="49"/>
  <c r="GI52" i="49"/>
  <c r="GP42" i="49"/>
  <c r="AJ63" i="73"/>
  <c r="AQ15" i="73"/>
  <c r="AQ16" i="73" s="1"/>
  <c r="M3" i="73" s="1"/>
  <c r="AM15" i="73"/>
  <c r="AN4" i="73" s="1"/>
  <c r="AW15" i="73"/>
  <c r="AX13" i="73" s="1"/>
  <c r="AM15" i="67"/>
  <c r="AN11" i="67" s="1"/>
  <c r="AU15" i="67"/>
  <c r="AV10" i="67" s="1"/>
  <c r="GK14" i="49"/>
  <c r="GB62" i="49"/>
  <c r="GB15" i="49"/>
  <c r="GB87" i="49"/>
  <c r="GG42" i="49"/>
  <c r="GF44" i="49"/>
  <c r="GG70" i="49"/>
  <c r="GG48" i="49"/>
  <c r="GF23" i="49"/>
  <c r="GH26" i="49"/>
  <c r="GB74" i="49"/>
  <c r="GD27" i="49"/>
  <c r="GP75" i="49"/>
  <c r="GG43" i="49"/>
  <c r="GE91" i="49"/>
  <c r="GP62" i="49"/>
  <c r="GK39" i="49"/>
  <c r="GE48" i="49"/>
  <c r="GC23" i="49"/>
  <c r="GP74" i="49"/>
  <c r="GD91" i="49"/>
  <c r="GD68" i="49"/>
  <c r="GD48" i="49"/>
  <c r="GE26" i="49"/>
  <c r="GC91" i="49"/>
  <c r="GB43" i="49"/>
  <c r="GP68" i="49"/>
  <c r="GH21" i="49"/>
  <c r="GK55" i="49"/>
  <c r="GI48" i="49"/>
  <c r="GE28" i="49"/>
  <c r="GI47" i="49"/>
  <c r="GH67" i="49"/>
  <c r="GF72" i="49"/>
  <c r="GB50" i="49"/>
  <c r="BC125" i="73"/>
  <c r="BA15" i="73"/>
  <c r="BB6" i="73" s="1"/>
  <c r="AQ15" i="67"/>
  <c r="AR13" i="67" s="1"/>
  <c r="GE44" i="49"/>
  <c r="GF43" i="49"/>
  <c r="GI14" i="49"/>
  <c r="GF22" i="49"/>
  <c r="GH69" i="49"/>
  <c r="GB27" i="49"/>
  <c r="GE43" i="49"/>
  <c r="GK51" i="49"/>
  <c r="GI90" i="49"/>
  <c r="GI71" i="49"/>
  <c r="GF86" i="49"/>
  <c r="GG71" i="49"/>
  <c r="GC39" i="49"/>
  <c r="GF71" i="49"/>
  <c r="GP21" i="49"/>
  <c r="GK19" i="49"/>
  <c r="GE21" i="49"/>
  <c r="GI19" i="49"/>
  <c r="GE67" i="49"/>
  <c r="GC75" i="49"/>
  <c r="AG75" i="73"/>
  <c r="AH65" i="73" s="1"/>
  <c r="AY124" i="73"/>
  <c r="AI125" i="73"/>
  <c r="AI15" i="73"/>
  <c r="AJ11" i="73" s="1"/>
  <c r="GB23" i="49"/>
  <c r="GF28" i="49"/>
  <c r="GK22" i="49"/>
  <c r="GD86" i="49"/>
  <c r="GE71" i="49"/>
  <c r="GH50" i="49"/>
  <c r="GD51" i="49"/>
  <c r="GB51" i="49"/>
  <c r="GE74" i="49"/>
  <c r="AT63" i="73"/>
  <c r="BA15" i="67"/>
  <c r="BB4" i="67" s="1"/>
  <c r="GG14" i="49"/>
  <c r="GI39" i="49"/>
  <c r="GE66" i="49"/>
  <c r="GC68" i="49"/>
  <c r="GE22" i="49"/>
  <c r="GB94" i="49"/>
  <c r="GC48" i="49"/>
  <c r="GG69" i="49"/>
  <c r="GK71" i="49"/>
  <c r="GD26" i="49"/>
  <c r="GP27" i="49"/>
  <c r="GC43" i="49"/>
  <c r="GB91" i="49"/>
  <c r="GF14" i="49"/>
  <c r="GH39" i="49"/>
  <c r="GD66" i="49"/>
  <c r="GD22" i="49"/>
  <c r="GB48" i="49"/>
  <c r="GF69" i="49"/>
  <c r="GC26" i="49"/>
  <c r="GH86" i="49"/>
  <c r="GE69" i="49"/>
  <c r="GI28" i="49"/>
  <c r="GD39" i="49"/>
  <c r="GC21" i="49"/>
  <c r="GK67" i="49"/>
  <c r="GH94" i="49"/>
  <c r="GG51" i="49"/>
  <c r="GC28" i="49"/>
  <c r="GF21" i="49"/>
  <c r="GC71" i="49"/>
  <c r="GG67" i="49"/>
  <c r="GD47" i="49"/>
  <c r="GG27" i="49"/>
  <c r="BA124" i="73"/>
  <c r="AO124" i="73"/>
  <c r="GI86" i="49"/>
  <c r="GB68" i="49"/>
  <c r="GP94" i="49"/>
  <c r="GI21" i="49"/>
  <c r="GD14" i="49"/>
  <c r="GP48" i="49"/>
  <c r="GC69" i="49"/>
  <c r="GB21" i="49"/>
  <c r="GB39" i="49"/>
  <c r="GP69" i="49"/>
  <c r="GI67" i="49"/>
  <c r="GD71" i="49"/>
  <c r="GI93" i="49"/>
  <c r="GE47" i="49"/>
  <c r="GK23" i="49"/>
  <c r="BC15" i="73"/>
  <c r="BC16" i="73" s="1"/>
  <c r="S3" i="73" s="1"/>
  <c r="AW15" i="67"/>
  <c r="AX12" i="67" s="1"/>
  <c r="GC22" i="49"/>
  <c r="GP43" i="49"/>
  <c r="GK26" i="49"/>
  <c r="GE86" i="49"/>
  <c r="GI38" i="49"/>
  <c r="GH72" i="49"/>
  <c r="GG50" i="49"/>
  <c r="GF67" i="49"/>
  <c r="GI44" i="49"/>
  <c r="AR63" i="73"/>
  <c r="AO125" i="73"/>
  <c r="AS15" i="67"/>
  <c r="AT10" i="67" s="1"/>
  <c r="GC14" i="49"/>
  <c r="GG86" i="49"/>
  <c r="GF39" i="49"/>
  <c r="GG90" i="49"/>
  <c r="GK68" i="49"/>
  <c r="GB22" i="49"/>
  <c r="GI94" i="49"/>
  <c r="GK48" i="49"/>
  <c r="GG21" i="49"/>
  <c r="GD69" i="49"/>
  <c r="GH71" i="49"/>
  <c r="GP26" i="49"/>
  <c r="GI51" i="49"/>
  <c r="GG28" i="49"/>
  <c r="GD43" i="49"/>
  <c r="GB14" i="49"/>
  <c r="GH51" i="49"/>
  <c r="GB69" i="49"/>
  <c r="GI68" i="49"/>
  <c r="GF51" i="49"/>
  <c r="GE51" i="49"/>
  <c r="GB52" i="49"/>
  <c r="GD74" i="49"/>
  <c r="AU15" i="73"/>
  <c r="AO126" i="73"/>
  <c r="AK124" i="73"/>
  <c r="AK15" i="67"/>
  <c r="AL6" i="67" s="1"/>
  <c r="AO15" i="67"/>
  <c r="AP7" i="67" s="1"/>
  <c r="GC20" i="49"/>
  <c r="GI50" i="49"/>
  <c r="GG47" i="49"/>
  <c r="GF47" i="49"/>
  <c r="GP71" i="49"/>
  <c r="GF27" i="49"/>
  <c r="BC126" i="73"/>
  <c r="BA126" i="73"/>
  <c r="AK126" i="73"/>
  <c r="GF68" i="49"/>
  <c r="GB71" i="49"/>
  <c r="AY126" i="73"/>
  <c r="GH93" i="49"/>
  <c r="GG91" i="49"/>
  <c r="GE38" i="49"/>
  <c r="GC86" i="49"/>
  <c r="GF63" i="49"/>
  <c r="GB18" i="49"/>
  <c r="GB20" i="49"/>
  <c r="GH68" i="49"/>
  <c r="GI22" i="49"/>
  <c r="GK52" i="49"/>
  <c r="GC51" i="49"/>
  <c r="AU125" i="73"/>
  <c r="BA125" i="73"/>
  <c r="AK125" i="73"/>
  <c r="BC15" i="70"/>
  <c r="BD14" i="70" s="1"/>
  <c r="GD38" i="49"/>
  <c r="GB86" i="49"/>
  <c r="GE63" i="49"/>
  <c r="GP18" i="49"/>
  <c r="GP20" i="49"/>
  <c r="GG68" i="49"/>
  <c r="GG22" i="49"/>
  <c r="GH91" i="49"/>
  <c r="AW126" i="73"/>
  <c r="AY125" i="73"/>
  <c r="GC38" i="49"/>
  <c r="GP86" i="49"/>
  <c r="GD63" i="49"/>
  <c r="GK20" i="49"/>
  <c r="GD92" i="49"/>
  <c r="GK46" i="49"/>
  <c r="GH24" i="49"/>
  <c r="GE72" i="49"/>
  <c r="GK45" i="49"/>
  <c r="GC50" i="49"/>
  <c r="GB38" i="49"/>
  <c r="GC63" i="49"/>
  <c r="GI18" i="49"/>
  <c r="GC92" i="49"/>
  <c r="GG24" i="49"/>
  <c r="GD72" i="49"/>
  <c r="GG93" i="49"/>
  <c r="GH19" i="49"/>
  <c r="GI43" i="49"/>
  <c r="BE64" i="73"/>
  <c r="AU126" i="73"/>
  <c r="AI15" i="70"/>
  <c r="AJ4" i="70" s="1"/>
  <c r="GP38" i="49"/>
  <c r="GB63" i="49"/>
  <c r="GH18" i="49"/>
  <c r="GI20" i="49"/>
  <c r="GP92" i="49"/>
  <c r="GI46" i="49"/>
  <c r="GF24" i="49"/>
  <c r="GC72" i="49"/>
  <c r="GI45" i="49"/>
  <c r="GE93" i="49"/>
  <c r="GP50" i="49"/>
  <c r="GH47" i="49"/>
  <c r="GK75" i="49"/>
  <c r="GC76" i="49"/>
  <c r="GG19" i="49"/>
  <c r="GD67" i="49"/>
  <c r="GF74" i="49"/>
  <c r="GF45" i="49"/>
  <c r="BE65" i="73"/>
  <c r="AK15" i="70"/>
  <c r="GK62" i="49"/>
  <c r="GK15" i="49"/>
  <c r="GP63" i="49"/>
  <c r="GG18" i="49"/>
  <c r="GD44" i="49"/>
  <c r="GK92" i="49"/>
  <c r="GH46" i="49"/>
  <c r="GE24" i="49"/>
  <c r="GB72" i="49"/>
  <c r="GH45" i="49"/>
  <c r="GD93" i="49"/>
  <c r="GK50" i="49"/>
  <c r="GC47" i="49"/>
  <c r="GP76" i="49"/>
  <c r="GF19" i="49"/>
  <c r="GC67" i="49"/>
  <c r="GP70" i="49"/>
  <c r="GP19" i="49"/>
  <c r="GI91" i="49"/>
  <c r="BE66" i="73"/>
  <c r="AW125" i="73"/>
  <c r="AS126" i="73"/>
  <c r="AQ124" i="73"/>
  <c r="AM15" i="70"/>
  <c r="GK87" i="49"/>
  <c r="GF18" i="49"/>
  <c r="GC44" i="49"/>
  <c r="GG46" i="49"/>
  <c r="GD24" i="49"/>
  <c r="GP72" i="49"/>
  <c r="GG45" i="49"/>
  <c r="GC93" i="49"/>
  <c r="GB47" i="49"/>
  <c r="GI75" i="49"/>
  <c r="GE19" i="49"/>
  <c r="GB67" i="49"/>
  <c r="GC19" i="49"/>
  <c r="GK44" i="49"/>
  <c r="GC45" i="49"/>
  <c r="GK27" i="49"/>
  <c r="GK24" i="49"/>
  <c r="GK43" i="49"/>
  <c r="GK29" i="49"/>
  <c r="AQ125" i="73"/>
  <c r="AO15" i="70"/>
  <c r="AP13" i="70" s="1"/>
  <c r="GI62" i="49"/>
  <c r="GI15" i="49"/>
  <c r="GE18" i="49"/>
  <c r="GB44" i="49"/>
  <c r="GI92" i="49"/>
  <c r="GF70" i="49"/>
  <c r="GC24" i="49"/>
  <c r="GK72" i="49"/>
  <c r="GE45" i="49"/>
  <c r="GB93" i="49"/>
  <c r="GI74" i="49"/>
  <c r="GH75" i="49"/>
  <c r="GP67" i="49"/>
  <c r="GH87" i="49"/>
  <c r="GE75" i="49"/>
  <c r="GD75" i="49"/>
  <c r="AU124" i="73"/>
  <c r="AQ126" i="73"/>
  <c r="AM124" i="73"/>
  <c r="AQ15" i="70"/>
  <c r="AR8" i="70" s="1"/>
  <c r="GH62" i="49"/>
  <c r="GH15" i="49"/>
  <c r="GI87" i="49"/>
  <c r="GD18" i="49"/>
  <c r="GP44" i="49"/>
  <c r="GG92" i="49"/>
  <c r="GE70" i="49"/>
  <c r="GB24" i="49"/>
  <c r="GD45" i="49"/>
  <c r="GP93" i="49"/>
  <c r="GH74" i="49"/>
  <c r="GI27" i="49"/>
  <c r="GG75" i="49"/>
  <c r="GB19" i="49"/>
  <c r="GK91" i="49"/>
  <c r="GG62" i="49"/>
  <c r="GC18" i="49"/>
  <c r="GE92" i="49"/>
  <c r="GI72" i="49"/>
  <c r="GG74" i="49"/>
  <c r="AW124" i="73"/>
  <c r="AS125" i="73"/>
  <c r="AM125" i="73"/>
  <c r="AS15" i="70"/>
  <c r="AT13" i="70" s="1"/>
  <c r="GG15" i="49"/>
  <c r="GP24" i="49"/>
  <c r="GF75" i="49"/>
  <c r="AM126" i="73"/>
  <c r="AI124" i="73"/>
  <c r="AU15" i="70"/>
  <c r="GD62" i="49"/>
  <c r="GF15" i="49"/>
  <c r="GG87" i="49"/>
  <c r="GB42" i="49"/>
  <c r="GH92" i="49"/>
  <c r="GK70" i="49"/>
  <c r="GB45" i="49"/>
  <c r="GH27" i="49"/>
  <c r="AI126" i="73"/>
  <c r="AW15" i="70"/>
  <c r="AX13" i="70" s="1"/>
  <c r="GF62" i="49"/>
  <c r="GE15" i="49"/>
  <c r="GF87" i="49"/>
  <c r="GF92" i="49"/>
  <c r="AS124" i="73"/>
  <c r="AY15" i="70"/>
  <c r="AZ5" i="70" s="1"/>
  <c r="GE62" i="49"/>
  <c r="GD15" i="49"/>
  <c r="GE87" i="49"/>
  <c r="GK42" i="49"/>
  <c r="GH44" i="49"/>
  <c r="GI70" i="49"/>
  <c r="GI24" i="49"/>
  <c r="GP45" i="49"/>
  <c r="GC30" i="49"/>
  <c r="AI123" i="73"/>
  <c r="GG30" i="49"/>
  <c r="GH53" i="49"/>
  <c r="AQ15" i="64"/>
  <c r="AR10" i="64" s="1"/>
  <c r="GD23" i="49"/>
  <c r="GP29" i="49"/>
  <c r="GI78" i="49"/>
  <c r="GI37" i="49"/>
  <c r="AS56" i="52"/>
  <c r="AS33" i="52"/>
  <c r="GI64" i="49"/>
  <c r="GH9" i="49"/>
  <c r="GK78" i="49"/>
  <c r="AS81" i="52"/>
  <c r="GE10" i="49"/>
  <c r="AS55" i="52"/>
  <c r="GU39" i="49"/>
  <c r="GI13" i="49"/>
  <c r="GK81" i="49"/>
  <c r="GD11" i="49"/>
  <c r="GA69" i="49"/>
  <c r="GF81" i="49"/>
  <c r="GP40" i="49"/>
  <c r="GU64" i="49"/>
  <c r="GK85" i="49"/>
  <c r="GP10" i="49"/>
  <c r="GH31" i="49"/>
  <c r="GI36" i="49"/>
  <c r="GU88" i="49"/>
  <c r="GA72" i="49"/>
  <c r="GX68" i="49"/>
  <c r="GS13" i="49"/>
  <c r="HA94" i="49"/>
  <c r="GS18" i="49"/>
  <c r="HA92" i="49"/>
  <c r="GU46" i="49"/>
  <c r="GV25" i="49"/>
  <c r="GZ91" i="49"/>
  <c r="GT31" i="49"/>
  <c r="GQ18" i="49"/>
  <c r="GX66" i="49"/>
  <c r="HA64" i="49"/>
  <c r="GX14" i="49"/>
  <c r="GX26" i="49"/>
  <c r="GQ80" i="49"/>
  <c r="GQ68" i="49"/>
  <c r="GR85" i="49"/>
  <c r="HA87" i="49"/>
  <c r="GV53" i="49"/>
  <c r="GE65" i="49"/>
  <c r="GR31" i="49"/>
  <c r="GV90" i="49"/>
  <c r="GI17" i="49"/>
  <c r="GQ47" i="49"/>
  <c r="GX11" i="49"/>
  <c r="GV47" i="49"/>
  <c r="HA34" i="49"/>
  <c r="GT41" i="49"/>
  <c r="GP36" i="49"/>
  <c r="GT54" i="49"/>
  <c r="GS73" i="49"/>
  <c r="GY67" i="49"/>
  <c r="GY57" i="49"/>
  <c r="GX43" i="49"/>
  <c r="GT29" i="49"/>
  <c r="GV38" i="49"/>
  <c r="GW70" i="49"/>
  <c r="GT33" i="49"/>
  <c r="GB90" i="49"/>
  <c r="AN3" i="73"/>
  <c r="GI53" i="49"/>
  <c r="GE53" i="49"/>
  <c r="GC46" i="49"/>
  <c r="GK30" i="49"/>
  <c r="GD77" i="49"/>
  <c r="AS32" i="52"/>
  <c r="GB70" i="49"/>
  <c r="GB34" i="49"/>
  <c r="GF32" i="49"/>
  <c r="AS29" i="52"/>
  <c r="GG85" i="49"/>
  <c r="AS7" i="52"/>
  <c r="GV39" i="49"/>
  <c r="AS24" i="52"/>
  <c r="AS9" i="52"/>
  <c r="GB33" i="49"/>
  <c r="GD58" i="49"/>
  <c r="GI84" i="49"/>
  <c r="GE39" i="49"/>
  <c r="GF8" i="49"/>
  <c r="GW40" i="49"/>
  <c r="GB37" i="49"/>
  <c r="GP58" i="49"/>
  <c r="GB59" i="49"/>
  <c r="GG11" i="49"/>
  <c r="GV88" i="49"/>
  <c r="GH64" i="49"/>
  <c r="GY20" i="49"/>
  <c r="GS79" i="49"/>
  <c r="GY70" i="49"/>
  <c r="GS74" i="49"/>
  <c r="GC12" i="49"/>
  <c r="GY68" i="49"/>
  <c r="GT46" i="49"/>
  <c r="GY25" i="49"/>
  <c r="GX38" i="49"/>
  <c r="GZ31" i="49"/>
  <c r="GD30" i="49"/>
  <c r="GV18" i="49"/>
  <c r="GW33" i="49"/>
  <c r="GC35" i="49"/>
  <c r="GQ48" i="49"/>
  <c r="GV80" i="49"/>
  <c r="GY72" i="49"/>
  <c r="GQ42" i="49"/>
  <c r="GS63" i="49"/>
  <c r="GS28" i="49"/>
  <c r="GC88" i="49"/>
  <c r="HA7" i="49"/>
  <c r="FL4" i="49"/>
  <c r="GW42" i="49"/>
  <c r="HA41" i="49"/>
  <c r="GR44" i="49"/>
  <c r="GU82" i="49"/>
  <c r="HA23" i="49"/>
  <c r="GS64" i="49"/>
  <c r="GZ60" i="49"/>
  <c r="GB58" i="49"/>
  <c r="GY30" i="49"/>
  <c r="GQ13" i="49"/>
  <c r="GU63" i="49"/>
  <c r="GU80" i="49"/>
  <c r="GZ19" i="49"/>
  <c r="GT52" i="49"/>
  <c r="GH30" i="49"/>
  <c r="AZ7" i="70"/>
  <c r="GP28" i="49"/>
  <c r="GE76" i="49"/>
  <c r="GP90" i="49"/>
  <c r="GH25" i="49"/>
  <c r="GF29" i="49"/>
  <c r="AS75" i="52"/>
  <c r="GC70" i="49"/>
  <c r="GG33" i="49"/>
  <c r="GG40" i="49"/>
  <c r="GI9" i="49"/>
  <c r="GE79" i="49"/>
  <c r="AS38" i="52"/>
  <c r="GI54" i="49"/>
  <c r="AS59" i="52"/>
  <c r="GD60" i="49"/>
  <c r="AS82" i="52"/>
  <c r="GD36" i="49"/>
  <c r="GK36" i="49"/>
  <c r="GV72" i="49"/>
  <c r="GG61" i="49"/>
  <c r="GY56" i="49"/>
  <c r="GY87" i="49"/>
  <c r="GP80" i="49"/>
  <c r="GI57" i="49"/>
  <c r="GE41" i="49"/>
  <c r="GY36" i="49"/>
  <c r="GA44" i="49"/>
  <c r="GS46" i="49"/>
  <c r="GV79" i="49"/>
  <c r="GY46" i="49"/>
  <c r="GW74" i="49"/>
  <c r="GA86" i="49"/>
  <c r="GX20" i="49"/>
  <c r="GR22" i="49"/>
  <c r="GW79" i="49"/>
  <c r="HA38" i="49"/>
  <c r="GU7" i="49"/>
  <c r="BZ4" i="49"/>
  <c r="HA74" i="49"/>
  <c r="GV9" i="49"/>
  <c r="GC17" i="49"/>
  <c r="GT48" i="49"/>
  <c r="GZ32" i="49"/>
  <c r="GU48" i="49"/>
  <c r="GV78" i="49"/>
  <c r="GR17" i="49"/>
  <c r="GV42" i="49"/>
  <c r="GT65" i="49"/>
  <c r="GW18" i="49"/>
  <c r="GZ75" i="49"/>
  <c r="GX60" i="49"/>
  <c r="GT22" i="49"/>
  <c r="GV34" i="49"/>
  <c r="GY92" i="49"/>
  <c r="GT57" i="49"/>
  <c r="GS36" i="49"/>
  <c r="GS65" i="49"/>
  <c r="GV77" i="49"/>
  <c r="GT55" i="49"/>
  <c r="GY86" i="49"/>
  <c r="GU32" i="49"/>
  <c r="HA39" i="49"/>
  <c r="GQ12" i="49"/>
  <c r="GY88" i="49"/>
  <c r="GR93" i="49"/>
  <c r="GW7" i="49"/>
  <c r="DD4" i="49"/>
  <c r="GP79" i="49"/>
  <c r="GP65" i="49"/>
  <c r="DE4" i="49"/>
  <c r="FR4" i="49"/>
  <c r="CY4" i="49"/>
  <c r="DX4" i="49"/>
  <c r="GF53" i="49"/>
  <c r="AG15" i="73"/>
  <c r="AG16" i="73" s="1"/>
  <c r="H3" i="73" s="1"/>
  <c r="GF66" i="49"/>
  <c r="BE5" i="67"/>
  <c r="GD29" i="49"/>
  <c r="AS15" i="64"/>
  <c r="AT11" i="64" s="1"/>
  <c r="GE13" i="49"/>
  <c r="GI66" i="49"/>
  <c r="GP52" i="49"/>
  <c r="AS72" i="52"/>
  <c r="GH76" i="49"/>
  <c r="GB56" i="49"/>
  <c r="GF57" i="49"/>
  <c r="GD32" i="49"/>
  <c r="GG31" i="49"/>
  <c r="AS42" i="52"/>
  <c r="GD9" i="49"/>
  <c r="AS11" i="52"/>
  <c r="GB83" i="49"/>
  <c r="AS79" i="52"/>
  <c r="GE58" i="49"/>
  <c r="GA74" i="49"/>
  <c r="GX47" i="49"/>
  <c r="GR32" i="49"/>
  <c r="GV13" i="49"/>
  <c r="GP32" i="49"/>
  <c r="GD80" i="49"/>
  <c r="GG58" i="49"/>
  <c r="GZ12" i="49"/>
  <c r="GP61" i="49"/>
  <c r="HA22" i="49"/>
  <c r="GV7" i="49"/>
  <c r="CO4" i="49"/>
  <c r="GX69" i="49"/>
  <c r="GU50" i="49"/>
  <c r="GT88" i="49"/>
  <c r="GZ94" i="49"/>
  <c r="GT93" i="49"/>
  <c r="HA79" i="49"/>
  <c r="GW14" i="49"/>
  <c r="GZ77" i="49"/>
  <c r="GT75" i="49"/>
  <c r="GT56" i="49"/>
  <c r="GC82" i="49"/>
  <c r="GT87" i="49"/>
  <c r="GX85" i="49"/>
  <c r="GT47" i="49"/>
  <c r="GY77" i="49"/>
  <c r="GQ7" i="49"/>
  <c r="GV50" i="49"/>
  <c r="GX88" i="49"/>
  <c r="GW75" i="49"/>
  <c r="HA51" i="49"/>
  <c r="GS12" i="49"/>
  <c r="GQ14" i="49"/>
  <c r="GY16" i="49"/>
  <c r="GY44" i="49"/>
  <c r="GY32" i="49"/>
  <c r="GS83" i="49"/>
  <c r="GU41" i="49"/>
  <c r="GX28" i="49"/>
  <c r="GX78" i="49"/>
  <c r="GC36" i="49"/>
  <c r="GW32" i="49"/>
  <c r="GG77" i="49"/>
  <c r="AZ14" i="70"/>
  <c r="GF78" i="49"/>
  <c r="BE4" i="67"/>
  <c r="GE29" i="49"/>
  <c r="BD3" i="67"/>
  <c r="GP78" i="49"/>
  <c r="GB55" i="49"/>
  <c r="GH42" i="49"/>
  <c r="AS68" i="52"/>
  <c r="GE80" i="49"/>
  <c r="GC94" i="49"/>
  <c r="GE50" i="49"/>
  <c r="AS91" i="52"/>
  <c r="GB36" i="49"/>
  <c r="GD20" i="49"/>
  <c r="GH80" i="49"/>
  <c r="GD57" i="49"/>
  <c r="GP35" i="49"/>
  <c r="GD34" i="49"/>
  <c r="AS31" i="52"/>
  <c r="GE84" i="49"/>
  <c r="GI83" i="49"/>
  <c r="GT44" i="49"/>
  <c r="GZ13" i="49"/>
  <c r="GY13" i="49"/>
  <c r="GU35" i="49"/>
  <c r="GD79" i="49"/>
  <c r="GF85" i="49"/>
  <c r="GV59" i="49"/>
  <c r="GB84" i="49"/>
  <c r="GC13" i="49"/>
  <c r="HA93" i="49"/>
  <c r="GY7" i="49"/>
  <c r="EH4" i="49"/>
  <c r="GX21" i="49"/>
  <c r="GQ26" i="49"/>
  <c r="GX83" i="49"/>
  <c r="GZ46" i="49"/>
  <c r="GR45" i="49"/>
  <c r="GW55" i="49"/>
  <c r="GQ27" i="49"/>
  <c r="GS53" i="49"/>
  <c r="GG12" i="49"/>
  <c r="HA72" i="49"/>
  <c r="GV56" i="49"/>
  <c r="GS41" i="49"/>
  <c r="GW87" i="49"/>
  <c r="GU61" i="49"/>
  <c r="GX23" i="49"/>
  <c r="GR52" i="49"/>
  <c r="GC65" i="49"/>
  <c r="GT26" i="49"/>
  <c r="HA88" i="49"/>
  <c r="GX51" i="49"/>
  <c r="GS27" i="49"/>
  <c r="GV12" i="49"/>
  <c r="GT19" i="49"/>
  <c r="HA81" i="49"/>
  <c r="HA44" i="49"/>
  <c r="GZ25" i="49"/>
  <c r="GV11" i="49"/>
  <c r="HA17" i="49"/>
  <c r="GR75" i="49"/>
  <c r="HA77" i="49"/>
  <c r="GC42" i="49"/>
  <c r="BE4" i="73"/>
  <c r="GE68" i="49"/>
  <c r="GA68" i="49"/>
  <c r="GE73" i="49"/>
  <c r="GH52" i="49"/>
  <c r="GD76" i="49"/>
  <c r="GI42" i="49"/>
  <c r="AS20" i="52"/>
  <c r="GK54" i="49"/>
  <c r="GD94" i="49"/>
  <c r="GG83" i="49"/>
  <c r="AS43" i="52"/>
  <c r="GC11" i="49"/>
  <c r="GH79" i="49"/>
  <c r="AS71" i="52"/>
  <c r="GH33" i="49"/>
  <c r="AS87" i="52"/>
  <c r="AS25" i="52"/>
  <c r="GE36" i="49"/>
  <c r="GK35" i="49"/>
  <c r="GT69" i="49"/>
  <c r="GZ55" i="49"/>
  <c r="HA13" i="49"/>
  <c r="GT82" i="49"/>
  <c r="GK59" i="49"/>
  <c r="GY89" i="49"/>
  <c r="GU11" i="49"/>
  <c r="GP9" i="49"/>
  <c r="GZ41" i="49"/>
  <c r="GD84" i="49"/>
  <c r="GT78" i="49"/>
  <c r="HA91" i="49"/>
  <c r="GY75" i="49"/>
  <c r="GW82" i="49"/>
  <c r="HA46" i="49"/>
  <c r="GV21" i="49"/>
  <c r="GX55" i="49"/>
  <c r="GI89" i="49"/>
  <c r="GS76" i="49"/>
  <c r="GW89" i="49"/>
  <c r="GX24" i="49"/>
  <c r="GZ56" i="49"/>
  <c r="GY41" i="49"/>
  <c r="GY14" i="49"/>
  <c r="GV61" i="49"/>
  <c r="GX45" i="49"/>
  <c r="GY28" i="49"/>
  <c r="GB88" i="49"/>
  <c r="GS75" i="49"/>
  <c r="GR41" i="49"/>
  <c r="GR72" i="49"/>
  <c r="GZ48" i="49"/>
  <c r="HA83" i="49"/>
  <c r="GX63" i="49"/>
  <c r="GV33" i="49"/>
  <c r="GB92" i="49"/>
  <c r="BE5" i="73"/>
  <c r="AG15" i="70"/>
  <c r="AH7" i="70" s="1"/>
  <c r="BE14" i="70"/>
  <c r="GK25" i="49"/>
  <c r="GG20" i="49"/>
  <c r="GE8" i="49"/>
  <c r="GH81" i="49"/>
  <c r="GE32" i="49"/>
  <c r="GC80" i="49"/>
  <c r="GH36" i="49"/>
  <c r="GP13" i="49"/>
  <c r="GC31" i="49"/>
  <c r="GC56" i="49"/>
  <c r="AS37" i="52"/>
  <c r="GP83" i="49"/>
  <c r="GG59" i="49"/>
  <c r="GD61" i="49"/>
  <c r="GZ63" i="49"/>
  <c r="GY54" i="49"/>
  <c r="GY31" i="49"/>
  <c r="GT81" i="49"/>
  <c r="GB49" i="49"/>
  <c r="GY21" i="49"/>
  <c r="HA11" i="49"/>
  <c r="GI49" i="49"/>
  <c r="GU60" i="49"/>
  <c r="GF59" i="49"/>
  <c r="GW78" i="49"/>
  <c r="GT43" i="49"/>
  <c r="GY27" i="49"/>
  <c r="GV57" i="49"/>
  <c r="GV22" i="49"/>
  <c r="GR43" i="49"/>
  <c r="GZ54" i="49"/>
  <c r="HA65" i="49"/>
  <c r="GV66" i="49"/>
  <c r="GT92" i="49"/>
  <c r="GT32" i="49"/>
  <c r="GT17" i="49"/>
  <c r="GD35" i="49"/>
  <c r="GX37" i="49"/>
  <c r="GS21" i="49"/>
  <c r="GR18" i="49"/>
  <c r="GH34" i="49"/>
  <c r="GX75" i="49"/>
  <c r="GS60" i="49"/>
  <c r="GU72" i="49"/>
  <c r="GQ71" i="49"/>
  <c r="GS34" i="49"/>
  <c r="HA63" i="49"/>
  <c r="GS9" i="49"/>
  <c r="GU94" i="49"/>
  <c r="GT79" i="49"/>
  <c r="HA10" i="49"/>
  <c r="GV60" i="49"/>
  <c r="GU24" i="49"/>
  <c r="GZ29" i="49"/>
  <c r="GF42" i="49"/>
  <c r="GX31" i="49"/>
  <c r="GS88" i="49"/>
  <c r="GV26" i="49"/>
  <c r="GZ35" i="49"/>
  <c r="BE6" i="73"/>
  <c r="GD53" i="49"/>
  <c r="GD21" i="49"/>
  <c r="GB54" i="49"/>
  <c r="GF13" i="49"/>
  <c r="GP66" i="49"/>
  <c r="AS74" i="52"/>
  <c r="GH38" i="49"/>
  <c r="GD16" i="49"/>
  <c r="GD37" i="49"/>
  <c r="GC32" i="49"/>
  <c r="GD59" i="49"/>
  <c r="AS92" i="52"/>
  <c r="GF64" i="49"/>
  <c r="GK38" i="49"/>
  <c r="AS80" i="52"/>
  <c r="GC34" i="49"/>
  <c r="GG41" i="49"/>
  <c r="GW94" i="49"/>
  <c r="GF55" i="49"/>
  <c r="GT90" i="49"/>
  <c r="GG35" i="49"/>
  <c r="GT80" i="49"/>
  <c r="GK40" i="49"/>
  <c r="GS91" i="49"/>
  <c r="GS58" i="49"/>
  <c r="GI10" i="49"/>
  <c r="GC59" i="49"/>
  <c r="GD89" i="49"/>
  <c r="HA78" i="49"/>
  <c r="GQ44" i="49"/>
  <c r="HA47" i="49"/>
  <c r="GS33" i="49"/>
  <c r="GW22" i="49"/>
  <c r="GZ43" i="49"/>
  <c r="GU53" i="49"/>
  <c r="GV17" i="49"/>
  <c r="GZ18" i="49"/>
  <c r="GU36" i="49"/>
  <c r="GV68" i="49"/>
  <c r="GY8" i="49"/>
  <c r="GR88" i="49"/>
  <c r="GB65" i="49"/>
  <c r="GR13" i="49"/>
  <c r="GZ67" i="49"/>
  <c r="GU18" i="49"/>
  <c r="GU65" i="49"/>
  <c r="GU92" i="49"/>
  <c r="GW36" i="49"/>
  <c r="GV24" i="49"/>
  <c r="GV71" i="49"/>
  <c r="GY34" i="49"/>
  <c r="GX15" i="49"/>
  <c r="GQ56" i="49"/>
  <c r="GQ91" i="49"/>
  <c r="GS77" i="49"/>
  <c r="GY64" i="49"/>
  <c r="GU12" i="49"/>
  <c r="GS22" i="49"/>
  <c r="GR76" i="49"/>
  <c r="HA89" i="49"/>
  <c r="GX7" i="49"/>
  <c r="DS4" i="49"/>
  <c r="GV36" i="49"/>
  <c r="GQ29" i="49"/>
  <c r="GI55" i="49"/>
  <c r="GI63" i="49"/>
  <c r="AI15" i="64"/>
  <c r="AJ5" i="64" s="1"/>
  <c r="AW15" i="64"/>
  <c r="AX13" i="64" s="1"/>
  <c r="GD42" i="49"/>
  <c r="GP77" i="49"/>
  <c r="GP85" i="49"/>
  <c r="GG23" i="49"/>
  <c r="GK9" i="49"/>
  <c r="GK33" i="49"/>
  <c r="GK57" i="49"/>
  <c r="AS41" i="52"/>
  <c r="GE85" i="49"/>
  <c r="GF49" i="49"/>
  <c r="AS49" i="52"/>
  <c r="GK58" i="49"/>
  <c r="GE61" i="49"/>
  <c r="GC40" i="49"/>
  <c r="GP60" i="49"/>
  <c r="GU70" i="49"/>
  <c r="GH7" i="49"/>
  <c r="GH55" i="49"/>
  <c r="GG73" i="49"/>
  <c r="GW85" i="49"/>
  <c r="GG57" i="49"/>
  <c r="GW91" i="49"/>
  <c r="GC57" i="49"/>
  <c r="GF41" i="49"/>
  <c r="GS54" i="49"/>
  <c r="GS86" i="49"/>
  <c r="GV92" i="49"/>
  <c r="GX56" i="49"/>
  <c r="GT45" i="49"/>
  <c r="GQ87" i="49"/>
  <c r="GZ28" i="49"/>
  <c r="GY17" i="49"/>
  <c r="GT50" i="49"/>
  <c r="GZ59" i="49"/>
  <c r="GU69" i="49"/>
  <c r="GV85" i="49"/>
  <c r="GQ34" i="49"/>
  <c r="GD17" i="49"/>
  <c r="GW13" i="49"/>
  <c r="GS19" i="49"/>
  <c r="GZ26" i="49"/>
  <c r="GW60" i="49"/>
  <c r="GZ92" i="49"/>
  <c r="GZ36" i="49"/>
  <c r="GW24" i="49"/>
  <c r="GX71" i="49"/>
  <c r="GS40" i="49"/>
  <c r="GZ86" i="49"/>
  <c r="GT73" i="49"/>
  <c r="GX91" i="49"/>
  <c r="GV76" i="49"/>
  <c r="HA57" i="49"/>
  <c r="GY58" i="49"/>
  <c r="GX93" i="49"/>
  <c r="GV52" i="49"/>
  <c r="GV41" i="49"/>
  <c r="HA53" i="49"/>
  <c r="GX12" i="49"/>
  <c r="GV48" i="49"/>
  <c r="HA82" i="49"/>
  <c r="GY62" i="49"/>
  <c r="GI65" i="49"/>
  <c r="GQ51" i="49"/>
  <c r="GQ49" i="49"/>
  <c r="GP16" i="49"/>
  <c r="EJ4" i="49"/>
  <c r="CA4" i="49"/>
  <c r="EW4" i="49"/>
  <c r="GZ7" i="49"/>
  <c r="CH4" i="49"/>
  <c r="GF7" i="49"/>
  <c r="GT66" i="49"/>
  <c r="GK7" i="49"/>
  <c r="AV4" i="70"/>
  <c r="AZ13" i="70"/>
  <c r="GC90" i="49"/>
  <c r="AK15" i="64"/>
  <c r="BC15" i="64"/>
  <c r="BD13" i="64" s="1"/>
  <c r="AY15" i="64"/>
  <c r="AZ12" i="64" s="1"/>
  <c r="AU15" i="64"/>
  <c r="AU16" i="64" s="1"/>
  <c r="O2" i="64" s="1"/>
  <c r="BA15" i="64"/>
  <c r="BA16" i="64" s="1"/>
  <c r="R2" i="64" s="1"/>
  <c r="AO15" i="64"/>
  <c r="AP13" i="64" s="1"/>
  <c r="GE52" i="49"/>
  <c r="GP54" i="49"/>
  <c r="AS61" i="52"/>
  <c r="GD19" i="49"/>
  <c r="GA19" i="49"/>
  <c r="GG8" i="49"/>
  <c r="GI29" i="49"/>
  <c r="GI40" i="49"/>
  <c r="GQ16" i="49"/>
  <c r="GH32" i="49"/>
  <c r="AS70" i="52"/>
  <c r="GE57" i="49"/>
  <c r="GG13" i="49"/>
  <c r="GE34" i="49"/>
  <c r="GC83" i="49"/>
  <c r="GH84" i="49"/>
  <c r="GU93" i="49"/>
  <c r="GC78" i="49"/>
  <c r="GE78" i="49"/>
  <c r="GI34" i="49"/>
  <c r="GU37" i="49"/>
  <c r="GF9" i="49"/>
  <c r="GV87" i="49"/>
  <c r="GX33" i="49"/>
  <c r="GK32" i="49"/>
  <c r="GI35" i="49"/>
  <c r="GH10" i="49"/>
  <c r="GW54" i="49"/>
  <c r="GW86" i="49"/>
  <c r="GZ22" i="49"/>
  <c r="HA8" i="49"/>
  <c r="GZ39" i="49"/>
  <c r="HA62" i="49"/>
  <c r="GX90" i="49"/>
  <c r="GU84" i="49"/>
  <c r="GT51" i="49"/>
  <c r="GZ34" i="49"/>
  <c r="GT38" i="49"/>
  <c r="GU55" i="49"/>
  <c r="GZ81" i="49"/>
  <c r="GD82" i="49"/>
  <c r="GQ46" i="49"/>
  <c r="GY19" i="49"/>
  <c r="GT27" i="49"/>
  <c r="GT59" i="49"/>
  <c r="GV20" i="49"/>
  <c r="GT11" i="49"/>
  <c r="GU71" i="49"/>
  <c r="GZ47" i="49"/>
  <c r="GW16" i="49"/>
  <c r="GR38" i="49"/>
  <c r="GX49" i="49"/>
  <c r="GT67" i="49"/>
  <c r="GY80" i="49"/>
  <c r="GT40" i="49"/>
  <c r="GW43" i="49"/>
  <c r="GT74" i="49"/>
  <c r="GV84" i="49"/>
  <c r="GR11" i="49"/>
  <c r="GY48" i="49"/>
  <c r="GE31" i="49"/>
  <c r="AG126" i="73"/>
  <c r="GK93" i="49"/>
  <c r="GE54" i="49"/>
  <c r="AJ3" i="67"/>
  <c r="GI7" i="49"/>
  <c r="GK53" i="49"/>
  <c r="AS27" i="52"/>
  <c r="AS76" i="52"/>
  <c r="GE42" i="49"/>
  <c r="GE35" i="49"/>
  <c r="GD46" i="49"/>
  <c r="GB85" i="49"/>
  <c r="AS86" i="52"/>
  <c r="AS13" i="52"/>
  <c r="GK80" i="49"/>
  <c r="AS23" i="52"/>
  <c r="GE82" i="49"/>
  <c r="GQ64" i="49"/>
  <c r="GK83" i="49"/>
  <c r="GD73" i="49"/>
  <c r="GC33" i="49"/>
  <c r="GY37" i="49"/>
  <c r="GB80" i="49"/>
  <c r="GW15" i="49"/>
  <c r="GQ24" i="49"/>
  <c r="GK63" i="49"/>
  <c r="GB46" i="49"/>
  <c r="GP12" i="49"/>
  <c r="GV30" i="49"/>
  <c r="GX57" i="49"/>
  <c r="GQ93" i="49"/>
  <c r="HA31" i="49"/>
  <c r="GY38" i="49"/>
  <c r="GW38" i="49"/>
  <c r="GZ66" i="49"/>
  <c r="GY84" i="49"/>
  <c r="GT72" i="49"/>
  <c r="GY10" i="49"/>
  <c r="GS14" i="49"/>
  <c r="GY55" i="49"/>
  <c r="GS57" i="49"/>
  <c r="GY79" i="49"/>
  <c r="GZ87" i="49"/>
  <c r="GS48" i="49"/>
  <c r="GW64" i="49"/>
  <c r="GZ20" i="49"/>
  <c r="GQ58" i="49"/>
  <c r="GW92" i="49"/>
  <c r="GV44" i="49"/>
  <c r="GV73" i="49"/>
  <c r="GZ89" i="49"/>
  <c r="HA49" i="49"/>
  <c r="HA43" i="49"/>
  <c r="HA28" i="49"/>
  <c r="GV32" i="49"/>
  <c r="GV16" i="49"/>
  <c r="HA19" i="49"/>
  <c r="GY50" i="49"/>
  <c r="GG26" i="49"/>
  <c r="AG125" i="73"/>
  <c r="AV6" i="70"/>
  <c r="GB29" i="49"/>
  <c r="GH77" i="49"/>
  <c r="GF30" i="49"/>
  <c r="GF76" i="49"/>
  <c r="GC37" i="49"/>
  <c r="AS63" i="52"/>
  <c r="GC64" i="49"/>
  <c r="GF34" i="49"/>
  <c r="GC85" i="49"/>
  <c r="AS90" i="52"/>
  <c r="AS14" i="52"/>
  <c r="AS12" i="52"/>
  <c r="AS67" i="52"/>
  <c r="AS57" i="52"/>
  <c r="GP33" i="49"/>
  <c r="GD83" i="49"/>
  <c r="GU43" i="49"/>
  <c r="GC79" i="49"/>
  <c r="GB25" i="49"/>
  <c r="GD25" i="49"/>
  <c r="GI56" i="49"/>
  <c r="GU13" i="49"/>
  <c r="GB32" i="49"/>
  <c r="GZ15" i="49"/>
  <c r="GE11" i="49"/>
  <c r="GV35" i="49"/>
  <c r="GI16" i="49"/>
  <c r="GW41" i="49"/>
  <c r="GR53" i="49"/>
  <c r="GR9" i="49"/>
  <c r="GQ69" i="49"/>
  <c r="GR7" i="49"/>
  <c r="AG4" i="49"/>
  <c r="GQ88" i="49"/>
  <c r="GQ11" i="49"/>
  <c r="GQ50" i="49"/>
  <c r="GT12" i="49"/>
  <c r="GS71" i="49"/>
  <c r="GZ57" i="49"/>
  <c r="GV14" i="49"/>
  <c r="GR54" i="49"/>
  <c r="GT9" i="49"/>
  <c r="GS89" i="49"/>
  <c r="GS55" i="49"/>
  <c r="GX39" i="49"/>
  <c r="GZ24" i="49"/>
  <c r="GR80" i="49"/>
  <c r="GT70" i="49"/>
  <c r="GZ58" i="49"/>
  <c r="HA20" i="49"/>
  <c r="GZ70" i="49"/>
  <c r="GU49" i="49"/>
  <c r="GH60" i="49"/>
  <c r="GX25" i="49"/>
  <c r="GQ86" i="49"/>
  <c r="GY42" i="49"/>
  <c r="GX8" i="49"/>
  <c r="GW81" i="49"/>
  <c r="GQ63" i="49"/>
  <c r="GY26" i="49"/>
  <c r="GQ33" i="49"/>
  <c r="GZ50" i="49"/>
  <c r="GV40" i="49"/>
  <c r="GY47" i="49"/>
  <c r="AG124" i="73"/>
  <c r="AV7" i="70"/>
  <c r="GE90" i="49"/>
  <c r="GG54" i="49"/>
  <c r="GF20" i="49"/>
  <c r="GC73" i="49"/>
  <c r="GH28" i="49"/>
  <c r="GK73" i="49"/>
  <c r="AS62" i="52"/>
  <c r="GE16" i="49"/>
  <c r="GG82" i="49"/>
  <c r="GE37" i="49"/>
  <c r="AS16" i="52"/>
  <c r="AS18" i="52"/>
  <c r="AS51" i="52"/>
  <c r="AS30" i="52"/>
  <c r="AS53" i="52"/>
  <c r="GG56" i="49"/>
  <c r="GF82" i="49"/>
  <c r="GU14" i="49"/>
  <c r="GK64" i="49"/>
  <c r="GB40" i="49"/>
  <c r="GK8" i="49"/>
  <c r="GW31" i="49"/>
  <c r="GD85" i="49"/>
  <c r="GT62" i="49"/>
  <c r="GG32" i="49"/>
  <c r="GW35" i="49"/>
  <c r="GK10" i="49"/>
  <c r="GR60" i="49"/>
  <c r="GX53" i="49"/>
  <c r="GW80" i="49"/>
  <c r="GY69" i="49"/>
  <c r="GW52" i="49"/>
  <c r="GG89" i="49"/>
  <c r="GQ81" i="49"/>
  <c r="GS26" i="49"/>
  <c r="GR35" i="49"/>
  <c r="GW47" i="49"/>
  <c r="GR73" i="49"/>
  <c r="GQ21" i="49"/>
  <c r="GU77" i="49"/>
  <c r="HA9" i="49"/>
  <c r="GX65" i="49"/>
  <c r="GS31" i="49"/>
  <c r="GP88" i="49"/>
  <c r="HA71" i="49"/>
  <c r="GW8" i="49"/>
  <c r="GS93" i="49"/>
  <c r="GW10" i="49"/>
  <c r="GT94" i="49"/>
  <c r="GW69" i="49"/>
  <c r="GZ37" i="49"/>
  <c r="GI60" i="49"/>
  <c r="GU85" i="49"/>
  <c r="GZ14" i="49"/>
  <c r="GY24" i="49"/>
  <c r="GU28" i="49"/>
  <c r="HA33" i="49"/>
  <c r="GV63" i="49"/>
  <c r="HA26" i="49"/>
  <c r="GZ83" i="49"/>
  <c r="GQ32" i="49"/>
  <c r="GS81" i="49"/>
  <c r="BE63" i="73"/>
  <c r="AV8" i="70"/>
  <c r="GH29" i="49"/>
  <c r="GD50" i="49"/>
  <c r="GI26" i="49"/>
  <c r="GC25" i="49"/>
  <c r="GB66" i="49"/>
  <c r="GC77" i="49"/>
  <c r="AS66" i="52"/>
  <c r="GB57" i="49"/>
  <c r="GE40" i="49"/>
  <c r="GG81" i="49"/>
  <c r="AS89" i="52"/>
  <c r="GD49" i="49"/>
  <c r="AS15" i="52"/>
  <c r="GE59" i="49"/>
  <c r="GE33" i="49"/>
  <c r="GB73" i="49"/>
  <c r="GH8" i="49"/>
  <c r="GG25" i="49"/>
  <c r="GD55" i="49"/>
  <c r="GB82" i="49"/>
  <c r="GI81" i="49"/>
  <c r="GK37" i="49"/>
  <c r="GF37" i="49"/>
  <c r="GG79" i="49"/>
  <c r="GI79" i="49"/>
  <c r="GY11" i="49"/>
  <c r="GB8" i="49"/>
  <c r="GY83" i="49"/>
  <c r="GZ53" i="49"/>
  <c r="GT49" i="49"/>
  <c r="GZ45" i="49"/>
  <c r="HA52" i="49"/>
  <c r="HA61" i="49"/>
  <c r="GH83" i="49"/>
  <c r="GU75" i="49"/>
  <c r="GW58" i="49"/>
  <c r="GZ68" i="49"/>
  <c r="GR61" i="49"/>
  <c r="GQ17" i="49"/>
  <c r="GR29" i="49"/>
  <c r="GR56" i="49"/>
  <c r="GZ17" i="49"/>
  <c r="GY78" i="49"/>
  <c r="GX17" i="49"/>
  <c r="GQ57" i="49"/>
  <c r="GY73" i="49"/>
  <c r="GS69" i="49"/>
  <c r="GU40" i="49"/>
  <c r="GR46" i="49"/>
  <c r="GS45" i="49"/>
  <c r="GT7" i="49"/>
  <c r="BK4" i="49"/>
  <c r="GH59" i="49"/>
  <c r="GV37" i="49"/>
  <c r="GQ9" i="49"/>
  <c r="GR47" i="49"/>
  <c r="GU74" i="49"/>
  <c r="GW9" i="49"/>
  <c r="GP59" i="49"/>
  <c r="GU51" i="49"/>
  <c r="GY82" i="49"/>
  <c r="GV51" i="49"/>
  <c r="HA80" i="49"/>
  <c r="HA68" i="49"/>
  <c r="AY123" i="73"/>
  <c r="GP46" i="49"/>
  <c r="GH90" i="49"/>
  <c r="GF79" i="49"/>
  <c r="GH23" i="49"/>
  <c r="GB28" i="49"/>
  <c r="GD31" i="49"/>
  <c r="GK76" i="49"/>
  <c r="AS85" i="52"/>
  <c r="GP81" i="49"/>
  <c r="GH20" i="49"/>
  <c r="AS83" i="52"/>
  <c r="GB16" i="49"/>
  <c r="AS69" i="52"/>
  <c r="GK79" i="49"/>
  <c r="GG29" i="49"/>
  <c r="GD56" i="49"/>
  <c r="GI61" i="49"/>
  <c r="GG60" i="49"/>
  <c r="GS62" i="49"/>
  <c r="GA43" i="49"/>
  <c r="GG34" i="49"/>
  <c r="GF56" i="49"/>
  <c r="GW84" i="49"/>
  <c r="GX52" i="49"/>
  <c r="GR89" i="49"/>
  <c r="GB64" i="49"/>
  <c r="HA40" i="49"/>
  <c r="GD13" i="49"/>
  <c r="GX58" i="49"/>
  <c r="GQ76" i="49"/>
  <c r="GQ70" i="49"/>
  <c r="HA67" i="49"/>
  <c r="GV28" i="49"/>
  <c r="GW30" i="49"/>
  <c r="GG64" i="49"/>
  <c r="GS72" i="49"/>
  <c r="GT34" i="49"/>
  <c r="HA45" i="49"/>
  <c r="HA37" i="49"/>
  <c r="GP17" i="49"/>
  <c r="GR66" i="49"/>
  <c r="GR25" i="49"/>
  <c r="GT84" i="49"/>
  <c r="GV54" i="49"/>
  <c r="GZ88" i="49"/>
  <c r="GW68" i="49"/>
  <c r="GY49" i="49"/>
  <c r="GX67" i="49"/>
  <c r="GS16" i="49"/>
  <c r="GY22" i="49"/>
  <c r="HA21" i="49"/>
  <c r="GH65" i="49"/>
  <c r="GU54" i="49"/>
  <c r="GQ65" i="49"/>
  <c r="GX46" i="49"/>
  <c r="GU26" i="49"/>
  <c r="GZ80" i="49"/>
  <c r="GR84" i="49"/>
  <c r="GQ53" i="49"/>
  <c r="HA58" i="49"/>
  <c r="GV27" i="49"/>
  <c r="GV8" i="49"/>
  <c r="GU44" i="49"/>
  <c r="GQ85" i="49"/>
  <c r="GY65" i="49"/>
  <c r="GP15" i="49"/>
  <c r="GP89" i="49"/>
  <c r="GP49" i="49"/>
  <c r="GD12" i="49"/>
  <c r="GR55" i="49"/>
  <c r="GE17" i="49"/>
  <c r="BA123" i="73"/>
  <c r="AV10" i="70"/>
  <c r="GC66" i="49"/>
  <c r="GE7" i="49"/>
  <c r="GP53" i="49"/>
  <c r="GF90" i="49"/>
  <c r="AS6" i="52"/>
  <c r="GK11" i="49"/>
  <c r="GE25" i="49"/>
  <c r="AS35" i="52"/>
  <c r="AS22" i="52"/>
  <c r="AS21" i="52"/>
  <c r="GF84" i="49"/>
  <c r="GP34" i="49"/>
  <c r="GD87" i="49"/>
  <c r="GA87" i="49"/>
  <c r="AS48" i="52"/>
  <c r="GH82" i="49"/>
  <c r="GG7" i="49"/>
  <c r="GI33" i="49"/>
  <c r="GP7" i="49"/>
  <c r="GW12" i="49"/>
  <c r="GS90" i="49"/>
  <c r="GQ90" i="49"/>
  <c r="GF10" i="49"/>
  <c r="GP31" i="49"/>
  <c r="GY81" i="49"/>
  <c r="GE49" i="49"/>
  <c r="GW34" i="49"/>
  <c r="HA90" i="49"/>
  <c r="GT85" i="49"/>
  <c r="GQ40" i="49"/>
  <c r="GW28" i="49"/>
  <c r="GT53" i="49"/>
  <c r="GE12" i="49"/>
  <c r="GW72" i="49"/>
  <c r="GY40" i="49"/>
  <c r="GR67" i="49"/>
  <c r="GQ59" i="49"/>
  <c r="GH12" i="49"/>
  <c r="HA75" i="49"/>
  <c r="GS25" i="49"/>
  <c r="HA84" i="49"/>
  <c r="GV29" i="49"/>
  <c r="GS84" i="49"/>
  <c r="GS44" i="49"/>
  <c r="GW25" i="49"/>
  <c r="GX19" i="49"/>
  <c r="GU33" i="49"/>
  <c r="GW21" i="49"/>
  <c r="GV19" i="49"/>
  <c r="GQ54" i="49"/>
  <c r="GX29" i="49"/>
  <c r="GH17" i="49"/>
  <c r="GU22" i="49"/>
  <c r="GX72" i="49"/>
  <c r="GU8" i="49"/>
  <c r="GR36" i="49"/>
  <c r="GQ25" i="49"/>
  <c r="GU34" i="49"/>
  <c r="GX48" i="49"/>
  <c r="GW61" i="49"/>
  <c r="GX44" i="49"/>
  <c r="GZ30" i="49"/>
  <c r="GQ84" i="49"/>
  <c r="EC4" i="49"/>
  <c r="GS37" i="49"/>
  <c r="GK12" i="49"/>
  <c r="EA4" i="49"/>
  <c r="V4" i="49"/>
  <c r="AN4" i="49"/>
  <c r="GT36" i="49"/>
  <c r="BC123" i="73"/>
  <c r="AV11" i="70"/>
  <c r="GF77" i="49"/>
  <c r="GP30" i="49"/>
  <c r="GE46" i="49"/>
  <c r="GB53" i="49"/>
  <c r="GD54" i="49"/>
  <c r="GH85" i="49"/>
  <c r="AS8" i="52"/>
  <c r="GF46" i="49"/>
  <c r="GF40" i="49"/>
  <c r="GH11" i="49"/>
  <c r="AS44" i="52"/>
  <c r="AS10" i="52"/>
  <c r="GH54" i="49"/>
  <c r="GF36" i="49"/>
  <c r="GC8" i="49"/>
  <c r="AS19" i="52"/>
  <c r="AS46" i="52"/>
  <c r="GB35" i="49"/>
  <c r="GB78" i="49"/>
  <c r="GI8" i="49"/>
  <c r="GG78" i="49"/>
  <c r="GF83" i="49"/>
  <c r="GR42" i="49"/>
  <c r="GA67" i="49"/>
  <c r="GF58" i="49"/>
  <c r="GA27" i="49"/>
  <c r="GU57" i="49"/>
  <c r="GB31" i="49"/>
  <c r="GZ33" i="49"/>
  <c r="GW66" i="49"/>
  <c r="HA85" i="49"/>
  <c r="GR86" i="49"/>
  <c r="GZ90" i="49"/>
  <c r="GS29" i="49"/>
  <c r="GT60" i="49"/>
  <c r="GS24" i="49"/>
  <c r="GT16" i="49"/>
  <c r="GV67" i="49"/>
  <c r="GZ79" i="49"/>
  <c r="GH13" i="49"/>
  <c r="GU27" i="49"/>
  <c r="GX79" i="49"/>
  <c r="GX82" i="49"/>
  <c r="GY29" i="49"/>
  <c r="GU83" i="49"/>
  <c r="GY94" i="49"/>
  <c r="GY61" i="49"/>
  <c r="GR8" i="49"/>
  <c r="GY9" i="49"/>
  <c r="GQ67" i="49"/>
  <c r="GU87" i="49"/>
  <c r="GR30" i="49"/>
  <c r="GF88" i="49"/>
  <c r="GY76" i="49"/>
  <c r="HA69" i="49"/>
  <c r="HA24" i="49"/>
  <c r="GZ8" i="49"/>
  <c r="GQ19" i="49"/>
  <c r="GX34" i="49"/>
  <c r="AS123" i="73"/>
  <c r="AR3" i="73"/>
  <c r="AV12" i="70"/>
  <c r="GR19" i="49"/>
  <c r="GG38" i="49"/>
  <c r="GK77" i="49"/>
  <c r="GC52" i="49"/>
  <c r="GB7" i="49"/>
  <c r="GC29" i="49"/>
  <c r="GG49" i="49"/>
  <c r="AS26" i="52"/>
  <c r="GH14" i="49"/>
  <c r="GC81" i="49"/>
  <c r="GH73" i="49"/>
  <c r="AS54" i="52"/>
  <c r="AS28" i="52"/>
  <c r="GP57" i="49"/>
  <c r="GE89" i="49"/>
  <c r="GC61" i="49"/>
  <c r="AS78" i="52"/>
  <c r="AS52" i="52"/>
  <c r="GI11" i="49"/>
  <c r="GK84" i="49"/>
  <c r="GU20" i="49"/>
  <c r="GE60" i="49"/>
  <c r="GB81" i="49"/>
  <c r="GE81" i="49"/>
  <c r="GF31" i="49"/>
  <c r="GB9" i="49"/>
  <c r="GH49" i="49"/>
  <c r="GW57" i="49"/>
  <c r="GI25" i="49"/>
  <c r="GS80" i="49"/>
  <c r="GX42" i="49"/>
  <c r="GS61" i="49"/>
  <c r="GT86" i="49"/>
  <c r="GU66" i="49"/>
  <c r="GU76" i="49"/>
  <c r="GY60" i="49"/>
  <c r="GT71" i="49"/>
  <c r="GZ16" i="49"/>
  <c r="GR87" i="49"/>
  <c r="GW29" i="49"/>
  <c r="GU17" i="49"/>
  <c r="GW71" i="49"/>
  <c r="GZ78" i="49"/>
  <c r="GZ82" i="49"/>
  <c r="GY90" i="49"/>
  <c r="GU59" i="49"/>
  <c r="GW46" i="49"/>
  <c r="GW37" i="49"/>
  <c r="GY63" i="49"/>
  <c r="GX80" i="49"/>
  <c r="GU62" i="49"/>
  <c r="GR63" i="49"/>
  <c r="GX76" i="49"/>
  <c r="GH40" i="49"/>
  <c r="GX18" i="49"/>
  <c r="GG88" i="49"/>
  <c r="GW45" i="49"/>
  <c r="GQ28" i="49"/>
  <c r="GY85" i="49"/>
  <c r="GV83" i="49"/>
  <c r="GS92" i="49"/>
  <c r="GZ10" i="49"/>
  <c r="GQ94" i="49"/>
  <c r="GT13" i="49"/>
  <c r="GQ52" i="49"/>
  <c r="GZ74" i="49"/>
  <c r="GR12" i="49"/>
  <c r="AU123" i="73"/>
  <c r="GH22" i="49"/>
  <c r="GH61" i="49"/>
  <c r="GE77" i="49"/>
  <c r="GF38" i="49"/>
  <c r="GH78" i="49"/>
  <c r="GK28" i="49"/>
  <c r="AS39" i="52"/>
  <c r="GG80" i="49"/>
  <c r="GD81" i="49"/>
  <c r="GC54" i="49"/>
  <c r="GI59" i="49"/>
  <c r="GC9" i="49"/>
  <c r="GG16" i="49"/>
  <c r="AS65" i="52"/>
  <c r="GE30" i="49"/>
  <c r="AS93" i="52"/>
  <c r="GF93" i="49"/>
  <c r="GP73" i="49"/>
  <c r="GV46" i="49"/>
  <c r="GF35" i="49"/>
  <c r="GD33" i="49"/>
  <c r="GF80" i="49"/>
  <c r="GA24" i="49"/>
  <c r="GU9" i="49"/>
  <c r="GA92" i="49"/>
  <c r="GS56" i="49"/>
  <c r="GS50" i="49"/>
  <c r="GX13" i="49"/>
  <c r="GV86" i="49"/>
  <c r="GY66" i="49"/>
  <c r="GY52" i="49"/>
  <c r="HA36" i="49"/>
  <c r="GR68" i="49"/>
  <c r="GU81" i="49"/>
  <c r="GW63" i="49"/>
  <c r="GT76" i="49"/>
  <c r="GW17" i="49"/>
  <c r="GR20" i="49"/>
  <c r="GS30" i="49"/>
  <c r="GR34" i="49"/>
  <c r="GS66" i="49"/>
  <c r="GQ82" i="49"/>
  <c r="GU45" i="49"/>
  <c r="GU79" i="49"/>
  <c r="GU86" i="49"/>
  <c r="GS32" i="49"/>
  <c r="GQ31" i="49"/>
  <c r="GT39" i="49"/>
  <c r="GU90" i="49"/>
  <c r="GQ74" i="49"/>
  <c r="GK82" i="49"/>
  <c r="GU19" i="49"/>
  <c r="GU68" i="49"/>
  <c r="GT37" i="49"/>
  <c r="HA35" i="49"/>
  <c r="GS20" i="49"/>
  <c r="GR64" i="49"/>
  <c r="GR70" i="49"/>
  <c r="GR79" i="49"/>
  <c r="GZ69" i="49"/>
  <c r="GR27" i="49"/>
  <c r="GS59" i="49"/>
  <c r="GR37" i="49"/>
  <c r="EK4" i="49"/>
  <c r="CB4" i="49"/>
  <c r="EX4" i="49"/>
  <c r="FC4" i="49"/>
  <c r="FD4" i="49"/>
  <c r="AW123" i="73"/>
  <c r="GR28" i="49"/>
  <c r="GD52" i="49"/>
  <c r="GB76" i="49"/>
  <c r="GC49" i="49"/>
  <c r="GE64" i="49"/>
  <c r="AS58" i="52"/>
  <c r="GH58" i="49"/>
  <c r="AS73" i="52"/>
  <c r="GB11" i="49"/>
  <c r="GI31" i="49"/>
  <c r="GI32" i="49"/>
  <c r="GI58" i="49"/>
  <c r="AS17" i="52"/>
  <c r="GB60" i="49"/>
  <c r="AS45" i="52"/>
  <c r="GK17" i="49"/>
  <c r="GP25" i="49"/>
  <c r="GY91" i="49"/>
  <c r="GH56" i="49"/>
  <c r="GK60" i="49"/>
  <c r="GH57" i="49"/>
  <c r="GK13" i="49"/>
  <c r="GD64" i="49"/>
  <c r="GW49" i="49"/>
  <c r="GF33" i="49"/>
  <c r="HA56" i="49"/>
  <c r="GQ20" i="49"/>
  <c r="GS78" i="49"/>
  <c r="GV62" i="49"/>
  <c r="GX50" i="49"/>
  <c r="GQ10" i="49"/>
  <c r="GR83" i="49"/>
  <c r="GW20" i="49"/>
  <c r="GZ9" i="49"/>
  <c r="GY39" i="49"/>
  <c r="GW76" i="49"/>
  <c r="HA60" i="49"/>
  <c r="HA70" i="49"/>
  <c r="HA29" i="49"/>
  <c r="GS10" i="49"/>
  <c r="GR74" i="49"/>
  <c r="GR82" i="49"/>
  <c r="GZ21" i="49"/>
  <c r="GV31" i="49"/>
  <c r="GW62" i="49"/>
  <c r="HA32" i="49"/>
  <c r="GT35" i="49"/>
  <c r="GR14" i="49"/>
  <c r="HA42" i="49"/>
  <c r="GE14" i="49"/>
  <c r="GR26" i="49"/>
  <c r="GV89" i="49"/>
  <c r="GW19" i="49"/>
  <c r="GU67" i="49"/>
  <c r="GQ79" i="49"/>
  <c r="GV82" i="49"/>
  <c r="GQ66" i="49"/>
  <c r="GV64" i="49"/>
  <c r="GS70" i="49"/>
  <c r="HA55" i="49"/>
  <c r="GQ45" i="49"/>
  <c r="HA27" i="49"/>
  <c r="GX59" i="49"/>
  <c r="GT23" i="49"/>
  <c r="GS51" i="49"/>
  <c r="GT15" i="49"/>
  <c r="GD65" i="49"/>
  <c r="AQ123" i="73"/>
  <c r="BE7" i="67"/>
  <c r="GI77" i="49"/>
  <c r="GE55" i="49"/>
  <c r="GB79" i="49"/>
  <c r="GD28" i="49"/>
  <c r="GB77" i="49"/>
  <c r="GD7" i="49"/>
  <c r="AS34" i="52"/>
  <c r="GH16" i="49"/>
  <c r="GD70" i="49"/>
  <c r="AS47" i="52"/>
  <c r="GF48" i="49"/>
  <c r="GF54" i="49"/>
  <c r="GI85" i="49"/>
  <c r="GE9" i="49"/>
  <c r="AS60" i="52"/>
  <c r="GG55" i="49"/>
  <c r="GZ72" i="49"/>
  <c r="GB17" i="49"/>
  <c r="GF50" i="49"/>
  <c r="GI73" i="49"/>
  <c r="GP11" i="49"/>
  <c r="GG9" i="49"/>
  <c r="HA12" i="49"/>
  <c r="GF16" i="49"/>
  <c r="GC84" i="49"/>
  <c r="GV74" i="49"/>
  <c r="GX32" i="49"/>
  <c r="GQ75" i="49"/>
  <c r="GT30" i="49"/>
  <c r="GU38" i="49"/>
  <c r="GR48" i="49"/>
  <c r="GX27" i="49"/>
  <c r="GX81" i="49"/>
  <c r="GY93" i="49"/>
  <c r="GZ73" i="49"/>
  <c r="GY15" i="49"/>
  <c r="GS52" i="49"/>
  <c r="GW83" i="49"/>
  <c r="GS42" i="49"/>
  <c r="GV10" i="49"/>
  <c r="GW26" i="49"/>
  <c r="GX10" i="49"/>
  <c r="GR91" i="49"/>
  <c r="GR78" i="49"/>
  <c r="GZ62" i="49"/>
  <c r="GX73" i="49"/>
  <c r="GX64" i="49"/>
  <c r="GQ41" i="49"/>
  <c r="GX74" i="49"/>
  <c r="GX89" i="49"/>
  <c r="GQ83" i="49"/>
  <c r="GY12" i="49"/>
  <c r="GQ62" i="49"/>
  <c r="GR10" i="49"/>
  <c r="GV55" i="49"/>
  <c r="GR58" i="49"/>
  <c r="GV93" i="49"/>
  <c r="GU16" i="49"/>
  <c r="GV70" i="49"/>
  <c r="GU78" i="49"/>
  <c r="GW67" i="49"/>
  <c r="GQ38" i="49"/>
  <c r="GX35" i="49"/>
  <c r="GQ39" i="49"/>
  <c r="GR23" i="49"/>
  <c r="GF17" i="49"/>
  <c r="BU4" i="49"/>
  <c r="AO123" i="73"/>
  <c r="AZ3" i="73"/>
  <c r="BE6" i="67"/>
  <c r="GB30" i="49"/>
  <c r="AM15" i="64"/>
  <c r="AM16" i="64" s="1"/>
  <c r="K2" i="64" s="1"/>
  <c r="GF52" i="49"/>
  <c r="GH66" i="49"/>
  <c r="GD90" i="49"/>
  <c r="GK49" i="49"/>
  <c r="AS88" i="52"/>
  <c r="GI76" i="49"/>
  <c r="AS94" i="52"/>
  <c r="GI88" i="49"/>
  <c r="GC41" i="49"/>
  <c r="GR90" i="49"/>
  <c r="GI80" i="49"/>
  <c r="GK16" i="49"/>
  <c r="GC60" i="49"/>
  <c r="GF73" i="49"/>
  <c r="GC10" i="49"/>
  <c r="GR94" i="49"/>
  <c r="GA91" i="49"/>
  <c r="GW59" i="49"/>
  <c r="GI82" i="49"/>
  <c r="GG37" i="49"/>
  <c r="GF11" i="49"/>
  <c r="GG84" i="49"/>
  <c r="GY74" i="49"/>
  <c r="GW73" i="49"/>
  <c r="GY51" i="49"/>
  <c r="GW77" i="49"/>
  <c r="GG36" i="49"/>
  <c r="GZ71" i="49"/>
  <c r="HA48" i="49"/>
  <c r="GU56" i="49"/>
  <c r="GY45" i="49"/>
  <c r="GV49" i="49"/>
  <c r="HA15" i="49"/>
  <c r="GZ52" i="49"/>
  <c r="HA59" i="49"/>
  <c r="GT42" i="49"/>
  <c r="GZ64" i="49"/>
  <c r="GV75" i="49"/>
  <c r="GR40" i="49"/>
  <c r="GQ43" i="49"/>
  <c r="GQ30" i="49"/>
  <c r="GQ22" i="49"/>
  <c r="GU25" i="49"/>
  <c r="GU30" i="49"/>
  <c r="GQ35" i="49"/>
  <c r="GW50" i="49"/>
  <c r="GW65" i="49"/>
  <c r="GW48" i="49"/>
  <c r="GY59" i="49"/>
  <c r="GS38" i="49"/>
  <c r="GS39" i="49"/>
  <c r="GU31" i="49"/>
  <c r="GU10" i="49"/>
  <c r="GR69" i="49"/>
  <c r="GX16" i="49"/>
  <c r="GZ93" i="49"/>
  <c r="GX54" i="49"/>
  <c r="GY43" i="49"/>
  <c r="GY23" i="49"/>
  <c r="GS82" i="49"/>
  <c r="DV4" i="49"/>
  <c r="GR81" i="49"/>
  <c r="AM123" i="73"/>
  <c r="GG53" i="49"/>
  <c r="GG52" i="49"/>
  <c r="GK90" i="49"/>
  <c r="GK18" i="49"/>
  <c r="GA18" i="49"/>
  <c r="GH37" i="49"/>
  <c r="GF61" i="49"/>
  <c r="AS40" i="52"/>
  <c r="GP8" i="49"/>
  <c r="AS36" i="52"/>
  <c r="GB10" i="49"/>
  <c r="GP64" i="49"/>
  <c r="AS50" i="52"/>
  <c r="GK61" i="49"/>
  <c r="GD8" i="49"/>
  <c r="GF25" i="49"/>
  <c r="GC58" i="49"/>
  <c r="GX70" i="49"/>
  <c r="GE20" i="49"/>
  <c r="GD78" i="49"/>
  <c r="GY35" i="49"/>
  <c r="GK34" i="49"/>
  <c r="GH88" i="49"/>
  <c r="GQ72" i="49"/>
  <c r="GD41" i="49"/>
  <c r="GU89" i="49"/>
  <c r="GA75" i="49"/>
  <c r="GZ23" i="49"/>
  <c r="GZ49" i="49"/>
  <c r="GY71" i="49"/>
  <c r="HA76" i="49"/>
  <c r="GH35" i="49"/>
  <c r="GU47" i="49"/>
  <c r="GX92" i="49"/>
  <c r="GQ73" i="49"/>
  <c r="GR21" i="49"/>
  <c r="GS85" i="49"/>
  <c r="HA86" i="49"/>
  <c r="GT28" i="49"/>
  <c r="GS11" i="49"/>
  <c r="GV91" i="49"/>
  <c r="GT18" i="49"/>
  <c r="GX40" i="49"/>
  <c r="GW51" i="49"/>
  <c r="GZ40" i="49"/>
  <c r="GV43" i="49"/>
  <c r="HA30" i="49"/>
  <c r="GF60" i="49"/>
  <c r="HA25" i="49"/>
  <c r="GU29" i="49"/>
  <c r="GA62" i="49"/>
  <c r="HA50" i="49"/>
  <c r="GT83" i="49"/>
  <c r="GR24" i="49"/>
  <c r="GS35" i="49"/>
  <c r="HA14" i="49"/>
  <c r="GR62" i="49"/>
  <c r="GS7" i="49"/>
  <c r="AV4" i="49"/>
  <c r="GT64" i="49"/>
  <c r="GV69" i="49"/>
  <c r="GT91" i="49"/>
  <c r="GR77" i="49"/>
  <c r="GX87" i="49"/>
  <c r="AK123" i="73"/>
  <c r="AZ4" i="70"/>
  <c r="GH63" i="49"/>
  <c r="GG76" i="49"/>
  <c r="GI30" i="49"/>
  <c r="GB61" i="49"/>
  <c r="GP55" i="49"/>
  <c r="GG63" i="49"/>
  <c r="GE23" i="49"/>
  <c r="AS77" i="52"/>
  <c r="GP56" i="49"/>
  <c r="GD10" i="49"/>
  <c r="GC55" i="49"/>
  <c r="AS84" i="52"/>
  <c r="GC16" i="49"/>
  <c r="AS64" i="52"/>
  <c r="GB13" i="49"/>
  <c r="GE56" i="49"/>
  <c r="GD40" i="49"/>
  <c r="GP84" i="49"/>
  <c r="GA71" i="49"/>
  <c r="GP82" i="49"/>
  <c r="GA45" i="49"/>
  <c r="GK56" i="49"/>
  <c r="GC7" i="49"/>
  <c r="GK31" i="49"/>
  <c r="GS17" i="49"/>
  <c r="GR92" i="49"/>
  <c r="GZ85" i="49"/>
  <c r="GX94" i="49"/>
  <c r="GZ42" i="49"/>
  <c r="GF89" i="49"/>
  <c r="GW23" i="49"/>
  <c r="GZ44" i="49"/>
  <c r="HA73" i="49"/>
  <c r="GU21" i="49"/>
  <c r="GX61" i="49"/>
  <c r="GZ38" i="49"/>
  <c r="GW90" i="49"/>
  <c r="GV58" i="49"/>
  <c r="GT63" i="49"/>
  <c r="GY18" i="49"/>
  <c r="GY33" i="49"/>
  <c r="GZ27" i="49"/>
  <c r="GR33" i="49"/>
  <c r="GS87" i="49"/>
  <c r="GX77" i="49"/>
  <c r="GE83" i="49"/>
  <c r="GQ61" i="49"/>
  <c r="GZ76" i="49"/>
  <c r="GG65" i="49"/>
  <c r="GZ51" i="49"/>
  <c r="GR59" i="49"/>
  <c r="GT24" i="49"/>
  <c r="GT58" i="49"/>
  <c r="GQ55" i="49"/>
  <c r="GT14" i="49"/>
  <c r="GQ78" i="49"/>
  <c r="GX9" i="49"/>
  <c r="GU91" i="49"/>
  <c r="GR57" i="49"/>
  <c r="GR50" i="49"/>
  <c r="GQ77" i="49"/>
  <c r="GE88" i="49"/>
  <c r="GR39" i="49"/>
  <c r="BM4" i="49"/>
  <c r="CQ4" i="49"/>
  <c r="GR71" i="49"/>
  <c r="GC89" i="49"/>
  <c r="BA4" i="49"/>
  <c r="BD4" i="49"/>
  <c r="DL4" i="49"/>
  <c r="DW4" i="49"/>
  <c r="FA4" i="49"/>
  <c r="DJ4" i="49"/>
  <c r="CW4" i="49"/>
  <c r="DT4" i="49"/>
  <c r="BO4" i="49"/>
  <c r="GS94" i="49"/>
  <c r="GT68" i="49"/>
  <c r="GG10" i="49"/>
  <c r="GP41" i="49"/>
  <c r="GS47" i="49"/>
  <c r="Y4" i="49"/>
  <c r="DF4" i="49"/>
  <c r="FO4" i="49"/>
  <c r="AJ4" i="49"/>
  <c r="DY4" i="49"/>
  <c r="CV4" i="49"/>
  <c r="GT61" i="49"/>
  <c r="GV94" i="49"/>
  <c r="GR65" i="49"/>
  <c r="GH41" i="49"/>
  <c r="U4" i="49"/>
  <c r="W4" i="49"/>
  <c r="CD4" i="49"/>
  <c r="CU4" i="49"/>
  <c r="GW11" i="49"/>
  <c r="GX86" i="49"/>
  <c r="GV65" i="49"/>
  <c r="FV4" i="49"/>
  <c r="GP39" i="49"/>
  <c r="GK89" i="49"/>
  <c r="BB4" i="49"/>
  <c r="DI4" i="49"/>
  <c r="CF4" i="49"/>
  <c r="DU4" i="49"/>
  <c r="AI4" i="49"/>
  <c r="DN4" i="49"/>
  <c r="GZ84" i="49"/>
  <c r="GW88" i="49"/>
  <c r="GX36" i="49"/>
  <c r="AB4" i="49"/>
  <c r="FG4" i="49"/>
  <c r="GW27" i="49"/>
  <c r="GQ89" i="49"/>
  <c r="HA16" i="49"/>
  <c r="GQ23" i="49"/>
  <c r="GB89" i="49"/>
  <c r="CP4" i="49"/>
  <c r="CT4" i="49"/>
  <c r="GY53" i="49"/>
  <c r="GX84" i="49"/>
  <c r="GQ8" i="49"/>
  <c r="GQ15" i="49"/>
  <c r="GS49" i="49"/>
  <c r="GP23" i="49"/>
  <c r="BC4" i="49"/>
  <c r="FQ4" i="49"/>
  <c r="CS4" i="49"/>
  <c r="AK4" i="49"/>
  <c r="GQ36" i="49"/>
  <c r="GS8" i="49"/>
  <c r="GQ37" i="49"/>
  <c r="Z4" i="49"/>
  <c r="EI4" i="49"/>
  <c r="EO4" i="49"/>
  <c r="EP4" i="49"/>
  <c r="GK88" i="49"/>
  <c r="GZ11" i="49"/>
  <c r="HA54" i="49"/>
  <c r="GV15" i="49"/>
  <c r="GI12" i="49"/>
  <c r="CJ4" i="49"/>
  <c r="S4" i="49"/>
  <c r="FP4" i="49"/>
  <c r="BF4" i="49"/>
  <c r="AH4" i="49"/>
  <c r="EZ4" i="49"/>
  <c r="GQ60" i="49"/>
  <c r="GU58" i="49"/>
  <c r="GX30" i="49"/>
  <c r="GI41" i="49"/>
  <c r="DG4" i="49"/>
  <c r="AQ4" i="49"/>
  <c r="DH4" i="49"/>
  <c r="AM4" i="49"/>
  <c r="GU73" i="49"/>
  <c r="GR16" i="49"/>
  <c r="GT77" i="49"/>
  <c r="EM4" i="49"/>
  <c r="ER4" i="49"/>
  <c r="DZ4" i="49"/>
  <c r="AY4" i="49"/>
  <c r="BR4" i="49"/>
  <c r="FE4" i="49"/>
  <c r="GT25" i="49"/>
  <c r="GV81" i="49"/>
  <c r="GU52" i="49"/>
  <c r="GK65" i="49"/>
  <c r="GS43" i="49"/>
  <c r="FT4" i="49"/>
  <c r="BP4" i="49"/>
  <c r="HA18" i="49"/>
  <c r="GW56" i="49"/>
  <c r="GG17" i="49"/>
  <c r="GH89" i="49"/>
  <c r="FM4" i="49"/>
  <c r="AW4" i="49"/>
  <c r="GT20" i="49"/>
  <c r="GT8" i="49"/>
  <c r="AX4" i="49"/>
  <c r="EL4" i="49"/>
  <c r="BL4" i="49"/>
  <c r="EY4" i="49"/>
  <c r="GS67" i="49"/>
  <c r="GU42" i="49"/>
  <c r="GA51" i="49"/>
  <c r="GP51" i="49"/>
  <c r="AO4" i="49"/>
  <c r="FS4" i="49"/>
  <c r="GT89" i="49"/>
  <c r="GS68" i="49"/>
  <c r="GB41" i="49"/>
  <c r="EN4" i="49"/>
  <c r="X4" i="49"/>
  <c r="CG4" i="49"/>
  <c r="CR4" i="49"/>
  <c r="AZ4" i="49"/>
  <c r="FB4" i="49"/>
  <c r="GZ65" i="49"/>
  <c r="GW44" i="49"/>
  <c r="GF65" i="49"/>
  <c r="DK4" i="49"/>
  <c r="GX41" i="49"/>
  <c r="GX22" i="49"/>
  <c r="GD88" i="49"/>
  <c r="GR51" i="49"/>
  <c r="GK41" i="49"/>
  <c r="FN4" i="49"/>
  <c r="BS4" i="49"/>
  <c r="GT10" i="49"/>
  <c r="GW93" i="49"/>
  <c r="GP37" i="49"/>
  <c r="GS15" i="49"/>
  <c r="GS23" i="49"/>
  <c r="GF12" i="49"/>
  <c r="GZ61" i="49"/>
  <c r="GV45" i="49"/>
  <c r="GR15" i="49"/>
  <c r="GR49" i="49"/>
  <c r="GW53" i="49"/>
  <c r="GT21" i="49"/>
  <c r="GB12" i="49"/>
  <c r="BQ4" i="49"/>
  <c r="HA66" i="49"/>
  <c r="GW39" i="49"/>
  <c r="GA47" i="49"/>
  <c r="GP47" i="49"/>
  <c r="GV23" i="49"/>
  <c r="AL4" i="49"/>
  <c r="CC4" i="49"/>
  <c r="BN4" i="49"/>
  <c r="CE4" i="49"/>
  <c r="GQ92" i="49"/>
  <c r="GX62" i="49"/>
  <c r="GU15" i="49"/>
  <c r="GU23" i="49"/>
  <c r="BE8" i="70"/>
  <c r="BE10" i="64"/>
  <c r="GA26" i="49"/>
  <c r="GA28" i="49"/>
  <c r="GA33" i="49"/>
  <c r="GA65" i="49"/>
  <c r="CI4" i="49"/>
  <c r="K4" i="49"/>
  <c r="BE5" i="64"/>
  <c r="GA61" i="49"/>
  <c r="GA59" i="49"/>
  <c r="GA41" i="49"/>
  <c r="M4" i="49"/>
  <c r="G4" i="49"/>
  <c r="GA57" i="49"/>
  <c r="GA13" i="49"/>
  <c r="FF4" i="49"/>
  <c r="BE12" i="64"/>
  <c r="GA50" i="49"/>
  <c r="BE9" i="70"/>
  <c r="GA53" i="49"/>
  <c r="BE10" i="70"/>
  <c r="BE13" i="64"/>
  <c r="AG15" i="64"/>
  <c r="AH3" i="64" s="1"/>
  <c r="AG123" i="73"/>
  <c r="BE11" i="70"/>
  <c r="GA39" i="49"/>
  <c r="BE3" i="73"/>
  <c r="BE12" i="70"/>
  <c r="BE11" i="64"/>
  <c r="GA42" i="49"/>
  <c r="GA63" i="49"/>
  <c r="GA32" i="49"/>
  <c r="GA23" i="49"/>
  <c r="BT4" i="49"/>
  <c r="GA10" i="49"/>
  <c r="GA7" i="49"/>
  <c r="BE9" i="64"/>
  <c r="GA14" i="49"/>
  <c r="GA54" i="49"/>
  <c r="GA73" i="49"/>
  <c r="GA64" i="49"/>
  <c r="GA48" i="49"/>
  <c r="GA12" i="49"/>
  <c r="GA90" i="49"/>
  <c r="GA11" i="49"/>
  <c r="GA36" i="49"/>
  <c r="AP4" i="49"/>
  <c r="AG15" i="67"/>
  <c r="AV3" i="70"/>
  <c r="GA34" i="49"/>
  <c r="J4" i="49"/>
  <c r="BE13" i="70"/>
  <c r="BE3" i="67"/>
  <c r="GA46" i="49"/>
  <c r="GA94" i="49"/>
  <c r="GA31" i="49"/>
  <c r="AZ3" i="70"/>
  <c r="GA79" i="49"/>
  <c r="GA82" i="49"/>
  <c r="GA58" i="49"/>
  <c r="GA35" i="49"/>
  <c r="GA37" i="49"/>
  <c r="GA89" i="49"/>
  <c r="H4" i="49"/>
  <c r="CX4" i="49"/>
  <c r="GA55" i="49"/>
  <c r="GA22" i="49"/>
  <c r="GA77" i="49"/>
  <c r="GA30" i="49"/>
  <c r="GA20" i="49"/>
  <c r="I4" i="49"/>
  <c r="BE4" i="64"/>
  <c r="GA21" i="49"/>
  <c r="GA52" i="49"/>
  <c r="GA49" i="49"/>
  <c r="C4" i="49"/>
  <c r="FU4" i="49"/>
  <c r="GA38" i="49"/>
  <c r="GA29" i="49"/>
  <c r="GA84" i="49"/>
  <c r="GA16" i="49"/>
  <c r="GA56" i="49"/>
  <c r="GA80" i="49"/>
  <c r="GA83" i="49"/>
  <c r="GA60" i="49"/>
  <c r="AA4" i="49"/>
  <c r="E4" i="49"/>
  <c r="GA78" i="49"/>
  <c r="EQ4" i="49"/>
  <c r="GA93" i="49"/>
  <c r="GA70" i="49"/>
  <c r="GA76" i="49"/>
  <c r="GA81" i="49"/>
  <c r="GA15" i="49"/>
  <c r="GA9" i="49"/>
  <c r="BE4" i="70"/>
  <c r="BE5" i="70"/>
  <c r="BE6" i="64"/>
  <c r="GA66" i="49"/>
  <c r="GA85" i="49"/>
  <c r="GA17" i="49"/>
  <c r="F4" i="49"/>
  <c r="D4" i="49"/>
  <c r="GA8" i="49"/>
  <c r="GA88" i="49"/>
  <c r="BE4" i="49"/>
  <c r="GA40" i="49"/>
  <c r="EB4" i="49"/>
  <c r="GA25" i="49"/>
  <c r="DM4" i="49"/>
  <c r="BE6" i="70"/>
  <c r="BE7" i="64"/>
  <c r="BE7" i="70"/>
  <c r="BE8" i="64"/>
  <c r="BE3" i="70"/>
  <c r="L4" i="49"/>
  <c r="BE3" i="64"/>
  <c r="AS15" i="63"/>
  <c r="AT9" i="63" s="1"/>
  <c r="AI15" i="63"/>
  <c r="AJ8" i="63" s="1"/>
  <c r="AW15" i="63"/>
  <c r="AX7" i="63" s="1"/>
  <c r="BA15" i="63"/>
  <c r="BB12" i="63" s="1"/>
  <c r="BC15" i="63"/>
  <c r="BD14" i="63" s="1"/>
  <c r="AM15" i="63"/>
  <c r="AN3" i="63" s="1"/>
  <c r="AQ15" i="63"/>
  <c r="AQ16" i="63" s="1"/>
  <c r="M2" i="63" s="1"/>
  <c r="AO15" i="63"/>
  <c r="AP4" i="63" s="1"/>
  <c r="AK15" i="63"/>
  <c r="AL6" i="63" s="1"/>
  <c r="AY15" i="63"/>
  <c r="AZ9" i="63" s="1"/>
  <c r="AU15" i="63"/>
  <c r="AV6" i="63" s="1"/>
  <c r="GJ19" i="49"/>
  <c r="GJ81" i="49"/>
  <c r="GJ61" i="49"/>
  <c r="GJ80" i="49"/>
  <c r="GJ31" i="49"/>
  <c r="GJ16" i="49"/>
  <c r="GJ92" i="49"/>
  <c r="GJ57" i="49"/>
  <c r="GJ37" i="49"/>
  <c r="GJ89" i="49"/>
  <c r="GJ91" i="49"/>
  <c r="GJ13" i="49"/>
  <c r="GJ45" i="49"/>
  <c r="GJ51" i="49"/>
  <c r="GJ71" i="49"/>
  <c r="GJ53" i="49"/>
  <c r="GJ78" i="49"/>
  <c r="GJ48" i="49"/>
  <c r="GJ22" i="49"/>
  <c r="GJ93" i="49"/>
  <c r="GJ30" i="49"/>
  <c r="GJ76" i="49"/>
  <c r="GJ40" i="49"/>
  <c r="GJ26" i="49"/>
  <c r="GJ52" i="49"/>
  <c r="GJ35" i="49"/>
  <c r="GJ55" i="49"/>
  <c r="GJ46" i="49"/>
  <c r="GJ27" i="49"/>
  <c r="GJ54" i="49"/>
  <c r="GJ39" i="49"/>
  <c r="GJ72" i="49"/>
  <c r="BE13" i="63"/>
  <c r="AG15" i="63"/>
  <c r="AH3" i="63" s="1"/>
  <c r="GJ47" i="49"/>
  <c r="GJ58" i="49"/>
  <c r="GJ32" i="49"/>
  <c r="GJ59" i="49"/>
  <c r="GJ66" i="49"/>
  <c r="GJ79" i="49"/>
  <c r="GJ85" i="49"/>
  <c r="BE7" i="63"/>
  <c r="GJ11" i="49"/>
  <c r="GJ42" i="49"/>
  <c r="GJ60" i="49"/>
  <c r="GJ9" i="49"/>
  <c r="GJ8" i="49"/>
  <c r="GJ36" i="49"/>
  <c r="GJ41" i="49"/>
  <c r="GJ14" i="49"/>
  <c r="GJ82" i="49"/>
  <c r="AS3" i="52"/>
  <c r="O3" i="52" s="1"/>
  <c r="BE5" i="63"/>
  <c r="GJ74" i="49"/>
  <c r="GJ83" i="49"/>
  <c r="GJ25" i="49"/>
  <c r="GJ20" i="49"/>
  <c r="GJ94" i="49"/>
  <c r="GJ21" i="49"/>
  <c r="BE11" i="63"/>
  <c r="GJ50" i="49"/>
  <c r="GJ75" i="49"/>
  <c r="BE6" i="63"/>
  <c r="BE8" i="63"/>
  <c r="BE4" i="63"/>
  <c r="GJ69" i="49"/>
  <c r="GJ33" i="49"/>
  <c r="BE10" i="63"/>
  <c r="GJ15" i="49"/>
  <c r="GJ67" i="49"/>
  <c r="GJ43" i="49"/>
  <c r="GJ70" i="49"/>
  <c r="GJ68" i="49"/>
  <c r="GJ88" i="49"/>
  <c r="BE9" i="63"/>
  <c r="GJ86" i="49"/>
  <c r="GJ73" i="49"/>
  <c r="GJ23" i="49"/>
  <c r="GJ90" i="49"/>
  <c r="GJ64" i="49"/>
  <c r="GJ84" i="49"/>
  <c r="GJ24" i="49"/>
  <c r="GJ10" i="49"/>
  <c r="GJ65" i="49"/>
  <c r="GJ56" i="49"/>
  <c r="GJ28" i="49"/>
  <c r="GJ38" i="49"/>
  <c r="GJ49" i="49"/>
  <c r="GJ34" i="49"/>
  <c r="GJ12" i="49"/>
  <c r="GJ87" i="49"/>
  <c r="GJ18" i="49"/>
  <c r="GJ62" i="49"/>
  <c r="GJ17" i="49"/>
  <c r="BE12" i="63"/>
  <c r="GJ77" i="49"/>
  <c r="GJ29" i="49"/>
  <c r="GJ63" i="49"/>
  <c r="GJ44" i="49"/>
  <c r="AH84" i="77"/>
  <c r="AI70" i="77" s="1"/>
  <c r="C4" i="52"/>
  <c r="AI11" i="71"/>
  <c r="AG60" i="70"/>
  <c r="AH52" i="70" s="1"/>
  <c r="BE3" i="63"/>
  <c r="AU11" i="71"/>
  <c r="AO11" i="71"/>
  <c r="AO15" i="71" s="1"/>
  <c r="AQ11" i="71"/>
  <c r="AQ15" i="71" s="1"/>
  <c r="AY11" i="71"/>
  <c r="AY15" i="71" s="1"/>
  <c r="AZ10" i="71" s="1"/>
  <c r="AM11" i="71"/>
  <c r="AM15" i="71" s="1"/>
  <c r="AN6" i="71" s="1"/>
  <c r="AS11" i="71"/>
  <c r="BC11" i="71"/>
  <c r="BC15" i="71" s="1"/>
  <c r="BA11" i="71"/>
  <c r="BA15" i="71" s="1"/>
  <c r="BB11" i="71" s="1"/>
  <c r="AW11" i="71"/>
  <c r="AW15" i="71" s="1"/>
  <c r="AK11" i="71"/>
  <c r="AK15" i="71" s="1"/>
  <c r="AL3" i="71" s="1"/>
  <c r="AG11" i="71"/>
  <c r="AG15" i="71" s="1"/>
  <c r="AH11" i="71" s="1"/>
  <c r="BE9" i="71"/>
  <c r="BE4" i="71"/>
  <c r="BE5" i="71"/>
  <c r="BE6" i="71"/>
  <c r="BE7" i="71"/>
  <c r="BE8" i="71"/>
  <c r="BE10" i="71"/>
  <c r="BE3" i="71"/>
  <c r="AK60" i="70"/>
  <c r="AL56" i="70" s="1"/>
  <c r="AM60" i="70"/>
  <c r="AN53" i="70" s="1"/>
  <c r="AO60" i="70"/>
  <c r="AP53" i="70" s="1"/>
  <c r="AY60" i="70"/>
  <c r="AZ58" i="70" s="1"/>
  <c r="AU60" i="70"/>
  <c r="AV59" i="70" s="1"/>
  <c r="AI60" i="70"/>
  <c r="AJ56" i="70" s="1"/>
  <c r="AW60" i="70"/>
  <c r="AX53" i="70" s="1"/>
  <c r="BC60" i="70"/>
  <c r="BD58" i="70" s="1"/>
  <c r="AS60" i="70"/>
  <c r="AT54" i="70" s="1"/>
  <c r="BA60" i="70"/>
  <c r="BB58" i="70" s="1"/>
  <c r="AQ60" i="70"/>
  <c r="AR57" i="70" s="1"/>
  <c r="BC120" i="73"/>
  <c r="BD118" i="73" s="1"/>
  <c r="AW120" i="73"/>
  <c r="AX118" i="73" s="1"/>
  <c r="BA60" i="73"/>
  <c r="BB58" i="73" s="1"/>
  <c r="AM120" i="73"/>
  <c r="AN113" i="73" s="1"/>
  <c r="AU60" i="73"/>
  <c r="AV48" i="73" s="1"/>
  <c r="AU170" i="73"/>
  <c r="AQ60" i="73"/>
  <c r="AR52" i="73" s="1"/>
  <c r="AM60" i="73"/>
  <c r="AN53" i="73" s="1"/>
  <c r="AI120" i="73"/>
  <c r="AI121" i="73" s="1"/>
  <c r="AQ171" i="73"/>
  <c r="AO169" i="73"/>
  <c r="AK60" i="73"/>
  <c r="AL55" i="73" s="1"/>
  <c r="AK169" i="73"/>
  <c r="AS120" i="73"/>
  <c r="AT111" i="73" s="1"/>
  <c r="AI60" i="73"/>
  <c r="AJ54" i="73" s="1"/>
  <c r="AQ60" i="63"/>
  <c r="AR59" i="63" s="1"/>
  <c r="AG60" i="73"/>
  <c r="AH54" i="73" s="1"/>
  <c r="AY120" i="73"/>
  <c r="AZ113" i="73" s="1"/>
  <c r="AK171" i="73"/>
  <c r="AY169" i="73"/>
  <c r="AK120" i="73"/>
  <c r="AL118" i="73" s="1"/>
  <c r="AY60" i="73"/>
  <c r="AY61" i="73" s="1"/>
  <c r="Q6" i="73" s="1"/>
  <c r="AO170" i="73"/>
  <c r="AQ120" i="73"/>
  <c r="AR113" i="73" s="1"/>
  <c r="AK170" i="73"/>
  <c r="AY170" i="73"/>
  <c r="AG120" i="73"/>
  <c r="AH116" i="73" s="1"/>
  <c r="AY60" i="64"/>
  <c r="AZ56" i="64" s="1"/>
  <c r="AU120" i="73"/>
  <c r="AU121" i="73" s="1"/>
  <c r="BA120" i="73"/>
  <c r="BB109" i="73" s="1"/>
  <c r="AY171" i="73"/>
  <c r="AG60" i="67"/>
  <c r="AH59" i="67" s="1"/>
  <c r="AO171" i="73"/>
  <c r="BE57" i="70"/>
  <c r="AS60" i="73"/>
  <c r="AS61" i="73" s="1"/>
  <c r="N6" i="73" s="1"/>
  <c r="AO120" i="73"/>
  <c r="AP111" i="73" s="1"/>
  <c r="AI169" i="73"/>
  <c r="AI170" i="73"/>
  <c r="AO60" i="73"/>
  <c r="AP48" i="73" s="1"/>
  <c r="BC60" i="73"/>
  <c r="BD48" i="73" s="1"/>
  <c r="AI171" i="73"/>
  <c r="BE58" i="70"/>
  <c r="BC169" i="73"/>
  <c r="BA171" i="73"/>
  <c r="BC170" i="73"/>
  <c r="BC171" i="73"/>
  <c r="AW60" i="73"/>
  <c r="AX57" i="73" s="1"/>
  <c r="AM60" i="67"/>
  <c r="AN57" i="67" s="1"/>
  <c r="AW60" i="67"/>
  <c r="AW61" i="67" s="1"/>
  <c r="P5" i="67" s="1"/>
  <c r="AY60" i="67"/>
  <c r="AZ57" i="67" s="1"/>
  <c r="AW169" i="73"/>
  <c r="AW170" i="73"/>
  <c r="AK60" i="63"/>
  <c r="AL49" i="63" s="1"/>
  <c r="AU60" i="63"/>
  <c r="AU61" i="63" s="1"/>
  <c r="O5" i="63" s="1"/>
  <c r="AW171" i="73"/>
  <c r="AS169" i="73"/>
  <c r="AS170" i="73"/>
  <c r="AS171" i="73"/>
  <c r="AU171" i="73"/>
  <c r="AQ170" i="73"/>
  <c r="AQ60" i="67"/>
  <c r="AR59" i="67" s="1"/>
  <c r="AU60" i="67"/>
  <c r="AV48" i="67" s="1"/>
  <c r="AS60" i="67"/>
  <c r="AT56" i="67" s="1"/>
  <c r="AY60" i="63"/>
  <c r="AZ50" i="63" s="1"/>
  <c r="BC60" i="67"/>
  <c r="AQ60" i="64"/>
  <c r="AR57" i="64" s="1"/>
  <c r="AM60" i="64"/>
  <c r="AN56" i="64" s="1"/>
  <c r="AW60" i="64"/>
  <c r="AX49" i="64" s="1"/>
  <c r="AM169" i="73"/>
  <c r="AO60" i="67"/>
  <c r="AP53" i="67" s="1"/>
  <c r="AI60" i="67"/>
  <c r="AJ57" i="67" s="1"/>
  <c r="AM170" i="73"/>
  <c r="AO60" i="63"/>
  <c r="AP49" i="63" s="1"/>
  <c r="BA60" i="67"/>
  <c r="BB48" i="67" s="1"/>
  <c r="BC60" i="63"/>
  <c r="BD51" i="63" s="1"/>
  <c r="AO60" i="64"/>
  <c r="AO61" i="64" s="1"/>
  <c r="L5" i="64" s="1"/>
  <c r="BA60" i="63"/>
  <c r="BB51" i="63" s="1"/>
  <c r="AM171" i="73"/>
  <c r="AK60" i="67"/>
  <c r="AL57" i="67" s="1"/>
  <c r="BA169" i="73"/>
  <c r="BA170" i="73"/>
  <c r="AG60" i="63"/>
  <c r="AG61" i="63" s="1"/>
  <c r="H5" i="63" s="1"/>
  <c r="AW60" i="63"/>
  <c r="AX53" i="63" s="1"/>
  <c r="BA60" i="64"/>
  <c r="BB50" i="64" s="1"/>
  <c r="AG60" i="64"/>
  <c r="AH59" i="64" s="1"/>
  <c r="AM60" i="63"/>
  <c r="AN54" i="63" s="1"/>
  <c r="AS60" i="64"/>
  <c r="AT58" i="64" s="1"/>
  <c r="AK60" i="64"/>
  <c r="AL50" i="64" s="1"/>
  <c r="AI60" i="64"/>
  <c r="AJ59" i="64" s="1"/>
  <c r="BC60" i="64"/>
  <c r="BD52" i="64" s="1"/>
  <c r="AS60" i="63"/>
  <c r="AS61" i="63" s="1"/>
  <c r="N5" i="63" s="1"/>
  <c r="AU169" i="73"/>
  <c r="AI60" i="63"/>
  <c r="AJ55" i="63" s="1"/>
  <c r="AU60" i="64"/>
  <c r="AV48" i="64" s="1"/>
  <c r="AQ169" i="73"/>
  <c r="BE58" i="63"/>
  <c r="BE52" i="64"/>
  <c r="AY168" i="73"/>
  <c r="BE49" i="71"/>
  <c r="BE54" i="64"/>
  <c r="BE50" i="71"/>
  <c r="BE50" i="64"/>
  <c r="BE49" i="73"/>
  <c r="AM168" i="73"/>
  <c r="BE51" i="71"/>
  <c r="BE52" i="70"/>
  <c r="BE50" i="73"/>
  <c r="BE52" i="71"/>
  <c r="BE51" i="73"/>
  <c r="BE53" i="71"/>
  <c r="BE51" i="70"/>
  <c r="BE54" i="71"/>
  <c r="BE50" i="70"/>
  <c r="BE55" i="71"/>
  <c r="BE58" i="64"/>
  <c r="BE49" i="70"/>
  <c r="AI168" i="73"/>
  <c r="BE56" i="63"/>
  <c r="BE53" i="70"/>
  <c r="BE53" i="64"/>
  <c r="BE59" i="70"/>
  <c r="BE109" i="73"/>
  <c r="AU168" i="73"/>
  <c r="BE110" i="73"/>
  <c r="BE49" i="63"/>
  <c r="BE50" i="63"/>
  <c r="BA168" i="73"/>
  <c r="BE111" i="73"/>
  <c r="BE49" i="67"/>
  <c r="BE51" i="63"/>
  <c r="BE51" i="64"/>
  <c r="BE56" i="70"/>
  <c r="AG169" i="73"/>
  <c r="BE50" i="67"/>
  <c r="BE52" i="63"/>
  <c r="BE56" i="64"/>
  <c r="BE53" i="63"/>
  <c r="BE49" i="64"/>
  <c r="BE54" i="63"/>
  <c r="BE57" i="64"/>
  <c r="AS168" i="73"/>
  <c r="AG170" i="73"/>
  <c r="BE51" i="67"/>
  <c r="BE55" i="63"/>
  <c r="BE55" i="70"/>
  <c r="AG171" i="73"/>
  <c r="AW168" i="73"/>
  <c r="BE52" i="67"/>
  <c r="BE54" i="70"/>
  <c r="BE48" i="70"/>
  <c r="AK168" i="73"/>
  <c r="T4" i="49"/>
  <c r="BC168" i="73"/>
  <c r="AO168" i="73"/>
  <c r="BE57" i="63"/>
  <c r="BE55" i="64"/>
  <c r="AQ168" i="73"/>
  <c r="R4" i="49"/>
  <c r="BE48" i="63"/>
  <c r="BE48" i="64"/>
  <c r="BE48" i="67"/>
  <c r="BE48" i="71"/>
  <c r="BE48" i="73"/>
  <c r="BE108" i="73"/>
  <c r="AG168" i="73"/>
  <c r="AV84" i="77"/>
  <c r="AW72" i="77" s="1"/>
  <c r="AZ84" i="77"/>
  <c r="BA79" i="77" s="1"/>
  <c r="AN84" i="77"/>
  <c r="AO69" i="77" s="1"/>
  <c r="AL84" i="77"/>
  <c r="AM83" i="77" s="1"/>
  <c r="AJ84" i="77"/>
  <c r="AK82" i="77" s="1"/>
  <c r="BD84" i="77"/>
  <c r="BE66" i="77" s="1"/>
  <c r="AR84" i="77"/>
  <c r="AS82" i="77" s="1"/>
  <c r="AX84" i="77"/>
  <c r="AY73" i="77" s="1"/>
  <c r="AT84" i="77"/>
  <c r="AU66" i="77" s="1"/>
  <c r="AP84" i="77"/>
  <c r="AQ71" i="77" s="1"/>
  <c r="BB84" i="77"/>
  <c r="BC83" i="77" s="1"/>
  <c r="BF71" i="77"/>
  <c r="BF76" i="77"/>
  <c r="BF78" i="77"/>
  <c r="BF67" i="77"/>
  <c r="BF70" i="77"/>
  <c r="BF73" i="77"/>
  <c r="BF74" i="77"/>
  <c r="BF77" i="77"/>
  <c r="BF80" i="77"/>
  <c r="BF83" i="77"/>
  <c r="BF68" i="77"/>
  <c r="BF69" i="77"/>
  <c r="BF75" i="77"/>
  <c r="BF72" i="77"/>
  <c r="BF79" i="77"/>
  <c r="BF81" i="77"/>
  <c r="BF82" i="77"/>
  <c r="BF66" i="77"/>
  <c r="GJ7" i="49"/>
  <c r="AV6" i="73" l="1"/>
  <c r="AV3" i="73"/>
  <c r="AL13" i="70"/>
  <c r="AL6" i="70"/>
  <c r="AL14" i="70"/>
  <c r="AN6" i="70"/>
  <c r="AN5" i="70"/>
  <c r="AN8" i="70"/>
  <c r="AN9" i="70"/>
  <c r="AN11" i="70"/>
  <c r="AN14" i="70"/>
  <c r="AN3" i="70"/>
  <c r="AV14" i="70"/>
  <c r="AV13" i="70"/>
  <c r="AV5" i="70"/>
  <c r="AV9" i="70"/>
  <c r="AK16" i="64"/>
  <c r="J2" i="64" s="1"/>
  <c r="AL3" i="64"/>
  <c r="AT3" i="73"/>
  <c r="BB3" i="70"/>
  <c r="AP8" i="70"/>
  <c r="BB3" i="73"/>
  <c r="AH3" i="73"/>
  <c r="BB9" i="70"/>
  <c r="AL3" i="73"/>
  <c r="AZ10" i="70"/>
  <c r="AZ11" i="70"/>
  <c r="AZ9" i="70"/>
  <c r="AY135" i="73"/>
  <c r="AX11" i="64"/>
  <c r="AS17" i="77"/>
  <c r="AU8" i="77"/>
  <c r="AS6" i="77"/>
  <c r="AS8" i="77"/>
  <c r="AS3" i="77"/>
  <c r="AS20" i="77"/>
  <c r="AJ5" i="70"/>
  <c r="AJ8" i="70"/>
  <c r="AJ6" i="70"/>
  <c r="BD11" i="70"/>
  <c r="AQ135" i="73"/>
  <c r="AR130" i="73" s="1"/>
  <c r="AJ7" i="70"/>
  <c r="BB3" i="67"/>
  <c r="AJ3" i="70"/>
  <c r="AH3" i="70"/>
  <c r="AU16" i="77"/>
  <c r="AU14" i="77"/>
  <c r="AU19" i="77"/>
  <c r="AU6" i="77"/>
  <c r="AU11" i="77"/>
  <c r="AU12" i="77"/>
  <c r="AU3" i="77"/>
  <c r="AP8" i="64"/>
  <c r="AP5" i="64"/>
  <c r="AL8" i="70"/>
  <c r="AL3" i="70"/>
  <c r="AL3" i="67"/>
  <c r="AL10" i="70"/>
  <c r="AN7" i="70"/>
  <c r="AL4" i="70"/>
  <c r="AN10" i="70"/>
  <c r="AN13" i="70"/>
  <c r="AL9" i="70"/>
  <c r="AN4" i="70"/>
  <c r="AN12" i="70"/>
  <c r="AL12" i="70"/>
  <c r="BD3" i="73"/>
  <c r="GL68" i="49"/>
  <c r="GL69" i="49"/>
  <c r="GL86" i="49"/>
  <c r="GL75" i="49"/>
  <c r="GL74" i="49"/>
  <c r="GL44" i="49"/>
  <c r="GL87" i="49"/>
  <c r="GL84" i="49"/>
  <c r="GL91" i="49"/>
  <c r="GL72" i="49"/>
  <c r="GL43" i="49"/>
  <c r="BD8" i="64"/>
  <c r="AR3" i="67"/>
  <c r="AX6" i="70"/>
  <c r="AR6" i="70"/>
  <c r="AX14" i="70"/>
  <c r="AX12" i="70"/>
  <c r="AX3" i="67"/>
  <c r="AP3" i="67"/>
  <c r="BC135" i="73"/>
  <c r="BD132" i="73" s="1"/>
  <c r="AZ3" i="67"/>
  <c r="AX3" i="73"/>
  <c r="AJ3" i="73"/>
  <c r="AR11" i="70"/>
  <c r="AJ3" i="64"/>
  <c r="BD3" i="64"/>
  <c r="AJ7" i="64"/>
  <c r="AV3" i="64"/>
  <c r="BC19" i="77"/>
  <c r="AV5" i="64"/>
  <c r="AZ6" i="70"/>
  <c r="BD9" i="64"/>
  <c r="AZ7" i="64"/>
  <c r="AJ10" i="64"/>
  <c r="AW11" i="77"/>
  <c r="BC20" i="77"/>
  <c r="AU18" i="77"/>
  <c r="BB6" i="64"/>
  <c r="AL63" i="73"/>
  <c r="AU20" i="77"/>
  <c r="AZ4" i="64"/>
  <c r="BD11" i="64"/>
  <c r="AQ10" i="77"/>
  <c r="BD6" i="64"/>
  <c r="AM9" i="77"/>
  <c r="AM8" i="77"/>
  <c r="AM5" i="77"/>
  <c r="AV4" i="64"/>
  <c r="AM16" i="77"/>
  <c r="AM19" i="77"/>
  <c r="AO13" i="77"/>
  <c r="AO7" i="77"/>
  <c r="AQ15" i="77"/>
  <c r="BC6" i="77"/>
  <c r="AU15" i="77"/>
  <c r="BC5" i="77"/>
  <c r="BC18" i="77"/>
  <c r="BC4" i="77"/>
  <c r="BC7" i="77"/>
  <c r="AM3" i="77"/>
  <c r="BC14" i="77"/>
  <c r="AW13" i="77"/>
  <c r="AU13" i="77"/>
  <c r="AU7" i="77"/>
  <c r="AO18" i="77"/>
  <c r="BC3" i="77"/>
  <c r="AM6" i="77"/>
  <c r="BC9" i="77"/>
  <c r="BC8" i="77"/>
  <c r="AZ3" i="64"/>
  <c r="AR12" i="64"/>
  <c r="AP9" i="70"/>
  <c r="BB11" i="70"/>
  <c r="AL6" i="64"/>
  <c r="AW135" i="73"/>
  <c r="AX123" i="73" s="1"/>
  <c r="BB6" i="70"/>
  <c r="AV9" i="64"/>
  <c r="AU4" i="77"/>
  <c r="AZ8" i="64"/>
  <c r="AP6" i="70"/>
  <c r="AR11" i="64"/>
  <c r="AP4" i="70"/>
  <c r="BB4" i="70"/>
  <c r="BB13" i="70"/>
  <c r="AW5" i="77"/>
  <c r="AX10" i="64"/>
  <c r="AM135" i="73"/>
  <c r="AN123" i="73" s="1"/>
  <c r="AP3" i="70"/>
  <c r="BB8" i="70"/>
  <c r="AT3" i="67"/>
  <c r="AU17" i="77"/>
  <c r="AU10" i="77"/>
  <c r="BB12" i="70"/>
  <c r="AZ5" i="64"/>
  <c r="BB7" i="70"/>
  <c r="AW16" i="77"/>
  <c r="AP7" i="70"/>
  <c r="BB10" i="70"/>
  <c r="AZ6" i="64"/>
  <c r="BB5" i="70"/>
  <c r="AX3" i="64"/>
  <c r="AR3" i="64"/>
  <c r="AP5" i="70"/>
  <c r="AZ9" i="64"/>
  <c r="AQ17" i="77"/>
  <c r="BC15" i="77"/>
  <c r="BC12" i="77"/>
  <c r="AX6" i="63"/>
  <c r="AP6" i="64"/>
  <c r="AL7" i="64"/>
  <c r="AT3" i="63"/>
  <c r="AP3" i="64"/>
  <c r="AP7" i="64"/>
  <c r="AP12" i="64"/>
  <c r="AP10" i="64"/>
  <c r="AR4" i="64"/>
  <c r="BE126" i="73"/>
  <c r="AL5" i="64"/>
  <c r="BD7" i="64"/>
  <c r="BA135" i="73"/>
  <c r="BB124" i="73" s="1"/>
  <c r="BD10" i="64"/>
  <c r="BB5" i="64"/>
  <c r="AR14" i="70"/>
  <c r="AX10" i="70"/>
  <c r="BB7" i="64"/>
  <c r="AT6" i="70"/>
  <c r="AX8" i="70"/>
  <c r="AX7" i="70"/>
  <c r="AR8" i="64"/>
  <c r="AP63" i="73"/>
  <c r="AT7" i="64"/>
  <c r="AX11" i="70"/>
  <c r="BB4" i="64"/>
  <c r="BE125" i="73"/>
  <c r="AR12" i="70"/>
  <c r="GL19" i="49"/>
  <c r="AX3" i="70"/>
  <c r="AT3" i="64"/>
  <c r="BB3" i="64"/>
  <c r="AR3" i="70"/>
  <c r="AG135" i="73"/>
  <c r="AH130" i="73" s="1"/>
  <c r="AT14" i="70"/>
  <c r="AR4" i="70"/>
  <c r="AT10" i="70"/>
  <c r="AT9" i="70"/>
  <c r="AV7" i="64"/>
  <c r="BB10" i="64"/>
  <c r="AX5" i="70"/>
  <c r="AT10" i="64"/>
  <c r="AZ12" i="70"/>
  <c r="AL11" i="70"/>
  <c r="AL7" i="70"/>
  <c r="AR5" i="70"/>
  <c r="AT8" i="70"/>
  <c r="AT7" i="70"/>
  <c r="AT5" i="70"/>
  <c r="BB8" i="64"/>
  <c r="AT4" i="70"/>
  <c r="GL15" i="49"/>
  <c r="AT3" i="70"/>
  <c r="AV3" i="67"/>
  <c r="BB11" i="64"/>
  <c r="AK135" i="73"/>
  <c r="AL123" i="73" s="1"/>
  <c r="AT12" i="70"/>
  <c r="AT11" i="70"/>
  <c r="AP3" i="73"/>
  <c r="AX9" i="70"/>
  <c r="AX4" i="70"/>
  <c r="AR10" i="70"/>
  <c r="AT5" i="64"/>
  <c r="AU135" i="73"/>
  <c r="BD12" i="64"/>
  <c r="AV6" i="64"/>
  <c r="AR5" i="64"/>
  <c r="AR7" i="64"/>
  <c r="AR6" i="64"/>
  <c r="AR9" i="70"/>
  <c r="AL4" i="64"/>
  <c r="AV8" i="64"/>
  <c r="AT8" i="64"/>
  <c r="GL79" i="49"/>
  <c r="GL71" i="49"/>
  <c r="GL59" i="49"/>
  <c r="GL24" i="49"/>
  <c r="AR3" i="63"/>
  <c r="AP3" i="63"/>
  <c r="AR7" i="70"/>
  <c r="GL23" i="49"/>
  <c r="GL94" i="49"/>
  <c r="GL85" i="49"/>
  <c r="GL51" i="49"/>
  <c r="GL62" i="49"/>
  <c r="GL67" i="49"/>
  <c r="GL16" i="49"/>
  <c r="GL45" i="49"/>
  <c r="GL48" i="49"/>
  <c r="GL47" i="49"/>
  <c r="GL38" i="49"/>
  <c r="GL36" i="49"/>
  <c r="GL9" i="49"/>
  <c r="GL29" i="49"/>
  <c r="GL27" i="49"/>
  <c r="GL25" i="49"/>
  <c r="GL8" i="49"/>
  <c r="FW4" i="49"/>
  <c r="AL3" i="79" s="1"/>
  <c r="R2" i="79" s="1"/>
  <c r="GL57" i="49"/>
  <c r="GL83" i="49"/>
  <c r="GL54" i="49"/>
  <c r="GL90" i="49"/>
  <c r="GL66" i="49"/>
  <c r="GL39" i="49"/>
  <c r="GL40" i="49"/>
  <c r="GL92" i="49"/>
  <c r="ES4" i="49"/>
  <c r="AJ3" i="79" s="1"/>
  <c r="P2" i="79" s="1"/>
  <c r="GL76" i="49"/>
  <c r="GL73" i="49"/>
  <c r="GL32" i="49"/>
  <c r="DO4" i="49"/>
  <c r="FH4" i="49"/>
  <c r="AK3" i="79" s="1"/>
  <c r="Q2" i="79" s="1"/>
  <c r="GL77" i="49"/>
  <c r="GL93" i="49"/>
  <c r="AC4" i="49"/>
  <c r="AB3" i="79" s="1"/>
  <c r="H2" i="79" s="1"/>
  <c r="CZ4" i="49"/>
  <c r="AG3" i="79" s="1"/>
  <c r="M2" i="79" s="1"/>
  <c r="GL33" i="49"/>
  <c r="N4" i="49"/>
  <c r="AA3" i="79" s="1"/>
  <c r="G2" i="79" s="1"/>
  <c r="ED4" i="49"/>
  <c r="AI3" i="79" s="1"/>
  <c r="O2" i="79" s="1"/>
  <c r="AR4" i="49"/>
  <c r="GL14" i="49"/>
  <c r="GL35" i="49"/>
  <c r="BV4" i="49"/>
  <c r="AE3" i="79" s="1"/>
  <c r="K2" i="79" s="1"/>
  <c r="CK4" i="49"/>
  <c r="AF3" i="79" s="1"/>
  <c r="L2" i="79" s="1"/>
  <c r="BG4" i="49"/>
  <c r="AD3" i="79" s="1"/>
  <c r="J2" i="79" s="1"/>
  <c r="GL18" i="49"/>
  <c r="GL34" i="49"/>
  <c r="GL41" i="49"/>
  <c r="GL52" i="49"/>
  <c r="GL37" i="49"/>
  <c r="GL17" i="49"/>
  <c r="GL49" i="49"/>
  <c r="GL64" i="49"/>
  <c r="GL70" i="49"/>
  <c r="GL26" i="49"/>
  <c r="GL53" i="49"/>
  <c r="GL28" i="49"/>
  <c r="GL7" i="49"/>
  <c r="GL56" i="49"/>
  <c r="GL50" i="49"/>
  <c r="GL60" i="49"/>
  <c r="GL30" i="49"/>
  <c r="GL31" i="49"/>
  <c r="GL63" i="49"/>
  <c r="GL65" i="49"/>
  <c r="GL42" i="49"/>
  <c r="GL58" i="49"/>
  <c r="GL46" i="49"/>
  <c r="GL13" i="49"/>
  <c r="GL80" i="49"/>
  <c r="GL10" i="49"/>
  <c r="GL21" i="49"/>
  <c r="GL82" i="49"/>
  <c r="GL11" i="49"/>
  <c r="GL55" i="49"/>
  <c r="GL22" i="49"/>
  <c r="GL61" i="49"/>
  <c r="GL12" i="49"/>
  <c r="GL88" i="49"/>
  <c r="GL89" i="49"/>
  <c r="GL81" i="49"/>
  <c r="GL20" i="49"/>
  <c r="GL78" i="49"/>
  <c r="AT9" i="64"/>
  <c r="BD3" i="63"/>
  <c r="BE9" i="77"/>
  <c r="AK18" i="77"/>
  <c r="AS18" i="77"/>
  <c r="AN3" i="64"/>
  <c r="BB3" i="63"/>
  <c r="AK10" i="77"/>
  <c r="AZ8" i="70"/>
  <c r="AZ11" i="64"/>
  <c r="AK5" i="77"/>
  <c r="AX3" i="63"/>
  <c r="AV3" i="63"/>
  <c r="BE3" i="77"/>
  <c r="AK6" i="77"/>
  <c r="AM18" i="77"/>
  <c r="AJ3" i="63"/>
  <c r="AZ3" i="63"/>
  <c r="BD6" i="63"/>
  <c r="AP10" i="70"/>
  <c r="BE11" i="77"/>
  <c r="AS7" i="77"/>
  <c r="AM12" i="77"/>
  <c r="AV12" i="67"/>
  <c r="D4" i="52"/>
  <c r="E4" i="52" s="1"/>
  <c r="F4" i="52" s="1"/>
  <c r="G4" i="52" s="1"/>
  <c r="H4" i="52" s="1"/>
  <c r="I4" i="52" s="1"/>
  <c r="J4" i="52" s="1"/>
  <c r="K4" i="52" s="1"/>
  <c r="L4" i="52" s="1"/>
  <c r="M4" i="52" s="1"/>
  <c r="N4" i="52" s="1"/>
  <c r="O4" i="52" s="1"/>
  <c r="AJ9" i="63"/>
  <c r="BB13" i="63"/>
  <c r="BD14" i="73"/>
  <c r="BE20" i="77"/>
  <c r="BA4" i="77"/>
  <c r="BE12" i="77"/>
  <c r="AK17" i="77"/>
  <c r="AP13" i="63"/>
  <c r="BD9" i="73"/>
  <c r="AZ65" i="73"/>
  <c r="AK11" i="77"/>
  <c r="AK15" i="77"/>
  <c r="BE17" i="77"/>
  <c r="BB12" i="64"/>
  <c r="AX14" i="73"/>
  <c r="AJ13" i="73"/>
  <c r="BB10" i="73"/>
  <c r="AT12" i="73"/>
  <c r="BA5" i="77"/>
  <c r="AT8" i="73"/>
  <c r="AR8" i="73"/>
  <c r="BA14" i="77"/>
  <c r="AN69" i="73"/>
  <c r="AL5" i="70"/>
  <c r="BA19" i="77"/>
  <c r="AY9" i="77"/>
  <c r="AQ12" i="77"/>
  <c r="AX7" i="73"/>
  <c r="AK19" i="77"/>
  <c r="AS19" i="77"/>
  <c r="AS12" i="77"/>
  <c r="AK8" i="77"/>
  <c r="AK12" i="77"/>
  <c r="AM14" i="77"/>
  <c r="AT4" i="63"/>
  <c r="AJ12" i="63"/>
  <c r="AX13" i="63"/>
  <c r="AX4" i="63"/>
  <c r="AN12" i="64"/>
  <c r="AP14" i="64"/>
  <c r="AS16" i="67"/>
  <c r="N2" i="67" s="1"/>
  <c r="AZ7" i="73"/>
  <c r="AY19" i="77"/>
  <c r="AN14" i="64"/>
  <c r="AL9" i="64"/>
  <c r="BB14" i="64"/>
  <c r="AU16" i="67"/>
  <c r="O2" i="67" s="1"/>
  <c r="AY20" i="77"/>
  <c r="AY17" i="77"/>
  <c r="AY15" i="77"/>
  <c r="AY6" i="77"/>
  <c r="AK14" i="77"/>
  <c r="AJ11" i="63"/>
  <c r="BE15" i="64"/>
  <c r="BF14" i="64" s="1"/>
  <c r="AN13" i="64"/>
  <c r="AP9" i="64"/>
  <c r="BB9" i="64"/>
  <c r="BB13" i="64"/>
  <c r="AJ13" i="64"/>
  <c r="AV8" i="73"/>
  <c r="AV11" i="67"/>
  <c r="AR13" i="73"/>
  <c r="AT13" i="73"/>
  <c r="BD65" i="73"/>
  <c r="AY18" i="77"/>
  <c r="AY12" i="77"/>
  <c r="AY4" i="77"/>
  <c r="AK13" i="77"/>
  <c r="AS10" i="77"/>
  <c r="AP4" i="64"/>
  <c r="BA10" i="77"/>
  <c r="BA13" i="77"/>
  <c r="BE5" i="77"/>
  <c r="AY16" i="77"/>
  <c r="AL8" i="67"/>
  <c r="BD7" i="73"/>
  <c r="AJ10" i="73"/>
  <c r="AL8" i="73"/>
  <c r="BA3" i="77"/>
  <c r="BA12" i="77"/>
  <c r="BE13" i="77"/>
  <c r="BE6" i="77"/>
  <c r="AS15" i="77"/>
  <c r="AQ9" i="77"/>
  <c r="CL96" i="49"/>
  <c r="EE96" i="49"/>
  <c r="DP96" i="49"/>
  <c r="FI96" i="49"/>
  <c r="FX96" i="49"/>
  <c r="BH96" i="49"/>
  <c r="DA96" i="49"/>
  <c r="ET96" i="49"/>
  <c r="AS96" i="49"/>
  <c r="O96" i="49"/>
  <c r="BW96" i="49"/>
  <c r="AD96" i="49"/>
  <c r="AT5" i="63"/>
  <c r="AP6" i="63"/>
  <c r="AL8" i="64"/>
  <c r="AR13" i="70"/>
  <c r="AP14" i="70"/>
  <c r="AL74" i="73"/>
  <c r="AT13" i="67"/>
  <c r="BD8" i="73"/>
  <c r="AN11" i="73"/>
  <c r="AL73" i="73"/>
  <c r="AT8" i="63"/>
  <c r="AN10" i="73"/>
  <c r="AN13" i="73"/>
  <c r="AP68" i="73"/>
  <c r="BB4" i="63"/>
  <c r="AV10" i="64"/>
  <c r="AY16" i="64"/>
  <c r="Q2" i="64" s="1"/>
  <c r="AN7" i="73"/>
  <c r="AZ14" i="67"/>
  <c r="AP67" i="73"/>
  <c r="AZ10" i="64"/>
  <c r="AO76" i="73"/>
  <c r="AJ6" i="63"/>
  <c r="AV15" i="70"/>
  <c r="AL10" i="64"/>
  <c r="BE15" i="73"/>
  <c r="BF5" i="73" s="1"/>
  <c r="AP11" i="70"/>
  <c r="AJ14" i="73"/>
  <c r="AR10" i="73"/>
  <c r="AR9" i="73"/>
  <c r="AJ14" i="67"/>
  <c r="AP12" i="63"/>
  <c r="AV64" i="73"/>
  <c r="AL14" i="64"/>
  <c r="AR66" i="73"/>
  <c r="AI16" i="73"/>
  <c r="I3" i="73" s="1"/>
  <c r="AT11" i="73"/>
  <c r="AR71" i="73"/>
  <c r="AL3" i="63"/>
  <c r="AR73" i="73"/>
  <c r="BB6" i="63"/>
  <c r="AV11" i="64"/>
  <c r="AV10" i="73"/>
  <c r="AL66" i="73"/>
  <c r="BD73" i="73"/>
  <c r="AQ19" i="77"/>
  <c r="AL12" i="63"/>
  <c r="AL9" i="73"/>
  <c r="AP66" i="73"/>
  <c r="AZ70" i="73"/>
  <c r="BB9" i="63"/>
  <c r="AV13" i="73"/>
  <c r="AP65" i="73"/>
  <c r="AZ68" i="73"/>
  <c r="AQ3" i="77"/>
  <c r="AW14" i="77"/>
  <c r="AZ8" i="63"/>
  <c r="AV14" i="73"/>
  <c r="AL11" i="73"/>
  <c r="AO14" i="77"/>
  <c r="AN63" i="73"/>
  <c r="AO3" i="77"/>
  <c r="BE15" i="77"/>
  <c r="AW8" i="77"/>
  <c r="AX13" i="67"/>
  <c r="AP7" i="73"/>
  <c r="AP64" i="73"/>
  <c r="AY3" i="77"/>
  <c r="BE8" i="77"/>
  <c r="AY8" i="77"/>
  <c r="BA18" i="77"/>
  <c r="AY10" i="77"/>
  <c r="AU16" i="63"/>
  <c r="O2" i="63" s="1"/>
  <c r="AV12" i="64"/>
  <c r="AX11" i="73"/>
  <c r="AO16" i="73"/>
  <c r="L3" i="73" s="1"/>
  <c r="BB72" i="73"/>
  <c r="AY7" i="77"/>
  <c r="AO12" i="77"/>
  <c r="AX12" i="63"/>
  <c r="AL12" i="64"/>
  <c r="AK7" i="77"/>
  <c r="AQ18" i="77"/>
  <c r="AS13" i="77"/>
  <c r="BD50" i="63"/>
  <c r="AZ59" i="67"/>
  <c r="AX5" i="63"/>
  <c r="BD3" i="70"/>
  <c r="AL11" i="64"/>
  <c r="BD4" i="64"/>
  <c r="BD71" i="73"/>
  <c r="AP50" i="63"/>
  <c r="AJ14" i="64"/>
  <c r="BD74" i="73"/>
  <c r="AH48" i="73"/>
  <c r="AZ5" i="63"/>
  <c r="AZ14" i="64"/>
  <c r="AL12" i="67"/>
  <c r="BD10" i="73"/>
  <c r="AV9" i="67"/>
  <c r="AR7" i="73"/>
  <c r="BD66" i="73"/>
  <c r="AN52" i="70"/>
  <c r="AV13" i="67"/>
  <c r="AR14" i="73"/>
  <c r="AL7" i="73"/>
  <c r="BD63" i="73"/>
  <c r="BD64" i="73"/>
  <c r="AT11" i="63"/>
  <c r="BD13" i="70"/>
  <c r="AP11" i="64"/>
  <c r="AZ13" i="64"/>
  <c r="AJ11" i="64"/>
  <c r="BD13" i="73"/>
  <c r="AN13" i="67"/>
  <c r="BD12" i="67"/>
  <c r="AL12" i="73"/>
  <c r="AN3" i="67"/>
  <c r="BD14" i="64"/>
  <c r="BD7" i="70"/>
  <c r="BB11" i="63"/>
  <c r="AR4" i="63"/>
  <c r="AS16" i="63"/>
  <c r="N2" i="63" s="1"/>
  <c r="BD11" i="67"/>
  <c r="AP10" i="73"/>
  <c r="AR65" i="73"/>
  <c r="BB70" i="73"/>
  <c r="AV73" i="73"/>
  <c r="AZ12" i="63"/>
  <c r="AR5" i="63"/>
  <c r="BC16" i="64"/>
  <c r="S2" i="64" s="1"/>
  <c r="BD8" i="70"/>
  <c r="BD6" i="70"/>
  <c r="BD14" i="67"/>
  <c r="BB65" i="73"/>
  <c r="BB68" i="73"/>
  <c r="AV74" i="73"/>
  <c r="AV5" i="63"/>
  <c r="AT14" i="63"/>
  <c r="BD5" i="64"/>
  <c r="AX8" i="73"/>
  <c r="BD8" i="67"/>
  <c r="AP9" i="73"/>
  <c r="AR64" i="73"/>
  <c r="BB73" i="73"/>
  <c r="AU76" i="73"/>
  <c r="BD9" i="67"/>
  <c r="BB74" i="73"/>
  <c r="BE15" i="67"/>
  <c r="BF8" i="67" s="1"/>
  <c r="BD9" i="70"/>
  <c r="AJ12" i="67"/>
  <c r="AP13" i="73"/>
  <c r="AR8" i="63"/>
  <c r="BD12" i="70"/>
  <c r="AV11" i="73"/>
  <c r="AW16" i="73"/>
  <c r="P3" i="73" s="1"/>
  <c r="AR69" i="73"/>
  <c r="AW17" i="77"/>
  <c r="AO5" i="77"/>
  <c r="AO4" i="77"/>
  <c r="AQ20" i="77"/>
  <c r="AR14" i="63"/>
  <c r="AW16" i="64"/>
  <c r="P2" i="64" s="1"/>
  <c r="AJ8" i="67"/>
  <c r="AP11" i="73"/>
  <c r="AR68" i="73"/>
  <c r="AL68" i="73"/>
  <c r="AV66" i="73"/>
  <c r="AW19" i="77"/>
  <c r="BD10" i="70"/>
  <c r="AJ10" i="67"/>
  <c r="AR67" i="73"/>
  <c r="AL67" i="73"/>
  <c r="AQ11" i="77"/>
  <c r="AX14" i="64"/>
  <c r="AJ13" i="67"/>
  <c r="AZ9" i="73"/>
  <c r="AR74" i="73"/>
  <c r="AP73" i="73"/>
  <c r="BD70" i="73"/>
  <c r="AQ4" i="77"/>
  <c r="BA17" i="77"/>
  <c r="AO10" i="77"/>
  <c r="BE19" i="77"/>
  <c r="AZ11" i="63"/>
  <c r="BD5" i="70"/>
  <c r="AQ16" i="67"/>
  <c r="M2" i="67" s="1"/>
  <c r="AV63" i="73"/>
  <c r="BD69" i="73"/>
  <c r="BE16" i="77"/>
  <c r="AQ7" i="77"/>
  <c r="AK16" i="77"/>
  <c r="AK4" i="77"/>
  <c r="AO16" i="64"/>
  <c r="L2" i="64" s="1"/>
  <c r="AL13" i="64"/>
  <c r="AR9" i="67"/>
  <c r="AY16" i="73"/>
  <c r="Q3" i="73" s="1"/>
  <c r="AT65" i="73"/>
  <c r="AP72" i="73"/>
  <c r="BD68" i="73"/>
  <c r="BA7" i="77"/>
  <c r="AW4" i="77"/>
  <c r="BE10" i="77"/>
  <c r="AK9" i="77"/>
  <c r="AZ10" i="63"/>
  <c r="AW16" i="67"/>
  <c r="P2" i="67" s="1"/>
  <c r="AM16" i="73"/>
  <c r="K3" i="73" s="1"/>
  <c r="AP70" i="73"/>
  <c r="BD72" i="73"/>
  <c r="AK3" i="77"/>
  <c r="BA20" i="77"/>
  <c r="AS5" i="77"/>
  <c r="BE18" i="77"/>
  <c r="AS9" i="77"/>
  <c r="AM11" i="77"/>
  <c r="AI16" i="77"/>
  <c r="AT14" i="73"/>
  <c r="BB63" i="73"/>
  <c r="AT72" i="73"/>
  <c r="AP69" i="73"/>
  <c r="BD67" i="73"/>
  <c r="AW20" i="77"/>
  <c r="AW15" i="77"/>
  <c r="BE4" i="77"/>
  <c r="AM13" i="77"/>
  <c r="AI18" i="77"/>
  <c r="AI16" i="64"/>
  <c r="I2" i="64" s="1"/>
  <c r="BD4" i="70"/>
  <c r="BB8" i="73"/>
  <c r="AV14" i="67"/>
  <c r="AR12" i="73"/>
  <c r="AT71" i="73"/>
  <c r="AP71" i="73"/>
  <c r="BE14" i="77"/>
  <c r="AQ5" i="77"/>
  <c r="BA9" i="77"/>
  <c r="AS14" i="77"/>
  <c r="BC11" i="77"/>
  <c r="AI4" i="77"/>
  <c r="AP48" i="63"/>
  <c r="AZ48" i="64"/>
  <c r="AH48" i="70"/>
  <c r="AT49" i="70"/>
  <c r="AZ48" i="73"/>
  <c r="AP56" i="64"/>
  <c r="AT57" i="70"/>
  <c r="AI77" i="77"/>
  <c r="BD108" i="73"/>
  <c r="AJ52" i="70"/>
  <c r="AP48" i="64"/>
  <c r="AL48" i="63"/>
  <c r="AI66" i="77"/>
  <c r="BA70" i="77"/>
  <c r="AM66" i="77"/>
  <c r="AY78" i="77"/>
  <c r="AT56" i="70"/>
  <c r="AT53" i="70"/>
  <c r="AL52" i="63"/>
  <c r="AX55" i="67"/>
  <c r="AX54" i="70"/>
  <c r="AI79" i="77"/>
  <c r="AL55" i="63"/>
  <c r="BD55" i="63"/>
  <c r="AV109" i="73"/>
  <c r="AJ57" i="70"/>
  <c r="AJ51" i="70"/>
  <c r="AR50" i="70"/>
  <c r="AV112" i="73"/>
  <c r="BD52" i="70"/>
  <c r="BA76" i="77"/>
  <c r="AH48" i="67"/>
  <c r="AN53" i="63"/>
  <c r="BA68" i="77"/>
  <c r="AI82" i="77"/>
  <c r="AL48" i="70"/>
  <c r="AU75" i="77"/>
  <c r="AX108" i="73"/>
  <c r="AZ54" i="70"/>
  <c r="AW180" i="73"/>
  <c r="AX179" i="73" s="1"/>
  <c r="BB48" i="70"/>
  <c r="AT48" i="73"/>
  <c r="AL54" i="63"/>
  <c r="BD109" i="73"/>
  <c r="AL54" i="70"/>
  <c r="BA72" i="77"/>
  <c r="BA66" i="77"/>
  <c r="AR48" i="64"/>
  <c r="AI78" i="77"/>
  <c r="AT109" i="73"/>
  <c r="AO180" i="73"/>
  <c r="AP168" i="73" s="1"/>
  <c r="AT48" i="70"/>
  <c r="BA78" i="77"/>
  <c r="AL50" i="63"/>
  <c r="AJ48" i="73"/>
  <c r="BD110" i="73"/>
  <c r="AT55" i="70"/>
  <c r="BA71" i="77"/>
  <c r="AX48" i="73"/>
  <c r="AP53" i="63"/>
  <c r="AG121" i="73"/>
  <c r="AL52" i="70"/>
  <c r="BA81" i="77"/>
  <c r="AH108" i="73"/>
  <c r="AN48" i="63"/>
  <c r="BD48" i="63"/>
  <c r="BD52" i="63"/>
  <c r="AG61" i="73"/>
  <c r="H6" i="73" s="1"/>
  <c r="BA74" i="77"/>
  <c r="AV51" i="70"/>
  <c r="BA73" i="77"/>
  <c r="BB108" i="73"/>
  <c r="AV52" i="63"/>
  <c r="AV55" i="63"/>
  <c r="AH113" i="73"/>
  <c r="AT108" i="73"/>
  <c r="AR49" i="70"/>
  <c r="AN48" i="73"/>
  <c r="AV50" i="63"/>
  <c r="BB49" i="70"/>
  <c r="AX48" i="64"/>
  <c r="AJ116" i="73"/>
  <c r="AV108" i="73"/>
  <c r="AV54" i="63"/>
  <c r="AV51" i="63"/>
  <c r="AX51" i="70"/>
  <c r="AN55" i="70"/>
  <c r="AL57" i="70"/>
  <c r="AN49" i="70"/>
  <c r="AZ51" i="70"/>
  <c r="AH59" i="70"/>
  <c r="AI72" i="77"/>
  <c r="AK68" i="77"/>
  <c r="AV48" i="70"/>
  <c r="AJ48" i="70"/>
  <c r="AP55" i="63"/>
  <c r="AP52" i="63"/>
  <c r="BB55" i="70"/>
  <c r="AT119" i="73"/>
  <c r="AT59" i="63"/>
  <c r="AH58" i="70"/>
  <c r="AI71" i="77"/>
  <c r="BD54" i="70"/>
  <c r="AR56" i="70"/>
  <c r="AN48" i="70"/>
  <c r="AL108" i="73"/>
  <c r="AV57" i="70"/>
  <c r="AV56" i="70"/>
  <c r="AV54" i="70"/>
  <c r="BB56" i="63"/>
  <c r="AN110" i="73"/>
  <c r="AM81" i="77"/>
  <c r="AI180" i="73"/>
  <c r="AJ169" i="73" s="1"/>
  <c r="AR52" i="70"/>
  <c r="AR51" i="70"/>
  <c r="AR48" i="70"/>
  <c r="AN108" i="73"/>
  <c r="AR53" i="70"/>
  <c r="AV49" i="70"/>
  <c r="AZ50" i="70"/>
  <c r="AN58" i="73"/>
  <c r="AV57" i="63"/>
  <c r="AV53" i="63"/>
  <c r="AR58" i="70"/>
  <c r="AP54" i="63"/>
  <c r="AL109" i="73"/>
  <c r="BD57" i="70"/>
  <c r="AN58" i="70"/>
  <c r="BD48" i="70"/>
  <c r="AK121" i="73"/>
  <c r="BD51" i="70"/>
  <c r="AX48" i="70"/>
  <c r="AR54" i="70"/>
  <c r="AH52" i="73"/>
  <c r="AZ49" i="63"/>
  <c r="AV49" i="63"/>
  <c r="AP49" i="64"/>
  <c r="AH58" i="73"/>
  <c r="BD113" i="73"/>
  <c r="AI81" i="77"/>
  <c r="AO78" i="77"/>
  <c r="AN48" i="67"/>
  <c r="AZ48" i="67"/>
  <c r="AN111" i="73"/>
  <c r="AJ50" i="70"/>
  <c r="AH48" i="64"/>
  <c r="AP108" i="73"/>
  <c r="AI74" i="77"/>
  <c r="AN57" i="70"/>
  <c r="AV55" i="70"/>
  <c r="BD56" i="70"/>
  <c r="AK77" i="77"/>
  <c r="BA180" i="73"/>
  <c r="BB170" i="73" s="1"/>
  <c r="AN58" i="67"/>
  <c r="AK180" i="73"/>
  <c r="AL172" i="73" s="1"/>
  <c r="AO61" i="63"/>
  <c r="L5" i="63" s="1"/>
  <c r="AZ55" i="67"/>
  <c r="AI75" i="77"/>
  <c r="AU82" i="77"/>
  <c r="AI83" i="77"/>
  <c r="AM180" i="73"/>
  <c r="AN170" i="73" s="1"/>
  <c r="AZ108" i="73"/>
  <c r="AR50" i="63"/>
  <c r="AZ57" i="70"/>
  <c r="AZ56" i="70"/>
  <c r="AP50" i="70"/>
  <c r="AU73" i="77"/>
  <c r="BA82" i="77"/>
  <c r="AT48" i="63"/>
  <c r="AX48" i="67"/>
  <c r="BB49" i="64"/>
  <c r="BC61" i="63"/>
  <c r="S5" i="63" s="1"/>
  <c r="AZ109" i="73"/>
  <c r="AX50" i="70"/>
  <c r="AX49" i="70"/>
  <c r="AN109" i="73"/>
  <c r="AY61" i="64"/>
  <c r="Q5" i="64" s="1"/>
  <c r="AX56" i="70"/>
  <c r="AQ180" i="73"/>
  <c r="AR169" i="73" s="1"/>
  <c r="BB54" i="70"/>
  <c r="AP49" i="70"/>
  <c r="AZ48" i="70"/>
  <c r="BB52" i="70"/>
  <c r="BD59" i="63"/>
  <c r="AZ49" i="64"/>
  <c r="AZ59" i="64"/>
  <c r="AN52" i="63"/>
  <c r="BC180" i="73"/>
  <c r="BD168" i="73" s="1"/>
  <c r="AJ108" i="73"/>
  <c r="BD54" i="63"/>
  <c r="BD58" i="63"/>
  <c r="AP51" i="70"/>
  <c r="AJ111" i="73"/>
  <c r="AZ58" i="64"/>
  <c r="AZ51" i="64"/>
  <c r="AP48" i="70"/>
  <c r="BB53" i="70"/>
  <c r="AS70" i="77"/>
  <c r="AV58" i="63"/>
  <c r="AS61" i="67"/>
  <c r="N5" i="67" s="1"/>
  <c r="AZ57" i="64"/>
  <c r="AR54" i="63"/>
  <c r="AR51" i="63"/>
  <c r="BB59" i="64"/>
  <c r="AJ109" i="73"/>
  <c r="AI68" i="77"/>
  <c r="BB50" i="63"/>
  <c r="AR53" i="64"/>
  <c r="AP52" i="70"/>
  <c r="AT48" i="67"/>
  <c r="AJ110" i="73"/>
  <c r="AN56" i="63"/>
  <c r="BB55" i="64"/>
  <c r="BB51" i="70"/>
  <c r="AO72" i="77"/>
  <c r="AU78" i="77"/>
  <c r="BA80" i="77"/>
  <c r="AI80" i="77"/>
  <c r="AR108" i="73"/>
  <c r="AL48" i="73"/>
  <c r="BD57" i="63"/>
  <c r="BB54" i="63"/>
  <c r="AR55" i="64"/>
  <c r="BB57" i="70"/>
  <c r="AL55" i="70"/>
  <c r="AV50" i="70"/>
  <c r="AL48" i="67"/>
  <c r="AU77" i="77"/>
  <c r="AR48" i="63"/>
  <c r="AY180" i="73"/>
  <c r="AZ171" i="73" s="1"/>
  <c r="AP58" i="70"/>
  <c r="BB56" i="70"/>
  <c r="AZ53" i="70"/>
  <c r="AJ117" i="73"/>
  <c r="BB57" i="63"/>
  <c r="AP55" i="70"/>
  <c r="AJ57" i="73"/>
  <c r="BB48" i="64"/>
  <c r="AP48" i="67"/>
  <c r="AX58" i="70"/>
  <c r="AX55" i="70"/>
  <c r="AI61" i="73"/>
  <c r="I6" i="73" s="1"/>
  <c r="AJ119" i="73"/>
  <c r="BD119" i="73"/>
  <c r="AN51" i="63"/>
  <c r="AR48" i="67"/>
  <c r="AR57" i="63"/>
  <c r="AR52" i="64"/>
  <c r="AR55" i="67"/>
  <c r="AZ54" i="67"/>
  <c r="BD117" i="73"/>
  <c r="AR56" i="64"/>
  <c r="BD58" i="64"/>
  <c r="AP53" i="64"/>
  <c r="AR54" i="67"/>
  <c r="AZ53" i="67"/>
  <c r="AV111" i="73"/>
  <c r="BD116" i="73"/>
  <c r="AI73" i="77"/>
  <c r="AI69" i="77"/>
  <c r="BE120" i="73"/>
  <c r="BF118" i="73" s="1"/>
  <c r="AN116" i="73"/>
  <c r="AT57" i="64"/>
  <c r="AU79" i="77"/>
  <c r="BE60" i="73"/>
  <c r="BE61" i="73" s="1"/>
  <c r="T6" i="73" s="1"/>
  <c r="AS180" i="73"/>
  <c r="AT168" i="73" s="1"/>
  <c r="AZ48" i="63"/>
  <c r="AV56" i="63"/>
  <c r="AT50" i="63"/>
  <c r="AT55" i="64"/>
  <c r="AJ57" i="64"/>
  <c r="BB52" i="63"/>
  <c r="AX111" i="73"/>
  <c r="AR58" i="63"/>
  <c r="AI76" i="77"/>
  <c r="AT50" i="64"/>
  <c r="AR56" i="63"/>
  <c r="AI67" i="77"/>
  <c r="BB48" i="73"/>
  <c r="AX48" i="63"/>
  <c r="BA67" i="77"/>
  <c r="BA75" i="77"/>
  <c r="AV48" i="63"/>
  <c r="AT52" i="63"/>
  <c r="BD55" i="70"/>
  <c r="BD49" i="63"/>
  <c r="AP58" i="64"/>
  <c r="AL53" i="63"/>
  <c r="BD111" i="73"/>
  <c r="AN50" i="70"/>
  <c r="AH118" i="73"/>
  <c r="AJ113" i="73"/>
  <c r="AJ48" i="63"/>
  <c r="AH115" i="73"/>
  <c r="AR48" i="73"/>
  <c r="AR59" i="64"/>
  <c r="AH114" i="73"/>
  <c r="AH112" i="73"/>
  <c r="AZ53" i="63"/>
  <c r="BB56" i="73"/>
  <c r="AK73" i="77"/>
  <c r="AJ59" i="63"/>
  <c r="AL51" i="63"/>
  <c r="AP110" i="73"/>
  <c r="AT116" i="73"/>
  <c r="AR57" i="73"/>
  <c r="BB55" i="73"/>
  <c r="AT113" i="73"/>
  <c r="AR56" i="73"/>
  <c r="BB53" i="73"/>
  <c r="AI61" i="63"/>
  <c r="I5" i="63" s="1"/>
  <c r="AT112" i="73"/>
  <c r="BB57" i="73"/>
  <c r="AT118" i="73"/>
  <c r="AY70" i="77"/>
  <c r="AR53" i="63"/>
  <c r="AT110" i="73"/>
  <c r="AZ52" i="63"/>
  <c r="AR52" i="63"/>
  <c r="BB59" i="63"/>
  <c r="AT55" i="67"/>
  <c r="AK66" i="77"/>
  <c r="BB58" i="63"/>
  <c r="AT53" i="67"/>
  <c r="AV53" i="70"/>
  <c r="AV52" i="70"/>
  <c r="AJ58" i="73"/>
  <c r="BD115" i="73"/>
  <c r="AL57" i="63"/>
  <c r="AK69" i="77"/>
  <c r="AT48" i="64"/>
  <c r="BA77" i="77"/>
  <c r="AJ48" i="64"/>
  <c r="BB48" i="63"/>
  <c r="AZ51" i="63"/>
  <c r="AP55" i="64"/>
  <c r="BB55" i="63"/>
  <c r="AT59" i="67"/>
  <c r="AN56" i="70"/>
  <c r="AZ56" i="67"/>
  <c r="AN51" i="70"/>
  <c r="BD114" i="73"/>
  <c r="AJ51" i="64"/>
  <c r="AY80" i="77"/>
  <c r="AQ75" i="77"/>
  <c r="AQ74" i="77"/>
  <c r="AQ78" i="77"/>
  <c r="AK72" i="77"/>
  <c r="AQ77" i="77"/>
  <c r="BC70" i="77"/>
  <c r="AU81" i="77"/>
  <c r="AU83" i="77"/>
  <c r="AJ54" i="64"/>
  <c r="AJ50" i="64"/>
  <c r="AQ61" i="64"/>
  <c r="M5" i="64" s="1"/>
  <c r="AR50" i="64"/>
  <c r="AR49" i="64"/>
  <c r="AR51" i="64"/>
  <c r="BE73" i="77"/>
  <c r="AY82" i="77"/>
  <c r="AY79" i="77"/>
  <c r="AJ58" i="64"/>
  <c r="AJ53" i="64"/>
  <c r="AJ49" i="64"/>
  <c r="AJ55" i="64"/>
  <c r="AJ53" i="63"/>
  <c r="AJ52" i="63"/>
  <c r="AV54" i="67"/>
  <c r="AV53" i="67"/>
  <c r="AV55" i="67"/>
  <c r="AV56" i="67"/>
  <c r="AV57" i="67"/>
  <c r="AV59" i="67"/>
  <c r="AV58" i="67"/>
  <c r="AU61" i="67"/>
  <c r="O5" i="67" s="1"/>
  <c r="AJ56" i="64"/>
  <c r="AJ52" i="64"/>
  <c r="AR54" i="64"/>
  <c r="AY76" i="77"/>
  <c r="AK79" i="77"/>
  <c r="BE83" i="77"/>
  <c r="BE82" i="77"/>
  <c r="AK75" i="77"/>
  <c r="AK81" i="77"/>
  <c r="AK74" i="77"/>
  <c r="AK76" i="77"/>
  <c r="AN49" i="63"/>
  <c r="AN55" i="63"/>
  <c r="AN50" i="63"/>
  <c r="BD59" i="67"/>
  <c r="BD48" i="67"/>
  <c r="AN59" i="63"/>
  <c r="AT58" i="63"/>
  <c r="AT53" i="63"/>
  <c r="AT49" i="63"/>
  <c r="BB59" i="67"/>
  <c r="BB53" i="67"/>
  <c r="AY74" i="77"/>
  <c r="AY66" i="77"/>
  <c r="AY81" i="77"/>
  <c r="BE69" i="77"/>
  <c r="AU69" i="77"/>
  <c r="AV58" i="64"/>
  <c r="AV59" i="64"/>
  <c r="AX57" i="64"/>
  <c r="AX50" i="64"/>
  <c r="AX54" i="64"/>
  <c r="AX52" i="64"/>
  <c r="AX55" i="64"/>
  <c r="AX56" i="64"/>
  <c r="AX51" i="64"/>
  <c r="AZ59" i="70"/>
  <c r="AO68" i="77"/>
  <c r="BE171" i="73"/>
  <c r="BE169" i="73"/>
  <c r="AZ56" i="63"/>
  <c r="AX110" i="73"/>
  <c r="AZ58" i="67"/>
  <c r="AL53" i="70"/>
  <c r="AT59" i="73"/>
  <c r="AZ53" i="73"/>
  <c r="AY121" i="73"/>
  <c r="BD50" i="70"/>
  <c r="BD49" i="70"/>
  <c r="AZ57" i="73"/>
  <c r="AZ49" i="70"/>
  <c r="AZ57" i="63"/>
  <c r="AP51" i="64"/>
  <c r="AX109" i="73"/>
  <c r="AV59" i="63"/>
  <c r="BB59" i="70"/>
  <c r="AZ56" i="73"/>
  <c r="AZ115" i="73"/>
  <c r="AP59" i="63"/>
  <c r="AK61" i="63"/>
  <c r="J5" i="63" s="1"/>
  <c r="AT59" i="70"/>
  <c r="AX57" i="70"/>
  <c r="AZ52" i="70"/>
  <c r="AZ55" i="73"/>
  <c r="AK61" i="73"/>
  <c r="J6" i="73" s="1"/>
  <c r="AT51" i="70"/>
  <c r="AZ55" i="70"/>
  <c r="AZ54" i="73"/>
  <c r="AL59" i="63"/>
  <c r="AP56" i="70"/>
  <c r="AZ52" i="73"/>
  <c r="BD56" i="63"/>
  <c r="AX56" i="63"/>
  <c r="AR49" i="63"/>
  <c r="AP52" i="64"/>
  <c r="AX52" i="70"/>
  <c r="AL50" i="70"/>
  <c r="BD53" i="70"/>
  <c r="AZ58" i="73"/>
  <c r="AZ59" i="73"/>
  <c r="AT52" i="70"/>
  <c r="AW121" i="73"/>
  <c r="AN59" i="73"/>
  <c r="AX116" i="73"/>
  <c r="AM61" i="73"/>
  <c r="K6" i="73" s="1"/>
  <c r="AX115" i="73"/>
  <c r="AJ59" i="70"/>
  <c r="AN57" i="73"/>
  <c r="AX114" i="73"/>
  <c r="AN55" i="73"/>
  <c r="BB52" i="73"/>
  <c r="AP54" i="64"/>
  <c r="AJ55" i="70"/>
  <c r="AJ54" i="70"/>
  <c r="AX56" i="73"/>
  <c r="AL49" i="70"/>
  <c r="AN54" i="73"/>
  <c r="BA61" i="73"/>
  <c r="R6" i="73" s="1"/>
  <c r="AX59" i="73"/>
  <c r="BB59" i="73"/>
  <c r="AP57" i="63"/>
  <c r="AL56" i="63"/>
  <c r="BD53" i="63"/>
  <c r="AR55" i="63"/>
  <c r="AL58" i="63"/>
  <c r="AR53" i="67"/>
  <c r="AJ53" i="70"/>
  <c r="AJ49" i="70"/>
  <c r="AT115" i="73"/>
  <c r="BD112" i="73"/>
  <c r="AJ58" i="70"/>
  <c r="BB50" i="70"/>
  <c r="AQ61" i="63"/>
  <c r="M5" i="63" s="1"/>
  <c r="AT114" i="73"/>
  <c r="BC121" i="73"/>
  <c r="AQ121" i="73"/>
  <c r="O7" i="49"/>
  <c r="AD7" i="49"/>
  <c r="BH60" i="49"/>
  <c r="BI60" i="49" s="1"/>
  <c r="AK61" i="64"/>
  <c r="J5" i="64" s="1"/>
  <c r="AN59" i="64"/>
  <c r="AL58" i="64"/>
  <c r="AP57" i="67"/>
  <c r="AH51" i="70"/>
  <c r="AH55" i="70"/>
  <c r="AH50" i="70"/>
  <c r="AH57" i="70"/>
  <c r="AH56" i="70"/>
  <c r="AL48" i="64"/>
  <c r="AL51" i="64"/>
  <c r="AP54" i="67"/>
  <c r="AR117" i="73"/>
  <c r="AN54" i="64"/>
  <c r="AX50" i="63"/>
  <c r="AR119" i="73"/>
  <c r="AV55" i="73"/>
  <c r="AV57" i="73"/>
  <c r="AU61" i="73"/>
  <c r="O6" i="73" s="1"/>
  <c r="AH49" i="70"/>
  <c r="BE72" i="77"/>
  <c r="BF84" i="77"/>
  <c r="BG74" i="77" s="1"/>
  <c r="AS77" i="77"/>
  <c r="AN53" i="64"/>
  <c r="AW61" i="63"/>
  <c r="P5" i="63" s="1"/>
  <c r="BD50" i="64"/>
  <c r="BB53" i="63"/>
  <c r="AH58" i="67"/>
  <c r="AH53" i="67"/>
  <c r="AH56" i="67"/>
  <c r="AR112" i="73"/>
  <c r="AP54" i="70"/>
  <c r="AV53" i="73"/>
  <c r="AS66" i="77"/>
  <c r="AS83" i="77"/>
  <c r="BE60" i="67"/>
  <c r="BF48" i="67" s="1"/>
  <c r="AM76" i="77"/>
  <c r="BC78" i="77"/>
  <c r="AX58" i="63"/>
  <c r="AL53" i="67"/>
  <c r="BD56" i="67"/>
  <c r="AH57" i="67"/>
  <c r="AR118" i="73"/>
  <c r="AV52" i="73"/>
  <c r="AM73" i="77"/>
  <c r="AM69" i="77"/>
  <c r="BE75" i="77"/>
  <c r="AS75" i="77"/>
  <c r="AS73" i="77"/>
  <c r="AW68" i="77"/>
  <c r="BD54" i="64"/>
  <c r="AX55" i="63"/>
  <c r="BA61" i="64"/>
  <c r="R5" i="64" s="1"/>
  <c r="BB56" i="64"/>
  <c r="BB53" i="64"/>
  <c r="AH55" i="67"/>
  <c r="AR55" i="73"/>
  <c r="AR54" i="73"/>
  <c r="AV56" i="73"/>
  <c r="AM71" i="77"/>
  <c r="AO80" i="77"/>
  <c r="AU80" i="77"/>
  <c r="AN48" i="64"/>
  <c r="AN50" i="64"/>
  <c r="AH54" i="67"/>
  <c r="BA121" i="73"/>
  <c r="AV59" i="73"/>
  <c r="BE80" i="77"/>
  <c r="BD49" i="64"/>
  <c r="AR55" i="70"/>
  <c r="AR59" i="70"/>
  <c r="BE78" i="77"/>
  <c r="AM78" i="77"/>
  <c r="AS71" i="77"/>
  <c r="AM82" i="77"/>
  <c r="AM80" i="77"/>
  <c r="AM74" i="77"/>
  <c r="BE67" i="77"/>
  <c r="AS67" i="77"/>
  <c r="AU70" i="77"/>
  <c r="AS68" i="77"/>
  <c r="AT56" i="64"/>
  <c r="BB58" i="64"/>
  <c r="AP58" i="63"/>
  <c r="AP56" i="63"/>
  <c r="AW61" i="64"/>
  <c r="P5" i="64" s="1"/>
  <c r="AP116" i="73"/>
  <c r="BB118" i="73"/>
  <c r="BD59" i="70"/>
  <c r="AL49" i="64"/>
  <c r="AN51" i="64"/>
  <c r="AP53" i="73"/>
  <c r="AP57" i="73"/>
  <c r="BB116" i="73"/>
  <c r="AZ118" i="73"/>
  <c r="AZ112" i="73"/>
  <c r="AZ111" i="73"/>
  <c r="AJ112" i="73"/>
  <c r="AJ118" i="73"/>
  <c r="AJ114" i="73"/>
  <c r="BE79" i="77"/>
  <c r="AO75" i="77"/>
  <c r="BD48" i="64"/>
  <c r="AJ54" i="63"/>
  <c r="AX53" i="64"/>
  <c r="BD56" i="64"/>
  <c r="AX59" i="64"/>
  <c r="AP55" i="73"/>
  <c r="AT58" i="73"/>
  <c r="BB115" i="73"/>
  <c r="AZ52" i="64"/>
  <c r="AZ54" i="64"/>
  <c r="AZ55" i="64"/>
  <c r="AZ117" i="73"/>
  <c r="AJ59" i="73"/>
  <c r="AJ53" i="73"/>
  <c r="AJ55" i="73"/>
  <c r="AJ56" i="73"/>
  <c r="AL58" i="70"/>
  <c r="AX59" i="70"/>
  <c r="BB3" i="71"/>
  <c r="AH48" i="63"/>
  <c r="AJ48" i="67"/>
  <c r="AL52" i="64"/>
  <c r="AX58" i="64"/>
  <c r="BB114" i="73"/>
  <c r="AZ116" i="73"/>
  <c r="AJ115" i="73"/>
  <c r="AO61" i="73"/>
  <c r="L6" i="73" s="1"/>
  <c r="AV116" i="73"/>
  <c r="AV118" i="73"/>
  <c r="AV110" i="73"/>
  <c r="BC66" i="77"/>
  <c r="BC75" i="77"/>
  <c r="AW80" i="77"/>
  <c r="BC82" i="77"/>
  <c r="AO82" i="77"/>
  <c r="AU180" i="73"/>
  <c r="AV176" i="73" s="1"/>
  <c r="BD59" i="64"/>
  <c r="AP58" i="73"/>
  <c r="AV115" i="73"/>
  <c r="AZ114" i="73"/>
  <c r="AM77" i="77"/>
  <c r="BD55" i="64"/>
  <c r="BB52" i="64"/>
  <c r="AP59" i="73"/>
  <c r="AV114" i="73"/>
  <c r="AN59" i="70"/>
  <c r="AN54" i="70"/>
  <c r="AH54" i="70"/>
  <c r="AM67" i="77"/>
  <c r="AO77" i="77"/>
  <c r="AM70" i="77"/>
  <c r="AX59" i="67"/>
  <c r="AV113" i="73"/>
  <c r="AL117" i="73"/>
  <c r="AS72" i="77"/>
  <c r="AS74" i="77"/>
  <c r="BE60" i="70"/>
  <c r="BF48" i="70" s="1"/>
  <c r="AN55" i="64"/>
  <c r="BC61" i="64"/>
  <c r="S5" i="64" s="1"/>
  <c r="AL54" i="64"/>
  <c r="AN49" i="64"/>
  <c r="AL57" i="73"/>
  <c r="AL59" i="70"/>
  <c r="AS80" i="77"/>
  <c r="AS69" i="77"/>
  <c r="BD53" i="64"/>
  <c r="AP59" i="70"/>
  <c r="AP57" i="70"/>
  <c r="BE76" i="77"/>
  <c r="AU74" i="77"/>
  <c r="BE77" i="77"/>
  <c r="AO73" i="77"/>
  <c r="AO81" i="77"/>
  <c r="AS79" i="77"/>
  <c r="AN56" i="67"/>
  <c r="AL114" i="73"/>
  <c r="AL56" i="73"/>
  <c r="AH53" i="70"/>
  <c r="AM72" i="77"/>
  <c r="BE168" i="73"/>
  <c r="AO66" i="77"/>
  <c r="AM79" i="77"/>
  <c r="AO71" i="77"/>
  <c r="AK78" i="77"/>
  <c r="AT51" i="64"/>
  <c r="AY61" i="67"/>
  <c r="Q5" i="67" s="1"/>
  <c r="AN54" i="67"/>
  <c r="AH119" i="73"/>
  <c r="AH53" i="73"/>
  <c r="AH55" i="73"/>
  <c r="AH56" i="73"/>
  <c r="AL54" i="73"/>
  <c r="AX113" i="73"/>
  <c r="AS76" i="77"/>
  <c r="BE70" i="77"/>
  <c r="BE81" i="77"/>
  <c r="AK67" i="77"/>
  <c r="BE68" i="77"/>
  <c r="AS81" i="77"/>
  <c r="AX54" i="63"/>
  <c r="AI61" i="64"/>
  <c r="I5" i="64" s="1"/>
  <c r="AP51" i="63"/>
  <c r="AP50" i="64"/>
  <c r="AP59" i="64"/>
  <c r="BB49" i="63"/>
  <c r="AN53" i="67"/>
  <c r="AH59" i="73"/>
  <c r="AL59" i="73"/>
  <c r="AX112" i="73"/>
  <c r="AM75" i="77"/>
  <c r="AM68" i="77"/>
  <c r="AO76" i="77"/>
  <c r="BE74" i="77"/>
  <c r="AK71" i="77"/>
  <c r="BE71" i="77"/>
  <c r="BC69" i="77"/>
  <c r="BC67" i="77"/>
  <c r="BA69" i="77"/>
  <c r="BA83" i="77"/>
  <c r="AS78" i="77"/>
  <c r="BD57" i="64"/>
  <c r="AN59" i="67"/>
  <c r="AL51" i="70"/>
  <c r="AZ50" i="64"/>
  <c r="AH57" i="73"/>
  <c r="AL52" i="73"/>
  <c r="AN52" i="73"/>
  <c r="AN56" i="73"/>
  <c r="AT58" i="70"/>
  <c r="AT50" i="70"/>
  <c r="AS121" i="73"/>
  <c r="AV58" i="70"/>
  <c r="AT117" i="73"/>
  <c r="HB63" i="49"/>
  <c r="O72" i="49"/>
  <c r="P72" i="49" s="1"/>
  <c r="O83" i="49"/>
  <c r="O91" i="49"/>
  <c r="P91" i="49" s="1"/>
  <c r="CL48" i="49"/>
  <c r="CM48" i="49" s="1"/>
  <c r="O80" i="49"/>
  <c r="P80" i="49" s="1"/>
  <c r="HB92" i="49"/>
  <c r="AS85" i="49"/>
  <c r="AT85" i="49" s="1"/>
  <c r="ET27" i="49"/>
  <c r="EU27" i="49" s="1"/>
  <c r="HB67" i="49"/>
  <c r="O84" i="49"/>
  <c r="P84" i="49" s="1"/>
  <c r="O33" i="49"/>
  <c r="P33" i="49" s="1"/>
  <c r="AL7" i="71"/>
  <c r="AL8" i="71"/>
  <c r="AP12" i="71"/>
  <c r="AP3" i="71"/>
  <c r="AP13" i="71"/>
  <c r="AP7" i="71"/>
  <c r="AP9" i="71"/>
  <c r="AR4" i="71"/>
  <c r="AR11" i="71"/>
  <c r="AR10" i="71"/>
  <c r="AR14" i="71"/>
  <c r="AR9" i="71"/>
  <c r="AR3" i="71"/>
  <c r="BD5" i="71"/>
  <c r="BD9" i="71"/>
  <c r="BD3" i="71"/>
  <c r="BD4" i="71"/>
  <c r="BD12" i="71"/>
  <c r="CL71" i="49"/>
  <c r="CM71" i="49" s="1"/>
  <c r="ET37" i="49"/>
  <c r="EU37" i="49" s="1"/>
  <c r="AD84" i="49"/>
  <c r="FI91" i="49"/>
  <c r="BH84" i="49"/>
  <c r="BI84" i="49" s="1"/>
  <c r="AD30" i="49"/>
  <c r="AE30" i="49" s="1"/>
  <c r="AS71" i="49"/>
  <c r="DA17" i="49"/>
  <c r="DB17" i="49" s="1"/>
  <c r="O82" i="49"/>
  <c r="P82" i="49" s="1"/>
  <c r="BH59" i="49"/>
  <c r="BI59" i="49" s="1"/>
  <c r="FX37" i="49"/>
  <c r="FY37" i="49" s="1"/>
  <c r="HB68" i="49"/>
  <c r="BW60" i="49"/>
  <c r="GC4" i="49"/>
  <c r="BD11" i="71"/>
  <c r="HB74" i="49"/>
  <c r="AS84" i="49"/>
  <c r="AS24" i="49"/>
  <c r="GG4" i="49"/>
  <c r="HB9" i="49"/>
  <c r="AS17" i="49"/>
  <c r="AT17" i="49" s="1"/>
  <c r="O13" i="49"/>
  <c r="O50" i="49"/>
  <c r="P50" i="49" s="1"/>
  <c r="ET60" i="49"/>
  <c r="EU60" i="49" s="1"/>
  <c r="O30" i="49"/>
  <c r="BH30" i="49"/>
  <c r="EE17" i="49"/>
  <c r="AD80" i="49"/>
  <c r="AE80" i="49" s="1"/>
  <c r="DA95" i="49"/>
  <c r="BW95" i="49"/>
  <c r="O95" i="49"/>
  <c r="AS95" i="49"/>
  <c r="EE90" i="49"/>
  <c r="O79" i="49"/>
  <c r="AS12" i="49"/>
  <c r="AS13" i="49"/>
  <c r="AT13" i="49" s="1"/>
  <c r="FI95" i="49"/>
  <c r="FX29" i="49"/>
  <c r="O64" i="49"/>
  <c r="FI37" i="49"/>
  <c r="FJ37" i="49" s="1"/>
  <c r="HB60" i="49"/>
  <c r="HB10" i="49"/>
  <c r="EE95" i="49"/>
  <c r="AD95" i="49"/>
  <c r="DA71" i="49"/>
  <c r="EE13" i="49"/>
  <c r="ET57" i="49"/>
  <c r="EU57" i="49" s="1"/>
  <c r="FX95" i="49"/>
  <c r="CL95" i="49"/>
  <c r="AD54" i="49"/>
  <c r="BH95" i="49"/>
  <c r="HB70" i="49"/>
  <c r="HB15" i="49"/>
  <c r="CL84" i="49"/>
  <c r="CM84" i="49" s="1"/>
  <c r="HB39" i="49"/>
  <c r="CL60" i="49"/>
  <c r="FI44" i="49"/>
  <c r="FJ44" i="49" s="1"/>
  <c r="AS10" i="49"/>
  <c r="BH93" i="49"/>
  <c r="DP95" i="49"/>
  <c r="O44" i="49"/>
  <c r="EE60" i="49"/>
  <c r="ET95" i="49"/>
  <c r="ET58" i="49"/>
  <c r="EU58" i="49" s="1"/>
  <c r="O48" i="49"/>
  <c r="AD85" i="49"/>
  <c r="O32" i="49"/>
  <c r="P32" i="49" s="1"/>
  <c r="ET13" i="49"/>
  <c r="EU13" i="49" s="1"/>
  <c r="GJ4" i="49"/>
  <c r="GE4" i="49"/>
  <c r="GB4" i="49"/>
  <c r="GD4" i="49"/>
  <c r="FX21" i="49"/>
  <c r="FY21" i="49" s="1"/>
  <c r="GH4" i="49"/>
  <c r="DP37" i="49"/>
  <c r="HB35" i="49"/>
  <c r="GF4" i="49"/>
  <c r="HB79" i="49"/>
  <c r="FX25" i="49"/>
  <c r="GI4" i="49"/>
  <c r="FX94" i="49"/>
  <c r="CL18" i="49"/>
  <c r="HB46" i="49"/>
  <c r="FX78" i="49"/>
  <c r="CL34" i="49"/>
  <c r="DP9" i="49"/>
  <c r="HB49" i="49"/>
  <c r="HB52" i="49"/>
  <c r="HB81" i="49"/>
  <c r="AS79" i="49"/>
  <c r="AG180" i="73"/>
  <c r="AH171" i="73" s="1"/>
  <c r="AW66" i="77"/>
  <c r="AQ80" i="77"/>
  <c r="AO74" i="77"/>
  <c r="BE170" i="73"/>
  <c r="AO83" i="77"/>
  <c r="AO70" i="77"/>
  <c r="AW71" i="77"/>
  <c r="AQ83" i="77"/>
  <c r="AQ66" i="77"/>
  <c r="AU67" i="77"/>
  <c r="AQ76" i="77"/>
  <c r="AQ67" i="77"/>
  <c r="AW76" i="77"/>
  <c r="AW69" i="77"/>
  <c r="O35" i="49"/>
  <c r="O61" i="49"/>
  <c r="O39" i="49"/>
  <c r="O36" i="49"/>
  <c r="O58" i="49"/>
  <c r="O52" i="49"/>
  <c r="O76" i="49"/>
  <c r="O69" i="49"/>
  <c r="O85" i="49"/>
  <c r="O74" i="49"/>
  <c r="O10" i="49"/>
  <c r="O49" i="49"/>
  <c r="O66" i="49"/>
  <c r="O11" i="49"/>
  <c r="O67" i="49"/>
  <c r="O62" i="49"/>
  <c r="O54" i="49"/>
  <c r="O68" i="49"/>
  <c r="O88" i="49"/>
  <c r="O53" i="49"/>
  <c r="O42" i="49"/>
  <c r="O23" i="49"/>
  <c r="O87" i="49"/>
  <c r="O56" i="49"/>
  <c r="O15" i="49"/>
  <c r="O8" i="49"/>
  <c r="AW83" i="77"/>
  <c r="AW75" i="77"/>
  <c r="BE60" i="63"/>
  <c r="BF48" i="63" s="1"/>
  <c r="BC71" i="77"/>
  <c r="BC68" i="77"/>
  <c r="BC79" i="77"/>
  <c r="AO79" i="77"/>
  <c r="AW77" i="77"/>
  <c r="AU72" i="77"/>
  <c r="AU71" i="77"/>
  <c r="AU68" i="77"/>
  <c r="BC80" i="77"/>
  <c r="AQ68" i="77"/>
  <c r="BC72" i="77"/>
  <c r="AQ72" i="77"/>
  <c r="AU76" i="77"/>
  <c r="BC74" i="77"/>
  <c r="AW74" i="77"/>
  <c r="AW73" i="77"/>
  <c r="AW70" i="77"/>
  <c r="AQ69" i="77"/>
  <c r="AQ79" i="77"/>
  <c r="AQ70" i="77"/>
  <c r="AW78" i="77"/>
  <c r="AQ82" i="77"/>
  <c r="AY83" i="77"/>
  <c r="AY77" i="77"/>
  <c r="AY71" i="77"/>
  <c r="AQ73" i="77"/>
  <c r="AW82" i="77"/>
  <c r="AY67" i="77"/>
  <c r="AQ81" i="77"/>
  <c r="AK83" i="77"/>
  <c r="AW79" i="77"/>
  <c r="AY72" i="77"/>
  <c r="GA4" i="49"/>
  <c r="BC77" i="77"/>
  <c r="BC73" i="77"/>
  <c r="AW67" i="77"/>
  <c r="AW81" i="77"/>
  <c r="AY69" i="77"/>
  <c r="BC76" i="77"/>
  <c r="AK70" i="77"/>
  <c r="AO67" i="77"/>
  <c r="AY68" i="77"/>
  <c r="BC81" i="77"/>
  <c r="BE60" i="64"/>
  <c r="BF52" i="64" s="1"/>
  <c r="AY75" i="77"/>
  <c r="AK80" i="77"/>
  <c r="AV56" i="64"/>
  <c r="AV52" i="64"/>
  <c r="AU61" i="64"/>
  <c r="O5" i="64" s="1"/>
  <c r="AV53" i="64"/>
  <c r="AV55" i="64"/>
  <c r="AV49" i="64"/>
  <c r="AV54" i="64"/>
  <c r="AV51" i="64"/>
  <c r="AV50" i="64"/>
  <c r="AV57" i="64"/>
  <c r="BB168" i="73"/>
  <c r="AR170" i="73"/>
  <c r="BB49" i="67"/>
  <c r="BB52" i="67"/>
  <c r="BB50" i="67"/>
  <c r="BB51" i="67"/>
  <c r="AP49" i="67"/>
  <c r="AP50" i="67"/>
  <c r="AP52" i="67"/>
  <c r="AP51" i="67"/>
  <c r="AZ54" i="63"/>
  <c r="AH49" i="64"/>
  <c r="AH55" i="64"/>
  <c r="AH51" i="64"/>
  <c r="AH57" i="64"/>
  <c r="AH53" i="64"/>
  <c r="AH56" i="64"/>
  <c r="AH52" i="64"/>
  <c r="AH50" i="64"/>
  <c r="AH54" i="64"/>
  <c r="AL49" i="67"/>
  <c r="AL52" i="67"/>
  <c r="AL50" i="67"/>
  <c r="AL51" i="67"/>
  <c r="BD50" i="67"/>
  <c r="BD49" i="67"/>
  <c r="BD52" i="67"/>
  <c r="BD51" i="67"/>
  <c r="AJ58" i="63"/>
  <c r="BD51" i="73"/>
  <c r="BD50" i="73"/>
  <c r="BD49" i="73"/>
  <c r="BD57" i="73"/>
  <c r="BD58" i="73"/>
  <c r="AL59" i="64"/>
  <c r="AX49" i="63"/>
  <c r="AL56" i="67"/>
  <c r="BA61" i="63"/>
  <c r="R5" i="63" s="1"/>
  <c r="BB57" i="64"/>
  <c r="BB57" i="67"/>
  <c r="AP56" i="67"/>
  <c r="AN52" i="64"/>
  <c r="BB51" i="64"/>
  <c r="AR58" i="64"/>
  <c r="BD56" i="73"/>
  <c r="AG61" i="64"/>
  <c r="H5" i="64" s="1"/>
  <c r="AL55" i="67"/>
  <c r="BB56" i="67"/>
  <c r="AP55" i="67"/>
  <c r="AP57" i="64"/>
  <c r="AM61" i="64"/>
  <c r="K5" i="64" s="1"/>
  <c r="AN57" i="64"/>
  <c r="BC61" i="67"/>
  <c r="S5" i="67" s="1"/>
  <c r="BD55" i="73"/>
  <c r="AX52" i="63"/>
  <c r="AH58" i="64"/>
  <c r="AL54" i="67"/>
  <c r="BB55" i="67"/>
  <c r="BD57" i="67"/>
  <c r="BD54" i="73"/>
  <c r="AP109" i="73"/>
  <c r="AP118" i="73"/>
  <c r="AP119" i="73"/>
  <c r="AP112" i="73"/>
  <c r="AP117" i="73"/>
  <c r="AH53" i="63"/>
  <c r="AH49" i="63"/>
  <c r="AH50" i="63"/>
  <c r="AH56" i="63"/>
  <c r="AH52" i="63"/>
  <c r="AH55" i="63"/>
  <c r="AH51" i="63"/>
  <c r="AH58" i="63"/>
  <c r="AH54" i="63"/>
  <c r="AH57" i="63"/>
  <c r="BD59" i="73"/>
  <c r="AH59" i="63"/>
  <c r="BB54" i="67"/>
  <c r="AN58" i="64"/>
  <c r="BD55" i="67"/>
  <c r="BD53" i="73"/>
  <c r="AP115" i="73"/>
  <c r="AJ51" i="63"/>
  <c r="AJ49" i="63"/>
  <c r="AM61" i="63"/>
  <c r="K5" i="63" s="1"/>
  <c r="BD51" i="64"/>
  <c r="AK61" i="67"/>
  <c r="J5" i="67" s="1"/>
  <c r="AX57" i="63"/>
  <c r="BB58" i="67"/>
  <c r="AT51" i="63"/>
  <c r="AO61" i="67"/>
  <c r="L5" i="67" s="1"/>
  <c r="BD54" i="67"/>
  <c r="AV49" i="67"/>
  <c r="AV51" i="67"/>
  <c r="AV50" i="67"/>
  <c r="AV52" i="67"/>
  <c r="AZ49" i="67"/>
  <c r="AZ51" i="67"/>
  <c r="AZ50" i="67"/>
  <c r="AZ52" i="67"/>
  <c r="BD52" i="73"/>
  <c r="AP114" i="73"/>
  <c r="AT54" i="64"/>
  <c r="AL59" i="67"/>
  <c r="AP58" i="67"/>
  <c r="BD53" i="67"/>
  <c r="AX49" i="67"/>
  <c r="AX50" i="67"/>
  <c r="AX52" i="67"/>
  <c r="AX51" i="67"/>
  <c r="AX49" i="73"/>
  <c r="AX51" i="73"/>
  <c r="AX50" i="73"/>
  <c r="AP113" i="73"/>
  <c r="AL58" i="67"/>
  <c r="AL56" i="64"/>
  <c r="BD58" i="67"/>
  <c r="BC61" i="73"/>
  <c r="S6" i="73" s="1"/>
  <c r="AO121" i="73"/>
  <c r="AT52" i="64"/>
  <c r="AL57" i="64"/>
  <c r="AN58" i="63"/>
  <c r="AX59" i="63"/>
  <c r="AT56" i="63"/>
  <c r="AZ58" i="63"/>
  <c r="AZ55" i="63"/>
  <c r="AX57" i="67"/>
  <c r="AW61" i="73"/>
  <c r="P6" i="73" s="1"/>
  <c r="AT49" i="64"/>
  <c r="AY61" i="63"/>
  <c r="Q5" i="63" s="1"/>
  <c r="AX56" i="67"/>
  <c r="AX58" i="73"/>
  <c r="AJ57" i="63"/>
  <c r="AT55" i="63"/>
  <c r="AN57" i="63"/>
  <c r="AZ59" i="63"/>
  <c r="AX54" i="67"/>
  <c r="AX55" i="73"/>
  <c r="AP51" i="73"/>
  <c r="AP49" i="73"/>
  <c r="AP50" i="73"/>
  <c r="AP52" i="73"/>
  <c r="AL55" i="64"/>
  <c r="AJ50" i="67"/>
  <c r="AJ52" i="67"/>
  <c r="AJ49" i="67"/>
  <c r="AJ51" i="67"/>
  <c r="AJ56" i="63"/>
  <c r="AX53" i="67"/>
  <c r="AX54" i="73"/>
  <c r="AP56" i="73"/>
  <c r="AJ56" i="67"/>
  <c r="AT54" i="63"/>
  <c r="AT49" i="67"/>
  <c r="AT51" i="67"/>
  <c r="AT50" i="67"/>
  <c r="AT52" i="67"/>
  <c r="AR49" i="67"/>
  <c r="AR50" i="67"/>
  <c r="AR52" i="67"/>
  <c r="AR51" i="67"/>
  <c r="AX58" i="67"/>
  <c r="AX53" i="73"/>
  <c r="AJ55" i="67"/>
  <c r="AT54" i="67"/>
  <c r="AR57" i="67"/>
  <c r="AX52" i="73"/>
  <c r="AP54" i="73"/>
  <c r="AT49" i="73"/>
  <c r="AT51" i="73"/>
  <c r="AT50" i="73"/>
  <c r="AT52" i="73"/>
  <c r="AT53" i="73"/>
  <c r="AT54" i="73"/>
  <c r="AT55" i="73"/>
  <c r="AT56" i="73"/>
  <c r="AT57" i="73"/>
  <c r="AJ50" i="63"/>
  <c r="BB54" i="64"/>
  <c r="AJ54" i="67"/>
  <c r="AR56" i="67"/>
  <c r="AN52" i="67"/>
  <c r="AN49" i="67"/>
  <c r="AN50" i="67"/>
  <c r="AN51" i="67"/>
  <c r="AJ53" i="67"/>
  <c r="AT57" i="63"/>
  <c r="AJ58" i="67"/>
  <c r="AN55" i="67"/>
  <c r="AS61" i="64"/>
  <c r="N5" i="64" s="1"/>
  <c r="AJ59" i="67"/>
  <c r="AT59" i="64"/>
  <c r="AT53" i="64"/>
  <c r="AL53" i="64"/>
  <c r="AI61" i="67"/>
  <c r="I5" i="67" s="1"/>
  <c r="AT57" i="67"/>
  <c r="AQ61" i="67"/>
  <c r="M5" i="67" s="1"/>
  <c r="AX51" i="63"/>
  <c r="BA61" i="67"/>
  <c r="R5" i="67" s="1"/>
  <c r="AP59" i="67"/>
  <c r="AT58" i="67"/>
  <c r="AR58" i="67"/>
  <c r="AM61" i="67"/>
  <c r="K5" i="67" s="1"/>
  <c r="AL111" i="73"/>
  <c r="AL116" i="73"/>
  <c r="BB110" i="73"/>
  <c r="AR49" i="73"/>
  <c r="AR51" i="73"/>
  <c r="AR50" i="73"/>
  <c r="AG61" i="67"/>
  <c r="H5" i="67" s="1"/>
  <c r="AV119" i="73"/>
  <c r="AH109" i="73"/>
  <c r="AH110" i="73"/>
  <c r="AH111" i="73"/>
  <c r="AL115" i="73"/>
  <c r="AZ119" i="73"/>
  <c r="AJ52" i="73"/>
  <c r="AN112" i="73"/>
  <c r="AH117" i="73"/>
  <c r="AL113" i="73"/>
  <c r="AL110" i="73"/>
  <c r="AQ61" i="73"/>
  <c r="M6" i="73" s="1"/>
  <c r="AM121" i="73"/>
  <c r="AR59" i="73"/>
  <c r="AV49" i="73"/>
  <c r="AV50" i="73"/>
  <c r="AV54" i="73"/>
  <c r="AV51" i="73"/>
  <c r="AN119" i="73"/>
  <c r="AZ49" i="73"/>
  <c r="AZ51" i="73"/>
  <c r="AZ50" i="73"/>
  <c r="AL119" i="73"/>
  <c r="AL51" i="73"/>
  <c r="AL49" i="73"/>
  <c r="AL50" i="73"/>
  <c r="AR58" i="73"/>
  <c r="AN117" i="73"/>
  <c r="AZ53" i="64"/>
  <c r="BB111" i="73"/>
  <c r="AL112" i="73"/>
  <c r="AN115" i="73"/>
  <c r="AR109" i="73"/>
  <c r="AN114" i="73"/>
  <c r="BB117" i="73"/>
  <c r="AL53" i="73"/>
  <c r="AR53" i="73"/>
  <c r="AV58" i="73"/>
  <c r="AN118" i="73"/>
  <c r="AR111" i="73"/>
  <c r="BB113" i="73"/>
  <c r="BB112" i="73"/>
  <c r="AL58" i="73"/>
  <c r="AN49" i="73"/>
  <c r="AN50" i="73"/>
  <c r="AN51" i="73"/>
  <c r="BB119" i="73"/>
  <c r="AR116" i="73"/>
  <c r="AV117" i="73"/>
  <c r="AR115" i="73"/>
  <c r="AR114" i="73"/>
  <c r="AJ49" i="73"/>
  <c r="AJ50" i="73"/>
  <c r="AJ51" i="73"/>
  <c r="AR110" i="73"/>
  <c r="AZ110" i="73"/>
  <c r="AX119" i="73"/>
  <c r="AH50" i="67"/>
  <c r="AH49" i="67"/>
  <c r="AH52" i="67"/>
  <c r="AH51" i="67"/>
  <c r="AH50" i="73"/>
  <c r="AH49" i="73"/>
  <c r="AH51" i="73"/>
  <c r="BB51" i="73"/>
  <c r="BB54" i="73"/>
  <c r="BB49" i="73"/>
  <c r="BB50" i="73"/>
  <c r="AX117" i="73"/>
  <c r="AS15" i="71"/>
  <c r="AL11" i="71"/>
  <c r="AL4" i="71"/>
  <c r="AL13" i="71"/>
  <c r="AL14" i="71"/>
  <c r="AL12" i="71"/>
  <c r="AL6" i="71"/>
  <c r="AL9" i="71"/>
  <c r="AL5" i="71"/>
  <c r="AL10" i="71"/>
  <c r="AN5" i="71"/>
  <c r="AN9" i="71"/>
  <c r="AN10" i="71"/>
  <c r="AN14" i="71"/>
  <c r="AN13" i="71"/>
  <c r="AN12" i="71"/>
  <c r="AN8" i="71"/>
  <c r="AN7" i="71"/>
  <c r="BE11" i="71"/>
  <c r="AI15" i="71"/>
  <c r="AJ11" i="71" s="1"/>
  <c r="AZ3" i="71"/>
  <c r="AZ8" i="71"/>
  <c r="AZ9" i="71"/>
  <c r="AZ4" i="71"/>
  <c r="AZ6" i="71"/>
  <c r="AZ5" i="71"/>
  <c r="AZ11" i="71"/>
  <c r="AZ12" i="71"/>
  <c r="AZ14" i="71"/>
  <c r="AZ13" i="71"/>
  <c r="AX13" i="71"/>
  <c r="AX4" i="71"/>
  <c r="AX5" i="71"/>
  <c r="AX3" i="71"/>
  <c r="AX7" i="71"/>
  <c r="AX8" i="71"/>
  <c r="AX6" i="71"/>
  <c r="AX10" i="71"/>
  <c r="AX14" i="71"/>
  <c r="AX12" i="71"/>
  <c r="AX9" i="71"/>
  <c r="BB9" i="71"/>
  <c r="AN4" i="71"/>
  <c r="BB4" i="71"/>
  <c r="AZ7" i="71"/>
  <c r="BB8" i="71"/>
  <c r="BB6" i="71"/>
  <c r="BB10" i="71"/>
  <c r="BB12" i="71"/>
  <c r="BB13" i="71"/>
  <c r="BB7" i="71"/>
  <c r="BB14" i="71"/>
  <c r="BB5" i="71"/>
  <c r="AH10" i="71"/>
  <c r="AH5" i="71"/>
  <c r="AH8" i="71"/>
  <c r="AH9" i="71"/>
  <c r="AH4" i="71"/>
  <c r="AH6" i="71"/>
  <c r="AH7" i="71"/>
  <c r="AH3" i="71"/>
  <c r="AH13" i="71"/>
  <c r="AH14" i="71"/>
  <c r="AH12" i="71"/>
  <c r="AN3" i="71"/>
  <c r="DA27" i="49"/>
  <c r="AP5" i="71"/>
  <c r="AP4" i="71"/>
  <c r="AP11" i="71"/>
  <c r="AP8" i="71"/>
  <c r="DA74" i="49"/>
  <c r="O41" i="49"/>
  <c r="AP14" i="71"/>
  <c r="CL42" i="49"/>
  <c r="EE69" i="49"/>
  <c r="DA94" i="49"/>
  <c r="DA61" i="49"/>
  <c r="BW73" i="49"/>
  <c r="AD20" i="49"/>
  <c r="AD26" i="49"/>
  <c r="AD64" i="49"/>
  <c r="AD65" i="49"/>
  <c r="AD36" i="49"/>
  <c r="AD55" i="49"/>
  <c r="AD92" i="49"/>
  <c r="AD52" i="49"/>
  <c r="AD63" i="49"/>
  <c r="AD13" i="49"/>
  <c r="AD37" i="49"/>
  <c r="AD53" i="49"/>
  <c r="AD58" i="49"/>
  <c r="AD59" i="49"/>
  <c r="AD82" i="49"/>
  <c r="AD9" i="49"/>
  <c r="AD33" i="49"/>
  <c r="AD60" i="49"/>
  <c r="AD71" i="49"/>
  <c r="AD81" i="49"/>
  <c r="AD76" i="49"/>
  <c r="AD22" i="49"/>
  <c r="AD10" i="49"/>
  <c r="AD73" i="49"/>
  <c r="AD66" i="49"/>
  <c r="AD68" i="49"/>
  <c r="AD91" i="49"/>
  <c r="AD34" i="49"/>
  <c r="AD17" i="49"/>
  <c r="AD8" i="49"/>
  <c r="AD23" i="49"/>
  <c r="FI52" i="49"/>
  <c r="FI53" i="49"/>
  <c r="FI76" i="49"/>
  <c r="FI43" i="49"/>
  <c r="AD57" i="49"/>
  <c r="BW80" i="49"/>
  <c r="BD8" i="71"/>
  <c r="DA62" i="49"/>
  <c r="CL56" i="49"/>
  <c r="AD72" i="49"/>
  <c r="FX27" i="49"/>
  <c r="AX11" i="71"/>
  <c r="ET68" i="49"/>
  <c r="FX67" i="49"/>
  <c r="DA45" i="49"/>
  <c r="O81" i="49"/>
  <c r="AD12" i="49"/>
  <c r="BD10" i="71"/>
  <c r="AU15" i="71"/>
  <c r="AS82" i="49"/>
  <c r="CL20" i="49"/>
  <c r="CL52" i="49"/>
  <c r="CL12" i="49"/>
  <c r="CL23" i="49"/>
  <c r="CL16" i="49"/>
  <c r="CL85" i="49"/>
  <c r="CL83" i="49"/>
  <c r="BH38" i="49"/>
  <c r="CL91" i="49"/>
  <c r="AS67" i="49"/>
  <c r="BW11" i="49"/>
  <c r="BW19" i="49"/>
  <c r="BW91" i="49"/>
  <c r="AD77" i="49"/>
  <c r="DA90" i="49"/>
  <c r="DA32" i="49"/>
  <c r="DA11" i="49"/>
  <c r="DA65" i="49"/>
  <c r="DA10" i="49"/>
  <c r="DA12" i="49"/>
  <c r="DA58" i="49"/>
  <c r="DA57" i="49"/>
  <c r="DA53" i="49"/>
  <c r="DA79" i="49"/>
  <c r="DA87" i="49"/>
  <c r="DA43" i="49"/>
  <c r="DA14" i="49"/>
  <c r="EE42" i="49"/>
  <c r="BH67" i="49"/>
  <c r="AR13" i="71"/>
  <c r="AR8" i="71"/>
  <c r="AR7" i="71"/>
  <c r="BD7" i="71"/>
  <c r="CL44" i="49"/>
  <c r="EE16" i="49"/>
  <c r="EE52" i="49"/>
  <c r="EE19" i="49"/>
  <c r="EE20" i="49"/>
  <c r="AR6" i="71"/>
  <c r="AR12" i="71"/>
  <c r="ET80" i="49"/>
  <c r="ET79" i="49"/>
  <c r="ET47" i="49"/>
  <c r="EE75" i="49"/>
  <c r="AD28" i="49"/>
  <c r="FX88" i="49"/>
  <c r="AP6" i="71"/>
  <c r="DP62" i="49"/>
  <c r="BD6" i="71"/>
  <c r="BD14" i="71"/>
  <c r="AN11" i="71"/>
  <c r="O26" i="49"/>
  <c r="BW48" i="49"/>
  <c r="ET46" i="49"/>
  <c r="AP10" i="71"/>
  <c r="BD13" i="71"/>
  <c r="AR5" i="71"/>
  <c r="FI58" i="49"/>
  <c r="BH11" i="49"/>
  <c r="CL29" i="49"/>
  <c r="AS65" i="49"/>
  <c r="CL53" i="49"/>
  <c r="CL40" i="49"/>
  <c r="DP59" i="49"/>
  <c r="ET32" i="49"/>
  <c r="DA85" i="49"/>
  <c r="CL76" i="49"/>
  <c r="AD89" i="49"/>
  <c r="BW88" i="49"/>
  <c r="ET78" i="49"/>
  <c r="AS78" i="49"/>
  <c r="AS44" i="49"/>
  <c r="AS35" i="49"/>
  <c r="AS56" i="49"/>
  <c r="AS7" i="49"/>
  <c r="FX35" i="49"/>
  <c r="DA63" i="49"/>
  <c r="O89" i="49"/>
  <c r="HB12" i="49"/>
  <c r="FX81" i="49"/>
  <c r="BW16" i="49"/>
  <c r="CL31" i="49"/>
  <c r="BH8" i="49"/>
  <c r="FX41" i="49"/>
  <c r="DP34" i="49"/>
  <c r="AD15" i="49"/>
  <c r="O73" i="49"/>
  <c r="AS47" i="49"/>
  <c r="CL39" i="49"/>
  <c r="CL59" i="49"/>
  <c r="O60" i="49"/>
  <c r="BH85" i="49"/>
  <c r="BH12" i="49"/>
  <c r="BH19" i="49"/>
  <c r="BH16" i="49"/>
  <c r="BH49" i="49"/>
  <c r="BH47" i="49"/>
  <c r="BH22" i="49"/>
  <c r="BH94" i="49"/>
  <c r="BH82" i="49"/>
  <c r="BH7" i="49"/>
  <c r="BH15" i="49"/>
  <c r="BH40" i="49"/>
  <c r="BH39" i="49"/>
  <c r="BH66" i="49"/>
  <c r="BH9" i="49"/>
  <c r="BH37" i="49"/>
  <c r="BH46" i="49"/>
  <c r="BH92" i="49"/>
  <c r="BH54" i="49"/>
  <c r="BH48" i="49"/>
  <c r="BH72" i="49"/>
  <c r="BH52" i="49"/>
  <c r="BH81" i="49"/>
  <c r="BH70" i="49"/>
  <c r="BH34" i="49"/>
  <c r="DP38" i="49"/>
  <c r="CL7" i="49"/>
  <c r="FX85" i="49"/>
  <c r="AS28" i="49"/>
  <c r="BW9" i="49"/>
  <c r="BW10" i="49"/>
  <c r="BW53" i="49"/>
  <c r="AD47" i="49"/>
  <c r="CL61" i="49"/>
  <c r="CL26" i="49"/>
  <c r="CL19" i="49"/>
  <c r="CL27" i="49"/>
  <c r="CL87" i="49"/>
  <c r="CL80" i="49"/>
  <c r="CL86" i="49"/>
  <c r="CL68" i="49"/>
  <c r="CL35" i="49"/>
  <c r="CL67" i="49"/>
  <c r="CL33" i="49"/>
  <c r="CL92" i="49"/>
  <c r="CL58" i="49"/>
  <c r="CL79" i="49"/>
  <c r="CL75" i="49"/>
  <c r="CL51" i="49"/>
  <c r="CL11" i="49"/>
  <c r="CL13" i="49"/>
  <c r="CL36" i="49"/>
  <c r="CL37" i="49"/>
  <c r="CL21" i="49"/>
  <c r="CL46" i="49"/>
  <c r="CL81" i="49"/>
  <c r="EE80" i="49"/>
  <c r="AS88" i="49"/>
  <c r="EE57" i="49"/>
  <c r="DP56" i="49"/>
  <c r="DP66" i="49"/>
  <c r="AS55" i="49"/>
  <c r="AS62" i="49"/>
  <c r="BW39" i="49"/>
  <c r="BH86" i="49"/>
  <c r="BW92" i="49"/>
  <c r="BW27" i="49"/>
  <c r="FI13" i="49"/>
  <c r="FI36" i="49"/>
  <c r="FI72" i="49"/>
  <c r="FI79" i="49"/>
  <c r="FI41" i="49"/>
  <c r="FI73" i="49"/>
  <c r="FI30" i="49"/>
  <c r="FI31" i="49"/>
  <c r="FI83" i="49"/>
  <c r="FI74" i="49"/>
  <c r="BW21" i="49"/>
  <c r="EE38" i="49"/>
  <c r="BW25" i="49"/>
  <c r="AS46" i="49"/>
  <c r="BW30" i="49"/>
  <c r="BW12" i="49"/>
  <c r="DP60" i="49"/>
  <c r="DA59" i="49"/>
  <c r="DA84" i="49"/>
  <c r="AD51" i="49"/>
  <c r="DP83" i="49"/>
  <c r="CL93" i="49"/>
  <c r="BW44" i="49"/>
  <c r="ET33" i="49"/>
  <c r="ET76" i="49"/>
  <c r="ET77" i="49"/>
  <c r="ET66" i="49"/>
  <c r="ET54" i="49"/>
  <c r="ET20" i="49"/>
  <c r="ET39" i="49"/>
  <c r="ET17" i="49"/>
  <c r="DA25" i="49"/>
  <c r="CL22" i="49"/>
  <c r="BH26" i="49"/>
  <c r="AS23" i="49"/>
  <c r="FX86" i="49"/>
  <c r="EE56" i="49"/>
  <c r="EE83" i="49"/>
  <c r="EE89" i="49"/>
  <c r="EE71" i="49"/>
  <c r="EE76" i="49"/>
  <c r="EE12" i="49"/>
  <c r="EE74" i="49"/>
  <c r="DP64" i="49"/>
  <c r="DA42" i="49"/>
  <c r="FX58" i="49"/>
  <c r="DA76" i="49"/>
  <c r="FI51" i="49"/>
  <c r="EE18" i="49"/>
  <c r="FX42" i="49"/>
  <c r="O92" i="49"/>
  <c r="EE24" i="49"/>
  <c r="ET52" i="49"/>
  <c r="DA7" i="49"/>
  <c r="FX82" i="49"/>
  <c r="DA86" i="49"/>
  <c r="BW14" i="49"/>
  <c r="FI54" i="49"/>
  <c r="EE43" i="49"/>
  <c r="ET75" i="49"/>
  <c r="EE92" i="49"/>
  <c r="O16" i="49"/>
  <c r="ET64" i="49"/>
  <c r="AD16" i="49"/>
  <c r="O38" i="49"/>
  <c r="DP53" i="49"/>
  <c r="BH83" i="49"/>
  <c r="FI80" i="49"/>
  <c r="ET73" i="49"/>
  <c r="BW67" i="49"/>
  <c r="DP25" i="49"/>
  <c r="DP17" i="49"/>
  <c r="DP77" i="49"/>
  <c r="DP78" i="49"/>
  <c r="EE36" i="49"/>
  <c r="DP93" i="49"/>
  <c r="BH28" i="49"/>
  <c r="FI59" i="49"/>
  <c r="AD50" i="49"/>
  <c r="AS34" i="49"/>
  <c r="CL89" i="49"/>
  <c r="ET10" i="49"/>
  <c r="CL90" i="49"/>
  <c r="BW49" i="49"/>
  <c r="O46" i="49"/>
  <c r="DP91" i="49"/>
  <c r="DP40" i="49"/>
  <c r="DP85" i="49"/>
  <c r="DP90" i="49"/>
  <c r="DP81" i="49"/>
  <c r="DP43" i="49"/>
  <c r="ET84" i="49"/>
  <c r="ET55" i="49"/>
  <c r="FX54" i="49"/>
  <c r="BW32" i="49"/>
  <c r="BW17" i="49"/>
  <c r="DP54" i="49"/>
  <c r="O65" i="49"/>
  <c r="FX44" i="49"/>
  <c r="BH25" i="49"/>
  <c r="FI50" i="49"/>
  <c r="BH29" i="49"/>
  <c r="BW45" i="49"/>
  <c r="DP52" i="49"/>
  <c r="O24" i="49"/>
  <c r="FI18" i="49"/>
  <c r="AD31" i="49"/>
  <c r="CL15" i="49"/>
  <c r="CL66" i="49"/>
  <c r="O29" i="49"/>
  <c r="AD61" i="49"/>
  <c r="DP65" i="49"/>
  <c r="DP24" i="49"/>
  <c r="BW34" i="49"/>
  <c r="FX9" i="49"/>
  <c r="O43" i="49"/>
  <c r="EE50" i="49"/>
  <c r="DP67" i="49"/>
  <c r="DP49" i="49"/>
  <c r="DP71" i="49"/>
  <c r="DP61" i="49"/>
  <c r="DP92" i="49"/>
  <c r="DP80" i="49"/>
  <c r="DP68" i="49"/>
  <c r="DP20" i="49"/>
  <c r="DP22" i="49"/>
  <c r="DP50" i="49"/>
  <c r="DP33" i="49"/>
  <c r="DP28" i="49"/>
  <c r="DP79" i="49"/>
  <c r="DP36" i="49"/>
  <c r="DP32" i="49"/>
  <c r="DP63" i="49"/>
  <c r="DP11" i="49"/>
  <c r="DP72" i="49"/>
  <c r="DP46" i="49"/>
  <c r="DP44" i="49"/>
  <c r="DP21" i="49"/>
  <c r="DP13" i="49"/>
  <c r="DP58" i="49"/>
  <c r="DP7" i="49"/>
  <c r="DP74" i="49"/>
  <c r="DP45" i="49"/>
  <c r="BH20" i="49"/>
  <c r="AD43" i="49"/>
  <c r="FX51" i="49"/>
  <c r="FX83" i="49"/>
  <c r="FX14" i="49"/>
  <c r="FX75" i="49"/>
  <c r="FX23" i="49"/>
  <c r="FX87" i="49"/>
  <c r="FX50" i="49"/>
  <c r="FX72" i="49"/>
  <c r="FX65" i="49"/>
  <c r="BW85" i="49"/>
  <c r="O21" i="49"/>
  <c r="ET93" i="49"/>
  <c r="BW84" i="49"/>
  <c r="EE9" i="49"/>
  <c r="HB86" i="49"/>
  <c r="FX24" i="49"/>
  <c r="FX28" i="49"/>
  <c r="O75" i="49"/>
  <c r="CL74" i="49"/>
  <c r="ET11" i="49"/>
  <c r="FX26" i="49"/>
  <c r="CL72" i="49"/>
  <c r="FI45" i="49"/>
  <c r="AS20" i="49"/>
  <c r="AS54" i="49"/>
  <c r="AS87" i="49"/>
  <c r="AS57" i="49"/>
  <c r="AS83" i="49"/>
  <c r="AS42" i="49"/>
  <c r="AS63" i="49"/>
  <c r="AS45" i="49"/>
  <c r="AS90" i="49"/>
  <c r="AS68" i="49"/>
  <c r="AS94" i="49"/>
  <c r="AS69" i="49"/>
  <c r="AS51" i="49"/>
  <c r="AS41" i="49"/>
  <c r="AS39" i="49"/>
  <c r="AS43" i="49"/>
  <c r="AS80" i="49"/>
  <c r="AS75" i="49"/>
  <c r="AS81" i="49"/>
  <c r="AS93" i="49"/>
  <c r="AS70" i="49"/>
  <c r="AS72" i="49"/>
  <c r="AS64" i="49"/>
  <c r="EE82" i="49"/>
  <c r="BH35" i="49"/>
  <c r="DA50" i="49"/>
  <c r="AD88" i="49"/>
  <c r="BW75" i="49"/>
  <c r="DA36" i="49"/>
  <c r="CL47" i="49"/>
  <c r="AS52" i="49"/>
  <c r="BH41" i="49"/>
  <c r="O59" i="49"/>
  <c r="ET85" i="49"/>
  <c r="O9" i="49"/>
  <c r="ET70" i="49"/>
  <c r="FI68" i="49"/>
  <c r="DA29" i="49"/>
  <c r="DP87" i="49"/>
  <c r="ET62" i="49"/>
  <c r="AS73" i="49"/>
  <c r="EE93" i="49"/>
  <c r="EE30" i="49"/>
  <c r="EE27" i="49"/>
  <c r="EE29" i="49"/>
  <c r="EE87" i="49"/>
  <c r="EE41" i="49"/>
  <c r="EE61" i="49"/>
  <c r="EE86" i="49"/>
  <c r="EE72" i="49"/>
  <c r="EE79" i="49"/>
  <c r="EE78" i="49"/>
  <c r="EE70" i="49"/>
  <c r="EE40" i="49"/>
  <c r="EE47" i="49"/>
  <c r="EE15" i="49"/>
  <c r="EE54" i="49"/>
  <c r="EE7" i="49"/>
  <c r="EE64" i="49"/>
  <c r="EE33" i="49"/>
  <c r="EE63" i="49"/>
  <c r="EE58" i="49"/>
  <c r="EE10" i="49"/>
  <c r="AD35" i="49"/>
  <c r="DA34" i="49"/>
  <c r="DA26" i="49"/>
  <c r="FX91" i="49"/>
  <c r="BW13" i="49"/>
  <c r="EE53" i="49"/>
  <c r="O77" i="49"/>
  <c r="ET72" i="49"/>
  <c r="FI92" i="49"/>
  <c r="DA18" i="49"/>
  <c r="DP42" i="49"/>
  <c r="HB83" i="49"/>
  <c r="AD42" i="49"/>
  <c r="FX66" i="49"/>
  <c r="AD32" i="49"/>
  <c r="AD56" i="49"/>
  <c r="O19" i="49"/>
  <c r="AS92" i="49"/>
  <c r="CL78" i="49"/>
  <c r="FX47" i="49"/>
  <c r="AS59" i="49"/>
  <c r="BH27" i="49"/>
  <c r="FI56" i="49"/>
  <c r="O70" i="49"/>
  <c r="O51" i="49"/>
  <c r="BH89" i="49"/>
  <c r="O55" i="49"/>
  <c r="BW8" i="49"/>
  <c r="AS58" i="49"/>
  <c r="DA41" i="49"/>
  <c r="DA35" i="49"/>
  <c r="DA40" i="49"/>
  <c r="DA33" i="49"/>
  <c r="DA21" i="49"/>
  <c r="DA30" i="49"/>
  <c r="DA78" i="49"/>
  <c r="DA75" i="49"/>
  <c r="DA73" i="49"/>
  <c r="DA67" i="49"/>
  <c r="DA69" i="49"/>
  <c r="DA81" i="49"/>
  <c r="DA9" i="49"/>
  <c r="DA37" i="49"/>
  <c r="DA88" i="49"/>
  <c r="DA47" i="49"/>
  <c r="DA39" i="49"/>
  <c r="DA70" i="49"/>
  <c r="CL43" i="49"/>
  <c r="BH45" i="49"/>
  <c r="DA52" i="49"/>
  <c r="EE14" i="49"/>
  <c r="O40" i="49"/>
  <c r="BW36" i="49"/>
  <c r="BW61" i="49"/>
  <c r="BW94" i="49"/>
  <c r="BW31" i="49"/>
  <c r="BW38" i="49"/>
  <c r="BW90" i="49"/>
  <c r="BW51" i="49"/>
  <c r="BW29" i="49"/>
  <c r="BW33" i="49"/>
  <c r="BW58" i="49"/>
  <c r="BW76" i="49"/>
  <c r="BW42" i="49"/>
  <c r="BW54" i="49"/>
  <c r="O86" i="49"/>
  <c r="DP86" i="49"/>
  <c r="EE39" i="49"/>
  <c r="O17" i="49"/>
  <c r="ET87" i="49"/>
  <c r="DA44" i="49"/>
  <c r="AD24" i="49"/>
  <c r="DP30" i="49"/>
  <c r="BH90" i="49"/>
  <c r="DP12" i="49"/>
  <c r="FI34" i="49"/>
  <c r="AS50" i="49"/>
  <c r="ET8" i="49"/>
  <c r="DP8" i="49"/>
  <c r="FX11" i="49"/>
  <c r="EE28" i="49"/>
  <c r="ET36" i="49"/>
  <c r="CL50" i="49"/>
  <c r="BH23" i="49"/>
  <c r="FX13" i="49"/>
  <c r="CL82" i="49"/>
  <c r="AS9" i="49"/>
  <c r="DA8" i="49"/>
  <c r="BH68" i="49"/>
  <c r="DP48" i="49"/>
  <c r="FI75" i="49"/>
  <c r="DA23" i="49"/>
  <c r="FX76" i="49"/>
  <c r="DP70" i="49"/>
  <c r="ET42" i="49"/>
  <c r="FI11" i="49"/>
  <c r="AS89" i="49"/>
  <c r="FX92" i="49"/>
  <c r="FX59" i="49"/>
  <c r="ET81" i="49"/>
  <c r="BW68" i="49"/>
  <c r="DP26" i="49"/>
  <c r="AS15" i="49"/>
  <c r="FX62" i="49"/>
  <c r="BH14" i="49"/>
  <c r="FX39" i="49"/>
  <c r="FX22" i="49"/>
  <c r="DA92" i="49"/>
  <c r="AS21" i="49"/>
  <c r="ET25" i="49"/>
  <c r="DA64" i="49"/>
  <c r="EE88" i="49"/>
  <c r="ET71" i="49"/>
  <c r="EE73" i="49"/>
  <c r="FX69" i="49"/>
  <c r="CL94" i="49"/>
  <c r="EE68" i="49"/>
  <c r="FI42" i="49"/>
  <c r="FI47" i="49"/>
  <c r="DP69" i="49"/>
  <c r="BW7" i="49"/>
  <c r="BW69" i="49"/>
  <c r="DP16" i="49"/>
  <c r="BH65" i="49"/>
  <c r="ET43" i="49"/>
  <c r="BW28" i="49"/>
  <c r="FI24" i="49"/>
  <c r="AD41" i="49"/>
  <c r="ET12" i="49"/>
  <c r="ET89" i="49"/>
  <c r="ET50" i="49"/>
  <c r="DP14" i="49"/>
  <c r="EE51" i="49"/>
  <c r="BH73" i="49"/>
  <c r="ET63" i="49"/>
  <c r="FI26" i="49"/>
  <c r="FI87" i="49"/>
  <c r="BH75" i="49"/>
  <c r="DP18" i="49"/>
  <c r="BW18" i="49"/>
  <c r="O45" i="49"/>
  <c r="CL73" i="49"/>
  <c r="BH21" i="49"/>
  <c r="DA60" i="49"/>
  <c r="FX93" i="49"/>
  <c r="O25" i="49"/>
  <c r="BH24" i="49"/>
  <c r="EE11" i="49"/>
  <c r="AS30" i="49"/>
  <c r="AD11" i="49"/>
  <c r="FX52" i="49"/>
  <c r="FX12" i="49"/>
  <c r="FX30" i="49"/>
  <c r="FX38" i="49"/>
  <c r="FX57" i="49"/>
  <c r="FX84" i="49"/>
  <c r="FX73" i="49"/>
  <c r="FX49" i="49"/>
  <c r="FX10" i="49"/>
  <c r="FX79" i="49"/>
  <c r="FX71" i="49"/>
  <c r="FX74" i="49"/>
  <c r="FX80" i="49"/>
  <c r="FX70" i="49"/>
  <c r="FX33" i="49"/>
  <c r="FX64" i="49"/>
  <c r="FX17" i="49"/>
  <c r="FX16" i="49"/>
  <c r="FX90" i="49"/>
  <c r="FX56" i="49"/>
  <c r="FX46" i="49"/>
  <c r="FX20" i="49"/>
  <c r="FX36" i="49"/>
  <c r="FX32" i="49"/>
  <c r="FX7" i="49"/>
  <c r="ET7" i="49"/>
  <c r="ET61" i="49"/>
  <c r="ET53" i="49"/>
  <c r="ET65" i="49"/>
  <c r="ET90" i="49"/>
  <c r="ET22" i="49"/>
  <c r="ET48" i="49"/>
  <c r="ET88" i="49"/>
  <c r="ET69" i="49"/>
  <c r="ET38" i="49"/>
  <c r="ET56" i="49"/>
  <c r="ET51" i="49"/>
  <c r="ET21" i="49"/>
  <c r="ET86" i="49"/>
  <c r="ET34" i="49"/>
  <c r="ET40" i="49"/>
  <c r="CL30" i="49"/>
  <c r="AS77" i="49"/>
  <c r="CL54" i="49"/>
  <c r="AD25" i="49"/>
  <c r="BH62" i="49"/>
  <c r="DA77" i="49"/>
  <c r="CL55" i="49"/>
  <c r="AS66" i="49"/>
  <c r="AD78" i="49"/>
  <c r="FI12" i="49"/>
  <c r="FI86" i="49"/>
  <c r="DP41" i="49"/>
  <c r="EE26" i="49"/>
  <c r="O27" i="49"/>
  <c r="ET83" i="49"/>
  <c r="AS91" i="49"/>
  <c r="AD62" i="49"/>
  <c r="AS37" i="49"/>
  <c r="EE25" i="49"/>
  <c r="DA48" i="49"/>
  <c r="DA20" i="49"/>
  <c r="O94" i="49"/>
  <c r="BW71" i="49"/>
  <c r="BW74" i="49"/>
  <c r="ET24" i="49"/>
  <c r="AD39" i="49"/>
  <c r="AS74" i="49"/>
  <c r="DA19" i="49"/>
  <c r="AD44" i="49"/>
  <c r="CL70" i="49"/>
  <c r="AS48" i="49"/>
  <c r="AD93" i="49"/>
  <c r="DP84" i="49"/>
  <c r="O63" i="49"/>
  <c r="FI7" i="49"/>
  <c r="BW72" i="49"/>
  <c r="DA49" i="49"/>
  <c r="O93" i="49"/>
  <c r="ET67" i="49"/>
  <c r="CL8" i="49"/>
  <c r="AS38" i="49"/>
  <c r="BH63" i="49"/>
  <c r="EE46" i="49"/>
  <c r="AD38" i="49"/>
  <c r="EE49" i="49"/>
  <c r="DA13" i="49"/>
  <c r="EE8" i="49"/>
  <c r="EE91" i="49"/>
  <c r="FX89" i="49"/>
  <c r="CL77" i="49"/>
  <c r="BW66" i="49"/>
  <c r="DA91" i="49"/>
  <c r="DA56" i="49"/>
  <c r="DA38" i="49"/>
  <c r="EE22" i="49"/>
  <c r="AD86" i="49"/>
  <c r="BW62" i="49"/>
  <c r="DA54" i="49"/>
  <c r="DP75" i="49"/>
  <c r="FX19" i="49"/>
  <c r="BH56" i="49"/>
  <c r="BH33" i="49"/>
  <c r="BW59" i="49"/>
  <c r="BH80" i="49"/>
  <c r="DA83" i="49"/>
  <c r="AD29" i="49"/>
  <c r="HB72" i="49"/>
  <c r="FI67" i="49"/>
  <c r="FX60" i="49"/>
  <c r="AS40" i="49"/>
  <c r="AD19" i="49"/>
  <c r="FI9" i="49"/>
  <c r="EE34" i="49"/>
  <c r="AS76" i="49"/>
  <c r="O37" i="49"/>
  <c r="BH61" i="49"/>
  <c r="FI70" i="49"/>
  <c r="FI66" i="49"/>
  <c r="FI81" i="49"/>
  <c r="FI38" i="49"/>
  <c r="FI20" i="49"/>
  <c r="FI22" i="49"/>
  <c r="FI39" i="49"/>
  <c r="FI35" i="49"/>
  <c r="FI21" i="49"/>
  <c r="FI10" i="49"/>
  <c r="HB85" i="49"/>
  <c r="BH17" i="49"/>
  <c r="BW24" i="49"/>
  <c r="ET59" i="49"/>
  <c r="EE44" i="49"/>
  <c r="BW83" i="49"/>
  <c r="FX18" i="49"/>
  <c r="AD46" i="49"/>
  <c r="DP82" i="49"/>
  <c r="BH18" i="49"/>
  <c r="FX48" i="49"/>
  <c r="ET16" i="49"/>
  <c r="EE66" i="49"/>
  <c r="AD21" i="49"/>
  <c r="CL62" i="49"/>
  <c r="FI46" i="49"/>
  <c r="FI60" i="49"/>
  <c r="FI28" i="49"/>
  <c r="BW56" i="49"/>
  <c r="ET18" i="49"/>
  <c r="ET94" i="49"/>
  <c r="EE94" i="49"/>
  <c r="FI32" i="49"/>
  <c r="AD14" i="49"/>
  <c r="BH43" i="49"/>
  <c r="BW26" i="49"/>
  <c r="ET9" i="49"/>
  <c r="FX77" i="49"/>
  <c r="ET45" i="49"/>
  <c r="BW77" i="49"/>
  <c r="EE32" i="49"/>
  <c r="EE35" i="49"/>
  <c r="FI78" i="49"/>
  <c r="BW35" i="49"/>
  <c r="FI8" i="49"/>
  <c r="FI62" i="49"/>
  <c r="FI63" i="49"/>
  <c r="ET30" i="49"/>
  <c r="FI77" i="49"/>
  <c r="BW93" i="49"/>
  <c r="FI69" i="49"/>
  <c r="EE85" i="49"/>
  <c r="FI65" i="49"/>
  <c r="FI88" i="49"/>
  <c r="AD74" i="49"/>
  <c r="EE62" i="49"/>
  <c r="BH51" i="49"/>
  <c r="DA55" i="49"/>
  <c r="DP35" i="49"/>
  <c r="AS36" i="49"/>
  <c r="EE67" i="49"/>
  <c r="AD90" i="49"/>
  <c r="CL24" i="49"/>
  <c r="AD94" i="49"/>
  <c r="DA66" i="49"/>
  <c r="EE65" i="49"/>
  <c r="HB11" i="49"/>
  <c r="BW37" i="49"/>
  <c r="BW52" i="49"/>
  <c r="BW64" i="49"/>
  <c r="BW78" i="49"/>
  <c r="BW23" i="49"/>
  <c r="BW40" i="49"/>
  <c r="BW43" i="49"/>
  <c r="FI85" i="49"/>
  <c r="BW15" i="49"/>
  <c r="EE45" i="49"/>
  <c r="DA46" i="49"/>
  <c r="O22" i="49"/>
  <c r="DP51" i="49"/>
  <c r="FX34" i="49"/>
  <c r="DA15" i="49"/>
  <c r="CL9" i="49"/>
  <c r="BH69" i="49"/>
  <c r="FI27" i="49"/>
  <c r="CL63" i="49"/>
  <c r="FI14" i="49"/>
  <c r="AS31" i="49"/>
  <c r="ET23" i="49"/>
  <c r="AD67" i="49"/>
  <c r="DA82" i="49"/>
  <c r="CL41" i="49"/>
  <c r="FX31" i="49"/>
  <c r="FI23" i="49"/>
  <c r="FI93" i="49"/>
  <c r="FI16" i="49"/>
  <c r="DA80" i="49"/>
  <c r="ET41" i="49"/>
  <c r="FI55" i="49"/>
  <c r="DP29" i="49"/>
  <c r="ET74" i="49"/>
  <c r="BH87" i="49"/>
  <c r="ET91" i="49"/>
  <c r="DA89" i="49"/>
  <c r="AH5" i="63"/>
  <c r="AH4" i="63"/>
  <c r="AH8" i="63"/>
  <c r="AH6" i="63"/>
  <c r="AH7" i="63"/>
  <c r="AH9" i="63"/>
  <c r="AH10" i="63"/>
  <c r="AH11" i="63"/>
  <c r="AH13" i="63"/>
  <c r="AH12" i="63"/>
  <c r="BE15" i="63"/>
  <c r="BF3" i="63" s="1"/>
  <c r="AG16" i="63"/>
  <c r="H2" i="63" s="1"/>
  <c r="AH14" i="63"/>
  <c r="AD48" i="49"/>
  <c r="EE84" i="49"/>
  <c r="BW86" i="49"/>
  <c r="O14" i="49"/>
  <c r="AS11" i="49"/>
  <c r="AS27" i="49"/>
  <c r="ET29" i="49"/>
  <c r="BW63" i="49"/>
  <c r="EE59" i="49"/>
  <c r="CL17" i="49"/>
  <c r="AS49" i="49"/>
  <c r="FX53" i="49"/>
  <c r="DA93" i="49"/>
  <c r="FI40" i="49"/>
  <c r="EE23" i="49"/>
  <c r="DA72" i="49"/>
  <c r="BW70" i="49"/>
  <c r="DP76" i="49"/>
  <c r="FI25" i="49"/>
  <c r="FX15" i="49"/>
  <c r="FI84" i="49"/>
  <c r="BH76" i="49"/>
  <c r="BH78" i="49"/>
  <c r="BH50" i="49"/>
  <c r="BH91" i="49"/>
  <c r="FI29" i="49"/>
  <c r="CL49" i="49"/>
  <c r="CL65" i="49"/>
  <c r="CL38" i="49"/>
  <c r="BH77" i="49"/>
  <c r="AS19" i="49"/>
  <c r="BH74" i="49"/>
  <c r="BH55" i="49"/>
  <c r="AS32" i="49"/>
  <c r="O20" i="49"/>
  <c r="FI61" i="49"/>
  <c r="CL64" i="49"/>
  <c r="ET26" i="49"/>
  <c r="AD83" i="49"/>
  <c r="O90" i="49"/>
  <c r="DA16" i="49"/>
  <c r="BW57" i="49"/>
  <c r="O12" i="49"/>
  <c r="AD40" i="49"/>
  <c r="O57" i="49"/>
  <c r="AS26" i="49"/>
  <c r="BH57" i="49"/>
  <c r="CL88" i="49"/>
  <c r="BW47" i="49"/>
  <c r="DP15" i="49"/>
  <c r="AS16" i="49"/>
  <c r="AD70" i="49"/>
  <c r="ET44" i="49"/>
  <c r="AS53" i="49"/>
  <c r="BH13" i="49"/>
  <c r="CL57" i="49"/>
  <c r="CL45" i="49"/>
  <c r="ET35" i="49"/>
  <c r="FX8" i="49"/>
  <c r="BW87" i="49"/>
  <c r="FI89" i="49"/>
  <c r="BW46" i="49"/>
  <c r="BW50" i="49"/>
  <c r="DP57" i="49"/>
  <c r="CL25" i="49"/>
  <c r="AD75" i="49"/>
  <c r="ET49" i="49"/>
  <c r="BW20" i="49"/>
  <c r="CL32" i="49"/>
  <c r="AS33" i="49"/>
  <c r="FI90" i="49"/>
  <c r="CL69" i="49"/>
  <c r="DA22" i="49"/>
  <c r="AS25" i="49"/>
  <c r="O34" i="49"/>
  <c r="CL10" i="49"/>
  <c r="BH71" i="49"/>
  <c r="EE81" i="49"/>
  <c r="EE48" i="49"/>
  <c r="AD45" i="49"/>
  <c r="FI71" i="49"/>
  <c r="FI17" i="49"/>
  <c r="DP39" i="49"/>
  <c r="ET31" i="49"/>
  <c r="FI82" i="49"/>
  <c r="HB51" i="49"/>
  <c r="AS29" i="49"/>
  <c r="BH58" i="49"/>
  <c r="AD49" i="49"/>
  <c r="DA31" i="49"/>
  <c r="BH64" i="49"/>
  <c r="DP94" i="49"/>
  <c r="ET14" i="49"/>
  <c r="AS60" i="49"/>
  <c r="FX40" i="49"/>
  <c r="BW79" i="49"/>
  <c r="EE37" i="49"/>
  <c r="BW89" i="49"/>
  <c r="O31" i="49"/>
  <c r="BH32" i="49"/>
  <c r="O18" i="49"/>
  <c r="BD13" i="63"/>
  <c r="BD4" i="63"/>
  <c r="BD11" i="63"/>
  <c r="BD12" i="63"/>
  <c r="BD7" i="63"/>
  <c r="BD5" i="63"/>
  <c r="BD9" i="63"/>
  <c r="BD8" i="63"/>
  <c r="BD10" i="63"/>
  <c r="BC16" i="63"/>
  <c r="S2" i="63" s="1"/>
  <c r="FX43" i="49"/>
  <c r="AS22" i="49"/>
  <c r="DP88" i="49"/>
  <c r="DP73" i="49"/>
  <c r="FI64" i="49"/>
  <c r="EE77" i="49"/>
  <c r="EE21" i="49"/>
  <c r="FI49" i="49"/>
  <c r="FI94" i="49"/>
  <c r="FX63" i="49"/>
  <c r="O28" i="49"/>
  <c r="FX61" i="49"/>
  <c r="BH44" i="49"/>
  <c r="CL14" i="49"/>
  <c r="DP23" i="49"/>
  <c r="DP10" i="49"/>
  <c r="O71" i="49"/>
  <c r="AL13" i="63"/>
  <c r="AL11" i="63"/>
  <c r="AL14" i="63"/>
  <c r="AL8" i="63"/>
  <c r="AL7" i="63"/>
  <c r="AL5" i="63"/>
  <c r="AN8" i="63"/>
  <c r="AN14" i="63"/>
  <c r="AM16" i="63"/>
  <c r="K2" i="63" s="1"/>
  <c r="AN12" i="63"/>
  <c r="AV4" i="63"/>
  <c r="AK16" i="63"/>
  <c r="J2" i="63" s="1"/>
  <c r="AN13" i="63"/>
  <c r="AV10" i="63"/>
  <c r="AN9" i="63"/>
  <c r="DA68" i="49"/>
  <c r="BH10" i="49"/>
  <c r="DP55" i="49"/>
  <c r="AL9" i="63"/>
  <c r="DP19" i="49"/>
  <c r="EE55" i="49"/>
  <c r="FX45" i="49"/>
  <c r="FI19" i="49"/>
  <c r="FX68" i="49"/>
  <c r="AN5" i="63"/>
  <c r="AP11" i="63"/>
  <c r="AP10" i="63"/>
  <c r="AP8" i="63"/>
  <c r="AP14" i="63"/>
  <c r="AP9" i="63"/>
  <c r="AO16" i="63"/>
  <c r="L2" i="63" s="1"/>
  <c r="AP5" i="63"/>
  <c r="AP7" i="63"/>
  <c r="DP47" i="49"/>
  <c r="DA28" i="49"/>
  <c r="AS86" i="49"/>
  <c r="BW41" i="49"/>
  <c r="BW65" i="49"/>
  <c r="AS18" i="49"/>
  <c r="FI48" i="49"/>
  <c r="AR6" i="63"/>
  <c r="BW55" i="49"/>
  <c r="EE31" i="49"/>
  <c r="ET19" i="49"/>
  <c r="FX55" i="49"/>
  <c r="AN7" i="63"/>
  <c r="ET28" i="49"/>
  <c r="AD69" i="49"/>
  <c r="BH42" i="49"/>
  <c r="AS8" i="49"/>
  <c r="O47" i="49"/>
  <c r="BW82" i="49"/>
  <c r="AN11" i="63"/>
  <c r="BB14" i="63"/>
  <c r="BA16" i="63"/>
  <c r="R2" i="63" s="1"/>
  <c r="BB10" i="63"/>
  <c r="BB5" i="63"/>
  <c r="AR10" i="63"/>
  <c r="AR13" i="63"/>
  <c r="AR11" i="63"/>
  <c r="AR7" i="63"/>
  <c r="AR12" i="63"/>
  <c r="AR9" i="63"/>
  <c r="BH53" i="49"/>
  <c r="AD27" i="49"/>
  <c r="ET82" i="49"/>
  <c r="AV12" i="63"/>
  <c r="AV11" i="63"/>
  <c r="AV8" i="63"/>
  <c r="AV13" i="63"/>
  <c r="AV9" i="63"/>
  <c r="AV14" i="63"/>
  <c r="AL10" i="63"/>
  <c r="AX8" i="63"/>
  <c r="AX14" i="63"/>
  <c r="AX11" i="63"/>
  <c r="AW16" i="63"/>
  <c r="P2" i="63" s="1"/>
  <c r="AX10" i="63"/>
  <c r="AS14" i="49"/>
  <c r="BH31" i="49"/>
  <c r="FI15" i="49"/>
  <c r="DP31" i="49"/>
  <c r="O78" i="49"/>
  <c r="DA24" i="49"/>
  <c r="BH79" i="49"/>
  <c r="HB61" i="49"/>
  <c r="AN4" i="63"/>
  <c r="DP89" i="49"/>
  <c r="AD87" i="49"/>
  <c r="FI57" i="49"/>
  <c r="ET15" i="49"/>
  <c r="AS61" i="49"/>
  <c r="ET92" i="49"/>
  <c r="BH36" i="49"/>
  <c r="AV7" i="63"/>
  <c r="AZ7" i="63"/>
  <c r="AZ6" i="63"/>
  <c r="AZ13" i="63"/>
  <c r="AZ14" i="63"/>
  <c r="BB7" i="63"/>
  <c r="AJ4" i="63"/>
  <c r="AJ14" i="63"/>
  <c r="AI16" i="63"/>
  <c r="I2" i="63" s="1"/>
  <c r="AJ5" i="63"/>
  <c r="AJ7" i="63"/>
  <c r="BW81" i="49"/>
  <c r="AD18" i="49"/>
  <c r="CL28" i="49"/>
  <c r="AN6" i="63"/>
  <c r="AY16" i="63"/>
  <c r="Q2" i="63" s="1"/>
  <c r="BB8" i="63"/>
  <c r="AJ13" i="63"/>
  <c r="AN10" i="63"/>
  <c r="AX9" i="63"/>
  <c r="AZ4" i="63"/>
  <c r="AL4" i="63"/>
  <c r="AJ10" i="63"/>
  <c r="AT10" i="63"/>
  <c r="AT12" i="63"/>
  <c r="AT7" i="63"/>
  <c r="AT13" i="63"/>
  <c r="AT6" i="63"/>
  <c r="DA51" i="49"/>
  <c r="BH88" i="49"/>
  <c r="BW22" i="49"/>
  <c r="FI33" i="49"/>
  <c r="DP27" i="49"/>
  <c r="AD79" i="49"/>
  <c r="HB17" i="49"/>
  <c r="HB16" i="49"/>
  <c r="HB66" i="49"/>
  <c r="HB84" i="49"/>
  <c r="HB78" i="49"/>
  <c r="HB20" i="49"/>
  <c r="HB89" i="49"/>
  <c r="HB19" i="49"/>
  <c r="HB80" i="49"/>
  <c r="HB56" i="49"/>
  <c r="HB90" i="49"/>
  <c r="HB25" i="49"/>
  <c r="HB40" i="49"/>
  <c r="HB93" i="49"/>
  <c r="HB21" i="49"/>
  <c r="HB88" i="49"/>
  <c r="HB8" i="49"/>
  <c r="HB82" i="49"/>
  <c r="HB34" i="49"/>
  <c r="HB36" i="49"/>
  <c r="HB29" i="49"/>
  <c r="HB38" i="49"/>
  <c r="HB48" i="49"/>
  <c r="HB37" i="49"/>
  <c r="HB7" i="49"/>
  <c r="HB55" i="49"/>
  <c r="AO135" i="73"/>
  <c r="AP123" i="73" s="1"/>
  <c r="HB30" i="49"/>
  <c r="HB31" i="49"/>
  <c r="HB76" i="49"/>
  <c r="HB77" i="49"/>
  <c r="HB58" i="49"/>
  <c r="HB94" i="49"/>
  <c r="HB23" i="49"/>
  <c r="HB47" i="49"/>
  <c r="HB32" i="49"/>
  <c r="HB54" i="49"/>
  <c r="HB42" i="49"/>
  <c r="HB14" i="49"/>
  <c r="HB22" i="49"/>
  <c r="AC3" i="79"/>
  <c r="I2" i="79" s="1"/>
  <c r="HB24" i="49"/>
  <c r="HB27" i="49"/>
  <c r="HB43" i="49"/>
  <c r="BE124" i="73"/>
  <c r="HB45" i="49"/>
  <c r="AH6" i="67"/>
  <c r="AH7" i="67"/>
  <c r="AH13" i="67"/>
  <c r="AG16" i="67"/>
  <c r="H2" i="67" s="1"/>
  <c r="AH8" i="67"/>
  <c r="AH11" i="67"/>
  <c r="AH9" i="67"/>
  <c r="AH14" i="67"/>
  <c r="AH10" i="67"/>
  <c r="AH12" i="67"/>
  <c r="AH4" i="67"/>
  <c r="AH5" i="67"/>
  <c r="AH3" i="67"/>
  <c r="HB73" i="49"/>
  <c r="HB71" i="49"/>
  <c r="HB65" i="49"/>
  <c r="HB87" i="49"/>
  <c r="HB53" i="49"/>
  <c r="HB33" i="49"/>
  <c r="HB13" i="49"/>
  <c r="HB28" i="49"/>
  <c r="HB57" i="49"/>
  <c r="HB26" i="49"/>
  <c r="AH7" i="64"/>
  <c r="AH13" i="64"/>
  <c r="AH14" i="64"/>
  <c r="AG16" i="64"/>
  <c r="H2" i="64" s="1"/>
  <c r="AH11" i="64"/>
  <c r="AH8" i="64"/>
  <c r="AH9" i="64"/>
  <c r="AH4" i="64"/>
  <c r="AH5" i="64"/>
  <c r="AH10" i="64"/>
  <c r="AH12" i="64"/>
  <c r="AH6" i="64"/>
  <c r="AS135" i="73"/>
  <c r="AT125" i="73" s="1"/>
  <c r="HB18" i="49"/>
  <c r="BE123" i="73"/>
  <c r="AH131" i="73"/>
  <c r="AH127" i="73"/>
  <c r="HB62" i="49"/>
  <c r="HB75" i="49"/>
  <c r="GK4" i="49"/>
  <c r="HB91" i="49"/>
  <c r="HB41" i="49"/>
  <c r="HB64" i="49"/>
  <c r="HB50" i="49"/>
  <c r="HB59" i="49"/>
  <c r="HB44" i="49"/>
  <c r="BD128" i="73"/>
  <c r="BD130" i="73"/>
  <c r="BD133" i="73"/>
  <c r="HB69" i="49"/>
  <c r="AN9" i="64"/>
  <c r="AN11" i="64"/>
  <c r="AN6" i="64"/>
  <c r="AN5" i="64"/>
  <c r="AN4" i="64"/>
  <c r="AN10" i="64"/>
  <c r="AN7" i="64"/>
  <c r="AN8" i="64"/>
  <c r="AV124" i="73"/>
  <c r="AW136" i="73"/>
  <c r="AX131" i="73"/>
  <c r="AX130" i="73"/>
  <c r="AX134" i="73"/>
  <c r="AX128" i="73"/>
  <c r="AX129" i="73"/>
  <c r="AX133" i="73"/>
  <c r="AX126" i="73"/>
  <c r="AX132" i="73"/>
  <c r="AV123" i="73"/>
  <c r="AV14" i="64"/>
  <c r="AX4" i="64"/>
  <c r="AX7" i="64"/>
  <c r="AX9" i="64"/>
  <c r="AX5" i="64"/>
  <c r="AX6" i="64"/>
  <c r="AX12" i="64"/>
  <c r="AV128" i="73"/>
  <c r="AV129" i="73"/>
  <c r="AV132" i="73"/>
  <c r="AU136" i="73"/>
  <c r="AV131" i="73"/>
  <c r="AV130" i="73"/>
  <c r="AV134" i="73"/>
  <c r="AV133" i="73"/>
  <c r="AV127" i="73"/>
  <c r="BB132" i="73"/>
  <c r="BB126" i="73"/>
  <c r="BA136" i="73"/>
  <c r="BB129" i="73"/>
  <c r="AL126" i="73"/>
  <c r="AL131" i="73"/>
  <c r="AL132" i="73"/>
  <c r="AL133" i="73"/>
  <c r="AV13" i="64"/>
  <c r="AX125" i="73"/>
  <c r="AX8" i="64"/>
  <c r="AJ4" i="64"/>
  <c r="AJ6" i="64"/>
  <c r="AJ8" i="64"/>
  <c r="AJ12" i="64"/>
  <c r="AJ9" i="64"/>
  <c r="AX124" i="73"/>
  <c r="AL125" i="73"/>
  <c r="AJ13" i="70"/>
  <c r="AJ14" i="70"/>
  <c r="AJ12" i="70"/>
  <c r="AJ10" i="70"/>
  <c r="AJ11" i="70"/>
  <c r="AV125" i="73"/>
  <c r="AV126" i="73"/>
  <c r="AZ132" i="73"/>
  <c r="AZ127" i="73"/>
  <c r="AJ9" i="70"/>
  <c r="AX127" i="73"/>
  <c r="AT9" i="67"/>
  <c r="AX11" i="67"/>
  <c r="AZ8" i="67"/>
  <c r="AH70" i="73"/>
  <c r="AJ72" i="73"/>
  <c r="AN71" i="73"/>
  <c r="AH10" i="70"/>
  <c r="AJ5" i="67"/>
  <c r="AL6" i="73"/>
  <c r="AH4" i="73"/>
  <c r="AI12" i="77"/>
  <c r="AT12" i="67"/>
  <c r="AX9" i="67"/>
  <c r="AJ9" i="73"/>
  <c r="AV8" i="67"/>
  <c r="AX12" i="73"/>
  <c r="AR11" i="73"/>
  <c r="AZ13" i="67"/>
  <c r="AI135" i="73"/>
  <c r="AH69" i="73"/>
  <c r="AJ71" i="73"/>
  <c r="AN70" i="73"/>
  <c r="AL4" i="67"/>
  <c r="AV5" i="73"/>
  <c r="AV4" i="73"/>
  <c r="AV12" i="73"/>
  <c r="AT14" i="67"/>
  <c r="AX8" i="67"/>
  <c r="AJ8" i="73"/>
  <c r="AH13" i="73"/>
  <c r="AH73" i="73"/>
  <c r="AJ70" i="73"/>
  <c r="AN6" i="67"/>
  <c r="AR6" i="73"/>
  <c r="BB5" i="73"/>
  <c r="AT4" i="73"/>
  <c r="AI13" i="77"/>
  <c r="AJ7" i="73"/>
  <c r="AH14" i="73"/>
  <c r="AX10" i="73"/>
  <c r="AH68" i="73"/>
  <c r="AT64" i="73"/>
  <c r="AJ69" i="73"/>
  <c r="AM76" i="73"/>
  <c r="AN7" i="67"/>
  <c r="AP6" i="67"/>
  <c r="BB6" i="67"/>
  <c r="AX5" i="67"/>
  <c r="AP14" i="67"/>
  <c r="AH12" i="73"/>
  <c r="AX9" i="73"/>
  <c r="AH67" i="73"/>
  <c r="AH12" i="70"/>
  <c r="AJ68" i="73"/>
  <c r="AN68" i="73"/>
  <c r="AR7" i="67"/>
  <c r="AR6" i="67"/>
  <c r="BD6" i="73"/>
  <c r="BD4" i="67"/>
  <c r="BD5" i="73"/>
  <c r="AI14" i="77"/>
  <c r="AH11" i="73"/>
  <c r="BC16" i="67"/>
  <c r="S2" i="67" s="1"/>
  <c r="AS16" i="73"/>
  <c r="N3" i="73" s="1"/>
  <c r="AP8" i="73"/>
  <c r="AH74" i="73"/>
  <c r="AT73" i="73"/>
  <c r="AJ67" i="73"/>
  <c r="AL72" i="73"/>
  <c r="AV65" i="73"/>
  <c r="AN67" i="73"/>
  <c r="BB5" i="67"/>
  <c r="AT5" i="67"/>
  <c r="AH5" i="73"/>
  <c r="AI19" i="77"/>
  <c r="AP8" i="67"/>
  <c r="AV9" i="73"/>
  <c r="BB12" i="67"/>
  <c r="AH10" i="73"/>
  <c r="AL69" i="73"/>
  <c r="AN72" i="73"/>
  <c r="AV6" i="67"/>
  <c r="AH6" i="73"/>
  <c r="AH66" i="73"/>
  <c r="AT4" i="67"/>
  <c r="AI20" i="77"/>
  <c r="AT4" i="64"/>
  <c r="AP9" i="67"/>
  <c r="AH9" i="73"/>
  <c r="AW76" i="73"/>
  <c r="AH6" i="70"/>
  <c r="AJ6" i="67"/>
  <c r="AV4" i="67"/>
  <c r="AV5" i="67"/>
  <c r="AI5" i="77"/>
  <c r="AH14" i="70"/>
  <c r="AP12" i="67"/>
  <c r="AV7" i="73"/>
  <c r="BB14" i="67"/>
  <c r="AH8" i="73"/>
  <c r="AN9" i="67"/>
  <c r="AH9" i="70"/>
  <c r="AH5" i="70"/>
  <c r="AZ5" i="67"/>
  <c r="AN5" i="67"/>
  <c r="AH4" i="70"/>
  <c r="AW7" i="77"/>
  <c r="AI7" i="77"/>
  <c r="AP10" i="67"/>
  <c r="BB9" i="67"/>
  <c r="AH7" i="73"/>
  <c r="BB64" i="73"/>
  <c r="AT70" i="73"/>
  <c r="AL64" i="73"/>
  <c r="AL70" i="73"/>
  <c r="AZ64" i="73"/>
  <c r="AX71" i="73"/>
  <c r="AZ7" i="67"/>
  <c r="AP4" i="67"/>
  <c r="AX4" i="67"/>
  <c r="AZ6" i="73"/>
  <c r="AP5" i="73"/>
  <c r="AW18" i="77"/>
  <c r="AI9" i="77"/>
  <c r="AT12" i="64"/>
  <c r="AS16" i="64"/>
  <c r="N2" i="64" s="1"/>
  <c r="AP12" i="70"/>
  <c r="AQ16" i="64"/>
  <c r="M2" i="64" s="1"/>
  <c r="AP11" i="67"/>
  <c r="AU16" i="73"/>
  <c r="O3" i="73" s="1"/>
  <c r="BB11" i="67"/>
  <c r="AN10" i="67"/>
  <c r="AN12" i="73"/>
  <c r="BD10" i="67"/>
  <c r="AT10" i="73"/>
  <c r="AP12" i="73"/>
  <c r="AR72" i="73"/>
  <c r="AT69" i="73"/>
  <c r="AL71" i="73"/>
  <c r="AH11" i="70"/>
  <c r="AX70" i="73"/>
  <c r="AN64" i="73"/>
  <c r="AV7" i="67"/>
  <c r="BD6" i="67"/>
  <c r="BD5" i="67"/>
  <c r="AX5" i="73"/>
  <c r="AI3" i="77"/>
  <c r="AI8" i="77"/>
  <c r="BB10" i="67"/>
  <c r="BD13" i="67"/>
  <c r="AT9" i="73"/>
  <c r="AP14" i="73"/>
  <c r="AT68" i="73"/>
  <c r="AJ66" i="73"/>
  <c r="AK76" i="73"/>
  <c r="AV70" i="73"/>
  <c r="AX69" i="73"/>
  <c r="AX64" i="73"/>
  <c r="AP5" i="67"/>
  <c r="AN4" i="67"/>
  <c r="AT5" i="73"/>
  <c r="AW10" i="77"/>
  <c r="AW9" i="77"/>
  <c r="AO20" i="77"/>
  <c r="AI10" i="77"/>
  <c r="BE15" i="70"/>
  <c r="BF5" i="70" s="1"/>
  <c r="AT14" i="64"/>
  <c r="AR14" i="64"/>
  <c r="AO16" i="67"/>
  <c r="L2" i="67" s="1"/>
  <c r="BB8" i="67"/>
  <c r="BE75" i="73"/>
  <c r="AR8" i="67"/>
  <c r="BB13" i="73"/>
  <c r="AH63" i="73"/>
  <c r="AM16" i="67"/>
  <c r="K2" i="67" s="1"/>
  <c r="AT67" i="73"/>
  <c r="AX68" i="73"/>
  <c r="AY76" i="73"/>
  <c r="AJ7" i="67"/>
  <c r="AJ6" i="73"/>
  <c r="AT6" i="73"/>
  <c r="AN5" i="73"/>
  <c r="AR5" i="73"/>
  <c r="AQ13" i="77"/>
  <c r="AO17" i="77"/>
  <c r="AO15" i="77"/>
  <c r="AT13" i="64"/>
  <c r="AR13" i="64"/>
  <c r="AP13" i="67"/>
  <c r="BD12" i="73"/>
  <c r="AN14" i="67"/>
  <c r="AZ12" i="73"/>
  <c r="AR70" i="73"/>
  <c r="AS76" i="73"/>
  <c r="AV68" i="73"/>
  <c r="AX67" i="73"/>
  <c r="AZ73" i="73"/>
  <c r="AH8" i="70"/>
  <c r="AX6" i="67"/>
  <c r="AQ14" i="77"/>
  <c r="AH13" i="70"/>
  <c r="AL9" i="67"/>
  <c r="BD11" i="73"/>
  <c r="BA16" i="67"/>
  <c r="R2" i="67" s="1"/>
  <c r="AR11" i="67"/>
  <c r="BB14" i="73"/>
  <c r="AN8" i="67"/>
  <c r="AN9" i="73"/>
  <c r="AT74" i="73"/>
  <c r="AJ65" i="73"/>
  <c r="AX73" i="73"/>
  <c r="AZ72" i="73"/>
  <c r="AZ4" i="67"/>
  <c r="AP4" i="73"/>
  <c r="AW3" i="77"/>
  <c r="AM17" i="77"/>
  <c r="BA11" i="77"/>
  <c r="AO19" i="77"/>
  <c r="AO6" i="77"/>
  <c r="BB13" i="67"/>
  <c r="AR12" i="67"/>
  <c r="BB12" i="73"/>
  <c r="AN12" i="67"/>
  <c r="AL10" i="73"/>
  <c r="AZ11" i="73"/>
  <c r="AV67" i="73"/>
  <c r="AX74" i="73"/>
  <c r="AZ71" i="73"/>
  <c r="AH64" i="73"/>
  <c r="AO9" i="77"/>
  <c r="BA15" i="77"/>
  <c r="BC13" i="77"/>
  <c r="BA16" i="77"/>
  <c r="AR9" i="64"/>
  <c r="AT6" i="64"/>
  <c r="AL11" i="67"/>
  <c r="BB11" i="73"/>
  <c r="AN8" i="73"/>
  <c r="AZ12" i="67"/>
  <c r="AI16" i="67"/>
  <c r="I2" i="67" s="1"/>
  <c r="AZ10" i="73"/>
  <c r="AX72" i="73"/>
  <c r="AT7" i="67"/>
  <c r="AR4" i="73"/>
  <c r="AO11" i="77"/>
  <c r="AV72" i="73"/>
  <c r="AZ69" i="73"/>
  <c r="AX7" i="67"/>
  <c r="AT6" i="67"/>
  <c r="AJ4" i="67"/>
  <c r="AJ5" i="73"/>
  <c r="BB4" i="73"/>
  <c r="AO8" i="77"/>
  <c r="AL14" i="67"/>
  <c r="AR10" i="67"/>
  <c r="BB9" i="73"/>
  <c r="AZ10" i="67"/>
  <c r="AJ11" i="67"/>
  <c r="AZ8" i="73"/>
  <c r="AZ63" i="73"/>
  <c r="BB71" i="73"/>
  <c r="AV71" i="73"/>
  <c r="AN66" i="73"/>
  <c r="AZ74" i="73"/>
  <c r="AZ6" i="67"/>
  <c r="AN6" i="73"/>
  <c r="AL5" i="73"/>
  <c r="AX4" i="73"/>
  <c r="AM15" i="77"/>
  <c r="AS4" i="77"/>
  <c r="AX66" i="73"/>
  <c r="BB7" i="67"/>
  <c r="AR5" i="67"/>
  <c r="BD4" i="73"/>
  <c r="AQ8" i="77"/>
  <c r="AQ6" i="77"/>
  <c r="AW12" i="77"/>
  <c r="AM10" i="77"/>
  <c r="AY14" i="77"/>
  <c r="AI11" i="77"/>
  <c r="AT11" i="67"/>
  <c r="AX10" i="67"/>
  <c r="AR14" i="67"/>
  <c r="BB7" i="73"/>
  <c r="AN14" i="73"/>
  <c r="AL13" i="73"/>
  <c r="BB66" i="73"/>
  <c r="AI76" i="73"/>
  <c r="BB69" i="73"/>
  <c r="AZ67" i="73"/>
  <c r="AL7" i="67"/>
  <c r="AR4" i="67"/>
  <c r="AJ4" i="73"/>
  <c r="BA6" i="77"/>
  <c r="BC17" i="77"/>
  <c r="AS16" i="77"/>
  <c r="AY11" i="77"/>
  <c r="AI15" i="77"/>
  <c r="AK16" i="67"/>
  <c r="J2" i="67" s="1"/>
  <c r="AY16" i="67"/>
  <c r="Q2" i="67" s="1"/>
  <c r="AH72" i="73"/>
  <c r="AL5" i="67"/>
  <c r="AX6" i="73"/>
  <c r="AZ5" i="73"/>
  <c r="AZ4" i="73"/>
  <c r="AL10" i="67"/>
  <c r="AT8" i="67"/>
  <c r="AX14" i="67"/>
  <c r="AJ12" i="73"/>
  <c r="BA16" i="73"/>
  <c r="R3" i="73" s="1"/>
  <c r="AZ9" i="67"/>
  <c r="AK16" i="73"/>
  <c r="J3" i="73" s="1"/>
  <c r="AZ14" i="73"/>
  <c r="AG76" i="73"/>
  <c r="AJ74" i="73"/>
  <c r="BB67" i="73"/>
  <c r="AJ64" i="73"/>
  <c r="AN74" i="73"/>
  <c r="AN65" i="73"/>
  <c r="AM20" i="77"/>
  <c r="AY13" i="77"/>
  <c r="AI17" i="77"/>
  <c r="AL13" i="67"/>
  <c r="AL14" i="73"/>
  <c r="AH71" i="73"/>
  <c r="AX63" i="73"/>
  <c r="AM4" i="77"/>
  <c r="BC16" i="77"/>
  <c r="BF21" i="77"/>
  <c r="BG3" i="77" s="1"/>
  <c r="AZ126" i="73" l="1"/>
  <c r="AZ123" i="73"/>
  <c r="AY136" i="73"/>
  <c r="AZ125" i="73"/>
  <c r="AH134" i="73"/>
  <c r="AP175" i="73"/>
  <c r="AZ124" i="73"/>
  <c r="AL130" i="73"/>
  <c r="AP174" i="73"/>
  <c r="AP176" i="73"/>
  <c r="BD123" i="73"/>
  <c r="AZ129" i="73"/>
  <c r="AL129" i="73"/>
  <c r="AR134" i="73"/>
  <c r="AP169" i="73"/>
  <c r="AL128" i="73"/>
  <c r="AR133" i="73"/>
  <c r="AP172" i="73"/>
  <c r="AP177" i="73"/>
  <c r="AZ134" i="73"/>
  <c r="AL127" i="73"/>
  <c r="AR126" i="73"/>
  <c r="BD124" i="73"/>
  <c r="AP171" i="73"/>
  <c r="AH133" i="73"/>
  <c r="AZ130" i="73"/>
  <c r="AK136" i="73"/>
  <c r="AR129" i="73"/>
  <c r="BD126" i="73"/>
  <c r="AP170" i="73"/>
  <c r="AZ128" i="73"/>
  <c r="AZ133" i="73"/>
  <c r="AL124" i="73"/>
  <c r="BC136" i="73"/>
  <c r="AP178" i="73"/>
  <c r="AZ131" i="73"/>
  <c r="AR124" i="73"/>
  <c r="AL134" i="73"/>
  <c r="BD134" i="73"/>
  <c r="AL173" i="73"/>
  <c r="GM100" i="49"/>
  <c r="GM101" i="49"/>
  <c r="GM99" i="49"/>
  <c r="BB123" i="73"/>
  <c r="BB134" i="73"/>
  <c r="BF9" i="64"/>
  <c r="BE16" i="64"/>
  <c r="T2" i="64" s="1"/>
  <c r="AJ172" i="73"/>
  <c r="AN172" i="73"/>
  <c r="AJ179" i="73"/>
  <c r="AN169" i="73"/>
  <c r="AM181" i="73"/>
  <c r="BB128" i="73"/>
  <c r="AJ176" i="73"/>
  <c r="BB133" i="73"/>
  <c r="AJ175" i="73"/>
  <c r="AN178" i="73"/>
  <c r="BF5" i="64"/>
  <c r="AJ174" i="73"/>
  <c r="AJ177" i="73"/>
  <c r="AN176" i="73"/>
  <c r="AJ173" i="73"/>
  <c r="BB125" i="73"/>
  <c r="BF11" i="64"/>
  <c r="AN177" i="73"/>
  <c r="AJ170" i="73"/>
  <c r="BF12" i="64"/>
  <c r="AN175" i="73"/>
  <c r="BF13" i="64"/>
  <c r="BF10" i="64"/>
  <c r="BB130" i="73"/>
  <c r="AN174" i="73"/>
  <c r="AJ171" i="73"/>
  <c r="AN179" i="73"/>
  <c r="AI181" i="73"/>
  <c r="BF10" i="67"/>
  <c r="BB131" i="73"/>
  <c r="BB127" i="73"/>
  <c r="AN173" i="73"/>
  <c r="AJ178" i="73"/>
  <c r="AX173" i="73"/>
  <c r="AN171" i="73"/>
  <c r="GM98" i="49"/>
  <c r="AR178" i="73"/>
  <c r="AL178" i="73"/>
  <c r="AR177" i="73"/>
  <c r="AR174" i="73"/>
  <c r="BF59" i="67"/>
  <c r="BD169" i="73"/>
  <c r="BD172" i="73"/>
  <c r="BD178" i="73"/>
  <c r="BD175" i="73"/>
  <c r="AJ168" i="73"/>
  <c r="BB178" i="73"/>
  <c r="BB179" i="73"/>
  <c r="BB172" i="73"/>
  <c r="BB171" i="73"/>
  <c r="BA181" i="73"/>
  <c r="BB177" i="73"/>
  <c r="BB169" i="73"/>
  <c r="BB175" i="73"/>
  <c r="BB174" i="73"/>
  <c r="BB173" i="73"/>
  <c r="AS181" i="73"/>
  <c r="AH125" i="73"/>
  <c r="AR128" i="73"/>
  <c r="AG136" i="73"/>
  <c r="AL177" i="73"/>
  <c r="AL176" i="73"/>
  <c r="AR127" i="73"/>
  <c r="AH128" i="73"/>
  <c r="AH124" i="73"/>
  <c r="AL171" i="73"/>
  <c r="AR172" i="73"/>
  <c r="AL175" i="73"/>
  <c r="AR123" i="73"/>
  <c r="AQ136" i="73"/>
  <c r="BD125" i="73"/>
  <c r="AH129" i="73"/>
  <c r="AR179" i="73"/>
  <c r="AL174" i="73"/>
  <c r="BF56" i="73"/>
  <c r="AR132" i="73"/>
  <c r="BD127" i="73"/>
  <c r="AR171" i="73"/>
  <c r="AL170" i="73"/>
  <c r="AR175" i="73"/>
  <c r="AL168" i="73"/>
  <c r="AR173" i="73"/>
  <c r="AR131" i="73"/>
  <c r="BD129" i="73"/>
  <c r="BD131" i="73"/>
  <c r="AN168" i="73"/>
  <c r="AH126" i="73"/>
  <c r="AR125" i="73"/>
  <c r="BF11" i="73"/>
  <c r="AH132" i="73"/>
  <c r="AH123" i="73"/>
  <c r="BF54" i="67"/>
  <c r="AL179" i="73"/>
  <c r="BB176" i="73"/>
  <c r="E2" i="67"/>
  <c r="B4" i="70"/>
  <c r="B11" i="64"/>
  <c r="AN134" i="73"/>
  <c r="AN127" i="73"/>
  <c r="AN124" i="73"/>
  <c r="AM136" i="73"/>
  <c r="AN125" i="73"/>
  <c r="AN126" i="73"/>
  <c r="AN129" i="73"/>
  <c r="AN133" i="73"/>
  <c r="AN132" i="73"/>
  <c r="AN131" i="73"/>
  <c r="AN128" i="73"/>
  <c r="AN130" i="73"/>
  <c r="BF11" i="67"/>
  <c r="BF6" i="67"/>
  <c r="BF13" i="67"/>
  <c r="BF4" i="67"/>
  <c r="BF5" i="67"/>
  <c r="AZ15" i="70"/>
  <c r="BF9" i="67"/>
  <c r="BE16" i="67"/>
  <c r="T2" i="67" s="1"/>
  <c r="BF14" i="67"/>
  <c r="BF7" i="67"/>
  <c r="BF12" i="67"/>
  <c r="AN15" i="70"/>
  <c r="AX169" i="73"/>
  <c r="BF9" i="73"/>
  <c r="BF7" i="73"/>
  <c r="BF12" i="73"/>
  <c r="GM97" i="49"/>
  <c r="B12" i="64"/>
  <c r="AP179" i="73"/>
  <c r="AO181" i="73"/>
  <c r="AR176" i="73"/>
  <c r="AK181" i="73"/>
  <c r="AL169" i="73"/>
  <c r="BD177" i="73"/>
  <c r="BE61" i="67"/>
  <c r="T5" i="67" s="1"/>
  <c r="B9" i="67"/>
  <c r="AP173" i="73"/>
  <c r="AQ181" i="73"/>
  <c r="BF115" i="73"/>
  <c r="B12" i="67"/>
  <c r="AP15" i="70"/>
  <c r="B5" i="73"/>
  <c r="B7" i="67"/>
  <c r="AZ172" i="73"/>
  <c r="B8" i="67"/>
  <c r="BF110" i="73"/>
  <c r="BF109" i="73"/>
  <c r="B5" i="67"/>
  <c r="BF114" i="73"/>
  <c r="B4" i="67"/>
  <c r="BF113" i="73"/>
  <c r="AL15" i="70"/>
  <c r="B9" i="64"/>
  <c r="BF112" i="73"/>
  <c r="BF111" i="73"/>
  <c r="BE121" i="73"/>
  <c r="B10" i="64"/>
  <c r="BF119" i="73"/>
  <c r="BF116" i="73"/>
  <c r="BF108" i="73"/>
  <c r="AZ179" i="73"/>
  <c r="AZ170" i="73"/>
  <c r="AY181" i="73"/>
  <c r="AZ169" i="73"/>
  <c r="AZ178" i="73"/>
  <c r="AZ177" i="73"/>
  <c r="AZ175" i="73"/>
  <c r="AZ174" i="73"/>
  <c r="AZ173" i="73"/>
  <c r="BF117" i="73"/>
  <c r="BF57" i="67"/>
  <c r="BF58" i="67"/>
  <c r="BF51" i="67"/>
  <c r="BB15" i="70"/>
  <c r="BC181" i="73"/>
  <c r="BD170" i="73"/>
  <c r="BD176" i="73"/>
  <c r="AX15" i="70"/>
  <c r="AU21" i="77"/>
  <c r="BD179" i="73"/>
  <c r="BD171" i="73"/>
  <c r="BD174" i="73"/>
  <c r="BF8" i="73"/>
  <c r="AX177" i="73"/>
  <c r="AR15" i="70"/>
  <c r="AX171" i="73"/>
  <c r="AX174" i="73"/>
  <c r="AX176" i="73"/>
  <c r="AX178" i="73"/>
  <c r="AX175" i="73"/>
  <c r="AX172" i="73"/>
  <c r="AX168" i="73"/>
  <c r="AW181" i="73"/>
  <c r="AX170" i="73"/>
  <c r="AZ168" i="73"/>
  <c r="AT15" i="70"/>
  <c r="AR168" i="73"/>
  <c r="B13" i="64"/>
  <c r="AP15" i="64"/>
  <c r="AZ176" i="73"/>
  <c r="BD173" i="73"/>
  <c r="AT177" i="73"/>
  <c r="AT171" i="73"/>
  <c r="AT176" i="73"/>
  <c r="AT178" i="73"/>
  <c r="AT175" i="73"/>
  <c r="AT174" i="73"/>
  <c r="AR60" i="64"/>
  <c r="AT173" i="73"/>
  <c r="AT172" i="73"/>
  <c r="AT170" i="73"/>
  <c r="AT179" i="73"/>
  <c r="AT169" i="73"/>
  <c r="BD60" i="64"/>
  <c r="AI84" i="77"/>
  <c r="AU181" i="73"/>
  <c r="BG75" i="77"/>
  <c r="E11" i="77" s="1"/>
  <c r="AV60" i="70"/>
  <c r="BF59" i="73"/>
  <c r="BF52" i="73"/>
  <c r="BF51" i="73"/>
  <c r="E6" i="73" s="1"/>
  <c r="BF58" i="73"/>
  <c r="BF57" i="73"/>
  <c r="AZ60" i="64"/>
  <c r="BF55" i="73"/>
  <c r="BF48" i="73"/>
  <c r="E3" i="73" s="1"/>
  <c r="BF54" i="73"/>
  <c r="BF50" i="73"/>
  <c r="E5" i="73" s="1"/>
  <c r="BF53" i="73"/>
  <c r="BF49" i="73"/>
  <c r="E4" i="73" s="1"/>
  <c r="BF56" i="67"/>
  <c r="BF53" i="67"/>
  <c r="E8" i="67" s="1"/>
  <c r="AV172" i="73"/>
  <c r="BF50" i="67"/>
  <c r="E4" i="67" s="1"/>
  <c r="BG83" i="77"/>
  <c r="E21" i="77" s="1"/>
  <c r="AV168" i="73"/>
  <c r="BF52" i="67"/>
  <c r="E6" i="67" s="1"/>
  <c r="BG71" i="77"/>
  <c r="BB15" i="64"/>
  <c r="GL4" i="49"/>
  <c r="BF7" i="64"/>
  <c r="BF4" i="64"/>
  <c r="B3" i="64" s="1"/>
  <c r="BF49" i="67"/>
  <c r="E3" i="67" s="1"/>
  <c r="BF55" i="67"/>
  <c r="BF57" i="70"/>
  <c r="E11" i="70" s="1"/>
  <c r="BE16" i="73"/>
  <c r="T3" i="73" s="1"/>
  <c r="AV179" i="73"/>
  <c r="BG77" i="77"/>
  <c r="E13" i="77" s="1"/>
  <c r="BG67" i="77"/>
  <c r="E3" i="77" s="1"/>
  <c r="BG78" i="77"/>
  <c r="E14" i="77" s="1"/>
  <c r="AV178" i="73"/>
  <c r="AP60" i="64"/>
  <c r="BF51" i="70"/>
  <c r="E5" i="70" s="1"/>
  <c r="BG82" i="77"/>
  <c r="E20" i="77" s="1"/>
  <c r="AV175" i="73"/>
  <c r="AV170" i="73"/>
  <c r="AV174" i="73"/>
  <c r="AV169" i="73"/>
  <c r="AV171" i="73"/>
  <c r="AV173" i="73"/>
  <c r="AV177" i="73"/>
  <c r="BG80" i="77"/>
  <c r="E16" i="77" s="1"/>
  <c r="AZ15" i="64"/>
  <c r="BG79" i="77"/>
  <c r="E15" i="77" s="1"/>
  <c r="BF54" i="70"/>
  <c r="E8" i="70" s="1"/>
  <c r="AH169" i="73"/>
  <c r="BF56" i="70"/>
  <c r="E10" i="70" s="1"/>
  <c r="AT120" i="73"/>
  <c r="BF49" i="70"/>
  <c r="E3" i="70" s="1"/>
  <c r="BF55" i="70"/>
  <c r="E9" i="70" s="1"/>
  <c r="BF58" i="70"/>
  <c r="E12" i="70" s="1"/>
  <c r="BF52" i="70"/>
  <c r="E6" i="70" s="1"/>
  <c r="BF50" i="70"/>
  <c r="E4" i="70" s="1"/>
  <c r="BG72" i="77"/>
  <c r="E8" i="77" s="1"/>
  <c r="AJ60" i="70"/>
  <c r="BB60" i="63"/>
  <c r="BF53" i="70"/>
  <c r="E7" i="70" s="1"/>
  <c r="AR60" i="63"/>
  <c r="BG70" i="77"/>
  <c r="E6" i="77" s="1"/>
  <c r="AX60" i="70"/>
  <c r="BE180" i="73"/>
  <c r="BF173" i="73" s="1"/>
  <c r="AV60" i="63"/>
  <c r="BF59" i="70"/>
  <c r="E13" i="70" s="1"/>
  <c r="BF6" i="64"/>
  <c r="B5" i="64" s="1"/>
  <c r="BG73" i="77"/>
  <c r="E9" i="77" s="1"/>
  <c r="BB60" i="70"/>
  <c r="BF3" i="64"/>
  <c r="B2" i="64" s="1"/>
  <c r="BF3" i="73"/>
  <c r="B3" i="73" s="1"/>
  <c r="BF14" i="73"/>
  <c r="AH15" i="64"/>
  <c r="AR15" i="73"/>
  <c r="AZ15" i="63"/>
  <c r="AQ21" i="77"/>
  <c r="AP125" i="73"/>
  <c r="BF8" i="64"/>
  <c r="B7" i="64" s="1"/>
  <c r="EU96" i="49"/>
  <c r="FJ96" i="49"/>
  <c r="AE96" i="49"/>
  <c r="DB96" i="49"/>
  <c r="DQ96" i="49"/>
  <c r="BX96" i="49"/>
  <c r="BI96" i="49"/>
  <c r="EF96" i="49"/>
  <c r="P96" i="49"/>
  <c r="AT96" i="49"/>
  <c r="FY96" i="49"/>
  <c r="CM96" i="49"/>
  <c r="GM96" i="49"/>
  <c r="BX60" i="49"/>
  <c r="CM60" i="49"/>
  <c r="P13" i="49"/>
  <c r="BD120" i="73"/>
  <c r="AP75" i="73"/>
  <c r="AT123" i="73"/>
  <c r="B4" i="64"/>
  <c r="AY21" i="77"/>
  <c r="AS21" i="77"/>
  <c r="AL15" i="64"/>
  <c r="AV15" i="63"/>
  <c r="B6" i="64"/>
  <c r="B11" i="67"/>
  <c r="B10" i="67"/>
  <c r="AJ15" i="64"/>
  <c r="AV15" i="64"/>
  <c r="B13" i="67"/>
  <c r="AK21" i="77"/>
  <c r="BE21" i="77"/>
  <c r="BF6" i="73"/>
  <c r="B6" i="73" s="1"/>
  <c r="B8" i="64"/>
  <c r="BF13" i="73"/>
  <c r="BF10" i="73"/>
  <c r="BF4" i="73"/>
  <c r="B4" i="73" s="1"/>
  <c r="P83" i="49"/>
  <c r="E7" i="77"/>
  <c r="BG81" i="77"/>
  <c r="E17" i="77" s="1"/>
  <c r="DQ9" i="49"/>
  <c r="BF3" i="70"/>
  <c r="B2" i="70" s="1"/>
  <c r="AT126" i="73"/>
  <c r="BB15" i="63"/>
  <c r="BD60" i="70"/>
  <c r="BE135" i="73"/>
  <c r="BF131" i="73" s="1"/>
  <c r="AO21" i="77"/>
  <c r="BF10" i="70"/>
  <c r="B9" i="70" s="1"/>
  <c r="BB15" i="73"/>
  <c r="AX15" i="67"/>
  <c r="AP15" i="63"/>
  <c r="AX135" i="73"/>
  <c r="AN15" i="73"/>
  <c r="AT15" i="73"/>
  <c r="BF11" i="70"/>
  <c r="B10" i="70" s="1"/>
  <c r="AX15" i="63"/>
  <c r="BD75" i="73"/>
  <c r="AR15" i="64"/>
  <c r="AM21" i="77"/>
  <c r="AT15" i="63"/>
  <c r="BC21" i="77"/>
  <c r="BD15" i="64"/>
  <c r="AL15" i="63"/>
  <c r="AT15" i="67"/>
  <c r="AV15" i="73"/>
  <c r="BF6" i="70"/>
  <c r="B5" i="70" s="1"/>
  <c r="BD15" i="70"/>
  <c r="B6" i="67"/>
  <c r="BF7" i="70"/>
  <c r="B6" i="70" s="1"/>
  <c r="AV75" i="73"/>
  <c r="BF12" i="70"/>
  <c r="B11" i="70" s="1"/>
  <c r="BF3" i="67"/>
  <c r="B2" i="67" s="1"/>
  <c r="AR15" i="63"/>
  <c r="AZ15" i="73"/>
  <c r="AJ75" i="73"/>
  <c r="AN15" i="67"/>
  <c r="AJ123" i="73"/>
  <c r="AR75" i="73"/>
  <c r="AN75" i="73"/>
  <c r="FJ91" i="49"/>
  <c r="BI93" i="49"/>
  <c r="FY29" i="49"/>
  <c r="AT10" i="49"/>
  <c r="DB71" i="49"/>
  <c r="BG68" i="77"/>
  <c r="E4" i="77" s="1"/>
  <c r="AN60" i="63"/>
  <c r="BD60" i="63"/>
  <c r="BA84" i="77"/>
  <c r="E10" i="77"/>
  <c r="BG69" i="77"/>
  <c r="E5" i="77" s="1"/>
  <c r="AL60" i="70"/>
  <c r="BF56" i="64"/>
  <c r="E10" i="64" s="1"/>
  <c r="BF58" i="64"/>
  <c r="E12" i="64" s="1"/>
  <c r="AP60" i="70"/>
  <c r="AJ120" i="73"/>
  <c r="E6" i="64"/>
  <c r="AP60" i="63"/>
  <c r="AT60" i="70"/>
  <c r="AV120" i="73"/>
  <c r="AR60" i="70"/>
  <c r="BG76" i="77"/>
  <c r="E12" i="77" s="1"/>
  <c r="FY78" i="49"/>
  <c r="AX120" i="73"/>
  <c r="AH60" i="73"/>
  <c r="AH60" i="70"/>
  <c r="AN60" i="70"/>
  <c r="AL60" i="63"/>
  <c r="AZ60" i="70"/>
  <c r="AJ60" i="64"/>
  <c r="P30" i="49"/>
  <c r="AT71" i="49"/>
  <c r="P64" i="49"/>
  <c r="EF90" i="49"/>
  <c r="EF60" i="49"/>
  <c r="AT84" i="49"/>
  <c r="BI30" i="49"/>
  <c r="EF13" i="49"/>
  <c r="AT12" i="49"/>
  <c r="AT79" i="49"/>
  <c r="AE54" i="49"/>
  <c r="AT24" i="49"/>
  <c r="P48" i="49"/>
  <c r="FY94" i="49"/>
  <c r="AV60" i="73"/>
  <c r="BB120" i="73"/>
  <c r="AM84" i="77"/>
  <c r="AX60" i="64"/>
  <c r="AV60" i="64"/>
  <c r="AN60" i="73"/>
  <c r="BB60" i="64"/>
  <c r="BF57" i="64"/>
  <c r="E11" i="64" s="1"/>
  <c r="CM34" i="49"/>
  <c r="DB95" i="49"/>
  <c r="EF17" i="49"/>
  <c r="P95" i="49"/>
  <c r="FJ95" i="49"/>
  <c r="DQ95" i="49"/>
  <c r="BI95" i="49"/>
  <c r="AE84" i="49"/>
  <c r="CM95" i="49"/>
  <c r="AT95" i="49"/>
  <c r="EU95" i="49"/>
  <c r="CM18" i="49"/>
  <c r="EF95" i="49"/>
  <c r="AE95" i="49"/>
  <c r="BX95" i="49"/>
  <c r="FY25" i="49"/>
  <c r="DQ37" i="49"/>
  <c r="FY95" i="49"/>
  <c r="AZ60" i="63"/>
  <c r="AS84" i="77"/>
  <c r="AL60" i="64"/>
  <c r="AX60" i="73"/>
  <c r="AZ120" i="73"/>
  <c r="BB60" i="73"/>
  <c r="AL60" i="67"/>
  <c r="AR60" i="73"/>
  <c r="E14" i="73"/>
  <c r="AT60" i="73"/>
  <c r="AL120" i="73"/>
  <c r="AP60" i="67"/>
  <c r="AO84" i="77"/>
  <c r="AY84" i="77"/>
  <c r="E13" i="73"/>
  <c r="AL60" i="73"/>
  <c r="E5" i="67"/>
  <c r="E12" i="73"/>
  <c r="AK84" i="77"/>
  <c r="AH60" i="64"/>
  <c r="BB60" i="67"/>
  <c r="BG66" i="77"/>
  <c r="E2" i="77" s="1"/>
  <c r="AR60" i="67"/>
  <c r="AJ60" i="73"/>
  <c r="BC84" i="77"/>
  <c r="BE84" i="77"/>
  <c r="AP60" i="73"/>
  <c r="AH3" i="79"/>
  <c r="N2" i="79" s="1"/>
  <c r="AJ60" i="67"/>
  <c r="AH15" i="63"/>
  <c r="AH15" i="70"/>
  <c r="AJ15" i="63"/>
  <c r="P7" i="49"/>
  <c r="AL15" i="71"/>
  <c r="AP15" i="71"/>
  <c r="AE85" i="49"/>
  <c r="P79" i="49"/>
  <c r="GM95" i="49"/>
  <c r="P44" i="49"/>
  <c r="GM78" i="49"/>
  <c r="GM71" i="49"/>
  <c r="GM27" i="49"/>
  <c r="GM80" i="49"/>
  <c r="GM25" i="49"/>
  <c r="GM54" i="49"/>
  <c r="GM13" i="49"/>
  <c r="GN13" i="49" s="1"/>
  <c r="B2" i="63"/>
  <c r="E2" i="63"/>
  <c r="AV15" i="67"/>
  <c r="AE79" i="49"/>
  <c r="BX65" i="49"/>
  <c r="DQ19" i="49"/>
  <c r="P71" i="49"/>
  <c r="DB31" i="49"/>
  <c r="BI71" i="49"/>
  <c r="AE75" i="49"/>
  <c r="P90" i="49"/>
  <c r="CM65" i="49"/>
  <c r="BX52" i="49"/>
  <c r="EF32" i="49"/>
  <c r="AE21" i="49"/>
  <c r="FJ35" i="49"/>
  <c r="CM70" i="49"/>
  <c r="GM8" i="49"/>
  <c r="EU21" i="49"/>
  <c r="FY33" i="49"/>
  <c r="P25" i="49"/>
  <c r="AT89" i="49"/>
  <c r="BI23" i="49"/>
  <c r="P86" i="49"/>
  <c r="DB47" i="49"/>
  <c r="P70" i="49"/>
  <c r="EF61" i="49"/>
  <c r="AT45" i="49"/>
  <c r="DQ74" i="49"/>
  <c r="DQ67" i="49"/>
  <c r="DQ85" i="49"/>
  <c r="BX67" i="49"/>
  <c r="EF74" i="49"/>
  <c r="EU77" i="49"/>
  <c r="FJ31" i="49"/>
  <c r="CM81" i="49"/>
  <c r="BI15" i="49"/>
  <c r="AE72" i="49"/>
  <c r="AE68" i="49"/>
  <c r="AE26" i="49"/>
  <c r="GM29" i="49"/>
  <c r="AR120" i="73"/>
  <c r="AN60" i="67"/>
  <c r="BF54" i="64"/>
  <c r="E8" i="64" s="1"/>
  <c r="P76" i="49"/>
  <c r="GM7" i="49"/>
  <c r="AN15" i="64"/>
  <c r="DQ27" i="49"/>
  <c r="GM92" i="49"/>
  <c r="FJ57" i="49"/>
  <c r="FJ64" i="49"/>
  <c r="P18" i="49"/>
  <c r="AT53" i="49"/>
  <c r="EF23" i="49"/>
  <c r="BX86" i="49"/>
  <c r="EU74" i="49"/>
  <c r="FJ14" i="49"/>
  <c r="BX37" i="49"/>
  <c r="AE74" i="49"/>
  <c r="BX77" i="49"/>
  <c r="EF66" i="49"/>
  <c r="FJ39" i="49"/>
  <c r="AE29" i="49"/>
  <c r="EF8" i="49"/>
  <c r="AE44" i="49"/>
  <c r="EU51" i="49"/>
  <c r="FY70" i="49"/>
  <c r="FY93" i="49"/>
  <c r="AE41" i="49"/>
  <c r="FY69" i="49"/>
  <c r="CM50" i="49"/>
  <c r="DB88" i="49"/>
  <c r="FJ56" i="49"/>
  <c r="EF53" i="49"/>
  <c r="EF41" i="49"/>
  <c r="DB36" i="49"/>
  <c r="AT63" i="49"/>
  <c r="BF10" i="63"/>
  <c r="B9" i="63" s="1"/>
  <c r="DQ7" i="49"/>
  <c r="DQ52" i="49"/>
  <c r="DQ40" i="49"/>
  <c r="FY82" i="49"/>
  <c r="EF12" i="49"/>
  <c r="EU76" i="49"/>
  <c r="FJ30" i="49"/>
  <c r="CM46" i="49"/>
  <c r="AE47" i="49"/>
  <c r="BI7" i="49"/>
  <c r="BX16" i="49"/>
  <c r="EU46" i="49"/>
  <c r="GM73" i="49"/>
  <c r="GM17" i="49"/>
  <c r="AV14" i="71"/>
  <c r="AV3" i="71"/>
  <c r="AV8" i="71"/>
  <c r="AV12" i="71"/>
  <c r="AV6" i="71"/>
  <c r="AV13" i="71"/>
  <c r="AV4" i="71"/>
  <c r="AV7" i="71"/>
  <c r="AV5" i="71"/>
  <c r="AV9" i="71"/>
  <c r="AV10" i="71"/>
  <c r="AE66" i="49"/>
  <c r="AE20" i="49"/>
  <c r="AX60" i="63"/>
  <c r="P52" i="49"/>
  <c r="GM90" i="49"/>
  <c r="EU16" i="49"/>
  <c r="FY80" i="49"/>
  <c r="EF73" i="49"/>
  <c r="EF87" i="49"/>
  <c r="DQ91" i="49"/>
  <c r="EF75" i="49"/>
  <c r="P58" i="49"/>
  <c r="GM49" i="49"/>
  <c r="BX84" i="49"/>
  <c r="DQ58" i="49"/>
  <c r="EF50" i="49"/>
  <c r="EF76" i="49"/>
  <c r="EU33" i="49"/>
  <c r="FJ73" i="49"/>
  <c r="CM21" i="49"/>
  <c r="BI82" i="49"/>
  <c r="AE73" i="49"/>
  <c r="AH75" i="73"/>
  <c r="GM48" i="49"/>
  <c r="AE18" i="49"/>
  <c r="DQ89" i="49"/>
  <c r="P47" i="49"/>
  <c r="DQ55" i="49"/>
  <c r="DQ73" i="49"/>
  <c r="BI32" i="49"/>
  <c r="EU44" i="49"/>
  <c r="AE83" i="49"/>
  <c r="GM46" i="49"/>
  <c r="FJ40" i="49"/>
  <c r="EF84" i="49"/>
  <c r="DQ29" i="49"/>
  <c r="CM63" i="49"/>
  <c r="GM11" i="49"/>
  <c r="FJ88" i="49"/>
  <c r="FY77" i="49"/>
  <c r="FY48" i="49"/>
  <c r="FJ20" i="49"/>
  <c r="EU38" i="49"/>
  <c r="FY74" i="49"/>
  <c r="BI21" i="49"/>
  <c r="FJ24" i="49"/>
  <c r="EU71" i="49"/>
  <c r="EF28" i="49"/>
  <c r="BX42" i="49"/>
  <c r="DB9" i="49"/>
  <c r="BI27" i="49"/>
  <c r="FY91" i="49"/>
  <c r="EF29" i="49"/>
  <c r="BX75" i="49"/>
  <c r="AT83" i="49"/>
  <c r="DQ13" i="49"/>
  <c r="BX45" i="49"/>
  <c r="EU73" i="49"/>
  <c r="DB7" i="49"/>
  <c r="EF71" i="49"/>
  <c r="FJ41" i="49"/>
  <c r="CM37" i="49"/>
  <c r="BX53" i="49"/>
  <c r="BI94" i="49"/>
  <c r="FY81" i="49"/>
  <c r="AE89" i="49"/>
  <c r="EU47" i="49"/>
  <c r="AE12" i="49"/>
  <c r="CM56" i="49"/>
  <c r="AE10" i="49"/>
  <c r="BX73" i="49"/>
  <c r="P36" i="49"/>
  <c r="BF55" i="63"/>
  <c r="E9" i="63" s="1"/>
  <c r="GM70" i="49"/>
  <c r="EU36" i="49"/>
  <c r="BX54" i="49"/>
  <c r="DB37" i="49"/>
  <c r="BX13" i="49"/>
  <c r="AT42" i="49"/>
  <c r="B3" i="67"/>
  <c r="BX22" i="49"/>
  <c r="BX81" i="49"/>
  <c r="AN15" i="63"/>
  <c r="AT86" i="49"/>
  <c r="BI10" i="49"/>
  <c r="DQ23" i="49"/>
  <c r="P31" i="49"/>
  <c r="BI58" i="49"/>
  <c r="CM10" i="49"/>
  <c r="DQ57" i="49"/>
  <c r="FJ29" i="49"/>
  <c r="FJ65" i="49"/>
  <c r="EU9" i="49"/>
  <c r="BI18" i="49"/>
  <c r="FJ38" i="49"/>
  <c r="BI80" i="49"/>
  <c r="EF49" i="49"/>
  <c r="AT74" i="49"/>
  <c r="EU83" i="49"/>
  <c r="EU69" i="49"/>
  <c r="FY71" i="49"/>
  <c r="CM73" i="49"/>
  <c r="BX28" i="49"/>
  <c r="EF88" i="49"/>
  <c r="FJ11" i="49"/>
  <c r="FY11" i="49"/>
  <c r="BX76" i="49"/>
  <c r="DB81" i="49"/>
  <c r="AT59" i="49"/>
  <c r="DB26" i="49"/>
  <c r="EF27" i="49"/>
  <c r="AE88" i="49"/>
  <c r="AT57" i="49"/>
  <c r="EU93" i="49"/>
  <c r="DQ21" i="49"/>
  <c r="P43" i="49"/>
  <c r="BI29" i="49"/>
  <c r="P46" i="49"/>
  <c r="EF89" i="49"/>
  <c r="BX44" i="49"/>
  <c r="FJ79" i="49"/>
  <c r="CM36" i="49"/>
  <c r="BX10" i="49"/>
  <c r="BI22" i="49"/>
  <c r="EU79" i="49"/>
  <c r="BX11" i="49"/>
  <c r="AE22" i="49"/>
  <c r="DB61" i="49"/>
  <c r="P41" i="49"/>
  <c r="P39" i="49"/>
  <c r="GM94" i="49"/>
  <c r="CM28" i="49"/>
  <c r="DQ10" i="49"/>
  <c r="EU56" i="49"/>
  <c r="BI88" i="49"/>
  <c r="GM61" i="49"/>
  <c r="DB68" i="49"/>
  <c r="DQ88" i="49"/>
  <c r="AT29" i="49"/>
  <c r="BX50" i="49"/>
  <c r="AE70" i="49"/>
  <c r="EU26" i="49"/>
  <c r="GM52" i="49"/>
  <c r="DB93" i="49"/>
  <c r="AE48" i="49"/>
  <c r="FJ55" i="49"/>
  <c r="FJ27" i="49"/>
  <c r="EF65" i="49"/>
  <c r="DQ82" i="49"/>
  <c r="FJ81" i="49"/>
  <c r="BX59" i="49"/>
  <c r="AE38" i="49"/>
  <c r="P27" i="49"/>
  <c r="EU88" i="49"/>
  <c r="FY79" i="49"/>
  <c r="DB64" i="49"/>
  <c r="EU42" i="49"/>
  <c r="DQ8" i="49"/>
  <c r="BX58" i="49"/>
  <c r="DB69" i="49"/>
  <c r="FY47" i="49"/>
  <c r="EF30" i="49"/>
  <c r="AT87" i="49"/>
  <c r="DQ44" i="49"/>
  <c r="GM75" i="49"/>
  <c r="FJ50" i="49"/>
  <c r="BX49" i="49"/>
  <c r="FJ80" i="49"/>
  <c r="CM93" i="49"/>
  <c r="FJ72" i="49"/>
  <c r="CM13" i="49"/>
  <c r="BX9" i="49"/>
  <c r="BI47" i="49"/>
  <c r="GM12" i="49"/>
  <c r="CM76" i="49"/>
  <c r="BX48" i="49"/>
  <c r="EU80" i="49"/>
  <c r="EF42" i="49"/>
  <c r="AT67" i="49"/>
  <c r="DB62" i="49"/>
  <c r="AE76" i="49"/>
  <c r="P8" i="49"/>
  <c r="P61" i="49"/>
  <c r="GM14" i="49"/>
  <c r="DB51" i="49"/>
  <c r="AT8" i="49"/>
  <c r="DB28" i="49"/>
  <c r="CM14" i="49"/>
  <c r="P34" i="49"/>
  <c r="BX46" i="49"/>
  <c r="EU41" i="49"/>
  <c r="BI69" i="49"/>
  <c r="DB66" i="49"/>
  <c r="EF85" i="49"/>
  <c r="BX26" i="49"/>
  <c r="FJ66" i="49"/>
  <c r="BI33" i="49"/>
  <c r="AE39" i="49"/>
  <c r="EF26" i="49"/>
  <c r="EU48" i="49"/>
  <c r="FY10" i="49"/>
  <c r="EU43" i="49"/>
  <c r="DQ70" i="49"/>
  <c r="BX33" i="49"/>
  <c r="DB67" i="49"/>
  <c r="CM78" i="49"/>
  <c r="DB34" i="49"/>
  <c r="EF93" i="49"/>
  <c r="DB50" i="49"/>
  <c r="AT54" i="49"/>
  <c r="BF11" i="63"/>
  <c r="B10" i="63" s="1"/>
  <c r="DQ46" i="49"/>
  <c r="BI83" i="49"/>
  <c r="EU52" i="49"/>
  <c r="EF83" i="49"/>
  <c r="FJ36" i="49"/>
  <c r="CM11" i="49"/>
  <c r="AT28" i="49"/>
  <c r="BI49" i="49"/>
  <c r="DB14" i="49"/>
  <c r="AE81" i="49"/>
  <c r="BD60" i="67"/>
  <c r="P15" i="49"/>
  <c r="P35" i="49"/>
  <c r="E2" i="70"/>
  <c r="GM66" i="49"/>
  <c r="DB60" i="49"/>
  <c r="AX15" i="73"/>
  <c r="BI79" i="49"/>
  <c r="AT22" i="49"/>
  <c r="GM51" i="49"/>
  <c r="AT16" i="49"/>
  <c r="GM76" i="49"/>
  <c r="BI91" i="49"/>
  <c r="FY53" i="49"/>
  <c r="CM9" i="49"/>
  <c r="AE94" i="49"/>
  <c r="BI43" i="49"/>
  <c r="AE46" i="49"/>
  <c r="FJ70" i="49"/>
  <c r="EF46" i="49"/>
  <c r="DQ41" i="49"/>
  <c r="EU22" i="49"/>
  <c r="FY49" i="49"/>
  <c r="P45" i="49"/>
  <c r="BI65" i="49"/>
  <c r="EU25" i="49"/>
  <c r="EU8" i="49"/>
  <c r="BX29" i="49"/>
  <c r="DB73" i="49"/>
  <c r="AT92" i="49"/>
  <c r="AE35" i="49"/>
  <c r="BI35" i="49"/>
  <c r="AT20" i="49"/>
  <c r="P21" i="49"/>
  <c r="DQ72" i="49"/>
  <c r="FY9" i="49"/>
  <c r="BI25" i="49"/>
  <c r="CM90" i="49"/>
  <c r="DQ53" i="49"/>
  <c r="EF24" i="49"/>
  <c r="DQ83" i="49"/>
  <c r="FJ13" i="49"/>
  <c r="CM51" i="49"/>
  <c r="FY85" i="49"/>
  <c r="BI16" i="49"/>
  <c r="P89" i="49"/>
  <c r="DB85" i="49"/>
  <c r="DB43" i="49"/>
  <c r="BX80" i="49"/>
  <c r="AE71" i="49"/>
  <c r="AJ60" i="63"/>
  <c r="P56" i="49"/>
  <c r="GM30" i="49"/>
  <c r="BI42" i="49"/>
  <c r="DQ47" i="49"/>
  <c r="BI44" i="49"/>
  <c r="BX89" i="49"/>
  <c r="AT25" i="49"/>
  <c r="FJ89" i="49"/>
  <c r="CM64" i="49"/>
  <c r="BI50" i="49"/>
  <c r="DB80" i="49"/>
  <c r="DB15" i="49"/>
  <c r="CM24" i="49"/>
  <c r="FJ69" i="49"/>
  <c r="BI56" i="49"/>
  <c r="GM74" i="49"/>
  <c r="EU24" i="49"/>
  <c r="FJ86" i="49"/>
  <c r="EU90" i="49"/>
  <c r="FY73" i="49"/>
  <c r="AT21" i="49"/>
  <c r="FY76" i="49"/>
  <c r="AT50" i="49"/>
  <c r="BX51" i="49"/>
  <c r="DB75" i="49"/>
  <c r="P19" i="49"/>
  <c r="AT73" i="49"/>
  <c r="EF82" i="49"/>
  <c r="DQ11" i="49"/>
  <c r="BX34" i="49"/>
  <c r="FY44" i="49"/>
  <c r="EU10" i="49"/>
  <c r="GM56" i="49"/>
  <c r="AE51" i="49"/>
  <c r="CM75" i="49"/>
  <c r="CM7" i="49"/>
  <c r="BI19" i="49"/>
  <c r="EU32" i="49"/>
  <c r="P26" i="49"/>
  <c r="DB87" i="49"/>
  <c r="GM28" i="49"/>
  <c r="AE60" i="49"/>
  <c r="DB94" i="49"/>
  <c r="GM62" i="49"/>
  <c r="AZ60" i="73"/>
  <c r="AN60" i="64"/>
  <c r="BE61" i="64"/>
  <c r="T5" i="64" s="1"/>
  <c r="BF59" i="64"/>
  <c r="E13" i="64" s="1"/>
  <c r="BF51" i="64"/>
  <c r="E5" i="64" s="1"/>
  <c r="BF48" i="64"/>
  <c r="P87" i="49"/>
  <c r="GM53" i="49"/>
  <c r="BX41" i="49"/>
  <c r="AE49" i="49"/>
  <c r="DB13" i="49"/>
  <c r="AT128" i="73"/>
  <c r="AT132" i="73"/>
  <c r="AS136" i="73"/>
  <c r="AT127" i="73"/>
  <c r="AT131" i="73"/>
  <c r="AT130" i="73"/>
  <c r="AT134" i="73"/>
  <c r="AT129" i="73"/>
  <c r="AT133" i="73"/>
  <c r="DB24" i="49"/>
  <c r="GM57" i="49"/>
  <c r="FY43" i="49"/>
  <c r="FJ82" i="49"/>
  <c r="DQ15" i="49"/>
  <c r="BI78" i="49"/>
  <c r="AT49" i="49"/>
  <c r="BF7" i="63"/>
  <c r="B6" i="63" s="1"/>
  <c r="BF13" i="63"/>
  <c r="B12" i="63" s="1"/>
  <c r="BE16" i="63"/>
  <c r="T2" i="63" s="1"/>
  <c r="BF14" i="63"/>
  <c r="B13" i="63" s="1"/>
  <c r="BF5" i="63"/>
  <c r="B4" i="63" s="1"/>
  <c r="BF6" i="63"/>
  <c r="B5" i="63" s="1"/>
  <c r="BF12" i="63"/>
  <c r="B11" i="63" s="1"/>
  <c r="FY34" i="49"/>
  <c r="AE90" i="49"/>
  <c r="BX93" i="49"/>
  <c r="AE14" i="49"/>
  <c r="FY18" i="49"/>
  <c r="BI61" i="49"/>
  <c r="FY19" i="49"/>
  <c r="FJ12" i="49"/>
  <c r="EU65" i="49"/>
  <c r="FY84" i="49"/>
  <c r="BX18" i="49"/>
  <c r="DQ16" i="49"/>
  <c r="BF8" i="63"/>
  <c r="B7" i="63" s="1"/>
  <c r="DB23" i="49"/>
  <c r="FJ34" i="49"/>
  <c r="BX90" i="49"/>
  <c r="DB78" i="49"/>
  <c r="AE56" i="49"/>
  <c r="EF10" i="49"/>
  <c r="EU62" i="49"/>
  <c r="AT64" i="49"/>
  <c r="FJ45" i="49"/>
  <c r="BX85" i="49"/>
  <c r="DQ63" i="49"/>
  <c r="GM50" i="49"/>
  <c r="CM89" i="49"/>
  <c r="P38" i="49"/>
  <c r="P92" i="49"/>
  <c r="EF56" i="49"/>
  <c r="DB84" i="49"/>
  <c r="BX27" i="49"/>
  <c r="CM79" i="49"/>
  <c r="DQ38" i="49"/>
  <c r="BI12" i="49"/>
  <c r="GM64" i="49"/>
  <c r="DQ59" i="49"/>
  <c r="GM65" i="49"/>
  <c r="DB79" i="49"/>
  <c r="CM91" i="49"/>
  <c r="AE57" i="49"/>
  <c r="AE33" i="49"/>
  <c r="AH60" i="67"/>
  <c r="AP120" i="73"/>
  <c r="P23" i="49"/>
  <c r="B2" i="77"/>
  <c r="BX82" i="49"/>
  <c r="AT91" i="49"/>
  <c r="AE69" i="49"/>
  <c r="FY61" i="49"/>
  <c r="EF37" i="49"/>
  <c r="DB22" i="49"/>
  <c r="BX87" i="49"/>
  <c r="BI76" i="49"/>
  <c r="CM17" i="49"/>
  <c r="FJ16" i="49"/>
  <c r="DQ51" i="49"/>
  <c r="EF67" i="49"/>
  <c r="DQ75" i="49"/>
  <c r="BI63" i="49"/>
  <c r="GM59" i="49"/>
  <c r="EU53" i="49"/>
  <c r="FY57" i="49"/>
  <c r="DQ18" i="49"/>
  <c r="BX69" i="49"/>
  <c r="DB92" i="49"/>
  <c r="BX38" i="49"/>
  <c r="DB30" i="49"/>
  <c r="AE32" i="49"/>
  <c r="EF58" i="49"/>
  <c r="AT72" i="49"/>
  <c r="CM72" i="49"/>
  <c r="FY65" i="49"/>
  <c r="DQ32" i="49"/>
  <c r="P65" i="49"/>
  <c r="AT34" i="49"/>
  <c r="FY42" i="49"/>
  <c r="GM87" i="49"/>
  <c r="BX92" i="49"/>
  <c r="CM58" i="49"/>
  <c r="BI34" i="49"/>
  <c r="BI85" i="49"/>
  <c r="CM40" i="49"/>
  <c r="DB53" i="49"/>
  <c r="BI38" i="49"/>
  <c r="AE9" i="49"/>
  <c r="GM84" i="49"/>
  <c r="DB74" i="49"/>
  <c r="AZ15" i="71"/>
  <c r="AJ7" i="71"/>
  <c r="AJ9" i="71"/>
  <c r="AJ6" i="71"/>
  <c r="AJ13" i="71"/>
  <c r="AJ5" i="71"/>
  <c r="AJ4" i="71"/>
  <c r="AJ8" i="71"/>
  <c r="AJ10" i="71"/>
  <c r="AJ3" i="71"/>
  <c r="AJ14" i="71"/>
  <c r="AJ12" i="71"/>
  <c r="AT60" i="63"/>
  <c r="P42" i="49"/>
  <c r="AU84" i="77"/>
  <c r="BF54" i="63"/>
  <c r="E8" i="63" s="1"/>
  <c r="BF73" i="73"/>
  <c r="BF74" i="73"/>
  <c r="BF67" i="73"/>
  <c r="BF68" i="73"/>
  <c r="BF69" i="73"/>
  <c r="BF70" i="73"/>
  <c r="BF71" i="73"/>
  <c r="BF72" i="73"/>
  <c r="BF66" i="73"/>
  <c r="B14" i="73" s="1"/>
  <c r="BF63" i="73"/>
  <c r="BF65" i="73"/>
  <c r="B13" i="73" s="1"/>
  <c r="BE76" i="73"/>
  <c r="P78" i="49"/>
  <c r="EU82" i="49"/>
  <c r="EU31" i="49"/>
  <c r="BX47" i="49"/>
  <c r="FJ61" i="49"/>
  <c r="P22" i="49"/>
  <c r="FJ77" i="49"/>
  <c r="FJ32" i="49"/>
  <c r="BX83" i="49"/>
  <c r="P37" i="49"/>
  <c r="DB54" i="49"/>
  <c r="AT38" i="49"/>
  <c r="AE78" i="49"/>
  <c r="EU61" i="49"/>
  <c r="FY38" i="49"/>
  <c r="BI75" i="49"/>
  <c r="FY22" i="49"/>
  <c r="GM82" i="49"/>
  <c r="DQ12" i="49"/>
  <c r="BX31" i="49"/>
  <c r="DB21" i="49"/>
  <c r="FY66" i="49"/>
  <c r="EF63" i="49"/>
  <c r="DQ87" i="49"/>
  <c r="AT70" i="49"/>
  <c r="FY26" i="49"/>
  <c r="FY72" i="49"/>
  <c r="DQ36" i="49"/>
  <c r="DQ24" i="49"/>
  <c r="AE16" i="49"/>
  <c r="EF18" i="49"/>
  <c r="FY86" i="49"/>
  <c r="DB59" i="49"/>
  <c r="GM15" i="49"/>
  <c r="CM92" i="49"/>
  <c r="BI70" i="49"/>
  <c r="DB63" i="49"/>
  <c r="CM53" i="49"/>
  <c r="EF20" i="49"/>
  <c r="DB57" i="49"/>
  <c r="P81" i="49"/>
  <c r="AE82" i="49"/>
  <c r="AT60" i="67"/>
  <c r="P53" i="49"/>
  <c r="AW84" i="77"/>
  <c r="BG6" i="77"/>
  <c r="B5" i="77" s="1"/>
  <c r="BG7" i="77"/>
  <c r="B6" i="77" s="1"/>
  <c r="BG4" i="77"/>
  <c r="B3" i="77" s="1"/>
  <c r="BG12" i="77"/>
  <c r="B11" i="77" s="1"/>
  <c r="BG8" i="77"/>
  <c r="B7" i="77" s="1"/>
  <c r="BG9" i="77"/>
  <c r="B8" i="77" s="1"/>
  <c r="BG20" i="77"/>
  <c r="B21" i="77" s="1"/>
  <c r="BG17" i="77"/>
  <c r="B16" i="77" s="1"/>
  <c r="BG16" i="77"/>
  <c r="B15" i="77" s="1"/>
  <c r="BG19" i="77"/>
  <c r="B20" i="77" s="1"/>
  <c r="BG10" i="77"/>
  <c r="B9" i="77" s="1"/>
  <c r="AX75" i="73"/>
  <c r="BD15" i="67"/>
  <c r="BG5" i="77"/>
  <c r="B4" i="77" s="1"/>
  <c r="AE27" i="49"/>
  <c r="EU28" i="49"/>
  <c r="P28" i="49"/>
  <c r="BX79" i="49"/>
  <c r="CM69" i="49"/>
  <c r="FY8" i="49"/>
  <c r="P20" i="49"/>
  <c r="FJ84" i="49"/>
  <c r="GM40" i="49"/>
  <c r="FJ93" i="49"/>
  <c r="DB46" i="49"/>
  <c r="GM93" i="49"/>
  <c r="EF94" i="49"/>
  <c r="AT76" i="49"/>
  <c r="BX62" i="49"/>
  <c r="CM8" i="49"/>
  <c r="BX74" i="49"/>
  <c r="EU7" i="49"/>
  <c r="FY30" i="49"/>
  <c r="FJ87" i="49"/>
  <c r="BX7" i="49"/>
  <c r="FY39" i="49"/>
  <c r="BI90" i="49"/>
  <c r="BX94" i="49"/>
  <c r="DB33" i="49"/>
  <c r="AE42" i="49"/>
  <c r="EF33" i="49"/>
  <c r="AT93" i="49"/>
  <c r="GM21" i="49"/>
  <c r="FY50" i="49"/>
  <c r="DQ79" i="49"/>
  <c r="DQ65" i="49"/>
  <c r="DQ54" i="49"/>
  <c r="AE50" i="49"/>
  <c r="EU64" i="49"/>
  <c r="FJ51" i="49"/>
  <c r="DQ60" i="49"/>
  <c r="BI86" i="49"/>
  <c r="CM33" i="49"/>
  <c r="BI81" i="49"/>
  <c r="P60" i="49"/>
  <c r="BD15" i="71"/>
  <c r="EF19" i="49"/>
  <c r="DB58" i="49"/>
  <c r="FJ43" i="49"/>
  <c r="AE59" i="49"/>
  <c r="GM38" i="49"/>
  <c r="AX15" i="71"/>
  <c r="AH120" i="73"/>
  <c r="P88" i="49"/>
  <c r="E11" i="73"/>
  <c r="FJ33" i="49"/>
  <c r="AT75" i="73"/>
  <c r="AO136" i="73"/>
  <c r="AP127" i="73"/>
  <c r="AP128" i="73"/>
  <c r="AP124" i="73"/>
  <c r="AP129" i="73"/>
  <c r="AP130" i="73"/>
  <c r="AP131" i="73"/>
  <c r="AP132" i="73"/>
  <c r="AP133" i="73"/>
  <c r="AP134" i="73"/>
  <c r="AP126" i="73"/>
  <c r="DQ31" i="49"/>
  <c r="BI53" i="49"/>
  <c r="DQ39" i="49"/>
  <c r="GM39" i="49"/>
  <c r="CM88" i="49"/>
  <c r="EF59" i="49"/>
  <c r="AT36" i="49"/>
  <c r="EU30" i="49"/>
  <c r="EU94" i="49"/>
  <c r="GM26" i="49"/>
  <c r="EF34" i="49"/>
  <c r="AE86" i="49"/>
  <c r="EU67" i="49"/>
  <c r="AT66" i="49"/>
  <c r="FY12" i="49"/>
  <c r="FJ26" i="49"/>
  <c r="DQ69" i="49"/>
  <c r="BI14" i="49"/>
  <c r="FJ75" i="49"/>
  <c r="BX61" i="49"/>
  <c r="DB40" i="49"/>
  <c r="GM83" i="49"/>
  <c r="EF64" i="49"/>
  <c r="DB29" i="49"/>
  <c r="AT81" i="49"/>
  <c r="FY87" i="49"/>
  <c r="DQ28" i="49"/>
  <c r="AE61" i="49"/>
  <c r="GM10" i="49"/>
  <c r="FJ59" i="49"/>
  <c r="DB76" i="49"/>
  <c r="AT23" i="49"/>
  <c r="BX12" i="49"/>
  <c r="BX39" i="49"/>
  <c r="CM67" i="49"/>
  <c r="BI52" i="49"/>
  <c r="FY35" i="49"/>
  <c r="AT65" i="49"/>
  <c r="BF9" i="63"/>
  <c r="B8" i="63" s="1"/>
  <c r="EF52" i="49"/>
  <c r="DB12" i="49"/>
  <c r="DB45" i="49"/>
  <c r="FJ76" i="49"/>
  <c r="AE58" i="49"/>
  <c r="BB15" i="71"/>
  <c r="P68" i="49"/>
  <c r="AH174" i="73"/>
  <c r="AH173" i="73"/>
  <c r="AG181" i="73"/>
  <c r="AH177" i="73"/>
  <c r="AH172" i="73"/>
  <c r="AH176" i="73"/>
  <c r="AH179" i="73"/>
  <c r="AH178" i="73"/>
  <c r="AH175" i="73"/>
  <c r="EU45" i="49"/>
  <c r="BG15" i="77"/>
  <c r="B14" i="77" s="1"/>
  <c r="BA21" i="77"/>
  <c r="AJ15" i="73"/>
  <c r="BB15" i="67"/>
  <c r="AJ15" i="70"/>
  <c r="FJ17" i="49"/>
  <c r="FJ90" i="49"/>
  <c r="AT32" i="49"/>
  <c r="FY15" i="49"/>
  <c r="FJ23" i="49"/>
  <c r="EF22" i="49"/>
  <c r="P93" i="49"/>
  <c r="BX71" i="49"/>
  <c r="CM55" i="49"/>
  <c r="FY7" i="49"/>
  <c r="FY52" i="49"/>
  <c r="EU63" i="49"/>
  <c r="FY62" i="49"/>
  <c r="DQ30" i="49"/>
  <c r="BX36" i="49"/>
  <c r="DB35" i="49"/>
  <c r="EF7" i="49"/>
  <c r="FJ68" i="49"/>
  <c r="AT75" i="49"/>
  <c r="EU11" i="49"/>
  <c r="FY23" i="49"/>
  <c r="DQ33" i="49"/>
  <c r="BX17" i="49"/>
  <c r="BI28" i="49"/>
  <c r="P16" i="49"/>
  <c r="FY58" i="49"/>
  <c r="BI26" i="49"/>
  <c r="BX30" i="49"/>
  <c r="CM35" i="49"/>
  <c r="BI72" i="49"/>
  <c r="CM59" i="49"/>
  <c r="DQ62" i="49"/>
  <c r="EF16" i="49"/>
  <c r="DB10" i="49"/>
  <c r="FJ53" i="49"/>
  <c r="AE53" i="49"/>
  <c r="GM18" i="49"/>
  <c r="AV11" i="71"/>
  <c r="AT60" i="64"/>
  <c r="AH60" i="63"/>
  <c r="P54" i="49"/>
  <c r="AH168" i="73"/>
  <c r="AP15" i="67"/>
  <c r="AZ75" i="73"/>
  <c r="AL75" i="73"/>
  <c r="FY55" i="49"/>
  <c r="FY63" i="49"/>
  <c r="EF45" i="49"/>
  <c r="GM42" i="49"/>
  <c r="GM32" i="49"/>
  <c r="BF14" i="70"/>
  <c r="B13" i="70" s="1"/>
  <c r="BF13" i="70"/>
  <c r="B12" i="70" s="1"/>
  <c r="BF9" i="70"/>
  <c r="B8" i="70" s="1"/>
  <c r="BF8" i="70"/>
  <c r="B7" i="70" s="1"/>
  <c r="BF4" i="70"/>
  <c r="B3" i="70" s="1"/>
  <c r="FJ15" i="49"/>
  <c r="EU19" i="49"/>
  <c r="FJ94" i="49"/>
  <c r="GM45" i="49"/>
  <c r="FJ71" i="49"/>
  <c r="AT33" i="49"/>
  <c r="BI57" i="49"/>
  <c r="BI55" i="49"/>
  <c r="BX63" i="49"/>
  <c r="FY31" i="49"/>
  <c r="DQ35" i="49"/>
  <c r="FJ63" i="49"/>
  <c r="EU18" i="49"/>
  <c r="EF44" i="49"/>
  <c r="FJ9" i="49"/>
  <c r="DB38" i="49"/>
  <c r="DB49" i="49"/>
  <c r="P94" i="49"/>
  <c r="DB77" i="49"/>
  <c r="FY32" i="49"/>
  <c r="GM36" i="49"/>
  <c r="FJ47" i="49"/>
  <c r="AT15" i="49"/>
  <c r="DQ48" i="49"/>
  <c r="DB41" i="49"/>
  <c r="EF54" i="49"/>
  <c r="EU70" i="49"/>
  <c r="AT80" i="49"/>
  <c r="CM74" i="49"/>
  <c r="FY75" i="49"/>
  <c r="DQ50" i="49"/>
  <c r="P29" i="49"/>
  <c r="BX32" i="49"/>
  <c r="DQ93" i="49"/>
  <c r="CM22" i="49"/>
  <c r="AT46" i="49"/>
  <c r="AT62" i="49"/>
  <c r="CM68" i="49"/>
  <c r="BI48" i="49"/>
  <c r="CM39" i="49"/>
  <c r="AT7" i="49"/>
  <c r="CM29" i="49"/>
  <c r="DB65" i="49"/>
  <c r="CM83" i="49"/>
  <c r="FJ52" i="49"/>
  <c r="AE37" i="49"/>
  <c r="P62" i="49"/>
  <c r="AE87" i="49"/>
  <c r="AE7" i="49"/>
  <c r="CM25" i="49"/>
  <c r="DB19" i="49"/>
  <c r="AR15" i="67"/>
  <c r="AL15" i="67"/>
  <c r="EF31" i="49"/>
  <c r="FJ49" i="49"/>
  <c r="FY40" i="49"/>
  <c r="FJ25" i="49"/>
  <c r="CM41" i="49"/>
  <c r="BX15" i="49"/>
  <c r="FJ62" i="49"/>
  <c r="BX56" i="49"/>
  <c r="AE19" i="49"/>
  <c r="DB56" i="49"/>
  <c r="BX72" i="49"/>
  <c r="BI62" i="49"/>
  <c r="FY36" i="49"/>
  <c r="AE11" i="49"/>
  <c r="GM41" i="49"/>
  <c r="BF4" i="63"/>
  <c r="B3" i="63" s="1"/>
  <c r="AE24" i="49"/>
  <c r="P40" i="49"/>
  <c r="EF15" i="49"/>
  <c r="P9" i="49"/>
  <c r="AT43" i="49"/>
  <c r="FY14" i="49"/>
  <c r="DQ22" i="49"/>
  <c r="CM66" i="49"/>
  <c r="FY54" i="49"/>
  <c r="EF92" i="49"/>
  <c r="DB42" i="49"/>
  <c r="AT55" i="49"/>
  <c r="CM86" i="49"/>
  <c r="BI54" i="49"/>
  <c r="AT47" i="49"/>
  <c r="AT56" i="49"/>
  <c r="CM44" i="49"/>
  <c r="DB11" i="49"/>
  <c r="CM85" i="49"/>
  <c r="AE13" i="49"/>
  <c r="EF69" i="49"/>
  <c r="GM34" i="49"/>
  <c r="P67" i="49"/>
  <c r="BF53" i="64"/>
  <c r="E7" i="64" s="1"/>
  <c r="AW21" i="77"/>
  <c r="BB75" i="73"/>
  <c r="AX15" i="64"/>
  <c r="AP15" i="73"/>
  <c r="AI21" i="77"/>
  <c r="AT124" i="73"/>
  <c r="BI36" i="49"/>
  <c r="BI31" i="49"/>
  <c r="BX55" i="49"/>
  <c r="EF21" i="49"/>
  <c r="AT60" i="49"/>
  <c r="AE45" i="49"/>
  <c r="CM32" i="49"/>
  <c r="EU35" i="49"/>
  <c r="AT26" i="49"/>
  <c r="BI74" i="49"/>
  <c r="EU29" i="49"/>
  <c r="DB82" i="49"/>
  <c r="FJ85" i="49"/>
  <c r="GM22" i="49"/>
  <c r="FJ8" i="49"/>
  <c r="FJ28" i="49"/>
  <c r="EU59" i="49"/>
  <c r="AT40" i="49"/>
  <c r="DB91" i="49"/>
  <c r="DB20" i="49"/>
  <c r="AE25" i="49"/>
  <c r="FY20" i="49"/>
  <c r="DQ26" i="49"/>
  <c r="BI68" i="49"/>
  <c r="DB44" i="49"/>
  <c r="EF14" i="49"/>
  <c r="AT58" i="49"/>
  <c r="DQ42" i="49"/>
  <c r="EF47" i="49"/>
  <c r="AT39" i="49"/>
  <c r="P75" i="49"/>
  <c r="FY83" i="49"/>
  <c r="DQ20" i="49"/>
  <c r="CM15" i="49"/>
  <c r="EF36" i="49"/>
  <c r="EU75" i="49"/>
  <c r="DB25" i="49"/>
  <c r="BX25" i="49"/>
  <c r="CM80" i="49"/>
  <c r="BI92" i="49"/>
  <c r="P73" i="49"/>
  <c r="AT35" i="49"/>
  <c r="BI11" i="49"/>
  <c r="FY88" i="49"/>
  <c r="DB32" i="49"/>
  <c r="CM16" i="49"/>
  <c r="FY67" i="49"/>
  <c r="AE63" i="49"/>
  <c r="BE15" i="71"/>
  <c r="P11" i="49"/>
  <c r="CM49" i="49"/>
  <c r="AT15" i="64"/>
  <c r="DQ76" i="49"/>
  <c r="AT27" i="49"/>
  <c r="AE67" i="49"/>
  <c r="BX35" i="49"/>
  <c r="FJ60" i="49"/>
  <c r="BX24" i="49"/>
  <c r="GM60" i="49"/>
  <c r="FJ7" i="49"/>
  <c r="CM54" i="49"/>
  <c r="FY46" i="49"/>
  <c r="AT30" i="49"/>
  <c r="BI73" i="49"/>
  <c r="GM20" i="49"/>
  <c r="DB52" i="49"/>
  <c r="BX8" i="49"/>
  <c r="EF40" i="49"/>
  <c r="EU85" i="49"/>
  <c r="AT41" i="49"/>
  <c r="FY28" i="49"/>
  <c r="FY51" i="49"/>
  <c r="DQ68" i="49"/>
  <c r="AE31" i="49"/>
  <c r="EU55" i="49"/>
  <c r="GM33" i="49"/>
  <c r="EF38" i="49"/>
  <c r="DQ66" i="49"/>
  <c r="CM87" i="49"/>
  <c r="BI46" i="49"/>
  <c r="AE15" i="49"/>
  <c r="AT44" i="49"/>
  <c r="FJ58" i="49"/>
  <c r="AE28" i="49"/>
  <c r="DB90" i="49"/>
  <c r="CM23" i="49"/>
  <c r="EU68" i="49"/>
  <c r="AE52" i="49"/>
  <c r="GM77" i="49"/>
  <c r="DB27" i="49"/>
  <c r="AT8" i="71"/>
  <c r="AT9" i="71"/>
  <c r="AT10" i="71"/>
  <c r="AT6" i="71"/>
  <c r="AT4" i="71"/>
  <c r="AT7" i="71"/>
  <c r="AT13" i="71"/>
  <c r="AT14" i="71"/>
  <c r="AT12" i="71"/>
  <c r="AT3" i="71"/>
  <c r="AT5" i="71"/>
  <c r="P66" i="49"/>
  <c r="AH170" i="73"/>
  <c r="DB83" i="49"/>
  <c r="AJ15" i="67"/>
  <c r="P57" i="49"/>
  <c r="GM81" i="49"/>
  <c r="EU92" i="49"/>
  <c r="AT14" i="49"/>
  <c r="GM31" i="49"/>
  <c r="GM91" i="49"/>
  <c r="BD15" i="63"/>
  <c r="EU14" i="49"/>
  <c r="EF48" i="49"/>
  <c r="GM37" i="49"/>
  <c r="CM45" i="49"/>
  <c r="AE40" i="49"/>
  <c r="AT19" i="49"/>
  <c r="AT11" i="49"/>
  <c r="GM79" i="49"/>
  <c r="BX43" i="49"/>
  <c r="DB55" i="49"/>
  <c r="FJ46" i="49"/>
  <c r="BI17" i="49"/>
  <c r="FY60" i="49"/>
  <c r="P63" i="49"/>
  <c r="DB48" i="49"/>
  <c r="AT77" i="49"/>
  <c r="FY56" i="49"/>
  <c r="EF51" i="49"/>
  <c r="BX68" i="49"/>
  <c r="DB8" i="49"/>
  <c r="EU87" i="49"/>
  <c r="BI45" i="49"/>
  <c r="P55" i="49"/>
  <c r="DB18" i="49"/>
  <c r="EF70" i="49"/>
  <c r="P59" i="49"/>
  <c r="AT51" i="49"/>
  <c r="DQ80" i="49"/>
  <c r="GM23" i="49"/>
  <c r="DQ78" i="49"/>
  <c r="EF43" i="49"/>
  <c r="EU17" i="49"/>
  <c r="GM68" i="49"/>
  <c r="DQ56" i="49"/>
  <c r="CM27" i="49"/>
  <c r="BI37" i="49"/>
  <c r="DQ34" i="49"/>
  <c r="AT78" i="49"/>
  <c r="GM63" i="49"/>
  <c r="CM12" i="49"/>
  <c r="AE23" i="49"/>
  <c r="AE92" i="49"/>
  <c r="AH15" i="71"/>
  <c r="AT11" i="71"/>
  <c r="AN120" i="73"/>
  <c r="AV60" i="67"/>
  <c r="P49" i="49"/>
  <c r="AQ84" i="77"/>
  <c r="AL15" i="73"/>
  <c r="BG18" i="77"/>
  <c r="B17" i="77" s="1"/>
  <c r="AZ15" i="67"/>
  <c r="AH15" i="73"/>
  <c r="BF64" i="73"/>
  <c r="B12" i="73" s="1"/>
  <c r="FJ48" i="49"/>
  <c r="FY68" i="49"/>
  <c r="DB89" i="49"/>
  <c r="EU23" i="49"/>
  <c r="BX40" i="49"/>
  <c r="GM47" i="49"/>
  <c r="GM85" i="49"/>
  <c r="FJ67" i="49"/>
  <c r="BX66" i="49"/>
  <c r="EF25" i="49"/>
  <c r="CM30" i="49"/>
  <c r="FY90" i="49"/>
  <c r="EF11" i="49"/>
  <c r="DQ14" i="49"/>
  <c r="FJ42" i="49"/>
  <c r="EU81" i="49"/>
  <c r="GM67" i="49"/>
  <c r="P17" i="49"/>
  <c r="BI89" i="49"/>
  <c r="FJ92" i="49"/>
  <c r="EF78" i="49"/>
  <c r="AT69" i="49"/>
  <c r="FY24" i="49"/>
  <c r="AE43" i="49"/>
  <c r="DQ92" i="49"/>
  <c r="FJ18" i="49"/>
  <c r="EU84" i="49"/>
  <c r="DQ77" i="49"/>
  <c r="GM43" i="49"/>
  <c r="EU39" i="49"/>
  <c r="EF57" i="49"/>
  <c r="CM19" i="49"/>
  <c r="BI9" i="49"/>
  <c r="FY41" i="49"/>
  <c r="AR15" i="71"/>
  <c r="AE77" i="49"/>
  <c r="CM52" i="49"/>
  <c r="AE8" i="49"/>
  <c r="AE55" i="49"/>
  <c r="GM44" i="49"/>
  <c r="AX60" i="67"/>
  <c r="BF50" i="64"/>
  <c r="E4" i="64" s="1"/>
  <c r="BE61" i="63"/>
  <c r="T5" i="63" s="1"/>
  <c r="BF51" i="63"/>
  <c r="E5" i="63" s="1"/>
  <c r="BF56" i="63"/>
  <c r="E10" i="63" s="1"/>
  <c r="BF49" i="63"/>
  <c r="E3" i="63" s="1"/>
  <c r="BF50" i="63"/>
  <c r="E4" i="63" s="1"/>
  <c r="BF58" i="63"/>
  <c r="E12" i="63" s="1"/>
  <c r="BF59" i="63"/>
  <c r="E13" i="63" s="1"/>
  <c r="BF52" i="63"/>
  <c r="E6" i="63" s="1"/>
  <c r="BF53" i="63"/>
  <c r="E7" i="63" s="1"/>
  <c r="BF57" i="63"/>
  <c r="E11" i="63" s="1"/>
  <c r="P10" i="49"/>
  <c r="BG14" i="77"/>
  <c r="B13" i="77" s="1"/>
  <c r="AV135" i="73"/>
  <c r="AT61" i="49"/>
  <c r="FJ19" i="49"/>
  <c r="GM19" i="49"/>
  <c r="EF77" i="49"/>
  <c r="DQ94" i="49"/>
  <c r="GM55" i="49"/>
  <c r="CM57" i="49"/>
  <c r="P12" i="49"/>
  <c r="BI77" i="49"/>
  <c r="BX70" i="49"/>
  <c r="GM89" i="49"/>
  <c r="AT31" i="49"/>
  <c r="BX23" i="49"/>
  <c r="BI51" i="49"/>
  <c r="GM35" i="49"/>
  <c r="CM77" i="49"/>
  <c r="DQ84" i="49"/>
  <c r="AT37" i="49"/>
  <c r="EU40" i="49"/>
  <c r="FY16" i="49"/>
  <c r="EU50" i="49"/>
  <c r="AT9" i="49"/>
  <c r="CM43" i="49"/>
  <c r="GM69" i="49"/>
  <c r="EF79" i="49"/>
  <c r="BI41" i="49"/>
  <c r="AT94" i="49"/>
  <c r="GM86" i="49"/>
  <c r="BI20" i="49"/>
  <c r="DQ61" i="49"/>
  <c r="DQ43" i="49"/>
  <c r="DQ17" i="49"/>
  <c r="FJ54" i="49"/>
  <c r="EU20" i="49"/>
  <c r="BX21" i="49"/>
  <c r="AT88" i="49"/>
  <c r="CM26" i="49"/>
  <c r="BI66" i="49"/>
  <c r="BI8" i="49"/>
  <c r="EU78" i="49"/>
  <c r="BX91" i="49"/>
  <c r="CM20" i="49"/>
  <c r="AE17" i="49"/>
  <c r="AE36" i="49"/>
  <c r="P74" i="49"/>
  <c r="FJ22" i="49"/>
  <c r="BG11" i="77"/>
  <c r="B10" i="77" s="1"/>
  <c r="BD15" i="73"/>
  <c r="BG13" i="77"/>
  <c r="B12" i="77" s="1"/>
  <c r="AJ126" i="73"/>
  <c r="AJ124" i="73"/>
  <c r="AJ128" i="73"/>
  <c r="AJ129" i="73"/>
  <c r="AJ130" i="73"/>
  <c r="AJ125" i="73"/>
  <c r="AJ131" i="73"/>
  <c r="AJ132" i="73"/>
  <c r="AJ133" i="73"/>
  <c r="AJ134" i="73"/>
  <c r="AI136" i="73"/>
  <c r="AJ127" i="73"/>
  <c r="AH15" i="67"/>
  <c r="AT18" i="49"/>
  <c r="FY45" i="49"/>
  <c r="GM16" i="49"/>
  <c r="EF81" i="49"/>
  <c r="BX20" i="49"/>
  <c r="BX57" i="49"/>
  <c r="CM38" i="49"/>
  <c r="EU91" i="49"/>
  <c r="GM9" i="49"/>
  <c r="BX78" i="49"/>
  <c r="FJ78" i="49"/>
  <c r="GM58" i="49"/>
  <c r="FJ10" i="49"/>
  <c r="FY89" i="49"/>
  <c r="AE93" i="49"/>
  <c r="AE62" i="49"/>
  <c r="EU34" i="49"/>
  <c r="FY17" i="49"/>
  <c r="BI24" i="49"/>
  <c r="EU89" i="49"/>
  <c r="EF68" i="49"/>
  <c r="FY59" i="49"/>
  <c r="CM82" i="49"/>
  <c r="EF39" i="49"/>
  <c r="DB70" i="49"/>
  <c r="EU72" i="49"/>
  <c r="EF72" i="49"/>
  <c r="AT52" i="49"/>
  <c r="AT68" i="49"/>
  <c r="DQ71" i="49"/>
  <c r="DQ81" i="49"/>
  <c r="DQ25" i="49"/>
  <c r="BX14" i="49"/>
  <c r="DQ64" i="49"/>
  <c r="EU54" i="49"/>
  <c r="FJ74" i="49"/>
  <c r="EF80" i="49"/>
  <c r="BI39" i="49"/>
  <c r="CM31" i="49"/>
  <c r="BX19" i="49"/>
  <c r="FY27" i="49"/>
  <c r="AE34" i="49"/>
  <c r="AE65" i="49"/>
  <c r="CM42" i="49"/>
  <c r="AN15" i="71"/>
  <c r="P85" i="49"/>
  <c r="BF55" i="64"/>
  <c r="E9" i="64" s="1"/>
  <c r="EU15" i="49"/>
  <c r="EF55" i="49"/>
  <c r="BI64" i="49"/>
  <c r="EU49" i="49"/>
  <c r="BI13" i="49"/>
  <c r="DB16" i="49"/>
  <c r="DB72" i="49"/>
  <c r="P14" i="49"/>
  <c r="BI87" i="49"/>
  <c r="BX64" i="49"/>
  <c r="EF62" i="49"/>
  <c r="EF35" i="49"/>
  <c r="CM62" i="49"/>
  <c r="FJ21" i="49"/>
  <c r="GM72" i="49"/>
  <c r="EF91" i="49"/>
  <c r="AT48" i="49"/>
  <c r="EU86" i="49"/>
  <c r="FY64" i="49"/>
  <c r="EU12" i="49"/>
  <c r="CM94" i="49"/>
  <c r="FY92" i="49"/>
  <c r="FY13" i="49"/>
  <c r="DQ86" i="49"/>
  <c r="DB39" i="49"/>
  <c r="P51" i="49"/>
  <c r="P77" i="49"/>
  <c r="EF86" i="49"/>
  <c r="CM47" i="49"/>
  <c r="AT90" i="49"/>
  <c r="EF9" i="49"/>
  <c r="DQ45" i="49"/>
  <c r="DQ49" i="49"/>
  <c r="P24" i="49"/>
  <c r="DQ90" i="49"/>
  <c r="DB86" i="49"/>
  <c r="EU66" i="49"/>
  <c r="FJ83" i="49"/>
  <c r="CM61" i="49"/>
  <c r="BI40" i="49"/>
  <c r="GM88" i="49"/>
  <c r="BX88" i="49"/>
  <c r="GM24" i="49"/>
  <c r="BI67" i="49"/>
  <c r="AT82" i="49"/>
  <c r="AE91" i="49"/>
  <c r="AE64" i="49"/>
  <c r="AZ60" i="67"/>
  <c r="BD60" i="73"/>
  <c r="P69" i="49"/>
  <c r="BF49" i="64"/>
  <c r="E3" i="64" s="1"/>
  <c r="AL135" i="73" l="1"/>
  <c r="AZ135" i="73"/>
  <c r="GN99" i="49"/>
  <c r="BB98" i="79"/>
  <c r="GN101" i="49"/>
  <c r="BB100" i="79"/>
  <c r="GN100" i="49"/>
  <c r="BB99" i="79"/>
  <c r="FZ100" i="49"/>
  <c r="BP99" i="79" s="1"/>
  <c r="FZ99" i="49"/>
  <c r="BP98" i="79" s="1"/>
  <c r="FZ98" i="49"/>
  <c r="BP97" i="79" s="1"/>
  <c r="EV100" i="49"/>
  <c r="BN99" i="79" s="1"/>
  <c r="EV99" i="49"/>
  <c r="BN98" i="79" s="1"/>
  <c r="EV101" i="49"/>
  <c r="BN100" i="79" s="1"/>
  <c r="FK99" i="49"/>
  <c r="BO98" i="79" s="1"/>
  <c r="FK98" i="49"/>
  <c r="BO97" i="79" s="1"/>
  <c r="DR100" i="49"/>
  <c r="BL99" i="79" s="1"/>
  <c r="DR99" i="49"/>
  <c r="BL98" i="79" s="1"/>
  <c r="DR98" i="49"/>
  <c r="BL97" i="79" s="1"/>
  <c r="DC100" i="49"/>
  <c r="BK99" i="79" s="1"/>
  <c r="DC99" i="49"/>
  <c r="BK98" i="79" s="1"/>
  <c r="DC98" i="49"/>
  <c r="BK97" i="79" s="1"/>
  <c r="AF99" i="49"/>
  <c r="BF98" i="79" s="1"/>
  <c r="AF101" i="49"/>
  <c r="BF100" i="79" s="1"/>
  <c r="BJ99" i="49"/>
  <c r="BH98" i="79" s="1"/>
  <c r="BJ100" i="49"/>
  <c r="BH99" i="79" s="1"/>
  <c r="BJ98" i="49"/>
  <c r="BH97" i="79" s="1"/>
  <c r="CN100" i="49"/>
  <c r="BJ99" i="79" s="1"/>
  <c r="CN99" i="49"/>
  <c r="BJ98" i="79" s="1"/>
  <c r="CN98" i="49"/>
  <c r="BJ97" i="79" s="1"/>
  <c r="EG100" i="49"/>
  <c r="BM99" i="79" s="1"/>
  <c r="EG99" i="49"/>
  <c r="BM98" i="79" s="1"/>
  <c r="EG98" i="49"/>
  <c r="BM97" i="79" s="1"/>
  <c r="BY101" i="49"/>
  <c r="BI100" i="79" s="1"/>
  <c r="BY100" i="49"/>
  <c r="BI99" i="79" s="1"/>
  <c r="BY99" i="49"/>
  <c r="BI98" i="79" s="1"/>
  <c r="Q99" i="49"/>
  <c r="BE98" i="79" s="1"/>
  <c r="Q98" i="49"/>
  <c r="BE97" i="79" s="1"/>
  <c r="AU100" i="49"/>
  <c r="BG99" i="79" s="1"/>
  <c r="AU99" i="49"/>
  <c r="BG98" i="79" s="1"/>
  <c r="AU101" i="49"/>
  <c r="BG100" i="79" s="1"/>
  <c r="EV98" i="49"/>
  <c r="BN97" i="79" s="1"/>
  <c r="BB135" i="73"/>
  <c r="AN180" i="73"/>
  <c r="AJ180" i="73"/>
  <c r="GN98" i="49"/>
  <c r="BB97" i="79"/>
  <c r="BY98" i="49"/>
  <c r="BI97" i="79" s="1"/>
  <c r="AU98" i="49"/>
  <c r="BG97" i="79" s="1"/>
  <c r="AF98" i="49"/>
  <c r="BF97" i="79" s="1"/>
  <c r="BB180" i="73"/>
  <c r="AL180" i="73"/>
  <c r="AR135" i="73"/>
  <c r="BD135" i="73"/>
  <c r="AH135" i="73"/>
  <c r="AN135" i="73"/>
  <c r="AP180" i="73"/>
  <c r="BF15" i="73"/>
  <c r="AR180" i="73"/>
  <c r="FZ97" i="49"/>
  <c r="BP96" i="79" s="1"/>
  <c r="BF15" i="64"/>
  <c r="BF170" i="73"/>
  <c r="BF171" i="73"/>
  <c r="E22" i="73" s="1"/>
  <c r="BF174" i="73"/>
  <c r="EV97" i="49"/>
  <c r="BN96" i="79" s="1"/>
  <c r="EG97" i="49"/>
  <c r="BM96" i="79" s="1"/>
  <c r="GN97" i="49"/>
  <c r="BB96" i="79"/>
  <c r="DR97" i="49"/>
  <c r="BL96" i="79" s="1"/>
  <c r="BY97" i="49"/>
  <c r="BI96" i="79" s="1"/>
  <c r="DC97" i="49"/>
  <c r="BK96" i="79" s="1"/>
  <c r="BJ97" i="49"/>
  <c r="BH96" i="79" s="1"/>
  <c r="Q97" i="49"/>
  <c r="BE96" i="79" s="1"/>
  <c r="AF97" i="49"/>
  <c r="BF96" i="79" s="1"/>
  <c r="AU97" i="49"/>
  <c r="BG96" i="79" s="1"/>
  <c r="CN97" i="49"/>
  <c r="BJ96" i="79" s="1"/>
  <c r="BJ60" i="49"/>
  <c r="BF132" i="73"/>
  <c r="BF15" i="67"/>
  <c r="BF169" i="73"/>
  <c r="E20" i="73" s="1"/>
  <c r="BF172" i="73"/>
  <c r="BF176" i="73"/>
  <c r="BF178" i="73"/>
  <c r="BF120" i="73"/>
  <c r="AZ180" i="73"/>
  <c r="E11" i="67"/>
  <c r="E10" i="67"/>
  <c r="BD180" i="73"/>
  <c r="AX180" i="73"/>
  <c r="BF124" i="73"/>
  <c r="B20" i="73" s="1"/>
  <c r="BF128" i="73"/>
  <c r="BF129" i="73"/>
  <c r="AT180" i="73"/>
  <c r="BF126" i="73"/>
  <c r="B22" i="73" s="1"/>
  <c r="BF133" i="73"/>
  <c r="BF125" i="73"/>
  <c r="B21" i="73" s="1"/>
  <c r="BF134" i="73"/>
  <c r="BF123" i="73"/>
  <c r="B19" i="73" s="1"/>
  <c r="BF130" i="73"/>
  <c r="BE136" i="73"/>
  <c r="BF127" i="73"/>
  <c r="AV180" i="73"/>
  <c r="BF60" i="73"/>
  <c r="BF60" i="70"/>
  <c r="BF175" i="73"/>
  <c r="BE181" i="73"/>
  <c r="BG84" i="77"/>
  <c r="E7" i="67"/>
  <c r="E9" i="67"/>
  <c r="BF60" i="67"/>
  <c r="E12" i="67"/>
  <c r="E13" i="67"/>
  <c r="BF168" i="73"/>
  <c r="E19" i="73" s="1"/>
  <c r="BF177" i="73"/>
  <c r="BF179" i="73"/>
  <c r="Q38" i="49"/>
  <c r="Q33" i="49"/>
  <c r="Q60" i="49"/>
  <c r="Q80" i="49"/>
  <c r="Q73" i="49"/>
  <c r="Q34" i="49"/>
  <c r="Q72" i="49"/>
  <c r="Q84" i="49"/>
  <c r="Q65" i="49"/>
  <c r="E15" i="73"/>
  <c r="E18" i="77"/>
  <c r="E7" i="73"/>
  <c r="AP135" i="73"/>
  <c r="B7" i="73"/>
  <c r="BY96" i="49"/>
  <c r="CN96" i="49"/>
  <c r="Q96" i="49"/>
  <c r="BJ96" i="49"/>
  <c r="DC96" i="49"/>
  <c r="DR96" i="49"/>
  <c r="FZ96" i="49"/>
  <c r="EV96" i="49"/>
  <c r="FK96" i="49"/>
  <c r="AF96" i="49"/>
  <c r="AU96" i="49"/>
  <c r="EG96" i="49"/>
  <c r="GN96" i="49"/>
  <c r="Q91" i="49"/>
  <c r="Q83" i="49"/>
  <c r="AJ135" i="73"/>
  <c r="AT135" i="73"/>
  <c r="GN54" i="49"/>
  <c r="GN80" i="49"/>
  <c r="GN78" i="49"/>
  <c r="E21" i="73"/>
  <c r="GN27" i="49"/>
  <c r="GN71" i="49"/>
  <c r="GN95" i="49"/>
  <c r="GN25" i="49"/>
  <c r="AM3" i="79"/>
  <c r="S2" i="79" s="1"/>
  <c r="DR95" i="49"/>
  <c r="DC71" i="49"/>
  <c r="BY60" i="49"/>
  <c r="FZ37" i="49"/>
  <c r="DC17" i="49"/>
  <c r="BJ84" i="49"/>
  <c r="FK44" i="49"/>
  <c r="AU84" i="49"/>
  <c r="AF95" i="49"/>
  <c r="EV37" i="49"/>
  <c r="Q50" i="49"/>
  <c r="CN48" i="49"/>
  <c r="AT15" i="71"/>
  <c r="Q44" i="49"/>
  <c r="Q59" i="49"/>
  <c r="CN71" i="49"/>
  <c r="Q93" i="49"/>
  <c r="Q64" i="49"/>
  <c r="Q19" i="49"/>
  <c r="DC95" i="49"/>
  <c r="Q48" i="49"/>
  <c r="AF30" i="49"/>
  <c r="CN95" i="49"/>
  <c r="Q13" i="49"/>
  <c r="EV13" i="49"/>
  <c r="EV95" i="49"/>
  <c r="EG17" i="49"/>
  <c r="FK23" i="49"/>
  <c r="BY95" i="49"/>
  <c r="Q32" i="49"/>
  <c r="BJ59" i="49"/>
  <c r="FK95" i="49"/>
  <c r="Q37" i="49"/>
  <c r="BY13" i="49"/>
  <c r="Q30" i="49"/>
  <c r="CN84" i="49"/>
  <c r="Q17" i="49"/>
  <c r="FK37" i="49"/>
  <c r="AU60" i="49"/>
  <c r="AU71" i="49"/>
  <c r="Q79" i="49"/>
  <c r="DC84" i="49"/>
  <c r="AF80" i="49"/>
  <c r="CN60" i="49"/>
  <c r="Q77" i="49"/>
  <c r="AF84" i="49"/>
  <c r="FK89" i="49"/>
  <c r="Q90" i="49"/>
  <c r="FK91" i="49"/>
  <c r="BJ95" i="49"/>
  <c r="EV60" i="49"/>
  <c r="EV17" i="49"/>
  <c r="Q57" i="49"/>
  <c r="EV91" i="49"/>
  <c r="EV84" i="49"/>
  <c r="EG37" i="49"/>
  <c r="DC60" i="49"/>
  <c r="Q41" i="49"/>
  <c r="AU13" i="49"/>
  <c r="DR84" i="49"/>
  <c r="EG95" i="49"/>
  <c r="FK84" i="49"/>
  <c r="FZ95" i="49"/>
  <c r="FZ29" i="49"/>
  <c r="BJ24" i="49"/>
  <c r="FK48" i="49"/>
  <c r="AU17" i="49"/>
  <c r="Q82" i="49"/>
  <c r="EV26" i="49"/>
  <c r="FK29" i="49"/>
  <c r="AU95" i="49"/>
  <c r="EG60" i="49"/>
  <c r="EV24" i="49"/>
  <c r="EG24" i="49"/>
  <c r="EV71" i="49"/>
  <c r="EG84" i="49"/>
  <c r="Q71" i="49"/>
  <c r="Q95" i="49"/>
  <c r="EV29" i="49"/>
  <c r="AU30" i="49"/>
  <c r="Q24" i="49"/>
  <c r="DC48" i="49"/>
  <c r="EV45" i="49"/>
  <c r="Q27" i="49"/>
  <c r="AF36" i="49"/>
  <c r="Q63" i="49"/>
  <c r="EV27" i="49"/>
  <c r="FZ51" i="49"/>
  <c r="EV57" i="49"/>
  <c r="CN34" i="49"/>
  <c r="DR34" i="49"/>
  <c r="BY21" i="49"/>
  <c r="EG90" i="49"/>
  <c r="AU90" i="49"/>
  <c r="EV86" i="49"/>
  <c r="DC72" i="49"/>
  <c r="EG80" i="49"/>
  <c r="FK10" i="49"/>
  <c r="AU12" i="49"/>
  <c r="BJ13" i="49"/>
  <c r="CN82" i="49"/>
  <c r="Q7" i="49"/>
  <c r="FZ94" i="49"/>
  <c r="DR9" i="49"/>
  <c r="BJ93" i="49"/>
  <c r="AF34" i="49"/>
  <c r="GN86" i="49"/>
  <c r="BY20" i="49"/>
  <c r="GN35" i="49"/>
  <c r="AF43" i="49"/>
  <c r="AF23" i="49"/>
  <c r="DR80" i="49"/>
  <c r="AU77" i="49"/>
  <c r="EG9" i="49"/>
  <c r="FZ64" i="49"/>
  <c r="Q14" i="49"/>
  <c r="BJ39" i="49"/>
  <c r="FZ89" i="49"/>
  <c r="GN69" i="49"/>
  <c r="CN43" i="49"/>
  <c r="BY70" i="49"/>
  <c r="DC90" i="49"/>
  <c r="FK7" i="49"/>
  <c r="EV75" i="49"/>
  <c r="BJ68" i="49"/>
  <c r="DC11" i="49"/>
  <c r="FZ14" i="49"/>
  <c r="AF19" i="49"/>
  <c r="DC65" i="49"/>
  <c r="DR50" i="49"/>
  <c r="FK53" i="49"/>
  <c r="BY17" i="49"/>
  <c r="FZ52" i="49"/>
  <c r="DC45" i="49"/>
  <c r="FK59" i="49"/>
  <c r="BJ14" i="49"/>
  <c r="FK33" i="49"/>
  <c r="GN38" i="49"/>
  <c r="AF50" i="49"/>
  <c r="GN40" i="49"/>
  <c r="FK77" i="49"/>
  <c r="AJ15" i="71"/>
  <c r="DC92" i="49"/>
  <c r="BY27" i="49"/>
  <c r="BJ61" i="49"/>
  <c r="CN7" i="49"/>
  <c r="DC80" i="49"/>
  <c r="DC85" i="49"/>
  <c r="DR72" i="49"/>
  <c r="FZ49" i="49"/>
  <c r="BJ83" i="49"/>
  <c r="EV80" i="49"/>
  <c r="GN75" i="49"/>
  <c r="BY50" i="49"/>
  <c r="EV79" i="49"/>
  <c r="AU57" i="49"/>
  <c r="FZ71" i="49"/>
  <c r="CN10" i="49"/>
  <c r="EG71" i="49"/>
  <c r="EG28" i="49"/>
  <c r="DR29" i="49"/>
  <c r="GN48" i="49"/>
  <c r="EV46" i="49"/>
  <c r="EV77" i="49"/>
  <c r="AU89" i="49"/>
  <c r="GN24" i="49"/>
  <c r="CN88" i="49"/>
  <c r="AF59" i="49"/>
  <c r="BY7" i="49"/>
  <c r="EG18" i="49"/>
  <c r="DR12" i="49"/>
  <c r="GN87" i="49"/>
  <c r="BY87" i="49"/>
  <c r="AF56" i="49"/>
  <c r="FK82" i="49"/>
  <c r="AU50" i="49"/>
  <c r="Q56" i="49"/>
  <c r="GN51" i="49"/>
  <c r="EV48" i="49"/>
  <c r="CN14" i="49"/>
  <c r="DR44" i="49"/>
  <c r="AF38" i="49"/>
  <c r="Q39" i="49"/>
  <c r="AF10" i="49"/>
  <c r="FZ80" i="49"/>
  <c r="AU63" i="49"/>
  <c r="AF44" i="49"/>
  <c r="AU53" i="49"/>
  <c r="BJ71" i="49"/>
  <c r="EG25" i="49"/>
  <c r="Q94" i="49"/>
  <c r="AU33" i="49"/>
  <c r="FZ63" i="49"/>
  <c r="BJ77" i="49"/>
  <c r="FZ41" i="49"/>
  <c r="Q66" i="49"/>
  <c r="AF28" i="49"/>
  <c r="FZ55" i="49"/>
  <c r="DC10" i="49"/>
  <c r="FZ7" i="49"/>
  <c r="DR69" i="49"/>
  <c r="DR54" i="49"/>
  <c r="Q22" i="49"/>
  <c r="FZ42" i="49"/>
  <c r="BY69" i="49"/>
  <c r="FZ18" i="49"/>
  <c r="GN53" i="49"/>
  <c r="CN75" i="49"/>
  <c r="Q89" i="49"/>
  <c r="Q21" i="49"/>
  <c r="EV22" i="49"/>
  <c r="DR46" i="49"/>
  <c r="BY48" i="49"/>
  <c r="AU29" i="49"/>
  <c r="BJ22" i="49"/>
  <c r="AF88" i="49"/>
  <c r="EV69" i="49"/>
  <c r="BJ58" i="49"/>
  <c r="DC7" i="49"/>
  <c r="BY16" i="49"/>
  <c r="EG74" i="49"/>
  <c r="Q25" i="49"/>
  <c r="GN63" i="49"/>
  <c r="GN60" i="49"/>
  <c r="DR33" i="49"/>
  <c r="GN10" i="49"/>
  <c r="AU48" i="49"/>
  <c r="DC16" i="49"/>
  <c r="FK74" i="49"/>
  <c r="EG39" i="49"/>
  <c r="GN58" i="49"/>
  <c r="EV20" i="49"/>
  <c r="CN16" i="49"/>
  <c r="BJ74" i="49"/>
  <c r="DC49" i="49"/>
  <c r="FK71" i="49"/>
  <c r="DC12" i="49"/>
  <c r="GN39" i="49"/>
  <c r="FK43" i="49"/>
  <c r="FK87" i="49"/>
  <c r="Q20" i="49"/>
  <c r="AF16" i="49"/>
  <c r="GN82" i="49"/>
  <c r="DC22" i="49"/>
  <c r="Q23" i="49"/>
  <c r="DC78" i="49"/>
  <c r="FZ43" i="49"/>
  <c r="FZ76" i="49"/>
  <c r="BJ50" i="49"/>
  <c r="AU22" i="49"/>
  <c r="EG26" i="49"/>
  <c r="DC28" i="49"/>
  <c r="AU87" i="49"/>
  <c r="BY59" i="49"/>
  <c r="CN56" i="49"/>
  <c r="EV16" i="49"/>
  <c r="DC36" i="49"/>
  <c r="EG8" i="49"/>
  <c r="Q18" i="49"/>
  <c r="CN25" i="49"/>
  <c r="BY88" i="49"/>
  <c r="AU9" i="49"/>
  <c r="EG36" i="49"/>
  <c r="DR26" i="49"/>
  <c r="CN44" i="49"/>
  <c r="AU43" i="49"/>
  <c r="BY56" i="49"/>
  <c r="CN29" i="49"/>
  <c r="FZ75" i="49"/>
  <c r="CN47" i="49"/>
  <c r="EG78" i="49"/>
  <c r="BY66" i="49"/>
  <c r="AU78" i="49"/>
  <c r="EG70" i="49"/>
  <c r="FZ60" i="49"/>
  <c r="FZ28" i="49"/>
  <c r="GN88" i="49"/>
  <c r="FK78" i="49"/>
  <c r="EV50" i="49"/>
  <c r="Q12" i="49"/>
  <c r="BJ9" i="49"/>
  <c r="GN91" i="49"/>
  <c r="FK58" i="49"/>
  <c r="BY24" i="49"/>
  <c r="CN15" i="49"/>
  <c r="FZ20" i="49"/>
  <c r="AU56" i="49"/>
  <c r="Q9" i="49"/>
  <c r="FK62" i="49"/>
  <c r="AF7" i="49"/>
  <c r="AU7" i="49"/>
  <c r="AU10" i="49"/>
  <c r="CN74" i="49"/>
  <c r="EG16" i="49"/>
  <c r="FZ23" i="49"/>
  <c r="CN55" i="49"/>
  <c r="AF61" i="49"/>
  <c r="FK26" i="49"/>
  <c r="DR39" i="49"/>
  <c r="DR65" i="49"/>
  <c r="AF82" i="49"/>
  <c r="FZ22" i="49"/>
  <c r="FK61" i="49"/>
  <c r="AU34" i="49"/>
  <c r="DR18" i="49"/>
  <c r="EG56" i="49"/>
  <c r="AF14" i="49"/>
  <c r="Q87" i="49"/>
  <c r="AF51" i="49"/>
  <c r="CN64" i="49"/>
  <c r="BJ16" i="49"/>
  <c r="AU20" i="49"/>
  <c r="DR41" i="49"/>
  <c r="CN76" i="49"/>
  <c r="DR88" i="49"/>
  <c r="BY10" i="49"/>
  <c r="EG27" i="49"/>
  <c r="EV83" i="49"/>
  <c r="Q31" i="49"/>
  <c r="EV73" i="49"/>
  <c r="FK24" i="49"/>
  <c r="FK40" i="49"/>
  <c r="AF73" i="49"/>
  <c r="BJ7" i="49"/>
  <c r="BY67" i="49"/>
  <c r="FZ33" i="49"/>
  <c r="DC31" i="49"/>
  <c r="DR24" i="49"/>
  <c r="DC74" i="49"/>
  <c r="BY90" i="49"/>
  <c r="GN57" i="49"/>
  <c r="AU21" i="49"/>
  <c r="BJ79" i="49"/>
  <c r="FZ78" i="49"/>
  <c r="AU54" i="49"/>
  <c r="AF39" i="49"/>
  <c r="AU8" i="49"/>
  <c r="EG30" i="49"/>
  <c r="FK81" i="49"/>
  <c r="AF12" i="49"/>
  <c r="GN90" i="49"/>
  <c r="EG41" i="49"/>
  <c r="AF29" i="49"/>
  <c r="FK64" i="49"/>
  <c r="DC58" i="49"/>
  <c r="FZ30" i="49"/>
  <c r="BY78" i="49"/>
  <c r="FZ16" i="49"/>
  <c r="CN57" i="49"/>
  <c r="CN19" i="49"/>
  <c r="AU14" i="49"/>
  <c r="AU44" i="49"/>
  <c r="FK60" i="49"/>
  <c r="DR20" i="49"/>
  <c r="AF25" i="49"/>
  <c r="AU47" i="49"/>
  <c r="EG15" i="49"/>
  <c r="BY15" i="49"/>
  <c r="AF87" i="49"/>
  <c r="CN39" i="49"/>
  <c r="AU80" i="49"/>
  <c r="DR62" i="49"/>
  <c r="EV11" i="49"/>
  <c r="BY71" i="49"/>
  <c r="DR28" i="49"/>
  <c r="FZ12" i="49"/>
  <c r="DR79" i="49"/>
  <c r="FZ8" i="49"/>
  <c r="Q81" i="49"/>
  <c r="BJ75" i="49"/>
  <c r="BY47" i="49"/>
  <c r="FZ57" i="49"/>
  <c r="AF33" i="49"/>
  <c r="Q92" i="49"/>
  <c r="BY93" i="49"/>
  <c r="DC24" i="49"/>
  <c r="E2" i="64"/>
  <c r="BF60" i="64"/>
  <c r="GN56" i="49"/>
  <c r="FZ85" i="49"/>
  <c r="BJ35" i="49"/>
  <c r="EG46" i="49"/>
  <c r="GN12" i="49"/>
  <c r="DC68" i="49"/>
  <c r="CN36" i="49"/>
  <c r="DC26" i="49"/>
  <c r="AU74" i="49"/>
  <c r="BY45" i="49"/>
  <c r="BJ21" i="49"/>
  <c r="GN46" i="49"/>
  <c r="BJ82" i="49"/>
  <c r="AF47" i="49"/>
  <c r="DR85" i="49"/>
  <c r="EV21" i="49"/>
  <c r="EG86" i="49"/>
  <c r="FK67" i="49"/>
  <c r="GN45" i="49"/>
  <c r="EG52" i="49"/>
  <c r="GN72" i="49"/>
  <c r="DR17" i="49"/>
  <c r="FK9" i="49"/>
  <c r="FK94" i="49"/>
  <c r="BJ53" i="49"/>
  <c r="EG19" i="49"/>
  <c r="CN69" i="49"/>
  <c r="DR36" i="49"/>
  <c r="GN84" i="49"/>
  <c r="FZ61" i="49"/>
  <c r="FK34" i="49"/>
  <c r="EV10" i="49"/>
  <c r="FZ73" i="49"/>
  <c r="AF81" i="49"/>
  <c r="DC50" i="49"/>
  <c r="BJ33" i="49"/>
  <c r="FZ47" i="49"/>
  <c r="DR82" i="49"/>
  <c r="DR23" i="49"/>
  <c r="DR37" i="49"/>
  <c r="EG53" i="49"/>
  <c r="FK39" i="49"/>
  <c r="FK57" i="49"/>
  <c r="DR19" i="49"/>
  <c r="BJ89" i="49"/>
  <c r="Q55" i="49"/>
  <c r="EV35" i="49"/>
  <c r="GN9" i="49"/>
  <c r="EV40" i="49"/>
  <c r="GN55" i="49"/>
  <c r="EG57" i="49"/>
  <c r="EV92" i="49"/>
  <c r="AF15" i="49"/>
  <c r="BY35" i="49"/>
  <c r="FZ88" i="49"/>
  <c r="FZ83" i="49"/>
  <c r="DC20" i="49"/>
  <c r="BJ54" i="49"/>
  <c r="Q40" i="49"/>
  <c r="CN41" i="49"/>
  <c r="BJ48" i="49"/>
  <c r="EV70" i="49"/>
  <c r="EV19" i="49"/>
  <c r="CN59" i="49"/>
  <c r="AU75" i="49"/>
  <c r="AU65" i="49"/>
  <c r="FZ87" i="49"/>
  <c r="AU66" i="49"/>
  <c r="DR31" i="49"/>
  <c r="FZ50" i="49"/>
  <c r="EV7" i="49"/>
  <c r="DC57" i="49"/>
  <c r="FZ38" i="49"/>
  <c r="EV31" i="49"/>
  <c r="Q42" i="49"/>
  <c r="AF9" i="49"/>
  <c r="DR32" i="49"/>
  <c r="EV53" i="49"/>
  <c r="AF57" i="49"/>
  <c r="AF90" i="49"/>
  <c r="AU25" i="49"/>
  <c r="CN51" i="49"/>
  <c r="AF35" i="49"/>
  <c r="DC51" i="49"/>
  <c r="BJ47" i="49"/>
  <c r="GN61" i="49"/>
  <c r="FK79" i="49"/>
  <c r="AU59" i="49"/>
  <c r="EG49" i="49"/>
  <c r="AU42" i="49"/>
  <c r="FZ21" i="49"/>
  <c r="DR13" i="49"/>
  <c r="FZ74" i="49"/>
  <c r="AF83" i="49"/>
  <c r="CN21" i="49"/>
  <c r="AF20" i="49"/>
  <c r="CN46" i="49"/>
  <c r="DR67" i="49"/>
  <c r="GN8" i="49"/>
  <c r="EV54" i="49"/>
  <c r="EV49" i="49"/>
  <c r="Q51" i="49"/>
  <c r="AF17" i="49"/>
  <c r="DR43" i="49"/>
  <c r="EG40" i="49"/>
  <c r="CN32" i="49"/>
  <c r="EG44" i="49"/>
  <c r="Q88" i="49"/>
  <c r="BY74" i="49"/>
  <c r="BY79" i="49"/>
  <c r="FZ72" i="49"/>
  <c r="AF69" i="49"/>
  <c r="DC23" i="49"/>
  <c r="AF54" i="49"/>
  <c r="FZ44" i="49"/>
  <c r="EV90" i="49"/>
  <c r="FK70" i="49"/>
  <c r="DC14" i="49"/>
  <c r="EG93" i="49"/>
  <c r="FK66" i="49"/>
  <c r="DC69" i="49"/>
  <c r="EG65" i="49"/>
  <c r="BJ10" i="49"/>
  <c r="EV47" i="49"/>
  <c r="AF66" i="49"/>
  <c r="FK56" i="49"/>
  <c r="EG66" i="49"/>
  <c r="GN92" i="49"/>
  <c r="CN70" i="49"/>
  <c r="BY65" i="49"/>
  <c r="DC18" i="49"/>
  <c r="CN61" i="49"/>
  <c r="EV85" i="49"/>
  <c r="FK83" i="49"/>
  <c r="FK21" i="49"/>
  <c r="BJ64" i="49"/>
  <c r="BY14" i="49"/>
  <c r="EG68" i="49"/>
  <c r="DR94" i="49"/>
  <c r="GN47" i="49"/>
  <c r="CN27" i="49"/>
  <c r="BJ45" i="49"/>
  <c r="DC55" i="49"/>
  <c r="AU37" i="49"/>
  <c r="EV39" i="49"/>
  <c r="BY40" i="49"/>
  <c r="GN81" i="49"/>
  <c r="BJ46" i="49"/>
  <c r="AF67" i="49"/>
  <c r="Q11" i="49"/>
  <c r="BJ11" i="49"/>
  <c r="Q75" i="49"/>
  <c r="DC91" i="49"/>
  <c r="AF24" i="49"/>
  <c r="FK25" i="49"/>
  <c r="CN68" i="49"/>
  <c r="EG54" i="49"/>
  <c r="FK15" i="49"/>
  <c r="AH180" i="73"/>
  <c r="BJ72" i="49"/>
  <c r="FK68" i="49"/>
  <c r="EG22" i="49"/>
  <c r="FZ35" i="49"/>
  <c r="AU81" i="49"/>
  <c r="EV67" i="49"/>
  <c r="GN21" i="49"/>
  <c r="EG20" i="49"/>
  <c r="EV61" i="49"/>
  <c r="EV82" i="49"/>
  <c r="BJ30" i="49"/>
  <c r="FZ65" i="49"/>
  <c r="GN59" i="49"/>
  <c r="CN91" i="49"/>
  <c r="CN89" i="49"/>
  <c r="FZ34" i="49"/>
  <c r="GN62" i="49"/>
  <c r="BY89" i="49"/>
  <c r="FK13" i="49"/>
  <c r="AU92" i="49"/>
  <c r="AF46" i="49"/>
  <c r="BY9" i="49"/>
  <c r="BJ88" i="49"/>
  <c r="BY44" i="49"/>
  <c r="DC81" i="49"/>
  <c r="BJ80" i="49"/>
  <c r="AU86" i="49"/>
  <c r="AU83" i="49"/>
  <c r="EV38" i="49"/>
  <c r="EV44" i="49"/>
  <c r="FK73" i="49"/>
  <c r="FK30" i="49"/>
  <c r="DR27" i="49"/>
  <c r="GN29" i="49"/>
  <c r="DR74" i="49"/>
  <c r="BJ37" i="49"/>
  <c r="CN20" i="49"/>
  <c r="DR61" i="49"/>
  <c r="EG77" i="49"/>
  <c r="BY43" i="49"/>
  <c r="BY8" i="49"/>
  <c r="AF45" i="49"/>
  <c r="EV18" i="49"/>
  <c r="AU93" i="49"/>
  <c r="CN8" i="49"/>
  <c r="Q28" i="49"/>
  <c r="FZ26" i="49"/>
  <c r="BJ38" i="49"/>
  <c r="BJ63" i="49"/>
  <c r="AU91" i="49"/>
  <c r="DC94" i="49"/>
  <c r="BY34" i="49"/>
  <c r="FK86" i="49"/>
  <c r="GN66" i="49"/>
  <c r="AU85" i="49"/>
  <c r="DC34" i="49"/>
  <c r="BY26" i="49"/>
  <c r="BY58" i="49"/>
  <c r="FK27" i="49"/>
  <c r="EV58" i="49"/>
  <c r="DC88" i="49"/>
  <c r="BY77" i="49"/>
  <c r="AF26" i="49"/>
  <c r="FK35" i="49"/>
  <c r="AF79" i="49"/>
  <c r="DC38" i="49"/>
  <c r="GN85" i="49"/>
  <c r="FK46" i="49"/>
  <c r="EV66" i="49"/>
  <c r="DC39" i="49"/>
  <c r="CN62" i="49"/>
  <c r="CN42" i="49"/>
  <c r="DR25" i="49"/>
  <c r="EV89" i="49"/>
  <c r="GN67" i="49"/>
  <c r="DR56" i="49"/>
  <c r="EV87" i="49"/>
  <c r="CN86" i="49"/>
  <c r="CN38" i="49"/>
  <c r="GN43" i="49"/>
  <c r="EV23" i="49"/>
  <c r="CN87" i="49"/>
  <c r="AU27" i="49"/>
  <c r="AU35" i="49"/>
  <c r="AU39" i="49"/>
  <c r="AU40" i="49"/>
  <c r="AU55" i="49"/>
  <c r="FZ40" i="49"/>
  <c r="AU62" i="49"/>
  <c r="DC41" i="49"/>
  <c r="CN35" i="49"/>
  <c r="EG7" i="49"/>
  <c r="BJ52" i="49"/>
  <c r="DC29" i="49"/>
  <c r="AF86" i="49"/>
  <c r="BJ81" i="49"/>
  <c r="CN53" i="49"/>
  <c r="AF78" i="49"/>
  <c r="Q78" i="49"/>
  <c r="CN72" i="49"/>
  <c r="DC79" i="49"/>
  <c r="GN50" i="49"/>
  <c r="DR16" i="49"/>
  <c r="DR83" i="49"/>
  <c r="DC73" i="49"/>
  <c r="BJ43" i="49"/>
  <c r="CN13" i="49"/>
  <c r="EG89" i="49"/>
  <c r="BY76" i="49"/>
  <c r="FK38" i="49"/>
  <c r="DC37" i="49"/>
  <c r="AF89" i="49"/>
  <c r="BY75" i="49"/>
  <c r="FK20" i="49"/>
  <c r="BJ32" i="49"/>
  <c r="EV33" i="49"/>
  <c r="EV76" i="49"/>
  <c r="AU45" i="49"/>
  <c r="BF15" i="63"/>
  <c r="FK54" i="49"/>
  <c r="AU41" i="49"/>
  <c r="Q74" i="49"/>
  <c r="BY91" i="49"/>
  <c r="BJ20" i="49"/>
  <c r="GN19" i="49"/>
  <c r="Q10" i="49"/>
  <c r="DR77" i="49"/>
  <c r="EV81" i="49"/>
  <c r="GN68" i="49"/>
  <c r="DC8" i="49"/>
  <c r="GN79" i="49"/>
  <c r="DC52" i="49"/>
  <c r="GN41" i="49"/>
  <c r="FK63" i="49"/>
  <c r="EG33" i="49"/>
  <c r="BY62" i="49"/>
  <c r="EV28" i="49"/>
  <c r="Q53" i="49"/>
  <c r="AU70" i="49"/>
  <c r="DC53" i="49"/>
  <c r="DR75" i="49"/>
  <c r="DR63" i="49"/>
  <c r="AF60" i="49"/>
  <c r="DR11" i="49"/>
  <c r="BJ44" i="49"/>
  <c r="BJ49" i="49"/>
  <c r="CN78" i="49"/>
  <c r="EG85" i="49"/>
  <c r="DR8" i="49"/>
  <c r="FK55" i="49"/>
  <c r="BY81" i="49"/>
  <c r="Q52" i="49"/>
  <c r="CN50" i="49"/>
  <c r="AF74" i="49"/>
  <c r="AF68" i="49"/>
  <c r="AF21" i="49"/>
  <c r="BY57" i="49"/>
  <c r="CN77" i="49"/>
  <c r="FK19" i="49"/>
  <c r="DC89" i="49"/>
  <c r="AU11" i="49"/>
  <c r="DR66" i="49"/>
  <c r="DR76" i="49"/>
  <c r="EG47" i="49"/>
  <c r="EV59" i="49"/>
  <c r="DC42" i="49"/>
  <c r="AF11" i="49"/>
  <c r="Q62" i="49"/>
  <c r="AU46" i="49"/>
  <c r="DR48" i="49"/>
  <c r="Q54" i="49"/>
  <c r="BY30" i="49"/>
  <c r="FZ15" i="49"/>
  <c r="CN67" i="49"/>
  <c r="EG64" i="49"/>
  <c r="EG34" i="49"/>
  <c r="CN33" i="49"/>
  <c r="DC63" i="49"/>
  <c r="AU38" i="49"/>
  <c r="AU72" i="49"/>
  <c r="GN65" i="49"/>
  <c r="BY18" i="49"/>
  <c r="DR47" i="49"/>
  <c r="BY29" i="49"/>
  <c r="AF94" i="49"/>
  <c r="AU28" i="49"/>
  <c r="AF85" i="49"/>
  <c r="FK72" i="49"/>
  <c r="Q46" i="49"/>
  <c r="FZ11" i="49"/>
  <c r="BJ18" i="49"/>
  <c r="BY54" i="49"/>
  <c r="FZ81" i="49"/>
  <c r="EG29" i="49"/>
  <c r="FZ48" i="49"/>
  <c r="DR73" i="49"/>
  <c r="EG76" i="49"/>
  <c r="EG12" i="49"/>
  <c r="EG61" i="49"/>
  <c r="DC70" i="49"/>
  <c r="AU69" i="49"/>
  <c r="BJ17" i="49"/>
  <c r="DR64" i="49"/>
  <c r="DR90" i="49"/>
  <c r="DR71" i="49"/>
  <c r="FK42" i="49"/>
  <c r="BY68" i="49"/>
  <c r="DC27" i="49"/>
  <c r="GN20" i="49"/>
  <c r="EG21" i="49"/>
  <c r="FK49" i="49"/>
  <c r="DR35" i="49"/>
  <c r="DC35" i="49"/>
  <c r="AF42" i="49"/>
  <c r="AU76" i="49"/>
  <c r="AF27" i="49"/>
  <c r="DR87" i="49"/>
  <c r="CN40" i="49"/>
  <c r="EG67" i="49"/>
  <c r="DR59" i="49"/>
  <c r="BY85" i="49"/>
  <c r="GN28" i="49"/>
  <c r="EG82" i="49"/>
  <c r="GN74" i="49"/>
  <c r="DC67" i="49"/>
  <c r="DC66" i="49"/>
  <c r="AF76" i="49"/>
  <c r="EV42" i="49"/>
  <c r="AF48" i="49"/>
  <c r="BY22" i="49"/>
  <c r="FZ69" i="49"/>
  <c r="BY37" i="49"/>
  <c r="GN7" i="49"/>
  <c r="AF72" i="49"/>
  <c r="EG32" i="49"/>
  <c r="EG43" i="49"/>
  <c r="AU19" i="49"/>
  <c r="EG38" i="49"/>
  <c r="BJ73" i="49"/>
  <c r="BF15" i="70"/>
  <c r="BJ92" i="49"/>
  <c r="DR42" i="49"/>
  <c r="FK28" i="49"/>
  <c r="EG92" i="49"/>
  <c r="FZ36" i="49"/>
  <c r="EG31" i="49"/>
  <c r="CN22" i="49"/>
  <c r="AU15" i="49"/>
  <c r="BJ26" i="49"/>
  <c r="BY36" i="49"/>
  <c r="AU32" i="49"/>
  <c r="BY39" i="49"/>
  <c r="GN83" i="49"/>
  <c r="GN26" i="49"/>
  <c r="BJ86" i="49"/>
  <c r="BJ70" i="49"/>
  <c r="DC54" i="49"/>
  <c r="EG58" i="49"/>
  <c r="BY82" i="49"/>
  <c r="FZ84" i="49"/>
  <c r="DC87" i="49"/>
  <c r="BJ56" i="49"/>
  <c r="BJ42" i="49"/>
  <c r="DR53" i="49"/>
  <c r="EV8" i="49"/>
  <c r="CN9" i="49"/>
  <c r="CN11" i="49"/>
  <c r="CN93" i="49"/>
  <c r="BJ29" i="49"/>
  <c r="FK11" i="49"/>
  <c r="EV9" i="49"/>
  <c r="EV36" i="49"/>
  <c r="BJ94" i="49"/>
  <c r="FZ91" i="49"/>
  <c r="FZ77" i="49"/>
  <c r="DR55" i="49"/>
  <c r="EG50" i="49"/>
  <c r="FZ82" i="49"/>
  <c r="Q70" i="49"/>
  <c r="DC32" i="49"/>
  <c r="AU26" i="49"/>
  <c r="AU61" i="49"/>
  <c r="AF55" i="49"/>
  <c r="AF64" i="49"/>
  <c r="EV34" i="49"/>
  <c r="EG51" i="49"/>
  <c r="GN77" i="49"/>
  <c r="BY55" i="49"/>
  <c r="GN34" i="49"/>
  <c r="AF37" i="49"/>
  <c r="FZ31" i="49"/>
  <c r="EV94" i="49"/>
  <c r="EG94" i="49"/>
  <c r="EG63" i="49"/>
  <c r="BJ85" i="49"/>
  <c r="DR51" i="49"/>
  <c r="BG21" i="77"/>
  <c r="GN64" i="49"/>
  <c r="FK45" i="49"/>
  <c r="AU73" i="49"/>
  <c r="Q35" i="49"/>
  <c r="BY33" i="49"/>
  <c r="BJ69" i="49"/>
  <c r="DC62" i="49"/>
  <c r="DC64" i="49"/>
  <c r="DC93" i="49"/>
  <c r="EV56" i="49"/>
  <c r="EG75" i="49"/>
  <c r="AF41" i="49"/>
  <c r="FK14" i="49"/>
  <c r="FZ25" i="49"/>
  <c r="BY52" i="49"/>
  <c r="BF60" i="63"/>
  <c r="AF8" i="49"/>
  <c r="Q49" i="49"/>
  <c r="DR78" i="49"/>
  <c r="AF40" i="49"/>
  <c r="AF52" i="49"/>
  <c r="GN33" i="49"/>
  <c r="CN80" i="49"/>
  <c r="AU58" i="49"/>
  <c r="FK8" i="49"/>
  <c r="EG69" i="49"/>
  <c r="FZ54" i="49"/>
  <c r="BJ62" i="49"/>
  <c r="DR93" i="49"/>
  <c r="FK47" i="49"/>
  <c r="FZ58" i="49"/>
  <c r="DR30" i="49"/>
  <c r="FK90" i="49"/>
  <c r="Q68" i="49"/>
  <c r="BY12" i="49"/>
  <c r="DC40" i="49"/>
  <c r="DR60" i="49"/>
  <c r="DC33" i="49"/>
  <c r="CN92" i="49"/>
  <c r="BF75" i="73"/>
  <c r="B11" i="73"/>
  <c r="B15" i="73" s="1"/>
  <c r="AF32" i="49"/>
  <c r="BJ12" i="49"/>
  <c r="EV65" i="49"/>
  <c r="Q26" i="49"/>
  <c r="FK69" i="49"/>
  <c r="AF71" i="49"/>
  <c r="CN90" i="49"/>
  <c r="EV25" i="49"/>
  <c r="FZ53" i="49"/>
  <c r="FK36" i="49"/>
  <c r="GN14" i="49"/>
  <c r="FK80" i="49"/>
  <c r="DC61" i="49"/>
  <c r="Q43" i="49"/>
  <c r="EG88" i="49"/>
  <c r="FK65" i="49"/>
  <c r="GN70" i="49"/>
  <c r="BY53" i="49"/>
  <c r="BJ27" i="49"/>
  <c r="FK88" i="49"/>
  <c r="Q47" i="49"/>
  <c r="DR58" i="49"/>
  <c r="DR40" i="49"/>
  <c r="Q76" i="49"/>
  <c r="BJ15" i="49"/>
  <c r="DC47" i="49"/>
  <c r="DC86" i="49"/>
  <c r="AF65" i="49"/>
  <c r="CN18" i="49"/>
  <c r="EG62" i="49"/>
  <c r="FZ17" i="49"/>
  <c r="EV78" i="49"/>
  <c r="FZ27" i="49"/>
  <c r="DR14" i="49"/>
  <c r="DR49" i="49"/>
  <c r="CN94" i="49"/>
  <c r="Q85" i="49"/>
  <c r="BY19" i="49"/>
  <c r="AU52" i="49"/>
  <c r="AF62" i="49"/>
  <c r="BJ66" i="49"/>
  <c r="FZ56" i="49"/>
  <c r="EV55" i="49"/>
  <c r="FK52" i="49"/>
  <c r="BY63" i="49"/>
  <c r="EG13" i="49"/>
  <c r="EV30" i="49"/>
  <c r="BY94" i="49"/>
  <c r="GN93" i="49"/>
  <c r="FZ66" i="49"/>
  <c r="BJ34" i="49"/>
  <c r="FK16" i="49"/>
  <c r="AU64" i="49"/>
  <c r="AU49" i="49"/>
  <c r="DC13" i="49"/>
  <c r="Q15" i="49"/>
  <c r="DR70" i="49"/>
  <c r="EV41" i="49"/>
  <c r="AU79" i="49"/>
  <c r="FZ79" i="49"/>
  <c r="GN52" i="49"/>
  <c r="DR10" i="49"/>
  <c r="DR91" i="49"/>
  <c r="FZ93" i="49"/>
  <c r="EV74" i="49"/>
  <c r="CN65" i="49"/>
  <c r="FK92" i="49"/>
  <c r="BJ41" i="49"/>
  <c r="BY23" i="49"/>
  <c r="DR92" i="49"/>
  <c r="EG11" i="49"/>
  <c r="AF92" i="49"/>
  <c r="CN49" i="49"/>
  <c r="AU82" i="49"/>
  <c r="GN16" i="49"/>
  <c r="CN52" i="49"/>
  <c r="GN23" i="49"/>
  <c r="CN45" i="49"/>
  <c r="DC83" i="49"/>
  <c r="EV68" i="49"/>
  <c r="FZ46" i="49"/>
  <c r="BY25" i="49"/>
  <c r="EG14" i="49"/>
  <c r="GN22" i="49"/>
  <c r="BJ31" i="49"/>
  <c r="AF13" i="49"/>
  <c r="CN66" i="49"/>
  <c r="BY72" i="49"/>
  <c r="BY32" i="49"/>
  <c r="GN36" i="49"/>
  <c r="GN32" i="49"/>
  <c r="Q16" i="49"/>
  <c r="FZ62" i="49"/>
  <c r="FK17" i="49"/>
  <c r="AF58" i="49"/>
  <c r="AU23" i="49"/>
  <c r="BY61" i="49"/>
  <c r="FK51" i="49"/>
  <c r="DC46" i="49"/>
  <c r="GN15" i="49"/>
  <c r="BY83" i="49"/>
  <c r="DC30" i="49"/>
  <c r="DR38" i="49"/>
  <c r="FK12" i="49"/>
  <c r="EV32" i="49"/>
  <c r="CN24" i="49"/>
  <c r="BY80" i="49"/>
  <c r="BJ25" i="49"/>
  <c r="BJ65" i="49"/>
  <c r="BJ91" i="49"/>
  <c r="EG83" i="49"/>
  <c r="AU67" i="49"/>
  <c r="BY49" i="49"/>
  <c r="AF22" i="49"/>
  <c r="DR21" i="49"/>
  <c r="BY28" i="49"/>
  <c r="Q36" i="49"/>
  <c r="CN37" i="49"/>
  <c r="DC9" i="49"/>
  <c r="GN11" i="49"/>
  <c r="DR89" i="49"/>
  <c r="BY84" i="49"/>
  <c r="AV15" i="71"/>
  <c r="DR52" i="49"/>
  <c r="CN81" i="49"/>
  <c r="Q86" i="49"/>
  <c r="EV14" i="49"/>
  <c r="FZ67" i="49"/>
  <c r="BJ40" i="49"/>
  <c r="EV15" i="49"/>
  <c r="BY64" i="49"/>
  <c r="EG81" i="49"/>
  <c r="DR45" i="49"/>
  <c r="AF93" i="49"/>
  <c r="BF4" i="71"/>
  <c r="B3" i="71" s="1"/>
  <c r="BF7" i="71"/>
  <c r="B6" i="71" s="1"/>
  <c r="BF5" i="71"/>
  <c r="B4" i="71" s="1"/>
  <c r="BF13" i="71"/>
  <c r="BF14" i="71"/>
  <c r="BF6" i="71"/>
  <c r="B5" i="71" s="1"/>
  <c r="BF8" i="71"/>
  <c r="B7" i="71" s="1"/>
  <c r="BF12" i="71"/>
  <c r="BF3" i="71"/>
  <c r="BF10" i="71"/>
  <c r="B9" i="71" s="1"/>
  <c r="BF9" i="71"/>
  <c r="B8" i="71" s="1"/>
  <c r="FK85" i="49"/>
  <c r="BJ36" i="49"/>
  <c r="FZ32" i="49"/>
  <c r="BJ55" i="49"/>
  <c r="GN42" i="49"/>
  <c r="GN18" i="49"/>
  <c r="AU36" i="49"/>
  <c r="BF11" i="71"/>
  <c r="B10" i="71" s="1"/>
  <c r="BJ90" i="49"/>
  <c r="DC59" i="49"/>
  <c r="DC21" i="49"/>
  <c r="CN58" i="49"/>
  <c r="CN17" i="49"/>
  <c r="EV62" i="49"/>
  <c r="BJ78" i="49"/>
  <c r="AF49" i="49"/>
  <c r="DC75" i="49"/>
  <c r="EV43" i="49"/>
  <c r="BY46" i="49"/>
  <c r="Q61" i="49"/>
  <c r="EG87" i="49"/>
  <c r="FZ70" i="49"/>
  <c r="BY86" i="49"/>
  <c r="EG91" i="49"/>
  <c r="DR86" i="49"/>
  <c r="EG35" i="49"/>
  <c r="DR81" i="49"/>
  <c r="Q69" i="49"/>
  <c r="GN44" i="49"/>
  <c r="AU94" i="49"/>
  <c r="EV12" i="49"/>
  <c r="CN31" i="49"/>
  <c r="EG72" i="49"/>
  <c r="FZ45" i="49"/>
  <c r="EG79" i="49"/>
  <c r="AU31" i="49"/>
  <c r="FZ90" i="49"/>
  <c r="AF31" i="49"/>
  <c r="AU24" i="49"/>
  <c r="AF77" i="49"/>
  <c r="GN37" i="49"/>
  <c r="CN23" i="49"/>
  <c r="CN54" i="49"/>
  <c r="AF63" i="49"/>
  <c r="DC25" i="49"/>
  <c r="DC44" i="49"/>
  <c r="Q67" i="49"/>
  <c r="CN85" i="49"/>
  <c r="DR22" i="49"/>
  <c r="DC56" i="49"/>
  <c r="CN83" i="49"/>
  <c r="Q29" i="49"/>
  <c r="EG45" i="49"/>
  <c r="AF53" i="49"/>
  <c r="BJ28" i="49"/>
  <c r="EV63" i="49"/>
  <c r="FK76" i="49"/>
  <c r="DC76" i="49"/>
  <c r="FK75" i="49"/>
  <c r="EV64" i="49"/>
  <c r="FK93" i="49"/>
  <c r="B18" i="77"/>
  <c r="FK32" i="49"/>
  <c r="BY38" i="49"/>
  <c r="CN79" i="49"/>
  <c r="FZ19" i="49"/>
  <c r="BJ19" i="49"/>
  <c r="DC15" i="49"/>
  <c r="GN30" i="49"/>
  <c r="DC43" i="49"/>
  <c r="FZ9" i="49"/>
  <c r="Q45" i="49"/>
  <c r="GN76" i="49"/>
  <c r="EV52" i="49"/>
  <c r="EG42" i="49"/>
  <c r="FK50" i="49"/>
  <c r="EV88" i="49"/>
  <c r="AF70" i="49"/>
  <c r="CN28" i="49"/>
  <c r="BY11" i="49"/>
  <c r="EV93" i="49"/>
  <c r="CN73" i="49"/>
  <c r="DR57" i="49"/>
  <c r="FK41" i="49"/>
  <c r="BY42" i="49"/>
  <c r="CN63" i="49"/>
  <c r="AF18" i="49"/>
  <c r="GN49" i="49"/>
  <c r="GN17" i="49"/>
  <c r="DR7" i="49"/>
  <c r="FK31" i="49"/>
  <c r="BJ23" i="49"/>
  <c r="GN31" i="49"/>
  <c r="FZ59" i="49"/>
  <c r="EG55" i="49"/>
  <c r="FZ13" i="49"/>
  <c r="FZ68" i="49"/>
  <c r="FZ92" i="49"/>
  <c r="AU68" i="49"/>
  <c r="BJ8" i="49"/>
  <c r="BJ51" i="49"/>
  <c r="FK18" i="49"/>
  <c r="AF91" i="49"/>
  <c r="BJ87" i="49"/>
  <c r="FK22" i="49"/>
  <c r="CN26" i="49"/>
  <c r="BJ67" i="49"/>
  <c r="EV72" i="49"/>
  <c r="AU18" i="49"/>
  <c r="AU88" i="49"/>
  <c r="GN89" i="49"/>
  <c r="FZ24" i="49"/>
  <c r="CN30" i="49"/>
  <c r="CN12" i="49"/>
  <c r="AU51" i="49"/>
  <c r="EG48" i="49"/>
  <c r="DR68" i="49"/>
  <c r="DC82" i="49"/>
  <c r="DC19" i="49"/>
  <c r="DC77" i="49"/>
  <c r="BJ57" i="49"/>
  <c r="EG59" i="49"/>
  <c r="FZ39" i="49"/>
  <c r="FZ86" i="49"/>
  <c r="BY31" i="49"/>
  <c r="BY92" i="49"/>
  <c r="BJ76" i="49"/>
  <c r="EG10" i="49"/>
  <c r="DR15" i="49"/>
  <c r="BY41" i="49"/>
  <c r="BY51" i="49"/>
  <c r="AU16" i="49"/>
  <c r="FZ10" i="49"/>
  <c r="Q8" i="49"/>
  <c r="GN94" i="49"/>
  <c r="BY73" i="49"/>
  <c r="Q58" i="49"/>
  <c r="EG73" i="49"/>
  <c r="GN73" i="49"/>
  <c r="EV51" i="49"/>
  <c r="EG23" i="49"/>
  <c r="AF75" i="49"/>
  <c r="GO99" i="49" l="1"/>
  <c r="BQ98" i="79" s="1"/>
  <c r="GO100" i="49"/>
  <c r="BQ99" i="79" s="1"/>
  <c r="GO101" i="49"/>
  <c r="BQ100" i="79" s="1"/>
  <c r="GO98" i="49"/>
  <c r="BQ97" i="79" s="1"/>
  <c r="GO97" i="49"/>
  <c r="BQ96" i="79" s="1"/>
  <c r="BF135" i="73"/>
  <c r="B23" i="73"/>
  <c r="BF180" i="73"/>
  <c r="E23" i="73"/>
  <c r="GO96" i="49"/>
  <c r="GO95" i="49"/>
  <c r="GO71" i="49"/>
  <c r="GO13" i="49"/>
  <c r="GO25" i="49"/>
  <c r="GO76" i="49"/>
  <c r="GO18" i="49"/>
  <c r="GO28" i="49"/>
  <c r="GO67" i="49"/>
  <c r="GO66" i="49"/>
  <c r="GO72" i="49"/>
  <c r="GO56" i="49"/>
  <c r="GO10" i="49"/>
  <c r="GO53" i="49"/>
  <c r="GO32" i="49"/>
  <c r="GO81" i="49"/>
  <c r="GO57" i="49"/>
  <c r="GO82" i="49"/>
  <c r="GO64" i="49"/>
  <c r="GO33" i="49"/>
  <c r="GO45" i="49"/>
  <c r="GO78" i="49"/>
  <c r="GO92" i="49"/>
  <c r="GO36" i="49"/>
  <c r="GO50" i="49"/>
  <c r="GO21" i="49"/>
  <c r="GO60" i="49"/>
  <c r="GO69" i="49"/>
  <c r="GO61" i="49"/>
  <c r="GO40" i="49"/>
  <c r="GO42" i="49"/>
  <c r="GO31" i="49"/>
  <c r="GO41" i="49"/>
  <c r="GO63" i="49"/>
  <c r="GO48" i="49"/>
  <c r="GO65" i="49"/>
  <c r="GO24" i="49"/>
  <c r="GO52" i="49"/>
  <c r="GO7" i="49"/>
  <c r="GO91" i="49"/>
  <c r="GO80" i="49"/>
  <c r="GO39" i="49"/>
  <c r="GO27" i="49"/>
  <c r="GO38" i="49"/>
  <c r="B13" i="71"/>
  <c r="B11" i="71"/>
  <c r="B12" i="71"/>
  <c r="GO79" i="49"/>
  <c r="GO85" i="49"/>
  <c r="GO47" i="49"/>
  <c r="GO8" i="49"/>
  <c r="GO94" i="49"/>
  <c r="GO70" i="49"/>
  <c r="GO83" i="49"/>
  <c r="GO46" i="49"/>
  <c r="GO51" i="49"/>
  <c r="GO11" i="49"/>
  <c r="GO30" i="49"/>
  <c r="GO22" i="49"/>
  <c r="GO54" i="49"/>
  <c r="GO34" i="49"/>
  <c r="GO68" i="49"/>
  <c r="GO88" i="49"/>
  <c r="GO20" i="49"/>
  <c r="GO62" i="49"/>
  <c r="GO84" i="49"/>
  <c r="GO90" i="49"/>
  <c r="GO77" i="49"/>
  <c r="GO43" i="49"/>
  <c r="GO55" i="49"/>
  <c r="GO75" i="49"/>
  <c r="GO35" i="49"/>
  <c r="GO17" i="49"/>
  <c r="GO15" i="49"/>
  <c r="GO37" i="49"/>
  <c r="GO14" i="49"/>
  <c r="GO87" i="49"/>
  <c r="GO26" i="49"/>
  <c r="GO49" i="49"/>
  <c r="GO16" i="49"/>
  <c r="GO19" i="49"/>
  <c r="GO9" i="49"/>
  <c r="GO12" i="49"/>
  <c r="GO86" i="49"/>
  <c r="GO73" i="49"/>
  <c r="GO44" i="49"/>
  <c r="GO23" i="49"/>
  <c r="GO74" i="49"/>
  <c r="GO59" i="49"/>
  <c r="GO58" i="49"/>
  <c r="B2" i="71"/>
  <c r="BF15" i="71"/>
  <c r="GO89" i="49"/>
  <c r="GO93" i="49"/>
  <c r="GO29" i="49"/>
  <c r="AA4" i="76"/>
  <c r="AM4" i="76"/>
  <c r="AI4" i="76"/>
  <c r="AE4" i="76"/>
  <c r="AE5" i="52"/>
  <c r="DE6" i="49"/>
  <c r="V5" i="80"/>
  <c r="V163" i="81"/>
  <c r="Z163" i="81" s="1"/>
  <c r="V51" i="76"/>
  <c r="Z51" i="76" s="1"/>
  <c r="AD18" i="70"/>
  <c r="AD33" i="73"/>
  <c r="AD33" i="70"/>
  <c r="AD33" i="67"/>
  <c r="AD18" i="67"/>
  <c r="AW33" i="63"/>
  <c r="AD45" i="77"/>
  <c r="AD24" i="77"/>
  <c r="AD18" i="73"/>
  <c r="BC18" i="73" s="1"/>
  <c r="AI4" i="80" l="1"/>
  <c r="AM4" i="80"/>
  <c r="AE4" i="80"/>
  <c r="AA4" i="80"/>
  <c r="W5" i="81"/>
  <c r="AA5" i="81" s="1"/>
  <c r="AM4" i="81"/>
  <c r="AE4" i="81"/>
  <c r="AI4" i="81"/>
  <c r="AA4" i="81"/>
  <c r="AM5" i="52"/>
  <c r="U5" i="52"/>
  <c r="W5" i="52"/>
  <c r="Y5" i="52"/>
  <c r="V48" i="81"/>
  <c r="Z48" i="81" s="1"/>
  <c r="S6" i="49"/>
  <c r="EK6" i="49"/>
  <c r="BT6" i="49"/>
  <c r="EW6" i="49"/>
  <c r="V6" i="49"/>
  <c r="ER6" i="49"/>
  <c r="R6" i="49"/>
  <c r="EX6" i="49"/>
  <c r="CG6" i="49"/>
  <c r="DJ6" i="49"/>
  <c r="F6" i="49"/>
  <c r="FB6" i="49"/>
  <c r="E6" i="49"/>
  <c r="FD6" i="49"/>
  <c r="DZ6" i="49"/>
  <c r="BQ6" i="79"/>
  <c r="CJ6" i="49"/>
  <c r="C6" i="49"/>
  <c r="DM6" i="49"/>
  <c r="BS6" i="49"/>
  <c r="CU6" i="49"/>
  <c r="BR6" i="49"/>
  <c r="CX6" i="49"/>
  <c r="D6" i="49"/>
  <c r="CD6" i="49"/>
  <c r="DD6" i="49"/>
  <c r="CI6" i="49"/>
  <c r="DS6" i="49"/>
  <c r="DL6" i="49"/>
  <c r="CH6" i="49"/>
  <c r="CQ6" i="49"/>
  <c r="BA6" i="49"/>
  <c r="EQ6" i="49"/>
  <c r="FS6" i="49"/>
  <c r="Y6" i="49"/>
  <c r="BE6" i="49"/>
  <c r="EA6" i="49"/>
  <c r="X6" i="49"/>
  <c r="AG6" i="49"/>
  <c r="Z6" i="49"/>
  <c r="BP6" i="49"/>
  <c r="AB6" i="49"/>
  <c r="EJ6" i="49"/>
  <c r="FP6" i="49"/>
  <c r="EI6" i="49"/>
  <c r="FO6" i="49"/>
  <c r="BQ6" i="49"/>
  <c r="FF6" i="49"/>
  <c r="EC6" i="49"/>
  <c r="L6" i="49"/>
  <c r="AP6" i="49"/>
  <c r="BZ6" i="49"/>
  <c r="I6" i="49"/>
  <c r="CA6" i="49"/>
  <c r="AN6" i="49"/>
  <c r="G6" i="49"/>
  <c r="CC6" i="49"/>
  <c r="AW6" i="49"/>
  <c r="EO6" i="49"/>
  <c r="AY6" i="49"/>
  <c r="EN6" i="49"/>
  <c r="AC5" i="52"/>
  <c r="AX6" i="49"/>
  <c r="CW6" i="49"/>
  <c r="DT6" i="49"/>
  <c r="AI6" i="49"/>
  <c r="CV6" i="49"/>
  <c r="BL6" i="49"/>
  <c r="FV6" i="49"/>
  <c r="AL6" i="49"/>
  <c r="CO6" i="49"/>
  <c r="DH6" i="49"/>
  <c r="FG6" i="49"/>
  <c r="U6" i="49"/>
  <c r="AO6" i="49"/>
  <c r="AJ6" i="49"/>
  <c r="W6" i="49"/>
  <c r="FQ6" i="49"/>
  <c r="DY6" i="49"/>
  <c r="DV6" i="49"/>
  <c r="J6" i="49"/>
  <c r="FL6" i="49"/>
  <c r="BB6" i="49"/>
  <c r="EL6" i="49"/>
  <c r="CT6" i="49"/>
  <c r="CE6" i="49"/>
  <c r="EH6" i="49"/>
  <c r="DK6" i="49"/>
  <c r="FN6" i="49"/>
  <c r="BF6" i="49"/>
  <c r="FM6" i="49"/>
  <c r="AM6" i="49"/>
  <c r="FE6" i="49"/>
  <c r="CF6" i="49"/>
  <c r="CY6" i="49"/>
  <c r="AA6" i="49"/>
  <c r="FU6" i="49"/>
  <c r="AK6" i="49"/>
  <c r="DN6" i="49"/>
  <c r="DF6" i="49"/>
  <c r="V7" i="76"/>
  <c r="Z7" i="76" s="1"/>
  <c r="V157" i="81"/>
  <c r="Z157" i="81" s="1"/>
  <c r="V10" i="81"/>
  <c r="Z10" i="81" s="1"/>
  <c r="V131" i="81"/>
  <c r="Z131" i="81" s="1"/>
  <c r="V44" i="81"/>
  <c r="Z44" i="81" s="1"/>
  <c r="V147" i="81"/>
  <c r="Z147" i="81" s="1"/>
  <c r="V45" i="81"/>
  <c r="Z45" i="81" s="1"/>
  <c r="V130" i="81"/>
  <c r="Z130" i="81" s="1"/>
  <c r="V28" i="81"/>
  <c r="Z28" i="81" s="1"/>
  <c r="V87" i="81"/>
  <c r="Z87" i="81" s="1"/>
  <c r="V23" i="81"/>
  <c r="Z23" i="81" s="1"/>
  <c r="V8" i="81"/>
  <c r="Z8" i="81" s="1"/>
  <c r="V158" i="81"/>
  <c r="Z158" i="81" s="1"/>
  <c r="V78" i="81"/>
  <c r="Z78" i="81" s="1"/>
  <c r="V161" i="81"/>
  <c r="Z161" i="81" s="1"/>
  <c r="V103" i="81"/>
  <c r="Z103" i="81" s="1"/>
  <c r="V69" i="81"/>
  <c r="Z69" i="81" s="1"/>
  <c r="V65" i="81"/>
  <c r="Z65" i="81" s="1"/>
  <c r="V81" i="81"/>
  <c r="Z81" i="81" s="1"/>
  <c r="V121" i="81"/>
  <c r="Z121" i="81" s="1"/>
  <c r="V80" i="81"/>
  <c r="Z80" i="81" s="1"/>
  <c r="V93" i="81"/>
  <c r="Z93" i="81" s="1"/>
  <c r="V40" i="81"/>
  <c r="Z40" i="81" s="1"/>
  <c r="V125" i="81"/>
  <c r="Z125" i="81" s="1"/>
  <c r="V172" i="81"/>
  <c r="Z172" i="81" s="1"/>
  <c r="V47" i="81"/>
  <c r="Z47" i="81" s="1"/>
  <c r="V74" i="81"/>
  <c r="Z74" i="81" s="1"/>
  <c r="V39" i="81"/>
  <c r="Z39" i="81" s="1"/>
  <c r="V49" i="81"/>
  <c r="Z49" i="81" s="1"/>
  <c r="V99" i="81"/>
  <c r="Z99" i="81" s="1"/>
  <c r="V27" i="81"/>
  <c r="Z27" i="81" s="1"/>
  <c r="V169" i="81"/>
  <c r="Z169" i="81" s="1"/>
  <c r="V174" i="81"/>
  <c r="Z174" i="81" s="1"/>
  <c r="V160" i="81"/>
  <c r="Z160" i="81" s="1"/>
  <c r="V73" i="81"/>
  <c r="Z73" i="81" s="1"/>
  <c r="V36" i="81"/>
  <c r="Z36" i="81" s="1"/>
  <c r="AG18" i="73"/>
  <c r="V5" i="76"/>
  <c r="Z5" i="76" s="1"/>
  <c r="V50" i="81"/>
  <c r="Z50" i="81" s="1"/>
  <c r="V116" i="81"/>
  <c r="Z116" i="81" s="1"/>
  <c r="V94" i="81"/>
  <c r="Z94" i="81" s="1"/>
  <c r="V25" i="81"/>
  <c r="Z25" i="81" s="1"/>
  <c r="V132" i="81"/>
  <c r="Z132" i="81" s="1"/>
  <c r="V142" i="81"/>
  <c r="Z142" i="81" s="1"/>
  <c r="V171" i="81"/>
  <c r="Z171" i="81" s="1"/>
  <c r="V126" i="81"/>
  <c r="Z126" i="81" s="1"/>
  <c r="V70" i="81"/>
  <c r="Z70" i="81" s="1"/>
  <c r="V35" i="81"/>
  <c r="Z35" i="81" s="1"/>
  <c r="V97" i="81"/>
  <c r="Z97" i="81" s="1"/>
  <c r="V60" i="81"/>
  <c r="Z60" i="81" s="1"/>
  <c r="V149" i="81"/>
  <c r="Z149" i="81" s="1"/>
  <c r="V156" i="81"/>
  <c r="Z156" i="81" s="1"/>
  <c r="V120" i="81"/>
  <c r="Z120" i="81" s="1"/>
  <c r="V72" i="81"/>
  <c r="Z72" i="81" s="1"/>
  <c r="V139" i="81"/>
  <c r="Z139" i="81" s="1"/>
  <c r="V155" i="81"/>
  <c r="Z155" i="81" s="1"/>
  <c r="V75" i="81"/>
  <c r="Z75" i="81" s="1"/>
  <c r="V127" i="81"/>
  <c r="Z127" i="81" s="1"/>
  <c r="V52" i="81"/>
  <c r="Z52" i="81" s="1"/>
  <c r="V144" i="81"/>
  <c r="Z144" i="81" s="1"/>
  <c r="V12" i="81"/>
  <c r="Z12" i="81" s="1"/>
  <c r="V37" i="81"/>
  <c r="Z37" i="81" s="1"/>
  <c r="V109" i="81"/>
  <c r="Z109" i="81" s="1"/>
  <c r="V89" i="81"/>
  <c r="Z89" i="81" s="1"/>
  <c r="V22" i="81"/>
  <c r="Z22" i="81" s="1"/>
  <c r="V102" i="81"/>
  <c r="Z102" i="81" s="1"/>
  <c r="V5" i="81"/>
  <c r="Z5" i="81" s="1"/>
  <c r="V27" i="76"/>
  <c r="Z27" i="76" s="1"/>
  <c r="V140" i="81"/>
  <c r="Z140" i="81" s="1"/>
  <c r="V115" i="81"/>
  <c r="Z115" i="81" s="1"/>
  <c r="V7" i="81"/>
  <c r="Z7" i="81" s="1"/>
  <c r="V32" i="81"/>
  <c r="Z32" i="81" s="1"/>
  <c r="V92" i="81"/>
  <c r="Z92" i="81" s="1"/>
  <c r="V58" i="81"/>
  <c r="Z58" i="81" s="1"/>
  <c r="V108" i="81"/>
  <c r="Z108" i="81" s="1"/>
  <c r="V59" i="81"/>
  <c r="Z59" i="81" s="1"/>
  <c r="V29" i="81"/>
  <c r="Z29" i="81" s="1"/>
  <c r="V173" i="81"/>
  <c r="Z173" i="81" s="1"/>
  <c r="V30" i="81"/>
  <c r="Z30" i="81" s="1"/>
  <c r="V6" i="81"/>
  <c r="Z6" i="81" s="1"/>
  <c r="V32" i="76"/>
  <c r="Z32" i="76" s="1"/>
  <c r="V133" i="81"/>
  <c r="Z133" i="81" s="1"/>
  <c r="V11" i="81"/>
  <c r="Z11" i="81" s="1"/>
  <c r="V86" i="81"/>
  <c r="Z86" i="81" s="1"/>
  <c r="V26" i="81"/>
  <c r="Z26" i="81" s="1"/>
  <c r="V79" i="81"/>
  <c r="Z79" i="81" s="1"/>
  <c r="V82" i="81"/>
  <c r="Z82" i="81" s="1"/>
  <c r="V105" i="81"/>
  <c r="Z105" i="81" s="1"/>
  <c r="V64" i="81"/>
  <c r="Z64" i="81" s="1"/>
  <c r="V54" i="81"/>
  <c r="Z54" i="81" s="1"/>
  <c r="V83" i="81"/>
  <c r="Z83" i="81" s="1"/>
  <c r="V9" i="76"/>
  <c r="Z9" i="76" s="1"/>
  <c r="V16" i="81"/>
  <c r="Z16" i="81" s="1"/>
  <c r="V63" i="81"/>
  <c r="Z63" i="81" s="1"/>
  <c r="V55" i="81"/>
  <c r="Z55" i="81" s="1"/>
  <c r="V77" i="81"/>
  <c r="Z77" i="81" s="1"/>
  <c r="V138" i="81"/>
  <c r="Z138" i="81" s="1"/>
  <c r="V62" i="81"/>
  <c r="Z62" i="81" s="1"/>
  <c r="V143" i="81"/>
  <c r="Z143" i="81" s="1"/>
  <c r="V41" i="81"/>
  <c r="Z41" i="81" s="1"/>
  <c r="V98" i="81"/>
  <c r="Z98" i="81" s="1"/>
  <c r="V117" i="81"/>
  <c r="Z117" i="81" s="1"/>
  <c r="V38" i="81"/>
  <c r="Z38" i="81" s="1"/>
  <c r="V9" i="81"/>
  <c r="Z9" i="81" s="1"/>
  <c r="V112" i="81"/>
  <c r="Z112" i="81" s="1"/>
  <c r="V90" i="81"/>
  <c r="Z90" i="81" s="1"/>
  <c r="V84" i="81"/>
  <c r="Z84" i="81" s="1"/>
  <c r="V33" i="81"/>
  <c r="Z33" i="81" s="1"/>
  <c r="V76" i="81"/>
  <c r="Z76" i="81" s="1"/>
  <c r="V71" i="81"/>
  <c r="Z71" i="81" s="1"/>
  <c r="V21" i="81"/>
  <c r="Z21" i="81" s="1"/>
  <c r="V114" i="81"/>
  <c r="Z114" i="81" s="1"/>
  <c r="V61" i="81"/>
  <c r="Z61" i="81" s="1"/>
  <c r="V146" i="81"/>
  <c r="Z146" i="81" s="1"/>
  <c r="V42" i="81"/>
  <c r="Z42" i="81" s="1"/>
  <c r="V145" i="81"/>
  <c r="Z145" i="81" s="1"/>
  <c r="V17" i="81"/>
  <c r="Z17" i="81" s="1"/>
  <c r="V122" i="81"/>
  <c r="Z122" i="81" s="1"/>
  <c r="V46" i="81"/>
  <c r="Z46" i="81" s="1"/>
  <c r="BA33" i="67"/>
  <c r="BA33" i="83" s="1"/>
  <c r="AI33" i="67"/>
  <c r="AI33" i="83" s="1"/>
  <c r="AY33" i="67"/>
  <c r="AY33" i="83" s="1"/>
  <c r="AO33" i="67"/>
  <c r="AO33" i="83" s="1"/>
  <c r="AQ33" i="67"/>
  <c r="AQ33" i="83" s="1"/>
  <c r="AK33" i="67"/>
  <c r="AK33" i="83" s="1"/>
  <c r="AG33" i="67"/>
  <c r="AG33" i="83" s="1"/>
  <c r="AD34" i="67"/>
  <c r="AM33" i="67"/>
  <c r="AM33" i="83" s="1"/>
  <c r="AU33" i="67"/>
  <c r="AU33" i="83" s="1"/>
  <c r="AS33" i="67"/>
  <c r="AS33" i="83" s="1"/>
  <c r="BC33" i="67"/>
  <c r="BC33" i="83" s="1"/>
  <c r="AW33" i="67"/>
  <c r="AW33" i="83" s="1"/>
  <c r="AW93" i="73"/>
  <c r="AY93" i="73"/>
  <c r="AO93" i="73"/>
  <c r="BC93" i="73"/>
  <c r="AK93" i="73"/>
  <c r="AS93" i="73"/>
  <c r="BA93" i="73"/>
  <c r="AM93" i="73"/>
  <c r="AI93" i="73"/>
  <c r="AG93" i="73"/>
  <c r="AU93" i="73"/>
  <c r="AQ93" i="73"/>
  <c r="AM78" i="73"/>
  <c r="BA78" i="73"/>
  <c r="AO78" i="73"/>
  <c r="AI78" i="73"/>
  <c r="BC78" i="73"/>
  <c r="BC138" i="73" s="1"/>
  <c r="AQ78" i="73"/>
  <c r="AS78" i="73"/>
  <c r="AG78" i="73"/>
  <c r="AU78" i="73"/>
  <c r="AK78" i="73"/>
  <c r="AW78" i="73"/>
  <c r="AY78" i="73"/>
  <c r="AK33" i="64"/>
  <c r="BC33" i="64"/>
  <c r="AM33" i="64"/>
  <c r="AQ33" i="64"/>
  <c r="BA33" i="64"/>
  <c r="AU33" i="64"/>
  <c r="AY33" i="64"/>
  <c r="AO33" i="64"/>
  <c r="AG33" i="64"/>
  <c r="AS33" i="64"/>
  <c r="AW33" i="64"/>
  <c r="AI33" i="64"/>
  <c r="AY33" i="70"/>
  <c r="AM33" i="70"/>
  <c r="AI33" i="70"/>
  <c r="AQ33" i="70"/>
  <c r="BC33" i="70"/>
  <c r="AO33" i="70"/>
  <c r="AD34" i="70"/>
  <c r="AK33" i="70"/>
  <c r="AU33" i="70"/>
  <c r="BA33" i="70"/>
  <c r="AS33" i="70"/>
  <c r="AW33" i="70"/>
  <c r="AG33" i="70"/>
  <c r="AV24" i="77"/>
  <c r="AR24" i="77"/>
  <c r="AZ24" i="77"/>
  <c r="AJ24" i="77"/>
  <c r="AL24" i="77"/>
  <c r="AP24" i="77"/>
  <c r="BB24" i="77"/>
  <c r="BD24" i="77"/>
  <c r="AX24" i="77"/>
  <c r="AD25" i="77"/>
  <c r="AN24" i="77"/>
  <c r="AT24" i="77"/>
  <c r="AH24" i="77"/>
  <c r="AS33" i="73"/>
  <c r="BC33" i="73"/>
  <c r="AM33" i="73"/>
  <c r="AO33" i="73"/>
  <c r="AG33" i="73"/>
  <c r="AY33" i="73"/>
  <c r="AU33" i="73"/>
  <c r="AQ33" i="73"/>
  <c r="AW33" i="73"/>
  <c r="BA33" i="73"/>
  <c r="AD34" i="73"/>
  <c r="AK33" i="73"/>
  <c r="AI33" i="73"/>
  <c r="AE4" i="52"/>
  <c r="AQ27" i="84" s="1"/>
  <c r="W4" i="52"/>
  <c r="AI27" i="84" s="1"/>
  <c r="AK4" i="52"/>
  <c r="AW27" i="84" s="1"/>
  <c r="AG4" i="52"/>
  <c r="AS27" i="84" s="1"/>
  <c r="AA4" i="52"/>
  <c r="AM27" i="84" s="1"/>
  <c r="AO4" i="52"/>
  <c r="BA27" i="84" s="1"/>
  <c r="AQ4" i="52"/>
  <c r="BC27" i="84" s="1"/>
  <c r="AI4" i="52"/>
  <c r="AU27" i="84" s="1"/>
  <c r="AC4" i="52"/>
  <c r="AO27" i="84" s="1"/>
  <c r="AO30" i="84" s="1"/>
  <c r="U4" i="52"/>
  <c r="AG27" i="84" s="1"/>
  <c r="AM4" i="52"/>
  <c r="AY27" i="84" s="1"/>
  <c r="Y4" i="52"/>
  <c r="AK27" i="84" s="1"/>
  <c r="AH95" i="79"/>
  <c r="AK95" i="79"/>
  <c r="AW5" i="49"/>
  <c r="CT5" i="49"/>
  <c r="EQ5" i="49"/>
  <c r="DX5" i="49"/>
  <c r="AX5" i="49"/>
  <c r="CU5" i="49"/>
  <c r="U5" i="49"/>
  <c r="BO5" i="49"/>
  <c r="ER5" i="49"/>
  <c r="FM5" i="49"/>
  <c r="BE5" i="49"/>
  <c r="DE5" i="49"/>
  <c r="AG94" i="79"/>
  <c r="CC5" i="49"/>
  <c r="DL5" i="49"/>
  <c r="S5" i="49"/>
  <c r="AK44" i="79"/>
  <c r="AI36" i="79"/>
  <c r="AH42" i="79"/>
  <c r="AH43" i="79"/>
  <c r="AA24" i="79"/>
  <c r="AB87" i="79"/>
  <c r="AB78" i="79"/>
  <c r="AA49" i="79"/>
  <c r="AC39" i="79"/>
  <c r="AL84" i="79"/>
  <c r="AI34" i="79"/>
  <c r="AD92" i="79"/>
  <c r="AK77" i="79"/>
  <c r="AH65" i="79"/>
  <c r="AG18" i="79"/>
  <c r="AC46" i="79"/>
  <c r="AI73" i="79"/>
  <c r="AE75" i="79"/>
  <c r="AD89" i="79"/>
  <c r="AF44" i="79"/>
  <c r="AD84" i="79"/>
  <c r="AK61" i="79"/>
  <c r="AJ60" i="79"/>
  <c r="AA21" i="79"/>
  <c r="AG88" i="79"/>
  <c r="AC12" i="79"/>
  <c r="AJ59" i="79"/>
  <c r="AG34" i="79"/>
  <c r="AL38" i="79"/>
  <c r="AH75" i="79"/>
  <c r="AA63" i="79"/>
  <c r="AK22" i="79"/>
  <c r="AD93" i="79"/>
  <c r="AH83" i="79"/>
  <c r="AJ49" i="79"/>
  <c r="AH19" i="79"/>
  <c r="AI86" i="79"/>
  <c r="AD71" i="79"/>
  <c r="AI80" i="79"/>
  <c r="AB30" i="79"/>
  <c r="AA56" i="79"/>
  <c r="AB45" i="79"/>
  <c r="AD95" i="79"/>
  <c r="AI95" i="79"/>
  <c r="FS5" i="49"/>
  <c r="FD5" i="49"/>
  <c r="CD5" i="49"/>
  <c r="AA5" i="49"/>
  <c r="FT5" i="49"/>
  <c r="AH5" i="49"/>
  <c r="CE5" i="49"/>
  <c r="FE5" i="49"/>
  <c r="AY5" i="49"/>
  <c r="CV5" i="49"/>
  <c r="DS5" i="49"/>
  <c r="AN5" i="49"/>
  <c r="AM94" i="79"/>
  <c r="DZ5" i="49"/>
  <c r="EC5" i="49"/>
  <c r="EK5" i="49"/>
  <c r="AF80" i="79"/>
  <c r="AF31" i="79"/>
  <c r="AC43" i="79"/>
  <c r="AI89" i="79"/>
  <c r="AB73" i="79"/>
  <c r="AF23" i="79"/>
  <c r="AK25" i="79"/>
  <c r="AG87" i="79"/>
  <c r="AE19" i="79"/>
  <c r="AA81" i="79"/>
  <c r="AD18" i="79"/>
  <c r="AE29" i="79"/>
  <c r="AJ19" i="79"/>
  <c r="AG54" i="79"/>
  <c r="AI65" i="79"/>
  <c r="AG73" i="79"/>
  <c r="AL90" i="79"/>
  <c r="AH47" i="79"/>
  <c r="AB86" i="79"/>
  <c r="AI58" i="79"/>
  <c r="AL63" i="79"/>
  <c r="AA29" i="79"/>
  <c r="AE27" i="79"/>
  <c r="AF22" i="79"/>
  <c r="AA93" i="79"/>
  <c r="AH6" i="79"/>
  <c r="AL16" i="79"/>
  <c r="AL43" i="79"/>
  <c r="AG17" i="79"/>
  <c r="AH36" i="79"/>
  <c r="AK62" i="79"/>
  <c r="AK85" i="79"/>
  <c r="AC47" i="79"/>
  <c r="AJ52" i="79"/>
  <c r="AG52" i="79"/>
  <c r="AF37" i="79"/>
  <c r="AB11" i="79"/>
  <c r="AF63" i="79"/>
  <c r="AB95" i="79"/>
  <c r="CP5" i="49"/>
  <c r="DF5" i="49"/>
  <c r="BK5" i="49"/>
  <c r="EM5" i="49"/>
  <c r="AL94" i="79"/>
  <c r="DG5" i="49"/>
  <c r="CR5" i="49"/>
  <c r="R5" i="49"/>
  <c r="BL5" i="49"/>
  <c r="FU5" i="49"/>
  <c r="AI5" i="49"/>
  <c r="V5" i="49"/>
  <c r="FN5" i="49"/>
  <c r="DV5" i="49"/>
  <c r="BB5" i="49"/>
  <c r="FC5" i="49"/>
  <c r="BP5" i="49"/>
  <c r="AD69" i="79"/>
  <c r="AH18" i="79"/>
  <c r="AC81" i="79"/>
  <c r="AC61" i="79"/>
  <c r="AC16" i="79"/>
  <c r="AF89" i="79"/>
  <c r="AI43" i="79"/>
  <c r="AD32" i="79"/>
  <c r="AL86" i="79"/>
  <c r="AH32" i="79"/>
  <c r="AC58" i="79"/>
  <c r="AE45" i="79"/>
  <c r="AG64" i="79"/>
  <c r="AC41" i="79"/>
  <c r="AI70" i="79"/>
  <c r="AC44" i="79"/>
  <c r="AG63" i="79"/>
  <c r="AL17" i="79"/>
  <c r="AB49" i="79"/>
  <c r="AG33" i="79"/>
  <c r="AE59" i="79"/>
  <c r="AE87" i="79"/>
  <c r="AL60" i="79"/>
  <c r="AL78" i="79"/>
  <c r="AK21" i="79"/>
  <c r="AB50" i="79"/>
  <c r="AJ93" i="79"/>
  <c r="AB46" i="79"/>
  <c r="AI77" i="79"/>
  <c r="AG42" i="79"/>
  <c r="AF67" i="79"/>
  <c r="AG6" i="79"/>
  <c r="AE53" i="79"/>
  <c r="AA90" i="79"/>
  <c r="AL80" i="79"/>
  <c r="AI12" i="79"/>
  <c r="AD67" i="79"/>
  <c r="AJ83" i="79"/>
  <c r="AB39" i="79"/>
  <c r="AH78" i="79"/>
  <c r="AD45" i="79"/>
  <c r="AK88" i="79"/>
  <c r="AA85" i="79"/>
  <c r="AI59" i="79"/>
  <c r="AA61" i="79"/>
  <c r="AL95" i="79"/>
  <c r="EZ5" i="49"/>
  <c r="AO5" i="49"/>
  <c r="AH94" i="79"/>
  <c r="BZ5" i="49"/>
  <c r="Z5" i="49"/>
  <c r="AP5" i="49"/>
  <c r="AC94" i="79"/>
  <c r="EN5" i="49"/>
  <c r="AD94" i="79"/>
  <c r="DH5" i="49"/>
  <c r="DY5" i="49"/>
  <c r="CF5" i="49"/>
  <c r="CW5" i="49"/>
  <c r="EY5" i="49"/>
  <c r="CB5" i="49"/>
  <c r="AZ5" i="49"/>
  <c r="AE94" i="79"/>
  <c r="AK41" i="79"/>
  <c r="AI60" i="79"/>
  <c r="AL57" i="79"/>
  <c r="AE91" i="79"/>
  <c r="AD44" i="79"/>
  <c r="AL24" i="79"/>
  <c r="AL42" i="79"/>
  <c r="AB12" i="79"/>
  <c r="AE37" i="79"/>
  <c r="AA19" i="79"/>
  <c r="AJ41" i="79"/>
  <c r="AK80" i="79"/>
  <c r="AI67" i="79"/>
  <c r="AF79" i="79"/>
  <c r="AK89" i="79"/>
  <c r="AL88" i="79"/>
  <c r="AL40" i="79"/>
  <c r="AF34" i="79"/>
  <c r="AB32" i="79"/>
  <c r="AC36" i="79"/>
  <c r="AC82" i="79"/>
  <c r="AL39" i="79"/>
  <c r="AA38" i="79"/>
  <c r="AI82" i="79"/>
  <c r="AA36" i="79"/>
  <c r="AE26" i="79"/>
  <c r="AL30" i="79"/>
  <c r="AC90" i="79"/>
  <c r="AG86" i="79"/>
  <c r="AE44" i="79"/>
  <c r="AL25" i="79"/>
  <c r="AK35" i="79"/>
  <c r="AI87" i="79"/>
  <c r="AK39" i="79"/>
  <c r="AI61" i="79"/>
  <c r="AC30" i="79"/>
  <c r="AD86" i="79"/>
  <c r="AC78" i="79"/>
  <c r="AF25" i="79"/>
  <c r="AB70" i="79"/>
  <c r="AE95" i="79"/>
  <c r="BC5" i="49"/>
  <c r="FO5" i="49"/>
  <c r="BF5" i="49"/>
  <c r="EI5" i="49"/>
  <c r="CJ5" i="49"/>
  <c r="FP5" i="49"/>
  <c r="AB94" i="79"/>
  <c r="CA5" i="49"/>
  <c r="AK94" i="79"/>
  <c r="AQ5" i="49"/>
  <c r="AB5" i="49"/>
  <c r="FV5" i="49"/>
  <c r="AJ5" i="49"/>
  <c r="EO5" i="49"/>
  <c r="CS5" i="49"/>
  <c r="EL5" i="49"/>
  <c r="Y5" i="49"/>
  <c r="AF19" i="79"/>
  <c r="AB58" i="79"/>
  <c r="AA52" i="79"/>
  <c r="AK50" i="79"/>
  <c r="AJ72" i="79"/>
  <c r="AG30" i="79"/>
  <c r="AE82" i="79"/>
  <c r="AA33" i="79"/>
  <c r="AK78" i="79"/>
  <c r="AE36" i="79"/>
  <c r="AI57" i="79"/>
  <c r="AE54" i="79"/>
  <c r="AL26" i="79"/>
  <c r="AC18" i="79"/>
  <c r="AB42" i="79"/>
  <c r="AH72" i="79"/>
  <c r="AB75" i="79"/>
  <c r="AF71" i="79"/>
  <c r="AK84" i="79"/>
  <c r="AJ50" i="79"/>
  <c r="AH74" i="79"/>
  <c r="AD52" i="79"/>
  <c r="AE74" i="79"/>
  <c r="AJ67" i="79"/>
  <c r="AD50" i="79"/>
  <c r="AA88" i="79"/>
  <c r="AE25" i="79"/>
  <c r="AI41" i="79"/>
  <c r="AC38" i="79"/>
  <c r="AD24" i="79"/>
  <c r="AJ36" i="79"/>
  <c r="AK72" i="79"/>
  <c r="AG53" i="79"/>
  <c r="AH69" i="79"/>
  <c r="AB74" i="79"/>
  <c r="AK38" i="79"/>
  <c r="AF62" i="79"/>
  <c r="AB17" i="79"/>
  <c r="AL33" i="79"/>
  <c r="AD62" i="79"/>
  <c r="AD30" i="79"/>
  <c r="AD64" i="79"/>
  <c r="AB79" i="79"/>
  <c r="AA92" i="79"/>
  <c r="AL53" i="79"/>
  <c r="AC64" i="79"/>
  <c r="AI90" i="79"/>
  <c r="AJ54" i="79"/>
  <c r="AI44" i="79"/>
  <c r="AJ42" i="79"/>
  <c r="AJ88" i="79"/>
  <c r="AC19" i="79"/>
  <c r="AA50" i="79"/>
  <c r="AL70" i="79"/>
  <c r="AC95" i="79"/>
  <c r="AG95" i="79"/>
  <c r="DM5" i="49"/>
  <c r="CX5" i="49"/>
  <c r="DT5" i="49"/>
  <c r="BR5" i="49"/>
  <c r="EX5" i="49"/>
  <c r="CY5" i="49"/>
  <c r="FA5" i="49"/>
  <c r="EJ5" i="49"/>
  <c r="DU5" i="49"/>
  <c r="FQ5" i="49"/>
  <c r="AF94" i="79"/>
  <c r="DI5" i="49"/>
  <c r="FF5" i="49"/>
  <c r="BT5" i="49"/>
  <c r="EW5" i="49"/>
  <c r="BQ5" i="49"/>
  <c r="EP5" i="49"/>
  <c r="AB72" i="79"/>
  <c r="AK27" i="79"/>
  <c r="AG75" i="79"/>
  <c r="AH53" i="79"/>
  <c r="AK71" i="79"/>
  <c r="AB24" i="79"/>
  <c r="AH51" i="79"/>
  <c r="AE85" i="79"/>
  <c r="AI83" i="79"/>
  <c r="AE35" i="79"/>
  <c r="AK48" i="79"/>
  <c r="AA62" i="79"/>
  <c r="AC60" i="79"/>
  <c r="AJ92" i="79"/>
  <c r="AD75" i="79"/>
  <c r="AL74" i="79"/>
  <c r="AD77" i="79"/>
  <c r="AF73" i="79"/>
  <c r="AF26" i="79"/>
  <c r="AG60" i="79"/>
  <c r="AE90" i="79"/>
  <c r="AG43" i="79"/>
  <c r="AG78" i="79"/>
  <c r="AG82" i="79"/>
  <c r="AC79" i="79"/>
  <c r="AE61" i="79"/>
  <c r="AI92" i="79"/>
  <c r="AD34" i="79"/>
  <c r="AH87" i="79"/>
  <c r="AH80" i="79"/>
  <c r="AK60" i="79"/>
  <c r="AB34" i="79"/>
  <c r="AA30" i="79"/>
  <c r="AF51" i="79"/>
  <c r="AB57" i="79"/>
  <c r="AJ95" i="79"/>
  <c r="AM95" i="79"/>
  <c r="T5" i="49"/>
  <c r="AK5" i="49"/>
  <c r="W5" i="49"/>
  <c r="EA5" i="49"/>
  <c r="BA5" i="49"/>
  <c r="AL5" i="49"/>
  <c r="BD5" i="49"/>
  <c r="BS5" i="49"/>
  <c r="X5" i="49"/>
  <c r="DD5" i="49"/>
  <c r="AA94" i="79"/>
  <c r="AV5" i="49"/>
  <c r="BM5" i="49"/>
  <c r="AJ94" i="79"/>
  <c r="EH5" i="49"/>
  <c r="CQ5" i="49"/>
  <c r="BU5" i="49"/>
  <c r="AG62" i="79"/>
  <c r="AD25" i="79"/>
  <c r="AL46" i="79"/>
  <c r="AH29" i="79"/>
  <c r="AE70" i="79"/>
  <c r="AF35" i="79"/>
  <c r="AG40" i="79"/>
  <c r="AK81" i="79"/>
  <c r="AD42" i="79"/>
  <c r="AL54" i="79"/>
  <c r="AH24" i="79"/>
  <c r="AG19" i="79"/>
  <c r="AF30" i="79"/>
  <c r="AL59" i="79"/>
  <c r="AE6" i="79"/>
  <c r="AH44" i="79"/>
  <c r="AE81" i="79"/>
  <c r="AA72" i="79"/>
  <c r="AK79" i="79"/>
  <c r="AB16" i="79"/>
  <c r="AB61" i="79"/>
  <c r="AC70" i="79"/>
  <c r="AD91" i="79"/>
  <c r="AD90" i="79"/>
  <c r="AA65" i="79"/>
  <c r="AD76" i="79"/>
  <c r="AD40" i="79"/>
  <c r="AJ48" i="79"/>
  <c r="AC88" i="79"/>
  <c r="AH67" i="79"/>
  <c r="AA95" i="79"/>
  <c r="AF95" i="79"/>
  <c r="DJ5" i="49"/>
  <c r="FG5" i="49"/>
  <c r="CG5" i="49"/>
  <c r="BN5" i="49"/>
  <c r="DK5" i="49"/>
  <c r="FL5" i="49"/>
  <c r="DN5" i="49"/>
  <c r="EB5" i="49"/>
  <c r="CH5" i="49"/>
  <c r="AM5" i="49"/>
  <c r="FB5" i="49"/>
  <c r="FR5" i="49"/>
  <c r="DW5" i="49"/>
  <c r="CI5" i="49"/>
  <c r="AG5" i="49"/>
  <c r="CO5" i="49"/>
  <c r="AI94" i="79"/>
  <c r="AI35" i="79"/>
  <c r="AD39" i="79"/>
  <c r="AJ31" i="79"/>
  <c r="AB23" i="79"/>
  <c r="AL64" i="79"/>
  <c r="AK26" i="79"/>
  <c r="AF83" i="79"/>
  <c r="AC26" i="79"/>
  <c r="AA57" i="79"/>
  <c r="AG85" i="79"/>
  <c r="AG65" i="79"/>
  <c r="AA86" i="79"/>
  <c r="AE58" i="79"/>
  <c r="AG56" i="79"/>
  <c r="AA26" i="79"/>
  <c r="AK42" i="79"/>
  <c r="AJ46" i="79"/>
  <c r="AK67" i="79"/>
  <c r="AJ16" i="79"/>
  <c r="AI56" i="79"/>
  <c r="AD12" i="79"/>
  <c r="AD46" i="79"/>
  <c r="AB77" i="79"/>
  <c r="AK63" i="79"/>
  <c r="AE65" i="79"/>
  <c r="AB35" i="79"/>
  <c r="AE79" i="79"/>
  <c r="AB64" i="79"/>
  <c r="AC74" i="79"/>
  <c r="AJ18" i="79"/>
  <c r="AE33" i="79"/>
  <c r="AC31" i="79"/>
  <c r="AH86" i="79"/>
  <c r="AI93" i="79"/>
  <c r="AL37" i="79"/>
  <c r="AE71" i="79"/>
  <c r="AJ45" i="79"/>
  <c r="AJ33" i="79"/>
  <c r="AJ53" i="79"/>
  <c r="AF38" i="79"/>
  <c r="AE41" i="79"/>
  <c r="AI53" i="79"/>
  <c r="AB25" i="79"/>
  <c r="AI54" i="79"/>
  <c r="AE51" i="79"/>
  <c r="AF65" i="79"/>
  <c r="AF24" i="79"/>
  <c r="AC76" i="79"/>
  <c r="AD43" i="79"/>
  <c r="AJ71" i="79"/>
  <c r="AK6" i="79"/>
  <c r="AH25" i="79"/>
  <c r="AH26" i="79"/>
  <c r="AA37" i="79"/>
  <c r="AE16" i="79"/>
  <c r="AB60" i="79"/>
  <c r="AE72" i="79"/>
  <c r="AL89" i="79"/>
  <c r="AB18" i="79"/>
  <c r="AK86" i="79"/>
  <c r="AJ64" i="79"/>
  <c r="AH11" i="79"/>
  <c r="AC59" i="79"/>
  <c r="AJ32" i="79"/>
  <c r="AE62" i="79"/>
  <c r="AG22" i="79"/>
  <c r="AC56" i="79"/>
  <c r="AG57" i="79"/>
  <c r="AH70" i="79"/>
  <c r="AJ91" i="79"/>
  <c r="AE18" i="79"/>
  <c r="AH63" i="79"/>
  <c r="AD73" i="79"/>
  <c r="AG68" i="79"/>
  <c r="AF74" i="79"/>
  <c r="AK29" i="79"/>
  <c r="AB63" i="79"/>
  <c r="AJ70" i="79"/>
  <c r="AH21" i="79"/>
  <c r="AA60" i="79"/>
  <c r="AL12" i="79"/>
  <c r="AF48" i="79"/>
  <c r="AB88" i="79"/>
  <c r="AD21" i="79"/>
  <c r="AH39" i="79"/>
  <c r="AD19" i="79"/>
  <c r="AJ82" i="79"/>
  <c r="AA42" i="79"/>
  <c r="AH60" i="79"/>
  <c r="AJ73" i="79"/>
  <c r="AC89" i="79"/>
  <c r="AB26" i="79"/>
  <c r="AE50" i="79"/>
  <c r="AF75" i="79"/>
  <c r="AL22" i="79"/>
  <c r="AA70" i="79"/>
  <c r="AC73" i="79"/>
  <c r="AI74" i="79"/>
  <c r="AG12" i="79"/>
  <c r="AK52" i="79"/>
  <c r="AC77" i="79"/>
  <c r="AG47" i="79"/>
  <c r="AE83" i="79"/>
  <c r="AG45" i="79"/>
  <c r="AB36" i="79"/>
  <c r="AA76" i="79"/>
  <c r="AB68" i="79"/>
  <c r="AK74" i="79"/>
  <c r="AK37" i="79"/>
  <c r="AG70" i="79"/>
  <c r="AA27" i="79"/>
  <c r="AC40" i="79"/>
  <c r="AE22" i="79"/>
  <c r="AD68" i="79"/>
  <c r="AB53" i="79"/>
  <c r="AL72" i="79"/>
  <c r="AH92" i="79"/>
  <c r="AF88" i="79"/>
  <c r="AB92" i="79"/>
  <c r="AF29" i="79"/>
  <c r="AA77" i="79"/>
  <c r="AG27" i="79"/>
  <c r="AL29" i="79"/>
  <c r="AH64" i="79"/>
  <c r="AB19" i="79"/>
  <c r="AL50" i="79"/>
  <c r="AE47" i="79"/>
  <c r="AI62" i="79"/>
  <c r="AJ6" i="79"/>
  <c r="AB81" i="79"/>
  <c r="AB69" i="79"/>
  <c r="AF41" i="79"/>
  <c r="AL65" i="79"/>
  <c r="AC49" i="79"/>
  <c r="AB27" i="79"/>
  <c r="AC21" i="79"/>
  <c r="AK46" i="79"/>
  <c r="AD56" i="79"/>
  <c r="AG67" i="79"/>
  <c r="AG41" i="79"/>
  <c r="AJ87" i="79"/>
  <c r="AF76" i="79"/>
  <c r="AA17" i="79"/>
  <c r="AA43" i="79"/>
  <c r="AL62" i="79"/>
  <c r="AI68" i="79"/>
  <c r="AA67" i="79"/>
  <c r="AJ80" i="79"/>
  <c r="AF43" i="79"/>
  <c r="AB38" i="79"/>
  <c r="AC42" i="79"/>
  <c r="AD58" i="79"/>
  <c r="AD54" i="79"/>
  <c r="AA74" i="79"/>
  <c r="AA34" i="79"/>
  <c r="AD26" i="79"/>
  <c r="AE46" i="79"/>
  <c r="AK34" i="79"/>
  <c r="AK59" i="79"/>
  <c r="AK58" i="79"/>
  <c r="AH23" i="79"/>
  <c r="AB52" i="79"/>
  <c r="AI21" i="79"/>
  <c r="AA46" i="79"/>
  <c r="AH91" i="79"/>
  <c r="AG29" i="79"/>
  <c r="AD78" i="79"/>
  <c r="AC54" i="79"/>
  <c r="AE30" i="79"/>
  <c r="AJ57" i="79"/>
  <c r="AE23" i="79"/>
  <c r="AG24" i="79"/>
  <c r="AH89" i="79"/>
  <c r="AG25" i="79"/>
  <c r="AD57" i="79"/>
  <c r="AG72" i="79"/>
  <c r="AE92" i="79"/>
  <c r="AE43" i="79"/>
  <c r="AK19" i="79"/>
  <c r="AJ78" i="79"/>
  <c r="AE12" i="79"/>
  <c r="AD23" i="79"/>
  <c r="AK23" i="79"/>
  <c r="AL49" i="79"/>
  <c r="AG37" i="79"/>
  <c r="AJ68" i="79"/>
  <c r="AD35" i="79"/>
  <c r="AH59" i="79"/>
  <c r="AC22" i="79"/>
  <c r="AH58" i="79"/>
  <c r="AA91" i="79"/>
  <c r="AJ38" i="79"/>
  <c r="AI49" i="79"/>
  <c r="AF81" i="79"/>
  <c r="AI47" i="79"/>
  <c r="AJ44" i="79"/>
  <c r="AK24" i="79"/>
  <c r="AD72" i="79"/>
  <c r="AK56" i="79"/>
  <c r="AL44" i="79"/>
  <c r="AK82" i="79"/>
  <c r="AI16" i="79"/>
  <c r="AI25" i="79"/>
  <c r="AD41" i="79"/>
  <c r="AL34" i="79"/>
  <c r="AJ61" i="79"/>
  <c r="AA80" i="79"/>
  <c r="AC24" i="79"/>
  <c r="AF61" i="79"/>
  <c r="AB89" i="79"/>
  <c r="AH93" i="79"/>
  <c r="AJ24" i="79"/>
  <c r="AJ47" i="79"/>
  <c r="AF36" i="79"/>
  <c r="AJ25" i="79"/>
  <c r="AE67" i="79"/>
  <c r="AH66" i="79"/>
  <c r="AF77" i="79"/>
  <c r="AH27" i="79"/>
  <c r="AF58" i="79"/>
  <c r="AC51" i="79"/>
  <c r="AK90" i="79"/>
  <c r="AD79" i="79"/>
  <c r="AL92" i="79"/>
  <c r="AK43" i="79"/>
  <c r="AC68" i="79"/>
  <c r="AI26" i="79"/>
  <c r="AC45" i="79"/>
  <c r="AL75" i="79"/>
  <c r="AA84" i="79"/>
  <c r="AF59" i="79"/>
  <c r="AF82" i="79"/>
  <c r="AF17" i="79"/>
  <c r="AD11" i="79"/>
  <c r="AL21" i="79"/>
  <c r="AB84" i="79"/>
  <c r="AL87" i="79"/>
  <c r="AC72" i="79"/>
  <c r="AJ17" i="79"/>
  <c r="AA73" i="79"/>
  <c r="AG76" i="79"/>
  <c r="AF16" i="79"/>
  <c r="AD83" i="79"/>
  <c r="AB31" i="79"/>
  <c r="AL81" i="79"/>
  <c r="AB93" i="79"/>
  <c r="AD29" i="79"/>
  <c r="AI91" i="79"/>
  <c r="AK91" i="79"/>
  <c r="AF54" i="79"/>
  <c r="AG90" i="79"/>
  <c r="AC62" i="79"/>
  <c r="AK31" i="79"/>
  <c r="AJ34" i="79"/>
  <c r="AF50" i="79"/>
  <c r="AJ77" i="79"/>
  <c r="AC65" i="79"/>
  <c r="AE40" i="79"/>
  <c r="AG38" i="79"/>
  <c r="AB83" i="79"/>
  <c r="AI18" i="79"/>
  <c r="AF70" i="79"/>
  <c r="AG84" i="79"/>
  <c r="AF78" i="79"/>
  <c r="AA48" i="79"/>
  <c r="AG71" i="79"/>
  <c r="AE78" i="79"/>
  <c r="AG50" i="79"/>
  <c r="AJ81" i="79"/>
  <c r="AI50" i="79"/>
  <c r="AL56" i="79"/>
  <c r="AD53" i="79"/>
  <c r="AJ27" i="79"/>
  <c r="AL58" i="79"/>
  <c r="AE88" i="79"/>
  <c r="AF92" i="79"/>
  <c r="AJ79" i="79"/>
  <c r="AC91" i="79"/>
  <c r="AD38" i="79"/>
  <c r="AH57" i="79"/>
  <c r="AF69" i="79"/>
  <c r="AC17" i="79"/>
  <c r="AJ90" i="79"/>
  <c r="AG31" i="79"/>
  <c r="AI84" i="79"/>
  <c r="AB21" i="79"/>
  <c r="AC93" i="79"/>
  <c r="AD31" i="79"/>
  <c r="AK49" i="79"/>
  <c r="AE31" i="79"/>
  <c r="AL69" i="79"/>
  <c r="AJ62" i="79"/>
  <c r="AG58" i="79"/>
  <c r="AI81" i="79"/>
  <c r="AH37" i="79"/>
  <c r="AG66" i="79"/>
  <c r="AB40" i="79"/>
  <c r="AL47" i="79"/>
  <c r="AA35" i="79"/>
  <c r="AL51" i="79"/>
  <c r="AC29" i="79"/>
  <c r="AG83" i="79"/>
  <c r="AB91" i="79"/>
  <c r="AC87" i="79"/>
  <c r="AJ29" i="79"/>
  <c r="AH82" i="79"/>
  <c r="AI31" i="79"/>
  <c r="AA78" i="79"/>
  <c r="AK36" i="79"/>
  <c r="AF21" i="79"/>
  <c r="AI32" i="79"/>
  <c r="AF72" i="79"/>
  <c r="AE63" i="79"/>
  <c r="AE60" i="79"/>
  <c r="AH16" i="79"/>
  <c r="AF32" i="79"/>
  <c r="AE38" i="79"/>
  <c r="AH35" i="79"/>
  <c r="AL61" i="79"/>
  <c r="AG35" i="79"/>
  <c r="AA31" i="79"/>
  <c r="AA23" i="79"/>
  <c r="AD87" i="79"/>
  <c r="AB54" i="79"/>
  <c r="AG77" i="79"/>
  <c r="AC92" i="79"/>
  <c r="AA25" i="79"/>
  <c r="AL18" i="79"/>
  <c r="AG23" i="79"/>
  <c r="AG46" i="79"/>
  <c r="AF6" i="79"/>
  <c r="AK33" i="79"/>
  <c r="AH48" i="79"/>
  <c r="AC32" i="79"/>
  <c r="AB47" i="79"/>
  <c r="AB66" i="79"/>
  <c r="AE93" i="79"/>
  <c r="AF53" i="79"/>
  <c r="AK18" i="79"/>
  <c r="AI72" i="79"/>
  <c r="AL32" i="79"/>
  <c r="AI51" i="79"/>
  <c r="AL77" i="79"/>
  <c r="AC85" i="79"/>
  <c r="AH46" i="79"/>
  <c r="AI11" i="79"/>
  <c r="AB41" i="79"/>
  <c r="AE80" i="79"/>
  <c r="AH50" i="79"/>
  <c r="AE52" i="79"/>
  <c r="AA69" i="79"/>
  <c r="AG51" i="79"/>
  <c r="AI46" i="79"/>
  <c r="AI39" i="79"/>
  <c r="AJ39" i="79"/>
  <c r="AL85" i="79"/>
  <c r="AJ43" i="79"/>
  <c r="AG93" i="79"/>
  <c r="AH56" i="79"/>
  <c r="AI88" i="79"/>
  <c r="AG26" i="79"/>
  <c r="AL41" i="79"/>
  <c r="AJ58" i="79"/>
  <c r="AC37" i="79"/>
  <c r="AJ21" i="79"/>
  <c r="AB51" i="79"/>
  <c r="AB29" i="79"/>
  <c r="AF66" i="79"/>
  <c r="AE24" i="79"/>
  <c r="AH34" i="79"/>
  <c r="AJ56" i="79"/>
  <c r="AK45" i="79"/>
  <c r="AA47" i="79"/>
  <c r="AC75" i="79"/>
  <c r="AF39" i="79"/>
  <c r="AL23" i="79"/>
  <c r="AK30" i="79"/>
  <c r="AJ35" i="79"/>
  <c r="AK65" i="79"/>
  <c r="AG32" i="79"/>
  <c r="AH81" i="79"/>
  <c r="AE64" i="79"/>
  <c r="AI78" i="79"/>
  <c r="AD16" i="79"/>
  <c r="AI19" i="79"/>
  <c r="AH71" i="79"/>
  <c r="AF11" i="79"/>
  <c r="AH73" i="79"/>
  <c r="AB80" i="79"/>
  <c r="AC33" i="79"/>
  <c r="AK11" i="79"/>
  <c r="AL27" i="79"/>
  <c r="AD49" i="79"/>
  <c r="AH68" i="79"/>
  <c r="AI37" i="79"/>
  <c r="AJ84" i="79"/>
  <c r="AD33" i="79"/>
  <c r="AK75" i="79"/>
  <c r="AJ30" i="79"/>
  <c r="AH79" i="79"/>
  <c r="AA22" i="79"/>
  <c r="AC86" i="79"/>
  <c r="AD22" i="79"/>
  <c r="AB44" i="79"/>
  <c r="AB67" i="79"/>
  <c r="AH49" i="79"/>
  <c r="AD66" i="79"/>
  <c r="AG74" i="79"/>
  <c r="AH77" i="79"/>
  <c r="AD36" i="79"/>
  <c r="AA18" i="79"/>
  <c r="AI71" i="79"/>
  <c r="AC80" i="79"/>
  <c r="AH30" i="79"/>
  <c r="AD17" i="79"/>
  <c r="AF49" i="79"/>
  <c r="AA51" i="79"/>
  <c r="AI79" i="79"/>
  <c r="AI64" i="79"/>
  <c r="AC34" i="79"/>
  <c r="AC67" i="79"/>
  <c r="AA39" i="79"/>
  <c r="AK53" i="79"/>
  <c r="AK40" i="79"/>
  <c r="AA41" i="79"/>
  <c r="AH45" i="79"/>
  <c r="AK47" i="79"/>
  <c r="AH54" i="79"/>
  <c r="AE49" i="79"/>
  <c r="AB33" i="79"/>
  <c r="AK57" i="79"/>
  <c r="AJ85" i="79"/>
  <c r="AB65" i="79"/>
  <c r="AG16" i="79"/>
  <c r="AL19" i="79"/>
  <c r="AA89" i="79"/>
  <c r="AA64" i="79"/>
  <c r="AH62" i="79"/>
  <c r="AI27" i="79"/>
  <c r="AG81" i="79"/>
  <c r="AH76" i="79"/>
  <c r="AD27" i="79"/>
  <c r="AF46" i="79"/>
  <c r="AD47" i="79"/>
  <c r="AG21" i="79"/>
  <c r="AK16" i="79"/>
  <c r="AE77" i="79"/>
  <c r="AL91" i="79"/>
  <c r="AK54" i="79"/>
  <c r="AE11" i="79"/>
  <c r="AJ12" i="79"/>
  <c r="AI24" i="79"/>
  <c r="AC53" i="79"/>
  <c r="AI52" i="79"/>
  <c r="AF86" i="79"/>
  <c r="AK73" i="79"/>
  <c r="AF52" i="79"/>
  <c r="AL66" i="79"/>
  <c r="AE86" i="79"/>
  <c r="AJ22" i="79"/>
  <c r="AE17" i="79"/>
  <c r="AG48" i="79"/>
  <c r="AL11" i="79"/>
  <c r="AE66" i="79"/>
  <c r="AD63" i="79"/>
  <c r="AA16" i="79"/>
  <c r="AK83" i="79"/>
  <c r="AG89" i="79"/>
  <c r="AL31" i="79"/>
  <c r="AJ51" i="79"/>
  <c r="AJ37" i="79"/>
  <c r="AJ74" i="79"/>
  <c r="AE57" i="79"/>
  <c r="AH31" i="79"/>
  <c r="AE89" i="79"/>
  <c r="AB85" i="79"/>
  <c r="AH22" i="79"/>
  <c r="AC48" i="79"/>
  <c r="AI38" i="79"/>
  <c r="AD48" i="79"/>
  <c r="AK17" i="79"/>
  <c r="AG79" i="79"/>
  <c r="AL93" i="79"/>
  <c r="AI42" i="79"/>
  <c r="AF33" i="79"/>
  <c r="AJ40" i="79"/>
  <c r="AC69" i="79"/>
  <c r="AG49" i="79"/>
  <c r="AE56" i="79"/>
  <c r="AA11" i="79"/>
  <c r="AE68" i="79"/>
  <c r="AA87" i="79"/>
  <c r="AD59" i="79"/>
  <c r="AA58" i="79"/>
  <c r="AB62" i="79"/>
  <c r="AC71" i="79"/>
  <c r="AG69" i="79"/>
  <c r="AD51" i="79"/>
  <c r="AL76" i="79"/>
  <c r="AK51" i="79"/>
  <c r="AF40" i="79"/>
  <c r="AA66" i="79"/>
  <c r="AK76" i="79"/>
  <c r="AA32" i="79"/>
  <c r="AC84" i="79"/>
  <c r="AS89" i="79"/>
  <c r="AZ46" i="79"/>
  <c r="BA69" i="79"/>
  <c r="AU16" i="79"/>
  <c r="AT45" i="79"/>
  <c r="AS49" i="79"/>
  <c r="AR51" i="79"/>
  <c r="AX73" i="79"/>
  <c r="AV42" i="79"/>
  <c r="AW65" i="79"/>
  <c r="AU81" i="79"/>
  <c r="AX14" i="79"/>
  <c r="AW38" i="79"/>
  <c r="AW43" i="79"/>
  <c r="AX59" i="79"/>
  <c r="AM67" i="79"/>
  <c r="AP72" i="79"/>
  <c r="AZ83" i="79"/>
  <c r="AQ44" i="79"/>
  <c r="AY18" i="79"/>
  <c r="AT74" i="79"/>
  <c r="BA79" i="79"/>
  <c r="AZ62" i="79"/>
  <c r="AY8" i="79"/>
  <c r="AU67" i="79"/>
  <c r="AQ71" i="79"/>
  <c r="AS10" i="79"/>
  <c r="AS73" i="79"/>
  <c r="BA43" i="79"/>
  <c r="AT29" i="79"/>
  <c r="BA88" i="79"/>
  <c r="AW33" i="79"/>
  <c r="AZ36" i="79"/>
  <c r="AU48" i="79"/>
  <c r="AZ70" i="79"/>
  <c r="BA54" i="79"/>
  <c r="AV35" i="79"/>
  <c r="AS88" i="79"/>
  <c r="AV18" i="79"/>
  <c r="AY73" i="79"/>
  <c r="AV81" i="79"/>
  <c r="AX55" i="79"/>
  <c r="AW61" i="79"/>
  <c r="AS51" i="79"/>
  <c r="AU51" i="79"/>
  <c r="BA27" i="79"/>
  <c r="AZ79" i="79"/>
  <c r="BA76" i="79"/>
  <c r="AR87" i="79"/>
  <c r="AP53" i="79"/>
  <c r="AY6" i="79"/>
  <c r="AT34" i="79"/>
  <c r="AV14" i="79"/>
  <c r="AW14" i="79"/>
  <c r="AU65" i="79"/>
  <c r="AR8" i="79"/>
  <c r="AU76" i="79"/>
  <c r="AT73" i="79"/>
  <c r="AU43" i="79"/>
  <c r="AW10" i="79"/>
  <c r="AQ81" i="79"/>
  <c r="AQ93" i="79"/>
  <c r="AT11" i="79"/>
  <c r="AQ14" i="79"/>
  <c r="AV59" i="79"/>
  <c r="AQ90" i="79"/>
  <c r="AP52" i="79"/>
  <c r="AM57" i="79"/>
  <c r="AW9" i="79"/>
  <c r="AT64" i="79"/>
  <c r="AX28" i="79"/>
  <c r="AU77" i="79"/>
  <c r="AQ23" i="79"/>
  <c r="AG36" i="79"/>
  <c r="AB56" i="79"/>
  <c r="AH52" i="79"/>
  <c r="AI45" i="79"/>
  <c r="AH90" i="79"/>
  <c r="AH40" i="79"/>
  <c r="AD85" i="79"/>
  <c r="AD60" i="79"/>
  <c r="AI63" i="79"/>
  <c r="AG61" i="79"/>
  <c r="AL68" i="79"/>
  <c r="AC27" i="79"/>
  <c r="AI69" i="79"/>
  <c r="AK68" i="79"/>
  <c r="AL45" i="79"/>
  <c r="AL48" i="79"/>
  <c r="AF57" i="79"/>
  <c r="AB71" i="79"/>
  <c r="AC83" i="79"/>
  <c r="AC57" i="79"/>
  <c r="AB6" i="79"/>
  <c r="AS87" i="79"/>
  <c r="AM82" i="79"/>
  <c r="AT50" i="79"/>
  <c r="AW25" i="79"/>
  <c r="AZ76" i="79"/>
  <c r="AS63" i="79"/>
  <c r="AY48" i="79"/>
  <c r="AW70" i="79"/>
  <c r="AU74" i="79"/>
  <c r="AQ51" i="79"/>
  <c r="AR46" i="79"/>
  <c r="AQ55" i="79"/>
  <c r="BA64" i="79"/>
  <c r="AX22" i="79"/>
  <c r="AX35" i="79"/>
  <c r="AM25" i="79"/>
  <c r="AP32" i="79"/>
  <c r="AR94" i="79"/>
  <c r="AR35" i="79"/>
  <c r="AV79" i="79"/>
  <c r="AW56" i="79"/>
  <c r="AW19" i="79"/>
  <c r="AT67" i="79"/>
  <c r="BE83" i="79"/>
  <c r="AU7" i="79"/>
  <c r="AU52" i="79"/>
  <c r="BA22" i="79"/>
  <c r="AQ22" i="79"/>
  <c r="AP21" i="79"/>
  <c r="AV24" i="79"/>
  <c r="AS14" i="79"/>
  <c r="BA15" i="79"/>
  <c r="AU82" i="79"/>
  <c r="AM27" i="79"/>
  <c r="AP90" i="79"/>
  <c r="AP64" i="79"/>
  <c r="AV92" i="79"/>
  <c r="AU68" i="79"/>
  <c r="AW18" i="79"/>
  <c r="AR92" i="79"/>
  <c r="BA56" i="79"/>
  <c r="AY44" i="79"/>
  <c r="AT55" i="79"/>
  <c r="AQ46" i="79"/>
  <c r="AZ52" i="79"/>
  <c r="AT47" i="79"/>
  <c r="AS90" i="79"/>
  <c r="AY83" i="79"/>
  <c r="AZ30" i="79"/>
  <c r="AR37" i="79"/>
  <c r="AP88" i="79"/>
  <c r="AY12" i="79"/>
  <c r="AM70" i="79"/>
  <c r="AS6" i="79"/>
  <c r="AS32" i="79"/>
  <c r="AS16" i="79"/>
  <c r="AR30" i="79"/>
  <c r="AZ50" i="79"/>
  <c r="AP18" i="79"/>
  <c r="BA70" i="79"/>
  <c r="AS20" i="79"/>
  <c r="AQ12" i="79"/>
  <c r="AH17" i="79"/>
  <c r="AB90" i="79"/>
  <c r="AJ76" i="79"/>
  <c r="AL36" i="79"/>
  <c r="AL83" i="79"/>
  <c r="AJ66" i="79"/>
  <c r="AF90" i="79"/>
  <c r="AF12" i="79"/>
  <c r="AG44" i="79"/>
  <c r="AG91" i="79"/>
  <c r="AB48" i="79"/>
  <c r="AD81" i="79"/>
  <c r="AE32" i="79"/>
  <c r="AE34" i="79"/>
  <c r="AK87" i="79"/>
  <c r="AG11" i="79"/>
  <c r="AE42" i="79"/>
  <c r="AE84" i="79"/>
  <c r="AI30" i="79"/>
  <c r="AA79" i="79"/>
  <c r="AT78" i="79"/>
  <c r="AY14" i="79"/>
  <c r="AX26" i="79"/>
  <c r="AV8" i="79"/>
  <c r="AQ37" i="79"/>
  <c r="AV71" i="79"/>
  <c r="AR26" i="79"/>
  <c r="AZ53" i="79"/>
  <c r="AR64" i="79"/>
  <c r="AU86" i="79"/>
  <c r="AV31" i="79"/>
  <c r="AR67" i="79"/>
  <c r="AU89" i="79"/>
  <c r="AZ87" i="79"/>
  <c r="AZ29" i="79"/>
  <c r="AM65" i="79"/>
  <c r="AX12" i="79"/>
  <c r="AT94" i="79"/>
  <c r="AR75" i="79"/>
  <c r="AZ59" i="79"/>
  <c r="AV88" i="79"/>
  <c r="AY63" i="79"/>
  <c r="AV80" i="79"/>
  <c r="AR76" i="79"/>
  <c r="BA9" i="79"/>
  <c r="AQ67" i="79"/>
  <c r="AW39" i="79"/>
  <c r="AR93" i="79"/>
  <c r="BA17" i="79"/>
  <c r="BA84" i="79"/>
  <c r="AV56" i="79"/>
  <c r="BA91" i="79"/>
  <c r="AP68" i="79"/>
  <c r="AM74" i="79"/>
  <c r="AP6" i="79"/>
  <c r="AU17" i="79"/>
  <c r="AX84" i="79"/>
  <c r="AY22" i="79"/>
  <c r="AU44" i="79"/>
  <c r="AX49" i="79"/>
  <c r="AW69" i="79"/>
  <c r="AT61" i="79"/>
  <c r="AQ92" i="79"/>
  <c r="AY78" i="79"/>
  <c r="AW73" i="79"/>
  <c r="AQ9" i="79"/>
  <c r="AT77" i="79"/>
  <c r="AY32" i="79"/>
  <c r="AS18" i="79"/>
  <c r="BA11" i="79"/>
  <c r="AZ42" i="79"/>
  <c r="AM92" i="79"/>
  <c r="AP82" i="79"/>
  <c r="AU71" i="79"/>
  <c r="AY33" i="79"/>
  <c r="AU69" i="79"/>
  <c r="AZ45" i="79"/>
  <c r="AV27" i="79"/>
  <c r="AW88" i="79"/>
  <c r="AV22" i="79"/>
  <c r="AW11" i="79"/>
  <c r="AW44" i="79"/>
  <c r="AI66" i="79"/>
  <c r="AL35" i="79"/>
  <c r="AE76" i="79"/>
  <c r="AB82" i="79"/>
  <c r="AI33" i="79"/>
  <c r="AJ86" i="79"/>
  <c r="AG92" i="79"/>
  <c r="AA53" i="79"/>
  <c r="AH33" i="79"/>
  <c r="AF45" i="79"/>
  <c r="AA45" i="79"/>
  <c r="AK64" i="79"/>
  <c r="AF87" i="79"/>
  <c r="AC25" i="79"/>
  <c r="AK12" i="79"/>
  <c r="AJ65" i="79"/>
  <c r="AI76" i="79"/>
  <c r="AH38" i="79"/>
  <c r="AJ26" i="79"/>
  <c r="AU64" i="79"/>
  <c r="AR28" i="79"/>
  <c r="AT81" i="79"/>
  <c r="AY69" i="79"/>
  <c r="BA45" i="79"/>
  <c r="AQ73" i="79"/>
  <c r="AZ7" i="79"/>
  <c r="AU50" i="79"/>
  <c r="AQ11" i="79"/>
  <c r="AU75" i="79"/>
  <c r="AP89" i="79"/>
  <c r="BA8" i="79"/>
  <c r="AT43" i="79"/>
  <c r="AS79" i="79"/>
  <c r="AS11" i="79"/>
  <c r="AM36" i="79"/>
  <c r="AY36" i="79"/>
  <c r="AZ6" i="79"/>
  <c r="AY82" i="79"/>
  <c r="AV12" i="79"/>
  <c r="AX34" i="79"/>
  <c r="AP46" i="79"/>
  <c r="BA60" i="79"/>
  <c r="BA68" i="79"/>
  <c r="AW47" i="79"/>
  <c r="AX8" i="79"/>
  <c r="AV83" i="79"/>
  <c r="AP42" i="79"/>
  <c r="AR73" i="79"/>
  <c r="AX18" i="79"/>
  <c r="AU41" i="79"/>
  <c r="AV40" i="79"/>
  <c r="AP49" i="79"/>
  <c r="AM56" i="79"/>
  <c r="AV95" i="79"/>
  <c r="AQ85" i="79"/>
  <c r="AZ66" i="79"/>
  <c r="AS17" i="79"/>
  <c r="AZ15" i="79"/>
  <c r="BA81" i="79"/>
  <c r="AV32" i="79"/>
  <c r="BA89" i="79"/>
  <c r="BA51" i="79"/>
  <c r="AQ59" i="79"/>
  <c r="BE79" i="79"/>
  <c r="AR86" i="79"/>
  <c r="AZ9" i="79"/>
  <c r="AS47" i="79"/>
  <c r="AQ76" i="79"/>
  <c r="AZ74" i="79"/>
  <c r="BA77" i="79"/>
  <c r="AZ43" i="79"/>
  <c r="BA36" i="79"/>
  <c r="AQ84" i="79"/>
  <c r="AW68" i="79"/>
  <c r="BA72" i="79"/>
  <c r="AX25" i="79"/>
  <c r="AT46" i="79"/>
  <c r="AW87" i="79"/>
  <c r="AV34" i="79"/>
  <c r="AQ41" i="79"/>
  <c r="AR33" i="79"/>
  <c r="AF18" i="79"/>
  <c r="AI23" i="79"/>
  <c r="AC52" i="79"/>
  <c r="AK92" i="79"/>
  <c r="AJ89" i="79"/>
  <c r="AA44" i="79"/>
  <c r="AF42" i="79"/>
  <c r="AK69" i="79"/>
  <c r="AC35" i="79"/>
  <c r="AA54" i="79"/>
  <c r="AH61" i="79"/>
  <c r="AJ63" i="79"/>
  <c r="AF60" i="79"/>
  <c r="AK32" i="79"/>
  <c r="AA12" i="79"/>
  <c r="AI40" i="79"/>
  <c r="AI75" i="79"/>
  <c r="AI22" i="79"/>
  <c r="AL52" i="79"/>
  <c r="AJ23" i="79"/>
  <c r="AI6" i="79"/>
  <c r="AF47" i="79"/>
  <c r="BA52" i="79"/>
  <c r="AZ89" i="79"/>
  <c r="AW62" i="79"/>
  <c r="AR20" i="79"/>
  <c r="AR39" i="79"/>
  <c r="AX21" i="79"/>
  <c r="AT87" i="79"/>
  <c r="AT83" i="79"/>
  <c r="AV61" i="79"/>
  <c r="AZ13" i="79"/>
  <c r="AX88" i="79"/>
  <c r="AS53" i="79"/>
  <c r="AY68" i="79"/>
  <c r="AT90" i="79"/>
  <c r="AM35" i="79"/>
  <c r="AM47" i="79"/>
  <c r="BA24" i="79"/>
  <c r="AU72" i="79"/>
  <c r="BA35" i="79"/>
  <c r="AQ43" i="79"/>
  <c r="AT49" i="79"/>
  <c r="AW54" i="79"/>
  <c r="AV69" i="79"/>
  <c r="AR57" i="79"/>
  <c r="AT16" i="79"/>
  <c r="AS80" i="79"/>
  <c r="AV75" i="79"/>
  <c r="AP24" i="79"/>
  <c r="AQ75" i="79"/>
  <c r="BA67" i="79"/>
  <c r="AS40" i="79"/>
  <c r="AM80" i="79"/>
  <c r="AR11" i="79"/>
  <c r="AX95" i="79"/>
  <c r="AR71" i="79"/>
  <c r="AU54" i="79"/>
  <c r="AP92" i="79"/>
  <c r="AQ13" i="79"/>
  <c r="AX30" i="79"/>
  <c r="AQ78" i="79"/>
  <c r="BA58" i="79"/>
  <c r="AU49" i="79"/>
  <c r="BA86" i="79"/>
  <c r="AX37" i="79"/>
  <c r="AU14" i="79"/>
  <c r="AX24" i="79"/>
  <c r="AV52" i="79"/>
  <c r="AV26" i="79"/>
  <c r="AL82" i="79"/>
  <c r="AC23" i="79"/>
  <c r="AH41" i="79"/>
  <c r="AF56" i="79"/>
  <c r="AE69" i="79"/>
  <c r="AI17" i="79"/>
  <c r="AE39" i="79"/>
  <c r="AH85" i="79"/>
  <c r="AB22" i="79"/>
  <c r="AF64" i="79"/>
  <c r="AC66" i="79"/>
  <c r="AB76" i="79"/>
  <c r="AG80" i="79"/>
  <c r="AL71" i="79"/>
  <c r="AL67" i="79"/>
  <c r="AD70" i="79"/>
  <c r="AH88" i="79"/>
  <c r="AI29" i="79"/>
  <c r="AD88" i="79"/>
  <c r="AK66" i="79"/>
  <c r="AD6" i="79"/>
  <c r="AA83" i="79"/>
  <c r="AZ21" i="79"/>
  <c r="AS42" i="79"/>
  <c r="AT85" i="79"/>
  <c r="AW24" i="79"/>
  <c r="AS44" i="79"/>
  <c r="AZ11" i="79"/>
  <c r="BA16" i="79"/>
  <c r="AZ75" i="79"/>
  <c r="AT31" i="79"/>
  <c r="AR80" i="79"/>
  <c r="AU61" i="79"/>
  <c r="AU32" i="79"/>
  <c r="AS66" i="79"/>
  <c r="BA38" i="79"/>
  <c r="AP61" i="79"/>
  <c r="BA20" i="79"/>
  <c r="AR6" i="79"/>
  <c r="AY37" i="79"/>
  <c r="AX38" i="79"/>
  <c r="AV63" i="79"/>
  <c r="BA83" i="79"/>
  <c r="AX83" i="79"/>
  <c r="AS12" i="79"/>
  <c r="AT21" i="79"/>
  <c r="AR63" i="79"/>
  <c r="BA85" i="79"/>
  <c r="AV64" i="79"/>
  <c r="AU36" i="79"/>
  <c r="AY7" i="79"/>
  <c r="AX60" i="79"/>
  <c r="AT19" i="79"/>
  <c r="AW27" i="79"/>
  <c r="BA28" i="79"/>
  <c r="AP71" i="79"/>
  <c r="AU95" i="79"/>
  <c r="AP81" i="79"/>
  <c r="AZ23" i="79"/>
  <c r="BA32" i="79"/>
  <c r="AV19" i="79"/>
  <c r="AU56" i="79"/>
  <c r="AP27" i="79"/>
  <c r="AV66" i="79"/>
  <c r="AR58" i="79"/>
  <c r="AW84" i="79"/>
  <c r="AS8" i="79"/>
  <c r="AX70" i="79"/>
  <c r="AS74" i="79"/>
  <c r="AQ57" i="79"/>
  <c r="AV67" i="79"/>
  <c r="AL6" i="79"/>
  <c r="AC11" i="79"/>
  <c r="AD80" i="79"/>
  <c r="AC50" i="79"/>
  <c r="AE21" i="79"/>
  <c r="AA40" i="79"/>
  <c r="AK70" i="79"/>
  <c r="AH84" i="79"/>
  <c r="AG39" i="79"/>
  <c r="AD37" i="79"/>
  <c r="AJ69" i="79"/>
  <c r="AC63" i="79"/>
  <c r="AA68" i="79"/>
  <c r="AI48" i="79"/>
  <c r="AH12" i="79"/>
  <c r="AF85" i="79"/>
  <c r="AJ11" i="79"/>
  <c r="AK93" i="79"/>
  <c r="AE73" i="79"/>
  <c r="AF84" i="79"/>
  <c r="AB37" i="79"/>
  <c r="AA6" i="79"/>
  <c r="AT70" i="79"/>
  <c r="AV55" i="79"/>
  <c r="AT92" i="79"/>
  <c r="AY81" i="79"/>
  <c r="AQ86" i="79"/>
  <c r="AW15" i="79"/>
  <c r="AR88" i="79"/>
  <c r="AR41" i="79"/>
  <c r="AY65" i="79"/>
  <c r="AW67" i="79"/>
  <c r="AX45" i="79"/>
  <c r="AP25" i="79"/>
  <c r="AQ64" i="79"/>
  <c r="AV72" i="79"/>
  <c r="AP29" i="79"/>
  <c r="AU70" i="79"/>
  <c r="AZ91" i="79"/>
  <c r="AU27" i="79"/>
  <c r="AX52" i="79"/>
  <c r="AV36" i="79"/>
  <c r="AY41" i="79"/>
  <c r="AX31" i="79"/>
  <c r="AY30" i="79"/>
  <c r="BA7" i="79"/>
  <c r="AW64" i="79"/>
  <c r="AU85" i="79"/>
  <c r="AT72" i="79"/>
  <c r="BA80" i="79"/>
  <c r="AV33" i="79"/>
  <c r="BA50" i="79"/>
  <c r="AY28" i="79"/>
  <c r="AS82" i="79"/>
  <c r="AY56" i="79"/>
  <c r="AU33" i="79"/>
  <c r="AR79" i="79"/>
  <c r="AT28" i="79"/>
  <c r="AR14" i="79"/>
  <c r="AX10" i="79"/>
  <c r="AY90" i="79"/>
  <c r="AU87" i="79"/>
  <c r="AY91" i="79"/>
  <c r="AR38" i="79"/>
  <c r="AY53" i="79"/>
  <c r="AR66" i="79"/>
  <c r="AU91" i="79"/>
  <c r="AT41" i="79"/>
  <c r="AY61" i="79"/>
  <c r="AT86" i="79"/>
  <c r="AC6" i="79"/>
  <c r="AB43" i="79"/>
  <c r="AL73" i="79"/>
  <c r="AJ75" i="79"/>
  <c r="AL79" i="79"/>
  <c r="AF91" i="79"/>
  <c r="AB59" i="79"/>
  <c r="AF27" i="79"/>
  <c r="AA59" i="79"/>
  <c r="AF93" i="79"/>
  <c r="AD65" i="79"/>
  <c r="AA75" i="79"/>
  <c r="AD61" i="79"/>
  <c r="AG59" i="79"/>
  <c r="AF68" i="79"/>
  <c r="AD74" i="79"/>
  <c r="AE48" i="79"/>
  <c r="AI85" i="79"/>
  <c r="AD82" i="79"/>
  <c r="AA71" i="79"/>
  <c r="AA82" i="79"/>
  <c r="AQ10" i="79"/>
  <c r="AY21" i="79"/>
  <c r="AV48" i="79"/>
  <c r="AR32" i="79"/>
  <c r="AW46" i="79"/>
  <c r="AT93" i="79"/>
  <c r="AV74" i="79"/>
  <c r="AT44" i="79"/>
  <c r="AQ16" i="79"/>
  <c r="AZ67" i="79"/>
  <c r="AU90" i="79"/>
  <c r="AR60" i="79"/>
  <c r="AT52" i="79"/>
  <c r="AW60" i="79"/>
  <c r="AP67" i="79"/>
  <c r="AV21" i="79"/>
  <c r="AR69" i="79"/>
  <c r="AV47" i="79"/>
  <c r="AS68" i="79"/>
  <c r="AY79" i="79"/>
  <c r="BA87" i="79"/>
  <c r="AZ65" i="79"/>
  <c r="AV89" i="79"/>
  <c r="AP70" i="79"/>
  <c r="AW23" i="79"/>
  <c r="AP10" i="79"/>
  <c r="AP34" i="79"/>
  <c r="AZ37" i="79"/>
  <c r="AQ74" i="79"/>
  <c r="AY34" i="79"/>
  <c r="AT56" i="79"/>
  <c r="AX75" i="79"/>
  <c r="AW41" i="79"/>
  <c r="BA29" i="79"/>
  <c r="AY62" i="79"/>
  <c r="AQ25" i="79"/>
  <c r="AQ15" i="79"/>
  <c r="AP20" i="79"/>
  <c r="AQ18" i="79"/>
  <c r="AS15" i="79"/>
  <c r="AY67" i="79"/>
  <c r="AZ33" i="79"/>
  <c r="AV70" i="79"/>
  <c r="AM40" i="79"/>
  <c r="AM17" i="79"/>
  <c r="AV77" i="79"/>
  <c r="AX27" i="79"/>
  <c r="AY42" i="79"/>
  <c r="AT22" i="79"/>
  <c r="BA62" i="79"/>
  <c r="AX36" i="79"/>
  <c r="AS19" i="79"/>
  <c r="AZ40" i="79"/>
  <c r="AZ51" i="79"/>
  <c r="AS71" i="79"/>
  <c r="AV68" i="79"/>
  <c r="AR89" i="79"/>
  <c r="AY25" i="79"/>
  <c r="AW53" i="79"/>
  <c r="AM86" i="79"/>
  <c r="BE32" i="79"/>
  <c r="AP33" i="79"/>
  <c r="AQ39" i="79"/>
  <c r="AX76" i="79"/>
  <c r="AY10" i="79"/>
  <c r="AX78" i="79"/>
  <c r="AY50" i="79"/>
  <c r="AT63" i="79"/>
  <c r="AX66" i="79"/>
  <c r="AS85" i="79"/>
  <c r="AT10" i="79"/>
  <c r="AT15" i="79"/>
  <c r="AQ54" i="79"/>
  <c r="AW35" i="79"/>
  <c r="AX82" i="79"/>
  <c r="AZ34" i="79"/>
  <c r="AW37" i="79"/>
  <c r="AP65" i="79"/>
  <c r="AU83" i="79"/>
  <c r="AU94" i="79"/>
  <c r="AZ84" i="79"/>
  <c r="BA14" i="79"/>
  <c r="AX47" i="79"/>
  <c r="BA74" i="79"/>
  <c r="AX67" i="79"/>
  <c r="AZ69" i="79"/>
  <c r="AT58" i="79"/>
  <c r="AV62" i="79"/>
  <c r="AV73" i="79"/>
  <c r="AV44" i="79"/>
  <c r="AZ22" i="79"/>
  <c r="BA57" i="79"/>
  <c r="AU25" i="79"/>
  <c r="AU29" i="79"/>
  <c r="AV57" i="79"/>
  <c r="AR12" i="79"/>
  <c r="AM68" i="79"/>
  <c r="AM50" i="79"/>
  <c r="AM93" i="79"/>
  <c r="AM84" i="79"/>
  <c r="AV6" i="79"/>
  <c r="AS84" i="79"/>
  <c r="AM52" i="79"/>
  <c r="BE33" i="79"/>
  <c r="BB44" i="79"/>
  <c r="BB18" i="79"/>
  <c r="BB70" i="79"/>
  <c r="BB83" i="79"/>
  <c r="BB80" i="79"/>
  <c r="BB65" i="79"/>
  <c r="BB56" i="79"/>
  <c r="BB12" i="79"/>
  <c r="BB16" i="79"/>
  <c r="BB26" i="79"/>
  <c r="BB95" i="79"/>
  <c r="BK44" i="79"/>
  <c r="BL68" i="79"/>
  <c r="BI92" i="79"/>
  <c r="BM53" i="79"/>
  <c r="BL90" i="79"/>
  <c r="BJ95" i="79"/>
  <c r="BO32" i="79"/>
  <c r="BP32" i="79"/>
  <c r="BH71" i="79"/>
  <c r="BJ39" i="79"/>
  <c r="BM63" i="79"/>
  <c r="BM20" i="79"/>
  <c r="BI35" i="79"/>
  <c r="BI40" i="79"/>
  <c r="BJ30" i="79"/>
  <c r="BM72" i="79"/>
  <c r="BO21" i="79"/>
  <c r="AZ47" i="79"/>
  <c r="AV20" i="79"/>
  <c r="AR53" i="79"/>
  <c r="AX62" i="79"/>
  <c r="AV58" i="79"/>
  <c r="AX42" i="79"/>
  <c r="AP78" i="79"/>
  <c r="AR10" i="79"/>
  <c r="AS43" i="79"/>
  <c r="AS23" i="79"/>
  <c r="AY15" i="79"/>
  <c r="AQ65" i="79"/>
  <c r="AP74" i="79"/>
  <c r="AZ85" i="79"/>
  <c r="AQ35" i="79"/>
  <c r="AY43" i="79"/>
  <c r="AX23" i="79"/>
  <c r="AM89" i="79"/>
  <c r="AY59" i="79"/>
  <c r="AP50" i="79"/>
  <c r="AY40" i="79"/>
  <c r="AT42" i="79"/>
  <c r="BA33" i="79"/>
  <c r="AW72" i="79"/>
  <c r="AZ14" i="79"/>
  <c r="BA12" i="79"/>
  <c r="BH59" i="79"/>
  <c r="AW71" i="79"/>
  <c r="AR61" i="79"/>
  <c r="AY54" i="79"/>
  <c r="AU53" i="79"/>
  <c r="AS37" i="79"/>
  <c r="AS35" i="79"/>
  <c r="AY71" i="79"/>
  <c r="AQ29" i="79"/>
  <c r="AP38" i="79"/>
  <c r="BA44" i="79"/>
  <c r="AV28" i="79"/>
  <c r="AT12" i="79"/>
  <c r="AP85" i="79"/>
  <c r="AZ8" i="79"/>
  <c r="AS56" i="79"/>
  <c r="AU37" i="79"/>
  <c r="AU88" i="79"/>
  <c r="AP59" i="79"/>
  <c r="AR54" i="79"/>
  <c r="AQ27" i="79"/>
  <c r="AY84" i="79"/>
  <c r="AT33" i="79"/>
  <c r="AX44" i="79"/>
  <c r="AY38" i="79"/>
  <c r="AR78" i="79"/>
  <c r="AX16" i="79"/>
  <c r="AU8" i="79"/>
  <c r="AP19" i="79"/>
  <c r="AR59" i="79"/>
  <c r="AY92" i="79"/>
  <c r="AS64" i="79"/>
  <c r="AZ20" i="79"/>
  <c r="BA59" i="79"/>
  <c r="BA40" i="79"/>
  <c r="AQ19" i="79"/>
  <c r="AU11" i="79"/>
  <c r="AS86" i="79"/>
  <c r="AX91" i="79"/>
  <c r="AU66" i="79"/>
  <c r="AQ77" i="79"/>
  <c r="AX15" i="79"/>
  <c r="AM83" i="79"/>
  <c r="AS59" i="79"/>
  <c r="BA6" i="79"/>
  <c r="AT23" i="79"/>
  <c r="AZ77" i="79"/>
  <c r="AR48" i="79"/>
  <c r="AQ49" i="79"/>
  <c r="AT37" i="79"/>
  <c r="AR36" i="79"/>
  <c r="AY87" i="79"/>
  <c r="BA26" i="79"/>
  <c r="AS28" i="79"/>
  <c r="AQ87" i="79"/>
  <c r="AX93" i="79"/>
  <c r="AU35" i="79"/>
  <c r="AX51" i="79"/>
  <c r="AX72" i="79"/>
  <c r="AP55" i="79"/>
  <c r="AM24" i="79"/>
  <c r="AM77" i="79"/>
  <c r="AM69" i="79"/>
  <c r="AT6" i="79"/>
  <c r="AM62" i="79"/>
  <c r="AX13" i="79"/>
  <c r="AM73" i="79"/>
  <c r="AM48" i="79"/>
  <c r="BE59" i="79"/>
  <c r="BB62" i="79"/>
  <c r="BB50" i="79"/>
  <c r="BB73" i="79"/>
  <c r="BB25" i="79"/>
  <c r="BB93" i="79"/>
  <c r="BB71" i="79"/>
  <c r="BB54" i="79"/>
  <c r="BB67" i="79"/>
  <c r="BB42" i="79"/>
  <c r="BB30" i="79"/>
  <c r="BI31" i="79"/>
  <c r="BO28" i="79"/>
  <c r="BH67" i="79"/>
  <c r="BG42" i="79"/>
  <c r="BG65" i="79"/>
  <c r="BL46" i="79"/>
  <c r="BF61" i="79"/>
  <c r="BN23" i="79"/>
  <c r="BG49" i="79"/>
  <c r="AW86" i="79"/>
  <c r="AT71" i="79"/>
  <c r="AW92" i="79"/>
  <c r="AV29" i="79"/>
  <c r="AR34" i="79"/>
  <c r="AR23" i="79"/>
  <c r="AM6" i="79"/>
  <c r="AP39" i="79"/>
  <c r="AT17" i="79"/>
  <c r="AZ56" i="79"/>
  <c r="AR62" i="79"/>
  <c r="AW16" i="79"/>
  <c r="AS24" i="79"/>
  <c r="AY49" i="79"/>
  <c r="AP58" i="79"/>
  <c r="AU40" i="79"/>
  <c r="AU10" i="79"/>
  <c r="AP43" i="79"/>
  <c r="AY94" i="79"/>
  <c r="AT25" i="79"/>
  <c r="AZ19" i="79"/>
  <c r="AW81" i="79"/>
  <c r="AV15" i="79"/>
  <c r="AW93" i="79"/>
  <c r="AT80" i="79"/>
  <c r="AP76" i="79"/>
  <c r="AW76" i="79"/>
  <c r="AU58" i="79"/>
  <c r="AY75" i="79"/>
  <c r="AU93" i="79"/>
  <c r="AX68" i="79"/>
  <c r="AZ93" i="79"/>
  <c r="AR44" i="79"/>
  <c r="AP75" i="79"/>
  <c r="AM32" i="79"/>
  <c r="AR15" i="79"/>
  <c r="AU13" i="79"/>
  <c r="AR82" i="79"/>
  <c r="AX63" i="79"/>
  <c r="AQ24" i="79"/>
  <c r="AV45" i="79"/>
  <c r="AT36" i="79"/>
  <c r="AZ72" i="79"/>
  <c r="AV9" i="79"/>
  <c r="AU38" i="79"/>
  <c r="AQ58" i="79"/>
  <c r="AW12" i="79"/>
  <c r="AV41" i="79"/>
  <c r="AX43" i="79"/>
  <c r="AU60" i="79"/>
  <c r="AP41" i="79"/>
  <c r="AS92" i="79"/>
  <c r="AY60" i="79"/>
  <c r="BA47" i="79"/>
  <c r="AZ68" i="79"/>
  <c r="AZ24" i="79"/>
  <c r="AW90" i="79"/>
  <c r="AT53" i="79"/>
  <c r="AQ38" i="79"/>
  <c r="AY39" i="79"/>
  <c r="AT18" i="79"/>
  <c r="AP28" i="79"/>
  <c r="AP8" i="79"/>
  <c r="AT76" i="79"/>
  <c r="AW55" i="79"/>
  <c r="AX74" i="79"/>
  <c r="AT68" i="79"/>
  <c r="AQ63" i="79"/>
  <c r="BA93" i="79"/>
  <c r="AP79" i="79"/>
  <c r="AQ94" i="79"/>
  <c r="AR47" i="79"/>
  <c r="AS55" i="79"/>
  <c r="AV54" i="79"/>
  <c r="AW30" i="79"/>
  <c r="AX92" i="79"/>
  <c r="AY88" i="79"/>
  <c r="AS13" i="79"/>
  <c r="AR40" i="79"/>
  <c r="AR22" i="79"/>
  <c r="AW31" i="79"/>
  <c r="AT65" i="79"/>
  <c r="AY31" i="79"/>
  <c r="AQ52" i="79"/>
  <c r="AV38" i="79"/>
  <c r="AQ79" i="79"/>
  <c r="AS83" i="79"/>
  <c r="AQ95" i="79"/>
  <c r="BA21" i="79"/>
  <c r="AM45" i="79"/>
  <c r="AU84" i="79"/>
  <c r="AX90" i="79"/>
  <c r="AM44" i="79"/>
  <c r="BB9" i="79"/>
  <c r="BB7" i="79"/>
  <c r="BB76" i="79"/>
  <c r="BB91" i="79"/>
  <c r="BB23" i="79"/>
  <c r="BB43" i="79"/>
  <c r="BB74" i="79"/>
  <c r="BB60" i="79"/>
  <c r="BB52" i="79"/>
  <c r="BB66" i="79"/>
  <c r="BB28" i="79"/>
  <c r="AM49" i="79"/>
  <c r="AT62" i="79"/>
  <c r="AZ61" i="79"/>
  <c r="AM66" i="79"/>
  <c r="AX53" i="79"/>
  <c r="AP86" i="79"/>
  <c r="AP94" i="79"/>
  <c r="AX69" i="79"/>
  <c r="BA10" i="79"/>
  <c r="AZ88" i="79"/>
  <c r="AZ78" i="79"/>
  <c r="AU21" i="79"/>
  <c r="AT30" i="79"/>
  <c r="AW78" i="79"/>
  <c r="AY17" i="79"/>
  <c r="AY77" i="79"/>
  <c r="AM23" i="79"/>
  <c r="AY95" i="79"/>
  <c r="AX94" i="79"/>
  <c r="AV37" i="79"/>
  <c r="AP93" i="79"/>
  <c r="AS61" i="79"/>
  <c r="AW50" i="79"/>
  <c r="AS41" i="79"/>
  <c r="AZ48" i="79"/>
  <c r="BA49" i="79"/>
  <c r="AT24" i="79"/>
  <c r="AU55" i="79"/>
  <c r="AR27" i="79"/>
  <c r="AU42" i="79"/>
  <c r="AS34" i="79"/>
  <c r="AR25" i="79"/>
  <c r="AP23" i="79"/>
  <c r="AM26" i="79"/>
  <c r="AP60" i="79"/>
  <c r="AQ66" i="79"/>
  <c r="AP11" i="79"/>
  <c r="AP17" i="79"/>
  <c r="AU73" i="79"/>
  <c r="AW13" i="79"/>
  <c r="AT82" i="79"/>
  <c r="AP36" i="79"/>
  <c r="AS81" i="79"/>
  <c r="AQ62" i="79"/>
  <c r="AV10" i="79"/>
  <c r="AQ47" i="79"/>
  <c r="AY72" i="79"/>
  <c r="AU12" i="79"/>
  <c r="AQ61" i="79"/>
  <c r="AY46" i="79"/>
  <c r="AM18" i="79"/>
  <c r="AT59" i="79"/>
  <c r="AS60" i="79"/>
  <c r="AY66" i="79"/>
  <c r="AM71" i="79"/>
  <c r="AX64" i="79"/>
  <c r="AY76" i="79"/>
  <c r="AX71" i="79"/>
  <c r="AZ86" i="79"/>
  <c r="AY70" i="79"/>
  <c r="AU46" i="79"/>
  <c r="AX11" i="79"/>
  <c r="AW57" i="79"/>
  <c r="AV53" i="79"/>
  <c r="AR43" i="79"/>
  <c r="AQ33" i="79"/>
  <c r="AT57" i="79"/>
  <c r="AX89" i="79"/>
  <c r="AM64" i="79"/>
  <c r="BA78" i="79"/>
  <c r="AZ44" i="79"/>
  <c r="BA48" i="79"/>
  <c r="AY85" i="79"/>
  <c r="AX48" i="79"/>
  <c r="AX80" i="79"/>
  <c r="AT54" i="79"/>
  <c r="AT75" i="79"/>
  <c r="AV46" i="79"/>
  <c r="AQ60" i="79"/>
  <c r="AU79" i="79"/>
  <c r="AT66" i="79"/>
  <c r="BA55" i="79"/>
  <c r="AT79" i="79"/>
  <c r="AQ68" i="79"/>
  <c r="AX40" i="79"/>
  <c r="AU47" i="79"/>
  <c r="AU59" i="79"/>
  <c r="AS95" i="79"/>
  <c r="AU18" i="79"/>
  <c r="AM81" i="79"/>
  <c r="AR85" i="79"/>
  <c r="AM38" i="79"/>
  <c r="AM54" i="79"/>
  <c r="BB17" i="79"/>
  <c r="BB31" i="79"/>
  <c r="BB81" i="79"/>
  <c r="BB20" i="79"/>
  <c r="BB49" i="79"/>
  <c r="BB63" i="79"/>
  <c r="BB64" i="79"/>
  <c r="BE72" i="79"/>
  <c r="BB46" i="79"/>
  <c r="BB48" i="79"/>
  <c r="BB41" i="79"/>
  <c r="AZ54" i="79"/>
  <c r="AT91" i="79"/>
  <c r="AZ31" i="79"/>
  <c r="AW20" i="79"/>
  <c r="AM43" i="79"/>
  <c r="AR17" i="79"/>
  <c r="AT40" i="79"/>
  <c r="AR91" i="79"/>
  <c r="BA30" i="79"/>
  <c r="AY19" i="79"/>
  <c r="AS21" i="79"/>
  <c r="AU26" i="79"/>
  <c r="AX85" i="79"/>
  <c r="AY74" i="79"/>
  <c r="AW83" i="79"/>
  <c r="AR9" i="79"/>
  <c r="AP9" i="79"/>
  <c r="AW95" i="79"/>
  <c r="AP31" i="79"/>
  <c r="AY47" i="79"/>
  <c r="AR29" i="79"/>
  <c r="AX50" i="79"/>
  <c r="AZ80" i="79"/>
  <c r="AR52" i="79"/>
  <c r="AU63" i="79"/>
  <c r="AW89" i="79"/>
  <c r="AS36" i="79"/>
  <c r="AZ71" i="79"/>
  <c r="AZ57" i="79"/>
  <c r="AR72" i="79"/>
  <c r="AW91" i="79"/>
  <c r="AZ26" i="79"/>
  <c r="AW63" i="79"/>
  <c r="AP51" i="79"/>
  <c r="AR83" i="79"/>
  <c r="AZ27" i="79"/>
  <c r="AW34" i="79"/>
  <c r="AR31" i="79"/>
  <c r="BA53" i="79"/>
  <c r="AV43" i="79"/>
  <c r="AP62" i="79"/>
  <c r="AR65" i="79"/>
  <c r="AV11" i="79"/>
  <c r="AW66" i="79"/>
  <c r="AV60" i="79"/>
  <c r="AY29" i="79"/>
  <c r="AZ12" i="79"/>
  <c r="AW58" i="79"/>
  <c r="AY11" i="79"/>
  <c r="AQ36" i="79"/>
  <c r="AP35" i="79"/>
  <c r="AY26" i="79"/>
  <c r="AP84" i="79"/>
  <c r="BA63" i="79"/>
  <c r="AV76" i="79"/>
  <c r="AV90" i="79"/>
  <c r="AY13" i="79"/>
  <c r="AR7" i="79"/>
  <c r="AY86" i="79"/>
  <c r="AT35" i="79"/>
  <c r="AW48" i="79"/>
  <c r="AU78" i="79"/>
  <c r="AZ58" i="79"/>
  <c r="AY52" i="79"/>
  <c r="BA66" i="79"/>
  <c r="AR13" i="79"/>
  <c r="AX46" i="79"/>
  <c r="AP83" i="79"/>
  <c r="AM16" i="79"/>
  <c r="AS30" i="79"/>
  <c r="AY58" i="79"/>
  <c r="AY35" i="79"/>
  <c r="AT27" i="79"/>
  <c r="BA19" i="79"/>
  <c r="AW75" i="79"/>
  <c r="AU31" i="79"/>
  <c r="AS9" i="79"/>
  <c r="AX86" i="79"/>
  <c r="BA41" i="79"/>
  <c r="AU28" i="79"/>
  <c r="AZ35" i="79"/>
  <c r="BA75" i="79"/>
  <c r="AQ34" i="79"/>
  <c r="AV30" i="79"/>
  <c r="AQ42" i="79"/>
  <c r="AM79" i="79"/>
  <c r="AM33" i="79"/>
  <c r="BA95" i="79"/>
  <c r="AQ30" i="79"/>
  <c r="AM21" i="79"/>
  <c r="AM75" i="79"/>
  <c r="AM90" i="79"/>
  <c r="AM39" i="79"/>
  <c r="BB21" i="79"/>
  <c r="BB88" i="79"/>
  <c r="BB45" i="79"/>
  <c r="BB92" i="79"/>
  <c r="BB36" i="79"/>
  <c r="BB19" i="79"/>
  <c r="BB86" i="79"/>
  <c r="BB10" i="79"/>
  <c r="BB47" i="79"/>
  <c r="BB69" i="79"/>
  <c r="BB94" i="79"/>
  <c r="AT9" i="79"/>
  <c r="AS94" i="79"/>
  <c r="AP91" i="79"/>
  <c r="AP12" i="79"/>
  <c r="AU9" i="79"/>
  <c r="AW28" i="79"/>
  <c r="AP22" i="79"/>
  <c r="AQ83" i="79"/>
  <c r="AU24" i="79"/>
  <c r="AR68" i="79"/>
  <c r="AY93" i="79"/>
  <c r="AS33" i="79"/>
  <c r="AU22" i="79"/>
  <c r="AV84" i="79"/>
  <c r="AT84" i="79"/>
  <c r="AT26" i="79"/>
  <c r="AS22" i="79"/>
  <c r="AM63" i="79"/>
  <c r="AM46" i="79"/>
  <c r="AP95" i="79"/>
  <c r="BA25" i="79"/>
  <c r="AX87" i="79"/>
  <c r="AV7" i="79"/>
  <c r="BA90" i="79"/>
  <c r="AW40" i="79"/>
  <c r="AU62" i="79"/>
  <c r="AT14" i="79"/>
  <c r="AW82" i="79"/>
  <c r="AV13" i="79"/>
  <c r="AS46" i="79"/>
  <c r="AQ21" i="79"/>
  <c r="BA82" i="79"/>
  <c r="AY51" i="79"/>
  <c r="AX65" i="79"/>
  <c r="AU34" i="79"/>
  <c r="AR84" i="79"/>
  <c r="AY57" i="79"/>
  <c r="AX7" i="79"/>
  <c r="AX33" i="79"/>
  <c r="AT39" i="79"/>
  <c r="AS25" i="79"/>
  <c r="AV25" i="79"/>
  <c r="BA92" i="79"/>
  <c r="AQ40" i="79"/>
  <c r="AP40" i="79"/>
  <c r="AV85" i="79"/>
  <c r="BA13" i="79"/>
  <c r="AV82" i="79"/>
  <c r="AM11" i="79"/>
  <c r="AQ56" i="79"/>
  <c r="AP16" i="79"/>
  <c r="AP63" i="79"/>
  <c r="AR16" i="79"/>
  <c r="AZ95" i="79"/>
  <c r="AS58" i="79"/>
  <c r="AS67" i="79"/>
  <c r="AS72" i="79"/>
  <c r="AY89" i="79"/>
  <c r="AZ28" i="79"/>
  <c r="AS70" i="79"/>
  <c r="AS52" i="79"/>
  <c r="AX39" i="79"/>
  <c r="AT13" i="79"/>
  <c r="AQ88" i="79"/>
  <c r="AZ73" i="79"/>
  <c r="AY80" i="79"/>
  <c r="AQ31" i="79"/>
  <c r="AT88" i="79"/>
  <c r="BA71" i="79"/>
  <c r="AW36" i="79"/>
  <c r="AZ90" i="79"/>
  <c r="AZ94" i="79"/>
  <c r="AY27" i="79"/>
  <c r="BA46" i="79"/>
  <c r="AW85" i="79"/>
  <c r="AY24" i="79"/>
  <c r="AS50" i="79"/>
  <c r="BE71" i="79"/>
  <c r="AZ16" i="79"/>
  <c r="AW32" i="79"/>
  <c r="AU80" i="79"/>
  <c r="AQ8" i="79"/>
  <c r="AS48" i="79"/>
  <c r="AP69" i="79"/>
  <c r="BA23" i="79"/>
  <c r="AP15" i="79"/>
  <c r="AS57" i="79"/>
  <c r="AY45" i="79"/>
  <c r="AP14" i="79"/>
  <c r="AQ69" i="79"/>
  <c r="AS26" i="79"/>
  <c r="AP87" i="79"/>
  <c r="AP7" i="79"/>
  <c r="AZ10" i="79"/>
  <c r="AZ92" i="79"/>
  <c r="AZ18" i="79"/>
  <c r="AQ50" i="79"/>
  <c r="AT20" i="79"/>
  <c r="AQ7" i="79"/>
  <c r="AT48" i="79"/>
  <c r="AR81" i="79"/>
  <c r="BA65" i="79"/>
  <c r="AP66" i="79"/>
  <c r="AP73" i="79"/>
  <c r="AV94" i="79"/>
  <c r="AX6" i="79"/>
  <c r="AV87" i="79"/>
  <c r="AR50" i="79"/>
  <c r="AR56" i="79"/>
  <c r="AW17" i="79"/>
  <c r="AQ20" i="79"/>
  <c r="AZ38" i="79"/>
  <c r="AS45" i="79"/>
  <c r="AQ32" i="79"/>
  <c r="AV86" i="79"/>
  <c r="AX58" i="79"/>
  <c r="AS27" i="79"/>
  <c r="AX56" i="79"/>
  <c r="AY23" i="79"/>
  <c r="AU39" i="79"/>
  <c r="AM78" i="79"/>
  <c r="AM72" i="79"/>
  <c r="BA31" i="79"/>
  <c r="AP26" i="79"/>
  <c r="BA18" i="79"/>
  <c r="AS31" i="79"/>
  <c r="AQ26" i="79"/>
  <c r="AR49" i="79"/>
  <c r="AT32" i="79"/>
  <c r="AW49" i="79"/>
  <c r="AU45" i="79"/>
  <c r="AP45" i="79"/>
  <c r="AY55" i="79"/>
  <c r="AU19" i="79"/>
  <c r="AM60" i="79"/>
  <c r="AX9" i="79"/>
  <c r="AM22" i="79"/>
  <c r="AM19" i="79"/>
  <c r="AT95" i="79"/>
  <c r="AP80" i="79"/>
  <c r="AT7" i="79"/>
  <c r="AW29" i="79"/>
  <c r="AZ41" i="79"/>
  <c r="AV65" i="79"/>
  <c r="AR21" i="79"/>
  <c r="AQ48" i="79"/>
  <c r="AW45" i="79"/>
  <c r="AT38" i="79"/>
  <c r="AQ72" i="79"/>
  <c r="AS38" i="79"/>
  <c r="AV39" i="79"/>
  <c r="AR19" i="79"/>
  <c r="AS76" i="79"/>
  <c r="AW80" i="79"/>
  <c r="AM42" i="79"/>
  <c r="AM51" i="79"/>
  <c r="AW94" i="79"/>
  <c r="AX20" i="79"/>
  <c r="AQ17" i="79"/>
  <c r="AX77" i="79"/>
  <c r="AV51" i="79"/>
  <c r="AW74" i="79"/>
  <c r="AR18" i="79"/>
  <c r="AZ39" i="79"/>
  <c r="AW52" i="79"/>
  <c r="BA34" i="79"/>
  <c r="AU57" i="79"/>
  <c r="AV78" i="79"/>
  <c r="AR74" i="79"/>
  <c r="AW42" i="79"/>
  <c r="BA73" i="79"/>
  <c r="AV23" i="79"/>
  <c r="AT8" i="79"/>
  <c r="AP30" i="79"/>
  <c r="AW51" i="79"/>
  <c r="AX81" i="79"/>
  <c r="AM76" i="79"/>
  <c r="AS78" i="79"/>
  <c r="AP54" i="79"/>
  <c r="AQ45" i="79"/>
  <c r="AP56" i="79"/>
  <c r="AS69" i="79"/>
  <c r="AS65" i="79"/>
  <c r="AT69" i="79"/>
  <c r="AS39" i="79"/>
  <c r="AZ32" i="79"/>
  <c r="AR42" i="79"/>
  <c r="AS29" i="79"/>
  <c r="AM58" i="79"/>
  <c r="AR24" i="79"/>
  <c r="AT60" i="79"/>
  <c r="AX54" i="79"/>
  <c r="AZ63" i="79"/>
  <c r="AZ49" i="79"/>
  <c r="AW7" i="79"/>
  <c r="AS62" i="79"/>
  <c r="AR90" i="79"/>
  <c r="AX41" i="79"/>
  <c r="AW21" i="79"/>
  <c r="AQ91" i="79"/>
  <c r="AX61" i="79"/>
  <c r="AZ82" i="79"/>
  <c r="AR77" i="79"/>
  <c r="AZ25" i="79"/>
  <c r="AQ70" i="79"/>
  <c r="AP48" i="79"/>
  <c r="AQ6" i="79"/>
  <c r="BA61" i="79"/>
  <c r="AP44" i="79"/>
  <c r="AY20" i="79"/>
  <c r="AS54" i="79"/>
  <c r="AZ81" i="79"/>
  <c r="AW26" i="79"/>
  <c r="AX57" i="79"/>
  <c r="AP37" i="79"/>
  <c r="AU30" i="79"/>
  <c r="AW59" i="79"/>
  <c r="AV91" i="79"/>
  <c r="AZ55" i="79"/>
  <c r="BA42" i="79"/>
  <c r="AM85" i="79"/>
  <c r="AW8" i="79"/>
  <c r="AV16" i="79"/>
  <c r="AR95" i="79"/>
  <c r="AW22" i="79"/>
  <c r="AV50" i="79"/>
  <c r="AX32" i="79"/>
  <c r="AT89" i="79"/>
  <c r="AQ28" i="79"/>
  <c r="AQ82" i="79"/>
  <c r="AS75" i="79"/>
  <c r="AW77" i="79"/>
  <c r="AS7" i="79"/>
  <c r="AU20" i="79"/>
  <c r="AX19" i="79"/>
  <c r="AV49" i="79"/>
  <c r="AZ17" i="79"/>
  <c r="AT51" i="79"/>
  <c r="AU92" i="79"/>
  <c r="AM53" i="79"/>
  <c r="AR70" i="79"/>
  <c r="BA37" i="79"/>
  <c r="AZ60" i="79"/>
  <c r="BA39" i="79"/>
  <c r="AP77" i="79"/>
  <c r="AX29" i="79"/>
  <c r="AY64" i="79"/>
  <c r="AU23" i="79"/>
  <c r="AZ64" i="79"/>
  <c r="AX79" i="79"/>
  <c r="AU15" i="79"/>
  <c r="AR55" i="79"/>
  <c r="AV93" i="79"/>
  <c r="AW79" i="79"/>
  <c r="AY16" i="79"/>
  <c r="AY9" i="79"/>
  <c r="AQ53" i="79"/>
  <c r="AX17" i="79"/>
  <c r="AQ80" i="79"/>
  <c r="BB38" i="79"/>
  <c r="BB53" i="79"/>
  <c r="BB33" i="79"/>
  <c r="BB22" i="79"/>
  <c r="BB57" i="79"/>
  <c r="BL94" i="79"/>
  <c r="BF39" i="79"/>
  <c r="BM11" i="79"/>
  <c r="BP34" i="79"/>
  <c r="BO78" i="79"/>
  <c r="BI39" i="79"/>
  <c r="BP82" i="79"/>
  <c r="BN52" i="79"/>
  <c r="BL72" i="79"/>
  <c r="BJ67" i="79"/>
  <c r="BK92" i="79"/>
  <c r="BG10" i="79"/>
  <c r="BL22" i="79"/>
  <c r="BL41" i="79"/>
  <c r="BL34" i="79"/>
  <c r="BL95" i="79"/>
  <c r="BE16" i="79"/>
  <c r="BN76" i="79"/>
  <c r="BJ18" i="79"/>
  <c r="BJ60" i="79"/>
  <c r="BI17" i="79"/>
  <c r="BI50" i="79"/>
  <c r="BL8" i="79"/>
  <c r="BI66" i="79"/>
  <c r="BK53" i="79"/>
  <c r="BF78" i="79"/>
  <c r="BP24" i="79"/>
  <c r="BI64" i="79"/>
  <c r="BM91" i="79"/>
  <c r="BI91" i="79"/>
  <c r="BK57" i="79"/>
  <c r="BP60" i="79"/>
  <c r="BK36" i="79"/>
  <c r="BK31" i="79"/>
  <c r="BP63" i="79"/>
  <c r="BP17" i="79"/>
  <c r="BI70" i="79"/>
  <c r="BO34" i="79"/>
  <c r="BP30" i="79"/>
  <c r="BO88" i="79"/>
  <c r="BP31" i="79"/>
  <c r="BI52" i="79"/>
  <c r="BJ19" i="79"/>
  <c r="BG84" i="79"/>
  <c r="BG40" i="79"/>
  <c r="BG68" i="79"/>
  <c r="BH62" i="79"/>
  <c r="BH70" i="79"/>
  <c r="BI55" i="79"/>
  <c r="BL30" i="79"/>
  <c r="BK93" i="79"/>
  <c r="BN62" i="79"/>
  <c r="BK83" i="79"/>
  <c r="BM24" i="79"/>
  <c r="BI46" i="79"/>
  <c r="BJ61" i="79"/>
  <c r="BJ93" i="79"/>
  <c r="BP55" i="79"/>
  <c r="BP62" i="79"/>
  <c r="BN31" i="79"/>
  <c r="BO56" i="79"/>
  <c r="BG87" i="79"/>
  <c r="BL37" i="79"/>
  <c r="BE67" i="79"/>
  <c r="BO36" i="79"/>
  <c r="BF35" i="79"/>
  <c r="BF87" i="79"/>
  <c r="BL35" i="79"/>
  <c r="BG38" i="79"/>
  <c r="BM49" i="79"/>
  <c r="BN12" i="79"/>
  <c r="BI26" i="79"/>
  <c r="BH74" i="79"/>
  <c r="BH11" i="79"/>
  <c r="BJ55" i="79"/>
  <c r="BK55" i="79"/>
  <c r="BO93" i="79"/>
  <c r="BH58" i="79"/>
  <c r="BF76" i="79"/>
  <c r="BN46" i="79"/>
  <c r="BI74" i="79"/>
  <c r="BK63" i="79"/>
  <c r="BK95" i="79"/>
  <c r="BN74" i="79"/>
  <c r="BL40" i="79"/>
  <c r="BF19" i="79"/>
  <c r="BN32" i="79"/>
  <c r="BJ79" i="79"/>
  <c r="BM59" i="79"/>
  <c r="BI87" i="79"/>
  <c r="BO51" i="79"/>
  <c r="BN93" i="79"/>
  <c r="BF12" i="79"/>
  <c r="BK26" i="79"/>
  <c r="BO35" i="79"/>
  <c r="BF7" i="79"/>
  <c r="BE35" i="79"/>
  <c r="BM64" i="79"/>
  <c r="BP39" i="79"/>
  <c r="BH65" i="79"/>
  <c r="BJ83" i="79"/>
  <c r="BO70" i="79"/>
  <c r="BP77" i="79"/>
  <c r="BF16" i="79"/>
  <c r="BN13" i="79"/>
  <c r="BE82" i="79"/>
  <c r="BM70" i="79"/>
  <c r="BL31" i="79"/>
  <c r="BP58" i="79"/>
  <c r="BN22" i="79"/>
  <c r="BP74" i="79"/>
  <c r="BI37" i="79"/>
  <c r="BI33" i="79"/>
  <c r="BF64" i="79"/>
  <c r="BE86" i="79"/>
  <c r="BP7" i="79"/>
  <c r="BG92" i="79"/>
  <c r="BL63" i="79"/>
  <c r="BG12" i="79"/>
  <c r="BJ6" i="79"/>
  <c r="BH15" i="79"/>
  <c r="BO67" i="79"/>
  <c r="BF75" i="79"/>
  <c r="BE90" i="79"/>
  <c r="BO74" i="79"/>
  <c r="BM82" i="79"/>
  <c r="BG45" i="79"/>
  <c r="BF84" i="79"/>
  <c r="BI28" i="79"/>
  <c r="BG72" i="79"/>
  <c r="BQ9" i="79"/>
  <c r="BQ46" i="79"/>
  <c r="BQ89" i="79"/>
  <c r="BQ92" i="79"/>
  <c r="BQ48" i="79"/>
  <c r="BQ39" i="79"/>
  <c r="BQ81" i="79"/>
  <c r="BQ66" i="79"/>
  <c r="BQ91" i="79"/>
  <c r="BQ76" i="79"/>
  <c r="BQ86" i="79"/>
  <c r="AR45" i="79"/>
  <c r="AP13" i="79"/>
  <c r="AU6" i="79"/>
  <c r="AM91" i="79"/>
  <c r="BB39" i="79"/>
  <c r="BB61" i="79"/>
  <c r="BB24" i="79"/>
  <c r="BB35" i="79"/>
  <c r="BB82" i="79"/>
  <c r="BO48" i="79"/>
  <c r="BK51" i="79"/>
  <c r="BK28" i="79"/>
  <c r="BM56" i="79"/>
  <c r="BP84" i="79"/>
  <c r="BH52" i="79"/>
  <c r="BO80" i="79"/>
  <c r="BH84" i="79"/>
  <c r="BE28" i="79"/>
  <c r="BL88" i="79"/>
  <c r="BF59" i="79"/>
  <c r="BI68" i="79"/>
  <c r="BG44" i="79"/>
  <c r="BK29" i="79"/>
  <c r="BJ90" i="79"/>
  <c r="BP80" i="79"/>
  <c r="BK75" i="79"/>
  <c r="BE26" i="79"/>
  <c r="BH8" i="79"/>
  <c r="BK49" i="79"/>
  <c r="BI7" i="79"/>
  <c r="BH50" i="79"/>
  <c r="BO94" i="79"/>
  <c r="BN21" i="79"/>
  <c r="BH14" i="79"/>
  <c r="BE60" i="79"/>
  <c r="BO82" i="79"/>
  <c r="BE87" i="79"/>
  <c r="BL20" i="79"/>
  <c r="BI67" i="79"/>
  <c r="BI23" i="79"/>
  <c r="BO63" i="79"/>
  <c r="BN66" i="79"/>
  <c r="BM33" i="79"/>
  <c r="BE29" i="79"/>
  <c r="BM8" i="79"/>
  <c r="BN49" i="79"/>
  <c r="BE50" i="79"/>
  <c r="BI29" i="79"/>
  <c r="BO42" i="79"/>
  <c r="BG66" i="79"/>
  <c r="BK56" i="79"/>
  <c r="BF48" i="79"/>
  <c r="BK61" i="79"/>
  <c r="BP9" i="79"/>
  <c r="BE21" i="79"/>
  <c r="BM55" i="79"/>
  <c r="BF42" i="79"/>
  <c r="BI86" i="79"/>
  <c r="BL23" i="79"/>
  <c r="BM92" i="79"/>
  <c r="BM62" i="79"/>
  <c r="BN61" i="79"/>
  <c r="BG76" i="79"/>
  <c r="BP19" i="79"/>
  <c r="BH9" i="79"/>
  <c r="BO62" i="79"/>
  <c r="BK37" i="79"/>
  <c r="BI75" i="79"/>
  <c r="BP71" i="79"/>
  <c r="BI27" i="79"/>
  <c r="BJ78" i="79"/>
  <c r="BN14" i="79"/>
  <c r="BE9" i="79"/>
  <c r="BI71" i="79"/>
  <c r="BG83" i="79"/>
  <c r="BI16" i="79"/>
  <c r="BO23" i="79"/>
  <c r="BI78" i="79"/>
  <c r="BE51" i="79"/>
  <c r="BM90" i="79"/>
  <c r="BG29" i="79"/>
  <c r="BJ73" i="79"/>
  <c r="BN73" i="79"/>
  <c r="BO87" i="79"/>
  <c r="BI79" i="79"/>
  <c r="BN55" i="79"/>
  <c r="BN77" i="79"/>
  <c r="BH61" i="79"/>
  <c r="BH18" i="79"/>
  <c r="BH63" i="79"/>
  <c r="BF88" i="79"/>
  <c r="BF91" i="79"/>
  <c r="BJ59" i="79"/>
  <c r="BK21" i="79"/>
  <c r="BJ56" i="79"/>
  <c r="BI73" i="79"/>
  <c r="BJ16" i="79"/>
  <c r="BI59" i="79"/>
  <c r="BJ87" i="79"/>
  <c r="BI8" i="79"/>
  <c r="BL67" i="79"/>
  <c r="BH51" i="79"/>
  <c r="BI14" i="79"/>
  <c r="BJ62" i="79"/>
  <c r="BN88" i="79"/>
  <c r="BO92" i="79"/>
  <c r="BL84" i="79"/>
  <c r="BK68" i="79"/>
  <c r="AS91" i="79"/>
  <c r="AS93" i="79"/>
  <c r="AM88" i="79"/>
  <c r="AM87" i="79"/>
  <c r="BB77" i="79"/>
  <c r="BB75" i="79"/>
  <c r="BB13" i="79"/>
  <c r="BB78" i="79"/>
  <c r="BF71" i="79"/>
  <c r="BK87" i="79"/>
  <c r="BG91" i="79"/>
  <c r="BP11" i="79"/>
  <c r="BG33" i="79"/>
  <c r="BO60" i="79"/>
  <c r="BL79" i="79"/>
  <c r="BK6" i="79"/>
  <c r="BI15" i="79"/>
  <c r="BI13" i="79"/>
  <c r="BM84" i="79"/>
  <c r="BE36" i="79"/>
  <c r="BM9" i="79"/>
  <c r="BE14" i="79"/>
  <c r="BG8" i="79"/>
  <c r="BL12" i="79"/>
  <c r="BJ7" i="79"/>
  <c r="BL50" i="79"/>
  <c r="BO43" i="79"/>
  <c r="BG62" i="79"/>
  <c r="BJ54" i="79"/>
  <c r="BF56" i="79"/>
  <c r="BE75" i="79"/>
  <c r="BP23" i="79"/>
  <c r="BP13" i="79"/>
  <c r="BF45" i="79"/>
  <c r="BN89" i="79"/>
  <c r="BJ23" i="79"/>
  <c r="BH28" i="79"/>
  <c r="BK52" i="79"/>
  <c r="BI30" i="79"/>
  <c r="BL53" i="79"/>
  <c r="BP59" i="79"/>
  <c r="BE41" i="79"/>
  <c r="BO26" i="79"/>
  <c r="BF90" i="79"/>
  <c r="BH94" i="79"/>
  <c r="BF27" i="79"/>
  <c r="BG73" i="79"/>
  <c r="BJ85" i="79"/>
  <c r="BF67" i="79"/>
  <c r="BF77" i="79"/>
  <c r="BO54" i="79"/>
  <c r="BF23" i="79"/>
  <c r="BN11" i="79"/>
  <c r="BH66" i="79"/>
  <c r="BG35" i="79"/>
  <c r="BL57" i="79"/>
  <c r="BF83" i="79"/>
  <c r="BM89" i="79"/>
  <c r="BK11" i="79"/>
  <c r="BH32" i="79"/>
  <c r="BK7" i="79"/>
  <c r="BF40" i="79"/>
  <c r="BO90" i="79"/>
  <c r="BN79" i="79"/>
  <c r="BK25" i="79"/>
  <c r="BE15" i="79"/>
  <c r="BF28" i="79"/>
  <c r="BI45" i="79"/>
  <c r="BK90" i="79"/>
  <c r="BE70" i="79"/>
  <c r="BO31" i="79"/>
  <c r="BG85" i="79"/>
  <c r="BG36" i="79"/>
  <c r="BL47" i="79"/>
  <c r="BJ65" i="79"/>
  <c r="BN16" i="79"/>
  <c r="BG21" i="79"/>
  <c r="BM14" i="79"/>
  <c r="BK17" i="79"/>
  <c r="BK43" i="79"/>
  <c r="BE49" i="79"/>
  <c r="BO81" i="79"/>
  <c r="BH31" i="79"/>
  <c r="BM44" i="79"/>
  <c r="BM88" i="79"/>
  <c r="BO8" i="79"/>
  <c r="BJ25" i="79"/>
  <c r="BH42" i="79"/>
  <c r="BL56" i="79"/>
  <c r="BN34" i="79"/>
  <c r="BO20" i="79"/>
  <c r="BL89" i="79"/>
  <c r="BJ53" i="79"/>
  <c r="BN78" i="79"/>
  <c r="BK35" i="79"/>
  <c r="BM18" i="79"/>
  <c r="BE45" i="79"/>
  <c r="BI83" i="79"/>
  <c r="BN26" i="79"/>
  <c r="BP67" i="79"/>
  <c r="BP14" i="79"/>
  <c r="BE58" i="79"/>
  <c r="BK12" i="79"/>
  <c r="BH33" i="79"/>
  <c r="BG11" i="79"/>
  <c r="BL80" i="79"/>
  <c r="BI9" i="79"/>
  <c r="BK23" i="79"/>
  <c r="BN57" i="79"/>
  <c r="BK66" i="79"/>
  <c r="BG16" i="79"/>
  <c r="BI49" i="79"/>
  <c r="BK30" i="79"/>
  <c r="BP33" i="79"/>
  <c r="BG31" i="79"/>
  <c r="BK70" i="79"/>
  <c r="BE81" i="79"/>
  <c r="BE85" i="79"/>
  <c r="BH93" i="79"/>
  <c r="BO41" i="79"/>
  <c r="BM81" i="79"/>
  <c r="BP53" i="79"/>
  <c r="BL58" i="79"/>
  <c r="BP48" i="79"/>
  <c r="BN68" i="79"/>
  <c r="BH81" i="79"/>
  <c r="BG80" i="79"/>
  <c r="BL91" i="79"/>
  <c r="BF95" i="79"/>
  <c r="BH60" i="79"/>
  <c r="BG20" i="79"/>
  <c r="BN60" i="79"/>
  <c r="BG18" i="79"/>
  <c r="BF41" i="79"/>
  <c r="BP76" i="79"/>
  <c r="BN35" i="79"/>
  <c r="BL70" i="79"/>
  <c r="BP45" i="79"/>
  <c r="BI60" i="79"/>
  <c r="BQ31" i="79"/>
  <c r="BQ64" i="79"/>
  <c r="BQ94" i="79"/>
  <c r="BQ85" i="79"/>
  <c r="BQ59" i="79"/>
  <c r="BQ23" i="79"/>
  <c r="BQ73" i="79"/>
  <c r="BQ95" i="79"/>
  <c r="BQ74" i="79"/>
  <c r="BQ58" i="79"/>
  <c r="BQ67" i="79"/>
  <c r="AM37" i="79"/>
  <c r="BA94" i="79"/>
  <c r="AM41" i="79"/>
  <c r="BB79" i="79"/>
  <c r="BE64" i="79"/>
  <c r="BB68" i="79"/>
  <c r="BB85" i="79"/>
  <c r="BB89" i="79"/>
  <c r="BE27" i="79"/>
  <c r="BI34" i="79"/>
  <c r="BL66" i="79"/>
  <c r="BO61" i="79"/>
  <c r="BM38" i="79"/>
  <c r="BM73" i="79"/>
  <c r="BG70" i="79"/>
  <c r="BO58" i="79"/>
  <c r="BN54" i="79"/>
  <c r="BM47" i="79"/>
  <c r="BK42" i="79"/>
  <c r="BO38" i="79"/>
  <c r="BO50" i="79"/>
  <c r="BN67" i="79"/>
  <c r="BL82" i="79"/>
  <c r="BG79" i="79"/>
  <c r="BL81" i="79"/>
  <c r="BH19" i="79"/>
  <c r="BH68" i="79"/>
  <c r="BO6" i="79"/>
  <c r="BE24" i="79"/>
  <c r="BP56" i="79"/>
  <c r="BJ34" i="79"/>
  <c r="BM87" i="79"/>
  <c r="BN83" i="79"/>
  <c r="BI85" i="79"/>
  <c r="BJ82" i="79"/>
  <c r="BJ12" i="79"/>
  <c r="BG54" i="79"/>
  <c r="BE31" i="79"/>
  <c r="BI56" i="79"/>
  <c r="BP88" i="79"/>
  <c r="BG52" i="79"/>
  <c r="BF38" i="79"/>
  <c r="BJ26" i="79"/>
  <c r="BL13" i="79"/>
  <c r="BE68" i="79"/>
  <c r="BI69" i="79"/>
  <c r="BP21" i="79"/>
  <c r="BJ69" i="79"/>
  <c r="BJ27" i="79"/>
  <c r="BL78" i="79"/>
  <c r="BI19" i="79"/>
  <c r="BJ37" i="79"/>
  <c r="BG88" i="79"/>
  <c r="BI41" i="79"/>
  <c r="BJ41" i="79"/>
  <c r="BL62" i="79"/>
  <c r="BG22" i="79"/>
  <c r="BE47" i="79"/>
  <c r="BK84" i="79"/>
  <c r="BG53" i="79"/>
  <c r="BK13" i="79"/>
  <c r="BK41" i="79"/>
  <c r="BP91" i="79"/>
  <c r="BP50" i="79"/>
  <c r="BF81" i="79"/>
  <c r="BI72" i="79"/>
  <c r="BM86" i="79"/>
  <c r="BG23" i="79"/>
  <c r="BK60" i="79"/>
  <c r="BO15" i="79"/>
  <c r="BN24" i="79"/>
  <c r="BG17" i="79"/>
  <c r="BN18" i="79"/>
  <c r="BK54" i="79"/>
  <c r="BK65" i="79"/>
  <c r="BH54" i="79"/>
  <c r="BN45" i="79"/>
  <c r="BL25" i="79"/>
  <c r="BF80" i="79"/>
  <c r="BN41" i="79"/>
  <c r="BN71" i="79"/>
  <c r="BN85" i="79"/>
  <c r="BK76" i="79"/>
  <c r="BP47" i="79"/>
  <c r="BH82" i="79"/>
  <c r="BI24" i="79"/>
  <c r="BJ48" i="79"/>
  <c r="BE38" i="79"/>
  <c r="BN63" i="79"/>
  <c r="BH6" i="79"/>
  <c r="BK67" i="79"/>
  <c r="BO45" i="79"/>
  <c r="BP68" i="79"/>
  <c r="BN70" i="79"/>
  <c r="BM17" i="79"/>
  <c r="BH78" i="79"/>
  <c r="BI43" i="79"/>
  <c r="BI81" i="79"/>
  <c r="BN36" i="79"/>
  <c r="BE55" i="79"/>
  <c r="BO84" i="79"/>
  <c r="BO13" i="79"/>
  <c r="BM30" i="79"/>
  <c r="BO27" i="79"/>
  <c r="BJ89" i="79"/>
  <c r="BH72" i="79"/>
  <c r="BG86" i="79"/>
  <c r="BL87" i="79"/>
  <c r="BF68" i="79"/>
  <c r="BG69" i="79"/>
  <c r="BH83" i="79"/>
  <c r="BK47" i="79"/>
  <c r="BH73" i="79"/>
  <c r="BM52" i="79"/>
  <c r="BL76" i="79"/>
  <c r="BP83" i="79"/>
  <c r="BK18" i="79"/>
  <c r="BO37" i="79"/>
  <c r="BN82" i="79"/>
  <c r="BG46" i="79"/>
  <c r="BM65" i="79"/>
  <c r="BG82" i="79"/>
  <c r="BF32" i="79"/>
  <c r="BE94" i="79"/>
  <c r="BP51" i="79"/>
  <c r="BF6" i="79"/>
  <c r="BN30" i="79"/>
  <c r="BH17" i="79"/>
  <c r="BM12" i="79"/>
  <c r="BE23" i="79"/>
  <c r="BP41" i="79"/>
  <c r="BJ58" i="79"/>
  <c r="BE89" i="79"/>
  <c r="BF14" i="79"/>
  <c r="BP73" i="79"/>
  <c r="BH77" i="79"/>
  <c r="BE73" i="79"/>
  <c r="BL14" i="79"/>
  <c r="BN27" i="79"/>
  <c r="BQ10" i="79"/>
  <c r="BQ35" i="79"/>
  <c r="BQ84" i="79"/>
  <c r="BQ78" i="79"/>
  <c r="BQ70" i="79"/>
  <c r="BQ29" i="79"/>
  <c r="BQ33" i="79"/>
  <c r="BQ79" i="79"/>
  <c r="BQ62" i="79"/>
  <c r="BQ72" i="79"/>
  <c r="BQ47" i="79"/>
  <c r="AM61" i="79"/>
  <c r="AM30" i="79"/>
  <c r="AM29" i="79"/>
  <c r="BB15" i="79"/>
  <c r="BB90" i="79"/>
  <c r="BB29" i="79"/>
  <c r="BB72" i="79"/>
  <c r="BB55" i="79"/>
  <c r="BN53" i="79"/>
  <c r="BJ38" i="79"/>
  <c r="BJ13" i="79"/>
  <c r="BG32" i="79"/>
  <c r="BL49" i="79"/>
  <c r="BI95" i="79"/>
  <c r="BO49" i="79"/>
  <c r="BP94" i="79"/>
  <c r="BP38" i="79"/>
  <c r="BI42" i="79"/>
  <c r="BN8" i="79"/>
  <c r="BP26" i="79"/>
  <c r="BL52" i="79"/>
  <c r="BE57" i="79"/>
  <c r="BH75" i="79"/>
  <c r="BG9" i="79"/>
  <c r="BG43" i="79"/>
  <c r="BP64" i="79"/>
  <c r="BI53" i="79"/>
  <c r="BF79" i="79"/>
  <c r="BK89" i="79"/>
  <c r="BP22" i="79"/>
  <c r="BM67" i="79"/>
  <c r="BG71" i="79"/>
  <c r="BN48" i="79"/>
  <c r="BH35" i="79"/>
  <c r="BF82" i="79"/>
  <c r="BE66" i="79"/>
  <c r="BK14" i="79"/>
  <c r="BM22" i="79"/>
  <c r="BE84" i="79"/>
  <c r="BN90" i="79"/>
  <c r="BJ81" i="79"/>
  <c r="BM25" i="79"/>
  <c r="BN91" i="79"/>
  <c r="BE52" i="79"/>
  <c r="BF51" i="79"/>
  <c r="BK59" i="79"/>
  <c r="BM27" i="79"/>
  <c r="BN9" i="79"/>
  <c r="BM7" i="79"/>
  <c r="BM54" i="79"/>
  <c r="BL21" i="79"/>
  <c r="BM13" i="79"/>
  <c r="BG81" i="79"/>
  <c r="BM61" i="79"/>
  <c r="BN58" i="79"/>
  <c r="BE74" i="79"/>
  <c r="BK62" i="79"/>
  <c r="BK74" i="79"/>
  <c r="BL83" i="79"/>
  <c r="BJ43" i="79"/>
  <c r="BH34" i="79"/>
  <c r="BM21" i="79"/>
  <c r="BF52" i="79"/>
  <c r="BJ70" i="79"/>
  <c r="BF37" i="79"/>
  <c r="BF26" i="79"/>
  <c r="BI58" i="79"/>
  <c r="BL7" i="79"/>
  <c r="BE54" i="79"/>
  <c r="BN50" i="79"/>
  <c r="BK88" i="79"/>
  <c r="BO40" i="79"/>
  <c r="BI89" i="79"/>
  <c r="BF46" i="79"/>
  <c r="BL55" i="79"/>
  <c r="BJ21" i="79"/>
  <c r="BN44" i="79"/>
  <c r="BP79" i="79"/>
  <c r="BF11" i="79"/>
  <c r="BO29" i="79"/>
  <c r="BJ10" i="79"/>
  <c r="BJ94" i="79"/>
  <c r="BE65" i="79"/>
  <c r="BM41" i="79"/>
  <c r="BO64" i="79"/>
  <c r="BJ92" i="79"/>
  <c r="BN7" i="79"/>
  <c r="BJ17" i="79"/>
  <c r="BO7" i="79"/>
  <c r="BJ24" i="79"/>
  <c r="BF72" i="79"/>
  <c r="BO65" i="79"/>
  <c r="BJ77" i="79"/>
  <c r="BJ47" i="79"/>
  <c r="BJ33" i="79"/>
  <c r="BF15" i="79"/>
  <c r="BN39" i="79"/>
  <c r="BM32" i="79"/>
  <c r="BG57" i="79"/>
  <c r="BG75" i="79"/>
  <c r="BM28" i="79"/>
  <c r="BP20" i="79"/>
  <c r="BL18" i="79"/>
  <c r="BN81" i="79"/>
  <c r="BL24" i="79"/>
  <c r="BN20" i="79"/>
  <c r="BJ9" i="79"/>
  <c r="BL32" i="79"/>
  <c r="BP46" i="79"/>
  <c r="BH29" i="79"/>
  <c r="BI82" i="79"/>
  <c r="BK16" i="79"/>
  <c r="BL28" i="79"/>
  <c r="BI77" i="79"/>
  <c r="BJ88" i="79"/>
  <c r="BI10" i="79"/>
  <c r="BE69" i="79"/>
  <c r="BI51" i="79"/>
  <c r="BI54" i="79"/>
  <c r="BP35" i="79"/>
  <c r="BJ57" i="79"/>
  <c r="BI63" i="79"/>
  <c r="BM57" i="79"/>
  <c r="BF94" i="79"/>
  <c r="BE56" i="79"/>
  <c r="BF43" i="79"/>
  <c r="BE91" i="79"/>
  <c r="BF44" i="79"/>
  <c r="BM75" i="79"/>
  <c r="BO95" i="79"/>
  <c r="BJ42" i="79"/>
  <c r="BP29" i="79"/>
  <c r="BH87" i="79"/>
  <c r="BH7" i="79"/>
  <c r="BJ11" i="79"/>
  <c r="BI11" i="79"/>
  <c r="BG63" i="79"/>
  <c r="BF21" i="79"/>
  <c r="BL69" i="79"/>
  <c r="BQ69" i="79"/>
  <c r="BQ90" i="79"/>
  <c r="BQ24" i="79"/>
  <c r="BQ83" i="79"/>
  <c r="BQ13" i="79"/>
  <c r="BQ44" i="79"/>
  <c r="BQ77" i="79"/>
  <c r="BQ41" i="79"/>
  <c r="BQ14" i="79"/>
  <c r="BQ87" i="79"/>
  <c r="BQ30" i="79"/>
  <c r="AS77" i="79"/>
  <c r="AP57" i="79"/>
  <c r="BB14" i="79"/>
  <c r="BB34" i="79"/>
  <c r="BB87" i="79"/>
  <c r="BB40" i="79"/>
  <c r="BB32" i="79"/>
  <c r="BE80" i="79"/>
  <c r="BL38" i="79"/>
  <c r="BI20" i="79"/>
  <c r="BO52" i="79"/>
  <c r="BO47" i="79"/>
  <c r="BH27" i="79"/>
  <c r="BI18" i="79"/>
  <c r="BP95" i="79"/>
  <c r="BP69" i="79"/>
  <c r="BM69" i="79"/>
  <c r="BM78" i="79"/>
  <c r="BJ8" i="79"/>
  <c r="BF34" i="79"/>
  <c r="BI22" i="79"/>
  <c r="BI93" i="79"/>
  <c r="BE20" i="79"/>
  <c r="BG6" i="79"/>
  <c r="BJ50" i="79"/>
  <c r="BG39" i="79"/>
  <c r="BP57" i="79"/>
  <c r="BE40" i="79"/>
  <c r="BI47" i="79"/>
  <c r="BM85" i="79"/>
  <c r="BK40" i="79"/>
  <c r="BG37" i="79"/>
  <c r="BJ49" i="79"/>
  <c r="BE53" i="79"/>
  <c r="BH36" i="79"/>
  <c r="BF17" i="79"/>
  <c r="BP65" i="79"/>
  <c r="BL75" i="79"/>
  <c r="BO11" i="79"/>
  <c r="BI94" i="79"/>
  <c r="BG56" i="79"/>
  <c r="BM40" i="79"/>
  <c r="BF65" i="79"/>
  <c r="BJ66" i="79"/>
  <c r="BM71" i="79"/>
  <c r="BK71" i="79"/>
  <c r="BF50" i="79"/>
  <c r="BM31" i="79"/>
  <c r="BO69" i="79"/>
  <c r="BI38" i="79"/>
  <c r="BG58" i="79"/>
  <c r="BH45" i="79"/>
  <c r="BH16" i="79"/>
  <c r="BH86" i="79"/>
  <c r="BN6" i="79"/>
  <c r="BH10" i="79"/>
  <c r="BI36" i="79"/>
  <c r="BH95" i="79"/>
  <c r="BL11" i="79"/>
  <c r="BI65" i="79"/>
  <c r="BH53" i="79"/>
  <c r="BM42" i="79"/>
  <c r="BH90" i="79"/>
  <c r="BP93" i="79"/>
  <c r="BO75" i="79"/>
  <c r="BL9" i="79"/>
  <c r="BE93" i="79"/>
  <c r="BJ29" i="79"/>
  <c r="BJ44" i="79"/>
  <c r="BM35" i="79"/>
  <c r="BJ72" i="79"/>
  <c r="BJ28" i="79"/>
  <c r="BK73" i="79"/>
  <c r="BH44" i="79"/>
  <c r="BF73" i="79"/>
  <c r="BE18" i="79"/>
  <c r="BO9" i="79"/>
  <c r="BP75" i="79"/>
  <c r="BK19" i="79"/>
  <c r="BF20" i="79"/>
  <c r="BE25" i="79"/>
  <c r="BH69" i="79"/>
  <c r="BL54" i="79"/>
  <c r="BN84" i="79"/>
  <c r="BE10" i="79"/>
  <c r="BN43" i="79"/>
  <c r="BK72" i="79"/>
  <c r="BE39" i="79"/>
  <c r="BF55" i="79"/>
  <c r="BK77" i="79"/>
  <c r="BH88" i="79"/>
  <c r="BO12" i="79"/>
  <c r="BH64" i="79"/>
  <c r="BN94" i="79"/>
  <c r="BI6" i="79"/>
  <c r="BF24" i="79"/>
  <c r="BP25" i="79"/>
  <c r="BP85" i="79"/>
  <c r="BM93" i="79"/>
  <c r="BG50" i="79"/>
  <c r="BK39" i="79"/>
  <c r="BE22" i="79"/>
  <c r="BJ36" i="79"/>
  <c r="BF74" i="79"/>
  <c r="BF70" i="79"/>
  <c r="BE62" i="79"/>
  <c r="BO76" i="79"/>
  <c r="BO25" i="79"/>
  <c r="BG24" i="79"/>
  <c r="BI21" i="79"/>
  <c r="BG48" i="79"/>
  <c r="BN56" i="79"/>
  <c r="BL45" i="79"/>
  <c r="BH46" i="79"/>
  <c r="BK9" i="79"/>
  <c r="BJ45" i="79"/>
  <c r="BM76" i="79"/>
  <c r="BM26" i="79"/>
  <c r="BL74" i="79"/>
  <c r="BO72" i="79"/>
  <c r="BJ76" i="79"/>
  <c r="BK38" i="79"/>
  <c r="BM66" i="79"/>
  <c r="BH56" i="79"/>
  <c r="BH12" i="79"/>
  <c r="AQ89" i="79"/>
  <c r="AP47" i="79"/>
  <c r="AM34" i="79"/>
  <c r="AM31" i="79"/>
  <c r="BB37" i="79"/>
  <c r="BB58" i="79"/>
  <c r="BE37" i="79"/>
  <c r="BB84" i="79"/>
  <c r="BB6" i="79"/>
  <c r="BL64" i="79"/>
  <c r="BE76" i="79"/>
  <c r="BK94" i="79"/>
  <c r="BN59" i="79"/>
  <c r="BP10" i="79"/>
  <c r="BI62" i="79"/>
  <c r="BI84" i="79"/>
  <c r="BH37" i="79"/>
  <c r="BO33" i="79"/>
  <c r="BH22" i="79"/>
  <c r="BI25" i="79"/>
  <c r="BL44" i="79"/>
  <c r="BK24" i="79"/>
  <c r="BI61" i="79"/>
  <c r="BL15" i="79"/>
  <c r="BK10" i="79"/>
  <c r="BH76" i="79"/>
  <c r="BG13" i="79"/>
  <c r="BF66" i="79"/>
  <c r="BN29" i="79"/>
  <c r="BJ91" i="79"/>
  <c r="BK64" i="79"/>
  <c r="BJ63" i="79"/>
  <c r="BN38" i="79"/>
  <c r="BM58" i="79"/>
  <c r="BH20" i="79"/>
  <c r="BG28" i="79"/>
  <c r="BH48" i="79"/>
  <c r="BG55" i="79"/>
  <c r="BN69" i="79"/>
  <c r="BM19" i="79"/>
  <c r="BG27" i="79"/>
  <c r="BJ22" i="79"/>
  <c r="BM83" i="79"/>
  <c r="BG77" i="79"/>
  <c r="BJ68" i="79"/>
  <c r="BK80" i="79"/>
  <c r="BF69" i="79"/>
  <c r="BE12" i="79"/>
  <c r="BP40" i="79"/>
  <c r="BG67" i="79"/>
  <c r="BJ80" i="79"/>
  <c r="BE30" i="79"/>
  <c r="BP86" i="79"/>
  <c r="BK45" i="79"/>
  <c r="BJ14" i="79"/>
  <c r="BO17" i="79"/>
  <c r="BM29" i="79"/>
  <c r="BL16" i="79"/>
  <c r="BG26" i="79"/>
  <c r="BH85" i="79"/>
  <c r="BL33" i="79"/>
  <c r="BP54" i="79"/>
  <c r="BP15" i="79"/>
  <c r="BK33" i="79"/>
  <c r="BF63" i="79"/>
  <c r="BG59" i="79"/>
  <c r="BN15" i="79"/>
  <c r="BE63" i="79"/>
  <c r="BG78" i="79"/>
  <c r="BN33" i="79"/>
  <c r="BG60" i="79"/>
  <c r="BM10" i="79"/>
  <c r="BO68" i="79"/>
  <c r="BL43" i="79"/>
  <c r="BK27" i="79"/>
  <c r="BH47" i="79"/>
  <c r="BL73" i="79"/>
  <c r="BP89" i="79"/>
  <c r="BI12" i="79"/>
  <c r="BF9" i="79"/>
  <c r="BN10" i="79"/>
  <c r="BF25" i="79"/>
  <c r="BE7" i="79"/>
  <c r="BE46" i="79"/>
  <c r="BE78" i="79"/>
  <c r="BN40" i="79"/>
  <c r="BG19" i="79"/>
  <c r="BF62" i="79"/>
  <c r="BL29" i="79"/>
  <c r="BF57" i="79"/>
  <c r="BG89" i="79"/>
  <c r="BL71" i="79"/>
  <c r="BJ75" i="79"/>
  <c r="BM48" i="79"/>
  <c r="BH55" i="79"/>
  <c r="BL51" i="79"/>
  <c r="BM79" i="79"/>
  <c r="BJ15" i="79"/>
  <c r="BM43" i="79"/>
  <c r="BN65" i="79"/>
  <c r="BL93" i="79"/>
  <c r="BI76" i="79"/>
  <c r="BP49" i="79"/>
  <c r="BL65" i="79"/>
  <c r="BF92" i="79"/>
  <c r="BK69" i="79"/>
  <c r="BP90" i="79"/>
  <c r="BE43" i="79"/>
  <c r="BM94" i="79"/>
  <c r="BP6" i="79"/>
  <c r="BM45" i="79"/>
  <c r="BG90" i="79"/>
  <c r="BF47" i="79"/>
  <c r="BP36" i="79"/>
  <c r="BF18" i="79"/>
  <c r="BL19" i="79"/>
  <c r="BK78" i="79"/>
  <c r="BM34" i="79"/>
  <c r="BH24" i="79"/>
  <c r="BJ46" i="79"/>
  <c r="BG15" i="79"/>
  <c r="BM80" i="79"/>
  <c r="BE19" i="79"/>
  <c r="BF53" i="79"/>
  <c r="BN86" i="79"/>
  <c r="BL48" i="79"/>
  <c r="BO22" i="79"/>
  <c r="AM59" i="79"/>
  <c r="AM12" i="79"/>
  <c r="AV17" i="79"/>
  <c r="AW6" i="79"/>
  <c r="BB11" i="79"/>
  <c r="BB51" i="79"/>
  <c r="BB8" i="79"/>
  <c r="BB27" i="79"/>
  <c r="BB59" i="79"/>
  <c r="BN19" i="79"/>
  <c r="BL6" i="79"/>
  <c r="BL77" i="79"/>
  <c r="BE95" i="79"/>
  <c r="BG34" i="79"/>
  <c r="BE77" i="79"/>
  <c r="BO19" i="79"/>
  <c r="BN64" i="79"/>
  <c r="BL85" i="79"/>
  <c r="BK32" i="79"/>
  <c r="BP44" i="79"/>
  <c r="BL92" i="79"/>
  <c r="BH41" i="79"/>
  <c r="BE48" i="79"/>
  <c r="BJ64" i="79"/>
  <c r="BO83" i="79"/>
  <c r="BH38" i="79"/>
  <c r="BE17" i="79"/>
  <c r="BJ40" i="79"/>
  <c r="BF10" i="79"/>
  <c r="BL59" i="79"/>
  <c r="BH23" i="79"/>
  <c r="BF58" i="79"/>
  <c r="BL36" i="79"/>
  <c r="BE11" i="79"/>
  <c r="BP61" i="79"/>
  <c r="BE44" i="79"/>
  <c r="BK8" i="79"/>
  <c r="BK82" i="79"/>
  <c r="BH91" i="79"/>
  <c r="BK50" i="79"/>
  <c r="BN37" i="79"/>
  <c r="BG14" i="79"/>
  <c r="BM95" i="79"/>
  <c r="BN47" i="79"/>
  <c r="BE8" i="79"/>
  <c r="BG64" i="79"/>
  <c r="BM74" i="79"/>
  <c r="BN92" i="79"/>
  <c r="BF22" i="79"/>
  <c r="BF8" i="79"/>
  <c r="BL27" i="79"/>
  <c r="BH30" i="79"/>
  <c r="BO71" i="79"/>
  <c r="BI32" i="79"/>
  <c r="BM50" i="79"/>
  <c r="BK85" i="79"/>
  <c r="BP27" i="79"/>
  <c r="BG7" i="79"/>
  <c r="BO14" i="79"/>
  <c r="BE61" i="79"/>
  <c r="BM16" i="79"/>
  <c r="BF33" i="79"/>
  <c r="BM77" i="79"/>
  <c r="BG74" i="79"/>
  <c r="BM46" i="79"/>
  <c r="BK46" i="79"/>
  <c r="BI48" i="79"/>
  <c r="BF36" i="79"/>
  <c r="BO24" i="79"/>
  <c r="BL26" i="79"/>
  <c r="BO85" i="79"/>
  <c r="BO18" i="79"/>
  <c r="BH79" i="79"/>
  <c r="BE6" i="79"/>
  <c r="BP70" i="79"/>
  <c r="BO39" i="79"/>
  <c r="BM39" i="79"/>
  <c r="BO10" i="79"/>
  <c r="BP66" i="79"/>
  <c r="BH92" i="79"/>
  <c r="BO77" i="79"/>
  <c r="BP43" i="79"/>
  <c r="BN75" i="79"/>
  <c r="BN17" i="79"/>
  <c r="BJ86" i="79"/>
  <c r="BG41" i="79"/>
  <c r="BF93" i="79"/>
  <c r="BK58" i="79"/>
  <c r="BO44" i="79"/>
  <c r="BM68" i="79"/>
  <c r="BF29" i="79"/>
  <c r="BN25" i="79"/>
  <c r="BJ74" i="79"/>
  <c r="BM51" i="79"/>
  <c r="BI57" i="79"/>
  <c r="BK86" i="79"/>
  <c r="BE92" i="79"/>
  <c r="BH13" i="79"/>
  <c r="BL61" i="79"/>
  <c r="BL86" i="79"/>
  <c r="BH57" i="79"/>
  <c r="BN42" i="79"/>
  <c r="BF86" i="79"/>
  <c r="BL10" i="79"/>
  <c r="BH89" i="79"/>
  <c r="BO57" i="79"/>
  <c r="BJ52" i="79"/>
  <c r="BH25" i="79"/>
  <c r="BO30" i="79"/>
  <c r="BE13" i="79"/>
  <c r="BL17" i="79"/>
  <c r="BF89" i="79"/>
  <c r="BJ71" i="79"/>
  <c r="BK81" i="79"/>
  <c r="BP28" i="79"/>
  <c r="BO86" i="79"/>
  <c r="BL39" i="79"/>
  <c r="BP81" i="79"/>
  <c r="BP78" i="79"/>
  <c r="BH43" i="79"/>
  <c r="BO46" i="79"/>
  <c r="BE34" i="79"/>
  <c r="BP18" i="79"/>
  <c r="BJ35" i="79"/>
  <c r="BK22" i="79"/>
  <c r="BJ32" i="79"/>
  <c r="BH26" i="79"/>
  <c r="BH49" i="79"/>
  <c r="BO79" i="79"/>
  <c r="BF60" i="79"/>
  <c r="BM6" i="79"/>
  <c r="BM36" i="79"/>
  <c r="BF31" i="79"/>
  <c r="BG51" i="79"/>
  <c r="BF54" i="79"/>
  <c r="BK20" i="79"/>
  <c r="BQ28" i="79"/>
  <c r="BQ93" i="79"/>
  <c r="BQ19" i="79"/>
  <c r="BQ15" i="79"/>
  <c r="BQ43" i="79"/>
  <c r="BO66" i="79"/>
  <c r="BP16" i="79"/>
  <c r="BH21" i="79"/>
  <c r="BJ20" i="79"/>
  <c r="BN95" i="79"/>
  <c r="BP87" i="79"/>
  <c r="BL60" i="79"/>
  <c r="BG93" i="79"/>
  <c r="BQ17" i="79"/>
  <c r="BQ16" i="79"/>
  <c r="BQ8" i="79"/>
  <c r="BQ21" i="79"/>
  <c r="BQ34" i="79"/>
  <c r="BQ56" i="79"/>
  <c r="BI80" i="79"/>
  <c r="BG30" i="79"/>
  <c r="BF49" i="79"/>
  <c r="BI44" i="79"/>
  <c r="BO91" i="79"/>
  <c r="BP92" i="79"/>
  <c r="BF30" i="79"/>
  <c r="BP52" i="79"/>
  <c r="BQ52" i="79"/>
  <c r="BQ27" i="79"/>
  <c r="BQ54" i="79"/>
  <c r="BQ75" i="79"/>
  <c r="BQ25" i="79"/>
  <c r="BQ80" i="79"/>
  <c r="BJ51" i="79"/>
  <c r="BH39" i="79"/>
  <c r="BG95" i="79"/>
  <c r="BO73" i="79"/>
  <c r="BO53" i="79"/>
  <c r="BP12" i="79"/>
  <c r="BM15" i="79"/>
  <c r="BO59" i="79"/>
  <c r="BQ32" i="79"/>
  <c r="BQ7" i="79"/>
  <c r="BQ61" i="79"/>
  <c r="BQ88" i="79"/>
  <c r="BQ11" i="79"/>
  <c r="BQ71" i="79"/>
  <c r="BN28" i="79"/>
  <c r="BP42" i="79"/>
  <c r="BP37" i="79"/>
  <c r="BP8" i="79"/>
  <c r="BG47" i="79"/>
  <c r="BK34" i="79"/>
  <c r="BG61" i="79"/>
  <c r="BG25" i="79"/>
  <c r="BQ82" i="79"/>
  <c r="BQ68" i="79"/>
  <c r="BQ40" i="79"/>
  <c r="BQ53" i="79"/>
  <c r="BQ22" i="79"/>
  <c r="BQ45" i="79"/>
  <c r="BM60" i="79"/>
  <c r="BN87" i="79"/>
  <c r="BF13" i="79"/>
  <c r="BN72" i="79"/>
  <c r="BH40" i="79"/>
  <c r="BK91" i="79"/>
  <c r="BN51" i="79"/>
  <c r="BE88" i="79"/>
  <c r="BO55" i="79"/>
  <c r="BQ38" i="79"/>
  <c r="BQ55" i="79"/>
  <c r="BQ36" i="79"/>
  <c r="BQ57" i="79"/>
  <c r="BQ51" i="79"/>
  <c r="BQ49" i="79"/>
  <c r="BO16" i="79"/>
  <c r="BH80" i="79"/>
  <c r="BJ31" i="79"/>
  <c r="BK48" i="79"/>
  <c r="BN80" i="79"/>
  <c r="BG94" i="79"/>
  <c r="BI88" i="79"/>
  <c r="BO89" i="79"/>
  <c r="BE42" i="79"/>
  <c r="BQ60" i="79"/>
  <c r="BQ12" i="79"/>
  <c r="BQ42" i="79"/>
  <c r="BQ18" i="79"/>
  <c r="BQ50" i="79"/>
  <c r="BK79" i="79"/>
  <c r="BJ84" i="79"/>
  <c r="BI90" i="79"/>
  <c r="BM23" i="79"/>
  <c r="BP72" i="79"/>
  <c r="BM37" i="79"/>
  <c r="BF85" i="79"/>
  <c r="BK15" i="79"/>
  <c r="BL42" i="79"/>
  <c r="BQ65" i="79"/>
  <c r="BQ37" i="79"/>
  <c r="BQ63" i="79"/>
  <c r="BQ26" i="79"/>
  <c r="BQ20" i="79"/>
  <c r="D5" i="49"/>
  <c r="F5" i="49"/>
  <c r="G5" i="49"/>
  <c r="H5" i="49"/>
  <c r="K5" i="49"/>
  <c r="E5" i="49"/>
  <c r="C5" i="49"/>
  <c r="I5" i="49"/>
  <c r="J5" i="49"/>
  <c r="M5" i="49"/>
  <c r="L5" i="49"/>
  <c r="AS18" i="71"/>
  <c r="AM18" i="71"/>
  <c r="AK18" i="71"/>
  <c r="AO18" i="71"/>
  <c r="AG18" i="71"/>
  <c r="BC18" i="71"/>
  <c r="AW18" i="71"/>
  <c r="AI18" i="71"/>
  <c r="AU18" i="71"/>
  <c r="AY18" i="71"/>
  <c r="AQ18" i="71"/>
  <c r="BA33" i="71"/>
  <c r="AK33" i="71"/>
  <c r="AU33" i="71"/>
  <c r="AM33" i="71"/>
  <c r="AS33" i="71"/>
  <c r="BC33" i="71"/>
  <c r="AI33" i="71"/>
  <c r="AO33" i="71"/>
  <c r="AG33" i="71"/>
  <c r="AW33" i="71"/>
  <c r="AQ33" i="71"/>
  <c r="AL45" i="77"/>
  <c r="BB45" i="77"/>
  <c r="AT45" i="77"/>
  <c r="AP45" i="77"/>
  <c r="AX45" i="77"/>
  <c r="AD46" i="77"/>
  <c r="AR45" i="77"/>
  <c r="BD45" i="77"/>
  <c r="AZ45" i="77"/>
  <c r="AV45" i="77"/>
  <c r="AH45" i="77"/>
  <c r="AJ45" i="77"/>
  <c r="AN45" i="77"/>
  <c r="BA18" i="71"/>
  <c r="AY33" i="71"/>
  <c r="AK18" i="63"/>
  <c r="BA18" i="63"/>
  <c r="AY18" i="63"/>
  <c r="AM18" i="63"/>
  <c r="AI18" i="63"/>
  <c r="BC18" i="63"/>
  <c r="AQ18" i="63"/>
  <c r="AS18" i="63"/>
  <c r="AG18" i="63"/>
  <c r="AO18" i="63"/>
  <c r="AW18" i="63"/>
  <c r="AU18" i="63"/>
  <c r="BA18" i="67"/>
  <c r="BA18" i="83" s="1"/>
  <c r="AS18" i="67"/>
  <c r="AS18" i="83" s="1"/>
  <c r="AK18" i="67"/>
  <c r="AK18" i="83" s="1"/>
  <c r="AU18" i="67"/>
  <c r="AU18" i="83" s="1"/>
  <c r="AI18" i="67"/>
  <c r="AI18" i="83" s="1"/>
  <c r="AY18" i="67"/>
  <c r="AY18" i="83" s="1"/>
  <c r="AQ18" i="67"/>
  <c r="AQ18" i="83" s="1"/>
  <c r="AM18" i="67"/>
  <c r="AM18" i="83" s="1"/>
  <c r="AG18" i="67"/>
  <c r="AG18" i="83" s="1"/>
  <c r="AO18" i="67"/>
  <c r="AO18" i="83" s="1"/>
  <c r="BC18" i="67"/>
  <c r="BC18" i="83" s="1"/>
  <c r="AD19" i="67"/>
  <c r="AW18" i="67"/>
  <c r="AW18" i="83" s="1"/>
  <c r="BA18" i="64"/>
  <c r="BC18" i="64"/>
  <c r="AW18" i="64"/>
  <c r="AI18" i="64"/>
  <c r="AK18" i="64"/>
  <c r="AS18" i="64"/>
  <c r="AU18" i="64"/>
  <c r="AM18" i="64"/>
  <c r="AG18" i="64"/>
  <c r="AQ18" i="64"/>
  <c r="AY18" i="64"/>
  <c r="AO18" i="64"/>
  <c r="AO18" i="70"/>
  <c r="AY18" i="70"/>
  <c r="AS18" i="70"/>
  <c r="AM18" i="70"/>
  <c r="BA18" i="70"/>
  <c r="BC18" i="70"/>
  <c r="AD19" i="70"/>
  <c r="AK18" i="70"/>
  <c r="AI18" i="70"/>
  <c r="AQ18" i="70"/>
  <c r="AG18" i="70"/>
  <c r="AW18" i="70"/>
  <c r="AU18" i="70"/>
  <c r="BA18" i="73"/>
  <c r="AD19" i="73"/>
  <c r="AY33" i="63"/>
  <c r="AU18" i="73"/>
  <c r="AK18" i="73"/>
  <c r="AI18" i="73"/>
  <c r="AQ33" i="63"/>
  <c r="AS33" i="63"/>
  <c r="BC33" i="63"/>
  <c r="AU33" i="63"/>
  <c r="AM33" i="63"/>
  <c r="AO33" i="63"/>
  <c r="AK33" i="63"/>
  <c r="AW18" i="73"/>
  <c r="AG33" i="63"/>
  <c r="AY18" i="73"/>
  <c r="AI33" i="63"/>
  <c r="AS18" i="73"/>
  <c r="BA33" i="63"/>
  <c r="AQ18" i="73"/>
  <c r="AM18" i="73"/>
  <c r="AO18" i="73"/>
  <c r="Z5" i="80"/>
  <c r="W47" i="76"/>
  <c r="AA47" i="76" s="1"/>
  <c r="W19" i="76"/>
  <c r="AA19" i="76" s="1"/>
  <c r="W36" i="76"/>
  <c r="AA36" i="76" s="1"/>
  <c r="W31" i="76"/>
  <c r="AA31" i="76" s="1"/>
  <c r="W29" i="76"/>
  <c r="AA29" i="76" s="1"/>
  <c r="W6" i="76"/>
  <c r="AA6" i="76" s="1"/>
  <c r="W35" i="76"/>
  <c r="AA35" i="76" s="1"/>
  <c r="W48" i="76"/>
  <c r="AA48" i="76" s="1"/>
  <c r="W20" i="76"/>
  <c r="AA20" i="76" s="1"/>
  <c r="W38" i="76"/>
  <c r="AA38" i="76" s="1"/>
  <c r="W32" i="76"/>
  <c r="AA32" i="76" s="1"/>
  <c r="W12" i="76"/>
  <c r="AA12" i="76" s="1"/>
  <c r="W43" i="76"/>
  <c r="AA43" i="76" s="1"/>
  <c r="W11" i="76"/>
  <c r="AA11" i="76" s="1"/>
  <c r="W28" i="76"/>
  <c r="AA28" i="76" s="1"/>
  <c r="W8" i="76"/>
  <c r="AA8" i="76" s="1"/>
  <c r="W39" i="76"/>
  <c r="AA39" i="76" s="1"/>
  <c r="W50" i="76"/>
  <c r="AA50" i="76" s="1"/>
  <c r="W24" i="76"/>
  <c r="AA24" i="76" s="1"/>
  <c r="W14" i="76"/>
  <c r="AA14" i="76" s="1"/>
  <c r="W45" i="76"/>
  <c r="AA45" i="76" s="1"/>
  <c r="W15" i="76"/>
  <c r="AA15" i="76" s="1"/>
  <c r="W34" i="76"/>
  <c r="AA34" i="76" s="1"/>
  <c r="W51" i="76"/>
  <c r="AA51" i="76" s="1"/>
  <c r="W33" i="76"/>
  <c r="AA33" i="76" s="1"/>
  <c r="W46" i="76"/>
  <c r="AA46" i="76" s="1"/>
  <c r="W18" i="76"/>
  <c r="AA18" i="76" s="1"/>
  <c r="W10" i="76"/>
  <c r="AA10" i="76" s="1"/>
  <c r="W41" i="76"/>
  <c r="AA41" i="76" s="1"/>
  <c r="W9" i="76"/>
  <c r="AA9" i="76" s="1"/>
  <c r="W26" i="76"/>
  <c r="AA26" i="76" s="1"/>
  <c r="W49" i="76"/>
  <c r="AA49" i="76" s="1"/>
  <c r="W40" i="76"/>
  <c r="AA40" i="76" s="1"/>
  <c r="W37" i="76"/>
  <c r="AA37" i="76" s="1"/>
  <c r="W27" i="76"/>
  <c r="AA27" i="76" s="1"/>
  <c r="W25" i="76"/>
  <c r="AA25" i="76" s="1"/>
  <c r="W23" i="76"/>
  <c r="AA23" i="76" s="1"/>
  <c r="W16" i="76"/>
  <c r="AA16" i="76" s="1"/>
  <c r="W17" i="76"/>
  <c r="AA17" i="76" s="1"/>
  <c r="W30" i="76"/>
  <c r="AA30" i="76" s="1"/>
  <c r="W42" i="76"/>
  <c r="AA42" i="76" s="1"/>
  <c r="W13" i="76"/>
  <c r="AA13" i="76" s="1"/>
  <c r="W21" i="76"/>
  <c r="AA21" i="76" s="1"/>
  <c r="W7" i="76"/>
  <c r="AA7" i="76" s="1"/>
  <c r="W22" i="76"/>
  <c r="AA22" i="76" s="1"/>
  <c r="W44" i="76"/>
  <c r="AA44" i="76" s="1"/>
  <c r="W5" i="76"/>
  <c r="W143" i="80"/>
  <c r="AA143" i="80" s="1"/>
  <c r="W26" i="80"/>
  <c r="AA26" i="80" s="1"/>
  <c r="W45" i="80"/>
  <c r="AA45" i="80" s="1"/>
  <c r="W120" i="80"/>
  <c r="AA120" i="80" s="1"/>
  <c r="W99" i="80"/>
  <c r="AA99" i="80" s="1"/>
  <c r="W105" i="80"/>
  <c r="AA105" i="80" s="1"/>
  <c r="W59" i="80"/>
  <c r="AA59" i="80" s="1"/>
  <c r="W114" i="80"/>
  <c r="AA114" i="80" s="1"/>
  <c r="W72" i="80"/>
  <c r="AA72" i="80" s="1"/>
  <c r="W96" i="80"/>
  <c r="AA96" i="80" s="1"/>
  <c r="W130" i="80"/>
  <c r="AA130" i="80" s="1"/>
  <c r="W104" i="80"/>
  <c r="AA104" i="80" s="1"/>
  <c r="W19" i="80"/>
  <c r="AA19" i="80" s="1"/>
  <c r="W134" i="80"/>
  <c r="AA134" i="80" s="1"/>
  <c r="W125" i="80"/>
  <c r="AA125" i="80" s="1"/>
  <c r="W83" i="80"/>
  <c r="AA83" i="80" s="1"/>
  <c r="W110" i="80"/>
  <c r="AA110" i="80" s="1"/>
  <c r="W93" i="80"/>
  <c r="AA93" i="80" s="1"/>
  <c r="W164" i="80"/>
  <c r="AA164" i="80" s="1"/>
  <c r="W127" i="80"/>
  <c r="AA127" i="80" s="1"/>
  <c r="W53" i="80"/>
  <c r="AA53" i="80" s="1"/>
  <c r="W100" i="80"/>
  <c r="AA100" i="80" s="1"/>
  <c r="W118" i="80"/>
  <c r="AA118" i="80" s="1"/>
  <c r="W136" i="80"/>
  <c r="AA136" i="80" s="1"/>
  <c r="W75" i="80"/>
  <c r="AA75" i="80" s="1"/>
  <c r="W102" i="80"/>
  <c r="AA102" i="80" s="1"/>
  <c r="W124" i="80"/>
  <c r="AA124" i="80" s="1"/>
  <c r="W64" i="80"/>
  <c r="AA64" i="80" s="1"/>
  <c r="W33" i="80"/>
  <c r="AA33" i="80" s="1"/>
  <c r="W175" i="80"/>
  <c r="AA175" i="80" s="1"/>
  <c r="W79" i="80"/>
  <c r="AA79" i="80" s="1"/>
  <c r="W141" i="80"/>
  <c r="AA141" i="80" s="1"/>
  <c r="W128" i="80"/>
  <c r="AA128" i="80" s="1"/>
  <c r="W55" i="80"/>
  <c r="AA55" i="80" s="1"/>
  <c r="W86" i="80"/>
  <c r="AA86" i="80" s="1"/>
  <c r="W101" i="80"/>
  <c r="AA101" i="80" s="1"/>
  <c r="W89" i="80"/>
  <c r="AA89" i="80" s="1"/>
  <c r="W111" i="80"/>
  <c r="AA111" i="80" s="1"/>
  <c r="W95" i="80"/>
  <c r="AA95" i="80" s="1"/>
  <c r="W48" i="80"/>
  <c r="AA48" i="80" s="1"/>
  <c r="W107" i="80"/>
  <c r="AA107" i="80" s="1"/>
  <c r="W148" i="80"/>
  <c r="AA148" i="80" s="1"/>
  <c r="W174" i="80"/>
  <c r="AA174" i="80" s="1"/>
  <c r="W66" i="80"/>
  <c r="AA66" i="80" s="1"/>
  <c r="W144" i="80"/>
  <c r="AA144" i="80" s="1"/>
  <c r="W154" i="80"/>
  <c r="AA154" i="80" s="1"/>
  <c r="W13" i="80"/>
  <c r="AA13" i="80" s="1"/>
  <c r="W38" i="80"/>
  <c r="AA38" i="80" s="1"/>
  <c r="W149" i="80"/>
  <c r="AA149" i="80" s="1"/>
  <c r="W137" i="80"/>
  <c r="AA137" i="80" s="1"/>
  <c r="W68" i="80"/>
  <c r="AA68" i="80" s="1"/>
  <c r="W43" i="80"/>
  <c r="AA43" i="80" s="1"/>
  <c r="W35" i="80"/>
  <c r="AA35" i="80" s="1"/>
  <c r="W22" i="80"/>
  <c r="AA22" i="80" s="1"/>
  <c r="W74" i="80"/>
  <c r="AA74" i="80" s="1"/>
  <c r="W47" i="80"/>
  <c r="AA47" i="80" s="1"/>
  <c r="W25" i="80"/>
  <c r="AA25" i="80" s="1"/>
  <c r="W56" i="80"/>
  <c r="AA56" i="80" s="1"/>
  <c r="W162" i="80"/>
  <c r="AA162" i="80" s="1"/>
  <c r="W49" i="80"/>
  <c r="AA49" i="80" s="1"/>
  <c r="W88" i="80"/>
  <c r="AA88" i="80" s="1"/>
  <c r="W119" i="80"/>
  <c r="AA119" i="80" s="1"/>
  <c r="W77" i="80"/>
  <c r="AA77" i="80" s="1"/>
  <c r="W135" i="80"/>
  <c r="AA135" i="80" s="1"/>
  <c r="W145" i="80"/>
  <c r="AA145" i="80" s="1"/>
  <c r="W20" i="80"/>
  <c r="AA20" i="80" s="1"/>
  <c r="W123" i="80"/>
  <c r="AA123" i="80" s="1"/>
  <c r="W171" i="80"/>
  <c r="AA171" i="80" s="1"/>
  <c r="AE171" i="80" s="1"/>
  <c r="AI171" i="80" s="1"/>
  <c r="AM171" i="80" s="1"/>
  <c r="W41" i="80"/>
  <c r="AA41" i="80" s="1"/>
  <c r="W170" i="80"/>
  <c r="AA170" i="80" s="1"/>
  <c r="W116" i="80"/>
  <c r="AA116" i="80" s="1"/>
  <c r="W90" i="80"/>
  <c r="AA90" i="80" s="1"/>
  <c r="W11" i="80"/>
  <c r="AA11" i="80" s="1"/>
  <c r="W167" i="80"/>
  <c r="AA167" i="80" s="1"/>
  <c r="W156" i="80"/>
  <c r="AA156" i="80" s="1"/>
  <c r="W6" i="80"/>
  <c r="AA6" i="80" s="1"/>
  <c r="W17" i="80"/>
  <c r="AA17" i="80" s="1"/>
  <c r="W16" i="80"/>
  <c r="AA16" i="80" s="1"/>
  <c r="W173" i="80"/>
  <c r="AA173" i="80" s="1"/>
  <c r="W39" i="80"/>
  <c r="AA39" i="80" s="1"/>
  <c r="W84" i="80"/>
  <c r="AA84" i="80" s="1"/>
  <c r="W54" i="80"/>
  <c r="AA54" i="80" s="1"/>
  <c r="W73" i="80"/>
  <c r="AA73" i="80" s="1"/>
  <c r="W150" i="80"/>
  <c r="AA150" i="80" s="1"/>
  <c r="W138" i="80"/>
  <c r="AA138" i="80" s="1"/>
  <c r="W113" i="80"/>
  <c r="AA113" i="80" s="1"/>
  <c r="W115" i="80"/>
  <c r="AA115" i="80" s="1"/>
  <c r="W18" i="80"/>
  <c r="AA18" i="80" s="1"/>
  <c r="W28" i="80"/>
  <c r="AA28" i="80" s="1"/>
  <c r="W85" i="80"/>
  <c r="AA85" i="80" s="1"/>
  <c r="W178" i="80"/>
  <c r="AA178" i="80" s="1"/>
  <c r="AE178" i="80" s="1"/>
  <c r="AI178" i="80" s="1"/>
  <c r="AM178" i="80" s="1"/>
  <c r="W57" i="80"/>
  <c r="AA57" i="80" s="1"/>
  <c r="W108" i="80"/>
  <c r="AA108" i="80" s="1"/>
  <c r="W131" i="80"/>
  <c r="AA131" i="80" s="1"/>
  <c r="W109" i="80"/>
  <c r="AA109" i="80" s="1"/>
  <c r="W23" i="80"/>
  <c r="AA23" i="80" s="1"/>
  <c r="W46" i="80"/>
  <c r="AA46" i="80" s="1"/>
  <c r="W121" i="80"/>
  <c r="AA121" i="80" s="1"/>
  <c r="W158" i="80"/>
  <c r="AA158" i="80" s="1"/>
  <c r="W176" i="80"/>
  <c r="AA176" i="80" s="1"/>
  <c r="W147" i="80"/>
  <c r="AA147" i="80" s="1"/>
  <c r="W40" i="80"/>
  <c r="AA40" i="80" s="1"/>
  <c r="W61" i="80"/>
  <c r="AA61" i="80" s="1"/>
  <c r="W21" i="80"/>
  <c r="AA21" i="80" s="1"/>
  <c r="W172" i="80"/>
  <c r="AA172" i="80" s="1"/>
  <c r="W60" i="80"/>
  <c r="AA60" i="80" s="1"/>
  <c r="W15" i="80"/>
  <c r="AA15" i="80" s="1"/>
  <c r="W36" i="80"/>
  <c r="AA36" i="80" s="1"/>
  <c r="W24" i="80"/>
  <c r="AA24" i="80" s="1"/>
  <c r="W30" i="80"/>
  <c r="AA30" i="80" s="1"/>
  <c r="W82" i="80"/>
  <c r="AA82" i="80" s="1"/>
  <c r="W7" i="80"/>
  <c r="AA7" i="80" s="1"/>
  <c r="W91" i="80"/>
  <c r="AA91" i="80" s="1"/>
  <c r="W69" i="80"/>
  <c r="AA69" i="80" s="1"/>
  <c r="W163" i="80"/>
  <c r="AA163" i="80" s="1"/>
  <c r="W9" i="80"/>
  <c r="AA9" i="80" s="1"/>
  <c r="W117" i="80"/>
  <c r="AA117" i="80" s="1"/>
  <c r="W139" i="80"/>
  <c r="AA139" i="80" s="1"/>
  <c r="W152" i="80"/>
  <c r="AA152" i="80" s="1"/>
  <c r="W71" i="80"/>
  <c r="AA71" i="80" s="1"/>
  <c r="W27" i="80"/>
  <c r="AA27" i="80" s="1"/>
  <c r="W62" i="80"/>
  <c r="AA62" i="80" s="1"/>
  <c r="W112" i="80"/>
  <c r="AA112" i="80" s="1"/>
  <c r="W153" i="80"/>
  <c r="AA153" i="80" s="1"/>
  <c r="W160" i="80"/>
  <c r="AA160" i="80" s="1"/>
  <c r="W76" i="80"/>
  <c r="AA76" i="80" s="1"/>
  <c r="W58" i="80"/>
  <c r="AA58" i="80" s="1"/>
  <c r="W12" i="80"/>
  <c r="AA12" i="80" s="1"/>
  <c r="W168" i="80"/>
  <c r="AA168" i="80" s="1"/>
  <c r="W161" i="80"/>
  <c r="AA161" i="80" s="1"/>
  <c r="AE161" i="80" s="1"/>
  <c r="AI161" i="80" s="1"/>
  <c r="AM161" i="80" s="1"/>
  <c r="W155" i="80"/>
  <c r="AA155" i="80" s="1"/>
  <c r="W87" i="80"/>
  <c r="AA87" i="80" s="1"/>
  <c r="W65" i="80"/>
  <c r="AA65" i="80" s="1"/>
  <c r="W44" i="80"/>
  <c r="AA44" i="80" s="1"/>
  <c r="W177" i="80"/>
  <c r="AA177" i="80" s="1"/>
  <c r="AE177" i="80" s="1"/>
  <c r="AI177" i="80" s="1"/>
  <c r="AM177" i="80" s="1"/>
  <c r="W129" i="80"/>
  <c r="AA129" i="80" s="1"/>
  <c r="W51" i="80"/>
  <c r="AA51" i="80" s="1"/>
  <c r="W14" i="80"/>
  <c r="AA14" i="80" s="1"/>
  <c r="W126" i="80"/>
  <c r="AA126" i="80" s="1"/>
  <c r="W37" i="80"/>
  <c r="AA37" i="80" s="1"/>
  <c r="W8" i="80"/>
  <c r="AA8" i="80" s="1"/>
  <c r="W63" i="80"/>
  <c r="AA63" i="80" s="1"/>
  <c r="W106" i="80"/>
  <c r="AA106" i="80" s="1"/>
  <c r="W52" i="80"/>
  <c r="AA52" i="80" s="1"/>
  <c r="W103" i="80"/>
  <c r="AA103" i="80" s="1"/>
  <c r="W98" i="80"/>
  <c r="AA98" i="80" s="1"/>
  <c r="W159" i="80"/>
  <c r="AA159" i="80" s="1"/>
  <c r="W50" i="80"/>
  <c r="AA50" i="80" s="1"/>
  <c r="W140" i="80"/>
  <c r="AA140" i="80" s="1"/>
  <c r="W146" i="80"/>
  <c r="AA146" i="80" s="1"/>
  <c r="W157" i="80"/>
  <c r="AA157" i="80" s="1"/>
  <c r="W169" i="80"/>
  <c r="AA169" i="80" s="1"/>
  <c r="W142" i="80"/>
  <c r="AA142" i="80" s="1"/>
  <c r="W94" i="80"/>
  <c r="AA94" i="80" s="1"/>
  <c r="W70" i="80"/>
  <c r="AA70" i="80" s="1"/>
  <c r="W32" i="80"/>
  <c r="AA32" i="80" s="1"/>
  <c r="W97" i="80"/>
  <c r="AA97" i="80" s="1"/>
  <c r="W67" i="80"/>
  <c r="AA67" i="80" s="1"/>
  <c r="W165" i="80"/>
  <c r="AA165" i="80" s="1"/>
  <c r="W92" i="80"/>
  <c r="AA92" i="80" s="1"/>
  <c r="W78" i="80"/>
  <c r="AA78" i="80" s="1"/>
  <c r="W81" i="80"/>
  <c r="AA81" i="80" s="1"/>
  <c r="W34" i="80"/>
  <c r="AA34" i="80" s="1"/>
  <c r="W166" i="80"/>
  <c r="AA166" i="80" s="1"/>
  <c r="AE166" i="80" s="1"/>
  <c r="AI166" i="80" s="1"/>
  <c r="AM166" i="80" s="1"/>
  <c r="W31" i="80"/>
  <c r="AA31" i="80" s="1"/>
  <c r="W10" i="80"/>
  <c r="AA10" i="80" s="1"/>
  <c r="W42" i="80"/>
  <c r="AA42" i="80" s="1"/>
  <c r="W80" i="80"/>
  <c r="AA80" i="80" s="1"/>
  <c r="W29" i="80"/>
  <c r="AA29" i="80" s="1"/>
  <c r="W133" i="80"/>
  <c r="AA133" i="80" s="1"/>
  <c r="W132" i="80"/>
  <c r="AA132" i="80" s="1"/>
  <c r="W122" i="80"/>
  <c r="AA122" i="80" s="1"/>
  <c r="W151" i="80"/>
  <c r="AA151" i="80" s="1"/>
  <c r="W5" i="80"/>
  <c r="V100" i="80"/>
  <c r="Z100" i="80" s="1"/>
  <c r="V78" i="80"/>
  <c r="Z78" i="80" s="1"/>
  <c r="V157" i="80"/>
  <c r="Z157" i="80" s="1"/>
  <c r="V69" i="80"/>
  <c r="Z69" i="80" s="1"/>
  <c r="V135" i="80"/>
  <c r="Z135" i="80" s="1"/>
  <c r="V39" i="80"/>
  <c r="Z39" i="80" s="1"/>
  <c r="V123" i="80"/>
  <c r="Z123" i="80" s="1"/>
  <c r="V49" i="80"/>
  <c r="Z49" i="80" s="1"/>
  <c r="V150" i="80"/>
  <c r="Z150" i="80" s="1"/>
  <c r="V59" i="80"/>
  <c r="Z59" i="80" s="1"/>
  <c r="V56" i="80"/>
  <c r="Z56" i="80" s="1"/>
  <c r="V160" i="80"/>
  <c r="Z160" i="80" s="1"/>
  <c r="V95" i="80"/>
  <c r="Z95" i="80" s="1"/>
  <c r="V21" i="80"/>
  <c r="Z21" i="80" s="1"/>
  <c r="V29" i="80"/>
  <c r="Z29" i="80" s="1"/>
  <c r="V128" i="80"/>
  <c r="Z128" i="80" s="1"/>
  <c r="V162" i="80"/>
  <c r="Z162" i="80" s="1"/>
  <c r="V137" i="80"/>
  <c r="Z137" i="80" s="1"/>
  <c r="V164" i="80"/>
  <c r="Z164" i="80" s="1"/>
  <c r="V167" i="80"/>
  <c r="Z167" i="80" s="1"/>
  <c r="V117" i="80"/>
  <c r="Z117" i="80" s="1"/>
  <c r="V166" i="80"/>
  <c r="Z166" i="80" s="1"/>
  <c r="V31" i="80"/>
  <c r="Z31" i="80" s="1"/>
  <c r="V124" i="80"/>
  <c r="Z124" i="80" s="1"/>
  <c r="V131" i="80"/>
  <c r="Z131" i="80" s="1"/>
  <c r="V165" i="80"/>
  <c r="Z165" i="80" s="1"/>
  <c r="V151" i="80"/>
  <c r="Z151" i="80" s="1"/>
  <c r="V76" i="80"/>
  <c r="Z76" i="80" s="1"/>
  <c r="V106" i="80"/>
  <c r="Z106" i="80" s="1"/>
  <c r="V138" i="80"/>
  <c r="Z138" i="80" s="1"/>
  <c r="V153" i="80"/>
  <c r="Z153" i="80" s="1"/>
  <c r="V159" i="80"/>
  <c r="Z159" i="80" s="1"/>
  <c r="V176" i="80"/>
  <c r="Z176" i="80" s="1"/>
  <c r="V115" i="80"/>
  <c r="Z115" i="80" s="1"/>
  <c r="V103" i="80"/>
  <c r="Z103" i="80" s="1"/>
  <c r="V170" i="80"/>
  <c r="Z170" i="80" s="1"/>
  <c r="V53" i="80"/>
  <c r="Z53" i="80" s="1"/>
  <c r="V168" i="80"/>
  <c r="Z168" i="80" s="1"/>
  <c r="V174" i="80"/>
  <c r="Z174" i="80" s="1"/>
  <c r="V154" i="80"/>
  <c r="Z154" i="80" s="1"/>
  <c r="V70" i="80"/>
  <c r="Z70" i="80" s="1"/>
  <c r="V9" i="80"/>
  <c r="Z9" i="80" s="1"/>
  <c r="V66" i="80"/>
  <c r="Z66" i="80" s="1"/>
  <c r="V50" i="80"/>
  <c r="Z50" i="80" s="1"/>
  <c r="V173" i="80"/>
  <c r="Z173" i="80" s="1"/>
  <c r="V46" i="80"/>
  <c r="Z46" i="80" s="1"/>
  <c r="V134" i="80"/>
  <c r="Z134" i="80" s="1"/>
  <c r="V125" i="80"/>
  <c r="Z125" i="80" s="1"/>
  <c r="V72" i="80"/>
  <c r="Z72" i="80" s="1"/>
  <c r="V41" i="80"/>
  <c r="Z41" i="80" s="1"/>
  <c r="V63" i="80"/>
  <c r="Z63" i="80" s="1"/>
  <c r="V122" i="80"/>
  <c r="Z122" i="80" s="1"/>
  <c r="V8" i="80"/>
  <c r="Z8" i="80" s="1"/>
  <c r="V94" i="80"/>
  <c r="Z94" i="80" s="1"/>
  <c r="V139" i="80"/>
  <c r="Z139" i="80" s="1"/>
  <c r="V99" i="80"/>
  <c r="Z99" i="80" s="1"/>
  <c r="V35" i="80"/>
  <c r="Z35" i="80" s="1"/>
  <c r="V85" i="80"/>
  <c r="Z85" i="80" s="1"/>
  <c r="V52" i="80"/>
  <c r="Z52" i="80" s="1"/>
  <c r="V109" i="80"/>
  <c r="Z109" i="80" s="1"/>
  <c r="V38" i="80"/>
  <c r="Z38" i="80" s="1"/>
  <c r="V129" i="80"/>
  <c r="Z129" i="80" s="1"/>
  <c r="V6" i="80"/>
  <c r="Z6" i="80" s="1"/>
  <c r="V112" i="80"/>
  <c r="Z112" i="80" s="1"/>
  <c r="V33" i="80"/>
  <c r="Z33" i="80" s="1"/>
  <c r="V93" i="80"/>
  <c r="Z93" i="80" s="1"/>
  <c r="V145" i="80"/>
  <c r="Z145" i="80" s="1"/>
  <c r="V148" i="80"/>
  <c r="Z148" i="80" s="1"/>
  <c r="V26" i="80"/>
  <c r="Z26" i="80" s="1"/>
  <c r="V34" i="80"/>
  <c r="Z34" i="80" s="1"/>
  <c r="V14" i="80"/>
  <c r="Z14" i="80" s="1"/>
  <c r="V118" i="80"/>
  <c r="Z118" i="80" s="1"/>
  <c r="V20" i="80"/>
  <c r="Z20" i="80" s="1"/>
  <c r="V171" i="80"/>
  <c r="Z171" i="80" s="1"/>
  <c r="AD171" i="80" s="1"/>
  <c r="AH171" i="80" s="1"/>
  <c r="AL171" i="80" s="1"/>
  <c r="V149" i="80"/>
  <c r="Z149" i="80" s="1"/>
  <c r="V10" i="80"/>
  <c r="Z10" i="80" s="1"/>
  <c r="V32" i="80"/>
  <c r="Z32" i="80" s="1"/>
  <c r="V16" i="80"/>
  <c r="Z16" i="80" s="1"/>
  <c r="V57" i="80"/>
  <c r="Z57" i="80" s="1"/>
  <c r="V55" i="80"/>
  <c r="Z55" i="80" s="1"/>
  <c r="V77" i="80"/>
  <c r="Z77" i="80" s="1"/>
  <c r="V51" i="80"/>
  <c r="Z51" i="80" s="1"/>
  <c r="V48" i="80"/>
  <c r="Z48" i="80" s="1"/>
  <c r="V13" i="80"/>
  <c r="Z13" i="80" s="1"/>
  <c r="V28" i="80"/>
  <c r="Z28" i="80" s="1"/>
  <c r="V86" i="80"/>
  <c r="Z86" i="80" s="1"/>
  <c r="V79" i="80"/>
  <c r="Z79" i="80" s="1"/>
  <c r="V36" i="80"/>
  <c r="Z36" i="80" s="1"/>
  <c r="V102" i="80"/>
  <c r="Z102" i="80" s="1"/>
  <c r="V108" i="80"/>
  <c r="Z108" i="80" s="1"/>
  <c r="V30" i="80"/>
  <c r="Z30" i="80" s="1"/>
  <c r="V161" i="80"/>
  <c r="Z161" i="80" s="1"/>
  <c r="V90" i="80"/>
  <c r="Z90" i="80" s="1"/>
  <c r="V172" i="80"/>
  <c r="Z172" i="80" s="1"/>
  <c r="V91" i="80"/>
  <c r="Z91" i="80" s="1"/>
  <c r="V71" i="80"/>
  <c r="Z71" i="80" s="1"/>
  <c r="V18" i="80"/>
  <c r="Z18" i="80" s="1"/>
  <c r="V67" i="80"/>
  <c r="Z67" i="80" s="1"/>
  <c r="V89" i="80"/>
  <c r="Z89" i="80" s="1"/>
  <c r="V155" i="80"/>
  <c r="Z155" i="80" s="1"/>
  <c r="V11" i="80"/>
  <c r="Z11" i="80" s="1"/>
  <c r="V163" i="80"/>
  <c r="Z163" i="80" s="1"/>
  <c r="V22" i="80"/>
  <c r="Z22" i="80" s="1"/>
  <c r="V107" i="80"/>
  <c r="Z107" i="80" s="1"/>
  <c r="V47" i="80"/>
  <c r="Z47" i="80" s="1"/>
  <c r="V113" i="80"/>
  <c r="Z113" i="80" s="1"/>
  <c r="V105" i="80"/>
  <c r="Z105" i="80" s="1"/>
  <c r="V111" i="80"/>
  <c r="Z111" i="80" s="1"/>
  <c r="V178" i="80"/>
  <c r="Z178" i="80" s="1"/>
  <c r="V121" i="80"/>
  <c r="Z121" i="80" s="1"/>
  <c r="V80" i="80"/>
  <c r="Z80" i="80" s="1"/>
  <c r="V68" i="80"/>
  <c r="Z68" i="80" s="1"/>
  <c r="V12" i="80"/>
  <c r="Z12" i="80" s="1"/>
  <c r="V61" i="80"/>
  <c r="Z61" i="80" s="1"/>
  <c r="V25" i="80"/>
  <c r="Z25" i="80" s="1"/>
  <c r="V24" i="80"/>
  <c r="Z24" i="80" s="1"/>
  <c r="V44" i="80"/>
  <c r="Z44" i="80" s="1"/>
  <c r="V43" i="80"/>
  <c r="Z43" i="80" s="1"/>
  <c r="V156" i="80"/>
  <c r="Z156" i="80" s="1"/>
  <c r="V101" i="80"/>
  <c r="Z101" i="80" s="1"/>
  <c r="V110" i="80"/>
  <c r="Z110" i="80" s="1"/>
  <c r="V82" i="80"/>
  <c r="Z82" i="80" s="1"/>
  <c r="V88" i="80"/>
  <c r="Z88" i="80" s="1"/>
  <c r="V147" i="80"/>
  <c r="Z147" i="80" s="1"/>
  <c r="V169" i="80"/>
  <c r="Z169" i="80" s="1"/>
  <c r="V144" i="80"/>
  <c r="Z144" i="80" s="1"/>
  <c r="V87" i="80"/>
  <c r="Z87" i="80" s="1"/>
  <c r="V141" i="80"/>
  <c r="Z141" i="80" s="1"/>
  <c r="V23" i="80"/>
  <c r="Z23" i="80" s="1"/>
  <c r="V64" i="80"/>
  <c r="Z64" i="80" s="1"/>
  <c r="V136" i="80"/>
  <c r="Z136" i="80" s="1"/>
  <c r="V143" i="80"/>
  <c r="Z143" i="80" s="1"/>
  <c r="V65" i="80"/>
  <c r="Z65" i="80" s="1"/>
  <c r="V133" i="80"/>
  <c r="Z133" i="80" s="1"/>
  <c r="V96" i="80"/>
  <c r="Z96" i="80" s="1"/>
  <c r="V73" i="80"/>
  <c r="Z73" i="80" s="1"/>
  <c r="V158" i="80"/>
  <c r="Z158" i="80" s="1"/>
  <c r="V175" i="80"/>
  <c r="Z175" i="80" s="1"/>
  <c r="V177" i="80"/>
  <c r="Z177" i="80" s="1"/>
  <c r="V127" i="80"/>
  <c r="Z127" i="80" s="1"/>
  <c r="V58" i="80"/>
  <c r="Z58" i="80" s="1"/>
  <c r="V84" i="80"/>
  <c r="Z84" i="80" s="1"/>
  <c r="V130" i="80"/>
  <c r="Z130" i="80" s="1"/>
  <c r="V114" i="80"/>
  <c r="Z114" i="80" s="1"/>
  <c r="V75" i="80"/>
  <c r="Z75" i="80" s="1"/>
  <c r="V126" i="80"/>
  <c r="Z126" i="80" s="1"/>
  <c r="V83" i="80"/>
  <c r="Z83" i="80" s="1"/>
  <c r="V120" i="80"/>
  <c r="Z120" i="80" s="1"/>
  <c r="V142" i="80"/>
  <c r="Z142" i="80" s="1"/>
  <c r="V60" i="80"/>
  <c r="Z60" i="80" s="1"/>
  <c r="V132" i="80"/>
  <c r="Z132" i="80" s="1"/>
  <c r="V37" i="80"/>
  <c r="Z37" i="80" s="1"/>
  <c r="V116" i="80"/>
  <c r="Z116" i="80" s="1"/>
  <c r="V27" i="80"/>
  <c r="Z27" i="80" s="1"/>
  <c r="V119" i="80"/>
  <c r="Z119" i="80" s="1"/>
  <c r="V104" i="80"/>
  <c r="Z104" i="80" s="1"/>
  <c r="V140" i="80"/>
  <c r="Z140" i="80" s="1"/>
  <c r="V40" i="80"/>
  <c r="Z40" i="80" s="1"/>
  <c r="V152" i="80"/>
  <c r="Z152" i="80" s="1"/>
  <c r="V81" i="80"/>
  <c r="Z81" i="80" s="1"/>
  <c r="V62" i="80"/>
  <c r="Z62" i="80" s="1"/>
  <c r="V92" i="80"/>
  <c r="Z92" i="80" s="1"/>
  <c r="V42" i="80"/>
  <c r="Z42" i="80" s="1"/>
  <c r="V146" i="80"/>
  <c r="Z146" i="80" s="1"/>
  <c r="V15" i="80"/>
  <c r="Z15" i="80" s="1"/>
  <c r="V74" i="80"/>
  <c r="Z74" i="80" s="1"/>
  <c r="V54" i="80"/>
  <c r="Z54" i="80" s="1"/>
  <c r="V45" i="80"/>
  <c r="Z45" i="80" s="1"/>
  <c r="V97" i="80"/>
  <c r="Z97" i="80" s="1"/>
  <c r="V17" i="80"/>
  <c r="Z17" i="80" s="1"/>
  <c r="V7" i="80"/>
  <c r="Z7" i="80" s="1"/>
  <c r="V19" i="80"/>
  <c r="Z19" i="80" s="1"/>
  <c r="V98" i="80"/>
  <c r="Z98" i="80" s="1"/>
  <c r="V39" i="76"/>
  <c r="Z39" i="76" s="1"/>
  <c r="V46" i="76"/>
  <c r="Z46" i="76" s="1"/>
  <c r="V45" i="76"/>
  <c r="Z45" i="76" s="1"/>
  <c r="V16" i="76"/>
  <c r="Z16" i="76" s="1"/>
  <c r="V8" i="76"/>
  <c r="Z8" i="76" s="1"/>
  <c r="V6" i="76"/>
  <c r="Z6" i="76" s="1"/>
  <c r="V25" i="76"/>
  <c r="Z25" i="76" s="1"/>
  <c r="V11" i="76"/>
  <c r="Z11" i="76" s="1"/>
  <c r="V49" i="76"/>
  <c r="Z49" i="76" s="1"/>
  <c r="V34" i="76"/>
  <c r="Z34" i="76" s="1"/>
  <c r="V48" i="76"/>
  <c r="Z48" i="76" s="1"/>
  <c r="V44" i="76"/>
  <c r="Z44" i="76" s="1"/>
  <c r="V13" i="76"/>
  <c r="Z13" i="76" s="1"/>
  <c r="V50" i="76"/>
  <c r="Z50" i="76" s="1"/>
  <c r="V26" i="76"/>
  <c r="Z26" i="76" s="1"/>
  <c r="V23" i="76"/>
  <c r="Z23" i="76" s="1"/>
  <c r="V10" i="76"/>
  <c r="Z10" i="76" s="1"/>
  <c r="V20" i="76"/>
  <c r="Z20" i="76" s="1"/>
  <c r="V42" i="76"/>
  <c r="Z42" i="76" s="1"/>
  <c r="V24" i="76"/>
  <c r="Z24" i="76" s="1"/>
  <c r="V22" i="76"/>
  <c r="Z22" i="76" s="1"/>
  <c r="V36" i="76"/>
  <c r="Z36" i="76" s="1"/>
  <c r="V43" i="76"/>
  <c r="Z43" i="76" s="1"/>
  <c r="V18" i="76"/>
  <c r="Z18" i="76" s="1"/>
  <c r="V37" i="76"/>
  <c r="Z37" i="76" s="1"/>
  <c r="V17" i="76"/>
  <c r="Z17" i="76" s="1"/>
  <c r="V30" i="76"/>
  <c r="Z30" i="76" s="1"/>
  <c r="V28" i="76"/>
  <c r="Z28" i="76" s="1"/>
  <c r="V21" i="76"/>
  <c r="Z21" i="76" s="1"/>
  <c r="V33" i="76"/>
  <c r="Z33" i="76" s="1"/>
  <c r="V47" i="76"/>
  <c r="Z47" i="76" s="1"/>
  <c r="V14" i="76"/>
  <c r="Z14" i="76" s="1"/>
  <c r="V40" i="76"/>
  <c r="Z40" i="76" s="1"/>
  <c r="V41" i="76"/>
  <c r="Z41" i="76" s="1"/>
  <c r="V38" i="76"/>
  <c r="Z38" i="76" s="1"/>
  <c r="V29" i="76"/>
  <c r="Z29" i="76" s="1"/>
  <c r="V15" i="76"/>
  <c r="Z15" i="76" s="1"/>
  <c r="V19" i="76"/>
  <c r="Z19" i="76" s="1"/>
  <c r="V35" i="76"/>
  <c r="Z35" i="76" s="1"/>
  <c r="V31" i="76"/>
  <c r="Z31" i="76" s="1"/>
  <c r="V12" i="76"/>
  <c r="Z12" i="76" s="1"/>
  <c r="V57" i="81"/>
  <c r="Z57" i="81" s="1"/>
  <c r="V106" i="81"/>
  <c r="Z106" i="81" s="1"/>
  <c r="V153" i="81"/>
  <c r="Z153" i="81" s="1"/>
  <c r="V118" i="81"/>
  <c r="Z118" i="81" s="1"/>
  <c r="V124" i="81"/>
  <c r="Z124" i="81" s="1"/>
  <c r="V141" i="81"/>
  <c r="Z141" i="81" s="1"/>
  <c r="V150" i="81"/>
  <c r="Z150" i="81" s="1"/>
  <c r="V43" i="81"/>
  <c r="Z43" i="81" s="1"/>
  <c r="V51" i="81"/>
  <c r="Z51" i="81" s="1"/>
  <c r="V135" i="81"/>
  <c r="Z135" i="81" s="1"/>
  <c r="V136" i="81"/>
  <c r="Z136" i="81" s="1"/>
  <c r="V88" i="81"/>
  <c r="Z88" i="81" s="1"/>
  <c r="V123" i="81"/>
  <c r="Z123" i="81" s="1"/>
  <c r="V107" i="81"/>
  <c r="Z107" i="81" s="1"/>
  <c r="V152" i="81"/>
  <c r="Z152" i="81" s="1"/>
  <c r="V129" i="81"/>
  <c r="Z129" i="81" s="1"/>
  <c r="V53" i="81"/>
  <c r="Z53" i="81" s="1"/>
  <c r="V66" i="81"/>
  <c r="Z66" i="81" s="1"/>
  <c r="V167" i="81"/>
  <c r="Z167" i="81" s="1"/>
  <c r="V170" i="81"/>
  <c r="Z170" i="81" s="1"/>
  <c r="V165" i="81"/>
  <c r="Z165" i="81" s="1"/>
  <c r="V110" i="81"/>
  <c r="Z110" i="81" s="1"/>
  <c r="V164" i="81"/>
  <c r="Z164" i="81" s="1"/>
  <c r="V148" i="81"/>
  <c r="Z148" i="81" s="1"/>
  <c r="V151" i="81"/>
  <c r="Z151" i="81" s="1"/>
  <c r="V128" i="81"/>
  <c r="Z128" i="81" s="1"/>
  <c r="V159" i="81"/>
  <c r="Z159" i="81" s="1"/>
  <c r="V19" i="81"/>
  <c r="Z19" i="81" s="1"/>
  <c r="V56" i="81"/>
  <c r="Z56" i="81" s="1"/>
  <c r="V154" i="81"/>
  <c r="Z154" i="81" s="1"/>
  <c r="V34" i="81"/>
  <c r="Z34" i="81" s="1"/>
  <c r="V168" i="81"/>
  <c r="Z168" i="81" s="1"/>
  <c r="V68" i="81"/>
  <c r="Z68" i="81" s="1"/>
  <c r="V166" i="81"/>
  <c r="Z166" i="81" s="1"/>
  <c r="V101" i="81"/>
  <c r="Z101" i="81" s="1"/>
  <c r="V100" i="81"/>
  <c r="Z100" i="81" s="1"/>
  <c r="V31" i="81"/>
  <c r="Z31" i="81" s="1"/>
  <c r="V111" i="81"/>
  <c r="Z111" i="81" s="1"/>
  <c r="V91" i="81"/>
  <c r="Z91" i="81" s="1"/>
  <c r="W129" i="81"/>
  <c r="AA129" i="81" s="1"/>
  <c r="W27" i="81"/>
  <c r="AA27" i="81" s="1"/>
  <c r="W100" i="81"/>
  <c r="AA100" i="81" s="1"/>
  <c r="W138" i="81"/>
  <c r="AA138" i="81" s="1"/>
  <c r="W172" i="81"/>
  <c r="AA172" i="81" s="1"/>
  <c r="W118" i="81"/>
  <c r="AA118" i="81" s="1"/>
  <c r="W59" i="81"/>
  <c r="AA59" i="81" s="1"/>
  <c r="W153" i="81"/>
  <c r="AA153" i="81" s="1"/>
  <c r="W72" i="81"/>
  <c r="AA72" i="81" s="1"/>
  <c r="W97" i="81"/>
  <c r="AA97" i="81" s="1"/>
  <c r="W17" i="81"/>
  <c r="AA17" i="81" s="1"/>
  <c r="W80" i="81"/>
  <c r="AA80" i="81" s="1"/>
  <c r="W87" i="81"/>
  <c r="AA87" i="81" s="1"/>
  <c r="W33" i="81"/>
  <c r="AA33" i="81" s="1"/>
  <c r="W164" i="81"/>
  <c r="AA164" i="81" s="1"/>
  <c r="AE164" i="81" s="1"/>
  <c r="AI164" i="81" s="1"/>
  <c r="AM164" i="81" s="1"/>
  <c r="W48" i="81"/>
  <c r="AA48" i="81" s="1"/>
  <c r="W58" i="81"/>
  <c r="AA58" i="81" s="1"/>
  <c r="W70" i="81"/>
  <c r="AA70" i="81" s="1"/>
  <c r="W171" i="81"/>
  <c r="AA171" i="81" s="1"/>
  <c r="AE171" i="81" s="1"/>
  <c r="AI171" i="81" s="1"/>
  <c r="AM171" i="81" s="1"/>
  <c r="W166" i="81"/>
  <c r="AA166" i="81" s="1"/>
  <c r="AE166" i="81" s="1"/>
  <c r="AI166" i="81" s="1"/>
  <c r="AM166" i="81" s="1"/>
  <c r="W7" i="81"/>
  <c r="AA7" i="81" s="1"/>
  <c r="W61" i="81"/>
  <c r="AA61" i="81" s="1"/>
  <c r="W71" i="81"/>
  <c r="AA71" i="81" s="1"/>
  <c r="W134" i="81"/>
  <c r="AA134" i="81" s="1"/>
  <c r="W161" i="81"/>
  <c r="AA161" i="81" s="1"/>
  <c r="AE161" i="81" s="1"/>
  <c r="AI161" i="81" s="1"/>
  <c r="AM161" i="81" s="1"/>
  <c r="W102" i="81"/>
  <c r="AA102" i="81" s="1"/>
  <c r="W132" i="81"/>
  <c r="AA132" i="81" s="1"/>
  <c r="W95" i="81"/>
  <c r="AA95" i="81" s="1"/>
  <c r="W152" i="81"/>
  <c r="AA152" i="81" s="1"/>
  <c r="W123" i="81"/>
  <c r="AA123" i="81" s="1"/>
  <c r="W75" i="81"/>
  <c r="AA75" i="81" s="1"/>
  <c r="W111" i="81"/>
  <c r="AA111" i="81" s="1"/>
  <c r="W43" i="81"/>
  <c r="AA43" i="81" s="1"/>
  <c r="W15" i="81"/>
  <c r="AA15" i="81" s="1"/>
  <c r="W32" i="81"/>
  <c r="AA32" i="81" s="1"/>
  <c r="W92" i="81"/>
  <c r="AA92" i="81" s="1"/>
  <c r="W38" i="81"/>
  <c r="AA38" i="81" s="1"/>
  <c r="W170" i="81"/>
  <c r="AA170" i="81" s="1"/>
  <c r="W54" i="81"/>
  <c r="AA54" i="81" s="1"/>
  <c r="W18" i="81"/>
  <c r="AA18" i="81" s="1"/>
  <c r="W93" i="81"/>
  <c r="AA93" i="81" s="1"/>
  <c r="W44" i="81"/>
  <c r="AA44" i="81" s="1"/>
  <c r="W133" i="81"/>
  <c r="AA133" i="81" s="1"/>
  <c r="W19" i="81"/>
  <c r="AA19" i="81" s="1"/>
  <c r="W46" i="81"/>
  <c r="AA46" i="81" s="1"/>
  <c r="W51" i="81"/>
  <c r="AA51" i="81" s="1"/>
  <c r="W77" i="81"/>
  <c r="AA77" i="81" s="1"/>
  <c r="W139" i="81"/>
  <c r="AA139" i="81" s="1"/>
  <c r="W113" i="81"/>
  <c r="AA113" i="81" s="1"/>
  <c r="W117" i="81"/>
  <c r="AA117" i="81" s="1"/>
  <c r="W86" i="81"/>
  <c r="AA86" i="81" s="1"/>
  <c r="W85" i="81"/>
  <c r="AA85" i="81" s="1"/>
  <c r="W146" i="81"/>
  <c r="AA146" i="81" s="1"/>
  <c r="W25" i="81"/>
  <c r="AA25" i="81" s="1"/>
  <c r="W94" i="81"/>
  <c r="AA94" i="81" s="1"/>
  <c r="W29" i="81"/>
  <c r="AA29" i="81" s="1"/>
  <c r="W39" i="81"/>
  <c r="AA39" i="81" s="1"/>
  <c r="W13" i="81"/>
  <c r="AA13" i="81" s="1"/>
  <c r="W35" i="81"/>
  <c r="AA35" i="81" s="1"/>
  <c r="W106" i="81"/>
  <c r="AA106" i="81" s="1"/>
  <c r="W81" i="81"/>
  <c r="AA81" i="81" s="1"/>
  <c r="W45" i="81"/>
  <c r="AA45" i="81" s="1"/>
  <c r="W147" i="81"/>
  <c r="AA147" i="81" s="1"/>
  <c r="W144" i="81"/>
  <c r="AA144" i="81" s="1"/>
  <c r="W20" i="81"/>
  <c r="AA20" i="81" s="1"/>
  <c r="W50" i="81"/>
  <c r="AA50" i="81" s="1"/>
  <c r="W149" i="81"/>
  <c r="AA149" i="81" s="1"/>
  <c r="W168" i="81"/>
  <c r="AA168" i="81" s="1"/>
  <c r="AE168" i="81" s="1"/>
  <c r="AI168" i="81" s="1"/>
  <c r="AM168" i="81" s="1"/>
  <c r="W124" i="81"/>
  <c r="AA124" i="81" s="1"/>
  <c r="W57" i="81"/>
  <c r="AA57" i="81" s="1"/>
  <c r="W73" i="81"/>
  <c r="AA73" i="81" s="1"/>
  <c r="W163" i="81"/>
  <c r="AA163" i="81" s="1"/>
  <c r="AE163" i="81" s="1"/>
  <c r="AI163" i="81" s="1"/>
  <c r="AM163" i="81" s="1"/>
  <c r="W103" i="81"/>
  <c r="AA103" i="81" s="1"/>
  <c r="W126" i="81"/>
  <c r="AA126" i="81" s="1"/>
  <c r="W14" i="81"/>
  <c r="AA14" i="81" s="1"/>
  <c r="W78" i="81"/>
  <c r="AA78" i="81" s="1"/>
  <c r="W159" i="81"/>
  <c r="AA159" i="81" s="1"/>
  <c r="W41" i="81"/>
  <c r="AA41" i="81" s="1"/>
  <c r="W98" i="81"/>
  <c r="AA98" i="81" s="1"/>
  <c r="W64" i="81"/>
  <c r="AA64" i="81" s="1"/>
  <c r="W55" i="81"/>
  <c r="AA55" i="81" s="1"/>
  <c r="W11" i="81"/>
  <c r="AA11" i="81" s="1"/>
  <c r="W53" i="81"/>
  <c r="AA53" i="81" s="1"/>
  <c r="W28" i="81"/>
  <c r="AA28" i="81" s="1"/>
  <c r="W165" i="81"/>
  <c r="AA165" i="81" s="1"/>
  <c r="W169" i="81"/>
  <c r="AA169" i="81" s="1"/>
  <c r="W145" i="81"/>
  <c r="AA145" i="81" s="1"/>
  <c r="W167" i="81"/>
  <c r="AA167" i="81" s="1"/>
  <c r="W56" i="81"/>
  <c r="AA56" i="81" s="1"/>
  <c r="W82" i="81"/>
  <c r="AA82" i="81" s="1"/>
  <c r="W101" i="81"/>
  <c r="AA101" i="81" s="1"/>
  <c r="W140" i="81"/>
  <c r="AA140" i="81" s="1"/>
  <c r="W63" i="81"/>
  <c r="AA63" i="81" s="1"/>
  <c r="W130" i="81"/>
  <c r="AA130" i="81" s="1"/>
  <c r="W135" i="81"/>
  <c r="AA135" i="81" s="1"/>
  <c r="W49" i="81"/>
  <c r="AA49" i="81" s="1"/>
  <c r="W36" i="81"/>
  <c r="AA36" i="81" s="1"/>
  <c r="W12" i="81"/>
  <c r="AA12" i="81" s="1"/>
  <c r="W96" i="81"/>
  <c r="AA96" i="81" s="1"/>
  <c r="W158" i="81"/>
  <c r="AA158" i="81" s="1"/>
  <c r="W34" i="81"/>
  <c r="AA34" i="81" s="1"/>
  <c r="W60" i="81"/>
  <c r="AA60" i="81" s="1"/>
  <c r="W8" i="81"/>
  <c r="AA8" i="81" s="1"/>
  <c r="W84" i="81"/>
  <c r="AA84" i="81" s="1"/>
  <c r="W127" i="81"/>
  <c r="AA127" i="81" s="1"/>
  <c r="W156" i="81"/>
  <c r="AA156" i="81" s="1"/>
  <c r="W40" i="81"/>
  <c r="AA40" i="81" s="1"/>
  <c r="W22" i="81"/>
  <c r="AA22" i="81" s="1"/>
  <c r="W99" i="81"/>
  <c r="AA99" i="81" s="1"/>
  <c r="W83" i="81"/>
  <c r="AA83" i="81" s="1"/>
  <c r="W112" i="81"/>
  <c r="AA112" i="81" s="1"/>
  <c r="W119" i="81"/>
  <c r="AA119" i="81" s="1"/>
  <c r="W62" i="81"/>
  <c r="AA62" i="81" s="1"/>
  <c r="W105" i="81"/>
  <c r="AA105" i="81" s="1"/>
  <c r="W91" i="81"/>
  <c r="AA91" i="81" s="1"/>
  <c r="W148" i="81"/>
  <c r="AA148" i="81" s="1"/>
  <c r="W154" i="81"/>
  <c r="AA154" i="81" s="1"/>
  <c r="AE154" i="81" s="1"/>
  <c r="AI154" i="81" s="1"/>
  <c r="AM154" i="81" s="1"/>
  <c r="W67" i="81"/>
  <c r="AA67" i="81" s="1"/>
  <c r="W31" i="81"/>
  <c r="AA31" i="81" s="1"/>
  <c r="W115" i="81"/>
  <c r="AA115" i="81" s="1"/>
  <c r="W42" i="81"/>
  <c r="AA42" i="81" s="1"/>
  <c r="W30" i="81"/>
  <c r="AA30" i="81" s="1"/>
  <c r="W108" i="81"/>
  <c r="AA108" i="81" s="1"/>
  <c r="W88" i="81"/>
  <c r="AA88" i="81" s="1"/>
  <c r="W121" i="81"/>
  <c r="AA121" i="81" s="1"/>
  <c r="W9" i="81"/>
  <c r="AA9" i="81" s="1"/>
  <c r="W23" i="81"/>
  <c r="AA23" i="81" s="1"/>
  <c r="W116" i="81"/>
  <c r="AA116" i="81" s="1"/>
  <c r="W142" i="81"/>
  <c r="AA142" i="81" s="1"/>
  <c r="W143" i="81"/>
  <c r="AA143" i="81" s="1"/>
  <c r="W174" i="81"/>
  <c r="AA174" i="81" s="1"/>
  <c r="AE174" i="81" s="1"/>
  <c r="AI174" i="81" s="1"/>
  <c r="AM174" i="81" s="1"/>
  <c r="W66" i="81"/>
  <c r="AA66" i="81" s="1"/>
  <c r="W128" i="81"/>
  <c r="AA128" i="81" s="1"/>
  <c r="W89" i="81"/>
  <c r="AA89" i="81" s="1"/>
  <c r="W141" i="81"/>
  <c r="AA141" i="81" s="1"/>
  <c r="W109" i="81"/>
  <c r="AA109" i="81" s="1"/>
  <c r="W76" i="81"/>
  <c r="AA76" i="81" s="1"/>
  <c r="W104" i="81"/>
  <c r="AA104" i="81" s="1"/>
  <c r="W37" i="81"/>
  <c r="AA37" i="81" s="1"/>
  <c r="W136" i="81"/>
  <c r="AA136" i="81" s="1"/>
  <c r="W16" i="81"/>
  <c r="AA16" i="81" s="1"/>
  <c r="W120" i="81"/>
  <c r="AA120" i="81" s="1"/>
  <c r="W69" i="81"/>
  <c r="AA69" i="81" s="1"/>
  <c r="W137" i="81"/>
  <c r="AA137" i="81" s="1"/>
  <c r="W47" i="81"/>
  <c r="AA47" i="81" s="1"/>
  <c r="W160" i="81"/>
  <c r="AA160" i="81" s="1"/>
  <c r="W21" i="81"/>
  <c r="AA21" i="81" s="1"/>
  <c r="W110" i="81"/>
  <c r="AA110" i="81" s="1"/>
  <c r="W155" i="81"/>
  <c r="AA155" i="81" s="1"/>
  <c r="W162" i="81"/>
  <c r="AA162" i="81" s="1"/>
  <c r="W26" i="81"/>
  <c r="AA26" i="81" s="1"/>
  <c r="W173" i="81"/>
  <c r="AA173" i="81" s="1"/>
  <c r="AE173" i="81" s="1"/>
  <c r="AI173" i="81" s="1"/>
  <c r="AM173" i="81" s="1"/>
  <c r="W131" i="81"/>
  <c r="AA131" i="81" s="1"/>
  <c r="W157" i="81"/>
  <c r="AA157" i="81" s="1"/>
  <c r="W107" i="81"/>
  <c r="AA107" i="81" s="1"/>
  <c r="W122" i="81"/>
  <c r="AA122" i="81" s="1"/>
  <c r="W68" i="81"/>
  <c r="AA68" i="81" s="1"/>
  <c r="W79" i="81"/>
  <c r="AA79" i="81" s="1"/>
  <c r="W150" i="81"/>
  <c r="AA150" i="81" s="1"/>
  <c r="W125" i="81"/>
  <c r="AA125" i="81" s="1"/>
  <c r="W90" i="81"/>
  <c r="AA90" i="81" s="1"/>
  <c r="W10" i="81"/>
  <c r="AA10" i="81" s="1"/>
  <c r="W114" i="81"/>
  <c r="AA114" i="81" s="1"/>
  <c r="W151" i="81"/>
  <c r="AA151" i="81" s="1"/>
  <c r="W52" i="81"/>
  <c r="AA52" i="81" s="1"/>
  <c r="W74" i="81"/>
  <c r="AA74" i="81" s="1"/>
  <c r="W6" i="81"/>
  <c r="AA6" i="81" s="1"/>
  <c r="W24" i="81"/>
  <c r="AA24" i="81" s="1"/>
  <c r="W65" i="81"/>
  <c r="AA65" i="81" s="1"/>
  <c r="V104" i="81"/>
  <c r="Z104" i="81" s="1"/>
  <c r="V15" i="81"/>
  <c r="Z15" i="81" s="1"/>
  <c r="V20" i="81"/>
  <c r="Z20" i="81" s="1"/>
  <c r="V85" i="81"/>
  <c r="Z85" i="81" s="1"/>
  <c r="V134" i="81"/>
  <c r="Z134" i="81" s="1"/>
  <c r="V137" i="81"/>
  <c r="Z137" i="81" s="1"/>
  <c r="V24" i="81"/>
  <c r="Z24" i="81" s="1"/>
  <c r="V14" i="81"/>
  <c r="Z14" i="81" s="1"/>
  <c r="V67" i="81"/>
  <c r="Z67" i="81" s="1"/>
  <c r="V119" i="81"/>
  <c r="Z119" i="81" s="1"/>
  <c r="V13" i="81"/>
  <c r="Z13" i="81" s="1"/>
  <c r="V113" i="81"/>
  <c r="Z113" i="81" s="1"/>
  <c r="V18" i="81"/>
  <c r="Z18" i="81" s="1"/>
  <c r="V96" i="81"/>
  <c r="Z96" i="81" s="1"/>
  <c r="V162" i="81"/>
  <c r="Z162" i="81" s="1"/>
  <c r="V95" i="81"/>
  <c r="Z95" i="81" s="1"/>
  <c r="AO5" i="52"/>
  <c r="AG5" i="52"/>
  <c r="AQ5" i="52"/>
  <c r="DG6" i="49"/>
  <c r="DW6" i="49"/>
  <c r="EM6" i="49"/>
  <c r="FC6" i="49"/>
  <c r="T6" i="49"/>
  <c r="BC6" i="49"/>
  <c r="EP6" i="49"/>
  <c r="BO6" i="49"/>
  <c r="AV6" i="49"/>
  <c r="CR6" i="49"/>
  <c r="K6" i="49"/>
  <c r="DX6" i="49"/>
  <c r="EY6" i="49"/>
  <c r="DU6" i="49"/>
  <c r="BU6" i="49"/>
  <c r="BD6" i="49"/>
  <c r="H6" i="49"/>
  <c r="AI5" i="52"/>
  <c r="AA5" i="52"/>
  <c r="FT6" i="49"/>
  <c r="BM6" i="49"/>
  <c r="M6" i="49"/>
  <c r="CS6" i="49"/>
  <c r="CP6" i="49"/>
  <c r="EZ6" i="49"/>
  <c r="AZ6" i="49"/>
  <c r="EB6" i="49"/>
  <c r="DI6" i="49"/>
  <c r="AH6" i="49"/>
  <c r="CB6" i="49"/>
  <c r="BN6" i="49"/>
  <c r="AQ6" i="49"/>
  <c r="BK6" i="49"/>
  <c r="FR6" i="49"/>
  <c r="FA6" i="49"/>
  <c r="AK5" i="52"/>
  <c r="AE160" i="81" l="1"/>
  <c r="AI160" i="81" s="1"/>
  <c r="AE127" i="81"/>
  <c r="AI127" i="81" s="1"/>
  <c r="AE162" i="81"/>
  <c r="AI162" i="81" s="1"/>
  <c r="AE158" i="81"/>
  <c r="AI158" i="81" s="1"/>
  <c r="AE157" i="81"/>
  <c r="AI157" i="81" s="1"/>
  <c r="AD154" i="81"/>
  <c r="AH154" i="81" s="1"/>
  <c r="GH6" i="49"/>
  <c r="CK5" i="49"/>
  <c r="DO5" i="49"/>
  <c r="AR5" i="49"/>
  <c r="BV5" i="49"/>
  <c r="FW5" i="49"/>
  <c r="N6" i="49"/>
  <c r="FH5" i="49"/>
  <c r="FW6" i="49"/>
  <c r="ES6" i="49"/>
  <c r="N5" i="49"/>
  <c r="AC6" i="49"/>
  <c r="AB5" i="79" s="1"/>
  <c r="H4" i="79" s="1"/>
  <c r="FH6" i="49"/>
  <c r="ED5" i="49"/>
  <c r="AI4" i="79" s="1"/>
  <c r="O3" i="79" s="1"/>
  <c r="CZ6" i="49"/>
  <c r="ED6" i="49"/>
  <c r="AI5" i="79" s="1"/>
  <c r="O4" i="79" s="1"/>
  <c r="CZ5" i="49"/>
  <c r="BG5" i="49"/>
  <c r="ES5" i="49"/>
  <c r="BG6" i="49"/>
  <c r="AC5" i="49"/>
  <c r="AR6" i="49"/>
  <c r="AC5" i="79" s="1"/>
  <c r="I4" i="79" s="1"/>
  <c r="CK6" i="49"/>
  <c r="DO6" i="49"/>
  <c r="BV6" i="49"/>
  <c r="AE98" i="81"/>
  <c r="AI98" i="81" s="1"/>
  <c r="AE107" i="81"/>
  <c r="AI107" i="81" s="1"/>
  <c r="AE120" i="81"/>
  <c r="AI120" i="81" s="1"/>
  <c r="AE143" i="81"/>
  <c r="AI143" i="81" s="1"/>
  <c r="AE114" i="81"/>
  <c r="AI114" i="81" s="1"/>
  <c r="AE91" i="81"/>
  <c r="AI91" i="81" s="1"/>
  <c r="AE93" i="81"/>
  <c r="AI93" i="81" s="1"/>
  <c r="AE129" i="81"/>
  <c r="AI129" i="81" s="1"/>
  <c r="AE141" i="81"/>
  <c r="AI141" i="81" s="1"/>
  <c r="AE167" i="81"/>
  <c r="AI167" i="81" s="1"/>
  <c r="AE147" i="81"/>
  <c r="AI147" i="81" s="1"/>
  <c r="AE83" i="81"/>
  <c r="AI83" i="81" s="1"/>
  <c r="AE169" i="81"/>
  <c r="AI169" i="81" s="1"/>
  <c r="AE57" i="81"/>
  <c r="AI57" i="81" s="1"/>
  <c r="AE51" i="81"/>
  <c r="AI51" i="81" s="1"/>
  <c r="AE170" i="81"/>
  <c r="AI170" i="81" s="1"/>
  <c r="AE128" i="81"/>
  <c r="AI128" i="81" s="1"/>
  <c r="AE124" i="81"/>
  <c r="AI124" i="81" s="1"/>
  <c r="AE152" i="81"/>
  <c r="AI152" i="81" s="1"/>
  <c r="AE140" i="81"/>
  <c r="AI140" i="81" s="1"/>
  <c r="AE106" i="81"/>
  <c r="AI106" i="81" s="1"/>
  <c r="AQ57" i="84"/>
  <c r="AQ60" i="84" s="1"/>
  <c r="AR57" i="84" s="1"/>
  <c r="AQ42" i="84"/>
  <c r="AQ45" i="84" s="1"/>
  <c r="AR33" i="84" s="1"/>
  <c r="AO42" i="84"/>
  <c r="AO45" i="84" s="1"/>
  <c r="AO57" i="84"/>
  <c r="AK42" i="84"/>
  <c r="AK45" i="84" s="1"/>
  <c r="AK57" i="84"/>
  <c r="AI42" i="84"/>
  <c r="AI45" i="84" s="1"/>
  <c r="AI57" i="84"/>
  <c r="AG42" i="84"/>
  <c r="AG45" i="84" s="1"/>
  <c r="AG57" i="84"/>
  <c r="BC42" i="84"/>
  <c r="BC45" i="84" s="1"/>
  <c r="BD42" i="84" s="1"/>
  <c r="BC57" i="84"/>
  <c r="AY42" i="84"/>
  <c r="AY45" i="84" s="1"/>
  <c r="AZ42" i="84" s="1"/>
  <c r="AY57" i="84"/>
  <c r="AS42" i="84"/>
  <c r="AS45" i="84" s="1"/>
  <c r="AS57" i="84"/>
  <c r="BA42" i="84"/>
  <c r="BA45" i="84" s="1"/>
  <c r="BA57" i="84"/>
  <c r="AW42" i="84"/>
  <c r="AW45" i="84" s="1"/>
  <c r="AX42" i="84" s="1"/>
  <c r="AW57" i="84"/>
  <c r="AM42" i="84"/>
  <c r="AM45" i="84" s="1"/>
  <c r="AM57" i="84"/>
  <c r="AM60" i="84" s="1"/>
  <c r="AU42" i="84"/>
  <c r="AU45" i="84" s="1"/>
  <c r="AV40" i="84" s="1"/>
  <c r="AU57" i="84"/>
  <c r="BE27" i="84"/>
  <c r="AG30" i="84"/>
  <c r="AI30" i="84"/>
  <c r="AJ27" i="84" s="1"/>
  <c r="AP27" i="84"/>
  <c r="AP18" i="84"/>
  <c r="AP19" i="84"/>
  <c r="AP20" i="84"/>
  <c r="AP21" i="84"/>
  <c r="AP22" i="84"/>
  <c r="AP23" i="84"/>
  <c r="AP24" i="84"/>
  <c r="AP25" i="84"/>
  <c r="AP26" i="84"/>
  <c r="AP28" i="84"/>
  <c r="AP29" i="84"/>
  <c r="AQ30" i="84"/>
  <c r="AR27" i="84" s="1"/>
  <c r="AU30" i="84"/>
  <c r="BC30" i="84"/>
  <c r="BD27" i="84" s="1"/>
  <c r="BA30" i="84"/>
  <c r="AM30" i="84"/>
  <c r="AK30" i="84"/>
  <c r="AS30" i="84"/>
  <c r="AY30" i="84"/>
  <c r="AW30" i="84"/>
  <c r="M5" i="52"/>
  <c r="F5" i="52"/>
  <c r="E5" i="52"/>
  <c r="I5" i="52"/>
  <c r="L5" i="52"/>
  <c r="K5" i="52"/>
  <c r="D5" i="52"/>
  <c r="G5" i="52"/>
  <c r="H5" i="52"/>
  <c r="J5" i="52"/>
  <c r="N5" i="52"/>
  <c r="BE18" i="83"/>
  <c r="BE33" i="83"/>
  <c r="AQ138" i="73"/>
  <c r="AM138" i="73"/>
  <c r="AI138" i="73"/>
  <c r="AK138" i="73"/>
  <c r="AY138" i="73"/>
  <c r="AO138" i="73"/>
  <c r="V46" i="79"/>
  <c r="D46" i="79" s="1" a="1"/>
  <c r="D46" i="79" s="1"/>
  <c r="AE123" i="81"/>
  <c r="AI123" i="81" s="1"/>
  <c r="AE121" i="81"/>
  <c r="AI121" i="81" s="1"/>
  <c r="AE145" i="81"/>
  <c r="AI145" i="81" s="1"/>
  <c r="AE151" i="81"/>
  <c r="AI151" i="81" s="1"/>
  <c r="AE110" i="81"/>
  <c r="AI110" i="81" s="1"/>
  <c r="AE136" i="81"/>
  <c r="AI136" i="81" s="1"/>
  <c r="AD131" i="80"/>
  <c r="AH131" i="80" s="1"/>
  <c r="AE77" i="81"/>
  <c r="AI77" i="81" s="1"/>
  <c r="AE53" i="81"/>
  <c r="AI53" i="81" s="1"/>
  <c r="AE58" i="81"/>
  <c r="AI58" i="81" s="1"/>
  <c r="AE144" i="81"/>
  <c r="AI144" i="81" s="1"/>
  <c r="AD144" i="81"/>
  <c r="AH144" i="81" s="1"/>
  <c r="AS153" i="73"/>
  <c r="AE150" i="81"/>
  <c r="AI150" i="81" s="1"/>
  <c r="AE69" i="81"/>
  <c r="AI69" i="81" s="1"/>
  <c r="AE79" i="81"/>
  <c r="AI79" i="81" s="1"/>
  <c r="AE45" i="81"/>
  <c r="AI45" i="81" s="1"/>
  <c r="AE118" i="81"/>
  <c r="AI118" i="81" s="1"/>
  <c r="AE90" i="81"/>
  <c r="AI90" i="81" s="1"/>
  <c r="AE165" i="81"/>
  <c r="AI165" i="81" s="1"/>
  <c r="AE172" i="81"/>
  <c r="AI172" i="81" s="1"/>
  <c r="AE132" i="81"/>
  <c r="AI132" i="81" s="1"/>
  <c r="AE100" i="81"/>
  <c r="AI100" i="81" s="1"/>
  <c r="AD75" i="81"/>
  <c r="AH75" i="81" s="1"/>
  <c r="H9" i="52"/>
  <c r="H7" i="52"/>
  <c r="K9" i="52"/>
  <c r="K7" i="52"/>
  <c r="C5" i="52"/>
  <c r="C6" i="52" s="1"/>
  <c r="G9" i="52"/>
  <c r="G7" i="52"/>
  <c r="E9" i="52"/>
  <c r="E7" i="52"/>
  <c r="D7" i="52"/>
  <c r="D9" i="52"/>
  <c r="BA56" i="71"/>
  <c r="BA60" i="71" s="1"/>
  <c r="BB56" i="71" s="1"/>
  <c r="M7" i="52"/>
  <c r="M9" i="52"/>
  <c r="C9" i="52"/>
  <c r="C10" i="52" s="1"/>
  <c r="C7" i="52"/>
  <c r="C8" i="52" s="1"/>
  <c r="L7" i="52"/>
  <c r="L9" i="52"/>
  <c r="N7" i="52"/>
  <c r="N9" i="52"/>
  <c r="I9" i="52"/>
  <c r="I7" i="52"/>
  <c r="AM56" i="71"/>
  <c r="AM60" i="71" s="1"/>
  <c r="F9" i="52"/>
  <c r="F7" i="52"/>
  <c r="J9" i="52"/>
  <c r="J7" i="52"/>
  <c r="AW153" i="73"/>
  <c r="AD119" i="81"/>
  <c r="AH119" i="81" s="1"/>
  <c r="AD54" i="80"/>
  <c r="AH54" i="80" s="1"/>
  <c r="AU153" i="73"/>
  <c r="AD89" i="80"/>
  <c r="AH89" i="80" s="1"/>
  <c r="AY153" i="73"/>
  <c r="AI153" i="73"/>
  <c r="AE142" i="81"/>
  <c r="AI142" i="81" s="1"/>
  <c r="AE103" i="81"/>
  <c r="AI103" i="81" s="1"/>
  <c r="AE115" i="81"/>
  <c r="AI115" i="81" s="1"/>
  <c r="AE29" i="81"/>
  <c r="AI29" i="81" s="1"/>
  <c r="AE153" i="81"/>
  <c r="AI153" i="81" s="1"/>
  <c r="AE6" i="81"/>
  <c r="AI6" i="81" s="1"/>
  <c r="AE8" i="81"/>
  <c r="AI8" i="81" s="1"/>
  <c r="AE75" i="81"/>
  <c r="AI75" i="81" s="1"/>
  <c r="AE61" i="81"/>
  <c r="AI61" i="81" s="1"/>
  <c r="AE52" i="81"/>
  <c r="AI52" i="81" s="1"/>
  <c r="AE68" i="81"/>
  <c r="AI68" i="81" s="1"/>
  <c r="AE99" i="81"/>
  <c r="AI99" i="81" s="1"/>
  <c r="AE87" i="81"/>
  <c r="AI87" i="81" s="1"/>
  <c r="AE72" i="81"/>
  <c r="AI72" i="81" s="1"/>
  <c r="AE88" i="81"/>
  <c r="AI88" i="81" s="1"/>
  <c r="AE32" i="81"/>
  <c r="AI32" i="81" s="1"/>
  <c r="AE30" i="81"/>
  <c r="AI30" i="81" s="1"/>
  <c r="BC56" i="71"/>
  <c r="BC60" i="71" s="1"/>
  <c r="BD56" i="71" s="1"/>
  <c r="AW56" i="71"/>
  <c r="AW60" i="71" s="1"/>
  <c r="AK56" i="71"/>
  <c r="AK60" i="71" s="1"/>
  <c r="AS56" i="71"/>
  <c r="AS60" i="71" s="1"/>
  <c r="AU56" i="71"/>
  <c r="AU60" i="71" s="1"/>
  <c r="AD176" i="80"/>
  <c r="AH176" i="80" s="1"/>
  <c r="AD152" i="81"/>
  <c r="AH152" i="81" s="1"/>
  <c r="AY56" i="71"/>
  <c r="AY60" i="71" s="1"/>
  <c r="AD173" i="80"/>
  <c r="AH173" i="80" s="1"/>
  <c r="AG56" i="71"/>
  <c r="AG60" i="71" s="1"/>
  <c r="AH56" i="71" s="1"/>
  <c r="AI56" i="71"/>
  <c r="AI60" i="71" s="1"/>
  <c r="AQ56" i="71"/>
  <c r="AQ60" i="71" s="1"/>
  <c r="AD10" i="81"/>
  <c r="AH10" i="81" s="1"/>
  <c r="AD169" i="81"/>
  <c r="AH169" i="81" s="1"/>
  <c r="AD32" i="80"/>
  <c r="AH32" i="80" s="1"/>
  <c r="AD170" i="81"/>
  <c r="AH170" i="81" s="1"/>
  <c r="AO56" i="71"/>
  <c r="AO60" i="71" s="1"/>
  <c r="AD143" i="81"/>
  <c r="AH143" i="81" s="1"/>
  <c r="AD167" i="81"/>
  <c r="AH167" i="81" s="1"/>
  <c r="AD147" i="81"/>
  <c r="AH147" i="81" s="1"/>
  <c r="AD124" i="81"/>
  <c r="AH124" i="81" s="1"/>
  <c r="AD128" i="81"/>
  <c r="AH128" i="81" s="1"/>
  <c r="AD13" i="76"/>
  <c r="AH13" i="76" s="1"/>
  <c r="AD154" i="80"/>
  <c r="AH154" i="80" s="1"/>
  <c r="BA153" i="73"/>
  <c r="BC153" i="73"/>
  <c r="AO153" i="73"/>
  <c r="AE66" i="81"/>
  <c r="AI66" i="81" s="1"/>
  <c r="AE95" i="81"/>
  <c r="AI95" i="81" s="1"/>
  <c r="AE125" i="81"/>
  <c r="AI125" i="81" s="1"/>
  <c r="AE137" i="81"/>
  <c r="AI137" i="81" s="1"/>
  <c r="AE116" i="81"/>
  <c r="AI116" i="81" s="1"/>
  <c r="AE119" i="81"/>
  <c r="AI119" i="81" s="1"/>
  <c r="AE84" i="81"/>
  <c r="AI84" i="81" s="1"/>
  <c r="AE49" i="81"/>
  <c r="AI49" i="81" s="1"/>
  <c r="AE64" i="81"/>
  <c r="AI64" i="81" s="1"/>
  <c r="AE139" i="81"/>
  <c r="AI139" i="81" s="1"/>
  <c r="AE18" i="81"/>
  <c r="AI18" i="81" s="1"/>
  <c r="AE111" i="81"/>
  <c r="AI111" i="81" s="1"/>
  <c r="AE134" i="81"/>
  <c r="AI134" i="81" s="1"/>
  <c r="AE48" i="81"/>
  <c r="AI48" i="81" s="1"/>
  <c r="AE148" i="81"/>
  <c r="AI148" i="81" s="1"/>
  <c r="AE85" i="81"/>
  <c r="AI85" i="81" s="1"/>
  <c r="AE24" i="81"/>
  <c r="AI24" i="81" s="1"/>
  <c r="AE109" i="81"/>
  <c r="AI109" i="81" s="1"/>
  <c r="AE26" i="81"/>
  <c r="AI26" i="81" s="1"/>
  <c r="AE23" i="81"/>
  <c r="AI23" i="81" s="1"/>
  <c r="AE31" i="81"/>
  <c r="AI31" i="81" s="1"/>
  <c r="AE112" i="81"/>
  <c r="AI112" i="81" s="1"/>
  <c r="AE135" i="81"/>
  <c r="AI135" i="81" s="1"/>
  <c r="AE73" i="81"/>
  <c r="AI73" i="81" s="1"/>
  <c r="AE94" i="81"/>
  <c r="AI94" i="81" s="1"/>
  <c r="AE54" i="81"/>
  <c r="AI54" i="81" s="1"/>
  <c r="AE71" i="81"/>
  <c r="AI71" i="81" s="1"/>
  <c r="AE59" i="81"/>
  <c r="AI59" i="81" s="1"/>
  <c r="AE22" i="81"/>
  <c r="AI22" i="81" s="1"/>
  <c r="AE74" i="81"/>
  <c r="AI74" i="81" s="1"/>
  <c r="AE89" i="81"/>
  <c r="AI89" i="81" s="1"/>
  <c r="AE9" i="81"/>
  <c r="AI9" i="81" s="1"/>
  <c r="AE67" i="81"/>
  <c r="AI67" i="81" s="1"/>
  <c r="AE60" i="81"/>
  <c r="AI60" i="81" s="1"/>
  <c r="AE130" i="81"/>
  <c r="AI130" i="81" s="1"/>
  <c r="AE41" i="81"/>
  <c r="AI41" i="81" s="1"/>
  <c r="AE25" i="81"/>
  <c r="AI25" i="81" s="1"/>
  <c r="AE33" i="81"/>
  <c r="AI33" i="81" s="1"/>
  <c r="AE155" i="81"/>
  <c r="AI155" i="81" s="1"/>
  <c r="AE16" i="81"/>
  <c r="AI16" i="81" s="1"/>
  <c r="AE34" i="81"/>
  <c r="AI34" i="81" s="1"/>
  <c r="AE63" i="81"/>
  <c r="AI63" i="81" s="1"/>
  <c r="AE159" i="81"/>
  <c r="AI159" i="81" s="1"/>
  <c r="AE81" i="81"/>
  <c r="AI81" i="81" s="1"/>
  <c r="AE146" i="81"/>
  <c r="AI146" i="81" s="1"/>
  <c r="AE46" i="81"/>
  <c r="AI46" i="81" s="1"/>
  <c r="AE38" i="81"/>
  <c r="AI38" i="81" s="1"/>
  <c r="AE7" i="81"/>
  <c r="AI7" i="81" s="1"/>
  <c r="AE138" i="81"/>
  <c r="AI138" i="81" s="1"/>
  <c r="AE78" i="81"/>
  <c r="AI78" i="81" s="1"/>
  <c r="AE80" i="81"/>
  <c r="AI80" i="81" s="1"/>
  <c r="AE21" i="81"/>
  <c r="AI21" i="81" s="1"/>
  <c r="AE37" i="81"/>
  <c r="AI37" i="81" s="1"/>
  <c r="AE108" i="81"/>
  <c r="AI108" i="81" s="1"/>
  <c r="AE40" i="81"/>
  <c r="AI40" i="81" s="1"/>
  <c r="AE96" i="81"/>
  <c r="AI96" i="81" s="1"/>
  <c r="AE101" i="81"/>
  <c r="AI101" i="81" s="1"/>
  <c r="AE14" i="81"/>
  <c r="AI14" i="81" s="1"/>
  <c r="AE149" i="81"/>
  <c r="AI149" i="81" s="1"/>
  <c r="AE35" i="81"/>
  <c r="AI35" i="81" s="1"/>
  <c r="AE86" i="81"/>
  <c r="AI86" i="81" s="1"/>
  <c r="AE133" i="81"/>
  <c r="AI133" i="81" s="1"/>
  <c r="AE17" i="81"/>
  <c r="AI17" i="81" s="1"/>
  <c r="AE122" i="81"/>
  <c r="AI122" i="81" s="1"/>
  <c r="AE28" i="81"/>
  <c r="AI28" i="81" s="1"/>
  <c r="AE92" i="81"/>
  <c r="AI92" i="81" s="1"/>
  <c r="AE104" i="81"/>
  <c r="AI104" i="81" s="1"/>
  <c r="AE105" i="81"/>
  <c r="AI105" i="81" s="1"/>
  <c r="AE12" i="81"/>
  <c r="AI12" i="81" s="1"/>
  <c r="AE82" i="81"/>
  <c r="AI82" i="81" s="1"/>
  <c r="AE126" i="81"/>
  <c r="AI126" i="81" s="1"/>
  <c r="AE50" i="81"/>
  <c r="AI50" i="81" s="1"/>
  <c r="AE13" i="81"/>
  <c r="AI13" i="81" s="1"/>
  <c r="AE117" i="81"/>
  <c r="AI117" i="81" s="1"/>
  <c r="AE44" i="81"/>
  <c r="AI44" i="81" s="1"/>
  <c r="AE15" i="81"/>
  <c r="AI15" i="81" s="1"/>
  <c r="AE102" i="81"/>
  <c r="AI102" i="81" s="1"/>
  <c r="AE70" i="81"/>
  <c r="AI70" i="81" s="1"/>
  <c r="AE97" i="81"/>
  <c r="AI97" i="81" s="1"/>
  <c r="AE27" i="81"/>
  <c r="AI27" i="81" s="1"/>
  <c r="AE19" i="81"/>
  <c r="AI19" i="81" s="1"/>
  <c r="AE10" i="81"/>
  <c r="AI10" i="81" s="1"/>
  <c r="AE156" i="81"/>
  <c r="AI156" i="81" s="1"/>
  <c r="AE11" i="81"/>
  <c r="AI11" i="81" s="1"/>
  <c r="AE65" i="81"/>
  <c r="AI65" i="81" s="1"/>
  <c r="AE131" i="81"/>
  <c r="AI131" i="81" s="1"/>
  <c r="AE47" i="81"/>
  <c r="AI47" i="81" s="1"/>
  <c r="AE76" i="81"/>
  <c r="AI76" i="81" s="1"/>
  <c r="AE42" i="81"/>
  <c r="AI42" i="81" s="1"/>
  <c r="AE62" i="81"/>
  <c r="AI62" i="81" s="1"/>
  <c r="AE36" i="81"/>
  <c r="AI36" i="81" s="1"/>
  <c r="AE56" i="81"/>
  <c r="AI56" i="81" s="1"/>
  <c r="AE55" i="81"/>
  <c r="AI55" i="81" s="1"/>
  <c r="AE20" i="81"/>
  <c r="AI20" i="81" s="1"/>
  <c r="AE39" i="81"/>
  <c r="AI39" i="81" s="1"/>
  <c r="AE113" i="81"/>
  <c r="AI113" i="81" s="1"/>
  <c r="AE43" i="81"/>
  <c r="AI43" i="81" s="1"/>
  <c r="AE5" i="81"/>
  <c r="AI5" i="81" s="1"/>
  <c r="AG153" i="73"/>
  <c r="AM153" i="73"/>
  <c r="GH5" i="49"/>
  <c r="GB5" i="49"/>
  <c r="AK153" i="73"/>
  <c r="AS5" i="52"/>
  <c r="GI6" i="49"/>
  <c r="GK6" i="49"/>
  <c r="GB6" i="49"/>
  <c r="GG5" i="49"/>
  <c r="AC20" i="79"/>
  <c r="AD8" i="76"/>
  <c r="AH8" i="76" s="1"/>
  <c r="AD17" i="80"/>
  <c r="AH17" i="80" s="1"/>
  <c r="AD92" i="80"/>
  <c r="AH92" i="80" s="1"/>
  <c r="AD27" i="80"/>
  <c r="AD126" i="80"/>
  <c r="AH126" i="80" s="1"/>
  <c r="AD175" i="80"/>
  <c r="AH175" i="80" s="1"/>
  <c r="AD64" i="80"/>
  <c r="AH64" i="80" s="1"/>
  <c r="AD82" i="80"/>
  <c r="AD61" i="80"/>
  <c r="AH61" i="80" s="1"/>
  <c r="AD113" i="80"/>
  <c r="AH113" i="80" s="1"/>
  <c r="AD67" i="80"/>
  <c r="AH67" i="80" s="1"/>
  <c r="AD108" i="80"/>
  <c r="AH108" i="80" s="1"/>
  <c r="AD51" i="80"/>
  <c r="AH51" i="80" s="1"/>
  <c r="AD93" i="80"/>
  <c r="AH93" i="80" s="1"/>
  <c r="AD85" i="80"/>
  <c r="AH85" i="80" s="1"/>
  <c r="AD41" i="80"/>
  <c r="AH41" i="80" s="1"/>
  <c r="AD9" i="80"/>
  <c r="AD115" i="80"/>
  <c r="AH115" i="80" s="1"/>
  <c r="AD165" i="80"/>
  <c r="AH165" i="80" s="1"/>
  <c r="AD137" i="80"/>
  <c r="AH137" i="80" s="1"/>
  <c r="AD59" i="80"/>
  <c r="AH59" i="80" s="1"/>
  <c r="AD78" i="80"/>
  <c r="AH78" i="80" s="1"/>
  <c r="AD17" i="81"/>
  <c r="AD76" i="81"/>
  <c r="AH76" i="81" s="1"/>
  <c r="AD98" i="81"/>
  <c r="AH98" i="81" s="1"/>
  <c r="AD16" i="81"/>
  <c r="AD82" i="81"/>
  <c r="AH82" i="81" s="1"/>
  <c r="AD32" i="76"/>
  <c r="AD108" i="81"/>
  <c r="AH108" i="81" s="1"/>
  <c r="AD27" i="76"/>
  <c r="AD37" i="81"/>
  <c r="AH37" i="81" s="1"/>
  <c r="AD72" i="81"/>
  <c r="AH72" i="81" s="1"/>
  <c r="AD126" i="81"/>
  <c r="AH126" i="81" s="1"/>
  <c r="AD160" i="81"/>
  <c r="AH160" i="81" s="1"/>
  <c r="AD47" i="81"/>
  <c r="AH47" i="81" s="1"/>
  <c r="AD81" i="81"/>
  <c r="AH81" i="81" s="1"/>
  <c r="AD87" i="81"/>
  <c r="AH87" i="81" s="1"/>
  <c r="AD157" i="81"/>
  <c r="AH157" i="81" s="1"/>
  <c r="AD21" i="76"/>
  <c r="AD22" i="76"/>
  <c r="AD67" i="81"/>
  <c r="AH67" i="81" s="1"/>
  <c r="AD104" i="81"/>
  <c r="AD68" i="81"/>
  <c r="AH68" i="81" s="1"/>
  <c r="AD151" i="81"/>
  <c r="AH151" i="81" s="1"/>
  <c r="AD53" i="81"/>
  <c r="AH53" i="81" s="1"/>
  <c r="AD51" i="81"/>
  <c r="AH51" i="81" s="1"/>
  <c r="AD57" i="81"/>
  <c r="AH57" i="81" s="1"/>
  <c r="AD28" i="76"/>
  <c r="AH28" i="76" s="1"/>
  <c r="AD24" i="76"/>
  <c r="AH24" i="76" s="1"/>
  <c r="AD44" i="76"/>
  <c r="AH44" i="76" s="1"/>
  <c r="AD16" i="76"/>
  <c r="AD97" i="80"/>
  <c r="AH97" i="80" s="1"/>
  <c r="AD62" i="80"/>
  <c r="AH62" i="80" s="1"/>
  <c r="AD116" i="80"/>
  <c r="AH116" i="80" s="1"/>
  <c r="AD75" i="80"/>
  <c r="AH75" i="80" s="1"/>
  <c r="AD158" i="80"/>
  <c r="AH158" i="80" s="1"/>
  <c r="AD23" i="80"/>
  <c r="AD110" i="80"/>
  <c r="AH110" i="80" s="1"/>
  <c r="AD12" i="80"/>
  <c r="AH12" i="80" s="1"/>
  <c r="AD47" i="80"/>
  <c r="M28" i="80" s="1"/>
  <c r="AD18" i="80"/>
  <c r="AH18" i="80" s="1"/>
  <c r="AD102" i="80"/>
  <c r="AD77" i="80"/>
  <c r="AH77" i="80" s="1"/>
  <c r="AD20" i="80"/>
  <c r="AH20" i="80" s="1"/>
  <c r="AD33" i="80"/>
  <c r="AD35" i="80"/>
  <c r="AH35" i="80" s="1"/>
  <c r="AD72" i="80"/>
  <c r="AH72" i="80" s="1"/>
  <c r="AD70" i="80"/>
  <c r="AH70" i="80" s="1"/>
  <c r="AD162" i="80"/>
  <c r="AH162" i="80" s="1"/>
  <c r="AD150" i="80"/>
  <c r="AH150" i="80" s="1"/>
  <c r="AD100" i="80"/>
  <c r="AH100" i="80" s="1"/>
  <c r="AD145" i="81"/>
  <c r="AH145" i="81" s="1"/>
  <c r="AD33" i="81"/>
  <c r="AD41" i="81"/>
  <c r="AD9" i="76"/>
  <c r="AH9" i="76" s="1"/>
  <c r="AD79" i="81"/>
  <c r="AH79" i="81" s="1"/>
  <c r="AD58" i="81"/>
  <c r="AH58" i="81" s="1"/>
  <c r="AD12" i="81"/>
  <c r="AD120" i="81"/>
  <c r="AH120" i="81" s="1"/>
  <c r="AD171" i="81"/>
  <c r="AH171" i="81" s="1"/>
  <c r="AD174" i="81"/>
  <c r="AH174" i="81" s="1"/>
  <c r="AD172" i="81"/>
  <c r="AH172" i="81" s="1"/>
  <c r="AD65" i="81"/>
  <c r="AH65" i="81" s="1"/>
  <c r="AD163" i="81"/>
  <c r="AH163" i="81" s="1"/>
  <c r="AD30" i="76"/>
  <c r="AD42" i="76"/>
  <c r="AH42" i="76" s="1"/>
  <c r="AD48" i="76"/>
  <c r="AH48" i="76" s="1"/>
  <c r="AD45" i="76"/>
  <c r="AH45" i="76" s="1"/>
  <c r="AD45" i="80"/>
  <c r="AH45" i="80" s="1"/>
  <c r="AD81" i="80"/>
  <c r="AH81" i="80" s="1"/>
  <c r="AD37" i="80"/>
  <c r="AH37" i="80" s="1"/>
  <c r="AD114" i="80"/>
  <c r="AH114" i="80" s="1"/>
  <c r="AD73" i="80"/>
  <c r="AH73" i="80" s="1"/>
  <c r="AD141" i="80"/>
  <c r="AH141" i="80" s="1"/>
  <c r="AD101" i="80"/>
  <c r="AH101" i="80" s="1"/>
  <c r="AD68" i="80"/>
  <c r="AH68" i="80" s="1"/>
  <c r="AD107" i="80"/>
  <c r="AH107" i="80" s="1"/>
  <c r="AD71" i="80"/>
  <c r="AD36" i="80"/>
  <c r="AH36" i="80" s="1"/>
  <c r="AD55" i="80"/>
  <c r="AH55" i="80" s="1"/>
  <c r="AD118" i="80"/>
  <c r="AH118" i="80" s="1"/>
  <c r="AD112" i="80"/>
  <c r="AH112" i="80" s="1"/>
  <c r="AD99" i="80"/>
  <c r="AH99" i="80" s="1"/>
  <c r="AD125" i="80"/>
  <c r="AH125" i="80" s="1"/>
  <c r="AD159" i="80"/>
  <c r="AH159" i="80" s="1"/>
  <c r="AD124" i="80"/>
  <c r="AH124" i="80" s="1"/>
  <c r="AD128" i="80"/>
  <c r="AH128" i="80" s="1"/>
  <c r="AD49" i="80"/>
  <c r="AH49" i="80" s="1"/>
  <c r="AD5" i="76"/>
  <c r="AH5" i="76" s="1"/>
  <c r="AD42" i="81"/>
  <c r="AD84" i="81"/>
  <c r="AH84" i="81" s="1"/>
  <c r="AD92" i="81"/>
  <c r="AH92" i="81" s="1"/>
  <c r="AD156" i="81"/>
  <c r="AH156" i="81" s="1"/>
  <c r="AD142" i="81"/>
  <c r="AH142" i="81" s="1"/>
  <c r="AD125" i="81"/>
  <c r="AH125" i="81" s="1"/>
  <c r="AD69" i="81"/>
  <c r="AH69" i="81" s="1"/>
  <c r="AD131" i="81"/>
  <c r="AH131" i="81" s="1"/>
  <c r="AD44" i="81"/>
  <c r="AH44" i="81" s="1"/>
  <c r="AD135" i="81"/>
  <c r="AH135" i="81" s="1"/>
  <c r="AD95" i="81"/>
  <c r="AH95" i="81" s="1"/>
  <c r="AD148" i="81"/>
  <c r="AH148" i="81" s="1"/>
  <c r="AD129" i="81"/>
  <c r="AH129" i="81" s="1"/>
  <c r="AD43" i="81"/>
  <c r="AH43" i="81" s="1"/>
  <c r="AD20" i="76"/>
  <c r="AD34" i="76"/>
  <c r="AH34" i="76" s="1"/>
  <c r="AD46" i="76"/>
  <c r="AH46" i="76" s="1"/>
  <c r="AD152" i="80"/>
  <c r="AH152" i="80" s="1"/>
  <c r="AD132" i="80"/>
  <c r="AH132" i="80" s="1"/>
  <c r="AD130" i="80"/>
  <c r="AH130" i="80" s="1"/>
  <c r="AD96" i="80"/>
  <c r="AH96" i="80" s="1"/>
  <c r="AD87" i="80"/>
  <c r="AH87" i="80" s="1"/>
  <c r="AD156" i="80"/>
  <c r="AH156" i="80" s="1"/>
  <c r="AD80" i="80"/>
  <c r="AH80" i="80" s="1"/>
  <c r="AD22" i="80"/>
  <c r="AH22" i="80" s="1"/>
  <c r="AD91" i="80"/>
  <c r="AH91" i="80" s="1"/>
  <c r="AD79" i="80"/>
  <c r="AD57" i="80"/>
  <c r="AH57" i="80" s="1"/>
  <c r="AD14" i="80"/>
  <c r="AH14" i="80" s="1"/>
  <c r="AD6" i="80"/>
  <c r="AH6" i="80" s="1"/>
  <c r="AD139" i="80"/>
  <c r="AH139" i="80" s="1"/>
  <c r="AD134" i="80"/>
  <c r="AH134" i="80" s="1"/>
  <c r="AD174" i="80"/>
  <c r="AH174" i="80" s="1"/>
  <c r="AD153" i="80"/>
  <c r="AH153" i="80" s="1"/>
  <c r="AD31" i="80"/>
  <c r="AH31" i="80" s="1"/>
  <c r="AD29" i="80"/>
  <c r="M26" i="80" s="1"/>
  <c r="AD123" i="80"/>
  <c r="AH123" i="80" s="1"/>
  <c r="AD146" i="81"/>
  <c r="AH146" i="81" s="1"/>
  <c r="AD90" i="81"/>
  <c r="AH90" i="81" s="1"/>
  <c r="AD62" i="81"/>
  <c r="AH62" i="81" s="1"/>
  <c r="AD6" i="81"/>
  <c r="AD32" i="81"/>
  <c r="AD52" i="81"/>
  <c r="AD149" i="81"/>
  <c r="AH149" i="81" s="1"/>
  <c r="AD132" i="81"/>
  <c r="AH132" i="81" s="1"/>
  <c r="AD27" i="81"/>
  <c r="AD40" i="81"/>
  <c r="AH40" i="81" s="1"/>
  <c r="AD103" i="81"/>
  <c r="AH103" i="81" s="1"/>
  <c r="AD48" i="81"/>
  <c r="AD130" i="81"/>
  <c r="AH130" i="81" s="1"/>
  <c r="AD38" i="76"/>
  <c r="AH38" i="76" s="1"/>
  <c r="AD24" i="81"/>
  <c r="AD34" i="81"/>
  <c r="AD164" i="81"/>
  <c r="AH164" i="81" s="1"/>
  <c r="AD150" i="81"/>
  <c r="AH150" i="81" s="1"/>
  <c r="AD35" i="76"/>
  <c r="AH35" i="76" s="1"/>
  <c r="AD40" i="76"/>
  <c r="AH40" i="76" s="1"/>
  <c r="AD37" i="76"/>
  <c r="AD10" i="76"/>
  <c r="AH10" i="76" s="1"/>
  <c r="AD49" i="76"/>
  <c r="AH49" i="76" s="1"/>
  <c r="AD39" i="76"/>
  <c r="AH39" i="76" s="1"/>
  <c r="AD74" i="80"/>
  <c r="AD40" i="80"/>
  <c r="AD60" i="80"/>
  <c r="AH60" i="80" s="1"/>
  <c r="AD84" i="80"/>
  <c r="AD133" i="80"/>
  <c r="AH133" i="80" s="1"/>
  <c r="AD144" i="80"/>
  <c r="AH144" i="80" s="1"/>
  <c r="AD43" i="80"/>
  <c r="AD121" i="80"/>
  <c r="AH121" i="80" s="1"/>
  <c r="AD163" i="80"/>
  <c r="AH163" i="80" s="1"/>
  <c r="AD172" i="80"/>
  <c r="AH172" i="80" s="1"/>
  <c r="AD86" i="80"/>
  <c r="AH86" i="80" s="1"/>
  <c r="AD16" i="80"/>
  <c r="AD34" i="80"/>
  <c r="AH34" i="80" s="1"/>
  <c r="AD129" i="80"/>
  <c r="AH129" i="80" s="1"/>
  <c r="AD94" i="80"/>
  <c r="AH94" i="80" s="1"/>
  <c r="AD46" i="80"/>
  <c r="AH46" i="80" s="1"/>
  <c r="AD168" i="80"/>
  <c r="AH168" i="80" s="1"/>
  <c r="AD138" i="80"/>
  <c r="AH138" i="80" s="1"/>
  <c r="AD166" i="80"/>
  <c r="AH166" i="80" s="1"/>
  <c r="AD21" i="80"/>
  <c r="AH21" i="80" s="1"/>
  <c r="AD39" i="80"/>
  <c r="AH39" i="80" s="1"/>
  <c r="AD61" i="81"/>
  <c r="AD112" i="81"/>
  <c r="AH112" i="81" s="1"/>
  <c r="AD138" i="81"/>
  <c r="AH138" i="81" s="1"/>
  <c r="AD83" i="81"/>
  <c r="AH83" i="81" s="1"/>
  <c r="AD26" i="81"/>
  <c r="AH26" i="81" s="1"/>
  <c r="AD30" i="81"/>
  <c r="AH30" i="81" s="1"/>
  <c r="AD7" i="81"/>
  <c r="AD102" i="81"/>
  <c r="AH102" i="81" s="1"/>
  <c r="AD127" i="81"/>
  <c r="AH127" i="81" s="1"/>
  <c r="AD60" i="81"/>
  <c r="AH60" i="81" s="1"/>
  <c r="AD25" i="81"/>
  <c r="AD99" i="81"/>
  <c r="AH99" i="81" s="1"/>
  <c r="AD93" i="81"/>
  <c r="AH93" i="81" s="1"/>
  <c r="AD161" i="81"/>
  <c r="AH161" i="81" s="1"/>
  <c r="AD29" i="76"/>
  <c r="AD168" i="81"/>
  <c r="AH168" i="81" s="1"/>
  <c r="AD41" i="76"/>
  <c r="AH41" i="76" s="1"/>
  <c r="AD96" i="81"/>
  <c r="AH96" i="81" s="1"/>
  <c r="AD111" i="81"/>
  <c r="AD110" i="81"/>
  <c r="AH110" i="81" s="1"/>
  <c r="AD19" i="76"/>
  <c r="AH19" i="76" s="1"/>
  <c r="AD14" i="76"/>
  <c r="AH14" i="76" s="1"/>
  <c r="AD18" i="76"/>
  <c r="AD23" i="76"/>
  <c r="AH23" i="76" s="1"/>
  <c r="AD11" i="76"/>
  <c r="AH11" i="76" s="1"/>
  <c r="AD98" i="80"/>
  <c r="AH98" i="80" s="1"/>
  <c r="AD15" i="80"/>
  <c r="AH15" i="80" s="1"/>
  <c r="AD140" i="80"/>
  <c r="AH140" i="80" s="1"/>
  <c r="AD142" i="80"/>
  <c r="AH142" i="80" s="1"/>
  <c r="AD58" i="80"/>
  <c r="AH58" i="80" s="1"/>
  <c r="AD65" i="80"/>
  <c r="AD169" i="80"/>
  <c r="AH169" i="80" s="1"/>
  <c r="AD44" i="80"/>
  <c r="AH44" i="80" s="1"/>
  <c r="AD178" i="80"/>
  <c r="AH178" i="80" s="1"/>
  <c r="AD11" i="80"/>
  <c r="AD90" i="80"/>
  <c r="AH90" i="80" s="1"/>
  <c r="AD28" i="80"/>
  <c r="AD26" i="80"/>
  <c r="AD38" i="80"/>
  <c r="AH38" i="80" s="1"/>
  <c r="AD8" i="80"/>
  <c r="AH8" i="80" s="1"/>
  <c r="AD53" i="80"/>
  <c r="AD106" i="80"/>
  <c r="AH106" i="80" s="1"/>
  <c r="AD117" i="80"/>
  <c r="AH117" i="80" s="1"/>
  <c r="AD95" i="80"/>
  <c r="AH95" i="80" s="1"/>
  <c r="AD135" i="80"/>
  <c r="AH135" i="80" s="1"/>
  <c r="AD114" i="81"/>
  <c r="AH114" i="81" s="1"/>
  <c r="AD9" i="81"/>
  <c r="AH9" i="81" s="1"/>
  <c r="AD77" i="81"/>
  <c r="AH77" i="81" s="1"/>
  <c r="AD54" i="81"/>
  <c r="AH54" i="81" s="1"/>
  <c r="AD86" i="81"/>
  <c r="AH86" i="81" s="1"/>
  <c r="AD173" i="81"/>
  <c r="AH173" i="81" s="1"/>
  <c r="AD22" i="81"/>
  <c r="AD97" i="81"/>
  <c r="AH97" i="81" s="1"/>
  <c r="AD94" i="81"/>
  <c r="AH94" i="81" s="1"/>
  <c r="AD49" i="81"/>
  <c r="AH49" i="81" s="1"/>
  <c r="AD78" i="81"/>
  <c r="AH78" i="81" s="1"/>
  <c r="AD23" i="81"/>
  <c r="AD7" i="76"/>
  <c r="AH7" i="76" s="1"/>
  <c r="AD31" i="76"/>
  <c r="AD162" i="81"/>
  <c r="AH162" i="81" s="1"/>
  <c r="AD91" i="81"/>
  <c r="AH91" i="81" s="1"/>
  <c r="AD12" i="76"/>
  <c r="AH12" i="76" s="1"/>
  <c r="AD18" i="81"/>
  <c r="AH18" i="81" s="1"/>
  <c r="AD134" i="81"/>
  <c r="AH134" i="81" s="1"/>
  <c r="AD31" i="81"/>
  <c r="AH31" i="81" s="1"/>
  <c r="AD56" i="81"/>
  <c r="AH56" i="81" s="1"/>
  <c r="AD165" i="81"/>
  <c r="AH165" i="81" s="1"/>
  <c r="AD123" i="81"/>
  <c r="AH123" i="81" s="1"/>
  <c r="AD113" i="81"/>
  <c r="AH113" i="81" s="1"/>
  <c r="AD85" i="81"/>
  <c r="AH85" i="81" s="1"/>
  <c r="AD100" i="81"/>
  <c r="AH100" i="81" s="1"/>
  <c r="AD19" i="81"/>
  <c r="AH19" i="81" s="1"/>
  <c r="AD88" i="81"/>
  <c r="AH88" i="81" s="1"/>
  <c r="AD118" i="81"/>
  <c r="AH118" i="81" s="1"/>
  <c r="AD47" i="76"/>
  <c r="AH47" i="76" s="1"/>
  <c r="AD43" i="76"/>
  <c r="AH43" i="76" s="1"/>
  <c r="AD26" i="76"/>
  <c r="AH26" i="76" s="1"/>
  <c r="AD25" i="76"/>
  <c r="AD19" i="80"/>
  <c r="AD146" i="80"/>
  <c r="AH146" i="80" s="1"/>
  <c r="AD104" i="80"/>
  <c r="AH104" i="80" s="1"/>
  <c r="AD120" i="80"/>
  <c r="AH120" i="80" s="1"/>
  <c r="AD127" i="80"/>
  <c r="AH127" i="80" s="1"/>
  <c r="AD143" i="80"/>
  <c r="AH143" i="80" s="1"/>
  <c r="AD147" i="80"/>
  <c r="AH147" i="80" s="1"/>
  <c r="AD24" i="80"/>
  <c r="AH24" i="80" s="1"/>
  <c r="AD111" i="80"/>
  <c r="AH111" i="80" s="1"/>
  <c r="AD155" i="80"/>
  <c r="AH155" i="80" s="1"/>
  <c r="AD161" i="80"/>
  <c r="AH161" i="80" s="1"/>
  <c r="AD13" i="80"/>
  <c r="AH13" i="80" s="1"/>
  <c r="AD10" i="80"/>
  <c r="AH10" i="80" s="1"/>
  <c r="AD148" i="80"/>
  <c r="AH148" i="80" s="1"/>
  <c r="AD109" i="80"/>
  <c r="AH109" i="80" s="1"/>
  <c r="AD122" i="80"/>
  <c r="AH122" i="80" s="1"/>
  <c r="AD50" i="80"/>
  <c r="AH50" i="80" s="1"/>
  <c r="AD170" i="80"/>
  <c r="AH170" i="80" s="1"/>
  <c r="AD76" i="80"/>
  <c r="AH76" i="80" s="1"/>
  <c r="AD167" i="80"/>
  <c r="AH167" i="80" s="1"/>
  <c r="AD160" i="80"/>
  <c r="AH160" i="80" s="1"/>
  <c r="AD69" i="80"/>
  <c r="AD46" i="81"/>
  <c r="AH46" i="81" s="1"/>
  <c r="AD21" i="81"/>
  <c r="AD38" i="81"/>
  <c r="AH38" i="81" s="1"/>
  <c r="AD55" i="81"/>
  <c r="AD64" i="81"/>
  <c r="AD11" i="81"/>
  <c r="AH11" i="81" s="1"/>
  <c r="AD29" i="81"/>
  <c r="AH29" i="81" s="1"/>
  <c r="AD115" i="81"/>
  <c r="AH115" i="81" s="1"/>
  <c r="AD89" i="81"/>
  <c r="AH89" i="81" s="1"/>
  <c r="AD155" i="81"/>
  <c r="AH155" i="81" s="1"/>
  <c r="AD35" i="81"/>
  <c r="AH35" i="81" s="1"/>
  <c r="AD116" i="81"/>
  <c r="AH116" i="81" s="1"/>
  <c r="AD36" i="81"/>
  <c r="AH36" i="81" s="1"/>
  <c r="AD39" i="81"/>
  <c r="AH39" i="81" s="1"/>
  <c r="AD80" i="81"/>
  <c r="AD158" i="81"/>
  <c r="AH158" i="81" s="1"/>
  <c r="AD28" i="81"/>
  <c r="AD15" i="81"/>
  <c r="AH15" i="81" s="1"/>
  <c r="AD166" i="81"/>
  <c r="AH166" i="81" s="1"/>
  <c r="AD66" i="81"/>
  <c r="AH66" i="81" s="1"/>
  <c r="AD106" i="81"/>
  <c r="AH106" i="81" s="1"/>
  <c r="AD14" i="81"/>
  <c r="AH14" i="81" s="1"/>
  <c r="AD17" i="76"/>
  <c r="AD137" i="81"/>
  <c r="AH137" i="81" s="1"/>
  <c r="AD107" i="81"/>
  <c r="AH107" i="81" s="1"/>
  <c r="AD141" i="81"/>
  <c r="AH141" i="81" s="1"/>
  <c r="AD13" i="81"/>
  <c r="AD20" i="81"/>
  <c r="AD101" i="81"/>
  <c r="AH101" i="81" s="1"/>
  <c r="AD159" i="81"/>
  <c r="AH159" i="81" s="1"/>
  <c r="AD136" i="81"/>
  <c r="AH136" i="81" s="1"/>
  <c r="AD153" i="81"/>
  <c r="AH153" i="81" s="1"/>
  <c r="AD15" i="76"/>
  <c r="AH15" i="76" s="1"/>
  <c r="AD33" i="76"/>
  <c r="AD36" i="76"/>
  <c r="AH36" i="76" s="1"/>
  <c r="AD50" i="76"/>
  <c r="AH50" i="76" s="1"/>
  <c r="AD6" i="76"/>
  <c r="AH6" i="76" s="1"/>
  <c r="AD7" i="80"/>
  <c r="AH7" i="80" s="1"/>
  <c r="AD42" i="80"/>
  <c r="AH42" i="80" s="1"/>
  <c r="AD119" i="80"/>
  <c r="AH119" i="80" s="1"/>
  <c r="AD83" i="80"/>
  <c r="AH83" i="80" s="1"/>
  <c r="AD177" i="80"/>
  <c r="AH177" i="80" s="1"/>
  <c r="AD136" i="80"/>
  <c r="AH136" i="80" s="1"/>
  <c r="AD88" i="80"/>
  <c r="AD25" i="80"/>
  <c r="M25" i="80" s="1"/>
  <c r="AD105" i="80"/>
  <c r="AH105" i="80" s="1"/>
  <c r="AD30" i="80"/>
  <c r="AH30" i="80" s="1"/>
  <c r="AD48" i="80"/>
  <c r="AH48" i="80" s="1"/>
  <c r="AD149" i="80"/>
  <c r="AH149" i="80" s="1"/>
  <c r="AD145" i="80"/>
  <c r="AH145" i="80" s="1"/>
  <c r="AD52" i="80"/>
  <c r="AH52" i="80" s="1"/>
  <c r="AD63" i="80"/>
  <c r="AD66" i="80"/>
  <c r="AD103" i="80"/>
  <c r="AH103" i="80" s="1"/>
  <c r="AD151" i="80"/>
  <c r="AH151" i="80" s="1"/>
  <c r="AD164" i="80"/>
  <c r="AH164" i="80" s="1"/>
  <c r="AD56" i="80"/>
  <c r="AD157" i="80"/>
  <c r="AH157" i="80" s="1"/>
  <c r="AD5" i="81"/>
  <c r="AH5" i="81" s="1"/>
  <c r="AD5" i="80"/>
  <c r="AH5" i="80" s="1"/>
  <c r="AD122" i="81"/>
  <c r="AH122" i="81" s="1"/>
  <c r="AD71" i="81"/>
  <c r="AH71" i="81" s="1"/>
  <c r="AD117" i="81"/>
  <c r="AH117" i="81" s="1"/>
  <c r="AD63" i="81"/>
  <c r="AD105" i="81"/>
  <c r="AH105" i="81" s="1"/>
  <c r="AD133" i="81"/>
  <c r="AH133" i="81" s="1"/>
  <c r="AD59" i="81"/>
  <c r="AD140" i="81"/>
  <c r="AH140" i="81" s="1"/>
  <c r="AD109" i="81"/>
  <c r="AH109" i="81" s="1"/>
  <c r="AD139" i="81"/>
  <c r="AH139" i="81" s="1"/>
  <c r="AD70" i="81"/>
  <c r="AH70" i="81" s="1"/>
  <c r="AD50" i="81"/>
  <c r="AH50" i="81" s="1"/>
  <c r="AD73" i="81"/>
  <c r="AD74" i="81"/>
  <c r="AH74" i="81" s="1"/>
  <c r="AD121" i="81"/>
  <c r="AH121" i="81" s="1"/>
  <c r="AD8" i="81"/>
  <c r="AH8" i="81" s="1"/>
  <c r="AD51" i="76"/>
  <c r="AH51" i="76" s="1"/>
  <c r="AD45" i="81"/>
  <c r="AH45" i="81" s="1"/>
  <c r="AW138" i="73"/>
  <c r="V23" i="79"/>
  <c r="D23" i="79" s="1" a="1"/>
  <c r="D23" i="79" s="1"/>
  <c r="AL20" i="79"/>
  <c r="GD5" i="49"/>
  <c r="AE20" i="79"/>
  <c r="AF20" i="79"/>
  <c r="GI5" i="49"/>
  <c r="AH20" i="79"/>
  <c r="AB20" i="79"/>
  <c r="AK4" i="79"/>
  <c r="Q3" i="79" s="1"/>
  <c r="GE6" i="49"/>
  <c r="GG6" i="49"/>
  <c r="GF6" i="49"/>
  <c r="AS138" i="73"/>
  <c r="BE18" i="63"/>
  <c r="AG34" i="71"/>
  <c r="AU34" i="71"/>
  <c r="BA34" i="71"/>
  <c r="AM34" i="71"/>
  <c r="AW34" i="71"/>
  <c r="AY34" i="71"/>
  <c r="BC34" i="71"/>
  <c r="AK34" i="71"/>
  <c r="AO34" i="71"/>
  <c r="AI34" i="71"/>
  <c r="AS34" i="71"/>
  <c r="AQ34" i="71"/>
  <c r="GF5" i="49"/>
  <c r="BE33" i="67"/>
  <c r="V121" i="79"/>
  <c r="V34" i="79"/>
  <c r="V117" i="79"/>
  <c r="V4" i="79"/>
  <c r="V115" i="79"/>
  <c r="V95" i="79"/>
  <c r="V5" i="79"/>
  <c r="V102" i="79"/>
  <c r="V30" i="79"/>
  <c r="V111" i="79"/>
  <c r="V69" i="79"/>
  <c r="V93" i="79"/>
  <c r="V81" i="79"/>
  <c r="V45" i="79"/>
  <c r="V87" i="79"/>
  <c r="BE18" i="70"/>
  <c r="AI19" i="63"/>
  <c r="AK19" i="63"/>
  <c r="BC19" i="63"/>
  <c r="AO19" i="63"/>
  <c r="AY19" i="63"/>
  <c r="AQ19" i="63"/>
  <c r="AW19" i="63"/>
  <c r="AU19" i="63"/>
  <c r="AM19" i="63"/>
  <c r="BA19" i="63"/>
  <c r="AS19" i="63"/>
  <c r="AG19" i="63"/>
  <c r="GJ5" i="49"/>
  <c r="GE5" i="49"/>
  <c r="AU34" i="73"/>
  <c r="AK34" i="73"/>
  <c r="AI34" i="73"/>
  <c r="BA34" i="73"/>
  <c r="AY34" i="73"/>
  <c r="AW34" i="73"/>
  <c r="AQ34" i="73"/>
  <c r="AO34" i="73"/>
  <c r="AM34" i="73"/>
  <c r="AS34" i="73"/>
  <c r="AG34" i="73"/>
  <c r="BC34" i="73"/>
  <c r="AD35" i="73"/>
  <c r="BF24" i="77"/>
  <c r="AW34" i="64"/>
  <c r="BC34" i="64"/>
  <c r="AQ34" i="64"/>
  <c r="AU34" i="64"/>
  <c r="AK34" i="64"/>
  <c r="AI34" i="64"/>
  <c r="AS34" i="64"/>
  <c r="AO34" i="64"/>
  <c r="BA34" i="64"/>
  <c r="AG34" i="64"/>
  <c r="AM34" i="64"/>
  <c r="AY34" i="64"/>
  <c r="V114" i="79"/>
  <c r="V44" i="79"/>
  <c r="V31" i="79"/>
  <c r="V103" i="79"/>
  <c r="V51" i="79"/>
  <c r="V57" i="79"/>
  <c r="V99" i="79"/>
  <c r="V120" i="79"/>
  <c r="V55" i="79"/>
  <c r="V10" i="79"/>
  <c r="V88" i="79"/>
  <c r="V62" i="79"/>
  <c r="V39" i="79"/>
  <c r="V65" i="79"/>
  <c r="V15" i="79"/>
  <c r="GD6" i="49"/>
  <c r="GA6" i="49"/>
  <c r="BF45" i="77"/>
  <c r="GK5" i="49"/>
  <c r="BE78" i="73"/>
  <c r="AG138" i="73"/>
  <c r="AK94" i="73"/>
  <c r="BA94" i="73"/>
  <c r="AS94" i="73"/>
  <c r="AI94" i="73"/>
  <c r="AO94" i="73"/>
  <c r="AU94" i="73"/>
  <c r="AW94" i="73"/>
  <c r="AM94" i="73"/>
  <c r="AY94" i="73"/>
  <c r="BC94" i="73"/>
  <c r="AQ94" i="73"/>
  <c r="AG94" i="73"/>
  <c r="V67" i="79"/>
  <c r="V50" i="79"/>
  <c r="V98" i="79"/>
  <c r="V107" i="79"/>
  <c r="V38" i="79"/>
  <c r="V77" i="79"/>
  <c r="V33" i="79"/>
  <c r="V14" i="79"/>
  <c r="V9" i="79"/>
  <c r="V74" i="79"/>
  <c r="V79" i="79"/>
  <c r="V63" i="79"/>
  <c r="V108" i="79"/>
  <c r="V70" i="79"/>
  <c r="V27" i="79"/>
  <c r="BE18" i="64"/>
  <c r="BE33" i="71"/>
  <c r="AK34" i="70"/>
  <c r="AI34" i="70"/>
  <c r="BC34" i="70"/>
  <c r="AU34" i="70"/>
  <c r="AS34" i="70"/>
  <c r="AO34" i="70"/>
  <c r="AW34" i="70"/>
  <c r="AM34" i="70"/>
  <c r="AY34" i="70"/>
  <c r="BA34" i="70"/>
  <c r="AQ34" i="70"/>
  <c r="AG34" i="70"/>
  <c r="AD35" i="70"/>
  <c r="V20" i="79"/>
  <c r="V105" i="79"/>
  <c r="V56" i="79"/>
  <c r="V29" i="79"/>
  <c r="V101" i="79"/>
  <c r="V66" i="79"/>
  <c r="V85" i="79"/>
  <c r="V112" i="79"/>
  <c r="V123" i="79"/>
  <c r="V59" i="79"/>
  <c r="V82" i="79"/>
  <c r="V72" i="79"/>
  <c r="V25" i="79"/>
  <c r="V52" i="79"/>
  <c r="W52" i="76"/>
  <c r="AA5" i="76"/>
  <c r="AE5" i="76" s="1"/>
  <c r="AI5" i="76" s="1"/>
  <c r="BE33" i="63"/>
  <c r="AI19" i="73"/>
  <c r="AM19" i="73"/>
  <c r="AQ19" i="73"/>
  <c r="AW19" i="73"/>
  <c r="AU19" i="73"/>
  <c r="AS19" i="73"/>
  <c r="AY19" i="73"/>
  <c r="AG19" i="73"/>
  <c r="BA19" i="73"/>
  <c r="BC19" i="73"/>
  <c r="AK19" i="73"/>
  <c r="AO19" i="73"/>
  <c r="AD20" i="73"/>
  <c r="AU138" i="73"/>
  <c r="AQ19" i="67"/>
  <c r="AQ19" i="83" s="1"/>
  <c r="AW19" i="67"/>
  <c r="AW19" i="83" s="1"/>
  <c r="AM19" i="67"/>
  <c r="AM19" i="83" s="1"/>
  <c r="AK19" i="67"/>
  <c r="AK19" i="83" s="1"/>
  <c r="AY19" i="67"/>
  <c r="AY19" i="83" s="1"/>
  <c r="BC19" i="67"/>
  <c r="BC19" i="83" s="1"/>
  <c r="AU19" i="67"/>
  <c r="AU19" i="83" s="1"/>
  <c r="AO19" i="67"/>
  <c r="AO19" i="83" s="1"/>
  <c r="BA19" i="67"/>
  <c r="BA19" i="83" s="1"/>
  <c r="AS19" i="67"/>
  <c r="AS19" i="83" s="1"/>
  <c r="AI19" i="67"/>
  <c r="AI19" i="83" s="1"/>
  <c r="AD20" i="67"/>
  <c r="AG19" i="67"/>
  <c r="AG19" i="83" s="1"/>
  <c r="BE18" i="71"/>
  <c r="AQ153" i="73"/>
  <c r="AZ25" i="77"/>
  <c r="AT25" i="77"/>
  <c r="AR25" i="77"/>
  <c r="AV25" i="77"/>
  <c r="AX25" i="77"/>
  <c r="BB25" i="77"/>
  <c r="AJ25" i="77"/>
  <c r="BD25" i="77"/>
  <c r="AN25" i="77"/>
  <c r="AP25" i="77"/>
  <c r="AL25" i="77"/>
  <c r="AD26" i="77"/>
  <c r="AH25" i="77"/>
  <c r="V36" i="79"/>
  <c r="V49" i="79"/>
  <c r="V48" i="79"/>
  <c r="V16" i="79"/>
  <c r="V73" i="79"/>
  <c r="V76" i="79"/>
  <c r="V83" i="79"/>
  <c r="V68" i="79"/>
  <c r="V96" i="79"/>
  <c r="V13" i="79"/>
  <c r="V37" i="79"/>
  <c r="V19" i="79"/>
  <c r="V106" i="79"/>
  <c r="V41" i="79"/>
  <c r="V110" i="79"/>
  <c r="GC6" i="49"/>
  <c r="V305" i="81"/>
  <c r="V305" i="80"/>
  <c r="AO19" i="70"/>
  <c r="AQ19" i="70"/>
  <c r="AY19" i="70"/>
  <c r="AI19" i="70"/>
  <c r="AS19" i="70"/>
  <c r="BA19" i="70"/>
  <c r="AM19" i="70"/>
  <c r="AU19" i="70"/>
  <c r="AK19" i="70"/>
  <c r="BC19" i="70"/>
  <c r="AW19" i="70"/>
  <c r="AD20" i="70"/>
  <c r="AG19" i="70"/>
  <c r="BE18" i="73"/>
  <c r="AI19" i="71"/>
  <c r="AQ19" i="71"/>
  <c r="BC19" i="71"/>
  <c r="AS19" i="71"/>
  <c r="AK19" i="71"/>
  <c r="AO19" i="71"/>
  <c r="AY19" i="71"/>
  <c r="AU19" i="71"/>
  <c r="AM19" i="71"/>
  <c r="BA19" i="71"/>
  <c r="AW19" i="71"/>
  <c r="AG19" i="71"/>
  <c r="GA5" i="49"/>
  <c r="BE33" i="70"/>
  <c r="BE93" i="73"/>
  <c r="V64" i="79"/>
  <c r="V3" i="79"/>
  <c r="V89" i="79"/>
  <c r="V80" i="79"/>
  <c r="V60" i="79"/>
  <c r="V26" i="79"/>
  <c r="V113" i="79"/>
  <c r="V17" i="79"/>
  <c r="V47" i="79"/>
  <c r="V71" i="79"/>
  <c r="V11" i="79"/>
  <c r="V78" i="79"/>
  <c r="V28" i="79"/>
  <c r="V8" i="79"/>
  <c r="V94" i="79"/>
  <c r="GJ6" i="49"/>
  <c r="V52" i="76"/>
  <c r="W305" i="80"/>
  <c r="AA5" i="80"/>
  <c r="AE5" i="80" s="1"/>
  <c r="AI5" i="80" s="1"/>
  <c r="AM34" i="63"/>
  <c r="AS34" i="63"/>
  <c r="AU34" i="63"/>
  <c r="AO34" i="63"/>
  <c r="AK34" i="63"/>
  <c r="AI34" i="63"/>
  <c r="BC34" i="63"/>
  <c r="AW34" i="63"/>
  <c r="AY34" i="63"/>
  <c r="BA34" i="63"/>
  <c r="AQ34" i="63"/>
  <c r="AG34" i="63"/>
  <c r="AK19" i="64"/>
  <c r="AY19" i="64"/>
  <c r="BC19" i="64"/>
  <c r="BA19" i="64"/>
  <c r="AM19" i="64"/>
  <c r="AS19" i="64"/>
  <c r="AU19" i="64"/>
  <c r="AI19" i="64"/>
  <c r="AO19" i="64"/>
  <c r="AW19" i="64"/>
  <c r="AQ19" i="64"/>
  <c r="AG19" i="64"/>
  <c r="BA138" i="73"/>
  <c r="GC5" i="49"/>
  <c r="AS4" i="52"/>
  <c r="AW79" i="73"/>
  <c r="BC79" i="73"/>
  <c r="AS79" i="73"/>
  <c r="AY79" i="73"/>
  <c r="AO79" i="73"/>
  <c r="AK79" i="73"/>
  <c r="AM79" i="73"/>
  <c r="AU79" i="73"/>
  <c r="AQ79" i="73"/>
  <c r="BA79" i="73"/>
  <c r="AI79" i="73"/>
  <c r="AG79" i="73"/>
  <c r="V18" i="79"/>
  <c r="V61" i="79"/>
  <c r="V122" i="79"/>
  <c r="V90" i="79"/>
  <c r="V118" i="79"/>
  <c r="V84" i="79"/>
  <c r="V119" i="79"/>
  <c r="V12" i="79"/>
  <c r="V42" i="79"/>
  <c r="V21" i="79"/>
  <c r="V6" i="79"/>
  <c r="V7" i="79"/>
  <c r="V22" i="79"/>
  <c r="V54" i="79"/>
  <c r="V97" i="79"/>
  <c r="V100" i="79"/>
  <c r="W305" i="81"/>
  <c r="BE18" i="67"/>
  <c r="AT46" i="77"/>
  <c r="AJ46" i="77"/>
  <c r="AL46" i="77"/>
  <c r="AV46" i="77"/>
  <c r="AZ46" i="77"/>
  <c r="AP46" i="77"/>
  <c r="BD46" i="77"/>
  <c r="BB46" i="77"/>
  <c r="AX46" i="77"/>
  <c r="AN46" i="77"/>
  <c r="AR46" i="77"/>
  <c r="AH46" i="77"/>
  <c r="AD47" i="77"/>
  <c r="BE33" i="73"/>
  <c r="BE33" i="64"/>
  <c r="AU34" i="67"/>
  <c r="AU34" i="83" s="1"/>
  <c r="AK34" i="67"/>
  <c r="AK34" i="83" s="1"/>
  <c r="AI34" i="67"/>
  <c r="AI34" i="83" s="1"/>
  <c r="AQ34" i="67"/>
  <c r="AQ34" i="83" s="1"/>
  <c r="AM34" i="67"/>
  <c r="AM34" i="83" s="1"/>
  <c r="BC34" i="67"/>
  <c r="BC34" i="83" s="1"/>
  <c r="AS34" i="67"/>
  <c r="AS34" i="83" s="1"/>
  <c r="AG34" i="67"/>
  <c r="AG34" i="83" s="1"/>
  <c r="AW34" i="67"/>
  <c r="AW34" i="83" s="1"/>
  <c r="AO34" i="67"/>
  <c r="AO34" i="83" s="1"/>
  <c r="AY34" i="67"/>
  <c r="AY34" i="83" s="1"/>
  <c r="BA34" i="67"/>
  <c r="BA34" i="83" s="1"/>
  <c r="AD35" i="67"/>
  <c r="V24" i="79"/>
  <c r="V91" i="79"/>
  <c r="V75" i="79"/>
  <c r="V116" i="79"/>
  <c r="V58" i="79"/>
  <c r="V43" i="79"/>
  <c r="V35" i="79"/>
  <c r="V86" i="79"/>
  <c r="V32" i="79"/>
  <c r="V104" i="79"/>
  <c r="V40" i="79"/>
  <c r="V53" i="79"/>
  <c r="V92" i="79"/>
  <c r="V124" i="79"/>
  <c r="V109" i="79"/>
  <c r="AM162" i="81" l="1"/>
  <c r="AM127" i="81"/>
  <c r="AM160" i="81"/>
  <c r="AE147" i="80"/>
  <c r="AI147" i="80" s="1"/>
  <c r="B46" i="79" a="1"/>
  <c r="B46" i="79" s="1"/>
  <c r="A46" i="79" a="1"/>
  <c r="A46" i="79" s="1"/>
  <c r="AE41" i="80"/>
  <c r="AI41" i="80" s="1"/>
  <c r="AM157" i="81"/>
  <c r="AE45" i="76"/>
  <c r="AI45" i="76" s="1"/>
  <c r="AM158" i="81"/>
  <c r="AK10" i="79"/>
  <c r="AK8" i="79"/>
  <c r="AI10" i="79"/>
  <c r="AI8" i="79"/>
  <c r="AL10" i="79"/>
  <c r="AL8" i="79"/>
  <c r="AB10" i="79"/>
  <c r="AB8" i="79"/>
  <c r="AE10" i="79"/>
  <c r="AE8" i="79"/>
  <c r="AC10" i="79"/>
  <c r="AC8" i="79"/>
  <c r="AJ10" i="79"/>
  <c r="AJ8" i="79"/>
  <c r="AA10" i="79"/>
  <c r="AA8" i="79"/>
  <c r="AH10" i="79"/>
  <c r="AH8" i="79"/>
  <c r="AD10" i="79"/>
  <c r="AD8" i="79"/>
  <c r="AF10" i="79"/>
  <c r="AF8" i="79"/>
  <c r="AG10" i="79"/>
  <c r="AG8" i="79"/>
  <c r="M17" i="76"/>
  <c r="BE153" i="73"/>
  <c r="BE56" i="71"/>
  <c r="BE60" i="71" s="1"/>
  <c r="BF56" i="71" s="1"/>
  <c r="AE80" i="80"/>
  <c r="AI80" i="80" s="1"/>
  <c r="AE156" i="80"/>
  <c r="AI156" i="80" s="1"/>
  <c r="AE89" i="80"/>
  <c r="AI89" i="80" s="1"/>
  <c r="GL5" i="49"/>
  <c r="GL6" i="49"/>
  <c r="AM98" i="81"/>
  <c r="AM107" i="81"/>
  <c r="AE85" i="80"/>
  <c r="AI85" i="80" s="1"/>
  <c r="AE122" i="80"/>
  <c r="AI122" i="80" s="1"/>
  <c r="AM120" i="81"/>
  <c r="AE165" i="80"/>
  <c r="AI165" i="80" s="1"/>
  <c r="AR43" i="84"/>
  <c r="AR44" i="84"/>
  <c r="AR37" i="84"/>
  <c r="AR35" i="84"/>
  <c r="AE67" i="80"/>
  <c r="AI67" i="80" s="1"/>
  <c r="AE18" i="80"/>
  <c r="AI18" i="80" s="1"/>
  <c r="AE78" i="80"/>
  <c r="AI78" i="80" s="1"/>
  <c r="AE137" i="80"/>
  <c r="AI137" i="80" s="1"/>
  <c r="AE32" i="80"/>
  <c r="AI32" i="80" s="1"/>
  <c r="AE61" i="80"/>
  <c r="AI61" i="80" s="1"/>
  <c r="AE12" i="80"/>
  <c r="AI12" i="80" s="1"/>
  <c r="AM170" i="81"/>
  <c r="AE45" i="80"/>
  <c r="AI45" i="80" s="1"/>
  <c r="AM129" i="81"/>
  <c r="AE42" i="80"/>
  <c r="AI42" i="80" s="1"/>
  <c r="AE52" i="80"/>
  <c r="AI52" i="80" s="1"/>
  <c r="AM51" i="81"/>
  <c r="AE124" i="80"/>
  <c r="AI124" i="80" s="1"/>
  <c r="AM93" i="81"/>
  <c r="AM106" i="81"/>
  <c r="AE169" i="80"/>
  <c r="AI169" i="80" s="1"/>
  <c r="AM57" i="81"/>
  <c r="AE174" i="80"/>
  <c r="AI174" i="80" s="1"/>
  <c r="AM91" i="81"/>
  <c r="AM140" i="81"/>
  <c r="AM152" i="81"/>
  <c r="AM169" i="81"/>
  <c r="AM167" i="81"/>
  <c r="AM114" i="81"/>
  <c r="AE105" i="80"/>
  <c r="AI105" i="80" s="1"/>
  <c r="AE114" i="80"/>
  <c r="AI114" i="80" s="1"/>
  <c r="AM124" i="81"/>
  <c r="AM83" i="81"/>
  <c r="AM141" i="81"/>
  <c r="AE117" i="80"/>
  <c r="AI117" i="80" s="1"/>
  <c r="AR34" i="84"/>
  <c r="AE100" i="80"/>
  <c r="AI100" i="80" s="1"/>
  <c r="AE48" i="80"/>
  <c r="AI48" i="80" s="1"/>
  <c r="AM128" i="81"/>
  <c r="AM147" i="81"/>
  <c r="AE127" i="80"/>
  <c r="AI127" i="80" s="1"/>
  <c r="AE8" i="80"/>
  <c r="AI8" i="80" s="1"/>
  <c r="AE154" i="80"/>
  <c r="AI154" i="80" s="1"/>
  <c r="AE39" i="80"/>
  <c r="AI39" i="80" s="1"/>
  <c r="AE143" i="80"/>
  <c r="AI143" i="80" s="1"/>
  <c r="AE55" i="80"/>
  <c r="AI55" i="80" s="1"/>
  <c r="AE176" i="80"/>
  <c r="AI176" i="80" s="1"/>
  <c r="AM143" i="81"/>
  <c r="AR41" i="84"/>
  <c r="AR40" i="84"/>
  <c r="AR39" i="84"/>
  <c r="AR42" i="84"/>
  <c r="AR38" i="84"/>
  <c r="AR36" i="84"/>
  <c r="AG13" i="79"/>
  <c r="AG20" i="79"/>
  <c r="AA13" i="79"/>
  <c r="AA20" i="79"/>
  <c r="AI13" i="79"/>
  <c r="AI20" i="79"/>
  <c r="AJ13" i="79"/>
  <c r="AJ20" i="79"/>
  <c r="AD13" i="79"/>
  <c r="AD20" i="79"/>
  <c r="AK13" i="79"/>
  <c r="AK20" i="79"/>
  <c r="BE42" i="84"/>
  <c r="BE45" i="84" s="1"/>
  <c r="AV39" i="84"/>
  <c r="AV38" i="84"/>
  <c r="AV37" i="84"/>
  <c r="AH14" i="79"/>
  <c r="AH13" i="79"/>
  <c r="AU60" i="84"/>
  <c r="AV57" i="84" s="1"/>
  <c r="BA60" i="84"/>
  <c r="BE57" i="84"/>
  <c r="AG60" i="84"/>
  <c r="AS60" i="84"/>
  <c r="AI60" i="84"/>
  <c r="AJ57" i="84" s="1"/>
  <c r="AF14" i="79"/>
  <c r="AF13" i="79"/>
  <c r="AV36" i="84"/>
  <c r="AR53" i="84"/>
  <c r="AR48" i="84"/>
  <c r="AR58" i="84"/>
  <c r="AR50" i="84"/>
  <c r="AR54" i="84"/>
  <c r="AR59" i="84"/>
  <c r="AR56" i="84"/>
  <c r="AR51" i="84"/>
  <c r="AR52" i="84"/>
  <c r="AR49" i="84"/>
  <c r="AR55" i="84"/>
  <c r="AV44" i="84"/>
  <c r="AV35" i="84"/>
  <c r="AN57" i="84"/>
  <c r="AN55" i="84"/>
  <c r="AN52" i="84"/>
  <c r="AN56" i="84"/>
  <c r="AN49" i="84"/>
  <c r="AN54" i="84"/>
  <c r="AN51" i="84"/>
  <c r="AN59" i="84"/>
  <c r="AN53" i="84"/>
  <c r="AN58" i="84"/>
  <c r="AN48" i="84"/>
  <c r="AN50" i="84"/>
  <c r="AY60" i="84"/>
  <c r="AZ57" i="84" s="1"/>
  <c r="AK60" i="84"/>
  <c r="AL57" i="84" s="1"/>
  <c r="AE14" i="79"/>
  <c r="AE13" i="79"/>
  <c r="AC14" i="79"/>
  <c r="AC13" i="79"/>
  <c r="AV43" i="84"/>
  <c r="AV34" i="84"/>
  <c r="AV41" i="84"/>
  <c r="AV33" i="84"/>
  <c r="AW60" i="84"/>
  <c r="AX57" i="84" s="1"/>
  <c r="BC60" i="84"/>
  <c r="BD57" i="84" s="1"/>
  <c r="AO60" i="84"/>
  <c r="AP57" i="84" s="1"/>
  <c r="AB14" i="79"/>
  <c r="AB13" i="79"/>
  <c r="AL14" i="79"/>
  <c r="AL13" i="79"/>
  <c r="AV42" i="84"/>
  <c r="D6" i="52"/>
  <c r="E6" i="52" s="1"/>
  <c r="F6" i="52" s="1"/>
  <c r="G6" i="52" s="1"/>
  <c r="H6" i="52" s="1"/>
  <c r="I6" i="52" s="1"/>
  <c r="J6" i="52" s="1"/>
  <c r="K6" i="52" s="1"/>
  <c r="L6" i="52" s="1"/>
  <c r="M6" i="52" s="1"/>
  <c r="N6" i="52" s="1"/>
  <c r="AT23" i="84"/>
  <c r="AT18" i="84"/>
  <c r="AT19" i="84"/>
  <c r="AT20" i="84"/>
  <c r="AT21" i="84"/>
  <c r="AT22" i="84"/>
  <c r="AT24" i="84"/>
  <c r="AT25" i="84"/>
  <c r="AT26" i="84"/>
  <c r="AT28" i="84"/>
  <c r="AT29" i="84"/>
  <c r="BB18" i="84"/>
  <c r="BB19" i="84"/>
  <c r="BB20" i="84"/>
  <c r="BB21" i="84"/>
  <c r="BB22" i="84"/>
  <c r="BB23" i="84"/>
  <c r="BB24" i="84"/>
  <c r="BB25" i="84"/>
  <c r="BB26" i="84"/>
  <c r="BB29" i="84"/>
  <c r="BB28" i="84"/>
  <c r="AX23" i="84"/>
  <c r="AX18" i="84"/>
  <c r="AX19" i="84"/>
  <c r="AX20" i="84"/>
  <c r="AX21" i="84"/>
  <c r="AX22" i="84"/>
  <c r="AX24" i="84"/>
  <c r="AX25" i="84"/>
  <c r="AX26" i="84"/>
  <c r="AX28" i="84"/>
  <c r="AX29" i="84"/>
  <c r="AT27" i="84"/>
  <c r="BB27" i="84"/>
  <c r="BD18" i="84"/>
  <c r="BD19" i="84"/>
  <c r="BD20" i="84"/>
  <c r="BD21" i="84"/>
  <c r="BD22" i="84"/>
  <c r="BD23" i="84"/>
  <c r="BD24" i="84"/>
  <c r="BD25" i="84"/>
  <c r="BD26" i="84"/>
  <c r="BD28" i="84"/>
  <c r="BD29" i="84"/>
  <c r="AX38" i="84"/>
  <c r="AX33" i="84"/>
  <c r="AX34" i="84"/>
  <c r="AX35" i="84"/>
  <c r="AX36" i="84"/>
  <c r="AX37" i="84"/>
  <c r="AX39" i="84"/>
  <c r="AX40" i="84"/>
  <c r="AX41" i="84"/>
  <c r="AX43" i="84"/>
  <c r="AX44" i="84"/>
  <c r="AH25" i="84"/>
  <c r="AH18" i="84"/>
  <c r="AH19" i="84"/>
  <c r="AH20" i="84"/>
  <c r="AH21" i="84"/>
  <c r="AH22" i="84"/>
  <c r="AH23" i="84"/>
  <c r="AH24" i="84"/>
  <c r="AH26" i="84"/>
  <c r="AH28" i="84"/>
  <c r="AH29" i="84"/>
  <c r="AX27" i="84"/>
  <c r="AL21" i="84"/>
  <c r="AL18" i="84"/>
  <c r="AL19" i="84"/>
  <c r="AL20" i="84"/>
  <c r="AL22" i="84"/>
  <c r="AL23" i="84"/>
  <c r="AL24" i="84"/>
  <c r="AL25" i="84"/>
  <c r="AL26" i="84"/>
  <c r="AL28" i="84"/>
  <c r="AL29" i="84"/>
  <c r="BB33" i="84"/>
  <c r="BB34" i="84"/>
  <c r="BB35" i="84"/>
  <c r="BB36" i="84"/>
  <c r="BB37" i="84"/>
  <c r="BB38" i="84"/>
  <c r="BB39" i="84"/>
  <c r="BB40" i="84"/>
  <c r="BB41" i="84"/>
  <c r="BB43" i="84"/>
  <c r="BB44" i="84"/>
  <c r="AH27" i="84"/>
  <c r="AZ18" i="84"/>
  <c r="AZ19" i="84"/>
  <c r="AZ20" i="84"/>
  <c r="AZ21" i="84"/>
  <c r="AZ22" i="84"/>
  <c r="AZ23" i="84"/>
  <c r="AZ24" i="84"/>
  <c r="AZ25" i="84"/>
  <c r="AZ26" i="84"/>
  <c r="AZ28" i="84"/>
  <c r="AZ29" i="84"/>
  <c r="AL27" i="84"/>
  <c r="BB42" i="84"/>
  <c r="AJ33" i="84"/>
  <c r="AJ34" i="84"/>
  <c r="AJ35" i="84"/>
  <c r="AJ36" i="84"/>
  <c r="AJ37" i="84"/>
  <c r="AJ38" i="84"/>
  <c r="AJ39" i="84"/>
  <c r="AJ40" i="84"/>
  <c r="AJ41" i="84"/>
  <c r="AJ44" i="84"/>
  <c r="AJ43" i="84"/>
  <c r="AL41" i="84"/>
  <c r="AL33" i="84"/>
  <c r="AL34" i="84"/>
  <c r="AL35" i="84"/>
  <c r="AL36" i="84"/>
  <c r="AL37" i="84"/>
  <c r="AL38" i="84"/>
  <c r="AL39" i="84"/>
  <c r="AL40" i="84"/>
  <c r="AL43" i="84"/>
  <c r="AL44" i="84"/>
  <c r="AP30" i="84"/>
  <c r="BE30" i="84"/>
  <c r="AZ27" i="84"/>
  <c r="AN18" i="84"/>
  <c r="AN19" i="84"/>
  <c r="AN20" i="84"/>
  <c r="AN21" i="84"/>
  <c r="AN22" i="84"/>
  <c r="AN23" i="84"/>
  <c r="AN24" i="84"/>
  <c r="AN25" i="84"/>
  <c r="AN26" i="84"/>
  <c r="AN28" i="84"/>
  <c r="AN29" i="84"/>
  <c r="AT33" i="84"/>
  <c r="AT34" i="84"/>
  <c r="AT35" i="84"/>
  <c r="AT36" i="84"/>
  <c r="AT37" i="84"/>
  <c r="AT38" i="84"/>
  <c r="AT39" i="84"/>
  <c r="AT40" i="84"/>
  <c r="AT41" i="84"/>
  <c r="AT43" i="84"/>
  <c r="AT44" i="84"/>
  <c r="AJ42" i="84"/>
  <c r="AL42" i="84"/>
  <c r="AN27" i="84"/>
  <c r="AT42" i="84"/>
  <c r="AV22" i="84"/>
  <c r="AV18" i="84"/>
  <c r="AV19" i="84"/>
  <c r="AV20" i="84"/>
  <c r="AV21" i="84"/>
  <c r="AV23" i="84"/>
  <c r="AV24" i="84"/>
  <c r="AV25" i="84"/>
  <c r="AV26" i="84"/>
  <c r="AV29" i="84"/>
  <c r="AV28" i="84"/>
  <c r="AP34" i="84"/>
  <c r="AP33" i="84"/>
  <c r="AP35" i="84"/>
  <c r="AP36" i="84"/>
  <c r="AP37" i="84"/>
  <c r="AP38" i="84"/>
  <c r="AP39" i="84"/>
  <c r="AP40" i="84"/>
  <c r="AP41" i="84"/>
  <c r="AP43" i="84"/>
  <c r="AP44" i="84"/>
  <c r="AN33" i="84"/>
  <c r="AN34" i="84"/>
  <c r="AN35" i="84"/>
  <c r="AN36" i="84"/>
  <c r="AN37" i="84"/>
  <c r="AN38" i="84"/>
  <c r="AN39" i="84"/>
  <c r="AN40" i="84"/>
  <c r="AN41" i="84"/>
  <c r="AN44" i="84"/>
  <c r="AN43" i="84"/>
  <c r="AH33" i="84"/>
  <c r="AH34" i="84"/>
  <c r="AH35" i="84"/>
  <c r="AH36" i="84"/>
  <c r="AH37" i="84"/>
  <c r="AH38" i="84"/>
  <c r="AH39" i="84"/>
  <c r="AH40" i="84"/>
  <c r="AH41" i="84"/>
  <c r="AH43" i="84"/>
  <c r="AH44" i="84"/>
  <c r="AV27" i="84"/>
  <c r="AP42" i="84"/>
  <c r="AN42" i="84"/>
  <c r="AZ33" i="84"/>
  <c r="AZ34" i="84"/>
  <c r="AZ35" i="84"/>
  <c r="AZ36" i="84"/>
  <c r="AZ37" i="84"/>
  <c r="AZ38" i="84"/>
  <c r="AZ39" i="84"/>
  <c r="AZ40" i="84"/>
  <c r="AZ41" i="84"/>
  <c r="AZ44" i="84"/>
  <c r="AZ43" i="84"/>
  <c r="AH42" i="84"/>
  <c r="BD33" i="84"/>
  <c r="BD34" i="84"/>
  <c r="BD35" i="84"/>
  <c r="BD36" i="84"/>
  <c r="BD37" i="84"/>
  <c r="BD38" i="84"/>
  <c r="BD39" i="84"/>
  <c r="BD40" i="84"/>
  <c r="BD41" i="84"/>
  <c r="BD44" i="84"/>
  <c r="BD43" i="84"/>
  <c r="AR18" i="84"/>
  <c r="AR19" i="84"/>
  <c r="AR20" i="84"/>
  <c r="AR21" i="84"/>
  <c r="AR22" i="84"/>
  <c r="AR23" i="84"/>
  <c r="AR24" i="84"/>
  <c r="AR25" i="84"/>
  <c r="AR26" i="84"/>
  <c r="AR29" i="84"/>
  <c r="AR28" i="84"/>
  <c r="AJ23" i="84"/>
  <c r="AJ18" i="84"/>
  <c r="AJ19" i="84"/>
  <c r="AJ20" i="84"/>
  <c r="AJ21" i="84"/>
  <c r="AJ22" i="84"/>
  <c r="AJ24" i="84"/>
  <c r="AJ25" i="84"/>
  <c r="AJ26" i="84"/>
  <c r="AJ28" i="84"/>
  <c r="AJ29" i="84"/>
  <c r="AI55" i="79"/>
  <c r="AI14" i="79"/>
  <c r="AK55" i="79"/>
  <c r="AK14" i="79"/>
  <c r="AD55" i="79"/>
  <c r="AD14" i="79"/>
  <c r="AJ55" i="79"/>
  <c r="AJ14" i="79"/>
  <c r="AA55" i="79"/>
  <c r="AA14" i="79"/>
  <c r="AG55" i="79"/>
  <c r="AG14" i="79"/>
  <c r="BE19" i="83"/>
  <c r="BE34" i="83"/>
  <c r="AK5" i="79"/>
  <c r="Q4" i="79" s="1"/>
  <c r="P4" i="76"/>
  <c r="O15" i="76" s="1"/>
  <c r="AF9" i="79"/>
  <c r="AF55" i="79"/>
  <c r="AE9" i="79"/>
  <c r="AE55" i="79"/>
  <c r="AC9" i="79"/>
  <c r="AC55" i="79"/>
  <c r="AB9" i="79"/>
  <c r="AB55" i="79"/>
  <c r="AL9" i="79"/>
  <c r="AL55" i="79"/>
  <c r="AH9" i="79"/>
  <c r="AH55" i="79"/>
  <c r="AM58" i="81"/>
  <c r="AM136" i="81"/>
  <c r="AE119" i="80"/>
  <c r="AI119" i="80" s="1"/>
  <c r="AM110" i="81"/>
  <c r="AE131" i="80"/>
  <c r="AI131" i="80" s="1"/>
  <c r="AM151" i="81"/>
  <c r="AM53" i="81"/>
  <c r="AM145" i="81"/>
  <c r="AM77" i="81"/>
  <c r="AE38" i="80"/>
  <c r="AI38" i="80" s="1"/>
  <c r="AE59" i="80"/>
  <c r="AI59" i="80" s="1"/>
  <c r="AM121" i="81"/>
  <c r="AM144" i="81"/>
  <c r="AE173" i="80"/>
  <c r="AI173" i="80" s="1"/>
  <c r="AM123" i="81"/>
  <c r="AE57" i="80"/>
  <c r="AI57" i="80" s="1"/>
  <c r="AE168" i="80"/>
  <c r="AI168" i="80" s="1"/>
  <c r="AA28" i="79"/>
  <c r="AA9" i="79"/>
  <c r="AI28" i="79"/>
  <c r="AI9" i="79"/>
  <c r="AK28" i="79"/>
  <c r="AK9" i="79"/>
  <c r="AD28" i="79"/>
  <c r="AD9" i="79"/>
  <c r="AJ28" i="79"/>
  <c r="AJ9" i="79"/>
  <c r="AG28" i="79"/>
  <c r="AG9" i="79"/>
  <c r="AH25" i="76"/>
  <c r="M18" i="76"/>
  <c r="AH30" i="76"/>
  <c r="M19" i="76"/>
  <c r="AH20" i="76"/>
  <c r="M16" i="76"/>
  <c r="AE4" i="79"/>
  <c r="K3" i="79" s="1"/>
  <c r="AE28" i="79"/>
  <c r="AC7" i="79"/>
  <c r="AC28" i="79"/>
  <c r="AB7" i="79"/>
  <c r="AB28" i="79"/>
  <c r="AL7" i="79"/>
  <c r="AL28" i="79"/>
  <c r="AH7" i="79"/>
  <c r="AH28" i="79"/>
  <c r="AF7" i="79"/>
  <c r="AF28" i="79"/>
  <c r="AE146" i="80"/>
  <c r="AI146" i="80" s="1"/>
  <c r="AM165" i="81"/>
  <c r="AE135" i="80"/>
  <c r="AI135" i="80" s="1"/>
  <c r="AM90" i="81"/>
  <c r="AM100" i="81"/>
  <c r="AM118" i="81"/>
  <c r="AM132" i="81"/>
  <c r="AM45" i="81"/>
  <c r="AE130" i="80"/>
  <c r="AI130" i="80" s="1"/>
  <c r="AM79" i="81"/>
  <c r="D8" i="52"/>
  <c r="E8" i="52" s="1"/>
  <c r="F8" i="52" s="1"/>
  <c r="G8" i="52" s="1"/>
  <c r="H8" i="52" s="1"/>
  <c r="I8" i="52" s="1"/>
  <c r="J8" i="52" s="1"/>
  <c r="K8" i="52" s="1"/>
  <c r="L8" i="52" s="1"/>
  <c r="M8" i="52" s="1"/>
  <c r="N8" i="52" s="1"/>
  <c r="AE158" i="80"/>
  <c r="AI158" i="80" s="1"/>
  <c r="AE160" i="80"/>
  <c r="AI160" i="80" s="1"/>
  <c r="AE175" i="80"/>
  <c r="AI175" i="80" s="1"/>
  <c r="AE163" i="80"/>
  <c r="AI163" i="80" s="1"/>
  <c r="AM69" i="81"/>
  <c r="AE139" i="80"/>
  <c r="AI139" i="80" s="1"/>
  <c r="AM172" i="81"/>
  <c r="AM150" i="81"/>
  <c r="D10" i="52"/>
  <c r="E10" i="52" s="1"/>
  <c r="F10" i="52" s="1"/>
  <c r="G10" i="52" s="1"/>
  <c r="H10" i="52" s="1"/>
  <c r="I10" i="52" s="1"/>
  <c r="J10" i="52" s="1"/>
  <c r="K10" i="52" s="1"/>
  <c r="L10" i="52" s="1"/>
  <c r="M10" i="52" s="1"/>
  <c r="N10" i="52" s="1"/>
  <c r="AL4" i="79"/>
  <c r="R3" i="79" s="1"/>
  <c r="O5" i="52"/>
  <c r="O9" i="52"/>
  <c r="O7" i="52"/>
  <c r="AI15" i="79"/>
  <c r="O5" i="79" s="1"/>
  <c r="AI7" i="79"/>
  <c r="AK15" i="79"/>
  <c r="AK7" i="79"/>
  <c r="P4" i="80"/>
  <c r="O9" i="80" s="1"/>
  <c r="AG15" i="79"/>
  <c r="M5" i="79" s="1"/>
  <c r="AG7" i="79"/>
  <c r="AD15" i="79"/>
  <c r="AD7" i="79"/>
  <c r="AJ5" i="79"/>
  <c r="P4" i="79" s="1"/>
  <c r="AJ7" i="79"/>
  <c r="AA15" i="79"/>
  <c r="AA7" i="79"/>
  <c r="P4" i="81"/>
  <c r="O25" i="81" s="1"/>
  <c r="AE15" i="79"/>
  <c r="AE7" i="79"/>
  <c r="AH74" i="80"/>
  <c r="M32" i="80"/>
  <c r="AH43" i="80"/>
  <c r="M27" i="80"/>
  <c r="AH82" i="80"/>
  <c r="M33" i="80"/>
  <c r="AH63" i="80"/>
  <c r="M30" i="80"/>
  <c r="AH88" i="80"/>
  <c r="M34" i="80"/>
  <c r="AH65" i="80"/>
  <c r="M31" i="80"/>
  <c r="AH33" i="76"/>
  <c r="M15" i="76"/>
  <c r="AM62" i="81"/>
  <c r="AH56" i="80"/>
  <c r="M29" i="80"/>
  <c r="AE5" i="79"/>
  <c r="K4" i="79" s="1"/>
  <c r="AB4" i="79"/>
  <c r="H3" i="79" s="1"/>
  <c r="AB15" i="79"/>
  <c r="AL5" i="79"/>
  <c r="R4" i="79" s="1"/>
  <c r="AL15" i="79"/>
  <c r="AH59" i="81"/>
  <c r="M33" i="81"/>
  <c r="AH13" i="81"/>
  <c r="M24" i="81"/>
  <c r="AH19" i="80"/>
  <c r="M12" i="80"/>
  <c r="AH18" i="76"/>
  <c r="M9" i="76"/>
  <c r="AH29" i="76"/>
  <c r="M11" i="76"/>
  <c r="AH7" i="81"/>
  <c r="M5" i="81"/>
  <c r="AH16" i="80"/>
  <c r="M14" i="80"/>
  <c r="AH84" i="80"/>
  <c r="M24" i="80"/>
  <c r="AH48" i="81"/>
  <c r="M32" i="81"/>
  <c r="AH6" i="81"/>
  <c r="M22" i="81"/>
  <c r="AH42" i="81"/>
  <c r="M31" i="81"/>
  <c r="AH12" i="81"/>
  <c r="M23" i="81"/>
  <c r="AH102" i="80"/>
  <c r="M16" i="80"/>
  <c r="AH27" i="76"/>
  <c r="M7" i="76"/>
  <c r="AM30" i="81"/>
  <c r="AM75" i="81"/>
  <c r="AH5" i="79"/>
  <c r="N4" i="79" s="1"/>
  <c r="AH15" i="79"/>
  <c r="N5" i="79" s="1"/>
  <c r="AH21" i="81"/>
  <c r="M9" i="81"/>
  <c r="AH26" i="80"/>
  <c r="M13" i="80"/>
  <c r="AE170" i="80"/>
  <c r="AI170" i="80" s="1"/>
  <c r="AM8" i="81"/>
  <c r="AH73" i="81"/>
  <c r="M11" i="81"/>
  <c r="AH28" i="81"/>
  <c r="M13" i="81"/>
  <c r="AH28" i="80"/>
  <c r="M10" i="80"/>
  <c r="AH40" i="80"/>
  <c r="M18" i="80"/>
  <c r="AH47" i="80"/>
  <c r="M19" i="80"/>
  <c r="AH32" i="76"/>
  <c r="M10" i="76"/>
  <c r="AH27" i="80"/>
  <c r="M7" i="80"/>
  <c r="AE44" i="80"/>
  <c r="AI44" i="80" s="1"/>
  <c r="AM61" i="81"/>
  <c r="AM6" i="81"/>
  <c r="AM153" i="81"/>
  <c r="AH63" i="81"/>
  <c r="M20" i="81"/>
  <c r="AH69" i="80"/>
  <c r="M21" i="80"/>
  <c r="AH22" i="81"/>
  <c r="M16" i="81"/>
  <c r="AH27" i="81"/>
  <c r="M27" i="81"/>
  <c r="AH16" i="76"/>
  <c r="M13" i="76"/>
  <c r="AJ4" i="79"/>
  <c r="P3" i="79" s="1"/>
  <c r="AJ15" i="79"/>
  <c r="AM32" i="81"/>
  <c r="AE136" i="80"/>
  <c r="AI136" i="80" s="1"/>
  <c r="AE164" i="80"/>
  <c r="AI164" i="80" s="1"/>
  <c r="AM29" i="81"/>
  <c r="AF4" i="79"/>
  <c r="L3" i="79" s="1"/>
  <c r="AF15" i="79"/>
  <c r="L5" i="79" s="1"/>
  <c r="AH17" i="76"/>
  <c r="M5" i="76"/>
  <c r="AH80" i="81"/>
  <c r="M21" i="81"/>
  <c r="AH31" i="76"/>
  <c r="M6" i="76"/>
  <c r="AH11" i="80"/>
  <c r="M5" i="80"/>
  <c r="AH111" i="81"/>
  <c r="M14" i="81"/>
  <c r="AH25" i="81"/>
  <c r="M26" i="81"/>
  <c r="AH34" i="81"/>
  <c r="M29" i="81"/>
  <c r="AH71" i="80"/>
  <c r="M22" i="80"/>
  <c r="AH41" i="81"/>
  <c r="M30" i="81"/>
  <c r="AH104" i="81"/>
  <c r="M17" i="81"/>
  <c r="AH16" i="81"/>
  <c r="M15" i="81"/>
  <c r="AE159" i="80"/>
  <c r="AI159" i="80" s="1"/>
  <c r="AE92" i="80"/>
  <c r="AI92" i="80" s="1"/>
  <c r="AE123" i="80"/>
  <c r="AI123" i="80" s="1"/>
  <c r="AM115" i="81"/>
  <c r="AH24" i="81"/>
  <c r="M6" i="81"/>
  <c r="AH29" i="80"/>
  <c r="M17" i="80"/>
  <c r="AH33" i="81"/>
  <c r="M12" i="81"/>
  <c r="AH33" i="80"/>
  <c r="M9" i="80"/>
  <c r="AH23" i="80"/>
  <c r="M11" i="80"/>
  <c r="AH9" i="80"/>
  <c r="M6" i="80"/>
  <c r="AE13" i="80"/>
  <c r="AI13" i="80" s="1"/>
  <c r="AM87" i="81"/>
  <c r="AM103" i="81"/>
  <c r="AH66" i="80"/>
  <c r="M15" i="80"/>
  <c r="AH25" i="80"/>
  <c r="M8" i="80"/>
  <c r="AH64" i="81"/>
  <c r="M34" i="81"/>
  <c r="AH23" i="81"/>
  <c r="M25" i="81"/>
  <c r="AH53" i="80"/>
  <c r="M20" i="80"/>
  <c r="AH61" i="81"/>
  <c r="M19" i="81"/>
  <c r="AH52" i="81"/>
  <c r="M8" i="81"/>
  <c r="AH79" i="80"/>
  <c r="M23" i="80"/>
  <c r="AH22" i="76"/>
  <c r="M8" i="76"/>
  <c r="AM88" i="81"/>
  <c r="AM99" i="81"/>
  <c r="AE93" i="80"/>
  <c r="AI93" i="80" s="1"/>
  <c r="AM142" i="81"/>
  <c r="AH20" i="81"/>
  <c r="M7" i="81"/>
  <c r="AH55" i="81"/>
  <c r="M10" i="81"/>
  <c r="AH37" i="76"/>
  <c r="M12" i="76"/>
  <c r="AH32" i="81"/>
  <c r="M28" i="81"/>
  <c r="AH21" i="76"/>
  <c r="M14" i="76"/>
  <c r="AH17" i="81"/>
  <c r="M18" i="81"/>
  <c r="AC4" i="79"/>
  <c r="I3" i="79" s="1"/>
  <c r="AC15" i="79"/>
  <c r="AE17" i="80"/>
  <c r="AI17" i="80" s="1"/>
  <c r="AM72" i="81"/>
  <c r="AM68" i="81"/>
  <c r="AE167" i="80"/>
  <c r="AI167" i="80" s="1"/>
  <c r="AE64" i="80"/>
  <c r="AI64" i="80" s="1"/>
  <c r="AF5" i="79"/>
  <c r="L4" i="79" s="1"/>
  <c r="AE18" i="76"/>
  <c r="AI18" i="76" s="1"/>
  <c r="AE49" i="80"/>
  <c r="AI49" i="80" s="1"/>
  <c r="AE50" i="80"/>
  <c r="AI50" i="80" s="1"/>
  <c r="AM10" i="81"/>
  <c r="AE12" i="76"/>
  <c r="AI12" i="76" s="1"/>
  <c r="AE33" i="80"/>
  <c r="AI33" i="80" s="1"/>
  <c r="AE140" i="80"/>
  <c r="AI140" i="80" s="1"/>
  <c r="AM15" i="81"/>
  <c r="AM105" i="81"/>
  <c r="AE29" i="76"/>
  <c r="AI29" i="76" s="1"/>
  <c r="AE16" i="80"/>
  <c r="AI16" i="80" s="1"/>
  <c r="AM133" i="81"/>
  <c r="AM108" i="81"/>
  <c r="AE11" i="76"/>
  <c r="AI11" i="76" s="1"/>
  <c r="AE34" i="76"/>
  <c r="AI34" i="76" s="1"/>
  <c r="AE21" i="80"/>
  <c r="AI21" i="80" s="1"/>
  <c r="AM81" i="81"/>
  <c r="AE51" i="76"/>
  <c r="AI51" i="76" s="1"/>
  <c r="AE149" i="80"/>
  <c r="AI149" i="80" s="1"/>
  <c r="AE91" i="80"/>
  <c r="AI91" i="80" s="1"/>
  <c r="AM41" i="81"/>
  <c r="AM22" i="81"/>
  <c r="AE96" i="80"/>
  <c r="AI96" i="80" s="1"/>
  <c r="AE69" i="80"/>
  <c r="AI69" i="80" s="1"/>
  <c r="AM71" i="81"/>
  <c r="AM26" i="81"/>
  <c r="AE19" i="76"/>
  <c r="AI19" i="76" s="1"/>
  <c r="AE162" i="80"/>
  <c r="AI162" i="80" s="1"/>
  <c r="AE132" i="80"/>
  <c r="AI132" i="80" s="1"/>
  <c r="AM84" i="81"/>
  <c r="AE27" i="76"/>
  <c r="AI27" i="76" s="1"/>
  <c r="AE6" i="80"/>
  <c r="AI6" i="80" s="1"/>
  <c r="AM43" i="81"/>
  <c r="AM42" i="81"/>
  <c r="AE6" i="76"/>
  <c r="AI6" i="76" s="1"/>
  <c r="AE14" i="76"/>
  <c r="AI14" i="76" s="1"/>
  <c r="AE144" i="80"/>
  <c r="AI144" i="80" s="1"/>
  <c r="AE97" i="80"/>
  <c r="AI97" i="80" s="1"/>
  <c r="AM44" i="81"/>
  <c r="AM104" i="81"/>
  <c r="AE43" i="76"/>
  <c r="AI43" i="76" s="1"/>
  <c r="AE113" i="80"/>
  <c r="AI113" i="80" s="1"/>
  <c r="AM86" i="81"/>
  <c r="AM37" i="81"/>
  <c r="AE44" i="76"/>
  <c r="AI44" i="76" s="1"/>
  <c r="AE26" i="76"/>
  <c r="AI26" i="76" s="1"/>
  <c r="AE7" i="80"/>
  <c r="AI7" i="80" s="1"/>
  <c r="AM159" i="81"/>
  <c r="AE49" i="76"/>
  <c r="AI49" i="76" s="1"/>
  <c r="AE25" i="80"/>
  <c r="AI25" i="80" s="1"/>
  <c r="AE27" i="80"/>
  <c r="AI27" i="80" s="1"/>
  <c r="AM130" i="81"/>
  <c r="AE47" i="76"/>
  <c r="AI47" i="76" s="1"/>
  <c r="AE102" i="80"/>
  <c r="AI102" i="80" s="1"/>
  <c r="AE62" i="80"/>
  <c r="AI62" i="80" s="1"/>
  <c r="AM54" i="81"/>
  <c r="AM109" i="81"/>
  <c r="AE38" i="76"/>
  <c r="AI38" i="76" s="1"/>
  <c r="AE73" i="80"/>
  <c r="AI73" i="80" s="1"/>
  <c r="AM48" i="81"/>
  <c r="AM119" i="81"/>
  <c r="AG5" i="79"/>
  <c r="M4" i="79" s="1"/>
  <c r="AD5" i="79"/>
  <c r="J4" i="79" s="1"/>
  <c r="AE21" i="76"/>
  <c r="AI21" i="76" s="1"/>
  <c r="AE150" i="80"/>
  <c r="AI150" i="80" s="1"/>
  <c r="AM113" i="81"/>
  <c r="AM76" i="81"/>
  <c r="AE15" i="76"/>
  <c r="AI15" i="76" s="1"/>
  <c r="AE10" i="76"/>
  <c r="AI10" i="76" s="1"/>
  <c r="AE35" i="80"/>
  <c r="AI35" i="80" s="1"/>
  <c r="AE31" i="80"/>
  <c r="AI31" i="80" s="1"/>
  <c r="AM117" i="81"/>
  <c r="AE16" i="76"/>
  <c r="AI16" i="76" s="1"/>
  <c r="AE41" i="76"/>
  <c r="AI41" i="76" s="1"/>
  <c r="AE40" i="80"/>
  <c r="AI40" i="80" s="1"/>
  <c r="AM35" i="81"/>
  <c r="AM21" i="81"/>
  <c r="AE109" i="80"/>
  <c r="AI109" i="80" s="1"/>
  <c r="AE17" i="76"/>
  <c r="AI17" i="76" s="1"/>
  <c r="AE71" i="80"/>
  <c r="AI71" i="80" s="1"/>
  <c r="AM63" i="81"/>
  <c r="AE30" i="76"/>
  <c r="AI30" i="76" s="1"/>
  <c r="AE145" i="80"/>
  <c r="AI145" i="80" s="1"/>
  <c r="AE51" i="80"/>
  <c r="AI51" i="80" s="1"/>
  <c r="AM60" i="81"/>
  <c r="AE20" i="76"/>
  <c r="AI20" i="76" s="1"/>
  <c r="AE148" i="80"/>
  <c r="AI148" i="80" s="1"/>
  <c r="AE14" i="80"/>
  <c r="AI14" i="80" s="1"/>
  <c r="AM94" i="81"/>
  <c r="AM24" i="81"/>
  <c r="AE50" i="76"/>
  <c r="AI50" i="76" s="1"/>
  <c r="AE15" i="80"/>
  <c r="AI15" i="80" s="1"/>
  <c r="AM134" i="81"/>
  <c r="AM116" i="81"/>
  <c r="AE120" i="80"/>
  <c r="AI120" i="80" s="1"/>
  <c r="AE36" i="80"/>
  <c r="AI36" i="80" s="1"/>
  <c r="AM39" i="81"/>
  <c r="AM47" i="81"/>
  <c r="AE125" i="80"/>
  <c r="AI125" i="80" s="1"/>
  <c r="AE25" i="76"/>
  <c r="AI25" i="76" s="1"/>
  <c r="AE88" i="80"/>
  <c r="AI88" i="80" s="1"/>
  <c r="AE151" i="80"/>
  <c r="AI151" i="80" s="1"/>
  <c r="AM13" i="81"/>
  <c r="AE79" i="80"/>
  <c r="AI79" i="80" s="1"/>
  <c r="AE23" i="76"/>
  <c r="AI23" i="76" s="1"/>
  <c r="AE30" i="80"/>
  <c r="AI30" i="80" s="1"/>
  <c r="AM149" i="81"/>
  <c r="AE9" i="76"/>
  <c r="AI9" i="76" s="1"/>
  <c r="AE106" i="80"/>
  <c r="AI106" i="80" s="1"/>
  <c r="AE83" i="80"/>
  <c r="AI83" i="80" s="1"/>
  <c r="AE129" i="80"/>
  <c r="AI129" i="80" s="1"/>
  <c r="AM34" i="81"/>
  <c r="AE72" i="80"/>
  <c r="AI72" i="80" s="1"/>
  <c r="AE11" i="80"/>
  <c r="AI11" i="80" s="1"/>
  <c r="AE103" i="80"/>
  <c r="AI103" i="80" s="1"/>
  <c r="AM67" i="81"/>
  <c r="AE39" i="76"/>
  <c r="AI39" i="76" s="1"/>
  <c r="AE56" i="80"/>
  <c r="AI56" i="80" s="1"/>
  <c r="AE98" i="80"/>
  <c r="AI98" i="80" s="1"/>
  <c r="AM73" i="81"/>
  <c r="AE118" i="80"/>
  <c r="AI118" i="80" s="1"/>
  <c r="AE46" i="76"/>
  <c r="AI46" i="76" s="1"/>
  <c r="AE112" i="80"/>
  <c r="AI112" i="80" s="1"/>
  <c r="AM111" i="81"/>
  <c r="AM137" i="81"/>
  <c r="AM5" i="81"/>
  <c r="AE104" i="80"/>
  <c r="AI104" i="80" s="1"/>
  <c r="AE9" i="80"/>
  <c r="AI9" i="80" s="1"/>
  <c r="AM20" i="81"/>
  <c r="AM131" i="81"/>
  <c r="AE77" i="80"/>
  <c r="AI77" i="80" s="1"/>
  <c r="AE7" i="76"/>
  <c r="AI7" i="76" s="1"/>
  <c r="AE138" i="80"/>
  <c r="AI138" i="80" s="1"/>
  <c r="AM27" i="81"/>
  <c r="AM50" i="81"/>
  <c r="AE82" i="80"/>
  <c r="AI82" i="80" s="1"/>
  <c r="AE22" i="76"/>
  <c r="AI22" i="76" s="1"/>
  <c r="AE76" i="80"/>
  <c r="AI76" i="80" s="1"/>
  <c r="AM14" i="81"/>
  <c r="AE74" i="80"/>
  <c r="AI74" i="80" s="1"/>
  <c r="AM138" i="81"/>
  <c r="AE141" i="80"/>
  <c r="AI141" i="80" s="1"/>
  <c r="AM7" i="81"/>
  <c r="AM16" i="81"/>
  <c r="AE110" i="80"/>
  <c r="AI110" i="80" s="1"/>
  <c r="AE84" i="80"/>
  <c r="AI84" i="80" s="1"/>
  <c r="AE142" i="80"/>
  <c r="AI142" i="80" s="1"/>
  <c r="AM9" i="81"/>
  <c r="AE33" i="76"/>
  <c r="AI33" i="76" s="1"/>
  <c r="AE20" i="80"/>
  <c r="AI20" i="80" s="1"/>
  <c r="AE94" i="80"/>
  <c r="AI94" i="80" s="1"/>
  <c r="AM135" i="81"/>
  <c r="AE115" i="80"/>
  <c r="AI115" i="80" s="1"/>
  <c r="AE37" i="76"/>
  <c r="AI37" i="76" s="1"/>
  <c r="AE155" i="80"/>
  <c r="AI155" i="80" s="1"/>
  <c r="AM18" i="81"/>
  <c r="AM125" i="81"/>
  <c r="AE36" i="76"/>
  <c r="AI36" i="76" s="1"/>
  <c r="AE101" i="80"/>
  <c r="AI101" i="80" s="1"/>
  <c r="AE153" i="80"/>
  <c r="AI153" i="80" s="1"/>
  <c r="AM55" i="81"/>
  <c r="AM65" i="81"/>
  <c r="AE58" i="80"/>
  <c r="AI58" i="80" s="1"/>
  <c r="AE99" i="80"/>
  <c r="AI99" i="80" s="1"/>
  <c r="AE108" i="80"/>
  <c r="AI108" i="80" s="1"/>
  <c r="AM97" i="81"/>
  <c r="AM126" i="81"/>
  <c r="AM92" i="81"/>
  <c r="AE134" i="80"/>
  <c r="AI134" i="80" s="1"/>
  <c r="AE63" i="80"/>
  <c r="AI63" i="80" s="1"/>
  <c r="AM101" i="81"/>
  <c r="AE152" i="80"/>
  <c r="AI152" i="80" s="1"/>
  <c r="AM52" i="81"/>
  <c r="AE47" i="80"/>
  <c r="AI47" i="80" s="1"/>
  <c r="AM38" i="81"/>
  <c r="AM155" i="81"/>
  <c r="AE75" i="80"/>
  <c r="AI75" i="80" s="1"/>
  <c r="AE28" i="80"/>
  <c r="AI28" i="80" s="1"/>
  <c r="AE29" i="80"/>
  <c r="AI29" i="80" s="1"/>
  <c r="AM89" i="81"/>
  <c r="AE40" i="76"/>
  <c r="AI40" i="76" s="1"/>
  <c r="AE54" i="80"/>
  <c r="AI54" i="80" s="1"/>
  <c r="AE81" i="80"/>
  <c r="AI81" i="80" s="1"/>
  <c r="AM112" i="81"/>
  <c r="AE157" i="80"/>
  <c r="AI157" i="80" s="1"/>
  <c r="AE13" i="76"/>
  <c r="AI13" i="76" s="1"/>
  <c r="AE126" i="80"/>
  <c r="AI126" i="80" s="1"/>
  <c r="AM139" i="81"/>
  <c r="AE116" i="80"/>
  <c r="AI116" i="80" s="1"/>
  <c r="AE32" i="76"/>
  <c r="AI32" i="76" s="1"/>
  <c r="AE66" i="80"/>
  <c r="AI66" i="80" s="1"/>
  <c r="AE87" i="80"/>
  <c r="AI87" i="80" s="1"/>
  <c r="AM56" i="81"/>
  <c r="AM11" i="81"/>
  <c r="AM19" i="81"/>
  <c r="AE19" i="80"/>
  <c r="AI19" i="80" s="1"/>
  <c r="AE24" i="80"/>
  <c r="AI24" i="80" s="1"/>
  <c r="AM70" i="81"/>
  <c r="AM82" i="81"/>
  <c r="AM28" i="81"/>
  <c r="AE111" i="80"/>
  <c r="AI111" i="80" s="1"/>
  <c r="AE10" i="80"/>
  <c r="AI10" i="80" s="1"/>
  <c r="AM96" i="81"/>
  <c r="AM80" i="81"/>
  <c r="AE35" i="76"/>
  <c r="AI35" i="76" s="1"/>
  <c r="AE90" i="80"/>
  <c r="AI90" i="80" s="1"/>
  <c r="AM46" i="81"/>
  <c r="AE48" i="76"/>
  <c r="AI48" i="76" s="1"/>
  <c r="AE128" i="80"/>
  <c r="AI128" i="80" s="1"/>
  <c r="AE46" i="80"/>
  <c r="AI46" i="80" s="1"/>
  <c r="AM33" i="81"/>
  <c r="AM74" i="81"/>
  <c r="AE42" i="76"/>
  <c r="AI42" i="76" s="1"/>
  <c r="AE121" i="80"/>
  <c r="AI121" i="80" s="1"/>
  <c r="AE133" i="80"/>
  <c r="AI133" i="80" s="1"/>
  <c r="AM31" i="81"/>
  <c r="AM85" i="81"/>
  <c r="AE86" i="80"/>
  <c r="AI86" i="80" s="1"/>
  <c r="AE70" i="80"/>
  <c r="AI70" i="80" s="1"/>
  <c r="AM64" i="81"/>
  <c r="AM95" i="81"/>
  <c r="AE24" i="76"/>
  <c r="AI24" i="76" s="1"/>
  <c r="AE43" i="80"/>
  <c r="AI43" i="80" s="1"/>
  <c r="AE37" i="80"/>
  <c r="AI37" i="80" s="1"/>
  <c r="AM36" i="81"/>
  <c r="AM156" i="81"/>
  <c r="AE31" i="76"/>
  <c r="AI31" i="76" s="1"/>
  <c r="AE53" i="80"/>
  <c r="AI53" i="80" s="1"/>
  <c r="AE65" i="80"/>
  <c r="AI65" i="80" s="1"/>
  <c r="AM102" i="81"/>
  <c r="AM12" i="81"/>
  <c r="AM122" i="81"/>
  <c r="AE22" i="80"/>
  <c r="AI22" i="80" s="1"/>
  <c r="AM17" i="81"/>
  <c r="AM40" i="81"/>
  <c r="AM78" i="81"/>
  <c r="AE28" i="76"/>
  <c r="AI28" i="76" s="1"/>
  <c r="AE23" i="80"/>
  <c r="AI23" i="80" s="1"/>
  <c r="AM146" i="81"/>
  <c r="AE8" i="76"/>
  <c r="AI8" i="76" s="1"/>
  <c r="AE107" i="80"/>
  <c r="AI107" i="80" s="1"/>
  <c r="AE172" i="80"/>
  <c r="AI172" i="80" s="1"/>
  <c r="AM25" i="81"/>
  <c r="AE95" i="80"/>
  <c r="AI95" i="80" s="1"/>
  <c r="AE26" i="80"/>
  <c r="AI26" i="80" s="1"/>
  <c r="AE60" i="80"/>
  <c r="AI60" i="80" s="1"/>
  <c r="AM59" i="81"/>
  <c r="AM23" i="81"/>
  <c r="AM148" i="81"/>
  <c r="AE68" i="80"/>
  <c r="AI68" i="80" s="1"/>
  <c r="AE34" i="80"/>
  <c r="AI34" i="80" s="1"/>
  <c r="AM49" i="81"/>
  <c r="AM66" i="81"/>
  <c r="AH4" i="79"/>
  <c r="N3" i="79" s="1"/>
  <c r="AG4" i="79"/>
  <c r="M3" i="79" s="1"/>
  <c r="AD4" i="79"/>
  <c r="J3" i="79" s="1"/>
  <c r="A23" i="79" a="1"/>
  <c r="A23" i="79" s="1"/>
  <c r="B23" i="79" a="1"/>
  <c r="B23" i="79" s="1"/>
  <c r="AL175" i="80"/>
  <c r="AL164" i="80"/>
  <c r="AL168" i="80"/>
  <c r="AL160" i="80"/>
  <c r="AL165" i="81"/>
  <c r="AL170" i="80"/>
  <c r="AL168" i="81"/>
  <c r="AL177" i="80"/>
  <c r="AL166" i="80"/>
  <c r="B109" i="79" a="1"/>
  <c r="B109" i="79" s="1"/>
  <c r="D109" i="79" a="1"/>
  <c r="D109" i="79" s="1"/>
  <c r="C109" i="79" a="1"/>
  <c r="C109" i="79" s="1"/>
  <c r="A109" i="79" a="1"/>
  <c r="A109" i="79" s="1"/>
  <c r="A35" i="79" a="1"/>
  <c r="A35" i="79" s="1"/>
  <c r="B35" i="79" a="1"/>
  <c r="B35" i="79" s="1"/>
  <c r="D35" i="79" a="1"/>
  <c r="D35" i="79" s="1"/>
  <c r="AY35" i="67"/>
  <c r="AY35" i="83" s="1"/>
  <c r="AO35" i="67"/>
  <c r="AO35" i="83" s="1"/>
  <c r="AU35" i="67"/>
  <c r="AU35" i="83" s="1"/>
  <c r="BC35" i="67"/>
  <c r="BC35" i="83" s="1"/>
  <c r="AK35" i="67"/>
  <c r="AK35" i="83" s="1"/>
  <c r="AM35" i="67"/>
  <c r="AM35" i="83" s="1"/>
  <c r="AQ35" i="67"/>
  <c r="AQ35" i="83" s="1"/>
  <c r="BA35" i="67"/>
  <c r="BA35" i="83" s="1"/>
  <c r="AI35" i="67"/>
  <c r="AI35" i="83" s="1"/>
  <c r="AW35" i="67"/>
  <c r="AW35" i="83" s="1"/>
  <c r="AG35" i="67"/>
  <c r="AG35" i="83" s="1"/>
  <c r="AS35" i="67"/>
  <c r="AS35" i="83" s="1"/>
  <c r="AD36" i="67"/>
  <c r="A21" i="79" a="1"/>
  <c r="A21" i="79" s="1"/>
  <c r="D21" i="79" a="1"/>
  <c r="D21" i="79" s="1"/>
  <c r="B21" i="79" a="1"/>
  <c r="B21" i="79" s="1"/>
  <c r="D61" i="79" a="1"/>
  <c r="D61" i="79" s="1"/>
  <c r="B61" i="79" a="1"/>
  <c r="B61" i="79" s="1"/>
  <c r="A61" i="79" a="1"/>
  <c r="A61" i="79" s="1"/>
  <c r="D43" i="79" a="1"/>
  <c r="D43" i="79" s="1"/>
  <c r="B43" i="79" a="1"/>
  <c r="B43" i="79" s="1"/>
  <c r="A43" i="79" a="1"/>
  <c r="A43" i="79" s="1"/>
  <c r="BD59" i="71"/>
  <c r="BD57" i="71"/>
  <c r="BD55" i="71"/>
  <c r="BD53" i="71"/>
  <c r="BD52" i="71"/>
  <c r="BD54" i="71"/>
  <c r="BD51" i="71"/>
  <c r="BD49" i="71"/>
  <c r="BD50" i="71"/>
  <c r="BD58" i="71"/>
  <c r="BD48" i="71"/>
  <c r="AL47" i="77"/>
  <c r="BB47" i="77"/>
  <c r="AP47" i="77"/>
  <c r="BD47" i="77"/>
  <c r="AN47" i="77"/>
  <c r="AR47" i="77"/>
  <c r="AV47" i="77"/>
  <c r="AT47" i="77"/>
  <c r="AX47" i="77"/>
  <c r="AJ47" i="77"/>
  <c r="AZ47" i="77"/>
  <c r="AH47" i="77"/>
  <c r="AD48" i="77"/>
  <c r="A42" i="79" a="1"/>
  <c r="A42" i="79" s="1"/>
  <c r="D42" i="79" a="1"/>
  <c r="D42" i="79" s="1"/>
  <c r="B42" i="79" a="1"/>
  <c r="B42" i="79" s="1"/>
  <c r="A18" i="79" a="1"/>
  <c r="A18" i="79" s="1"/>
  <c r="B18" i="79" a="1"/>
  <c r="B18" i="79" s="1"/>
  <c r="D18" i="79" a="1"/>
  <c r="D18" i="79" s="1"/>
  <c r="AW20" i="64"/>
  <c r="BA20" i="64"/>
  <c r="BC20" i="64"/>
  <c r="AK20" i="64"/>
  <c r="AM20" i="64"/>
  <c r="AS20" i="64"/>
  <c r="AI20" i="64"/>
  <c r="AO20" i="64"/>
  <c r="AQ20" i="64"/>
  <c r="AY20" i="64"/>
  <c r="AU20" i="64"/>
  <c r="AG20" i="64"/>
  <c r="AM35" i="63"/>
  <c r="AY35" i="63"/>
  <c r="AO35" i="63"/>
  <c r="BC35" i="63"/>
  <c r="AQ35" i="63"/>
  <c r="AU35" i="63"/>
  <c r="AS35" i="63"/>
  <c r="BA35" i="63"/>
  <c r="AI35" i="63"/>
  <c r="AK35" i="63"/>
  <c r="AW35" i="63"/>
  <c r="AG35" i="63"/>
  <c r="D8" i="79" a="1"/>
  <c r="D8" i="79" s="1"/>
  <c r="A8" i="79" a="1"/>
  <c r="A8" i="79" s="1"/>
  <c r="B8" i="79" a="1"/>
  <c r="B8" i="79" s="1"/>
  <c r="D26" i="79" a="1"/>
  <c r="D26" i="79" s="1"/>
  <c r="B26" i="79" a="1"/>
  <c r="B26" i="79" s="1"/>
  <c r="A26" i="79" a="1"/>
  <c r="A26" i="79" s="1"/>
  <c r="BE19" i="70"/>
  <c r="H4" i="81"/>
  <c r="L4" i="81"/>
  <c r="C110" i="79" a="1"/>
  <c r="C110" i="79" s="1"/>
  <c r="B110" i="79" a="1"/>
  <c r="B110" i="79" s="1"/>
  <c r="D110" i="79" a="1"/>
  <c r="D110" i="79" s="1"/>
  <c r="A110" i="79" a="1"/>
  <c r="A110" i="79" s="1"/>
  <c r="B83" i="79" a="1"/>
  <c r="B83" i="79" s="1"/>
  <c r="A83" i="79" a="1"/>
  <c r="A83" i="79" s="1"/>
  <c r="D83" i="79" a="1"/>
  <c r="D83" i="79" s="1"/>
  <c r="BE19" i="73"/>
  <c r="AG139" i="73"/>
  <c r="A82" i="79" a="1"/>
  <c r="A82" i="79" s="1"/>
  <c r="B82" i="79" a="1"/>
  <c r="B82" i="79" s="1"/>
  <c r="D82" i="79" a="1"/>
  <c r="D82" i="79" s="1"/>
  <c r="B56" i="79" a="1"/>
  <c r="B56" i="79" s="1"/>
  <c r="D56" i="79" a="1"/>
  <c r="D56" i="79" s="1"/>
  <c r="A56" i="79" a="1"/>
  <c r="A56" i="79" s="1"/>
  <c r="A63" i="79" a="1"/>
  <c r="A63" i="79" s="1"/>
  <c r="B63" i="79" a="1"/>
  <c r="B63" i="79" s="1"/>
  <c r="D63" i="79" a="1"/>
  <c r="D63" i="79" s="1"/>
  <c r="B107" i="79" a="1"/>
  <c r="B107" i="79" s="1"/>
  <c r="C107" i="79" a="1"/>
  <c r="C107" i="79" s="1"/>
  <c r="D107" i="79" a="1"/>
  <c r="D107" i="79" s="1"/>
  <c r="A107" i="79" a="1"/>
  <c r="A107" i="79" s="1"/>
  <c r="A39" i="79" a="1"/>
  <c r="A39" i="79" s="1"/>
  <c r="B39" i="79" a="1"/>
  <c r="B39" i="79" s="1"/>
  <c r="D39" i="79" a="1"/>
  <c r="D39" i="79" s="1"/>
  <c r="A51" i="79" a="1"/>
  <c r="A51" i="79" s="1"/>
  <c r="B51" i="79" a="1"/>
  <c r="B51" i="79" s="1"/>
  <c r="D51" i="79" a="1"/>
  <c r="D51" i="79" s="1"/>
  <c r="BA35" i="73"/>
  <c r="AQ35" i="73"/>
  <c r="AK35" i="73"/>
  <c r="AU35" i="73"/>
  <c r="AS35" i="73"/>
  <c r="AM35" i="73"/>
  <c r="AY35" i="73"/>
  <c r="AD36" i="73"/>
  <c r="AO35" i="73"/>
  <c r="AI35" i="73"/>
  <c r="BC35" i="73"/>
  <c r="AW35" i="73"/>
  <c r="AG35" i="73"/>
  <c r="AY154" i="73"/>
  <c r="AH50" i="71"/>
  <c r="AH55" i="71"/>
  <c r="AH57" i="71"/>
  <c r="AH53" i="71"/>
  <c r="AH49" i="71"/>
  <c r="AH54" i="71"/>
  <c r="AH52" i="71"/>
  <c r="AH58" i="71"/>
  <c r="AH51" i="71"/>
  <c r="AH59" i="71"/>
  <c r="AH48" i="71"/>
  <c r="B30" i="79" a="1"/>
  <c r="B30" i="79" s="1"/>
  <c r="A30" i="79" a="1"/>
  <c r="A30" i="79" s="1"/>
  <c r="D30" i="79" a="1"/>
  <c r="D30" i="79" s="1"/>
  <c r="C121" i="79" a="1"/>
  <c r="C121" i="79" s="1"/>
  <c r="B121" i="79" a="1"/>
  <c r="B121" i="79" s="1"/>
  <c r="D121" i="79" a="1"/>
  <c r="D121" i="79" s="1"/>
  <c r="A121" i="79" a="1"/>
  <c r="A121" i="79" s="1"/>
  <c r="C92" i="79" a="1"/>
  <c r="C92" i="79" s="1"/>
  <c r="B92" i="79" a="1"/>
  <c r="B92" i="79" s="1"/>
  <c r="A92" i="79" a="1"/>
  <c r="A92" i="79" s="1"/>
  <c r="D92" i="79" a="1"/>
  <c r="D92" i="79" s="1"/>
  <c r="B58" i="79" a="1"/>
  <c r="B58" i="79" s="1"/>
  <c r="A58" i="79" a="1"/>
  <c r="A58" i="79" s="1"/>
  <c r="D58" i="79" a="1"/>
  <c r="D58" i="79" s="1"/>
  <c r="BF46" i="77"/>
  <c r="D100" i="79" a="1"/>
  <c r="D100" i="79" s="1"/>
  <c r="C100" i="79" a="1"/>
  <c r="C100" i="79" s="1"/>
  <c r="B100" i="79" a="1"/>
  <c r="B100" i="79" s="1"/>
  <c r="A100" i="79" a="1"/>
  <c r="A100" i="79" s="1"/>
  <c r="B12" i="79" a="1"/>
  <c r="B12" i="79" s="1"/>
  <c r="D12" i="79" a="1"/>
  <c r="D12" i="79" s="1"/>
  <c r="A12" i="79" a="1"/>
  <c r="A12" i="79" s="1"/>
  <c r="BE34" i="63"/>
  <c r="D28" i="79" a="1"/>
  <c r="D28" i="79" s="1"/>
  <c r="B28" i="79" a="1"/>
  <c r="B28" i="79" s="1"/>
  <c r="A28" i="79" a="1"/>
  <c r="A28" i="79" s="1"/>
  <c r="B60" i="79" a="1"/>
  <c r="B60" i="79" s="1"/>
  <c r="A60" i="79" a="1"/>
  <c r="A60" i="79" s="1"/>
  <c r="D60" i="79" a="1"/>
  <c r="D60" i="79" s="1"/>
  <c r="AI20" i="71"/>
  <c r="AS20" i="71"/>
  <c r="BC20" i="71"/>
  <c r="AO20" i="71"/>
  <c r="AQ20" i="71"/>
  <c r="AW20" i="71"/>
  <c r="AM20" i="71"/>
  <c r="AU20" i="71"/>
  <c r="AY20" i="71"/>
  <c r="AK20" i="71"/>
  <c r="BA20" i="71"/>
  <c r="AG20" i="71"/>
  <c r="BC20" i="70"/>
  <c r="AQ20" i="70"/>
  <c r="AM20" i="70"/>
  <c r="AK20" i="70"/>
  <c r="AO20" i="70"/>
  <c r="AW20" i="70"/>
  <c r="BA20" i="70"/>
  <c r="AY20" i="70"/>
  <c r="AI20" i="70"/>
  <c r="AS20" i="70"/>
  <c r="AU20" i="70"/>
  <c r="AG20" i="70"/>
  <c r="AD21" i="70"/>
  <c r="B41" i="79" a="1"/>
  <c r="B41" i="79" s="1"/>
  <c r="D41" i="79" a="1"/>
  <c r="D41" i="79" s="1"/>
  <c r="A41" i="79" a="1"/>
  <c r="A41" i="79" s="1"/>
  <c r="A76" i="79" a="1"/>
  <c r="A76" i="79" s="1"/>
  <c r="B76" i="79" a="1"/>
  <c r="B76" i="79" s="1"/>
  <c r="D76" i="79" a="1"/>
  <c r="D76" i="79" s="1"/>
  <c r="AY139" i="73"/>
  <c r="B59" i="79" a="1"/>
  <c r="B59" i="79" s="1"/>
  <c r="D59" i="79" a="1"/>
  <c r="D59" i="79" s="1"/>
  <c r="A59" i="79" a="1"/>
  <c r="A59" i="79" s="1"/>
  <c r="C105" i="79" a="1"/>
  <c r="C105" i="79" s="1"/>
  <c r="A105" i="79" a="1"/>
  <c r="A105" i="79" s="1"/>
  <c r="D105" i="79" a="1"/>
  <c r="D105" i="79" s="1"/>
  <c r="B105" i="79" a="1"/>
  <c r="B105" i="79" s="1"/>
  <c r="AI35" i="70"/>
  <c r="AW35" i="70"/>
  <c r="AU35" i="70"/>
  <c r="AQ35" i="70"/>
  <c r="BC35" i="70"/>
  <c r="BA35" i="70"/>
  <c r="AM35" i="70"/>
  <c r="AS35" i="70"/>
  <c r="AK35" i="70"/>
  <c r="AO35" i="70"/>
  <c r="AY35" i="70"/>
  <c r="AG35" i="70"/>
  <c r="AD36" i="70"/>
  <c r="D79" i="79" a="1"/>
  <c r="D79" i="79" s="1"/>
  <c r="B79" i="79" a="1"/>
  <c r="B79" i="79" s="1"/>
  <c r="A79" i="79" a="1"/>
  <c r="A79" i="79" s="1"/>
  <c r="A98" i="79" a="1"/>
  <c r="A98" i="79" s="1"/>
  <c r="C98" i="79" a="1"/>
  <c r="C98" i="79" s="1"/>
  <c r="D98" i="79" a="1"/>
  <c r="D98" i="79" s="1"/>
  <c r="B98" i="79" a="1"/>
  <c r="B98" i="79" s="1"/>
  <c r="AR58" i="71"/>
  <c r="AR59" i="71"/>
  <c r="AR54" i="71"/>
  <c r="AR50" i="71"/>
  <c r="AR53" i="71"/>
  <c r="AR52" i="71"/>
  <c r="AR57" i="71"/>
  <c r="AR55" i="71"/>
  <c r="AR49" i="71"/>
  <c r="AR51" i="71"/>
  <c r="AR48" i="71"/>
  <c r="D62" i="79" a="1"/>
  <c r="D62" i="79" s="1"/>
  <c r="B62" i="79" a="1"/>
  <c r="B62" i="79" s="1"/>
  <c r="A62" i="79" a="1"/>
  <c r="A62" i="79" s="1"/>
  <c r="C103" i="79" a="1"/>
  <c r="C103" i="79" s="1"/>
  <c r="A103" i="79" a="1"/>
  <c r="A103" i="79" s="1"/>
  <c r="B103" i="79" a="1"/>
  <c r="B103" i="79" s="1"/>
  <c r="D103" i="79" a="1"/>
  <c r="D103" i="79" s="1"/>
  <c r="BC154" i="73"/>
  <c r="BA154" i="73"/>
  <c r="D102" i="79" a="1"/>
  <c r="D102" i="79" s="1"/>
  <c r="B102" i="79" a="1"/>
  <c r="B102" i="79" s="1"/>
  <c r="A102" i="79" a="1"/>
  <c r="A102" i="79" s="1"/>
  <c r="C102" i="79" a="1"/>
  <c r="C102" i="79" s="1"/>
  <c r="AZ50" i="71"/>
  <c r="AZ55" i="71"/>
  <c r="AZ57" i="71"/>
  <c r="AZ52" i="71"/>
  <c r="AZ59" i="71"/>
  <c r="AZ54" i="71"/>
  <c r="AZ53" i="71"/>
  <c r="AZ51" i="71"/>
  <c r="AZ49" i="71"/>
  <c r="AZ58" i="71"/>
  <c r="AZ48" i="71"/>
  <c r="B97" i="79" a="1"/>
  <c r="B97" i="79" s="1"/>
  <c r="D97" i="79" a="1"/>
  <c r="D97" i="79" s="1"/>
  <c r="C97" i="79" a="1"/>
  <c r="C97" i="79" s="1"/>
  <c r="A97" i="79" a="1"/>
  <c r="A97" i="79" s="1"/>
  <c r="C119" i="79" a="1"/>
  <c r="C119" i="79" s="1"/>
  <c r="B119" i="79" a="1"/>
  <c r="B119" i="79" s="1"/>
  <c r="D119" i="79" a="1"/>
  <c r="D119" i="79" s="1"/>
  <c r="A119" i="79" a="1"/>
  <c r="A119" i="79" s="1"/>
  <c r="D78" i="79" a="1"/>
  <c r="D78" i="79" s="1"/>
  <c r="A78" i="79" a="1"/>
  <c r="A78" i="79" s="1"/>
  <c r="B78" i="79" a="1"/>
  <c r="B78" i="79" s="1"/>
  <c r="B80" i="79" a="1"/>
  <c r="B80" i="79" s="1"/>
  <c r="A80" i="79" a="1"/>
  <c r="A80" i="79" s="1"/>
  <c r="D80" i="79" a="1"/>
  <c r="D80" i="79" s="1"/>
  <c r="BE19" i="71"/>
  <c r="B106" i="79" a="1"/>
  <c r="B106" i="79" s="1"/>
  <c r="A106" i="79" a="1"/>
  <c r="A106" i="79" s="1"/>
  <c r="C106" i="79" a="1"/>
  <c r="C106" i="79" s="1"/>
  <c r="D106" i="79" a="1"/>
  <c r="D106" i="79" s="1"/>
  <c r="D73" i="79" a="1"/>
  <c r="D73" i="79" s="1"/>
  <c r="B73" i="79" a="1"/>
  <c r="B73" i="79" s="1"/>
  <c r="A73" i="79" a="1"/>
  <c r="A73" i="79" s="1"/>
  <c r="AN51" i="71"/>
  <c r="AN55" i="71"/>
  <c r="AN52" i="71"/>
  <c r="AN49" i="71"/>
  <c r="AN54" i="71"/>
  <c r="AN58" i="71"/>
  <c r="AN57" i="71"/>
  <c r="AN53" i="71"/>
  <c r="AN50" i="71"/>
  <c r="AN59" i="71"/>
  <c r="AN48" i="71"/>
  <c r="BE19" i="67"/>
  <c r="AS139" i="73"/>
  <c r="BE34" i="70"/>
  <c r="AV55" i="71"/>
  <c r="AV54" i="71"/>
  <c r="AV59" i="71"/>
  <c r="AV51" i="71"/>
  <c r="AV50" i="71"/>
  <c r="AV57" i="71"/>
  <c r="AV53" i="71"/>
  <c r="AV49" i="71"/>
  <c r="AV52" i="71"/>
  <c r="AV58" i="71"/>
  <c r="AV48" i="71"/>
  <c r="B74" i="79" a="1"/>
  <c r="B74" i="79" s="1"/>
  <c r="D74" i="79" a="1"/>
  <c r="D74" i="79" s="1"/>
  <c r="A74" i="79" a="1"/>
  <c r="A74" i="79" s="1"/>
  <c r="A50" i="79" a="1"/>
  <c r="A50" i="79" s="1"/>
  <c r="D50" i="79" a="1"/>
  <c r="D50" i="79" s="1"/>
  <c r="B50" i="79" a="1"/>
  <c r="B50" i="79" s="1"/>
  <c r="BE138" i="73"/>
  <c r="AR56" i="71"/>
  <c r="D88" i="79" a="1"/>
  <c r="D88" i="79" s="1"/>
  <c r="B88" i="79" a="1"/>
  <c r="B88" i="79" s="1"/>
  <c r="A88" i="79" a="1"/>
  <c r="A88" i="79" s="1"/>
  <c r="D31" i="79" a="1"/>
  <c r="D31" i="79" s="1"/>
  <c r="B31" i="79" a="1"/>
  <c r="B31" i="79" s="1"/>
  <c r="A31" i="79" a="1"/>
  <c r="A31" i="79" s="1"/>
  <c r="BE34" i="73"/>
  <c r="AG154" i="73"/>
  <c r="AI154" i="73"/>
  <c r="D87" i="79" a="1"/>
  <c r="D87" i="79" s="1"/>
  <c r="B87" i="79" a="1"/>
  <c r="B87" i="79" s="1"/>
  <c r="A87" i="79" a="1"/>
  <c r="A87" i="79" s="1"/>
  <c r="A5" i="79" a="1"/>
  <c r="A5" i="79" s="1"/>
  <c r="B5" i="79" a="1"/>
  <c r="B5" i="79" s="1"/>
  <c r="D5" i="79" a="1"/>
  <c r="D5" i="79" s="1"/>
  <c r="B53" i="79" a="1"/>
  <c r="B53" i="79" s="1"/>
  <c r="A53" i="79" a="1"/>
  <c r="A53" i="79" s="1"/>
  <c r="D53" i="79" a="1"/>
  <c r="D53" i="79" s="1"/>
  <c r="A116" i="79" a="1"/>
  <c r="A116" i="79" s="1"/>
  <c r="D116" i="79" a="1"/>
  <c r="D116" i="79" s="1"/>
  <c r="B116" i="79" a="1"/>
  <c r="B116" i="79" s="1"/>
  <c r="C116" i="79" a="1"/>
  <c r="C116" i="79" s="1"/>
  <c r="AZ56" i="71"/>
  <c r="A54" i="79" a="1"/>
  <c r="A54" i="79" s="1"/>
  <c r="D54" i="79" a="1"/>
  <c r="D54" i="79" s="1"/>
  <c r="B54" i="79" a="1"/>
  <c r="B54" i="79" s="1"/>
  <c r="B84" i="79" a="1"/>
  <c r="B84" i="79" s="1"/>
  <c r="A84" i="79" a="1"/>
  <c r="A84" i="79" s="1"/>
  <c r="D84" i="79" a="1"/>
  <c r="D84" i="79" s="1"/>
  <c r="D11" i="79" a="1"/>
  <c r="D11" i="79" s="1"/>
  <c r="A11" i="79" a="1"/>
  <c r="A11" i="79" s="1"/>
  <c r="B11" i="79" a="1"/>
  <c r="B11" i="79" s="1"/>
  <c r="D89" i="79" a="1"/>
  <c r="D89" i="79" s="1"/>
  <c r="B89" i="79" a="1"/>
  <c r="B89" i="79" s="1"/>
  <c r="A89" i="79" a="1"/>
  <c r="A89" i="79" s="1"/>
  <c r="BB54" i="71"/>
  <c r="BB50" i="71"/>
  <c r="BB52" i="71"/>
  <c r="BB53" i="71"/>
  <c r="BB58" i="71"/>
  <c r="BB49" i="71"/>
  <c r="BB51" i="71"/>
  <c r="BB59" i="71"/>
  <c r="BB55" i="71"/>
  <c r="BB57" i="71"/>
  <c r="BB48" i="71"/>
  <c r="A19" i="79" a="1"/>
  <c r="A19" i="79" s="1"/>
  <c r="D19" i="79" a="1"/>
  <c r="D19" i="79" s="1"/>
  <c r="B19" i="79" a="1"/>
  <c r="B19" i="79" s="1"/>
  <c r="D16" i="79" a="1"/>
  <c r="D16" i="79" s="1"/>
  <c r="B16" i="79" a="1"/>
  <c r="B16" i="79" s="1"/>
  <c r="A16" i="79" a="1"/>
  <c r="A16" i="79" s="1"/>
  <c r="BF25" i="77"/>
  <c r="AN56" i="71"/>
  <c r="AW20" i="67"/>
  <c r="AW20" i="83" s="1"/>
  <c r="AM20" i="67"/>
  <c r="AM20" i="83" s="1"/>
  <c r="AQ20" i="67"/>
  <c r="AQ20" i="83" s="1"/>
  <c r="AS20" i="67"/>
  <c r="AS20" i="83" s="1"/>
  <c r="AU20" i="67"/>
  <c r="AU20" i="83" s="1"/>
  <c r="AY20" i="67"/>
  <c r="AY20" i="83" s="1"/>
  <c r="BA20" i="67"/>
  <c r="BA20" i="83" s="1"/>
  <c r="AK20" i="67"/>
  <c r="AK20" i="83" s="1"/>
  <c r="BC20" i="67"/>
  <c r="BC20" i="83" s="1"/>
  <c r="AO20" i="67"/>
  <c r="AO20" i="83" s="1"/>
  <c r="AI20" i="67"/>
  <c r="AI20" i="83" s="1"/>
  <c r="AG20" i="67"/>
  <c r="AG20" i="83" s="1"/>
  <c r="AD21" i="67"/>
  <c r="AW20" i="73"/>
  <c r="BC20" i="73"/>
  <c r="AQ20" i="73"/>
  <c r="AI20" i="73"/>
  <c r="AU20" i="73"/>
  <c r="AK20" i="73"/>
  <c r="AS20" i="73"/>
  <c r="AM20" i="73"/>
  <c r="AO20" i="73"/>
  <c r="BA20" i="73"/>
  <c r="AY20" i="73"/>
  <c r="AD21" i="73"/>
  <c r="AG20" i="73"/>
  <c r="AU139" i="73"/>
  <c r="C112" i="79" a="1"/>
  <c r="C112" i="79" s="1"/>
  <c r="D112" i="79" a="1"/>
  <c r="D112" i="79" s="1"/>
  <c r="B112" i="79" a="1"/>
  <c r="B112" i="79" s="1"/>
  <c r="A112" i="79" a="1"/>
  <c r="A112" i="79" s="1"/>
  <c r="AV56" i="71"/>
  <c r="A9" i="79" a="1"/>
  <c r="A9" i="79" s="1"/>
  <c r="D9" i="79" a="1"/>
  <c r="D9" i="79" s="1"/>
  <c r="B9" i="79" a="1"/>
  <c r="B9" i="79" s="1"/>
  <c r="D67" i="79" a="1"/>
  <c r="D67" i="79" s="1"/>
  <c r="B67" i="79" a="1"/>
  <c r="B67" i="79" s="1"/>
  <c r="A67" i="79" a="1"/>
  <c r="A67" i="79" s="1"/>
  <c r="B10" i="79" a="1"/>
  <c r="B10" i="79" s="1"/>
  <c r="D10" i="79" a="1"/>
  <c r="D10" i="79" s="1"/>
  <c r="A10" i="79" a="1"/>
  <c r="A10" i="79" s="1"/>
  <c r="D44" i="79" a="1"/>
  <c r="D44" i="79" s="1"/>
  <c r="A44" i="79" a="1"/>
  <c r="A44" i="79" s="1"/>
  <c r="B44" i="79" a="1"/>
  <c r="B44" i="79" s="1"/>
  <c r="BC35" i="64"/>
  <c r="AQ35" i="64"/>
  <c r="AM35" i="64"/>
  <c r="AO35" i="64"/>
  <c r="AU35" i="64"/>
  <c r="AK35" i="64"/>
  <c r="AS35" i="64"/>
  <c r="BA35" i="64"/>
  <c r="AW35" i="64"/>
  <c r="AY35" i="64"/>
  <c r="AI35" i="64"/>
  <c r="AG35" i="64"/>
  <c r="AS154" i="73"/>
  <c r="AK154" i="73"/>
  <c r="D45" i="79" a="1"/>
  <c r="D45" i="79" s="1"/>
  <c r="B45" i="79" a="1"/>
  <c r="B45" i="79" s="1"/>
  <c r="A45" i="79" a="1"/>
  <c r="A45" i="79" s="1"/>
  <c r="C95" i="79" a="1"/>
  <c r="C95" i="79" s="1"/>
  <c r="D95" i="79" a="1"/>
  <c r="D95" i="79" s="1"/>
  <c r="B95" i="79" a="1"/>
  <c r="B95" i="79" s="1"/>
  <c r="A95" i="79" a="1"/>
  <c r="A95" i="79" s="1"/>
  <c r="BE34" i="71"/>
  <c r="B40" i="79" a="1"/>
  <c r="B40" i="79" s="1"/>
  <c r="A40" i="79" a="1"/>
  <c r="A40" i="79" s="1"/>
  <c r="D40" i="79" a="1"/>
  <c r="D40" i="79" s="1"/>
  <c r="A75" i="79" a="1"/>
  <c r="A75" i="79" s="1"/>
  <c r="B75" i="79" a="1"/>
  <c r="B75" i="79" s="1"/>
  <c r="D75" i="79" a="1"/>
  <c r="D75" i="79" s="1"/>
  <c r="D22" i="79" a="1"/>
  <c r="D22" i="79" s="1"/>
  <c r="B22" i="79" a="1"/>
  <c r="B22" i="79" s="1"/>
  <c r="A22" i="79" a="1"/>
  <c r="A22" i="79" s="1"/>
  <c r="C118" i="79" a="1"/>
  <c r="C118" i="79" s="1"/>
  <c r="B118" i="79" a="1"/>
  <c r="B118" i="79" s="1"/>
  <c r="D118" i="79" a="1"/>
  <c r="D118" i="79" s="1"/>
  <c r="A118" i="79" a="1"/>
  <c r="A118" i="79" s="1"/>
  <c r="AT54" i="71"/>
  <c r="AT58" i="71"/>
  <c r="AT55" i="71"/>
  <c r="AT49" i="71"/>
  <c r="AT50" i="71"/>
  <c r="AT51" i="71"/>
  <c r="AT52" i="71"/>
  <c r="AT57" i="71"/>
  <c r="AT53" i="71"/>
  <c r="AT59" i="71"/>
  <c r="AT48" i="71"/>
  <c r="B71" i="79" a="1"/>
  <c r="B71" i="79" s="1"/>
  <c r="A71" i="79" a="1"/>
  <c r="A71" i="79" s="1"/>
  <c r="D71" i="79" a="1"/>
  <c r="D71" i="79" s="1"/>
  <c r="D3" i="79" a="1"/>
  <c r="D3" i="79" s="1"/>
  <c r="A3" i="79" a="1"/>
  <c r="A3" i="79" s="1"/>
  <c r="B3" i="79" a="1"/>
  <c r="B3" i="79" s="1"/>
  <c r="A37" i="79" a="1"/>
  <c r="A37" i="79" s="1"/>
  <c r="B37" i="79" a="1"/>
  <c r="B37" i="79" s="1"/>
  <c r="D37" i="79" a="1"/>
  <c r="D37" i="79" s="1"/>
  <c r="D48" i="79" a="1"/>
  <c r="D48" i="79" s="1"/>
  <c r="B48" i="79" a="1"/>
  <c r="B48" i="79" s="1"/>
  <c r="A48" i="79" a="1"/>
  <c r="A48" i="79" s="1"/>
  <c r="AP26" i="77"/>
  <c r="AZ26" i="77"/>
  <c r="AV26" i="77"/>
  <c r="AR26" i="77"/>
  <c r="AN26" i="77"/>
  <c r="AT26" i="77"/>
  <c r="AX26" i="77"/>
  <c r="AJ26" i="77"/>
  <c r="BB26" i="77"/>
  <c r="BD26" i="77"/>
  <c r="AL26" i="77"/>
  <c r="AH26" i="77"/>
  <c r="AD27" i="77"/>
  <c r="AP51" i="71"/>
  <c r="AP53" i="71"/>
  <c r="AP58" i="71"/>
  <c r="AP59" i="71"/>
  <c r="AP52" i="71"/>
  <c r="AP57" i="71"/>
  <c r="AP49" i="71"/>
  <c r="AP50" i="71"/>
  <c r="AP55" i="71"/>
  <c r="AP54" i="71"/>
  <c r="AP48" i="71"/>
  <c r="AO139" i="73"/>
  <c r="AW139" i="73"/>
  <c r="D85" i="79" a="1"/>
  <c r="D85" i="79" s="1"/>
  <c r="B85" i="79" a="1"/>
  <c r="B85" i="79" s="1"/>
  <c r="A85" i="79" a="1"/>
  <c r="A85" i="79" s="1"/>
  <c r="AX53" i="71"/>
  <c r="AX59" i="71"/>
  <c r="AX50" i="71"/>
  <c r="AX51" i="71"/>
  <c r="AX54" i="71"/>
  <c r="AX55" i="71"/>
  <c r="AX49" i="71"/>
  <c r="AX57" i="71"/>
  <c r="AX58" i="71"/>
  <c r="AX52" i="71"/>
  <c r="AX48" i="71"/>
  <c r="A14" i="79" a="1"/>
  <c r="A14" i="79" s="1"/>
  <c r="D14" i="79" a="1"/>
  <c r="D14" i="79" s="1"/>
  <c r="B14" i="79" a="1"/>
  <c r="B14" i="79" s="1"/>
  <c r="A55" i="79" a="1"/>
  <c r="A55" i="79" s="1"/>
  <c r="D55" i="79" a="1"/>
  <c r="D55" i="79" s="1"/>
  <c r="B55" i="79" a="1"/>
  <c r="B55" i="79" s="1"/>
  <c r="D114" i="79" a="1"/>
  <c r="D114" i="79" s="1"/>
  <c r="C114" i="79" a="1"/>
  <c r="C114" i="79" s="1"/>
  <c r="B114" i="79" a="1"/>
  <c r="B114" i="79" s="1"/>
  <c r="A114" i="79" a="1"/>
  <c r="A114" i="79" s="1"/>
  <c r="AM154" i="73"/>
  <c r="AU154" i="73"/>
  <c r="B81" i="79" a="1"/>
  <c r="B81" i="79" s="1"/>
  <c r="A81" i="79" a="1"/>
  <c r="A81" i="79" s="1"/>
  <c r="D81" i="79" a="1"/>
  <c r="D81" i="79" s="1"/>
  <c r="C115" i="79" a="1"/>
  <c r="C115" i="79" s="1"/>
  <c r="B115" i="79" a="1"/>
  <c r="B115" i="79" s="1"/>
  <c r="A115" i="79" a="1"/>
  <c r="A115" i="79" s="1"/>
  <c r="D115" i="79" a="1"/>
  <c r="D115" i="79" s="1"/>
  <c r="AL55" i="71"/>
  <c r="AL58" i="71"/>
  <c r="AL53" i="71"/>
  <c r="AL49" i="71"/>
  <c r="AL59" i="71"/>
  <c r="AL57" i="71"/>
  <c r="AL52" i="71"/>
  <c r="AL54" i="71"/>
  <c r="AL50" i="71"/>
  <c r="AL51" i="71"/>
  <c r="AL48" i="71"/>
  <c r="AS157" i="73"/>
  <c r="AO157" i="73"/>
  <c r="BA157" i="73"/>
  <c r="AW157" i="73"/>
  <c r="AI157" i="73"/>
  <c r="BC157" i="73"/>
  <c r="AU157" i="73"/>
  <c r="AK157" i="73"/>
  <c r="AM157" i="73"/>
  <c r="AQ157" i="73"/>
  <c r="AY157" i="73"/>
  <c r="AG157" i="73"/>
  <c r="BE34" i="67"/>
  <c r="B32" i="79" a="1"/>
  <c r="B32" i="79" s="1"/>
  <c r="A32" i="79" a="1"/>
  <c r="A32" i="79" s="1"/>
  <c r="D32" i="79" a="1"/>
  <c r="D32" i="79" s="1"/>
  <c r="B24" i="79" a="1"/>
  <c r="B24" i="79" s="1"/>
  <c r="A24" i="79" a="1"/>
  <c r="A24" i="79" s="1"/>
  <c r="D24" i="79" a="1"/>
  <c r="D24" i="79" s="1"/>
  <c r="B7" i="79" a="1"/>
  <c r="B7" i="79" s="1"/>
  <c r="A7" i="79" a="1"/>
  <c r="A7" i="79" s="1"/>
  <c r="D7" i="79" a="1"/>
  <c r="D7" i="79" s="1"/>
  <c r="D90" i="79" a="1"/>
  <c r="D90" i="79" s="1"/>
  <c r="A90" i="79" a="1"/>
  <c r="A90" i="79" s="1"/>
  <c r="B90" i="79" a="1"/>
  <c r="B90" i="79" s="1"/>
  <c r="AY80" i="73"/>
  <c r="AO80" i="73"/>
  <c r="AQ80" i="73"/>
  <c r="AW80" i="73"/>
  <c r="AK80" i="73"/>
  <c r="BC80" i="73"/>
  <c r="AM80" i="73"/>
  <c r="AU80" i="73"/>
  <c r="AS80" i="73"/>
  <c r="BA80" i="73"/>
  <c r="AI80" i="73"/>
  <c r="AG80" i="73"/>
  <c r="AT56" i="71"/>
  <c r="D47" i="79" a="1"/>
  <c r="D47" i="79" s="1"/>
  <c r="A47" i="79" a="1"/>
  <c r="A47" i="79" s="1"/>
  <c r="B47" i="79" a="1"/>
  <c r="B47" i="79" s="1"/>
  <c r="B64" i="79" a="1"/>
  <c r="B64" i="79" s="1"/>
  <c r="A64" i="79" a="1"/>
  <c r="A64" i="79" s="1"/>
  <c r="D64" i="79" a="1"/>
  <c r="D64" i="79" s="1"/>
  <c r="B13" i="79" a="1"/>
  <c r="B13" i="79" s="1"/>
  <c r="A13" i="79" a="1"/>
  <c r="A13" i="79" s="1"/>
  <c r="D13" i="79" a="1"/>
  <c r="D13" i="79" s="1"/>
  <c r="B49" i="79" a="1"/>
  <c r="B49" i="79" s="1"/>
  <c r="D49" i="79" a="1"/>
  <c r="D49" i="79" s="1"/>
  <c r="A49" i="79" a="1"/>
  <c r="A49" i="79" s="1"/>
  <c r="AP56" i="71"/>
  <c r="AK139" i="73"/>
  <c r="AQ139" i="73"/>
  <c r="D52" i="79" a="1"/>
  <c r="D52" i="79" s="1"/>
  <c r="A52" i="79" a="1"/>
  <c r="A52" i="79" s="1"/>
  <c r="B52" i="79" a="1"/>
  <c r="B52" i="79" s="1"/>
  <c r="A66" i="79" a="1"/>
  <c r="A66" i="79" s="1"/>
  <c r="D66" i="79" a="1"/>
  <c r="D66" i="79" s="1"/>
  <c r="B66" i="79" a="1"/>
  <c r="B66" i="79" s="1"/>
  <c r="AX56" i="71"/>
  <c r="B27" i="79" a="1"/>
  <c r="B27" i="79" s="1"/>
  <c r="A27" i="79" a="1"/>
  <c r="A27" i="79" s="1"/>
  <c r="D27" i="79" a="1"/>
  <c r="D27" i="79" s="1"/>
  <c r="A33" i="79" a="1"/>
  <c r="A33" i="79" s="1"/>
  <c r="D33" i="79" a="1"/>
  <c r="D33" i="79" s="1"/>
  <c r="B33" i="79" a="1"/>
  <c r="B33" i="79" s="1"/>
  <c r="AW95" i="73"/>
  <c r="AK95" i="73"/>
  <c r="AU95" i="73"/>
  <c r="AO95" i="73"/>
  <c r="BC95" i="73"/>
  <c r="AS95" i="73"/>
  <c r="AY95" i="73"/>
  <c r="BA95" i="73"/>
  <c r="AM95" i="73"/>
  <c r="AI95" i="73"/>
  <c r="AQ95" i="73"/>
  <c r="AG95" i="73"/>
  <c r="AJ50" i="71"/>
  <c r="AJ55" i="71"/>
  <c r="AJ59" i="71"/>
  <c r="AJ58" i="71"/>
  <c r="AJ54" i="71"/>
  <c r="AJ49" i="71"/>
  <c r="AJ53" i="71"/>
  <c r="AJ52" i="71"/>
  <c r="AJ57" i="71"/>
  <c r="AJ51" i="71"/>
  <c r="AJ48" i="71"/>
  <c r="B120" i="79" a="1"/>
  <c r="B120" i="79" s="1"/>
  <c r="A120" i="79" a="1"/>
  <c r="A120" i="79" s="1"/>
  <c r="C120" i="79" a="1"/>
  <c r="C120" i="79" s="1"/>
  <c r="D120" i="79" a="1"/>
  <c r="D120" i="79" s="1"/>
  <c r="AO154" i="73"/>
  <c r="A93" i="79" a="1"/>
  <c r="A93" i="79" s="1"/>
  <c r="C93" i="79" a="1"/>
  <c r="C93" i="79" s="1"/>
  <c r="B93" i="79" a="1"/>
  <c r="B93" i="79" s="1"/>
  <c r="D93" i="79" a="1"/>
  <c r="D93" i="79" s="1"/>
  <c r="B4" i="79" a="1"/>
  <c r="B4" i="79" s="1"/>
  <c r="D4" i="79" a="1"/>
  <c r="D4" i="79" s="1"/>
  <c r="A4" i="79" a="1"/>
  <c r="A4" i="79" s="1"/>
  <c r="AL56" i="71"/>
  <c r="A104" i="79" a="1"/>
  <c r="A104" i="79" s="1"/>
  <c r="B104" i="79" a="1"/>
  <c r="B104" i="79" s="1"/>
  <c r="D104" i="79" a="1"/>
  <c r="D104" i="79" s="1"/>
  <c r="C104" i="79" a="1"/>
  <c r="C104" i="79" s="1"/>
  <c r="A91" i="79" a="1"/>
  <c r="A91" i="79" s="1"/>
  <c r="D91" i="79" a="1"/>
  <c r="D91" i="79" s="1"/>
  <c r="B91" i="79" a="1"/>
  <c r="B91" i="79" s="1"/>
  <c r="C91" i="79" a="1"/>
  <c r="C91" i="79" s="1"/>
  <c r="D86" i="79" a="1"/>
  <c r="D86" i="79" s="1"/>
  <c r="B86" i="79" a="1"/>
  <c r="B86" i="79" s="1"/>
  <c r="A86" i="79" a="1"/>
  <c r="A86" i="79" s="1"/>
  <c r="D6" i="79" a="1"/>
  <c r="D6" i="79" s="1"/>
  <c r="B6" i="79" a="1"/>
  <c r="B6" i="79" s="1"/>
  <c r="A6" i="79" a="1"/>
  <c r="A6" i="79" s="1"/>
  <c r="D122" i="79" a="1"/>
  <c r="D122" i="79" s="1"/>
  <c r="C122" i="79" a="1"/>
  <c r="C122" i="79" s="1"/>
  <c r="A122" i="79" a="1"/>
  <c r="A122" i="79" s="1"/>
  <c r="B122" i="79" a="1"/>
  <c r="B122" i="79" s="1"/>
  <c r="BE79" i="73"/>
  <c r="A17" i="79" a="1"/>
  <c r="A17" i="79" s="1"/>
  <c r="B17" i="79" a="1"/>
  <c r="B17" i="79" s="1"/>
  <c r="D17" i="79" a="1"/>
  <c r="D17" i="79" s="1"/>
  <c r="B96" i="79" a="1"/>
  <c r="B96" i="79" s="1"/>
  <c r="D96" i="79" a="1"/>
  <c r="D96" i="79" s="1"/>
  <c r="C96" i="79" a="1"/>
  <c r="C96" i="79" s="1"/>
  <c r="A96" i="79" a="1"/>
  <c r="A96" i="79" s="1"/>
  <c r="B36" i="79" a="1"/>
  <c r="B36" i="79" s="1"/>
  <c r="A36" i="79" a="1"/>
  <c r="A36" i="79" s="1"/>
  <c r="D36" i="79" a="1"/>
  <c r="D36" i="79" s="1"/>
  <c r="BC139" i="73"/>
  <c r="AM139" i="73"/>
  <c r="D25" i="79" a="1"/>
  <c r="D25" i="79" s="1"/>
  <c r="A25" i="79" a="1"/>
  <c r="A25" i="79" s="1"/>
  <c r="B25" i="79" a="1"/>
  <c r="B25" i="79" s="1"/>
  <c r="B101" i="79" a="1"/>
  <c r="B101" i="79" s="1"/>
  <c r="D101" i="79" a="1"/>
  <c r="D101" i="79" s="1"/>
  <c r="C101" i="79" a="1"/>
  <c r="C101" i="79" s="1"/>
  <c r="A101" i="79" a="1"/>
  <c r="A101" i="79" s="1"/>
  <c r="B20" i="79" a="1"/>
  <c r="B20" i="79" s="1"/>
  <c r="D20" i="79" a="1"/>
  <c r="D20" i="79" s="1"/>
  <c r="A20" i="79" a="1"/>
  <c r="A20" i="79" s="1"/>
  <c r="A70" i="79" a="1"/>
  <c r="A70" i="79" s="1"/>
  <c r="D70" i="79" a="1"/>
  <c r="D70" i="79" s="1"/>
  <c r="B70" i="79" a="1"/>
  <c r="B70" i="79" s="1"/>
  <c r="B77" i="79" a="1"/>
  <c r="B77" i="79" s="1"/>
  <c r="A77" i="79" a="1"/>
  <c r="A77" i="79" s="1"/>
  <c r="D77" i="79" a="1"/>
  <c r="D77" i="79" s="1"/>
  <c r="BE94" i="73"/>
  <c r="AJ56" i="71"/>
  <c r="D15" i="79" a="1"/>
  <c r="D15" i="79" s="1"/>
  <c r="A15" i="79" a="1"/>
  <c r="A15" i="79" s="1"/>
  <c r="B15" i="79" a="1"/>
  <c r="B15" i="79" s="1"/>
  <c r="A99" i="79" a="1"/>
  <c r="A99" i="79" s="1"/>
  <c r="B99" i="79" a="1"/>
  <c r="B99" i="79" s="1"/>
  <c r="D99" i="79" a="1"/>
  <c r="D99" i="79" s="1"/>
  <c r="C99" i="79" a="1"/>
  <c r="C99" i="79" s="1"/>
  <c r="BE34" i="64"/>
  <c r="AQ154" i="73"/>
  <c r="AI20" i="63"/>
  <c r="AO20" i="63"/>
  <c r="AU20" i="63"/>
  <c r="BC20" i="63"/>
  <c r="AW20" i="63"/>
  <c r="AM20" i="63"/>
  <c r="AQ20" i="63"/>
  <c r="AK20" i="63"/>
  <c r="AY20" i="63"/>
  <c r="AS20" i="63"/>
  <c r="BA20" i="63"/>
  <c r="AG20" i="63"/>
  <c r="D69" i="79" a="1"/>
  <c r="D69" i="79" s="1"/>
  <c r="A69" i="79" a="1"/>
  <c r="A69" i="79" s="1"/>
  <c r="B69" i="79" a="1"/>
  <c r="B69" i="79" s="1"/>
  <c r="A117" i="79" a="1"/>
  <c r="A117" i="79" s="1"/>
  <c r="B117" i="79" a="1"/>
  <c r="B117" i="79" s="1"/>
  <c r="D117" i="79" a="1"/>
  <c r="D117" i="79" s="1"/>
  <c r="C117" i="79" a="1"/>
  <c r="C117" i="79" s="1"/>
  <c r="BE19" i="64"/>
  <c r="L4" i="76"/>
  <c r="H4" i="76"/>
  <c r="B94" i="79" a="1"/>
  <c r="B94" i="79" s="1"/>
  <c r="A94" i="79" a="1"/>
  <c r="A94" i="79" s="1"/>
  <c r="D94" i="79" a="1"/>
  <c r="D94" i="79" s="1"/>
  <c r="C94" i="79" a="1"/>
  <c r="C94" i="79" s="1"/>
  <c r="B113" i="79" a="1"/>
  <c r="B113" i="79" s="1"/>
  <c r="D113" i="79" a="1"/>
  <c r="D113" i="79" s="1"/>
  <c r="A113" i="79" a="1"/>
  <c r="A113" i="79" s="1"/>
  <c r="C113" i="79" a="1"/>
  <c r="C113" i="79" s="1"/>
  <c r="AA4" i="79"/>
  <c r="G3" i="79" s="1"/>
  <c r="AA5" i="79"/>
  <c r="G4" i="79" s="1"/>
  <c r="L4" i="80"/>
  <c r="H4" i="80"/>
  <c r="A68" i="79" a="1"/>
  <c r="A68" i="79" s="1"/>
  <c r="B68" i="79" a="1"/>
  <c r="B68" i="79" s="1"/>
  <c r="D68" i="79" a="1"/>
  <c r="D68" i="79" s="1"/>
  <c r="BA139" i="73"/>
  <c r="AI139" i="73"/>
  <c r="D72" i="79" a="1"/>
  <c r="D72" i="79" s="1"/>
  <c r="B72" i="79" a="1"/>
  <c r="B72" i="79" s="1"/>
  <c r="A72" i="79" a="1"/>
  <c r="A72" i="79" s="1"/>
  <c r="B29" i="79" a="1"/>
  <c r="B29" i="79" s="1"/>
  <c r="D29" i="79" a="1"/>
  <c r="D29" i="79" s="1"/>
  <c r="A29" i="79" a="1"/>
  <c r="A29" i="79" s="1"/>
  <c r="D108" i="79" a="1"/>
  <c r="D108" i="79" s="1"/>
  <c r="B108" i="79" a="1"/>
  <c r="B108" i="79" s="1"/>
  <c r="A108" i="79" a="1"/>
  <c r="A108" i="79" s="1"/>
  <c r="C108" i="79" a="1"/>
  <c r="C108" i="79" s="1"/>
  <c r="A38" i="79" a="1"/>
  <c r="A38" i="79" s="1"/>
  <c r="B38" i="79" a="1"/>
  <c r="B38" i="79" s="1"/>
  <c r="D38" i="79" a="1"/>
  <c r="D38" i="79" s="1"/>
  <c r="D65" i="79" a="1"/>
  <c r="D65" i="79" s="1"/>
  <c r="B65" i="79" a="1"/>
  <c r="B65" i="79" s="1"/>
  <c r="A65" i="79" a="1"/>
  <c r="A65" i="79" s="1"/>
  <c r="D57" i="79" a="1"/>
  <c r="D57" i="79" s="1"/>
  <c r="A57" i="79" a="1"/>
  <c r="A57" i="79" s="1"/>
  <c r="B57" i="79" a="1"/>
  <c r="B57" i="79" s="1"/>
  <c r="AW154" i="73"/>
  <c r="BE19" i="63"/>
  <c r="B111" i="79" a="1"/>
  <c r="B111" i="79" s="1"/>
  <c r="A111" i="79" a="1"/>
  <c r="A111" i="79" s="1"/>
  <c r="D111" i="79" a="1"/>
  <c r="D111" i="79" s="1"/>
  <c r="C111" i="79" a="1"/>
  <c r="C111" i="79" s="1"/>
  <c r="A34" i="79" a="1"/>
  <c r="A34" i="79" s="1"/>
  <c r="B34" i="79" a="1"/>
  <c r="B34" i="79" s="1"/>
  <c r="D34" i="79" a="1"/>
  <c r="D34" i="79" s="1"/>
  <c r="AG35" i="71"/>
  <c r="BA35" i="71"/>
  <c r="AU35" i="71"/>
  <c r="BC35" i="71"/>
  <c r="AI35" i="71"/>
  <c r="AO35" i="71"/>
  <c r="AY35" i="71"/>
  <c r="AS35" i="71"/>
  <c r="AK35" i="71"/>
  <c r="AW35" i="71"/>
  <c r="AM35" i="71"/>
  <c r="AQ35" i="71"/>
  <c r="AL125" i="80" l="1"/>
  <c r="AL127" i="81"/>
  <c r="AL164" i="81"/>
  <c r="AM147" i="80"/>
  <c r="E10" i="71"/>
  <c r="O17" i="76"/>
  <c r="O7" i="76"/>
  <c r="O18" i="76"/>
  <c r="O6" i="52"/>
  <c r="O8" i="76"/>
  <c r="O11" i="76"/>
  <c r="O10" i="76"/>
  <c r="O5" i="76"/>
  <c r="O20" i="80"/>
  <c r="O13" i="76"/>
  <c r="O14" i="76"/>
  <c r="O6" i="76"/>
  <c r="AL154" i="81"/>
  <c r="AL167" i="80"/>
  <c r="AM45" i="76"/>
  <c r="AM41" i="80"/>
  <c r="AL100" i="81"/>
  <c r="AM10" i="79"/>
  <c r="AM8" i="79"/>
  <c r="O9" i="76"/>
  <c r="O19" i="76"/>
  <c r="O16" i="76"/>
  <c r="O12" i="76"/>
  <c r="I5" i="79"/>
  <c r="R5" i="79"/>
  <c r="H5" i="79"/>
  <c r="P5" i="79"/>
  <c r="AL135" i="80"/>
  <c r="AM89" i="80"/>
  <c r="AM156" i="80"/>
  <c r="AM80" i="80"/>
  <c r="AR45" i="84"/>
  <c r="AL48" i="76"/>
  <c r="AM122" i="80"/>
  <c r="AM85" i="80"/>
  <c r="AL151" i="81"/>
  <c r="AL174" i="81"/>
  <c r="AM165" i="80"/>
  <c r="AL160" i="81"/>
  <c r="AL171" i="81"/>
  <c r="AL178" i="80"/>
  <c r="AL107" i="81"/>
  <c r="AL120" i="81"/>
  <c r="AL98" i="81"/>
  <c r="AL165" i="80"/>
  <c r="AL156" i="80"/>
  <c r="AL137" i="80"/>
  <c r="AL41" i="80"/>
  <c r="AL39" i="80"/>
  <c r="AM39" i="80"/>
  <c r="AM154" i="80"/>
  <c r="AM117" i="80"/>
  <c r="AM12" i="80"/>
  <c r="AM8" i="80"/>
  <c r="AM124" i="80"/>
  <c r="AM61" i="80"/>
  <c r="AM127" i="80"/>
  <c r="AM32" i="80"/>
  <c r="AM52" i="80"/>
  <c r="AM137" i="80"/>
  <c r="AM176" i="80"/>
  <c r="AM114" i="80"/>
  <c r="AM174" i="80"/>
  <c r="AM42" i="80"/>
  <c r="AM78" i="80"/>
  <c r="AM55" i="80"/>
  <c r="AM48" i="80"/>
  <c r="AM105" i="80"/>
  <c r="AM18" i="80"/>
  <c r="AM143" i="80"/>
  <c r="AM100" i="80"/>
  <c r="AM169" i="80"/>
  <c r="AM45" i="80"/>
  <c r="AM67" i="80"/>
  <c r="AL145" i="81"/>
  <c r="AV45" i="84"/>
  <c r="AM13" i="79"/>
  <c r="AM20" i="79"/>
  <c r="AL158" i="81"/>
  <c r="AL13" i="80"/>
  <c r="AL122" i="80"/>
  <c r="AL80" i="80"/>
  <c r="AH57" i="84"/>
  <c r="AH51" i="84"/>
  <c r="AH56" i="84"/>
  <c r="AH52" i="84"/>
  <c r="AH59" i="84"/>
  <c r="AH50" i="84"/>
  <c r="AH58" i="84"/>
  <c r="AH55" i="84"/>
  <c r="AH48" i="84"/>
  <c r="AH54" i="84"/>
  <c r="AH49" i="84"/>
  <c r="AH53" i="84"/>
  <c r="BD49" i="84"/>
  <c r="BD53" i="84"/>
  <c r="BD55" i="84"/>
  <c r="BD58" i="84"/>
  <c r="BD59" i="84"/>
  <c r="BD54" i="84"/>
  <c r="BD56" i="84"/>
  <c r="BD50" i="84"/>
  <c r="BD48" i="84"/>
  <c r="BD52" i="84"/>
  <c r="BD51" i="84"/>
  <c r="AN60" i="84"/>
  <c r="BE60" i="84"/>
  <c r="BF57" i="84" s="1"/>
  <c r="BB58" i="84"/>
  <c r="BB52" i="84"/>
  <c r="BB53" i="84"/>
  <c r="BB51" i="84"/>
  <c r="BB48" i="84"/>
  <c r="BB55" i="84"/>
  <c r="BB59" i="84"/>
  <c r="BB54" i="84"/>
  <c r="BB50" i="84"/>
  <c r="BB49" i="84"/>
  <c r="BB56" i="84"/>
  <c r="AX48" i="84"/>
  <c r="AX58" i="84"/>
  <c r="AX51" i="84"/>
  <c r="AX56" i="84"/>
  <c r="AX52" i="84"/>
  <c r="AX59" i="84"/>
  <c r="AX55" i="84"/>
  <c r="AX54" i="84"/>
  <c r="AX53" i="84"/>
  <c r="AX50" i="84"/>
  <c r="AX49" i="84"/>
  <c r="BB57" i="84"/>
  <c r="AL50" i="84"/>
  <c r="AL56" i="84"/>
  <c r="AL53" i="84"/>
  <c r="AL51" i="84"/>
  <c r="AL55" i="84"/>
  <c r="AL54" i="84"/>
  <c r="AL52" i="84"/>
  <c r="AL59" i="84"/>
  <c r="AL49" i="84"/>
  <c r="AL48" i="84"/>
  <c r="AL58" i="84"/>
  <c r="AJ48" i="84"/>
  <c r="AJ50" i="84"/>
  <c r="AJ56" i="84"/>
  <c r="AJ49" i="84"/>
  <c r="AJ58" i="84"/>
  <c r="AJ59" i="84"/>
  <c r="AJ55" i="84"/>
  <c r="AJ53" i="84"/>
  <c r="AJ52" i="84"/>
  <c r="AJ51" i="84"/>
  <c r="AJ54" i="84"/>
  <c r="AV58" i="84"/>
  <c r="AV52" i="84"/>
  <c r="AV55" i="84"/>
  <c r="AV54" i="84"/>
  <c r="AV49" i="84"/>
  <c r="AV51" i="84"/>
  <c r="AV56" i="84"/>
  <c r="AV53" i="84"/>
  <c r="AV50" i="84"/>
  <c r="AV59" i="84"/>
  <c r="AV48" i="84"/>
  <c r="AP50" i="84"/>
  <c r="AP48" i="84"/>
  <c r="AP58" i="84"/>
  <c r="AP56" i="84"/>
  <c r="AP53" i="84"/>
  <c r="AP52" i="84"/>
  <c r="AP55" i="84"/>
  <c r="AP49" i="84"/>
  <c r="AP54" i="84"/>
  <c r="AP51" i="84"/>
  <c r="AP59" i="84"/>
  <c r="AT56" i="84"/>
  <c r="AT54" i="84"/>
  <c r="AT52" i="84"/>
  <c r="AT58" i="84"/>
  <c r="AT55" i="84"/>
  <c r="AT50" i="84"/>
  <c r="AT53" i="84"/>
  <c r="AT48" i="84"/>
  <c r="AT59" i="84"/>
  <c r="AT51" i="84"/>
  <c r="AT49" i="84"/>
  <c r="AZ48" i="84"/>
  <c r="AZ52" i="84"/>
  <c r="AZ56" i="84"/>
  <c r="AZ49" i="84"/>
  <c r="AZ59" i="84"/>
  <c r="AZ53" i="84"/>
  <c r="AZ51" i="84"/>
  <c r="AZ55" i="84"/>
  <c r="AZ50" i="84"/>
  <c r="AZ58" i="84"/>
  <c r="AZ54" i="84"/>
  <c r="AR60" i="84"/>
  <c r="AT57" i="84"/>
  <c r="AL46" i="76"/>
  <c r="AL86" i="80"/>
  <c r="AR30" i="84"/>
  <c r="AL45" i="84"/>
  <c r="BD30" i="84"/>
  <c r="BF33" i="84"/>
  <c r="D2" i="84" s="1"/>
  <c r="BF34" i="84"/>
  <c r="D3" i="84" s="1"/>
  <c r="BF35" i="84"/>
  <c r="D4" i="84" s="1"/>
  <c r="BF36" i="84"/>
  <c r="D5" i="84" s="1"/>
  <c r="BF37" i="84"/>
  <c r="D6" i="84" s="1"/>
  <c r="BF38" i="84"/>
  <c r="D7" i="84" s="1"/>
  <c r="BF39" i="84"/>
  <c r="D8" i="84" s="1"/>
  <c r="BF40" i="84"/>
  <c r="D9" i="84" s="1"/>
  <c r="BF41" i="84"/>
  <c r="D10" i="84" s="1"/>
  <c r="BF44" i="84"/>
  <c r="BF43" i="84"/>
  <c r="AZ30" i="84"/>
  <c r="AL30" i="84"/>
  <c r="BF42" i="84"/>
  <c r="D11" i="84" s="1"/>
  <c r="BB30" i="84"/>
  <c r="AN45" i="84"/>
  <c r="AN30" i="84"/>
  <c r="AJ30" i="84"/>
  <c r="BD45" i="84"/>
  <c r="AH30" i="84"/>
  <c r="AP45" i="84"/>
  <c r="BF29" i="84"/>
  <c r="BF18" i="84"/>
  <c r="BF19" i="84"/>
  <c r="BF20" i="84"/>
  <c r="BF21" i="84"/>
  <c r="BF22" i="84"/>
  <c r="BF23" i="84"/>
  <c r="BF24" i="84"/>
  <c r="BF25" i="84"/>
  <c r="BF26" i="84"/>
  <c r="BF28" i="84"/>
  <c r="AJ45" i="84"/>
  <c r="BF27" i="84"/>
  <c r="BB45" i="84"/>
  <c r="AX45" i="84"/>
  <c r="AX30" i="84"/>
  <c r="AT30" i="84"/>
  <c r="AZ45" i="84"/>
  <c r="AH45" i="84"/>
  <c r="AV30" i="84"/>
  <c r="AT45" i="84"/>
  <c r="AL99" i="80"/>
  <c r="AL137" i="81"/>
  <c r="AL54" i="80"/>
  <c r="AL121" i="80"/>
  <c r="AL76" i="80"/>
  <c r="AL145" i="80"/>
  <c r="AL139" i="80"/>
  <c r="AL159" i="80"/>
  <c r="AL50" i="80"/>
  <c r="AL166" i="81"/>
  <c r="AL153" i="80"/>
  <c r="AL62" i="81"/>
  <c r="AL155" i="80"/>
  <c r="AL22" i="80"/>
  <c r="AL129" i="80"/>
  <c r="AL36" i="81"/>
  <c r="AL63" i="80"/>
  <c r="AL37" i="80"/>
  <c r="AL104" i="80"/>
  <c r="AL103" i="80"/>
  <c r="AL95" i="80"/>
  <c r="AL109" i="80"/>
  <c r="AM55" i="79"/>
  <c r="C90" i="79" s="1" a="1"/>
  <c r="C90" i="79" s="1"/>
  <c r="AM14" i="79"/>
  <c r="AL163" i="81"/>
  <c r="AL66" i="81"/>
  <c r="AL156" i="81"/>
  <c r="AL101" i="81"/>
  <c r="AL119" i="81"/>
  <c r="AL148" i="81"/>
  <c r="AL72" i="81"/>
  <c r="AL134" i="81"/>
  <c r="AL149" i="81"/>
  <c r="AL43" i="81"/>
  <c r="AL88" i="81"/>
  <c r="AL45" i="76"/>
  <c r="AL123" i="80"/>
  <c r="AL153" i="81"/>
  <c r="AL109" i="81"/>
  <c r="AL150" i="81"/>
  <c r="AL136" i="80"/>
  <c r="AL130" i="80"/>
  <c r="AL26" i="80"/>
  <c r="AL5" i="81"/>
  <c r="AL77" i="81"/>
  <c r="AL132" i="80"/>
  <c r="AL106" i="80"/>
  <c r="BE20" i="83"/>
  <c r="BE35" i="83"/>
  <c r="AL97" i="80"/>
  <c r="AL64" i="80"/>
  <c r="Q5" i="79"/>
  <c r="AL101" i="80"/>
  <c r="G5" i="79"/>
  <c r="AL33" i="76"/>
  <c r="AL29" i="76"/>
  <c r="AL59" i="80"/>
  <c r="AL48" i="80"/>
  <c r="AL100" i="80"/>
  <c r="AL82" i="80"/>
  <c r="AL61" i="80"/>
  <c r="AL8" i="80"/>
  <c r="AL124" i="80"/>
  <c r="AL114" i="80"/>
  <c r="AL163" i="80"/>
  <c r="AL174" i="80"/>
  <c r="AL140" i="81"/>
  <c r="AL67" i="80"/>
  <c r="AL157" i="80"/>
  <c r="AL45" i="80"/>
  <c r="AL45" i="81"/>
  <c r="AL48" i="81"/>
  <c r="AL142" i="81"/>
  <c r="AL42" i="80"/>
  <c r="AL55" i="80"/>
  <c r="AL15" i="81"/>
  <c r="AL21" i="80"/>
  <c r="AL169" i="80"/>
  <c r="AL44" i="80"/>
  <c r="AL7" i="80"/>
  <c r="AL117" i="80"/>
  <c r="AL111" i="81"/>
  <c r="AL29" i="80"/>
  <c r="AL84" i="80"/>
  <c r="O7" i="81"/>
  <c r="O5" i="81"/>
  <c r="O23" i="80"/>
  <c r="O10" i="80"/>
  <c r="O14" i="80"/>
  <c r="O7" i="80"/>
  <c r="O13" i="80"/>
  <c r="O26" i="80"/>
  <c r="O5" i="80"/>
  <c r="O29" i="80"/>
  <c r="O6" i="80"/>
  <c r="O8" i="80"/>
  <c r="O33" i="80"/>
  <c r="O11" i="80"/>
  <c r="O21" i="80"/>
  <c r="O24" i="80"/>
  <c r="O27" i="80"/>
  <c r="O12" i="80"/>
  <c r="O28" i="80"/>
  <c r="O18" i="80"/>
  <c r="O32" i="80"/>
  <c r="O17" i="80"/>
  <c r="O30" i="80"/>
  <c r="O16" i="80"/>
  <c r="O22" i="80"/>
  <c r="O19" i="80"/>
  <c r="O31" i="80"/>
  <c r="O34" i="80"/>
  <c r="O15" i="80"/>
  <c r="O25" i="80"/>
  <c r="AL70" i="80"/>
  <c r="AL162" i="81"/>
  <c r="AL173" i="81"/>
  <c r="AL144" i="81"/>
  <c r="AL131" i="80"/>
  <c r="AM173" i="80"/>
  <c r="AM131" i="80"/>
  <c r="AM59" i="80"/>
  <c r="AM168" i="80"/>
  <c r="AM119" i="80"/>
  <c r="AM38" i="80"/>
  <c r="AM57" i="80"/>
  <c r="AL62" i="80"/>
  <c r="AL142" i="80"/>
  <c r="AL90" i="80"/>
  <c r="AL56" i="81"/>
  <c r="AL110" i="81"/>
  <c r="AL47" i="81"/>
  <c r="AL69" i="81"/>
  <c r="AL136" i="81"/>
  <c r="O19" i="81"/>
  <c r="O11" i="81"/>
  <c r="O13" i="81"/>
  <c r="O33" i="81"/>
  <c r="O29" i="81"/>
  <c r="O21" i="81"/>
  <c r="O16" i="81"/>
  <c r="O18" i="81"/>
  <c r="AL125" i="81"/>
  <c r="O24" i="81"/>
  <c r="O30" i="81"/>
  <c r="O17" i="81"/>
  <c r="O22" i="81"/>
  <c r="O10" i="81"/>
  <c r="O20" i="81"/>
  <c r="O27" i="81"/>
  <c r="O6" i="81"/>
  <c r="AL30" i="81"/>
  <c r="AL133" i="81"/>
  <c r="AL112" i="81"/>
  <c r="O15" i="81"/>
  <c r="O28" i="81"/>
  <c r="O26" i="81"/>
  <c r="O14" i="81"/>
  <c r="O12" i="81"/>
  <c r="AL84" i="81"/>
  <c r="AL74" i="81"/>
  <c r="AL135" i="81"/>
  <c r="AL49" i="81"/>
  <c r="AL67" i="81"/>
  <c r="AL60" i="81"/>
  <c r="AL139" i="81"/>
  <c r="O32" i="81"/>
  <c r="O34" i="81"/>
  <c r="O23" i="81"/>
  <c r="O9" i="81"/>
  <c r="O31" i="81"/>
  <c r="O8" i="81"/>
  <c r="AL49" i="76"/>
  <c r="AL105" i="81"/>
  <c r="AL65" i="80"/>
  <c r="AL88" i="80"/>
  <c r="AL10" i="76"/>
  <c r="AL57" i="80"/>
  <c r="AL143" i="80"/>
  <c r="AL68" i="81"/>
  <c r="AL119" i="80"/>
  <c r="AL40" i="81"/>
  <c r="AL8" i="81"/>
  <c r="AL26" i="81"/>
  <c r="AL57" i="81"/>
  <c r="AL85" i="81"/>
  <c r="AL19" i="81"/>
  <c r="AL118" i="81"/>
  <c r="AL92" i="81"/>
  <c r="AL121" i="81"/>
  <c r="AL31" i="81"/>
  <c r="AL87" i="81"/>
  <c r="AL51" i="81"/>
  <c r="AL103" i="81"/>
  <c r="AL141" i="81"/>
  <c r="AL96" i="81"/>
  <c r="AL90" i="81"/>
  <c r="AL169" i="81"/>
  <c r="AL52" i="80"/>
  <c r="AL31" i="80"/>
  <c r="AL12" i="80"/>
  <c r="AL30" i="80"/>
  <c r="AL38" i="80"/>
  <c r="AL152" i="80"/>
  <c r="AL17" i="80"/>
  <c r="AL128" i="80"/>
  <c r="AL105" i="80"/>
  <c r="AL108" i="80"/>
  <c r="AL176" i="80"/>
  <c r="AL143" i="81"/>
  <c r="AL127" i="80"/>
  <c r="AL58" i="80"/>
  <c r="AL6" i="81"/>
  <c r="AL133" i="80"/>
  <c r="AL115" i="80"/>
  <c r="AL106" i="81"/>
  <c r="AL9" i="76"/>
  <c r="AL53" i="81"/>
  <c r="AL124" i="81"/>
  <c r="AL173" i="80"/>
  <c r="AL39" i="81"/>
  <c r="AL14" i="80"/>
  <c r="AL29" i="81"/>
  <c r="AL6" i="80"/>
  <c r="AL123" i="81"/>
  <c r="AL78" i="80"/>
  <c r="AL93" i="81"/>
  <c r="AL128" i="81"/>
  <c r="AL32" i="80"/>
  <c r="AL147" i="81"/>
  <c r="AM28" i="79"/>
  <c r="C82" i="79" s="1" a="1"/>
  <c r="C82" i="79" s="1"/>
  <c r="AM9" i="79"/>
  <c r="AL7" i="76"/>
  <c r="AL35" i="76"/>
  <c r="AL68" i="80"/>
  <c r="AL19" i="80"/>
  <c r="AL91" i="80"/>
  <c r="AL172" i="81"/>
  <c r="AL23" i="80"/>
  <c r="AL37" i="76"/>
  <c r="AL41" i="76"/>
  <c r="AL27" i="80"/>
  <c r="AL75" i="80"/>
  <c r="AL28" i="76"/>
  <c r="AL23" i="76"/>
  <c r="AL38" i="76"/>
  <c r="AL24" i="80"/>
  <c r="AL50" i="76"/>
  <c r="AL44" i="76"/>
  <c r="AL116" i="80"/>
  <c r="AL54" i="81"/>
  <c r="AL33" i="81"/>
  <c r="AL14" i="81"/>
  <c r="AL98" i="80"/>
  <c r="AL21" i="81"/>
  <c r="AL11" i="81"/>
  <c r="AL61" i="81"/>
  <c r="AL94" i="81"/>
  <c r="AL34" i="80"/>
  <c r="AL25" i="80"/>
  <c r="AL94" i="80"/>
  <c r="AL96" i="80"/>
  <c r="AL13" i="76"/>
  <c r="AL20" i="80"/>
  <c r="AL78" i="81"/>
  <c r="AL71" i="80"/>
  <c r="AL144" i="80"/>
  <c r="AL51" i="76"/>
  <c r="AL118" i="80"/>
  <c r="AL138" i="81"/>
  <c r="AM163" i="80"/>
  <c r="AM175" i="80"/>
  <c r="AM160" i="80"/>
  <c r="AM158" i="80"/>
  <c r="AM135" i="80"/>
  <c r="AM139" i="80"/>
  <c r="AM130" i="80"/>
  <c r="AM146" i="80"/>
  <c r="AL75" i="81"/>
  <c r="AL91" i="81"/>
  <c r="AL79" i="80"/>
  <c r="AL21" i="76"/>
  <c r="AL14" i="76"/>
  <c r="AL102" i="81"/>
  <c r="AL131" i="81"/>
  <c r="AL32" i="81"/>
  <c r="O10" i="52"/>
  <c r="AL55" i="81"/>
  <c r="O8" i="52"/>
  <c r="AL17" i="81"/>
  <c r="AL35" i="81"/>
  <c r="AL95" i="81"/>
  <c r="AL122" i="81"/>
  <c r="AL81" i="81"/>
  <c r="AL9" i="81"/>
  <c r="AL13" i="81"/>
  <c r="AL97" i="81"/>
  <c r="AL18" i="81"/>
  <c r="AL80" i="81"/>
  <c r="AL35" i="80"/>
  <c r="AL89" i="80"/>
  <c r="AL11" i="80"/>
  <c r="AL18" i="80"/>
  <c r="AL83" i="81"/>
  <c r="AL69" i="80"/>
  <c r="AL93" i="80"/>
  <c r="AL28" i="81"/>
  <c r="AL152" i="81"/>
  <c r="AL167" i="81"/>
  <c r="AL170" i="81"/>
  <c r="AL82" i="81"/>
  <c r="AL129" i="81"/>
  <c r="AL108" i="81"/>
  <c r="AL146" i="81"/>
  <c r="AL22" i="81"/>
  <c r="AM15" i="79"/>
  <c r="AM7" i="79"/>
  <c r="J5" i="79"/>
  <c r="K5" i="79"/>
  <c r="AL159" i="81"/>
  <c r="AL63" i="81"/>
  <c r="AL44" i="81"/>
  <c r="AL147" i="80"/>
  <c r="AL56" i="80"/>
  <c r="AL70" i="81"/>
  <c r="AL64" i="81"/>
  <c r="AL73" i="81"/>
  <c r="AL24" i="81"/>
  <c r="AL149" i="80"/>
  <c r="AL34" i="81"/>
  <c r="AL151" i="80"/>
  <c r="AL150" i="80"/>
  <c r="AL40" i="80"/>
  <c r="AL117" i="81"/>
  <c r="AL162" i="80"/>
  <c r="AL12" i="81"/>
  <c r="AL172" i="80"/>
  <c r="AL113" i="81"/>
  <c r="AL89" i="81"/>
  <c r="AL49" i="80"/>
  <c r="AL46" i="80"/>
  <c r="AL126" i="80"/>
  <c r="AL58" i="81"/>
  <c r="AL148" i="80"/>
  <c r="AL138" i="80"/>
  <c r="AL50" i="81"/>
  <c r="AL39" i="76"/>
  <c r="AL26" i="76"/>
  <c r="AL87" i="80"/>
  <c r="AL42" i="76"/>
  <c r="AL19" i="76"/>
  <c r="AL85" i="80"/>
  <c r="AL134" i="80"/>
  <c r="AL161" i="81"/>
  <c r="AL25" i="76"/>
  <c r="AL76" i="81"/>
  <c r="AL18" i="76"/>
  <c r="AL111" i="80"/>
  <c r="AL126" i="81"/>
  <c r="AL107" i="80"/>
  <c r="AL130" i="81"/>
  <c r="AL5" i="80"/>
  <c r="AL104" i="81"/>
  <c r="AL53" i="80"/>
  <c r="AL16" i="76"/>
  <c r="AL43" i="80"/>
  <c r="AL86" i="81"/>
  <c r="AL47" i="80"/>
  <c r="AL31" i="76"/>
  <c r="AL17" i="76"/>
  <c r="AL51" i="80"/>
  <c r="AL99" i="81"/>
  <c r="AL43" i="76"/>
  <c r="AL27" i="76"/>
  <c r="AL141" i="80"/>
  <c r="AL30" i="76"/>
  <c r="AL157" i="81"/>
  <c r="AL112" i="80"/>
  <c r="AL28" i="80"/>
  <c r="AL46" i="81"/>
  <c r="AL37" i="81"/>
  <c r="AL22" i="76"/>
  <c r="AL40" i="76"/>
  <c r="AL38" i="81"/>
  <c r="AL59" i="81"/>
  <c r="AL24" i="76"/>
  <c r="AL116" i="81"/>
  <c r="AL110" i="80"/>
  <c r="AL23" i="81"/>
  <c r="AL92" i="80"/>
  <c r="AL72" i="80"/>
  <c r="AL79" i="81"/>
  <c r="AL25" i="81"/>
  <c r="AL47" i="76"/>
  <c r="AL73" i="80"/>
  <c r="AL27" i="81"/>
  <c r="AL140" i="80"/>
  <c r="AL42" i="81"/>
  <c r="AL15" i="76"/>
  <c r="AL60" i="80"/>
  <c r="AL114" i="81"/>
  <c r="AL155" i="81"/>
  <c r="AL158" i="80"/>
  <c r="AL16" i="80"/>
  <c r="AL8" i="76"/>
  <c r="AL33" i="80"/>
  <c r="AL20" i="81"/>
  <c r="AL113" i="80"/>
  <c r="AL41" i="81"/>
  <c r="AL6" i="76"/>
  <c r="AL65" i="81"/>
  <c r="AL120" i="80"/>
  <c r="AL32" i="76"/>
  <c r="AL132" i="81"/>
  <c r="AL15" i="80"/>
  <c r="AL10" i="80"/>
  <c r="AL5" i="76"/>
  <c r="AL74" i="80"/>
  <c r="AL115" i="81"/>
  <c r="AL102" i="80"/>
  <c r="AL34" i="76"/>
  <c r="AL83" i="80"/>
  <c r="AL154" i="80"/>
  <c r="AL10" i="81"/>
  <c r="AL77" i="80"/>
  <c r="AL12" i="76"/>
  <c r="AL7" i="81"/>
  <c r="AL36" i="76"/>
  <c r="AL9" i="80"/>
  <c r="AL146" i="80"/>
  <c r="AL16" i="81"/>
  <c r="AL81" i="80"/>
  <c r="AL52" i="81"/>
  <c r="AL11" i="76"/>
  <c r="AL161" i="80"/>
  <c r="AL66" i="80"/>
  <c r="AL36" i="80"/>
  <c r="AL71" i="81"/>
  <c r="AL20" i="76"/>
  <c r="AM64" i="80"/>
  <c r="AM167" i="80"/>
  <c r="AM123" i="80"/>
  <c r="AM92" i="80"/>
  <c r="AM13" i="80"/>
  <c r="AM159" i="80"/>
  <c r="AM34" i="80"/>
  <c r="AM31" i="76"/>
  <c r="AM17" i="80"/>
  <c r="AM93" i="80"/>
  <c r="AM164" i="80"/>
  <c r="AM136" i="80"/>
  <c r="AM44" i="80"/>
  <c r="AM170" i="80"/>
  <c r="AM26" i="80"/>
  <c r="AM28" i="76"/>
  <c r="AM65" i="80"/>
  <c r="AM5" i="76"/>
  <c r="AM133" i="80"/>
  <c r="AM66" i="80"/>
  <c r="AM81" i="80"/>
  <c r="AM101" i="80"/>
  <c r="AM94" i="80"/>
  <c r="AM104" i="80"/>
  <c r="AM98" i="80"/>
  <c r="AM129" i="80"/>
  <c r="AM120" i="80"/>
  <c r="AM14" i="80"/>
  <c r="AM71" i="80"/>
  <c r="AM21" i="76"/>
  <c r="AM6" i="80"/>
  <c r="AM69" i="80"/>
  <c r="AM21" i="80"/>
  <c r="AM95" i="80"/>
  <c r="AM53" i="80"/>
  <c r="AM5" i="80"/>
  <c r="AM121" i="80"/>
  <c r="AM90" i="80"/>
  <c r="AM32" i="76"/>
  <c r="AM54" i="80"/>
  <c r="AM47" i="80"/>
  <c r="AM36" i="76"/>
  <c r="AM20" i="80"/>
  <c r="AM141" i="80"/>
  <c r="J22" i="81"/>
  <c r="J18" i="81"/>
  <c r="J30" i="81"/>
  <c r="J19" i="81"/>
  <c r="J13" i="81"/>
  <c r="J31" i="81"/>
  <c r="J7" i="81"/>
  <c r="J25" i="81"/>
  <c r="J26" i="81"/>
  <c r="J20" i="81"/>
  <c r="J28" i="81"/>
  <c r="J8" i="81"/>
  <c r="J34" i="81"/>
  <c r="J9" i="81"/>
  <c r="J27" i="81"/>
  <c r="J12" i="81"/>
  <c r="J21" i="81"/>
  <c r="J24" i="81"/>
  <c r="J32" i="81"/>
  <c r="J16" i="81"/>
  <c r="J23" i="81"/>
  <c r="J33" i="81"/>
  <c r="J17" i="81"/>
  <c r="J15" i="81"/>
  <c r="J11" i="81"/>
  <c r="J5" i="81"/>
  <c r="J14" i="81"/>
  <c r="J29" i="81"/>
  <c r="J10" i="81"/>
  <c r="J6" i="81"/>
  <c r="AM56" i="80"/>
  <c r="AM83" i="80"/>
  <c r="AM151" i="80"/>
  <c r="AM148" i="80"/>
  <c r="AM17" i="76"/>
  <c r="AM31" i="80"/>
  <c r="AM62" i="80"/>
  <c r="AM7" i="80"/>
  <c r="AM27" i="76"/>
  <c r="AM96" i="80"/>
  <c r="AM34" i="76"/>
  <c r="AM140" i="80"/>
  <c r="AM42" i="76"/>
  <c r="AM35" i="76"/>
  <c r="AM24" i="80"/>
  <c r="AM116" i="80"/>
  <c r="AM40" i="76"/>
  <c r="AM108" i="80"/>
  <c r="AM33" i="76"/>
  <c r="AM138" i="80"/>
  <c r="AM39" i="76"/>
  <c r="AM106" i="80"/>
  <c r="AM88" i="80"/>
  <c r="AM20" i="76"/>
  <c r="AM109" i="80"/>
  <c r="AM35" i="80"/>
  <c r="AM102" i="80"/>
  <c r="AM26" i="76"/>
  <c r="AM97" i="80"/>
  <c r="AM11" i="76"/>
  <c r="AM33" i="80"/>
  <c r="AM68" i="80"/>
  <c r="AM172" i="80"/>
  <c r="AM19" i="80"/>
  <c r="AM152" i="80"/>
  <c r="AM99" i="80"/>
  <c r="AM74" i="80"/>
  <c r="AM7" i="76"/>
  <c r="AM9" i="76"/>
  <c r="AM25" i="76"/>
  <c r="AM10" i="76"/>
  <c r="AM47" i="76"/>
  <c r="AM44" i="76"/>
  <c r="AM144" i="80"/>
  <c r="AM132" i="80"/>
  <c r="AM12" i="76"/>
  <c r="AM107" i="80"/>
  <c r="AM22" i="80"/>
  <c r="AM70" i="80"/>
  <c r="AM126" i="80"/>
  <c r="AM29" i="80"/>
  <c r="AM58" i="80"/>
  <c r="AM155" i="80"/>
  <c r="AM142" i="80"/>
  <c r="AM77" i="80"/>
  <c r="AM112" i="80"/>
  <c r="AM103" i="80"/>
  <c r="AM125" i="80"/>
  <c r="AM15" i="80"/>
  <c r="AM51" i="80"/>
  <c r="AM15" i="76"/>
  <c r="AM14" i="76"/>
  <c r="AM162" i="80"/>
  <c r="AM91" i="80"/>
  <c r="AM8" i="76"/>
  <c r="AM37" i="80"/>
  <c r="AM86" i="80"/>
  <c r="AM46" i="80"/>
  <c r="AM10" i="80"/>
  <c r="AM13" i="76"/>
  <c r="AM28" i="80"/>
  <c r="AM63" i="80"/>
  <c r="AM37" i="76"/>
  <c r="AM84" i="80"/>
  <c r="AM76" i="80"/>
  <c r="AM46" i="76"/>
  <c r="AM11" i="80"/>
  <c r="AM30" i="80"/>
  <c r="AM50" i="76"/>
  <c r="AM145" i="80"/>
  <c r="AM40" i="80"/>
  <c r="AM73" i="80"/>
  <c r="AM27" i="80"/>
  <c r="AM6" i="76"/>
  <c r="AM19" i="76"/>
  <c r="AM149" i="80"/>
  <c r="AM16" i="80"/>
  <c r="AM50" i="80"/>
  <c r="AM43" i="80"/>
  <c r="AM128" i="80"/>
  <c r="AM111" i="80"/>
  <c r="AM157" i="80"/>
  <c r="AM75" i="80"/>
  <c r="AM134" i="80"/>
  <c r="AM115" i="80"/>
  <c r="AM110" i="80"/>
  <c r="AM22" i="76"/>
  <c r="AM118" i="80"/>
  <c r="AM72" i="80"/>
  <c r="AM23" i="76"/>
  <c r="AM30" i="76"/>
  <c r="AM41" i="76"/>
  <c r="AM38" i="76"/>
  <c r="AM25" i="80"/>
  <c r="AM113" i="80"/>
  <c r="AM51" i="76"/>
  <c r="AM29" i="76"/>
  <c r="AM49" i="80"/>
  <c r="AM60" i="80"/>
  <c r="AM23" i="80"/>
  <c r="AM24" i="76"/>
  <c r="AM48" i="76"/>
  <c r="AM87" i="80"/>
  <c r="AM153" i="80"/>
  <c r="AM82" i="80"/>
  <c r="AM9" i="80"/>
  <c r="AM79" i="80"/>
  <c r="AM36" i="80"/>
  <c r="AM16" i="76"/>
  <c r="AM150" i="80"/>
  <c r="AM49" i="76"/>
  <c r="AM43" i="76"/>
  <c r="AM18" i="76"/>
  <c r="AJ60" i="71"/>
  <c r="AP27" i="77"/>
  <c r="AL27" i="77"/>
  <c r="AR27" i="77"/>
  <c r="AV27" i="77"/>
  <c r="BD27" i="77"/>
  <c r="AN27" i="77"/>
  <c r="BB27" i="77"/>
  <c r="AZ27" i="77"/>
  <c r="AT27" i="77"/>
  <c r="AX27" i="77"/>
  <c r="AJ27" i="77"/>
  <c r="AH27" i="77"/>
  <c r="AD28" i="77"/>
  <c r="AT60" i="71"/>
  <c r="AK140" i="73"/>
  <c r="BC155" i="73"/>
  <c r="AK155" i="73"/>
  <c r="BA21" i="64"/>
  <c r="AU21" i="64"/>
  <c r="AY21" i="64"/>
  <c r="AK21" i="64"/>
  <c r="AW21" i="64"/>
  <c r="AO21" i="64"/>
  <c r="BC21" i="64"/>
  <c r="AM21" i="64"/>
  <c r="AI21" i="64"/>
  <c r="AQ21" i="64"/>
  <c r="AS21" i="64"/>
  <c r="AG21" i="64"/>
  <c r="AM36" i="67"/>
  <c r="AM36" i="83" s="1"/>
  <c r="AQ36" i="67"/>
  <c r="AQ36" i="83" s="1"/>
  <c r="BC36" i="67"/>
  <c r="BC36" i="83" s="1"/>
  <c r="AK36" i="67"/>
  <c r="AK36" i="83" s="1"/>
  <c r="AU36" i="67"/>
  <c r="AU36" i="83" s="1"/>
  <c r="AW36" i="67"/>
  <c r="AW36" i="83" s="1"/>
  <c r="AI36" i="67"/>
  <c r="AI36" i="83" s="1"/>
  <c r="AY36" i="67"/>
  <c r="AY36" i="83" s="1"/>
  <c r="BA36" i="67"/>
  <c r="BA36" i="83" s="1"/>
  <c r="AS36" i="67"/>
  <c r="AS36" i="83" s="1"/>
  <c r="AO36" i="67"/>
  <c r="AO36" i="83" s="1"/>
  <c r="AD37" i="67"/>
  <c r="AG36" i="67"/>
  <c r="AG36" i="83" s="1"/>
  <c r="AG36" i="71"/>
  <c r="AU36" i="71"/>
  <c r="AW36" i="71"/>
  <c r="AO36" i="71"/>
  <c r="BA36" i="71"/>
  <c r="BC36" i="71"/>
  <c r="AI36" i="71"/>
  <c r="AS36" i="71"/>
  <c r="AM36" i="71"/>
  <c r="AK36" i="71"/>
  <c r="AQ36" i="71"/>
  <c r="AY36" i="71"/>
  <c r="BE20" i="63"/>
  <c r="AL60" i="71"/>
  <c r="AM4" i="79"/>
  <c r="S3" i="79" s="1"/>
  <c r="AM5" i="79"/>
  <c r="S4" i="79" s="1"/>
  <c r="BF26" i="77"/>
  <c r="BE20" i="73"/>
  <c r="AG140" i="73"/>
  <c r="AU140" i="73"/>
  <c r="AM21" i="67"/>
  <c r="AM21" i="83" s="1"/>
  <c r="AO21" i="67"/>
  <c r="AO21" i="83" s="1"/>
  <c r="BA21" i="67"/>
  <c r="BA21" i="83" s="1"/>
  <c r="AS21" i="67"/>
  <c r="AS21" i="83" s="1"/>
  <c r="BC21" i="67"/>
  <c r="BC21" i="83" s="1"/>
  <c r="AI21" i="67"/>
  <c r="AI21" i="83" s="1"/>
  <c r="AK21" i="67"/>
  <c r="AK21" i="83" s="1"/>
  <c r="AY21" i="67"/>
  <c r="AY21" i="83" s="1"/>
  <c r="AU21" i="67"/>
  <c r="AU21" i="83" s="1"/>
  <c r="AQ21" i="67"/>
  <c r="AQ21" i="83" s="1"/>
  <c r="AW21" i="67"/>
  <c r="AW21" i="83" s="1"/>
  <c r="AG21" i="67"/>
  <c r="AG21" i="83" s="1"/>
  <c r="AD22" i="67"/>
  <c r="AW142" i="73"/>
  <c r="AQ142" i="73"/>
  <c r="AU142" i="73"/>
  <c r="AY142" i="73"/>
  <c r="AM142" i="73"/>
  <c r="BC142" i="73"/>
  <c r="AI142" i="73"/>
  <c r="AG142" i="73"/>
  <c r="AO142" i="73"/>
  <c r="AK142" i="73"/>
  <c r="AS142" i="73"/>
  <c r="BA142" i="73"/>
  <c r="AZ60" i="71"/>
  <c r="AH60" i="71"/>
  <c r="AI155" i="73"/>
  <c r="AQ155" i="73"/>
  <c r="BE20" i="64"/>
  <c r="BD60" i="71"/>
  <c r="AI21" i="63"/>
  <c r="AY21" i="63"/>
  <c r="BC21" i="63"/>
  <c r="AK21" i="63"/>
  <c r="AU21" i="63"/>
  <c r="AO21" i="63"/>
  <c r="AQ21" i="63"/>
  <c r="AW21" i="63"/>
  <c r="AS21" i="63"/>
  <c r="AM21" i="63"/>
  <c r="BA21" i="63"/>
  <c r="AG21" i="63"/>
  <c r="BE157" i="73"/>
  <c r="AP60" i="71"/>
  <c r="AS21" i="73"/>
  <c r="AM21" i="73"/>
  <c r="AQ21" i="73"/>
  <c r="BC21" i="73"/>
  <c r="AY21" i="73"/>
  <c r="AW21" i="73"/>
  <c r="AI21" i="73"/>
  <c r="AK21" i="73"/>
  <c r="AD22" i="73"/>
  <c r="AO21" i="73"/>
  <c r="AU21" i="73"/>
  <c r="BA21" i="73"/>
  <c r="AG21" i="73"/>
  <c r="AI140" i="73"/>
  <c r="BE20" i="67"/>
  <c r="BB60" i="71"/>
  <c r="AO155" i="73"/>
  <c r="BA155" i="73"/>
  <c r="AU36" i="63"/>
  <c r="AY36" i="63"/>
  <c r="AO36" i="63"/>
  <c r="AM36" i="63"/>
  <c r="AK36" i="63"/>
  <c r="AS36" i="63"/>
  <c r="AQ36" i="63"/>
  <c r="AI36" i="63"/>
  <c r="AW36" i="63"/>
  <c r="BA36" i="63"/>
  <c r="BC36" i="63"/>
  <c r="AG36" i="63"/>
  <c r="BE35" i="67"/>
  <c r="AI158" i="73"/>
  <c r="BA158" i="73"/>
  <c r="AS158" i="73"/>
  <c r="AO158" i="73"/>
  <c r="AK158" i="73"/>
  <c r="AW158" i="73"/>
  <c r="BC158" i="73"/>
  <c r="AU158" i="73"/>
  <c r="AM158" i="73"/>
  <c r="AY158" i="73"/>
  <c r="AQ158" i="73"/>
  <c r="AG158" i="73"/>
  <c r="AY140" i="73"/>
  <c r="AQ140" i="73"/>
  <c r="AY36" i="73"/>
  <c r="AS36" i="73"/>
  <c r="AK36" i="73"/>
  <c r="BA36" i="73"/>
  <c r="AU36" i="73"/>
  <c r="AI36" i="73"/>
  <c r="AO36" i="73"/>
  <c r="AM36" i="73"/>
  <c r="AD37" i="73"/>
  <c r="AW36" i="73"/>
  <c r="BC36" i="73"/>
  <c r="AQ36" i="73"/>
  <c r="AG36" i="73"/>
  <c r="BE35" i="63"/>
  <c r="BA140" i="73"/>
  <c r="BC140" i="73"/>
  <c r="AN60" i="71"/>
  <c r="AM36" i="70"/>
  <c r="AW36" i="70"/>
  <c r="AS36" i="70"/>
  <c r="AK36" i="70"/>
  <c r="BC36" i="70"/>
  <c r="AO36" i="70"/>
  <c r="AY36" i="70"/>
  <c r="AQ36" i="70"/>
  <c r="BA36" i="70"/>
  <c r="AU36" i="70"/>
  <c r="AI36" i="70"/>
  <c r="AG36" i="70"/>
  <c r="AD37" i="70"/>
  <c r="AY21" i="71"/>
  <c r="AW21" i="71"/>
  <c r="AI21" i="71"/>
  <c r="AQ21" i="71"/>
  <c r="AU21" i="71"/>
  <c r="BC21" i="71"/>
  <c r="AO21" i="71"/>
  <c r="AM21" i="71"/>
  <c r="AS21" i="71"/>
  <c r="AK21" i="71"/>
  <c r="BA21" i="71"/>
  <c r="AG21" i="71"/>
  <c r="AY155" i="73"/>
  <c r="AX48" i="77"/>
  <c r="AP48" i="77"/>
  <c r="AL48" i="77"/>
  <c r="AJ48" i="77"/>
  <c r="AR48" i="77"/>
  <c r="BD48" i="77"/>
  <c r="AT48" i="77"/>
  <c r="AZ48" i="77"/>
  <c r="AN48" i="77"/>
  <c r="AV48" i="77"/>
  <c r="BB48" i="77"/>
  <c r="AH48" i="77"/>
  <c r="AD49" i="77"/>
  <c r="BE95" i="73"/>
  <c r="AO140" i="73"/>
  <c r="AW140" i="73"/>
  <c r="BE154" i="73"/>
  <c r="AR60" i="71"/>
  <c r="BE35" i="70"/>
  <c r="AQ21" i="70"/>
  <c r="AY21" i="70"/>
  <c r="BA21" i="70"/>
  <c r="AO21" i="70"/>
  <c r="AW21" i="70"/>
  <c r="AI21" i="70"/>
  <c r="BC21" i="70"/>
  <c r="AM21" i="70"/>
  <c r="AU21" i="70"/>
  <c r="AS21" i="70"/>
  <c r="AK21" i="70"/>
  <c r="AG21" i="70"/>
  <c r="AD22" i="70"/>
  <c r="BE20" i="71"/>
  <c r="AM155" i="73"/>
  <c r="BF47" i="77"/>
  <c r="BE35" i="71"/>
  <c r="AK96" i="73"/>
  <c r="AI96" i="73"/>
  <c r="AY96" i="73"/>
  <c r="AM96" i="73"/>
  <c r="AS96" i="73"/>
  <c r="AO96" i="73"/>
  <c r="AU96" i="73"/>
  <c r="BA96" i="73"/>
  <c r="AW96" i="73"/>
  <c r="BC96" i="73"/>
  <c r="AQ96" i="73"/>
  <c r="AG96" i="73"/>
  <c r="BC81" i="73"/>
  <c r="AM81" i="73"/>
  <c r="AK81" i="73"/>
  <c r="AQ81" i="73"/>
  <c r="BA81" i="73"/>
  <c r="AO81" i="73"/>
  <c r="AY81" i="73"/>
  <c r="AS81" i="73"/>
  <c r="AU81" i="73"/>
  <c r="AI81" i="73"/>
  <c r="AW81" i="73"/>
  <c r="AG81" i="73"/>
  <c r="BE35" i="64"/>
  <c r="AM140" i="73"/>
  <c r="AV60" i="71"/>
  <c r="BE20" i="70"/>
  <c r="BE35" i="73"/>
  <c r="AG155" i="73"/>
  <c r="AS155" i="73"/>
  <c r="BE139" i="73"/>
  <c r="BF50" i="71"/>
  <c r="E4" i="71" s="1"/>
  <c r="BF53" i="71"/>
  <c r="E7" i="71" s="1"/>
  <c r="BF58" i="71"/>
  <c r="BF54" i="71"/>
  <c r="E8" i="71" s="1"/>
  <c r="BF55" i="71"/>
  <c r="E9" i="71" s="1"/>
  <c r="BF52" i="71"/>
  <c r="E6" i="71" s="1"/>
  <c r="BF59" i="71"/>
  <c r="BF57" i="71"/>
  <c r="BF48" i="71"/>
  <c r="BF49" i="71"/>
  <c r="E3" i="71" s="1"/>
  <c r="BF51" i="71"/>
  <c r="E5" i="71" s="1"/>
  <c r="BE80" i="73"/>
  <c r="AX60" i="71"/>
  <c r="AM36" i="64"/>
  <c r="AQ36" i="64"/>
  <c r="BA36" i="64"/>
  <c r="AU36" i="64"/>
  <c r="AO36" i="64"/>
  <c r="AW36" i="64"/>
  <c r="AK36" i="64"/>
  <c r="BC36" i="64"/>
  <c r="AS36" i="64"/>
  <c r="AY36" i="64"/>
  <c r="AI36" i="64"/>
  <c r="AG36" i="64"/>
  <c r="AS140" i="73"/>
  <c r="AW155" i="73"/>
  <c r="AU155" i="73"/>
  <c r="E11" i="84" l="1"/>
  <c r="C88" i="79" a="1"/>
  <c r="C88" i="79" s="1"/>
  <c r="O20" i="76"/>
  <c r="C87" i="79" a="1"/>
  <c r="C87" i="79" s="1"/>
  <c r="C89" i="79" a="1"/>
  <c r="C89" i="79" s="1"/>
  <c r="BB60" i="84"/>
  <c r="AX60" i="84"/>
  <c r="AT60" i="84"/>
  <c r="AJ60" i="84"/>
  <c r="BD60" i="84"/>
  <c r="AP60" i="84"/>
  <c r="AL60" i="84"/>
  <c r="AV60" i="84"/>
  <c r="AZ60" i="84"/>
  <c r="BF52" i="84"/>
  <c r="E6" i="84" s="1"/>
  <c r="BF53" i="84"/>
  <c r="E7" i="84" s="1"/>
  <c r="BF55" i="84"/>
  <c r="E9" i="84" s="1"/>
  <c r="BF56" i="84"/>
  <c r="E10" i="84" s="1"/>
  <c r="BF48" i="84"/>
  <c r="BF59" i="84"/>
  <c r="BF49" i="84"/>
  <c r="E3" i="84" s="1"/>
  <c r="BF50" i="84"/>
  <c r="E4" i="84" s="1"/>
  <c r="BF54" i="84"/>
  <c r="E8" i="84" s="1"/>
  <c r="BF51" i="84"/>
  <c r="E5" i="84" s="1"/>
  <c r="BF58" i="84"/>
  <c r="AH60" i="84"/>
  <c r="BF45" i="84"/>
  <c r="BF30" i="84"/>
  <c r="D12" i="84"/>
  <c r="D13" i="84"/>
  <c r="C2" i="84"/>
  <c r="C3" i="84"/>
  <c r="C4" i="84"/>
  <c r="C5" i="84"/>
  <c r="C6" i="84"/>
  <c r="C7" i="84"/>
  <c r="C8" i="84"/>
  <c r="C9" i="84"/>
  <c r="C11" i="84"/>
  <c r="C10" i="84"/>
  <c r="BE21" i="83"/>
  <c r="BE36" i="83"/>
  <c r="C85" i="79" a="1"/>
  <c r="C85" i="79" s="1"/>
  <c r="C84" i="79" a="1"/>
  <c r="C84" i="79" s="1"/>
  <c r="C83" i="79" a="1"/>
  <c r="C83" i="79" s="1"/>
  <c r="C73" i="79" a="1"/>
  <c r="C73" i="79" s="1"/>
  <c r="C81" i="79" a="1"/>
  <c r="C81" i="79" s="1"/>
  <c r="C80" i="79" a="1"/>
  <c r="C80" i="79" s="1"/>
  <c r="C79" i="79" a="1"/>
  <c r="C79" i="79" s="1"/>
  <c r="C78" i="79" a="1"/>
  <c r="C78" i="79" s="1"/>
  <c r="C77" i="79" a="1"/>
  <c r="C77" i="79" s="1"/>
  <c r="C76" i="79" a="1"/>
  <c r="C76" i="79" s="1"/>
  <c r="C75" i="79" a="1"/>
  <c r="C75" i="79" s="1"/>
  <c r="C74" i="79" a="1"/>
  <c r="C74" i="79" s="1"/>
  <c r="C71" i="79" a="1"/>
  <c r="C71" i="79" s="1"/>
  <c r="C72" i="79" a="1"/>
  <c r="C72" i="79" s="1"/>
  <c r="C69" i="79" a="1"/>
  <c r="C69" i="79" s="1"/>
  <c r="C70" i="79" a="1"/>
  <c r="C70" i="79" s="1"/>
  <c r="C67" i="79" a="1"/>
  <c r="C67" i="79" s="1"/>
  <c r="C68" i="79" a="1"/>
  <c r="C68" i="79" s="1"/>
  <c r="C24" i="79" a="1"/>
  <c r="C24" i="79" s="1"/>
  <c r="C65" i="79" a="1"/>
  <c r="C65" i="79" s="1"/>
  <c r="C66" i="79" a="1"/>
  <c r="C66" i="79" s="1"/>
  <c r="C58" i="79" a="1"/>
  <c r="C58" i="79" s="1"/>
  <c r="C64" i="79" a="1"/>
  <c r="C64" i="79" s="1"/>
  <c r="C63" i="79" a="1"/>
  <c r="C63" i="79" s="1"/>
  <c r="C62" i="79" a="1"/>
  <c r="C62" i="79" s="1"/>
  <c r="C61" i="79" a="1"/>
  <c r="C61" i="79" s="1"/>
  <c r="C60" i="79" a="1"/>
  <c r="C60" i="79" s="1"/>
  <c r="C59" i="79" a="1"/>
  <c r="C59" i="79" s="1"/>
  <c r="C51" i="79" a="1"/>
  <c r="C51" i="79" s="1"/>
  <c r="C57" i="79" a="1"/>
  <c r="C57" i="79" s="1"/>
  <c r="C56" i="79" a="1"/>
  <c r="C56" i="79" s="1"/>
  <c r="C55" i="79" a="1"/>
  <c r="C55" i="79" s="1"/>
  <c r="C54" i="79" a="1"/>
  <c r="C54" i="79" s="1"/>
  <c r="C53" i="79" a="1"/>
  <c r="C53" i="79" s="1"/>
  <c r="C52" i="79" a="1"/>
  <c r="C52" i="79" s="1"/>
  <c r="C22" i="79" a="1"/>
  <c r="C22" i="79" s="1"/>
  <c r="C23" i="79" a="1"/>
  <c r="C23" i="79" s="1"/>
  <c r="C49" i="79" a="1"/>
  <c r="C49" i="79" s="1"/>
  <c r="C50" i="79" a="1"/>
  <c r="C50" i="79" s="1"/>
  <c r="C47" i="79" a="1"/>
  <c r="C47" i="79" s="1"/>
  <c r="C48" i="79" a="1"/>
  <c r="C48" i="79" s="1"/>
  <c r="C20" i="79" a="1"/>
  <c r="C20" i="79" s="1"/>
  <c r="C21" i="79" a="1"/>
  <c r="C21" i="79" s="1"/>
  <c r="C45" i="79" a="1"/>
  <c r="C45" i="79" s="1"/>
  <c r="C46" i="79" a="1"/>
  <c r="C46" i="79" s="1"/>
  <c r="C43" i="79" a="1"/>
  <c r="C43" i="79" s="1"/>
  <c r="C44" i="79" a="1"/>
  <c r="C44" i="79" s="1"/>
  <c r="C18" i="79" a="1"/>
  <c r="C18" i="79" s="1"/>
  <c r="C19" i="79" a="1"/>
  <c r="C19" i="79" s="1"/>
  <c r="C40" i="79" a="1"/>
  <c r="C40" i="79" s="1"/>
  <c r="C42" i="79" a="1"/>
  <c r="C42" i="79" s="1"/>
  <c r="C38" i="79" a="1"/>
  <c r="C38" i="79" s="1"/>
  <c r="C39" i="79" a="1"/>
  <c r="C39" i="79" s="1"/>
  <c r="C16" i="79" a="1"/>
  <c r="C16" i="79" s="1"/>
  <c r="C17" i="79" a="1"/>
  <c r="C17" i="79" s="1"/>
  <c r="C36" i="79" a="1"/>
  <c r="C36" i="79" s="1"/>
  <c r="C37" i="79" a="1"/>
  <c r="C37" i="79" s="1"/>
  <c r="C14" i="79" a="1"/>
  <c r="C14" i="79" s="1"/>
  <c r="C15" i="79" a="1"/>
  <c r="C15" i="79" s="1"/>
  <c r="C33" i="79" a="1"/>
  <c r="C33" i="79" s="1"/>
  <c r="C35" i="79" a="1"/>
  <c r="C35" i="79" s="1"/>
  <c r="C30" i="79" a="1"/>
  <c r="C30" i="79" s="1"/>
  <c r="C31" i="79" a="1"/>
  <c r="C31" i="79" s="1"/>
  <c r="C12" i="79" a="1"/>
  <c r="C12" i="79" s="1"/>
  <c r="C13" i="79" a="1"/>
  <c r="C13" i="79" s="1"/>
  <c r="C28" i="79" a="1"/>
  <c r="C28" i="79" s="1"/>
  <c r="C29" i="79" a="1"/>
  <c r="C29" i="79" s="1"/>
  <c r="C26" i="79" a="1"/>
  <c r="C26" i="79" s="1"/>
  <c r="C27" i="79" a="1"/>
  <c r="C27" i="79" s="1"/>
  <c r="C86" i="79" a="1"/>
  <c r="C86" i="79" s="1"/>
  <c r="C25" i="79" a="1"/>
  <c r="C25" i="79" s="1"/>
  <c r="C10" i="79" a="1"/>
  <c r="C10" i="79" s="1"/>
  <c r="C11" i="79" a="1"/>
  <c r="C11" i="79" s="1"/>
  <c r="C8" i="79" a="1"/>
  <c r="C8" i="79" s="1"/>
  <c r="C9" i="79" a="1"/>
  <c r="C9" i="79" s="1"/>
  <c r="C5" i="79" a="1"/>
  <c r="C5" i="79" s="1"/>
  <c r="C6" i="79" a="1"/>
  <c r="C6" i="79" s="1"/>
  <c r="C41" i="79" a="1"/>
  <c r="C41" i="79" s="1"/>
  <c r="C7" i="79" a="1"/>
  <c r="C7" i="79" s="1"/>
  <c r="C34" i="79" a="1"/>
  <c r="C34" i="79" s="1"/>
  <c r="C4" i="79" a="1"/>
  <c r="C4" i="79" s="1"/>
  <c r="C32" i="79" a="1"/>
  <c r="C32" i="79" s="1"/>
  <c r="C3" i="79" a="1"/>
  <c r="C3" i="79" s="1"/>
  <c r="O35" i="80"/>
  <c r="F11" i="76"/>
  <c r="E11" i="76" s="1"/>
  <c r="F10" i="76"/>
  <c r="H10" i="76" s="1"/>
  <c r="G10" i="76" s="1"/>
  <c r="F5" i="80"/>
  <c r="E5" i="80" s="1"/>
  <c r="F6" i="80"/>
  <c r="H6" i="80" s="1"/>
  <c r="G6" i="80" s="1"/>
  <c r="O35" i="81"/>
  <c r="F12" i="81"/>
  <c r="E12" i="81" s="1"/>
  <c r="F33" i="81"/>
  <c r="E33" i="81" s="1"/>
  <c r="F18" i="81"/>
  <c r="H18" i="81" s="1"/>
  <c r="G18" i="81" s="1"/>
  <c r="F11" i="81"/>
  <c r="H11" i="81" s="1"/>
  <c r="G11" i="81" s="1"/>
  <c r="F18" i="80"/>
  <c r="H18" i="80" s="1"/>
  <c r="G18" i="80" s="1"/>
  <c r="F22" i="81"/>
  <c r="H22" i="81" s="1"/>
  <c r="G22" i="81" s="1"/>
  <c r="F28" i="80"/>
  <c r="H28" i="80" s="1"/>
  <c r="G28" i="80" s="1"/>
  <c r="F18" i="76"/>
  <c r="H18" i="76" s="1"/>
  <c r="G18" i="76" s="1"/>
  <c r="F26" i="80"/>
  <c r="E26" i="80" s="1"/>
  <c r="F13" i="81"/>
  <c r="E13" i="81" s="1"/>
  <c r="F13" i="76"/>
  <c r="E13" i="76" s="1"/>
  <c r="F9" i="80"/>
  <c r="H9" i="80" s="1"/>
  <c r="G9" i="80" s="1"/>
  <c r="F12" i="76"/>
  <c r="E12" i="76" s="1"/>
  <c r="F12" i="80"/>
  <c r="E12" i="80" s="1"/>
  <c r="F7" i="76"/>
  <c r="E7" i="76" s="1"/>
  <c r="F10" i="81"/>
  <c r="H10" i="81" s="1"/>
  <c r="G10" i="81" s="1"/>
  <c r="F34" i="81"/>
  <c r="E34" i="81" s="1"/>
  <c r="F31" i="80"/>
  <c r="H31" i="80" s="1"/>
  <c r="G31" i="80" s="1"/>
  <c r="F13" i="80"/>
  <c r="E13" i="80" s="1"/>
  <c r="F10" i="80"/>
  <c r="H10" i="80" s="1"/>
  <c r="G10" i="80" s="1"/>
  <c r="F16" i="76"/>
  <c r="E16" i="76" s="1"/>
  <c r="F7" i="81"/>
  <c r="H7" i="81" s="1"/>
  <c r="G7" i="81" s="1"/>
  <c r="F26" i="81"/>
  <c r="E26" i="81" s="1"/>
  <c r="F17" i="80"/>
  <c r="E17" i="80" s="1"/>
  <c r="F22" i="80"/>
  <c r="E22" i="80" s="1"/>
  <c r="F7" i="80"/>
  <c r="E7" i="80" s="1"/>
  <c r="F17" i="76"/>
  <c r="E17" i="76" s="1"/>
  <c r="F8" i="81"/>
  <c r="E8" i="81" s="1"/>
  <c r="F23" i="81"/>
  <c r="E23" i="81" s="1"/>
  <c r="F29" i="80"/>
  <c r="E29" i="80" s="1"/>
  <c r="F19" i="80"/>
  <c r="E19" i="80" s="1"/>
  <c r="F20" i="80"/>
  <c r="H20" i="80" s="1"/>
  <c r="G20" i="80" s="1"/>
  <c r="F6" i="76"/>
  <c r="H6" i="76" s="1"/>
  <c r="G6" i="76" s="1"/>
  <c r="F5" i="81"/>
  <c r="H5" i="81" s="1"/>
  <c r="G5" i="81" s="1"/>
  <c r="F6" i="81"/>
  <c r="E6" i="81" s="1"/>
  <c r="F11" i="80"/>
  <c r="E11" i="80" s="1"/>
  <c r="F34" i="80"/>
  <c r="E34" i="80" s="1"/>
  <c r="F19" i="76"/>
  <c r="E19" i="76" s="1"/>
  <c r="F14" i="76"/>
  <c r="H14" i="76" s="1"/>
  <c r="G14" i="76" s="1"/>
  <c r="F25" i="81"/>
  <c r="H25" i="81" s="1"/>
  <c r="G25" i="81" s="1"/>
  <c r="F30" i="81"/>
  <c r="H30" i="81" s="1"/>
  <c r="G30" i="81" s="1"/>
  <c r="F24" i="80"/>
  <c r="H24" i="80" s="1"/>
  <c r="G24" i="80" s="1"/>
  <c r="F15" i="80"/>
  <c r="H15" i="80" s="1"/>
  <c r="G15" i="80" s="1"/>
  <c r="F14" i="80"/>
  <c r="E14" i="80" s="1"/>
  <c r="F21" i="81"/>
  <c r="H21" i="81" s="1"/>
  <c r="G21" i="81" s="1"/>
  <c r="F19" i="81"/>
  <c r="H19" i="81" s="1"/>
  <c r="G19" i="81" s="1"/>
  <c r="F8" i="80"/>
  <c r="E8" i="80" s="1"/>
  <c r="F33" i="80"/>
  <c r="E33" i="80" s="1"/>
  <c r="F29" i="81"/>
  <c r="E29" i="81" s="1"/>
  <c r="S5" i="79"/>
  <c r="F23" i="80"/>
  <c r="E23" i="80" s="1"/>
  <c r="F27" i="80"/>
  <c r="H27" i="80" s="1"/>
  <c r="G27" i="80" s="1"/>
  <c r="F30" i="80"/>
  <c r="H30" i="80" s="1"/>
  <c r="G30" i="80" s="1"/>
  <c r="F25" i="80"/>
  <c r="E25" i="80" s="1"/>
  <c r="F21" i="80"/>
  <c r="H21" i="80" s="1"/>
  <c r="G21" i="80" s="1"/>
  <c r="F31" i="81"/>
  <c r="H31" i="81" s="1"/>
  <c r="G31" i="81" s="1"/>
  <c r="F14" i="81"/>
  <c r="E14" i="81" s="1"/>
  <c r="F28" i="81"/>
  <c r="E28" i="81" s="1"/>
  <c r="F9" i="81"/>
  <c r="E9" i="81" s="1"/>
  <c r="F16" i="81"/>
  <c r="E16" i="81" s="1"/>
  <c r="F20" i="81"/>
  <c r="H20" i="81" s="1"/>
  <c r="G20" i="81" s="1"/>
  <c r="F17" i="81"/>
  <c r="E17" i="81" s="1"/>
  <c r="F32" i="81"/>
  <c r="E32" i="81" s="1"/>
  <c r="F32" i="80"/>
  <c r="H32" i="80" s="1"/>
  <c r="G32" i="80" s="1"/>
  <c r="F16" i="80"/>
  <c r="H16" i="80" s="1"/>
  <c r="G16" i="80" s="1"/>
  <c r="F15" i="81"/>
  <c r="E15" i="81" s="1"/>
  <c r="F27" i="81"/>
  <c r="E27" i="81" s="1"/>
  <c r="F24" i="81"/>
  <c r="E24" i="81" s="1"/>
  <c r="F8" i="76"/>
  <c r="E8" i="76" s="1"/>
  <c r="F5" i="76"/>
  <c r="H5" i="76" s="1"/>
  <c r="G5" i="76" s="1"/>
  <c r="F9" i="76"/>
  <c r="H9" i="76" s="1"/>
  <c r="G9" i="76" s="1"/>
  <c r="F15" i="76"/>
  <c r="H15" i="76" s="1"/>
  <c r="G15" i="76" s="1"/>
  <c r="I5" i="81"/>
  <c r="L5" i="81"/>
  <c r="K5" i="81" s="1"/>
  <c r="L24" i="81"/>
  <c r="K24" i="81" s="1"/>
  <c r="I24" i="81"/>
  <c r="I20" i="81"/>
  <c r="L20" i="81"/>
  <c r="K20" i="81" s="1"/>
  <c r="L18" i="81"/>
  <c r="K18" i="81" s="1"/>
  <c r="I18" i="81"/>
  <c r="L11" i="81"/>
  <c r="K11" i="81" s="1"/>
  <c r="I11" i="81"/>
  <c r="L21" i="81"/>
  <c r="K21" i="81" s="1"/>
  <c r="I21" i="81"/>
  <c r="L26" i="81"/>
  <c r="K26" i="81" s="1"/>
  <c r="I26" i="81"/>
  <c r="L22" i="81"/>
  <c r="K22" i="81" s="1"/>
  <c r="I22" i="81"/>
  <c r="L15" i="81"/>
  <c r="K15" i="81" s="1"/>
  <c r="I15" i="81"/>
  <c r="I12" i="81"/>
  <c r="L12" i="81"/>
  <c r="K12" i="81" s="1"/>
  <c r="I25" i="81"/>
  <c r="L25" i="81"/>
  <c r="K25" i="81" s="1"/>
  <c r="J11" i="80"/>
  <c r="J27" i="80"/>
  <c r="J15" i="80"/>
  <c r="J29" i="80"/>
  <c r="J32" i="80"/>
  <c r="J22" i="80"/>
  <c r="J28" i="80"/>
  <c r="J13" i="80"/>
  <c r="J34" i="80"/>
  <c r="J9" i="80"/>
  <c r="J8" i="80"/>
  <c r="J17" i="80"/>
  <c r="J12" i="80"/>
  <c r="J7" i="80"/>
  <c r="J14" i="80"/>
  <c r="J5" i="80"/>
  <c r="J19" i="80"/>
  <c r="J10" i="80"/>
  <c r="J30" i="80"/>
  <c r="J33" i="80"/>
  <c r="J21" i="80"/>
  <c r="J31" i="80"/>
  <c r="J20" i="80"/>
  <c r="J6" i="80"/>
  <c r="J26" i="80"/>
  <c r="J18" i="80"/>
  <c r="J24" i="80"/>
  <c r="J25" i="80"/>
  <c r="J23" i="80"/>
  <c r="J16" i="80"/>
  <c r="I17" i="81"/>
  <c r="L17" i="81"/>
  <c r="K17" i="81" s="1"/>
  <c r="L27" i="81"/>
  <c r="K27" i="81" s="1"/>
  <c r="I27" i="81"/>
  <c r="I7" i="81"/>
  <c r="L7" i="81"/>
  <c r="K7" i="81" s="1"/>
  <c r="I6" i="81"/>
  <c r="L6" i="81"/>
  <c r="K6" i="81" s="1"/>
  <c r="I33" i="81"/>
  <c r="L33" i="81"/>
  <c r="K33" i="81" s="1"/>
  <c r="I9" i="81"/>
  <c r="L9" i="81"/>
  <c r="K9" i="81" s="1"/>
  <c r="L31" i="81"/>
  <c r="K31" i="81" s="1"/>
  <c r="I31" i="81"/>
  <c r="J17" i="76"/>
  <c r="J13" i="76"/>
  <c r="J19" i="76"/>
  <c r="J15" i="76"/>
  <c r="J12" i="76"/>
  <c r="J8" i="76"/>
  <c r="J16" i="76"/>
  <c r="J14" i="76"/>
  <c r="J9" i="76"/>
  <c r="J18" i="76"/>
  <c r="J6" i="76"/>
  <c r="J7" i="76"/>
  <c r="J11" i="76"/>
  <c r="J5" i="76"/>
  <c r="J10" i="76"/>
  <c r="L10" i="81"/>
  <c r="K10" i="81" s="1"/>
  <c r="I10" i="81"/>
  <c r="L23" i="81"/>
  <c r="K23" i="81" s="1"/>
  <c r="I23" i="81"/>
  <c r="I34" i="81"/>
  <c r="L34" i="81"/>
  <c r="K34" i="81" s="1"/>
  <c r="L13" i="81"/>
  <c r="K13" i="81" s="1"/>
  <c r="I13" i="81"/>
  <c r="I29" i="81"/>
  <c r="L29" i="81"/>
  <c r="K29" i="81" s="1"/>
  <c r="L16" i="81"/>
  <c r="K16" i="81" s="1"/>
  <c r="I16" i="81"/>
  <c r="L8" i="81"/>
  <c r="K8" i="81" s="1"/>
  <c r="I8" i="81"/>
  <c r="L19" i="81"/>
  <c r="K19" i="81" s="1"/>
  <c r="I19" i="81"/>
  <c r="I14" i="81"/>
  <c r="L14" i="81"/>
  <c r="K14" i="81" s="1"/>
  <c r="I32" i="81"/>
  <c r="L32" i="81"/>
  <c r="K32" i="81" s="1"/>
  <c r="I28" i="81"/>
  <c r="L28" i="81"/>
  <c r="K28" i="81" s="1"/>
  <c r="L30" i="81"/>
  <c r="K30" i="81" s="1"/>
  <c r="I30" i="81"/>
  <c r="BE36" i="64"/>
  <c r="BE36" i="73"/>
  <c r="AG156" i="73"/>
  <c r="AU156" i="73"/>
  <c r="BC22" i="73"/>
  <c r="AU22" i="73"/>
  <c r="AO22" i="73"/>
  <c r="BA22" i="73"/>
  <c r="AW22" i="73"/>
  <c r="AM22" i="73"/>
  <c r="AS22" i="73"/>
  <c r="AG22" i="73"/>
  <c r="AY22" i="73"/>
  <c r="AK22" i="73"/>
  <c r="AI22" i="73"/>
  <c r="AD23" i="73"/>
  <c r="AQ22" i="73"/>
  <c r="AS141" i="73"/>
  <c r="BE36" i="71"/>
  <c r="BF27" i="77"/>
  <c r="AO82" i="73"/>
  <c r="AM82" i="73"/>
  <c r="BA82" i="73"/>
  <c r="AQ82" i="73"/>
  <c r="BC82" i="73"/>
  <c r="AI82" i="73"/>
  <c r="AK82" i="73"/>
  <c r="AW82" i="73"/>
  <c r="AG82" i="73"/>
  <c r="AY82" i="73"/>
  <c r="AU82" i="73"/>
  <c r="AS82" i="73"/>
  <c r="AQ156" i="73"/>
  <c r="BA156" i="73"/>
  <c r="BE36" i="63"/>
  <c r="AK141" i="73"/>
  <c r="BE81" i="73"/>
  <c r="AJ49" i="77"/>
  <c r="AL49" i="77"/>
  <c r="AN49" i="77"/>
  <c r="BB49" i="77"/>
  <c r="AZ49" i="77"/>
  <c r="AP49" i="77"/>
  <c r="AX49" i="77"/>
  <c r="BD49" i="77"/>
  <c r="AR49" i="77"/>
  <c r="AV49" i="77"/>
  <c r="AT49" i="77"/>
  <c r="AH49" i="77"/>
  <c r="AD50" i="77"/>
  <c r="BE21" i="71"/>
  <c r="BC156" i="73"/>
  <c r="AK156" i="73"/>
  <c r="AY37" i="63"/>
  <c r="BA37" i="63"/>
  <c r="AM37" i="63"/>
  <c r="AO37" i="63"/>
  <c r="AU37" i="63"/>
  <c r="AQ37" i="63"/>
  <c r="BC37" i="63"/>
  <c r="AI37" i="63"/>
  <c r="AW37" i="63"/>
  <c r="AK37" i="63"/>
  <c r="AS37" i="63"/>
  <c r="AG37" i="63"/>
  <c r="AI141" i="73"/>
  <c r="AM37" i="64"/>
  <c r="BA37" i="64"/>
  <c r="AQ37" i="64"/>
  <c r="AO37" i="64"/>
  <c r="AK37" i="64"/>
  <c r="AS37" i="64"/>
  <c r="BC37" i="64"/>
  <c r="AY37" i="64"/>
  <c r="AI37" i="64"/>
  <c r="AU37" i="64"/>
  <c r="AW37" i="64"/>
  <c r="AG37" i="64"/>
  <c r="AI97" i="73"/>
  <c r="AO97" i="73"/>
  <c r="AU97" i="73"/>
  <c r="AM97" i="73"/>
  <c r="BA97" i="73"/>
  <c r="AW97" i="73"/>
  <c r="AS97" i="73"/>
  <c r="BC97" i="73"/>
  <c r="AY97" i="73"/>
  <c r="AK97" i="73"/>
  <c r="AQ97" i="73"/>
  <c r="AG97" i="73"/>
  <c r="BF48" i="77"/>
  <c r="AY22" i="71"/>
  <c r="BC22" i="71"/>
  <c r="AS22" i="71"/>
  <c r="AI22" i="71"/>
  <c r="AU22" i="71"/>
  <c r="AK22" i="71"/>
  <c r="AW22" i="71"/>
  <c r="AM22" i="71"/>
  <c r="AQ22" i="71"/>
  <c r="AO22" i="71"/>
  <c r="AG22" i="71"/>
  <c r="BA22" i="71"/>
  <c r="AW156" i="73"/>
  <c r="AS156" i="73"/>
  <c r="AW141" i="73"/>
  <c r="AY22" i="67"/>
  <c r="AY22" i="83" s="1"/>
  <c r="BC22" i="67"/>
  <c r="BC22" i="83" s="1"/>
  <c r="AM22" i="67"/>
  <c r="AM22" i="83" s="1"/>
  <c r="AM30" i="83" s="1"/>
  <c r="AS22" i="67"/>
  <c r="AS22" i="83" s="1"/>
  <c r="AK22" i="67"/>
  <c r="AK22" i="83" s="1"/>
  <c r="AU22" i="67"/>
  <c r="AU22" i="83" s="1"/>
  <c r="BA22" i="67"/>
  <c r="BA22" i="83" s="1"/>
  <c r="AO22" i="67"/>
  <c r="AO22" i="83" s="1"/>
  <c r="AW22" i="67"/>
  <c r="AW22" i="83" s="1"/>
  <c r="AW30" i="83" s="1"/>
  <c r="AQ22" i="67"/>
  <c r="AQ22" i="83" s="1"/>
  <c r="AI22" i="67"/>
  <c r="AI22" i="83" s="1"/>
  <c r="AD23" i="67"/>
  <c r="AG22" i="67"/>
  <c r="AG22" i="83" s="1"/>
  <c r="BE140" i="73"/>
  <c r="BF60" i="71"/>
  <c r="E2" i="71"/>
  <c r="BE96" i="73"/>
  <c r="AS37" i="70"/>
  <c r="AW37" i="70"/>
  <c r="AQ37" i="70"/>
  <c r="AK37" i="70"/>
  <c r="BC37" i="70"/>
  <c r="BA37" i="70"/>
  <c r="AM37" i="70"/>
  <c r="AY37" i="70"/>
  <c r="AU37" i="70"/>
  <c r="AO37" i="70"/>
  <c r="AG37" i="70"/>
  <c r="AI37" i="70"/>
  <c r="AD38" i="70"/>
  <c r="AM37" i="73"/>
  <c r="AI37" i="73"/>
  <c r="BC37" i="73"/>
  <c r="AQ37" i="73"/>
  <c r="AK37" i="73"/>
  <c r="AY37" i="73"/>
  <c r="AS37" i="73"/>
  <c r="AG37" i="73"/>
  <c r="BA37" i="73"/>
  <c r="AO37" i="73"/>
  <c r="AD38" i="73"/>
  <c r="AW37" i="73"/>
  <c r="AU37" i="73"/>
  <c r="AY156" i="73"/>
  <c r="BE21" i="73"/>
  <c r="AG141" i="73"/>
  <c r="AY141" i="73"/>
  <c r="AM143" i="73"/>
  <c r="AU143" i="73"/>
  <c r="AQ143" i="73"/>
  <c r="BC143" i="73"/>
  <c r="AI143" i="73"/>
  <c r="AY143" i="73"/>
  <c r="AS143" i="73"/>
  <c r="AW143" i="73"/>
  <c r="AG143" i="73"/>
  <c r="AO143" i="73"/>
  <c r="BA143" i="73"/>
  <c r="AK143" i="73"/>
  <c r="BE21" i="67"/>
  <c r="AG37" i="71"/>
  <c r="AO37" i="71"/>
  <c r="AI37" i="71"/>
  <c r="AU37" i="71"/>
  <c r="BA37" i="71"/>
  <c r="AM37" i="71"/>
  <c r="BC37" i="71"/>
  <c r="AQ37" i="71"/>
  <c r="AK37" i="71"/>
  <c r="AS37" i="71"/>
  <c r="AW37" i="71"/>
  <c r="AY37" i="71"/>
  <c r="BE36" i="67"/>
  <c r="BC22" i="64"/>
  <c r="AQ22" i="64"/>
  <c r="AM22" i="64"/>
  <c r="AK22" i="64"/>
  <c r="AW22" i="64"/>
  <c r="BA22" i="64"/>
  <c r="AO22" i="64"/>
  <c r="AI22" i="64"/>
  <c r="AU22" i="64"/>
  <c r="AS22" i="64"/>
  <c r="AY22" i="64"/>
  <c r="AG22" i="64"/>
  <c r="BC22" i="70"/>
  <c r="AK22" i="70"/>
  <c r="AQ22" i="70"/>
  <c r="AO22" i="70"/>
  <c r="AS22" i="70"/>
  <c r="AY22" i="70"/>
  <c r="AM22" i="70"/>
  <c r="BA22" i="70"/>
  <c r="AW22" i="70"/>
  <c r="AU22" i="70"/>
  <c r="AI22" i="70"/>
  <c r="AG22" i="70"/>
  <c r="AD23" i="70"/>
  <c r="BE36" i="70"/>
  <c r="AM156" i="73"/>
  <c r="BA141" i="73"/>
  <c r="BC141" i="73"/>
  <c r="BE21" i="63"/>
  <c r="BE142" i="73"/>
  <c r="AU37" i="67"/>
  <c r="AU37" i="83" s="1"/>
  <c r="BA37" i="67"/>
  <c r="BA37" i="83" s="1"/>
  <c r="BA45" i="83" s="1"/>
  <c r="AQ37" i="67"/>
  <c r="AQ37" i="83" s="1"/>
  <c r="BC37" i="67"/>
  <c r="BC37" i="83" s="1"/>
  <c r="AO37" i="67"/>
  <c r="AO37" i="83" s="1"/>
  <c r="AO45" i="83" s="1"/>
  <c r="AK37" i="67"/>
  <c r="AK37" i="83" s="1"/>
  <c r="AK45" i="83" s="1"/>
  <c r="AY37" i="67"/>
  <c r="AY37" i="83" s="1"/>
  <c r="AI37" i="67"/>
  <c r="AI37" i="83" s="1"/>
  <c r="AI45" i="83" s="1"/>
  <c r="AD38" i="67"/>
  <c r="AS37" i="67"/>
  <c r="AS37" i="83" s="1"/>
  <c r="AS45" i="83" s="1"/>
  <c r="AW37" i="67"/>
  <c r="AW37" i="83" s="1"/>
  <c r="AM37" i="67"/>
  <c r="AM37" i="83" s="1"/>
  <c r="AG37" i="67"/>
  <c r="AG37" i="83" s="1"/>
  <c r="BE21" i="64"/>
  <c r="BE21" i="70"/>
  <c r="AO156" i="73"/>
  <c r="BE158" i="73"/>
  <c r="AU141" i="73"/>
  <c r="AQ141" i="73"/>
  <c r="AU22" i="63"/>
  <c r="AI22" i="63"/>
  <c r="AO22" i="63"/>
  <c r="AK22" i="63"/>
  <c r="BC22" i="63"/>
  <c r="BA22" i="63"/>
  <c r="AQ22" i="63"/>
  <c r="AM22" i="63"/>
  <c r="AY22" i="63"/>
  <c r="AW22" i="63"/>
  <c r="AS22" i="63"/>
  <c r="AG22" i="63"/>
  <c r="E12" i="71"/>
  <c r="E13" i="71"/>
  <c r="E11" i="71"/>
  <c r="BE155" i="73"/>
  <c r="AI156" i="73"/>
  <c r="AS159" i="73"/>
  <c r="AO159" i="73"/>
  <c r="AI159" i="73"/>
  <c r="BA159" i="73"/>
  <c r="BC159" i="73"/>
  <c r="AW159" i="73"/>
  <c r="AK159" i="73"/>
  <c r="AU159" i="73"/>
  <c r="AQ159" i="73"/>
  <c r="AY159" i="73"/>
  <c r="AG159" i="73"/>
  <c r="AM159" i="73"/>
  <c r="AO141" i="73"/>
  <c r="AM141" i="73"/>
  <c r="AT28" i="77"/>
  <c r="AL28" i="77"/>
  <c r="AP28" i="77"/>
  <c r="BB28" i="77"/>
  <c r="AN28" i="77"/>
  <c r="AX28" i="77"/>
  <c r="AJ28" i="77"/>
  <c r="AR28" i="77"/>
  <c r="BD28" i="77"/>
  <c r="AZ28" i="77"/>
  <c r="AV28" i="77"/>
  <c r="AD29" i="77"/>
  <c r="AH28" i="77"/>
  <c r="H17" i="76" l="1"/>
  <c r="G17" i="76" s="1"/>
  <c r="H12" i="81"/>
  <c r="G12" i="81" s="1"/>
  <c r="H16" i="76"/>
  <c r="G16" i="76" s="1"/>
  <c r="E10" i="76"/>
  <c r="E6" i="76"/>
  <c r="H11" i="76"/>
  <c r="G11" i="76" s="1"/>
  <c r="H34" i="81"/>
  <c r="G34" i="81" s="1"/>
  <c r="E30" i="81"/>
  <c r="E11" i="81"/>
  <c r="E15" i="80"/>
  <c r="E10" i="80"/>
  <c r="H34" i="80"/>
  <c r="G34" i="80" s="1"/>
  <c r="E21" i="81"/>
  <c r="H23" i="81"/>
  <c r="G23" i="81" s="1"/>
  <c r="E20" i="81"/>
  <c r="H12" i="76"/>
  <c r="G12" i="76" s="1"/>
  <c r="E18" i="80"/>
  <c r="E6" i="80"/>
  <c r="H13" i="80"/>
  <c r="G13" i="80" s="1"/>
  <c r="E18" i="81"/>
  <c r="H9" i="81"/>
  <c r="G9" i="81" s="1"/>
  <c r="H13" i="76"/>
  <c r="G13" i="76" s="1"/>
  <c r="H6" i="81"/>
  <c r="G6" i="81" s="1"/>
  <c r="H33" i="81"/>
  <c r="G33" i="81" s="1"/>
  <c r="H8" i="81"/>
  <c r="G8" i="81" s="1"/>
  <c r="H14" i="80"/>
  <c r="G14" i="80" s="1"/>
  <c r="E9" i="80"/>
  <c r="E10" i="81"/>
  <c r="E22" i="81"/>
  <c r="H19" i="76"/>
  <c r="G19" i="76" s="1"/>
  <c r="E31" i="81"/>
  <c r="E25" i="81"/>
  <c r="E18" i="76"/>
  <c r="H7" i="76"/>
  <c r="G7" i="76" s="1"/>
  <c r="E14" i="76"/>
  <c r="H26" i="81"/>
  <c r="G26" i="81" s="1"/>
  <c r="H12" i="80"/>
  <c r="G12" i="80" s="1"/>
  <c r="H29" i="80"/>
  <c r="G29" i="80" s="1"/>
  <c r="H5" i="80"/>
  <c r="G5" i="80" s="1"/>
  <c r="H16" i="81"/>
  <c r="G16" i="81" s="1"/>
  <c r="H23" i="80"/>
  <c r="G23" i="80" s="1"/>
  <c r="E5" i="76"/>
  <c r="H8" i="76"/>
  <c r="G8" i="76" s="1"/>
  <c r="H27" i="81"/>
  <c r="G27" i="81" s="1"/>
  <c r="E20" i="80"/>
  <c r="H32" i="81"/>
  <c r="G32" i="81" s="1"/>
  <c r="H17" i="80"/>
  <c r="G17" i="80" s="1"/>
  <c r="H25" i="80"/>
  <c r="G25" i="80" s="1"/>
  <c r="H19" i="80"/>
  <c r="G19" i="80" s="1"/>
  <c r="H33" i="80"/>
  <c r="G33" i="80" s="1"/>
  <c r="E15" i="76"/>
  <c r="H24" i="81"/>
  <c r="G24" i="81" s="1"/>
  <c r="H17" i="81"/>
  <c r="G17" i="81" s="1"/>
  <c r="H28" i="81"/>
  <c r="G28" i="81" s="1"/>
  <c r="E5" i="81"/>
  <c r="H22" i="80"/>
  <c r="G22" i="80" s="1"/>
  <c r="H11" i="80"/>
  <c r="G11" i="80" s="1"/>
  <c r="H13" i="81"/>
  <c r="G13" i="81" s="1"/>
  <c r="H7" i="80"/>
  <c r="G7" i="80" s="1"/>
  <c r="E24" i="80"/>
  <c r="H15" i="81"/>
  <c r="G15" i="81" s="1"/>
  <c r="E2" i="84"/>
  <c r="BF60" i="84"/>
  <c r="E13" i="84"/>
  <c r="E12" i="84"/>
  <c r="C13" i="84"/>
  <c r="C12" i="84"/>
  <c r="E30" i="80"/>
  <c r="AP41" i="83"/>
  <c r="AP42" i="83"/>
  <c r="AP38" i="83"/>
  <c r="AP39" i="83"/>
  <c r="AO46" i="83"/>
  <c r="L4" i="83" s="1"/>
  <c r="AP40" i="83"/>
  <c r="AP44" i="83"/>
  <c r="AP43" i="83"/>
  <c r="AP33" i="83"/>
  <c r="AP34" i="83"/>
  <c r="AP35" i="83"/>
  <c r="AP36" i="83"/>
  <c r="BB38" i="83"/>
  <c r="BB39" i="83"/>
  <c r="BA46" i="83"/>
  <c r="R4" i="83" s="1"/>
  <c r="BB40" i="83"/>
  <c r="BB41" i="83"/>
  <c r="BB42" i="83"/>
  <c r="BB43" i="83"/>
  <c r="BB44" i="83"/>
  <c r="BB33" i="83"/>
  <c r="BB34" i="83"/>
  <c r="BB35" i="83"/>
  <c r="BB36" i="83"/>
  <c r="AX23" i="83"/>
  <c r="AX24" i="83"/>
  <c r="AW31" i="83"/>
  <c r="P3" i="83" s="1"/>
  <c r="AX25" i="83"/>
  <c r="AX26" i="83"/>
  <c r="AX27" i="83"/>
  <c r="AX28" i="83"/>
  <c r="AX29" i="83"/>
  <c r="AX18" i="83"/>
  <c r="AX19" i="83"/>
  <c r="AX20" i="83"/>
  <c r="AX21" i="83"/>
  <c r="AJ38" i="83"/>
  <c r="AJ39" i="83"/>
  <c r="AI46" i="83"/>
  <c r="I4" i="83" s="1"/>
  <c r="AJ40" i="83"/>
  <c r="AJ41" i="83"/>
  <c r="AJ42" i="83"/>
  <c r="AJ44" i="83"/>
  <c r="AJ43" i="83"/>
  <c r="AJ33" i="83"/>
  <c r="AJ34" i="83"/>
  <c r="AJ35" i="83"/>
  <c r="AJ36" i="83"/>
  <c r="AM31" i="83"/>
  <c r="K3" i="83" s="1"/>
  <c r="AN25" i="83"/>
  <c r="AN26" i="83"/>
  <c r="AN23" i="83"/>
  <c r="AN24" i="83"/>
  <c r="AN27" i="83"/>
  <c r="AN29" i="83"/>
  <c r="AN28" i="83"/>
  <c r="AN18" i="83"/>
  <c r="AN19" i="83"/>
  <c r="AN20" i="83"/>
  <c r="AN21" i="83"/>
  <c r="AT38" i="83"/>
  <c r="AT39" i="83"/>
  <c r="AS46" i="83"/>
  <c r="N4" i="83" s="1"/>
  <c r="AT40" i="83"/>
  <c r="AT41" i="83"/>
  <c r="AT42" i="83"/>
  <c r="AT44" i="83"/>
  <c r="AT43" i="83"/>
  <c r="AT33" i="83"/>
  <c r="AT34" i="83"/>
  <c r="AT35" i="83"/>
  <c r="AT36" i="83"/>
  <c r="AL41" i="83"/>
  <c r="AL42" i="83"/>
  <c r="AL38" i="83"/>
  <c r="AL39" i="83"/>
  <c r="AK46" i="83"/>
  <c r="J4" i="83" s="1"/>
  <c r="AL40" i="83"/>
  <c r="AL43" i="83"/>
  <c r="AL44" i="83"/>
  <c r="AL33" i="83"/>
  <c r="AL34" i="83"/>
  <c r="AL35" i="83"/>
  <c r="AL36" i="83"/>
  <c r="AO30" i="83"/>
  <c r="AP22" i="83" s="1"/>
  <c r="AT37" i="83"/>
  <c r="BB37" i="83"/>
  <c r="AM45" i="83"/>
  <c r="AQ45" i="83"/>
  <c r="AU45" i="83"/>
  <c r="AV37" i="83" s="1"/>
  <c r="BE22" i="83"/>
  <c r="AG30" i="83"/>
  <c r="BC45" i="83"/>
  <c r="AJ37" i="83"/>
  <c r="AS30" i="83"/>
  <c r="AN22" i="83"/>
  <c r="AU30" i="83"/>
  <c r="BA30" i="83"/>
  <c r="AY45" i="83"/>
  <c r="AZ37" i="83" s="1"/>
  <c r="AI30" i="83"/>
  <c r="AJ22" i="83" s="1"/>
  <c r="AL37" i="83"/>
  <c r="AK30" i="83"/>
  <c r="BE37" i="83"/>
  <c r="AG45" i="83"/>
  <c r="AH37" i="83" s="1"/>
  <c r="AP37" i="83"/>
  <c r="AX22" i="83"/>
  <c r="BC30" i="83"/>
  <c r="AW45" i="83"/>
  <c r="AX37" i="83" s="1"/>
  <c r="AQ30" i="83"/>
  <c r="AY30" i="83"/>
  <c r="AZ22" i="83" s="1"/>
  <c r="E9" i="76"/>
  <c r="H14" i="81"/>
  <c r="G14" i="81" s="1"/>
  <c r="E28" i="80"/>
  <c r="H26" i="80"/>
  <c r="G26" i="80" s="1"/>
  <c r="E31" i="80"/>
  <c r="E21" i="80"/>
  <c r="H8" i="80"/>
  <c r="G8" i="80" s="1"/>
  <c r="H29" i="81"/>
  <c r="G29" i="81" s="1"/>
  <c r="E7" i="81"/>
  <c r="E19" i="81"/>
  <c r="E27" i="80"/>
  <c r="E32" i="80"/>
  <c r="E16" i="80"/>
  <c r="L5" i="76"/>
  <c r="K5" i="76" s="1"/>
  <c r="I5" i="76"/>
  <c r="I8" i="76"/>
  <c r="L8" i="76"/>
  <c r="K8" i="76" s="1"/>
  <c r="I18" i="80"/>
  <c r="L18" i="80"/>
  <c r="K18" i="80" s="1"/>
  <c r="L10" i="80"/>
  <c r="K10" i="80" s="1"/>
  <c r="I10" i="80"/>
  <c r="I9" i="80"/>
  <c r="L9" i="80"/>
  <c r="K9" i="80" s="1"/>
  <c r="I27" i="80"/>
  <c r="L27" i="80"/>
  <c r="K27" i="80" s="1"/>
  <c r="L11" i="76"/>
  <c r="K11" i="76" s="1"/>
  <c r="I11" i="76"/>
  <c r="I12" i="76"/>
  <c r="L12" i="76"/>
  <c r="K12" i="76" s="1"/>
  <c r="I26" i="80"/>
  <c r="L26" i="80"/>
  <c r="K26" i="80" s="1"/>
  <c r="L19" i="80"/>
  <c r="K19" i="80" s="1"/>
  <c r="I19" i="80"/>
  <c r="I34" i="80"/>
  <c r="L34" i="80"/>
  <c r="K34" i="80" s="1"/>
  <c r="L11" i="80"/>
  <c r="K11" i="80" s="1"/>
  <c r="I11" i="80"/>
  <c r="I7" i="76"/>
  <c r="L7" i="76"/>
  <c r="K7" i="76" s="1"/>
  <c r="L15" i="76"/>
  <c r="K15" i="76" s="1"/>
  <c r="I15" i="76"/>
  <c r="L6" i="80"/>
  <c r="K6" i="80" s="1"/>
  <c r="I6" i="80"/>
  <c r="I5" i="80"/>
  <c r="L5" i="80"/>
  <c r="K5" i="80" s="1"/>
  <c r="L13" i="80"/>
  <c r="K13" i="80" s="1"/>
  <c r="I13" i="80"/>
  <c r="L6" i="76"/>
  <c r="K6" i="76" s="1"/>
  <c r="I6" i="76"/>
  <c r="L19" i="76"/>
  <c r="K19" i="76" s="1"/>
  <c r="I19" i="76"/>
  <c r="L20" i="80"/>
  <c r="K20" i="80" s="1"/>
  <c r="I20" i="80"/>
  <c r="I14" i="80"/>
  <c r="L14" i="80"/>
  <c r="K14" i="80" s="1"/>
  <c r="I28" i="80"/>
  <c r="L28" i="80"/>
  <c r="K28" i="80" s="1"/>
  <c r="L18" i="76"/>
  <c r="K18" i="76" s="1"/>
  <c r="I18" i="76"/>
  <c r="L13" i="76"/>
  <c r="K13" i="76" s="1"/>
  <c r="I13" i="76"/>
  <c r="I16" i="80"/>
  <c r="L16" i="80"/>
  <c r="K16" i="80" s="1"/>
  <c r="I31" i="80"/>
  <c r="L31" i="80"/>
  <c r="K31" i="80" s="1"/>
  <c r="I7" i="80"/>
  <c r="L7" i="80"/>
  <c r="K7" i="80" s="1"/>
  <c r="I22" i="80"/>
  <c r="L22" i="80"/>
  <c r="K22" i="80" s="1"/>
  <c r="I9" i="76"/>
  <c r="L9" i="76"/>
  <c r="K9" i="76" s="1"/>
  <c r="L17" i="76"/>
  <c r="K17" i="76" s="1"/>
  <c r="I17" i="76"/>
  <c r="I23" i="80"/>
  <c r="L23" i="80"/>
  <c r="K23" i="80" s="1"/>
  <c r="L21" i="80"/>
  <c r="K21" i="80" s="1"/>
  <c r="I21" i="80"/>
  <c r="L12" i="80"/>
  <c r="K12" i="80" s="1"/>
  <c r="I12" i="80"/>
  <c r="I32" i="80"/>
  <c r="L32" i="80"/>
  <c r="K32" i="80" s="1"/>
  <c r="I14" i="76"/>
  <c r="L14" i="76"/>
  <c r="K14" i="76" s="1"/>
  <c r="I25" i="80"/>
  <c r="L25" i="80"/>
  <c r="K25" i="80" s="1"/>
  <c r="I33" i="80"/>
  <c r="L33" i="80"/>
  <c r="K33" i="80" s="1"/>
  <c r="I17" i="80"/>
  <c r="L17" i="80"/>
  <c r="K17" i="80" s="1"/>
  <c r="I29" i="80"/>
  <c r="L29" i="80"/>
  <c r="K29" i="80" s="1"/>
  <c r="L10" i="76"/>
  <c r="K10" i="76" s="1"/>
  <c r="I10" i="76"/>
  <c r="L16" i="76"/>
  <c r="K16" i="76" s="1"/>
  <c r="I16" i="76"/>
  <c r="I24" i="80"/>
  <c r="L24" i="80"/>
  <c r="K24" i="80" s="1"/>
  <c r="I30" i="80"/>
  <c r="L30" i="80"/>
  <c r="K30" i="80" s="1"/>
  <c r="L8" i="80"/>
  <c r="K8" i="80" s="1"/>
  <c r="I8" i="80"/>
  <c r="I15" i="80"/>
  <c r="L15" i="80"/>
  <c r="K15" i="80" s="1"/>
  <c r="K35" i="81"/>
  <c r="BE37" i="71"/>
  <c r="AO23" i="71"/>
  <c r="AW23" i="71"/>
  <c r="AI23" i="71"/>
  <c r="AK23" i="71"/>
  <c r="AY23" i="71"/>
  <c r="AS23" i="71"/>
  <c r="BC23" i="71"/>
  <c r="AM23" i="71"/>
  <c r="AU23" i="71"/>
  <c r="AQ23" i="71"/>
  <c r="BA23" i="71"/>
  <c r="AG23" i="71"/>
  <c r="AU38" i="67"/>
  <c r="AW38" i="67"/>
  <c r="AY38" i="67"/>
  <c r="AO38" i="67"/>
  <c r="BA38" i="67"/>
  <c r="AQ38" i="67"/>
  <c r="AI38" i="67"/>
  <c r="BC38" i="67"/>
  <c r="AS38" i="67"/>
  <c r="AK38" i="67"/>
  <c r="AM38" i="67"/>
  <c r="AD39" i="67"/>
  <c r="AG38" i="67"/>
  <c r="AL29" i="77"/>
  <c r="BD29" i="77"/>
  <c r="AV29" i="77"/>
  <c r="AT29" i="77"/>
  <c r="AR29" i="77"/>
  <c r="AP29" i="77"/>
  <c r="AX29" i="77"/>
  <c r="AJ29" i="77"/>
  <c r="BB29" i="77"/>
  <c r="AZ29" i="77"/>
  <c r="AN29" i="77"/>
  <c r="AH29" i="77"/>
  <c r="AD30" i="77"/>
  <c r="BE37" i="67"/>
  <c r="BE22" i="67"/>
  <c r="BE37" i="64"/>
  <c r="AR50" i="77"/>
  <c r="AL50" i="77"/>
  <c r="AP50" i="77"/>
  <c r="AV50" i="77"/>
  <c r="AT50" i="77"/>
  <c r="BB50" i="77"/>
  <c r="AZ50" i="77"/>
  <c r="AN50" i="77"/>
  <c r="AJ50" i="77"/>
  <c r="BD50" i="77"/>
  <c r="AX50" i="77"/>
  <c r="AH50" i="77"/>
  <c r="AD51" i="77"/>
  <c r="BE159" i="73"/>
  <c r="AI23" i="63"/>
  <c r="AK23" i="63"/>
  <c r="BC23" i="63"/>
  <c r="AU23" i="63"/>
  <c r="BA23" i="63"/>
  <c r="AQ23" i="63"/>
  <c r="AW23" i="63"/>
  <c r="AS23" i="63"/>
  <c r="AO23" i="63"/>
  <c r="AM23" i="63"/>
  <c r="AY23" i="63"/>
  <c r="AG23" i="63"/>
  <c r="BA23" i="64"/>
  <c r="AM23" i="64"/>
  <c r="AW23" i="64"/>
  <c r="BC23" i="64"/>
  <c r="AO23" i="64"/>
  <c r="AK23" i="64"/>
  <c r="AI23" i="64"/>
  <c r="AU23" i="64"/>
  <c r="AY23" i="64"/>
  <c r="AQ23" i="64"/>
  <c r="AG23" i="64"/>
  <c r="AS23" i="64"/>
  <c r="AM38" i="73"/>
  <c r="AI38" i="73"/>
  <c r="AK38" i="73"/>
  <c r="AS38" i="73"/>
  <c r="AY38" i="73"/>
  <c r="BC38" i="73"/>
  <c r="AG38" i="73"/>
  <c r="AO38" i="73"/>
  <c r="AQ38" i="73"/>
  <c r="BA38" i="73"/>
  <c r="AU38" i="73"/>
  <c r="AW38" i="73"/>
  <c r="AD39" i="73"/>
  <c r="AO23" i="67"/>
  <c r="AW23" i="67"/>
  <c r="AY23" i="67"/>
  <c r="BC23" i="67"/>
  <c r="AI23" i="67"/>
  <c r="AS23" i="67"/>
  <c r="AQ23" i="67"/>
  <c r="AM23" i="67"/>
  <c r="AU23" i="67"/>
  <c r="AK23" i="67"/>
  <c r="BA23" i="67"/>
  <c r="AG23" i="67"/>
  <c r="AD24" i="67"/>
  <c r="BC38" i="64"/>
  <c r="AQ38" i="64"/>
  <c r="AU38" i="64"/>
  <c r="AM38" i="64"/>
  <c r="AO38" i="64"/>
  <c r="AI38" i="64"/>
  <c r="AK38" i="64"/>
  <c r="BA38" i="64"/>
  <c r="AY38" i="64"/>
  <c r="AS38" i="64"/>
  <c r="AW38" i="64"/>
  <c r="AG38" i="64"/>
  <c r="BF49" i="77"/>
  <c r="BE22" i="63"/>
  <c r="BE22" i="64"/>
  <c r="BE141" i="73"/>
  <c r="AW83" i="73"/>
  <c r="BA83" i="73"/>
  <c r="AO83" i="73"/>
  <c r="AQ83" i="73"/>
  <c r="AM83" i="73"/>
  <c r="AY83" i="73"/>
  <c r="AI83" i="73"/>
  <c r="AK83" i="73"/>
  <c r="BC83" i="73"/>
  <c r="AS83" i="73"/>
  <c r="AU83" i="73"/>
  <c r="AG83" i="73"/>
  <c r="AO23" i="73"/>
  <c r="AS23" i="73"/>
  <c r="AM23" i="73"/>
  <c r="AI23" i="73"/>
  <c r="AU23" i="73"/>
  <c r="BC23" i="73"/>
  <c r="AW23" i="73"/>
  <c r="AG23" i="73"/>
  <c r="BA23" i="73"/>
  <c r="AY23" i="73"/>
  <c r="AQ23" i="73"/>
  <c r="AK23" i="73"/>
  <c r="AD24" i="73"/>
  <c r="AU23" i="70"/>
  <c r="AQ23" i="70"/>
  <c r="AI23" i="70"/>
  <c r="BA23" i="70"/>
  <c r="AS23" i="70"/>
  <c r="AW23" i="70"/>
  <c r="BC23" i="70"/>
  <c r="AM23" i="70"/>
  <c r="AY23" i="70"/>
  <c r="AO23" i="70"/>
  <c r="AK23" i="70"/>
  <c r="AG23" i="70"/>
  <c r="AD24" i="70"/>
  <c r="AG38" i="71"/>
  <c r="AS38" i="71"/>
  <c r="BA38" i="71"/>
  <c r="BC38" i="71"/>
  <c r="AW38" i="71"/>
  <c r="AU38" i="71"/>
  <c r="AM38" i="71"/>
  <c r="AI38" i="71"/>
  <c r="AO38" i="71"/>
  <c r="AK38" i="71"/>
  <c r="AY38" i="71"/>
  <c r="AQ38" i="71"/>
  <c r="AY38" i="70"/>
  <c r="AK38" i="70"/>
  <c r="AW38" i="70"/>
  <c r="BC38" i="70"/>
  <c r="AM38" i="70"/>
  <c r="AU38" i="70"/>
  <c r="BA38" i="70"/>
  <c r="AO38" i="70"/>
  <c r="AS38" i="70"/>
  <c r="AI38" i="70"/>
  <c r="AQ38" i="70"/>
  <c r="AD39" i="70"/>
  <c r="AG38" i="70"/>
  <c r="AS160" i="73"/>
  <c r="AI160" i="73"/>
  <c r="AO160" i="73"/>
  <c r="BA160" i="73"/>
  <c r="AW160" i="73"/>
  <c r="BC160" i="73"/>
  <c r="AU160" i="73"/>
  <c r="AQ160" i="73"/>
  <c r="AY160" i="73"/>
  <c r="AK160" i="73"/>
  <c r="AG160" i="73"/>
  <c r="AM160" i="73"/>
  <c r="BE22" i="70"/>
  <c r="BE37" i="73"/>
  <c r="BE156" i="73"/>
  <c r="BE143" i="73"/>
  <c r="BE37" i="70"/>
  <c r="BE97" i="73"/>
  <c r="AK38" i="63"/>
  <c r="AM38" i="63"/>
  <c r="AY38" i="63"/>
  <c r="BC38" i="63"/>
  <c r="AO38" i="63"/>
  <c r="AI38" i="63"/>
  <c r="AQ38" i="63"/>
  <c r="AS38" i="63"/>
  <c r="AW38" i="63"/>
  <c r="BA38" i="63"/>
  <c r="AU38" i="63"/>
  <c r="AG38" i="63"/>
  <c r="BF28" i="77"/>
  <c r="AU144" i="73"/>
  <c r="AY144" i="73"/>
  <c r="AI144" i="73"/>
  <c r="BA144" i="73"/>
  <c r="AW144" i="73"/>
  <c r="AS144" i="73"/>
  <c r="AQ144" i="73"/>
  <c r="BC144" i="73"/>
  <c r="AG144" i="73"/>
  <c r="AM144" i="73"/>
  <c r="AK144" i="73"/>
  <c r="AO144" i="73"/>
  <c r="BE22" i="71"/>
  <c r="BA98" i="73"/>
  <c r="AM98" i="73"/>
  <c r="AI98" i="73"/>
  <c r="AS98" i="73"/>
  <c r="AW98" i="73"/>
  <c r="BC98" i="73"/>
  <c r="AU98" i="73"/>
  <c r="AK98" i="73"/>
  <c r="AO98" i="73"/>
  <c r="AY98" i="73"/>
  <c r="AQ98" i="73"/>
  <c r="AG98" i="73"/>
  <c r="BE37" i="63"/>
  <c r="BE82" i="73"/>
  <c r="BE22" i="73"/>
  <c r="G20" i="76" l="1"/>
  <c r="AR23" i="83"/>
  <c r="AR24" i="83"/>
  <c r="AQ31" i="83"/>
  <c r="M3" i="83" s="1"/>
  <c r="AR25" i="83"/>
  <c r="AR26" i="83"/>
  <c r="AR27" i="83"/>
  <c r="AR28" i="83"/>
  <c r="AR29" i="83"/>
  <c r="AR18" i="83"/>
  <c r="AR19" i="83"/>
  <c r="AR20" i="83"/>
  <c r="AR21" i="83"/>
  <c r="BB23" i="83"/>
  <c r="BB24" i="83"/>
  <c r="BA31" i="83"/>
  <c r="R3" i="83" s="1"/>
  <c r="BB25" i="83"/>
  <c r="BB26" i="83"/>
  <c r="BB27" i="83"/>
  <c r="BB28" i="83"/>
  <c r="BB29" i="83"/>
  <c r="BB18" i="83"/>
  <c r="BB19" i="83"/>
  <c r="BB20" i="83"/>
  <c r="BB21" i="83"/>
  <c r="BD38" i="83"/>
  <c r="BD39" i="83"/>
  <c r="BC46" i="83"/>
  <c r="S4" i="83" s="1"/>
  <c r="BD40" i="83"/>
  <c r="BD41" i="83"/>
  <c r="BD42" i="83"/>
  <c r="BD43" i="83"/>
  <c r="BD44" i="83"/>
  <c r="BD33" i="83"/>
  <c r="BD34" i="83"/>
  <c r="BD35" i="83"/>
  <c r="BD36" i="83"/>
  <c r="AR39" i="83"/>
  <c r="AQ46" i="83"/>
  <c r="M4" i="83" s="1"/>
  <c r="AR40" i="83"/>
  <c r="AR41" i="83"/>
  <c r="AR42" i="83"/>
  <c r="AR38" i="83"/>
  <c r="AR44" i="83"/>
  <c r="AR43" i="83"/>
  <c r="AR33" i="83"/>
  <c r="AR34" i="83"/>
  <c r="AR35" i="83"/>
  <c r="AR36" i="83"/>
  <c r="AX43" i="83"/>
  <c r="AX42" i="83"/>
  <c r="AX38" i="83"/>
  <c r="AX39" i="83"/>
  <c r="AW46" i="83"/>
  <c r="P4" i="83" s="1"/>
  <c r="AX40" i="83"/>
  <c r="AX41" i="83"/>
  <c r="AX44" i="83"/>
  <c r="AX33" i="83"/>
  <c r="AX34" i="83"/>
  <c r="AX35" i="83"/>
  <c r="AX36" i="83"/>
  <c r="AL26" i="83"/>
  <c r="AL23" i="83"/>
  <c r="AL24" i="83"/>
  <c r="AK31" i="83"/>
  <c r="J3" i="83" s="1"/>
  <c r="AL25" i="83"/>
  <c r="AL27" i="83"/>
  <c r="AL29" i="83"/>
  <c r="AL28" i="83"/>
  <c r="AL18" i="83"/>
  <c r="AL19" i="83"/>
  <c r="AL20" i="83"/>
  <c r="AL21" i="83"/>
  <c r="AV23" i="83"/>
  <c r="AV24" i="83"/>
  <c r="AU31" i="83"/>
  <c r="O3" i="83" s="1"/>
  <c r="AV25" i="83"/>
  <c r="AV26" i="83"/>
  <c r="AV27" i="83"/>
  <c r="AV28" i="83"/>
  <c r="AV29" i="83"/>
  <c r="AV18" i="83"/>
  <c r="AV19" i="83"/>
  <c r="AV20" i="83"/>
  <c r="AV21" i="83"/>
  <c r="AN38" i="83"/>
  <c r="AN39" i="83"/>
  <c r="AM46" i="83"/>
  <c r="K4" i="83" s="1"/>
  <c r="AN40" i="83"/>
  <c r="AN41" i="83"/>
  <c r="AN42" i="83"/>
  <c r="AN43" i="83"/>
  <c r="AN44" i="83"/>
  <c r="AN33" i="83"/>
  <c r="AN34" i="83"/>
  <c r="AN35" i="83"/>
  <c r="AN36" i="83"/>
  <c r="BD26" i="83"/>
  <c r="BD23" i="83"/>
  <c r="BD24" i="83"/>
  <c r="BC31" i="83"/>
  <c r="S3" i="83" s="1"/>
  <c r="BD25" i="83"/>
  <c r="BD27" i="83"/>
  <c r="BD29" i="83"/>
  <c r="BD28" i="83"/>
  <c r="BD18" i="83"/>
  <c r="BD19" i="83"/>
  <c r="BD20" i="83"/>
  <c r="BD21" i="83"/>
  <c r="BE45" i="83"/>
  <c r="AH23" i="83"/>
  <c r="AH24" i="83"/>
  <c r="AG31" i="83"/>
  <c r="H3" i="83" s="1"/>
  <c r="AH25" i="83"/>
  <c r="AH26" i="83"/>
  <c r="AH27" i="83"/>
  <c r="AH28" i="83"/>
  <c r="AH29" i="83"/>
  <c r="AH18" i="83"/>
  <c r="AH19" i="83"/>
  <c r="AH20" i="83"/>
  <c r="AH21" i="83"/>
  <c r="AV22" i="83"/>
  <c r="BD37" i="83"/>
  <c r="BD22" i="83"/>
  <c r="AL22" i="83"/>
  <c r="AN37" i="83"/>
  <c r="AT45" i="83"/>
  <c r="AJ45" i="83"/>
  <c r="BB45" i="83"/>
  <c r="AR22" i="83"/>
  <c r="AH22" i="83"/>
  <c r="AZ24" i="83"/>
  <c r="AY31" i="83"/>
  <c r="Q3" i="83" s="1"/>
  <c r="AZ25" i="83"/>
  <c r="AZ26" i="83"/>
  <c r="AZ23" i="83"/>
  <c r="AZ27" i="83"/>
  <c r="AZ29" i="83"/>
  <c r="AZ28" i="83"/>
  <c r="AZ18" i="83"/>
  <c r="AZ19" i="83"/>
  <c r="AZ20" i="83"/>
  <c r="AZ21" i="83"/>
  <c r="AT23" i="83"/>
  <c r="AT24" i="83"/>
  <c r="AS31" i="83"/>
  <c r="N3" i="83" s="1"/>
  <c r="AT25" i="83"/>
  <c r="AT26" i="83"/>
  <c r="AT27" i="83"/>
  <c r="AT28" i="83"/>
  <c r="AT29" i="83"/>
  <c r="AT18" i="83"/>
  <c r="AT19" i="83"/>
  <c r="AT20" i="83"/>
  <c r="AT21" i="83"/>
  <c r="AP23" i="83"/>
  <c r="AP24" i="83"/>
  <c r="AO31" i="83"/>
  <c r="L3" i="83" s="1"/>
  <c r="AP25" i="83"/>
  <c r="AP26" i="83"/>
  <c r="AP27" i="83"/>
  <c r="AP29" i="83"/>
  <c r="AP28" i="83"/>
  <c r="AP18" i="83"/>
  <c r="AP19" i="83"/>
  <c r="AP20" i="83"/>
  <c r="AP21" i="83"/>
  <c r="BE30" i="83"/>
  <c r="BF22" i="83" s="1"/>
  <c r="AH38" i="83"/>
  <c r="AH39" i="83"/>
  <c r="AG46" i="83"/>
  <c r="H4" i="83" s="1"/>
  <c r="AH40" i="83"/>
  <c r="AH41" i="83"/>
  <c r="AH42" i="83"/>
  <c r="AH44" i="83"/>
  <c r="AH43" i="83"/>
  <c r="AH33" i="83"/>
  <c r="AH34" i="83"/>
  <c r="AH35" i="83"/>
  <c r="AH36" i="83"/>
  <c r="AJ23" i="83"/>
  <c r="AJ24" i="83"/>
  <c r="AI31" i="83"/>
  <c r="I3" i="83" s="1"/>
  <c r="AJ25" i="83"/>
  <c r="AJ26" i="83"/>
  <c r="AJ27" i="83"/>
  <c r="AJ28" i="83"/>
  <c r="AJ29" i="83"/>
  <c r="AJ18" i="83"/>
  <c r="AJ19" i="83"/>
  <c r="AJ20" i="83"/>
  <c r="AJ21" i="83"/>
  <c r="AT22" i="83"/>
  <c r="AV38" i="83"/>
  <c r="AV39" i="83"/>
  <c r="AU46" i="83"/>
  <c r="O4" i="83" s="1"/>
  <c r="AV40" i="83"/>
  <c r="AV41" i="83"/>
  <c r="AV42" i="83"/>
  <c r="AV43" i="83"/>
  <c r="AV44" i="83"/>
  <c r="AV33" i="83"/>
  <c r="AV34" i="83"/>
  <c r="AV35" i="83"/>
  <c r="AV36" i="83"/>
  <c r="BB22" i="83"/>
  <c r="AZ43" i="83"/>
  <c r="AZ39" i="83"/>
  <c r="AY46" i="83"/>
  <c r="Q4" i="83" s="1"/>
  <c r="AZ40" i="83"/>
  <c r="AZ41" i="83"/>
  <c r="AZ42" i="83"/>
  <c r="AZ38" i="83"/>
  <c r="AZ44" i="83"/>
  <c r="AZ33" i="83"/>
  <c r="AZ34" i="83"/>
  <c r="AZ35" i="83"/>
  <c r="AZ36" i="83"/>
  <c r="AR37" i="83"/>
  <c r="AL45" i="83"/>
  <c r="AN30" i="83"/>
  <c r="AX30" i="83"/>
  <c r="AP45" i="83"/>
  <c r="G35" i="81"/>
  <c r="G35" i="80"/>
  <c r="K35" i="80"/>
  <c r="K20" i="76"/>
  <c r="AW145" i="73"/>
  <c r="AQ145" i="73"/>
  <c r="AY145" i="73"/>
  <c r="AU145" i="73"/>
  <c r="AI145" i="73"/>
  <c r="BC145" i="73"/>
  <c r="BA145" i="73"/>
  <c r="AS145" i="73"/>
  <c r="AM145" i="73"/>
  <c r="AG145" i="73"/>
  <c r="AO145" i="73"/>
  <c r="AK145" i="73"/>
  <c r="AY39" i="70"/>
  <c r="AU39" i="70"/>
  <c r="AI39" i="70"/>
  <c r="AM39" i="70"/>
  <c r="AO39" i="70"/>
  <c r="BC39" i="70"/>
  <c r="AQ39" i="70"/>
  <c r="AK39" i="70"/>
  <c r="AW39" i="70"/>
  <c r="AS39" i="70"/>
  <c r="BA39" i="70"/>
  <c r="AG39" i="70"/>
  <c r="AD40" i="70"/>
  <c r="BE23" i="73"/>
  <c r="AU84" i="73"/>
  <c r="BC84" i="73"/>
  <c r="AO84" i="73"/>
  <c r="AK84" i="73"/>
  <c r="AW84" i="73"/>
  <c r="AM84" i="73"/>
  <c r="AQ84" i="73"/>
  <c r="BA84" i="73"/>
  <c r="AS84" i="73"/>
  <c r="AI84" i="73"/>
  <c r="AG84" i="73"/>
  <c r="AY84" i="73"/>
  <c r="BE23" i="67"/>
  <c r="AU39" i="73"/>
  <c r="BC39" i="73"/>
  <c r="AS39" i="73"/>
  <c r="AM39" i="73"/>
  <c r="BA39" i="73"/>
  <c r="AG39" i="73"/>
  <c r="AQ39" i="73"/>
  <c r="AK39" i="73"/>
  <c r="AI39" i="73"/>
  <c r="AW39" i="73"/>
  <c r="AD40" i="73"/>
  <c r="AO39" i="73"/>
  <c r="AY39" i="73"/>
  <c r="BE23" i="64"/>
  <c r="AM24" i="73"/>
  <c r="AW24" i="73"/>
  <c r="AK24" i="73"/>
  <c r="AU24" i="73"/>
  <c r="AO24" i="73"/>
  <c r="AS24" i="73"/>
  <c r="BA24" i="73"/>
  <c r="AI24" i="73"/>
  <c r="BC24" i="73"/>
  <c r="AG24" i="73"/>
  <c r="AQ24" i="73"/>
  <c r="AY24" i="73"/>
  <c r="AD25" i="73"/>
  <c r="BE160" i="73"/>
  <c r="BB51" i="77"/>
  <c r="AZ51" i="77"/>
  <c r="AJ51" i="77"/>
  <c r="AL51" i="77"/>
  <c r="AP51" i="77"/>
  <c r="AT51" i="77"/>
  <c r="AR51" i="77"/>
  <c r="BD51" i="77"/>
  <c r="AV51" i="77"/>
  <c r="AN51" i="77"/>
  <c r="AX51" i="77"/>
  <c r="AH51" i="77"/>
  <c r="AD52" i="77"/>
  <c r="AN30" i="77"/>
  <c r="AL30" i="77"/>
  <c r="AV30" i="77"/>
  <c r="BB30" i="77"/>
  <c r="AX30" i="77"/>
  <c r="AZ30" i="77"/>
  <c r="AT30" i="77"/>
  <c r="AJ30" i="77"/>
  <c r="AP30" i="77"/>
  <c r="AR30" i="77"/>
  <c r="BD30" i="77"/>
  <c r="AH30" i="77"/>
  <c r="AD31" i="77"/>
  <c r="BF50" i="77"/>
  <c r="BF29" i="77"/>
  <c r="BC39" i="64"/>
  <c r="AU39" i="64"/>
  <c r="AI39" i="64"/>
  <c r="AQ39" i="64"/>
  <c r="AO39" i="64"/>
  <c r="AS39" i="64"/>
  <c r="AM39" i="64"/>
  <c r="AK39" i="64"/>
  <c r="BA39" i="64"/>
  <c r="AY39" i="64"/>
  <c r="AW39" i="64"/>
  <c r="AG39" i="64"/>
  <c r="BE23" i="71"/>
  <c r="AG39" i="71"/>
  <c r="AW39" i="71"/>
  <c r="AI39" i="71"/>
  <c r="BC39" i="71"/>
  <c r="BA39" i="71"/>
  <c r="AS39" i="71"/>
  <c r="AU39" i="71"/>
  <c r="AK39" i="71"/>
  <c r="AY39" i="71"/>
  <c r="AQ39" i="71"/>
  <c r="AO39" i="71"/>
  <c r="AM39" i="71"/>
  <c r="BE23" i="70"/>
  <c r="BE38" i="64"/>
  <c r="AW24" i="71"/>
  <c r="AY24" i="71"/>
  <c r="AS24" i="71"/>
  <c r="AI24" i="71"/>
  <c r="AO24" i="71"/>
  <c r="AQ24" i="71"/>
  <c r="AK24" i="71"/>
  <c r="BC24" i="71"/>
  <c r="AM24" i="71"/>
  <c r="AU24" i="71"/>
  <c r="AG24" i="71"/>
  <c r="BA24" i="71"/>
  <c r="BA24" i="70"/>
  <c r="AK24" i="70"/>
  <c r="AO24" i="70"/>
  <c r="AQ24" i="70"/>
  <c r="AW24" i="70"/>
  <c r="AM24" i="70"/>
  <c r="AU24" i="70"/>
  <c r="AI24" i="70"/>
  <c r="AS24" i="70"/>
  <c r="AY24" i="70"/>
  <c r="BC24" i="70"/>
  <c r="AG24" i="70"/>
  <c r="AD25" i="70"/>
  <c r="BE38" i="63"/>
  <c r="BA24" i="63"/>
  <c r="AI24" i="63"/>
  <c r="AY24" i="63"/>
  <c r="AU24" i="63"/>
  <c r="AK24" i="63"/>
  <c r="BC24" i="63"/>
  <c r="AO24" i="63"/>
  <c r="AQ24" i="63"/>
  <c r="AW24" i="63"/>
  <c r="AM24" i="63"/>
  <c r="AS24" i="63"/>
  <c r="AG24" i="63"/>
  <c r="BE98" i="73"/>
  <c r="BE38" i="71"/>
  <c r="BE83" i="73"/>
  <c r="BE38" i="73"/>
  <c r="BC24" i="64"/>
  <c r="AK24" i="64"/>
  <c r="BA24" i="64"/>
  <c r="AM24" i="64"/>
  <c r="AS24" i="64"/>
  <c r="AY24" i="64"/>
  <c r="AI24" i="64"/>
  <c r="AO24" i="64"/>
  <c r="AU24" i="64"/>
  <c r="AQ24" i="64"/>
  <c r="AW24" i="64"/>
  <c r="AG24" i="64"/>
  <c r="BE23" i="63"/>
  <c r="BE38" i="67"/>
  <c r="AK39" i="63"/>
  <c r="AS39" i="63"/>
  <c r="AM39" i="63"/>
  <c r="AO39" i="63"/>
  <c r="AY39" i="63"/>
  <c r="AW39" i="63"/>
  <c r="BC39" i="63"/>
  <c r="AQ39" i="63"/>
  <c r="AI39" i="63"/>
  <c r="AU39" i="63"/>
  <c r="BA39" i="63"/>
  <c r="AG39" i="63"/>
  <c r="BA99" i="73"/>
  <c r="AS99" i="73"/>
  <c r="AO99" i="73"/>
  <c r="AI99" i="73"/>
  <c r="AW99" i="73"/>
  <c r="AM99" i="73"/>
  <c r="BC99" i="73"/>
  <c r="AY99" i="73"/>
  <c r="AU99" i="73"/>
  <c r="AK99" i="73"/>
  <c r="AQ99" i="73"/>
  <c r="AG99" i="73"/>
  <c r="BE144" i="73"/>
  <c r="AS161" i="73"/>
  <c r="AI161" i="73"/>
  <c r="AO161" i="73"/>
  <c r="AW161" i="73"/>
  <c r="BC161" i="73"/>
  <c r="BA161" i="73"/>
  <c r="AQ161" i="73"/>
  <c r="AU161" i="73"/>
  <c r="AK161" i="73"/>
  <c r="AY161" i="73"/>
  <c r="AM161" i="73"/>
  <c r="AG161" i="73"/>
  <c r="BE38" i="70"/>
  <c r="AI24" i="67"/>
  <c r="AY24" i="67"/>
  <c r="AW24" i="67"/>
  <c r="AG24" i="67"/>
  <c r="BC24" i="67"/>
  <c r="AK24" i="67"/>
  <c r="AO24" i="67"/>
  <c r="AQ24" i="67"/>
  <c r="AU24" i="67"/>
  <c r="AM24" i="67"/>
  <c r="BA24" i="67"/>
  <c r="AS24" i="67"/>
  <c r="AD25" i="67"/>
  <c r="AM39" i="67"/>
  <c r="AQ39" i="67"/>
  <c r="AW39" i="67"/>
  <c r="AI39" i="67"/>
  <c r="BC39" i="67"/>
  <c r="AG39" i="67"/>
  <c r="AK39" i="67"/>
  <c r="AU39" i="67"/>
  <c r="BA39" i="67"/>
  <c r="AO39" i="67"/>
  <c r="AY39" i="67"/>
  <c r="AS39" i="67"/>
  <c r="AD40" i="67"/>
  <c r="C6" i="83" l="1"/>
  <c r="AJ30" i="83"/>
  <c r="AH30" i="83"/>
  <c r="AP30" i="83"/>
  <c r="BF41" i="83"/>
  <c r="BF42" i="83"/>
  <c r="BF38" i="83"/>
  <c r="BF39" i="83"/>
  <c r="BE46" i="83"/>
  <c r="T4" i="83" s="1"/>
  <c r="BF40" i="83"/>
  <c r="BF44" i="83"/>
  <c r="BF43" i="83"/>
  <c r="BF33" i="83"/>
  <c r="BF34" i="83"/>
  <c r="D3" i="83" s="1"/>
  <c r="BF35" i="83"/>
  <c r="D4" i="83" s="1"/>
  <c r="BF36" i="83"/>
  <c r="D5" i="83" s="1"/>
  <c r="AN45" i="83"/>
  <c r="AL30" i="83"/>
  <c r="AR45" i="83"/>
  <c r="BB30" i="83"/>
  <c r="AZ30" i="83"/>
  <c r="BF37" i="83"/>
  <c r="D6" i="83" s="1"/>
  <c r="AV45" i="83"/>
  <c r="AH45" i="83"/>
  <c r="BF23" i="83"/>
  <c r="BF24" i="83"/>
  <c r="BE31" i="83"/>
  <c r="T3" i="83" s="1"/>
  <c r="BF25" i="83"/>
  <c r="BF26" i="83"/>
  <c r="BF27" i="83"/>
  <c r="BF29" i="83"/>
  <c r="BF28" i="83"/>
  <c r="BF18" i="83"/>
  <c r="BF19" i="83"/>
  <c r="C3" i="83" s="1"/>
  <c r="BF20" i="83"/>
  <c r="C4" i="83" s="1"/>
  <c r="BF21" i="83"/>
  <c r="C5" i="83" s="1"/>
  <c r="BD30" i="83"/>
  <c r="AV30" i="83"/>
  <c r="AX45" i="83"/>
  <c r="BD45" i="83"/>
  <c r="AZ45" i="83"/>
  <c r="AT30" i="83"/>
  <c r="AR30" i="83"/>
  <c r="BE24" i="63"/>
  <c r="AJ52" i="77"/>
  <c r="AL52" i="77"/>
  <c r="AP52" i="77"/>
  <c r="BB52" i="77"/>
  <c r="AR52" i="77"/>
  <c r="AZ52" i="77"/>
  <c r="AV52" i="77"/>
  <c r="AT52" i="77"/>
  <c r="AX52" i="77"/>
  <c r="AN52" i="77"/>
  <c r="BD52" i="77"/>
  <c r="AH52" i="77"/>
  <c r="AD53" i="77"/>
  <c r="AU25" i="73"/>
  <c r="AO25" i="73"/>
  <c r="AK25" i="73"/>
  <c r="AM25" i="73"/>
  <c r="AG25" i="73"/>
  <c r="AW25" i="73"/>
  <c r="BA25" i="73"/>
  <c r="AI25" i="73"/>
  <c r="AD26" i="73"/>
  <c r="AS25" i="73"/>
  <c r="BC25" i="73"/>
  <c r="AQ25" i="73"/>
  <c r="AY25" i="73"/>
  <c r="BA162" i="73"/>
  <c r="AI162" i="73"/>
  <c r="AS162" i="73"/>
  <c r="AO162" i="73"/>
  <c r="AK162" i="73"/>
  <c r="AW162" i="73"/>
  <c r="BC162" i="73"/>
  <c r="AY162" i="73"/>
  <c r="AU162" i="73"/>
  <c r="AM162" i="73"/>
  <c r="AQ162" i="73"/>
  <c r="AG162" i="73"/>
  <c r="BC40" i="64"/>
  <c r="AO40" i="64"/>
  <c r="AU40" i="64"/>
  <c r="BA40" i="64"/>
  <c r="AS40" i="64"/>
  <c r="AK40" i="64"/>
  <c r="AI40" i="64"/>
  <c r="AQ40" i="64"/>
  <c r="AW40" i="64"/>
  <c r="AY40" i="64"/>
  <c r="AM40" i="64"/>
  <c r="AG40" i="64"/>
  <c r="BF51" i="77"/>
  <c r="BE161" i="73"/>
  <c r="BE39" i="64"/>
  <c r="BE39" i="73"/>
  <c r="BC85" i="73"/>
  <c r="AO85" i="73"/>
  <c r="AQ85" i="73"/>
  <c r="BA85" i="73"/>
  <c r="AM85" i="73"/>
  <c r="AG85" i="73"/>
  <c r="AI85" i="73"/>
  <c r="AS85" i="73"/>
  <c r="AY85" i="73"/>
  <c r="AU85" i="73"/>
  <c r="AK85" i="73"/>
  <c r="AW85" i="73"/>
  <c r="BE39" i="71"/>
  <c r="BE24" i="73"/>
  <c r="BE39" i="67"/>
  <c r="AI100" i="73"/>
  <c r="AW100" i="73"/>
  <c r="AM100" i="73"/>
  <c r="BA100" i="73"/>
  <c r="AO100" i="73"/>
  <c r="BC100" i="73"/>
  <c r="AU100" i="73"/>
  <c r="AS100" i="73"/>
  <c r="AQ100" i="73"/>
  <c r="AY100" i="73"/>
  <c r="AK100" i="73"/>
  <c r="AG100" i="73"/>
  <c r="AO40" i="67"/>
  <c r="AM40" i="67"/>
  <c r="AW40" i="67"/>
  <c r="AI40" i="67"/>
  <c r="AQ40" i="67"/>
  <c r="AG40" i="67"/>
  <c r="BC40" i="67"/>
  <c r="AK40" i="67"/>
  <c r="AY40" i="67"/>
  <c r="BA40" i="67"/>
  <c r="AU40" i="67"/>
  <c r="AD41" i="67"/>
  <c r="AS40" i="67"/>
  <c r="BE84" i="73"/>
  <c r="AQ40" i="70"/>
  <c r="AO40" i="70"/>
  <c r="AK40" i="70"/>
  <c r="AY40" i="70"/>
  <c r="AI40" i="70"/>
  <c r="AM40" i="70"/>
  <c r="BC40" i="70"/>
  <c r="AU40" i="70"/>
  <c r="AW40" i="70"/>
  <c r="BA40" i="70"/>
  <c r="AG40" i="70"/>
  <c r="AS40" i="70"/>
  <c r="AD41" i="70"/>
  <c r="AS25" i="67"/>
  <c r="AI25" i="67"/>
  <c r="AG25" i="67"/>
  <c r="AU25" i="67"/>
  <c r="AO25" i="67"/>
  <c r="BA25" i="67"/>
  <c r="AM25" i="67"/>
  <c r="AK25" i="67"/>
  <c r="AW25" i="67"/>
  <c r="AQ25" i="67"/>
  <c r="BC25" i="67"/>
  <c r="AD26" i="67"/>
  <c r="AY25" i="67"/>
  <c r="BE99" i="73"/>
  <c r="BE24" i="67"/>
  <c r="AQ25" i="70"/>
  <c r="AK25" i="70"/>
  <c r="AY25" i="70"/>
  <c r="AW25" i="70"/>
  <c r="BA25" i="70"/>
  <c r="AU25" i="70"/>
  <c r="AO25" i="70"/>
  <c r="AI25" i="70"/>
  <c r="AM25" i="70"/>
  <c r="AS25" i="70"/>
  <c r="BC25" i="70"/>
  <c r="AG25" i="70"/>
  <c r="AD26" i="70"/>
  <c r="AU25" i="71"/>
  <c r="AI25" i="71"/>
  <c r="AK25" i="71"/>
  <c r="AW25" i="71"/>
  <c r="AS25" i="71"/>
  <c r="AQ25" i="71"/>
  <c r="AM25" i="71"/>
  <c r="BC25" i="71"/>
  <c r="AO25" i="71"/>
  <c r="AY25" i="71"/>
  <c r="BA25" i="71"/>
  <c r="AG25" i="71"/>
  <c r="AO40" i="73"/>
  <c r="AY40" i="73"/>
  <c r="AK40" i="73"/>
  <c r="AG40" i="73"/>
  <c r="BC40" i="73"/>
  <c r="AS40" i="73"/>
  <c r="AU40" i="73"/>
  <c r="AQ40" i="73"/>
  <c r="BA40" i="73"/>
  <c r="AW40" i="73"/>
  <c r="AM40" i="73"/>
  <c r="AI40" i="73"/>
  <c r="AD41" i="73"/>
  <c r="BE39" i="70"/>
  <c r="BE39" i="63"/>
  <c r="AM25" i="64"/>
  <c r="AY25" i="64"/>
  <c r="AK25" i="64"/>
  <c r="BC25" i="64"/>
  <c r="AO25" i="64"/>
  <c r="AI25" i="64"/>
  <c r="AQ25" i="64"/>
  <c r="AW25" i="64"/>
  <c r="BA25" i="64"/>
  <c r="AU25" i="64"/>
  <c r="AS25" i="64"/>
  <c r="AG25" i="64"/>
  <c r="BE24" i="70"/>
  <c r="AJ31" i="77"/>
  <c r="AX31" i="77"/>
  <c r="BB31" i="77"/>
  <c r="AV31" i="77"/>
  <c r="AR31" i="77"/>
  <c r="AZ31" i="77"/>
  <c r="AT31" i="77"/>
  <c r="AN31" i="77"/>
  <c r="AP31" i="77"/>
  <c r="BD31" i="77"/>
  <c r="AL31" i="77"/>
  <c r="AD32" i="77"/>
  <c r="AH31" i="77"/>
  <c r="AU146" i="73"/>
  <c r="AM146" i="73"/>
  <c r="AY146" i="73"/>
  <c r="AW146" i="73"/>
  <c r="BC146" i="73"/>
  <c r="AI146" i="73"/>
  <c r="AQ146" i="73"/>
  <c r="AO146" i="73"/>
  <c r="AK146" i="73"/>
  <c r="AS146" i="73"/>
  <c r="BA146" i="73"/>
  <c r="AG146" i="73"/>
  <c r="AO40" i="63"/>
  <c r="AK40" i="63"/>
  <c r="AM40" i="63"/>
  <c r="AI40" i="63"/>
  <c r="AY40" i="63"/>
  <c r="AQ40" i="63"/>
  <c r="BC40" i="63"/>
  <c r="AS40" i="63"/>
  <c r="AW40" i="63"/>
  <c r="AU40" i="63"/>
  <c r="BA40" i="63"/>
  <c r="AG40" i="63"/>
  <c r="BE24" i="64"/>
  <c r="AI25" i="63"/>
  <c r="AS25" i="63"/>
  <c r="AK25" i="63"/>
  <c r="BA25" i="63"/>
  <c r="AO25" i="63"/>
  <c r="AU25" i="63"/>
  <c r="BC25" i="63"/>
  <c r="AQ25" i="63"/>
  <c r="AY25" i="63"/>
  <c r="AM25" i="63"/>
  <c r="AW25" i="63"/>
  <c r="AG25" i="63"/>
  <c r="BE24" i="71"/>
  <c r="AG40" i="71"/>
  <c r="AI40" i="71"/>
  <c r="AO40" i="71"/>
  <c r="AM40" i="71"/>
  <c r="AY40" i="71"/>
  <c r="AU40" i="71"/>
  <c r="BA40" i="71"/>
  <c r="AS40" i="71"/>
  <c r="AK40" i="71"/>
  <c r="BC40" i="71"/>
  <c r="AW40" i="71"/>
  <c r="AQ40" i="71"/>
  <c r="BF30" i="77"/>
  <c r="BE145" i="73"/>
  <c r="BF30" i="83" l="1"/>
  <c r="C2" i="83"/>
  <c r="C9" i="83"/>
  <c r="C13" i="83"/>
  <c r="C8" i="83"/>
  <c r="C11" i="83"/>
  <c r="C12" i="83"/>
  <c r="C7" i="83"/>
  <c r="C10" i="83"/>
  <c r="D9" i="83"/>
  <c r="D8" i="83"/>
  <c r="D12" i="83"/>
  <c r="D10" i="83"/>
  <c r="D11" i="83"/>
  <c r="D13" i="83"/>
  <c r="D7" i="83"/>
  <c r="BF45" i="83"/>
  <c r="D2" i="83"/>
  <c r="AM41" i="63"/>
  <c r="AO41" i="63"/>
  <c r="AS41" i="63"/>
  <c r="AY41" i="63"/>
  <c r="BC41" i="63"/>
  <c r="AK41" i="63"/>
  <c r="AI41" i="63"/>
  <c r="AQ41" i="63"/>
  <c r="AU41" i="63"/>
  <c r="AW41" i="63"/>
  <c r="BA41" i="63"/>
  <c r="AG41" i="63"/>
  <c r="AI41" i="70"/>
  <c r="BC41" i="70"/>
  <c r="AK41" i="70"/>
  <c r="AW41" i="70"/>
  <c r="AO41" i="70"/>
  <c r="AU41" i="70"/>
  <c r="AY41" i="70"/>
  <c r="BA41" i="70"/>
  <c r="AQ41" i="70"/>
  <c r="AS41" i="70"/>
  <c r="AM41" i="70"/>
  <c r="AG41" i="70"/>
  <c r="AD42" i="70"/>
  <c r="BE162" i="73"/>
  <c r="AS26" i="73"/>
  <c r="AU26" i="73"/>
  <c r="AM26" i="73"/>
  <c r="BA26" i="73"/>
  <c r="AW26" i="73"/>
  <c r="BC26" i="73"/>
  <c r="AI26" i="73"/>
  <c r="AY26" i="73"/>
  <c r="AQ26" i="73"/>
  <c r="AK26" i="73"/>
  <c r="AG26" i="73"/>
  <c r="AD27" i="73"/>
  <c r="AO26" i="73"/>
  <c r="BE25" i="63"/>
  <c r="BE40" i="63"/>
  <c r="BF31" i="77"/>
  <c r="AS26" i="64"/>
  <c r="BA26" i="64"/>
  <c r="AO26" i="64"/>
  <c r="BC26" i="64"/>
  <c r="AM26" i="64"/>
  <c r="AK26" i="64"/>
  <c r="AQ26" i="64"/>
  <c r="AW26" i="64"/>
  <c r="AI26" i="64"/>
  <c r="AY26" i="64"/>
  <c r="AU26" i="64"/>
  <c r="AG26" i="64"/>
  <c r="BA26" i="70"/>
  <c r="AK26" i="70"/>
  <c r="AQ26" i="70"/>
  <c r="AY26" i="70"/>
  <c r="AO26" i="70"/>
  <c r="AW26" i="70"/>
  <c r="AM26" i="70"/>
  <c r="BC26" i="70"/>
  <c r="AU26" i="70"/>
  <c r="AS26" i="70"/>
  <c r="AI26" i="70"/>
  <c r="AG26" i="70"/>
  <c r="AD27" i="70"/>
  <c r="AO101" i="73"/>
  <c r="BA101" i="73"/>
  <c r="AQ101" i="73"/>
  <c r="AW101" i="73"/>
  <c r="AI101" i="73"/>
  <c r="AM101" i="73"/>
  <c r="AS101" i="73"/>
  <c r="BC101" i="73"/>
  <c r="AU101" i="73"/>
  <c r="AY101" i="73"/>
  <c r="AK101" i="73"/>
  <c r="AG101" i="73"/>
  <c r="BE85" i="73"/>
  <c r="AS164" i="73"/>
  <c r="AI164" i="73"/>
  <c r="AK164" i="73"/>
  <c r="AO164" i="73"/>
  <c r="AU164" i="73"/>
  <c r="BA164" i="73"/>
  <c r="AW164" i="73"/>
  <c r="BC164" i="73"/>
  <c r="AQ164" i="73"/>
  <c r="AY164" i="73"/>
  <c r="AG164" i="73"/>
  <c r="AM164" i="73"/>
  <c r="AU41" i="71"/>
  <c r="AW41" i="71"/>
  <c r="BA41" i="71"/>
  <c r="AK41" i="71"/>
  <c r="BC41" i="71"/>
  <c r="AM41" i="71"/>
  <c r="AI41" i="71"/>
  <c r="AY41" i="71"/>
  <c r="AO41" i="71"/>
  <c r="AQ41" i="71"/>
  <c r="AS41" i="71"/>
  <c r="AG41" i="71"/>
  <c r="AO26" i="63"/>
  <c r="AU26" i="63"/>
  <c r="AK26" i="63"/>
  <c r="BC26" i="63"/>
  <c r="AS26" i="63"/>
  <c r="AI26" i="63"/>
  <c r="BA26" i="63"/>
  <c r="AY26" i="63"/>
  <c r="AQ26" i="63"/>
  <c r="AM26" i="63"/>
  <c r="AW26" i="63"/>
  <c r="AG26" i="63"/>
  <c r="AR32" i="77"/>
  <c r="AN32" i="77"/>
  <c r="BB32" i="77"/>
  <c r="AT32" i="77"/>
  <c r="BD32" i="77"/>
  <c r="AL32" i="77"/>
  <c r="AP32" i="77"/>
  <c r="AJ32" i="77"/>
  <c r="AZ32" i="77"/>
  <c r="AX32" i="77"/>
  <c r="AV32" i="77"/>
  <c r="AH32" i="77"/>
  <c r="AD33" i="77"/>
  <c r="BE25" i="70"/>
  <c r="BE40" i="70"/>
  <c r="BE100" i="73"/>
  <c r="BE146" i="73"/>
  <c r="AI26" i="71"/>
  <c r="AM26" i="71"/>
  <c r="AW26" i="71"/>
  <c r="BA26" i="71"/>
  <c r="AQ26" i="71"/>
  <c r="AK26" i="71"/>
  <c r="AS26" i="71"/>
  <c r="AU26" i="71"/>
  <c r="AY26" i="71"/>
  <c r="BC26" i="71"/>
  <c r="AO26" i="71"/>
  <c r="AG26" i="71"/>
  <c r="AI26" i="67"/>
  <c r="AO26" i="67"/>
  <c r="AW26" i="67"/>
  <c r="AY26" i="67"/>
  <c r="AU26" i="67"/>
  <c r="AK26" i="67"/>
  <c r="BA26" i="67"/>
  <c r="AG26" i="67"/>
  <c r="AM26" i="67"/>
  <c r="AS26" i="67"/>
  <c r="AQ26" i="67"/>
  <c r="BC26" i="67"/>
  <c r="AD27" i="67"/>
  <c r="BC86" i="73"/>
  <c r="AQ86" i="73"/>
  <c r="AO86" i="73"/>
  <c r="AU86" i="73"/>
  <c r="BA86" i="73"/>
  <c r="AM86" i="73"/>
  <c r="AI86" i="73"/>
  <c r="AS86" i="73"/>
  <c r="AG86" i="73"/>
  <c r="AK86" i="73"/>
  <c r="AW86" i="73"/>
  <c r="AY86" i="73"/>
  <c r="BC41" i="64"/>
  <c r="AU41" i="64"/>
  <c r="AO41" i="64"/>
  <c r="AS41" i="64"/>
  <c r="BA41" i="64"/>
  <c r="AM41" i="64"/>
  <c r="AK41" i="64"/>
  <c r="AQ41" i="64"/>
  <c r="AY41" i="64"/>
  <c r="AI41" i="64"/>
  <c r="AW41" i="64"/>
  <c r="AG41" i="64"/>
  <c r="AS163" i="73"/>
  <c r="AI163" i="73"/>
  <c r="AW163" i="73"/>
  <c r="BA163" i="73"/>
  <c r="AO163" i="73"/>
  <c r="AM163" i="73"/>
  <c r="BC163" i="73"/>
  <c r="AK163" i="73"/>
  <c r="AU163" i="73"/>
  <c r="AY163" i="73"/>
  <c r="AQ163" i="73"/>
  <c r="AG163" i="73"/>
  <c r="AI147" i="73"/>
  <c r="BC147" i="73"/>
  <c r="AM147" i="73"/>
  <c r="AQ147" i="73"/>
  <c r="AW147" i="73"/>
  <c r="AK147" i="73"/>
  <c r="AY147" i="73"/>
  <c r="AU147" i="73"/>
  <c r="AS147" i="73"/>
  <c r="AG147" i="73"/>
  <c r="BA147" i="73"/>
  <c r="AO147" i="73"/>
  <c r="BE25" i="71"/>
  <c r="BE25" i="67"/>
  <c r="BE40" i="67"/>
  <c r="BE40" i="64"/>
  <c r="BE25" i="73"/>
  <c r="AW41" i="73"/>
  <c r="AY41" i="73"/>
  <c r="BC41" i="73"/>
  <c r="AG41" i="73"/>
  <c r="AK41" i="73"/>
  <c r="BA41" i="73"/>
  <c r="AI41" i="73"/>
  <c r="AU41" i="73"/>
  <c r="AM41" i="73"/>
  <c r="AD42" i="73"/>
  <c r="AQ41" i="73"/>
  <c r="AS41" i="73"/>
  <c r="AO41" i="73"/>
  <c r="AX53" i="77"/>
  <c r="AL53" i="77"/>
  <c r="AP53" i="77"/>
  <c r="AR53" i="77"/>
  <c r="AT53" i="77"/>
  <c r="BD53" i="77"/>
  <c r="AN53" i="77"/>
  <c r="AZ53" i="77"/>
  <c r="BB53" i="77"/>
  <c r="AJ53" i="77"/>
  <c r="AV53" i="77"/>
  <c r="AH53" i="77"/>
  <c r="AD54" i="77"/>
  <c r="BE40" i="71"/>
  <c r="BE40" i="73"/>
  <c r="AO41" i="67"/>
  <c r="BC41" i="67"/>
  <c r="AQ41" i="67"/>
  <c r="AI41" i="67"/>
  <c r="AY41" i="67"/>
  <c r="AK41" i="67"/>
  <c r="AG41" i="67"/>
  <c r="BA41" i="67"/>
  <c r="AD42" i="67"/>
  <c r="AU41" i="67"/>
  <c r="AM41" i="67"/>
  <c r="AS41" i="67"/>
  <c r="AW41" i="67"/>
  <c r="BF52" i="77"/>
  <c r="BE25" i="64"/>
  <c r="AL54" i="77" l="1"/>
  <c r="AT54" i="77"/>
  <c r="BB54" i="77"/>
  <c r="AX54" i="77"/>
  <c r="AN54" i="77"/>
  <c r="AJ54" i="77"/>
  <c r="AV54" i="77"/>
  <c r="AZ54" i="77"/>
  <c r="BD54" i="77"/>
  <c r="AP54" i="77"/>
  <c r="AR54" i="77"/>
  <c r="AD55" i="77"/>
  <c r="AH54" i="77"/>
  <c r="AM165" i="73"/>
  <c r="AN164" i="73" s="1"/>
  <c r="BF53" i="77"/>
  <c r="AM148" i="73"/>
  <c r="BA148" i="73"/>
  <c r="BC148" i="73"/>
  <c r="AY148" i="73"/>
  <c r="AO148" i="73"/>
  <c r="AU148" i="73"/>
  <c r="AW148" i="73"/>
  <c r="AI148" i="73"/>
  <c r="AQ148" i="73"/>
  <c r="AK148" i="73"/>
  <c r="AG148" i="73"/>
  <c r="AS148" i="73"/>
  <c r="AY165" i="73"/>
  <c r="AZ163" i="73" s="1"/>
  <c r="AW27" i="67"/>
  <c r="AO27" i="67"/>
  <c r="AK27" i="67"/>
  <c r="AI27" i="67"/>
  <c r="AY27" i="67"/>
  <c r="AG27" i="67"/>
  <c r="BC27" i="67"/>
  <c r="BA27" i="67"/>
  <c r="AM27" i="67"/>
  <c r="AQ27" i="67"/>
  <c r="AU27" i="67"/>
  <c r="AD29" i="67"/>
  <c r="AD28" i="67"/>
  <c r="AS27" i="67"/>
  <c r="BA42" i="71"/>
  <c r="BC42" i="71"/>
  <c r="AI42" i="71"/>
  <c r="AQ42" i="71"/>
  <c r="AO42" i="71"/>
  <c r="AK42" i="71"/>
  <c r="AW42" i="71"/>
  <c r="AM42" i="71"/>
  <c r="AS42" i="71"/>
  <c r="AU42" i="71"/>
  <c r="AY42" i="71"/>
  <c r="AG42" i="71"/>
  <c r="BE164" i="73"/>
  <c r="AG165" i="73"/>
  <c r="AH163" i="73" s="1"/>
  <c r="AK165" i="73"/>
  <c r="AL163" i="73" s="1"/>
  <c r="BC42" i="67"/>
  <c r="AI42" i="67"/>
  <c r="AW42" i="67"/>
  <c r="AO42" i="67"/>
  <c r="AG42" i="67"/>
  <c r="AY42" i="67"/>
  <c r="AM42" i="67"/>
  <c r="AQ42" i="67"/>
  <c r="AD43" i="67"/>
  <c r="AU42" i="67"/>
  <c r="AK42" i="67"/>
  <c r="BA42" i="67"/>
  <c r="AD44" i="67"/>
  <c r="AS42" i="67"/>
  <c r="BE41" i="71"/>
  <c r="AI165" i="73"/>
  <c r="AJ164" i="73" s="1"/>
  <c r="BE101" i="73"/>
  <c r="BE147" i="73"/>
  <c r="BC27" i="63"/>
  <c r="AI27" i="63"/>
  <c r="AO27" i="63"/>
  <c r="AW27" i="63"/>
  <c r="AU27" i="63"/>
  <c r="AS27" i="63"/>
  <c r="AQ27" i="63"/>
  <c r="AK27" i="63"/>
  <c r="BA27" i="63"/>
  <c r="AY27" i="63"/>
  <c r="AM27" i="63"/>
  <c r="AG27" i="63"/>
  <c r="AQ165" i="73"/>
  <c r="AR163" i="73" s="1"/>
  <c r="AS165" i="73"/>
  <c r="AT163" i="73" s="1"/>
  <c r="BA102" i="73"/>
  <c r="BC102" i="73"/>
  <c r="AM102" i="73"/>
  <c r="AO102" i="73"/>
  <c r="AQ102" i="73"/>
  <c r="AI102" i="73"/>
  <c r="AW102" i="73"/>
  <c r="AY102" i="73"/>
  <c r="AU102" i="73"/>
  <c r="AS102" i="73"/>
  <c r="AK102" i="73"/>
  <c r="AG102" i="73"/>
  <c r="AQ27" i="70"/>
  <c r="AK27" i="70"/>
  <c r="BC27" i="70"/>
  <c r="AY27" i="70"/>
  <c r="BA27" i="70"/>
  <c r="AO27" i="70"/>
  <c r="AI27" i="70"/>
  <c r="AW27" i="70"/>
  <c r="AD28" i="70"/>
  <c r="AD29" i="70"/>
  <c r="AU27" i="70"/>
  <c r="AM27" i="70"/>
  <c r="AG27" i="70"/>
  <c r="AS27" i="70"/>
  <c r="BE26" i="64"/>
  <c r="BE41" i="67"/>
  <c r="BE41" i="73"/>
  <c r="AU42" i="64"/>
  <c r="AO42" i="64"/>
  <c r="AQ42" i="64"/>
  <c r="AK42" i="64"/>
  <c r="BA42" i="64"/>
  <c r="AS42" i="64"/>
  <c r="AY42" i="64"/>
  <c r="BC42" i="64"/>
  <c r="AM42" i="64"/>
  <c r="AW42" i="64"/>
  <c r="AI42" i="64"/>
  <c r="AG42" i="64"/>
  <c r="BE26" i="71"/>
  <c r="BE26" i="63"/>
  <c r="BC165" i="73"/>
  <c r="BD163" i="73" s="1"/>
  <c r="BE26" i="70"/>
  <c r="BA27" i="64"/>
  <c r="AK27" i="64"/>
  <c r="AW27" i="64"/>
  <c r="BC27" i="64"/>
  <c r="AO27" i="64"/>
  <c r="AI27" i="64"/>
  <c r="AM27" i="64"/>
  <c r="AQ27" i="64"/>
  <c r="AS27" i="64"/>
  <c r="AY27" i="64"/>
  <c r="AU27" i="64"/>
  <c r="AG27" i="64"/>
  <c r="AO42" i="63"/>
  <c r="AY42" i="63"/>
  <c r="AM42" i="63"/>
  <c r="AK42" i="63"/>
  <c r="BC42" i="63"/>
  <c r="AI42" i="63"/>
  <c r="AU42" i="63"/>
  <c r="AS42" i="63"/>
  <c r="AW42" i="63"/>
  <c r="AQ42" i="63"/>
  <c r="BA42" i="63"/>
  <c r="AG42" i="63"/>
  <c r="AQ149" i="73"/>
  <c r="AW149" i="73"/>
  <c r="AM149" i="73"/>
  <c r="AU149" i="73"/>
  <c r="AI149" i="73"/>
  <c r="BC149" i="73"/>
  <c r="AY149" i="73"/>
  <c r="AO149" i="73"/>
  <c r="BA149" i="73"/>
  <c r="AS149" i="73"/>
  <c r="AK149" i="73"/>
  <c r="AG149" i="73"/>
  <c r="AG150" i="73" s="1"/>
  <c r="BE41" i="64"/>
  <c r="AO87" i="73"/>
  <c r="AU87" i="73"/>
  <c r="AK87" i="73"/>
  <c r="BA87" i="73"/>
  <c r="BC87" i="73"/>
  <c r="AI87" i="73"/>
  <c r="AS87" i="73"/>
  <c r="AM87" i="73"/>
  <c r="AG87" i="73"/>
  <c r="AQ87" i="73"/>
  <c r="AY87" i="73"/>
  <c r="AW87" i="73"/>
  <c r="AU27" i="71"/>
  <c r="AI27" i="71"/>
  <c r="AW27" i="71"/>
  <c r="AM27" i="71"/>
  <c r="AQ27" i="71"/>
  <c r="AY27" i="71"/>
  <c r="AS27" i="71"/>
  <c r="BC27" i="71"/>
  <c r="AK27" i="71"/>
  <c r="AO27" i="71"/>
  <c r="AG27" i="71"/>
  <c r="BA27" i="71"/>
  <c r="AT33" i="77"/>
  <c r="AP33" i="77"/>
  <c r="AN33" i="77"/>
  <c r="BB33" i="77"/>
  <c r="AV33" i="77"/>
  <c r="AX33" i="77"/>
  <c r="AR33" i="77"/>
  <c r="AJ33" i="77"/>
  <c r="BD33" i="77"/>
  <c r="AZ33" i="77"/>
  <c r="AL33" i="77"/>
  <c r="AH33" i="77"/>
  <c r="AD34" i="77"/>
  <c r="AW165" i="73"/>
  <c r="AX164" i="73" s="1"/>
  <c r="BE41" i="63"/>
  <c r="AK42" i="73"/>
  <c r="AI42" i="73"/>
  <c r="AG42" i="73"/>
  <c r="AS42" i="73"/>
  <c r="AM42" i="73"/>
  <c r="AO42" i="73"/>
  <c r="BA42" i="73"/>
  <c r="AQ42" i="73"/>
  <c r="AY42" i="73"/>
  <c r="AD44" i="73"/>
  <c r="BC42" i="73"/>
  <c r="AU42" i="73"/>
  <c r="AW42" i="73"/>
  <c r="AD43" i="73"/>
  <c r="AO165" i="73"/>
  <c r="AP163" i="73" s="1"/>
  <c r="BE26" i="67"/>
  <c r="BF32" i="77"/>
  <c r="BA165" i="73"/>
  <c r="BB163" i="73" s="1"/>
  <c r="AW27" i="73"/>
  <c r="AS27" i="73"/>
  <c r="AU27" i="73"/>
  <c r="AG27" i="73"/>
  <c r="AM27" i="73"/>
  <c r="BA27" i="73"/>
  <c r="AI27" i="73"/>
  <c r="AK27" i="73"/>
  <c r="AQ27" i="73"/>
  <c r="AO27" i="73"/>
  <c r="AY27" i="73"/>
  <c r="AD29" i="73"/>
  <c r="BC27" i="73"/>
  <c r="AD28" i="73"/>
  <c r="AM42" i="70"/>
  <c r="AY42" i="70"/>
  <c r="AK42" i="70"/>
  <c r="BC42" i="70"/>
  <c r="BA42" i="70"/>
  <c r="AI42" i="70"/>
  <c r="AO42" i="70"/>
  <c r="AW42" i="70"/>
  <c r="AU42" i="70"/>
  <c r="AS42" i="70"/>
  <c r="AQ42" i="70"/>
  <c r="AG42" i="70"/>
  <c r="AD43" i="70"/>
  <c r="AD44" i="70"/>
  <c r="BE163" i="73"/>
  <c r="BE86" i="73"/>
  <c r="AU165" i="73"/>
  <c r="BE26" i="73"/>
  <c r="BE41" i="70"/>
  <c r="AN163" i="73" l="1"/>
  <c r="BE165" i="73"/>
  <c r="BE166" i="73" s="1"/>
  <c r="AZ164" i="73"/>
  <c r="AT164" i="73"/>
  <c r="BB164" i="73"/>
  <c r="AG151" i="73"/>
  <c r="AH138" i="73"/>
  <c r="AH139" i="73"/>
  <c r="AH140" i="73"/>
  <c r="AH142" i="73"/>
  <c r="AH143" i="73"/>
  <c r="AH141" i="73"/>
  <c r="AH144" i="73"/>
  <c r="AH145" i="73"/>
  <c r="AH146" i="73"/>
  <c r="AH147" i="73"/>
  <c r="BE27" i="71"/>
  <c r="BC89" i="73"/>
  <c r="AO89" i="73"/>
  <c r="BA89" i="73"/>
  <c r="AQ89" i="73"/>
  <c r="AM89" i="73"/>
  <c r="AW89" i="73"/>
  <c r="AI89" i="73"/>
  <c r="AU89" i="73"/>
  <c r="AS89" i="73"/>
  <c r="AY89" i="73"/>
  <c r="AK89" i="73"/>
  <c r="AG89" i="73"/>
  <c r="AO150" i="73"/>
  <c r="AP148" i="73" s="1"/>
  <c r="AY29" i="64"/>
  <c r="AU29" i="64"/>
  <c r="BA29" i="64"/>
  <c r="BC29" i="64"/>
  <c r="AK29" i="64"/>
  <c r="AM29" i="64"/>
  <c r="AO29" i="64"/>
  <c r="AI29" i="64"/>
  <c r="AW29" i="64"/>
  <c r="AS29" i="64"/>
  <c r="AQ29" i="64"/>
  <c r="AG29" i="64"/>
  <c r="BA104" i="73"/>
  <c r="AW104" i="73"/>
  <c r="AS104" i="73"/>
  <c r="AI104" i="73"/>
  <c r="AM104" i="73"/>
  <c r="AO104" i="73"/>
  <c r="BC104" i="73"/>
  <c r="AU104" i="73"/>
  <c r="AK104" i="73"/>
  <c r="AY104" i="73"/>
  <c r="AQ104" i="73"/>
  <c r="AG104" i="73"/>
  <c r="BE27" i="63"/>
  <c r="AK29" i="67"/>
  <c r="AY29" i="67"/>
  <c r="AM29" i="67"/>
  <c r="AI29" i="67"/>
  <c r="AO29" i="67"/>
  <c r="AG29" i="67"/>
  <c r="AW29" i="67"/>
  <c r="BC29" i="67"/>
  <c r="AQ29" i="67"/>
  <c r="BA29" i="67"/>
  <c r="AU29" i="67"/>
  <c r="AS29" i="67"/>
  <c r="AY166" i="73"/>
  <c r="AZ153" i="73"/>
  <c r="AZ157" i="73"/>
  <c r="AZ154" i="73"/>
  <c r="AZ155" i="73"/>
  <c r="AZ158" i="73"/>
  <c r="AZ159" i="73"/>
  <c r="AZ156" i="73"/>
  <c r="AZ160" i="73"/>
  <c r="AZ161" i="73"/>
  <c r="AZ162" i="73"/>
  <c r="AM166" i="73"/>
  <c r="AN153" i="73"/>
  <c r="AN157" i="73"/>
  <c r="AN154" i="73"/>
  <c r="AN158" i="73"/>
  <c r="AN155" i="73"/>
  <c r="AN156" i="73"/>
  <c r="AN159" i="73"/>
  <c r="AN160" i="73"/>
  <c r="AN161" i="73"/>
  <c r="AN162" i="73"/>
  <c r="AU166" i="73"/>
  <c r="AV153" i="73"/>
  <c r="AV157" i="73"/>
  <c r="AV154" i="73"/>
  <c r="AV155" i="73"/>
  <c r="AV158" i="73"/>
  <c r="AV156" i="73"/>
  <c r="AV159" i="73"/>
  <c r="AV160" i="73"/>
  <c r="AV161" i="73"/>
  <c r="AV162" i="73"/>
  <c r="AS103" i="73"/>
  <c r="BA103" i="73"/>
  <c r="AM103" i="73"/>
  <c r="BC103" i="73"/>
  <c r="AO103" i="73"/>
  <c r="AU103" i="73"/>
  <c r="AQ103" i="73"/>
  <c r="AK103" i="73"/>
  <c r="AG103" i="73"/>
  <c r="AI103" i="73"/>
  <c r="AW103" i="73"/>
  <c r="AY103" i="73"/>
  <c r="AQ166" i="73"/>
  <c r="AR153" i="73"/>
  <c r="AR154" i="73"/>
  <c r="AR157" i="73"/>
  <c r="AR155" i="73"/>
  <c r="AR158" i="73"/>
  <c r="AR156" i="73"/>
  <c r="AR159" i="73"/>
  <c r="AR160" i="73"/>
  <c r="AR161" i="73"/>
  <c r="AR162" i="73"/>
  <c r="BE42" i="71"/>
  <c r="BF54" i="77"/>
  <c r="BE42" i="63"/>
  <c r="BE27" i="70"/>
  <c r="BE102" i="73"/>
  <c r="AR164" i="73"/>
  <c r="AQ43" i="67"/>
  <c r="AS43" i="67"/>
  <c r="AO43" i="67"/>
  <c r="AW43" i="67"/>
  <c r="AM43" i="67"/>
  <c r="AY43" i="67"/>
  <c r="AK43" i="67"/>
  <c r="AG43" i="67"/>
  <c r="AI43" i="67"/>
  <c r="BA43" i="67"/>
  <c r="BC43" i="67"/>
  <c r="AU43" i="67"/>
  <c r="AR55" i="77"/>
  <c r="AL55" i="77"/>
  <c r="AZ55" i="77"/>
  <c r="AP55" i="77"/>
  <c r="AJ55" i="77"/>
  <c r="AV55" i="77"/>
  <c r="AN55" i="77"/>
  <c r="BB55" i="77"/>
  <c r="BD55" i="77"/>
  <c r="AX55" i="77"/>
  <c r="AT55" i="77"/>
  <c r="AH55" i="77"/>
  <c r="AD56" i="77"/>
  <c r="AY150" i="73"/>
  <c r="AZ149" i="73" s="1"/>
  <c r="AI150" i="73"/>
  <c r="AJ148" i="73" s="1"/>
  <c r="AQ44" i="63"/>
  <c r="AK44" i="63"/>
  <c r="AY44" i="63"/>
  <c r="AO44" i="63"/>
  <c r="AI44" i="63"/>
  <c r="AW44" i="63"/>
  <c r="AU44" i="63"/>
  <c r="BA44" i="63"/>
  <c r="AS44" i="63"/>
  <c r="BC44" i="63"/>
  <c r="AM44" i="63"/>
  <c r="AG44" i="63"/>
  <c r="BC166" i="73"/>
  <c r="BD153" i="73"/>
  <c r="BD154" i="73"/>
  <c r="BD157" i="73"/>
  <c r="BD158" i="73"/>
  <c r="BD155" i="73"/>
  <c r="BD159" i="73"/>
  <c r="BD156" i="73"/>
  <c r="BD160" i="73"/>
  <c r="BD161" i="73"/>
  <c r="BD162" i="73"/>
  <c r="AV163" i="73"/>
  <c r="AK166" i="73"/>
  <c r="AL153" i="73"/>
  <c r="AL154" i="73"/>
  <c r="AL157" i="73"/>
  <c r="AL155" i="73"/>
  <c r="AL158" i="73"/>
  <c r="AL156" i="73"/>
  <c r="AL159" i="73"/>
  <c r="AL160" i="73"/>
  <c r="AL161" i="73"/>
  <c r="AL162" i="73"/>
  <c r="BC44" i="71"/>
  <c r="AO44" i="71"/>
  <c r="BA44" i="71"/>
  <c r="AI44" i="71"/>
  <c r="AM44" i="71"/>
  <c r="AS44" i="71"/>
  <c r="AW44" i="71"/>
  <c r="AK44" i="71"/>
  <c r="AQ44" i="71"/>
  <c r="AU44" i="71"/>
  <c r="AG44" i="71"/>
  <c r="AY44" i="71"/>
  <c r="BC150" i="73"/>
  <c r="BD149" i="73" s="1"/>
  <c r="AO43" i="73"/>
  <c r="AI43" i="73"/>
  <c r="AK43" i="73"/>
  <c r="AM43" i="73"/>
  <c r="AG43" i="73"/>
  <c r="AQ43" i="73"/>
  <c r="BA43" i="73"/>
  <c r="AW43" i="73"/>
  <c r="AY43" i="73"/>
  <c r="AU43" i="73"/>
  <c r="AS43" i="73"/>
  <c r="BC43" i="73"/>
  <c r="BD164" i="73"/>
  <c r="BE42" i="64"/>
  <c r="AL164" i="73"/>
  <c r="AK44" i="73"/>
  <c r="AW44" i="73"/>
  <c r="AM44" i="73"/>
  <c r="AI44" i="73"/>
  <c r="AG44" i="73"/>
  <c r="AQ44" i="73"/>
  <c r="BC44" i="73"/>
  <c r="AO44" i="73"/>
  <c r="AY44" i="73"/>
  <c r="AU44" i="73"/>
  <c r="BA44" i="73"/>
  <c r="AS44" i="73"/>
  <c r="AO88" i="73"/>
  <c r="AQ88" i="73"/>
  <c r="AW88" i="73"/>
  <c r="AU88" i="73"/>
  <c r="AK88" i="73"/>
  <c r="AI88" i="73"/>
  <c r="AM88" i="73"/>
  <c r="AS88" i="73"/>
  <c r="BA88" i="73"/>
  <c r="BC88" i="73"/>
  <c r="AY88" i="73"/>
  <c r="AG88" i="73"/>
  <c r="AV164" i="73"/>
  <c r="AI28" i="73"/>
  <c r="AO28" i="73"/>
  <c r="AM28" i="73"/>
  <c r="AW28" i="73"/>
  <c r="AG28" i="73"/>
  <c r="AK28" i="73"/>
  <c r="AU28" i="73"/>
  <c r="AQ28" i="73"/>
  <c r="AY28" i="73"/>
  <c r="BA28" i="73"/>
  <c r="BC28" i="73"/>
  <c r="AS28" i="73"/>
  <c r="BC44" i="70"/>
  <c r="AM44" i="70"/>
  <c r="AK44" i="70"/>
  <c r="AS44" i="70"/>
  <c r="AW44" i="70"/>
  <c r="AY44" i="70"/>
  <c r="AI44" i="70"/>
  <c r="BA44" i="70"/>
  <c r="AQ44" i="70"/>
  <c r="AO44" i="70"/>
  <c r="AG44" i="70"/>
  <c r="AU44" i="70"/>
  <c r="AH149" i="73"/>
  <c r="BE149" i="73"/>
  <c r="AU150" i="73"/>
  <c r="AS43" i="63"/>
  <c r="BA43" i="63"/>
  <c r="AK43" i="63"/>
  <c r="AO43" i="63"/>
  <c r="AW43" i="63"/>
  <c r="BC43" i="63"/>
  <c r="AQ43" i="63"/>
  <c r="AU43" i="63"/>
  <c r="AY43" i="63"/>
  <c r="AI43" i="63"/>
  <c r="AG43" i="63"/>
  <c r="AM43" i="63"/>
  <c r="AS43" i="70"/>
  <c r="AY43" i="70"/>
  <c r="BA43" i="70"/>
  <c r="AQ43" i="70"/>
  <c r="AO43" i="70"/>
  <c r="AK43" i="70"/>
  <c r="AM43" i="70"/>
  <c r="AI43" i="70"/>
  <c r="AU43" i="70"/>
  <c r="AW43" i="70"/>
  <c r="BC43" i="70"/>
  <c r="AG43" i="70"/>
  <c r="AW29" i="73"/>
  <c r="AM29" i="73"/>
  <c r="AI29" i="73"/>
  <c r="AK29" i="73"/>
  <c r="AU29" i="73"/>
  <c r="AO29" i="73"/>
  <c r="AG29" i="73"/>
  <c r="AY29" i="73"/>
  <c r="BC29" i="73"/>
  <c r="BA29" i="73"/>
  <c r="AS29" i="73"/>
  <c r="AQ29" i="73"/>
  <c r="BE27" i="73"/>
  <c r="BA166" i="73"/>
  <c r="BB153" i="73"/>
  <c r="BB157" i="73"/>
  <c r="BB154" i="73"/>
  <c r="BB158" i="73"/>
  <c r="BB155" i="73"/>
  <c r="BB159" i="73"/>
  <c r="BB156" i="73"/>
  <c r="BB160" i="73"/>
  <c r="BB161" i="73"/>
  <c r="BB162" i="73"/>
  <c r="AN34" i="77"/>
  <c r="AR34" i="77"/>
  <c r="AP34" i="77"/>
  <c r="AZ34" i="77"/>
  <c r="AJ34" i="77"/>
  <c r="AT34" i="77"/>
  <c r="AV34" i="77"/>
  <c r="BB34" i="77"/>
  <c r="BD34" i="77"/>
  <c r="AX34" i="77"/>
  <c r="AL34" i="77"/>
  <c r="AH34" i="77"/>
  <c r="AD35" i="77"/>
  <c r="AI28" i="71"/>
  <c r="AY28" i="71"/>
  <c r="AS28" i="71"/>
  <c r="AW28" i="71"/>
  <c r="AO28" i="71"/>
  <c r="BC28" i="71"/>
  <c r="AQ28" i="71"/>
  <c r="AU28" i="71"/>
  <c r="AK28" i="71"/>
  <c r="AM28" i="71"/>
  <c r="BA28" i="71"/>
  <c r="AG28" i="71"/>
  <c r="BE87" i="73"/>
  <c r="AK150" i="73"/>
  <c r="AL149" i="73" s="1"/>
  <c r="AM150" i="73"/>
  <c r="AN149" i="73" s="1"/>
  <c r="AQ28" i="64"/>
  <c r="BC28" i="64"/>
  <c r="AW28" i="64"/>
  <c r="BA28" i="64"/>
  <c r="AS28" i="64"/>
  <c r="AK28" i="64"/>
  <c r="AO28" i="64"/>
  <c r="AY28" i="64"/>
  <c r="AM28" i="64"/>
  <c r="AI28" i="64"/>
  <c r="AG28" i="64"/>
  <c r="AU28" i="64"/>
  <c r="AO43" i="64"/>
  <c r="BA43" i="64"/>
  <c r="AQ43" i="64"/>
  <c r="AM43" i="64"/>
  <c r="AK43" i="64"/>
  <c r="AS43" i="64"/>
  <c r="BC43" i="64"/>
  <c r="AY43" i="64"/>
  <c r="AI43" i="64"/>
  <c r="AW43" i="64"/>
  <c r="AU43" i="64"/>
  <c r="AG43" i="64"/>
  <c r="AS29" i="70"/>
  <c r="BC29" i="70"/>
  <c r="AY29" i="70"/>
  <c r="BA29" i="70"/>
  <c r="AW29" i="70"/>
  <c r="AM29" i="70"/>
  <c r="AO29" i="70"/>
  <c r="AU29" i="70"/>
  <c r="AI29" i="70"/>
  <c r="AK29" i="70"/>
  <c r="AQ29" i="70"/>
  <c r="AG29" i="70"/>
  <c r="AG166" i="73"/>
  <c r="AH153" i="73"/>
  <c r="AH157" i="73"/>
  <c r="AH154" i="73"/>
  <c r="AH155" i="73"/>
  <c r="AH158" i="73"/>
  <c r="AH159" i="73"/>
  <c r="AH156" i="73"/>
  <c r="AH160" i="73"/>
  <c r="AH161" i="73"/>
  <c r="AH162" i="73"/>
  <c r="AO43" i="71"/>
  <c r="AK43" i="71"/>
  <c r="BC43" i="71"/>
  <c r="AM43" i="71"/>
  <c r="AS43" i="71"/>
  <c r="AU43" i="71"/>
  <c r="AW43" i="71"/>
  <c r="AI43" i="71"/>
  <c r="BA43" i="71"/>
  <c r="AY43" i="71"/>
  <c r="AQ43" i="71"/>
  <c r="AG43" i="71"/>
  <c r="BF163" i="73"/>
  <c r="BE42" i="70"/>
  <c r="AO166" i="73"/>
  <c r="AP153" i="73"/>
  <c r="AP157" i="73"/>
  <c r="AP154" i="73"/>
  <c r="AP155" i="73"/>
  <c r="AP158" i="73"/>
  <c r="AP159" i="73"/>
  <c r="AP156" i="73"/>
  <c r="AP160" i="73"/>
  <c r="AP161" i="73"/>
  <c r="AP162" i="73"/>
  <c r="AW166" i="73"/>
  <c r="AX153" i="73"/>
  <c r="AX154" i="73"/>
  <c r="AX157" i="73"/>
  <c r="AX158" i="73"/>
  <c r="AX155" i="73"/>
  <c r="AX159" i="73"/>
  <c r="AX156" i="73"/>
  <c r="AX160" i="73"/>
  <c r="AX161" i="73"/>
  <c r="AX162" i="73"/>
  <c r="BF33" i="77"/>
  <c r="AS150" i="73"/>
  <c r="AW150" i="73"/>
  <c r="AX148" i="73" s="1"/>
  <c r="AO44" i="64"/>
  <c r="AQ44" i="64"/>
  <c r="BC44" i="64"/>
  <c r="BA44" i="64"/>
  <c r="AM44" i="64"/>
  <c r="AU44" i="64"/>
  <c r="AS44" i="64"/>
  <c r="AK44" i="64"/>
  <c r="AW44" i="64"/>
  <c r="AY44" i="64"/>
  <c r="AI44" i="64"/>
  <c r="AG44" i="64"/>
  <c r="AY28" i="70"/>
  <c r="AK28" i="70"/>
  <c r="AO28" i="70"/>
  <c r="AW28" i="70"/>
  <c r="AQ28" i="70"/>
  <c r="BC28" i="70"/>
  <c r="AU28" i="70"/>
  <c r="AS28" i="70"/>
  <c r="AI28" i="70"/>
  <c r="BA28" i="70"/>
  <c r="AG28" i="70"/>
  <c r="AM28" i="70"/>
  <c r="AQ28" i="63"/>
  <c r="AM28" i="63"/>
  <c r="BC28" i="63"/>
  <c r="AW28" i="63"/>
  <c r="AU28" i="63"/>
  <c r="BA28" i="63"/>
  <c r="AK28" i="63"/>
  <c r="AY28" i="63"/>
  <c r="AO28" i="63"/>
  <c r="AI28" i="63"/>
  <c r="AS28" i="63"/>
  <c r="AG28" i="63"/>
  <c r="AI166" i="73"/>
  <c r="AJ153" i="73"/>
  <c r="AJ157" i="73"/>
  <c r="AJ154" i="73"/>
  <c r="AJ155" i="73"/>
  <c r="AJ158" i="73"/>
  <c r="AJ159" i="73"/>
  <c r="AJ156" i="73"/>
  <c r="AJ160" i="73"/>
  <c r="AJ161" i="73"/>
  <c r="AJ162" i="73"/>
  <c r="AO44" i="67"/>
  <c r="AI44" i="67"/>
  <c r="BC44" i="67"/>
  <c r="AS44" i="67"/>
  <c r="AM44" i="67"/>
  <c r="AU44" i="67"/>
  <c r="AQ44" i="67"/>
  <c r="AW44" i="67"/>
  <c r="AG44" i="67"/>
  <c r="AY44" i="67"/>
  <c r="AK44" i="67"/>
  <c r="BA44" i="67"/>
  <c r="BE42" i="67"/>
  <c r="BF164" i="73"/>
  <c r="BE27" i="67"/>
  <c r="AH148" i="73"/>
  <c r="BE148" i="73"/>
  <c r="BE42" i="73"/>
  <c r="AW29" i="71"/>
  <c r="AI29" i="71"/>
  <c r="AK29" i="71"/>
  <c r="AU29" i="71"/>
  <c r="AM29" i="71"/>
  <c r="AS29" i="71"/>
  <c r="AY29" i="71"/>
  <c r="AO29" i="71"/>
  <c r="BC29" i="71"/>
  <c r="BA29" i="71"/>
  <c r="AQ29" i="71"/>
  <c r="AG29" i="71"/>
  <c r="BA150" i="73"/>
  <c r="AQ150" i="73"/>
  <c r="AR148" i="73" s="1"/>
  <c r="BE27" i="64"/>
  <c r="AS166" i="73"/>
  <c r="AT153" i="73"/>
  <c r="AT154" i="73"/>
  <c r="AT157" i="73"/>
  <c r="AT155" i="73"/>
  <c r="AT158" i="73"/>
  <c r="AT159" i="73"/>
  <c r="AT156" i="73"/>
  <c r="AT160" i="73"/>
  <c r="AT161" i="73"/>
  <c r="AT162" i="73"/>
  <c r="AK29" i="63"/>
  <c r="AY29" i="63"/>
  <c r="AW29" i="63"/>
  <c r="AO29" i="63"/>
  <c r="BA29" i="63"/>
  <c r="AQ29" i="63"/>
  <c r="AU29" i="63"/>
  <c r="AM29" i="63"/>
  <c r="AS29" i="63"/>
  <c r="AI29" i="63"/>
  <c r="BC29" i="63"/>
  <c r="AG29" i="63"/>
  <c r="AH164" i="73"/>
  <c r="AI28" i="67"/>
  <c r="AO28" i="67"/>
  <c r="AM28" i="67"/>
  <c r="AS28" i="67"/>
  <c r="AY28" i="67"/>
  <c r="AG28" i="67"/>
  <c r="AK28" i="67"/>
  <c r="AQ28" i="67"/>
  <c r="AW28" i="67"/>
  <c r="BC28" i="67"/>
  <c r="AU28" i="67"/>
  <c r="BA28" i="67"/>
  <c r="AJ163" i="73"/>
  <c r="AP164" i="73"/>
  <c r="AX163" i="73"/>
  <c r="BF162" i="73" l="1"/>
  <c r="BF157" i="73"/>
  <c r="BF160" i="73"/>
  <c r="BF159" i="73"/>
  <c r="BF156" i="73"/>
  <c r="BF158" i="73"/>
  <c r="BF155" i="73"/>
  <c r="D21" i="73" s="1"/>
  <c r="BF154" i="73"/>
  <c r="D20" i="73" s="1"/>
  <c r="BF161" i="73"/>
  <c r="BF153" i="73"/>
  <c r="D19" i="73" s="1"/>
  <c r="BD148" i="73"/>
  <c r="AZ148" i="73"/>
  <c r="D22" i="73"/>
  <c r="AL148" i="73"/>
  <c r="AX149" i="73"/>
  <c r="AJ149" i="73"/>
  <c r="BE28" i="63"/>
  <c r="AW45" i="64"/>
  <c r="AO45" i="64"/>
  <c r="AP44" i="64" s="1"/>
  <c r="BE29" i="70"/>
  <c r="AG30" i="70"/>
  <c r="AH28" i="70" s="1"/>
  <c r="BA30" i="70"/>
  <c r="BB29" i="70" s="1"/>
  <c r="AM151" i="73"/>
  <c r="AN138" i="73"/>
  <c r="AN139" i="73"/>
  <c r="AN140" i="73"/>
  <c r="AN142" i="73"/>
  <c r="AN141" i="73"/>
  <c r="AN143" i="73"/>
  <c r="AN144" i="73"/>
  <c r="AN145" i="73"/>
  <c r="AN146" i="73"/>
  <c r="AN147" i="73"/>
  <c r="BE28" i="71"/>
  <c r="AU30" i="73"/>
  <c r="AV28" i="73" s="1"/>
  <c r="AU151" i="73"/>
  <c r="AV138" i="73"/>
  <c r="AV139" i="73"/>
  <c r="AV142" i="73"/>
  <c r="AV140" i="73"/>
  <c r="AV143" i="73"/>
  <c r="AV141" i="73"/>
  <c r="AV144" i="73"/>
  <c r="AV145" i="73"/>
  <c r="AV146" i="73"/>
  <c r="AV147" i="73"/>
  <c r="AU45" i="70"/>
  <c r="AV44" i="70" s="1"/>
  <c r="AS45" i="70"/>
  <c r="AT44" i="70" s="1"/>
  <c r="BE88" i="73"/>
  <c r="AU45" i="73"/>
  <c r="AV43" i="73" s="1"/>
  <c r="AW45" i="73"/>
  <c r="AX43" i="73" s="1"/>
  <c r="AW45" i="71"/>
  <c r="AX43" i="71" s="1"/>
  <c r="AL165" i="73"/>
  <c r="AS45" i="63"/>
  <c r="AT43" i="63" s="1"/>
  <c r="AQ45" i="63"/>
  <c r="AR44" i="63" s="1"/>
  <c r="BE43" i="67"/>
  <c r="AV165" i="73"/>
  <c r="AU30" i="67"/>
  <c r="AV29" i="67" s="1"/>
  <c r="AM30" i="67"/>
  <c r="AN28" i="67" s="1"/>
  <c r="BC105" i="73"/>
  <c r="BD104" i="73" s="1"/>
  <c r="BE29" i="64"/>
  <c r="AG30" i="64"/>
  <c r="AH29" i="64" s="1"/>
  <c r="BC30" i="64"/>
  <c r="BD29" i="64" s="1"/>
  <c r="AY90" i="73"/>
  <c r="AZ88" i="73" s="1"/>
  <c r="AO90" i="73"/>
  <c r="AP88" i="73" s="1"/>
  <c r="AK45" i="64"/>
  <c r="AL44" i="64" s="1"/>
  <c r="AS151" i="73"/>
  <c r="AT138" i="73"/>
  <c r="AT139" i="73"/>
  <c r="AT140" i="73"/>
  <c r="AT142" i="73"/>
  <c r="AT141" i="73"/>
  <c r="AT143" i="73"/>
  <c r="AT144" i="73"/>
  <c r="AT145" i="73"/>
  <c r="AT146" i="73"/>
  <c r="AT147" i="73"/>
  <c r="AH165" i="73"/>
  <c r="AQ30" i="70"/>
  <c r="AR28" i="70" s="1"/>
  <c r="AY30" i="70"/>
  <c r="AZ29" i="70" s="1"/>
  <c r="AQ30" i="73"/>
  <c r="AR28" i="73" s="1"/>
  <c r="AK30" i="73"/>
  <c r="AL28" i="73" s="1"/>
  <c r="AV149" i="73"/>
  <c r="BE44" i="70"/>
  <c r="AG45" i="70"/>
  <c r="AH44" i="70" s="1"/>
  <c r="AK45" i="70"/>
  <c r="AL43" i="70" s="1"/>
  <c r="AY45" i="73"/>
  <c r="AZ43" i="73" s="1"/>
  <c r="AK45" i="73"/>
  <c r="AL44" i="73" s="1"/>
  <c r="AS45" i="71"/>
  <c r="AT43" i="71" s="1"/>
  <c r="BA45" i="63"/>
  <c r="BB43" i="63" s="1"/>
  <c r="BE103" i="73"/>
  <c r="BA30" i="67"/>
  <c r="BB28" i="67" s="1"/>
  <c r="AY30" i="67"/>
  <c r="AZ29" i="67" s="1"/>
  <c r="AO105" i="73"/>
  <c r="AP104" i="73" s="1"/>
  <c r="AQ30" i="64"/>
  <c r="AR29" i="64" s="1"/>
  <c r="BA30" i="64"/>
  <c r="BB28" i="64" s="1"/>
  <c r="AS90" i="73"/>
  <c r="AT88" i="73" s="1"/>
  <c r="BC90" i="73"/>
  <c r="BE29" i="63"/>
  <c r="AG30" i="63"/>
  <c r="AH29" i="63" s="1"/>
  <c r="BC45" i="67"/>
  <c r="BD43" i="67" s="1"/>
  <c r="BC30" i="63"/>
  <c r="AW30" i="63"/>
  <c r="AX29" i="63" s="1"/>
  <c r="AY30" i="71"/>
  <c r="AZ28" i="71" s="1"/>
  <c r="AY45" i="67"/>
  <c r="AZ44" i="67" s="1"/>
  <c r="AI45" i="67"/>
  <c r="AJ44" i="67" s="1"/>
  <c r="AS45" i="64"/>
  <c r="AT44" i="64" s="1"/>
  <c r="AT149" i="73"/>
  <c r="AX165" i="73"/>
  <c r="AK30" i="70"/>
  <c r="BC30" i="70"/>
  <c r="BD29" i="70" s="1"/>
  <c r="AK151" i="73"/>
  <c r="AL138" i="73"/>
  <c r="AL139" i="73"/>
  <c r="AL142" i="73"/>
  <c r="AL140" i="73"/>
  <c r="AL141" i="73"/>
  <c r="AL143" i="73"/>
  <c r="AL144" i="73"/>
  <c r="AL145" i="73"/>
  <c r="AL146" i="73"/>
  <c r="AL147" i="73"/>
  <c r="AS30" i="73"/>
  <c r="AT29" i="73" s="1"/>
  <c r="AI30" i="73"/>
  <c r="BE150" i="73"/>
  <c r="BF149" i="73" s="1"/>
  <c r="AO45" i="70"/>
  <c r="AP43" i="70" s="1"/>
  <c r="AM45" i="70"/>
  <c r="AN44" i="70" s="1"/>
  <c r="AO45" i="73"/>
  <c r="AP44" i="73" s="1"/>
  <c r="AM45" i="71"/>
  <c r="AN43" i="71" s="1"/>
  <c r="AU45" i="63"/>
  <c r="AV43" i="63" s="1"/>
  <c r="AP56" i="77"/>
  <c r="AN56" i="77"/>
  <c r="AJ56" i="77"/>
  <c r="AV56" i="77"/>
  <c r="AT56" i="77"/>
  <c r="BD56" i="77"/>
  <c r="AR56" i="77"/>
  <c r="BB56" i="77"/>
  <c r="AZ56" i="77"/>
  <c r="AX56" i="77"/>
  <c r="AL56" i="77"/>
  <c r="AD57" i="77"/>
  <c r="AH56" i="77"/>
  <c r="AZ165" i="73"/>
  <c r="AQ30" i="67"/>
  <c r="AR28" i="67" s="1"/>
  <c r="AK30" i="67"/>
  <c r="AL28" i="67" s="1"/>
  <c r="AM105" i="73"/>
  <c r="AN104" i="73" s="1"/>
  <c r="AS30" i="64"/>
  <c r="AT29" i="64" s="1"/>
  <c r="AU30" i="64"/>
  <c r="AV29" i="64" s="1"/>
  <c r="AU90" i="73"/>
  <c r="AV88" i="73" s="1"/>
  <c r="BA30" i="63"/>
  <c r="BB29" i="63" s="1"/>
  <c r="BA151" i="73"/>
  <c r="BB138" i="73"/>
  <c r="BB139" i="73"/>
  <c r="BB140" i="73"/>
  <c r="BB142" i="73"/>
  <c r="BB141" i="73"/>
  <c r="BB143" i="73"/>
  <c r="BB144" i="73"/>
  <c r="BB145" i="73"/>
  <c r="BB146" i="73"/>
  <c r="BB147" i="73"/>
  <c r="BC30" i="71"/>
  <c r="BD29" i="71" s="1"/>
  <c r="AW30" i="71"/>
  <c r="AX28" i="71" s="1"/>
  <c r="BA45" i="67"/>
  <c r="BB44" i="67" s="1"/>
  <c r="AS45" i="67"/>
  <c r="AT43" i="67" s="1"/>
  <c r="AU45" i="64"/>
  <c r="AV43" i="64" s="1"/>
  <c r="AI30" i="70"/>
  <c r="AJ29" i="70" s="1"/>
  <c r="AS30" i="70"/>
  <c r="AT29" i="70" s="1"/>
  <c r="BA30" i="73"/>
  <c r="BB28" i="73" s="1"/>
  <c r="AM30" i="73"/>
  <c r="AN28" i="73" s="1"/>
  <c r="AQ45" i="70"/>
  <c r="AR43" i="70" s="1"/>
  <c r="BC45" i="70"/>
  <c r="BD43" i="70" s="1"/>
  <c r="BC45" i="73"/>
  <c r="BD44" i="73" s="1"/>
  <c r="BE43" i="73"/>
  <c r="AY45" i="71"/>
  <c r="AZ43" i="71" s="1"/>
  <c r="AI45" i="71"/>
  <c r="AW45" i="63"/>
  <c r="AX43" i="63" s="1"/>
  <c r="BF55" i="77"/>
  <c r="AR165" i="73"/>
  <c r="BC30" i="67"/>
  <c r="BD28" i="67" s="1"/>
  <c r="BE104" i="73"/>
  <c r="AG105" i="73"/>
  <c r="AH104" i="73" s="1"/>
  <c r="AI105" i="73"/>
  <c r="AJ104" i="73" s="1"/>
  <c r="AW30" i="64"/>
  <c r="AX29" i="64" s="1"/>
  <c r="AY30" i="64"/>
  <c r="AZ29" i="64" s="1"/>
  <c r="AO151" i="73"/>
  <c r="AP138" i="73"/>
  <c r="AP139" i="73"/>
  <c r="AP140" i="73"/>
  <c r="AP142" i="73"/>
  <c r="AP143" i="73"/>
  <c r="AP141" i="73"/>
  <c r="AP144" i="73"/>
  <c r="AP145" i="73"/>
  <c r="AP146" i="73"/>
  <c r="AP147" i="73"/>
  <c r="AI90" i="73"/>
  <c r="AJ88" i="73" s="1"/>
  <c r="AH150" i="73"/>
  <c r="AI30" i="63"/>
  <c r="AJ28" i="63" s="1"/>
  <c r="AY30" i="63"/>
  <c r="AS30" i="71"/>
  <c r="BE44" i="67"/>
  <c r="AG45" i="67"/>
  <c r="AH43" i="67" s="1"/>
  <c r="AO45" i="67"/>
  <c r="AP43" i="67" s="1"/>
  <c r="BE28" i="67"/>
  <c r="AS30" i="63"/>
  <c r="AK30" i="63"/>
  <c r="AM30" i="71"/>
  <c r="AN28" i="71" s="1"/>
  <c r="AW45" i="67"/>
  <c r="AX43" i="67" s="1"/>
  <c r="AJ165" i="73"/>
  <c r="AM45" i="64"/>
  <c r="AN43" i="64" s="1"/>
  <c r="AT148" i="73"/>
  <c r="BE43" i="71"/>
  <c r="AU30" i="70"/>
  <c r="AV29" i="70" s="1"/>
  <c r="BE28" i="64"/>
  <c r="BC30" i="73"/>
  <c r="BD28" i="73" s="1"/>
  <c r="AW30" i="73"/>
  <c r="AX29" i="73" s="1"/>
  <c r="BE43" i="63"/>
  <c r="BA45" i="70"/>
  <c r="BB43" i="70" s="1"/>
  <c r="AQ45" i="73"/>
  <c r="AR43" i="73" s="1"/>
  <c r="BC151" i="73"/>
  <c r="BD138" i="73"/>
  <c r="BD139" i="73"/>
  <c r="BD140" i="73"/>
  <c r="BD142" i="73"/>
  <c r="BD143" i="73"/>
  <c r="BD141" i="73"/>
  <c r="BD144" i="73"/>
  <c r="BD145" i="73"/>
  <c r="BD146" i="73"/>
  <c r="BD147" i="73"/>
  <c r="BE44" i="71"/>
  <c r="AG45" i="71"/>
  <c r="BA45" i="71"/>
  <c r="BB44" i="71" s="1"/>
  <c r="AI45" i="63"/>
  <c r="AJ43" i="63" s="1"/>
  <c r="AY151" i="73"/>
  <c r="AZ138" i="73"/>
  <c r="AZ139" i="73"/>
  <c r="AZ142" i="73"/>
  <c r="AZ140" i="73"/>
  <c r="AZ143" i="73"/>
  <c r="AZ141" i="73"/>
  <c r="AZ144" i="73"/>
  <c r="AZ145" i="73"/>
  <c r="AZ146" i="73"/>
  <c r="AZ147" i="73"/>
  <c r="AW30" i="67"/>
  <c r="AX29" i="67" s="1"/>
  <c r="AQ105" i="73"/>
  <c r="AR103" i="73" s="1"/>
  <c r="AS105" i="73"/>
  <c r="AT103" i="73" s="1"/>
  <c r="AI30" i="64"/>
  <c r="AJ29" i="64" s="1"/>
  <c r="AP149" i="73"/>
  <c r="AW90" i="73"/>
  <c r="AX89" i="73" s="1"/>
  <c r="AO30" i="63"/>
  <c r="AP28" i="63" s="1"/>
  <c r="BB149" i="73"/>
  <c r="AO30" i="71"/>
  <c r="AP28" i="71" s="1"/>
  <c r="AK45" i="67"/>
  <c r="AL43" i="67" s="1"/>
  <c r="AM30" i="63"/>
  <c r="AN29" i="63" s="1"/>
  <c r="BE29" i="71"/>
  <c r="AG30" i="71"/>
  <c r="AU30" i="71"/>
  <c r="AV28" i="71" s="1"/>
  <c r="AQ45" i="67"/>
  <c r="AR43" i="67" s="1"/>
  <c r="BE44" i="64"/>
  <c r="AG45" i="64"/>
  <c r="BA45" i="64"/>
  <c r="AO30" i="70"/>
  <c r="AP28" i="70" s="1"/>
  <c r="AT35" i="77"/>
  <c r="AV35" i="77"/>
  <c r="AP35" i="77"/>
  <c r="AZ35" i="77"/>
  <c r="AJ35" i="77"/>
  <c r="AR35" i="77"/>
  <c r="BD35" i="77"/>
  <c r="AX35" i="77"/>
  <c r="AL35" i="77"/>
  <c r="AN35" i="77"/>
  <c r="BB35" i="77"/>
  <c r="AH35" i="77"/>
  <c r="AD36" i="77"/>
  <c r="BB165" i="73"/>
  <c r="AY30" i="73"/>
  <c r="AZ28" i="73" s="1"/>
  <c r="AI45" i="70"/>
  <c r="AJ43" i="70" s="1"/>
  <c r="BE28" i="73"/>
  <c r="BE44" i="73"/>
  <c r="AG45" i="73"/>
  <c r="AH43" i="73" s="1"/>
  <c r="AV148" i="73"/>
  <c r="AU45" i="71"/>
  <c r="AV43" i="71" s="1"/>
  <c r="AO45" i="71"/>
  <c r="BE44" i="63"/>
  <c r="AG45" i="63"/>
  <c r="AO45" i="63"/>
  <c r="AP44" i="63" s="1"/>
  <c r="AI151" i="73"/>
  <c r="AJ138" i="73"/>
  <c r="AJ139" i="73"/>
  <c r="AJ142" i="73"/>
  <c r="AJ140" i="73"/>
  <c r="AJ141" i="73"/>
  <c r="AJ143" i="73"/>
  <c r="AJ144" i="73"/>
  <c r="AJ145" i="73"/>
  <c r="AJ146" i="73"/>
  <c r="AJ147" i="73"/>
  <c r="AN165" i="73"/>
  <c r="BE29" i="67"/>
  <c r="AG30" i="67"/>
  <c r="AH29" i="67" s="1"/>
  <c r="AY105" i="73"/>
  <c r="AZ103" i="73" s="1"/>
  <c r="AW105" i="73"/>
  <c r="AX104" i="73" s="1"/>
  <c r="AO30" i="64"/>
  <c r="AP28" i="64" s="1"/>
  <c r="AM90" i="73"/>
  <c r="AN89" i="73" s="1"/>
  <c r="BB148" i="73"/>
  <c r="AU30" i="63"/>
  <c r="AV28" i="63" s="1"/>
  <c r="AI45" i="64"/>
  <c r="AJ43" i="64" s="1"/>
  <c r="BC45" i="64"/>
  <c r="BD43" i="64" s="1"/>
  <c r="AM30" i="70"/>
  <c r="AN29" i="70" s="1"/>
  <c r="BE43" i="64"/>
  <c r="BF34" i="77"/>
  <c r="BE29" i="73"/>
  <c r="AG30" i="73"/>
  <c r="AH29" i="73" s="1"/>
  <c r="BE43" i="70"/>
  <c r="AY45" i="70"/>
  <c r="AZ44" i="70" s="1"/>
  <c r="AS45" i="73"/>
  <c r="AI45" i="73"/>
  <c r="AJ44" i="73" s="1"/>
  <c r="AQ45" i="71"/>
  <c r="BC45" i="71"/>
  <c r="BD44" i="71" s="1"/>
  <c r="BD165" i="73"/>
  <c r="AM45" i="63"/>
  <c r="AN43" i="63" s="1"/>
  <c r="AY45" i="63"/>
  <c r="AZ43" i="63" s="1"/>
  <c r="AO30" i="67"/>
  <c r="AP28" i="67" s="1"/>
  <c r="AK105" i="73"/>
  <c r="AL103" i="73" s="1"/>
  <c r="BA105" i="73"/>
  <c r="AM30" i="64"/>
  <c r="AN28" i="64" s="1"/>
  <c r="BE89" i="73"/>
  <c r="AG90" i="73"/>
  <c r="AH89" i="73" s="1"/>
  <c r="AQ90" i="73"/>
  <c r="AR88" i="73" s="1"/>
  <c r="AT165" i="73"/>
  <c r="AQ151" i="73"/>
  <c r="AR138" i="73"/>
  <c r="AR139" i="73"/>
  <c r="AR142" i="73"/>
  <c r="AR140" i="73"/>
  <c r="AR143" i="73"/>
  <c r="AR141" i="73"/>
  <c r="AR144" i="73"/>
  <c r="AR145" i="73"/>
  <c r="AR146" i="73"/>
  <c r="AR147" i="73"/>
  <c r="AQ30" i="71"/>
  <c r="AR28" i="71" s="1"/>
  <c r="AK30" i="71"/>
  <c r="AL28" i="71" s="1"/>
  <c r="AU45" i="67"/>
  <c r="AV44" i="67" s="1"/>
  <c r="AQ30" i="63"/>
  <c r="AR29" i="63" s="1"/>
  <c r="AR149" i="73"/>
  <c r="BA30" i="71"/>
  <c r="BB28" i="71" s="1"/>
  <c r="AI30" i="71"/>
  <c r="AJ29" i="71" s="1"/>
  <c r="AM45" i="67"/>
  <c r="BE28" i="70"/>
  <c r="AY45" i="64"/>
  <c r="AZ43" i="64" s="1"/>
  <c r="AQ45" i="64"/>
  <c r="AR44" i="64" s="1"/>
  <c r="AW151" i="73"/>
  <c r="AX138" i="73"/>
  <c r="AX139" i="73"/>
  <c r="AX140" i="73"/>
  <c r="AX142" i="73"/>
  <c r="AX141" i="73"/>
  <c r="AX143" i="73"/>
  <c r="AX144" i="73"/>
  <c r="AX145" i="73"/>
  <c r="AX146" i="73"/>
  <c r="AX147" i="73"/>
  <c r="AP165" i="73"/>
  <c r="AW30" i="70"/>
  <c r="AX29" i="70" s="1"/>
  <c r="AO30" i="73"/>
  <c r="AP28" i="73" s="1"/>
  <c r="AW45" i="70"/>
  <c r="AX43" i="70" s="1"/>
  <c r="BA45" i="73"/>
  <c r="BB43" i="73" s="1"/>
  <c r="AM45" i="73"/>
  <c r="AN43" i="73" s="1"/>
  <c r="AK45" i="71"/>
  <c r="AL43" i="71" s="1"/>
  <c r="BC45" i="63"/>
  <c r="BD43" i="63" s="1"/>
  <c r="AK45" i="63"/>
  <c r="AL43" i="63" s="1"/>
  <c r="AN148" i="73"/>
  <c r="AS30" i="67"/>
  <c r="AT28" i="67" s="1"/>
  <c r="AI30" i="67"/>
  <c r="AJ28" i="67" s="1"/>
  <c r="AU105" i="73"/>
  <c r="AV103" i="73" s="1"/>
  <c r="AK30" i="64"/>
  <c r="AL29" i="64" s="1"/>
  <c r="AK90" i="73"/>
  <c r="AL89" i="73" s="1"/>
  <c r="BA90" i="73"/>
  <c r="BB89" i="73" s="1"/>
  <c r="AJ43" i="67" l="1"/>
  <c r="AP43" i="64"/>
  <c r="BD103" i="73"/>
  <c r="BF165" i="73"/>
  <c r="AL43" i="64"/>
  <c r="BD28" i="64"/>
  <c r="AT28" i="73"/>
  <c r="D23" i="73"/>
  <c r="AR28" i="64"/>
  <c r="AV28" i="67"/>
  <c r="AZ43" i="67"/>
  <c r="AH43" i="70"/>
  <c r="AN43" i="70"/>
  <c r="AP43" i="73"/>
  <c r="AP103" i="73"/>
  <c r="AL43" i="73"/>
  <c r="AZ28" i="67"/>
  <c r="BF148" i="73"/>
  <c r="BD28" i="70"/>
  <c r="AH28" i="64"/>
  <c r="AT43" i="64"/>
  <c r="AV43" i="70"/>
  <c r="AX28" i="73"/>
  <c r="AT43" i="70"/>
  <c r="BB28" i="63"/>
  <c r="BB43" i="71"/>
  <c r="AN103" i="73"/>
  <c r="AZ28" i="64"/>
  <c r="AV28" i="64"/>
  <c r="AN28" i="70"/>
  <c r="AJ28" i="64"/>
  <c r="AN44" i="63"/>
  <c r="AH44" i="67"/>
  <c r="AL104" i="73"/>
  <c r="AJ44" i="64"/>
  <c r="AR43" i="64"/>
  <c r="AR44" i="67"/>
  <c r="AR104" i="73"/>
  <c r="BD43" i="73"/>
  <c r="AJ43" i="73"/>
  <c r="AZ44" i="64"/>
  <c r="BB44" i="73"/>
  <c r="AX44" i="70"/>
  <c r="BB43" i="67"/>
  <c r="AR43" i="63"/>
  <c r="AV43" i="67"/>
  <c r="BD28" i="71"/>
  <c r="AL44" i="67"/>
  <c r="AL88" i="73"/>
  <c r="AP29" i="63"/>
  <c r="AN29" i="64"/>
  <c r="AH28" i="73"/>
  <c r="AP29" i="73"/>
  <c r="AJ29" i="67"/>
  <c r="AX28" i="70"/>
  <c r="AV29" i="71"/>
  <c r="AL29" i="67"/>
  <c r="BB29" i="73"/>
  <c r="AV89" i="73"/>
  <c r="AX29" i="71"/>
  <c r="AK31" i="64"/>
  <c r="J3" i="64" s="1"/>
  <c r="AL18" i="64"/>
  <c r="AL19" i="64"/>
  <c r="AL20" i="64"/>
  <c r="AL21" i="64"/>
  <c r="AL22" i="64"/>
  <c r="AL23" i="64"/>
  <c r="AL24" i="64"/>
  <c r="AL25" i="64"/>
  <c r="AL26" i="64"/>
  <c r="AL27" i="64"/>
  <c r="AJ18" i="71"/>
  <c r="AJ19" i="71"/>
  <c r="AJ20" i="71"/>
  <c r="AJ21" i="71"/>
  <c r="AJ22" i="71"/>
  <c r="AJ23" i="71"/>
  <c r="AJ24" i="71"/>
  <c r="AJ25" i="71"/>
  <c r="AJ26" i="71"/>
  <c r="AJ27" i="71"/>
  <c r="AR150" i="73"/>
  <c r="BD33" i="71"/>
  <c r="BD34" i="71"/>
  <c r="BD35" i="71"/>
  <c r="BD36" i="71"/>
  <c r="BD37" i="71"/>
  <c r="BD38" i="71"/>
  <c r="BD39" i="71"/>
  <c r="BD40" i="71"/>
  <c r="BD41" i="71"/>
  <c r="BD42" i="71"/>
  <c r="AG31" i="67"/>
  <c r="H3" i="67" s="1"/>
  <c r="AH18" i="67"/>
  <c r="AH19" i="67"/>
  <c r="AH20" i="67"/>
  <c r="AH21" i="67"/>
  <c r="AH22" i="67"/>
  <c r="AH23" i="67"/>
  <c r="AH24" i="67"/>
  <c r="AH25" i="67"/>
  <c r="AH26" i="67"/>
  <c r="AH27" i="67"/>
  <c r="AO46" i="63"/>
  <c r="L4" i="63" s="1"/>
  <c r="AP33" i="63"/>
  <c r="AP34" i="63"/>
  <c r="AP35" i="63"/>
  <c r="AP36" i="63"/>
  <c r="AP37" i="63"/>
  <c r="AP38" i="63"/>
  <c r="AP39" i="63"/>
  <c r="AP40" i="63"/>
  <c r="AP41" i="63"/>
  <c r="AP42" i="63"/>
  <c r="BF35" i="77"/>
  <c r="AM31" i="63"/>
  <c r="K3" i="63" s="1"/>
  <c r="AN18" i="63"/>
  <c r="AN19" i="63"/>
  <c r="AN20" i="63"/>
  <c r="AN21" i="63"/>
  <c r="AN22" i="63"/>
  <c r="AN23" i="63"/>
  <c r="AN24" i="63"/>
  <c r="AN25" i="63"/>
  <c r="AN26" i="63"/>
  <c r="AN27" i="63"/>
  <c r="AW31" i="67"/>
  <c r="P3" i="67" s="1"/>
  <c r="AX18" i="67"/>
  <c r="AX19" i="67"/>
  <c r="AX20" i="67"/>
  <c r="AX21" i="67"/>
  <c r="AX22" i="67"/>
  <c r="AX23" i="67"/>
  <c r="AX24" i="67"/>
  <c r="AX25" i="67"/>
  <c r="AX26" i="67"/>
  <c r="AX27" i="67"/>
  <c r="BE45" i="67"/>
  <c r="BF43" i="67" s="1"/>
  <c r="AY31" i="64"/>
  <c r="Q3" i="64" s="1"/>
  <c r="AZ18" i="64"/>
  <c r="AZ19" i="64"/>
  <c r="AZ20" i="64"/>
  <c r="AZ21" i="64"/>
  <c r="AZ22" i="64"/>
  <c r="AZ23" i="64"/>
  <c r="AZ24" i="64"/>
  <c r="AZ25" i="64"/>
  <c r="AZ26" i="64"/>
  <c r="AZ27" i="64"/>
  <c r="AI106" i="73"/>
  <c r="AJ93" i="73"/>
  <c r="AJ94" i="73"/>
  <c r="AJ95" i="73"/>
  <c r="AJ96" i="73"/>
  <c r="AJ97" i="73"/>
  <c r="AJ98" i="73"/>
  <c r="AJ99" i="73"/>
  <c r="AJ100" i="73"/>
  <c r="AJ101" i="73"/>
  <c r="AJ102" i="73"/>
  <c r="AJ18" i="70"/>
  <c r="AJ19" i="70"/>
  <c r="AJ20" i="70"/>
  <c r="AJ21" i="70"/>
  <c r="AJ22" i="70"/>
  <c r="AJ23" i="70"/>
  <c r="AJ24" i="70"/>
  <c r="AJ25" i="70"/>
  <c r="AJ26" i="70"/>
  <c r="AJ27" i="70"/>
  <c r="BD18" i="71"/>
  <c r="BD19" i="71"/>
  <c r="BD20" i="71"/>
  <c r="BD21" i="71"/>
  <c r="BD22" i="71"/>
  <c r="BD23" i="71"/>
  <c r="BD24" i="71"/>
  <c r="BD25" i="71"/>
  <c r="BD26" i="71"/>
  <c r="BD27" i="71"/>
  <c r="BA31" i="63"/>
  <c r="R3" i="63" s="1"/>
  <c r="BB18" i="63"/>
  <c r="BB19" i="63"/>
  <c r="BB20" i="63"/>
  <c r="BB21" i="63"/>
  <c r="BB22" i="63"/>
  <c r="BB23" i="63"/>
  <c r="BB24" i="63"/>
  <c r="BB25" i="63"/>
  <c r="BB26" i="63"/>
  <c r="BB27" i="63"/>
  <c r="AU31" i="64"/>
  <c r="O3" i="64" s="1"/>
  <c r="AV18" i="64"/>
  <c r="AV19" i="64"/>
  <c r="AV20" i="64"/>
  <c r="AV21" i="64"/>
  <c r="AV22" i="64"/>
  <c r="AV23" i="64"/>
  <c r="AV24" i="64"/>
  <c r="AV25" i="64"/>
  <c r="AV26" i="64"/>
  <c r="AV27" i="64"/>
  <c r="AM106" i="73"/>
  <c r="AN93" i="73"/>
  <c r="AN94" i="73"/>
  <c r="AN95" i="73"/>
  <c r="AN96" i="73"/>
  <c r="AN97" i="73"/>
  <c r="AN98" i="73"/>
  <c r="AN99" i="73"/>
  <c r="AN100" i="73"/>
  <c r="AN101" i="73"/>
  <c r="AN102" i="73"/>
  <c r="AU46" i="63"/>
  <c r="O4" i="63" s="1"/>
  <c r="AV33" i="63"/>
  <c r="AV34" i="63"/>
  <c r="AV35" i="63"/>
  <c r="AV36" i="63"/>
  <c r="AV37" i="63"/>
  <c r="AV38" i="63"/>
  <c r="AV39" i="63"/>
  <c r="AV40" i="63"/>
  <c r="AV41" i="63"/>
  <c r="AV42" i="63"/>
  <c r="AN28" i="63"/>
  <c r="BC46" i="67"/>
  <c r="S4" i="67" s="1"/>
  <c r="BD33" i="67"/>
  <c r="BD34" i="67"/>
  <c r="BD35" i="67"/>
  <c r="BD36" i="67"/>
  <c r="BD37" i="67"/>
  <c r="BD38" i="67"/>
  <c r="BD39" i="67"/>
  <c r="BD40" i="67"/>
  <c r="BD41" i="67"/>
  <c r="BD42" i="67"/>
  <c r="BA31" i="64"/>
  <c r="R3" i="64" s="1"/>
  <c r="BB18" i="64"/>
  <c r="BB19" i="64"/>
  <c r="BB20" i="64"/>
  <c r="BB21" i="64"/>
  <c r="BB22" i="64"/>
  <c r="BB23" i="64"/>
  <c r="BB24" i="64"/>
  <c r="BB25" i="64"/>
  <c r="BB26" i="64"/>
  <c r="BB27" i="64"/>
  <c r="AT33" i="71"/>
  <c r="AT34" i="71"/>
  <c r="AT35" i="71"/>
  <c r="AT36" i="71"/>
  <c r="AT37" i="71"/>
  <c r="AT38" i="71"/>
  <c r="AT39" i="71"/>
  <c r="AT40" i="71"/>
  <c r="AT41" i="71"/>
  <c r="AT42" i="71"/>
  <c r="AQ31" i="73"/>
  <c r="M4" i="73" s="1"/>
  <c r="AR18" i="73"/>
  <c r="AR19" i="73"/>
  <c r="AR20" i="73"/>
  <c r="AR21" i="73"/>
  <c r="AR22" i="73"/>
  <c r="AR23" i="73"/>
  <c r="AR24" i="73"/>
  <c r="AR25" i="73"/>
  <c r="AR26" i="73"/>
  <c r="AR27" i="73"/>
  <c r="BE30" i="64"/>
  <c r="BF28" i="64" s="1"/>
  <c r="AM31" i="67"/>
  <c r="K3" i="67" s="1"/>
  <c r="AN18" i="67"/>
  <c r="AN19" i="67"/>
  <c r="AN20" i="67"/>
  <c r="AN21" i="67"/>
  <c r="AN22" i="67"/>
  <c r="AN23" i="67"/>
  <c r="AN24" i="67"/>
  <c r="AN25" i="67"/>
  <c r="AN26" i="67"/>
  <c r="AN27" i="67"/>
  <c r="AJ103" i="73"/>
  <c r="AX33" i="71"/>
  <c r="AX34" i="71"/>
  <c r="AX35" i="71"/>
  <c r="AX36" i="71"/>
  <c r="AX37" i="71"/>
  <c r="AX38" i="71"/>
  <c r="AX39" i="71"/>
  <c r="AX40" i="71"/>
  <c r="AX41" i="71"/>
  <c r="AX42" i="71"/>
  <c r="BB18" i="70"/>
  <c r="BB19" i="70"/>
  <c r="BB20" i="70"/>
  <c r="BB21" i="70"/>
  <c r="BB22" i="70"/>
  <c r="BB23" i="70"/>
  <c r="BB24" i="70"/>
  <c r="BB25" i="70"/>
  <c r="BB26" i="70"/>
  <c r="BB27" i="70"/>
  <c r="BA46" i="64"/>
  <c r="R4" i="64" s="1"/>
  <c r="BB33" i="64"/>
  <c r="BB34" i="64"/>
  <c r="BB35" i="64"/>
  <c r="BB36" i="64"/>
  <c r="BB37" i="64"/>
  <c r="BB38" i="64"/>
  <c r="BB39" i="64"/>
  <c r="BB40" i="64"/>
  <c r="BB41" i="64"/>
  <c r="BB42" i="64"/>
  <c r="BC31" i="73"/>
  <c r="S4" i="73" s="1"/>
  <c r="BD18" i="73"/>
  <c r="BD19" i="73"/>
  <c r="BD20" i="73"/>
  <c r="BD21" i="73"/>
  <c r="BD22" i="73"/>
  <c r="BD23" i="73"/>
  <c r="BD24" i="73"/>
  <c r="BD25" i="73"/>
  <c r="BD26" i="73"/>
  <c r="BD27" i="73"/>
  <c r="AM46" i="64"/>
  <c r="K4" i="64" s="1"/>
  <c r="AN33" i="64"/>
  <c r="AN34" i="64"/>
  <c r="AN35" i="64"/>
  <c r="AN36" i="64"/>
  <c r="AN37" i="64"/>
  <c r="AN38" i="64"/>
  <c r="AN39" i="64"/>
  <c r="AN40" i="64"/>
  <c r="AN41" i="64"/>
  <c r="AN42" i="64"/>
  <c r="AK31" i="63"/>
  <c r="J3" i="63" s="1"/>
  <c r="AL18" i="63"/>
  <c r="AL19" i="63"/>
  <c r="AL20" i="63"/>
  <c r="AL21" i="63"/>
  <c r="AL22" i="63"/>
  <c r="AL23" i="63"/>
  <c r="AL24" i="63"/>
  <c r="AL25" i="63"/>
  <c r="AL26" i="63"/>
  <c r="AL27" i="63"/>
  <c r="AT18" i="71"/>
  <c r="AT19" i="71"/>
  <c r="AT20" i="71"/>
  <c r="AT21" i="71"/>
  <c r="AT22" i="71"/>
  <c r="AT23" i="71"/>
  <c r="AT24" i="71"/>
  <c r="AT25" i="71"/>
  <c r="AT26" i="71"/>
  <c r="AT27" i="71"/>
  <c r="AP43" i="63"/>
  <c r="BF56" i="77"/>
  <c r="AV44" i="63"/>
  <c r="AN33" i="70"/>
  <c r="AN34" i="70"/>
  <c r="AN35" i="70"/>
  <c r="AN36" i="70"/>
  <c r="AN37" i="70"/>
  <c r="AN38" i="70"/>
  <c r="AN39" i="70"/>
  <c r="AN40" i="70"/>
  <c r="AN41" i="70"/>
  <c r="AN42" i="70"/>
  <c r="BD18" i="70"/>
  <c r="BD19" i="70"/>
  <c r="BD20" i="70"/>
  <c r="BD21" i="70"/>
  <c r="BD22" i="70"/>
  <c r="BD23" i="70"/>
  <c r="BD24" i="70"/>
  <c r="BD25" i="70"/>
  <c r="BD26" i="70"/>
  <c r="BD27" i="70"/>
  <c r="AY46" i="67"/>
  <c r="Q4" i="67" s="1"/>
  <c r="AZ33" i="67"/>
  <c r="AZ34" i="67"/>
  <c r="AZ35" i="67"/>
  <c r="AZ36" i="67"/>
  <c r="AZ37" i="67"/>
  <c r="AZ38" i="67"/>
  <c r="AZ39" i="67"/>
  <c r="AZ40" i="67"/>
  <c r="AZ41" i="67"/>
  <c r="AZ42" i="67"/>
  <c r="AW31" i="63"/>
  <c r="P3" i="63" s="1"/>
  <c r="AX18" i="63"/>
  <c r="AX19" i="63"/>
  <c r="AX20" i="63"/>
  <c r="AX21" i="63"/>
  <c r="AX22" i="63"/>
  <c r="AX23" i="63"/>
  <c r="AX24" i="63"/>
  <c r="AX25" i="63"/>
  <c r="AX26" i="63"/>
  <c r="AX27" i="63"/>
  <c r="BD44" i="67"/>
  <c r="AX28" i="67"/>
  <c r="BB29" i="64"/>
  <c r="AY31" i="67"/>
  <c r="Q3" i="67" s="1"/>
  <c r="AZ18" i="67"/>
  <c r="AZ19" i="67"/>
  <c r="AZ20" i="67"/>
  <c r="AZ21" i="67"/>
  <c r="AZ22" i="67"/>
  <c r="AZ23" i="67"/>
  <c r="AZ24" i="67"/>
  <c r="AZ25" i="67"/>
  <c r="AZ26" i="67"/>
  <c r="AZ27" i="67"/>
  <c r="AT44" i="71"/>
  <c r="AK46" i="73"/>
  <c r="J5" i="73" s="1"/>
  <c r="AL33" i="73"/>
  <c r="AL34" i="73"/>
  <c r="AL35" i="73"/>
  <c r="AL36" i="73"/>
  <c r="AL37" i="73"/>
  <c r="AL38" i="73"/>
  <c r="AL39" i="73"/>
  <c r="AL40" i="73"/>
  <c r="AL41" i="73"/>
  <c r="AL42" i="73"/>
  <c r="AR29" i="73"/>
  <c r="AO91" i="73"/>
  <c r="AP78" i="73"/>
  <c r="AP79" i="73"/>
  <c r="AP80" i="73"/>
  <c r="AP81" i="73"/>
  <c r="AP82" i="73"/>
  <c r="AP83" i="73"/>
  <c r="AP84" i="73"/>
  <c r="AP85" i="73"/>
  <c r="AP86" i="73"/>
  <c r="AP87" i="73"/>
  <c r="AN29" i="67"/>
  <c r="AS46" i="63"/>
  <c r="N4" i="63" s="1"/>
  <c r="AT33" i="63"/>
  <c r="AT34" i="63"/>
  <c r="AT35" i="63"/>
  <c r="AT36" i="63"/>
  <c r="AT37" i="63"/>
  <c r="AT38" i="63"/>
  <c r="AT39" i="63"/>
  <c r="AT40" i="63"/>
  <c r="AT41" i="63"/>
  <c r="AT42" i="63"/>
  <c r="AX44" i="71"/>
  <c r="AU31" i="73"/>
  <c r="O4" i="73" s="1"/>
  <c r="AV18" i="73"/>
  <c r="AV19" i="73"/>
  <c r="AV20" i="73"/>
  <c r="AV21" i="73"/>
  <c r="AV22" i="73"/>
  <c r="AV23" i="73"/>
  <c r="AV24" i="73"/>
  <c r="AV25" i="73"/>
  <c r="AV26" i="73"/>
  <c r="AV27" i="73"/>
  <c r="AN150" i="73"/>
  <c r="AW46" i="64"/>
  <c r="P4" i="64" s="1"/>
  <c r="AX33" i="64"/>
  <c r="AX34" i="64"/>
  <c r="AX35" i="64"/>
  <c r="AX36" i="64"/>
  <c r="AX37" i="64"/>
  <c r="AX38" i="64"/>
  <c r="AX39" i="64"/>
  <c r="AX40" i="64"/>
  <c r="AX41" i="64"/>
  <c r="AX42" i="64"/>
  <c r="BB44" i="64"/>
  <c r="AV18" i="71"/>
  <c r="AV19" i="71"/>
  <c r="AV20" i="71"/>
  <c r="AV21" i="71"/>
  <c r="AV22" i="71"/>
  <c r="AV23" i="71"/>
  <c r="AV24" i="71"/>
  <c r="AV25" i="71"/>
  <c r="AV26" i="71"/>
  <c r="AV27" i="71"/>
  <c r="AW91" i="73"/>
  <c r="AX78" i="73"/>
  <c r="AX79" i="73"/>
  <c r="AX80" i="73"/>
  <c r="AX81" i="73"/>
  <c r="AX82" i="73"/>
  <c r="AX83" i="73"/>
  <c r="AX84" i="73"/>
  <c r="AX85" i="73"/>
  <c r="AX86" i="73"/>
  <c r="AX87" i="73"/>
  <c r="BB33" i="71"/>
  <c r="BB34" i="71"/>
  <c r="BB35" i="71"/>
  <c r="BB36" i="71"/>
  <c r="BB37" i="71"/>
  <c r="BB38" i="71"/>
  <c r="BB39" i="71"/>
  <c r="BB40" i="71"/>
  <c r="BB41" i="71"/>
  <c r="BB42" i="71"/>
  <c r="BD29" i="73"/>
  <c r="AN44" i="64"/>
  <c r="AL29" i="63"/>
  <c r="AT29" i="71"/>
  <c r="AW31" i="64"/>
  <c r="P3" i="64" s="1"/>
  <c r="AX18" i="64"/>
  <c r="AX19" i="64"/>
  <c r="AX20" i="64"/>
  <c r="AX21" i="64"/>
  <c r="AX22" i="64"/>
  <c r="AX23" i="64"/>
  <c r="AX24" i="64"/>
  <c r="AX25" i="64"/>
  <c r="AX26" i="64"/>
  <c r="AX27" i="64"/>
  <c r="AG106" i="73"/>
  <c r="AH93" i="73"/>
  <c r="AH94" i="73"/>
  <c r="AH95" i="73"/>
  <c r="AH96" i="73"/>
  <c r="AH97" i="73"/>
  <c r="AH98" i="73"/>
  <c r="AH99" i="73"/>
  <c r="AH100" i="73"/>
  <c r="AH101" i="73"/>
  <c r="AH102" i="73"/>
  <c r="BB88" i="73"/>
  <c r="AJ28" i="71"/>
  <c r="AS31" i="64"/>
  <c r="N3" i="64" s="1"/>
  <c r="AT18" i="64"/>
  <c r="AT19" i="64"/>
  <c r="AT20" i="64"/>
  <c r="AT21" i="64"/>
  <c r="AT22" i="64"/>
  <c r="AT23" i="64"/>
  <c r="AT24" i="64"/>
  <c r="AT25" i="64"/>
  <c r="AT26" i="64"/>
  <c r="AT27" i="64"/>
  <c r="AK31" i="67"/>
  <c r="J3" i="67" s="1"/>
  <c r="AL18" i="67"/>
  <c r="AL19" i="67"/>
  <c r="AL20" i="67"/>
  <c r="AL21" i="67"/>
  <c r="AL22" i="67"/>
  <c r="AL23" i="67"/>
  <c r="AL24" i="67"/>
  <c r="AL25" i="67"/>
  <c r="AL26" i="67"/>
  <c r="AL27" i="67"/>
  <c r="AJ57" i="77"/>
  <c r="AN57" i="77"/>
  <c r="AV57" i="77"/>
  <c r="AL57" i="77"/>
  <c r="AP57" i="77"/>
  <c r="AZ57" i="77"/>
  <c r="BD57" i="77"/>
  <c r="AR57" i="77"/>
  <c r="BB57" i="77"/>
  <c r="AX57" i="77"/>
  <c r="AT57" i="77"/>
  <c r="AH57" i="77"/>
  <c r="AD58" i="77"/>
  <c r="AO46" i="73"/>
  <c r="L5" i="73" s="1"/>
  <c r="AP33" i="73"/>
  <c r="AP34" i="73"/>
  <c r="AP35" i="73"/>
  <c r="AP36" i="73"/>
  <c r="AP37" i="73"/>
  <c r="AP38" i="73"/>
  <c r="AP39" i="73"/>
  <c r="AP40" i="73"/>
  <c r="AP41" i="73"/>
  <c r="AP42" i="73"/>
  <c r="AQ31" i="64"/>
  <c r="M3" i="64" s="1"/>
  <c r="AR18" i="64"/>
  <c r="AR19" i="64"/>
  <c r="AR20" i="64"/>
  <c r="AR21" i="64"/>
  <c r="AR22" i="64"/>
  <c r="AR23" i="64"/>
  <c r="AR24" i="64"/>
  <c r="AR25" i="64"/>
  <c r="AR26" i="64"/>
  <c r="AR27" i="64"/>
  <c r="AL33" i="70"/>
  <c r="AL34" i="70"/>
  <c r="AL35" i="70"/>
  <c r="AL36" i="70"/>
  <c r="AL37" i="70"/>
  <c r="AL38" i="70"/>
  <c r="AL39" i="70"/>
  <c r="AL40" i="70"/>
  <c r="AL41" i="70"/>
  <c r="AL42" i="70"/>
  <c r="AK46" i="64"/>
  <c r="J4" i="64" s="1"/>
  <c r="AL33" i="64"/>
  <c r="AL34" i="64"/>
  <c r="AL35" i="64"/>
  <c r="AL36" i="64"/>
  <c r="AL37" i="64"/>
  <c r="AL38" i="64"/>
  <c r="AL39" i="64"/>
  <c r="AL40" i="64"/>
  <c r="AL41" i="64"/>
  <c r="AL42" i="64"/>
  <c r="AP89" i="73"/>
  <c r="AU31" i="67"/>
  <c r="O3" i="67" s="1"/>
  <c r="AV18" i="67"/>
  <c r="AV19" i="67"/>
  <c r="AV20" i="67"/>
  <c r="AV21" i="67"/>
  <c r="AV22" i="67"/>
  <c r="AV23" i="67"/>
  <c r="AV24" i="67"/>
  <c r="AV25" i="67"/>
  <c r="AV26" i="67"/>
  <c r="AV27" i="67"/>
  <c r="AT44" i="63"/>
  <c r="AH88" i="73"/>
  <c r="AV150" i="73"/>
  <c r="AV29" i="73"/>
  <c r="AH18" i="70"/>
  <c r="AH19" i="70"/>
  <c r="AH20" i="70"/>
  <c r="AH21" i="70"/>
  <c r="AH22" i="70"/>
  <c r="AH23" i="70"/>
  <c r="AH24" i="70"/>
  <c r="AH25" i="70"/>
  <c r="AH26" i="70"/>
  <c r="AH27" i="70"/>
  <c r="AX44" i="64"/>
  <c r="BD43" i="71"/>
  <c r="AG46" i="64"/>
  <c r="H4" i="64" s="1"/>
  <c r="AH33" i="64"/>
  <c r="AH34" i="64"/>
  <c r="AH35" i="64"/>
  <c r="AH36" i="64"/>
  <c r="AH37" i="64"/>
  <c r="AH38" i="64"/>
  <c r="AH39" i="64"/>
  <c r="AH40" i="64"/>
  <c r="AH41" i="64"/>
  <c r="AH42" i="64"/>
  <c r="AP18" i="71"/>
  <c r="AP19" i="71"/>
  <c r="AP20" i="71"/>
  <c r="AP21" i="71"/>
  <c r="AP22" i="71"/>
  <c r="AP23" i="71"/>
  <c r="AP24" i="71"/>
  <c r="AP25" i="71"/>
  <c r="AP26" i="71"/>
  <c r="AP27" i="71"/>
  <c r="AI46" i="63"/>
  <c r="I4" i="63" s="1"/>
  <c r="AJ33" i="63"/>
  <c r="AJ34" i="63"/>
  <c r="AJ35" i="63"/>
  <c r="AJ36" i="63"/>
  <c r="AJ37" i="63"/>
  <c r="AJ38" i="63"/>
  <c r="AJ39" i="63"/>
  <c r="AJ40" i="63"/>
  <c r="AJ41" i="63"/>
  <c r="AJ42" i="63"/>
  <c r="AW46" i="67"/>
  <c r="P4" i="67" s="1"/>
  <c r="AX33" i="67"/>
  <c r="AX34" i="67"/>
  <c r="AX35" i="67"/>
  <c r="AX36" i="67"/>
  <c r="AX37" i="67"/>
  <c r="AX38" i="67"/>
  <c r="AX39" i="67"/>
  <c r="AX40" i="67"/>
  <c r="AX41" i="67"/>
  <c r="AX42" i="67"/>
  <c r="AS31" i="63"/>
  <c r="N3" i="63" s="1"/>
  <c r="AT18" i="63"/>
  <c r="AT19" i="63"/>
  <c r="AT20" i="63"/>
  <c r="AT21" i="63"/>
  <c r="AT22" i="63"/>
  <c r="AT23" i="63"/>
  <c r="AT24" i="63"/>
  <c r="AT25" i="63"/>
  <c r="AT26" i="63"/>
  <c r="AT27" i="63"/>
  <c r="AY31" i="63"/>
  <c r="Q3" i="63" s="1"/>
  <c r="AZ18" i="63"/>
  <c r="AZ19" i="63"/>
  <c r="AZ20" i="63"/>
  <c r="AZ21" i="63"/>
  <c r="AZ22" i="63"/>
  <c r="AZ23" i="63"/>
  <c r="AZ24" i="63"/>
  <c r="AZ25" i="63"/>
  <c r="AZ26" i="63"/>
  <c r="AZ27" i="63"/>
  <c r="AI91" i="73"/>
  <c r="AJ78" i="73"/>
  <c r="AJ79" i="73"/>
  <c r="AJ80" i="73"/>
  <c r="AJ81" i="73"/>
  <c r="AJ82" i="73"/>
  <c r="AJ83" i="73"/>
  <c r="AJ84" i="73"/>
  <c r="AJ85" i="73"/>
  <c r="AJ86" i="73"/>
  <c r="AJ87" i="73"/>
  <c r="BE105" i="73"/>
  <c r="BF103" i="73" s="1"/>
  <c r="AJ33" i="71"/>
  <c r="AJ34" i="71"/>
  <c r="AJ35" i="71"/>
  <c r="AJ36" i="71"/>
  <c r="AJ37" i="71"/>
  <c r="AJ38" i="71"/>
  <c r="AJ39" i="71"/>
  <c r="AJ40" i="71"/>
  <c r="AJ41" i="71"/>
  <c r="AJ42" i="71"/>
  <c r="BD33" i="70"/>
  <c r="BD34" i="70"/>
  <c r="BD35" i="70"/>
  <c r="BD36" i="70"/>
  <c r="BD37" i="70"/>
  <c r="BD38" i="70"/>
  <c r="BD39" i="70"/>
  <c r="BD40" i="70"/>
  <c r="BD41" i="70"/>
  <c r="BD42" i="70"/>
  <c r="BB150" i="73"/>
  <c r="AP33" i="70"/>
  <c r="AP34" i="70"/>
  <c r="AP35" i="70"/>
  <c r="AP36" i="70"/>
  <c r="AP37" i="70"/>
  <c r="AP38" i="70"/>
  <c r="AP39" i="70"/>
  <c r="AP40" i="70"/>
  <c r="AP41" i="70"/>
  <c r="AP42" i="70"/>
  <c r="AI31" i="73"/>
  <c r="I4" i="73" s="1"/>
  <c r="AJ18" i="73"/>
  <c r="AJ19" i="73"/>
  <c r="AJ20" i="73"/>
  <c r="AJ21" i="73"/>
  <c r="AJ22" i="73"/>
  <c r="AJ23" i="73"/>
  <c r="AJ24" i="73"/>
  <c r="AJ25" i="73"/>
  <c r="AJ26" i="73"/>
  <c r="AJ27" i="73"/>
  <c r="AL150" i="73"/>
  <c r="AL18" i="70"/>
  <c r="AL19" i="70"/>
  <c r="AL20" i="70"/>
  <c r="AL21" i="70"/>
  <c r="AL22" i="70"/>
  <c r="AL23" i="70"/>
  <c r="AL24" i="70"/>
  <c r="AL25" i="70"/>
  <c r="AL26" i="70"/>
  <c r="AL27" i="70"/>
  <c r="BC31" i="63"/>
  <c r="S3" i="63" s="1"/>
  <c r="BD18" i="63"/>
  <c r="BD19" i="63"/>
  <c r="BD20" i="63"/>
  <c r="BD21" i="63"/>
  <c r="BD22" i="63"/>
  <c r="BD23" i="63"/>
  <c r="BD24" i="63"/>
  <c r="BD25" i="63"/>
  <c r="BD26" i="63"/>
  <c r="BD27" i="63"/>
  <c r="BA31" i="67"/>
  <c r="R3" i="67" s="1"/>
  <c r="BB18" i="67"/>
  <c r="BB19" i="67"/>
  <c r="BB20" i="67"/>
  <c r="BB21" i="67"/>
  <c r="BB22" i="67"/>
  <c r="BB23" i="67"/>
  <c r="BB24" i="67"/>
  <c r="BB25" i="67"/>
  <c r="BB26" i="67"/>
  <c r="BB27" i="67"/>
  <c r="AH103" i="73"/>
  <c r="AY46" i="73"/>
  <c r="Q5" i="73" s="1"/>
  <c r="AZ33" i="73"/>
  <c r="AZ34" i="73"/>
  <c r="AZ35" i="73"/>
  <c r="AZ36" i="73"/>
  <c r="AZ37" i="73"/>
  <c r="AZ38" i="73"/>
  <c r="AZ39" i="73"/>
  <c r="AZ40" i="73"/>
  <c r="AZ41" i="73"/>
  <c r="AZ42" i="73"/>
  <c r="AL44" i="70"/>
  <c r="AY91" i="73"/>
  <c r="AZ78" i="73"/>
  <c r="AZ79" i="73"/>
  <c r="AZ80" i="73"/>
  <c r="AZ81" i="73"/>
  <c r="AZ82" i="73"/>
  <c r="AZ83" i="73"/>
  <c r="AZ84" i="73"/>
  <c r="AZ85" i="73"/>
  <c r="AZ86" i="73"/>
  <c r="AZ87" i="73"/>
  <c r="BE30" i="70"/>
  <c r="BF28" i="70" s="1"/>
  <c r="AL28" i="70"/>
  <c r="AS46" i="73"/>
  <c r="N5" i="73" s="1"/>
  <c r="AT33" i="73"/>
  <c r="AT34" i="73"/>
  <c r="AT35" i="73"/>
  <c r="AT36" i="73"/>
  <c r="AT37" i="73"/>
  <c r="AT38" i="73"/>
  <c r="AT39" i="73"/>
  <c r="AT40" i="73"/>
  <c r="AT41" i="73"/>
  <c r="AT42" i="73"/>
  <c r="BE30" i="67"/>
  <c r="BF28" i="67" s="1"/>
  <c r="AP33" i="71"/>
  <c r="AP34" i="71"/>
  <c r="AP35" i="71"/>
  <c r="AP36" i="71"/>
  <c r="AP37" i="71"/>
  <c r="AP38" i="71"/>
  <c r="AP39" i="71"/>
  <c r="AP40" i="71"/>
  <c r="AP41" i="71"/>
  <c r="AP42" i="71"/>
  <c r="AK46" i="63"/>
  <c r="J4" i="63" s="1"/>
  <c r="AL33" i="63"/>
  <c r="AL34" i="63"/>
  <c r="AL35" i="63"/>
  <c r="AL36" i="63"/>
  <c r="AL37" i="63"/>
  <c r="AL38" i="63"/>
  <c r="AL39" i="63"/>
  <c r="AL40" i="63"/>
  <c r="AL41" i="63"/>
  <c r="AL42" i="63"/>
  <c r="AR89" i="73"/>
  <c r="AR33" i="71"/>
  <c r="AR34" i="71"/>
  <c r="AR35" i="71"/>
  <c r="AR36" i="71"/>
  <c r="AR37" i="71"/>
  <c r="AR38" i="71"/>
  <c r="AR39" i="71"/>
  <c r="AR40" i="71"/>
  <c r="AR41" i="71"/>
  <c r="AR42" i="71"/>
  <c r="AG46" i="63"/>
  <c r="H4" i="63" s="1"/>
  <c r="AH33" i="63"/>
  <c r="AH34" i="63"/>
  <c r="AH35" i="63"/>
  <c r="AH36" i="63"/>
  <c r="AH37" i="63"/>
  <c r="AH38" i="63"/>
  <c r="AH39" i="63"/>
  <c r="AH40" i="63"/>
  <c r="AH41" i="63"/>
  <c r="AH42" i="63"/>
  <c r="AL44" i="63"/>
  <c r="AR43" i="71"/>
  <c r="AH44" i="64"/>
  <c r="AH18" i="71"/>
  <c r="AH19" i="71"/>
  <c r="AH20" i="71"/>
  <c r="AH21" i="71"/>
  <c r="AH22" i="71"/>
  <c r="AH23" i="71"/>
  <c r="AH24" i="71"/>
  <c r="AH25" i="71"/>
  <c r="AH26" i="71"/>
  <c r="AH27" i="71"/>
  <c r="AP29" i="71"/>
  <c r="AS106" i="73"/>
  <c r="AT93" i="73"/>
  <c r="AT94" i="73"/>
  <c r="AT95" i="73"/>
  <c r="AT96" i="73"/>
  <c r="AT97" i="73"/>
  <c r="AT98" i="73"/>
  <c r="AT99" i="73"/>
  <c r="AT100" i="73"/>
  <c r="AT101" i="73"/>
  <c r="AT102" i="73"/>
  <c r="AJ44" i="63"/>
  <c r="AH33" i="71"/>
  <c r="AH34" i="71"/>
  <c r="AH35" i="71"/>
  <c r="AH36" i="71"/>
  <c r="AH37" i="71"/>
  <c r="AH38" i="71"/>
  <c r="AH39" i="71"/>
  <c r="AH40" i="71"/>
  <c r="AH41" i="71"/>
  <c r="AH42" i="71"/>
  <c r="BD150" i="73"/>
  <c r="BB33" i="70"/>
  <c r="BB34" i="70"/>
  <c r="BB35" i="70"/>
  <c r="BB36" i="70"/>
  <c r="BB37" i="70"/>
  <c r="BB38" i="70"/>
  <c r="BB39" i="70"/>
  <c r="BB40" i="70"/>
  <c r="BB41" i="70"/>
  <c r="BB42" i="70"/>
  <c r="AH43" i="63"/>
  <c r="AZ28" i="63"/>
  <c r="AX44" i="67"/>
  <c r="AN18" i="71"/>
  <c r="AN19" i="71"/>
  <c r="AN20" i="71"/>
  <c r="AN21" i="71"/>
  <c r="AN22" i="71"/>
  <c r="AN23" i="71"/>
  <c r="AN24" i="71"/>
  <c r="AN25" i="71"/>
  <c r="AN26" i="71"/>
  <c r="AN27" i="71"/>
  <c r="AT29" i="63"/>
  <c r="AZ29" i="63"/>
  <c r="AJ89" i="73"/>
  <c r="AW46" i="63"/>
  <c r="P4" i="63" s="1"/>
  <c r="AX33" i="63"/>
  <c r="AX34" i="63"/>
  <c r="AX35" i="63"/>
  <c r="AX36" i="63"/>
  <c r="AX37" i="63"/>
  <c r="AX38" i="63"/>
  <c r="AX39" i="63"/>
  <c r="AX40" i="63"/>
  <c r="AX41" i="63"/>
  <c r="AX42" i="63"/>
  <c r="AJ44" i="71"/>
  <c r="BD44" i="70"/>
  <c r="AM31" i="73"/>
  <c r="K4" i="73" s="1"/>
  <c r="AN18" i="73"/>
  <c r="AN19" i="73"/>
  <c r="AN20" i="73"/>
  <c r="AN21" i="73"/>
  <c r="AN22" i="73"/>
  <c r="AN23" i="73"/>
  <c r="AN24" i="73"/>
  <c r="AN25" i="73"/>
  <c r="AN26" i="73"/>
  <c r="AN27" i="73"/>
  <c r="AU46" i="64"/>
  <c r="O4" i="64" s="1"/>
  <c r="AV33" i="64"/>
  <c r="AV34" i="64"/>
  <c r="AV35" i="64"/>
  <c r="AV36" i="64"/>
  <c r="AV37" i="64"/>
  <c r="AV38" i="64"/>
  <c r="AV39" i="64"/>
  <c r="AV40" i="64"/>
  <c r="AV41" i="64"/>
  <c r="AV42" i="64"/>
  <c r="AS46" i="67"/>
  <c r="N4" i="67" s="1"/>
  <c r="AT33" i="67"/>
  <c r="AT34" i="67"/>
  <c r="AT35" i="67"/>
  <c r="AT36" i="67"/>
  <c r="AT37" i="67"/>
  <c r="AT38" i="67"/>
  <c r="AT39" i="67"/>
  <c r="AT40" i="67"/>
  <c r="AT41" i="67"/>
  <c r="AT42" i="67"/>
  <c r="AQ31" i="67"/>
  <c r="M3" i="67" s="1"/>
  <c r="AR18" i="67"/>
  <c r="AR19" i="67"/>
  <c r="AR20" i="67"/>
  <c r="AR21" i="67"/>
  <c r="AR22" i="67"/>
  <c r="AR23" i="67"/>
  <c r="AR24" i="67"/>
  <c r="AR25" i="67"/>
  <c r="AR26" i="67"/>
  <c r="AR27" i="67"/>
  <c r="AN33" i="71"/>
  <c r="AN34" i="71"/>
  <c r="AN35" i="71"/>
  <c r="AN36" i="71"/>
  <c r="AN37" i="71"/>
  <c r="AN38" i="71"/>
  <c r="AN39" i="71"/>
  <c r="AN40" i="71"/>
  <c r="AN41" i="71"/>
  <c r="AN42" i="71"/>
  <c r="AP44" i="70"/>
  <c r="AJ29" i="73"/>
  <c r="AL29" i="70"/>
  <c r="AZ18" i="71"/>
  <c r="AZ19" i="71"/>
  <c r="AZ20" i="71"/>
  <c r="AZ21" i="71"/>
  <c r="AZ22" i="71"/>
  <c r="AZ23" i="71"/>
  <c r="AZ24" i="71"/>
  <c r="AZ25" i="71"/>
  <c r="AZ26" i="71"/>
  <c r="AZ27" i="71"/>
  <c r="BD29" i="63"/>
  <c r="AJ28" i="70"/>
  <c r="BC91" i="73"/>
  <c r="BD78" i="73"/>
  <c r="BD79" i="73"/>
  <c r="BD80" i="73"/>
  <c r="BD81" i="73"/>
  <c r="BD82" i="73"/>
  <c r="BD83" i="73"/>
  <c r="BD84" i="73"/>
  <c r="BD85" i="73"/>
  <c r="BD86" i="73"/>
  <c r="BD87" i="73"/>
  <c r="BB29" i="67"/>
  <c r="BA46" i="63"/>
  <c r="R4" i="63" s="1"/>
  <c r="BB33" i="63"/>
  <c r="BB34" i="63"/>
  <c r="BB35" i="63"/>
  <c r="BB36" i="63"/>
  <c r="BB37" i="63"/>
  <c r="BB38" i="63"/>
  <c r="BB39" i="63"/>
  <c r="BB40" i="63"/>
  <c r="BB41" i="63"/>
  <c r="BB42" i="63"/>
  <c r="AZ44" i="73"/>
  <c r="AH33" i="70"/>
  <c r="AH34" i="70"/>
  <c r="AH35" i="70"/>
  <c r="AH36" i="70"/>
  <c r="AH37" i="70"/>
  <c r="AH38" i="70"/>
  <c r="AH39" i="70"/>
  <c r="AH40" i="70"/>
  <c r="AH41" i="70"/>
  <c r="AH42" i="70"/>
  <c r="AT28" i="71"/>
  <c r="AZ18" i="70"/>
  <c r="AZ19" i="70"/>
  <c r="AZ20" i="70"/>
  <c r="AZ21" i="70"/>
  <c r="AZ22" i="70"/>
  <c r="AZ23" i="70"/>
  <c r="AZ24" i="70"/>
  <c r="AZ25" i="70"/>
  <c r="AZ26" i="70"/>
  <c r="AZ27" i="70"/>
  <c r="AZ28" i="70"/>
  <c r="AZ89" i="73"/>
  <c r="AW46" i="73"/>
  <c r="P5" i="73" s="1"/>
  <c r="AX33" i="73"/>
  <c r="AX34" i="73"/>
  <c r="AX35" i="73"/>
  <c r="AX36" i="73"/>
  <c r="AX37" i="73"/>
  <c r="AX38" i="73"/>
  <c r="AX39" i="73"/>
  <c r="AX40" i="73"/>
  <c r="AX41" i="73"/>
  <c r="AX42" i="73"/>
  <c r="AH29" i="70"/>
  <c r="BB28" i="70"/>
  <c r="AQ91" i="73"/>
  <c r="AR78" i="73"/>
  <c r="AR79" i="73"/>
  <c r="AR80" i="73"/>
  <c r="AR81" i="73"/>
  <c r="AR82" i="73"/>
  <c r="AR83" i="73"/>
  <c r="AR84" i="73"/>
  <c r="AR85" i="73"/>
  <c r="AR86" i="73"/>
  <c r="AR87" i="73"/>
  <c r="AZ33" i="70"/>
  <c r="AZ34" i="70"/>
  <c r="AZ35" i="70"/>
  <c r="AZ36" i="70"/>
  <c r="AZ37" i="70"/>
  <c r="AZ38" i="70"/>
  <c r="AZ39" i="70"/>
  <c r="AZ40" i="70"/>
  <c r="AZ41" i="70"/>
  <c r="AZ42" i="70"/>
  <c r="AM91" i="73"/>
  <c r="AN78" i="73"/>
  <c r="AN79" i="73"/>
  <c r="AN80" i="73"/>
  <c r="AN81" i="73"/>
  <c r="AN82" i="73"/>
  <c r="AN83" i="73"/>
  <c r="AN84" i="73"/>
  <c r="AN85" i="73"/>
  <c r="AN86" i="73"/>
  <c r="AN87" i="73"/>
  <c r="AT29" i="67"/>
  <c r="AX150" i="73"/>
  <c r="AM46" i="67"/>
  <c r="K4" i="67" s="1"/>
  <c r="AN33" i="67"/>
  <c r="AN34" i="67"/>
  <c r="AN35" i="67"/>
  <c r="AN36" i="67"/>
  <c r="AN37" i="67"/>
  <c r="AN38" i="67"/>
  <c r="AN39" i="67"/>
  <c r="AN40" i="67"/>
  <c r="AN41" i="67"/>
  <c r="AN42" i="67"/>
  <c r="AO31" i="67"/>
  <c r="L3" i="67" s="1"/>
  <c r="AP18" i="67"/>
  <c r="AP19" i="67"/>
  <c r="AP20" i="67"/>
  <c r="AP21" i="67"/>
  <c r="AP22" i="67"/>
  <c r="AP23" i="67"/>
  <c r="AP24" i="67"/>
  <c r="AP25" i="67"/>
  <c r="AP26" i="67"/>
  <c r="AP27" i="67"/>
  <c r="AL44" i="71"/>
  <c r="AN44" i="67"/>
  <c r="BB29" i="71"/>
  <c r="AR44" i="71"/>
  <c r="AU31" i="63"/>
  <c r="O3" i="63" s="1"/>
  <c r="AV18" i="63"/>
  <c r="AV19" i="63"/>
  <c r="AV20" i="63"/>
  <c r="AV21" i="63"/>
  <c r="AV22" i="63"/>
  <c r="AV23" i="63"/>
  <c r="AV24" i="63"/>
  <c r="AV25" i="63"/>
  <c r="AV26" i="63"/>
  <c r="AV27" i="63"/>
  <c r="AY106" i="73"/>
  <c r="AZ93" i="73"/>
  <c r="AZ94" i="73"/>
  <c r="AZ95" i="73"/>
  <c r="AZ96" i="73"/>
  <c r="AZ97" i="73"/>
  <c r="AZ98" i="73"/>
  <c r="AZ99" i="73"/>
  <c r="AZ100" i="73"/>
  <c r="AZ101" i="73"/>
  <c r="AZ102" i="73"/>
  <c r="AV33" i="71"/>
  <c r="AV34" i="71"/>
  <c r="AV35" i="71"/>
  <c r="AV36" i="71"/>
  <c r="AV37" i="71"/>
  <c r="AV38" i="71"/>
  <c r="AV39" i="71"/>
  <c r="AV40" i="71"/>
  <c r="AV41" i="71"/>
  <c r="AV42" i="71"/>
  <c r="AG46" i="73"/>
  <c r="H5" i="73" s="1"/>
  <c r="AH33" i="73"/>
  <c r="AH34" i="73"/>
  <c r="AH35" i="73"/>
  <c r="AH36" i="73"/>
  <c r="AH37" i="73"/>
  <c r="AH38" i="73"/>
  <c r="AH39" i="73"/>
  <c r="AH40" i="73"/>
  <c r="AH41" i="73"/>
  <c r="AH42" i="73"/>
  <c r="AP18" i="70"/>
  <c r="AP19" i="70"/>
  <c r="AP20" i="70"/>
  <c r="AP21" i="70"/>
  <c r="AP22" i="70"/>
  <c r="AP23" i="70"/>
  <c r="AP24" i="70"/>
  <c r="AP25" i="70"/>
  <c r="AP26" i="70"/>
  <c r="AP27" i="70"/>
  <c r="BE45" i="64"/>
  <c r="BF43" i="64" s="1"/>
  <c r="BE30" i="71"/>
  <c r="AT104" i="73"/>
  <c r="BE45" i="71"/>
  <c r="AQ46" i="73"/>
  <c r="M5" i="73" s="1"/>
  <c r="AR33" i="73"/>
  <c r="AR34" i="73"/>
  <c r="AR35" i="73"/>
  <c r="AR36" i="73"/>
  <c r="AR37" i="73"/>
  <c r="AR38" i="73"/>
  <c r="AR39" i="73"/>
  <c r="AR40" i="73"/>
  <c r="AR41" i="73"/>
  <c r="AR42" i="73"/>
  <c r="BB44" i="70"/>
  <c r="AN29" i="71"/>
  <c r="AO46" i="67"/>
  <c r="L4" i="67" s="1"/>
  <c r="AP33" i="67"/>
  <c r="AP34" i="67"/>
  <c r="AP35" i="67"/>
  <c r="AP36" i="67"/>
  <c r="AP37" i="67"/>
  <c r="AP38" i="67"/>
  <c r="AP39" i="67"/>
  <c r="AP40" i="67"/>
  <c r="AP41" i="67"/>
  <c r="AP42" i="67"/>
  <c r="AI31" i="63"/>
  <c r="I3" i="63" s="1"/>
  <c r="AJ18" i="63"/>
  <c r="AJ19" i="63"/>
  <c r="AJ20" i="63"/>
  <c r="AJ21" i="63"/>
  <c r="AJ22" i="63"/>
  <c r="AJ23" i="63"/>
  <c r="AJ24" i="63"/>
  <c r="AJ25" i="63"/>
  <c r="AJ26" i="63"/>
  <c r="AJ27" i="63"/>
  <c r="BC31" i="67"/>
  <c r="S3" i="67" s="1"/>
  <c r="BD18" i="67"/>
  <c r="BD19" i="67"/>
  <c r="BD20" i="67"/>
  <c r="BD21" i="67"/>
  <c r="BD22" i="67"/>
  <c r="BD23" i="67"/>
  <c r="BD24" i="67"/>
  <c r="BD25" i="67"/>
  <c r="BD26" i="67"/>
  <c r="BD27" i="67"/>
  <c r="AX44" i="63"/>
  <c r="AZ33" i="71"/>
  <c r="AZ34" i="71"/>
  <c r="AZ35" i="71"/>
  <c r="AZ36" i="71"/>
  <c r="AZ37" i="71"/>
  <c r="AZ38" i="71"/>
  <c r="AZ39" i="71"/>
  <c r="AZ40" i="71"/>
  <c r="AZ41" i="71"/>
  <c r="AZ42" i="71"/>
  <c r="AR33" i="70"/>
  <c r="AR34" i="70"/>
  <c r="AR35" i="70"/>
  <c r="AR36" i="70"/>
  <c r="AR37" i="70"/>
  <c r="AR38" i="70"/>
  <c r="AR39" i="70"/>
  <c r="AR40" i="70"/>
  <c r="AR41" i="70"/>
  <c r="AR42" i="70"/>
  <c r="AN29" i="73"/>
  <c r="AV44" i="64"/>
  <c r="AT44" i="67"/>
  <c r="AR29" i="67"/>
  <c r="AN44" i="71"/>
  <c r="BD88" i="73"/>
  <c r="BE151" i="73"/>
  <c r="BF138" i="73"/>
  <c r="BF139" i="73"/>
  <c r="C20" i="73" s="1"/>
  <c r="BF142" i="73"/>
  <c r="BF140" i="73"/>
  <c r="C21" i="73" s="1"/>
  <c r="BF143" i="73"/>
  <c r="BF141" i="73"/>
  <c r="C22" i="73" s="1"/>
  <c r="BF144" i="73"/>
  <c r="BF145" i="73"/>
  <c r="BF146" i="73"/>
  <c r="BF147" i="73"/>
  <c r="AS31" i="73"/>
  <c r="N4" i="73" s="1"/>
  <c r="AT18" i="73"/>
  <c r="AT19" i="73"/>
  <c r="AT20" i="73"/>
  <c r="AT21" i="73"/>
  <c r="AT22" i="73"/>
  <c r="AT23" i="73"/>
  <c r="AT24" i="73"/>
  <c r="AT25" i="73"/>
  <c r="AT26" i="73"/>
  <c r="AT27" i="73"/>
  <c r="AT28" i="64"/>
  <c r="AS46" i="64"/>
  <c r="N4" i="64" s="1"/>
  <c r="AT33" i="64"/>
  <c r="AT34" i="64"/>
  <c r="AT35" i="64"/>
  <c r="AT36" i="64"/>
  <c r="AT37" i="64"/>
  <c r="AT38" i="64"/>
  <c r="AT39" i="64"/>
  <c r="AT40" i="64"/>
  <c r="AT41" i="64"/>
  <c r="AT42" i="64"/>
  <c r="AZ29" i="71"/>
  <c r="AG31" i="63"/>
  <c r="H3" i="63" s="1"/>
  <c r="AH18" i="63"/>
  <c r="AH19" i="63"/>
  <c r="AH20" i="63"/>
  <c r="AH21" i="63"/>
  <c r="AH22" i="63"/>
  <c r="AH23" i="63"/>
  <c r="AH24" i="63"/>
  <c r="AH25" i="63"/>
  <c r="AH26" i="63"/>
  <c r="AH27" i="63"/>
  <c r="BD89" i="73"/>
  <c r="BB44" i="63"/>
  <c r="AX88" i="73"/>
  <c r="BE45" i="70"/>
  <c r="BF44" i="70" s="1"/>
  <c r="AT150" i="73"/>
  <c r="BD28" i="63"/>
  <c r="BC31" i="64"/>
  <c r="S3" i="64" s="1"/>
  <c r="BD18" i="64"/>
  <c r="BD19" i="64"/>
  <c r="BD20" i="64"/>
  <c r="BD21" i="64"/>
  <c r="BD22" i="64"/>
  <c r="BD23" i="64"/>
  <c r="BD24" i="64"/>
  <c r="BD25" i="64"/>
  <c r="BD26" i="64"/>
  <c r="BD27" i="64"/>
  <c r="BC106" i="73"/>
  <c r="BD93" i="73"/>
  <c r="BD94" i="73"/>
  <c r="BD95" i="73"/>
  <c r="BD96" i="73"/>
  <c r="BD97" i="73"/>
  <c r="BD98" i="73"/>
  <c r="BD99" i="73"/>
  <c r="BD100" i="73"/>
  <c r="BD101" i="73"/>
  <c r="BD102" i="73"/>
  <c r="AX44" i="73"/>
  <c r="AT33" i="70"/>
  <c r="AT34" i="70"/>
  <c r="AT35" i="70"/>
  <c r="AT36" i="70"/>
  <c r="AT37" i="70"/>
  <c r="AT38" i="70"/>
  <c r="AT39" i="70"/>
  <c r="AT40" i="70"/>
  <c r="AT41" i="70"/>
  <c r="AT42" i="70"/>
  <c r="AX28" i="63"/>
  <c r="BC46" i="63"/>
  <c r="S4" i="63" s="1"/>
  <c r="BD33" i="63"/>
  <c r="BD34" i="63"/>
  <c r="BD35" i="63"/>
  <c r="BD36" i="63"/>
  <c r="BD37" i="63"/>
  <c r="BD38" i="63"/>
  <c r="BD39" i="63"/>
  <c r="BD40" i="63"/>
  <c r="BD41" i="63"/>
  <c r="BD42" i="63"/>
  <c r="BE90" i="73"/>
  <c r="BF89" i="73" s="1"/>
  <c r="AY46" i="63"/>
  <c r="Q4" i="63" s="1"/>
  <c r="AZ33" i="63"/>
  <c r="AZ34" i="63"/>
  <c r="AZ35" i="63"/>
  <c r="AZ36" i="63"/>
  <c r="AZ37" i="63"/>
  <c r="AZ38" i="63"/>
  <c r="AZ39" i="63"/>
  <c r="AZ40" i="63"/>
  <c r="AZ41" i="63"/>
  <c r="AZ42" i="63"/>
  <c r="AV29" i="63"/>
  <c r="AZ104" i="73"/>
  <c r="AH44" i="63"/>
  <c r="AV44" i="71"/>
  <c r="AT43" i="73"/>
  <c r="BE45" i="73"/>
  <c r="BF43" i="73" s="1"/>
  <c r="AJ33" i="70"/>
  <c r="AJ34" i="70"/>
  <c r="AJ35" i="70"/>
  <c r="AJ36" i="70"/>
  <c r="AJ37" i="70"/>
  <c r="AJ38" i="70"/>
  <c r="AJ39" i="70"/>
  <c r="AJ40" i="70"/>
  <c r="AJ41" i="70"/>
  <c r="AJ42" i="70"/>
  <c r="BD44" i="63"/>
  <c r="AR18" i="71"/>
  <c r="AR19" i="71"/>
  <c r="AR20" i="71"/>
  <c r="AR21" i="71"/>
  <c r="AR22" i="71"/>
  <c r="AR23" i="71"/>
  <c r="AR24" i="71"/>
  <c r="AR25" i="71"/>
  <c r="AR26" i="71"/>
  <c r="AR27" i="71"/>
  <c r="BA106" i="73"/>
  <c r="BB93" i="73"/>
  <c r="BB94" i="73"/>
  <c r="BB95" i="73"/>
  <c r="BB96" i="73"/>
  <c r="BB97" i="73"/>
  <c r="BB98" i="73"/>
  <c r="BB99" i="73"/>
  <c r="BB100" i="73"/>
  <c r="BB101" i="73"/>
  <c r="BB102" i="73"/>
  <c r="AZ44" i="63"/>
  <c r="BE30" i="73"/>
  <c r="BF29" i="73" s="1"/>
  <c r="AH43" i="64"/>
  <c r="BC46" i="64"/>
  <c r="S4" i="64" s="1"/>
  <c r="BD33" i="64"/>
  <c r="BD34" i="64"/>
  <c r="BD35" i="64"/>
  <c r="BD36" i="64"/>
  <c r="BD37" i="64"/>
  <c r="BD38" i="64"/>
  <c r="BD39" i="64"/>
  <c r="BD40" i="64"/>
  <c r="BD41" i="64"/>
  <c r="BD42" i="64"/>
  <c r="AH44" i="73"/>
  <c r="AJ44" i="70"/>
  <c r="AK91" i="73"/>
  <c r="AL78" i="73"/>
  <c r="AL79" i="73"/>
  <c r="AL80" i="73"/>
  <c r="AL81" i="73"/>
  <c r="AL82" i="73"/>
  <c r="AL83" i="73"/>
  <c r="AL84" i="73"/>
  <c r="AL85" i="73"/>
  <c r="AL86" i="73"/>
  <c r="AL87" i="73"/>
  <c r="AV104" i="73"/>
  <c r="BA46" i="73"/>
  <c r="R5" i="73" s="1"/>
  <c r="BB33" i="73"/>
  <c r="BB34" i="73"/>
  <c r="BB35" i="73"/>
  <c r="BB36" i="73"/>
  <c r="BB37" i="73"/>
  <c r="BB38" i="73"/>
  <c r="BB39" i="73"/>
  <c r="BB40" i="73"/>
  <c r="BB41" i="73"/>
  <c r="BB42" i="73"/>
  <c r="AY46" i="64"/>
  <c r="Q4" i="64" s="1"/>
  <c r="AZ33" i="64"/>
  <c r="AZ34" i="64"/>
  <c r="AZ35" i="64"/>
  <c r="AZ36" i="64"/>
  <c r="AZ37" i="64"/>
  <c r="AZ38" i="64"/>
  <c r="AZ39" i="64"/>
  <c r="AZ40" i="64"/>
  <c r="AZ41" i="64"/>
  <c r="AZ42" i="64"/>
  <c r="AQ31" i="63"/>
  <c r="M3" i="63" s="1"/>
  <c r="AR18" i="63"/>
  <c r="AR19" i="63"/>
  <c r="AR20" i="63"/>
  <c r="AR21" i="63"/>
  <c r="AR22" i="63"/>
  <c r="AR23" i="63"/>
  <c r="AR24" i="63"/>
  <c r="AR25" i="63"/>
  <c r="AR26" i="63"/>
  <c r="AR27" i="63"/>
  <c r="AR29" i="71"/>
  <c r="AM31" i="64"/>
  <c r="K3" i="64" s="1"/>
  <c r="AN18" i="64"/>
  <c r="AN19" i="64"/>
  <c r="AN20" i="64"/>
  <c r="AN21" i="64"/>
  <c r="AN22" i="64"/>
  <c r="AN23" i="64"/>
  <c r="AN24" i="64"/>
  <c r="AN25" i="64"/>
  <c r="AN26" i="64"/>
  <c r="AN27" i="64"/>
  <c r="BB104" i="73"/>
  <c r="AM46" i="63"/>
  <c r="K4" i="63" s="1"/>
  <c r="AN33" i="63"/>
  <c r="AN34" i="63"/>
  <c r="AN35" i="63"/>
  <c r="AN36" i="63"/>
  <c r="AN37" i="63"/>
  <c r="AN38" i="63"/>
  <c r="AN39" i="63"/>
  <c r="AN40" i="63"/>
  <c r="AN41" i="63"/>
  <c r="AN42" i="63"/>
  <c r="AN18" i="70"/>
  <c r="AN19" i="70"/>
  <c r="AN20" i="70"/>
  <c r="AN21" i="70"/>
  <c r="AN22" i="70"/>
  <c r="AN23" i="70"/>
  <c r="AN24" i="70"/>
  <c r="AN25" i="70"/>
  <c r="AN26" i="70"/>
  <c r="AN27" i="70"/>
  <c r="BD44" i="64"/>
  <c r="AJ150" i="73"/>
  <c r="AN88" i="73"/>
  <c r="AP29" i="70"/>
  <c r="AQ46" i="67"/>
  <c r="M4" i="67" s="1"/>
  <c r="AR33" i="67"/>
  <c r="AR34" i="67"/>
  <c r="AR35" i="67"/>
  <c r="AR36" i="67"/>
  <c r="AR37" i="67"/>
  <c r="AR38" i="67"/>
  <c r="AR39" i="67"/>
  <c r="AR40" i="67"/>
  <c r="AR41" i="67"/>
  <c r="AR42" i="67"/>
  <c r="AH29" i="71"/>
  <c r="AK46" i="67"/>
  <c r="J4" i="67" s="1"/>
  <c r="AL33" i="67"/>
  <c r="AL34" i="67"/>
  <c r="AL35" i="67"/>
  <c r="AL36" i="67"/>
  <c r="AL37" i="67"/>
  <c r="AL38" i="67"/>
  <c r="AL39" i="67"/>
  <c r="AL40" i="67"/>
  <c r="AL41" i="67"/>
  <c r="AL42" i="67"/>
  <c r="AO31" i="63"/>
  <c r="L3" i="63" s="1"/>
  <c r="AP18" i="63"/>
  <c r="AP19" i="63"/>
  <c r="AP20" i="63"/>
  <c r="AP21" i="63"/>
  <c r="AP22" i="63"/>
  <c r="AP23" i="63"/>
  <c r="AP24" i="63"/>
  <c r="AP25" i="63"/>
  <c r="AP26" i="63"/>
  <c r="AP27" i="63"/>
  <c r="AI31" i="64"/>
  <c r="I3" i="64" s="1"/>
  <c r="AJ18" i="64"/>
  <c r="AJ19" i="64"/>
  <c r="AJ20" i="64"/>
  <c r="AJ21" i="64"/>
  <c r="AJ22" i="64"/>
  <c r="AJ23" i="64"/>
  <c r="AJ24" i="64"/>
  <c r="AJ25" i="64"/>
  <c r="AJ26" i="64"/>
  <c r="AJ27" i="64"/>
  <c r="AQ106" i="73"/>
  <c r="AR93" i="73"/>
  <c r="AR94" i="73"/>
  <c r="AR95" i="73"/>
  <c r="AR96" i="73"/>
  <c r="AR97" i="73"/>
  <c r="AR98" i="73"/>
  <c r="AR99" i="73"/>
  <c r="AR100" i="73"/>
  <c r="AR101" i="73"/>
  <c r="AR102" i="73"/>
  <c r="AH44" i="71"/>
  <c r="AR44" i="73"/>
  <c r="AV18" i="70"/>
  <c r="AV19" i="70"/>
  <c r="AV20" i="70"/>
  <c r="AV21" i="70"/>
  <c r="AV22" i="70"/>
  <c r="AV23" i="70"/>
  <c r="AV24" i="70"/>
  <c r="AV25" i="70"/>
  <c r="AV26" i="70"/>
  <c r="AV27" i="70"/>
  <c r="AH28" i="67"/>
  <c r="AP44" i="67"/>
  <c r="AJ29" i="63"/>
  <c r="AP150" i="73"/>
  <c r="BD29" i="67"/>
  <c r="AZ44" i="71"/>
  <c r="AR44" i="70"/>
  <c r="BA31" i="73"/>
  <c r="R4" i="73" s="1"/>
  <c r="BB18" i="73"/>
  <c r="BB19" i="73"/>
  <c r="BB20" i="73"/>
  <c r="BB21" i="73"/>
  <c r="BB22" i="73"/>
  <c r="BB23" i="73"/>
  <c r="BB24" i="73"/>
  <c r="BB25" i="73"/>
  <c r="BB26" i="73"/>
  <c r="BB27" i="73"/>
  <c r="AT18" i="70"/>
  <c r="AT19" i="70"/>
  <c r="AT20" i="70"/>
  <c r="AT21" i="70"/>
  <c r="AT22" i="70"/>
  <c r="AT23" i="70"/>
  <c r="AT24" i="70"/>
  <c r="AT25" i="70"/>
  <c r="AT26" i="70"/>
  <c r="AT27" i="70"/>
  <c r="AV28" i="70"/>
  <c r="BA46" i="67"/>
  <c r="R4" i="67" s="1"/>
  <c r="BB33" i="67"/>
  <c r="BB34" i="67"/>
  <c r="BB35" i="67"/>
  <c r="BB36" i="67"/>
  <c r="BB37" i="67"/>
  <c r="BB38" i="67"/>
  <c r="BB39" i="67"/>
  <c r="BB40" i="67"/>
  <c r="BB41" i="67"/>
  <c r="BB42" i="67"/>
  <c r="AX18" i="71"/>
  <c r="AX19" i="71"/>
  <c r="AX20" i="71"/>
  <c r="AX21" i="71"/>
  <c r="AX22" i="71"/>
  <c r="AX23" i="71"/>
  <c r="AX24" i="71"/>
  <c r="AX25" i="71"/>
  <c r="AX26" i="71"/>
  <c r="AX27" i="71"/>
  <c r="AU91" i="73"/>
  <c r="AV78" i="73"/>
  <c r="AV79" i="73"/>
  <c r="AV80" i="73"/>
  <c r="AV81" i="73"/>
  <c r="AV82" i="73"/>
  <c r="AV83" i="73"/>
  <c r="AV84" i="73"/>
  <c r="AV85" i="73"/>
  <c r="AV86" i="73"/>
  <c r="AV87" i="73"/>
  <c r="BE30" i="63"/>
  <c r="BF29" i="63" s="1"/>
  <c r="AS91" i="73"/>
  <c r="AT78" i="73"/>
  <c r="AT79" i="73"/>
  <c r="AT80" i="73"/>
  <c r="AT81" i="73"/>
  <c r="AT82" i="73"/>
  <c r="AT83" i="73"/>
  <c r="AT84" i="73"/>
  <c r="AT85" i="73"/>
  <c r="AT86" i="73"/>
  <c r="AT87" i="73"/>
  <c r="AK31" i="73"/>
  <c r="J4" i="73" s="1"/>
  <c r="AL18" i="73"/>
  <c r="AL19" i="73"/>
  <c r="AL20" i="73"/>
  <c r="AL21" i="73"/>
  <c r="AL22" i="73"/>
  <c r="AL23" i="73"/>
  <c r="AL24" i="73"/>
  <c r="AL25" i="73"/>
  <c r="AL26" i="73"/>
  <c r="AL27" i="73"/>
  <c r="AL28" i="64"/>
  <c r="AR18" i="70"/>
  <c r="AR19" i="70"/>
  <c r="AR20" i="70"/>
  <c r="AR21" i="70"/>
  <c r="AR22" i="70"/>
  <c r="AR23" i="70"/>
  <c r="AR24" i="70"/>
  <c r="AR25" i="70"/>
  <c r="AR26" i="70"/>
  <c r="AR27" i="70"/>
  <c r="AT28" i="63"/>
  <c r="AU46" i="73"/>
  <c r="O5" i="73" s="1"/>
  <c r="AV33" i="73"/>
  <c r="AV34" i="73"/>
  <c r="AV35" i="73"/>
  <c r="AV36" i="73"/>
  <c r="AV37" i="73"/>
  <c r="AV38" i="73"/>
  <c r="AV39" i="73"/>
  <c r="AV40" i="73"/>
  <c r="AV41" i="73"/>
  <c r="AV42" i="73"/>
  <c r="BB43" i="64"/>
  <c r="AS31" i="67"/>
  <c r="N3" i="67" s="1"/>
  <c r="AT18" i="67"/>
  <c r="AT19" i="67"/>
  <c r="AT20" i="67"/>
  <c r="AT21" i="67"/>
  <c r="AT22" i="67"/>
  <c r="AT23" i="67"/>
  <c r="AT24" i="67"/>
  <c r="AT25" i="67"/>
  <c r="AT26" i="67"/>
  <c r="AT27" i="67"/>
  <c r="AW106" i="73"/>
  <c r="AX93" i="73"/>
  <c r="AX94" i="73"/>
  <c r="AX95" i="73"/>
  <c r="AX96" i="73"/>
  <c r="AX97" i="73"/>
  <c r="AX98" i="73"/>
  <c r="AX99" i="73"/>
  <c r="AX100" i="73"/>
  <c r="AX101" i="73"/>
  <c r="AX102" i="73"/>
  <c r="AL33" i="71"/>
  <c r="AL34" i="71"/>
  <c r="AL35" i="71"/>
  <c r="AL36" i="71"/>
  <c r="AL37" i="71"/>
  <c r="AL38" i="71"/>
  <c r="AL39" i="71"/>
  <c r="AL40" i="71"/>
  <c r="AL41" i="71"/>
  <c r="AL42" i="71"/>
  <c r="BB18" i="71"/>
  <c r="BB19" i="71"/>
  <c r="BB20" i="71"/>
  <c r="BB21" i="71"/>
  <c r="BB22" i="71"/>
  <c r="BB23" i="71"/>
  <c r="BB24" i="71"/>
  <c r="BB25" i="71"/>
  <c r="BB26" i="71"/>
  <c r="BB27" i="71"/>
  <c r="AT44" i="73"/>
  <c r="AP44" i="71"/>
  <c r="AY31" i="73"/>
  <c r="Q4" i="73" s="1"/>
  <c r="AZ18" i="73"/>
  <c r="AZ19" i="73"/>
  <c r="AZ20" i="73"/>
  <c r="AZ21" i="73"/>
  <c r="AZ22" i="73"/>
  <c r="AZ23" i="73"/>
  <c r="AZ24" i="73"/>
  <c r="AZ25" i="73"/>
  <c r="AZ26" i="73"/>
  <c r="AZ27" i="73"/>
  <c r="AP43" i="71"/>
  <c r="AL18" i="71"/>
  <c r="AL19" i="71"/>
  <c r="AL20" i="71"/>
  <c r="AL21" i="71"/>
  <c r="AL22" i="71"/>
  <c r="AL23" i="71"/>
  <c r="AL24" i="71"/>
  <c r="AL25" i="71"/>
  <c r="AL26" i="71"/>
  <c r="AL27" i="71"/>
  <c r="AG91" i="73"/>
  <c r="AH78" i="73"/>
  <c r="AH79" i="73"/>
  <c r="AH80" i="73"/>
  <c r="AH81" i="73"/>
  <c r="AH82" i="73"/>
  <c r="AH83" i="73"/>
  <c r="AH84" i="73"/>
  <c r="AH85" i="73"/>
  <c r="AH86" i="73"/>
  <c r="AH87" i="73"/>
  <c r="AP29" i="67"/>
  <c r="AO31" i="64"/>
  <c r="L3" i="64" s="1"/>
  <c r="AP18" i="64"/>
  <c r="AP19" i="64"/>
  <c r="AP20" i="64"/>
  <c r="AP21" i="64"/>
  <c r="AP22" i="64"/>
  <c r="AP23" i="64"/>
  <c r="AP24" i="64"/>
  <c r="AP25" i="64"/>
  <c r="AP26" i="64"/>
  <c r="AP27" i="64"/>
  <c r="BE45" i="63"/>
  <c r="AZ29" i="73"/>
  <c r="BA91" i="73"/>
  <c r="BB78" i="73"/>
  <c r="BB79" i="73"/>
  <c r="BB80" i="73"/>
  <c r="BB81" i="73"/>
  <c r="BB82" i="73"/>
  <c r="BB83" i="73"/>
  <c r="BB84" i="73"/>
  <c r="BB85" i="73"/>
  <c r="BB86" i="73"/>
  <c r="BB87" i="73"/>
  <c r="AM46" i="73"/>
  <c r="K5" i="73" s="1"/>
  <c r="AN33" i="73"/>
  <c r="AN34" i="73"/>
  <c r="AN35" i="73"/>
  <c r="AN36" i="73"/>
  <c r="AN37" i="73"/>
  <c r="AN38" i="73"/>
  <c r="AN39" i="73"/>
  <c r="AN40" i="73"/>
  <c r="AN41" i="73"/>
  <c r="AN42" i="73"/>
  <c r="AX18" i="70"/>
  <c r="AX19" i="70"/>
  <c r="AX20" i="70"/>
  <c r="AX21" i="70"/>
  <c r="AX22" i="70"/>
  <c r="AX23" i="70"/>
  <c r="AX24" i="70"/>
  <c r="AX25" i="70"/>
  <c r="AX26" i="70"/>
  <c r="AX27" i="70"/>
  <c r="AQ46" i="64"/>
  <c r="M4" i="64" s="1"/>
  <c r="AR33" i="64"/>
  <c r="AR34" i="64"/>
  <c r="AR35" i="64"/>
  <c r="AR36" i="64"/>
  <c r="AR37" i="64"/>
  <c r="AR38" i="64"/>
  <c r="AR39" i="64"/>
  <c r="AR40" i="64"/>
  <c r="AR41" i="64"/>
  <c r="AR42" i="64"/>
  <c r="AL29" i="71"/>
  <c r="AG31" i="73"/>
  <c r="H4" i="73" s="1"/>
  <c r="AH18" i="73"/>
  <c r="AH19" i="73"/>
  <c r="AH20" i="73"/>
  <c r="AH21" i="73"/>
  <c r="AH22" i="73"/>
  <c r="AH23" i="73"/>
  <c r="AH24" i="73"/>
  <c r="AH25" i="73"/>
  <c r="AH26" i="73"/>
  <c r="AH27" i="73"/>
  <c r="AP29" i="64"/>
  <c r="AU106" i="73"/>
  <c r="AV93" i="73"/>
  <c r="AV94" i="73"/>
  <c r="AV95" i="73"/>
  <c r="AV96" i="73"/>
  <c r="AV97" i="73"/>
  <c r="AV98" i="73"/>
  <c r="AV99" i="73"/>
  <c r="AV100" i="73"/>
  <c r="AV101" i="73"/>
  <c r="AV102" i="73"/>
  <c r="AN44" i="73"/>
  <c r="AI31" i="67"/>
  <c r="I3" i="67" s="1"/>
  <c r="AJ18" i="67"/>
  <c r="AJ19" i="67"/>
  <c r="AJ20" i="67"/>
  <c r="AJ21" i="67"/>
  <c r="AJ22" i="67"/>
  <c r="AJ23" i="67"/>
  <c r="AJ24" i="67"/>
  <c r="AJ25" i="67"/>
  <c r="AJ26" i="67"/>
  <c r="AJ27" i="67"/>
  <c r="AX103" i="73"/>
  <c r="AX33" i="70"/>
  <c r="AX34" i="70"/>
  <c r="AX35" i="70"/>
  <c r="AX36" i="70"/>
  <c r="AX37" i="70"/>
  <c r="AX38" i="70"/>
  <c r="AX39" i="70"/>
  <c r="AX40" i="70"/>
  <c r="AX41" i="70"/>
  <c r="AX42" i="70"/>
  <c r="AO31" i="73"/>
  <c r="L4" i="73" s="1"/>
  <c r="AP18" i="73"/>
  <c r="AP19" i="73"/>
  <c r="AP20" i="73"/>
  <c r="AP21" i="73"/>
  <c r="AP22" i="73"/>
  <c r="AP23" i="73"/>
  <c r="AP24" i="73"/>
  <c r="AP25" i="73"/>
  <c r="AP26" i="73"/>
  <c r="AP27" i="73"/>
  <c r="AU46" i="67"/>
  <c r="O4" i="67" s="1"/>
  <c r="AV33" i="67"/>
  <c r="AV34" i="67"/>
  <c r="AV35" i="67"/>
  <c r="AV36" i="67"/>
  <c r="AV37" i="67"/>
  <c r="AV38" i="67"/>
  <c r="AV39" i="67"/>
  <c r="AV40" i="67"/>
  <c r="AV41" i="67"/>
  <c r="AV42" i="67"/>
  <c r="AK106" i="73"/>
  <c r="AL93" i="73"/>
  <c r="AL94" i="73"/>
  <c r="AL95" i="73"/>
  <c r="AL96" i="73"/>
  <c r="AL97" i="73"/>
  <c r="AL98" i="73"/>
  <c r="AL99" i="73"/>
  <c r="AL100" i="73"/>
  <c r="AL101" i="73"/>
  <c r="AL102" i="73"/>
  <c r="AI46" i="73"/>
  <c r="I5" i="73" s="1"/>
  <c r="AJ33" i="73"/>
  <c r="AJ34" i="73"/>
  <c r="AJ35" i="73"/>
  <c r="AJ36" i="73"/>
  <c r="AJ37" i="73"/>
  <c r="AJ38" i="73"/>
  <c r="AJ39" i="73"/>
  <c r="AJ40" i="73"/>
  <c r="AJ41" i="73"/>
  <c r="AJ42" i="73"/>
  <c r="AI46" i="64"/>
  <c r="I4" i="64" s="1"/>
  <c r="AJ33" i="64"/>
  <c r="AJ34" i="64"/>
  <c r="AJ35" i="64"/>
  <c r="AJ36" i="64"/>
  <c r="AJ37" i="64"/>
  <c r="AJ38" i="64"/>
  <c r="AJ39" i="64"/>
  <c r="AJ40" i="64"/>
  <c r="AJ41" i="64"/>
  <c r="AJ42" i="64"/>
  <c r="AZ36" i="77"/>
  <c r="AT36" i="77"/>
  <c r="AN36" i="77"/>
  <c r="BB36" i="77"/>
  <c r="AL36" i="77"/>
  <c r="AP36" i="77"/>
  <c r="AV36" i="77"/>
  <c r="AJ36" i="77"/>
  <c r="AR36" i="77"/>
  <c r="BD36" i="77"/>
  <c r="AX36" i="77"/>
  <c r="AH36" i="77"/>
  <c r="AD37" i="77"/>
  <c r="AL28" i="63"/>
  <c r="AZ150" i="73"/>
  <c r="AW31" i="73"/>
  <c r="P4" i="73" s="1"/>
  <c r="AX18" i="73"/>
  <c r="AX19" i="73"/>
  <c r="AX20" i="73"/>
  <c r="AX21" i="73"/>
  <c r="AX22" i="73"/>
  <c r="AX23" i="73"/>
  <c r="AX24" i="73"/>
  <c r="AX25" i="73"/>
  <c r="AX26" i="73"/>
  <c r="AX27" i="73"/>
  <c r="AX28" i="64"/>
  <c r="AH43" i="71"/>
  <c r="AG46" i="67"/>
  <c r="H4" i="67" s="1"/>
  <c r="AH33" i="67"/>
  <c r="AH34" i="67"/>
  <c r="AH35" i="67"/>
  <c r="AH36" i="67"/>
  <c r="AH37" i="67"/>
  <c r="AH38" i="67"/>
  <c r="AH39" i="67"/>
  <c r="AH40" i="67"/>
  <c r="AH41" i="67"/>
  <c r="AH42" i="67"/>
  <c r="AN43" i="67"/>
  <c r="BC46" i="73"/>
  <c r="S5" i="73" s="1"/>
  <c r="BD33" i="73"/>
  <c r="BD34" i="73"/>
  <c r="BD35" i="73"/>
  <c r="BD36" i="73"/>
  <c r="BD37" i="73"/>
  <c r="BD38" i="73"/>
  <c r="BD39" i="73"/>
  <c r="BD40" i="73"/>
  <c r="BD41" i="73"/>
  <c r="BD42" i="73"/>
  <c r="AR28" i="63"/>
  <c r="AT28" i="70"/>
  <c r="AI46" i="67"/>
  <c r="I4" i="67" s="1"/>
  <c r="AJ33" i="67"/>
  <c r="AJ34" i="67"/>
  <c r="AJ35" i="67"/>
  <c r="AJ36" i="67"/>
  <c r="AJ37" i="67"/>
  <c r="AJ38" i="67"/>
  <c r="AJ39" i="67"/>
  <c r="AJ40" i="67"/>
  <c r="AJ41" i="67"/>
  <c r="AJ42" i="67"/>
  <c r="AT89" i="73"/>
  <c r="AO106" i="73"/>
  <c r="AP93" i="73"/>
  <c r="AP94" i="73"/>
  <c r="AP95" i="73"/>
  <c r="AP96" i="73"/>
  <c r="AP97" i="73"/>
  <c r="AP98" i="73"/>
  <c r="AP99" i="73"/>
  <c r="AP100" i="73"/>
  <c r="AP101" i="73"/>
  <c r="AP102" i="73"/>
  <c r="AJ28" i="73"/>
  <c r="AL29" i="73"/>
  <c r="AR29" i="70"/>
  <c r="AG31" i="64"/>
  <c r="H3" i="64" s="1"/>
  <c r="AH18" i="64"/>
  <c r="AH19" i="64"/>
  <c r="AH20" i="64"/>
  <c r="AH21" i="64"/>
  <c r="AH22" i="64"/>
  <c r="AH23" i="64"/>
  <c r="AH24" i="64"/>
  <c r="AH25" i="64"/>
  <c r="AH26" i="64"/>
  <c r="AH27" i="64"/>
  <c r="BB103" i="73"/>
  <c r="AQ46" i="63"/>
  <c r="M4" i="63" s="1"/>
  <c r="AR33" i="63"/>
  <c r="AR34" i="63"/>
  <c r="AR35" i="63"/>
  <c r="AR36" i="63"/>
  <c r="AR37" i="63"/>
  <c r="AR38" i="63"/>
  <c r="AR39" i="63"/>
  <c r="AR40" i="63"/>
  <c r="AR41" i="63"/>
  <c r="AR42" i="63"/>
  <c r="AV44" i="73"/>
  <c r="AV33" i="70"/>
  <c r="AV34" i="70"/>
  <c r="AV35" i="70"/>
  <c r="AV36" i="70"/>
  <c r="AV37" i="70"/>
  <c r="AV38" i="70"/>
  <c r="AV39" i="70"/>
  <c r="AV40" i="70"/>
  <c r="AV41" i="70"/>
  <c r="AV42" i="70"/>
  <c r="AZ43" i="70"/>
  <c r="AH28" i="71"/>
  <c r="AX43" i="64"/>
  <c r="AJ43" i="71"/>
  <c r="AO46" i="64"/>
  <c r="L4" i="64" s="1"/>
  <c r="AP33" i="64"/>
  <c r="AP34" i="64"/>
  <c r="AP35" i="64"/>
  <c r="AP36" i="64"/>
  <c r="AP37" i="64"/>
  <c r="AP38" i="64"/>
  <c r="AP39" i="64"/>
  <c r="AP40" i="64"/>
  <c r="AP41" i="64"/>
  <c r="AP42" i="64"/>
  <c r="AH28" i="63"/>
  <c r="C13" i="63" l="1"/>
  <c r="D12" i="64"/>
  <c r="C12" i="70"/>
  <c r="D13" i="70"/>
  <c r="C12" i="64"/>
  <c r="BF28" i="73"/>
  <c r="BF43" i="70"/>
  <c r="D12" i="70" s="1"/>
  <c r="BF28" i="63"/>
  <c r="C12" i="63" s="1"/>
  <c r="AX30" i="70"/>
  <c r="AR30" i="63"/>
  <c r="BF29" i="64"/>
  <c r="C13" i="64" s="1"/>
  <c r="AL30" i="71"/>
  <c r="AJ45" i="64"/>
  <c r="AV105" i="73"/>
  <c r="AR45" i="64"/>
  <c r="AH90" i="73"/>
  <c r="AR30" i="70"/>
  <c r="AV90" i="73"/>
  <c r="AV30" i="63"/>
  <c r="AN45" i="67"/>
  <c r="AN90" i="73"/>
  <c r="AR90" i="73"/>
  <c r="AZ30" i="71"/>
  <c r="AH45" i="63"/>
  <c r="AH30" i="70"/>
  <c r="AV30" i="67"/>
  <c r="AX30" i="64"/>
  <c r="BB30" i="70"/>
  <c r="AN30" i="67"/>
  <c r="AN105" i="73"/>
  <c r="AX30" i="67"/>
  <c r="AH30" i="67"/>
  <c r="AR45" i="63"/>
  <c r="AH45" i="67"/>
  <c r="AX30" i="73"/>
  <c r="AX45" i="70"/>
  <c r="BB90" i="73"/>
  <c r="AP30" i="64"/>
  <c r="AV45" i="73"/>
  <c r="AV30" i="70"/>
  <c r="AR45" i="67"/>
  <c r="AZ45" i="64"/>
  <c r="BE91" i="73"/>
  <c r="BF78" i="73"/>
  <c r="BF79" i="73"/>
  <c r="C12" i="73" s="1"/>
  <c r="BF80" i="73"/>
  <c r="C13" i="73" s="1"/>
  <c r="BF81" i="73"/>
  <c r="C14" i="73" s="1"/>
  <c r="BF82" i="73"/>
  <c r="BF83" i="73"/>
  <c r="BF84" i="73"/>
  <c r="BF85" i="73"/>
  <c r="BF86" i="73"/>
  <c r="BF87" i="73"/>
  <c r="BF33" i="70"/>
  <c r="BF34" i="70"/>
  <c r="D3" i="70" s="1"/>
  <c r="BF35" i="70"/>
  <c r="D4" i="70" s="1"/>
  <c r="BF36" i="70"/>
  <c r="D5" i="70" s="1"/>
  <c r="BF37" i="70"/>
  <c r="D6" i="70" s="1"/>
  <c r="BF38" i="70"/>
  <c r="D7" i="70" s="1"/>
  <c r="BF39" i="70"/>
  <c r="D8" i="70" s="1"/>
  <c r="BF40" i="70"/>
  <c r="D9" i="70" s="1"/>
  <c r="BF41" i="70"/>
  <c r="D10" i="70" s="1"/>
  <c r="BF42" i="70"/>
  <c r="D11" i="70" s="1"/>
  <c r="AT30" i="73"/>
  <c r="AR45" i="73"/>
  <c r="AX45" i="63"/>
  <c r="AP45" i="71"/>
  <c r="BD30" i="63"/>
  <c r="AJ30" i="73"/>
  <c r="AJ90" i="73"/>
  <c r="AP45" i="73"/>
  <c r="BD30" i="71"/>
  <c r="AJ105" i="73"/>
  <c r="BD45" i="71"/>
  <c r="AT30" i="67"/>
  <c r="AT30" i="70"/>
  <c r="AP30" i="63"/>
  <c r="BD45" i="64"/>
  <c r="BB105" i="73"/>
  <c r="BD105" i="73"/>
  <c r="AP45" i="67"/>
  <c r="BD90" i="73"/>
  <c r="BB45" i="70"/>
  <c r="AL45" i="63"/>
  <c r="AT45" i="73"/>
  <c r="BB30" i="67"/>
  <c r="AJ45" i="71"/>
  <c r="AT30" i="63"/>
  <c r="AN58" i="77"/>
  <c r="AX58" i="77"/>
  <c r="AL58" i="77"/>
  <c r="AJ58" i="77"/>
  <c r="AV58" i="77"/>
  <c r="AP58" i="77"/>
  <c r="AT58" i="77"/>
  <c r="AZ58" i="77"/>
  <c r="AR58" i="77"/>
  <c r="BB58" i="77"/>
  <c r="BD58" i="77"/>
  <c r="AH58" i="77"/>
  <c r="AD59" i="77"/>
  <c r="AL30" i="67"/>
  <c r="BB45" i="71"/>
  <c r="AX90" i="73"/>
  <c r="AV30" i="73"/>
  <c r="AX45" i="71"/>
  <c r="BE31" i="64"/>
  <c r="T3" i="64" s="1"/>
  <c r="BF18" i="64"/>
  <c r="BF19" i="64"/>
  <c r="C3" i="64" s="1"/>
  <c r="BF20" i="64"/>
  <c r="C4" i="64" s="1"/>
  <c r="BF21" i="64"/>
  <c r="C5" i="64" s="1"/>
  <c r="BF22" i="64"/>
  <c r="C6" i="64" s="1"/>
  <c r="BF23" i="64"/>
  <c r="C7" i="64" s="1"/>
  <c r="BF24" i="64"/>
  <c r="C8" i="64" s="1"/>
  <c r="BF25" i="64"/>
  <c r="C9" i="64" s="1"/>
  <c r="BF26" i="64"/>
  <c r="C10" i="64" s="1"/>
  <c r="BF27" i="64"/>
  <c r="C11" i="64" s="1"/>
  <c r="BD30" i="67"/>
  <c r="BF33" i="71"/>
  <c r="BF34" i="71"/>
  <c r="D3" i="71" s="1"/>
  <c r="BF35" i="71"/>
  <c r="D4" i="71" s="1"/>
  <c r="BF36" i="71"/>
  <c r="D5" i="71" s="1"/>
  <c r="BF37" i="71"/>
  <c r="D6" i="71" s="1"/>
  <c r="BF38" i="71"/>
  <c r="D7" i="71" s="1"/>
  <c r="BF39" i="71"/>
  <c r="D8" i="71" s="1"/>
  <c r="BF40" i="71"/>
  <c r="D9" i="71" s="1"/>
  <c r="BF41" i="71"/>
  <c r="D10" i="71" s="1"/>
  <c r="BF42" i="71"/>
  <c r="BF18" i="71"/>
  <c r="BF19" i="71"/>
  <c r="C3" i="71" s="1"/>
  <c r="BF20" i="71"/>
  <c r="C4" i="71" s="1"/>
  <c r="BF21" i="71"/>
  <c r="C5" i="71" s="1"/>
  <c r="BF22" i="71"/>
  <c r="C6" i="71" s="1"/>
  <c r="BF23" i="71"/>
  <c r="C7" i="71" s="1"/>
  <c r="BF24" i="71"/>
  <c r="C8" i="71" s="1"/>
  <c r="BF25" i="71"/>
  <c r="C9" i="71" s="1"/>
  <c r="BF26" i="71"/>
  <c r="C10" i="71" s="1"/>
  <c r="BF27" i="71"/>
  <c r="AZ45" i="70"/>
  <c r="BB45" i="63"/>
  <c r="AT45" i="67"/>
  <c r="AN30" i="73"/>
  <c r="AT105" i="73"/>
  <c r="BF57" i="77"/>
  <c r="BB30" i="64"/>
  <c r="AV45" i="63"/>
  <c r="AV30" i="64"/>
  <c r="AJ30" i="71"/>
  <c r="AL105" i="73"/>
  <c r="BE46" i="63"/>
  <c r="T4" i="63" s="1"/>
  <c r="BF33" i="63"/>
  <c r="BF34" i="63"/>
  <c r="D3" i="63" s="1"/>
  <c r="BF35" i="63"/>
  <c r="D4" i="63" s="1"/>
  <c r="BF36" i="63"/>
  <c r="D5" i="63" s="1"/>
  <c r="BF37" i="63"/>
  <c r="D6" i="63" s="1"/>
  <c r="BF38" i="63"/>
  <c r="D7" i="63" s="1"/>
  <c r="BF39" i="63"/>
  <c r="D8" i="63" s="1"/>
  <c r="BF40" i="63"/>
  <c r="D9" i="63" s="1"/>
  <c r="BF41" i="63"/>
  <c r="D10" i="63" s="1"/>
  <c r="BF42" i="63"/>
  <c r="D11" i="63" s="1"/>
  <c r="AX30" i="71"/>
  <c r="BB30" i="73"/>
  <c r="AR105" i="73"/>
  <c r="AN30" i="64"/>
  <c r="BB45" i="73"/>
  <c r="AL90" i="73"/>
  <c r="AH30" i="63"/>
  <c r="AT45" i="64"/>
  <c r="BF150" i="73"/>
  <c r="C19" i="73"/>
  <c r="C23" i="73" s="1"/>
  <c r="AZ45" i="71"/>
  <c r="BF44" i="71"/>
  <c r="BF29" i="71"/>
  <c r="AP30" i="70"/>
  <c r="AH45" i="73"/>
  <c r="AZ30" i="70"/>
  <c r="AN30" i="71"/>
  <c r="AR45" i="71"/>
  <c r="AP45" i="70"/>
  <c r="AZ30" i="63"/>
  <c r="BF43" i="63"/>
  <c r="D12" i="63" s="1"/>
  <c r="AL45" i="70"/>
  <c r="AR30" i="64"/>
  <c r="BF88" i="73"/>
  <c r="AX30" i="63"/>
  <c r="AT30" i="71"/>
  <c r="AN45" i="64"/>
  <c r="AZ30" i="64"/>
  <c r="AJ30" i="67"/>
  <c r="AN45" i="73"/>
  <c r="BF44" i="63"/>
  <c r="D13" i="63" s="1"/>
  <c r="AT90" i="73"/>
  <c r="AL45" i="67"/>
  <c r="AN45" i="63"/>
  <c r="BE31" i="73"/>
  <c r="T4" i="73" s="1"/>
  <c r="BF18" i="73"/>
  <c r="BF19" i="73"/>
  <c r="C4" i="73" s="1"/>
  <c r="BF20" i="73"/>
  <c r="C5" i="73" s="1"/>
  <c r="BF21" i="73"/>
  <c r="C6" i="73" s="1"/>
  <c r="BF22" i="73"/>
  <c r="BF23" i="73"/>
  <c r="BF24" i="73"/>
  <c r="BF25" i="73"/>
  <c r="BF26" i="73"/>
  <c r="BF27" i="73"/>
  <c r="AR30" i="71"/>
  <c r="AJ45" i="70"/>
  <c r="BD45" i="63"/>
  <c r="BD30" i="64"/>
  <c r="AZ105" i="73"/>
  <c r="AP30" i="67"/>
  <c r="AR30" i="67"/>
  <c r="AH45" i="71"/>
  <c r="BE31" i="67"/>
  <c r="T3" i="67" s="1"/>
  <c r="BF18" i="67"/>
  <c r="BF19" i="67"/>
  <c r="C3" i="67" s="1"/>
  <c r="BF20" i="67"/>
  <c r="C4" i="67" s="1"/>
  <c r="BF21" i="67"/>
  <c r="C5" i="67" s="1"/>
  <c r="BF22" i="67"/>
  <c r="C6" i="67" s="1"/>
  <c r="BF23" i="67"/>
  <c r="BF24" i="67"/>
  <c r="BF25" i="67"/>
  <c r="BF26" i="67"/>
  <c r="BF27" i="67"/>
  <c r="BF18" i="70"/>
  <c r="BF19" i="70"/>
  <c r="C3" i="70" s="1"/>
  <c r="BF20" i="70"/>
  <c r="C4" i="70" s="1"/>
  <c r="BF21" i="70"/>
  <c r="C5" i="70" s="1"/>
  <c r="BF22" i="70"/>
  <c r="C6" i="70" s="1"/>
  <c r="BF23" i="70"/>
  <c r="C7" i="70" s="1"/>
  <c r="BF24" i="70"/>
  <c r="C8" i="70" s="1"/>
  <c r="BF25" i="70"/>
  <c r="C9" i="70" s="1"/>
  <c r="BF26" i="70"/>
  <c r="C10" i="70" s="1"/>
  <c r="BF27" i="70"/>
  <c r="C11" i="70" s="1"/>
  <c r="AZ45" i="73"/>
  <c r="AX45" i="67"/>
  <c r="AP30" i="71"/>
  <c r="AT30" i="64"/>
  <c r="AH105" i="73"/>
  <c r="AV30" i="71"/>
  <c r="AP90" i="73"/>
  <c r="AZ30" i="67"/>
  <c r="BD30" i="70"/>
  <c r="AP45" i="63"/>
  <c r="AJ45" i="67"/>
  <c r="AJ45" i="73"/>
  <c r="AP30" i="73"/>
  <c r="AX105" i="73"/>
  <c r="BB45" i="67"/>
  <c r="BE46" i="73"/>
  <c r="T5" i="73" s="1"/>
  <c r="BF33" i="73"/>
  <c r="BF34" i="73"/>
  <c r="D4" i="73" s="1"/>
  <c r="BF35" i="73"/>
  <c r="D5" i="73" s="1"/>
  <c r="BF36" i="73"/>
  <c r="D6" i="73" s="1"/>
  <c r="BF37" i="73"/>
  <c r="BF38" i="73"/>
  <c r="BF39" i="73"/>
  <c r="BF40" i="73"/>
  <c r="BF41" i="73"/>
  <c r="BF42" i="73"/>
  <c r="AR45" i="70"/>
  <c r="BE46" i="64"/>
  <c r="T4" i="64" s="1"/>
  <c r="BF33" i="64"/>
  <c r="BF34" i="64"/>
  <c r="D3" i="64" s="1"/>
  <c r="BF35" i="64"/>
  <c r="D4" i="64" s="1"/>
  <c r="BF36" i="64"/>
  <c r="D5" i="64" s="1"/>
  <c r="BF37" i="64"/>
  <c r="D6" i="64" s="1"/>
  <c r="BF38" i="64"/>
  <c r="D7" i="64" s="1"/>
  <c r="BF39" i="64"/>
  <c r="D8" i="64" s="1"/>
  <c r="BF40" i="64"/>
  <c r="D9" i="64" s="1"/>
  <c r="BF41" i="64"/>
  <c r="D10" i="64" s="1"/>
  <c r="BF42" i="64"/>
  <c r="D11" i="64" s="1"/>
  <c r="AX45" i="73"/>
  <c r="AN45" i="71"/>
  <c r="AV45" i="64"/>
  <c r="BF29" i="67"/>
  <c r="BF29" i="70"/>
  <c r="C13" i="70" s="1"/>
  <c r="AZ90" i="73"/>
  <c r="AL30" i="70"/>
  <c r="BE106" i="73"/>
  <c r="BF93" i="73"/>
  <c r="BF94" i="73"/>
  <c r="D12" i="73" s="1"/>
  <c r="BF95" i="73"/>
  <c r="D13" i="73" s="1"/>
  <c r="BF96" i="73"/>
  <c r="D14" i="73" s="1"/>
  <c r="BF97" i="73"/>
  <c r="BF98" i="73"/>
  <c r="BF99" i="73"/>
  <c r="BF100" i="73"/>
  <c r="BF101" i="73"/>
  <c r="BF102" i="73"/>
  <c r="AX45" i="64"/>
  <c r="AL45" i="73"/>
  <c r="AL30" i="63"/>
  <c r="BB45" i="64"/>
  <c r="AT45" i="71"/>
  <c r="BD45" i="67"/>
  <c r="BB30" i="63"/>
  <c r="AJ30" i="70"/>
  <c r="BE46" i="67"/>
  <c r="T4" i="67" s="1"/>
  <c r="BF33" i="67"/>
  <c r="BF34" i="67"/>
  <c r="D3" i="67" s="1"/>
  <c r="BF35" i="67"/>
  <c r="D4" i="67" s="1"/>
  <c r="BF36" i="67"/>
  <c r="D5" i="67" s="1"/>
  <c r="BF37" i="67"/>
  <c r="D6" i="67" s="1"/>
  <c r="BF38" i="67"/>
  <c r="BF39" i="67"/>
  <c r="BF40" i="67"/>
  <c r="BF41" i="67"/>
  <c r="BF42" i="67"/>
  <c r="AN30" i="63"/>
  <c r="AL30" i="64"/>
  <c r="AL45" i="71"/>
  <c r="AL30" i="73"/>
  <c r="AN30" i="70"/>
  <c r="AP105" i="73"/>
  <c r="BD45" i="73"/>
  <c r="AV45" i="70"/>
  <c r="AH30" i="64"/>
  <c r="AP45" i="64"/>
  <c r="AT37" i="77"/>
  <c r="AP37" i="77"/>
  <c r="BD37" i="77"/>
  <c r="AR37" i="77"/>
  <c r="BB37" i="77"/>
  <c r="AL37" i="77"/>
  <c r="AV37" i="77"/>
  <c r="AZ37" i="77"/>
  <c r="AN37" i="77"/>
  <c r="AJ37" i="77"/>
  <c r="AX37" i="77"/>
  <c r="AH37" i="77"/>
  <c r="AD38" i="77"/>
  <c r="BF36" i="77"/>
  <c r="AV45" i="67"/>
  <c r="AH30" i="73"/>
  <c r="AZ30" i="73"/>
  <c r="BB30" i="71"/>
  <c r="BF28" i="71"/>
  <c r="BE31" i="63"/>
  <c r="T3" i="63" s="1"/>
  <c r="BF18" i="63"/>
  <c r="BF19" i="63"/>
  <c r="C3" i="63" s="1"/>
  <c r="BF20" i="63"/>
  <c r="C4" i="63" s="1"/>
  <c r="BF21" i="63"/>
  <c r="C5" i="63" s="1"/>
  <c r="BF22" i="63"/>
  <c r="C6" i="63" s="1"/>
  <c r="BF23" i="63"/>
  <c r="C7" i="63" s="1"/>
  <c r="BF24" i="63"/>
  <c r="C8" i="63" s="1"/>
  <c r="BF25" i="63"/>
  <c r="C9" i="63" s="1"/>
  <c r="BF26" i="63"/>
  <c r="C10" i="63" s="1"/>
  <c r="BF27" i="63"/>
  <c r="C11" i="63" s="1"/>
  <c r="BF43" i="71"/>
  <c r="AJ30" i="64"/>
  <c r="BF44" i="73"/>
  <c r="AZ45" i="63"/>
  <c r="AT45" i="70"/>
  <c r="AJ30" i="63"/>
  <c r="BF44" i="64"/>
  <c r="D13" i="64" s="1"/>
  <c r="AV45" i="71"/>
  <c r="AH45" i="70"/>
  <c r="AH30" i="71"/>
  <c r="BD45" i="70"/>
  <c r="BF104" i="73"/>
  <c r="AJ45" i="63"/>
  <c r="AH45" i="64"/>
  <c r="AL45" i="64"/>
  <c r="AT45" i="63"/>
  <c r="AZ45" i="67"/>
  <c r="AN45" i="70"/>
  <c r="BD30" i="73"/>
  <c r="AR30" i="73"/>
  <c r="BF44" i="67"/>
  <c r="BF45" i="67" l="1"/>
  <c r="D2" i="67"/>
  <c r="C7" i="67"/>
  <c r="C10" i="67"/>
  <c r="C11" i="67"/>
  <c r="C13" i="67"/>
  <c r="C12" i="67"/>
  <c r="C9" i="67"/>
  <c r="C8" i="67"/>
  <c r="C2" i="71"/>
  <c r="BF30" i="71"/>
  <c r="BF30" i="64"/>
  <c r="C2" i="64"/>
  <c r="D13" i="71"/>
  <c r="D11" i="71"/>
  <c r="D12" i="71"/>
  <c r="AR38" i="77"/>
  <c r="AT38" i="77"/>
  <c r="AL38" i="77"/>
  <c r="BB38" i="77"/>
  <c r="AP38" i="77"/>
  <c r="AV38" i="77"/>
  <c r="AJ38" i="77"/>
  <c r="AZ38" i="77"/>
  <c r="BD38" i="77"/>
  <c r="AX38" i="77"/>
  <c r="AN38" i="77"/>
  <c r="AH38" i="77"/>
  <c r="AD39" i="77"/>
  <c r="D3" i="73"/>
  <c r="D7" i="73" s="1"/>
  <c r="BF45" i="73"/>
  <c r="D2" i="63"/>
  <c r="BF45" i="63"/>
  <c r="BF45" i="71"/>
  <c r="D2" i="71"/>
  <c r="BF30" i="63"/>
  <c r="C2" i="63"/>
  <c r="BF37" i="77"/>
  <c r="D10" i="67"/>
  <c r="D9" i="67"/>
  <c r="D7" i="67"/>
  <c r="D12" i="67"/>
  <c r="D13" i="67"/>
  <c r="D11" i="67"/>
  <c r="D8" i="67"/>
  <c r="C2" i="70"/>
  <c r="BF30" i="70"/>
  <c r="D2" i="70"/>
  <c r="BF45" i="70"/>
  <c r="D2" i="64"/>
  <c r="BF45" i="64"/>
  <c r="BF30" i="73"/>
  <c r="C3" i="73"/>
  <c r="C7" i="73" s="1"/>
  <c r="C2" i="67"/>
  <c r="BF30" i="67"/>
  <c r="AL59" i="77"/>
  <c r="AT59" i="77"/>
  <c r="AV59" i="77"/>
  <c r="AR59" i="77"/>
  <c r="AP59" i="77"/>
  <c r="AX59" i="77"/>
  <c r="AJ59" i="77"/>
  <c r="AZ59" i="77"/>
  <c r="BD59" i="77"/>
  <c r="BB59" i="77"/>
  <c r="AN59" i="77"/>
  <c r="AH59" i="77"/>
  <c r="AD60" i="77"/>
  <c r="BF90" i="73"/>
  <c r="C11" i="73"/>
  <c r="C15" i="73" s="1"/>
  <c r="D11" i="73"/>
  <c r="D15" i="73" s="1"/>
  <c r="BF105" i="73"/>
  <c r="BF58" i="77"/>
  <c r="C13" i="71"/>
  <c r="C11" i="71"/>
  <c r="C12" i="71"/>
  <c r="BB60" i="77" l="1"/>
  <c r="AL60" i="77"/>
  <c r="AN60" i="77"/>
  <c r="AX60" i="77"/>
  <c r="AV60" i="77"/>
  <c r="BD60" i="77"/>
  <c r="AR60" i="77"/>
  <c r="AT60" i="77"/>
  <c r="AJ60" i="77"/>
  <c r="AP60" i="77"/>
  <c r="AZ60" i="77"/>
  <c r="AH60" i="77"/>
  <c r="AD62" i="77"/>
  <c r="AD61" i="77"/>
  <c r="BF59" i="77"/>
  <c r="BB39" i="77"/>
  <c r="AN39" i="77"/>
  <c r="AX39" i="77"/>
  <c r="AJ39" i="77"/>
  <c r="BD39" i="77"/>
  <c r="AP39" i="77"/>
  <c r="AT39" i="77"/>
  <c r="AL39" i="77"/>
  <c r="AZ39" i="77"/>
  <c r="AV39" i="77"/>
  <c r="AR39" i="77"/>
  <c r="AH39" i="77"/>
  <c r="AD41" i="77"/>
  <c r="AD40" i="77"/>
  <c r="BF38" i="77"/>
  <c r="BF39" i="77" l="1"/>
  <c r="AT61" i="77"/>
  <c r="AP61" i="77"/>
  <c r="AL61" i="77"/>
  <c r="AN61" i="77"/>
  <c r="BB61" i="77"/>
  <c r="BD61" i="77"/>
  <c r="AR61" i="77"/>
  <c r="AX61" i="77"/>
  <c r="AJ61" i="77"/>
  <c r="AV61" i="77"/>
  <c r="AZ61" i="77"/>
  <c r="AH61" i="77"/>
  <c r="AR41" i="77"/>
  <c r="AN41" i="77"/>
  <c r="AT41" i="77"/>
  <c r="BD41" i="77"/>
  <c r="BB41" i="77"/>
  <c r="AV41" i="77"/>
  <c r="AJ41" i="77"/>
  <c r="AZ41" i="77"/>
  <c r="AP41" i="77"/>
  <c r="AX41" i="77"/>
  <c r="AL41" i="77"/>
  <c r="AH41" i="77"/>
  <c r="AX62" i="77"/>
  <c r="BD62" i="77"/>
  <c r="AV62" i="77"/>
  <c r="AT62" i="77"/>
  <c r="AL62" i="77"/>
  <c r="AP62" i="77"/>
  <c r="BB62" i="77"/>
  <c r="AJ62" i="77"/>
  <c r="AN62" i="77"/>
  <c r="AZ62" i="77"/>
  <c r="AR62" i="77"/>
  <c r="AH62" i="77"/>
  <c r="AJ40" i="77"/>
  <c r="BB40" i="77"/>
  <c r="AL40" i="77"/>
  <c r="AT40" i="77"/>
  <c r="AN40" i="77"/>
  <c r="AX40" i="77"/>
  <c r="AZ40" i="77"/>
  <c r="BD40" i="77"/>
  <c r="AR40" i="77"/>
  <c r="AV40" i="77"/>
  <c r="AP40" i="77"/>
  <c r="AH40" i="77"/>
  <c r="BF60" i="77"/>
  <c r="AN63" i="77" l="1"/>
  <c r="AX63" i="77"/>
  <c r="AY61" i="77" s="1"/>
  <c r="AJ42" i="77"/>
  <c r="BF61" i="77"/>
  <c r="AJ63" i="77"/>
  <c r="AK61" i="77" s="1"/>
  <c r="AV42" i="77"/>
  <c r="AW40" i="77" s="1"/>
  <c r="BB63" i="77"/>
  <c r="BC62" i="77" s="1"/>
  <c r="BB42" i="77"/>
  <c r="BC41" i="77" s="1"/>
  <c r="AP63" i="77"/>
  <c r="AQ62" i="77" s="1"/>
  <c r="BF41" i="77"/>
  <c r="AH42" i="77"/>
  <c r="AI41" i="77" s="1"/>
  <c r="BD42" i="77"/>
  <c r="BE40" i="77" s="1"/>
  <c r="AL63" i="77"/>
  <c r="AM61" i="77" s="1"/>
  <c r="AL42" i="77"/>
  <c r="AM41" i="77" s="1"/>
  <c r="AT42" i="77"/>
  <c r="BF62" i="77"/>
  <c r="AH63" i="77"/>
  <c r="AI61" i="77" s="1"/>
  <c r="AT63" i="77"/>
  <c r="AU61" i="77" s="1"/>
  <c r="AX42" i="77"/>
  <c r="AY40" i="77" s="1"/>
  <c r="AN42" i="77"/>
  <c r="BF40" i="77"/>
  <c r="AR63" i="77"/>
  <c r="AV63" i="77"/>
  <c r="AP42" i="77"/>
  <c r="AQ40" i="77" s="1"/>
  <c r="AR42" i="77"/>
  <c r="AS40" i="77" s="1"/>
  <c r="AZ63" i="77"/>
  <c r="BA62" i="77" s="1"/>
  <c r="BD63" i="77"/>
  <c r="BE62" i="77" s="1"/>
  <c r="AZ42" i="77"/>
  <c r="BA40" i="77" s="1"/>
  <c r="BC40" i="77" l="1"/>
  <c r="AM62" i="77"/>
  <c r="BE61" i="77"/>
  <c r="BC61" i="77"/>
  <c r="AI62" i="77"/>
  <c r="AI40" i="77"/>
  <c r="AW45" i="77"/>
  <c r="AW46" i="77"/>
  <c r="AW47" i="77"/>
  <c r="AW48" i="77"/>
  <c r="AW49" i="77"/>
  <c r="AW50" i="77"/>
  <c r="AW51" i="77"/>
  <c r="AW52" i="77"/>
  <c r="AW53" i="77"/>
  <c r="AW54" i="77"/>
  <c r="AW55" i="77"/>
  <c r="AW56" i="77"/>
  <c r="AW57" i="77"/>
  <c r="AW58" i="77"/>
  <c r="AW59" i="77"/>
  <c r="AW60" i="77"/>
  <c r="AW41" i="77"/>
  <c r="AS45" i="77"/>
  <c r="AS46" i="77"/>
  <c r="AS47" i="77"/>
  <c r="AS48" i="77"/>
  <c r="AS49" i="77"/>
  <c r="AS50" i="77"/>
  <c r="AS51" i="77"/>
  <c r="AS52" i="77"/>
  <c r="AS53" i="77"/>
  <c r="AS54" i="77"/>
  <c r="AS55" i="77"/>
  <c r="AS56" i="77"/>
  <c r="AS57" i="77"/>
  <c r="AS58" i="77"/>
  <c r="AS59" i="77"/>
  <c r="AS60" i="77"/>
  <c r="BA24" i="77"/>
  <c r="BA25" i="77"/>
  <c r="BA26" i="77"/>
  <c r="BA27" i="77"/>
  <c r="BA28" i="77"/>
  <c r="BA29" i="77"/>
  <c r="BA30" i="77"/>
  <c r="BA31" i="77"/>
  <c r="BA32" i="77"/>
  <c r="BA33" i="77"/>
  <c r="BA34" i="77"/>
  <c r="BA35" i="77"/>
  <c r="BA36" i="77"/>
  <c r="BA37" i="77"/>
  <c r="BA38" i="77"/>
  <c r="BA39" i="77"/>
  <c r="AU24" i="77"/>
  <c r="AU25" i="77"/>
  <c r="AU26" i="77"/>
  <c r="AU27" i="77"/>
  <c r="AU28" i="77"/>
  <c r="AU29" i="77"/>
  <c r="AU30" i="77"/>
  <c r="AU31" i="77"/>
  <c r="AU32" i="77"/>
  <c r="AU33" i="77"/>
  <c r="AU34" i="77"/>
  <c r="AU35" i="77"/>
  <c r="AU36" i="77"/>
  <c r="AU37" i="77"/>
  <c r="AU38" i="77"/>
  <c r="AU39" i="77"/>
  <c r="AY45" i="77"/>
  <c r="AY46" i="77"/>
  <c r="AY47" i="77"/>
  <c r="AY48" i="77"/>
  <c r="AY49" i="77"/>
  <c r="AY50" i="77"/>
  <c r="AY51" i="77"/>
  <c r="AY52" i="77"/>
  <c r="AY53" i="77"/>
  <c r="AY54" i="77"/>
  <c r="AY55" i="77"/>
  <c r="AY56" i="77"/>
  <c r="AY57" i="77"/>
  <c r="AY58" i="77"/>
  <c r="AY59" i="77"/>
  <c r="AY60" i="77"/>
  <c r="BF42" i="77"/>
  <c r="BG40" i="77" s="1"/>
  <c r="AK24" i="77"/>
  <c r="AK25" i="77"/>
  <c r="AK26" i="77"/>
  <c r="AK27" i="77"/>
  <c r="AK28" i="77"/>
  <c r="AK29" i="77"/>
  <c r="AK30" i="77"/>
  <c r="AK31" i="77"/>
  <c r="AK32" i="77"/>
  <c r="AK33" i="77"/>
  <c r="AK34" i="77"/>
  <c r="AK35" i="77"/>
  <c r="AK36" i="77"/>
  <c r="AK37" i="77"/>
  <c r="AK38" i="77"/>
  <c r="AK39" i="77"/>
  <c r="AY24" i="77"/>
  <c r="AY25" i="77"/>
  <c r="AY26" i="77"/>
  <c r="AY27" i="77"/>
  <c r="AY28" i="77"/>
  <c r="AY29" i="77"/>
  <c r="AY30" i="77"/>
  <c r="AY31" i="77"/>
  <c r="AY32" i="77"/>
  <c r="AY33" i="77"/>
  <c r="AY34" i="77"/>
  <c r="AY35" i="77"/>
  <c r="AY36" i="77"/>
  <c r="AY37" i="77"/>
  <c r="AY38" i="77"/>
  <c r="AY39" i="77"/>
  <c r="AY41" i="77"/>
  <c r="AU45" i="77"/>
  <c r="AU46" i="77"/>
  <c r="AU47" i="77"/>
  <c r="AU48" i="77"/>
  <c r="AU49" i="77"/>
  <c r="AU50" i="77"/>
  <c r="AU51" i="77"/>
  <c r="AU52" i="77"/>
  <c r="AU53" i="77"/>
  <c r="AU54" i="77"/>
  <c r="AU55" i="77"/>
  <c r="AU56" i="77"/>
  <c r="AU57" i="77"/>
  <c r="AU58" i="77"/>
  <c r="AU59" i="77"/>
  <c r="AU60" i="77"/>
  <c r="AU41" i="77"/>
  <c r="AK40" i="77"/>
  <c r="AM40" i="77"/>
  <c r="AY62" i="77"/>
  <c r="AQ45" i="77"/>
  <c r="AQ46" i="77"/>
  <c r="AQ47" i="77"/>
  <c r="AQ48" i="77"/>
  <c r="AQ49" i="77"/>
  <c r="AQ50" i="77"/>
  <c r="AQ51" i="77"/>
  <c r="AQ52" i="77"/>
  <c r="AQ53" i="77"/>
  <c r="AQ54" i="77"/>
  <c r="AQ55" i="77"/>
  <c r="AQ56" i="77"/>
  <c r="AQ57" i="77"/>
  <c r="AQ58" i="77"/>
  <c r="AQ59" i="77"/>
  <c r="AQ60" i="77"/>
  <c r="BA41" i="77"/>
  <c r="AQ61" i="77"/>
  <c r="AO45" i="77"/>
  <c r="AO46" i="77"/>
  <c r="AO47" i="77"/>
  <c r="AO48" i="77"/>
  <c r="AO49" i="77"/>
  <c r="AO50" i="77"/>
  <c r="AO51" i="77"/>
  <c r="AO52" i="77"/>
  <c r="AO53" i="77"/>
  <c r="AO54" i="77"/>
  <c r="AO55" i="77"/>
  <c r="AO56" i="77"/>
  <c r="AO57" i="77"/>
  <c r="AO58" i="77"/>
  <c r="AO59" i="77"/>
  <c r="AO60" i="77"/>
  <c r="AO24" i="77"/>
  <c r="AO25" i="77"/>
  <c r="AO26" i="77"/>
  <c r="AO27" i="77"/>
  <c r="AO28" i="77"/>
  <c r="AO29" i="77"/>
  <c r="AO30" i="77"/>
  <c r="AO31" i="77"/>
  <c r="AO32" i="77"/>
  <c r="AO33" i="77"/>
  <c r="AO34" i="77"/>
  <c r="AO35" i="77"/>
  <c r="AO36" i="77"/>
  <c r="AO37" i="77"/>
  <c r="AO38" i="77"/>
  <c r="AO39" i="77"/>
  <c r="AW24" i="77"/>
  <c r="AW25" i="77"/>
  <c r="AW26" i="77"/>
  <c r="AW27" i="77"/>
  <c r="AW28" i="77"/>
  <c r="AW29" i="77"/>
  <c r="AW30" i="77"/>
  <c r="AW31" i="77"/>
  <c r="AW32" i="77"/>
  <c r="AW33" i="77"/>
  <c r="AW34" i="77"/>
  <c r="AW35" i="77"/>
  <c r="AW36" i="77"/>
  <c r="AW37" i="77"/>
  <c r="AW38" i="77"/>
  <c r="AW39" i="77"/>
  <c r="AW62" i="77"/>
  <c r="BC45" i="77"/>
  <c r="BC46" i="77"/>
  <c r="BC47" i="77"/>
  <c r="BC48" i="77"/>
  <c r="BC49" i="77"/>
  <c r="BC50" i="77"/>
  <c r="BC51" i="77"/>
  <c r="BC52" i="77"/>
  <c r="BC53" i="77"/>
  <c r="BC54" i="77"/>
  <c r="BC55" i="77"/>
  <c r="BC56" i="77"/>
  <c r="BC57" i="77"/>
  <c r="BC58" i="77"/>
  <c r="BC59" i="77"/>
  <c r="BC60" i="77"/>
  <c r="AK45" i="77"/>
  <c r="AK46" i="77"/>
  <c r="AK47" i="77"/>
  <c r="AK48" i="77"/>
  <c r="AK49" i="77"/>
  <c r="AK50" i="77"/>
  <c r="AK51" i="77"/>
  <c r="AK52" i="77"/>
  <c r="AK53" i="77"/>
  <c r="AK54" i="77"/>
  <c r="AK55" i="77"/>
  <c r="AK56" i="77"/>
  <c r="AK57" i="77"/>
  <c r="AK58" i="77"/>
  <c r="AK59" i="77"/>
  <c r="AK60" i="77"/>
  <c r="AS24" i="77"/>
  <c r="AS25" i="77"/>
  <c r="AS26" i="77"/>
  <c r="AS27" i="77"/>
  <c r="AS28" i="77"/>
  <c r="AS29" i="77"/>
  <c r="AS30" i="77"/>
  <c r="AS31" i="77"/>
  <c r="AS32" i="77"/>
  <c r="AS33" i="77"/>
  <c r="AS34" i="77"/>
  <c r="AS35" i="77"/>
  <c r="AS36" i="77"/>
  <c r="AS37" i="77"/>
  <c r="AS38" i="77"/>
  <c r="AS39" i="77"/>
  <c r="AS41" i="77"/>
  <c r="AU62" i="77"/>
  <c r="BE24" i="77"/>
  <c r="BE25" i="77"/>
  <c r="BE26" i="77"/>
  <c r="BE27" i="77"/>
  <c r="BE28" i="77"/>
  <c r="BE29" i="77"/>
  <c r="BE30" i="77"/>
  <c r="BE31" i="77"/>
  <c r="BE32" i="77"/>
  <c r="BE33" i="77"/>
  <c r="BE34" i="77"/>
  <c r="BE35" i="77"/>
  <c r="BE36" i="77"/>
  <c r="BE37" i="77"/>
  <c r="BE38" i="77"/>
  <c r="BE39" i="77"/>
  <c r="AI45" i="77"/>
  <c r="AI46" i="77"/>
  <c r="AI47" i="77"/>
  <c r="AI48" i="77"/>
  <c r="AI49" i="77"/>
  <c r="AI50" i="77"/>
  <c r="AI51" i="77"/>
  <c r="AI52" i="77"/>
  <c r="AI53" i="77"/>
  <c r="AI54" i="77"/>
  <c r="AI55" i="77"/>
  <c r="AI56" i="77"/>
  <c r="AI57" i="77"/>
  <c r="AI58" i="77"/>
  <c r="AI59" i="77"/>
  <c r="AI60" i="77"/>
  <c r="BE41" i="77"/>
  <c r="AW61" i="77"/>
  <c r="AO61" i="77"/>
  <c r="AO62" i="77"/>
  <c r="AO40" i="77"/>
  <c r="AO41" i="77"/>
  <c r="AK41" i="77"/>
  <c r="AS62" i="77"/>
  <c r="AK62" i="77"/>
  <c r="BE45" i="77"/>
  <c r="BE46" i="77"/>
  <c r="BE47" i="77"/>
  <c r="BE48" i="77"/>
  <c r="BE49" i="77"/>
  <c r="BE50" i="77"/>
  <c r="BE51" i="77"/>
  <c r="BE52" i="77"/>
  <c r="BE53" i="77"/>
  <c r="BE54" i="77"/>
  <c r="BE55" i="77"/>
  <c r="BE56" i="77"/>
  <c r="BE57" i="77"/>
  <c r="BE58" i="77"/>
  <c r="BE59" i="77"/>
  <c r="BE60" i="77"/>
  <c r="AM24" i="77"/>
  <c r="AM25" i="77"/>
  <c r="AM26" i="77"/>
  <c r="AM27" i="77"/>
  <c r="AM28" i="77"/>
  <c r="AM29" i="77"/>
  <c r="AM30" i="77"/>
  <c r="AM31" i="77"/>
  <c r="AM32" i="77"/>
  <c r="AM33" i="77"/>
  <c r="AM34" i="77"/>
  <c r="AM35" i="77"/>
  <c r="AM36" i="77"/>
  <c r="AM37" i="77"/>
  <c r="AM38" i="77"/>
  <c r="AM39" i="77"/>
  <c r="AQ24" i="77"/>
  <c r="AQ25" i="77"/>
  <c r="AQ26" i="77"/>
  <c r="AQ27" i="77"/>
  <c r="AQ28" i="77"/>
  <c r="AQ29" i="77"/>
  <c r="AQ30" i="77"/>
  <c r="AQ31" i="77"/>
  <c r="AQ32" i="77"/>
  <c r="AQ33" i="77"/>
  <c r="AQ34" i="77"/>
  <c r="AQ35" i="77"/>
  <c r="AQ36" i="77"/>
  <c r="AQ37" i="77"/>
  <c r="AQ38" i="77"/>
  <c r="AQ39" i="77"/>
  <c r="BA45" i="77"/>
  <c r="BA46" i="77"/>
  <c r="BA47" i="77"/>
  <c r="BA48" i="77"/>
  <c r="BA49" i="77"/>
  <c r="BA50" i="77"/>
  <c r="BA51" i="77"/>
  <c r="BA52" i="77"/>
  <c r="BA53" i="77"/>
  <c r="BA54" i="77"/>
  <c r="BA55" i="77"/>
  <c r="BA56" i="77"/>
  <c r="BA57" i="77"/>
  <c r="BA58" i="77"/>
  <c r="BA59" i="77"/>
  <c r="BA60" i="77"/>
  <c r="AQ41" i="77"/>
  <c r="AS61" i="77"/>
  <c r="BF63" i="77"/>
  <c r="BG61" i="77" s="1"/>
  <c r="AM45" i="77"/>
  <c r="AM46" i="77"/>
  <c r="AM47" i="77"/>
  <c r="AM48" i="77"/>
  <c r="AM49" i="77"/>
  <c r="AM50" i="77"/>
  <c r="AM51" i="77"/>
  <c r="AM52" i="77"/>
  <c r="AM53" i="77"/>
  <c r="AM54" i="77"/>
  <c r="AM55" i="77"/>
  <c r="AM56" i="77"/>
  <c r="AM57" i="77"/>
  <c r="AM58" i="77"/>
  <c r="AM59" i="77"/>
  <c r="AM60" i="77"/>
  <c r="AI24" i="77"/>
  <c r="AI25" i="77"/>
  <c r="AI26" i="77"/>
  <c r="AI27" i="77"/>
  <c r="AI28" i="77"/>
  <c r="AI29" i="77"/>
  <c r="AI30" i="77"/>
  <c r="AI31" i="77"/>
  <c r="AI32" i="77"/>
  <c r="AI33" i="77"/>
  <c r="AI34" i="77"/>
  <c r="AI35" i="77"/>
  <c r="AI36" i="77"/>
  <c r="AI37" i="77"/>
  <c r="AI38" i="77"/>
  <c r="AI39" i="77"/>
  <c r="BC24" i="77"/>
  <c r="BC25" i="77"/>
  <c r="BC26" i="77"/>
  <c r="BC27" i="77"/>
  <c r="BC28" i="77"/>
  <c r="BC29" i="77"/>
  <c r="BC30" i="77"/>
  <c r="BC31" i="77"/>
  <c r="BC32" i="77"/>
  <c r="BC33" i="77"/>
  <c r="BC34" i="77"/>
  <c r="BC35" i="77"/>
  <c r="BC36" i="77"/>
  <c r="BC37" i="77"/>
  <c r="BC38" i="77"/>
  <c r="BC39" i="77"/>
  <c r="BA61" i="77"/>
  <c r="AU40" i="77"/>
  <c r="D20" i="77" l="1"/>
  <c r="C20" i="77"/>
  <c r="BA63" i="77"/>
  <c r="AQ42" i="77"/>
  <c r="AM42" i="77"/>
  <c r="BE63" i="77"/>
  <c r="AI63" i="77"/>
  <c r="BE42" i="77"/>
  <c r="AS42" i="77"/>
  <c r="AK63" i="77"/>
  <c r="BC63" i="77"/>
  <c r="AU63" i="77"/>
  <c r="AI42" i="77"/>
  <c r="AM63" i="77"/>
  <c r="AW42" i="77"/>
  <c r="AO42" i="77"/>
  <c r="AO63" i="77"/>
  <c r="AY42" i="77"/>
  <c r="AK42" i="77"/>
  <c r="BG24" i="77"/>
  <c r="BG25" i="77"/>
  <c r="C3" i="77" s="1"/>
  <c r="BG26" i="77"/>
  <c r="C4" i="77" s="1"/>
  <c r="BG27" i="77"/>
  <c r="C5" i="77" s="1"/>
  <c r="BG28" i="77"/>
  <c r="C6" i="77" s="1"/>
  <c r="BG29" i="77"/>
  <c r="C7" i="77" s="1"/>
  <c r="BG30" i="77"/>
  <c r="C8" i="77" s="1"/>
  <c r="BG31" i="77"/>
  <c r="C9" i="77" s="1"/>
  <c r="BG32" i="77"/>
  <c r="C10" i="77" s="1"/>
  <c r="BG33" i="77"/>
  <c r="C11" i="77" s="1"/>
  <c r="BG34" i="77"/>
  <c r="C12" i="77" s="1"/>
  <c r="BG35" i="77"/>
  <c r="C13" i="77" s="1"/>
  <c r="BG36" i="77"/>
  <c r="C14" i="77" s="1"/>
  <c r="BG37" i="77"/>
  <c r="C15" i="77" s="1"/>
  <c r="BG38" i="77"/>
  <c r="C16" i="77" s="1"/>
  <c r="BG39" i="77"/>
  <c r="C17" i="77" s="1"/>
  <c r="BG45" i="77"/>
  <c r="BG46" i="77"/>
  <c r="D3" i="77" s="1"/>
  <c r="BG47" i="77"/>
  <c r="D4" i="77" s="1"/>
  <c r="BG48" i="77"/>
  <c r="D5" i="77" s="1"/>
  <c r="BG49" i="77"/>
  <c r="D6" i="77" s="1"/>
  <c r="BG50" i="77"/>
  <c r="D7" i="77" s="1"/>
  <c r="BG51" i="77"/>
  <c r="D8" i="77" s="1"/>
  <c r="BG52" i="77"/>
  <c r="D9" i="77" s="1"/>
  <c r="BG53" i="77"/>
  <c r="D10" i="77" s="1"/>
  <c r="BG54" i="77"/>
  <c r="D11" i="77" s="1"/>
  <c r="BG55" i="77"/>
  <c r="D12" i="77" s="1"/>
  <c r="BG56" i="77"/>
  <c r="D13" i="77" s="1"/>
  <c r="BG57" i="77"/>
  <c r="D14" i="77" s="1"/>
  <c r="BG58" i="77"/>
  <c r="D15" i="77" s="1"/>
  <c r="BG59" i="77"/>
  <c r="D16" i="77" s="1"/>
  <c r="BG60" i="77"/>
  <c r="D17" i="77" s="1"/>
  <c r="BG41" i="77"/>
  <c r="C21" i="77" s="1"/>
  <c r="AY63" i="77"/>
  <c r="AU42" i="77"/>
  <c r="BA42" i="77"/>
  <c r="AS63" i="77"/>
  <c r="BC42" i="77"/>
  <c r="BG62" i="77"/>
  <c r="D21" i="77" s="1"/>
  <c r="AQ63" i="77"/>
  <c r="AW63" i="77"/>
  <c r="D18" i="77" l="1"/>
  <c r="C18" i="77"/>
  <c r="BG63" i="77"/>
  <c r="D2" i="77"/>
  <c r="BG42" i="77"/>
  <c r="C2"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梅村尚武</author>
  </authors>
  <commentList>
    <comment ref="S6" authorId="0" shapeId="0" xr:uid="{C24D85DF-1E9E-4313-B864-29DB028D1FA4}">
      <text>
        <r>
          <rPr>
            <b/>
            <sz val="9"/>
            <color indexed="81"/>
            <rFont val="MS P ゴシック"/>
            <family val="3"/>
            <charset val="128"/>
          </rPr>
          <t>2019でスピルが使用できない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梅村尚武</author>
  </authors>
  <commentList>
    <comment ref="Y6" authorId="0" shapeId="0" xr:uid="{4C70CB46-2ED4-4D77-89F8-1966FD6FBA82}">
      <text>
        <r>
          <rPr>
            <b/>
            <sz val="9"/>
            <color indexed="81"/>
            <rFont val="MS P ゴシック"/>
            <family val="3"/>
            <charset val="128"/>
          </rPr>
          <t>2019でスピルが使用できない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梅村尚武</author>
  </authors>
  <commentList>
    <comment ref="B7" authorId="0" shapeId="0" xr:uid="{BD99D913-DC2D-452A-9D10-2990F7F33CA5}">
      <text>
        <r>
          <rPr>
            <b/>
            <sz val="9"/>
            <color indexed="81"/>
            <rFont val="MS P ゴシック"/>
            <family val="3"/>
            <charset val="128"/>
          </rPr>
          <t>2019でスピルが使用できない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<sst xmlns="http://schemas.openxmlformats.org/spreadsheetml/2006/main" count="56607" uniqueCount="4066">
  <si>
    <t>参照する期間</t>
    <rPh sb="0" eb="2">
      <t>サンショウ</t>
    </rPh>
    <rPh sb="4" eb="6">
      <t>キカン</t>
    </rPh>
    <phoneticPr fontId="18"/>
  </si>
  <si>
    <t>ID</t>
  </si>
  <si>
    <t>回答エリア</t>
    <rPh sb="0" eb="2">
      <t>カイトウ</t>
    </rPh>
    <phoneticPr fontId="18"/>
  </si>
  <si>
    <t>都道府県</t>
    <rPh sb="0" eb="4">
      <t>トドウフケン</t>
    </rPh>
    <phoneticPr fontId="18"/>
  </si>
  <si>
    <t>市町村</t>
    <rPh sb="0" eb="3">
      <t>シチョウソン</t>
    </rPh>
    <phoneticPr fontId="18"/>
  </si>
  <si>
    <t>6月</t>
  </si>
  <si>
    <t>福井県</t>
    <rPh sb="0" eb="3">
      <t>フクイケン</t>
    </rPh>
    <phoneticPr fontId="18"/>
  </si>
  <si>
    <t>エリア一覧</t>
    <rPh sb="3" eb="5">
      <t>イチラン</t>
    </rPh>
    <phoneticPr fontId="18"/>
  </si>
  <si>
    <t>ID</t>
    <phoneticPr fontId="32"/>
  </si>
  <si>
    <t>QRコード名</t>
    <rPh sb="5" eb="6">
      <t>メイ</t>
    </rPh>
    <phoneticPr fontId="32"/>
  </si>
  <si>
    <t>市町</t>
    <rPh sb="0" eb="1">
      <t>シ</t>
    </rPh>
    <rPh sb="1" eb="2">
      <t>マチ</t>
    </rPh>
    <phoneticPr fontId="32"/>
  </si>
  <si>
    <t>集計区分</t>
    <rPh sb="0" eb="2">
      <t>シュウケイ</t>
    </rPh>
    <rPh sb="2" eb="4">
      <t>クブン</t>
    </rPh>
    <phoneticPr fontId="18"/>
  </si>
  <si>
    <t>回答数</t>
    <rPh sb="0" eb="2">
      <t>カイトウ</t>
    </rPh>
    <rPh sb="2" eb="3">
      <t>スウ</t>
    </rPh>
    <phoneticPr fontId="18"/>
  </si>
  <si>
    <t>回答月</t>
    <rPh sb="0" eb="3">
      <t>カイトウツキ</t>
    </rPh>
    <phoneticPr fontId="18"/>
  </si>
  <si>
    <t>4月</t>
    <rPh sb="1" eb="2">
      <t>ツキ</t>
    </rPh>
    <phoneticPr fontId="18"/>
  </si>
  <si>
    <t>5月</t>
    <rPh sb="1" eb="2">
      <t>ツキ</t>
    </rPh>
    <phoneticPr fontId="18"/>
  </si>
  <si>
    <t>7月</t>
  </si>
  <si>
    <t>8月</t>
  </si>
  <si>
    <t>9月</t>
    <phoneticPr fontId="18"/>
  </si>
  <si>
    <t>10月</t>
    <phoneticPr fontId="18"/>
  </si>
  <si>
    <t>11月</t>
    <phoneticPr fontId="18"/>
  </si>
  <si>
    <t>12月</t>
    <phoneticPr fontId="18"/>
  </si>
  <si>
    <t>1月</t>
    <phoneticPr fontId="18"/>
  </si>
  <si>
    <t>2月</t>
    <rPh sb="1" eb="2">
      <t>ツキ</t>
    </rPh>
    <phoneticPr fontId="18"/>
  </si>
  <si>
    <t>3月</t>
    <phoneticPr fontId="18"/>
  </si>
  <si>
    <t>合計</t>
    <rPh sb="0" eb="2">
      <t>ゴウケイ</t>
    </rPh>
    <phoneticPr fontId="18"/>
  </si>
  <si>
    <t>単月</t>
    <rPh sb="0" eb="2">
      <t>タンゲツ</t>
    </rPh>
    <phoneticPr fontId="18"/>
  </si>
  <si>
    <t>累計</t>
    <rPh sb="0" eb="2">
      <t>ルイケイ</t>
    </rPh>
    <phoneticPr fontId="18"/>
  </si>
  <si>
    <t>道の駅みくに ふれあいパーク三里浜 エリア</t>
  </si>
  <si>
    <t>道の駅「恐竜渓谷かつやま」 エリア</t>
  </si>
  <si>
    <t>平泉寺白山神社 エリア</t>
  </si>
  <si>
    <t>タケフナイフビレッジ エリア</t>
  </si>
  <si>
    <t>うるしの里 エリア</t>
  </si>
  <si>
    <t>レインボーライン エリア</t>
  </si>
  <si>
    <t>NPS</t>
    <phoneticPr fontId="18"/>
  </si>
  <si>
    <t>Rank</t>
    <phoneticPr fontId="18"/>
  </si>
  <si>
    <t>回答月</t>
    <rPh sb="0" eb="2">
      <t>カイトウ</t>
    </rPh>
    <rPh sb="2" eb="3">
      <t>ツキ</t>
    </rPh>
    <phoneticPr fontId="18"/>
  </si>
  <si>
    <t>（処理用_順位）</t>
    <rPh sb="1" eb="4">
      <t>ショリヨウ</t>
    </rPh>
    <rPh sb="5" eb="7">
      <t>ジュンイ</t>
    </rPh>
    <phoneticPr fontId="18"/>
  </si>
  <si>
    <t>6月</t>
    <rPh sb="1" eb="2">
      <t>ツキ</t>
    </rPh>
    <phoneticPr fontId="18"/>
  </si>
  <si>
    <t>7月</t>
    <rPh sb="1" eb="2">
      <t>ツキ</t>
    </rPh>
    <phoneticPr fontId="18"/>
  </si>
  <si>
    <t>9月</t>
  </si>
  <si>
    <t>10月</t>
  </si>
  <si>
    <t>11月</t>
  </si>
  <si>
    <t>12月</t>
  </si>
  <si>
    <t>1月</t>
  </si>
  <si>
    <t>2月</t>
  </si>
  <si>
    <t>3月</t>
  </si>
  <si>
    <t>通年</t>
    <rPh sb="0" eb="2">
      <t>ツウネン</t>
    </rPh>
    <phoneticPr fontId="18"/>
  </si>
  <si>
    <t>回答数</t>
    <rPh sb="0" eb="3">
      <t>カイトウスウ</t>
    </rPh>
    <phoneticPr fontId="18"/>
  </si>
  <si>
    <t>福井県</t>
  </si>
  <si>
    <t>回答エリア</t>
  </si>
  <si>
    <t>とても満足</t>
  </si>
  <si>
    <t>満足</t>
  </si>
  <si>
    <t>どちらでもない</t>
  </si>
  <si>
    <t>不満</t>
  </si>
  <si>
    <t>とても不満</t>
  </si>
  <si>
    <t>-</t>
    <phoneticPr fontId="18"/>
  </si>
  <si>
    <t>30代</t>
  </si>
  <si>
    <t>50代</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</si>
  <si>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</si>
  <si>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</si>
  <si>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</si>
  <si>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</si>
  <si>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</si>
  <si>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</si>
  <si>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</si>
  <si>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</si>
  <si>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</si>
  <si>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</si>
  <si>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</si>
  <si>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</si>
  <si>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</si>
  <si>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</si>
  <si>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</si>
  <si>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</si>
  <si>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</si>
  <si>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</si>
  <si>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</si>
  <si>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</si>
  <si>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</si>
  <si>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</si>
  <si>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</si>
  <si>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</si>
  <si>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</si>
  <si>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</si>
  <si>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</si>
  <si>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</si>
  <si>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</si>
  <si>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</si>
  <si>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</si>
  <si>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</si>
  <si>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</si>
  <si>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</si>
  <si>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</si>
  <si>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</si>
  <si>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</si>
  <si>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</si>
  <si>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</si>
  <si>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</si>
  <si>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</si>
  <si>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</si>
  <si>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</si>
  <si>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</si>
  <si>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</si>
  <si>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</si>
  <si>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自分ひとり</t>
  </si>
  <si>
    <t>恋人</t>
  </si>
  <si>
    <t>夫婦2人</t>
  </si>
  <si>
    <t>小学生以下連れの家族</t>
  </si>
  <si>
    <t>中学生以上連れの家族</t>
  </si>
  <si>
    <t>親</t>
  </si>
  <si>
    <t>その他家族</t>
  </si>
  <si>
    <t>友人</t>
  </si>
  <si>
    <t>団体旅行</t>
  </si>
  <si>
    <t>学校関係（修学旅行・社会科見学等）</t>
  </si>
  <si>
    <t>職場の同僚</t>
  </si>
  <si>
    <t>その他</t>
  </si>
  <si>
    <t>初めて</t>
  </si>
  <si>
    <t>2～5回目</t>
  </si>
  <si>
    <t>6～10回目</t>
  </si>
  <si>
    <t>11回目以上</t>
  </si>
  <si>
    <t>福井県内には宿泊しない</t>
  </si>
  <si>
    <t>1泊</t>
  </si>
  <si>
    <t>2泊</t>
  </si>
  <si>
    <t>3泊</t>
  </si>
  <si>
    <t>4泊以上</t>
  </si>
  <si>
    <t>使わない</t>
    <rPh sb="0" eb="1">
      <t>ツカ</t>
    </rPh>
    <phoneticPr fontId="18"/>
  </si>
  <si>
    <t>1,000円未満</t>
  </si>
  <si>
    <t>1,000円以上 3,000円未満</t>
  </si>
  <si>
    <t>3,000円以上 5,000円未満</t>
  </si>
  <si>
    <t>5,000円以上 10,000円未満</t>
  </si>
  <si>
    <t>10,000円以上 20,000円未満</t>
  </si>
  <si>
    <t>20,000円以上 30,000円未満</t>
  </si>
  <si>
    <t>30,000円以上 40,000円未満</t>
  </si>
  <si>
    <t>40,000円以上 50,000円未満</t>
  </si>
  <si>
    <t>50,000円以上 100,000円未満</t>
  </si>
  <si>
    <t>100,000円以上</t>
  </si>
  <si>
    <t>一乗谷朝倉氏遺跡</t>
  </si>
  <si>
    <t>越前大野城</t>
  </si>
  <si>
    <t>丸岡城</t>
  </si>
  <si>
    <t>越前大仏</t>
  </si>
  <si>
    <t>岡太神社・大瀧神社</t>
  </si>
  <si>
    <t>北の庄城址・柴田公園</t>
  </si>
  <si>
    <t>氣比神宮</t>
  </si>
  <si>
    <t>国分寺 (小浜市)</t>
  </si>
  <si>
    <t>西福寺</t>
  </si>
  <si>
    <t>大本山永平寺</t>
  </si>
  <si>
    <t>劔神社</t>
  </si>
  <si>
    <t>中山寺</t>
  </si>
  <si>
    <t>吉崎御坊跡</t>
  </si>
  <si>
    <t>明通寺</t>
  </si>
  <si>
    <t>敦賀赤レンガ倉庫</t>
  </si>
  <si>
    <t>今庄宿</t>
  </si>
  <si>
    <t>越前和紙の里</t>
  </si>
  <si>
    <t>熊川宿</t>
  </si>
  <si>
    <t>千古の家(坪川家住宅)</t>
  </si>
  <si>
    <t>三國湊レトロ</t>
  </si>
  <si>
    <t>養浩館庭園</t>
  </si>
  <si>
    <t>越前打刃物会館</t>
  </si>
  <si>
    <t>エルガイアおおい</t>
  </si>
  <si>
    <t>勝山城博物館</t>
  </si>
  <si>
    <t>敦賀鉄道資料館（旧敦賀港駅舎 ）</t>
  </si>
  <si>
    <t>人道の港 敦賀ムゼウム</t>
  </si>
  <si>
    <t>「ちひろの生まれた家」記念館</t>
  </si>
  <si>
    <t>敦賀市立博物館</t>
  </si>
  <si>
    <t>白山平泉寺歴史探遊館 まほろば</t>
  </si>
  <si>
    <t>はたや記念館 ゆめおーれ勝山</t>
  </si>
  <si>
    <t>福井県立恐竜博物館</t>
  </si>
  <si>
    <t>福井県こども家族館</t>
  </si>
  <si>
    <t>御食国若狭おばま食文化館</t>
  </si>
  <si>
    <t>若狭三方縄文博物館</t>
  </si>
  <si>
    <t>若狭歴史博物館</t>
  </si>
  <si>
    <t>越前がにミュージアム</t>
  </si>
  <si>
    <t>金津創作の森</t>
  </si>
  <si>
    <t>越前陶芸村</t>
  </si>
  <si>
    <t>北潟湖畔公園・サイクリングパーク</t>
  </si>
  <si>
    <t>芝政ワールド</t>
  </si>
  <si>
    <t>ホテルうみんぴあ</t>
  </si>
  <si>
    <t>レインボーライン</t>
  </si>
  <si>
    <t>若狭たかはま エルどらんど</t>
  </si>
  <si>
    <t>水晶浜海水浴場</t>
  </si>
  <si>
    <t>三国サンセットビーチ</t>
  </si>
  <si>
    <t>若狭和田ビーチ</t>
  </si>
  <si>
    <t>五湖の駅</t>
  </si>
  <si>
    <t>小浜市水産食品センター（若狭小浜お魚センター）</t>
  </si>
  <si>
    <t>日本海さかな街</t>
  </si>
  <si>
    <t>道の駅「九頭竜・和泉ふれあい会館」</t>
  </si>
  <si>
    <t>道の駅「河野」</t>
  </si>
  <si>
    <t>道の駅「さかい」（坂井地域交流センター「いねす」）</t>
  </si>
  <si>
    <t>道の駅「名田庄」</t>
  </si>
  <si>
    <t>道の駅「パークイン丹生ヶ丘」</t>
  </si>
  <si>
    <t>ふれあいパーク三里浜(道の駅「みくに」)</t>
  </si>
  <si>
    <t>道の駅「若狭熊川宿」</t>
  </si>
  <si>
    <t>越前水仙の里公園</t>
  </si>
  <si>
    <t>花はす公園</t>
  </si>
  <si>
    <t>福井県海浜自然センター</t>
  </si>
  <si>
    <t>越前松島水族館</t>
  </si>
  <si>
    <t>西山動物園</t>
  </si>
  <si>
    <t>気比の松原</t>
  </si>
  <si>
    <t>呼鳥門</t>
  </si>
  <si>
    <t>東尋坊</t>
  </si>
  <si>
    <t>かずら橋</t>
  </si>
  <si>
    <t>九頭竜湖</t>
  </si>
  <si>
    <t>三方五湖</t>
  </si>
  <si>
    <t>若狭瓜割名水公園 瓜割の滝</t>
  </si>
  <si>
    <t>足羽川桜並木</t>
  </si>
  <si>
    <t>万葉の里  味真野苑（ミズバショウ・フジ・スイレン・ハギ）</t>
  </si>
  <si>
    <t>ゆりの里公園ユリーム春江</t>
  </si>
  <si>
    <t>道の駅「若狭おばま」</t>
  </si>
  <si>
    <t>竹田水車メロディパーク</t>
  </si>
  <si>
    <t>あわら温泉街</t>
  </si>
  <si>
    <t>道の駅「うみんぴあ大飯」</t>
  </si>
  <si>
    <t>めがねミュージアム</t>
  </si>
  <si>
    <t>あわら温泉「芦湯」</t>
  </si>
  <si>
    <t>道の駅「西山公園」</t>
  </si>
  <si>
    <t>道の駅「越前」</t>
  </si>
  <si>
    <t>道の駅「一乗谷あさくら水の駅」</t>
  </si>
  <si>
    <t>かつやまディノパーク</t>
  </si>
  <si>
    <t>道の駅「禅の里」</t>
  </si>
  <si>
    <t>小浜市まちの駅・旭座</t>
  </si>
  <si>
    <t>道の駅「三方五湖」</t>
  </si>
  <si>
    <t>あわら温泉屋台村「湯けむり横丁」</t>
  </si>
  <si>
    <t>七間朝市</t>
  </si>
  <si>
    <t>福井県年縞博物館</t>
  </si>
  <si>
    <t>御誕生寺</t>
  </si>
  <si>
    <t>まちの市場 こってコテいけだ</t>
  </si>
  <si>
    <t>道の駅「恐竜渓谷かつやま」</t>
  </si>
  <si>
    <t>福井駅</t>
  </si>
  <si>
    <t>道の駅「越前おおの荒島の郷」</t>
  </si>
  <si>
    <t>平泉寺白山神社</t>
  </si>
  <si>
    <t>越前そばの里</t>
  </si>
  <si>
    <t>タケフナイフビレッジ</t>
  </si>
  <si>
    <t>道の駅「南えちぜん山海里」</t>
  </si>
  <si>
    <t>敦賀駅</t>
  </si>
  <si>
    <t>金ヶ崎</t>
  </si>
  <si>
    <t>若狭フィッシャーマンズワーフ</t>
  </si>
  <si>
    <t>UMIKARA</t>
  </si>
  <si>
    <t>白山ワイナリー</t>
  </si>
  <si>
    <t>山中温泉（石川県）</t>
  </si>
  <si>
    <t>金沢駅周辺（石川県）</t>
  </si>
  <si>
    <t>びわ湖（滋賀県）</t>
  </si>
  <si>
    <t>近江八幡（滋賀県）</t>
  </si>
  <si>
    <t>メタセコイア並木（滋賀県）</t>
  </si>
  <si>
    <t>天橋立（京都府）</t>
  </si>
  <si>
    <t>舞鶴（京都府）</t>
  </si>
  <si>
    <t>会員情報</t>
  </si>
  <si>
    <t>会員ID</t>
  </si>
  <si>
    <t>性別</t>
  </si>
  <si>
    <t>生まれ年</t>
  </si>
  <si>
    <t>回答時の年齢</t>
  </si>
  <si>
    <t>都道府県</t>
  </si>
  <si>
    <t>世帯年収</t>
  </si>
  <si>
    <t>UA</t>
  </si>
  <si>
    <t>回答日時</t>
  </si>
  <si>
    <t>DMO</t>
  </si>
  <si>
    <t>宿でのんびり過ごす</t>
  </si>
  <si>
    <t>温泉や露天風呂</t>
  </si>
  <si>
    <t>地元の美味しいものを食べる</t>
  </si>
  <si>
    <t>花見や紅葉などの自然鑑賞</t>
  </si>
  <si>
    <t>名所、旧跡の観光</t>
  </si>
  <si>
    <t>テーマパーク（遊園地、動物園、博物館など）</t>
  </si>
  <si>
    <t>買い物、アウトレット</t>
  </si>
  <si>
    <t>お祭りやイベントへの参加・見物</t>
  </si>
  <si>
    <t>スポーツ観戦や芸能鑑賞（コンサート等）</t>
  </si>
  <si>
    <t>アウトドア（海水浴、釣り、登山など）</t>
  </si>
  <si>
    <t>まちあるき、都市散策</t>
  </si>
  <si>
    <t>各種体験（手作り、果物狩りなど）</t>
  </si>
  <si>
    <t>スキー・スノボ、マリンスポーツ</t>
  </si>
  <si>
    <t>その他スポーツ（ゴルフ、テニスなど）</t>
  </si>
  <si>
    <t>ドライブ・ツーリング</t>
  </si>
  <si>
    <t>友人・親戚を尋ねる</t>
  </si>
  <si>
    <t>出張など仕事関係</t>
  </si>
  <si>
    <t>観光展・物産展</t>
  </si>
  <si>
    <t>新聞・雑誌・ガイドブック</t>
  </si>
  <si>
    <t>TV・ラジオ番組やCM</t>
  </si>
  <si>
    <t>観光パンフレット・ポスター</t>
  </si>
  <si>
    <t>観光連盟やDMOのHP</t>
  </si>
  <si>
    <t>インターネット・アプリ</t>
  </si>
  <si>
    <t>Twitter</t>
  </si>
  <si>
    <t>Instagram</t>
  </si>
  <si>
    <t>Facebook</t>
  </si>
  <si>
    <t>ブログ</t>
  </si>
  <si>
    <t>友人・知人</t>
  </si>
  <si>
    <t>観光協会等の案内所</t>
  </si>
  <si>
    <t>タクシードライバーや地元の人</t>
  </si>
  <si>
    <t>宿泊施設</t>
  </si>
  <si>
    <t>自家用車</t>
  </si>
  <si>
    <t>レンタカー</t>
  </si>
  <si>
    <t>新幹線</t>
  </si>
  <si>
    <t>在来線</t>
  </si>
  <si>
    <t>飛行機</t>
  </si>
  <si>
    <t>旅行会社ツアーバス</t>
  </si>
  <si>
    <t>県外から訪れていない（福井県在住）</t>
  </si>
  <si>
    <t>福井県内での交通手段ALL</t>
  </si>
  <si>
    <t>タクシー</t>
  </si>
  <si>
    <t>路線バス</t>
  </si>
  <si>
    <t>徒歩</t>
  </si>
  <si>
    <t>レンタサイクル</t>
  </si>
  <si>
    <t>NPS</t>
  </si>
  <si>
    <t>推奨項目</t>
  </si>
  <si>
    <t>施設に求めるもの</t>
  </si>
  <si>
    <t>今後の来訪意向</t>
  </si>
  <si>
    <t>福井県に求めるもの</t>
  </si>
  <si>
    <t>無回答</t>
  </si>
  <si>
    <t>(一社)DMOさかい観光局</t>
  </si>
  <si>
    <t>勝山市観光まちづくり(株)</t>
  </si>
  <si>
    <t>三方五湖DMO(株)</t>
  </si>
  <si>
    <t>(株)まちづくり小浜</t>
  </si>
  <si>
    <t>5月</t>
  </si>
  <si>
    <t>4月</t>
  </si>
  <si>
    <t>8月</t>
    <rPh sb="1" eb="2">
      <t>ツキ</t>
    </rPh>
    <phoneticPr fontId="18"/>
  </si>
  <si>
    <t>9月</t>
    <rPh sb="1" eb="2">
      <t>ツキ</t>
    </rPh>
    <phoneticPr fontId="18"/>
  </si>
  <si>
    <t>10月</t>
    <rPh sb="2" eb="3">
      <t>ツキ</t>
    </rPh>
    <phoneticPr fontId="18"/>
  </si>
  <si>
    <t>11月</t>
    <rPh sb="2" eb="3">
      <t>ツキ</t>
    </rPh>
    <phoneticPr fontId="18"/>
  </si>
  <si>
    <t>12月</t>
    <rPh sb="2" eb="3">
      <t>ツキ</t>
    </rPh>
    <phoneticPr fontId="18"/>
  </si>
  <si>
    <t>1月</t>
    <rPh sb="1" eb="2">
      <t>ツキ</t>
    </rPh>
    <phoneticPr fontId="18"/>
  </si>
  <si>
    <t>3月</t>
    <rPh sb="1" eb="2">
      <t>ツキ</t>
    </rPh>
    <phoneticPr fontId="18"/>
  </si>
  <si>
    <t>▽要選択</t>
    <rPh sb="1" eb="2">
      <t>ヨウ</t>
    </rPh>
    <rPh sb="2" eb="4">
      <t>センタク</t>
    </rPh>
    <phoneticPr fontId="18"/>
  </si>
  <si>
    <t>とても満足</t>
    <phoneticPr fontId="18"/>
  </si>
  <si>
    <t>美浜町</t>
  </si>
  <si>
    <t>一般財団法人 池田屋DMO準備室</t>
  </si>
  <si>
    <t>web</t>
  </si>
  <si>
    <t>男</t>
  </si>
  <si>
    <t>20代</t>
  </si>
  <si>
    <t>100万円未満</t>
  </si>
  <si>
    <t>mobile/iphone</t>
  </si>
  <si>
    <t>福井駅前 エリア（宿泊施設）</t>
  </si>
  <si>
    <t>02.福井駅前 エリア（宿泊施設）</t>
  </si>
  <si>
    <t>福井市</t>
  </si>
  <si>
    <t>福井市・永平寺町</t>
  </si>
  <si>
    <t>福井エリア（福井市・永平寺町）</t>
  </si>
  <si>
    <t>福井県外には宿泊しない</t>
  </si>
  <si>
    <t xml:space="preserve">出張など仕事関係
</t>
  </si>
  <si>
    <t xml:space="preserve">新幹線
在来線
</t>
  </si>
  <si>
    <t xml:space="preserve">徒歩
</t>
  </si>
  <si>
    <t>選択なし/該当施設なし</t>
  </si>
  <si>
    <t>感じた</t>
  </si>
  <si>
    <t>また行きたい（1年以内）</t>
  </si>
  <si>
    <t>うみんぴあ大飯 エリア</t>
  </si>
  <si>
    <t>60代</t>
  </si>
  <si>
    <t>84.うみんぴあ大飯 エリア</t>
  </si>
  <si>
    <t>おおい町</t>
  </si>
  <si>
    <t>嶺南西部</t>
  </si>
  <si>
    <t>三国・あわらエリア（あわら市・坂井市）</t>
  </si>
  <si>
    <t xml:space="preserve">花見や紅葉などの自然鑑賞
</t>
  </si>
  <si>
    <t xml:space="preserve">自家用車
</t>
  </si>
  <si>
    <t>感じなかった</t>
  </si>
  <si>
    <t>機会があれば行きたい</t>
  </si>
  <si>
    <t>JR九頭竜湖駅 エリア</t>
  </si>
  <si>
    <t>700万円以上 800万円未満</t>
  </si>
  <si>
    <t>mobile/android</t>
  </si>
  <si>
    <t>23.JR九頭竜湖駅 エリア</t>
  </si>
  <si>
    <t>大野市</t>
  </si>
  <si>
    <t>勝山市・大野市</t>
  </si>
  <si>
    <t xml:space="preserve">温泉や露天風呂
花見や紅葉などの自然鑑賞
</t>
  </si>
  <si>
    <t>大阪市東淀川区</t>
  </si>
  <si>
    <t>大本山 永平寺 エリア</t>
  </si>
  <si>
    <t>34.大本山 永平寺 エリア</t>
  </si>
  <si>
    <t>永平寺町</t>
  </si>
  <si>
    <t xml:space="preserve">地元の美味しいものを食べる
名所、旧跡の観光
</t>
  </si>
  <si>
    <t>女</t>
  </si>
  <si>
    <t>400万円以上 500万円未満</t>
  </si>
  <si>
    <t>北潟湖 エリア</t>
  </si>
  <si>
    <t>20.北潟湖 エリア</t>
  </si>
  <si>
    <t>あわら市</t>
  </si>
  <si>
    <t>あわら市・坂井市</t>
  </si>
  <si>
    <t>一乗谷朝倉氏遺跡 エリア</t>
  </si>
  <si>
    <t>分からない/無回答</t>
  </si>
  <si>
    <t>06.一乗谷朝倉氏遺跡 エリア</t>
  </si>
  <si>
    <t xml:space="preserve">温泉や露天風呂
地元の美味しいものを食べる
名所、旧跡の観光
</t>
  </si>
  <si>
    <t>丸岡城 エリア</t>
  </si>
  <si>
    <t>松戸市</t>
  </si>
  <si>
    <t>石川県金沢市</t>
  </si>
  <si>
    <t xml:space="preserve">その他
</t>
  </si>
  <si>
    <t xml:space="preserve">新幹線
飛行機
</t>
  </si>
  <si>
    <t xml:space="preserve">レンタカー
</t>
  </si>
  <si>
    <t>70代</t>
  </si>
  <si>
    <t>坂井市</t>
  </si>
  <si>
    <t>100万円以上 200万円未満</t>
  </si>
  <si>
    <t>道の駅「パークイン丹生ヶ丘」 エリア</t>
  </si>
  <si>
    <t>50.道の駅「パークイン丹生ヶ丘」 エリア</t>
  </si>
  <si>
    <t>越前町</t>
  </si>
  <si>
    <t>丹南</t>
  </si>
  <si>
    <t>日帰り</t>
  </si>
  <si>
    <t xml:space="preserve">名所、旧跡の観光
</t>
  </si>
  <si>
    <t>紫式部公園</t>
  </si>
  <si>
    <t>使わない</t>
  </si>
  <si>
    <t>40代</t>
  </si>
  <si>
    <t>寝屋川市</t>
  </si>
  <si>
    <t>道の駅「越前」 エリア</t>
  </si>
  <si>
    <t>49.道の駅「越前」 エリア</t>
  </si>
  <si>
    <t>越前エリア（越前市・越前町・鯖江市・池田町・南越前町）</t>
  </si>
  <si>
    <t xml:space="preserve">宿でのんびり過ごす
</t>
  </si>
  <si>
    <t>富田林市</t>
  </si>
  <si>
    <t>嶺南エリア（敦賀市・美浜町・若狭町・小浜市・おおい町・高浜町）</t>
  </si>
  <si>
    <t>石川県加賀市</t>
  </si>
  <si>
    <t>越前海岸 越前岬 エリア</t>
  </si>
  <si>
    <t>300万円以上 400万円未満</t>
  </si>
  <si>
    <t>53.越前海岸 越前岬 エリア</t>
  </si>
  <si>
    <t xml:space="preserve">県外から訪れていない（福井県在住）
</t>
  </si>
  <si>
    <t>福井県在住</t>
  </si>
  <si>
    <t>道の駅「三方五湖」  エリア</t>
  </si>
  <si>
    <t>500万円以上 600万円未満</t>
  </si>
  <si>
    <t>83.道の駅「三方五湖」 エリア</t>
  </si>
  <si>
    <t>若狭町</t>
  </si>
  <si>
    <t>嶺南東部</t>
  </si>
  <si>
    <t>越前海岸 北部 エリア</t>
  </si>
  <si>
    <t>07.越前海岸 北部 エリア</t>
  </si>
  <si>
    <t xml:space="preserve">飛行機
</t>
  </si>
  <si>
    <t>高松市</t>
  </si>
  <si>
    <t>200万円以上 300万円未満</t>
  </si>
  <si>
    <t xml:space="preserve">アウトドア（海水浴、釣り、登山など）
</t>
  </si>
  <si>
    <t>熊川宿 エリア</t>
  </si>
  <si>
    <t>北陸新幹線 越前たけふ駅 エリア</t>
  </si>
  <si>
    <t>38.北陸新幹線 越前たけふ駅 エリア</t>
  </si>
  <si>
    <t>越前市</t>
  </si>
  <si>
    <t xml:space="preserve">その他スポーツ（ゴルフ、テニスなど）
</t>
  </si>
  <si>
    <t>ふくい鮮いちば エリア</t>
  </si>
  <si>
    <t>05.ふくい鮮いちば エリア</t>
  </si>
  <si>
    <t xml:space="preserve">地元の美味しいものを食べる
買い物、アウトレット
</t>
  </si>
  <si>
    <t>越前松島水族館 エリア</t>
  </si>
  <si>
    <t>11.越前松島水族館 エリア</t>
  </si>
  <si>
    <t xml:space="preserve">花見や紅葉などの自然鑑賞
お祭りやイベントへの参加・見物
</t>
  </si>
  <si>
    <t xml:space="preserve">友人・親戚を尋ねる
</t>
  </si>
  <si>
    <t>600万円以上 700万円未満</t>
  </si>
  <si>
    <t>あわら湯のまち エリア</t>
  </si>
  <si>
    <t>17.あわら湯のまち エリア</t>
  </si>
  <si>
    <t>越前海岸 くりや旅館街 エリア</t>
  </si>
  <si>
    <t>1,200万円以上 1,500万円未満</t>
  </si>
  <si>
    <t>57.越前海岸 くりや旅館街 エリア</t>
  </si>
  <si>
    <t xml:space="preserve">温泉や露天風呂
地元の美味しいものを食べる
</t>
  </si>
  <si>
    <t>城陽市</t>
  </si>
  <si>
    <t xml:space="preserve">温泉や露天風呂
名所、旧跡の観光
まちあるき、都市散策
</t>
  </si>
  <si>
    <t xml:space="preserve">旅行会社ツアーバス
</t>
  </si>
  <si>
    <t>劔神社 エリア</t>
  </si>
  <si>
    <t>51.劔神社 エリア</t>
  </si>
  <si>
    <t xml:space="preserve">温泉や露天風呂
地元の美味しいものを食べる
花見や紅葉などの自然鑑賞
</t>
  </si>
  <si>
    <t xml:space="preserve">自家用車
レンタカー
</t>
  </si>
  <si>
    <t>JR敦賀駅前 エリア</t>
  </si>
  <si>
    <t>倉敷市</t>
  </si>
  <si>
    <t>900万円以上 1,000万円未満</t>
  </si>
  <si>
    <t>63.JR敦賀駅前 エリア</t>
  </si>
  <si>
    <t>敦賀市</t>
  </si>
  <si>
    <t xml:space="preserve">宿でのんびり過ごす
テーマパーク（遊園地、動物園、博物館など）
</t>
  </si>
  <si>
    <t>tablet/ipad</t>
  </si>
  <si>
    <t>福井駅前 エリア</t>
  </si>
  <si>
    <t>神戸市須磨区</t>
  </si>
  <si>
    <t>01.福井駅前 エリア</t>
  </si>
  <si>
    <t>三方上中郡</t>
  </si>
  <si>
    <t>えちぜん鉄道 松岡駅 エリア</t>
  </si>
  <si>
    <t>吉田郡</t>
  </si>
  <si>
    <t>御食国若狭おばま食文化館 エリア</t>
  </si>
  <si>
    <t>71.御食国若狭おばま食文化館 エリア</t>
  </si>
  <si>
    <t>小浜市</t>
  </si>
  <si>
    <t>高島市</t>
  </si>
  <si>
    <t xml:space="preserve">温泉や露天風呂
地元の美味しいものを食べる
名所、旧跡の観光
ドライブ・ツーリング
</t>
  </si>
  <si>
    <t>若狭フィッシャーマンズワーフ エリア</t>
  </si>
  <si>
    <t>70.若狭フィッシャーマンズワーフ エリア</t>
  </si>
  <si>
    <t>26.道の駅「恐竜渓谷かつやま」 エリア</t>
  </si>
  <si>
    <t>勝山市</t>
  </si>
  <si>
    <t xml:space="preserve">自家用車
その他
</t>
  </si>
  <si>
    <t>東尋坊 エリア</t>
  </si>
  <si>
    <t>JR芦原温泉駅 エリア</t>
  </si>
  <si>
    <t>16.JR芦原温泉駅 エリア</t>
  </si>
  <si>
    <t xml:space="preserve">在来線
</t>
  </si>
  <si>
    <t>えちぜん鉄道 永平寺口駅 エリア</t>
  </si>
  <si>
    <t>31.えちぜん鉄道 永平寺口駅 エリア</t>
  </si>
  <si>
    <t>大垣市</t>
  </si>
  <si>
    <t>越前そばの里 エリア</t>
  </si>
  <si>
    <t>37.越前そばの里 エリア</t>
  </si>
  <si>
    <t xml:space="preserve">地元の美味しいものを食べる
</t>
  </si>
  <si>
    <t>800万円以上 900万円未満</t>
  </si>
  <si>
    <t xml:space="preserve">宿でのんびり過ごす
温泉や露天風呂
</t>
  </si>
  <si>
    <t>どちらともいえない</t>
  </si>
  <si>
    <t>六呂師高原 エリア</t>
  </si>
  <si>
    <t>24.六呂師高原 エリア</t>
  </si>
  <si>
    <t>岐阜市</t>
  </si>
  <si>
    <t xml:space="preserve">温泉や露天風呂
地元の美味しいものを食べる
買い物、アウトレット
</t>
  </si>
  <si>
    <t>1,000万円以上 1,200万円未満</t>
  </si>
  <si>
    <t>岐阜</t>
  </si>
  <si>
    <t xml:space="preserve">在来線
飛行機
</t>
  </si>
  <si>
    <t>名古屋市中区</t>
  </si>
  <si>
    <t>越前海岸 高佐米ノ旅館街 エリア</t>
  </si>
  <si>
    <t>池田町</t>
  </si>
  <si>
    <t xml:space="preserve">自家用車
路線バス
</t>
  </si>
  <si>
    <t xml:space="preserve">宿でのんびり過ごす
温泉や露天風呂
名所、旧跡の観光
</t>
  </si>
  <si>
    <t xml:space="preserve">温泉や露天風呂
テーマパーク（遊園地、動物園、博物館など）
</t>
  </si>
  <si>
    <t xml:space="preserve">地元の美味しいものを食べる
ドライブ・ツーリング
</t>
  </si>
  <si>
    <t>富山市</t>
  </si>
  <si>
    <t>敦賀市立博物館 エリア</t>
  </si>
  <si>
    <t>65.敦賀市立博物館 エリア</t>
  </si>
  <si>
    <t>西宮市</t>
  </si>
  <si>
    <t>鯖江市</t>
  </si>
  <si>
    <t>金ヶ崎 エリア</t>
  </si>
  <si>
    <t>64.金ヶ崎 エリア</t>
  </si>
  <si>
    <t xml:space="preserve">地元の美味しいものを食べる
名所、旧跡の観光
まちあるき、都市散策
</t>
  </si>
  <si>
    <t>大津市</t>
  </si>
  <si>
    <t xml:space="preserve">名所、旧跡の観光
出張など仕事関係
</t>
  </si>
  <si>
    <t xml:space="preserve">地元の美味しいものを食べる
花見や紅葉などの自然鑑賞
</t>
  </si>
  <si>
    <t xml:space="preserve">ドライブ・ツーリング
</t>
  </si>
  <si>
    <t xml:space="preserve">自家用車
徒歩
</t>
  </si>
  <si>
    <t xml:space="preserve">買い物、アウトレット
</t>
  </si>
  <si>
    <t>かずら橋 エリア</t>
  </si>
  <si>
    <t>だるまちゃん広場 エリア</t>
  </si>
  <si>
    <t>42.だるまちゃん広場 エリア</t>
  </si>
  <si>
    <t xml:space="preserve">テーマパーク（遊園地、動物園、博物館など）
</t>
  </si>
  <si>
    <t>若狭高浜 エリア</t>
  </si>
  <si>
    <t>高浜町</t>
  </si>
  <si>
    <t>日本海さかな街 エリア</t>
  </si>
  <si>
    <t>61.日本海さかな街 エリア</t>
  </si>
  <si>
    <t xml:space="preserve">新幹線
</t>
  </si>
  <si>
    <t>武生駅 エリア</t>
  </si>
  <si>
    <t>40.武生駅 エリア</t>
  </si>
  <si>
    <t xml:space="preserve">まちあるき、都市散策
</t>
  </si>
  <si>
    <t>越前大野城・城下町 エリア</t>
  </si>
  <si>
    <t>名古屋市名東区</t>
  </si>
  <si>
    <t>21.越前大野城・城下町 エリア</t>
  </si>
  <si>
    <t>道の駅</t>
  </si>
  <si>
    <t>明通寺 エリア</t>
  </si>
  <si>
    <t>73.明通寺 エリア</t>
  </si>
  <si>
    <t>奥越前エリア（勝山市・大野市）</t>
  </si>
  <si>
    <t xml:space="preserve">温泉や露天風呂
名所、旧跡の観光
</t>
  </si>
  <si>
    <t>77.レインボーライン エリア</t>
  </si>
  <si>
    <t>京都市右京区</t>
  </si>
  <si>
    <t xml:space="preserve">温泉や露天風呂
</t>
  </si>
  <si>
    <t>三田市</t>
  </si>
  <si>
    <t>46.うるしの里 エリア</t>
  </si>
  <si>
    <t xml:space="preserve">宿でのんびり過ごす
地元の美味しいものを食べる
花見や紅葉などの自然鑑賞
</t>
  </si>
  <si>
    <t>豊田市</t>
  </si>
  <si>
    <t xml:space="preserve">宿でのんびり過ごす
地元の美味しいものを食べる
名所、旧跡の観光
</t>
  </si>
  <si>
    <t>湖上館パムコ（水月湖）エリア</t>
  </si>
  <si>
    <t>82.湖上館パムコ（水月湖） エリア</t>
  </si>
  <si>
    <t xml:space="preserve">地元の美味しいものを食べる
まちあるき、都市散策
</t>
  </si>
  <si>
    <t xml:space="preserve">宿でのんびり過ごす
温泉や露天風呂
地元の美味しいものを食べる
</t>
  </si>
  <si>
    <t xml:space="preserve">地元の美味しいものを食べる
名所、旧跡の観光
買い物、アウトレット
</t>
  </si>
  <si>
    <t>はたや記念館 ゆめおーれ勝山 エリア</t>
  </si>
  <si>
    <t>30.はたや記念館 ゆめおーれ勝山 エリア</t>
  </si>
  <si>
    <t>加賀市</t>
  </si>
  <si>
    <t>15.道の駅みくに ふれあいパーク三里浜 エリア</t>
  </si>
  <si>
    <t>13.丸岡城 エリア</t>
  </si>
  <si>
    <t>近江八幡市</t>
  </si>
  <si>
    <t>10.東尋坊 エリア</t>
  </si>
  <si>
    <t>高槻市</t>
  </si>
  <si>
    <t>81.熊川宿 エリア</t>
  </si>
  <si>
    <t>一宮市</t>
  </si>
  <si>
    <t>丹生郡</t>
  </si>
  <si>
    <t>京都市北区</t>
  </si>
  <si>
    <t>金沢市</t>
  </si>
  <si>
    <t>豊中市</t>
  </si>
  <si>
    <t>大阪市福島区</t>
  </si>
  <si>
    <t xml:space="preserve">宿でのんびり過ごす
地元の美味しいものを食べる
</t>
  </si>
  <si>
    <t>道の駅「南えちぜん山海里」 エリア</t>
  </si>
  <si>
    <t>58.道の駅「南えちぜん山海里」 エリア</t>
  </si>
  <si>
    <t>南越前町</t>
  </si>
  <si>
    <t xml:space="preserve">地元の美味しいものを食べる
花見や紅葉などの自然鑑賞
名所、旧跡の観光
まちあるき、都市散策
</t>
  </si>
  <si>
    <t>八幡市</t>
  </si>
  <si>
    <t>高岡市</t>
  </si>
  <si>
    <t xml:space="preserve">スポーツ観戦や芸能鑑賞（コンサート等）
</t>
  </si>
  <si>
    <t xml:space="preserve">自家用車
在来線
</t>
  </si>
  <si>
    <t>刈谷市</t>
  </si>
  <si>
    <t>名古屋市緑区</t>
  </si>
  <si>
    <t>名勝 養浩館庭園 エリア</t>
  </si>
  <si>
    <t>藤沢市</t>
  </si>
  <si>
    <t xml:space="preserve">温泉や露天風呂
地元の美味しいものを食べる
ドライブ・ツーリング
</t>
  </si>
  <si>
    <t>千葉市中央区</t>
  </si>
  <si>
    <t xml:space="preserve">地元の美味しいものを食べる
テーマパーク（遊園地、動物園、博物館など）
</t>
  </si>
  <si>
    <t>草津市</t>
  </si>
  <si>
    <t xml:space="preserve">地元の美味しいものを食べる
各種体験（手作り、果物狩りなど）
</t>
  </si>
  <si>
    <t>道の駅「西山公園」 エリア</t>
  </si>
  <si>
    <t xml:space="preserve">花見や紅葉などの自然鑑賞
ドライブ・ツーリング
</t>
  </si>
  <si>
    <t>神楽通り エリア</t>
  </si>
  <si>
    <t>62.神楽通りエリア</t>
  </si>
  <si>
    <t>04.名勝 養浩館庭園 エリア</t>
  </si>
  <si>
    <t xml:space="preserve">宿でのんびり過ごす
地元の美味しいものを食べる
名所、旧跡の観光
まちあるき、都市散策
</t>
  </si>
  <si>
    <t>名古屋市北区</t>
  </si>
  <si>
    <t>1,500万円以上</t>
  </si>
  <si>
    <t>春日井市</t>
  </si>
  <si>
    <t xml:space="preserve">レンタカー
在来線
</t>
  </si>
  <si>
    <t>北ノ庄 エリア</t>
  </si>
  <si>
    <t>03.北ノ庄 エリア</t>
  </si>
  <si>
    <t>自宅</t>
  </si>
  <si>
    <t>新宿区</t>
  </si>
  <si>
    <t>48.かずら橋 エリア</t>
  </si>
  <si>
    <t xml:space="preserve">温泉や露天風呂
ドライブ・ツーリング
</t>
  </si>
  <si>
    <t>小松市</t>
  </si>
  <si>
    <t xml:space="preserve">温泉や露天風呂
地元の美味しいものを食べる
名所、旧跡の観光
まちあるき、都市散策
</t>
  </si>
  <si>
    <t>南条郡</t>
  </si>
  <si>
    <t>東大阪市</t>
  </si>
  <si>
    <t>大飯郡</t>
  </si>
  <si>
    <t>若州一滴文庫 エリア</t>
  </si>
  <si>
    <t>85.若州一滴文庫 エリア</t>
  </si>
  <si>
    <t>東広島市</t>
  </si>
  <si>
    <t>バイク</t>
  </si>
  <si>
    <t>小浜 エリア（宿泊施設）</t>
  </si>
  <si>
    <t>69.小浜 エリア（宿泊施設）</t>
  </si>
  <si>
    <t>道の駅「禅の里」 エリア</t>
  </si>
  <si>
    <t>35.道の駅「禅の里」 エリア</t>
  </si>
  <si>
    <t>彦根市</t>
  </si>
  <si>
    <t>富山</t>
  </si>
  <si>
    <t xml:space="preserve">宿でのんびり過ごす
名所、旧跡の観光
</t>
  </si>
  <si>
    <t xml:space="preserve">タクシー
在来線
</t>
  </si>
  <si>
    <t>なし</t>
  </si>
  <si>
    <t>道の駅「越前おおの荒島の郷」 エリア</t>
  </si>
  <si>
    <t>堺市西区</t>
  </si>
  <si>
    <t xml:space="preserve">在来線
路線バス
</t>
  </si>
  <si>
    <t xml:space="preserve">各種体験（手作り、果物狩りなど）
</t>
  </si>
  <si>
    <t xml:space="preserve">名所、旧跡の観光
ドライブ・ツーリング
</t>
  </si>
  <si>
    <t>京都市中京区</t>
  </si>
  <si>
    <t xml:space="preserve">路線バス
</t>
  </si>
  <si>
    <t>永平寺</t>
  </si>
  <si>
    <t xml:space="preserve">地元の美味しいものを食べる
花見や紅葉などの自然鑑賞
名所、旧跡の観光
</t>
  </si>
  <si>
    <t>福知山市</t>
  </si>
  <si>
    <t>三国湊 エリア</t>
  </si>
  <si>
    <t>09.三国湊 エリア</t>
  </si>
  <si>
    <t>田原市</t>
  </si>
  <si>
    <t>尼崎市</t>
  </si>
  <si>
    <t>枚方市</t>
  </si>
  <si>
    <t>花の駅 ゆりの里公園 エリア</t>
  </si>
  <si>
    <t xml:space="preserve">宿でのんびり過ごす
温泉や露天風呂
地元の美味しいものを食べる
花見や紅葉などの自然鑑賞
</t>
  </si>
  <si>
    <t>長野市</t>
  </si>
  <si>
    <t xml:space="preserve">地元の美味しいものを食べる
テーマパーク（遊園地、動物園、博物館など）
ドライブ・ツーリング
</t>
  </si>
  <si>
    <t xml:space="preserve">地元の美味しいものを食べる
名所、旧跡の観光
ドライブ・ツーリング
</t>
  </si>
  <si>
    <t>八尾市</t>
  </si>
  <si>
    <t xml:space="preserve">お祭りやイベントへの参加・見物
</t>
  </si>
  <si>
    <t>高崎市</t>
  </si>
  <si>
    <t>伊丹市</t>
  </si>
  <si>
    <t xml:space="preserve">自家用車
新幹線
</t>
  </si>
  <si>
    <t>姫路市</t>
  </si>
  <si>
    <t>可児市</t>
  </si>
  <si>
    <t xml:space="preserve">宿でのんびり過ごす
温泉や露天風呂
地元の美味しいものを食べる
名所、旧跡の観光
まちあるき、都市散策
</t>
  </si>
  <si>
    <t xml:space="preserve">自家用車
県外から訪れていない（福井県在住）
</t>
  </si>
  <si>
    <t xml:space="preserve">宿でのんびり過ごす
温泉や露天風呂
地元の美味しいものを食べる
花見や紅葉などの自然鑑賞
名所、旧跡の観光
</t>
  </si>
  <si>
    <t>舞鶴市</t>
  </si>
  <si>
    <t>大阪</t>
  </si>
  <si>
    <t>市川市</t>
  </si>
  <si>
    <t>神戸市東灘区</t>
  </si>
  <si>
    <t>岐阜県高山市</t>
  </si>
  <si>
    <t xml:space="preserve">名所、旧跡の観光
その他
</t>
  </si>
  <si>
    <t>年縞博物館</t>
  </si>
  <si>
    <t>川崎市中原区</t>
  </si>
  <si>
    <t xml:space="preserve">地元の美味しいものを食べる
名所、旧跡の観光
買い物、アウトレット
まちあるき、都市散策
</t>
  </si>
  <si>
    <t xml:space="preserve">レンタカー
新幹線
</t>
  </si>
  <si>
    <t>三方郡</t>
  </si>
  <si>
    <t xml:space="preserve">テーマパーク（遊園地、動物園、博物館など）
まちあるき、都市散策
</t>
  </si>
  <si>
    <t>若狭海遊バザール 千鳥苑 エリア</t>
  </si>
  <si>
    <t>京都市左京区</t>
  </si>
  <si>
    <t>江戸川区</t>
  </si>
  <si>
    <t>練馬区</t>
  </si>
  <si>
    <t>白山市</t>
  </si>
  <si>
    <t>22.道の駅「越前おおの荒島の郷」 エリア</t>
  </si>
  <si>
    <t>若狭和田 エリア</t>
  </si>
  <si>
    <t>89.若狭和田 エリア</t>
  </si>
  <si>
    <t>立川市</t>
  </si>
  <si>
    <t>知立市</t>
  </si>
  <si>
    <t>和歌山市</t>
  </si>
  <si>
    <t xml:space="preserve">宿でのんびり過ごす
温泉や露天風呂
地元の美味しいものを食べる
テーマパーク（遊園地、動物園、博物館など）
</t>
  </si>
  <si>
    <t xml:space="preserve">名所、旧跡の観光
友人・親戚を尋ねる
</t>
  </si>
  <si>
    <t>足羽山</t>
  </si>
  <si>
    <t>JR美浜駅 エリア</t>
  </si>
  <si>
    <t>台東区</t>
  </si>
  <si>
    <t>79.JR美浜駅 エリア</t>
  </si>
  <si>
    <t xml:space="preserve">花見や紅葉などの自然鑑賞
テーマパーク（遊園地、動物園、博物館など）
</t>
  </si>
  <si>
    <t>名古屋市守山区</t>
  </si>
  <si>
    <t xml:space="preserve">スキー・スノボ、マリンスポーツ
</t>
  </si>
  <si>
    <t xml:space="preserve">宿でのんびり過ごす
温泉や露天風呂
地元の美味しいものを食べる
名所、旧跡の観光
</t>
  </si>
  <si>
    <t>豊島区</t>
  </si>
  <si>
    <t xml:space="preserve">レンタカー
飛行機
</t>
  </si>
  <si>
    <t>守山市</t>
  </si>
  <si>
    <t xml:space="preserve">在来線
徒歩
</t>
  </si>
  <si>
    <t>川口市</t>
  </si>
  <si>
    <t>名古屋市昭和区</t>
  </si>
  <si>
    <t>29.平泉寺白山神社 エリア</t>
  </si>
  <si>
    <t>上越市</t>
  </si>
  <si>
    <t>宇治市</t>
  </si>
  <si>
    <t>横浜市港北区</t>
  </si>
  <si>
    <t>静岡市葵区</t>
  </si>
  <si>
    <t>湖西市</t>
  </si>
  <si>
    <t xml:space="preserve">地元の美味しいものを食べる
買い物、アウトレット
まちあるき、都市散策
</t>
  </si>
  <si>
    <t>吹田市</t>
  </si>
  <si>
    <t>加東市</t>
  </si>
  <si>
    <t>トイレが綺麗</t>
  </si>
  <si>
    <t xml:space="preserve">名所、旧跡の観光
テーマパーク（遊園地、動物園、博物館など）
まちあるき、都市散策
</t>
  </si>
  <si>
    <t>杉並区</t>
  </si>
  <si>
    <t>神戸市西区</t>
  </si>
  <si>
    <t xml:space="preserve">宿でのんびり過ごす
温泉や露天風呂
地元の美味しいものを食べる
花見や紅葉などの自然鑑賞
名所、旧跡の観光
まちあるき、都市散策
</t>
  </si>
  <si>
    <t xml:space="preserve">名所、旧跡の観光
テーマパーク（遊園地、動物園、博物館など）
</t>
  </si>
  <si>
    <t xml:space="preserve">宿でのんびり過ごす
地元の美味しいものを食べる
まちあるき、都市散策
</t>
  </si>
  <si>
    <t>特になし</t>
  </si>
  <si>
    <t>日進市</t>
  </si>
  <si>
    <t>33.えちぜん鉄道 松岡駅 エリア</t>
  </si>
  <si>
    <t>堺市北区</t>
  </si>
  <si>
    <t xml:space="preserve">路線バス
徒歩
</t>
  </si>
  <si>
    <t xml:space="preserve">名所、旧跡の観光
アウトドア（海水浴、釣り、登山など）
</t>
  </si>
  <si>
    <t xml:space="preserve">地元の美味しいものを食べる
名所、旧跡の観光
テーマパーク（遊園地、動物園、博物館など）
</t>
  </si>
  <si>
    <t>本数が少ない</t>
  </si>
  <si>
    <t>川崎市多摩区</t>
  </si>
  <si>
    <t>世田谷区</t>
  </si>
  <si>
    <t>知多郡</t>
  </si>
  <si>
    <t xml:space="preserve">温泉や露天風呂
地元の美味しいものを食べる
まちあるき、都市散策
</t>
  </si>
  <si>
    <t>今庄宿 エリア</t>
  </si>
  <si>
    <t>60.今庄宿 エリア</t>
  </si>
  <si>
    <t>奈良市</t>
  </si>
  <si>
    <t xml:space="preserve">地元の美味しいものを食べる
友人・親戚を尋ねる
</t>
  </si>
  <si>
    <t>中央区</t>
  </si>
  <si>
    <t>野々市市</t>
  </si>
  <si>
    <t>地元</t>
  </si>
  <si>
    <t>足立区</t>
  </si>
  <si>
    <t>海鮮</t>
  </si>
  <si>
    <t xml:space="preserve">名所、旧跡の観光
スポーツ観戦や芸能鑑賞（コンサート等）
</t>
  </si>
  <si>
    <t xml:space="preserve">地元の美味しいものを食べる
アウトドア（海水浴、釣り、登山など）
</t>
  </si>
  <si>
    <t>長岡市</t>
  </si>
  <si>
    <t>石川県小松市</t>
  </si>
  <si>
    <t>越前陶芸村 エリア</t>
  </si>
  <si>
    <t>52.越前陶芸村 エリア</t>
  </si>
  <si>
    <t xml:space="preserve">名所、旧跡の観光
買い物、アウトレット
</t>
  </si>
  <si>
    <t>戸田市</t>
  </si>
  <si>
    <t>越前大仏 エリア</t>
  </si>
  <si>
    <t>名田庄 エリア</t>
  </si>
  <si>
    <t>横浜市保土ケ谷区</t>
  </si>
  <si>
    <t>86.名田庄 エリア</t>
  </si>
  <si>
    <t>小牧市</t>
  </si>
  <si>
    <t>大阪市淀川区</t>
  </si>
  <si>
    <t>帰省</t>
  </si>
  <si>
    <t>10歳未満</t>
  </si>
  <si>
    <t>名古屋市東区</t>
  </si>
  <si>
    <t>葛飾区</t>
  </si>
  <si>
    <t>長浜市</t>
  </si>
  <si>
    <t>箸のふるさと館WAKASA エリア</t>
  </si>
  <si>
    <t>74.箸のふるさと館WAKASA エリア</t>
  </si>
  <si>
    <t>津市</t>
  </si>
  <si>
    <t xml:space="preserve">温泉や露天風呂
花見や紅葉などの自然鑑賞
名所、旧跡の観光
</t>
  </si>
  <si>
    <t xml:space="preserve">地元の美味しいものを食べる
花見や紅葉などの自然鑑賞
お祭りやイベントへの参加・見物
</t>
  </si>
  <si>
    <t>川崎市川崎区</t>
  </si>
  <si>
    <t xml:space="preserve">宿でのんびり過ごす
地元の美味しいものを食べる
友人・親戚を尋ねる
</t>
  </si>
  <si>
    <t>磐田市</t>
  </si>
  <si>
    <t>加古川市</t>
  </si>
  <si>
    <t>サンドーム福井</t>
  </si>
  <si>
    <t>八王子市</t>
  </si>
  <si>
    <t>大阪市城東区</t>
  </si>
  <si>
    <t>長岡京市</t>
  </si>
  <si>
    <t xml:space="preserve">花見や紅葉などの自然鑑賞
名所、旧跡の観光
</t>
  </si>
  <si>
    <t>各務原市</t>
  </si>
  <si>
    <t>10代</t>
  </si>
  <si>
    <t>あま市</t>
  </si>
  <si>
    <t xml:space="preserve">温泉や露天風呂
地元の美味しいものを食べる
花見や紅葉などの自然鑑賞
名所、旧跡の観光
</t>
  </si>
  <si>
    <t xml:space="preserve">タクシー
</t>
  </si>
  <si>
    <t>大阪市港区</t>
  </si>
  <si>
    <t>39.タケフナイフビレッジ エリア</t>
  </si>
  <si>
    <t xml:space="preserve">地元の美味しいものを食べる
花見や紅葉などの自然鑑賞
まちあるき、都市散策
</t>
  </si>
  <si>
    <t>駐車場が少ない</t>
  </si>
  <si>
    <t>名古屋市天白区</t>
  </si>
  <si>
    <t>小浜市 阿納 エリア</t>
  </si>
  <si>
    <t>67.小浜市 阿納 エリア</t>
  </si>
  <si>
    <t>郡上市</t>
  </si>
  <si>
    <t>名古屋市港区</t>
  </si>
  <si>
    <t xml:space="preserve">レンタサイクル
</t>
  </si>
  <si>
    <t>岡崎市</t>
  </si>
  <si>
    <t>茅ヶ崎市</t>
  </si>
  <si>
    <t xml:space="preserve">名所、旧跡の観光
まちあるき、都市散策
</t>
  </si>
  <si>
    <t>小浜市まちの駅 エリア</t>
  </si>
  <si>
    <t>門真市</t>
  </si>
  <si>
    <t>京都市山科区</t>
  </si>
  <si>
    <t>道の駅「若狭おばま」 エリア</t>
  </si>
  <si>
    <t>越前和紙の里 エリア</t>
  </si>
  <si>
    <t>四日市市</t>
  </si>
  <si>
    <t>茨木市</t>
  </si>
  <si>
    <t>毛谷黒龍神社</t>
  </si>
  <si>
    <t>墨田区</t>
  </si>
  <si>
    <t xml:space="preserve">地元の美味しいものを食べる
名所、旧跡の観光
まちあるき、都市散策
ドライブ・ツーリング
</t>
  </si>
  <si>
    <t>府中市</t>
  </si>
  <si>
    <t>赤礁崎オートキャンプ場 エリア</t>
  </si>
  <si>
    <t>87.赤礁崎オートキャンプ場 エリア</t>
  </si>
  <si>
    <t>揖斐郡</t>
  </si>
  <si>
    <t>pc/others</t>
  </si>
  <si>
    <t>横浜市港南区</t>
  </si>
  <si>
    <t>京都市西京区</t>
  </si>
  <si>
    <t>蕎麦が美味しい</t>
  </si>
  <si>
    <t>堺市堺区</t>
  </si>
  <si>
    <t>バスの本数が少ない</t>
  </si>
  <si>
    <t>文京区</t>
  </si>
  <si>
    <t xml:space="preserve">地元の美味しいものを食べる
花見や紅葉などの自然鑑賞
名所、旧跡の観光
テーマパーク（遊園地、動物園、博物館など）
</t>
  </si>
  <si>
    <t>摂津市</t>
  </si>
  <si>
    <t>板橋区</t>
  </si>
  <si>
    <t>栗東市</t>
  </si>
  <si>
    <t>大田区</t>
  </si>
  <si>
    <t>名古屋市瑞穂区</t>
  </si>
  <si>
    <t>大阪市鶴見区</t>
  </si>
  <si>
    <t>72.小浜市まちの駅 エリア</t>
  </si>
  <si>
    <t>大安禅寺 エリア</t>
  </si>
  <si>
    <t>08.大安禅寺 エリア</t>
  </si>
  <si>
    <t>綺麗</t>
  </si>
  <si>
    <t xml:space="preserve">地元の美味しいものを食べる
テーマパーク（遊園地、動物園、博物館など）
まちあるき、都市散策
</t>
  </si>
  <si>
    <t xml:space="preserve">温泉や露天風呂
地元の美味しいものを食べる
名所、旧跡の観光
テーマパーク（遊園地、動物園、博物館など）
</t>
  </si>
  <si>
    <t>東海市</t>
  </si>
  <si>
    <t>駿東郡</t>
  </si>
  <si>
    <t xml:space="preserve">宿でのんびり過ごす
温泉や露天風呂
テーマパーク（遊園地、動物園、博物館など）
</t>
  </si>
  <si>
    <t>松山市</t>
  </si>
  <si>
    <t>稲沢市</t>
  </si>
  <si>
    <t>京都市南区</t>
  </si>
  <si>
    <t>加古郡</t>
  </si>
  <si>
    <t xml:space="preserve">温泉や露天風呂
地元の美味しいものを食べる
テーマパーク（遊園地、動物園、博物館など）
友人・親戚を尋ねる
</t>
  </si>
  <si>
    <t>新潟市西区</t>
  </si>
  <si>
    <t>調布市</t>
  </si>
  <si>
    <t xml:space="preserve">地元の美味しいものを食べる
その他
</t>
  </si>
  <si>
    <t>目黒区</t>
  </si>
  <si>
    <t>生駒市</t>
  </si>
  <si>
    <t>宝塚市</t>
  </si>
  <si>
    <t>14.花の駅 ゆりの里公園 エリア</t>
  </si>
  <si>
    <t xml:space="preserve">宿でのんびり過ごす
温泉や露天風呂
地元の美味しいものを食べる
買い物、アウトレット
</t>
  </si>
  <si>
    <t>大阪市阿倍野区</t>
  </si>
  <si>
    <t>東近江市</t>
  </si>
  <si>
    <t>68.道の駅「若狭おばま」 エリア</t>
  </si>
  <si>
    <t>食べ物が美味しい</t>
  </si>
  <si>
    <t xml:space="preserve">地元の美味しいものを食べる
お祭りやイベントへの参加・見物
</t>
  </si>
  <si>
    <t xml:space="preserve">宿でのんびり過ごす
温泉や露天風呂
地元の美味しいものを食べる
名所、旧跡の観光
テーマパーク（遊園地、動物園、博物館など）
</t>
  </si>
  <si>
    <t>あまり行きたいと思わない</t>
  </si>
  <si>
    <t>松原市</t>
  </si>
  <si>
    <t xml:space="preserve">温泉や露天風呂
地元の美味しいものを食べる
花見や紅葉などの自然鑑賞
名所、旧跡の観光
まちあるき、都市散策
</t>
  </si>
  <si>
    <t>京都市伏見区</t>
  </si>
  <si>
    <t>大阪市平野区</t>
  </si>
  <si>
    <t xml:space="preserve">地元の美味しいものを食べる
花見や紅葉などの自然鑑賞
テーマパーク（遊園地、動物園、博物館など）
</t>
  </si>
  <si>
    <t>川西市</t>
  </si>
  <si>
    <t>津島市</t>
  </si>
  <si>
    <t>帰宅</t>
  </si>
  <si>
    <t xml:space="preserve">地元の美味しいものを食べる
花見や紅葉などの自然鑑賞
名所、旧跡の観光
買い物、アウトレット
まちあるき、都市散策
</t>
  </si>
  <si>
    <t>芦原温泉</t>
  </si>
  <si>
    <t>広島市東区</t>
  </si>
  <si>
    <t xml:space="preserve">在来線
その他
</t>
  </si>
  <si>
    <t>知多市</t>
  </si>
  <si>
    <t>食べ物が美味しかった</t>
  </si>
  <si>
    <t>松江市</t>
  </si>
  <si>
    <t>名古屋市千種区</t>
  </si>
  <si>
    <t>船橋市</t>
  </si>
  <si>
    <t>村上市</t>
  </si>
  <si>
    <t>町田市</t>
  </si>
  <si>
    <t xml:space="preserve">テーマパーク（遊園地、動物園、博物館など）
ドライブ・ツーリング
</t>
  </si>
  <si>
    <t>能美市</t>
  </si>
  <si>
    <t>常滑市</t>
  </si>
  <si>
    <t>歴史を感じる</t>
  </si>
  <si>
    <t>清須市</t>
  </si>
  <si>
    <t xml:space="preserve">自家用車
飛行機
</t>
  </si>
  <si>
    <t>福山市</t>
  </si>
  <si>
    <t>黒部市</t>
  </si>
  <si>
    <t>三島郡</t>
  </si>
  <si>
    <t>横浜市西区</t>
  </si>
  <si>
    <t>同上</t>
  </si>
  <si>
    <t xml:space="preserve">テーマパーク（遊園地、動物園、博物館など）
その他
</t>
  </si>
  <si>
    <t>木津川市</t>
  </si>
  <si>
    <t>鎌倉市</t>
  </si>
  <si>
    <t>与謝郡</t>
  </si>
  <si>
    <t>社用車</t>
  </si>
  <si>
    <t>道の駅巡り</t>
  </si>
  <si>
    <t xml:space="preserve">新幹線
旅行会社ツアーバス
</t>
  </si>
  <si>
    <t>メガネストリート エリア</t>
  </si>
  <si>
    <t>45.メガネストリート エリア</t>
  </si>
  <si>
    <t>西尾市</t>
  </si>
  <si>
    <t>温泉</t>
  </si>
  <si>
    <t>かほく市</t>
  </si>
  <si>
    <t>川越市</t>
  </si>
  <si>
    <t>安城市</t>
  </si>
  <si>
    <t>魚津市</t>
  </si>
  <si>
    <t xml:space="preserve">宿でのんびり過ごす
温泉や露天風呂
その他
</t>
  </si>
  <si>
    <t>宇都宮市</t>
  </si>
  <si>
    <t xml:space="preserve">温泉や露天風呂
お祭りやイベントへの参加・見物
</t>
  </si>
  <si>
    <t>南丹市</t>
  </si>
  <si>
    <t>豊能郡</t>
  </si>
  <si>
    <t>本巣郡</t>
  </si>
  <si>
    <t>桑名市</t>
  </si>
  <si>
    <t>波松 エリア</t>
  </si>
  <si>
    <t>19.波松 エリア</t>
  </si>
  <si>
    <t>28.越前大仏 エリア</t>
  </si>
  <si>
    <t>つくば市</t>
  </si>
  <si>
    <t>品川区</t>
  </si>
  <si>
    <t xml:space="preserve">宿でのんびり過ごす
温泉や露天風呂
地元の美味しいものを食べる
友人・親戚を尋ねる
</t>
  </si>
  <si>
    <t>甲賀市</t>
  </si>
  <si>
    <t xml:space="preserve">温泉や露天風呂
地元の美味しいものを食べる
その他
</t>
  </si>
  <si>
    <t xml:space="preserve">地元の美味しいものを食べる
名所、旧跡の観光
テーマパーク（遊園地、動物園、博物館など）
買い物、アウトレット
</t>
  </si>
  <si>
    <t>射水市</t>
  </si>
  <si>
    <t xml:space="preserve">自家用車
旅行会社ツアーバス
</t>
  </si>
  <si>
    <t xml:space="preserve">買い物、アウトレット
ドライブ・ツーリング
</t>
  </si>
  <si>
    <t>北名古屋市</t>
  </si>
  <si>
    <t xml:space="preserve">温泉や露天風呂
まちあるき、都市散策
</t>
  </si>
  <si>
    <t>バス</t>
  </si>
  <si>
    <t xml:space="preserve">在来線
旅行会社ツアーバス
</t>
  </si>
  <si>
    <t>吉田食堂</t>
  </si>
  <si>
    <t>鈴鹿市</t>
  </si>
  <si>
    <t>和泉市</t>
  </si>
  <si>
    <t>明石市</t>
  </si>
  <si>
    <t>家族</t>
  </si>
  <si>
    <t>武蔵野市</t>
  </si>
  <si>
    <t>小浜</t>
  </si>
  <si>
    <t>ドライブインよしだ</t>
  </si>
  <si>
    <t>谷口屋</t>
  </si>
  <si>
    <t>特にない</t>
  </si>
  <si>
    <t>三重郡</t>
  </si>
  <si>
    <t>白山神社</t>
  </si>
  <si>
    <t>豊明市</t>
  </si>
  <si>
    <t xml:space="preserve">買い物、アウトレット
まちあるき、都市散策
</t>
  </si>
  <si>
    <t>広島市南区</t>
  </si>
  <si>
    <t>食事が美味しかった</t>
  </si>
  <si>
    <t>河北郡</t>
  </si>
  <si>
    <t>瑞浪市</t>
  </si>
  <si>
    <t>福井城跡</t>
  </si>
  <si>
    <t>大阪市東成区</t>
  </si>
  <si>
    <t>駐車場が広い</t>
  </si>
  <si>
    <t xml:space="preserve">温泉や露天風呂
地元の美味しいものを食べる
テーマパーク（遊園地、動物園、博物館など）
</t>
  </si>
  <si>
    <t>泉南市</t>
  </si>
  <si>
    <t>芝政ワールド エリア</t>
  </si>
  <si>
    <t>はまびより</t>
  </si>
  <si>
    <t>美味しい</t>
  </si>
  <si>
    <t>荒川区</t>
  </si>
  <si>
    <t>エンゼルランド</t>
  </si>
  <si>
    <t>東京</t>
  </si>
  <si>
    <t>関市</t>
  </si>
  <si>
    <t xml:space="preserve">地元の美味しいものを食べる
花見や紅葉などの自然鑑賞
ドライブ・ツーリング
</t>
  </si>
  <si>
    <t>七尾市</t>
  </si>
  <si>
    <t xml:space="preserve">地元の美味しいものを食べる
テーマパーク（遊園地、動物園、博物館など）
買い物、アウトレット
</t>
  </si>
  <si>
    <t>無し</t>
  </si>
  <si>
    <t>羽島郡</t>
  </si>
  <si>
    <t>食事が美味しい</t>
  </si>
  <si>
    <t>一般社団法人 越前町観光連盟</t>
  </si>
  <si>
    <t xml:space="preserve">友人・知人
</t>
  </si>
  <si>
    <t xml:space="preserve">観光展・物産展
</t>
  </si>
  <si>
    <t xml:space="preserve">新聞・雑誌・ガイドブック
</t>
  </si>
  <si>
    <t xml:space="preserve">インターネット・アプリ
</t>
  </si>
  <si>
    <t xml:space="preserve">インターネット・アプリ
宿泊施設
</t>
  </si>
  <si>
    <t xml:space="preserve">観光展・物産展
インターネット・アプリ
</t>
  </si>
  <si>
    <t xml:space="preserve">新聞・雑誌・ガイドブック
インターネット・アプリ
</t>
  </si>
  <si>
    <t xml:space="preserve">観光パンフレット・ポスター
</t>
  </si>
  <si>
    <t xml:space="preserve">インターネット・アプリ
Instagram
</t>
  </si>
  <si>
    <t xml:space="preserve">観光展・物産展
観光パンフレット・ポスター
</t>
  </si>
  <si>
    <t xml:space="preserve">TV・ラジオ番組やCM
</t>
  </si>
  <si>
    <t>90.若狭高浜 エリア</t>
  </si>
  <si>
    <t xml:space="preserve">観光協会等の案内所
</t>
  </si>
  <si>
    <t xml:space="preserve">新聞・雑誌・ガイドブック
観光パンフレット・ポスター
</t>
  </si>
  <si>
    <t xml:space="preserve">宿泊施設
</t>
  </si>
  <si>
    <t xml:space="preserve">観光展・物産展
友人・知人
</t>
  </si>
  <si>
    <t xml:space="preserve">タクシードライバーや地元の人
</t>
  </si>
  <si>
    <t xml:space="preserve">Instagram
</t>
  </si>
  <si>
    <t xml:space="preserve">観光パンフレット・ポスター
インターネット・アプリ
友人・知人
</t>
  </si>
  <si>
    <t xml:space="preserve">観光展・物産展
新聞・雑誌・ガイドブック
</t>
  </si>
  <si>
    <t xml:space="preserve">新聞・雑誌・ガイドブック
友人・知人
</t>
  </si>
  <si>
    <t xml:space="preserve">観光パンフレット・ポスター
観光連盟やDMOのHP
</t>
  </si>
  <si>
    <t xml:space="preserve">友人・知人
宿泊施設
</t>
  </si>
  <si>
    <t xml:space="preserve">TV・ラジオ番組やCM
インターネット・アプリ
</t>
  </si>
  <si>
    <t xml:space="preserve">インターネット・アプリ
Twitter
Instagram
</t>
  </si>
  <si>
    <t xml:space="preserve">Facebook
</t>
  </si>
  <si>
    <t xml:space="preserve">インターネット・アプリ
友人・知人
</t>
  </si>
  <si>
    <t xml:space="preserve">観光パンフレット・ポスター
インターネット・アプリ
</t>
  </si>
  <si>
    <t xml:space="preserve">新聞・雑誌・ガイドブック
TV・ラジオ番組やCM
</t>
  </si>
  <si>
    <t xml:space="preserve">観光パンフレット・ポスター
宿泊施設
</t>
  </si>
  <si>
    <t xml:space="preserve">観光パンフレット・ポスター
友人・知人
</t>
  </si>
  <si>
    <t xml:space="preserve">新聞・雑誌・ガイドブック
観光パンフレット・ポスター
インターネット・アプリ
</t>
  </si>
  <si>
    <t xml:space="preserve">Twitter
</t>
  </si>
  <si>
    <t xml:space="preserve">Instagram
友人・知人
</t>
  </si>
  <si>
    <t xml:space="preserve">観光展・物産展
新聞・雑誌・ガイドブック
TV・ラジオ番組やCM
</t>
  </si>
  <si>
    <t xml:space="preserve">観光連盟やDMOのHP
</t>
  </si>
  <si>
    <t xml:space="preserve">新聞・雑誌・ガイドブック
Instagram
</t>
  </si>
  <si>
    <t xml:space="preserve">インターネット・アプリ
ブログ
</t>
  </si>
  <si>
    <t xml:space="preserve">観光連盟やDMOのHP
インターネット・アプリ
</t>
  </si>
  <si>
    <t xml:space="preserve">観光展・物産展
新聞・雑誌・ガイドブック
観光パンフレット・ポスター
</t>
  </si>
  <si>
    <t xml:space="preserve">観光パンフレット・ポスター
観光協会等の案内所
</t>
  </si>
  <si>
    <t xml:space="preserve">新聞・雑誌・ガイドブック
TV・ラジオ番組やCM
インターネット・アプリ
</t>
  </si>
  <si>
    <t xml:space="preserve">観光展・物産展
観光パンフレット・ポスター
インターネット・アプリ
</t>
  </si>
  <si>
    <t xml:space="preserve">友人・知人
その他
</t>
  </si>
  <si>
    <t xml:space="preserve">TV・ラジオ番組やCM
友人・知人
</t>
  </si>
  <si>
    <t xml:space="preserve">ブログ
</t>
  </si>
  <si>
    <t xml:space="preserve">観光展・物産展
TV・ラジオ番組やCM
</t>
  </si>
  <si>
    <t xml:space="preserve">インターネット・アプリ
その他
</t>
  </si>
  <si>
    <t xml:space="preserve">TV・ラジオ番組やCM
Instagram
</t>
  </si>
  <si>
    <t xml:space="preserve">観光パンフレット・ポスター
Instagram
</t>
  </si>
  <si>
    <t xml:space="preserve">Twitter
Instagram
</t>
  </si>
  <si>
    <t xml:space="preserve">新聞・雑誌・ガイドブック
TV・ラジオ番組やCM
観光パンフレット・ポスター
</t>
  </si>
  <si>
    <t xml:space="preserve">新聞・雑誌・ガイドブック
インターネット・アプリ
Instagram
</t>
  </si>
  <si>
    <t xml:space="preserve">インターネット・アプリ
観光協会等の案内所
</t>
  </si>
  <si>
    <t xml:space="preserve">インターネット・アプリ
Instagram
その他
</t>
  </si>
  <si>
    <t xml:space="preserve">観光展・物産展
新聞・雑誌・ガイドブック
TV・ラジオ番組やCM
観光パンフレット・ポスター
</t>
  </si>
  <si>
    <t xml:space="preserve">観光展・物産展
観光協会等の案内所
</t>
  </si>
  <si>
    <t xml:space="preserve">新聞・雑誌・ガイドブック
インターネット・アプリ
友人・知人
</t>
  </si>
  <si>
    <t xml:space="preserve">観光展・物産展
インターネット・アプリ
友人・知人
</t>
  </si>
  <si>
    <t xml:space="preserve">観光連盟やDMOのHP
インターネット・アプリ
Instagram
</t>
  </si>
  <si>
    <t xml:space="preserve">観光展・物産展
観光連盟やDMOのHP
</t>
  </si>
  <si>
    <t xml:space="preserve">観光展・物産展
新聞・雑誌・ガイドブック
インターネット・アプリ
</t>
  </si>
  <si>
    <t xml:space="preserve">観光パンフレット・ポスター
インターネット・アプリ
Instagram
</t>
  </si>
  <si>
    <t xml:space="preserve">観光パンフレット・ポスター
インターネット・アプリ
その他
</t>
  </si>
  <si>
    <t xml:space="preserve">新聞・雑誌・ガイドブック
インターネット・アプリ
観光協会等の案内所
</t>
  </si>
  <si>
    <t xml:space="preserve">観光展・物産展
観光パンフレット・ポスター
Instagram
</t>
  </si>
  <si>
    <t xml:space="preserve">観光展・物産展
新聞・雑誌・ガイドブック
Instagram
</t>
  </si>
  <si>
    <t>YouTube</t>
  </si>
  <si>
    <t xml:space="preserve">Instagram
友人・知人
宿泊施設
</t>
  </si>
  <si>
    <t xml:space="preserve">Instagram
観光協会等の案内所
</t>
  </si>
  <si>
    <t>Q1,</t>
  </si>
  <si>
    <t>Q2,</t>
  </si>
  <si>
    <t>Q3,</t>
  </si>
  <si>
    <t>Q4,</t>
  </si>
  <si>
    <t>Q5,</t>
  </si>
  <si>
    <t>Q6,</t>
  </si>
  <si>
    <t>Q7,</t>
  </si>
  <si>
    <t>Q8,</t>
  </si>
  <si>
    <t>Q9,</t>
  </si>
  <si>
    <t>Q10,</t>
  </si>
  <si>
    <t>Q11,</t>
  </si>
  <si>
    <t>Q12,</t>
  </si>
  <si>
    <t>Q13,</t>
  </si>
  <si>
    <t>Q14,</t>
  </si>
  <si>
    <t>Q15,</t>
  </si>
  <si>
    <t>Q16,</t>
  </si>
  <si>
    <t>Q17,</t>
  </si>
  <si>
    <t>Q18,</t>
  </si>
  <si>
    <t>Q19,</t>
  </si>
  <si>
    <t>Q20,</t>
  </si>
  <si>
    <t>Q21,</t>
  </si>
  <si>
    <t>Q22,</t>
  </si>
  <si>
    <t>Q23,</t>
  </si>
  <si>
    <t>Q24,</t>
  </si>
  <si>
    <t>Q25,</t>
  </si>
  <si>
    <t>Q26,</t>
  </si>
  <si>
    <t>Q27,</t>
  </si>
  <si>
    <t>Q28,</t>
  </si>
  <si>
    <t>Q29,</t>
  </si>
  <si>
    <t>Q30,</t>
  </si>
  <si>
    <t>Q31,</t>
  </si>
  <si>
    <t>登録エリア</t>
  </si>
  <si>
    <t>年代</t>
  </si>
  <si>
    <t>会員市町村</t>
  </si>
  <si>
    <t>回答月</t>
  </si>
  <si>
    <t>市町村</t>
  </si>
  <si>
    <t>6分類</t>
  </si>
  <si>
    <t>宿泊数（全体）</t>
  </si>
  <si>
    <t>宿泊数（県内）</t>
  </si>
  <si>
    <t>宿泊エリア（県内）</t>
  </si>
  <si>
    <t>宿泊エリア（県外）</t>
  </si>
  <si>
    <t>同行者</t>
  </si>
  <si>
    <t>訪問目的ALL</t>
  </si>
  <si>
    <t>福井県までの交通手段ALL</t>
  </si>
  <si>
    <t>福井県内での交通手段の満足度</t>
  </si>
  <si>
    <t>福井県内での交通手段の満足度の理由</t>
  </si>
  <si>
    <t>宿泊費</t>
  </si>
  <si>
    <t>交通費</t>
  </si>
  <si>
    <t>県内消費額</t>
  </si>
  <si>
    <t>エリア訪問回数</t>
  </si>
  <si>
    <t>情報収集ALL</t>
  </si>
  <si>
    <t>アンケート回答前に訪問した主な場所</t>
  </si>
  <si>
    <t>アンケート回答前に訪問した主な場所FA</t>
  </si>
  <si>
    <t>アンケート回答後に訪問する予定の主な場所</t>
  </si>
  <si>
    <t>アンケート回答後に訪問する予定の主な場所FA</t>
  </si>
  <si>
    <t>エリア総消費額</t>
  </si>
  <si>
    <t>満足度(商品・サービス)</t>
  </si>
  <si>
    <t>満足度(商品・サービス)の理由</t>
  </si>
  <si>
    <t>満足度(施設全体)</t>
  </si>
  <si>
    <t>満足度(施設全体)の理由</t>
  </si>
  <si>
    <t>不便さ</t>
  </si>
  <si>
    <t>不便さの内容</t>
  </si>
  <si>
    <t>休暇村越前三国</t>
  </si>
  <si>
    <t>トイレがきれい</t>
  </si>
  <si>
    <t>ご飯が美味しい</t>
  </si>
  <si>
    <t>蕎麦が美味しかった</t>
  </si>
  <si>
    <t>料理が美味しかった</t>
  </si>
  <si>
    <t>満足度</t>
    <rPh sb="0" eb="3">
      <t>マンゾクド</t>
    </rPh>
    <phoneticPr fontId="18"/>
  </si>
  <si>
    <t>設問変更</t>
    <rPh sb="0" eb="2">
      <t>セツモン</t>
    </rPh>
    <rPh sb="2" eb="4">
      <t>ヘンコウ</t>
    </rPh>
    <phoneticPr fontId="18"/>
  </si>
  <si>
    <t>・設問の変更にあわせて「raw」シートを修正</t>
    <rPh sb="1" eb="3">
      <t>セツモン</t>
    </rPh>
    <phoneticPr fontId="18"/>
  </si>
  <si>
    <t>・設問変更にあわせて「満足度(商品・サービス)」と「満足度(施設全体)」の2項目に分割・変更
・「満足度(商品・サービス)」＋「満足度(施設全体)」をスコア化した「総合満足度」項目を追加</t>
    <rPh sb="1" eb="3">
      <t>セツモン</t>
    </rPh>
    <rPh sb="3" eb="5">
      <t>ヘンコウ</t>
    </rPh>
    <rPh sb="38" eb="40">
      <t>コウモク</t>
    </rPh>
    <rPh sb="41" eb="43">
      <t>ブンカツ</t>
    </rPh>
    <rPh sb="44" eb="46">
      <t>ヘンコウ</t>
    </rPh>
    <rPh sb="78" eb="79">
      <t>カ</t>
    </rPh>
    <rPh sb="88" eb="90">
      <t>コウモク</t>
    </rPh>
    <phoneticPr fontId="18"/>
  </si>
  <si>
    <t>福井県までの交通手段</t>
    <phoneticPr fontId="18"/>
  </si>
  <si>
    <t>福井県内での交通手段</t>
    <rPh sb="3" eb="4">
      <t>ナイ</t>
    </rPh>
    <phoneticPr fontId="18"/>
  </si>
  <si>
    <t>・項目追加。※「同行者」シートを参考に作成
・MA複数回答者はまとめて「複数手段併用」として集計　※全回答者数から単一回答者数を引いた値</t>
    <rPh sb="1" eb="3">
      <t>コウモク</t>
    </rPh>
    <rPh sb="3" eb="5">
      <t>ツイカ</t>
    </rPh>
    <rPh sb="8" eb="11">
      <t>ドウコウシャ</t>
    </rPh>
    <rPh sb="16" eb="18">
      <t>サンコウ</t>
    </rPh>
    <rPh sb="19" eb="21">
      <t>サクセイ</t>
    </rPh>
    <rPh sb="25" eb="27">
      <t>フクスウ</t>
    </rPh>
    <rPh sb="27" eb="29">
      <t>カイトウ</t>
    </rPh>
    <rPh sb="29" eb="30">
      <t>シャ</t>
    </rPh>
    <rPh sb="36" eb="38">
      <t>フクスウ</t>
    </rPh>
    <rPh sb="38" eb="40">
      <t>シュダン</t>
    </rPh>
    <rPh sb="40" eb="42">
      <t>ヘイヨウ</t>
    </rPh>
    <rPh sb="46" eb="48">
      <t>シュウケイ</t>
    </rPh>
    <rPh sb="50" eb="51">
      <t>ゼン</t>
    </rPh>
    <rPh sb="51" eb="53">
      <t>カイトウ</t>
    </rPh>
    <rPh sb="53" eb="54">
      <t>シャ</t>
    </rPh>
    <rPh sb="54" eb="55">
      <t>スウ</t>
    </rPh>
    <rPh sb="57" eb="59">
      <t>タンイツ</t>
    </rPh>
    <rPh sb="59" eb="61">
      <t>カイトウ</t>
    </rPh>
    <rPh sb="61" eb="62">
      <t>シャ</t>
    </rPh>
    <rPh sb="62" eb="63">
      <t>スウ</t>
    </rPh>
    <rPh sb="64" eb="65">
      <t>ヒ</t>
    </rPh>
    <rPh sb="67" eb="68">
      <t>アタイ</t>
    </rPh>
    <phoneticPr fontId="18"/>
  </si>
  <si>
    <t>エリアマスタ／DMOマスタ変更</t>
    <rPh sb="13" eb="15">
      <t>ヘンコウ</t>
    </rPh>
    <phoneticPr fontId="18"/>
  </si>
  <si>
    <t>・マスタの変更にあわせて「施設コード」「回答数」「NPS」「【D】NPS」「【M】エリア」シートを修正</t>
    <rPh sb="5" eb="7">
      <t>ヘンコウ</t>
    </rPh>
    <rPh sb="20" eb="23">
      <t>カイトウスウ</t>
    </rPh>
    <rPh sb="49" eb="51">
      <t>シュウセイ</t>
    </rPh>
    <phoneticPr fontId="18"/>
  </si>
  <si>
    <t>川崎市宮前区</t>
  </si>
  <si>
    <t xml:space="preserve">まちあるき、都市散策
ドライブ・ツーリング
</t>
  </si>
  <si>
    <t xml:space="preserve">インターネット・アプリ
Twitter
Instagram
友人・知人
</t>
  </si>
  <si>
    <t xml:space="preserve">テーマパーク（遊園地、動物園、博物館など）
買い物、アウトレット
</t>
  </si>
  <si>
    <t>相模原市中央区</t>
  </si>
  <si>
    <t>施設が綺麗</t>
  </si>
  <si>
    <t>岸和田市</t>
  </si>
  <si>
    <t>道の駅越前たけふ</t>
  </si>
  <si>
    <t>交野市</t>
  </si>
  <si>
    <t>岡山市中区</t>
  </si>
  <si>
    <t>大阪市都島区</t>
  </si>
  <si>
    <t>横浜市南区</t>
  </si>
  <si>
    <t>四條畷市</t>
  </si>
  <si>
    <t xml:space="preserve">新聞・雑誌・ガイドブック
TV・ラジオ番組やCM
友人・知人
</t>
  </si>
  <si>
    <t xml:space="preserve">地元の美味しいものを食べる
花見や紅葉などの自然鑑賞
買い物、アウトレット
</t>
  </si>
  <si>
    <t>氷見市</t>
  </si>
  <si>
    <t xml:space="preserve">観光パンフレット・ポスター
観光連盟やDMOのHP
インターネット・アプリ
</t>
  </si>
  <si>
    <t>気比神宮</t>
  </si>
  <si>
    <t xml:space="preserve">観光展・物産展
宿泊施設
</t>
  </si>
  <si>
    <t xml:space="preserve">新聞・雑誌・ガイドブック
Twitter
Instagram
</t>
  </si>
  <si>
    <t>岡谷市</t>
  </si>
  <si>
    <t>通りがかり</t>
  </si>
  <si>
    <t xml:space="preserve">温泉や露天風呂
名所、旧跡の観光
テーマパーク（遊園地、動物園、博物館など）
</t>
  </si>
  <si>
    <t>大阪市生野区</t>
  </si>
  <si>
    <t>ホテル</t>
  </si>
  <si>
    <t>Googleマップ</t>
  </si>
  <si>
    <t xml:space="preserve">温泉や露天風呂
アウトドア（海水浴、釣り、登山など）
</t>
  </si>
  <si>
    <t xml:space="preserve">観光パンフレット・ポスター
インターネット・アプリ
Instagram
友人・知人
</t>
  </si>
  <si>
    <t>さいたま市浦和区</t>
  </si>
  <si>
    <t>愛西市</t>
  </si>
  <si>
    <t>2023年7月29日改修</t>
    <rPh sb="4" eb="5">
      <t>ネン</t>
    </rPh>
    <rPh sb="6" eb="7">
      <t>ガツ</t>
    </rPh>
    <rPh sb="9" eb="10">
      <t>ニチ</t>
    </rPh>
    <rPh sb="10" eb="12">
      <t>カイシュウ</t>
    </rPh>
    <phoneticPr fontId="18"/>
  </si>
  <si>
    <t>・7月以降に管理画面から変更されていた下記内容を反映
　└エリア「スーベニアショップ ラプトル エリア」を有効化
　└「熊川宿 エリア」「新庄 渓流の里 エリア」「湖上館パムコ（水月湖）エリア」にDMO「三方五湖DMO(株)」を紐づけ</t>
    <rPh sb="2" eb="5">
      <t>ガツイコウ</t>
    </rPh>
    <rPh sb="6" eb="8">
      <t>カンリ</t>
    </rPh>
    <rPh sb="8" eb="10">
      <t>ガメン</t>
    </rPh>
    <rPh sb="12" eb="14">
      <t>ヘンコウ</t>
    </rPh>
    <rPh sb="19" eb="21">
      <t>カキ</t>
    </rPh>
    <rPh sb="21" eb="23">
      <t>ナイヨウ</t>
    </rPh>
    <rPh sb="24" eb="26">
      <t>ハンエイ</t>
    </rPh>
    <rPh sb="53" eb="56">
      <t>ユウコウカ</t>
    </rPh>
    <rPh sb="114" eb="115">
      <t>ヒモ</t>
    </rPh>
    <phoneticPr fontId="18"/>
  </si>
  <si>
    <t>2023年8月7日改修</t>
    <rPh sb="4" eb="5">
      <t>ネン</t>
    </rPh>
    <rPh sb="6" eb="7">
      <t>ガツ</t>
    </rPh>
    <rPh sb="8" eb="9">
      <t>ニチ</t>
    </rPh>
    <rPh sb="9" eb="11">
      <t>カイシュウ</t>
    </rPh>
    <phoneticPr fontId="18"/>
  </si>
  <si>
    <t>北区</t>
  </si>
  <si>
    <t>亀山市</t>
  </si>
  <si>
    <t>恐竜博物館</t>
  </si>
  <si>
    <t>景色が綺麗</t>
  </si>
  <si>
    <t>習志野市</t>
  </si>
  <si>
    <t xml:space="preserve">花見や紅葉などの自然鑑賞
名所、旧跡の観光
買い物、アウトレット
</t>
  </si>
  <si>
    <t>津山市</t>
  </si>
  <si>
    <t xml:space="preserve">宿でのんびり過ごす
温泉や露天風呂
地元の美味しいものを食べる
花見や紅葉などの自然鑑賞
名所、旧跡の観光
ドライブ・ツーリング
</t>
  </si>
  <si>
    <t xml:space="preserve">宿でのんびり過ごす
地元の美味しいものを食べる
テーマパーク（遊園地、動物園、博物館など）
</t>
  </si>
  <si>
    <t>楽しかった</t>
  </si>
  <si>
    <t xml:space="preserve">温泉や露天風呂
テーマパーク（遊園地、動物園、博物館など）
買い物、アウトレット
</t>
  </si>
  <si>
    <t xml:space="preserve">宿泊施設
その他
</t>
  </si>
  <si>
    <t xml:space="preserve">温泉や露天風呂
地元の美味しいものを食べる
まちあるき、都市散策
ドライブ・ツーリング
</t>
  </si>
  <si>
    <t xml:space="preserve">地元の美味しいものを食べる
名所、旧跡の観光
テーマパーク（遊園地、動物園、博物館など）
まちあるき、都市散策
</t>
  </si>
  <si>
    <t>良かった</t>
  </si>
  <si>
    <t>川崎市高津区</t>
  </si>
  <si>
    <t xml:space="preserve">花見や紅葉などの自然鑑賞
名所、旧跡の観光
まちあるき、都市散策
</t>
  </si>
  <si>
    <t xml:space="preserve">TV・ラジオ番組やCM
その他
</t>
  </si>
  <si>
    <t>2023年8月10日改修</t>
    <rPh sb="4" eb="5">
      <t>ネン</t>
    </rPh>
    <rPh sb="6" eb="7">
      <t>ガツ</t>
    </rPh>
    <rPh sb="9" eb="10">
      <t>ニチ</t>
    </rPh>
    <rPh sb="10" eb="12">
      <t>カイシュウ</t>
    </rPh>
    <phoneticPr fontId="18"/>
  </si>
  <si>
    <t>表の項目追加</t>
    <rPh sb="0" eb="1">
      <t>ヒョウ</t>
    </rPh>
    <rPh sb="2" eb="6">
      <t>コウモクツイカ</t>
    </rPh>
    <phoneticPr fontId="18"/>
  </si>
  <si>
    <t>・満足度、消費額等 平均値をまとめて記載している表（グラフ上部に記載）に「通年」という項目を追加</t>
    <rPh sb="1" eb="4">
      <t>マンゾクド</t>
    </rPh>
    <rPh sb="5" eb="8">
      <t>ショウヒガク</t>
    </rPh>
    <rPh sb="8" eb="9">
      <t>ナド</t>
    </rPh>
    <rPh sb="10" eb="12">
      <t>ヘイキン</t>
    </rPh>
    <rPh sb="12" eb="13">
      <t>チ</t>
    </rPh>
    <rPh sb="18" eb="20">
      <t>キサイ</t>
    </rPh>
    <rPh sb="24" eb="25">
      <t>ヒョウ</t>
    </rPh>
    <rPh sb="29" eb="31">
      <t>ジョウブ</t>
    </rPh>
    <rPh sb="32" eb="34">
      <t>キサイ</t>
    </rPh>
    <rPh sb="37" eb="39">
      <t>ツウネン</t>
    </rPh>
    <rPh sb="43" eb="45">
      <t>コウモク</t>
    </rPh>
    <rPh sb="46" eb="48">
      <t>ツイカ</t>
    </rPh>
    <phoneticPr fontId="18"/>
  </si>
  <si>
    <t xml:space="preserve">地元の美味しいものを食べる
名所、旧跡の観光
テーマパーク（遊園地、動物園、博物館など）
各種体験（手作り、果物狩りなど）
</t>
  </si>
  <si>
    <t xml:space="preserve">観光展・物産展
観光パンフレット・ポスター
観光連盟やDMOのHP
インターネット・アプリ
</t>
  </si>
  <si>
    <t>さいたま市北区</t>
  </si>
  <si>
    <t>蒲生郡</t>
  </si>
  <si>
    <t>熊谷市</t>
  </si>
  <si>
    <t xml:space="preserve">温泉や露天風呂
地元の美味しいものを食べる
花見や紅葉などの自然鑑賞
名所、旧跡の観光
テーマパーク（遊園地、動物園、博物館など）
</t>
  </si>
  <si>
    <t xml:space="preserve">花見や紅葉などの自然鑑賞
名所、旧跡の観光
ドライブ・ツーリング
</t>
  </si>
  <si>
    <t xml:space="preserve">宿でのんびり過ごす
温泉や露天風呂
地元の美味しいものを食べる
花見や紅葉などの自然鑑賞
名所、旧跡の観光
テーマパーク（遊園地、動物園、博物館など）
まちあるき、都市散策
</t>
  </si>
  <si>
    <t>2023年10月2日改修</t>
    <rPh sb="4" eb="5">
      <t>ネン</t>
    </rPh>
    <rPh sb="7" eb="8">
      <t>ガツ</t>
    </rPh>
    <rPh sb="9" eb="10">
      <t>ニチ</t>
    </rPh>
    <rPh sb="10" eb="12">
      <t>カイシュウ</t>
    </rPh>
    <phoneticPr fontId="18"/>
  </si>
  <si>
    <t>「道の駅「三方五湖」  エリア」</t>
    <phoneticPr fontId="18"/>
  </si>
  <si>
    <t>・管理画面マスタとcsvデータの不一致（半角スペース数の相違）の修正対応</t>
    <rPh sb="1" eb="3">
      <t>カンリ</t>
    </rPh>
    <rPh sb="3" eb="5">
      <t>ガメン</t>
    </rPh>
    <rPh sb="16" eb="19">
      <t>フイッチ</t>
    </rPh>
    <rPh sb="20" eb="22">
      <t>ハンカク</t>
    </rPh>
    <rPh sb="26" eb="27">
      <t>カズ</t>
    </rPh>
    <rPh sb="28" eb="30">
      <t>ソウイ</t>
    </rPh>
    <rPh sb="32" eb="34">
      <t>シュウセイ</t>
    </rPh>
    <rPh sb="34" eb="36">
      <t>タイオウ</t>
    </rPh>
    <phoneticPr fontId="18"/>
  </si>
  <si>
    <t>・エリアID順→エリア番号順に並び替え　※DMO版には影響ないがALL版との整合性のため対応</t>
    <rPh sb="6" eb="7">
      <t>ジュン</t>
    </rPh>
    <rPh sb="11" eb="13">
      <t>バンゴウ</t>
    </rPh>
    <rPh sb="13" eb="14">
      <t>ジュン</t>
    </rPh>
    <rPh sb="15" eb="16">
      <t>ナラ</t>
    </rPh>
    <rPh sb="17" eb="18">
      <t>カ</t>
    </rPh>
    <rPh sb="24" eb="25">
      <t>バン</t>
    </rPh>
    <rPh sb="27" eb="29">
      <t>エイキョウ</t>
    </rPh>
    <rPh sb="35" eb="36">
      <t>バン</t>
    </rPh>
    <rPh sb="38" eb="41">
      <t>セイゴウセイ</t>
    </rPh>
    <rPh sb="44" eb="46">
      <t>タイオウ</t>
    </rPh>
    <phoneticPr fontId="18"/>
  </si>
  <si>
    <t>エリア順変更</t>
    <rPh sb="3" eb="4">
      <t>ジュン</t>
    </rPh>
    <rPh sb="4" eb="6">
      <t>ヘンコウ</t>
    </rPh>
    <phoneticPr fontId="18"/>
  </si>
  <si>
    <t>2023年10月3日改修</t>
    <rPh sb="4" eb="5">
      <t>ネン</t>
    </rPh>
    <rPh sb="7" eb="8">
      <t>ガツ</t>
    </rPh>
    <rPh sb="9" eb="10">
      <t>ニチ</t>
    </rPh>
    <rPh sb="10" eb="12">
      <t>カイシュウ</t>
    </rPh>
    <phoneticPr fontId="18"/>
  </si>
  <si>
    <t>rawデータ「回答施設」項目削除</t>
    <rPh sb="7" eb="9">
      <t>カイトウ</t>
    </rPh>
    <rPh sb="9" eb="11">
      <t>シセツ</t>
    </rPh>
    <rPh sb="12" eb="16">
      <t>コウモクサクジョ</t>
    </rPh>
    <phoneticPr fontId="18"/>
  </si>
  <si>
    <t>・rawデータのO列「回答施設」項目削除（本来開示しない項目のため）</t>
    <rPh sb="9" eb="10">
      <t>レツ</t>
    </rPh>
    <rPh sb="11" eb="15">
      <t>カイトウシセツ</t>
    </rPh>
    <rPh sb="16" eb="20">
      <t>コウモクサクジョ</t>
    </rPh>
    <rPh sb="21" eb="23">
      <t>ホンライ</t>
    </rPh>
    <rPh sb="23" eb="25">
      <t>カイジ</t>
    </rPh>
    <rPh sb="28" eb="30">
      <t>コウモク</t>
    </rPh>
    <phoneticPr fontId="18"/>
  </si>
  <si>
    <t xml:space="preserve">宿でのんびり過ごす
温泉や露天風呂
地元の美味しいものを食べる
花見や紅葉などの自然鑑賞
テーマパーク（遊園地、動物園、博物館など）
</t>
  </si>
  <si>
    <t xml:space="preserve">温泉や露天風呂
地元の美味しいものを食べる
名所、旧跡の観光
テーマパーク（遊園地、動物園、博物館など）
買い物、アウトレット
まちあるき、都市散策
</t>
  </si>
  <si>
    <t xml:space="preserve">温泉や露天風呂
地元の美味しいものを食べる
花見や紅葉などの自然鑑賞
買い物、アウトレット
</t>
  </si>
  <si>
    <t>上記に同じ</t>
  </si>
  <si>
    <t xml:space="preserve">花見や紅葉などの自然鑑賞
友人・親戚を尋ねる
</t>
  </si>
  <si>
    <t>自由度が高い</t>
  </si>
  <si>
    <t>名称（rawデータから自動更新）</t>
  </si>
  <si>
    <t>宿泊費</t>
    <rPh sb="0" eb="3">
      <t>シュクハクヒ</t>
    </rPh>
    <phoneticPr fontId="20"/>
  </si>
  <si>
    <t>交通費</t>
    <phoneticPr fontId="20"/>
  </si>
  <si>
    <t>平均交通費</t>
    <rPh sb="0" eb="2">
      <t>ヘイキン</t>
    </rPh>
    <phoneticPr fontId="18"/>
  </si>
  <si>
    <t>平均宿泊費</t>
    <rPh sb="0" eb="2">
      <t>ヘイキン</t>
    </rPh>
    <rPh sb="2" eb="4">
      <t>シュクハク</t>
    </rPh>
    <phoneticPr fontId="18"/>
  </si>
  <si>
    <t>平均県内消費額</t>
    <rPh sb="0" eb="2">
      <t>ヘイキン</t>
    </rPh>
    <rPh sb="2" eb="7">
      <t>ケンナイショウヒガク</t>
    </rPh>
    <phoneticPr fontId="18"/>
  </si>
  <si>
    <t>エリア総消費額</t>
    <rPh sb="3" eb="4">
      <t>ソウ</t>
    </rPh>
    <rPh sb="4" eb="7">
      <t>ショウヒガク</t>
    </rPh>
    <phoneticPr fontId="20"/>
  </si>
  <si>
    <t>平均エリア総消費額</t>
    <rPh sb="0" eb="2">
      <t>ヘイキン</t>
    </rPh>
    <phoneticPr fontId="18"/>
  </si>
  <si>
    <t>満足度(商品・サービス)</t>
    <rPh sb="0" eb="3">
      <t>マンゾクド</t>
    </rPh>
    <rPh sb="4" eb="6">
      <t>ショウヒン</t>
    </rPh>
    <phoneticPr fontId="20"/>
  </si>
  <si>
    <t>満足度スコア</t>
    <rPh sb="0" eb="3">
      <t>マンゾクド</t>
    </rPh>
    <phoneticPr fontId="18"/>
  </si>
  <si>
    <t>満足度(施設全体)</t>
    <rPh sb="0" eb="3">
      <t>マンゾクド</t>
    </rPh>
    <rPh sb="4" eb="6">
      <t>シセツ</t>
    </rPh>
    <rPh sb="6" eb="8">
      <t>ゼンタイ</t>
    </rPh>
    <phoneticPr fontId="20"/>
  </si>
  <si>
    <t>同行者</t>
    <phoneticPr fontId="20"/>
  </si>
  <si>
    <t xml:space="preserve">複数手段併用
</t>
  </si>
  <si>
    <t>エリア訪問回数</t>
    <rPh sb="3" eb="7">
      <t>ホウモンカイスウ</t>
    </rPh>
    <phoneticPr fontId="20"/>
  </si>
  <si>
    <t>問わない</t>
    <rPh sb="0" eb="1">
      <t>ト</t>
    </rPh>
    <phoneticPr fontId="18"/>
  </si>
  <si>
    <t>平均訪問回数</t>
    <rPh sb="0" eb="2">
      <t>ヘイキン</t>
    </rPh>
    <rPh sb="2" eb="6">
      <t>ホウモンカイスウ</t>
    </rPh>
    <phoneticPr fontId="18"/>
  </si>
  <si>
    <t>福井県外</t>
    <rPh sb="0" eb="3">
      <t>フクイケン</t>
    </rPh>
    <rPh sb="3" eb="4">
      <t>ソト</t>
    </rPh>
    <phoneticPr fontId="18"/>
  </si>
  <si>
    <t>リピート率</t>
    <rPh sb="4" eb="5">
      <t>リツ</t>
    </rPh>
    <phoneticPr fontId="18"/>
  </si>
  <si>
    <t>＜全体（居住地関係なし）＞</t>
    <rPh sb="1" eb="3">
      <t>ゼンタイ</t>
    </rPh>
    <rPh sb="4" eb="7">
      <t>キョジュウチ</t>
    </rPh>
    <rPh sb="7" eb="9">
      <t>カンケイ</t>
    </rPh>
    <phoneticPr fontId="18"/>
  </si>
  <si>
    <t>＜福井県居住者＞</t>
    <rPh sb="1" eb="4">
      <t>フクイケン</t>
    </rPh>
    <rPh sb="4" eb="7">
      <t>キョジュウシャ</t>
    </rPh>
    <phoneticPr fontId="18"/>
  </si>
  <si>
    <t>＜福井県外居住者＞</t>
    <rPh sb="1" eb="4">
      <t>フクイケン</t>
    </rPh>
    <rPh sb="4" eb="5">
      <t>ソト</t>
    </rPh>
    <rPh sb="5" eb="8">
      <t>キョジュウシャ</t>
    </rPh>
    <phoneticPr fontId="18"/>
  </si>
  <si>
    <t>&lt;全体の推移&gt;</t>
    <rPh sb="1" eb="3">
      <t>ゼンタイ</t>
    </rPh>
    <rPh sb="4" eb="6">
      <t>スイイ</t>
    </rPh>
    <phoneticPr fontId="18"/>
  </si>
  <si>
    <t>宿泊数（県内）</t>
    <rPh sb="0" eb="3">
      <t>シュクハクスウ</t>
    </rPh>
    <rPh sb="4" eb="6">
      <t>ケンナイ</t>
    </rPh>
    <phoneticPr fontId="20"/>
  </si>
  <si>
    <t>平均宿泊回数</t>
    <rPh sb="0" eb="2">
      <t>ヘイキン</t>
    </rPh>
    <phoneticPr fontId="18"/>
  </si>
  <si>
    <t>回答月</t>
    <rPh sb="0" eb="3">
      <t>カイトウツキ</t>
    </rPh>
    <phoneticPr fontId="20"/>
  </si>
  <si>
    <t>都道府県</t>
    <rPh sb="0" eb="4">
      <t>トドウフケン</t>
    </rPh>
    <phoneticPr fontId="20"/>
  </si>
  <si>
    <t>全体</t>
    <rPh sb="0" eb="2">
      <t>ゼンタイ</t>
    </rPh>
    <phoneticPr fontId="20"/>
  </si>
  <si>
    <t>市町村</t>
    <rPh sb="0" eb="3">
      <t>シチョウソン</t>
    </rPh>
    <phoneticPr fontId="20"/>
  </si>
  <si>
    <t>回答数1以上の抽出</t>
    <rPh sb="0" eb="3">
      <t>カイトウスウ</t>
    </rPh>
    <rPh sb="4" eb="6">
      <t>イジョウ</t>
    </rPh>
    <rPh sb="7" eb="9">
      <t>チュウシュツ</t>
    </rPh>
    <phoneticPr fontId="20"/>
  </si>
  <si>
    <t>Rank</t>
    <phoneticPr fontId="20"/>
  </si>
  <si>
    <t>Rank</t>
  </si>
  <si>
    <t>タイの確認</t>
    <rPh sb="3" eb="5">
      <t>カクニン</t>
    </rPh>
    <phoneticPr fontId="20"/>
  </si>
  <si>
    <t>順位</t>
    <rPh sb="0" eb="2">
      <t>ジュンイ</t>
    </rPh>
    <phoneticPr fontId="18"/>
  </si>
  <si>
    <t>場所</t>
    <rPh sb="0" eb="2">
      <t>バショ</t>
    </rPh>
    <phoneticPr fontId="20"/>
  </si>
  <si>
    <t>その他</t>
    <rPh sb="2" eb="3">
      <t>タ</t>
    </rPh>
    <phoneticPr fontId="20"/>
  </si>
  <si>
    <t>合計</t>
    <rPh sb="0" eb="2">
      <t>ゴウケイ</t>
    </rPh>
    <phoneticPr fontId="20"/>
  </si>
  <si>
    <t>性別</t>
    <rPh sb="0" eb="2">
      <t>セイベツ</t>
    </rPh>
    <phoneticPr fontId="18"/>
  </si>
  <si>
    <t>年代</t>
    <rPh sb="0" eb="2">
      <t>ネンダイ</t>
    </rPh>
    <phoneticPr fontId="18"/>
  </si>
  <si>
    <t>男</t>
    <rPh sb="0" eb="1">
      <t>オトコ</t>
    </rPh>
    <phoneticPr fontId="18"/>
  </si>
  <si>
    <t>女</t>
    <rPh sb="0" eb="1">
      <t>オンナ</t>
    </rPh>
    <phoneticPr fontId="18"/>
  </si>
  <si>
    <t>その他</t>
    <rPh sb="2" eb="3">
      <t>タ</t>
    </rPh>
    <phoneticPr fontId="18"/>
  </si>
  <si>
    <t>&lt;&gt;</t>
  </si>
  <si>
    <t>無回答</t>
    <rPh sb="0" eb="3">
      <t>ムカイトウ</t>
    </rPh>
    <phoneticPr fontId="18"/>
  </si>
  <si>
    <t>10代以下</t>
  </si>
  <si>
    <t>80代以上</t>
  </si>
  <si>
    <t>男・10代以下</t>
  </si>
  <si>
    <t>男・20代</t>
  </si>
  <si>
    <t>男・30代</t>
  </si>
  <si>
    <t>男・40代</t>
  </si>
  <si>
    <t>男・50代</t>
  </si>
  <si>
    <t>男・60代</t>
  </si>
  <si>
    <t>男・70代</t>
  </si>
  <si>
    <t>男・80代以上</t>
  </si>
  <si>
    <t>女・10代以下</t>
  </si>
  <si>
    <t>女・20代</t>
  </si>
  <si>
    <t>女・30代</t>
  </si>
  <si>
    <t>女・40代</t>
  </si>
  <si>
    <t>女・50代</t>
  </si>
  <si>
    <t>女・60代</t>
  </si>
  <si>
    <t>女・70代</t>
  </si>
  <si>
    <t>女・80代以上</t>
  </si>
  <si>
    <t>その他・&lt;&gt;</t>
  </si>
  <si>
    <t>無回答・&lt;&gt;</t>
  </si>
  <si>
    <t>その他・無回答</t>
    <rPh sb="2" eb="3">
      <t>タ</t>
    </rPh>
    <rPh sb="4" eb="7">
      <t>ムカイトウ</t>
    </rPh>
    <phoneticPr fontId="18"/>
  </si>
  <si>
    <t>（以下計算）</t>
    <rPh sb="1" eb="3">
      <t>イカ</t>
    </rPh>
    <rPh sb="3" eb="5">
      <t>ケイサン</t>
    </rPh>
    <phoneticPr fontId="18"/>
  </si>
  <si>
    <t>ウェイト付き順位</t>
    <rPh sb="4" eb="5">
      <t>ツ</t>
    </rPh>
    <rPh sb="6" eb="8">
      <t>ジュンイ</t>
    </rPh>
    <phoneticPr fontId="18"/>
  </si>
  <si>
    <t>回答エリア</t>
    <rPh sb="0" eb="2">
      <t>カイトウ</t>
    </rPh>
    <phoneticPr fontId="20"/>
  </si>
  <si>
    <t>-</t>
  </si>
  <si>
    <t>↑X位置/↓Y位置決定</t>
    <rPh sb="2" eb="4">
      <t>イチ</t>
    </rPh>
    <rPh sb="7" eb="9">
      <t>イチ</t>
    </rPh>
    <rPh sb="9" eb="11">
      <t>ケッテイ</t>
    </rPh>
    <phoneticPr fontId="18"/>
  </si>
  <si>
    <t>Wait Rank</t>
    <phoneticPr fontId="18"/>
  </si>
  <si>
    <t>（順位MAX）</t>
    <rPh sb="1" eb="3">
      <t>ジュンイ</t>
    </rPh>
    <phoneticPr fontId="18"/>
  </si>
  <si>
    <t>アンケート回答前に訪問した主な場所</t>
    <rPh sb="5" eb="7">
      <t>カイトウ</t>
    </rPh>
    <rPh sb="7" eb="8">
      <t>マエ</t>
    </rPh>
    <rPh sb="9" eb="11">
      <t>ホウモン</t>
    </rPh>
    <rPh sb="13" eb="14">
      <t>オモ</t>
    </rPh>
    <rPh sb="15" eb="17">
      <t>バショ</t>
    </rPh>
    <phoneticPr fontId="20"/>
  </si>
  <si>
    <t>アンケート回答後に訪問する予定の主な場所</t>
    <rPh sb="5" eb="7">
      <t>カイトウ</t>
    </rPh>
    <rPh sb="7" eb="8">
      <t>ゴ</t>
    </rPh>
    <rPh sb="9" eb="11">
      <t>ホウモン</t>
    </rPh>
    <rPh sb="13" eb="15">
      <t>ヨテイ</t>
    </rPh>
    <rPh sb="16" eb="17">
      <t>オモ</t>
    </rPh>
    <rPh sb="18" eb="20">
      <t>バショ</t>
    </rPh>
    <phoneticPr fontId="20"/>
  </si>
  <si>
    <t>市町（rawデータから自動更新）</t>
  </si>
  <si>
    <t>6分類（rawデータから自動更新）</t>
  </si>
  <si>
    <t>DMO（rawデータから自動更新）</t>
  </si>
  <si>
    <t>01</t>
  </si>
  <si>
    <t>02</t>
  </si>
  <si>
    <t>03</t>
  </si>
  <si>
    <t>04</t>
  </si>
  <si>
    <t>05</t>
  </si>
  <si>
    <t>06</t>
  </si>
  <si>
    <t>07</t>
  </si>
  <si>
    <t>08</t>
  </si>
  <si>
    <t>09</t>
  </si>
  <si>
    <t>10</t>
  </si>
  <si>
    <t>11</t>
  </si>
  <si>
    <t>13</t>
  </si>
  <si>
    <t>14</t>
  </si>
  <si>
    <t>15</t>
  </si>
  <si>
    <t>16</t>
  </si>
  <si>
    <t>17</t>
  </si>
  <si>
    <t>19</t>
  </si>
  <si>
    <t>20</t>
  </si>
  <si>
    <t>21</t>
  </si>
  <si>
    <t>22</t>
  </si>
  <si>
    <t>23</t>
  </si>
  <si>
    <t>6分類</t>
    <rPh sb="1" eb="3">
      <t>ブンルイ</t>
    </rPh>
    <phoneticPr fontId="18"/>
  </si>
  <si>
    <t>集計タイプ</t>
    <rPh sb="0" eb="2">
      <t>シュウケイ</t>
    </rPh>
    <phoneticPr fontId="18"/>
  </si>
  <si>
    <t>集計区分</t>
    <rPh sb="0" eb="2">
      <t>シュウケイ</t>
    </rPh>
    <rPh sb="2" eb="4">
      <t>クブン</t>
    </rPh>
    <phoneticPr fontId="20"/>
  </si>
  <si>
    <t>集計対象</t>
    <rPh sb="0" eb="2">
      <t>シュウケイ</t>
    </rPh>
    <rPh sb="2" eb="4">
      <t>タイショウ</t>
    </rPh>
    <phoneticPr fontId="20"/>
  </si>
  <si>
    <t>通年</t>
  </si>
  <si>
    <t>回答エリア2</t>
    <phoneticPr fontId="18"/>
  </si>
  <si>
    <t>DMO（手入力）</t>
    <rPh sb="4" eb="7">
      <t>テニュウリョク</t>
    </rPh>
    <phoneticPr fontId="19"/>
  </si>
  <si>
    <t>ID（手入力）</t>
    <phoneticPr fontId="19"/>
  </si>
  <si>
    <t>　</t>
    <phoneticPr fontId="18"/>
  </si>
  <si>
    <t>集計区分</t>
  </si>
  <si>
    <t>総合満足度</t>
  </si>
  <si>
    <t>回答数</t>
  </si>
  <si>
    <t>合計</t>
  </si>
  <si>
    <t>総合満足度スコア</t>
  </si>
  <si>
    <t>見出し用</t>
    <rPh sb="0" eb="2">
      <t>ミダ</t>
    </rPh>
    <rPh sb="3" eb="4">
      <t>ヨウ</t>
    </rPh>
    <phoneticPr fontId="18"/>
  </si>
  <si>
    <t>一般社団法人 越前町観光連盟（DMO ECHIZEN）</t>
  </si>
  <si>
    <t>（一財）いけだ農村観光公社</t>
  </si>
  <si>
    <t>桜が綺麗</t>
  </si>
  <si>
    <t>2024年9月1日改修</t>
    <rPh sb="4" eb="5">
      <t>ネン</t>
    </rPh>
    <rPh sb="6" eb="7">
      <t>ガツ</t>
    </rPh>
    <rPh sb="8" eb="9">
      <t>ニチ</t>
    </rPh>
    <rPh sb="9" eb="11">
      <t>カイシュウ</t>
    </rPh>
    <phoneticPr fontId="18"/>
  </si>
  <si>
    <t>他の金額平均と併せて、「使わない（＝０）」の回答を含めて平均値を求める方に統一</t>
    <phoneticPr fontId="18"/>
  </si>
  <si>
    <t>エリアマスタ変更</t>
    <rPh sb="6" eb="8">
      <t>ヘンコウ</t>
    </rPh>
    <phoneticPr fontId="18"/>
  </si>
  <si>
    <t>マクロにより、保存時のrawシートのデータを元にエリアマスタを更新する方法に変更（施設名の不整合防止対策）
DMOマスタについてはrawシートから順番が決定できないため現時点では手入力のままとした</t>
    <rPh sb="7" eb="10">
      <t>ホゾンジ</t>
    </rPh>
    <rPh sb="22" eb="23">
      <t>モト</t>
    </rPh>
    <rPh sb="31" eb="33">
      <t>コウシン</t>
    </rPh>
    <rPh sb="35" eb="37">
      <t>ホウホウ</t>
    </rPh>
    <rPh sb="38" eb="40">
      <t>ヘンコウ</t>
    </rPh>
    <rPh sb="41" eb="44">
      <t>シセツメイ</t>
    </rPh>
    <rPh sb="45" eb="48">
      <t>フセイゴウ</t>
    </rPh>
    <rPh sb="48" eb="50">
      <t>ボウシ</t>
    </rPh>
    <rPh sb="50" eb="52">
      <t>タイサク</t>
    </rPh>
    <rPh sb="73" eb="75">
      <t>ジュンバン</t>
    </rPh>
    <rPh sb="76" eb="78">
      <t>ケッテイ</t>
    </rPh>
    <rPh sb="84" eb="87">
      <t>ゲンジテン</t>
    </rPh>
    <rPh sb="89" eb="92">
      <t>テニュウリョク</t>
    </rPh>
    <phoneticPr fontId="18"/>
  </si>
  <si>
    <t>ALL版とDMO版のファイルを統合</t>
    <rPh sb="3" eb="4">
      <t>バン</t>
    </rPh>
    <rPh sb="8" eb="9">
      <t>バン</t>
    </rPh>
    <rPh sb="15" eb="17">
      <t>トウゴウ</t>
    </rPh>
    <phoneticPr fontId="18"/>
  </si>
  <si>
    <t>数式</t>
    <rPh sb="0" eb="2">
      <t>スウシキ</t>
    </rPh>
    <phoneticPr fontId="18"/>
  </si>
  <si>
    <t>数式処理の高速化のため、他シートデータの参照方法、マッチ方法を変更</t>
    <rPh sb="0" eb="2">
      <t>スウシキ</t>
    </rPh>
    <rPh sb="2" eb="4">
      <t>ショリ</t>
    </rPh>
    <rPh sb="5" eb="8">
      <t>コウソクカ</t>
    </rPh>
    <rPh sb="12" eb="13">
      <t>タ</t>
    </rPh>
    <rPh sb="20" eb="22">
      <t>サンショウ</t>
    </rPh>
    <rPh sb="22" eb="24">
      <t>ホウホウ</t>
    </rPh>
    <rPh sb="28" eb="30">
      <t>ホウホウ</t>
    </rPh>
    <rPh sb="31" eb="33">
      <t>ヘンコウ</t>
    </rPh>
    <phoneticPr fontId="18"/>
  </si>
  <si>
    <t>エリアマスタのマクロ処理と同時に、数式が使用する参照範囲の多くを範囲限定した名前定義に変更</t>
    <rPh sb="10" eb="12">
      <t>ショリ</t>
    </rPh>
    <rPh sb="13" eb="15">
      <t>ドウジ</t>
    </rPh>
    <rPh sb="17" eb="19">
      <t>スウシキ</t>
    </rPh>
    <rPh sb="20" eb="22">
      <t>シヨウ</t>
    </rPh>
    <rPh sb="24" eb="26">
      <t>サンショウ</t>
    </rPh>
    <rPh sb="26" eb="28">
      <t>ハンイ</t>
    </rPh>
    <rPh sb="29" eb="30">
      <t>オオ</t>
    </rPh>
    <rPh sb="32" eb="34">
      <t>ハンイ</t>
    </rPh>
    <rPh sb="34" eb="36">
      <t>ゲンテイ</t>
    </rPh>
    <rPh sb="38" eb="40">
      <t>ナマエ</t>
    </rPh>
    <rPh sb="40" eb="42">
      <t>テイギ</t>
    </rPh>
    <rPh sb="43" eb="45">
      <t>ヘンコウ</t>
    </rPh>
    <phoneticPr fontId="18"/>
  </si>
  <si>
    <t>宿泊数</t>
    <rPh sb="0" eb="3">
      <t>シュクハクスウ</t>
    </rPh>
    <phoneticPr fontId="18"/>
  </si>
  <si>
    <t>居住地、エリア訪問前（後）周遊場所</t>
    <rPh sb="0" eb="3">
      <t>キョジュウチ</t>
    </rPh>
    <rPh sb="7" eb="9">
      <t>ホウモン</t>
    </rPh>
    <rPh sb="9" eb="10">
      <t>ゼン</t>
    </rPh>
    <rPh sb="11" eb="12">
      <t>ゴ</t>
    </rPh>
    <rPh sb="13" eb="15">
      <t>シュウユウ</t>
    </rPh>
    <rPh sb="15" eb="17">
      <t>バショ</t>
    </rPh>
    <phoneticPr fontId="18"/>
  </si>
  <si>
    <t>保存のタイミングでに自ファイルを「読み取り専用」とし、意図しない変更＆保存が発生しづらいように変更</t>
    <rPh sb="0" eb="2">
      <t>ホゾン</t>
    </rPh>
    <rPh sb="10" eb="11">
      <t>ジ</t>
    </rPh>
    <rPh sb="17" eb="18">
      <t>ヨ</t>
    </rPh>
    <rPh sb="19" eb="20">
      <t>ト</t>
    </rPh>
    <rPh sb="21" eb="23">
      <t>センヨウ</t>
    </rPh>
    <rPh sb="27" eb="29">
      <t>イト</t>
    </rPh>
    <rPh sb="32" eb="34">
      <t>ヘンコウ</t>
    </rPh>
    <rPh sb="35" eb="37">
      <t>ホゾン</t>
    </rPh>
    <rPh sb="38" eb="40">
      <t>ハッセイ</t>
    </rPh>
    <rPh sb="47" eb="49">
      <t>ヘンコウ</t>
    </rPh>
    <phoneticPr fontId="18"/>
  </si>
  <si>
    <t>計算用範囲とグラフ・数表完成物の範囲について、左右を反転。左側に完成物が来るように変更</t>
    <rPh sb="0" eb="3">
      <t>ケイサンヨウ</t>
    </rPh>
    <rPh sb="3" eb="5">
      <t>ハンイ</t>
    </rPh>
    <rPh sb="10" eb="12">
      <t>スウヒョウ</t>
    </rPh>
    <rPh sb="12" eb="14">
      <t>カンセイ</t>
    </rPh>
    <rPh sb="14" eb="15">
      <t>ブツ</t>
    </rPh>
    <rPh sb="16" eb="18">
      <t>ハンイ</t>
    </rPh>
    <rPh sb="23" eb="25">
      <t>サユウ</t>
    </rPh>
    <rPh sb="26" eb="28">
      <t>ハンテン</t>
    </rPh>
    <rPh sb="29" eb="31">
      <t>ヒダリガワ</t>
    </rPh>
    <rPh sb="32" eb="34">
      <t>カンセイ</t>
    </rPh>
    <rPh sb="34" eb="35">
      <t>ブツ</t>
    </rPh>
    <rPh sb="36" eb="37">
      <t>ク</t>
    </rPh>
    <rPh sb="41" eb="43">
      <t>ヘンコウ</t>
    </rPh>
    <phoneticPr fontId="18"/>
  </si>
  <si>
    <t>順位の最大表示"順位"を調整できるように変更</t>
    <rPh sb="0" eb="2">
      <t>ジュンイ</t>
    </rPh>
    <rPh sb="3" eb="5">
      <t>サイダイ</t>
    </rPh>
    <rPh sb="5" eb="7">
      <t>ヒョウジ</t>
    </rPh>
    <rPh sb="8" eb="10">
      <t>ジュンイ</t>
    </rPh>
    <rPh sb="12" eb="14">
      <t>チョウセイ</t>
    </rPh>
    <rPh sb="20" eb="22">
      <t>ヘンコウ</t>
    </rPh>
    <phoneticPr fontId="18"/>
  </si>
  <si>
    <t>施設コード</t>
  </si>
  <si>
    <t>集計種別とエリアの選択をリスト化、統合</t>
    <rPh sb="0" eb="2">
      <t>シュウケイ</t>
    </rPh>
    <rPh sb="2" eb="4">
      <t>シュベツ</t>
    </rPh>
    <rPh sb="9" eb="11">
      <t>センタク</t>
    </rPh>
    <rPh sb="15" eb="16">
      <t>カ</t>
    </rPh>
    <rPh sb="17" eb="19">
      <t>トウゴウ</t>
    </rPh>
    <phoneticPr fontId="18"/>
  </si>
  <si>
    <t>宿泊数シートに平均宿泊数を追加。宿泊回数マスタの追加</t>
    <rPh sb="0" eb="3">
      <t>シュクハクスウ</t>
    </rPh>
    <rPh sb="7" eb="9">
      <t>ヘイキン</t>
    </rPh>
    <rPh sb="9" eb="12">
      <t>シュクハクスウ</t>
    </rPh>
    <rPh sb="13" eb="15">
      <t>ツイカ</t>
    </rPh>
    <rPh sb="16" eb="18">
      <t>シュクハク</t>
    </rPh>
    <rPh sb="18" eb="20">
      <t>カイスウ</t>
    </rPh>
    <rPh sb="24" eb="26">
      <t>ツイカ</t>
    </rPh>
    <phoneticPr fontId="18"/>
  </si>
  <si>
    <t>【D】NPS</t>
  </si>
  <si>
    <t>エリアの登場順をエリアマスタに合わせた</t>
    <rPh sb="4" eb="7">
      <t>トウジョウジュン</t>
    </rPh>
    <rPh sb="15" eb="16">
      <t>ア</t>
    </rPh>
    <phoneticPr fontId="18"/>
  </si>
  <si>
    <t>ファイル全体</t>
    <rPh sb="4" eb="6">
      <t>ゼンタイ</t>
    </rPh>
    <phoneticPr fontId="18"/>
  </si>
  <si>
    <t>図表のサイズ位置を調整。ページ区切りの上に位置しないように配置</t>
    <rPh sb="0" eb="2">
      <t>ズヒョウ</t>
    </rPh>
    <rPh sb="6" eb="8">
      <t>イチ</t>
    </rPh>
    <rPh sb="9" eb="11">
      <t>チョウセイ</t>
    </rPh>
    <rPh sb="15" eb="17">
      <t>クギ</t>
    </rPh>
    <rPh sb="19" eb="20">
      <t>ウエ</t>
    </rPh>
    <rPh sb="21" eb="23">
      <t>イチ</t>
    </rPh>
    <rPh sb="29" eb="31">
      <t>ハイチ</t>
    </rPh>
    <phoneticPr fontId="18"/>
  </si>
  <si>
    <t>データ更新方法</t>
    <rPh sb="3" eb="5">
      <t>コウシン</t>
    </rPh>
    <rPh sb="5" eb="7">
      <t>ホウホウ</t>
    </rPh>
    <phoneticPr fontId="18"/>
  </si>
  <si>
    <t>上記変更により、データ更新方法は、
　「読み取り専用」の解除
　rawシートへの最新データ追加
　エリアマスタでのDMOデータ更新
　ファイル保存
のみとなる</t>
    <rPh sb="0" eb="2">
      <t>ジョウキ</t>
    </rPh>
    <rPh sb="2" eb="4">
      <t>ヘンコウ</t>
    </rPh>
    <rPh sb="11" eb="13">
      <t>コウシン</t>
    </rPh>
    <rPh sb="13" eb="15">
      <t>ホウホウ</t>
    </rPh>
    <rPh sb="20" eb="21">
      <t>ヨ</t>
    </rPh>
    <rPh sb="22" eb="23">
      <t>ト</t>
    </rPh>
    <rPh sb="24" eb="26">
      <t>センヨウ</t>
    </rPh>
    <rPh sb="28" eb="30">
      <t>カイジョ</t>
    </rPh>
    <rPh sb="40" eb="42">
      <t>サイシン</t>
    </rPh>
    <rPh sb="45" eb="47">
      <t>ツイカ</t>
    </rPh>
    <rPh sb="63" eb="65">
      <t>コウシン</t>
    </rPh>
    <rPh sb="71" eb="73">
      <t>ホゾン</t>
    </rPh>
    <phoneticPr fontId="18"/>
  </si>
  <si>
    <t xml:space="preserve">観光展・物産展
Twitter
Instagram
友人・知人
</t>
  </si>
  <si>
    <t xml:space="preserve">花見や紅葉などの自然鑑賞
名所、旧跡の観光
お祭りやイベントへの参加・見物
</t>
  </si>
  <si>
    <t>越谷市</t>
  </si>
  <si>
    <t xml:space="preserve">地元の美味しいものを食べる
スポーツ観戦や芸能鑑賞（コンサート等）
</t>
  </si>
  <si>
    <t xml:space="preserve">地元の美味しいものを食べる
花見や紅葉などの自然鑑賞
その他
</t>
  </si>
  <si>
    <t>いわき市</t>
  </si>
  <si>
    <t>鶴ヶ島市</t>
  </si>
  <si>
    <t xml:space="preserve">温泉や露天風呂
テーマパーク（遊園地、動物園、博物館など）
各種体験（手作り、果物狩りなど）
</t>
  </si>
  <si>
    <t>糸島市</t>
  </si>
  <si>
    <t>東村山市</t>
  </si>
  <si>
    <t>石川県能美市</t>
  </si>
  <si>
    <t>広島市西区</t>
  </si>
  <si>
    <t>能美郡</t>
  </si>
  <si>
    <t xml:space="preserve">インターネット・アプリ
Instagram
ブログ
</t>
  </si>
  <si>
    <t>おろしそば</t>
  </si>
  <si>
    <t>沼津市</t>
  </si>
  <si>
    <t>バスツアー</t>
  </si>
  <si>
    <t>福生市</t>
  </si>
  <si>
    <t xml:space="preserve">テーマパーク（遊園地、動物園、博物館など）
各種体験（手作り、果物狩りなど）
</t>
  </si>
  <si>
    <t>きれいだった</t>
  </si>
  <si>
    <t>向日市</t>
  </si>
  <si>
    <t>岡山市南区</t>
  </si>
  <si>
    <t>道が狭い</t>
  </si>
  <si>
    <t>24</t>
  </si>
  <si>
    <t>25</t>
  </si>
  <si>
    <t>26</t>
  </si>
  <si>
    <t>28</t>
  </si>
  <si>
    <t>29</t>
  </si>
  <si>
    <t>30</t>
  </si>
  <si>
    <t>31</t>
  </si>
  <si>
    <t>33</t>
  </si>
  <si>
    <t>34</t>
  </si>
  <si>
    <t>35</t>
  </si>
  <si>
    <t>37</t>
  </si>
  <si>
    <t>38</t>
  </si>
  <si>
    <t>39</t>
  </si>
  <si>
    <t>40</t>
  </si>
  <si>
    <t>42</t>
  </si>
  <si>
    <t>45</t>
  </si>
  <si>
    <t>46</t>
  </si>
  <si>
    <t>47</t>
  </si>
  <si>
    <t>48</t>
  </si>
  <si>
    <t>49</t>
  </si>
  <si>
    <t>50</t>
  </si>
  <si>
    <t>51</t>
  </si>
  <si>
    <t>52</t>
  </si>
  <si>
    <t>53</t>
  </si>
  <si>
    <t>57</t>
  </si>
  <si>
    <t>58</t>
  </si>
  <si>
    <t>59</t>
  </si>
  <si>
    <t>60</t>
  </si>
  <si>
    <t>61</t>
  </si>
  <si>
    <t>62</t>
  </si>
  <si>
    <t>63</t>
  </si>
  <si>
    <t>64</t>
  </si>
  <si>
    <t>65</t>
  </si>
  <si>
    <t>67</t>
  </si>
  <si>
    <t>68</t>
  </si>
  <si>
    <t>69</t>
  </si>
  <si>
    <t>70</t>
  </si>
  <si>
    <t>71</t>
  </si>
  <si>
    <t>72</t>
  </si>
  <si>
    <t>73</t>
  </si>
  <si>
    <t>74</t>
  </si>
  <si>
    <t>75</t>
  </si>
  <si>
    <t>77</t>
  </si>
  <si>
    <t>79</t>
  </si>
  <si>
    <t>81</t>
  </si>
  <si>
    <t>82</t>
  </si>
  <si>
    <t>83</t>
  </si>
  <si>
    <t>84</t>
  </si>
  <si>
    <t>85</t>
  </si>
  <si>
    <t>86</t>
  </si>
  <si>
    <t>87</t>
  </si>
  <si>
    <t>89</t>
  </si>
  <si>
    <t>90</t>
  </si>
  <si>
    <t xml:space="preserve">温泉や露天風呂
地元の美味しいものを食べる
花見や紅葉などの自然鑑賞
テーマパーク（遊園地、動物園、博物館など）
</t>
  </si>
  <si>
    <t>大阪市西成区</t>
  </si>
  <si>
    <t xml:space="preserve">宿でのんびり過ごす
温泉や露天風呂
地元の美味しいものを食べる
花見や紅葉などの自然鑑賞
名所、旧跡の観光
まちあるき、都市散策
ドライブ・ツーリング
</t>
  </si>
  <si>
    <t xml:space="preserve">インターネット・アプリ
Instagram
友人・知人
宿泊施設
</t>
  </si>
  <si>
    <t>阿南市</t>
  </si>
  <si>
    <t xml:space="preserve">宿でのんびり過ごす
地元の美味しいものを食べる
テーマパーク（遊園地、動物園、博物館など）
買い物、アウトレット
</t>
  </si>
  <si>
    <t xml:space="preserve">インターネット・アプリ
Twitter
友人・知人
</t>
  </si>
  <si>
    <t>かつやま恐竜の森 エリア</t>
  </si>
  <si>
    <t>25.かつやま恐竜の森 エリア</t>
  </si>
  <si>
    <t>筑西市</t>
  </si>
  <si>
    <t xml:space="preserve">新聞・雑誌・ガイドブック
TV・ラジオ番組やCM
インターネット・アプリ
Instagram
</t>
  </si>
  <si>
    <t>ヨコガワ分店</t>
  </si>
  <si>
    <t xml:space="preserve">温泉や露天風呂
花見や紅葉などの自然鑑賞
テーマパーク（遊園地、動物園、博物館など）
</t>
  </si>
  <si>
    <t>何を食べても美味しい</t>
  </si>
  <si>
    <t xml:space="preserve">宿でのんびり過ごす
温泉や露天風呂
地元の美味しいものを食べる
名所、旧跡の観光
テーマパーク（遊園地、動物園、博物館など）
買い物、アウトレット
まちあるき、都市散策
ドライブ・ツーリング
</t>
  </si>
  <si>
    <t>ポケモンGO</t>
  </si>
  <si>
    <t>竹田エリア</t>
  </si>
  <si>
    <t>勝原花桃公園</t>
  </si>
  <si>
    <t>とても美味しかった</t>
  </si>
  <si>
    <t xml:space="preserve">新聞・雑誌・ガイドブック
観光パンフレット・ポスター
インターネット・アプリ
Instagram
友人・知人
</t>
  </si>
  <si>
    <t>最高でした</t>
  </si>
  <si>
    <t>値段が高い</t>
  </si>
  <si>
    <t>越前かに</t>
  </si>
  <si>
    <t>ポケモン</t>
  </si>
  <si>
    <t xml:space="preserve">地元の美味しいものを食べる
花見や紅葉などの自然鑑賞
買い物、アウトレット
お祭りやイベントへの参加・見物
</t>
  </si>
  <si>
    <t>桜が綺麗だった</t>
  </si>
  <si>
    <t>新婚旅行</t>
  </si>
  <si>
    <t>道が空いている</t>
  </si>
  <si>
    <t>妙祐寺</t>
  </si>
  <si>
    <t>91</t>
  </si>
  <si>
    <t>相楽郡</t>
  </si>
  <si>
    <t>清瀬市</t>
  </si>
  <si>
    <t xml:space="preserve">TV・ラジオ番組やCM
観光パンフレット・ポスター
インターネット・アプリ
</t>
  </si>
  <si>
    <t xml:space="preserve">地元の美味しいものを食べる
名所、旧跡の観光
その他
</t>
  </si>
  <si>
    <t>大阪市此花区</t>
  </si>
  <si>
    <t xml:space="preserve">温泉や露天風呂
地元の美味しいものを食べる
テーマパーク（遊園地、動物園、博物館など）
買い物、アウトレット
</t>
  </si>
  <si>
    <t xml:space="preserve">観光展・物産展
Instagram
</t>
  </si>
  <si>
    <t>上尾市</t>
  </si>
  <si>
    <t>野洲市</t>
  </si>
  <si>
    <t>高浜</t>
  </si>
  <si>
    <t xml:space="preserve">タクシー
路線バス
</t>
  </si>
  <si>
    <t>44.道の駅「西山公園」 エリア</t>
  </si>
  <si>
    <t>川崎市麻生区</t>
  </si>
  <si>
    <t>福岡市南区</t>
  </si>
  <si>
    <t>明城ファーム</t>
  </si>
  <si>
    <t>美濃市</t>
  </si>
  <si>
    <t>91.竹田エリア</t>
  </si>
  <si>
    <t>飯田市</t>
  </si>
  <si>
    <t xml:space="preserve">インターネット・アプリ
Facebook
</t>
  </si>
  <si>
    <t>神戸市中央区</t>
  </si>
  <si>
    <t>高速バス</t>
  </si>
  <si>
    <t xml:space="preserve">地元の美味しいものを食べる
買い物、アウトレット
ドライブ・ツーリング
</t>
  </si>
  <si>
    <t>フルーツライン エリア</t>
  </si>
  <si>
    <t xml:space="preserve">新聞・雑誌・ガイドブック
観光パンフレット・ポスター
観光協会等の案内所
</t>
  </si>
  <si>
    <t>河野北前船主通りエリア</t>
  </si>
  <si>
    <t>59.河野北前船主通りエリア</t>
  </si>
  <si>
    <t>堺市東区</t>
  </si>
  <si>
    <t>youtube</t>
  </si>
  <si>
    <t>ファーマーズマーケットきららの丘</t>
  </si>
  <si>
    <t>横浜市磯子区</t>
  </si>
  <si>
    <t xml:space="preserve">地元の美味しいものを食べる
花見や紅葉などの自然鑑賞
名所、旧跡の観光
ドライブ・ツーリング
</t>
  </si>
  <si>
    <t>地産地消</t>
  </si>
  <si>
    <t>名古屋市</t>
  </si>
  <si>
    <t>12.芝政ワールド エリア</t>
  </si>
  <si>
    <t>名古屋市中川区</t>
  </si>
  <si>
    <t>丹羽郡</t>
  </si>
  <si>
    <t>黒壁スクエア（滋賀県）</t>
  </si>
  <si>
    <t>青葉山ハーバルビレッジ エリア</t>
  </si>
  <si>
    <t>94.青葉山ハーバルビレッジ エリア</t>
  </si>
  <si>
    <t xml:space="preserve">観光パンフレット・ポスター
その他
</t>
  </si>
  <si>
    <t>80歳以上</t>
  </si>
  <si>
    <t>大阪市旭区</t>
  </si>
  <si>
    <t>京田辺市</t>
  </si>
  <si>
    <t xml:space="preserve">宿でのんびり過ごす
アウトドア（海水浴、釣り、登山など）
</t>
  </si>
  <si>
    <t>仙台市泉区</t>
  </si>
  <si>
    <t xml:space="preserve">新聞・雑誌・ガイドブック
観光パンフレット・ポスター
観光連盟やDMOのHP
</t>
  </si>
  <si>
    <t>ポケふた巡り</t>
  </si>
  <si>
    <t xml:space="preserve">観光展・物産展
TV・ラジオ番組やCM
インターネット・アプリ
</t>
  </si>
  <si>
    <t>県内在住</t>
  </si>
  <si>
    <t>行きたくない</t>
  </si>
  <si>
    <t>小松空港（石川県）</t>
  </si>
  <si>
    <t>九頭竜ダム</t>
  </si>
  <si>
    <t xml:space="preserve">温泉や露天風呂
買い物、アウトレット
</t>
  </si>
  <si>
    <t>黒龍神社</t>
  </si>
  <si>
    <t>那谷寺</t>
  </si>
  <si>
    <t xml:space="preserve">宿でのんびり過ごす
お祭りやイベントへの参加・見物
</t>
  </si>
  <si>
    <t xml:space="preserve">温泉や露天風呂
地元の美味しいものを食べる
アウトドア（海水浴、釣り、登山など）
</t>
  </si>
  <si>
    <t>徳山ダム</t>
  </si>
  <si>
    <t xml:space="preserve">新聞・雑誌・ガイドブック
観光協会等の案内所
</t>
  </si>
  <si>
    <t>清潔さ</t>
  </si>
  <si>
    <t>金沢</t>
  </si>
  <si>
    <t xml:space="preserve">新聞・雑誌・ガイドブック
その他
</t>
  </si>
  <si>
    <t xml:space="preserve">温泉や露天風呂
地元の美味しいものを食べる
名所、旧跡の観光
その他
</t>
  </si>
  <si>
    <t xml:space="preserve">観光連盟やDMOのHP
インターネット・アプリ
観光協会等の案内所
</t>
  </si>
  <si>
    <t>カーナビ</t>
  </si>
  <si>
    <t xml:space="preserve">地元の美味しいものを食べる
まちあるき、都市散策
その他
</t>
  </si>
  <si>
    <t xml:space="preserve">新聞・雑誌・ガイドブック
宿泊施設
</t>
  </si>
  <si>
    <t>駐車場</t>
  </si>
  <si>
    <t>川崎市幸区</t>
  </si>
  <si>
    <t>釣り</t>
  </si>
  <si>
    <t>坂戸市</t>
  </si>
  <si>
    <t>港区</t>
  </si>
  <si>
    <t>グルメ</t>
  </si>
  <si>
    <t>神戸市北区</t>
  </si>
  <si>
    <t>福井市内</t>
  </si>
  <si>
    <t>道の駅めぐり</t>
  </si>
  <si>
    <t>営業車</t>
  </si>
  <si>
    <t>鳥取市</t>
  </si>
  <si>
    <t>名古屋</t>
  </si>
  <si>
    <t xml:space="preserve">新聞・雑誌・ガイドブック
観光連盟やDMOのHP
Instagram
</t>
  </si>
  <si>
    <t>ポケふた</t>
  </si>
  <si>
    <t>高山市</t>
  </si>
  <si>
    <t xml:space="preserve">宿でのんびり過ごす
地元の美味しいものを食べる
名所、旧跡の観光
ドライブ・ツーリング
</t>
  </si>
  <si>
    <t>観光バス</t>
  </si>
  <si>
    <t>上田市</t>
  </si>
  <si>
    <t>越前海岸</t>
  </si>
  <si>
    <t>久世郡</t>
  </si>
  <si>
    <t xml:space="preserve">温泉や露天風呂
地元の美味しいものを食べる
友人・親戚を尋ねる
</t>
  </si>
  <si>
    <t>食べ物が美味しい。</t>
  </si>
  <si>
    <t>瀬戸市</t>
  </si>
  <si>
    <t>菊川市</t>
  </si>
  <si>
    <t>京都市下京区</t>
  </si>
  <si>
    <t xml:space="preserve">観光展・物産展
その他
</t>
  </si>
  <si>
    <t>湖南市</t>
  </si>
  <si>
    <t>西東京市</t>
  </si>
  <si>
    <t xml:space="preserve">宿でのんびり過ごす
温泉や露天風呂
地元の美味しいものを食べる
名所、旧跡の観光
買い物、アウトレット
</t>
  </si>
  <si>
    <t xml:space="preserve">観光展・物産展
インターネット・アプリ
Twitter
Instagram
</t>
  </si>
  <si>
    <t xml:space="preserve">新聞・雑誌・ガイドブック
観光パンフレット・ポスター
インターネット・アプリ
観光協会等の案内所
</t>
  </si>
  <si>
    <t xml:space="preserve">名所、旧跡の観光
まちあるき、都市散策
ドライブ・ツーリング
</t>
  </si>
  <si>
    <t>多治見市</t>
  </si>
  <si>
    <t>恵那市</t>
  </si>
  <si>
    <t xml:space="preserve">新聞・雑誌・ガイドブック
観光連盟やDMOのHP
</t>
  </si>
  <si>
    <t>香芝市</t>
  </si>
  <si>
    <t>海産物</t>
  </si>
  <si>
    <t>海産物の充実</t>
  </si>
  <si>
    <t xml:space="preserve">路線バス
その他
</t>
  </si>
  <si>
    <t>掛川市</t>
  </si>
  <si>
    <t>脇坂うみぞら公園</t>
  </si>
  <si>
    <t>横浜市神奈川区</t>
  </si>
  <si>
    <t>紫式部公園 エリア</t>
  </si>
  <si>
    <t>41.紫式部公園 エリア</t>
  </si>
  <si>
    <t>印旛郡</t>
  </si>
  <si>
    <t xml:space="preserve">地元の美味しいものを食べる
買い物、アウトレット
お祭りやイベントへの参加・見物
</t>
  </si>
  <si>
    <t>冠荘</t>
  </si>
  <si>
    <t>武生道の駅</t>
  </si>
  <si>
    <t>浜松市中区</t>
  </si>
  <si>
    <t>小浜町家ステイ</t>
  </si>
  <si>
    <t xml:space="preserve">宿でのんびり過ごす
テーマパーク（遊園地、動物園、博物館など）
ドライブ・ツーリング
</t>
  </si>
  <si>
    <t xml:space="preserve">宿でのんびり過ごす
温泉や露天風呂
地元の美味しいものを食べる
その他
</t>
  </si>
  <si>
    <t>新潟市中央区</t>
  </si>
  <si>
    <t>深谷市</t>
  </si>
  <si>
    <t>わからない</t>
  </si>
  <si>
    <t>永平寺の素晴らしさ</t>
  </si>
  <si>
    <t>さいたま市西区</t>
  </si>
  <si>
    <t xml:space="preserve">観光展・物産展
新聞・雑誌・ガイドブック
TV・ラジオ番組やCM
観光パンフレット・ポスター
観光協会等の案内所
</t>
  </si>
  <si>
    <t>施設がとてもきれい</t>
  </si>
  <si>
    <t>秦野市</t>
  </si>
  <si>
    <t xml:space="preserve">レンタカー
旅行会社ツアーバス
</t>
  </si>
  <si>
    <t>橋本市</t>
  </si>
  <si>
    <t>大安禅寺</t>
  </si>
  <si>
    <t>福井神社</t>
  </si>
  <si>
    <t xml:space="preserve">新聞・雑誌・ガイドブック
TV・ラジオ番組やCM
観光パンフレット・ポスター
インターネット・アプリ
</t>
  </si>
  <si>
    <t>永平寺参拝</t>
  </si>
  <si>
    <t xml:space="preserve">地元の美味しいものを食べる
出張など仕事関係
</t>
  </si>
  <si>
    <t>本巣市</t>
  </si>
  <si>
    <t>札幌市中央区</t>
  </si>
  <si>
    <t xml:space="preserve">宿でのんびり過ごす
地元の美味しいものを食べる
その他
</t>
  </si>
  <si>
    <t xml:space="preserve">温泉や露天風呂
地元の美味しいものを食べる
買い物、アウトレット
まちあるき、都市散策
</t>
  </si>
  <si>
    <t>箕面市</t>
  </si>
  <si>
    <t xml:space="preserve">観光展・物産展
Instagram
Facebook
</t>
  </si>
  <si>
    <t>犬山市</t>
  </si>
  <si>
    <t>夜行バス</t>
  </si>
  <si>
    <t xml:space="preserve">テーマパーク（遊園地、動物園、博物館など）
友人・親戚を尋ねる
</t>
  </si>
  <si>
    <t>近い</t>
  </si>
  <si>
    <t>ちえなみき</t>
  </si>
  <si>
    <t>お墓参り</t>
  </si>
  <si>
    <t>鳥取</t>
  </si>
  <si>
    <t>謎解き</t>
  </si>
  <si>
    <t>山中温泉</t>
  </si>
  <si>
    <t>郡上八幡（岐阜県）</t>
  </si>
  <si>
    <t>友人の車</t>
  </si>
  <si>
    <t xml:space="preserve">宿でのんびり過ごす
温泉や露天風呂
名所、旧跡の観光
テーマパーク（遊園地、動物園、博物館など）
</t>
  </si>
  <si>
    <t xml:space="preserve">地元の美味しいものを食べる
花見や紅葉などの自然鑑賞
買い物、アウトレット
まちあるき、都市散策
</t>
  </si>
  <si>
    <t>芝桜</t>
  </si>
  <si>
    <t>グリーンセンター</t>
  </si>
  <si>
    <t>小浜線の本数が少ない</t>
  </si>
  <si>
    <t xml:space="preserve">観光パンフレット・ポスター
インターネット・アプリ
Twitter
Instagram
</t>
  </si>
  <si>
    <t>道の駅蓮如の里あわら</t>
  </si>
  <si>
    <t>泉南郡</t>
  </si>
  <si>
    <t>山代温泉（石川県）</t>
  </si>
  <si>
    <t>お蕎麦</t>
  </si>
  <si>
    <t xml:space="preserve">宿でのんびり過ごす
地元の美味しいものを食べる
花見や紅葉などの自然鑑賞
名所、旧跡の観光
</t>
  </si>
  <si>
    <t>恐竜博物館がよかった</t>
  </si>
  <si>
    <t>自転車</t>
  </si>
  <si>
    <t>藤枝市</t>
  </si>
  <si>
    <t>馬居寺</t>
  </si>
  <si>
    <t xml:space="preserve">観光展・物産展
観光パンフレット・ポスター
インターネット・アプリ
Instagram
</t>
  </si>
  <si>
    <t>宮津市</t>
  </si>
  <si>
    <t>そば</t>
  </si>
  <si>
    <t>道の駅若狭美浜はまびより</t>
  </si>
  <si>
    <t>荒島岳</t>
  </si>
  <si>
    <t>千葉市稲毛区</t>
  </si>
  <si>
    <t>亀岡市</t>
  </si>
  <si>
    <t>美味しかったです</t>
  </si>
  <si>
    <t>九頭竜スキー場</t>
  </si>
  <si>
    <t>ヨーロッパ軒</t>
  </si>
  <si>
    <t>電車の本数が少ない</t>
  </si>
  <si>
    <t xml:space="preserve">買い物、アウトレット
お祭りやイベントへの参加・見物
</t>
  </si>
  <si>
    <t>縄文博物館</t>
  </si>
  <si>
    <t>うるしの里</t>
  </si>
  <si>
    <t xml:space="preserve">観光展・物産展
観光パンフレット・ポスター
友人・知人
</t>
  </si>
  <si>
    <t>横浜市旭区</t>
  </si>
  <si>
    <t>食事が美味しかった。</t>
  </si>
  <si>
    <t xml:space="preserve">宿でのんびり過ごす
温泉や露天風呂
地元の美味しいものを食べる
名所、旧跡の観光
各種体験（手作り、果物狩りなど）
</t>
  </si>
  <si>
    <t>富士見市</t>
  </si>
  <si>
    <t>お蕎麦がおいしい</t>
  </si>
  <si>
    <t>たけくらべ広場</t>
  </si>
  <si>
    <t>eshikoto</t>
  </si>
  <si>
    <t>松本市</t>
  </si>
  <si>
    <t xml:space="preserve">宿でのんびり過ごす
温泉や露天風呂
テーマパーク（遊園地、動物園、博物館など）
アウトドア（海水浴、釣り、登山など）
</t>
  </si>
  <si>
    <t>三方五湖テラス</t>
  </si>
  <si>
    <t xml:space="preserve">観光パンフレット・ポスター
観光連盟やDMOのHP
観光協会等の案内所
</t>
  </si>
  <si>
    <t xml:space="preserve">温泉や露天風呂
地元の美味しいものを食べる
名所、旧跡の観光
テーマパーク（遊園地、動物園、博物館など）
まちあるき、都市散策
</t>
  </si>
  <si>
    <t xml:space="preserve">インターネット・アプリ
Twitter
Instagram
ブログ
</t>
  </si>
  <si>
    <t>12</t>
  </si>
  <si>
    <t>41</t>
  </si>
  <si>
    <t>44</t>
  </si>
  <si>
    <t>94</t>
  </si>
  <si>
    <t>小金井市</t>
  </si>
  <si>
    <t>平塚市</t>
  </si>
  <si>
    <t>鹿島郡</t>
  </si>
  <si>
    <t>横浜市戸塚区</t>
  </si>
  <si>
    <t>利便性</t>
  </si>
  <si>
    <t>敦賀ムゼウム</t>
  </si>
  <si>
    <t>大府市</t>
  </si>
  <si>
    <t>大阪狭山市</t>
  </si>
  <si>
    <t>道が空いていた</t>
  </si>
  <si>
    <t>糸魚川市</t>
  </si>
  <si>
    <t>旅行会社</t>
  </si>
  <si>
    <t xml:space="preserve">地元の美味しいものを食べる
花見や紅葉などの自然鑑賞
アウトドア（海水浴、釣り、登山など）
</t>
  </si>
  <si>
    <t xml:space="preserve">宿でのんびり過ごす
地元の美味しいものを食べる
アウトドア（海水浴、釣り、登山など）
</t>
  </si>
  <si>
    <t xml:space="preserve">インターネット・アプリ
タクシードライバーや地元の人
</t>
  </si>
  <si>
    <t>伊勢市</t>
  </si>
  <si>
    <t xml:space="preserve">温泉や露天風呂
地元の美味しいものを食べる
花見や紅葉などの自然鑑賞
お祭りやイベントへの参加・見物
</t>
  </si>
  <si>
    <t xml:space="preserve">インターネット・アプリ
Instagram
宿泊施設
</t>
  </si>
  <si>
    <t>羽咋郡</t>
  </si>
  <si>
    <t xml:space="preserve">宿でのんびり過ごす
地元の美味しいものを食べる
名所、旧跡の観光
その他
</t>
  </si>
  <si>
    <t>那須塩原市</t>
  </si>
  <si>
    <t xml:space="preserve">Instagram
宿泊施設
</t>
  </si>
  <si>
    <t xml:space="preserve">飛行機
旅行会社ツアーバス
</t>
  </si>
  <si>
    <t>楽だった</t>
  </si>
  <si>
    <t xml:space="preserve">宿でのんびり過ごす
温泉や露天風呂
地元の美味しいものを食べる
花見や紅葉などの自然鑑賞
名所、旧跡の観光
テーマパーク（遊園地、動物園、博物館など）
</t>
  </si>
  <si>
    <t xml:space="preserve">宿でのんびり過ごす
その他
</t>
  </si>
  <si>
    <t xml:space="preserve">宿でのんびり過ごす
温泉や露天風呂
まちあるき、都市散策
</t>
  </si>
  <si>
    <t xml:space="preserve">徒歩
その他
</t>
  </si>
  <si>
    <t>神戸市長田区</t>
  </si>
  <si>
    <t xml:space="preserve">Instagram
その他
</t>
  </si>
  <si>
    <t>納骨</t>
  </si>
  <si>
    <t>札幌市豊平区</t>
  </si>
  <si>
    <t>56.越前海岸 高佐米ノ旅館街 エリア</t>
  </si>
  <si>
    <t>粟津温泉（石川県）</t>
  </si>
  <si>
    <t>海がきれい</t>
  </si>
  <si>
    <t>四国中央市</t>
  </si>
  <si>
    <t>青葉山ハーバルビレッジ</t>
  </si>
  <si>
    <t>萬徳寺</t>
  </si>
  <si>
    <t>京丹後市</t>
  </si>
  <si>
    <t>阪南市</t>
  </si>
  <si>
    <t>知識</t>
  </si>
  <si>
    <t>交通の便が良い</t>
  </si>
  <si>
    <t>可児郡</t>
  </si>
  <si>
    <t>宿の送迎バス</t>
  </si>
  <si>
    <t>氷見</t>
  </si>
  <si>
    <t>美味しい料理と温泉</t>
  </si>
  <si>
    <t>ハピリン</t>
  </si>
  <si>
    <t xml:space="preserve">宿でのんびり過ごす
温泉や露天風呂
ドライブ・ツーリング
</t>
  </si>
  <si>
    <t xml:space="preserve">温泉や露天風呂
地元の美味しいものを食べる
その他スポーツ（ゴルフ、テニスなど）
</t>
  </si>
  <si>
    <t>三十三間山</t>
  </si>
  <si>
    <t xml:space="preserve">新聞・雑誌・ガイドブック
観光パンフレット・ポスター
友人・知人
観光協会等の案内所
</t>
  </si>
  <si>
    <t>おもちの母屋</t>
  </si>
  <si>
    <t xml:space="preserve">花見や紅葉などの自然鑑賞
買い物、アウトレット
</t>
  </si>
  <si>
    <t xml:space="preserve">観光連盟やDMOのHP
友人・知人
</t>
  </si>
  <si>
    <t xml:space="preserve">テーマパーク（遊園地、動物園、博物館など）
ドライブ・ツーリング
その他
</t>
  </si>
  <si>
    <t>呉市</t>
  </si>
  <si>
    <t>飛騨市</t>
  </si>
  <si>
    <t xml:space="preserve">お祭りやイベントへの参加・見物
ドライブ・ツーリング
</t>
  </si>
  <si>
    <t>56</t>
  </si>
  <si>
    <t xml:space="preserve">まちあるき、都市散策
その他
</t>
  </si>
  <si>
    <t xml:space="preserve">観光パンフレット・ポスター
Twitter
Instagram
</t>
  </si>
  <si>
    <t>郡山市</t>
  </si>
  <si>
    <t>西彼杵郡</t>
  </si>
  <si>
    <t>小平市</t>
  </si>
  <si>
    <t>富山県富山市</t>
  </si>
  <si>
    <t xml:space="preserve">観光展・物産展
新聞・雑誌・ガイドブック
TV・ラジオ番組やCM
Instagram
</t>
  </si>
  <si>
    <t xml:space="preserve">新聞・雑誌・ガイドブック
Facebook
</t>
  </si>
  <si>
    <t>居住</t>
  </si>
  <si>
    <t>安芸郡</t>
  </si>
  <si>
    <t xml:space="preserve">温泉や露天風呂
地元の美味しいものを食べる
名所、旧跡の観光
テーマパーク（遊園地、動物園、博物館など）
その他
</t>
  </si>
  <si>
    <t>送迎バス</t>
  </si>
  <si>
    <t xml:space="preserve">地元の美味しいものを食べる
名所、旧跡の観光
各種体験（手作り、果物狩りなど）
</t>
  </si>
  <si>
    <t>知っていた</t>
  </si>
  <si>
    <t>員弁郡</t>
  </si>
  <si>
    <t>横浜市栄区</t>
  </si>
  <si>
    <t>越前漁港 エリア</t>
  </si>
  <si>
    <t>足湯</t>
  </si>
  <si>
    <t>春日市</t>
  </si>
  <si>
    <t>泰澄の杜</t>
  </si>
  <si>
    <t>鶴岡市</t>
  </si>
  <si>
    <t xml:space="preserve">観光連盟やDMOのHP
インターネット・アプリ
Twitter
</t>
  </si>
  <si>
    <t>綺麗でした</t>
  </si>
  <si>
    <t>そばを食べるため</t>
  </si>
  <si>
    <t>きのこの森</t>
  </si>
  <si>
    <t>伊勢崎市</t>
  </si>
  <si>
    <t xml:space="preserve">インターネット・アプリ
Instagram
Facebook
</t>
  </si>
  <si>
    <t>白川郷（岐阜県）</t>
  </si>
  <si>
    <t>小牧かまぼこ</t>
  </si>
  <si>
    <t>蕎麦が美味い</t>
  </si>
  <si>
    <t>とても綺麗</t>
  </si>
  <si>
    <t>たつの市</t>
  </si>
  <si>
    <t xml:space="preserve">観光連盟やDMOのHP
観光協会等の案内所
</t>
  </si>
  <si>
    <t>静か</t>
  </si>
  <si>
    <t>トレタス</t>
  </si>
  <si>
    <t>天理市</t>
  </si>
  <si>
    <t>18.フルーツライン エリア</t>
  </si>
  <si>
    <t>美味しいお蕎麦</t>
  </si>
  <si>
    <t xml:space="preserve">温泉や露天風呂
地元の美味しいものを食べる
花見や紅葉などの自然鑑賞
名所、旧跡の観光
買い物、アウトレット
</t>
  </si>
  <si>
    <t>友達の車</t>
  </si>
  <si>
    <t>富山県砺波市</t>
  </si>
  <si>
    <t xml:space="preserve">観光パンフレット・ポスター
ブログ
</t>
  </si>
  <si>
    <t xml:space="preserve">宿でのんびり過ごす
地元の美味しいものを食べる
まちあるき、都市散策
ドライブ・ツーリング
</t>
  </si>
  <si>
    <t xml:space="preserve">観光展・物産展
観光パンフレット・ポスター
インターネット・アプリ
タクシードライバーや地元の人
</t>
  </si>
  <si>
    <t>実家に帰省</t>
  </si>
  <si>
    <t>　</t>
  </si>
  <si>
    <t>滑川市</t>
  </si>
  <si>
    <t>メガネミュージアム</t>
  </si>
  <si>
    <t>上記同じ</t>
  </si>
  <si>
    <t>松島水族館</t>
  </si>
  <si>
    <t xml:space="preserve">宿でのんびり過ごす
温泉や露天風呂
地元の美味しいものを食べる
テーマパーク（遊園地、動物園、博物館など）
お祭りやイベントへの参加・見物
</t>
  </si>
  <si>
    <t>新潟市</t>
  </si>
  <si>
    <t>安曇野市</t>
  </si>
  <si>
    <t>トイレが少なかった</t>
  </si>
  <si>
    <t>仙台市若林区</t>
  </si>
  <si>
    <t>お店が少ない</t>
  </si>
  <si>
    <t>伊予市</t>
  </si>
  <si>
    <t>阿納海水浴場(2021夏は開設しません)</t>
  </si>
  <si>
    <t xml:space="preserve">買い物、アウトレット
アウトドア（海水浴、釣り、登山など）
</t>
  </si>
  <si>
    <t>自然豊かでのんびりできる</t>
  </si>
  <si>
    <t>駐車場がわかりやすい。</t>
  </si>
  <si>
    <t xml:space="preserve">地元の美味しいものを食べる
テーマパーク（遊園地、動物園、博物館など）
お祭りやイベントへの参加・見物
</t>
  </si>
  <si>
    <t xml:space="preserve">観光展・物産展
新聞・雑誌・ガイドブック
TV・ラジオ番組やCM
観光パンフレット・ポスター
観光連盟やDMOのHP
インターネット・アプリ
Twitter
Instagram
Facebook
ブログ
友人・知人
観光協会等の案内所
</t>
  </si>
  <si>
    <t>新宮市</t>
  </si>
  <si>
    <t>トイレ</t>
  </si>
  <si>
    <t xml:space="preserve">宿でのんびり過ごす
地元の美味しいものを食べる
テーマパーク（遊園地、動物園、博物館など）
まちあるき、都市散策
</t>
  </si>
  <si>
    <t xml:space="preserve">新聞・雑誌・ガイドブック
観光パンフレット・ポスター
インターネット・アプリ
Twitter
</t>
  </si>
  <si>
    <t>濱の四季</t>
  </si>
  <si>
    <t>便利だから</t>
  </si>
  <si>
    <t>たけくらべ</t>
  </si>
  <si>
    <t xml:space="preserve">観光展・物産展
インターネット・アプリ
Instagram
友人・知人
</t>
  </si>
  <si>
    <t>道がわかりやすい</t>
  </si>
  <si>
    <t>GoogleMap</t>
  </si>
  <si>
    <t>奥州市</t>
  </si>
  <si>
    <t>空いてた</t>
  </si>
  <si>
    <t xml:space="preserve">宿でのんびり過ごす
出張など仕事関係
</t>
  </si>
  <si>
    <t>18</t>
  </si>
  <si>
    <t>度会郡</t>
  </si>
  <si>
    <t xml:space="preserve">温泉や露天風呂
地元の美味しいものを食べる
買い物、アウトレット
友人・親戚を尋ねる
</t>
  </si>
  <si>
    <t>道の駅若狭小浜</t>
  </si>
  <si>
    <t>温泉が気持ちよかった</t>
  </si>
  <si>
    <t>鯖街道ミュージアム</t>
  </si>
  <si>
    <t>食べものが美味しい</t>
  </si>
  <si>
    <t>岩見沢市</t>
  </si>
  <si>
    <t>自由に行動できる</t>
  </si>
  <si>
    <t>三国</t>
  </si>
  <si>
    <t xml:space="preserve">温泉や露天風呂
買い物、アウトレット
ドライブ・ツーリング
</t>
  </si>
  <si>
    <t xml:space="preserve">観光展・物産展
Twitter
Instagram
</t>
  </si>
  <si>
    <t>周遊バス</t>
  </si>
  <si>
    <t xml:space="preserve">宿でのんびり過ごす
温泉や露天風呂
地元の美味しいものを食べる
名所、旧跡の観光
友人・親戚を尋ねる
</t>
  </si>
  <si>
    <t xml:space="preserve">宿でのんびり過ごす
地元の美味しいものを食べる
テーマパーク（遊園地、動物園、博物館など）
各種体験（手作り、果物狩りなど）
</t>
  </si>
  <si>
    <t>鳳珠郡</t>
  </si>
  <si>
    <t>小松イオン</t>
  </si>
  <si>
    <t xml:space="preserve">名所、旧跡の観光
まちあるき、都市散策
各種体験（手作り、果物狩りなど）
</t>
  </si>
  <si>
    <t>食べ物美味しい</t>
  </si>
  <si>
    <t>新しくて綺麗</t>
  </si>
  <si>
    <t>出雲市</t>
  </si>
  <si>
    <t>カフェ巡り</t>
  </si>
  <si>
    <t>武生製麺</t>
  </si>
  <si>
    <t>品揃えが豊富</t>
  </si>
  <si>
    <t>武雄市</t>
  </si>
  <si>
    <t>永平寺が良かった。</t>
  </si>
  <si>
    <t>道の駅みくに</t>
  </si>
  <si>
    <t>福岡市博多区</t>
  </si>
  <si>
    <t>白井市</t>
  </si>
  <si>
    <t>家族の車</t>
  </si>
  <si>
    <t>帰宅した</t>
  </si>
  <si>
    <t xml:space="preserve">名所、旧跡の観光
テーマパーク（遊園地、動物園、博物館など）
まちあるき、都市散策
その他
</t>
  </si>
  <si>
    <t>ゆきんこ餅</t>
  </si>
  <si>
    <t>蕎麦美味しかった</t>
  </si>
  <si>
    <t>広島市安佐北区</t>
  </si>
  <si>
    <t>バスがない</t>
  </si>
  <si>
    <t>道の駅「若狭熊川宿」・八百熊川</t>
  </si>
  <si>
    <t>特にないです</t>
  </si>
  <si>
    <t xml:space="preserve">宿でのんびり過ごす
温泉や露天風呂
地元の美味しいものを食べる
花見や紅葉などの自然鑑賞
まちあるき、都市散策
</t>
  </si>
  <si>
    <t>高い</t>
  </si>
  <si>
    <t>前回の印象</t>
  </si>
  <si>
    <t>ショップ</t>
  </si>
  <si>
    <t>トイレが少ない</t>
  </si>
  <si>
    <t>駐車場が有料だった</t>
  </si>
  <si>
    <t xml:space="preserve">TV・ラジオ番組やCM
観光パンフレット・ポスター
インターネット・アプリ
友人・知人
</t>
  </si>
  <si>
    <t>由利本荘市</t>
  </si>
  <si>
    <t xml:space="preserve">観光展・物産展
観光パンフレット・ポスター
その他
</t>
  </si>
  <si>
    <t>三国神社</t>
  </si>
  <si>
    <t>花筐公園</t>
  </si>
  <si>
    <t>未定</t>
  </si>
  <si>
    <t>人がいい</t>
  </si>
  <si>
    <t>永平寺ライナー</t>
  </si>
  <si>
    <t>山車会館</t>
  </si>
  <si>
    <t xml:space="preserve">地元の美味しいものを食べる
花見や紅葉などの自然鑑賞
買い物、アウトレット
ドライブ・ツーリング
</t>
  </si>
  <si>
    <t xml:space="preserve">地元の美味しいものを食べる
花見や紅葉などの自然鑑賞
テーマパーク（遊園地、動物園、博物館など）
友人・親戚を尋ねる
</t>
  </si>
  <si>
    <t>蟹が美味しかった</t>
  </si>
  <si>
    <t>福井県立歴史博物館</t>
  </si>
  <si>
    <t xml:space="preserve">新聞・雑誌・ガイドブック
インターネット・アプリ
友人・知人
観光協会等の案内所
</t>
  </si>
  <si>
    <t>粟津</t>
  </si>
  <si>
    <t>定休日だった</t>
  </si>
  <si>
    <t>安宅の関</t>
  </si>
  <si>
    <t xml:space="preserve">54.越前漁港エリア  </t>
  </si>
  <si>
    <t xml:space="preserve">地元の美味しいものを食べる
テーマパーク（遊園地、動物園、博物館など）
スポーツ観戦や芸能鑑賞（コンサート等）
</t>
  </si>
  <si>
    <t xml:space="preserve">観光パンフレット・ポスター
観光協会等の案内所
宿泊施設
</t>
  </si>
  <si>
    <t xml:space="preserve">宿でのんびり過ごす
温泉や露天風呂
地元の美味しいものを食べる
花見や紅葉などの自然鑑賞
名所、旧跡の観光
お祭りやイベントへの参加・見物
</t>
  </si>
  <si>
    <t xml:space="preserve">地元の美味しいものを食べる
花見や紅葉などの自然鑑賞
出張など仕事関係
</t>
  </si>
  <si>
    <t xml:space="preserve">新聞・雑誌・ガイドブック
TV・ラジオ番組やCM
観光パンフレット・ポスター
観光連盟やDMOのHP
インターネット・アプリ
</t>
  </si>
  <si>
    <t>美味しい食べ物</t>
  </si>
  <si>
    <t>大会</t>
  </si>
  <si>
    <t>54</t>
  </si>
  <si>
    <t>サービスが良い</t>
  </si>
  <si>
    <t>永平寺が良かった</t>
  </si>
  <si>
    <t>そばがうまい</t>
  </si>
  <si>
    <t>昔から知っている</t>
  </si>
  <si>
    <t>いつも利用しているから。</t>
  </si>
  <si>
    <t>特急しらさぎ</t>
  </si>
  <si>
    <t>ホテル送迎バス</t>
  </si>
  <si>
    <t xml:space="preserve">タクシー
旅行会社ツアーバス
</t>
  </si>
  <si>
    <t>塩尻市</t>
  </si>
  <si>
    <t xml:space="preserve">観光展・物産展
友人・知人
観光協会等の案内所
</t>
  </si>
  <si>
    <t>足羽神社</t>
  </si>
  <si>
    <t>美味しさ</t>
  </si>
  <si>
    <t>永平寺での法要</t>
  </si>
  <si>
    <t>ソースカツ丼</t>
  </si>
  <si>
    <t xml:space="preserve">新聞・雑誌・ガイドブック
インターネット・アプリ
Instagram
ブログ
</t>
  </si>
  <si>
    <t>移動が楽</t>
  </si>
  <si>
    <t>ヨーロッパけん</t>
  </si>
  <si>
    <t xml:space="preserve">宿でのんびり過ごす
地元の美味しいものを食べる
各種体験（手作り、果物狩りなど）
</t>
  </si>
  <si>
    <t>ハーモニーホール</t>
  </si>
  <si>
    <t>施設が綺麗だった</t>
  </si>
  <si>
    <t>使いやすかった</t>
  </si>
  <si>
    <t>海鮮が美味しいから</t>
  </si>
  <si>
    <t>三方五湖ネイチャークルーズ エリア</t>
  </si>
  <si>
    <t>我孫子市</t>
  </si>
  <si>
    <t>75.三方五湖ネイチャークルーズ エリア</t>
  </si>
  <si>
    <t>早くて便利</t>
  </si>
  <si>
    <t>まちの駅 こってコテいけだ エリア</t>
  </si>
  <si>
    <t>47.まちの駅 こってコテいけだ エリア</t>
  </si>
  <si>
    <t>利用しやすい</t>
  </si>
  <si>
    <t>海</t>
  </si>
  <si>
    <t>永平寺の雰囲気</t>
  </si>
  <si>
    <t>便利です</t>
  </si>
  <si>
    <t>活気がなかった</t>
  </si>
  <si>
    <t>リピーター</t>
  </si>
  <si>
    <t>フェニックスプラザ</t>
  </si>
  <si>
    <t xml:space="preserve">観光展・物産展
新聞・雑誌・ガイドブック
TV・ラジオ番組やCM
観光パンフレット・ポスター
インターネット・アプリ
Instagram
友人・知人
</t>
  </si>
  <si>
    <t>福井市から来た</t>
  </si>
  <si>
    <t xml:space="preserve">インターネット・アプリ
Facebook
友人・知人
</t>
  </si>
  <si>
    <t xml:space="preserve">温泉や露天風呂
地元の美味しいものを食べる
花見や紅葉などの自然鑑賞
友人・親戚を尋ねる
</t>
  </si>
  <si>
    <t>弁財天白龍大権現神社、勝山の中心地</t>
  </si>
  <si>
    <t>スタッフさんの挨拶がないのが寂しく感じました。品揃えは良かったです！</t>
  </si>
  <si>
    <t>平泉寺白山神社が静かで良かったから。</t>
  </si>
  <si>
    <t>お土産もののお店がもっとあるといい。</t>
  </si>
  <si>
    <t>越前そばや海鮮丼など美味しいものがたくさんあり、またぜひ訪れたい。</t>
  </si>
  <si>
    <t>レンタカーで祝日でしたので、渋滞するかと思いましたが、博物館周りも混んでいなくて快適でした。博物館の駐車場もすんなり停められたので満足です</t>
  </si>
  <si>
    <t>恐竜博物館、予想以上にすごかった。恐竜の知識はジュウレンジャーレベルでしたが、とても楽しめました。吹き抜けの作りに先ず圧倒、うす暗い展示室に恐竜の骨が下から照らされて、ドームの壁に影ができて、大変幻想的な空間でした。出入り中のシアターもとても面白かった</t>
  </si>
  <si>
    <t>トイレもあちこちにあり、便利でした</t>
  </si>
  <si>
    <t>恐竜博物館のお土産屋とレストラン、せっかくだし買ったり飲食したかったが、レストラン混んでいたので入れず。お土産ももう少しじっくり見て買いたかった。</t>
  </si>
  <si>
    <t>恐竜博物館の広さ！普段東京住まいなので、巨大な建物を見る機会が無く、敷地を贅沢に使った建物は歩いていて混雑も感じにくく、ゆったりと過ごせます。裏手の公園も遊具が大きくて子どもも走り回っていました</t>
  </si>
  <si>
    <t>お土産屋さんと飲食エリアがもう少し充実してほしい。裏の遊具のエリアもキッチンカー出てましたが、座れるテーブルベンチが埋まっていて買うのを諦めました</t>
  </si>
  <si>
    <t>道の駅でもう少し規模が大きいとこがあればたくさん買ってお金を落としたいのに、小さい道の駅ばかりで少し不満。魚や農産物に特化してフードコートもある(和歌山のとれとれ市場みたいな)巨大な道の駅がほしい。銭湯もあると嬉しい。</t>
  </si>
  <si>
    <t>イルカショーも間近で迫力があり、ふれあい体験もあって他の水族館にはない魅力に出会えた</t>
  </si>
  <si>
    <t>海も目の前にあり、平日で混雑も緩和されてて写真スポットも多く満足した</t>
  </si>
  <si>
    <t>見たことのない生き物をみて触れ合える数少ない水族館でおすすめだから</t>
  </si>
  <si>
    <t>ジェラートなどスイーツ系もあれば嬉しい！</t>
  </si>
  <si>
    <t>水族館の見せ方や工夫が素晴らしかった</t>
  </si>
  <si>
    <t>駐車場もあって良かった</t>
  </si>
  <si>
    <t>膵臓が楽しかったから</t>
  </si>
  <si>
    <t>メガネの素材に触れて作品を作ることができて良かった</t>
  </si>
  <si>
    <t>スタッフの方もとても親切でよかったです。</t>
  </si>
  <si>
    <t>人と場所、食事。</t>
  </si>
  <si>
    <t>石川県、愛知県、静岡県</t>
  </si>
  <si>
    <t>石川県から愛知県に行く途中で立ち寄り</t>
  </si>
  <si>
    <t>子供もたくさん遊べて、トイレなどもキレイなので助かります。</t>
  </si>
  <si>
    <t>子供を屋内、屋外ともに遊ばせられるので助かります。高速でずっと乗っている子供たちを開放的にできるので助かります。</t>
  </si>
  <si>
    <t xml:space="preserve">温泉や露天風呂
地元の美味しいものを食べる
名所、旧跡の観光
各種体験（手作り、果物狩りなど）
スキー・スノボ、マリンスポーツ
</t>
  </si>
  <si>
    <t>駐車場が広くて入りやすくてよかった</t>
  </si>
  <si>
    <t>ここでしか売っていない商品が多く、商品開発に力が入っていることが見てとれた。_x000D_
また、ここでしか買えない！と分かりやすくポップを作ってくれたおかげで視覚的にも情報が入ってきやすかった。</t>
  </si>
  <si>
    <t>入口の暖簾のデザインがすごくいい。_x000D_
建物も綺麗で清潔感がある。_x000D_
観光案内やパンフレットがたくさん置いてあって情報収集に適している。_x000D_
お土産の質が高い。_x000D_
ポップが分かりやすく視認しやすい。</t>
  </si>
  <si>
    <t>トイレが少し汚く感じた。</t>
  </si>
  <si>
    <t>駐車場が広く館内も綺麗でお土産物の数も多く、立ち寄ってよかったと思った。</t>
  </si>
  <si>
    <t>館内中央の籠と笠を使った施策もとても面白いと思った。_x000D_
他の道の駅と区別化出来ていてとてもいいと思う</t>
  </si>
  <si>
    <t>蟹の甲羅で工芸品を作ってほしい</t>
  </si>
  <si>
    <t>バスが少ない_x000D_
バスが一方通行</t>
  </si>
  <si>
    <t>恐竜博物館の場所や駐車場の場所が分かりづらかった</t>
  </si>
  <si>
    <t>恐竜博物館でダイナソーミニモデルスカルシリーズの福井博物館限定の3点を購入しました。_x000D_
ここにしかないお土産になりとても良かったです</t>
  </si>
  <si>
    <t>さすが日本一の恐竜博物館といった感じで、展示数が圧倒的に多く、展示の仕方にもこだわりを感じました。</t>
  </si>
  <si>
    <t>駐車場に行くまでの道のりが分かりづらかった。</t>
  </si>
  <si>
    <t>やはり恐竜博物館は一度は訪れてほしい。</t>
  </si>
  <si>
    <t>屋台やキッチンカーなど食べ歩きやテイクアウトで食べられるものが多いと嬉しい</t>
  </si>
  <si>
    <t>蟹の甲羅を使った工芸品があるといい</t>
  </si>
  <si>
    <t xml:space="preserve">宿でのんびり過ごす
温泉や露天風呂
地元の美味しいものを食べる
名所、旧跡の観光
テーマパーク（遊園地、動物園、博物館など）
買い物、アウトレット
お祭りやイベントへの参加・見物
アウトドア（海水浴、釣り、登山など）
まちあるき、都市散策
ドライブ・ツーリング
</t>
  </si>
  <si>
    <t>温泉や食べ物が美味しいです、ありがとうございますm(_ _)m</t>
  </si>
  <si>
    <t>プレゼントキャンペーンが好きだから</t>
  </si>
  <si>
    <t>道の駅を利用しましたが、綺麗で楽しかった</t>
  </si>
  <si>
    <t>宿がいい</t>
  </si>
  <si>
    <t>スムーズに駐車できた</t>
  </si>
  <si>
    <t>待つことなく体験できた</t>
  </si>
  <si>
    <t>福井県に来たい友達に教えてあげたい</t>
  </si>
  <si>
    <t>自由に行動ができるからです</t>
  </si>
  <si>
    <t>ゆっくりくつろげたからです</t>
  </si>
  <si>
    <t>広くて窮屈感がないからです</t>
  </si>
  <si>
    <t>海岸線をドライブできて気持ちよかったです</t>
  </si>
  <si>
    <t>ご当地グルメを増やしてほしいです</t>
  </si>
  <si>
    <t>のんびり過ごしてリフレッシュしたいです</t>
  </si>
  <si>
    <t>小林農園</t>
  </si>
  <si>
    <t>武生楽市</t>
  </si>
  <si>
    <t>地元の方々が親切丁寧に対応していただいた</t>
  </si>
  <si>
    <t>人の優しさ</t>
  </si>
  <si>
    <t>北陸福井県は魚介類は全国トップクラス_x000D_
これを全国からお見えになる観光客にアピールできたら福井県の認知度が高く広がると思います</t>
  </si>
  <si>
    <t>名古屋、金沢、渋温泉</t>
  </si>
  <si>
    <t>手頃な入場料でした。</t>
  </si>
  <si>
    <t>現存する天守を体感できて素晴らしかったです。</t>
  </si>
  <si>
    <t>お米も海鮮も美味しいです。いちほまれ、以前ふるさと納税の返礼品でいただいて食べたときにとても美味しかったのを思い出しました。</t>
  </si>
  <si>
    <t>雨ふりでしたけど、自然に囲まれてゆっくりできました</t>
  </si>
  <si>
    <t>とても落ち着ける場所で良かったです</t>
  </si>
  <si>
    <t>キッチンカーで小腹が空いたため美味しくいただきました。（こっぺ亭）</t>
  </si>
  <si>
    <t>県境の説明を今回聞いて、加賀市とあわら市の交流など県境あるあるが面白かった！</t>
  </si>
  <si>
    <t>素朴な美味しい低価格のお菓子・お土産</t>
  </si>
  <si>
    <t>総会会議</t>
  </si>
  <si>
    <t>石垣に手すりが、有ると良かった</t>
  </si>
  <si>
    <t>一関市</t>
  </si>
  <si>
    <t>石川県、新潟県</t>
  </si>
  <si>
    <t>鯖江でメガネを作る</t>
  </si>
  <si>
    <t>急なお休みだった</t>
  </si>
  <si>
    <t>バスターミナルの二階がとってもいいが一階の食べるところがもう一つ</t>
  </si>
  <si>
    <t>期間限定のたけのこ料理満喫出来た</t>
  </si>
  <si>
    <t>足湯は最高！でしたが、小雨やからか、ハンモックがしまわれて無かったのがショックでした。</t>
  </si>
  <si>
    <t>石川県氷見</t>
  </si>
  <si>
    <t>恐竜博物館限定のお土産がもっと欲しいです</t>
  </si>
  <si>
    <t>平日ぐらいは無料駐車場開放してほしい！</t>
  </si>
  <si>
    <t>滅多に見れない景色と共に料理が食べれたから</t>
  </si>
  <si>
    <t>新鮮な海鮮が食べれたから</t>
  </si>
  <si>
    <t>歩道が狭かったから</t>
  </si>
  <si>
    <t>東尋坊をみてほしい</t>
  </si>
  <si>
    <t>東尋坊からのダイブなど</t>
  </si>
  <si>
    <t>恐竜ふれあい体験</t>
  </si>
  <si>
    <t>駐車場があまりない</t>
  </si>
  <si>
    <t>駐車場に行くまでの歩道がなくて危ない</t>
  </si>
  <si>
    <t>駐車場について</t>
  </si>
  <si>
    <t>景色がすごい良かった</t>
  </si>
  <si>
    <t>おみやげが少ないと感じた</t>
  </si>
  <si>
    <t>楽しくて素敵な場所でした</t>
  </si>
  <si>
    <t>ポケふたが見れた！</t>
  </si>
  <si>
    <t>施設が綺麗で、飲食店なども他に無いので楽しい</t>
  </si>
  <si>
    <t>武生駅周辺</t>
  </si>
  <si>
    <t>道も空いていて運転しやすかった。</t>
  </si>
  <si>
    <t>時間帯が早いのもあってお店が開いておらず残念でした。また訪れたいです。</t>
  </si>
  <si>
    <t>訪れた時間が早かったのでまた訪れたいです。</t>
  </si>
  <si>
    <t>トイレがもう少し綺麗だと嬉しいです。</t>
  </si>
  <si>
    <t>眺めは素敵だけどやっぱり足場が悪いのでこの評価にさせていただきました。</t>
  </si>
  <si>
    <t>早い時間帯なのもあってお店が全然開いてなく残念でした。トイレも増やして欲しいです。</t>
  </si>
  <si>
    <t>全体的にお土産、飲食等が高いかな。</t>
  </si>
  <si>
    <t>福井県の強み(恐竜)にちなんだものが沢山あってとても楽しめた</t>
  </si>
  <si>
    <t>駅も近く、駐車場もあり良かった</t>
  </si>
  <si>
    <t>観光施設とおみやげの種類、美味しいものが豊富だったから</t>
  </si>
  <si>
    <t>駅前の飲食店がもう少し多くてもいいのかなと感じた</t>
  </si>
  <si>
    <t>観光施設へのアクセス(バス、電車)がより良いともっと遊びやすいかなと感じた</t>
  </si>
  <si>
    <t>地元　大野市から</t>
  </si>
  <si>
    <t>早朝、出発して駐車場に、到着した為、人も少なくゆっくり散歩できた。ツツジも満開だった。</t>
  </si>
  <si>
    <t>道の駅　荒島の郷</t>
  </si>
  <si>
    <t>草もち、４個入りを買ったところ、冷凍だったのか、冷凍焼けで臭くて食べれたものではなかった。_x000D_
スプーンを、購入したが、こちらは３００円台で、安かったが、これは使いやすく素晴らしい商品だった。</t>
  </si>
  <si>
    <t>エレベーターが、９時からだったので、困った。</t>
  </si>
  <si>
    <t>満開の時期のツツジはとても、綺麗_x000D_
桜の時期も来たかった。</t>
  </si>
  <si>
    <t>地元の有名なローカルおやつを、置いて欲しい</t>
  </si>
  <si>
    <t>草もちについて、道の駅の人に伝えておいて欲しい。</t>
  </si>
  <si>
    <t>実家へ帰省</t>
  </si>
  <si>
    <t>野菜や弁当、お菓子などたくさんあって_x000D_
見ていて楽しい</t>
  </si>
  <si>
    <t>飲食店が高い_x000D_
リーズナブルに食べられるスペースが_x000D_
1階にあるといい</t>
  </si>
  <si>
    <t>施設が綺麗_x000D_
恐竜好きにはたまらないと思う</t>
  </si>
  <si>
    <t>福井ハーモニーホール</t>
  </si>
  <si>
    <t>品物が豊富で見ていて楽しい。</t>
  </si>
  <si>
    <t>充実度が高い。</t>
  </si>
  <si>
    <t>福井は魅力的な場所が多いので。</t>
  </si>
  <si>
    <t>土産がとにかく充実していて嬉しいです。</t>
  </si>
  <si>
    <t>福井の食べ物は本当に美味しいです。</t>
  </si>
  <si>
    <t>丁寧に案内をしてもらい、とてもよかった。</t>
  </si>
  <si>
    <t>ツアーバスなのでクルージングの船が貸切だった</t>
  </si>
  <si>
    <t>バスツアー会社</t>
  </si>
  <si>
    <t>船のガイドｻﾝや乗務員ｻﾝが親切だったしお話しが楽しかった</t>
  </si>
  <si>
    <t>施設も綺麗だったし船もガイドも乗務員ｻﾝも良かった</t>
  </si>
  <si>
    <t>もう少しお土産があると良いと思いました</t>
  </si>
  <si>
    <t>良いと思う</t>
  </si>
  <si>
    <t>つつじがとてもきれいで、レッサーパンダがすごく可愛いかったです</t>
  </si>
  <si>
    <t>つつじがきれいで、レッサーパンダがかわいかったです。</t>
  </si>
  <si>
    <t>カワイイレッサーパンダのぬいぐるみが良かった。</t>
  </si>
  <si>
    <t>レッサーパンダの可愛さとつつじの素敵なところ。</t>
  </si>
  <si>
    <t xml:space="preserve">地元の美味しいものを食べる
お祭りやイベントへの参加・見物
まちあるき、都市散策
ドライブ・ツーリング
</t>
  </si>
  <si>
    <t>どの場所においても施設は綺麗。人も親切でした。</t>
  </si>
  <si>
    <t>凄くゆったりと過ごせたから。</t>
  </si>
  <si>
    <t>立ち喰い寿司　さくだ屋</t>
  </si>
  <si>
    <t>美味しいお寿司が食べられたことと、大好きな永平寺に行けて大満足！</t>
  </si>
  <si>
    <t>自然に囲まれた立派な永平寺で過ごす時間は特別なもので、心が落ち着くから。お守りやお土産も購入でき、美味しいものも食べられたから</t>
  </si>
  <si>
    <t>永平寺周辺がきれいに整備されて、駐車場もわかりやすく停めやすいため、車でも行きやすい。永平寺では日常から一旦離れ、心穏やかな特別な時間を過ごせるため。</t>
  </si>
  <si>
    <t>プリンが美味しくて、そういった新しい名物も出てきたので、若者の姿も多かった。昔からのものも残しながら、新しいものも取り入れていくのは新鮮で良いと思った</t>
  </si>
  <si>
    <t>エリアによって美味しいものが違うので、場所を移動しながら美味しく食事ができた。_x000D_
1日では回りきれないので、次回来るときの楽しみが増える。名物を食べに行っても、同じようなものばかりで選ぶのに困るときがあるので、ここが違う！とわかるような売出し方でも良いと思う。</t>
  </si>
  <si>
    <t>新幹線が直通で行けないのが少し面倒</t>
  </si>
  <si>
    <t>新幹線直通であわら湯のまちまで行けない事</t>
  </si>
  <si>
    <t xml:space="preserve">テーマパーク（遊園地、動物園、博物館など）
買い物、アウトレット
まちあるき、都市散策
ドライブ・ツーリング
</t>
  </si>
  <si>
    <t xml:space="preserve">TV・ラジオ番組やCM
観光パンフレット・ポスター
インターネット・アプリ
Twitter
</t>
  </si>
  <si>
    <t>大谷吉継の日イベント、楽しかったです。</t>
  </si>
  <si>
    <t>丸岡城のチケットに購入がとてもスムーズだった。_x000D_
柄の入ったシルク布が付いていた。</t>
  </si>
  <si>
    <t>城内の見学がたのしかった。(模型やレプリカ、窓)</t>
  </si>
  <si>
    <t>お城の階段が急だったこと。</t>
  </si>
  <si>
    <t>福井といえば恐竜だけど、遺跡やお城も見どころがあると思ったから。（迫力や規模がすごかった。）</t>
  </si>
  <si>
    <t>屋台がお城の前にあったことが良かった。_x000D_
桜とお城で綺麗だった。(少ししか咲いていなかったですが...)</t>
  </si>
  <si>
    <t>周りに村田しかない。今後の開発に期待しています。</t>
  </si>
  <si>
    <t>他にももっと商業施設が入ってほしい</t>
  </si>
  <si>
    <t>新幹線以外何もない。鉄道や周りのアクセスがもっと良くなってほしい</t>
  </si>
  <si>
    <t>もっと商業施設が入ってほしい</t>
  </si>
  <si>
    <t>観光名所の案内をもっと増やしてほしい。大体の場所を行ったように感じる</t>
  </si>
  <si>
    <t>主人が調べて</t>
  </si>
  <si>
    <t>飲食店が充実している</t>
  </si>
  <si>
    <t>寿司</t>
  </si>
  <si>
    <t xml:space="preserve">地元の美味しいものを食べる
アウトドア（海水浴、釣り、登山など）
まちあるき、都市散策
その他スポーツ（ゴルフ、テニスなど）
</t>
  </si>
  <si>
    <t>美味しい食べ物の情報が少ないのとオススメのグルメがもっと知りたい</t>
  </si>
  <si>
    <t>城下町のところは見せる工夫があるが、川向かいの所の見せ方や体験する工夫があまりにも少なくもったいない。</t>
  </si>
  <si>
    <t>資料博物館までが遠すぎる。車に戻りまた移動が必要。カートなどで移動サポートするなどして欲しい。</t>
  </si>
  <si>
    <t>キレイで美味しい水、お米、新鮮な日本海の幸や蕎麦を活かした健康食レストランを作るとか、時代劇ドラマのストーリーを辿るツアーなどもっと福井を活かしたイベントや施設づくりを期待している。</t>
  </si>
  <si>
    <t>パンフレットが多くて、情報収集になった。_x000D_
営業時間内にまた来たい。</t>
  </si>
  <si>
    <t>第2駐車場を利用して、後払いと聞いていたが、レインボーラインのところで事前支払い機があると教えてもらわなかったので、駐車券を持参しなかった。_x000D_
あらかじめ教えて欲しいと思った</t>
  </si>
  <si>
    <t>景色が綺麗。癒された</t>
  </si>
  <si>
    <t>温かい食べ物があるといいなと思った</t>
  </si>
  <si>
    <t>乗り換えの時間は長かった</t>
  </si>
  <si>
    <t xml:space="preserve">新聞・雑誌・ガイドブック
観光連盟やDMOのHP
Twitter
Instagram
</t>
  </si>
  <si>
    <t>人通りが多くなくてとても良い</t>
  </si>
  <si>
    <t>乗り換えは長い</t>
  </si>
  <si>
    <t>綺麗だし、人通りが少なくて良いから</t>
  </si>
  <si>
    <t>もっと地元に根付いたものを売り出すと良いと思う</t>
  </si>
  <si>
    <t>もっと地元を売り出してほしい</t>
  </si>
  <si>
    <t>母親、弟</t>
  </si>
  <si>
    <t>ロケ地巡り</t>
  </si>
  <si>
    <t>駆け引きが面白かった</t>
  </si>
  <si>
    <t>ロケ地</t>
  </si>
  <si>
    <t>外国からの観光客への対応がもう少しスムーズだといいのにと傍から見て思った</t>
  </si>
  <si>
    <t>リピーターがあるようにロケ地巡りとか工夫があると良いと思った</t>
  </si>
  <si>
    <t>兵庫県、羽咋郡志賀町</t>
  </si>
  <si>
    <t>目的地が駐車場から近い</t>
  </si>
  <si>
    <t>道が空いている。幅員も十分にあり運転しやすかった。</t>
  </si>
  <si>
    <t>玖珂郡</t>
  </si>
  <si>
    <t>電車とバスの接続時間が把握しやすかった</t>
  </si>
  <si>
    <t>ここでしか変えないものが沢山あった</t>
  </si>
  <si>
    <t>展示品も本格的で分かりやすかった_x000D_
とてもきれいで、楽しめた</t>
  </si>
  <si>
    <t>教育的にも良いと思いました</t>
  </si>
  <si>
    <t>駐車場が近い</t>
  </si>
  <si>
    <t>テーマパーク</t>
  </si>
  <si>
    <t>海鮮_x000D_
クルージング</t>
  </si>
  <si>
    <t xml:space="preserve">温泉や露天風呂
地元の美味しいものを食べる
まちあるき、都市散策
友人・親戚を尋ねる
</t>
  </si>
  <si>
    <t>民間駐車場が有料なのと、満車で困りました。</t>
  </si>
  <si>
    <t>最高でした。ぜひまた来たいし、人にも勧めたいです。</t>
  </si>
  <si>
    <t>自由に移動できるから</t>
  </si>
  <si>
    <t>トイレが綺麗でした</t>
  </si>
  <si>
    <t>地元のものがたくさんあるのがいい。</t>
  </si>
  <si>
    <t>食べ物が美味しい。混雑せずにドライブが楽しめる。</t>
  </si>
  <si>
    <t>接客もよし、味よし、自然よし、福井県最高！！_x000D_
次回は泊まりで伺いたいです！！</t>
  </si>
  <si>
    <t>説明が少なめだったので、この道を歩いていいのかわからないところもあった_x000D_
全体的にはのんびりできて楽しかったです。</t>
  </si>
  <si>
    <t>自由に色々なところに行ける。</t>
  </si>
  <si>
    <t>海鮮が美味しかった！</t>
  </si>
  <si>
    <t>美味しいものが食べられたから</t>
  </si>
  <si>
    <t>これからも美味しいものをたくさん食べに来たい！_x000D_
市場が休みだったので開いている日にきたい</t>
  </si>
  <si>
    <t>たまに来て越前焼きで飲むコーヒーが美味しい</t>
  </si>
  <si>
    <t>混んでなくて飲食店もあっていい_x000D_
施設が綺麗</t>
  </si>
  <si>
    <t>楽しかったです。またきます。</t>
  </si>
  <si>
    <t>地元野菜が少なかった</t>
  </si>
  <si>
    <t>ガレージも広くてすぐに停めれたので</t>
  </si>
  <si>
    <t>動物園も無料で楽しめるから</t>
  </si>
  <si>
    <t>孫達を連れて来たい</t>
  </si>
  <si>
    <t>道中の道に三方五湖ネイチャークルーズと書いてある看板がなかったため、場所がここなのか不安があった。</t>
  </si>
  <si>
    <t>自然が楽しめて神社仏閣を訪れたいと思っているので、観光案内にもっと書いて欲しい。</t>
  </si>
  <si>
    <t>自動車道が便利</t>
  </si>
  <si>
    <t>Wi-Fiが通じない</t>
  </si>
  <si>
    <t>中部縦貫道は整備されていてよかった</t>
  </si>
  <si>
    <t>説明がわかりやすい</t>
  </si>
  <si>
    <t>知らない見どころが増えていた</t>
  </si>
  <si>
    <t>知らない見どころや食べ物を発信してほしい</t>
  </si>
  <si>
    <t>どのお店の方も親切に接客してくれて、買った商品はどれも美味しかった。</t>
  </si>
  <si>
    <t>岐阜県民だからかもしれませんが、魚が美味しかったのでそこを一押ししたいです。</t>
  </si>
  <si>
    <t>駅前通りの松本零士アニメのオブジェ群</t>
  </si>
  <si>
    <t>もう少し夜遅くまで営業している居酒屋が欲しい。</t>
  </si>
  <si>
    <t>歴史に関するイベント</t>
  </si>
  <si>
    <t xml:space="preserve">温泉や露天風呂
地元の美味しいものを食べる
名所、旧跡の観光
まちあるき、都市散策
ドライブ・ツーリング
友人・親戚を尋ねる
</t>
  </si>
  <si>
    <t>温泉??が良い。_x000D_
静か　田園風景　駐車場が広い</t>
  </si>
  <si>
    <t>温泉　海鮮料理　</t>
  </si>
  <si>
    <t>スターフーズの焼き鯖へしこが買える</t>
  </si>
  <si>
    <t>ホテルの夕食がとても美味しい</t>
  </si>
  <si>
    <t>このホテルは初めてだがとても快適、これまでは8号沿いに泊まっていたがこちらへの変更を検討したい</t>
  </si>
  <si>
    <t>ホテルの夕食、外部からも食べに来られると良い</t>
  </si>
  <si>
    <t>とにかく子どもが喜ぶものばかりです。リピーターです。何回来ても飽きることなく、楽しめます。新館1階のスクリーンで観た迫力ある映像は、大人も子どもも見入ってしまいました。_x000D_
人気の施設ですが、また来たくなる工夫があると思います。</t>
  </si>
  <si>
    <t>大人も子どもも満足できる体験ができるから。</t>
  </si>
  <si>
    <t>自由に飲食できる場所がもう少し欲しいです。暑い時に食べるところがないと思います。</t>
  </si>
  <si>
    <t>旅館の料理が美味しかった</t>
  </si>
  <si>
    <t>陶芸体験が良かった_x000D_
陶芸村の公園が広くて良かった</t>
  </si>
  <si>
    <t>陶芸体験の楽しさ、公園散策、宿の食事流石に魚が美味しかった</t>
  </si>
  <si>
    <t>海がきれいで食も充実しているので大好きです</t>
  </si>
  <si>
    <t>スーパーの方をいつも利用させていただいてます。今回初めてうみからを利用させていただきました！とてもよかったです！</t>
  </si>
  <si>
    <t>うみからの屋上からの風景をぜひ楽しんでほしいと思います</t>
  </si>
  <si>
    <t>道の駅楽しい_x000D_
恐竜博物館も面白い</t>
  </si>
  <si>
    <t>道の駅で食べた醤油カツ丼か美味しい</t>
  </si>
  <si>
    <t>狭過ぎない道</t>
  </si>
  <si>
    <t>海近</t>
  </si>
  <si>
    <t>自然、海、のどか</t>
  </si>
  <si>
    <t>混まないこと</t>
  </si>
  <si>
    <t>バスに乗るだけで目的地に着くから</t>
  </si>
  <si>
    <t>日曜日ですが、お店があいていませんでした。お値段は普通なのに、御朱印もお粗末すぎてビックリ。「日にち入れてください」と言ったら、まさかの「ご自分で」でした。はじめてです、こんな対応。</t>
  </si>
  <si>
    <t>活気が全く問題ありません。ツアーバスが行くのだから、お店開けて欲しいです。</t>
  </si>
  <si>
    <t>座席がゆったりタイプのバス</t>
  </si>
  <si>
    <t>バスなので、アルコール等心配いりませんでした</t>
  </si>
  <si>
    <t>歴史詳しくなる</t>
  </si>
  <si>
    <t>歴史が面白い</t>
  </si>
  <si>
    <t>丸岡城レストラン美味しい</t>
  </si>
  <si>
    <t>バス路線もっと増やして</t>
  </si>
  <si>
    <t>日常にはないもの</t>
  </si>
  <si>
    <t>地域に根ざしたもの</t>
  </si>
  <si>
    <t>遊べるとこがない</t>
  </si>
  <si>
    <t>すぐ近くに駐車場がある</t>
  </si>
  <si>
    <t xml:space="preserve">地元の美味しいものを食べる
花見や紅葉などの自然鑑賞
まちあるき、都市散策
その他
</t>
  </si>
  <si>
    <t>連休に県外の友人が来るので、是非かずら橋に連れて来たいので、数年振りに下見がてら来た</t>
  </si>
  <si>
    <t>前回来て良かったから。8年程経ったら、まわりが変わっていたが、鯉は小さい子も産まれてた。</t>
  </si>
  <si>
    <t>かずら橋は都会の喧騒を忘れさせてくれる</t>
  </si>
  <si>
    <t>たんぽぽやすみれが咲いていた。_x000D_
穏やかな時をありがとうございます</t>
  </si>
  <si>
    <t>次回又そば打ち楽しみたい</t>
  </si>
  <si>
    <t>とてもきれい</t>
  </si>
  <si>
    <t>この時期の山が美しい</t>
  </si>
  <si>
    <t>釣りの設備が整ってる！！</t>
  </si>
  <si>
    <t>あかぐり海釣公園、!!設備がよい</t>
  </si>
  <si>
    <t>値段は普通なのに、御朱印が貧弱で日にちは自分で　って、はじめてです。</t>
  </si>
  <si>
    <t>日曜日なのに、お店がほぼ閉まっていました。</t>
  </si>
  <si>
    <t>ひとつ上のランクのバスでしたので、ゆったりできました。</t>
  </si>
  <si>
    <t>呑み比べお酒を片付けしないから、飲み放題かなと思う</t>
  </si>
  <si>
    <t>施設がとても綺麗、掃除が行き届いている</t>
  </si>
  <si>
    <t>つり</t>
  </si>
  <si>
    <t>料理 (フレンチ)がとても美味しい。郷土料理 地酒の飲み比べ、また、箸の模様入れの 体験ができ充実した体験ができ とても良いと思います。</t>
  </si>
  <si>
    <t>郷土料理 、私の模様だし 体験 など</t>
  </si>
  <si>
    <t>蟹、海鮮料理がとても美味しい。お土産に梅が好評というのもおすすめです。</t>
  </si>
  <si>
    <t>粟津温泉</t>
  </si>
  <si>
    <t>とても整然としていて広い</t>
  </si>
  <si>
    <t>綺麗な施設で心地よい</t>
  </si>
  <si>
    <t>たまたまサングラスを売ってましたが調光できるやつが欲しかった。あと一つしかなかった</t>
  </si>
  <si>
    <t>広いし、臨時の駐車場もわかり良い</t>
  </si>
  <si>
    <t>別の駐車場たまたま先に気づいてたから良かったが警備員からはなんもなかった。ぼーっとしてたらわからんと思う</t>
  </si>
  <si>
    <t>ツツジの頃は綺麗だろうなと思う。まだ先始めだからこれからですね</t>
  </si>
  <si>
    <t>地元の方と触れ合えるようなローカルなイベントやってほしい</t>
  </si>
  <si>
    <t>歴史あるお城を見学でき、それ以外のところは綺麗に整備されていて、とてもよい雰囲気でした。</t>
  </si>
  <si>
    <t>海が豊か　美しい。</t>
  </si>
  <si>
    <t>平日夕方に訪問したため、閉店しているお店が多かったのが残念でした。</t>
  </si>
  <si>
    <t>漆の体験を楽しみ、また買物もできてよかった。</t>
  </si>
  <si>
    <t>うるしの里会館でいろんなお店の商品を一度に見れたのは良かった。</t>
  </si>
  <si>
    <t>いろんな漆器店があるため、お店巡りが楽しめるような案内などがあればよかった。</t>
  </si>
  <si>
    <t>漆器店それぞれで、いろんな商品をみて購入したいと思いました。</t>
  </si>
  <si>
    <t>お店の閉まる時間が早いです。</t>
  </si>
  <si>
    <t>朝食がおいしかった。</t>
  </si>
  <si>
    <t>とても丁寧な対応で、気持ちよく利用できたため。</t>
  </si>
  <si>
    <t>博物館も復原屋敷もあるが、唐門と自然の美しさが印象的でした。</t>
  </si>
  <si>
    <t>復元施設の入口や中の施設でも丁寧に解説してもらえました。必要ならツアーも受けられます。博物館は月曜日で休みでした。</t>
  </si>
  <si>
    <t>体験、気に入ったものが見つかったため</t>
  </si>
  <si>
    <t>ツツジ綺麗だった</t>
  </si>
  <si>
    <t>レッサーパンダの朝の時間</t>
  </si>
  <si>
    <t>吉川茄子バーガーまた、食べにきます</t>
  </si>
  <si>
    <t>へしこ等買いたい物が買えた</t>
  </si>
  <si>
    <t>鯖を使ったランチ</t>
  </si>
  <si>
    <t>サバ缶のドラマ開始直前に寄ったけど、全然アピールなかった。今はやってるのかな？</t>
  </si>
  <si>
    <t>イオンモール来てほしい</t>
  </si>
  <si>
    <t>敦賀市プレミアム、つるサイフ利用</t>
  </si>
  <si>
    <t>お魚もお肉も美味しい_x000D_
少し車を走らせば、山々の景色があり温泉もある。_x000D_
お土産にはいつも五月ヶ瀬！羽二重！_x000D_
二泊三日楽しみました！</t>
  </si>
  <si>
    <t>道が整備されている</t>
  </si>
  <si>
    <t>恐竜関係の土産。</t>
  </si>
  <si>
    <t>恐竜博物館？</t>
  </si>
  <si>
    <t>国宝。</t>
  </si>
  <si>
    <t>地元ならではの野菜や海産物が豊富で、加工品の種類が多いのでたくさん選べた。県外の友人に送ると喜ばれる。</t>
  </si>
  <si>
    <t>トイレに手すりが付いているので、車椅子でも利用できて安心した。</t>
  </si>
  <si>
    <t>地元の新鮮な生産物が味わえる事と、施設があらゆる層に対応しているので利用しやすい。駅に直結しているので、立ち寄りやすい。</t>
  </si>
  <si>
    <t>祝祭日だけでも、地元の方の調理するキッチンカーなどが出展すると</t>
  </si>
  <si>
    <t>いま、全国的にも道の駅人気で、広いスペースで地元の野菜や海産物を多く取り扱うと活気づくと思う。</t>
  </si>
  <si>
    <t>恐竜博物館の値段が安い。駐車場も無料。</t>
  </si>
  <si>
    <t>恐竜博物館。大人でも楽しめる。</t>
  </si>
  <si>
    <t>とても綺麗で静な空間。落ち着きます</t>
  </si>
  <si>
    <t>自然の美しさ｡山間の地でもこういった施設が整っていて安心して訪れることができる。</t>
  </si>
  <si>
    <t>今のメガネに至るまでの変遷が興味深かった。</t>
  </si>
  <si>
    <t>日本海で撮れた海鮮、越前蟹、そして、温泉、自然、人のあたたかさに触れて、いつもと違う非日常を味わえる。</t>
  </si>
  <si>
    <t>日々の疲れを癒しに再度訪れたいとおもう。</t>
  </si>
  <si>
    <t>魚</t>
  </si>
  <si>
    <t>そまやまそう</t>
  </si>
  <si>
    <t>美味しいものがあるので。</t>
  </si>
  <si>
    <t>ゆったり出来るので。</t>
  </si>
  <si>
    <t>濱の四季のご飯、美味しかったので。</t>
  </si>
  <si>
    <t>美味しいものがあって良いです。</t>
  </si>
  <si>
    <t>観覧しやすいように工夫されていた。</t>
  </si>
  <si>
    <t>博物館の休館日に訪れたため、他にも見どころがあるとよいと感じた。</t>
  </si>
  <si>
    <t>時刻表を調べておけば大丈夫だが、帰りのバス鉄道を乗り過ごしたら心配。</t>
  </si>
  <si>
    <t>全部美味しかった！</t>
  </si>
  <si>
    <t>温泉も最高！</t>
  </si>
  <si>
    <t>温泉もご飯もとても美味しいし、名古屋から3時間くらいで着くのも意外と近い。</t>
  </si>
  <si>
    <t>や</t>
  </si>
  <si>
    <t>綺麗で使い良い</t>
  </si>
  <si>
    <t>施設がきれいで行き届いてい使い勝手が良い</t>
  </si>
  <si>
    <t>すく近くに温泉もあり便利、気分転換にもってこいままみ</t>
  </si>
  <si>
    <t>可愛いキャラクターものがあればいいかな</t>
  </si>
  <si>
    <t>道の駅などを使って大人も子供も参加できる楽しいイベントをやってほしい</t>
  </si>
  <si>
    <t>わかりやすいし行きやすい。でも右折して行く経路だとかなり待つ。信号のつながりが悪い。</t>
  </si>
  <si>
    <t>以前行った時に良かったお店にリピートしたらさーびすしてくれて良かった</t>
  </si>
  <si>
    <t>品揃えも豊富で一度に見切れないのでまた行きたくなるから</t>
  </si>
  <si>
    <t>ごちゃごちゃしているので行きたい場所がどこだったかわからなくなる</t>
  </si>
  <si>
    <t>干物やめかぶなど体に良いものがたくさんあり次に来るのがまた楽しみ</t>
  </si>
  <si>
    <t>特に悪いところがないから</t>
  </si>
  <si>
    <t>旅の情報が他の道の駅より豊富</t>
  </si>
  <si>
    <t>食事処の惣菜がすごく高く感じた</t>
  </si>
  <si>
    <t>カニ好きな人には安く手に入れられるので良いところかも</t>
  </si>
  <si>
    <t>他県から訪ねる人でも使えるトチツーカの宣伝もう少ししてほしい。あとはスタンプラリーの充実。旅で回るきっかけにもなるし観光も同時に兼ねられる</t>
  </si>
  <si>
    <t>過去の訪問</t>
  </si>
  <si>
    <t>街歩きがとてもたのしかったから。椅子もたくさんありましたし。</t>
  </si>
  <si>
    <t>雰囲気が統一されていた。</t>
  </si>
  <si>
    <t>観光地だけでなく色々立ち寄ることができてよかった</t>
  </si>
  <si>
    <t>福井市内の宿泊施設</t>
  </si>
  <si>
    <t>マチヨリマーケットの店員さんがとても親切で適切なアドバイスもしてもらえて良かった</t>
  </si>
  <si>
    <t>丸岡城の入場券に織ネームが付いていたのはとても良かった。これをきっかけに丸岡の織ネームについて調べた。_x000D_
_x000D_
一筆啓上　日本一短い手紙の館も良かった</t>
  </si>
  <si>
    <t>福井県全般で和式トイレが多いと感じた。</t>
  </si>
  <si>
    <t>ゆっくり過ごすことができて良かった</t>
  </si>
  <si>
    <t>織ネームを活用した何かができると良いかも(クラフトとか？自分専用の織ネームを作ることができるとか)</t>
  </si>
  <si>
    <t>もっと対外的にPRできるとよいのかも。今回のアンケートも福井県の観光協会のサイトにはでていなかった。事前にキャンペーンを知らなかったのでいくつかの地域のアンケートを答えられず、残念です。</t>
  </si>
  <si>
    <t>レンタカーでスーパーに立ち寄ることができたのは良かった</t>
  </si>
  <si>
    <t>夕方の遅い時間に行ったので食事等はできず。お土産も見る時間がなかった</t>
  </si>
  <si>
    <t>歴史的遺構を見ることができ、感激した</t>
  </si>
  <si>
    <t>新緑が美しかった</t>
  </si>
  <si>
    <t>遺構が素晴らしかった。</t>
  </si>
  <si>
    <t>ボルガライスをもっと宣伝するといいと思う</t>
  </si>
  <si>
    <t>時間に制限がなくゆっくり見学できたのでよかった</t>
  </si>
  <si>
    <t>胡麻豆腐を購入できて良かった</t>
  </si>
  <si>
    <t>荘厳な雰囲気を感じることができて良かった</t>
  </si>
  <si>
    <t>ゆったりした時間を過ごすのに最適</t>
  </si>
  <si>
    <t>永平寺の歴史を感じることができた</t>
  </si>
  <si>
    <t>ソースかつ、そば、ボルガライスをもっとPRしてよいと思う</t>
  </si>
  <si>
    <t>レンタカーだったのでこまわりがきいた</t>
  </si>
  <si>
    <t>七間朝市に行けて楽しかった</t>
  </si>
  <si>
    <t>大野城がとても良かった</t>
  </si>
  <si>
    <t>和式トイレが多かった</t>
  </si>
  <si>
    <t>こじんまりした町だったがとてもゆっくり過ごせた</t>
  </si>
  <si>
    <t>美味しいお蕎麦が食べることができゆっくりした時間を過ごせた。</t>
  </si>
  <si>
    <t>ゆったりする時間が過ごせて良かった</t>
  </si>
  <si>
    <t>宿泊予定のホテルに行きました</t>
  </si>
  <si>
    <t>どんなものが販売されているのか見てまわりました。</t>
  </si>
  <si>
    <t>レンタカーだったのでこまわりがきいて、移動しやすかったです</t>
  </si>
  <si>
    <t>福井市内宿泊地</t>
  </si>
  <si>
    <t>和式トイレが多い</t>
  </si>
  <si>
    <t>化石発掘体験が良かった</t>
  </si>
  <si>
    <t>休憩所などの設備があり、便利だった。</t>
  </si>
  <si>
    <t>とても美味しかったため</t>
  </si>
  <si>
    <t>わかりやすく遊び心もあり楽しめたため</t>
  </si>
  <si>
    <t>バスや電車の本数が少ないのが難点ですが、GOアプリでタクシーがすぐ捕まるのが助かります。</t>
  </si>
  <si>
    <t>宿泊したグランディアほうせんがとても良かった</t>
  </si>
  <si>
    <t>慣れないエリアを運転することが苦手なので公共交通機関を使いたいが、本数やルートなどが使いにくくてタクシーをメインで使うこととなった。</t>
  </si>
  <si>
    <t>グランディアほうせんに泊まる価値があると感じました。_x000D_
東尋坊や水族館も楽しかったです。</t>
  </si>
  <si>
    <t>内容は満足なので、アクセスが改善されたらもっと嬉しいです。</t>
  </si>
  <si>
    <t>旅行では、現地でしか食べられないグルメを求めています。また、特産品がまとめて見で買える施設が駅の近くにあると助かります。車が前提だと訪れられるスポットが限られてしまうので。</t>
  </si>
  <si>
    <t>地元の料理が食べられたり、お土産などの買い物が楽しめるお店が駅前にあり、便利だった。</t>
  </si>
  <si>
    <t>親の車椅子を借りる事が出来て、満足_x000D_
紫式部が、越前にいる時の事がわかり、満足</t>
  </si>
  <si>
    <t>福井県三国町</t>
  </si>
  <si>
    <t>事前に調べておいたので、効率良く計画をたてられました。</t>
  </si>
  <si>
    <t xml:space="preserve">新聞・雑誌・ガイドブック
インターネット・アプリ
ブログ
観光協会等の案内所
宿泊施設
</t>
  </si>
  <si>
    <t>福井駅から徒歩1km以内に沢山ホテルがあったことです。</t>
  </si>
  <si>
    <t>新幹線で移動時間が短縮出来て、福井駅から1時間程度で主要観光スポットに行けることです。</t>
  </si>
  <si>
    <t>日曜日に福井駅周辺に泊まりましたが、多くの居酒屋が休みだったので少し夕食に困りました。</t>
  </si>
  <si>
    <t>勝原</t>
  </si>
  <si>
    <t>バスの本数が多いとなお良いと思います。ハピラインは利用しやすかったです。</t>
  </si>
  <si>
    <t>中道源蔵茶舗のお茶がおいしかったです</t>
  </si>
  <si>
    <t>中道源蔵茶舗の雰囲気と居心地がよかったです</t>
  </si>
  <si>
    <t>つるサイフが使えてランチ利用できるお店が複数あるといいです</t>
  </si>
  <si>
    <t>福井県は恐竜に力を入れ過ぎていると、県外の方に失笑されたことがあります。大人が楽しめる成熟したものを充実する方が良いと思います。</t>
  </si>
  <si>
    <t>赤磐市</t>
  </si>
  <si>
    <t>年縞博物館_x000D_
7万年の年代が判ること</t>
  </si>
  <si>
    <t>素晴らしい庭園でした。割と多くの庭園を見てきましたが、こんなに開放感があってくつろげる庭園も珍しいと思います。お庭の手入れも素晴らしかったです。四季折々何度も訪れたいです。</t>
  </si>
  <si>
    <t>庭園がとにかくくつろげる！</t>
  </si>
  <si>
    <t>外国人観光客がたくさん来るよりも、今のまま国内の人や地元の人が集まるような施設であり続けてほしい。</t>
  </si>
  <si>
    <t>越前かにミュージアムは楽しく勉強でき、漁火温泉のトロッとした泉質が気に入りました。</t>
  </si>
  <si>
    <t>温泉が良質だから。</t>
  </si>
  <si>
    <t>特産品を手頃な値段で味わいたい。</t>
  </si>
  <si>
    <t>おそば、温泉が好きなので福井の他のエリアでも探して行きたい。</t>
  </si>
  <si>
    <t>グーグルマップなど</t>
  </si>
  <si>
    <t>ママストア</t>
  </si>
  <si>
    <t>とてもきれい_x000D_
美味しかった</t>
  </si>
  <si>
    <t>思ったより温泉が良かった。</t>
  </si>
  <si>
    <t>展示が具体的で面白かった</t>
  </si>
  <si>
    <t>岐阜県白鳥町</t>
  </si>
  <si>
    <t>商品が色々ある</t>
  </si>
  <si>
    <t>SAにも行けるのがいい</t>
  </si>
  <si>
    <t>ふくいは、魚、そばと色々あって楽しい</t>
  </si>
  <si>
    <t>道を尋ねようとしたけど、なんだか愛想がよくない感じがして尋ねにくかったです。</t>
  </si>
  <si>
    <t>SA直結で、色々食事できるし、お土産も色々買えた</t>
  </si>
  <si>
    <t>なんの予定もなくぶらりと訪れました</t>
  </si>
  <si>
    <t>えちぜん鉄道で、恐竜博物館行きのバス込みの割引乗車券の設定があった</t>
  </si>
  <si>
    <t>恐竜博物館が想像以上に立派で、展示も見ごたえがあった。</t>
  </si>
  <si>
    <t>特に思い当たりませんが、テレビなどで紹介されれば行ってみたいと思う</t>
  </si>
  <si>
    <t>色々なところに素早く行けるため</t>
  </si>
  <si>
    <t>スタンプラリー集めできた</t>
  </si>
  <si>
    <t>スタンプラリーが季節ごとにあり、楽しい</t>
  </si>
  <si>
    <t>養浩館庭園は､近代的な池泉回遊式庭園で､池が広くて綺麗に整備されていて､贅沢にゆったりとした時間を過ごすことができました。京都にもこの広さと優雅さはないかも</t>
  </si>
  <si>
    <t>不便は感じなかったのですが、郷土歴史博物館の九十九橋の説明ビデオの親子が､このあとどうなるかは気になってます</t>
  </si>
  <si>
    <t>やはり養浩館庭園のお庭は素晴らしい</t>
  </si>
  <si>
    <t>東尋坊に代表されるように見学の自由度が魅力の一つのように感じていますので､なるべく規制しないようにしていただけると良いと思いました</t>
  </si>
  <si>
    <t>ドライブの風景がきれい</t>
  </si>
  <si>
    <t>キレイで店員も丁寧</t>
  </si>
  <si>
    <t>紫式部館</t>
  </si>
  <si>
    <t>もっと道の駅ぽいものがあればよかったです。地域の方の作るご飯とかお菓子とか。</t>
  </si>
  <si>
    <t>食材がいい</t>
  </si>
  <si>
    <t>道の看板をみて</t>
  </si>
  <si>
    <t>想定以上に情報や見られるものが多く楽しめたから。また、福井の人が優しく、サービスが良いと感じました。</t>
  </si>
  <si>
    <t>名古屋から意外とスムーズに自家用車で移動できるうえ、あまり混雑しないため、ゆっくり楽しめます。ご飯も観光も想定以上に満足できます。</t>
  </si>
  <si>
    <t>史跡、海鮮、恐竜。</t>
  </si>
  <si>
    <t>池田まちのえき</t>
  </si>
  <si>
    <t>城がみえました</t>
  </si>
  <si>
    <t>城が綺麗</t>
  </si>
  <si>
    <t>飲食店の相場が急に高くなったので、悲しいです</t>
  </si>
  <si>
    <t>江戸屋</t>
  </si>
  <si>
    <t>姫君診断が面白かったので、殿方診断とかも増やしてほしい。</t>
  </si>
  <si>
    <t>整備された道</t>
  </si>
  <si>
    <t>野菜</t>
  </si>
  <si>
    <t>田んぼ道が気持ちよかった</t>
  </si>
  <si>
    <t>子連れが多くて少し見づらかった</t>
  </si>
  <si>
    <t>中と外のお土産さんに同じ物を置いてくれたら買い物しやすかった</t>
  </si>
  <si>
    <t>天気もいいし、勝山での「かぐら」のおかみさんもいい方で食事もおいしかった</t>
  </si>
  <si>
    <t>山菜</t>
  </si>
  <si>
    <t>気分がゆったりのんびり出来た。</t>
  </si>
  <si>
    <t>お弁当が美味しくて安いです</t>
  </si>
  <si>
    <t>のんびりできて、気持ちよい</t>
  </si>
  <si>
    <t>お弁当がおいしい</t>
  </si>
  <si>
    <t>お茶があると、より嬉しいです</t>
  </si>
  <si>
    <t>今がよいです</t>
  </si>
  <si>
    <t>パルク　パン屋、餅屋さん</t>
  </si>
  <si>
    <t>でぱ　パン屋</t>
  </si>
  <si>
    <t>お餅フェスして欲しいです。</t>
  </si>
  <si>
    <t>駐車場案内わかりにくかった</t>
  </si>
  <si>
    <t>朝市</t>
  </si>
  <si>
    <t>大野をはじめ、福井県の特産品がほとんど購入できる</t>
  </si>
  <si>
    <t>体験が11時からで、始まっていなかったのが残念でした</t>
  </si>
  <si>
    <t>食事のねだんが高いと感じた</t>
  </si>
  <si>
    <t>福井県産の品数が多い</t>
  </si>
  <si>
    <t>明るくて感じがいい。_x000D_
綺麗。</t>
  </si>
  <si>
    <t>恐竜博物館に感動した。_x000D_
恐竜の種類が多くスケールの大きさに驚いた。_x000D_
また、行きたい。</t>
  </si>
  <si>
    <t>おおのならではのイベントがあるといい。</t>
  </si>
  <si>
    <t>福井大好きです。_x000D_
応援したい県です。</t>
  </si>
  <si>
    <t>食材ががいい、美味しい</t>
  </si>
  <si>
    <t>品数が多いい</t>
  </si>
  <si>
    <t>スタンプラリーをどんどんして欲しい</t>
  </si>
  <si>
    <t>道の駅でイベント開催希望、子供からお店まで参加できる催し物、例えば、大声大会、絶叫大会、じゃんけん大会、クイズ大会、大笑い大会</t>
  </si>
  <si>
    <t xml:space="preserve">テーマパーク（遊園地、動物園、博物館など）
アウトドア（海水浴、釣り、登山など）
まちあるき、都市散策
ドライブ・ツーリング
</t>
  </si>
  <si>
    <t>こども家族館が室内も外の公園も子どもたちには大満足でした。またリピートしたいと家族全員で話しながら帰路につきました。</t>
  </si>
  <si>
    <t>高浜町上水道センターでマンホールカード をもらいに行きました。</t>
  </si>
  <si>
    <t>環境もきれいでこども家族館で遊んだ後、道の駅でジェラートとお土産選びを堪能しました。_x000D_
天気も良く景色も良くて、一日中楽しめるエリアだと思いました。</t>
  </si>
  <si>
    <t>家族連れでも一日中楽しめる施設で、アクティビティには持って来いのエリアのため。</t>
  </si>
  <si>
    <t>鯖寿司をお土産に買いたかったですが、なかったのが残念でしたので、取扱いがあると嬉しいです。</t>
  </si>
  <si>
    <t>今回初めて兵庫から日帰りしましたが、宿泊しなくても2時間以内で行けることがわかり、またリピートしたくなりました。手軽に行けて、穴場と感じたので、その点もPR材料になるのではないかと思います。</t>
  </si>
  <si>
    <t>サービスエリア隣接</t>
  </si>
  <si>
    <t>明るくて綺麗</t>
  </si>
  <si>
    <t>恐竜はロマンがある</t>
  </si>
  <si>
    <t>恐竜に関する食べ物もあり楽しめた。肉の目玉商品があれば面白い</t>
  </si>
  <si>
    <t>福井県内の大きな公園</t>
  </si>
  <si>
    <t>3世代家族</t>
  </si>
  <si>
    <t>宿は大変よかった。_x000D_
道の駅も訪れたが買いたいものが見つからなかった。</t>
  </si>
  <si>
    <t>静かな宿の雰囲気と素材が良い食事を堪能できた</t>
  </si>
  <si>
    <t>天気が良くて最高。</t>
  </si>
  <si>
    <t>三国港朝市</t>
  </si>
  <si>
    <t>柵などがなくスリルを味わえた</t>
  </si>
  <si>
    <t>朝だったので商店街がオープン前だった</t>
  </si>
  <si>
    <t>売店横のテイクアウト海老とかの海鮮汁のサービス復活して欲しい</t>
  </si>
  <si>
    <t>子どもの応援</t>
  </si>
  <si>
    <t>サンセットを見ながらしおかぜラインを爽快に走れたのがよかった。</t>
  </si>
  <si>
    <t>URLをクリックしてもすんなりアンケート画面に飛ばなかった。</t>
  </si>
  <si>
    <t>まだ旅の途中なのでまだわからない。とりあえず暫定の評価。</t>
  </si>
  <si>
    <t>とても見応えがあってお勧めできる場所でした！</t>
  </si>
  <si>
    <t>それなりに品揃えもあり満足できる</t>
  </si>
  <si>
    <t>それなりに満足できる品揃え</t>
  </si>
  <si>
    <t>道が悪い！</t>
  </si>
  <si>
    <t>道が狭くカーブが多くて危ない！</t>
  </si>
  <si>
    <t>北陸新幹線乗車</t>
  </si>
  <si>
    <t>北陸新幹線乗ってみたかったのでよかった</t>
  </si>
  <si>
    <t>ヨーロッパ軒のカツ丼美味しかった</t>
  </si>
  <si>
    <t>このアンケートがどう答えていいのかわかりづらい。3箇所で参加したが質問が被っているのでどう答えていいか悩んでしまう。_x000D_
福井に初めて訪れて、色々あるのだろうけれど点在していて周りづらいと感じた。まちは綺麗だけど人も車も少ないのがとても驚いた。鯖寿司、羽二重餅、カツ丼など美味しいものも多くて、たくさんお土産買った。一箇所で済むのは助かるけれどそこ以外はないのもどうだろうか？</t>
  </si>
  <si>
    <t>福井市から敦賀市に回ったがせっかく気比神社というすごい神社があるのに生かされてなく銀河鉄道999や宇宙戦艦ヤマトの銅像も生かされていない。探しながら街を歩くように配置されていたらよかったのではと思った</t>
  </si>
  <si>
    <t>小矢部アウトレット</t>
  </si>
  <si>
    <t>駐車場少ない</t>
  </si>
  <si>
    <t>駐車場不便</t>
  </si>
  <si>
    <t>偶然</t>
  </si>
  <si>
    <t>温泉だけじゃなく越前海岸の景色も良かった</t>
  </si>
  <si>
    <t>リスボン・エイトのボルガライス、和珈琲わこやのコーヒー、カルナのジェラート、全部美味しかったし、越前海岸の景色の良かった。</t>
  </si>
  <si>
    <t>もっと海がよく見える日帰り温泉施設</t>
  </si>
  <si>
    <t>海岸からの景色が見える展望施設、</t>
  </si>
  <si>
    <t>リスボン・エイト(ボルガライス)</t>
  </si>
  <si>
    <t>和珈琲わこや</t>
  </si>
  <si>
    <t>タケノコを買おうと思ったけど、ぬかとセットになっていなかったので買わなかった。</t>
  </si>
  <si>
    <t>快適なキャンプ場</t>
  </si>
  <si>
    <t>自宅からだったため</t>
  </si>
  <si>
    <t>子供が恐竜に興味があり、今回子供を連れて初めて福井県を訪れました。_x000D_
子供はリアルな恐竜のグッズが好きでお土産屋さんで探しましたが可愛いキャラクターの恐竜が多く、中々リアルな恐竜を見つけることが出来ませんでした。_x000D_
探し方が悪かったのかもしれませんがリアルな恐竜のグッズがもっと増えると嬉しいです。</t>
  </si>
  <si>
    <t>マチよりマーケットで休憩し　久しぶりの丸岡城や　一筆啓上日本一短い手紙の館_x000D_
に入館できとてもよかったです</t>
  </si>
  <si>
    <t>丸岡城の説明や_x000D_
坂井町の観光案内などの映像の説明が良かった</t>
  </si>
  <si>
    <t>飲食店や土産店が少なく感じる</t>
  </si>
  <si>
    <t>昼食時に飲食出来る飲食店が有れば良いと思います</t>
  </si>
  <si>
    <t>気持ちよ良い、接客</t>
  </si>
  <si>
    <t>親切で笑顔の応対が気持ちよかった</t>
  </si>
  <si>
    <t>人の応対があたたかい</t>
  </si>
  <si>
    <t>黒壁スクエア</t>
  </si>
  <si>
    <t>万徳寺</t>
  </si>
  <si>
    <t>ホテルのスタッフの方がとても感じが良い</t>
  </si>
  <si>
    <t>3人で泊まるのに座布団が2つしか用意してなかったのだけが残念でした</t>
  </si>
  <si>
    <t>魚料理がおいしいこと</t>
  </si>
  <si>
    <t>きれいな景色、海、おいしい魚などを楽しむ。_x000D_
里帰り。</t>
  </si>
  <si>
    <t>paypayを使えて良かった</t>
  </si>
  <si>
    <t>お城の急な階段は一生忘れ無いと思う_x000D_
マチヨリの素敵な建物は良い土産話になった_x000D_
資料ギャラリーの映像も良かった</t>
  </si>
  <si>
    <t>お城への石段がスロープだと助かる</t>
  </si>
  <si>
    <t>丸岡城の日本一急な階段_x000D_
マチヨリの素敵な建物は一見の価値あり_x000D_
手に取りたくなるパンフレットのデザインにも感心した</t>
  </si>
  <si>
    <t>美味しい和菓子_x000D_
海の幸</t>
  </si>
  <si>
    <t>交通アクセスご良い_x000D_
道の駅が綺麗である</t>
  </si>
  <si>
    <t>お城が綺麗ですごく良かった。城好きの友人にも勧めたい。</t>
  </si>
  <si>
    <t>自然豊かで気持ち良く過ごせる。</t>
  </si>
  <si>
    <t>パーキング　</t>
  </si>
  <si>
    <t>西小川</t>
  </si>
  <si>
    <t>駐車場の場所がわかりにくかった</t>
  </si>
  <si>
    <t>岐阜から徳山ダムを通って来ました。近くでびっくり。</t>
  </si>
  <si>
    <t>お蕎麦は少ないし、ソースカツ丼はそんなに美味しくなかったです。</t>
  </si>
  <si>
    <t>景色がとてもいい。混んでないのもいい。</t>
  </si>
  <si>
    <t>岐阜から近いのと、新緑が綺麗</t>
  </si>
  <si>
    <t>お蕎麦の器がもっと大きいと見栄えがいいのでは？</t>
  </si>
  <si>
    <t>蟹をお安く美味しく食べれたら嬉しい</t>
  </si>
  <si>
    <t xml:space="preserve">温泉や露天風呂
花見や紅葉などの自然鑑賞
テーマパーク（遊園地、動物園、博物館など）
買い物、アウトレット
</t>
  </si>
  <si>
    <t>冨山県</t>
  </si>
  <si>
    <t>ゆったりと座って敦賀まで来れたから。</t>
  </si>
  <si>
    <t>特に不満な事が無かったから。</t>
  </si>
  <si>
    <t>今から目的の場所に向かうので&amp;hellip;</t>
  </si>
  <si>
    <t>近くを通った</t>
  </si>
  <si>
    <t>永平寺、一乗谷、丸岡城を効率よくまわるのにはレンタカーしか無いと思って</t>
  </si>
  <si>
    <t>永平寺の新緑と彫物に感動した</t>
  </si>
  <si>
    <t>お蕎麦をいただき胡麻豆腐をお土産にザ永平寺って感じ</t>
  </si>
  <si>
    <t>駐車場がたくさんある。</t>
  </si>
  <si>
    <t>子どもが遊べる施設がたくさんある。</t>
  </si>
  <si>
    <t xml:space="preserve">名所、旧跡の観光
アウトドア（海水浴、釣り、登山など）
まちあるき、都市散策
ドライブ・ツーリング
</t>
  </si>
  <si>
    <t>福井のおみやげをたくさん買えたから。</t>
  </si>
  <si>
    <t>このアプリが使いやすくて良い。</t>
  </si>
  <si>
    <t>もっとイベントを増やしてほしいです。_x000D_
今回は時間が無かったので、今度は子供の遊び場も見てみたいです。</t>
  </si>
  <si>
    <t>福井で墓参り</t>
  </si>
  <si>
    <t>墓参りの度に必ず訪れるから</t>
  </si>
  <si>
    <t>加賀百万石ホテル</t>
  </si>
  <si>
    <t>皆とても親切でお蕎麦が安くて美味しいから</t>
  </si>
  <si>
    <t>人が優しく親切でお蕎麦が美味しい</t>
  </si>
  <si>
    <t>あらゆる土産ものがあり毎回楽しみ</t>
  </si>
  <si>
    <t>道が広くて運転しやすいです。旅館の駐車場も広く、止めやすかったです。</t>
  </si>
  <si>
    <t>旅館のごはんとしつらえ、接客、設備、全てにおいて素晴らしかったです。価格以上だと思いました。</t>
  </si>
  <si>
    <t>海鮮や地元の野菜、特産品を楽しみたいです。</t>
  </si>
  <si>
    <t>天草市</t>
  </si>
  <si>
    <t>父、母、小学生、中学生</t>
  </si>
  <si>
    <t>日常とは別世界のようでした</t>
  </si>
  <si>
    <t>曹洞宗大本山永平寺_x000D_
一度は、ぜひ訪れ身体全体で感じてほしい</t>
  </si>
  <si>
    <t>温泉がとても気持ちが良かった</t>
  </si>
  <si>
    <t>温泉が素晴らしいところ</t>
  </si>
  <si>
    <t>町がきれいでよい</t>
  </si>
  <si>
    <t>富良野市</t>
  </si>
  <si>
    <t>駅中が充実している_x000D_
恐竜県のPRも楽しい</t>
  </si>
  <si>
    <t>駅前なのに駐車場完備</t>
  </si>
  <si>
    <t>美味しいものと恐竜を見に来ます</t>
  </si>
  <si>
    <t>駐車場が広くて止めやすかったです。</t>
  </si>
  <si>
    <t>外のベンチがもう少しあっても良いかなと思いました。</t>
  </si>
  <si>
    <t>海鮮や地元の野菜、加工品をたくさん楽しみたいです。</t>
  </si>
  <si>
    <t>丸岡城と永平寺を結ぶ路線バスが_x000D_
あって助かりました</t>
  </si>
  <si>
    <t>天ぷらが重かったのが残念</t>
  </si>
  <si>
    <t>素朴感が残ってるところ</t>
  </si>
  <si>
    <t>生のごま豆腐はありますか？</t>
  </si>
  <si>
    <t>恐竜博物館内のレストランの品質アップ</t>
  </si>
  <si>
    <t>知らない見どころがたくさんあった！</t>
  </si>
  <si>
    <t>みなさん、とても親切です！</t>
  </si>
  <si>
    <t>見やすくて、わかりやすい^_^</t>
  </si>
  <si>
    <t>サバがとにかくおいしすぎたから！</t>
  </si>
  <si>
    <t>ほや丸がかわいかった為</t>
  </si>
  <si>
    <t>ほや丸に会えました。可愛い</t>
  </si>
  <si>
    <t>うきは市</t>
  </si>
  <si>
    <t xml:space="preserve">宿でのんびり過ごす
地元の美味しいものを食べる
花見や紅葉などの自然鑑賞
名所、旧跡の観光
テーマパーク（遊園地、動物園、博物館など）
まちあるき、都市散策
友人・親戚を尋ねる
</t>
  </si>
  <si>
    <t>すごい種類豊富でとっても美味しい朝食付きのホテル。ホテル内の自分の部屋にいるときに聞こえる音が結構うるさいのが少し悲しかったです。</t>
  </si>
  <si>
    <t>部屋から聞こえる音</t>
  </si>
  <si>
    <t>美味しいお店がたくさんあって福井名物の料理たちもほんとにおいしかったし、博物館などたくさんみてまわらるところもあること。</t>
  </si>
  <si>
    <t>楽しい福井旅行！</t>
  </si>
  <si>
    <t>ジェラートがとてもおいしかった為</t>
  </si>
  <si>
    <t>食堂が混んでいて入れなかった為</t>
  </si>
  <si>
    <t>魚介類が美味しく、自然の観光名所が多い為</t>
  </si>
  <si>
    <t>テイクアウト出来る寿司等をもっと充実してほしい</t>
  </si>
  <si>
    <t>金ケ崎エリア特有の魅力を感じるものがあまりなかった</t>
  </si>
  <si>
    <t>福井市の神社仏閣</t>
  </si>
  <si>
    <t>土産物やにはない地元のスーパーで購入できる地元のものを探したがあまりわからなかったのでそういう情報があるとありがたい。</t>
  </si>
  <si>
    <t>石川県、富山県</t>
  </si>
  <si>
    <t>交通機関の時刻表を気にせず、自由にあちこち行けた</t>
  </si>
  <si>
    <t>豊富、新鮮な農産物</t>
  </si>
  <si>
    <t>現地に赴く前に情報が欲しい</t>
  </si>
  <si>
    <t>西武百貨店</t>
  </si>
  <si>
    <t>大浴場　朝食</t>
  </si>
  <si>
    <t>綺麗だけど何もない感じ</t>
  </si>
  <si>
    <t>駅のくるる？　福井の食べ物あまり知らなかったけれど以外に美味しそうなものが多かった。鯖寿司は試食させてもらったけれどどこも美味しかったので購入した</t>
  </si>
  <si>
    <t>恐竜推しなのはわかるが、特に興味のない人にはちょっとやりすぎでは&amp;hellip;と思うところもある。今日は雨で永平寺には行ったけれど永平寺以外観光する所がなかった。</t>
  </si>
  <si>
    <t>宿坊</t>
  </si>
  <si>
    <t>わかりやすかったから</t>
  </si>
  <si>
    <t>福井の特産が揃っているのと、手作りのものを置いてあったこと</t>
  </si>
  <si>
    <t>お蕎麦をいただいたところで、とても丁寧な対応をいただきました。とても嬉しかったです。</t>
  </si>
  <si>
    <t>福井はもともとお仕事で何度も訪れていて、福井の方のお人柄がとても好きでした。念願のプライベートでの旅行、出会った人がまた裏切らない温かさを感じる方ばかりで自然の豊かさと相まって、本当に素敵な時間を過ごすことができました。また訪れたいです。</t>
  </si>
  <si>
    <t>今のままでも満足でしたが、地元産野菜コーナーなどがあると嬉しいなと思いました。_x000D_
後、お米の取り扱いもあれば。</t>
  </si>
  <si>
    <t>宿坊での体験が、とても素晴らしく、もっと多くの方に魅力が伝わるといいなと感じました。_x000D_
白山神社の空気も最高でした。福井の良さは、都会とは違い、時間の流れもゆったりで、心身洗われるかのような体験ができることです。モダン的なものは必要ないと思います。</t>
  </si>
  <si>
    <t xml:space="preserve">地元の美味しいものを食べる
名所、旧跡の観光
お祭りやイベントへの参加・見物
まちあるき、都市散策
ドライブ・ツーリング
友人・親戚を尋ねる
</t>
  </si>
  <si>
    <t>漁師の宿に宿泊して、美味しい魚料理を味わった。</t>
  </si>
  <si>
    <t>美味しい干物が手に入った</t>
  </si>
  <si>
    <t>特産品の梅の種類が豊富に買えた_x000D_
_x000D_
年縞博物館での展示及び説明が素晴らしい</t>
  </si>
  <si>
    <t>他にない興味深い施設があった</t>
  </si>
  <si>
    <t>日本海さかな街より、安くて品質がよい土産が買えた</t>
  </si>
  <si>
    <t>もっと情報を集めて再トライしたい</t>
  </si>
  <si>
    <t>田畑牧場のソフトクリーム屋</t>
  </si>
  <si>
    <t>吉崎御坊にまつわる色々な観光スポットがあり、初めて知ることが多かったので面白かった</t>
  </si>
  <si>
    <t>温泉がいいから</t>
  </si>
  <si>
    <t>温泉　自然の美しさ</t>
  </si>
  <si>
    <t>お天気が悪くても楽しめるアクティビティが増えるといい</t>
  </si>
  <si>
    <t xml:space="preserve">地元の美味しいものを食べる
買い物、アウトレット
出張など仕事関係
</t>
  </si>
  <si>
    <t>お土産が色々種類あり、地元のものも売っており、選んだりするのにワクワクした。_x000D_
ただ、商品が全体的に少し高めだと感じた。</t>
  </si>
  <si>
    <t>トイレも綺麗で、食事する場所も色々あり、子供を遊ばせるのにリフレッシュになる。</t>
  </si>
  <si>
    <t>ショップの入り口に簡単な商品のマップがあるとわかりやすい。_x000D_
以前来た時と変わっていたためウロウロ商品を探した。</t>
  </si>
  <si>
    <t>今庄の日本酒飲みやすくて良かった。</t>
  </si>
  <si>
    <t>金沢のお土産はサービスエリアの方にもあるので、サービスエリアにはない福井ものなどあるといいと思った。</t>
  </si>
  <si>
    <t>日本酒や蕎麦がおいしいので、酒粕を使ったスイーツやそばのソフトクリームなど。_x000D_
温泉や足湯カフェなどもあるとリラックス出来て良いと思う。</t>
  </si>
  <si>
    <t>平日だからか道が空いていてよかった</t>
  </si>
  <si>
    <t>小説「とんかつ」の地を訪ねる</t>
  </si>
  <si>
    <t>ちょうど良い間隔で運行されていた</t>
  </si>
  <si>
    <t>施設がきれい_x000D_
観光案内所親切で的確</t>
  </si>
  <si>
    <t>宿泊施設の食事も美味しい、サービスもよかった</t>
  </si>
  <si>
    <t>おろし蕎麦　とても美味しい</t>
  </si>
  <si>
    <t>土産物としてチロリアンテープの商品があったら買いたかった</t>
  </si>
  <si>
    <t>蕎麦だけでなくお米も美味しかった。_x000D_
上にも書いたが、チロリアンテープ関連の土産があると特に女性や子供は飛びつくと思います</t>
  </si>
  <si>
    <t>10割蕎麦</t>
  </si>
  <si>
    <t>地ビールを飲んでみたい</t>
  </si>
  <si>
    <t>きれいで、恐竜のアピールのしかたが良いと感じた。</t>
  </si>
  <si>
    <t>施設のきれいさと便利さ！</t>
  </si>
  <si>
    <t>構内が活動的でよい</t>
  </si>
  <si>
    <t>やはり蕎麦</t>
  </si>
  <si>
    <t>富山県朝日町、砺波市、高岡市</t>
  </si>
  <si>
    <t>京都府日吉ダム</t>
  </si>
  <si>
    <t>自然の豊かさ</t>
  </si>
  <si>
    <t>富山県朝日町　砺波市　高岡市</t>
  </si>
  <si>
    <t>富山県朝日町　春の四重奏、高岡市　雨晴海岸、他</t>
  </si>
  <si>
    <t>海山が近く、自然の恵みが多い。_x000D_
ゴールデンウィークは、また家族で宿泊予定。_x000D_
皆楽しみにしています。</t>
  </si>
  <si>
    <t>飲食店がやや少ない</t>
  </si>
  <si>
    <t>授乳室を使用させてもらいました。全体的に施設が綺麗で、またいたるところにあるピクトグラムが恐竜で可愛かったです。</t>
  </si>
  <si>
    <t xml:space="preserve">地元の美味しいものを食べる
まちあるき、都市散策
その他スポーツ（ゴルフ、テニスなど）
</t>
  </si>
  <si>
    <t>ローカル線や路線バスでの移動も楽しいから</t>
  </si>
  <si>
    <t>こまめに駐車場があるので停めやすかった</t>
  </si>
  <si>
    <t>芝桜の里</t>
  </si>
  <si>
    <t>福井県道の駅スタンプ収集</t>
  </si>
  <si>
    <t xml:space="preserve">温泉や露天風呂
地元の美味しいものを食べる
花見や紅葉などの自然鑑賞
名所、旧跡の観光
テーマパーク（遊園地、動物園、博物館など）
お祭りやイベントへの参加・見物
</t>
  </si>
  <si>
    <t>品数が沢山あるのでうれしいです</t>
  </si>
  <si>
    <t>食べ物がおいしいので満足してます。</t>
  </si>
  <si>
    <t>バスの車内が戦国風で面白かった。バスの時間がちょうどよく、効率的に回れた。</t>
  </si>
  <si>
    <t>遺跡が広いため、周遊バスがあれば便利だと思う。歩きで廻りきれない。</t>
  </si>
  <si>
    <t>普段見ることのないような街並みや歴史を感じることができて、貴重な体験だった。</t>
  </si>
  <si>
    <t>歩きで復元街並みから博物館に行くのが大変そうで諦めた。</t>
  </si>
  <si>
    <t>非日常と歴史を感じることができる。自然の中で癒される。</t>
  </si>
  <si>
    <t>休憩所ではなくカフェがあれば嬉しい。</t>
  </si>
  <si>
    <t>鯖江でメガネ作りを見たい。</t>
  </si>
  <si>
    <t>高齢者への対応厳しい、城往復の案内が分かり難い</t>
  </si>
  <si>
    <t>クラブチーム</t>
  </si>
  <si>
    <t>見所がたくさんあり天気も良く最高でした</t>
  </si>
  <si>
    <t>越前大野城がとてもよかったから</t>
  </si>
  <si>
    <t>袖ケ浦市</t>
  </si>
  <si>
    <t>福井裁判所</t>
  </si>
  <si>
    <t>駅タグ、スタンプ集め、又、御菓印集めをしているので、回っています。　</t>
  </si>
  <si>
    <t>恐竜博物館の化石探し体験、これは是非とも進めたいです。1億2千万年前に、タイムスリップ出来ます。今回、戴いてきた化石は、我が家の家宝にしたいです、なんてったって、巻き貝でしたから。又、夏休みに来たいと思います。</t>
  </si>
  <si>
    <t>永平寺周辺のお店の設備が古すぎて不便。お店の人の接客も他と比べると劣る。</t>
  </si>
  <si>
    <t>団体ツアー</t>
  </si>
  <si>
    <t>永平寺は階段が多かったので。それ以外はとても良かったです。</t>
  </si>
  <si>
    <t>永平寺はやはり素晴らしい！</t>
  </si>
  <si>
    <t>越前和紙が良かった。</t>
  </si>
  <si>
    <t>食べ物が美味しくて、施設がとても綺麗でした。</t>
  </si>
  <si>
    <t>トイレが綺麗で広く、駐車場も広いのでありがたいです。</t>
  </si>
  <si>
    <t>食べた食べ物が全部美味しかったので。</t>
  </si>
  <si>
    <t>野菜やお花がたくさんあるとうれしいです。</t>
  </si>
  <si>
    <t>自然を思い切り満喫できるアクティビティがあると魅力的です。</t>
  </si>
  <si>
    <t>イロイロな物があり買えた</t>
  </si>
  <si>
    <t>美味しい物</t>
  </si>
  <si>
    <t>時間に追われなくてよい</t>
  </si>
  <si>
    <t>イワバカフェのケーキおいしかった</t>
  </si>
  <si>
    <t>公衆トイレはもう少しきれいだと嬉しい。_x000D_
たまたまかもしれないけど</t>
  </si>
  <si>
    <t>迫力があって、実際に見ないとわからないと思ったから</t>
  </si>
  <si>
    <t>イワバカフェのバーガーも食べたかったけど、今日はキッチンが休みで食べられなかった</t>
  </si>
  <si>
    <t>おいしかったものなど、オンラインでまた買えると嬉しい</t>
  </si>
  <si>
    <t>水産物とそば_x000D_
山菜</t>
  </si>
  <si>
    <t>曹洞宗本山だから</t>
  </si>
  <si>
    <t>とても良かったから。</t>
  </si>
  <si>
    <t>景色が綺麗で見どころもたくさんありそうなので</t>
  </si>
  <si>
    <t>いろいろと見るところがあるので楽しいです</t>
  </si>
  <si>
    <t>自然豊かなところで気持ち良いです</t>
  </si>
  <si>
    <t>これから旅行するので楽しみです</t>
  </si>
  <si>
    <t>17時をすぎていたので飲食店が利用できなかった</t>
  </si>
  <si>
    <t>海鮮が魅力だと思うが、訪れる時間によっては購入できないものもあり少し残念でした_x000D_
でも、近いのでまた来たいです</t>
  </si>
  <si>
    <t>駅に着いてからバスが来るまでの時間が暇だった。</t>
  </si>
  <si>
    <t>運転手さんがよいかただったから。</t>
  </si>
  <si>
    <t>ホテルのお土産コーナーが充実していた。</t>
  </si>
  <si>
    <t>常高寺が良かった。</t>
  </si>
  <si>
    <t>明日行く永平寺も楽しみにしています。</t>
  </si>
  <si>
    <t>両親と兄弟家族と自分の家族</t>
  </si>
  <si>
    <t>少しだが土産物屋や飲食店があったので良かった</t>
  </si>
  <si>
    <t>もっと色々な店で食べ歩き出来た良かった_x000D_
近くの胡麻豆腐の店も歩いては遠かったので行く事が出来なかった</t>
  </si>
  <si>
    <t>スリッパで永平寺内の階段を登り降りするのは滑りそうで怖いしとても歩きにくかったので危険な場所なので人に勧められない</t>
  </si>
  <si>
    <t>金比羅通りや奈良町の様に食べ歩きが出来ればまた行きたいと思うが永平寺を一度見ると満足してまた行きたいとはならない</t>
  </si>
  <si>
    <t>駅周辺　恐竜化石発掘体験はかなり楽しかったのでまた行きたいです</t>
  </si>
  <si>
    <t>海鮮をもっとふんだんにとりいれてほしい</t>
  </si>
  <si>
    <t>く</t>
  </si>
  <si>
    <t>そこでしか買えない限定お土産は思わず買ってしまいます！</t>
  </si>
  <si>
    <t>そばの里</t>
  </si>
  <si>
    <t>丸岡城の前の白い新しい建物がお土産屋さんだとわかりづらかった</t>
  </si>
  <si>
    <t>駐車場がわからなかった</t>
  </si>
  <si>
    <t>福井を訪れたなかでここが一番賑わっていました_x000D_
ここでしか買えない限定土産等あるとつい買ってしまいま</t>
  </si>
  <si>
    <t>思ったより大人も子供も楽しめました</t>
  </si>
  <si>
    <t>季節も良くレインボーラインの景色も良かった_x000D_
平日で人も多くなくゆっくりできた為</t>
  </si>
  <si>
    <t>沢山美味しいものがあった</t>
  </si>
  <si>
    <t>トイレと道案内が少ない</t>
  </si>
  <si>
    <t xml:space="preserve">地元の美味しいものを食べる
花見や紅葉などの自然鑑賞
買い物、アウトレット
まちあるき、都市散策
ドライブ・ツーリング
</t>
  </si>
  <si>
    <t>大野芝桜</t>
  </si>
  <si>
    <t>ランチ大野</t>
  </si>
  <si>
    <t>福井は無料で楽しめる場所が多い。_x000D_
四季ごとに楽しめる場所がいっぱいある。</t>
  </si>
  <si>
    <t>飲食店が多く、美味しくて安い。</t>
  </si>
  <si>
    <t>ドライブするのに近くて、四季ごとに安く楽しめる場所が多いから。</t>
  </si>
  <si>
    <t>大野城の有料駐車場は無料だと助かります。_x000D_
無料の駐車場がわかりにくい。ほして城に遠い。</t>
  </si>
  <si>
    <t>よくドライブしますが文句無しです。</t>
  </si>
  <si>
    <t>永平寺に親の永代供養</t>
  </si>
  <si>
    <t>親とよく行ってた</t>
  </si>
  <si>
    <t>コンパクトながら飲食するところもあり、博物館も近かったので人が多い印象でした</t>
  </si>
  <si>
    <t>小さいながらも飲食する場所があったので良かったと思う</t>
  </si>
  <si>
    <t>ソースカツ丼！美味しかったです_x000D_
ソースカツ丼専用ソース買いました_x000D_
越前そばもコシがあり美味しかったです_x000D_
福井は初めて訪れましたが結構魅力がある県だと感じました</t>
  </si>
  <si>
    <t>メガネストリートはメガネ屋が沢山あるものだと勝手に思っていました</t>
  </si>
  <si>
    <t>ソースカツ丼！美味しかったです_x000D_
ソースカツ丼専用ソース買いました_x000D_
越前そばもコシがあり美味しかったです</t>
  </si>
  <si>
    <t>平日だった為か人も少なく観光しやすかった</t>
  </si>
  <si>
    <t>閉まっているお店が多い印象</t>
  </si>
  <si>
    <t>道の駅巡りも楽しかった</t>
  </si>
  <si>
    <t>町はうつくしかった</t>
  </si>
  <si>
    <t>芝桜をもっと前面に押し出したらいいのにと思った綺麗でした</t>
  </si>
  <si>
    <t>御城からの眺めは素晴らしかったから</t>
  </si>
  <si>
    <t>飲食店がとても美味しかった_x000D_
マシェリと言うお店！！！感動しました</t>
  </si>
  <si>
    <t>池田町のアクティビティや恐竜博物館、水仙、丸岡城など素晴らしいポイントがたくさんあると感じています街の渋滞を考えると自然な場所の福井県が私は好き</t>
  </si>
  <si>
    <t>レンタカーを利用して自由にいろんなところに行きました。</t>
  </si>
  <si>
    <t>お土産屋 食事をすると駐車場が無料になる_x000D_
お蕎麦の名産地だけやってお蕎麦が美味しかった</t>
  </si>
  <si>
    <t>特に 朝倉氏の復元 施設が素朴で歴史を感じさせ とても良かった</t>
  </si>
  <si>
    <t>仕方がないことだが 階段がとても多くて足腰が弱い方には厳しい。 しかし エスカレーターを置くのも景観を壊すので このままでいいと思った</t>
  </si>
  <si>
    <t>NHK で豊臣兄弟を放映中なので 特に今が話題にリンクしてて良いと思った</t>
  </si>
  <si>
    <t>全て問題ないと思います 永平寺はやはり 素晴らしい</t>
  </si>
  <si>
    <t>地元がいくお店_x000D_
ハイキング</t>
  </si>
  <si>
    <t xml:space="preserve">宿でのんびり過ごす
温泉や露天風呂
花見や紅葉などの自然鑑賞
アウトドア（海水浴、釣り、登山など）
</t>
  </si>
  <si>
    <t>福井県で学生</t>
  </si>
  <si>
    <t>宮崎のたけのこが購入できて大満足！</t>
  </si>
  <si>
    <t>もっと駐車場を増やしてほしい</t>
  </si>
  <si>
    <t>地元の美味しい野菜やお菓子など</t>
  </si>
  <si>
    <t>いつも地元の美味しいものを探すのが楽しみです。子どもが遊べる場所もありみんなが楽しく過ごせます。</t>
  </si>
  <si>
    <t>同じ福井県内から来ていますが、屋外にも楽しめる場所もあり、長い時間でも楽しく過ごすことができる場所だと思います</t>
  </si>
  <si>
    <t>バイク仲間</t>
  </si>
  <si>
    <t>福井県は隣県で素敵な場所が沢山あるので、ツーリング最高です。</t>
  </si>
  <si>
    <t>店員さんも活気あって、良かった</t>
  </si>
  <si>
    <t>ツーリングの立ち寄りスポットによいです。</t>
  </si>
  <si>
    <t>トイレ前の藁の大きな人形？あれが、凄いインパクトあって、とても素敵でーす。_x000D_
もっと真ん中に置くといいのに。もったいない。あれは、とっても良いです！</t>
  </si>
  <si>
    <t>お蕎麦も美味しいし、今年は、キャンプ鮎川に行ってみたいです。</t>
  </si>
  <si>
    <t>大野勝原ハナモモ観光</t>
  </si>
  <si>
    <t>福井市開発エリアで買い物</t>
  </si>
  <si>
    <t>大野荒島の郷ではいつも季節の物珍しい食べ物が帰るので満足。</t>
  </si>
  <si>
    <t>臨時駐車場の案内が分かりやすく、トイレや施設自体も掃除などが行き届いていて、綺麗でいつも気持ちが良い。</t>
  </si>
  <si>
    <t>七間朝市がある日曜だと、地元店舗はGoogle上では営業中だけど実際行くと閉まっていて、朝市がちょうど閉まる15時頃だと結ステーション辺りはどこも入れる場所がない。</t>
  </si>
  <si>
    <t>ハナモモ観光がテレビで見て気になりネット下調べしてから駐車場がかなり混むとあり不安の中行きましたが、臨時駐車場案内も有り、出入り譲り合いに行けたので良かったです。_x000D_
警備員1人くらい誘導してくれると尚よし。</t>
  </si>
  <si>
    <t>舞茸そば（荒島の郷にて）</t>
  </si>
  <si>
    <t>常に満足。</t>
  </si>
  <si>
    <t>採れたてのたけのこがたくさんあり、立派なタケノコが買えて満足</t>
  </si>
  <si>
    <t>鯖江市の名産やレッサーパンダの商品が多く、選ぶのが楽しかった</t>
  </si>
  <si>
    <t>つつじが満開になった頃に県外の友達と遊びに行きたいなと思った</t>
  </si>
  <si>
    <t>つつじソフト以外の鯖江名産を使ったソフトクリームを作ってほしい</t>
  </si>
  <si>
    <t>無料駐車場が充実してる</t>
  </si>
  <si>
    <t>楽しみにして、来てるので</t>
  </si>
  <si>
    <t>良いところいっぱいあります。</t>
  </si>
  <si>
    <t>イベントがあれば来県が増えます。</t>
  </si>
  <si>
    <t>とても素晴らしいお寺で感動しました。_x000D_
身が引き締まる思いを感じ致しました。_x000D_
この素晴らしいお寺を永久に保存されます事を切に願っております。</t>
  </si>
  <si>
    <t>歴史的な所</t>
  </si>
  <si>
    <t>美味しい物がたくさんある事_x000D_
歴史的な場所がたくさんある。</t>
  </si>
  <si>
    <t>胡桃羽二重餅サブレが絶妙に美味しかった。_x000D_
にぎり寿司魚心が美味かった。</t>
  </si>
  <si>
    <t>すごく気持ちのよい場所でした。癒された</t>
  </si>
  <si>
    <t>写真映えのする場所、食べ物</t>
  </si>
  <si>
    <t>馴染みのない県という印象でしたが、食べ物も美味しく_x000D_
見どころがあり良かったです</t>
  </si>
  <si>
    <t>保育園高学年児童は、リフトに乗せたかったです。関西のもっと危なそうなリフトには乗れたのにと疑問でした。、</t>
  </si>
  <si>
    <t>場所自体には満足でしたが、インバウンド客が多く、うるさ過ぎたので心地悪かったです。_x000D_
ゴミもゴミ捨て場まで持って行っていないで放置するマナーの悪さを見てしまい、気分が悪くなりました。</t>
  </si>
  <si>
    <t>台湾だか中国だか韓国だかの観光客がずっと同じ場所に座り続けたり写真を撮るために枝や自然物に手をかけたりもマナーの悪い振る舞いを見て嫌でした。</t>
  </si>
  <si>
    <t>景色は良かった。</t>
  </si>
  <si>
    <t>この土地でか食べられないものが食べたい。</t>
  </si>
  <si>
    <t>インバウンド客に寄り添う内容の無いものじゃなくて、質が良い本当に美味しいものや静かに景色がみたい。</t>
  </si>
  <si>
    <t>五泉市</t>
  </si>
  <si>
    <t>カフェがあるといい</t>
  </si>
  <si>
    <t>綺麗に整備されてのんびり出来る_x000D_
紫式部の資料館も無料なのに見応えあって良かった</t>
  </si>
  <si>
    <t>旅館について._x000D_
お風呂が、最高！景色も良く、設備は綺麗。_x000D_
部屋は古い感じはするが、お風呂など水回りのスペース、きれいにリニューアルされていて良かった。カニが冷凍でなくて良かった。_x000D_
部屋の引き戸のふすまが、重く開けづらかった。_x000D_
部屋の鍵が２個なかったので、フロントに預けなくてはいけなくて不便だった。食事している部屋の間仕切りが襖で、話し声が丸聞こえでちょっと嫌だった。夕食に刺身が無く残念だった、_x000D_
その代わり朝食にはイカ刺があったので良かった。</t>
  </si>
  <si>
    <t>景色が、素晴らしい_x000D_
温泉の質がいい_x000D_
食事がコスパ</t>
  </si>
  <si>
    <t>人も親切で食べ物も美味しい！</t>
  </si>
  <si>
    <t xml:space="preserve">観光展・物産展
新聞・雑誌・ガイドブック
観光パンフレット・ポスター
インターネット・アプリ
タクシードライバーや地元の人
宿泊施設
</t>
  </si>
  <si>
    <t>ご親切でサービスもよかったので</t>
  </si>
  <si>
    <t>自然がいっぱいで空気が気持ち良いですね_x000D_
マイナスイオンたっぷりです</t>
  </si>
  <si>
    <t>温泉はもちろん、料理も旬を感じるお品書きで、楽しめました。_x000D_
あえて季節を変えて宿泊するのも楽しいですね。</t>
  </si>
  <si>
    <t xml:space="preserve">地元の美味しいものを食べる
お祭りやイベントへの参加・見物
その他スポーツ（ゴルフ、テニスなど）
</t>
  </si>
  <si>
    <t>動物園とソフトクリーム</t>
  </si>
  <si>
    <t>孫と初めての電車</t>
  </si>
  <si>
    <t>トイレもきれいでした。</t>
  </si>
  <si>
    <t>　様々な施設があり、ぶらぶらするだけでも楽しい</t>
  </si>
  <si>
    <t>　ホテルあり、道の駅あり、様々な施設があり楽しめる。時折、体験コーナーがあり楽しむ事ができる　休憩場所も適宜ありありがたい</t>
  </si>
  <si>
    <t>　プールや温泉を以前は利用していたが、県外からだと高過ぎて、利用できない_x000D_
　ホテルの食事は、ゆっくりできて良い_x000D_
　道の駅は、様々な種類のものが販売されていて魅力的　つい購入してしまう　パンフレットなども揃えられていて、福井県に興味がわく</t>
  </si>
  <si>
    <t>　夫婦2人だけでも、海を見ながらバーベキューができるエリアがあれば良い　じゅんびしなくても、用具を貸し出してくれて食材も準備されたものを使うか、食材は自分で準備するか選択できるようなそんな事を提供してくださると、絶対借りるなあと思う</t>
  </si>
  <si>
    <t>公共交通機関とくらべ、費用はかさむが、時間の制約を受けず、自由に行動できるから</t>
  </si>
  <si>
    <t>石川県立図書館</t>
  </si>
  <si>
    <t>現存天守が素晴らしかった</t>
  </si>
  <si>
    <t>特に駄目だと思う事はなかった</t>
  </si>
  <si>
    <t>電気自動車の利便性</t>
  </si>
  <si>
    <t>蓮のパンが大好き、絶対買います_x000D_
レジの方‥50歳ぐらいの方親切だった_x000D_
地元名産品含め、何もかも大好き、絶対寄ります、そのために福井旅行行ってるようなものです。_x000D_
1つ、たまにはお土産の種類変えて欲しい～いつも同じ物が置いてあるのが‥‥けど好きで買ってます。_x000D_
問い合わせの方も親切でした、_x000D_
これからも必ず寄ります、楽しみにしてます‥頑張って下さいませ。</t>
  </si>
  <si>
    <t>蓮パンや、地元名産品など種類多く楽しめます_x000D_
御手洗いも綺麗にされてます。</t>
  </si>
  <si>
    <t>本当に素敵な場所だから。</t>
  </si>
  <si>
    <t>お土産の種類を変えるか、増やしてほしいです。_x000D_
パン屋さん作って欲しいです_x000D_
地元の方オススメの商品置いて欲しい、大好きな福井をもっと知りたいです。</t>
  </si>
  <si>
    <t>福井で食べる物はどれも美味しいです。_x000D_
福井大好きなのでもっと知りたいので、_x000D_
道の駅でいろいろオススメ教えてほしい。</t>
  </si>
  <si>
    <t>天然温泉岡三屋彩かさね</t>
  </si>
  <si>
    <t>魚、蛤など、食事が最高に美味しかった。宿は、廊下や、お風呂などに、細かな気遣いが感じられてくつろげる施設でした。</t>
  </si>
  <si>
    <t>三方五湖の展望台からのロケーションが素晴らしかった。しかもくつろぎのスペースが、とてもお洒落でログハウスの様な自然木を使用していたのが、とても気に入りました。足湯もとても癒されました。是非家族で再訪したいです。</t>
  </si>
  <si>
    <t>まさに、自然の宝庫の地ですから、湖や低山を利用出来るガイド付きのカヌー、シーカヤック体験や、森の中のハイキングやトレッキングコースがあったらいいですね。利用したいと思います！</t>
  </si>
  <si>
    <t>こちらの採れたての魚や野菜などを食べられるビュッフェ形式のレストランとかあると嬉しいですね。流行ると思いますね！</t>
  </si>
  <si>
    <t>のんびりしている雰囲気がよい</t>
  </si>
  <si>
    <t>今の田舎の雰囲気を維持してほしいので　開発は望まない</t>
  </si>
  <si>
    <t>永平寺以外魅力がない</t>
  </si>
  <si>
    <t>駐車場の呼込みが、エリアの雰囲気を壊している（煩悩の塊のようなおばさんが呼込みしている）</t>
  </si>
  <si>
    <t>永平寺は良かったため</t>
  </si>
  <si>
    <t>これ以上の開発は望まない</t>
  </si>
  <si>
    <t>中池見湿地</t>
  </si>
  <si>
    <t>買いたいものが全て買えたし、気候が良く歩いて散策が気持ちよかった</t>
  </si>
  <si>
    <t>近場の県外から車で旅行しやすい</t>
  </si>
  <si>
    <t>若狭彦神社</t>
  </si>
  <si>
    <t>博物館や復元街並のスタッフが丁寧な接客だったので。</t>
  </si>
  <si>
    <t>博物館や復元街並の見応えがあり、素晴らしい。</t>
  </si>
  <si>
    <t>一乗谷朝倉氏遺跡博物館の展示内容。</t>
  </si>
  <si>
    <t>越前そばが安く手軽に食べられる店があると嬉しい。</t>
  </si>
  <si>
    <t>遺跡中で史跡巡りツアー</t>
  </si>
  <si>
    <t>一乗谷朝倉氏遺跡、遺跡も博物館も、とても好きでよく来てます。</t>
  </si>
  <si>
    <t xml:space="preserve">地元の美味しいものを食べる
名所、旧跡の観光
アウトドア（海水浴、釣り、登山など）
各種体験（手作り、果物狩りなど）
</t>
  </si>
  <si>
    <t>食事が美味しかった。_x000D_
無料の施設が多くて助かりました。_x000D_
ぜんざいの食べ比べ体験も面白かったです。_x000D_
海幸山幸伝説の神社があるのを初めて知り興味をひかれました。</t>
  </si>
  <si>
    <t>高速道路を使わず自家用車で比較的短時間で来られる。_x000D_
今まで知らなかった事がたくさんあって楽しい旅でした。</t>
  </si>
  <si>
    <t>食べ歩きをしたいけれど駐車場の無いお店があり、近隣で停められる場所を教えていただければ幸いです。</t>
  </si>
  <si>
    <t>今度は子供と孫を連れて海水浴に訪れたく思っています。その時、楽しめるように情報発信（Youtube等）お願いします。</t>
  </si>
  <si>
    <t>朝倉氏遺跡博物館のスタッフの方が、みんな親切で声掛けが良かった</t>
  </si>
  <si>
    <t>恐竜へのロマンを感じた</t>
  </si>
  <si>
    <t>ママの紹介</t>
  </si>
  <si>
    <t xml:space="preserve">宿でのんびり過ごす
温泉や露天風呂
各種体験（手作り、果物狩りなど）
</t>
  </si>
  <si>
    <t>全国タワースタンプラリー</t>
  </si>
  <si>
    <t>アクセスしやすく不便に感じなかったため</t>
  </si>
  <si>
    <t>富山県のクロスランドタワー</t>
  </si>
  <si>
    <t>念願のジェラートが食べられたから_x000D_
お店の方も温かく、とても美味しかったです</t>
  </si>
  <si>
    <t>旧森田銀行の案内の方が親切で、楽しく学びながら見させていただきました</t>
  </si>
  <si>
    <t>駐車場の案内が分かりづらく、少し迷った</t>
  </si>
  <si>
    <t>旧森田銀行_x000D_
案内込みで素晴らしかったので、もっと多くの人が訪れたらと思います</t>
  </si>
  <si>
    <t>ジェラートやさん、朝から開いていればいいなと思います</t>
  </si>
  <si>
    <t>無料の駐車場があちこちにあればいいなと思います。</t>
  </si>
  <si>
    <t>福井県のソースかつ美味しい</t>
  </si>
  <si>
    <t>子どもがとても楽しそうにしていたから。</t>
  </si>
  <si>
    <t>クルーズの説明がわかりやすく、楽しかった</t>
  </si>
  <si>
    <t>試食がたくさんあって嬉しい</t>
  </si>
  <si>
    <t>日曜日だったので、行列が出来、目的の蕎麦が食べられなかった。やっと入れた所では冷やし蕎麦がなかった。残念。</t>
  </si>
  <si>
    <t>午前中だったので、人も少なく堪能出来た。</t>
  </si>
  <si>
    <t>道路が綺麗。無料区間もあり快適だった。</t>
  </si>
  <si>
    <t>食事出来る所がもっとあれば有り難い。</t>
  </si>
  <si>
    <t>以前食べた絶品の越前蕎麦をもう一度食べたい。</t>
  </si>
  <si>
    <t>時間を気にせずまったりと過ごせました</t>
  </si>
  <si>
    <t xml:space="preserve">Twitter
Instagram
Facebook
ブログ
友人・知人
</t>
  </si>
  <si>
    <t>お土産を購入の為</t>
  </si>
  <si>
    <t>名水百選の水を汲んで帰るため</t>
  </si>
  <si>
    <t>小浜の食文化や歴史を身近で見れる</t>
  </si>
  <si>
    <t>歴史や温泉食べる場所もありかなり満足してます</t>
  </si>
  <si>
    <t>足湯あり温泉もあり何より食べ物が新鮮で美味しい</t>
  </si>
  <si>
    <t>お値段をもう少し下げて欲しい&amp;hellip;&amp;hellip;</t>
  </si>
  <si>
    <t>酔っ払い鯖の復活を心待ちにしてます</t>
  </si>
  <si>
    <t>子供連れで1日遊べる場所</t>
  </si>
  <si>
    <t>船津神社（鯖江市）</t>
  </si>
  <si>
    <t>ヨーロッパ軒 敦賀分店</t>
  </si>
  <si>
    <t>もっと陶芸家の作品を増やしてもらいたい</t>
  </si>
  <si>
    <t>落ち着いた雰囲気のエリアに足を運んだので_x000D_
よかったです。</t>
  </si>
  <si>
    <t>福井県の文化（越前焼、蕎麦、寺社仏閣なと）_x000D_
もすばらいのでそれを感じてもらいたい</t>
  </si>
  <si>
    <t>もう少し飲食店が増えると、みんなの足を運ぶ機会も増え、町や経済の活性化につながると思う。</t>
  </si>
  <si>
    <t>飲食店はふつうの店ばかり。店のウリ、際立ったものがない。</t>
  </si>
  <si>
    <t>はまがわ</t>
  </si>
  <si>
    <t>商品棚に、商品が十分に並んでいない</t>
  </si>
  <si>
    <t>トイレが少ない_x000D_
和式トイレがある</t>
  </si>
  <si>
    <t>おとずれてみて、自然の中でのんびりできた。</t>
  </si>
  <si>
    <t>自然豊かで、そばも美味しい。</t>
  </si>
  <si>
    <t>地元の美味しい食べ物(そば、よもぎ餅）が良かった。</t>
  </si>
  <si>
    <t>蕎麦、ソースカツ、よもぎ餅。とても美味しいです。</t>
  </si>
  <si>
    <t>空気が気持ちいい</t>
  </si>
  <si>
    <t>冠山トンネルが開通して、いつでも遊びに来れる様になった。</t>
  </si>
  <si>
    <t>歴史的建物だから</t>
  </si>
  <si>
    <t>地元の食べ物</t>
  </si>
  <si>
    <t>道路が便利になった</t>
  </si>
  <si>
    <t>自然豊かで落ち着ける場所</t>
  </si>
  <si>
    <t>ドライブにはもってこいの場所で、蕎麦も美味しい。</t>
  </si>
  <si>
    <t>日本海の海産物や魚が新鮮で美味い</t>
  </si>
  <si>
    <t>イカ丼が美味しかった</t>
  </si>
  <si>
    <t>道中のドライブがいい景色でよかった</t>
  </si>
  <si>
    <t>次は東尋坊に行きたい</t>
  </si>
  <si>
    <t>息子の小浜マラソン</t>
  </si>
  <si>
    <t>小浜マラソンの資料</t>
  </si>
  <si>
    <t>フリーWi-Fiがない</t>
  </si>
  <si>
    <t>ＪＡ福井県 ファーマーズマーケットきららの丘</t>
  </si>
  <si>
    <t>関東からくる友人や家族に坂井市への観光ついでにあわらまで足を伸ばしてもよいなと感じました。</t>
  </si>
  <si>
    <t>観光など、面白かった</t>
  </si>
  <si>
    <t>綺麗に整備されており、綺麗な景色が引き立っていた！</t>
  </si>
  <si>
    <t>山頂へ登るのにケーブルカーとリフトが選べたのが良かった</t>
  </si>
  <si>
    <t>蜂が多い</t>
  </si>
  <si>
    <t>す</t>
  </si>
  <si>
    <t>新鮮</t>
  </si>
  <si>
    <t>厚揚げがとてもおいしかった</t>
  </si>
  <si>
    <t>想像以上</t>
  </si>
  <si>
    <t>谷口屋の厚揚げが美味しい</t>
  </si>
  <si>
    <t>海がきれい、景色がよい、ホテルが快適</t>
  </si>
  <si>
    <t>ハピジャン</t>
  </si>
  <si>
    <t>鯖寿司やお土産が豊富で良い。</t>
  </si>
  <si>
    <t>食事やお土産が豊富で買いやすい。</t>
  </si>
  <si>
    <t>美味しいものも食べられて、買い物しやすい。</t>
  </si>
  <si>
    <t>福井駅に足湯が入れる休憩所があると嬉しい。</t>
  </si>
  <si>
    <t>居住地から乗り換えが少ない回数で行けるのと他の交通手段よりも早く着けるので。</t>
  </si>
  <si>
    <t>お土産や食事を出来る所が少ないと思います。</t>
  </si>
  <si>
    <t>朝9時頃にJR敦賀駅に着いたが、開店前で朝食を食べることができなかった。駅前のホテルのレストランも宿泊者以外は断られた。</t>
  </si>
  <si>
    <t>気比神宮と日本海さかな街で食べた海鮮料理は良かった。</t>
  </si>
  <si>
    <t>飲食店の開店時間が遅いのと、駅前のホテルが宿泊者以外は空いているのに朝食を食べることが出来なかった。ぐるっと敦賀周遊バスは便利だったが、9時頃に敦賀駅を出発する便が有ればもっと多くの観光地を訪れることが出来たと思います。</t>
  </si>
  <si>
    <t>今回は敦賀での観光と食事を目的で訪れたが、小浜や福井駅も行ってみたいと思います。</t>
  </si>
  <si>
    <t>小さい子連れでも遊べるところがたくさんあり、ベビーカーを持っていても過ごしやすくすごく助かった</t>
  </si>
  <si>
    <t>越美北線乗車</t>
  </si>
  <si>
    <t>本数は少なすぎるがちょうどいい時間があったので</t>
  </si>
  <si>
    <t>特に参考にしていない</t>
  </si>
  <si>
    <t>道の駅が駅前だったので列車の時刻に間に合った</t>
  </si>
  <si>
    <t>あまりにも本数が少なくまた利用しずらい</t>
  </si>
  <si>
    <t>まいたけ弁当</t>
  </si>
  <si>
    <t>三重、愛知、岐阜</t>
  </si>
  <si>
    <t>海の幸が頂けるおすすめ店を次々に紹介してほしいです。楽しみしています。</t>
  </si>
  <si>
    <t>歴史的景観。とても落ち着く。</t>
  </si>
  <si>
    <t>お土産の品数が豊富でした</t>
  </si>
  <si>
    <t>恐竜博物館_x000D_
大人から子供まで楽しめる</t>
  </si>
  <si>
    <t>お土産品の品数の豊富さ</t>
  </si>
  <si>
    <t>海草郡</t>
  </si>
  <si>
    <t>清潔感があり、色んなお土産が揃っていたから</t>
  </si>
  <si>
    <t>美味しい物が揃ったました！</t>
  </si>
  <si>
    <t>次回はまた違うグルメや温泉を楽しめると嬉しいです。</t>
  </si>
  <si>
    <t>お蕎麦がコシがあり、とても美味しかったです。ソースカツ丼も、ソースの味とお肉が美味しかったから。</t>
  </si>
  <si>
    <t>のどかで、いいところだから。</t>
  </si>
  <si>
    <t>ほねほねザウルスの特別展がとてもよかった</t>
  </si>
  <si>
    <t>無料で、食文化についていろいろ展示がありおもしろかった、食に興味があるので</t>
  </si>
  <si>
    <t>マラソンや、トレイルランニング</t>
  </si>
  <si>
    <t>そばを食べるためのレストランの待ち時間が長かった。</t>
  </si>
  <si>
    <t>そば関連のお土産の種類が多かったのでよかった。</t>
  </si>
  <si>
    <t>勝原駅</t>
  </si>
  <si>
    <t>漆っていいですよね</t>
  </si>
  <si>
    <t>情報が得にくい</t>
  </si>
  <si>
    <t>えいぼうかん</t>
  </si>
  <si>
    <t>0円マーケット、フリマ、縁日安くて楽しかったから</t>
  </si>
  <si>
    <t>モーニングお得でおいしかったから</t>
  </si>
  <si>
    <t>レストランが混み過ぎ</t>
  </si>
  <si>
    <t>海鮮丼がおいしかったから</t>
  </si>
  <si>
    <t>外で喫煙している人がいて、匂いが店内まで入ってきて臭かった</t>
  </si>
  <si>
    <t>酒蔵巡り、海鮮の買い物</t>
  </si>
  <si>
    <t>福井市内の酒蔵</t>
  </si>
  <si>
    <t>おいしい！</t>
  </si>
  <si>
    <t>お手洗い洋式だとなお嬉しいですし、ここで働いている女性にも優しいのでは。</t>
  </si>
  <si>
    <t>安くて美味しい！</t>
  </si>
  <si>
    <t>またきます、次回は日帰りで海鮮を買って帰りたい</t>
  </si>
  <si>
    <t>酒蔵巡りを何回も楽しみたい！</t>
  </si>
  <si>
    <t>入口に生き生きとした季節の花や野菜の苗があった。</t>
  </si>
  <si>
    <t>野菜を使った美味しいランチ</t>
  </si>
  <si>
    <t>大自然の中で育った野菜　山菜　坂に　肉と越前焼などの焼物のコラボ食をアピールしてほしい。</t>
  </si>
  <si>
    <t>高速バス、新幹線</t>
  </si>
  <si>
    <t>初めてのサンダーバード、北陸新幹線で新鮮でした</t>
  </si>
  <si>
    <t>動く恐竜の素晴らしさに感動しました_x000D_
新幹線とえちぜん鉄道が一緒に見られるのも魅力でした   夜に展望台に行けるのもとてもよかったです</t>
  </si>
  <si>
    <t>恐竜博物館や越前大野も訪れてみたいです</t>
  </si>
  <si>
    <t>お食事が美味しかった</t>
  </si>
  <si>
    <t>落ち着いた雰囲気で、ゆっくり見学することが出来た</t>
  </si>
  <si>
    <t>曹洞宗の総本山である</t>
  </si>
  <si>
    <t>お土産店の活気があまり感じられなかった</t>
  </si>
  <si>
    <t>恐竜押し!で、あまり恐竜に関心がなかったか、至る所にモニュメントがあり楽しかった</t>
  </si>
  <si>
    <t xml:space="preserve">地元の美味しいものを食べる
買い物、アウトレット
お祭りやイベントへの参加・見物
各種体験（手作り、果物狩りなど）
</t>
  </si>
  <si>
    <t>もう少しカフェメニューを増やしてほしいです。</t>
  </si>
  <si>
    <t>まあまあ満足ですが、季節の花畑があるといいですが</t>
  </si>
  <si>
    <t>海にも近いですが、魚市場が充実してない。</t>
  </si>
  <si>
    <t>5泊</t>
  </si>
  <si>
    <t>松江.出雲.尾道.今治.神戸.焼津</t>
  </si>
  <si>
    <t>順路がわかりにくい</t>
  </si>
  <si>
    <t>体験が充実している</t>
  </si>
  <si>
    <t>喫煙所があるのかわからなかった</t>
  </si>
  <si>
    <t>恐竜博物館があるのが福井だけだから</t>
  </si>
  <si>
    <t>これから食べる海鮮が美味しいといいです</t>
  </si>
  <si>
    <t>いつも丁寧な対応をしてもらい、満足です。</t>
  </si>
  <si>
    <t>お食事がとても満足です。</t>
  </si>
  <si>
    <t>温泉施設が豊富なこと。_x000D_
日本海の新鮮な海鮮料理が食べれる事。</t>
  </si>
  <si>
    <t>いつも福井のお土産は、お昆布製品_x000D_
勝山のくるみ羽二重を買ってます。</t>
  </si>
  <si>
    <t>現状で十分満足しております。</t>
  </si>
  <si>
    <t>近江塩津駅</t>
  </si>
  <si>
    <t xml:space="preserve">宿でのんびり過ごす
温泉や露天風呂
花見や紅葉などの自然鑑賞
まちあるき、都市散策
</t>
  </si>
  <si>
    <t>以前から来たかったので満足しました。</t>
  </si>
  <si>
    <t>少し長すぎる</t>
  </si>
  <si>
    <t>アンケートが長すぎる</t>
  </si>
  <si>
    <t>新幹線の早さと快適さ</t>
  </si>
  <si>
    <t>ご飯おいしかったです。</t>
  </si>
  <si>
    <t>新幹線の快適さ</t>
  </si>
  <si>
    <t>駅中施設の飲食店がもう少し遅い時間まで開いていると便利に思いました。</t>
  </si>
  <si>
    <t>電車やバスの接続が悪すぎ。レンタル自転車も高すぎ！_x000D_
漁火温泉と御誕生寺に行きたいけど、両方に行けない！_x000D_
和紙の館も行きたかった(怒)蕎麦作りもしたかった(怒)</t>
  </si>
  <si>
    <t>レンタル自転車が高すぎ！電車やバスの接続が悪すぎ！</t>
  </si>
  <si>
    <t>接続が悪すぎ</t>
  </si>
  <si>
    <t>電車やバスの接続をよくして！</t>
  </si>
  <si>
    <t>道の駅切符あつめで。</t>
  </si>
  <si>
    <t>道の駅一乗谷あさくら水の駅</t>
  </si>
  <si>
    <t>道の駅さかい</t>
  </si>
  <si>
    <t>博物館の中の建物がとても立派で感動した。</t>
  </si>
  <si>
    <t>「朝倉館原寸再現」がとてもよかった。</t>
  </si>
  <si>
    <t>「着付け体験」をしたが、着たこともない衣装をスタッフ補助もなく着ることに戸惑い。動画やパンフレットではなく、これをやるなら一人スタッフを置いてほしい。_x000D_
あと着付けの部屋が暑かったので「扇風機」も置いてほしい。_x000D_
すごく着付けが大変で、スタッフいないと最初に聞いていたらやらなかったと思います。</t>
  </si>
  <si>
    <t>博物館と再現された町並みがとても良かった。_x000D_
たまたま、スタッフの方に「この町並みの石垣と道幅は、戦国時代当時のまま、なんですよ。」と教えてもらってとても感動しました。_x000D_
これだけの一言を、チケット購入したときに、一言なので、言ってもらえると嬉しいですね。</t>
  </si>
  <si>
    <t>道の駅切符を集めているので、道の駅中心に観光も回ってます。冬は越前かにを、日帰りランチで手頃に3000円から5000円くらいで食べれるところがあるといいです。そういう情報を知りたいです</t>
  </si>
  <si>
    <t>開店時刻少し前にあけてくださった。</t>
  </si>
  <si>
    <t>インフォメーションの方の案内が丁寧だった。_x000D_
蕎麦等も美味しく接客も好感が持てる。</t>
  </si>
  <si>
    <t>接客で好感が持てた。</t>
  </si>
  <si>
    <t>新しくなった丸岡エリアを体感してほしい。</t>
  </si>
  <si>
    <t>中に入ると素敵な空間なのに　外から見た建物のアピールがなくて　オープンしていないかと思った。近くの飲食店に行くのも分かりづらい。もう少し案内板があると良いと思う。</t>
  </si>
  <si>
    <t>遠いから</t>
  </si>
  <si>
    <t>宿泊施設　</t>
  </si>
  <si>
    <t>コンビニやお買い物の出来る施設が多くない&amp;hellip;時間が早く閉まっている</t>
  </si>
  <si>
    <t>旬の海の幸　</t>
  </si>
  <si>
    <t>タクシーの運転手さんは、丁寧な対応でした</t>
  </si>
  <si>
    <t>何度も来ていて、わかってるから安心</t>
  </si>
  <si>
    <t>武生駅にコンビニ欲しい</t>
  </si>
  <si>
    <t>コンビニが近くにない。夜の飲食店が少ない</t>
  </si>
  <si>
    <t>タクシーを呼んですぐ来ることが大切</t>
  </si>
  <si>
    <t>自由に動けるので</t>
  </si>
  <si>
    <t>同じ商品が行き先でかなり金額が違う</t>
  </si>
  <si>
    <t>温泉に入って食事がてら居酒屋に行ったら全て喫煙可で、タバコ臭が染み付き、また温泉に行く事に&amp;hellip;_x000D_
_x000D_
宿じゃ無い為お風呂入りに車で移動しました。</t>
  </si>
  <si>
    <t>飲食店が少ないし、閉店時間が早い</t>
  </si>
  <si>
    <t>旨い料理</t>
  </si>
  <si>
    <t>くるみ羽二重餅は旨い</t>
  </si>
  <si>
    <t>会員に対してもう少し予約が取れるようにしてほしい</t>
  </si>
  <si>
    <t>大きなモール、アウトレットは必須だと思う。</t>
  </si>
  <si>
    <t>百名城の書籍</t>
  </si>
  <si>
    <t>大野城からの景色が素晴らしい。</t>
  </si>
  <si>
    <t>本日のみレストランが休みで温泉卵が出来なかった</t>
  </si>
  <si>
    <t>源泉掛け流しじゃなかった</t>
  </si>
  <si>
    <t>同じ物が施設により値段に差がありすぎた</t>
  </si>
  <si>
    <t>無添加</t>
  </si>
  <si>
    <t>以前から知っていた所</t>
  </si>
  <si>
    <t>大好きなお菓子を見つけることができた</t>
  </si>
  <si>
    <t>ドライブの通り道でした</t>
  </si>
  <si>
    <t>海が近くて気持ちが良い</t>
  </si>
  <si>
    <t>六方焼に巡り会えて嬉しかったです</t>
  </si>
  <si>
    <t>福井の温泉が好きです</t>
  </si>
  <si>
    <t>電車内は良かったのですが、新神戸からの移動、京都と敦賀での乗り換えが疲れました。</t>
  </si>
  <si>
    <t>観光案内所、ホテル、飲食店、タクシーの運転手さん、お世話になった方々がとても温かかったです。前回と同じ印象です。</t>
  </si>
  <si>
    <t>駅近くでもう少し観光ができると良かったです。コンパクトにまとまっていて良かったです。_x000D_
県庁のお堀が完成すると観るところも増え、もっと良くなると思います。</t>
  </si>
  <si>
    <t>駅以外のエリアも色々見所が多いので、レンタカーで回ることを薦めます。</t>
  </si>
  <si>
    <t>海産物が美味しかったです。次回は蟹の時季、また温泉、鯖江等にも行きたいです。</t>
  </si>
  <si>
    <t>街並みが好きだった！</t>
  </si>
  <si>
    <t>間違いました。レンタカーです。</t>
  </si>
  <si>
    <t>お蕎麦てらぐちさんに親切に教えて頂きました。</t>
  </si>
  <si>
    <t>皆さん親切丁寧で嬉しかったです。</t>
  </si>
  <si>
    <t>永平寺感動しました。_x000D_
おろしそばも美味しい！</t>
  </si>
  <si>
    <t>地元のスーパー</t>
  </si>
  <si>
    <t>欲しい物が無い</t>
  </si>
  <si>
    <t>歩き難い</t>
  </si>
  <si>
    <t>無添加お菓子や無農薬栽培野菜</t>
  </si>
  <si>
    <t>新鮮な海鮮や美味しい蕎麦</t>
  </si>
  <si>
    <t>駐車場がある</t>
  </si>
  <si>
    <t>越前松島</t>
  </si>
  <si>
    <t>お店の工夫（独自性）がみられる</t>
  </si>
  <si>
    <t>もう少し駐車場があると良い</t>
  </si>
  <si>
    <t>アクティボディが少ないと思う</t>
  </si>
  <si>
    <t>公園が素敵</t>
  </si>
  <si>
    <t>寄り道が沢山出来る</t>
  </si>
  <si>
    <t>福井県の物が揃ってる</t>
  </si>
  <si>
    <t>地元しか買えないお菓子</t>
  </si>
  <si>
    <t>地元のしか買えない物を沢山いたり、無添加の物を買う</t>
  </si>
  <si>
    <t>和菓子買う</t>
  </si>
  <si>
    <t>地元のスーパー，ゆきんこ餅</t>
  </si>
  <si>
    <t>定食を食べたのが美味しかった。</t>
  </si>
  <si>
    <t>海鮮が美味しい_x000D_
温泉もよい</t>
  </si>
  <si>
    <t>海鮮、ゆきんこ餅を毎回楽しみにしています。</t>
  </si>
  <si>
    <t xml:space="preserve">宿でのんびり過ごす
地元の美味しいものを食べる
花見や紅葉などの自然鑑賞
名所、旧跡の観光
テーマパーク（遊園地、動物園、博物館など）
買い物、アウトレット
ドライブ・ツーリング
友人・親戚を尋ねる
その他
</t>
  </si>
  <si>
    <t>駐車場も広く、恐竜やポケモンのお土産も良かった。</t>
  </si>
  <si>
    <t>恐竜博物館は次回もっとゆっくり見たいと思える内容でした。</t>
  </si>
  <si>
    <t>何処でも桜が綺麗で、恐竜博物館のほかにも見どころが多かった。</t>
  </si>
  <si>
    <t>おやすみでした</t>
  </si>
  <si>
    <t>お土産売り場の品揃えがいい</t>
  </si>
  <si>
    <t>施設トイレが綺麗</t>
  </si>
  <si>
    <t>子供連れには恐竜博物館がいいし、滋賀からの車でのアクセスがいい</t>
  </si>
  <si>
    <t>大仏前に行ったことがあるが立派で圧倒されるのに周りが廃れてしまってもったいなく感じた</t>
  </si>
  <si>
    <t>可愛い恐竜の商品が多い</t>
  </si>
  <si>
    <t>休憩には良い</t>
  </si>
  <si>
    <t>ここでしか買えない物を作ってみては</t>
  </si>
  <si>
    <t>雨天の時に座れる場所が少なかった</t>
  </si>
  <si>
    <t>展示が圧巻でびっくりしました。化石について詳しく知れた。</t>
  </si>
  <si>
    <t>綺麗に完備されていた。</t>
  </si>
  <si>
    <t>老若男女問わず利用できる。</t>
  </si>
  <si>
    <t>ガチャガチャを各エリアに配置して全て集めたら、ティラノザウルスの化石になる商品を置けば回りながら楽しめる。_x000D_
恐竜の森の増収にもなる。</t>
  </si>
  <si>
    <t>途中に立ち寄った若狭ふれあい市場では、11時ごろに行ったにもかかわらず、野菜がほとんどなく、手ぶらで店を後にする事態となった。</t>
  </si>
  <si>
    <t>羽咋</t>
  </si>
  <si>
    <t>東尋坊行くと観光がしやすい</t>
  </si>
  <si>
    <t xml:space="preserve">観光展・物産展
新聞・雑誌・ガイドブック
TV・ラジオ番組やCM
観光パンフレット・ポスター
観光連盟やDMOのHP
インターネット・アプリ
Instagram
観光協会等の案内所
</t>
  </si>
  <si>
    <t>醤油屋</t>
  </si>
  <si>
    <t>大野城下町</t>
  </si>
  <si>
    <t>さっぱりした接待が良い</t>
  </si>
  <si>
    <t>日本海綺麗</t>
  </si>
  <si>
    <t>海岸巡り</t>
  </si>
  <si>
    <t>カレーうどんがおいしかった</t>
  </si>
  <si>
    <t>えちぜん鉄道が景色も含めてとてもよかった。</t>
  </si>
  <si>
    <t>体験も多く、お土産も充実している</t>
  </si>
  <si>
    <t>エリアが広い</t>
  </si>
  <si>
    <t>鉄道好きな方も景色をゆっくりみたい方も体験を楽しみたい方、神社仏閣など全て揃っている</t>
  </si>
  <si>
    <t>お土産の種類が豊富で良かった_x000D_
ごはんも美味しいが少し高い？もっと種類を減らしても素材にこだわってほしい</t>
  </si>
  <si>
    <t>岐阜、静岡</t>
  </si>
  <si>
    <t>海鮮丼がとても美味しかった。</t>
  </si>
  <si>
    <t>店が2軒程しかやっておらず、ほぼシャッター街だったので。</t>
  </si>
  <si>
    <t>道路が走りやすい、観光名所が色々ある。</t>
  </si>
  <si>
    <t>お土産屋さんをあまり見かけなかった感じがする。</t>
  </si>
  <si>
    <t xml:space="preserve">温泉や露天風呂
花見や紅葉などの自然鑑賞
名所、旧跡の観光
買い物、アウトレット
スポーツ観戦や芸能鑑賞（コンサート等）
まちあるき、都市散策
</t>
  </si>
  <si>
    <t>ローカル電車でアテンダントも乗車されており_x000D_
旅鉄気分がとてもよかった</t>
  </si>
  <si>
    <t>とても良いホテルでした。温泉も良かったし食事も凄く美味しかった。</t>
  </si>
  <si>
    <t>越前大仏は圧巻でした。_x000D_
感動しました。</t>
  </si>
  <si>
    <t>食事も美味しいし、観光地も良いし、海の景色もあり_x000D_
とても良い。越前ガニ本当に最高。</t>
  </si>
  <si>
    <t>ホテルで夜朝ともに食事をしたのでエリアでは飲食していないのです。 道の駅は寄りましたが良かった！_x000D_
あっあと牧場ソフトクリームも美味しかった！</t>
  </si>
  <si>
    <t>越前ガニ、羽二重餅、五月ヶ瀬 本当に大好きです。_x000D_
越前大仏初めて行きましたが良かった。_x000D_
恐竜博物館も良かった。_x000D_
_x000D_
福井駅付近でお土産を買いましたが 沢山揃っていて買いやすかったです！</t>
  </si>
  <si>
    <t>マクドナルド</t>
  </si>
  <si>
    <t>0歳児でも遊べる遊具があったから</t>
  </si>
  <si>
    <t>子連れお出かけに最適</t>
  </si>
  <si>
    <t xml:space="preserve">宿でのんびり過ごす
名所、旧跡の観光
買い物、アウトレット
ドライブ・ツーリング
</t>
  </si>
  <si>
    <t>東尋坊にも行きました。土産屋や飲食店の営業時間がまちまちなのは仕方ないんですが、閉まってる店舗前に何時開店なのか、営業時間表示が全店に広がるといいなあ。行きたい店が開店前でも開店時間が分かれば岩場で時間潰し、とかできそう。</t>
  </si>
  <si>
    <t>値段が全体的に高めの設定になっているように感じた。</t>
  </si>
  <si>
    <t>新しいこともあり，全体的にきれいだった。</t>
  </si>
  <si>
    <t>駐車場が満杯だった。</t>
  </si>
  <si>
    <t>おみやげなど品数が多いので一度訪ねてみてほしい。</t>
  </si>
  <si>
    <t>一般道からもアクセスできるのはいいが，品揃えはもう少し田舎っぽい方がいい。</t>
  </si>
  <si>
    <t>全国の動きに流されることなく，福井県独自の道を歩んでいってほしい。</t>
  </si>
  <si>
    <t>westerのポイ活</t>
  </si>
  <si>
    <t>２Be</t>
  </si>
  <si>
    <t>福鉄(旧名鉄車)乗り通し</t>
  </si>
  <si>
    <t>鳩原ループ乗り通し</t>
  </si>
  <si>
    <t>恐竜の模型のある駅は世界でもおそらくここだけ</t>
  </si>
  <si>
    <t>福井好きなら迷わず行け、そうでなければオレは知らん!</t>
  </si>
  <si>
    <t>今度行くときは若狭ぐじなるものを試してみたい</t>
  </si>
  <si>
    <t>近畿</t>
  </si>
  <si>
    <t>大次郎</t>
  </si>
  <si>
    <t>うみぞら公園の全てがとても良くて気に入っています。景色も良く、設備も素晴らしく、またいつも整備の方が丁寧にお手入れをされているので公園内もいつもキレイで嬉しいです。</t>
  </si>
  <si>
    <t>子供を連れて行くのに、福井県は色々な場所があり設備も整っています。大飯のこども家族館もとてもすごいと思います。</t>
  </si>
  <si>
    <t>せっかく海がキレイなのでもっと海沿いに淡路島の様にオシャレなお店を建てたらどうかと思います</t>
  </si>
  <si>
    <t>綺麗すぎるしドッグランもあったり、美味しい食べ物がたくさんあるから。</t>
  </si>
  <si>
    <t>そばが美味しすぎた。めちゃくちゃ綺麗だしとても美味しいそばも食べれて美味しそうなものや珍しいものも売っていて最高だったから。</t>
  </si>
  <si>
    <t>高山（高山祭り）</t>
  </si>
  <si>
    <t>里芋が名物な感じを初めて知りました。買えたので良かったです。</t>
  </si>
  <si>
    <t>ドッグランもいい大きさで綺麗だったので、次は犬を連れてきたいと思いました。</t>
  </si>
  <si>
    <t>サバ缶　ドラマも入るのでいろいろなサバ缶があっていいです。</t>
  </si>
  <si>
    <t>まちの駅旭座</t>
  </si>
  <si>
    <t>配偶者</t>
  </si>
  <si>
    <t>桜とバックの景色が美しい</t>
  </si>
  <si>
    <t>桜がきれいでのんびりできた。</t>
  </si>
  <si>
    <t>スイーツがおいしかった</t>
  </si>
  <si>
    <t xml:space="preserve">温泉や露天風呂
地元の美味しいものを食べる
花見や紅葉などの自然鑑賞
アウトドア（海水浴、釣り、登山など）
まちあるき、都市散策
ドライブ・ツーリング
</t>
  </si>
  <si>
    <t>毎月2回～3回、週末に釣りと温泉に来ています。</t>
  </si>
  <si>
    <t>道の駅若狭美浜</t>
  </si>
  <si>
    <t>へしこと魚介のジェノベーゼピザがとても美味しかったです！_x000D_
団子も大きくて食べ応えありました</t>
  </si>
  <si>
    <t>レストラン＆カフェレインボーだけ利用する方むけに駐車場割引き（3000円以上とか）があるとランチだけでも利用する方が増えるかとおもいます</t>
  </si>
  <si>
    <t>とても景色がよくご飯も美味しかったので友人にもすすめます！</t>
  </si>
  <si>
    <t>リフトで上がった上のエリアにもっとメニューを増やして欲しいです_x000D_
_x000D_
例えばへしこのメニュー_x000D_
へしこの味のフライドポテト_x000D_
ヘシコのパスタ_x000D_
_x000D_
さばバーガー　_x000D_
サバの唐揚げ_x000D_
ノンアルビール_x000D_
_x000D_
ワンちゃんがたくさん来ていたので_x000D_
ワンちゃんのメニュー</t>
  </si>
  <si>
    <t>公園があったのだが、未就学児が対象の遊具は多くなかったため。</t>
  </si>
  <si>
    <t>恐竜に関する展示は子どもでも分かりやすく、見やすいものだったため。</t>
  </si>
  <si>
    <t>子供用トイレがなかった、</t>
  </si>
  <si>
    <t>恐竜に関する展示は大人でも楽しめる。レストランのフードはおいしく、またありがちなレトルトフードでなく福井県を感じられるものであった。</t>
  </si>
  <si>
    <t>低年齢でも楽しめる公園の遊具。_x000D_
子供用トイレ。</t>
  </si>
  <si>
    <t>洋風スイーツ。有名なパティシエとコラボしてもいいと思う</t>
  </si>
  <si>
    <t>プレゼントキャンペーンに出会えたこと</t>
  </si>
  <si>
    <t>感じが良い</t>
  </si>
  <si>
    <t>全体的に綺麗</t>
  </si>
  <si>
    <t>この場所で一日遊べる</t>
  </si>
  <si>
    <t>もう少しテーブル席があると良い</t>
  </si>
  <si>
    <t>気軽に海鮮が食べれる事</t>
  </si>
  <si>
    <t>詳しく知ることができてとても勉強になりました。</t>
  </si>
  <si>
    <t>お昼ゴハンを食べました。とても美味しかったです。</t>
  </si>
  <si>
    <t>駐車場も無料で停められましたし、メガネの歴史もしれて楽しかったです。</t>
  </si>
  <si>
    <t>温泉ありますし、車で来れる距離なので2年に一度来たいなと思いました。</t>
  </si>
  <si>
    <t>フードコートのメニューが昔と変わって、おにぎりがなくなった。</t>
  </si>
  <si>
    <t>シルバー人材センターのおばちゃんがやってる店が美味しい。バームクーヘンの試食がうれしい。</t>
  </si>
  <si>
    <t>道の駅かつやまの隣のベリカのいちごソフトが美味しい</t>
  </si>
  <si>
    <t>福井市のハニーで買えるものがたくさんあるのが、残念。_x000D_
_x000D_
_x000D_
_x000D_
福井市のハニーで買えるものが置いてあるのが残念。</t>
  </si>
  <si>
    <t>地元の美味しい朝食</t>
  </si>
  <si>
    <t>きれい、静か、スタッフの対応が良い</t>
  </si>
  <si>
    <t>のんびりゆったり。人がすくないこと。富裕層向けの駅前の高層マンションはあの場所にはいらない。人が集まりイベントができる公園がいい。</t>
  </si>
  <si>
    <t>午後に売り切れ</t>
  </si>
  <si>
    <t>これ以外の交通選択が無い</t>
  </si>
  <si>
    <t>レストランがいい</t>
  </si>
  <si>
    <t>レインボーライン山頂公園は、想像以上にきれいだった。</t>
  </si>
  <si>
    <t>明日購入予定の鶯もちを楽しみにしています</t>
  </si>
  <si>
    <t>県民だから</t>
  </si>
  <si>
    <t>イベントが開催されてる時は駐車場がとにかく混み合う</t>
  </si>
  <si>
    <t>市民だから</t>
  </si>
  <si>
    <t>竹田</t>
  </si>
  <si>
    <t>特産品を県外の方に送る際に利用させて頂いてます</t>
  </si>
  <si>
    <t>車椅子、ベビーカー杖を必要とするご年配の方等西山動物園までのあの急な坂はかなり体力を使う</t>
  </si>
  <si>
    <t>車でないと回りきれなかったので</t>
  </si>
  <si>
    <t>帰宅　福井駅から敦賀駅、京都へ</t>
  </si>
  <si>
    <t>武家屋敷のお抹茶と和菓子が美味しかった</t>
  </si>
  <si>
    <t>街全体が同じ方向性で統一感があり美しい</t>
  </si>
  <si>
    <t>桜の時期に是非お勧めしたい</t>
  </si>
  <si>
    <t>本格的なコーヒーを飲める場所がもう少し欲しい</t>
  </si>
  <si>
    <t>駐車場が足りない</t>
  </si>
  <si>
    <t>案内不足</t>
  </si>
  <si>
    <t>平日は空いている</t>
  </si>
  <si>
    <t>飲食強化</t>
  </si>
  <si>
    <t>魚介がお勧めなのは理解できるが、魚介以外が食べたい</t>
  </si>
  <si>
    <t>定宿</t>
  </si>
  <si>
    <t>新幹線開通による再開発で大分良くなった。</t>
  </si>
  <si>
    <t>駅前に様々な施設があって便利。</t>
  </si>
  <si>
    <t>再開発で随分良くなったあ</t>
  </si>
  <si>
    <t>買って帰りたいと思うお土産が無い。</t>
  </si>
  <si>
    <t>新幹線はグランクラス利用だったため、とても満足でした。ARバス(恐竜)も利用しましたが、恐竜の出現が想像よりもかなり少なく、単に恐竜博物館の宣伝バスになっているだけのように感じました。恐竜そのものを楽しめるバスになっていると良いと思います。</t>
  </si>
  <si>
    <t>福井駅からのアクセス(バス)が、恐竜バスくらいしかないこと。</t>
  </si>
  <si>
    <t>恐竜博物館、グランディア芳泉、エンゼルランド。_x000D_
子どもに対する展示、対応、サービスなどがどれも素晴らしく、私たち家族も当然、友人たちにもお薦めできるものでした。</t>
  </si>
  <si>
    <t>雨天だと、室内の恐竜博物館のみになってしまい、もう少しアクティビティの幅が拡がると良いなと思いました。</t>
  </si>
  <si>
    <t>食べ物だと、おろし蕎麦とお米くらいしか売り出されているものがなく、他の食材でも推せるものとかないのでしょうか。</t>
  </si>
  <si>
    <t>お祝い</t>
  </si>
  <si>
    <t>新幹線の駅にしては物足りない</t>
  </si>
  <si>
    <t>土日は駐車場が混んでいる</t>
  </si>
  <si>
    <t>越前海岸　蟹</t>
  </si>
  <si>
    <t>ふらっと来る駅ではない。_x000D_
絶対行くべき??というところがもっとあればいいが。。</t>
  </si>
  <si>
    <t xml:space="preserve">観光連盟やDMOのHP
Instagram
Facebook
</t>
  </si>
  <si>
    <t>施設内が綺麗で、展示も変わるので楽しいです。_x000D_
野菜も新鮮でお値段も安いので嬉しいです。</t>
  </si>
  <si>
    <t>食べるものも多く、見てまわれる観光スポットも多いので勧めたいです。</t>
  </si>
  <si>
    <t>家族で来た時にスタンプラリーなどあると子供が喜びます。</t>
  </si>
  <si>
    <t>少し道の分かりにくい場所があった</t>
  </si>
  <si>
    <t>勝山は観光も食事も良かった</t>
  </si>
  <si>
    <t>軽食ができるお店がもっとあるといいと思う</t>
  </si>
  <si>
    <t>今年出産をしたので、夫婦で育休のあいだにゆっくり休もうと県内に宿泊を決めました。</t>
  </si>
  <si>
    <t>電車の本数が少し少ないなと感じています。</t>
  </si>
  <si>
    <t xml:space="preserve">TV・ラジオ番組やCM
Instagram
宿泊施設
</t>
  </si>
  <si>
    <t>アップルパイ</t>
  </si>
  <si>
    <t>空き店舗や閉まっている店舗もあって寂しかった</t>
  </si>
  <si>
    <t>永平寺はとっても満足_x000D_
参道が寂しい</t>
  </si>
  <si>
    <t>永平寺の素晴らしさ_x000D_
アップルパイの美味しさ</t>
  </si>
  <si>
    <t>入りやすいお店_x000D_
永平寺だけではなく福井の特産物特産品も扱かうお土産もあると永平寺以外でも楽しめると思う</t>
  </si>
  <si>
    <t>特産品特産物をもっと多くの人海外の人にも知ってもらってまた来てもらいたい</t>
  </si>
  <si>
    <t>食べ物が美味しかった_x000D_
キレイだった_x000D_
見やすかった</t>
  </si>
  <si>
    <t>試食があると失敗しないでいいと思う</t>
  </si>
  <si>
    <t>ポケフタ巡り</t>
  </si>
  <si>
    <t>永平寺には見どころがたくさんあった</t>
  </si>
  <si>
    <t>私自身は往きのバスに乗車できたが、乗車できない方がいらしたので、もし乗車できなかったら予定が狂ってしまうと感じたため</t>
  </si>
  <si>
    <t>気軽に食べ歩きができるといいなと思いました</t>
  </si>
  <si>
    <t>道の駅 美浜はまびより</t>
  </si>
  <si>
    <t>中部縦貫自動車道の開通</t>
  </si>
  <si>
    <t>牛首紬白山資料館</t>
  </si>
  <si>
    <t xml:space="preserve">地元の美味しいものを食べる
花見や紅葉などの自然鑑賞
友人・親戚を尋ねる
その他
</t>
  </si>
  <si>
    <t>もともと知っていた</t>
  </si>
  <si>
    <t>売り場がもっと広ければ、商品を見やすい</t>
  </si>
  <si>
    <t>チューリップが綺麗でした</t>
  </si>
  <si>
    <t>目立つ建物の中は何もなくて面白くなかったです</t>
  </si>
  <si>
    <t>百合がたくさん咲いている時に来たいです</t>
  </si>
  <si>
    <t>ジェラートが美味しかったから</t>
  </si>
  <si>
    <t>活気がなくて寂しい感じがした。</t>
  </si>
  <si>
    <t>カルナのジェラート美味しいです</t>
  </si>
  <si>
    <t>酒蔵の角打ちとか食べ歩きとかあるとたのしそうです</t>
  </si>
  <si>
    <t>道の駅大野</t>
  </si>
  <si>
    <t>香川　広島　島根　鳥取　兵庫</t>
  </si>
  <si>
    <t>道路が整備されていて走りやすい</t>
  </si>
  <si>
    <t>お刺身定食が美味しかった</t>
  </si>
  <si>
    <t>道の駅から海が見える展望台とかがあればもっと素敵に感じた</t>
  </si>
  <si>
    <t>海鮮が美味しいのと海沿いのドライブが楽しいから</t>
  </si>
  <si>
    <t>レストラン以外の手軽な名物的なテイクアウトグルメが欲しい</t>
  </si>
  <si>
    <t>交通の便は課題ですね</t>
  </si>
  <si>
    <t>圧倒的な雰囲気_x000D_
お坊さんもたくさんいて驚いた。</t>
  </si>
  <si>
    <t>圧倒的な雰囲気と、実際に修行をしているお坊さんの姿を見られるところが他にはなかなかできない経験ができるから。</t>
  </si>
  <si>
    <t>地元の人も観光したくなるような施設があればもっと活気が出るのでしょうか</t>
  </si>
  <si>
    <t xml:space="preserve">宿でのんびり過ごす
温泉や露天風呂
地元の美味しいものを食べる
花見や紅葉などの自然鑑賞
スポーツ観戦や芸能鑑賞（コンサート等）
ドライブ・ツーリング
</t>
  </si>
  <si>
    <t>歴史まちづくりカードの配布時間が17時までと比較的早く、滞在した期間は他の観光もあったため伺うことができなかった。</t>
  </si>
  <si>
    <t>境内スリッパが歩きづらい</t>
  </si>
  <si>
    <t>鯖江　エイトセンス</t>
  </si>
  <si>
    <t>ジビエの串焼きがおいしい</t>
  </si>
  <si>
    <t>駐車場が少ないのが難点</t>
  </si>
  <si>
    <t>駐車場の不足気味</t>
  </si>
  <si>
    <t>ボルガライスが美味しかった</t>
  </si>
  <si>
    <t>武生駅前に宿泊したが、付近に晩ご飯を食べられる店が少なかった</t>
  </si>
  <si>
    <t xml:space="preserve">宿でのんびり過ごす
温泉や露天風呂
地元の美味しいものを食べる
花見や紅葉などの自然鑑賞
テーマパーク（遊園地、動物園、博物館など）
買い物、アウトレット
まちあるき、都市散策
</t>
  </si>
  <si>
    <t>関西からも行きやすく、駐車場が広いところが多いから。</t>
  </si>
  <si>
    <t>宿泊施設ゆ楽がとても良かった。温泉も種類があって、夜も朝も入れた。スタッフさんも優しかった。</t>
  </si>
  <si>
    <t>車で回りやすい。温泉も色んなところにあって、足湯も無料だった！恐竜博物館など主要なところにも行きやすい</t>
  </si>
  <si>
    <t>リスボンエイト</t>
  </si>
  <si>
    <t>だるまちゃんとてんぐちゃんがとにかく可愛くて、子供達が遊んでる様子も楽しそうで、幸せな気分になる施設！素晴らしい！</t>
  </si>
  <si>
    <t>トイレの個室が少なかった。一つは和式だった上に汚れていて使える状態ではなかった。</t>
  </si>
  <si>
    <t>かこさとしふるさと絵本館は、どの絵本も懐かしく、泣きそうになりました。故郷の両親や、兄姉を連れてきても、盛り上がること間違いなしです。</t>
  </si>
  <si>
    <t>スタバもとても素敵でくつろげましたが、だるまちゃんカフェがあったら、もっと行きたいです。だるまちゃんのスイーツや、カラスのパンが食べたい！！</t>
  </si>
  <si>
    <t>だるまちゃん広場に行く前に、リスボンエイトさんでボルガライスをいただきました。武生の名物に大満足です。</t>
  </si>
  <si>
    <t>恐竜博物館へリニューアル後初めて行ったが、とても綺麗で楽しかった</t>
  </si>
  <si>
    <t>かこさとしさんの作品自体に､ユーモアと愛情が込められていることに加え､案内板やベンチにさりげなくデザインが取り上げられていて､オシャレ</t>
  </si>
  <si>
    <t>市民だけでなく､他県からも人が集まる素晴らしい癒しスポットと思いました</t>
  </si>
  <si>
    <t>駐車場の空きが見つからず苦労した</t>
  </si>
  <si>
    <t>だるまちゃんグッズを増やして欲しい_x000D_
ポチ袋とかフィギュアとか</t>
  </si>
  <si>
    <t>大きくて驚いた</t>
  </si>
  <si>
    <t>大きくて広くて驚いたから</t>
  </si>
  <si>
    <t>大仏が立派だったのと、空いていてよかったから</t>
  </si>
  <si>
    <t>がらんとしていて寂しい感じはあったので、なんか欲しいです</t>
  </si>
  <si>
    <t>いろいろ楽しいことがありました。</t>
  </si>
  <si>
    <t>楽しいことが多々ありました。</t>
  </si>
  <si>
    <t>お土産を安くして頂きたい。</t>
  </si>
  <si>
    <t>福井駅と本店でしか手に入らないと思っていた、羽二重くるみを手に入れることが出来て大満足です。</t>
  </si>
  <si>
    <t>今までは道の駅がなく、サービスエリアだけでしたが、道の駅併設となったことで魅力が増大し、ぜひ訪れたいと思うようになりました。</t>
  </si>
  <si>
    <t>福井は食も観光も魅力が豊富で、とても素晴らしかったです。平泉寺のように昔からの雰囲気を大切に守っているところもあれば、道の駅南えちぜん山海里のように進化を続けるところ、東尋坊はいつもと変わらぬ自然が出迎えてくれた一方で少し閉店した店が多くて残念ではありましたが、福井のまだまだ知らない魅力を感じることが出来ました。ぜひ、友人などに進めたいと思います。</t>
  </si>
  <si>
    <t>福井は自然の豊かさを感じることが出来る場所・食が多く素晴らしいです。もっともっと、福井ならでは、福井だけをアピールしてほしいと思います。</t>
  </si>
  <si>
    <t>車内も綺麗で在来線とバスの乗り継ぎもスムーズかつ分かりやすかった</t>
  </si>
  <si>
    <t>通路も広く綺麗で施設が利用しやすい</t>
  </si>
  <si>
    <t>グルメと恐竜博物館_x000D_
何を食べても美味しいし、恐竜博物館は見応えがあった</t>
  </si>
  <si>
    <t>恐竜博物館のレストランメニューがもっと増えると尚嬉しい</t>
  </si>
  <si>
    <t>鯖江市の自宅</t>
  </si>
  <si>
    <t>鯖江市民</t>
  </si>
  <si>
    <t>ばんこもちを買いたかったがちょっと高くて買えなかった。</t>
  </si>
  <si>
    <t>かんこうバス</t>
  </si>
  <si>
    <t>産業展示館</t>
  </si>
  <si>
    <t>平成の湯</t>
  </si>
  <si>
    <t>道の駅が充実している。</t>
  </si>
  <si>
    <t>お食事どころがもっとあると良い</t>
  </si>
  <si>
    <t>丸岡城まであわら温泉駅からバスで一本で行けるので便利でした。</t>
  </si>
  <si>
    <t>あわら温泉駅のお土産コーナーが充実していて良かった。</t>
  </si>
  <si>
    <t>丸岡城をゆっくり観光できたので良かった。</t>
  </si>
  <si>
    <t>休日なので仕方ないと思いますが、丸岡城から駅に戻るバスの待ち時間が長いと感じた。</t>
  </si>
  <si>
    <t>今回の旅行をするまで福井県の名所を知らなかったので、福井の名所や魅力を知れて、是非家族と一緒に来たいと思いました。</t>
  </si>
  <si>
    <t>丸岡城近くでバスまでの時間を有効に使える施設があるといいなとおもいました。</t>
  </si>
  <si>
    <t>今回は時間の都合で永平寺方面に行けなかったので、是非近いうちに再訪したいとおもいます。</t>
  </si>
  <si>
    <t>楽しかった。広くてワクワクした。</t>
  </si>
  <si>
    <t>あまり興味のわく商品は置いていなかった</t>
  </si>
  <si>
    <t>広くてとてもワクワクした。</t>
  </si>
  <si>
    <t>おもいでなfarmでたけのこを購入後、陶芸村のしだれ桜まつりに伺いました。_x000D_
充実した店舗数、駐車場の誘導がスムーズで良かったです。</t>
  </si>
  <si>
    <t>道の駅が充実していてよい。午前中にこないと目当ての物がない。</t>
  </si>
  <si>
    <t>特急サンダーバード</t>
  </si>
  <si>
    <t>飲食店の閉店時間ぎ早い。</t>
  </si>
  <si>
    <t>敦賀ムゼウム　あまりよく知らなかったので、勉強になった。</t>
  </si>
  <si>
    <t>閉店時間が早い。</t>
  </si>
  <si>
    <t>越前蕎麦の里にぶらり蕎麦を食べに来た</t>
  </si>
  <si>
    <t>景色を見ながら美味しい蕎麦食べに来たから</t>
  </si>
  <si>
    <t>昔から来てる</t>
  </si>
  <si>
    <t>ここの所お蕎麦食べる時まちがおおい</t>
  </si>
  <si>
    <t>あげがなくなった？</t>
  </si>
  <si>
    <t>こってこて池田</t>
  </si>
  <si>
    <t>お得に昼が食べれた</t>
  </si>
  <si>
    <t>レストランの席は空いているのに、レジ前が長蛇の列になっていました。改善を望みます。</t>
  </si>
  <si>
    <t>レジ待ち</t>
  </si>
  <si>
    <t>メガネの調整を快く引き受けていただきました。とても親切丁寧な対応でした。</t>
  </si>
  <si>
    <t>館内が大変綺麗で、また博物館があり、ゆっくり過ごすことが出来ました。</t>
  </si>
  <si>
    <t>福井ならではの施設と思ったから。</t>
  </si>
  <si>
    <t>カフェなど併設されていればなお良しだと思いました。</t>
  </si>
  <si>
    <t>交通渋滞緩和策が必要と感じた。</t>
  </si>
  <si>
    <t>電車とバスの接続も考えられていて良かった</t>
  </si>
  <si>
    <t>日曜日なので谷口屋さんの待ち時間が長い。</t>
  </si>
  <si>
    <t>混雑時の対策。次の観光が行けない。</t>
  </si>
  <si>
    <t>休日は勧めない。</t>
  </si>
  <si>
    <t>桜満開で、とても満喫した。</t>
  </si>
  <si>
    <t>周辺が整備されていて分かりやすい</t>
  </si>
  <si>
    <t>永平寺のスケールの大きさを感じた</t>
  </si>
  <si>
    <t>サイクリングロードを整備して欲しい</t>
  </si>
  <si>
    <t>駅から安く来れました</t>
  </si>
  <si>
    <t>バス便少ない</t>
  </si>
  <si>
    <t>ソースカツ丼、おろしそばが美味しい</t>
  </si>
  <si>
    <t>動物園が素敵</t>
  </si>
  <si>
    <t>気持ちがいいです</t>
  </si>
  <si>
    <t xml:space="preserve">観光連盟やDMOのHP
インターネット・アプリ
Instagram
Facebook
友人・知人
観光協会等の案内所
</t>
  </si>
  <si>
    <t>綾部温泉</t>
  </si>
  <si>
    <t>海津大崎</t>
  </si>
  <si>
    <t>美味しくて新鮮な海鮮丼、大きな脂ののった鯖と、ボリューム満点の定食に大満足です。_x000D_
すでにリピーターですが、また訪れたいと思います。</t>
  </si>
  <si>
    <t>海の幸を楽しめる場所。</t>
  </si>
  <si>
    <t>京都北部に住んでいたころ、友人とサップに遊びに来ることもあり、アクティビティにも適している場所で、自然も豊かで、最高です。</t>
  </si>
  <si>
    <t>整備された青葉山や美しい海など、今後も自然を大切にしていってほしいです。</t>
  </si>
  <si>
    <t>うなぎ　徳右衛門</t>
  </si>
  <si>
    <t>徳右衛門は移転されてるのを知らなくて、でも通り道にありいけてよかったです。</t>
  </si>
  <si>
    <t>ゆったりと自然のなかで過ごせる</t>
  </si>
  <si>
    <t>お土産屋さんがもう少し多くあったり、商品数が増えたりするといいと思います</t>
  </si>
  <si>
    <t>水ようかん_x000D_
ソースカツ丼_x000D_
海鮮丼_x000D_
羽二重餅</t>
  </si>
  <si>
    <t>市内から近い</t>
  </si>
  <si>
    <t>名物が食べれた</t>
  </si>
  <si>
    <t>名物がわりと多くて美味しかった</t>
  </si>
  <si>
    <t>国民宿舎鷹巣荘</t>
  </si>
  <si>
    <t>苔が魅力的な参道でとてもよい雰囲気でした。</t>
  </si>
  <si>
    <t>掃除をされているタイミングでしたが、とても素敵な挨拶をされていて気分が良くなる素晴らしい雰囲気でした。</t>
  </si>
  <si>
    <t xml:space="preserve">名所、旧跡の観光
買い物、アウトレット
スポーツ観戦や芸能鑑賞（コンサート等）
</t>
  </si>
  <si>
    <t>道の駅巡りスタンプ帳</t>
  </si>
  <si>
    <t>欲しい恐竜のぬいぐるみが売ってた</t>
  </si>
  <si>
    <t>カフェがあったらよかった</t>
  </si>
  <si>
    <t>海沿いに位置し、海岸を望める飲食店</t>
  </si>
  <si>
    <t>取引先家族</t>
  </si>
  <si>
    <t>イカ焼きを食べました。ブリプリで美味しかったです。</t>
  </si>
  <si>
    <t>崖だけじゃなくて、参道（？）がとても魅力的！昭和にタイムスリップしたかのようなお土産物屋さんがたまりません。いつまでもこの雰囲気を残してほしいです。</t>
  </si>
  <si>
    <t>他の観光地ではなかなか味わえない程の昭和レトロっぷり！</t>
  </si>
  <si>
    <t>新しいオシャレなお店もいいけど、古さを残してほしい！私に写真の技術があったら、エモい写真がいっぱい撮れそう～～！</t>
  </si>
  <si>
    <t>引越してきたばかりで分からないことだらけですが、たくさん遊びに行きたいと思います。</t>
  </si>
  <si>
    <t>直説足を運べるエリアが広く､自由度が高い！危険な場所であるため､安全のために規制が多くなりそうなところ､自由度が維持されているのはありがたい。お店の昭和な雰囲気も良い</t>
  </si>
  <si>
    <t>土地はあるのに駐車場が有料。何かを維持するための費用として仕方ないのであれば､そこを説明した方が納得度が高いように思われる。</t>
  </si>
  <si>
    <t>自家用車 なので この回答は不要でした 満足度の タップが 取り消せませんでした 。</t>
  </si>
  <si>
    <t>今まで 道の駅で見たものと 同じものが多かった</t>
  </si>
  <si>
    <t>地元の 魚を 売っていた</t>
  </si>
  <si>
    <t>越前 大野城 からの 眺めが 素晴らしかった</t>
  </si>
  <si>
    <t>海鮮 料理を 充実 して欲しい</t>
  </si>
  <si>
    <t>敦賀市に3泊しました。_x000D_
昼食は 小浜市 、越前大野市 などで 地元の ものを 美味しく いただきました 。敦賀市内_x000D_
の 夕食は 海鮮料理 を 手軽に 食べれる 店がなかった。 恐竜博物館に行く日が 第2 水曜日で休館で、 行けなくて 残念でした。</t>
  </si>
  <si>
    <t>バイク駐輪場ありました</t>
  </si>
  <si>
    <t>規模が大きい</t>
  </si>
  <si>
    <t>営業時間を早く開けて欲しい</t>
  </si>
  <si>
    <t>アピールを増やして欲しい</t>
  </si>
  <si>
    <t>トイレや施設が綺麗</t>
  </si>
  <si>
    <t>地域の特産品がある</t>
  </si>
  <si>
    <t>観光客に対するサービスが感じられる</t>
  </si>
  <si>
    <t>地域の特産品や食があり、つい購入してしまう。</t>
  </si>
  <si>
    <t>数年前に比べてお土産の種類や観光情報の充実が顕著に感じられる。</t>
  </si>
  <si>
    <t>宿泊料金が福井市内に比べて安い</t>
  </si>
  <si>
    <t>ファッションの店</t>
  </si>
  <si>
    <t>恐竜デザインで大人も持てるようなスタイリッシュなグッズがあれば嬉しいです。</t>
  </si>
  <si>
    <t>素敵なホテルだった。</t>
  </si>
  <si>
    <t>３人で泊まれる宿がなかなか無かったけど、泊まれて良かった。</t>
  </si>
  <si>
    <t>以前に比べて新幹線がで出来て駅が綺麗になっていた。</t>
  </si>
  <si>
    <t>お蕎麦が美味しい。</t>
  </si>
  <si>
    <t xml:space="preserve">新聞・雑誌・ガイドブック
観光パンフレット・ポスター
Instagram
観光協会等の案内所
</t>
  </si>
  <si>
    <t xml:space="preserve">地元の美味しいものを食べる
花見や紅葉などの自然鑑賞
名所、旧跡の観光
まちあるき、都市散策
その他
</t>
  </si>
  <si>
    <t>移住検討</t>
  </si>
  <si>
    <t>ほや丸のガチャガチャ、恐竜のガチャガチャなど可愛いグッズがあった</t>
  </si>
  <si>
    <t>天守閣についての解説映像がとても見応えがあったり、天守閣にも実際に登れて街の様子を見渡せて気持ちよかった</t>
  </si>
  <si>
    <t>海鮮（カニ、甘エビ）やおろしそばなどグルメが充実していて、観光地も見応えがあるものが多く、コンパクトにまとまっていると思った</t>
  </si>
  <si>
    <t xml:space="preserve">宿でのんびり過ごす
地元の美味しいものを食べる
花見や紅葉などの自然鑑賞
名所、旧跡の観光
お祭りやイベントへの参加・見物
</t>
  </si>
  <si>
    <t xml:space="preserve">Facebook
友人・知人
観光協会等の案内所
その他
</t>
  </si>
  <si>
    <t>坂井市役所　山本さん</t>
  </si>
  <si>
    <t>年に2回冠荘に宿泊します、来る前にはお蕎麦を食べ帰る時もお蕎麦を食べ_x000D_
途中きになったお店によって宿でのんびり過ごします。</t>
  </si>
  <si>
    <t>景色も人も料理も温泉も気に入ってます。</t>
  </si>
  <si>
    <t>お蕎麦と温泉！が素晴らしい。</t>
  </si>
  <si>
    <t>このままの風景を残してほしい。</t>
  </si>
  <si>
    <t>滋賀からきてます。さほど遠くもなく静かに　のんびり過ごせるので福井県は大好きです。</t>
  </si>
  <si>
    <t>鯖街道</t>
  </si>
  <si>
    <t>揖斐川町</t>
  </si>
  <si>
    <t>地方独特の商品で欲しいと思える品物が少なく感じた。</t>
  </si>
  <si>
    <t>必要な設備は満たされていて、恐竜の造形物もあるが、大人が興味を引かれるかが難しい。</t>
  </si>
  <si>
    <t>一乗谷朝倉氏遺跡は、規模も大きく展示も充実していて、歴史や庭園に興味がある人には勧めたい。</t>
  </si>
  <si>
    <t>美味しい物も多く魅力的ではあるが、現地でだけ得られる物、事がどれだけあるかが重要。名古屋からは比較的近いので、物については、意外と名古屋で手に入れられる。</t>
  </si>
  <si>
    <t>しだれ桜</t>
  </si>
  <si>
    <t>海鮮も楽しみにしてました。</t>
  </si>
  <si>
    <t>東尋坊以外にも魅力的な海岸に亀島遊歩道が整備されており、とても楽しめます。</t>
  </si>
  <si>
    <t>海岸にジオパークを名乗っても良いくらい風光明媚な場所がたくさんあり、ゆったり自然を感じるにはおすすめの場所です。</t>
  </si>
  <si>
    <t>バスの本数を増やしてほしい。</t>
  </si>
  <si>
    <t>永平寺に親を連れて来たかったから。</t>
  </si>
  <si>
    <t>福井県内の移動がなかなかバスの本数がないので、難しかったところもあった。</t>
  </si>
  <si>
    <t>いっぱい遊べる</t>
  </si>
  <si>
    <t>安くてたくさん楽しむことができる。</t>
  </si>
  <si>
    <t>スタバはいらない。地元のコーヒー店がいいなあ。</t>
  </si>
  <si>
    <t>お手洗いが少ない。白鳥インターから九頭竜道の駅までなかった。</t>
  </si>
  <si>
    <t>景色がよい。自然が楽しめる。ダムがきれい、空いている</t>
  </si>
  <si>
    <t xml:space="preserve">TV・ラジオ番組やCM
インターネット・アプリ
Twitter
Instagram
友人・知人
</t>
  </si>
  <si>
    <t>公衆トイレが少なく感じた</t>
  </si>
  <si>
    <t>mont-bell</t>
  </si>
  <si>
    <t>お土産の数が少なく思う</t>
  </si>
  <si>
    <t>イチゴソフトクリームが美味しかった</t>
  </si>
  <si>
    <t>季節感があればもっとよい</t>
  </si>
  <si>
    <t>福井の名物等をいろいろ買うことが出来た</t>
  </si>
  <si>
    <t>原子力科学館</t>
  </si>
  <si>
    <t>とにかく海鮮丼が美味しかったです。</t>
  </si>
  <si>
    <t>さかな街の地図が何箇所か？貼ってあるとよいと思います。</t>
  </si>
  <si>
    <t>子供が遊べる場所＋海鮮丼セットご嬉しいです。</t>
  </si>
  <si>
    <t>えちてつの恐竜列車にお手振り</t>
  </si>
  <si>
    <t>道の駅の施設が清潔感ある</t>
  </si>
  <si>
    <t>弁天桜まつり</t>
  </si>
  <si>
    <t>道の駅巡り中</t>
  </si>
  <si>
    <t>お土産が色々あったので楽しい、_x000D_
地元和菓子店の桜餅フェアが楽しい</t>
  </si>
  <si>
    <t>施設もトイレもキレイで居心地が良かった</t>
  </si>
  <si>
    <t>食事処のテーブルが汚れていて、服にソースがついてしまった。</t>
  </si>
  <si>
    <t>ちょっと休憩にちょうど良い</t>
  </si>
  <si>
    <t>テーブルに布巾をおいてほしい</t>
  </si>
  <si>
    <t>道の駅などで食べられる名物や買える土産など、マップで紹介してほしい</t>
  </si>
  <si>
    <t>竹田の桜</t>
  </si>
  <si>
    <t>恐竜博物館が期待以上だった</t>
  </si>
  <si>
    <t>整備されていてよかった</t>
  </si>
  <si>
    <t>レストランが混んでいたので諦めた</t>
  </si>
  <si>
    <t>恐竜博物館初めてでしたが、見応えもあって展示の仕方も素晴らしい_x000D_
駐車場無料もありがたい_x000D_
お値段以上でしたね</t>
  </si>
  <si>
    <t>トイレも多く待ち時間も少なくて綺麗_x000D_
駐車場無料</t>
  </si>
  <si>
    <t>第二駐車場から階段で登りのに手すりがなくて心配だった_x000D_
_x000D_
施設の中もエスカレーターで下まで降りたが登りのエスカレーターはないので階段で辛い(エレベーターが少ないのでベビーカー優先かと)</t>
  </si>
  <si>
    <t>恐竜博物館は子どもが居なくても楽しめる</t>
  </si>
  <si>
    <t>地元野菜などの直売なんかも良いな</t>
  </si>
  <si>
    <t>北陸新幹線の福井までかがやきが少なすぎる_x000D_
時間帯dw全然ない</t>
  </si>
  <si>
    <t xml:space="preserve">お祭りやイベントへの参加・見物
各種体験（手作り、果物狩りなど）
</t>
  </si>
  <si>
    <t>名古屋から乗り換えなしでこれる。</t>
  </si>
  <si>
    <t>福井到着後、最初に来たので</t>
  </si>
  <si>
    <t>隅々まで磨かれた廊下を始め、景観を損ねるような表示はないが分かりやすくていいです。</t>
  </si>
  <si>
    <t>困ったわけではないが、階段の昇り降りでスリッパが脱げるので少し歩きにくかった</t>
  </si>
  <si>
    <t>温泉、宿泊施設がゆっくり贅沢できてよかった</t>
  </si>
  <si>
    <t>うなぎ食べました美味しかった</t>
  </si>
  <si>
    <t>交通が少し不便</t>
  </si>
  <si>
    <t>玄関が趣があって良かった写真取りました</t>
  </si>
  <si>
    <t>去年も来た</t>
  </si>
  <si>
    <t>道の駅　妹子の里</t>
  </si>
  <si>
    <t>旅館が綺麗</t>
  </si>
  <si>
    <t>コンビニ等が無い</t>
  </si>
  <si>
    <t>蟹_x000D_
美味しい</t>
  </si>
  <si>
    <t>シーフードだけでなく　ソースカツ丼　お蕎麦等　美味しい物がいっぱい??</t>
  </si>
  <si>
    <t>丸岡町役場に車を停めて歩いて丸岡城に行きました。天気も良く桜を眺めたりしながらいいウォーキングになりました。</t>
  </si>
  <si>
    <t>ホームセンタームサシ</t>
  </si>
  <si>
    <t>誰でも入力しやすいいアプリだと思う。</t>
  </si>
  <si>
    <t>福井市に住んでいるが花見兼ねて初めて行きました。とても風情がありお城めぐりにも興味が湧きました。改めて大野城や朝倉遺跡なども行きたいです。豊臣兄弟も観ていますので。福井の名所をこれからも探していきたいです。</t>
  </si>
  <si>
    <t>スカートを履いていたので、お城を登る時にしまったと思いましたが、非日常で楽しかったです。</t>
  </si>
  <si>
    <t>手紙の館も涙が出るくらいいいものがありました。同じ料金でお得感が高かったです。</t>
  </si>
  <si>
    <t>ゆめまるくんの存在も初めて知りました。_x000D_
可愛かったけど、口がへの字で寂しそうに見えたので、にっこり笑った顔にしたらもっと売れると思います。</t>
  </si>
  <si>
    <t>福井県でもフェスなどが少しずつ増えて来たのは嬉しいです。新幹線効果だと思います。欲を言えば週末だけでも金沢みたいに名所めぐりのバスなどの周遊があると県外の方も楽しめると思います。これからの福井県に期待して応援しています。</t>
  </si>
  <si>
    <t>たくさん地元の品物がある</t>
  </si>
  <si>
    <t>乗り換えなし。無料Wi-Fiつき。</t>
  </si>
  <si>
    <t>とても清潔できれい。</t>
  </si>
  <si>
    <t>梅干しがたくさんあった</t>
  </si>
  <si>
    <t>水族館もあって 鳥の観察もでき た</t>
  </si>
  <si>
    <t>隣に 年縞博物館もあって 面白かった</t>
  </si>
  <si>
    <t>地元の 野菜を もっと 置いて欲しい</t>
  </si>
  <si>
    <t>ソースカツ丼の店 はまた行きたいです</t>
  </si>
  <si>
    <t>便利だが費用はそれなりにかかるため。</t>
  </si>
  <si>
    <t>ご当地モノがあったため。</t>
  </si>
  <si>
    <t>ご当地ながらの施設なため。</t>
  </si>
  <si>
    <t xml:space="preserve">新聞・雑誌・ガイドブック
Twitter
</t>
  </si>
  <si>
    <t>天気も非常に悪い日でした。乗り継ぐことなく、雨にも濡れず到着できた</t>
  </si>
  <si>
    <t>もう少し、頑張って欲しい。人を呼び込む、もてなすことが必要かなぁ</t>
  </si>
  <si>
    <t>食事は、美味しくで新鮮でした！</t>
  </si>
  <si>
    <t>活気、新鮮。清潔感！、</t>
  </si>
  <si>
    <t>体験型、何か作って、お土産にしたい！</t>
  </si>
  <si>
    <t>しだれ桜の見学に来たが、駐車場の料金1000円は高いと思った。午後4時半過ぎについて、15分ほどしが見学しないのに。5時15分過ぎには無料になっていた。</t>
  </si>
  <si>
    <t>時間をたっぷりとってもらえましたので、足湯もできました。足湯のところにタオルが売っていたのも、助かりました。</t>
  </si>
  <si>
    <t>店員の態度</t>
  </si>
  <si>
    <t>商店街が楽しい</t>
  </si>
  <si>
    <t>駐車場がバラバラにありどこへ駐車すれば良いかわかりにくい</t>
  </si>
  <si>
    <t>遊覧船以外のアクティビティが少ない</t>
  </si>
  <si>
    <t>もっとオリジナルの強い商品（物産 グルメ等）が必要と感じた</t>
  </si>
  <si>
    <t xml:space="preserve">観光展・物産展
新聞・雑誌・ガイドブック
観光パンフレット・ポスター
観光連盟やDMOのHP
インターネット・アプリ
Instagram
宿泊施設
</t>
  </si>
  <si>
    <t>道の舗装が足りてないので　マイナスです</t>
  </si>
  <si>
    <t>飲食にもう少しあればうれしい</t>
  </si>
  <si>
    <t>おすすめの紹介がわかりやすくしてほしい</t>
  </si>
  <si>
    <t>スイーツとスポーツ観戦</t>
  </si>
  <si>
    <t>平日だったからか　きららの丘の品揃えがあまりよくなっかった　残念！</t>
  </si>
  <si>
    <t>地物の野菜やフルーツが安くておいしい</t>
  </si>
  <si>
    <t>安くておいしいメロンやスイカを提供してください</t>
  </si>
  <si>
    <t xml:space="preserve">温泉や露天風呂
地元の美味しいものを食べる
名所、旧跡の観光
テーマパーク（遊園地、動物園、博物館など）
買い物、アウトレット
スポーツ観戦や芸能鑑賞（コンサート等）
まちあるき、都市散策
</t>
  </si>
  <si>
    <t>一度は訪れたら</t>
  </si>
  <si>
    <t>応対が良く、美味しくいただけました</t>
  </si>
  <si>
    <t>小浜線で移動。もう少し速達化と本数の増加できないかな？</t>
  </si>
  <si>
    <t>うみから食堂で美味しいランチ</t>
  </si>
  <si>
    <t>へしこ料理がおいしかった</t>
  </si>
  <si>
    <t>小浜線</t>
  </si>
  <si>
    <t>エルガイアおおいが思ってた以上に楽しめました</t>
  </si>
  <si>
    <t>道の駅が休みだったちめ昼食をどうしようかと思いました</t>
  </si>
  <si>
    <t>駅から乗り換えが無く一本で到着するから</t>
  </si>
  <si>
    <t>兼六園 金沢城 足羽神社 毛谷黒龍神社</t>
  </si>
  <si>
    <t>永平寺エリアにしか販売していない商品とサービスが良かった</t>
  </si>
  <si>
    <t>永平寺にしか存在しない商品とサービスと施設を楽しむ事ができた</t>
  </si>
  <si>
    <t>険しい場所なので非日常感を楽しむ事ができる</t>
  </si>
  <si>
    <t>お土産の種類を更に増やして頂けると更に旅行が楽しめると思う</t>
  </si>
  <si>
    <t>いちばの営業時間を長くしてほしい</t>
  </si>
  <si>
    <t>車のみ</t>
  </si>
  <si>
    <t>コロナ等の為仕方ないと思うがお土産の試食が出来ないのが残念。京都の八ツ橋みたいにお茶とセットにして売るサービスがあるといい。</t>
  </si>
  <si>
    <t>ここに旅行に来て初めてわかったが火水木が休みの所が多い。行ったら休みの所が何箇所かあり残念だった</t>
  </si>
  <si>
    <t>平日が休みの所が多い。勿論休みは必要です。今度はしっかり調べて来ます</t>
  </si>
  <si>
    <t>三方五湖からの眺めは素晴らしかった。年縞博物館もとても面白かった。隣の縄文博物館も。思った以上に時間をかけて見学しました。</t>
  </si>
  <si>
    <t>お土産をお茶と一緒に食べられるようにして欲しい。いろいろ試したいのがあった。羽二重餅も種類が多くあちこちでそういうサービスがあればうれしい</t>
  </si>
  <si>
    <t>魚の美味しいのが食べられて良かった。若狭牛も食べてみたかったが回った所ではあまり見なかった</t>
  </si>
  <si>
    <t>昼すぎに行くと欲しい商品が売り切れのことが多い。_x000D_
果物購入しても甘くないことが多い。_x000D_
梨4個で１０００円購入したが全部傷んでいた。交換しにいくのも面倒なのであきらめた。メロン購入したこともあったが、全然甘くなく、清見オレンジも酸っぱかった。果物は本当に買う気がしなくなった。</t>
  </si>
  <si>
    <t>食事メニューが少ない</t>
  </si>
  <si>
    <t>南条SA綺麗で広くて道の駅もあって公園もあり子どもたちが喜んでいたし親みも嬉しい。</t>
  </si>
  <si>
    <t>道の駅の品数がおおい。お土産の種類も多い。完璧。</t>
  </si>
  <si>
    <t>かに！</t>
  </si>
  <si>
    <t>道の駅越前のお風呂は最高だったけど、レストランのご飯が美味しく無かったから</t>
  </si>
  <si>
    <t>スタッフの、方々の、対応はきちんとしてるけど、ご飯（お米）が美味しくないから</t>
  </si>
  <si>
    <t>あわら温泉駅前足湯</t>
  </si>
  <si>
    <t>北潟湖の桜を見ながら道の駅でさつまいもの串揚げを食べてはじめての味でとても美味しかった。</t>
  </si>
  <si>
    <t>蓮如のさと道の駅では地元野菜を期待したけどさつまいもばかりでがっかり。春なので山菜やたけのこ、いちごなどがあれば嬉しかったです。施設やトイレが綺麗で職員さんも丁寧で優しかったです。</t>
  </si>
  <si>
    <t>石川との境が子供たちに以外と受けてました。</t>
  </si>
  <si>
    <t>地元野菜の充実</t>
  </si>
  <si>
    <t xml:space="preserve">花見や紅葉などの自然鑑賞
買い物、アウトレット
友人・親戚を尋ねる
</t>
  </si>
  <si>
    <t>フードの提供に、少し時間が掛かった&amp;hellip;。</t>
  </si>
  <si>
    <t>以前より綺麗になって、お土産も増えていました！</t>
  </si>
  <si>
    <t>鯖を使った寿司やバーガーを堪能してほしい！</t>
  </si>
  <si>
    <t>いろんな焼鯖寿司を食べてみたいです。</t>
  </si>
  <si>
    <t>海産物が安くて良質</t>
  </si>
  <si>
    <t>親切に案内してもらえた</t>
  </si>
  <si>
    <t>越前海岸の美しさ_x000D_
海産物の豊富さ</t>
  </si>
  <si>
    <t>ここら辺にしかない美味しい海産物をいつまでも提供してもらえるように綺麗な海を守り続けて欲しい</t>
  </si>
  <si>
    <t>福井にしかない海産物の美味しい所_x000D_
手軽に買い物ができる安価な海産スーパーなど何度も来たい所があること</t>
  </si>
  <si>
    <t>食事が美味しく、トイレも綺麗で良かった。</t>
  </si>
  <si>
    <t>福井駅前の恐竜ロボットは一見の価値あり</t>
  </si>
  <si>
    <t>お土産の選択肢が乏しく感じたので、新商品等を充実させて欲しい。</t>
  </si>
  <si>
    <t>石川県内小松の近く</t>
  </si>
  <si>
    <t>行きは自家用車、帰りは二手に別れて恐竜列車と自家用車で、福井駅で合流した_x000D_
恐竜列車はとても楽しかった</t>
  </si>
  <si>
    <t>こまつの杜、白山トレインパーク</t>
  </si>
  <si>
    <t>恐竜とか昆虫とかで子どもが大満足していました。</t>
  </si>
  <si>
    <t>家族が車椅子を借りたが、アップダウン激しいのにブレーキがなくて大変だった。</t>
  </si>
  <si>
    <t>いたるところにたくさん桜が植わっていて、ちょうど時期も満開でとてもきれいだった。地元の桜スポット以上のレベルの桜が、あちこちにあって、とてもよかった。</t>
  </si>
  <si>
    <t>恐竜にのれる乗り物（100円で1人乗りのやつ）の恐竜の種類がいろいろあったら楽しいのに、と思った。</t>
  </si>
  <si>
    <t>子ども向けのます寿司セットとかあればいいのにと思った</t>
  </si>
  <si>
    <t>お土産だけでなく、お弁当やお刺身、惣菜などもあり、名物を気軽に食べることが出来て良かった。フードコートのお蕎麦がとても美味しかった。</t>
  </si>
  <si>
    <t>上記の理由の他に、トイレが綺麗だったこと。近くにドッグランや子供が遊べるような場所、いちご狩りの体験が出来たりといろんなことが楽しめそうでまた行きたい、他の人にも勧めたいと思ったから。</t>
  </si>
  <si>
    <t>はす坊をもっと推して欲しい。</t>
  </si>
  <si>
    <t>蕎麦を食べたが美味しかった。_x000D_
お土産も南条で早川の羽二重くるみが買えるとは思わなかった。</t>
  </si>
  <si>
    <t>いちご狩りやいちごの販売店があり、いちご狩りの場所でいちごを購入。_x000D_
他で買うよりも高く、躊躇したが食べたらとても甘くて美味しかった！もっと他よりも甘く特別感を出さないと購入に躊躇して購入しないパターンもあると思う。_x000D_
あれだけ甘いのなら推しを強めにしたほうがよいと思った！</t>
  </si>
  <si>
    <t>福井市までいかないと買えないお土産があったため、教えてあげたい！</t>
  </si>
  <si>
    <t>蕎麦の食べ比べ。</t>
  </si>
  <si>
    <t>飲食店が少なく、営業時間が短いので、食べるところにお客さんが困らないか心配です。</t>
  </si>
  <si>
    <t>永平寺の素晴らしさと越前そばがとても美味しかったこと</t>
  </si>
  <si>
    <t>関西からの旅行において、現状では石川へ行く途中による地域というイメージが強いです。福井を目的地とする温泉、グルメ、イベントなどの企画を期待します。</t>
  </si>
  <si>
    <t>片山津温泉</t>
  </si>
  <si>
    <t>キャンプ場_x000D_
日帰り温泉施設</t>
  </si>
  <si>
    <t>目的地までの為便利でした。</t>
  </si>
  <si>
    <t>永平寺とでも素晴らしかったです。_x000D_
無添加の商品もあり満足でした。</t>
  </si>
  <si>
    <t>凛とした永平寺はもとより、食事処も満足でした。</t>
  </si>
  <si>
    <t>喫煙エリアも設置されてたので、よかったです。</t>
  </si>
  <si>
    <t>食事も美味しい_x000D_
永平寺も素晴らしい</t>
  </si>
  <si>
    <t>空いているのに内容や応対が充実していた</t>
  </si>
  <si>
    <t>広い駐車場で停めやすかった。</t>
  </si>
  <si>
    <t>漆器を丁寧に梱包してくれた。</t>
  </si>
  <si>
    <t>大きい山車を側で見れた。</t>
  </si>
  <si>
    <t>漆器を安くかえた。</t>
  </si>
  <si>
    <t>近くに越前そばの店がなかった。</t>
  </si>
  <si>
    <t>福井の地魚の飲食店が少ない。</t>
  </si>
  <si>
    <t>建物が美しく視覚的に楽しめた上に、歴史の紹介もわかりやすくとても良かった</t>
  </si>
  <si>
    <t>商店街を歩きたかったので、あえてバスに乗らず歩きました。強風＆雨の日だったので、アーケードがずっと続いていて傘をささず散策できたのが良かったです。</t>
  </si>
  <si>
    <t>古くからの名所に加え、駅やホテルなど新しい施設も多く、活気を感じます。</t>
  </si>
  <si>
    <t>円山応挙の有名な掛け軸の可愛い犬のグッズを買いました。もっといろんなグッズ、敦賀市のご当地キャラとのコラボなどがあるといいです。敦賀市のご当地キャラも可愛いので！</t>
  </si>
  <si>
    <t>おろし蕎麦、カツ以外も名物をいろいろ食べたいです。今回は今庄の茶めしがすごく美味しかったです。今庄に行かないと知らなかったものでした。今度は小浜方面に行きたいので、敦賀にも是非立ち寄りたいです。</t>
  </si>
  <si>
    <t>敦賀から_x000D_
JR在来線がないのが大変困る。</t>
  </si>
  <si>
    <t>もっと沢山の商品があると思っていた。買い物を楽しみにしていたのに欲しいものがなくて残念だった。近くの漆器店も行ったが少し入りにくかった。でも思い切って入ったお店の方は皆さん、親切でした。一般のお家なので仕方ないことかもしれませんね。</t>
  </si>
  <si>
    <t>漆器店が一般のお家なので入りにくい</t>
  </si>
  <si>
    <t>海岸線はとても美しかった。魚も美味しく満足でした。お店の方も優しい人が多かった。恐竜博物館に急遽行くことになったが休みだった。春休みくらいは開けておいてほしい</t>
  </si>
  <si>
    <t>もっと沢山の商品があるとうれしい。平日が休みなのがショックだった。休みは土日かと思っていたので。（一般のお家だから）_x000D_
_x000D_
_x000D_
）</t>
  </si>
  <si>
    <t>越前大野城は素晴らしかったが下山して昼食を食べようと思ったら店がなかった。残念だったけどおかげで町を探索できた。</t>
  </si>
  <si>
    <t>食事をするところがたくさあり、美味しいものもたくさんある。</t>
  </si>
  <si>
    <t>恐竜モニュメントが楽しい。お店がたくさんあり、土産物に困らない。</t>
  </si>
  <si>
    <t>新潟から山口まで</t>
  </si>
  <si>
    <t>吾妻郡</t>
  </si>
  <si>
    <t xml:space="preserve">テーマパーク（遊園地、動物園、博物館など）
お祭りやイベントへの参加・見物
ドライブ・ツーリング
</t>
  </si>
  <si>
    <t>キッズパラダイスの受付の人の話し方が楽しかった。</t>
  </si>
  <si>
    <t>子供用便座、おむつがえスペースが充実している。</t>
  </si>
  <si>
    <t>トイレに除菌消毒液がない。_x000D_
子供の着替えや女性のストッキングを履き替える時に使える、すのこの様なものがあればとても助かります。</t>
  </si>
  <si>
    <t>北陸に遊園地があるのが貴重で守りたいです。</t>
  </si>
  <si>
    <t>ドライブ、キャンプ、温泉に行きたいです。</t>
  </si>
  <si>
    <t>三原市</t>
  </si>
  <si>
    <t>案内が良かった。運転も上手でした。</t>
  </si>
  <si>
    <t>一休のそば美味でした。</t>
  </si>
  <si>
    <t>自然が良かった。</t>
  </si>
  <si>
    <t>厳かな雰囲気がよかったから。</t>
  </si>
  <si>
    <t>土地の物が美味しかった。</t>
  </si>
  <si>
    <t xml:space="preserve">名所、旧跡の観光
買い物、アウトレット
お祭りやイベントへの参加・見物
まちあるき、都市散策
</t>
  </si>
  <si>
    <t>鯖寿司とソースカツ丼も食べたかったので蕎麦とセットになっていてよかった</t>
  </si>
  <si>
    <t>そばやいろいろなお土産が買えるし、そばも食べれるから</t>
  </si>
  <si>
    <t>お蕎麦が美味しかった！！</t>
  </si>
  <si>
    <t>このままでいいと思います</t>
  </si>
  <si>
    <t>8号線から来店する時の_x000D_
道案内を増やして欲しい_x000D_
いつも 曲がる時 迷う</t>
  </si>
  <si>
    <t>散策か、楽しい。</t>
  </si>
  <si>
    <t>禅。_x000D_
気持ちが新たになったので。</t>
  </si>
  <si>
    <t>小綺麗で良い。</t>
  </si>
  <si>
    <t>蟹を食べに来たい。</t>
  </si>
  <si>
    <t>福井市立博物館</t>
  </si>
  <si>
    <t>夜間の散策で街灯が少ないので足もとが見えなくて危険と感じる</t>
  </si>
  <si>
    <t>道が比較的広く運転しやすいが、春の交通安全週間にも関わらず結構地元ナンバーの方がスピードを出される方が多くヒヤヒヤしました。</t>
  </si>
  <si>
    <t>料理が美味しかった!!</t>
  </si>
  <si>
    <t>カヌーも料理もスタッフもよかったです。</t>
  </si>
  <si>
    <t>車での行き方がわからなかった。</t>
  </si>
  <si>
    <t>料理が美味しかったから。</t>
  </si>
  <si>
    <t>桜の時期のカヤック最高です。</t>
  </si>
  <si>
    <t>日本海の海産物</t>
  </si>
  <si>
    <t>一人2席でゆったりとくつろげました。</t>
  </si>
  <si>
    <t>ハンモックで夜空の星を見るのが楽しかった。</t>
  </si>
  <si>
    <t>清潔でスタッフの方がとても親切でした？</t>
  </si>
  <si>
    <t>恐竜博物館を勧めたい。大人でも童心に帰って心から楽しめます。</t>
  </si>
  <si>
    <t>史跡があちこちにあって、海鮮、そはが美味しい。</t>
  </si>
  <si>
    <t>恐竜ぷりん_x000D_
いつも子供が恐竜博物館に行った後は恐竜ぷりんを購入するのを楽しみにしています♪_x000D_
なので、いつも立ち寄らせて頂いています。</t>
  </si>
  <si>
    <t>子供だけでなく大人も楽しめる施設だと思います。</t>
  </si>
  <si>
    <t>不便ではなかったが、恐竜ぷりんが冷蔵の商品が品切れで置いてなくて冷凍のみの販売しかなかった。</t>
  </si>
  <si>
    <t>子供から大人まで楽しめる施設がいっぱいあるのと、ご飯が美味しい！</t>
  </si>
  <si>
    <t>恐竜をモチーフにしたお土産が博物館以外でも購入できるところが嬉しい！</t>
  </si>
  <si>
    <t>ゆこゆこ</t>
  </si>
  <si>
    <t>接客が良い。</t>
  </si>
  <si>
    <t>あわら温泉は、他の温泉地に比べ、大変ゆったり出来る。</t>
  </si>
  <si>
    <t>現状にて満足。</t>
  </si>
  <si>
    <t>蟹、カレイが大好き。</t>
  </si>
  <si>
    <t>自家用車だと色んな所を時間を気にせずあんないできる</t>
  </si>
  <si>
    <t>雨が降っていたのですが、入口に貸傘が置いてあり、とても助かりました！！</t>
  </si>
  <si>
    <t>綺麗に整備されており、十数年前よりまた違った良さを知りました</t>
  </si>
  <si>
    <t>県外の友人を案内して、福井の良さを少しずつでも知ってほしいとおもいます</t>
  </si>
  <si>
    <t xml:space="preserve">地元の美味しいものを食べる
花見や紅葉などの自然鑑賞
名所、旧跡の観光
その他スポーツ（ゴルフ、テニスなど）
</t>
  </si>
  <si>
    <t>ムゼウムや赤レンガ倉庫の方の対応が丁寧で気持ちが良い。ちょうど花見の時期で花換まつりをしており、たまたま良い時期にあたった。</t>
  </si>
  <si>
    <t>ムゼウムの展示内容は、小学生連れでもアニメでわかりやすく、かつ大人にとっても心を動かされるものでした。特に杉原千畝氏の出身地・岐阜県から来た者にとっては。ムゼウムは岐阜県民にもっと知られてよいと思います。</t>
  </si>
  <si>
    <t>連携施設間の移動は徒歩で、急な雨でしたので、置き傘があれば助かると思いました(当日は走って駐車場へ。赤レンガ倉庫へ行くのを諦め翌日に)。</t>
  </si>
  <si>
    <t>ムゼウム、赤レンガ倉庫、金ヶ崎の桜と海山の景観</t>
  </si>
  <si>
    <t>これといった特徴のあるお土産、目玉商品があればなおよいと思います</t>
  </si>
  <si>
    <t>毎年春に、北陸唯一の公式規格という敦賀のスケートリンク利用が主目的で訪れていますが、ニューサンピアの大浴場が閉鎖したままだったり、リンクの料金が年々上がり、かつ日曜でも製氷作業が少なかったり、存続が危ういのではと感じています。なんとか存続の方策を考えてほしい。</t>
  </si>
  <si>
    <t>ツアーバスだったので</t>
  </si>
  <si>
    <t>風邪が強く、雨も降っていてボロボロになりながらの観光だったが、回りの方々の思いやりの言葉がけに暖かい感じかして良かった。_x000D_
丸岡は、物ではなく者、人の心が売りだと思いました。_x000D_
ありがとうございます。</t>
  </si>
  <si>
    <t>お城の階段(中)、が上れなかった。_x000D_
年を取ったのでざんねんだったが、無理をするよりは。_x000D_
城の回りのからの景色も、素晴らしかったです。</t>
  </si>
  <si>
    <t>城も素敵でしたが、手紙も素敵でした。_x000D_
2階のビデオは、天気が悪くても、お城に上がった気持ちになれた。_x000D_
知らなかったら素通りになっていたので宣伝してもいいかも。_x000D_
足の悪い人とか、嬉しい。_x000D_
小窓から、丸岡城が、見え、ゆっくり写真も取れて大満足でした。</t>
  </si>
  <si>
    <t>手紙の博物館は、良かったです。</t>
  </si>
  <si>
    <t>新鮮な魚介類と、日本酒が、楽しみです。</t>
  </si>
  <si>
    <t>和気郡</t>
  </si>
  <si>
    <t>道路がきれい</t>
  </si>
  <si>
    <t>河豚が想像より美味しかったしリーズナブルだから</t>
  </si>
  <si>
    <t>ハピラインを利用してみました。混んでいて、スーツケースを持ったまま立ちっぱなしはきつかったですが、雰囲気を味わえました。</t>
  </si>
  <si>
    <t>赤レンガ倉庫へ行きたかったですが、時間がなくて断念しました&amp;hellip;。</t>
  </si>
  <si>
    <t>駅がキレイで広いと感じました。</t>
  </si>
  <si>
    <t>西口と東口を間違えたら、距離がありすぎるのと、通り抜けできないので不便だった。</t>
  </si>
  <si>
    <t>ちょうど桜の季節で、車窓から見える山の緑と桜がキレイだった。花粉はつらいけど、春は良い季節だと感じた。</t>
  </si>
  <si>
    <t>自社マイクロバス</t>
  </si>
  <si>
    <t>おろしそばが美味しかったです！</t>
  </si>
  <si>
    <t xml:space="preserve">地元の美味しいものを食べる
名所、旧跡の観光
スポーツ観戦や芸能鑑賞（コンサート等）
</t>
  </si>
  <si>
    <t>以前訪れて良い印象を持っていたから</t>
  </si>
  <si>
    <t>入店の待ち時間もなく、料理の提供も早かったので良かった。</t>
  </si>
  <si>
    <t>商品がきれいに整頓されており、スタッフの方々の目が行き届いているところが良かった。</t>
  </si>
  <si>
    <t xml:space="preserve">温泉や露天風呂
地元の美味しいものを食べる
花見や紅葉などの自然鑑賞
テーマパーク（遊園地、動物園、博物館など）
まちあるき、都市散策
</t>
  </si>
  <si>
    <t>いい湯でした</t>
  </si>
  <si>
    <t>肴家 奏さん美味しかったです</t>
  </si>
  <si>
    <t>奥琵琶湖パークウェイ</t>
  </si>
  <si>
    <t>鯖寿司（やきでない）がなかった</t>
  </si>
  <si>
    <t>桜</t>
  </si>
  <si>
    <t xml:space="preserve">スポーツ観戦や芸能鑑賞（コンサート等）
その他スポーツ（ゴルフ、テニスなど）
</t>
  </si>
  <si>
    <t>岡山</t>
  </si>
  <si>
    <t>清潔感があり、来訪客を満足させる展示の工夫がされている_x000D_
説明を簡潔にする意識が随所にされているが</t>
  </si>
  <si>
    <t>詳細説明のQRなどが準備されているとなおよい_x000D_
説明を簡素にすることは万人受けは良いが、詳細を知りたい人にも対応してほしい</t>
  </si>
  <si>
    <t>子どもから大人まで楽しめる博物館と言える</t>
  </si>
  <si>
    <t>綺麗で定員さんの対応が良かったです。</t>
  </si>
  <si>
    <t>桜が満開を過ぎたけども、又來年きます。</t>
  </si>
  <si>
    <t>富山、新潟、山形、宮城</t>
  </si>
  <si>
    <t xml:space="preserve">宿でのんびり過ごす
温泉や露天風呂
地元の美味しいものを食べる
お祭りやイベントへの参加・見物
アウトドア（海水浴、釣り、登山など）
</t>
  </si>
  <si>
    <t>駅周辺の公共施設が増えた</t>
  </si>
  <si>
    <t>福井産のそばをもっともっと発信してほしい！</t>
  </si>
  <si>
    <t>品数が豊富なのと、工夫された商品があり買い物も楽しくできたため。</t>
  </si>
  <si>
    <t>とにかく設備が整っていて快適なのと、敷地も広く混雑を感じないところが良かった。</t>
  </si>
  <si>
    <t>恐竜がテーマなので子連れ向きかと思っていたけれど、大人も全然楽しめるし、中高生にぜひ足を運んでもらい、化石の研究などの分野にも興味を持ってほしいと思いました。</t>
  </si>
  <si>
    <t>食物アレルギーを持つ子どもが多い時代なので、それに対応したメニューを用意してほしいです。</t>
  </si>
  <si>
    <t>SNSなどを利用して、遠方に住んでいても足を運びたくなるような情報を積極的に発信していただきたいです！</t>
  </si>
  <si>
    <t>思った以上に絶景_x000D_
運行時間もたっぷり</t>
  </si>
  <si>
    <t>神子の桜</t>
  </si>
  <si>
    <t>デッキの柵_x000D_
根本腐食してませんか_x000D_
錆びてて不安でした</t>
  </si>
  <si>
    <t>石鹸がないトイレがある</t>
  </si>
  <si>
    <t>親戚が近くにあるから</t>
  </si>
  <si>
    <t>お蕎麦も天丼も　とても美味しかったです　子供も大満足でした</t>
  </si>
  <si>
    <t>とにかく桜がきれいで雰囲気が良く　戦国時代にタイムスリップしたような人々の声が聞こえてきそうな感じでした</t>
  </si>
  <si>
    <t>水と空気　緑　これからはハナミズキがキレイなのではないかと。朝倉義景を存分に感じて下さい</t>
  </si>
  <si>
    <t>人力車を体験してみたいですね</t>
  </si>
  <si>
    <t>キッチンカーが交代とかで来ていてほしい</t>
  </si>
  <si>
    <t>当時の様子が思い起こせて趣がありました</t>
  </si>
  <si>
    <t>通りかかって気になったので立ち寄りました。</t>
  </si>
  <si>
    <t>若狭総合運動公園</t>
  </si>
  <si>
    <t>偶然ポケモンのカイリューのマンホールを見つけました。カイリューが福井県のポケモンであることは知っていたしどこかにマンホールがあることも知っていましたがたまたま出会うことができて子どもたちも大喜びでした。</t>
  </si>
  <si>
    <t>海が近いので景色がとてもいいです。屋外でも屋根や椅子があり景色を楽しみながらゆったり過ごせることがとても魅力的だと思いました。</t>
  </si>
  <si>
    <t>せっかく福井県のポケモンがカイリューなので、オブジェがあって写真が撮れると嬉しいです。</t>
  </si>
  <si>
    <t>子供が好きそうなイベントをしていたから</t>
  </si>
  <si>
    <t>丸岡城のさくら祭り</t>
  </si>
  <si>
    <t>3D映像は迫力があって大変よかった</t>
  </si>
  <si>
    <t>自分で工程を調べることなく名所に行ける</t>
  </si>
  <si>
    <t>花きょう公園</t>
  </si>
  <si>
    <t>休憩所や売店もあり清潔で便利</t>
  </si>
  <si>
    <t>梯子を登るなど体験もできて他とは違う体験ができた</t>
  </si>
  <si>
    <t>海鮮の美味しさ_x000D_
太平洋とは違う海の様子日没など</t>
  </si>
  <si>
    <t>手軽に食べられるワンハンドや一口サイズのもの_x000D_
そこでしか食べられないオリジナルのもの</t>
  </si>
  <si>
    <t>体験型や観光巡回バスなどあれば利用したい</t>
  </si>
  <si>
    <t>永平寺に来た記念になる</t>
  </si>
  <si>
    <t>我が家の宗派である曹洞宗を感じられたから</t>
  </si>
  <si>
    <t>しっとりとした環境</t>
  </si>
  <si>
    <t>桜と寺院</t>
  </si>
  <si>
    <t>海岸の方に行ってみたい</t>
  </si>
  <si>
    <t>歴史ある寺院に来られて嬉しい</t>
  </si>
  <si>
    <t>サンダーバードに乗れて、快適に旅が出来ました。レンタカーも、とても安くて、便利で良かったです。</t>
  </si>
  <si>
    <t>想像以上に、いい所でした。桜が綺麗で、レインボーラインの公園から、三方五湖が綺麗に見えて、良かったです。お天気が良かったので、気持ちよく楽しめました。</t>
  </si>
  <si>
    <t>蕎麦うち体験</t>
  </si>
  <si>
    <t>蕎麦ソフト</t>
  </si>
  <si>
    <t>安く新鮮な野菜が買えた_x000D_
珍しいケーキも買えた</t>
  </si>
  <si>
    <t>もっとお店の数が増えたらよいと思う</t>
  </si>
  <si>
    <t>母の故郷をゆっくり散策できたから</t>
  </si>
  <si>
    <t>金沢二十一世紀美術館</t>
  </si>
  <si>
    <t>駅がきれいになって、観光案内がわかりやすかった</t>
  </si>
  <si>
    <t>改札口が２箇所に増えて町に賑わいを感じた</t>
  </si>
  <si>
    <t>海沿いに魅力的な自然があるので</t>
  </si>
  <si>
    <t>敦賀駅を起点としたガイドツアーが増えるとよいと思います、</t>
  </si>
  <si>
    <t>中々興味深い内容でした。</t>
  </si>
  <si>
    <t>便が少ない_x000D_
道ががたがたしている</t>
  </si>
  <si>
    <t>交通の便が不便_x000D_
バスなど便が少ない</t>
  </si>
  <si>
    <t>交通の便を増やしてほしい_x000D_
１時間に1本とか厳しい</t>
  </si>
  <si>
    <t>ふぐが美味しかった</t>
  </si>
  <si>
    <t>ふぐのおいしさ</t>
  </si>
  <si>
    <t>フグを毎年食べるのを楽しみにしているのて、いつまでもそのままの雰囲気であってほしい</t>
  </si>
  <si>
    <t>きれいに整った通りに古い天清酒饅頭店や_x000D_
新しいオシャレなカフェが混在していてワクワクしました</t>
  </si>
  <si>
    <t>駐車場がもっと分かりやすいと良い</t>
  </si>
  <si>
    <t>敦賀駅からも徒歩範囲でいろいろ見て回れる_x000D_
海も山もありよかった</t>
  </si>
  <si>
    <t>日曜日だからか、しまっている店が多かったのは少し残念</t>
  </si>
  <si>
    <t>食がすばらしいので、朝市などすれば賑わうと思う</t>
  </si>
  <si>
    <t>次はゆっくり来たいですが、行きの休憩で立ち寄っただけだったので。</t>
  </si>
  <si>
    <t>流石世界でも有名な恐竜博物館、みてて楽しくテーマパークに来たような気分になりました。子供も喜んでいろいろなところをまわりとてもたのしめました。</t>
  </si>
  <si>
    <t>参加型や見て学べたり、勉強になる事がいっぱいあった。</t>
  </si>
  <si>
    <t>福井はポケモンのカイリューがあり、ポケモンGOなど恐竜に触れることがとても多いと思いました。またこの時期は桜がとても綺麗で祭りもあり楽しむことができました。子供も帰りたく無いと泣いてしまったのも良い思い出になりました。そのため、子供がいる家庭や恐竜が好きな子にオススメできます！</t>
  </si>
  <si>
    <t>擬似体験や擬似ふれあいが出来ることが出来ればより楽しめると思います。_x000D_
また未来的に進化しそうな恐竜に近い動物の絵を見せたりして欲しい。</t>
  </si>
  <si>
    <t>ソースカツ丼、海鮮料理！これ以外のB級グルメがあるといいです！他県の人が福井と言えばと思える料理を作って欲しいです。</t>
  </si>
  <si>
    <t>道の駅めぐり・ダムカード集め</t>
  </si>
  <si>
    <t>道の駅の道中</t>
  </si>
  <si>
    <t>特にお土産にしようと思う品がなかった。</t>
  </si>
  <si>
    <t>モンベルに興味ない。建物は綺麗で良かったが、もう少し温かいすぐ食べれる品が欲しかった。</t>
  </si>
  <si>
    <t>道の駅が沢山あって、巡るのが楽しかった。ダムも土日あいているところがあり良かった。</t>
  </si>
  <si>
    <t>荒島の郷　が何なのかよくコンセプトが分からないままだった。</t>
  </si>
  <si>
    <t>福井県は米が美味しいイメージがあったのに、ホカホカのおにぎりが見当たらない。おにぎり味噌汁セットなどない。道の駅恐竜スタンプ集めなのど考えてみては。</t>
  </si>
  <si>
    <t>浄土寺ダム</t>
  </si>
  <si>
    <t>クッキーの顔映しクッキー以外にも恐竜のモチーフのお菓子がほしかった。</t>
  </si>
  <si>
    <t>商品が見やすかった</t>
  </si>
  <si>
    <t>恐竜のモニュメントやトイレのデザインも凝っていて可愛く良かった。</t>
  </si>
  <si>
    <t>恐竜の足型を自分の足型や身長と比べれるなど、遊び心が少なく感じた。壁や床に絵を書くだけで楽しめる。あとは館内の恐竜探しなど子供は楽しいと思う。</t>
  </si>
  <si>
    <t>恐竜饅頭などないなっと感じた。恐竜の鈴カステラなど。</t>
  </si>
  <si>
    <t>三次市</t>
  </si>
  <si>
    <t>駐車場がもう少しあると良かったです</t>
  </si>
  <si>
    <t>西山動物園があり良かったです</t>
  </si>
  <si>
    <t>道の駅に売っている焼き鳥は美味しいです</t>
  </si>
  <si>
    <t>地元産の品物充実</t>
  </si>
  <si>
    <t>テレビにて宣伝</t>
  </si>
  <si>
    <t>レンタカーは、時間にしばられなくて便利。カーナビも必要。えちてつは、かわいくて、子どもが喜んでいました。</t>
  </si>
  <si>
    <t>えちてつは、ローカル列車らしいかわいい電車でした。短い区間だけでも、特別な体験になりました。</t>
  </si>
  <si>
    <t>ソウルフードの8番ラーメンが、なんだかんだ美味しかったです。</t>
  </si>
  <si>
    <t>お客が使うトイレは洋式トイレを多めにして貰えると嬉しいなと思います_x000D_
年齢層が高めだったり、生理中だったりすると和式トイレが大変なので‥</t>
  </si>
  <si>
    <t>スリッパが脱げやすいため、余計しんどく感じました</t>
  </si>
  <si>
    <t>お土産多くて助かった</t>
  </si>
  <si>
    <t>海鮮がめちゃ美味かった。</t>
  </si>
  <si>
    <t>癒しがそこにあった</t>
  </si>
  <si>
    <t>道の駅　恐竜渓谷勝山</t>
  </si>
  <si>
    <t>営業している店が少なかったので、あまり商品を見れていない。きんつばと水羊羹はとても美味しかった。</t>
  </si>
  <si>
    <t>ガイドブックで取り上げられてたように散策できるスポットでは無かった。営業店が少なすぎる、もしくは点在しているためゴーストタウン感を強く感じて残念だった。</t>
  </si>
  <si>
    <t>大野城下の【野】と写真とるスポットのカメラスタンドが使いづらい。</t>
  </si>
  <si>
    <t>もう少し散策できるスポットを作るなりお店を誘致するなりしないと、ガイドブックを見て期待してたお客はかなり残念な気持ちになる。2度と行かないと思うので、客足が減り悪循環になると思う。</t>
  </si>
  <si>
    <t>大野城に登った人なら疲れているし、食べ歩きとかできるお店があれば足を止めると思う。外国人の人も居られたので、和柄の物や日本っぽい食べ物があると雰囲気を楽しんで貰えるのでは‥と思う。</t>
  </si>
  <si>
    <t xml:space="preserve">宿でのんびり過ごす
地元の美味しいものを食べる
アウトドア（海水浴、釣り、登山など）
各種体験（手作り、果物狩りなど）
</t>
  </si>
  <si>
    <t>雰囲気が良かった。</t>
  </si>
  <si>
    <t>遺跡がとても良かった。</t>
  </si>
  <si>
    <t>味わい深い感じでした。</t>
  </si>
  <si>
    <t>町中の駐車場が少し分かりにくかったです。_x000D_
無料駐車場をアピールしたら観光客が増えるかも？！</t>
  </si>
  <si>
    <t xml:space="preserve">友人・知人
宿泊施設
その他
</t>
  </si>
  <si>
    <t>坂井市のペイペイポイントキャッシュバックキャンペーン中で、キャンペーンに便乗出来、嬉しいです。</t>
  </si>
  <si>
    <t>旧森田銀行が良かったです。_x000D_
一枚板のカウンターや大理石調の柱、漆喰の天井が素敵でした。</t>
  </si>
  <si>
    <t>前述の通り無料駐車場です。_x000D_
寒い日だったので、宿から歩くと身体がとても冷えたので、車でアクセス出来たら良かったです。</t>
  </si>
  <si>
    <t>旧森田銀行や町歩きが雰囲気があり、良かったです。</t>
  </si>
  <si>
    <t>福井へは毎年行っています。_x000D_
熊川宿や農産物直売所が好きです。_x000D_
飲食は並ばずに食べられるように、整理券とメールアドレスや電話番号を紐付けて、15分前に呼び出しメールが届く等システム化すれば、観光時間が充実出来て嬉しいです。</t>
  </si>
  <si>
    <t>美味しかった。限定商品買いたかったが、保存方法や旅行期間を考えると購入できなかった。限定の厚揚げも他の店舗に置いて貰えると嬉しい。</t>
  </si>
  <si>
    <t>道路状態(土砂崩れで片道走行)が悪かった</t>
  </si>
  <si>
    <t xml:space="preserve">新聞・雑誌・ガイドブック
観光パンフレット・ポスター
観光連盟やDMOのHP
インターネット・アプリ
Instagram
観光協会等の案内所
宿泊施設
</t>
  </si>
  <si>
    <t>思ったより楽しかった</t>
  </si>
  <si>
    <t>天候が良かったら祭りももっと楽しめたと思う</t>
  </si>
  <si>
    <t>天清酒万寿さんの、皮ようかんが大好きで、自分で食べる用にも、友達へのお土産にもいつも、購入してます。</t>
  </si>
  <si>
    <t>鯖ずしたべました</t>
  </si>
  <si>
    <t>車で来ましたが小浜線にも乗って景色を楽しみました</t>
  </si>
  <si>
    <t>小浜線。通常の運行でも景色の良いところでゆっくり走ってくれた。</t>
  </si>
  <si>
    <t>小浜線や福井の路面電車、鉄道を前面に出してもっと企画があれば良いなと思う。</t>
  </si>
  <si>
    <t xml:space="preserve">宿でのんびり過ごす
温泉や露天風呂
地元の美味しいものを食べる
花見や紅葉などの自然鑑賞
友人・親戚を尋ねる
</t>
  </si>
  <si>
    <t>温泉が良い。宿が良い。全体的に静かでのんびりしていて良い。</t>
  </si>
  <si>
    <t>温泉でのんびりしたくて北陸に来ているので、今の状態が好きです。</t>
  </si>
  <si>
    <t>いちごめぐり</t>
  </si>
  <si>
    <t xml:space="preserve">宿でのんびり過ごす
地元の美味しいものを食べる
花見や紅葉などの自然鑑賞
名所、旧跡の観光
アウトドア（海水浴、釣り、登山など）
まちあるき、都市散策
各種体験（手作り、果物狩りなど）
友人・親戚を尋ねる
</t>
  </si>
  <si>
    <t>ブラントピア</t>
  </si>
  <si>
    <t>剱神社</t>
  </si>
  <si>
    <t>食事　美味しかった</t>
  </si>
  <si>
    <t>喫煙所もあり、使いやすかった</t>
  </si>
  <si>
    <t>とにかく人が少なくて静か　伸び伸びできました</t>
  </si>
  <si>
    <t>福井のことをよく知らずに来た時にブラブラできる所_x000D_
福井は治安が良いから、夜　散歩できると楽しいと思う</t>
  </si>
  <si>
    <t xml:space="preserve">花見や紅葉などの自然鑑賞
テーマパーク（遊園地、動物園、博物館など）
友人・親戚を尋ねる
</t>
  </si>
  <si>
    <t>バイパス？があった為</t>
  </si>
  <si>
    <t>恐竜がたくさんいて、子供が喜んだため</t>
  </si>
  <si>
    <t>恐竜が予想以上にたくさん街中にいるところ</t>
  </si>
  <si>
    <t>羽二重くるみ</t>
  </si>
  <si>
    <t>JR、バス</t>
  </si>
  <si>
    <t>思ったより狭い。他と大差なかった</t>
  </si>
  <si>
    <t>道の駅の中の食事は、めっちゃ高い</t>
  </si>
  <si>
    <t>もう少し、リーズナブルな食事と、お土産が少ない気がした。</t>
  </si>
  <si>
    <t>高速道路もあり、分かりやすかったです。</t>
  </si>
  <si>
    <t>とても貴重な体験や、たくさんの恐竜の骨格化石を見ることができて、大満足です。</t>
  </si>
  <si>
    <t>恐竜博物館の展示が、圧巻でした。</t>
  </si>
  <si>
    <t>恐竜骨格の展示や、化石の発掘体験、化石ラボがとても充実しており、また来たいと思いました。</t>
  </si>
  <si>
    <t>恐竜や化石などの、福井でしかできない体験</t>
  </si>
  <si>
    <t>丸岡城で花見をした後、ふもとにあるカフェでお茶をしたのですが、窓ガラスが汚くて少し残念でした。綺麗にしておいていただけると、より快適に過ごせると思います。_x000D_
よろしくお願いします。</t>
  </si>
  <si>
    <t>駐車場がパンパンだった。停めにくかった。</t>
  </si>
  <si>
    <t>桜はきれいだった。人もたくさんいて、賑わっていてよかった。</t>
  </si>
  <si>
    <t>ほや丸かわいくてとてもいいです！！！！！！_x000D_
ほや丸の兄弟とか作ってみるのはどうでしょう？</t>
  </si>
  <si>
    <t>とても住みやすくて満足しています。</t>
  </si>
  <si>
    <t>特産品を増やして欲しい</t>
  </si>
  <si>
    <t>十分楽しめました</t>
  </si>
  <si>
    <t>恐竜博物館の解説かとても丁寧でわかりやすかった。化石発掘体験もならではで、楽しめました。_x000D_
お土産も良かった！</t>
  </si>
  <si>
    <t>鮨が美味しいし、人も優しい感じでした。</t>
  </si>
  <si>
    <t>フェニックス　プラザ　エルピス大ホール</t>
  </si>
  <si>
    <t>入場料無料</t>
  </si>
  <si>
    <t>めがにについて詳しく展示されているところ</t>
  </si>
  <si>
    <t>駐車場がわかりにくかった</t>
  </si>
  <si>
    <t>メガネの販売をやっていることをもっとアピールしたらいいと思う。_x000D_
良いものはもっとアピールして売りましょう。</t>
  </si>
  <si>
    <t>五月ヶ瀬せんべいが美味しいので、せんべいだけでなく五月ヶ瀬せんべいを元にした他のおかしができたらいいと思う。</t>
  </si>
  <si>
    <t>今庄宿でイベントが開催されており、地元の名産品やグルメを満喫しました　そばいなりが気に入りました_x000D_
そのまま武生にきて、ボルガライス食べました_x000D_
谷川さんのお蕎麦と秋吉が食べられなかったのが残念</t>
  </si>
  <si>
    <t>桜の時期だったので、どこもかしこも桜、桜、桜_x000D_
河川敷の桜並木が長いのも素敵でした　長閑でいい</t>
  </si>
  <si>
    <t>とにかく福井が好き　</t>
  </si>
  <si>
    <t>あらた坂</t>
  </si>
  <si>
    <t>あわらフルーツランドのアイスがとてもおいしい</t>
  </si>
  <si>
    <t>地元の野菜などここでしか食べれないものを購入できた</t>
  </si>
  <si>
    <t>施設が綺麗で過ごしやすかったです</t>
  </si>
  <si>
    <t>地産の野菜があること、ゆっくり過ごせること</t>
  </si>
  <si>
    <t>ごまや羽二重もちなどが食べられるカフェ、体験型カフェなど</t>
  </si>
  <si>
    <t>胡麻豆腐作りなど</t>
  </si>
  <si>
    <t>旧北陸トンネル群</t>
  </si>
  <si>
    <t>時間制限がある</t>
  </si>
  <si>
    <t>店舗数が少い　飲食店がもっと欲しい</t>
  </si>
  <si>
    <t>一服どころが欲しい</t>
  </si>
  <si>
    <t>飲食店桜の名所</t>
  </si>
  <si>
    <t>市場ならではの土産物が欲しい　　また案内などの掲示があるとよかった</t>
  </si>
  <si>
    <t>土産物などの種類が増えて楽しめた</t>
  </si>
  <si>
    <t>バスの中の映画？映像はもうひと工夫欲しい_x000D_
子供が飽きた</t>
  </si>
  <si>
    <t>ご飯の待ち時間も外で遊べたりとあまり待たないで済む　飲食店の数が少なくフードコートの域を超えず少し残念</t>
  </si>
  <si>
    <t>恐竜博物館はうちの子供ですら少し興味が持てたから</t>
  </si>
  <si>
    <t>便を増やしてほしい</t>
  </si>
  <si>
    <t>駐車場も広い利用しやすい</t>
  </si>
  <si>
    <t>時間をかけてゆっくり過ごせる</t>
  </si>
  <si>
    <t>お土産が沢山あった</t>
  </si>
  <si>
    <t>駐車場が近かった</t>
  </si>
  <si>
    <t>駅の近くでお寿司屋さん探しましたが、早く閉まるお店が多く行けませんでした。_x000D_
遅くまでやっているお店があると良いです</t>
  </si>
  <si>
    <t>見学ルートに悩んだ。順路があると分かりやすい。年表が右からと左からのものがあり、統一感があると見やすい。</t>
  </si>
  <si>
    <t xml:space="preserve">宿でのんびり過ごす
地元の美味しいものを食べる
買い物、アウトレット
まちあるき、都市散策
その他
</t>
  </si>
  <si>
    <t>美味しい物が売られている。ゆっくり出来る</t>
  </si>
  <si>
    <t>證明寺</t>
  </si>
  <si>
    <t>福井で買える物が沢山あって嬉しい</t>
  </si>
  <si>
    <t>綺麗で清潔</t>
  </si>
  <si>
    <t>美味しい魚が食べれる</t>
  </si>
  <si>
    <t>もっと沢山のお土産物があったら嬉しいかも。_x000D_
地の野菜類とか沢山</t>
  </si>
  <si>
    <t>美味しい魚が食べれるので嬉しいし、海での催しもあると楽しみ</t>
  </si>
  <si>
    <t>美浜の道の駅もきれいで買い物もしやすく、過ごしやすく感じました、</t>
  </si>
  <si>
    <t>家が近く宿泊の用なし</t>
  </si>
  <si>
    <t>公園での遊び</t>
  </si>
  <si>
    <t>「小学生の上の子から下の子まで、それぞれが夢中になれる遊具（ふわふわドームや大きな滑り台など）が揃っているところです。年の差があっても全員が退屈せずにしっかり遊んでくれるので、親としては非常に助かります。公園全体を見渡しやすい構造で、迷子の心配が少ないのも安心です。」</t>
  </si>
  <si>
    <t>「おしゃれで体に良さそうな商品が多く、大人は見るのが楽しいです。ただ、子どもが退屈してグズった時にパッと買えるような、地元産の普通のジュースや、手頃な価格のシンプルなクッキーなどがもう少し目立つところにあると助かります。」</t>
  </si>
  <si>
    <t>休日のちょっとしたお出かけ先として重宝していますが、子ども3人連れだとどうしても『お金がかからず、安全に放置できて、車（ミニバン）が停めやすい場所』ばかりリピートしてしまいます。各エリアに、天候を問わず家族5人で安上がりで過ごせる拠点が増えると嬉しいです。」</t>
  </si>
  <si>
    <t>葉桜になっていたけど、とてもきれいでした</t>
  </si>
  <si>
    <t>子供が経営するお店</t>
  </si>
  <si>
    <t>足元お気をつけ下さい！とかの一言が嬉しかった</t>
  </si>
  <si>
    <t>お城の入場券で他の施設にも入館出来る</t>
  </si>
  <si>
    <t>お城の中は1度見るべき</t>
  </si>
  <si>
    <t>出店がいっぱい出ていて楽しかった</t>
  </si>
  <si>
    <t>少し昔の感じがする街の雰囲気の安心感、駅周辺の恐竜をテーマにした様々な展示が良かった。</t>
  </si>
  <si>
    <t>竹田エリアかどうかは分かりませんがお蕎麦が美味しかった</t>
  </si>
  <si>
    <t>兄夫婦と</t>
  </si>
  <si>
    <t>駅前施設の閉店時間が早い。18時前で閉まった</t>
  </si>
  <si>
    <t>レンタカーは高いつくが、便利。</t>
  </si>
  <si>
    <t>皆さん親切で、温泉も気持ち良く、ごはんも美味しかったです。コンビニですら、福井のものがあって、嬉しかったです。唯一天気が、春の嵐でイマイチでしたが、おおむね満足です。</t>
  </si>
  <si>
    <t>施設はとてもキレイでした。</t>
  </si>
  <si>
    <t>東京から、新幹線1本で来られてとても便利になったのはありがたい。乗り換えなしは、本当にラクチンでした。</t>
  </si>
  <si>
    <t>改札入った駅の中が、あまりにガランとしていてる&amp;hellip;。ガシャポンでも、スタンプでもいいので、遊び心が欲しいです。</t>
  </si>
  <si>
    <t>温泉の湯巡りが楽しかった！　子どもも満足しているが、Wi-Fiが遅いと言っていた（ゲーム大好きな人なので）_x000D_
名店の海産物が美味しそうだが、子どもが魚嫌い&amp;hellip;なので、店選びに苦慮する。本格的な海鮮丼とか食べたいのだけど、子どもはもう大きいので、お子様ランチじゃ足りない。ホテルのバイキングも美味しいので、満足ではあります。</t>
  </si>
  <si>
    <t>もっとカフェやおいしいご飯屋さんが増えると嬉しいです！</t>
  </si>
  <si>
    <t>とにかく蟹がおいしかったです。冬は越前ガニを食べにまた来たいです！_x000D_
若狭佳日に宿泊しましたが、地のものをふんだんに使ったお料理が最高でした。_x000D_
おいしいものづくしで、もっと福井に滞在したくなりました。</t>
  </si>
  <si>
    <t>桜がいろんなところで見れました！</t>
  </si>
  <si>
    <t>滋賀県に移動</t>
  </si>
  <si>
    <t>とば屋さんでお酢のソフトクリームが美味しかったです</t>
  </si>
  <si>
    <t>風も強く、雨も降っていたので、人も少なく活気がなかったです</t>
  </si>
  <si>
    <t>もっと海鮮丼など安くて美味しい店を紹介して欲しいです</t>
  </si>
  <si>
    <t>夫が敦賀出身なので、何十回も福井には訪れています_x000D_
先日、ポケモンのスタンプラリーで知らないところをたくさん発見しました_x000D_
今回、兵庫県が一年がかりで万博のスタンプをからめながらスタンプラリーをします_x000D_
福井県もやってください</t>
  </si>
  <si>
    <t>兄弟の車</t>
  </si>
  <si>
    <t>日本庭園が好きで、いろいろなところに行く。_x000D_
天気ぐ悪いせいか人が少なくてゆっくりまわれた</t>
  </si>
  <si>
    <t>交通機関が不便。観光地から観光地への移動手段が少ない</t>
  </si>
  <si>
    <t>自由がきくから。</t>
  </si>
  <si>
    <t>混んでなく、施設もきれいだったから。</t>
  </si>
  <si>
    <t>熊川宿の雰囲気が良く食事も美味しく、価格も高くない。</t>
  </si>
  <si>
    <t>清潔感が大事ですね。</t>
  </si>
  <si>
    <t>お手洗いがきれいが良かった。</t>
  </si>
  <si>
    <t>道の駅とダムカードサイト</t>
  </si>
  <si>
    <t>アンケートに答えてご当地品が当たるなんて夢のような企画です。</t>
  </si>
  <si>
    <t>県境館が変わっていて無料で良かった。</t>
  </si>
  <si>
    <t>あまり人混みもなく、ゆったりと巡る事ができた。</t>
  </si>
  <si>
    <t>ソフトクリーム屋さんなどがあれば寄った。</t>
  </si>
  <si>
    <t>もう少し食べ歩きができるスポットや気軽にお手頃価格でカニの味噌汁が楽しめるなど、今時のSNS映えを狙う方が良い。やはり蟹は高いので串に刺して食べれる烏賊や蟹などあれば買い食いする。</t>
  </si>
  <si>
    <t>新感覚XR</t>
  </si>
  <si>
    <t>東京駅</t>
  </si>
  <si>
    <t>道の駅スタンプ巡り</t>
  </si>
  <si>
    <t>看板に英語で説明してくれて助かりました</t>
  </si>
  <si>
    <t>景色が美しかったです</t>
  </si>
  <si>
    <t>すごい所でした</t>
  </si>
  <si>
    <t>船</t>
  </si>
  <si>
    <t>送迎バスが有料だから</t>
  </si>
  <si>
    <t>お土産が豊富。</t>
  </si>
  <si>
    <t>あわら温泉の風情が良い。</t>
  </si>
  <si>
    <t>芦原温泉駅からの路線バスが少ない、最終が早い。</t>
  </si>
  <si>
    <t>福井名物(越前そば、ソースカツ丼等)が旨い。_x000D_
土産品(特に昆布製品)が豊富。あわら温泉の泉質が素晴らしい！</t>
  </si>
  <si>
    <t>あわら温泉水を使用したコスメ(温泉石鹸、化粧水、ハンドクリーム、ボディソープ、フェイスマスク等)</t>
  </si>
  <si>
    <t>昆布製品の更なる充実</t>
  </si>
  <si>
    <t>美味しいものに巡り会えた</t>
  </si>
  <si>
    <t>はやかわの羽二重くるみを探していたのであってよかった。</t>
  </si>
  <si>
    <t>タクシーの運転手さんが面白かったです。</t>
  </si>
  <si>
    <t>自分たちで行きたいとこに行ける。</t>
  </si>
  <si>
    <t>海鮮やウナギ_x000D_
食べ生が美味しい</t>
  </si>
  <si>
    <t>海と山で自然豊か</t>
  </si>
  <si>
    <t>さくらが綺麗。_x000D_
お城も良かった</t>
  </si>
  <si>
    <t>お城とさくらがとても綺麗</t>
  </si>
  <si>
    <t>日本の古い歴史ある文化を感じることができて良かったです。</t>
  </si>
  <si>
    <t>建物に歴史を感じました。</t>
  </si>
  <si>
    <t>日本の歴史を知れるのは、とても良いと思うから。</t>
  </si>
  <si>
    <t>その土地の食材を使った食事</t>
  </si>
  <si>
    <t>日本海の美味しい海鮮料理を楽しみたいです。</t>
  </si>
  <si>
    <t>土曜なのに空いていたから</t>
  </si>
  <si>
    <t>不良品がなかったから</t>
  </si>
  <si>
    <t>恐竜博物館が展示が新しくて良かった</t>
  </si>
  <si>
    <t>恐竜　鯖寿司</t>
  </si>
  <si>
    <t>大人の休日倶楽部の北陸フリーキップを使ってきたので新幹線＆在来線を使い放題+レンタカーで自由に動けるので良い旅行になった</t>
  </si>
  <si>
    <t>観光したり食事をする場所でQRコードを探しながらプレゼントキャンペーンに応募できるのでイベントに参加しているようで楽しい。気軽にできるのも良い！</t>
  </si>
  <si>
    <t>道が狭い(ToT)</t>
  </si>
  <si>
    <t>景観と食べ物</t>
  </si>
  <si>
    <t>手頃な金額で色々な展示の他、アプリでの音声解説もとても助かったので。</t>
  </si>
  <si>
    <t>日福製麺さん</t>
  </si>
  <si>
    <t>ハニー新鮮館さん</t>
  </si>
  <si>
    <t>毎度楽しく買い物をさせていただいています。</t>
  </si>
  <si>
    <t>地元の良い人や魚に出会えるから。</t>
  </si>
  <si>
    <t>十分満足していますが、もっと色んなジャンルの飲食店があるとまだまだ発展する気がします。</t>
  </si>
  <si>
    <t>何か新しい名物料理が出てきますように。</t>
  </si>
  <si>
    <t>つ</t>
  </si>
  <si>
    <t xml:space="preserve">Instagram
Facebook
友人・知人
</t>
  </si>
  <si>
    <t>親しみやすい</t>
  </si>
  <si>
    <t>昭和レトロな感じが良い</t>
  </si>
  <si>
    <t>綺麗なトイレが場内に欲しい</t>
  </si>
  <si>
    <t>市場の美味しい定食</t>
  </si>
  <si>
    <t>駅前の駐車場がわかりにくい、少ない、見る所が少ない</t>
  </si>
  <si>
    <t>雨だったし、強風だったけど、桜も咲いてとても素敵でした。_x000D_
実際の発掘と言うことで、昔の人が偲ばれました。_x000D_
感動です！</t>
  </si>
  <si>
    <t>このままでいいです。_x000D_
休憩所のうどん、いい匂いでした。_x000D_
昼食後だったので、食べられませんでした_x000D_
途中のお茶のいっぷくも良かったです。</t>
  </si>
  <si>
    <t>時間通りに運行してくれて良かったです。_x000D_
バス内の温度が高かったのは少し気になりました。</t>
  </si>
  <si>
    <t>ごはんがおいしい！</t>
  </si>
  <si>
    <t>授乳室がありがたかった</t>
  </si>
  <si>
    <t>孫に会いに</t>
  </si>
  <si>
    <t>明日、海鮮を購入して発送します</t>
  </si>
  <si>
    <t xml:space="preserve">インターネット・アプリ
Facebook
観光協会等の案内所
</t>
  </si>
  <si>
    <t>車なしは不便</t>
  </si>
  <si>
    <t>山梨</t>
  </si>
  <si>
    <t>株式会社黒﨑打刃物</t>
  </si>
  <si>
    <t>トイレとか建物とかきれいだった</t>
  </si>
  <si>
    <t>日本の伝統工芸の多くを見ることができる</t>
  </si>
  <si>
    <t>思ったより飲食店が多くてよかった_x000D_
お土産もいろいろ魅力的なものも多くて楽しめた</t>
  </si>
  <si>
    <t>いろいろ福井の魅力を感じることがてきて楽しかったです。_x000D_
まだまだ知らない所も多いので、また来たいと思いました。</t>
  </si>
  <si>
    <t>中にもテーブルで、お弁当が、たべられるところが、欲しい</t>
  </si>
  <si>
    <t>モンベルをゆっくり見たい</t>
  </si>
  <si>
    <t>小鯛のささづけ</t>
  </si>
  <si>
    <t>吉方の為に訪れました♪</t>
  </si>
  <si>
    <t>湯ったり温泉??</t>
  </si>
  <si>
    <t>ここだけではないですが、あまり『買いたい！』と思える心が躍る商品がなく、、、。。。。</t>
  </si>
  <si>
    <t>海が近くて良い。</t>
  </si>
  <si>
    <t>海が近くて、普通のお買い物も気軽にできるよ！と。。。</t>
  </si>
  <si>
    <t>ここだけではないのですが、やはり、何かセンスあるデザイン性のあるものがあると良いなぁーと。。。</t>
  </si>
  <si>
    <t>へしこを使ったお料理教室とかいかがでしょうか？どうやってたべるの？？から、、、笑</t>
  </si>
  <si>
    <t>ツアーバスだったので、スムーズだった</t>
  </si>
  <si>
    <t>歩いて廻れるところもあり、良かった_x000D_
城からの景色が、とても素晴らしかった。_x000D_
ちょうど桜が綺麗だった</t>
  </si>
  <si>
    <t>大野城！</t>
  </si>
  <si>
    <t>山の上で少し大変だったが、手すりが、ついていたので助かった</t>
  </si>
  <si>
    <t>今度は、恐竜博物館に来たい。_x000D_
恐竜の化石が、たくさん出るという福井。_x000D_
小鯛のささづけは、家族みんな大好きです。</t>
  </si>
  <si>
    <t>東尋坊が綺麗だった。また海の幸が美味しかった。</t>
  </si>
  <si>
    <t xml:space="preserve">花見や紅葉などの自然鑑賞
テーマパーク（遊園地、動物園、博物館など）
まちあるき、都市散策
</t>
  </si>
  <si>
    <t>地元野菜がもう少し置いてあるとうれしい。</t>
  </si>
  <si>
    <t>年縞博物館_x000D_
世界唯一のものさし。地球の歴史が感じられるから。</t>
  </si>
  <si>
    <t>施設自体はとてもよかったが、購入したいと思う商品等はなかった</t>
  </si>
  <si>
    <t>復元町並がとても良かった。家々に又2ヶ所以上の井戸がある事、トイレ事情等がわかった。可能であれば食事状況等がわかればよいのかも&amp;hellip;_x000D_
発掘後の住民の方々の苦悩とかも説明してくださった方がいて&amp;hellip;ナルホドと思った。_x000D_
説明してくださった方々が押し付けがましくなく(場所によっては知識をひけらかすような説明だけをされる方がいて&amp;hellip;つまらなかったことがあった)こちらの質問や感想にも丁寧に答えてくださったり地元の方ならではの話をしてくださったり、とても親切で心優しさを感じました。</t>
  </si>
  <si>
    <t>車でないと行きにくいだろうな</t>
  </si>
  <si>
    <t>私達の世代ではまだ、発掘されていなかったので学校で一乗谷朝倉氏の話は特になかったと思う。_x000D_
私は、学校で平泉の藤原家の話を聞いて是非行ってみたいと思い、歴史好きになった。_x000D_
各地の学校で一乗谷朝倉氏の話をどんどんしたら良いと思う。</t>
  </si>
  <si>
    <t>ご当地スーパー</t>
  </si>
  <si>
    <t>Uターンしにくい</t>
  </si>
  <si>
    <t>白鶏ラーメン</t>
  </si>
  <si>
    <t>飲食店の駐車スペースが少なく、入れない店が多い</t>
  </si>
  <si>
    <t>そば、日持ちしない焼き鯖寿司_x000D_
酒饅頭、油揚げ各種、干物(観光価格の半額)</t>
  </si>
  <si>
    <t>トイレが綺麗だったのがよかったです。</t>
  </si>
  <si>
    <t>恐竜博物館はとても見応えがありました。空間をうまく使っていてすごく見やすかったです。</t>
  </si>
  <si>
    <t>恐竜博物館のレストランが混んでいてたのでレストランでの食事を諦めました。</t>
  </si>
  <si>
    <t>恥ずかしながらこんなに恐竜の骨が見つかっているとは知らなかったです。失礼ながら恐竜の骨の一部が見つかっている程度と思っていたので驚きました。</t>
  </si>
  <si>
    <t>次に行った時はレストランでご飯を食べたいと思います。</t>
  </si>
  <si>
    <t>ソースカツ丼が美味しくて3回食べました。おいしかったです。</t>
  </si>
  <si>
    <t>神子のヤマザクラ</t>
  </si>
  <si>
    <t>山桜</t>
  </si>
  <si>
    <t>公共交通機関があまりない</t>
  </si>
  <si>
    <t>大野散策</t>
  </si>
  <si>
    <t>福井推しの商品がいい</t>
  </si>
  <si>
    <t>駅前が以前よりめちゃくちゃ充実してオシャレ</t>
  </si>
  <si>
    <t>とてもアートチックでオシャレだからもっと宣伝するべき</t>
  </si>
  <si>
    <t>そばをもっとおそう！</t>
  </si>
  <si>
    <t xml:space="preserve">名所、旧跡の観光
まちあるき、都市散策
その他
</t>
  </si>
  <si>
    <t>スーパー探索</t>
  </si>
  <si>
    <t>駅から歩いてちょうど良い感じだった</t>
  </si>
  <si>
    <t>天清酒万寿店の方がとても親切でした。</t>
  </si>
  <si>
    <t>酒饅頭がとても美味しいです！</t>
  </si>
  <si>
    <t>観光案内所で商店街の花換祭りが開催されていると聞いたが、イマイチ方法が分からない。_x000D_
本物の桜の枝を持って行くの？？</t>
  </si>
  <si>
    <t>敦賀の後、滑川にホタルイカを食べに行く予定だが、スーパーでみかけた越前港のホタルイカも美味しそうだった。_x000D_
次回は越前港へ行きたいと思います。</t>
  </si>
  <si>
    <t xml:space="preserve">温泉や露天風呂
地元の美味しいものを食べる
花見や紅葉などの自然鑑賞
名所、旧跡の観光
お祭りやイベントへの参加・見物
アウトドア（海水浴、釣り、登山など）
まちあるき、都市散策
スキー・スノボ、マリンスポーツ
</t>
  </si>
  <si>
    <t>レストランが素晴らしかった</t>
  </si>
  <si>
    <t>スタッフの方々が、テキパキしながらも丁寧な接客をしていただき、素晴らしかった！この魅力をもっと広めて欲しい。</t>
  </si>
  <si>
    <t>福井は東尋坊や恐竜だけではない！</t>
  </si>
  <si>
    <t xml:space="preserve">宿でのんびり過ごす
名所、旧跡の観光
出張など仕事関係
</t>
  </si>
  <si>
    <t>キャンピングトレーラーで来訪したのですが、平日だったこともあってすんなり車をとめることができました。_x000D_
駐車場、またお店の方々のあたたかさに感謝です。</t>
  </si>
  <si>
    <t>天気も良く、素晴らしい永平寺を参拝することができて非常に満足でした。_x000D_
建築物としてはもちろん、緑豊かな周りの景色と、何より禅の心を感じるような、エネルギーをもらえるようなところでした。</t>
  </si>
  <si>
    <t>日本のお寺とその景色の素晴らしさを再認識できた旅でした。</t>
  </si>
  <si>
    <t>犬連れだったので、一緒に楽しめる飲食店やお店がもっとあるとよかったかな、とは思います。</t>
  </si>
  <si>
    <t>今回は永平寺だけでしたが、次は日本海の海の幸を楽しむ旅をしてみたい！_x000D_
近いうちにまた来ます^ ^</t>
  </si>
  <si>
    <t>八重山郡</t>
  </si>
  <si>
    <t>入学式</t>
  </si>
  <si>
    <t>子供も大人も欲しくなる、お洒落な商品が多かったです。</t>
  </si>
  <si>
    <t>混んでいましたが、レストランの席が空いたら携帯電話に連絡が来て、待ち時間も無駄になりませんでした。</t>
  </si>
  <si>
    <t>広い駐車場があり、車でのアクセスが楽です。子連れのお出かけに良いと思います。</t>
  </si>
  <si>
    <t>食事の量が選べると、成人男性も満足できる量が選べるかと思います。</t>
  </si>
  <si>
    <t>地元野菜が安く買える、ファーマーズマーケットが開催されれば、行ってみたいです。</t>
  </si>
  <si>
    <t>特に待ち時間なくスムーズに来れた</t>
  </si>
  <si>
    <t>胡麻豆腐やおろし蕎麦といった、永平寺エリアならではのものを食べられたため</t>
  </si>
  <si>
    <t>曹洞宗総本山を参拝し、改めて自己に着いて考え直したため</t>
  </si>
  <si>
    <t>歴史や文化を感じられるため</t>
  </si>
  <si>
    <t>電車のほんすか少ない</t>
  </si>
  <si>
    <t>花換え祭り</t>
  </si>
  <si>
    <t>40年前に訪れた記憶を頼りに</t>
  </si>
  <si>
    <t>予約がいっぱい</t>
  </si>
  <si>
    <t>泰澄の杜温泉が、とてもよかった</t>
  </si>
  <si>
    <t>リフト込みで1000円であんなに楽しめるのは最高です</t>
  </si>
  <si>
    <t>海が綺麗で、魅せ方をわかっている</t>
  </si>
  <si>
    <t>コスパよく楽しめるのはレインボーラインだけ！</t>
  </si>
  <si>
    <t>もっと若狭と美浜を売り出していくといいと思う</t>
  </si>
  <si>
    <t>福井県にしかないものをもっと売り出してほしい</t>
  </si>
  <si>
    <t>初めての福井！勝山が目的でしたが、こちらでも子供も遊べて、美味しいご飯もあり大変満足しています！</t>
  </si>
  <si>
    <t>滑り台があり子供が喜びました！雨の後で濡れていたので、もし気づいた際はタオルでさっと拭いておいていただくとうれしいです！</t>
  </si>
  <si>
    <t>博物館は予想通り圧巻でした！恐竜好きな息子のための旅でしたが家族みんな大満足です！また街全体が恐竜を推していて、住みたい！と心から思いました！</t>
  </si>
  <si>
    <t xml:space="preserve">温泉や露天風呂
地元の美味しいものを食べる
花見や紅葉などの自然鑑賞
まちあるき、都市散策
</t>
  </si>
  <si>
    <t>無料でいい温泉を楽しめたから。</t>
  </si>
  <si>
    <t>倉吉市</t>
  </si>
  <si>
    <t>駐車場の少なさ</t>
  </si>
  <si>
    <t>東尋坊タワー駐車場の方の親切な対応や商店街で食べた海鮮の美味しさはとても良かったのです。</t>
  </si>
  <si>
    <t>東尋坊タワー駐車場の方の親切な対応や商店街で食べた海鮮の美味しさはとても良かったのですが、東尋坊タワーからの眺めが期待外れ（東尋坊が見えない??）_x000D_
あと、このアンケートの期間を今年の3月に終わったと勘違いしたスタッフの方がポスターやQRコードをしまい込んでいて　こちらがそれを指摘してコードを取得したことで全て台無し??</t>
  </si>
  <si>
    <t>芦原温泉ー永平寺　永平寺ー福井　とも便数が少ない</t>
  </si>
  <si>
    <t>永平寺ライナーの便数の少なさ(せめて30分毎)</t>
  </si>
  <si>
    <t>タクシーの運転手が無愛想、話しかけたのに無視された_x000D_
降りる時、ありがとうございますも無かった_x000D_
こんなに酷い運転手ははじめて</t>
  </si>
  <si>
    <t>福井運動公園</t>
  </si>
  <si>
    <t>飲食・土産ともに地元の魅力が感じられる内容で、とても良い印象を受けました。特にレストランのメニューは地域らしさがあり、どれも美味しそうで魅力的でした。_x000D_
地場野菜の販売も魅力の一つだと思いました。</t>
  </si>
  <si>
    <t>地場野菜の品揃えの充実や売り場の工夫、旬の野菜のおすすめ表示などを強化すると、より多くの方に手に取ってもらえるのではないかと感じました。_x000D_
レストランについては、地元食材を活かしたメニューや商品のPR、SNSでの情報発信を強化することで、さらに多くの方に魅力が伝わると思います。</t>
  </si>
  <si>
    <t>きび団子を食べに</t>
  </si>
  <si>
    <t>外観から雰囲気もかわいらしくて、店員さんも親切で楽しかったです！</t>
  </si>
  <si>
    <t>サーフィン</t>
  </si>
  <si>
    <t>親しみやすい方々が多い！</t>
  </si>
  <si>
    <t>新鮮なお魚！</t>
  </si>
  <si>
    <t>魚が新鮮で美味しかった。</t>
  </si>
  <si>
    <t>永平寺の僧侶が解説の練習の場面に居合わせた所そのまま聞かせて頂きとてもわかりやすくお話しくださったので_x000D_
良かったです</t>
  </si>
  <si>
    <t>永平寺前のお蕎麦屋さんもとても美味しかった</t>
  </si>
  <si>
    <t>恐竜博物館内のショップの物価が以上に高い??</t>
  </si>
  <si>
    <t>福井駅から直通で来られたので</t>
  </si>
  <si>
    <t>訪れたのは中学校のバス旅行以来で、中学生時代を懐かしく思い出しました。</t>
  </si>
  <si>
    <t xml:space="preserve">アウトドア（海水浴、釣り、登山など）
スキー・スノボ、マリンスポーツ
ドライブ・ツーリング
</t>
  </si>
  <si>
    <t>難波江ビーチ</t>
  </si>
  <si>
    <t>施設が整備され、とても綺麗。</t>
  </si>
  <si>
    <t>道中の道がキレイだから。</t>
  </si>
  <si>
    <t>きれいだし、近隣エリアの情報を知ることもできたから</t>
  </si>
  <si>
    <t>サンダーバードに子どもが乗りたがっていて、喜んでくれたので満足です。</t>
  </si>
  <si>
    <t>観光案内所の方におたずねしたいことがありましたが、当日は閉館ギリギリの夕方に行ったせいなのか、職員の方2人で椅子に座ってお話をされており、終わりが見えなかったので声もかけきれずに帰りました。_x000D_
たくさん観光客の方がパンフレットのコーナーをうろついていらっしゃったので、カウンターから出て何かお探しですか？の声かけはあってよかったのかなぁと思いました。</t>
  </si>
  <si>
    <t>入り口の恐竜モニュメントの多さには驚きました。また、たまたま外から見た際に、カニを加えた恐竜の影が、つるぎに映り、この時間ならでわの光景が素敵でした。</t>
  </si>
  <si>
    <t>恐竜の形のたい焼きみたいなものが、片手で食べれるものがあれば良いなと思いました。</t>
  </si>
  <si>
    <t>一つ一つの観光地に距離があるので目的地にすぐに到着できた。</t>
  </si>
  <si>
    <t>全体的にとても良かった。宿の方や観光地の従業員さん皆さん優しくて気持ちよく度ができました。</t>
  </si>
  <si>
    <t>宿も恐竜博物館も綺麗でスタッフの方も皆さん優しくて気持ちよく旅行ができました。宿ではサービスのドリンクも充実していたのが良かったです。恐竜博物館も混雑しすぎず見やすかったし展示物が多く迫力があり見応えがありました。</t>
  </si>
  <si>
    <t>どの観光地も良かったし、一度は訪れてほしい。</t>
  </si>
  <si>
    <t>公用車</t>
  </si>
  <si>
    <t>吉崎御坊蓮如上人記念館</t>
  </si>
  <si>
    <t>湯煙権蔵の鬼面バージョングッズをもっとお願いします</t>
  </si>
  <si>
    <t>芦原温泉のお湯と料理の美味しさ</t>
  </si>
  <si>
    <t>温質は良かったが温泉内から海が見えなかった</t>
  </si>
  <si>
    <t>東尋坊の絶景</t>
  </si>
  <si>
    <t>羽二重パフェ</t>
  </si>
  <si>
    <t>中部循環自動車道を利用して運転しやすかったです。</t>
  </si>
  <si>
    <t>お土産品の種類、価格帯など豊富でした。</t>
  </si>
  <si>
    <t>展示に見応えがありました。</t>
  </si>
  <si>
    <t>見応えがあったので、勧めたいと思いました。</t>
  </si>
  <si>
    <t>3Dエリアの床がカーペットになって靴を脱いで座れたら、もっとくつろいで多くの人が鑑賞できると思いました。</t>
  </si>
  <si>
    <t>質がよい土地ならではのものなど</t>
  </si>
  <si>
    <t>永平寺門前蕎麦を美味しくいただきました。_x000D_
せっかくのお蕎麦でしたが　蕎麦湯が出てこなかったのが残念でした。（自分の住んでいる地域では　蕎麦湯が普通に出てくるので&amp;hellip;）_x000D_
福井では　そのような風習はないのかな？</t>
  </si>
  <si>
    <t>永平寺は　とても勉強になりました。_x000D_
お蕎麦も美味しかったです。</t>
  </si>
  <si>
    <t>人それぞれ趣味趣向は異なるので、特に自分から人に勧めることはしません。_x000D_
聞かれたら答える程度です。</t>
  </si>
  <si>
    <t>観光客用の食よりも　もっと地元の人たちが普段食べている美味しいモノが食べたい</t>
  </si>
  <si>
    <t>地理も詳しくないので、よく知っているツアーバスは、安心です</t>
  </si>
  <si>
    <t>晴れていれば、最高だった</t>
  </si>
  <si>
    <t>梅干しもお土産用のお菓子も手頃な価格だった。</t>
  </si>
  <si>
    <t>無料で利用できる、自然観察棟があり、_x000D_
物産の品目も充実していた。</t>
  </si>
  <si>
    <t>年縞博物館はとても興味深かったし、_x000D_
海浜自然センターは、子供達にとっても、とても良い施設だと思った。</t>
  </si>
  <si>
    <t>現在の品揃えを維持してほしい。</t>
  </si>
  <si>
    <t>へしこ料理を食べられる飲食店があると良い。</t>
  </si>
  <si>
    <t>バスの本数もあって使いやすかった</t>
  </si>
  <si>
    <t>きれいだし、わかりやすかった</t>
  </si>
  <si>
    <t>低床型路面電車に乗れたこと。えちぜん電鉄の恐竜博物館パスで、折り返し運転を楽しめたこと。</t>
  </si>
  <si>
    <t>とても広い屋内外の施設で、一日中子どもと遊べました。</t>
  </si>
  <si>
    <t>施設内の食堂はお休みでしたが、近隣に美味しいパン屋さんがあり、展望スポットで、市内を一望しながら、桜を眺めて食事ができたのもとても良かったです。</t>
  </si>
  <si>
    <t>太郎丸エンゼルランド駅から歩きましたが、駅からの案内がなく、少々不安でした。</t>
  </si>
  <si>
    <t>屋内外で、科学や体験とともに、公園でも一日中遊べること。</t>
  </si>
  <si>
    <t>滋賀 大津</t>
  </si>
  <si>
    <t>北杜市</t>
  </si>
  <si>
    <t>綺麗、清潔感あり、フードコートは狭いけど</t>
  </si>
  <si>
    <t>おいしい蟹食べたい。温泉_x000D_
天気のいい日に芝政ワールドに行きたい。</t>
  </si>
  <si>
    <t>石川県千里浜</t>
  </si>
  <si>
    <t>カフェオープン前で残念！お城を観ながら利用したかったです。</t>
  </si>
  <si>
    <t>丸岡城の桜。桜の時期にやっと来ることができました。蕎麦と鯖寿司</t>
  </si>
  <si>
    <t>温泉、魚、お城。おやつになるお煎餅。_x000D_
福井県は年に何度も来ます。また来ます！</t>
  </si>
  <si>
    <t>新幹線開通前の福井駅を知っているからこそ、現在の福井駅を感じて感激しています。</t>
  </si>
  <si>
    <t>お土産が沢山買えた。</t>
  </si>
  <si>
    <t>みどりの窓口がかなり混雑していた。待ち時間がかなり長く、お土産や飲食などクルフなどでゆっくり買い物するのを断念している人が沢山見かけた。3つしかない窓口をもっと増やした方がいいと感じた。</t>
  </si>
  <si>
    <t>恐竜が沢山増えていたが、福井駅前の象徴的なこれ、といった風景が分からない。例えば金沢駅だと鼓門があるが、そのような福井駅の象徴的なもの、映えなどインパクト性を期待したい。</t>
  </si>
  <si>
    <t>福井桜マラソンがかなり人気だが、年間通してグッズを駅に販売すればもっと経済効果が持てると感じる。大迫選手プロデュースや、桜の柄、デザイン、メーカーなど独自性は他の地域のマラソンよりかなりある。</t>
  </si>
  <si>
    <t>プライベート時も、ぐるっとタクシーを活用させていただいています。</t>
  </si>
  <si>
    <t>美松さんで芦原温泉を堪能させていただきました。素晴らしい温泉とお宿でした。_x000D_
ありがとうございます。</t>
  </si>
  <si>
    <t>チェックインからチェックアウトまで、ゆっくりと過ごすことができました。芦原温泉で、肌も心も身体もスッキリリフレッシュしました。</t>
  </si>
  <si>
    <t>吉崎御坊蓮如上人記念館の特別展</t>
  </si>
  <si>
    <t>次回はレンターサイクルであわらを堪能したいと思います。</t>
  </si>
  <si>
    <t>今回は、越前おろしそばが食べられなかったので、また来ます！毎回、福井県に来るたびに新しいお土産の種類が増えて楽しいです。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</si>
</sst>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0%"/>
    <numFmt numFmtId="178" formatCode="0&quot;件&quot;"/>
    <numFmt numFmtId="179" formatCode="[&lt;=999]000;[&lt;=9999]000\-00;000\-0000"/>
    <numFmt numFmtId="180" formatCode="#,##0&quot;件&quot;"/>
    <numFmt numFmtId="181" formatCode="#,###&quot;件&quot;"/>
    <numFmt numFmtId="182" formatCode="#,000&quot;円&quot;"/>
    <numFmt numFmtId="183" formatCode="0.0&quot;回&quot;"/>
    <numFmt numFmtId="184" formatCode="\(0&quot;件&quot;\)"/>
    <numFmt numFmtId="185" formatCode="0.000"/>
    <numFmt numFmtId="186" formatCode="0.0_);[Red]\(0.0\)"/>
    <numFmt numFmtId="187" formatCode="0_);[Red]\(0\)"/>
    <numFmt numFmtId="188" formatCode="0.0_ ;[Red]\-0.0\ "/>
    <numFmt numFmtId="189" formatCode="0;\-0;;@"/>
  </numFmts>
  <fonts count="49">
    <font>
      <sz val="11"/>
      <color theme="1"/>
      <name val="Meiryo UI"/>
      <family val="2"/>
      <charset val="128"/>
    </font>
    <font>
      <sz val="11"/>
      <color theme="1"/>
      <name val="Meiryo UI"/>
      <family val="2"/>
      <charset val="128"/>
    </font>
    <font>
      <sz val="18"/>
      <color theme="3"/>
      <name val="游ゴシック Light"/>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1"/>
      <color rgb="FF006100"/>
      <name val="Meiryo UI"/>
      <family val="2"/>
      <charset val="128"/>
    </font>
    <font>
      <sz val="11"/>
      <color rgb="FF9C0006"/>
      <name val="Meiryo UI"/>
      <family val="2"/>
      <charset val="128"/>
    </font>
    <font>
      <sz val="11"/>
      <color rgb="FF9C5700"/>
      <name val="Meiryo UI"/>
      <family val="2"/>
      <charset val="128"/>
    </font>
    <font>
      <sz val="11"/>
      <color rgb="FF3F3F76"/>
      <name val="Meiryo UI"/>
      <family val="2"/>
      <charset val="128"/>
    </font>
    <font>
      <b/>
      <sz val="11"/>
      <color rgb="FF3F3F3F"/>
      <name val="Meiryo UI"/>
      <family val="2"/>
      <charset val="128"/>
    </font>
    <font>
      <b/>
      <sz val="11"/>
      <color rgb="FFFA7D00"/>
      <name val="Meiryo UI"/>
      <family val="2"/>
      <charset val="128"/>
    </font>
    <font>
      <sz val="11"/>
      <color rgb="FFFA7D00"/>
      <name val="Meiryo UI"/>
      <family val="2"/>
      <charset val="128"/>
    </font>
    <font>
      <b/>
      <sz val="11"/>
      <color theme="0"/>
      <name val="Meiryo UI"/>
      <family val="2"/>
      <charset val="128"/>
    </font>
    <font>
      <sz val="11"/>
      <color rgb="FFFF0000"/>
      <name val="Meiryo UI"/>
      <family val="2"/>
      <charset val="128"/>
    </font>
    <font>
      <i/>
      <sz val="11"/>
      <color rgb="FF7F7F7F"/>
      <name val="Meiryo UI"/>
      <family val="2"/>
      <charset val="128"/>
    </font>
    <font>
      <b/>
      <sz val="11"/>
      <color theme="1"/>
      <name val="Meiryo UI"/>
      <family val="2"/>
      <charset val="128"/>
    </font>
    <font>
      <sz val="11"/>
      <color theme="0"/>
      <name val="Meiryo UI"/>
      <family val="2"/>
      <charset val="128"/>
    </font>
    <font>
      <sz val="6"/>
      <name val="Meiryo UI"/>
      <family val="2"/>
      <charset val="128"/>
    </font>
    <font>
      <sz val="11"/>
      <color rgb="FF006100"/>
      <name val="ＭＳ Ｐゴシック"/>
      <family val="2"/>
      <charset val="128"/>
    </font>
    <font>
      <sz val="6"/>
      <name val="ＭＳ Ｐゴシック"/>
      <family val="2"/>
      <charset val="128"/>
    </font>
    <font>
      <sz val="10"/>
      <color theme="1"/>
      <name val="ＭＳ Ｐゴシック"/>
      <family val="3"/>
      <charset val="128"/>
    </font>
    <font>
      <sz val="10"/>
      <color theme="0"/>
      <name val="ＭＳ Ｐゴシック"/>
      <family val="3"/>
      <charset val="128"/>
    </font>
    <font>
      <sz val="10"/>
      <name val="ＭＳ Ｐゴシック"/>
      <family val="3"/>
      <charset val="128"/>
    </font>
    <font>
      <sz val="11"/>
      <color theme="1"/>
      <name val="ＭＳ Ｐゴシック"/>
      <family val="3"/>
      <charset val="128"/>
    </font>
    <font>
      <b/>
      <sz val="10"/>
      <color theme="1"/>
      <name val="ＭＳ Ｐゴシック"/>
      <family val="3"/>
      <charset val="128"/>
    </font>
    <font>
      <sz val="10"/>
      <color theme="0" tint="-0.249977111117893"/>
      <name val="ＭＳ Ｐゴシック"/>
      <family val="3"/>
      <charset val="128"/>
    </font>
    <font>
      <sz val="11"/>
      <color theme="1"/>
      <name val="游ゴシック"/>
      <family val="2"/>
      <scheme val="minor"/>
    </font>
    <font>
      <sz val="10"/>
      <color theme="0" tint="-4.9989318521683403E-2"/>
      <name val="ＭＳ Ｐゴシック"/>
      <family val="3"/>
      <charset val="128"/>
    </font>
    <font>
      <sz val="11"/>
      <color theme="0" tint="-0.249977111117893"/>
      <name val="ＭＳ Ｐゴシック"/>
      <family val="3"/>
      <charset val="128"/>
    </font>
    <font>
      <sz val="11"/>
      <name val="Meiryo UI"/>
      <family val="2"/>
      <charset val="128"/>
    </font>
    <font>
      <sz val="11"/>
      <name val="ＭＳ Ｐゴシック"/>
      <family val="3"/>
      <charset val="128"/>
    </font>
    <font>
      <sz val="6"/>
      <name val="游ゴシック"/>
      <family val="2"/>
      <charset val="128"/>
      <scheme val="minor"/>
    </font>
    <font>
      <sz val="10"/>
      <color theme="1"/>
      <name val="Meiryo UI"/>
      <family val="3"/>
      <charset val="128"/>
    </font>
    <font>
      <b/>
      <sz val="11"/>
      <color theme="1"/>
      <name val="Meiryo UI"/>
      <family val="3"/>
      <charset val="128"/>
    </font>
    <font>
      <b/>
      <sz val="10"/>
      <color theme="1"/>
      <name val="Meiryo UI"/>
      <family val="3"/>
      <charset val="128"/>
    </font>
    <font>
      <sz val="10"/>
      <color theme="2"/>
      <name val="ＭＳ Ｐゴシック"/>
      <family val="3"/>
      <charset val="128"/>
    </font>
    <font>
      <sz val="10"/>
      <color theme="0" tint="-0.14999847407452621"/>
      <name val="ＭＳ Ｐゴシック"/>
      <family val="3"/>
      <charset val="128"/>
    </font>
    <font>
      <b/>
      <sz val="9"/>
      <color indexed="81"/>
      <name val="MS P ゴシック"/>
      <family val="3"/>
      <charset val="128"/>
    </font>
    <font>
      <sz val="8"/>
      <color theme="0" tint="-4.9989318521683403E-2"/>
      <name val="ＭＳ Ｐゴシック"/>
      <family val="3"/>
      <charset val="128"/>
    </font>
    <font>
      <sz val="10"/>
      <color theme="0" tint="-0.34998626667073579"/>
      <name val="ＭＳ Ｐゴシック"/>
      <family val="3"/>
      <charset val="128"/>
    </font>
    <font>
      <b/>
      <sz val="10"/>
      <color rgb="FFFF0000"/>
      <name val="ＭＳ Ｐゴシック"/>
      <family val="3"/>
      <charset val="128"/>
    </font>
    <font>
      <sz val="10"/>
      <color theme="1"/>
      <name val="Meiryo UI"/>
      <family val="2"/>
      <charset val="128"/>
    </font>
    <font>
      <sz val="8"/>
      <color theme="2"/>
      <name val="ＭＳ Ｐゴシック"/>
      <family val="3"/>
      <charset val="128"/>
    </font>
    <font>
      <sz val="11"/>
      <color theme="0" tint="-0.499984740745262"/>
      <name val="ＭＳ Ｐゴシック"/>
      <family val="3"/>
      <charset val="128"/>
    </font>
    <font>
      <b/>
      <sz val="10"/>
      <color theme="0" tint="-0.499984740745262"/>
      <name val="ＭＳ Ｐゴシック"/>
      <family val="3"/>
      <charset val="128"/>
    </font>
    <font>
      <b/>
      <sz val="11"/>
      <color rgb="FFFF0000"/>
      <name val="Meiryo UI"/>
      <family val="3"/>
      <charset val="128"/>
    </font>
    <font>
      <sz val="11"/>
      <color theme="2"/>
      <name val="ＭＳ Ｐゴシック"/>
      <family val="3"/>
      <charset val="128"/>
    </font>
    <font>
      <b/>
      <sz val="11"/>
      <color theme="1"/>
      <name val="ＭＳ Ｐゴシック"/>
      <family val="3"/>
      <charset val="128"/>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CFF99"/>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79998168889431442"/>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indexed="64"/>
      </left>
      <right style="thin">
        <color indexed="64"/>
      </right>
      <top style="thin">
        <color indexed="64"/>
      </top>
      <bottom style="double">
        <color indexed="64"/>
      </bottom>
      <diagonal/>
    </border>
    <border>
      <left style="thin">
        <color auto="1"/>
      </left>
      <right/>
      <top/>
      <bottom style="thin">
        <color auto="1"/>
      </bottom>
      <diagonal/>
    </border>
    <border>
      <left/>
      <right style="thin">
        <color auto="1"/>
      </right>
      <top/>
      <bottom style="thin">
        <color indexed="64"/>
      </bottom>
      <diagonal/>
    </border>
    <border>
      <left style="thin">
        <color auto="1"/>
      </left>
      <right/>
      <top style="dashed">
        <color auto="1"/>
      </top>
      <bottom style="thin">
        <color indexed="64"/>
      </bottom>
      <diagonal/>
    </border>
    <border>
      <left style="thin">
        <color auto="1"/>
      </left>
      <right style="thin">
        <color auto="1"/>
      </right>
      <top style="dashed">
        <color auto="1"/>
      </top>
      <bottom style="thin">
        <color indexed="64"/>
      </bottom>
      <diagonal/>
    </border>
    <border>
      <left/>
      <right style="thin">
        <color auto="1"/>
      </right>
      <top style="dashed">
        <color auto="1"/>
      </top>
      <bottom style="thin">
        <color indexed="64"/>
      </bottom>
      <diagonal/>
    </border>
    <border>
      <left/>
      <right/>
      <top/>
      <bottom style="thin">
        <color auto="1"/>
      </bottom>
      <diagonal/>
    </border>
    <border>
      <left style="thin">
        <color auto="1"/>
      </left>
      <right style="thin">
        <color auto="1"/>
      </right>
      <top style="double">
        <color auto="1"/>
      </top>
      <bottom/>
      <diagonal/>
    </border>
    <border>
      <left/>
      <right style="thin">
        <color auto="1"/>
      </right>
      <top/>
      <bottom/>
      <diagonal/>
    </border>
    <border>
      <left style="thin">
        <color auto="1"/>
      </left>
      <right/>
      <top style="dashed">
        <color auto="1"/>
      </top>
      <bottom/>
      <diagonal/>
    </border>
    <border>
      <left style="thin">
        <color auto="1"/>
      </left>
      <right style="thin">
        <color auto="1"/>
      </right>
      <top style="dashed">
        <color auto="1"/>
      </top>
      <bottom/>
      <diagonal/>
    </border>
    <border>
      <left/>
      <right style="thin">
        <color auto="1"/>
      </right>
      <top style="dashed">
        <color auto="1"/>
      </top>
      <bottom/>
      <diagonal/>
    </border>
    <border>
      <left style="thin">
        <color auto="1"/>
      </left>
      <right/>
      <top style="double">
        <color auto="1"/>
      </top>
      <bottom/>
      <diagonal/>
    </border>
    <border>
      <left/>
      <right style="thin">
        <color auto="1"/>
      </right>
      <top style="double">
        <color auto="1"/>
      </top>
      <bottom style="thin">
        <color auto="1"/>
      </bottom>
      <diagonal/>
    </border>
    <border>
      <left/>
      <right/>
      <top style="double">
        <color auto="1"/>
      </top>
      <bottom/>
      <diagonal/>
    </border>
    <border>
      <left style="thin">
        <color auto="1"/>
      </left>
      <right/>
      <top style="double">
        <color auto="1"/>
      </top>
      <bottom style="thin">
        <color auto="1"/>
      </bottom>
      <diagonal/>
    </border>
    <border>
      <left style="double">
        <color auto="1"/>
      </left>
      <right/>
      <top style="thin">
        <color auto="1"/>
      </top>
      <bottom/>
      <diagonal/>
    </border>
    <border>
      <left style="dashed">
        <color auto="1"/>
      </left>
      <right style="double">
        <color auto="1"/>
      </right>
      <top style="thin">
        <color auto="1"/>
      </top>
      <bottom/>
      <diagonal/>
    </border>
    <border>
      <left style="double">
        <color auto="1"/>
      </left>
      <right style="thin">
        <color auto="1"/>
      </right>
      <top style="thin">
        <color auto="1"/>
      </top>
      <bottom/>
      <diagonal/>
    </border>
    <border>
      <left style="dashed">
        <color auto="1"/>
      </left>
      <right style="double">
        <color auto="1"/>
      </right>
      <top/>
      <bottom/>
      <diagonal/>
    </border>
    <border>
      <left style="double">
        <color auto="1"/>
      </left>
      <right style="thin">
        <color auto="1"/>
      </right>
      <top/>
      <bottom/>
      <diagonal/>
    </border>
    <border>
      <left style="dashed">
        <color auto="1"/>
      </left>
      <right style="double">
        <color auto="1"/>
      </right>
      <top/>
      <bottom style="thin">
        <color auto="1"/>
      </bottom>
      <diagonal/>
    </border>
    <border>
      <left style="double">
        <color auto="1"/>
      </left>
      <right style="thin">
        <color auto="1"/>
      </right>
      <top/>
      <bottom style="thin">
        <color indexed="64"/>
      </bottom>
      <diagonal/>
    </border>
    <border>
      <left/>
      <right style="double">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theme="1"/>
      </right>
      <top style="thin">
        <color indexed="64"/>
      </top>
      <bottom style="thin">
        <color indexed="64"/>
      </bottom>
      <diagonal/>
    </border>
    <border>
      <left style="double">
        <color auto="1"/>
      </left>
      <right/>
      <top style="thin">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38" fontId="1" fillId="0" borderId="0" applyFont="0" applyFill="0" applyBorder="0" applyAlignment="0" applyProtection="0">
      <alignment vertical="center"/>
    </xf>
    <xf numFmtId="0" fontId="27" fillId="0" borderId="0"/>
  </cellStyleXfs>
  <cellXfs count="330">
    <xf numFmtId="0" fontId="0" fillId="0" borderId="0" xfId="0">
      <alignment vertical="center"/>
    </xf>
    <xf numFmtId="0" fontId="21" fillId="0" borderId="0" xfId="0" applyFont="1">
      <alignment vertical="center"/>
    </xf>
    <xf numFmtId="0" fontId="21" fillId="0" borderId="10" xfId="0" applyFont="1" applyBorder="1">
      <alignment vertical="center"/>
    </xf>
    <xf numFmtId="0" fontId="23" fillId="0" borderId="10" xfId="0" applyFont="1" applyBorder="1">
      <alignment vertical="center"/>
    </xf>
    <xf numFmtId="0" fontId="24" fillId="0" borderId="0" xfId="0" applyFont="1">
      <alignment vertical="center"/>
    </xf>
    <xf numFmtId="0" fontId="23" fillId="0" borderId="14" xfId="0" applyFont="1" applyBorder="1">
      <alignment vertical="center"/>
    </xf>
    <xf numFmtId="0" fontId="23" fillId="0" borderId="17" xfId="0" applyFont="1" applyBorder="1">
      <alignment vertical="center"/>
    </xf>
    <xf numFmtId="0" fontId="26" fillId="0" borderId="10" xfId="0" applyFont="1" applyBorder="1">
      <alignment vertical="center"/>
    </xf>
    <xf numFmtId="38" fontId="21" fillId="0" borderId="15" xfId="42" applyFont="1" applyBorder="1">
      <alignment vertical="center"/>
    </xf>
    <xf numFmtId="38" fontId="21" fillId="0" borderId="10" xfId="42" applyFont="1" applyBorder="1">
      <alignment vertical="center"/>
    </xf>
    <xf numFmtId="38" fontId="21" fillId="0" borderId="19" xfId="42" applyFont="1" applyBorder="1">
      <alignment vertical="center"/>
    </xf>
    <xf numFmtId="38" fontId="21" fillId="0" borderId="15" xfId="42" applyFont="1" applyFill="1" applyBorder="1">
      <alignment vertical="center"/>
    </xf>
    <xf numFmtId="38" fontId="21" fillId="0" borderId="10" xfId="42" applyFont="1" applyFill="1" applyBorder="1">
      <alignment vertical="center"/>
    </xf>
    <xf numFmtId="0" fontId="23" fillId="0" borderId="11" xfId="0" applyFont="1" applyBorder="1">
      <alignment vertical="center"/>
    </xf>
    <xf numFmtId="0" fontId="23" fillId="0" borderId="19" xfId="0" applyFont="1" applyBorder="1">
      <alignment vertical="center"/>
    </xf>
    <xf numFmtId="38" fontId="28" fillId="0" borderId="20" xfId="42" applyFont="1" applyBorder="1">
      <alignment vertical="center"/>
    </xf>
    <xf numFmtId="38" fontId="21" fillId="0" borderId="16" xfId="42" applyFont="1" applyFill="1" applyBorder="1">
      <alignment vertical="center"/>
    </xf>
    <xf numFmtId="3" fontId="21" fillId="0" borderId="0" xfId="0" applyNumberFormat="1" applyFont="1">
      <alignment vertical="center"/>
    </xf>
    <xf numFmtId="38" fontId="1" fillId="0" borderId="0" xfId="42" applyFont="1">
      <alignment vertical="center"/>
    </xf>
    <xf numFmtId="177" fontId="0" fillId="0" borderId="0" xfId="0" applyNumberFormat="1">
      <alignment vertical="center"/>
    </xf>
    <xf numFmtId="0" fontId="16" fillId="0" borderId="0" xfId="0" applyFont="1">
      <alignment vertical="center"/>
    </xf>
    <xf numFmtId="0" fontId="25" fillId="34" borderId="10" xfId="0" applyFont="1" applyFill="1" applyBorder="1">
      <alignment vertical="center"/>
    </xf>
    <xf numFmtId="38" fontId="26" fillId="0" borderId="11" xfId="42" applyFont="1" applyBorder="1">
      <alignment vertical="center"/>
    </xf>
    <xf numFmtId="38" fontId="26" fillId="0" borderId="18" xfId="42" applyFont="1" applyBorder="1">
      <alignment vertical="center"/>
    </xf>
    <xf numFmtId="38" fontId="26" fillId="0" borderId="20" xfId="42" applyFont="1" applyBorder="1">
      <alignment vertical="center"/>
    </xf>
    <xf numFmtId="177" fontId="26" fillId="0" borderId="18" xfId="0" applyNumberFormat="1" applyFont="1" applyBorder="1">
      <alignment vertical="center"/>
    </xf>
    <xf numFmtId="177" fontId="26" fillId="0" borderId="20" xfId="0" applyNumberFormat="1" applyFont="1" applyBorder="1">
      <alignment vertical="center"/>
    </xf>
    <xf numFmtId="177" fontId="26" fillId="0" borderId="12" xfId="0" applyNumberFormat="1" applyFont="1" applyBorder="1">
      <alignment vertical="center"/>
    </xf>
    <xf numFmtId="0" fontId="29" fillId="0" borderId="0" xfId="0" applyFont="1">
      <alignment vertical="center"/>
    </xf>
    <xf numFmtId="38" fontId="25" fillId="0" borderId="15" xfId="42" applyFont="1" applyBorder="1">
      <alignment vertical="center"/>
    </xf>
    <xf numFmtId="38" fontId="21" fillId="0" borderId="11" xfId="42" applyFont="1" applyBorder="1">
      <alignment vertical="center"/>
    </xf>
    <xf numFmtId="0" fontId="23" fillId="35" borderId="19" xfId="0" applyFont="1" applyFill="1" applyBorder="1">
      <alignment vertical="center"/>
    </xf>
    <xf numFmtId="0" fontId="23" fillId="35" borderId="17" xfId="0" applyFont="1" applyFill="1" applyBorder="1">
      <alignment vertical="center"/>
    </xf>
    <xf numFmtId="0" fontId="23" fillId="35" borderId="14" xfId="0" applyFont="1" applyFill="1" applyBorder="1">
      <alignment vertical="center"/>
    </xf>
    <xf numFmtId="0" fontId="23" fillId="35" borderId="11" xfId="0" applyFont="1" applyFill="1" applyBorder="1">
      <alignment vertical="center"/>
    </xf>
    <xf numFmtId="0" fontId="23" fillId="35" borderId="15" xfId="0" applyFont="1" applyFill="1" applyBorder="1">
      <alignment vertical="center"/>
    </xf>
    <xf numFmtId="0" fontId="23" fillId="35" borderId="13" xfId="0" applyFont="1" applyFill="1" applyBorder="1">
      <alignment vertical="center"/>
    </xf>
    <xf numFmtId="0" fontId="23" fillId="0" borderId="15" xfId="0" applyFont="1" applyBorder="1">
      <alignment vertical="center"/>
    </xf>
    <xf numFmtId="0" fontId="30" fillId="0" borderId="0" xfId="0" applyFont="1">
      <alignment vertical="center"/>
    </xf>
    <xf numFmtId="0" fontId="23" fillId="0" borderId="16" xfId="0" applyFont="1" applyBorder="1">
      <alignment vertical="center"/>
    </xf>
    <xf numFmtId="38" fontId="24" fillId="0" borderId="0" xfId="42" applyFont="1">
      <alignment vertical="center"/>
    </xf>
    <xf numFmtId="0" fontId="31" fillId="0" borderId="0" xfId="0" applyFont="1">
      <alignment vertical="center"/>
    </xf>
    <xf numFmtId="0" fontId="21" fillId="0" borderId="0" xfId="0" applyFont="1" applyAlignment="1">
      <alignment vertical="center" wrapText="1"/>
    </xf>
    <xf numFmtId="38" fontId="28" fillId="0" borderId="17" xfId="42" applyFont="1" applyBorder="1">
      <alignment vertical="center"/>
    </xf>
    <xf numFmtId="38" fontId="21" fillId="0" borderId="14" xfId="42" applyFont="1" applyBorder="1">
      <alignment vertical="center"/>
    </xf>
    <xf numFmtId="0" fontId="21" fillId="0" borderId="22" xfId="0" applyFont="1" applyBorder="1">
      <alignment vertical="center"/>
    </xf>
    <xf numFmtId="179" fontId="26" fillId="0" borderId="17" xfId="0" applyNumberFormat="1" applyFont="1" applyBorder="1">
      <alignment vertical="center"/>
    </xf>
    <xf numFmtId="179" fontId="26" fillId="0" borderId="10" xfId="0" applyNumberFormat="1" applyFont="1" applyBorder="1">
      <alignment vertical="center"/>
    </xf>
    <xf numFmtId="0" fontId="23" fillId="0" borderId="23" xfId="0" applyFont="1" applyBorder="1" applyAlignment="1">
      <alignment horizontal="left" vertical="center"/>
    </xf>
    <xf numFmtId="0" fontId="23" fillId="0" borderId="10" xfId="0" applyFont="1" applyBorder="1" applyAlignment="1">
      <alignment horizontal="left" vertical="center"/>
    </xf>
    <xf numFmtId="0" fontId="25" fillId="34" borderId="19" xfId="0" applyFont="1" applyFill="1" applyBorder="1">
      <alignment vertical="center"/>
    </xf>
    <xf numFmtId="0" fontId="23" fillId="36" borderId="21" xfId="0" applyFont="1" applyFill="1" applyBorder="1">
      <alignment vertical="center"/>
    </xf>
    <xf numFmtId="0" fontId="23" fillId="36" borderId="10" xfId="0" applyFont="1" applyFill="1" applyBorder="1">
      <alignment vertical="center"/>
    </xf>
    <xf numFmtId="178" fontId="21" fillId="0" borderId="10" xfId="42" applyNumberFormat="1" applyFont="1" applyFill="1" applyBorder="1">
      <alignment vertical="center"/>
    </xf>
    <xf numFmtId="0" fontId="23" fillId="36" borderId="14" xfId="0" applyFont="1" applyFill="1" applyBorder="1">
      <alignment vertical="center"/>
    </xf>
    <xf numFmtId="0" fontId="33" fillId="0" borderId="0" xfId="0" applyFont="1">
      <alignment vertical="center"/>
    </xf>
    <xf numFmtId="0" fontId="0" fillId="0" borderId="0" xfId="0" applyAlignment="1">
      <alignment vertical="center" wrapText="1"/>
    </xf>
    <xf numFmtId="0" fontId="35" fillId="0" borderId="0" xfId="0" applyFont="1" applyAlignment="1">
      <alignment horizontal="center" vertical="center"/>
    </xf>
    <xf numFmtId="0" fontId="36" fillId="0" borderId="15" xfId="0" applyFont="1" applyBorder="1">
      <alignment vertical="center"/>
    </xf>
    <xf numFmtId="0" fontId="36" fillId="0" borderId="16" xfId="0" applyFont="1" applyBorder="1">
      <alignment vertical="center"/>
    </xf>
    <xf numFmtId="178" fontId="21" fillId="36" borderId="12" xfId="42" applyNumberFormat="1" applyFont="1" applyFill="1" applyBorder="1" applyAlignment="1">
      <alignment horizontal="right" vertical="center"/>
    </xf>
    <xf numFmtId="178" fontId="21" fillId="37" borderId="12" xfId="42" applyNumberFormat="1" applyFont="1" applyFill="1" applyBorder="1" applyAlignment="1">
      <alignment horizontal="right" vertical="center"/>
    </xf>
    <xf numFmtId="178" fontId="21" fillId="37" borderId="10" xfId="42" applyNumberFormat="1" applyFont="1" applyFill="1" applyBorder="1" applyAlignment="1">
      <alignment horizontal="right" vertical="center"/>
    </xf>
    <xf numFmtId="178" fontId="21" fillId="0" borderId="18" xfId="42" applyNumberFormat="1" applyFont="1" applyFill="1" applyBorder="1">
      <alignment vertical="center"/>
    </xf>
    <xf numFmtId="178" fontId="21" fillId="0" borderId="19" xfId="42" applyNumberFormat="1" applyFont="1" applyFill="1" applyBorder="1">
      <alignment vertical="center"/>
    </xf>
    <xf numFmtId="178" fontId="21" fillId="0" borderId="14" xfId="42" applyNumberFormat="1" applyFont="1" applyFill="1" applyBorder="1">
      <alignment vertical="center"/>
    </xf>
    <xf numFmtId="38" fontId="21" fillId="0" borderId="0" xfId="42" applyFont="1" applyBorder="1">
      <alignment vertical="center"/>
    </xf>
    <xf numFmtId="178" fontId="21" fillId="0" borderId="0" xfId="42" applyNumberFormat="1" applyFont="1" applyFill="1" applyBorder="1">
      <alignment vertical="center"/>
    </xf>
    <xf numFmtId="0" fontId="35" fillId="40" borderId="0" xfId="0" applyFont="1" applyFill="1">
      <alignment vertical="center"/>
    </xf>
    <xf numFmtId="178" fontId="21" fillId="37" borderId="10" xfId="42" applyNumberFormat="1" applyFont="1" applyFill="1" applyBorder="1">
      <alignment vertical="center"/>
    </xf>
    <xf numFmtId="0" fontId="37" fillId="0" borderId="15" xfId="0" applyFont="1" applyBorder="1">
      <alignment vertical="center"/>
    </xf>
    <xf numFmtId="0" fontId="37" fillId="0" borderId="16" xfId="0" applyFont="1" applyBorder="1">
      <alignment vertical="center"/>
    </xf>
    <xf numFmtId="178" fontId="21" fillId="36" borderId="10" xfId="42" applyNumberFormat="1" applyFont="1" applyFill="1" applyBorder="1">
      <alignment vertical="center"/>
    </xf>
    <xf numFmtId="176" fontId="25" fillId="41" borderId="10" xfId="0" applyNumberFormat="1" applyFont="1" applyFill="1" applyBorder="1" applyAlignment="1">
      <alignment horizontal="right" vertical="center" shrinkToFit="1"/>
    </xf>
    <xf numFmtId="1" fontId="25" fillId="37" borderId="10" xfId="0" applyNumberFormat="1" applyFont="1" applyFill="1" applyBorder="1" applyAlignment="1">
      <alignment horizontal="center" vertical="center" shrinkToFit="1"/>
    </xf>
    <xf numFmtId="1" fontId="25" fillId="42" borderId="10" xfId="0" applyNumberFormat="1" applyFont="1" applyFill="1" applyBorder="1" applyAlignment="1">
      <alignment horizontal="center" vertical="center" shrinkToFit="1"/>
    </xf>
    <xf numFmtId="1" fontId="25" fillId="43" borderId="10" xfId="0" applyNumberFormat="1" applyFont="1" applyFill="1" applyBorder="1" applyAlignment="1">
      <alignment horizontal="center" vertical="center" shrinkToFit="1"/>
    </xf>
    <xf numFmtId="178" fontId="21" fillId="37" borderId="10" xfId="0" applyNumberFormat="1" applyFont="1" applyFill="1" applyBorder="1">
      <alignment vertical="center"/>
    </xf>
    <xf numFmtId="178" fontId="21" fillId="36" borderId="10" xfId="0" applyNumberFormat="1" applyFont="1" applyFill="1" applyBorder="1">
      <alignment vertical="center"/>
    </xf>
    <xf numFmtId="176" fontId="25" fillId="42" borderId="10" xfId="0" applyNumberFormat="1" applyFont="1" applyFill="1" applyBorder="1" applyAlignment="1">
      <alignment horizontal="center" vertical="center" shrinkToFit="1"/>
    </xf>
    <xf numFmtId="176" fontId="25" fillId="42" borderId="19" xfId="0" applyNumberFormat="1" applyFont="1" applyFill="1" applyBorder="1" applyAlignment="1">
      <alignment horizontal="center" vertical="center" shrinkToFit="1"/>
    </xf>
    <xf numFmtId="178" fontId="21" fillId="42" borderId="10" xfId="0" applyNumberFormat="1" applyFont="1" applyFill="1" applyBorder="1" applyAlignment="1">
      <alignment horizontal="center" vertical="center"/>
    </xf>
    <xf numFmtId="178" fontId="21" fillId="41" borderId="10" xfId="42" applyNumberFormat="1" applyFont="1" applyFill="1" applyBorder="1">
      <alignment vertical="center"/>
    </xf>
    <xf numFmtId="176" fontId="25" fillId="44" borderId="10" xfId="0" applyNumberFormat="1" applyFont="1" applyFill="1" applyBorder="1" applyAlignment="1">
      <alignment horizontal="right" vertical="center" shrinkToFit="1"/>
    </xf>
    <xf numFmtId="0" fontId="21" fillId="0" borderId="19" xfId="0" applyFont="1" applyBorder="1">
      <alignment vertical="center"/>
    </xf>
    <xf numFmtId="0" fontId="21" fillId="0" borderId="17" xfId="0" applyFont="1" applyBorder="1">
      <alignment vertical="center"/>
    </xf>
    <xf numFmtId="38" fontId="22" fillId="0" borderId="20" xfId="42" applyFont="1" applyBorder="1">
      <alignment vertical="center"/>
    </xf>
    <xf numFmtId="177" fontId="21" fillId="0" borderId="17" xfId="0" applyNumberFormat="1" applyFont="1" applyBorder="1">
      <alignment vertical="center"/>
    </xf>
    <xf numFmtId="9" fontId="24" fillId="0" borderId="0" xfId="0" applyNumberFormat="1" applyFont="1">
      <alignment vertical="center"/>
    </xf>
    <xf numFmtId="9" fontId="21" fillId="0" borderId="10" xfId="0" applyNumberFormat="1" applyFont="1" applyBorder="1">
      <alignment vertical="center"/>
    </xf>
    <xf numFmtId="0" fontId="21" fillId="0" borderId="14" xfId="0" applyFont="1" applyBorder="1">
      <alignment vertical="center"/>
    </xf>
    <xf numFmtId="0" fontId="21" fillId="0" borderId="11" xfId="0" applyFont="1" applyBorder="1">
      <alignment vertical="center"/>
    </xf>
    <xf numFmtId="38" fontId="25" fillId="0" borderId="0" xfId="42" applyFont="1">
      <alignment vertical="center"/>
    </xf>
    <xf numFmtId="38" fontId="25" fillId="0" borderId="19" xfId="42" applyFont="1" applyBorder="1">
      <alignment vertical="center"/>
    </xf>
    <xf numFmtId="38" fontId="25" fillId="0" borderId="17" xfId="42" applyFont="1" applyBorder="1">
      <alignment vertical="center"/>
    </xf>
    <xf numFmtId="38" fontId="25" fillId="0" borderId="18" xfId="42" applyFont="1" applyBorder="1">
      <alignment vertical="center"/>
    </xf>
    <xf numFmtId="177" fontId="21" fillId="0" borderId="10" xfId="0" applyNumberFormat="1" applyFont="1" applyBorder="1">
      <alignment vertical="center"/>
    </xf>
    <xf numFmtId="9" fontId="21" fillId="0" borderId="0" xfId="0" applyNumberFormat="1" applyFont="1" applyAlignment="1">
      <alignment vertical="center" shrinkToFit="1"/>
    </xf>
    <xf numFmtId="9" fontId="21" fillId="0" borderId="0" xfId="0" applyNumberFormat="1" applyFont="1">
      <alignment vertical="center"/>
    </xf>
    <xf numFmtId="0" fontId="37" fillId="34" borderId="14" xfId="0" applyFont="1" applyFill="1" applyBorder="1">
      <alignment vertical="center"/>
    </xf>
    <xf numFmtId="0" fontId="37" fillId="34" borderId="11" xfId="0" applyFont="1" applyFill="1" applyBorder="1">
      <alignment vertical="center"/>
    </xf>
    <xf numFmtId="0" fontId="21" fillId="34" borderId="12" xfId="0" applyFont="1" applyFill="1" applyBorder="1">
      <alignment vertical="center"/>
    </xf>
    <xf numFmtId="38" fontId="21" fillId="34" borderId="11" xfId="42" applyFont="1" applyFill="1" applyBorder="1">
      <alignment vertical="center"/>
    </xf>
    <xf numFmtId="0" fontId="37" fillId="34" borderId="16" xfId="0" applyFont="1" applyFill="1" applyBorder="1">
      <alignment vertical="center"/>
    </xf>
    <xf numFmtId="0" fontId="37" fillId="34" borderId="24" xfId="0" applyFont="1" applyFill="1" applyBorder="1">
      <alignment vertical="center"/>
    </xf>
    <xf numFmtId="0" fontId="21" fillId="34" borderId="25" xfId="0" applyFont="1" applyFill="1" applyBorder="1">
      <alignment vertical="center"/>
    </xf>
    <xf numFmtId="0" fontId="21" fillId="36" borderId="14" xfId="0" applyFont="1" applyFill="1" applyBorder="1">
      <alignment vertical="center"/>
    </xf>
    <xf numFmtId="38" fontId="37" fillId="0" borderId="15" xfId="42" applyFont="1" applyFill="1" applyBorder="1">
      <alignment vertical="center"/>
    </xf>
    <xf numFmtId="177" fontId="24" fillId="0" borderId="0" xfId="0" applyNumberFormat="1" applyFont="1">
      <alignment vertical="center"/>
    </xf>
    <xf numFmtId="38" fontId="36" fillId="0" borderId="20" xfId="42" applyFont="1" applyBorder="1">
      <alignment vertical="center"/>
    </xf>
    <xf numFmtId="0" fontId="36" fillId="45" borderId="0" xfId="0" applyFont="1" applyFill="1">
      <alignment vertical="center"/>
    </xf>
    <xf numFmtId="0" fontId="39" fillId="36" borderId="15" xfId="0" applyFont="1" applyFill="1" applyBorder="1">
      <alignment vertical="center"/>
    </xf>
    <xf numFmtId="0" fontId="39" fillId="0" borderId="0" xfId="0" applyFont="1">
      <alignment vertical="center"/>
    </xf>
    <xf numFmtId="0" fontId="39" fillId="0" borderId="15" xfId="0" applyFont="1" applyBorder="1">
      <alignment vertical="center"/>
    </xf>
    <xf numFmtId="177" fontId="21" fillId="34" borderId="27" xfId="0" applyNumberFormat="1" applyFont="1" applyFill="1" applyBorder="1" applyAlignment="1">
      <alignment horizontal="right" vertical="center"/>
    </xf>
    <xf numFmtId="177" fontId="21" fillId="34" borderId="28" xfId="0" applyNumberFormat="1" applyFont="1" applyFill="1" applyBorder="1" applyAlignment="1">
      <alignment horizontal="right" vertical="center"/>
    </xf>
    <xf numFmtId="1" fontId="21" fillId="0" borderId="10" xfId="0" applyNumberFormat="1" applyFont="1" applyBorder="1" applyAlignment="1">
      <alignment horizontal="right" vertical="center"/>
    </xf>
    <xf numFmtId="0" fontId="21" fillId="0" borderId="10" xfId="0" applyFont="1" applyBorder="1" applyAlignment="1">
      <alignment horizontal="center" vertical="center"/>
    </xf>
    <xf numFmtId="0" fontId="21" fillId="0" borderId="10" xfId="0" applyFont="1" applyBorder="1" applyAlignment="1">
      <alignment horizontal="center" vertical="center" wrapText="1"/>
    </xf>
    <xf numFmtId="9" fontId="21" fillId="0" borderId="10" xfId="0" applyNumberFormat="1" applyFont="1" applyBorder="1" applyAlignment="1">
      <alignment horizontal="center" vertical="center"/>
    </xf>
    <xf numFmtId="177" fontId="21" fillId="37" borderId="10" xfId="0" applyNumberFormat="1" applyFont="1" applyFill="1" applyBorder="1" applyAlignment="1">
      <alignment horizontal="right" vertical="center"/>
    </xf>
    <xf numFmtId="178" fontId="21" fillId="40" borderId="12" xfId="42" applyNumberFormat="1" applyFont="1" applyFill="1" applyBorder="1" applyAlignment="1">
      <alignment horizontal="right" vertical="center"/>
    </xf>
    <xf numFmtId="177" fontId="21" fillId="40" borderId="10" xfId="0" applyNumberFormat="1" applyFont="1" applyFill="1" applyBorder="1" applyAlignment="1">
      <alignment horizontal="right" vertical="center"/>
    </xf>
    <xf numFmtId="180" fontId="21" fillId="34" borderId="14" xfId="42" applyNumberFormat="1" applyFont="1" applyFill="1" applyBorder="1" applyAlignment="1">
      <alignment horizontal="right" vertical="center"/>
    </xf>
    <xf numFmtId="177" fontId="21" fillId="34" borderId="14" xfId="0" applyNumberFormat="1" applyFont="1" applyFill="1" applyBorder="1" applyAlignment="1">
      <alignment horizontal="right" vertical="center"/>
    </xf>
    <xf numFmtId="181" fontId="21" fillId="34" borderId="14" xfId="42" applyNumberFormat="1" applyFont="1" applyFill="1" applyBorder="1" applyAlignment="1">
      <alignment horizontal="right" vertical="center"/>
    </xf>
    <xf numFmtId="177" fontId="21" fillId="34" borderId="12" xfId="0" applyNumberFormat="1" applyFont="1" applyFill="1" applyBorder="1" applyAlignment="1">
      <alignment horizontal="right" vertical="center"/>
    </xf>
    <xf numFmtId="38" fontId="25" fillId="0" borderId="20" xfId="42" applyFont="1" applyBorder="1" applyAlignment="1">
      <alignment horizontal="right" vertical="center"/>
    </xf>
    <xf numFmtId="38" fontId="25" fillId="0" borderId="18" xfId="42" applyFont="1" applyBorder="1" applyAlignment="1">
      <alignment horizontal="right" vertical="center"/>
    </xf>
    <xf numFmtId="177" fontId="21" fillId="0" borderId="17" xfId="0" applyNumberFormat="1" applyFont="1" applyBorder="1" applyAlignment="1">
      <alignment horizontal="right" vertical="center"/>
    </xf>
    <xf numFmtId="177" fontId="21" fillId="36" borderId="10" xfId="0" applyNumberFormat="1" applyFont="1" applyFill="1" applyBorder="1" applyAlignment="1">
      <alignment horizontal="right" vertical="center"/>
    </xf>
    <xf numFmtId="178" fontId="21" fillId="46" borderId="12" xfId="42" applyNumberFormat="1" applyFont="1" applyFill="1" applyBorder="1" applyAlignment="1">
      <alignment horizontal="right" vertical="center"/>
    </xf>
    <xf numFmtId="177" fontId="21" fillId="46" borderId="10" xfId="0" applyNumberFormat="1" applyFont="1" applyFill="1" applyBorder="1" applyAlignment="1">
      <alignment horizontal="right" vertical="center"/>
    </xf>
    <xf numFmtId="0" fontId="21" fillId="47" borderId="10" xfId="0" applyFont="1" applyFill="1" applyBorder="1">
      <alignment vertical="center"/>
    </xf>
    <xf numFmtId="0" fontId="21" fillId="47" borderId="14" xfId="0" applyFont="1" applyFill="1" applyBorder="1">
      <alignment vertical="center"/>
    </xf>
    <xf numFmtId="38" fontId="25" fillId="47" borderId="26" xfId="42" applyFont="1" applyFill="1" applyBorder="1" applyAlignment="1">
      <alignment vertical="center" shrinkToFit="1"/>
    </xf>
    <xf numFmtId="2" fontId="25" fillId="34" borderId="27" xfId="42" applyNumberFormat="1" applyFont="1" applyFill="1" applyBorder="1" applyAlignment="1">
      <alignment horizontal="right" vertical="center"/>
    </xf>
    <xf numFmtId="182" fontId="25" fillId="34" borderId="27" xfId="42" applyNumberFormat="1" applyFont="1" applyFill="1" applyBorder="1" applyAlignment="1">
      <alignment horizontal="right" vertical="center" shrinkToFit="1"/>
    </xf>
    <xf numFmtId="182" fontId="21" fillId="34" borderId="27" xfId="0" applyNumberFormat="1" applyFont="1" applyFill="1" applyBorder="1" applyAlignment="1">
      <alignment horizontal="right" vertical="center" shrinkToFit="1"/>
    </xf>
    <xf numFmtId="182" fontId="21" fillId="34" borderId="28" xfId="0" applyNumberFormat="1" applyFont="1" applyFill="1" applyBorder="1" applyAlignment="1">
      <alignment horizontal="right" vertical="center" shrinkToFit="1"/>
    </xf>
    <xf numFmtId="2" fontId="21" fillId="0" borderId="10" xfId="0" applyNumberFormat="1" applyFont="1" applyBorder="1" applyAlignment="1">
      <alignment horizontal="right" vertical="center"/>
    </xf>
    <xf numFmtId="0" fontId="36" fillId="0" borderId="0" xfId="0" applyFont="1">
      <alignment vertical="center"/>
    </xf>
    <xf numFmtId="0" fontId="21" fillId="36" borderId="15" xfId="0" applyFont="1" applyFill="1" applyBorder="1">
      <alignment vertical="center"/>
    </xf>
    <xf numFmtId="0" fontId="21" fillId="0" borderId="13" xfId="0" applyFont="1" applyBorder="1">
      <alignment vertical="center"/>
    </xf>
    <xf numFmtId="0" fontId="21" fillId="0" borderId="25" xfId="0" applyFont="1" applyBorder="1">
      <alignment vertical="center"/>
    </xf>
    <xf numFmtId="38" fontId="25" fillId="0" borderId="29" xfId="42" applyFont="1" applyBorder="1" applyAlignment="1">
      <alignment horizontal="right" vertical="center"/>
    </xf>
    <xf numFmtId="38" fontId="25" fillId="0" borderId="0" xfId="42" applyFont="1" applyBorder="1" applyAlignment="1">
      <alignment horizontal="right" vertical="center"/>
    </xf>
    <xf numFmtId="177" fontId="21" fillId="0" borderId="25" xfId="0" applyNumberFormat="1" applyFont="1" applyBorder="1" applyAlignment="1">
      <alignment horizontal="right" vertical="center"/>
    </xf>
    <xf numFmtId="0" fontId="0" fillId="0" borderId="20" xfId="0" applyBorder="1">
      <alignment vertical="center"/>
    </xf>
    <xf numFmtId="0" fontId="25" fillId="0" borderId="0" xfId="0" applyFont="1">
      <alignment vertical="center"/>
    </xf>
    <xf numFmtId="9" fontId="21" fillId="0" borderId="0" xfId="0" applyNumberFormat="1" applyFont="1" applyAlignment="1">
      <alignment horizontal="center" vertical="center"/>
    </xf>
    <xf numFmtId="1" fontId="21" fillId="0" borderId="0" xfId="0" applyNumberFormat="1" applyFont="1" applyAlignment="1">
      <alignment horizontal="right" vertical="center"/>
    </xf>
    <xf numFmtId="177" fontId="23" fillId="0" borderId="10" xfId="0" applyNumberFormat="1" applyFont="1" applyBorder="1">
      <alignment vertical="center"/>
    </xf>
    <xf numFmtId="178" fontId="21" fillId="48" borderId="12" xfId="42" applyNumberFormat="1" applyFont="1" applyFill="1" applyBorder="1" applyAlignment="1">
      <alignment horizontal="right" vertical="center"/>
    </xf>
    <xf numFmtId="183" fontId="25" fillId="34" borderId="27" xfId="42" applyNumberFormat="1" applyFont="1" applyFill="1" applyBorder="1" applyAlignment="1">
      <alignment horizontal="right" vertical="center" shrinkToFit="1"/>
    </xf>
    <xf numFmtId="0" fontId="40" fillId="0" borderId="15" xfId="0" applyFont="1" applyBorder="1">
      <alignment vertical="center"/>
    </xf>
    <xf numFmtId="0" fontId="0" fillId="0" borderId="15" xfId="0" applyBorder="1">
      <alignment vertical="center"/>
    </xf>
    <xf numFmtId="0" fontId="0" fillId="0" borderId="16" xfId="0" applyBorder="1">
      <alignment vertical="center"/>
    </xf>
    <xf numFmtId="0" fontId="36" fillId="45" borderId="0" xfId="0" applyFont="1" applyFill="1" applyAlignment="1">
      <alignment horizontal="left" vertical="center"/>
    </xf>
    <xf numFmtId="0" fontId="37" fillId="34" borderId="15" xfId="0" applyFont="1" applyFill="1" applyBorder="1">
      <alignment vertical="center"/>
    </xf>
    <xf numFmtId="0" fontId="37" fillId="34" borderId="13" xfId="0" applyFont="1" applyFill="1" applyBorder="1">
      <alignment vertical="center"/>
    </xf>
    <xf numFmtId="0" fontId="21" fillId="34" borderId="31" xfId="0" applyFont="1" applyFill="1" applyBorder="1">
      <alignment vertical="center"/>
    </xf>
    <xf numFmtId="38" fontId="25" fillId="47" borderId="32" xfId="42" applyFont="1" applyFill="1" applyBorder="1" applyAlignment="1">
      <alignment vertical="center" shrinkToFit="1"/>
    </xf>
    <xf numFmtId="183" fontId="25" fillId="34" borderId="33" xfId="42" applyNumberFormat="1" applyFont="1" applyFill="1" applyBorder="1" applyAlignment="1">
      <alignment horizontal="right" vertical="center" shrinkToFit="1"/>
    </xf>
    <xf numFmtId="182" fontId="21" fillId="34" borderId="33" xfId="0" applyNumberFormat="1" applyFont="1" applyFill="1" applyBorder="1" applyAlignment="1">
      <alignment horizontal="right" vertical="center" shrinkToFit="1"/>
    </xf>
    <xf numFmtId="182" fontId="21" fillId="34" borderId="34" xfId="0" applyNumberFormat="1" applyFont="1" applyFill="1" applyBorder="1" applyAlignment="1">
      <alignment horizontal="right" vertical="center" shrinkToFit="1"/>
    </xf>
    <xf numFmtId="0" fontId="21" fillId="0" borderId="30" xfId="0" applyFont="1" applyBorder="1">
      <alignment vertical="center"/>
    </xf>
    <xf numFmtId="0" fontId="21" fillId="0" borderId="35" xfId="0" applyFont="1" applyBorder="1">
      <alignment vertical="center"/>
    </xf>
    <xf numFmtId="0" fontId="21" fillId="0" borderId="36" xfId="0" applyFont="1" applyBorder="1">
      <alignment vertical="center"/>
    </xf>
    <xf numFmtId="38" fontId="25" fillId="0" borderId="37" xfId="42" applyFont="1" applyBorder="1">
      <alignment vertical="center"/>
    </xf>
    <xf numFmtId="38" fontId="25" fillId="0" borderId="38" xfId="42" applyFont="1" applyBorder="1">
      <alignment vertical="center"/>
    </xf>
    <xf numFmtId="38" fontId="25" fillId="0" borderId="36" xfId="42" applyFont="1" applyBorder="1">
      <alignment vertical="center"/>
    </xf>
    <xf numFmtId="177" fontId="21" fillId="0" borderId="36" xfId="0" applyNumberFormat="1" applyFont="1" applyBorder="1">
      <alignment vertical="center"/>
    </xf>
    <xf numFmtId="0" fontId="0" fillId="0" borderId="18" xfId="0" applyBorder="1">
      <alignment vertical="center"/>
    </xf>
    <xf numFmtId="38" fontId="24" fillId="0" borderId="0" xfId="42" applyFont="1" applyBorder="1">
      <alignment vertical="center"/>
    </xf>
    <xf numFmtId="176" fontId="21" fillId="0" borderId="10" xfId="0" applyNumberFormat="1" applyFont="1" applyBorder="1" applyAlignment="1">
      <alignment horizontal="right" vertical="center"/>
    </xf>
    <xf numFmtId="177" fontId="21" fillId="0" borderId="14" xfId="0" applyNumberFormat="1" applyFont="1" applyBorder="1">
      <alignment vertical="center"/>
    </xf>
    <xf numFmtId="0" fontId="21" fillId="49" borderId="10" xfId="0" applyFont="1" applyFill="1" applyBorder="1">
      <alignment vertical="center"/>
    </xf>
    <xf numFmtId="177" fontId="21" fillId="49" borderId="10" xfId="0" applyNumberFormat="1" applyFont="1" applyFill="1" applyBorder="1">
      <alignment vertical="center"/>
    </xf>
    <xf numFmtId="177" fontId="21" fillId="0" borderId="0" xfId="0" applyNumberFormat="1" applyFont="1">
      <alignment vertical="center"/>
    </xf>
    <xf numFmtId="0" fontId="21" fillId="0" borderId="18" xfId="0" applyFont="1" applyBorder="1">
      <alignment vertical="center"/>
    </xf>
    <xf numFmtId="177" fontId="21" fillId="0" borderId="18" xfId="0" applyNumberFormat="1" applyFont="1" applyBorder="1">
      <alignment vertical="center"/>
    </xf>
    <xf numFmtId="0" fontId="21" fillId="33" borderId="14" xfId="0" applyFont="1" applyFill="1" applyBorder="1">
      <alignment vertical="center"/>
    </xf>
    <xf numFmtId="0" fontId="25" fillId="33" borderId="13" xfId="0" applyFont="1" applyFill="1" applyBorder="1">
      <alignment vertical="center"/>
    </xf>
    <xf numFmtId="0" fontId="41" fillId="33" borderId="0" xfId="0" applyFont="1" applyFill="1">
      <alignment vertical="center"/>
    </xf>
    <xf numFmtId="0" fontId="21" fillId="33" borderId="0" xfId="0" applyFont="1" applyFill="1">
      <alignment vertical="center"/>
    </xf>
    <xf numFmtId="0" fontId="21" fillId="33" borderId="31" xfId="0" applyFont="1" applyFill="1" applyBorder="1">
      <alignment vertical="center"/>
    </xf>
    <xf numFmtId="0" fontId="25" fillId="35" borderId="13" xfId="0" applyFont="1" applyFill="1" applyBorder="1">
      <alignment vertical="center"/>
    </xf>
    <xf numFmtId="0" fontId="41" fillId="35" borderId="0" xfId="0" applyFont="1" applyFill="1">
      <alignment vertical="center"/>
    </xf>
    <xf numFmtId="0" fontId="21" fillId="35" borderId="0" xfId="0" applyFont="1" applyFill="1">
      <alignment vertical="center"/>
    </xf>
    <xf numFmtId="0" fontId="21" fillId="35" borderId="31" xfId="0" applyFont="1" applyFill="1" applyBorder="1">
      <alignment vertical="center"/>
    </xf>
    <xf numFmtId="0" fontId="21" fillId="35" borderId="15" xfId="0" applyFont="1" applyFill="1" applyBorder="1" applyAlignment="1">
      <alignment horizontal="right" vertical="center"/>
    </xf>
    <xf numFmtId="38" fontId="21" fillId="35" borderId="14" xfId="42" applyFont="1" applyFill="1" applyBorder="1" applyAlignment="1">
      <alignment horizontal="right" vertical="center"/>
    </xf>
    <xf numFmtId="0" fontId="42" fillId="0" borderId="0" xfId="0" applyFont="1">
      <alignment vertical="center"/>
    </xf>
    <xf numFmtId="0" fontId="25" fillId="34" borderId="0" xfId="0" applyFont="1" applyFill="1">
      <alignment vertical="center"/>
    </xf>
    <xf numFmtId="0" fontId="21" fillId="34" borderId="0" xfId="0" applyFont="1" applyFill="1">
      <alignment vertical="center"/>
    </xf>
    <xf numFmtId="0" fontId="23" fillId="34" borderId="0" xfId="0" applyFont="1" applyFill="1">
      <alignment vertical="center"/>
    </xf>
    <xf numFmtId="0" fontId="21" fillId="33" borderId="15" xfId="0" applyFont="1" applyFill="1" applyBorder="1">
      <alignment vertical="center"/>
    </xf>
    <xf numFmtId="0" fontId="25" fillId="33" borderId="24" xfId="0" applyFont="1" applyFill="1" applyBorder="1">
      <alignment vertical="center"/>
    </xf>
    <xf numFmtId="0" fontId="21" fillId="33" borderId="29" xfId="0" applyFont="1" applyFill="1" applyBorder="1">
      <alignment vertical="center"/>
    </xf>
    <xf numFmtId="0" fontId="25" fillId="35" borderId="24" xfId="0" applyFont="1" applyFill="1" applyBorder="1">
      <alignment vertical="center"/>
    </xf>
    <xf numFmtId="0" fontId="21" fillId="35" borderId="29" xfId="0" applyFont="1" applyFill="1" applyBorder="1">
      <alignment vertical="center"/>
    </xf>
    <xf numFmtId="0" fontId="21" fillId="35" borderId="16" xfId="0" applyFont="1" applyFill="1" applyBorder="1" applyAlignment="1">
      <alignment horizontal="right" vertical="center"/>
    </xf>
    <xf numFmtId="38" fontId="21" fillId="35" borderId="16" xfId="42" applyFont="1" applyFill="1" applyBorder="1" applyAlignment="1">
      <alignment horizontal="right" vertical="center"/>
    </xf>
    <xf numFmtId="0" fontId="23" fillId="0" borderId="0" xfId="0" applyFont="1">
      <alignment vertical="center"/>
    </xf>
    <xf numFmtId="0" fontId="21" fillId="33" borderId="16" xfId="0" applyFont="1" applyFill="1" applyBorder="1">
      <alignment vertical="center"/>
    </xf>
    <xf numFmtId="38" fontId="21" fillId="36" borderId="10" xfId="42" applyFont="1" applyFill="1" applyBorder="1">
      <alignment vertical="center"/>
    </xf>
    <xf numFmtId="38" fontId="21" fillId="33" borderId="10" xfId="42" applyFont="1" applyFill="1" applyBorder="1">
      <alignment vertical="center"/>
    </xf>
    <xf numFmtId="0" fontId="21" fillId="35" borderId="16" xfId="0" applyFont="1" applyFill="1" applyBorder="1">
      <alignment vertical="center"/>
    </xf>
    <xf numFmtId="38" fontId="21" fillId="35" borderId="10" xfId="42" applyFont="1" applyFill="1" applyBorder="1">
      <alignment vertical="center"/>
    </xf>
    <xf numFmtId="38" fontId="21" fillId="35" borderId="10" xfId="42" applyFont="1" applyFill="1" applyBorder="1" applyAlignment="1">
      <alignment horizontal="right" vertical="center"/>
    </xf>
    <xf numFmtId="0" fontId="21" fillId="0" borderId="15" xfId="0" applyFont="1" applyBorder="1">
      <alignment vertical="center"/>
    </xf>
    <xf numFmtId="0" fontId="21" fillId="35" borderId="11" xfId="0" applyFont="1" applyFill="1" applyBorder="1">
      <alignment vertical="center"/>
    </xf>
    <xf numFmtId="184" fontId="21" fillId="35" borderId="20" xfId="0" applyNumberFormat="1" applyFont="1" applyFill="1" applyBorder="1" applyAlignment="1">
      <alignment horizontal="left" vertical="center"/>
    </xf>
    <xf numFmtId="0" fontId="23" fillId="35" borderId="20" xfId="0" applyFont="1" applyFill="1" applyBorder="1">
      <alignment vertical="center"/>
    </xf>
    <xf numFmtId="0" fontId="21" fillId="35" borderId="20" xfId="0" applyFont="1" applyFill="1" applyBorder="1">
      <alignment vertical="center"/>
    </xf>
    <xf numFmtId="0" fontId="21" fillId="35" borderId="39" xfId="0" applyFont="1" applyFill="1" applyBorder="1">
      <alignment vertical="center"/>
    </xf>
    <xf numFmtId="0" fontId="21" fillId="35" borderId="18" xfId="0" applyFont="1" applyFill="1" applyBorder="1">
      <alignment vertical="center"/>
    </xf>
    <xf numFmtId="0" fontId="21" fillId="33" borderId="10" xfId="0" applyFont="1" applyFill="1" applyBorder="1">
      <alignment vertical="center"/>
    </xf>
    <xf numFmtId="0" fontId="21" fillId="35" borderId="10" xfId="0" applyFont="1" applyFill="1" applyBorder="1">
      <alignment vertical="center"/>
    </xf>
    <xf numFmtId="0" fontId="21" fillId="35" borderId="10" xfId="0" applyFont="1" applyFill="1" applyBorder="1" applyAlignment="1">
      <alignment horizontal="right" vertical="center"/>
    </xf>
    <xf numFmtId="0" fontId="21" fillId="35" borderId="14" xfId="0" applyFont="1" applyFill="1" applyBorder="1">
      <alignment vertical="center"/>
    </xf>
    <xf numFmtId="0" fontId="23" fillId="35" borderId="18" xfId="0" applyFont="1" applyFill="1" applyBorder="1">
      <alignment vertical="center"/>
    </xf>
    <xf numFmtId="177" fontId="23" fillId="0" borderId="18" xfId="0" applyNumberFormat="1" applyFont="1" applyBorder="1">
      <alignment vertical="center"/>
    </xf>
    <xf numFmtId="178" fontId="21" fillId="0" borderId="40" xfId="0" applyNumberFormat="1" applyFont="1" applyBorder="1">
      <alignment vertical="center"/>
    </xf>
    <xf numFmtId="177" fontId="23" fillId="0" borderId="0" xfId="0" applyNumberFormat="1" applyFont="1">
      <alignment vertical="center"/>
    </xf>
    <xf numFmtId="178" fontId="21" fillId="0" borderId="42" xfId="0" applyNumberFormat="1" applyFont="1" applyBorder="1">
      <alignment vertical="center"/>
    </xf>
    <xf numFmtId="0" fontId="21" fillId="0" borderId="16" xfId="0" applyFont="1" applyBorder="1">
      <alignment vertical="center"/>
    </xf>
    <xf numFmtId="0" fontId="21" fillId="0" borderId="24" xfId="0" applyFont="1" applyBorder="1">
      <alignment vertical="center"/>
    </xf>
    <xf numFmtId="177" fontId="23" fillId="0" borderId="29" xfId="0" applyNumberFormat="1" applyFont="1" applyBorder="1">
      <alignment vertical="center"/>
    </xf>
    <xf numFmtId="178" fontId="21" fillId="0" borderId="44" xfId="0" applyNumberFormat="1" applyFont="1" applyBorder="1">
      <alignment vertical="center"/>
    </xf>
    <xf numFmtId="177" fontId="21" fillId="0" borderId="29" xfId="0" applyNumberFormat="1" applyFont="1" applyBorder="1">
      <alignment vertical="center"/>
    </xf>
    <xf numFmtId="38" fontId="42" fillId="0" borderId="0" xfId="42" applyFont="1" applyBorder="1">
      <alignment vertical="center"/>
    </xf>
    <xf numFmtId="0" fontId="42" fillId="0" borderId="0" xfId="0" applyFont="1" applyAlignment="1">
      <alignment horizontal="right" vertical="center"/>
    </xf>
    <xf numFmtId="38" fontId="42" fillId="0" borderId="0" xfId="42" applyFont="1" applyBorder="1" applyAlignment="1">
      <alignment horizontal="right" vertical="center"/>
    </xf>
    <xf numFmtId="0" fontId="21" fillId="35" borderId="46" xfId="0" applyFont="1" applyFill="1" applyBorder="1">
      <alignment vertical="center"/>
    </xf>
    <xf numFmtId="0" fontId="37" fillId="34" borderId="18" xfId="0" applyFont="1" applyFill="1" applyBorder="1">
      <alignment vertical="center"/>
    </xf>
    <xf numFmtId="0" fontId="22" fillId="0" borderId="15" xfId="0" applyFont="1" applyBorder="1">
      <alignment vertical="center"/>
    </xf>
    <xf numFmtId="0" fontId="22" fillId="0" borderId="16" xfId="0" applyFont="1" applyBorder="1">
      <alignment vertical="center"/>
    </xf>
    <xf numFmtId="0" fontId="43" fillId="0" borderId="15" xfId="0" applyFont="1" applyBorder="1">
      <alignment vertical="center"/>
    </xf>
    <xf numFmtId="0" fontId="43" fillId="0" borderId="16" xfId="0" applyFont="1" applyBorder="1">
      <alignment vertical="center"/>
    </xf>
    <xf numFmtId="0" fontId="23" fillId="45" borderId="0" xfId="0" applyFont="1" applyFill="1">
      <alignment vertical="center"/>
    </xf>
    <xf numFmtId="177" fontId="23" fillId="45" borderId="0" xfId="0" applyNumberFormat="1" applyFont="1" applyFill="1">
      <alignment vertical="center"/>
    </xf>
    <xf numFmtId="0" fontId="23" fillId="45" borderId="10" xfId="0" applyFont="1" applyFill="1" applyBorder="1">
      <alignment vertical="center"/>
    </xf>
    <xf numFmtId="177" fontId="23" fillId="45" borderId="10" xfId="0" applyNumberFormat="1" applyFont="1" applyFill="1" applyBorder="1">
      <alignment vertical="center"/>
    </xf>
    <xf numFmtId="0" fontId="31" fillId="45" borderId="10" xfId="0" applyFont="1" applyFill="1" applyBorder="1">
      <alignment vertical="center"/>
    </xf>
    <xf numFmtId="0" fontId="21" fillId="0" borderId="47" xfId="0" applyFont="1" applyBorder="1">
      <alignment vertical="center"/>
    </xf>
    <xf numFmtId="177" fontId="21" fillId="0" borderId="47" xfId="0" applyNumberFormat="1" applyFont="1" applyBorder="1">
      <alignment vertical="center"/>
    </xf>
    <xf numFmtId="0" fontId="21" fillId="0" borderId="48" xfId="0" applyFont="1" applyBorder="1">
      <alignment vertical="center"/>
    </xf>
    <xf numFmtId="177" fontId="21" fillId="0" borderId="48" xfId="0" applyNumberFormat="1" applyFont="1" applyBorder="1">
      <alignment vertical="center"/>
    </xf>
    <xf numFmtId="0" fontId="21" fillId="0" borderId="49" xfId="0" applyFont="1" applyBorder="1">
      <alignment vertical="center"/>
    </xf>
    <xf numFmtId="177" fontId="21" fillId="0" borderId="49" xfId="0" applyNumberFormat="1" applyFont="1" applyBorder="1">
      <alignment vertical="center"/>
    </xf>
    <xf numFmtId="177" fontId="23" fillId="0" borderId="48" xfId="0" applyNumberFormat="1" applyFont="1" applyBorder="1">
      <alignment vertical="center"/>
    </xf>
    <xf numFmtId="185" fontId="25" fillId="43" borderId="10" xfId="0" applyNumberFormat="1" applyFont="1" applyFill="1" applyBorder="1" applyAlignment="1">
      <alignment horizontal="center" vertical="center" shrinkToFit="1"/>
    </xf>
    <xf numFmtId="38" fontId="25" fillId="0" borderId="11" xfId="42" applyFont="1" applyBorder="1">
      <alignment vertical="center"/>
    </xf>
    <xf numFmtId="0" fontId="41" fillId="0" borderId="20" xfId="0" applyFont="1" applyBorder="1">
      <alignment vertical="center"/>
    </xf>
    <xf numFmtId="186" fontId="21" fillId="0" borderId="10" xfId="0" applyNumberFormat="1" applyFont="1" applyBorder="1">
      <alignment vertical="center"/>
    </xf>
    <xf numFmtId="178" fontId="21" fillId="0" borderId="10" xfId="0" applyNumberFormat="1" applyFont="1" applyBorder="1">
      <alignment vertical="center"/>
    </xf>
    <xf numFmtId="176" fontId="21" fillId="37" borderId="10" xfId="42" applyNumberFormat="1" applyFont="1" applyFill="1" applyBorder="1" applyAlignment="1">
      <alignment horizontal="right" vertical="center"/>
    </xf>
    <xf numFmtId="176" fontId="21" fillId="36" borderId="14" xfId="42" applyNumberFormat="1" applyFont="1" applyFill="1" applyBorder="1" applyAlignment="1">
      <alignment horizontal="right" vertical="center"/>
    </xf>
    <xf numFmtId="176" fontId="22" fillId="39" borderId="14" xfId="42" applyNumberFormat="1" applyFont="1" applyFill="1" applyBorder="1" applyAlignment="1">
      <alignment horizontal="right" vertical="center"/>
    </xf>
    <xf numFmtId="176" fontId="21" fillId="37" borderId="14" xfId="42" applyNumberFormat="1" applyFont="1" applyFill="1" applyBorder="1" applyAlignment="1">
      <alignment horizontal="right" vertical="center"/>
    </xf>
    <xf numFmtId="176" fontId="21" fillId="38" borderId="14" xfId="42" applyNumberFormat="1" applyFont="1" applyFill="1" applyBorder="1" applyAlignment="1">
      <alignment horizontal="right" vertical="center"/>
    </xf>
    <xf numFmtId="176" fontId="21" fillId="38" borderId="10" xfId="42" applyNumberFormat="1" applyFont="1" applyFill="1" applyBorder="1" applyAlignment="1">
      <alignment horizontal="right" vertical="center"/>
    </xf>
    <xf numFmtId="178" fontId="21" fillId="36" borderId="14" xfId="42" applyNumberFormat="1" applyFont="1" applyFill="1" applyBorder="1" applyAlignment="1">
      <alignment horizontal="right" vertical="center"/>
    </xf>
    <xf numFmtId="178" fontId="22" fillId="39" borderId="14" xfId="42" applyNumberFormat="1" applyFont="1" applyFill="1" applyBorder="1" applyAlignment="1">
      <alignment horizontal="right" vertical="center"/>
    </xf>
    <xf numFmtId="178" fontId="21" fillId="37" borderId="14" xfId="42" applyNumberFormat="1" applyFont="1" applyFill="1" applyBorder="1" applyAlignment="1">
      <alignment horizontal="right" vertical="center"/>
    </xf>
    <xf numFmtId="178" fontId="21" fillId="38" borderId="14" xfId="42" applyNumberFormat="1" applyFont="1" applyFill="1" applyBorder="1" applyAlignment="1">
      <alignment horizontal="right" vertical="center"/>
    </xf>
    <xf numFmtId="178" fontId="21" fillId="38" borderId="10" xfId="42" applyNumberFormat="1" applyFont="1" applyFill="1" applyBorder="1" applyAlignment="1">
      <alignment horizontal="right" vertical="center"/>
    </xf>
    <xf numFmtId="176" fontId="21" fillId="50" borderId="14" xfId="42" applyNumberFormat="1" applyFont="1" applyFill="1" applyBorder="1" applyAlignment="1">
      <alignment horizontal="right" vertical="center"/>
    </xf>
    <xf numFmtId="176" fontId="22" fillId="50" borderId="14" xfId="42" applyNumberFormat="1" applyFont="1" applyFill="1" applyBorder="1" applyAlignment="1">
      <alignment horizontal="right" vertical="center"/>
    </xf>
    <xf numFmtId="1" fontId="21" fillId="37" borderId="14" xfId="42" applyNumberFormat="1" applyFont="1" applyFill="1" applyBorder="1" applyAlignment="1">
      <alignment horizontal="right" vertical="center"/>
    </xf>
    <xf numFmtId="1" fontId="21" fillId="38" borderId="14" xfId="42" applyNumberFormat="1" applyFont="1" applyFill="1" applyBorder="1" applyAlignment="1">
      <alignment horizontal="right" vertical="center"/>
    </xf>
    <xf numFmtId="1" fontId="21" fillId="37" borderId="10" xfId="42" applyNumberFormat="1" applyFont="1" applyFill="1" applyBorder="1" applyAlignment="1">
      <alignment horizontal="right" vertical="center"/>
    </xf>
    <xf numFmtId="1" fontId="21" fillId="38" borderId="10" xfId="42" applyNumberFormat="1" applyFont="1" applyFill="1" applyBorder="1" applyAlignment="1">
      <alignment horizontal="right" vertical="center"/>
    </xf>
    <xf numFmtId="0" fontId="44" fillId="45" borderId="0" xfId="0" applyFont="1" applyFill="1" applyAlignment="1">
      <alignment horizontal="center" vertical="center"/>
    </xf>
    <xf numFmtId="187" fontId="21" fillId="0" borderId="10" xfId="0" applyNumberFormat="1" applyFont="1" applyBorder="1">
      <alignment vertical="center"/>
    </xf>
    <xf numFmtId="38" fontId="45" fillId="45" borderId="0" xfId="42" applyFont="1" applyFill="1" applyBorder="1" applyAlignment="1">
      <alignment horizontal="center" vertical="center"/>
    </xf>
    <xf numFmtId="0" fontId="0" fillId="0" borderId="10" xfId="0" applyBorder="1">
      <alignment vertical="center"/>
    </xf>
    <xf numFmtId="188" fontId="21" fillId="0" borderId="10" xfId="0" applyNumberFormat="1" applyFont="1" applyBorder="1" applyAlignment="1">
      <alignment horizontal="right" vertical="center"/>
    </xf>
    <xf numFmtId="0" fontId="25" fillId="34" borderId="50" xfId="0" applyFont="1" applyFill="1" applyBorder="1">
      <alignment vertical="center"/>
    </xf>
    <xf numFmtId="0" fontId="41" fillId="0" borderId="17" xfId="0" applyFont="1" applyBorder="1">
      <alignment vertical="center"/>
    </xf>
    <xf numFmtId="0" fontId="21" fillId="45" borderId="15" xfId="0" applyFont="1" applyFill="1" applyBorder="1" applyAlignment="1">
      <alignment horizontal="right" vertical="center"/>
    </xf>
    <xf numFmtId="38" fontId="21" fillId="45" borderId="14" xfId="42" applyFont="1" applyFill="1" applyBorder="1" applyAlignment="1">
      <alignment horizontal="right" vertical="center"/>
    </xf>
    <xf numFmtId="0" fontId="21" fillId="45" borderId="16" xfId="0" applyFont="1" applyFill="1" applyBorder="1" applyAlignment="1">
      <alignment horizontal="right" vertical="center"/>
    </xf>
    <xf numFmtId="38" fontId="21" fillId="45" borderId="16" xfId="42" applyFont="1" applyFill="1" applyBorder="1" applyAlignment="1">
      <alignment horizontal="right" vertical="center"/>
    </xf>
    <xf numFmtId="38" fontId="21" fillId="45" borderId="10" xfId="42" applyFont="1" applyFill="1" applyBorder="1" applyAlignment="1">
      <alignment horizontal="right" vertical="center"/>
    </xf>
    <xf numFmtId="0" fontId="21" fillId="45" borderId="10" xfId="0" applyFont="1" applyFill="1" applyBorder="1" applyAlignment="1">
      <alignment horizontal="right" vertical="center"/>
    </xf>
    <xf numFmtId="0" fontId="21" fillId="51" borderId="16" xfId="0" applyFont="1" applyFill="1" applyBorder="1" applyAlignment="1">
      <alignment horizontal="right" vertical="center"/>
    </xf>
    <xf numFmtId="38" fontId="21" fillId="51" borderId="16" xfId="42" applyFont="1" applyFill="1" applyBorder="1" applyAlignment="1">
      <alignment horizontal="right" vertical="center"/>
    </xf>
    <xf numFmtId="38" fontId="21" fillId="51" borderId="10" xfId="42" applyFont="1" applyFill="1" applyBorder="1" applyAlignment="1">
      <alignment horizontal="right" vertical="center"/>
    </xf>
    <xf numFmtId="0" fontId="21" fillId="51" borderId="10" xfId="0" applyFont="1" applyFill="1" applyBorder="1" applyAlignment="1">
      <alignment horizontal="right" vertical="center"/>
    </xf>
    <xf numFmtId="0" fontId="21" fillId="51" borderId="15" xfId="0" applyFont="1" applyFill="1" applyBorder="1" applyAlignment="1">
      <alignment horizontal="right" vertical="center"/>
    </xf>
    <xf numFmtId="38" fontId="21" fillId="51" borderId="14" xfId="42" applyFont="1" applyFill="1" applyBorder="1" applyAlignment="1">
      <alignment horizontal="right" vertical="center"/>
    </xf>
    <xf numFmtId="185" fontId="21" fillId="35" borderId="10" xfId="42" applyNumberFormat="1" applyFont="1" applyFill="1" applyBorder="1" applyAlignment="1">
      <alignment horizontal="right" vertical="center"/>
    </xf>
    <xf numFmtId="177" fontId="23" fillId="0" borderId="18" xfId="0" applyNumberFormat="1" applyFont="1" applyBorder="1" applyAlignment="1">
      <alignment horizontal="right" vertical="center"/>
    </xf>
    <xf numFmtId="0" fontId="21" fillId="0" borderId="14" xfId="0" applyFont="1" applyBorder="1" applyAlignment="1">
      <alignment horizontal="right" vertical="center"/>
    </xf>
    <xf numFmtId="0" fontId="21" fillId="0" borderId="15" xfId="0" applyFont="1" applyBorder="1" applyAlignment="1">
      <alignment horizontal="right" vertical="center"/>
    </xf>
    <xf numFmtId="0" fontId="21" fillId="0" borderId="16" xfId="0" applyFont="1" applyBorder="1" applyAlignment="1">
      <alignment horizontal="right" vertical="center"/>
    </xf>
    <xf numFmtId="0" fontId="21" fillId="0" borderId="41" xfId="0" applyFont="1" applyBorder="1" applyAlignment="1">
      <alignment horizontal="right" vertical="center"/>
    </xf>
    <xf numFmtId="0" fontId="21" fillId="0" borderId="43" xfId="0" applyFont="1" applyBorder="1" applyAlignment="1">
      <alignment horizontal="right" vertical="center"/>
    </xf>
    <xf numFmtId="0" fontId="21" fillId="0" borderId="45" xfId="0" applyFont="1" applyBorder="1" applyAlignment="1">
      <alignment horizontal="right" vertical="center"/>
    </xf>
    <xf numFmtId="0" fontId="21" fillId="0" borderId="12" xfId="0" applyFont="1" applyBorder="1" applyAlignment="1">
      <alignment horizontal="right" vertical="center"/>
    </xf>
    <xf numFmtId="0" fontId="21" fillId="0" borderId="31" xfId="0" applyFont="1" applyBorder="1" applyAlignment="1">
      <alignment horizontal="right" vertical="center"/>
    </xf>
    <xf numFmtId="0" fontId="21" fillId="0" borderId="25" xfId="0" applyFont="1" applyBorder="1" applyAlignment="1">
      <alignment horizontal="right" vertical="center"/>
    </xf>
    <xf numFmtId="0" fontId="21" fillId="35" borderId="19" xfId="0" applyFont="1" applyFill="1" applyBorder="1">
      <alignment vertical="center"/>
    </xf>
    <xf numFmtId="0" fontId="21" fillId="35" borderId="51" xfId="0" applyFont="1" applyFill="1" applyBorder="1">
      <alignment vertical="center"/>
    </xf>
    <xf numFmtId="184" fontId="21" fillId="35" borderId="46" xfId="0" applyNumberFormat="1" applyFont="1" applyFill="1" applyBorder="1" applyAlignment="1">
      <alignment horizontal="right" vertical="center"/>
    </xf>
    <xf numFmtId="0" fontId="21" fillId="0" borderId="11" xfId="0" applyFont="1" applyBorder="1" applyAlignment="1">
      <alignment vertical="center" shrinkToFit="1"/>
    </xf>
    <xf numFmtId="0" fontId="21" fillId="0" borderId="13" xfId="0" applyFont="1" applyBorder="1" applyAlignment="1">
      <alignment vertical="center" shrinkToFit="1"/>
    </xf>
    <xf numFmtId="0" fontId="46" fillId="43" borderId="0" xfId="0" applyFont="1" applyFill="1">
      <alignment vertical="center"/>
    </xf>
    <xf numFmtId="0" fontId="25" fillId="40" borderId="0" xfId="0" applyFont="1" applyFill="1">
      <alignment vertical="center"/>
    </xf>
    <xf numFmtId="0" fontId="21" fillId="40" borderId="0" xfId="0" applyFont="1" applyFill="1">
      <alignment vertical="center"/>
    </xf>
    <xf numFmtId="0" fontId="0" fillId="40" borderId="0" xfId="0" applyFill="1">
      <alignment vertical="center"/>
    </xf>
    <xf numFmtId="0" fontId="35" fillId="52" borderId="0" xfId="0" applyFont="1" applyFill="1">
      <alignment vertical="center"/>
    </xf>
    <xf numFmtId="0" fontId="33" fillId="52" borderId="0" xfId="0" applyFont="1" applyFill="1">
      <alignment vertical="center"/>
    </xf>
    <xf numFmtId="0" fontId="47" fillId="50" borderId="0" xfId="0" applyFont="1" applyFill="1">
      <alignment vertical="center"/>
    </xf>
    <xf numFmtId="0" fontId="48" fillId="0" borderId="0" xfId="0" applyFont="1">
      <alignment vertical="center"/>
    </xf>
    <xf numFmtId="38" fontId="21" fillId="0" borderId="14" xfId="42" applyFont="1" applyBorder="1" applyAlignment="1">
      <alignment vertical="center" shrinkToFit="1"/>
    </xf>
    <xf numFmtId="38" fontId="21" fillId="0" borderId="16" xfId="42" applyFont="1" applyFill="1" applyBorder="1" applyAlignment="1">
      <alignment vertical="center" shrinkToFit="1"/>
    </xf>
    <xf numFmtId="0" fontId="21" fillId="0" borderId="16" xfId="42" applyNumberFormat="1" applyFont="1" applyFill="1" applyBorder="1" applyAlignment="1">
      <alignment vertical="center" shrinkToFit="1"/>
    </xf>
    <xf numFmtId="9" fontId="21" fillId="0" borderId="10" xfId="0" applyNumberFormat="1" applyFont="1" applyBorder="1" applyAlignment="1">
      <alignment vertical="center" shrinkToFit="1"/>
    </xf>
    <xf numFmtId="189" fontId="23" fillId="0" borderId="10" xfId="0" applyNumberFormat="1" applyFont="1" applyBorder="1" applyAlignment="1">
      <alignment horizontal="right" vertical="center"/>
    </xf>
    <xf numFmtId="0" fontId="35" fillId="0" borderId="0" xfId="0" applyFont="1">
      <alignment vertical="center"/>
    </xf>
    <xf numFmtId="14" fontId="35" fillId="0" borderId="0" xfId="0" applyNumberFormat="1" applyFont="1">
      <alignment vertical="center"/>
    </xf>
    <xf numFmtId="0" fontId="34" fillId="0" borderId="0" xfId="0" applyFont="1">
      <alignment vertical="center"/>
    </xf>
    <xf numFmtId="0" fontId="35" fillId="33" borderId="0" xfId="0" applyFont="1" applyFill="1">
      <alignment vertical="center"/>
    </xf>
    <xf numFmtId="22" fontId="34" fillId="0" borderId="0" xfId="0" applyNumberFormat="1" applyFont="1">
      <alignment vertical="center"/>
    </xf>
    <xf numFmtId="14" fontId="33" fillId="0" borderId="0" xfId="0" applyNumberFormat="1" applyFont="1">
      <alignment vertical="center"/>
    </xf>
    <xf numFmtId="22" fontId="0" fillId="0" borderId="0" xfId="0" applyNumberFormat="1">
      <alignment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0000000-0005-0000-0000-00002B000000}"/>
    <cellStyle name="良い" xfId="6" builtinId="26" customBuiltin="1"/>
  </cellStyles>
  <dxfs count="45">
    <dxf>
      <font>
        <color rgb="FF006100"/>
      </font>
      <fill>
        <patternFill>
          <bgColor rgb="FFC6EFCE"/>
        </patternFill>
      </fill>
    </dxf>
    <dxf>
      <fill>
        <patternFill>
          <fgColor auto="1"/>
          <bgColor theme="2"/>
        </patternFill>
      </fill>
    </dxf>
    <dxf>
      <border>
        <left/>
        <right/>
        <bottom/>
        <vertical/>
        <horizontal/>
      </border>
    </dxf>
    <dxf>
      <fill>
        <patternFill>
          <fgColor auto="1"/>
          <bgColor theme="2"/>
        </patternFill>
      </fill>
    </dxf>
    <dxf>
      <border>
        <left/>
        <right/>
        <bottom/>
        <vertical/>
        <horizontal/>
      </border>
    </dxf>
    <dxf>
      <border>
        <left/>
        <right/>
        <bottom/>
        <vertical/>
        <horizontal/>
      </border>
    </dxf>
    <dxf>
      <fill>
        <patternFill>
          <fgColor auto="1"/>
          <bgColor theme="2"/>
        </patternFill>
      </fill>
    </dxf>
    <dxf>
      <border>
        <left/>
        <right/>
        <bottom/>
        <vertical/>
        <horizontal/>
      </border>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border>
        <left/>
        <right/>
        <bottom/>
        <vertical/>
        <horizontal/>
      </border>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fill>
        <patternFill>
          <fgColor auto="1"/>
          <bgColor theme="2"/>
        </patternFill>
      </fill>
    </dxf>
    <dxf>
      <border>
        <left/>
        <right/>
        <bottom/>
        <vertical/>
        <horizontal/>
      </border>
    </dxf>
    <dxf>
      <fill>
        <patternFill>
          <fgColor auto="1"/>
          <bgColor theme="2"/>
        </patternFill>
      </fill>
    </dxf>
    <dxf>
      <border>
        <left/>
        <right/>
        <bottom/>
        <vertical/>
        <horizontal/>
      </border>
    </dxf>
    <dxf>
      <fill>
        <patternFill>
          <fgColor auto="1"/>
          <bgColor theme="2"/>
        </patternFill>
      </fill>
    </dxf>
    <dxf>
      <border>
        <left/>
        <right/>
        <bottom/>
        <vertical/>
        <horizontal/>
      </border>
    </dxf>
    <dxf>
      <fill>
        <patternFill>
          <fgColor auto="1"/>
          <bgColor theme="2"/>
        </patternFill>
      </fill>
    </dxf>
    <dxf>
      <border>
        <left/>
        <right/>
        <bottom/>
        <vertical/>
        <horizontal/>
      </border>
    </dxf>
    <dxf>
      <fill>
        <patternFill>
          <fgColor auto="1"/>
          <bgColor theme="2"/>
        </patternFill>
      </fill>
    </dxf>
    <dxf>
      <border>
        <left/>
        <right/>
        <bottom/>
        <vertical/>
        <horizontal/>
      </border>
    </dxf>
    <dxf>
      <fill>
        <patternFill>
          <fgColor auto="1"/>
          <bgColor theme="2"/>
        </patternFill>
      </fill>
    </dxf>
    <dxf>
      <border>
        <left/>
        <right/>
        <bottom/>
        <vertical/>
        <horizontal/>
      </border>
    </dxf>
    <dxf>
      <fill>
        <patternFill>
          <fgColor auto="1"/>
          <bgColor theme="2"/>
        </patternFill>
      </fill>
    </dxf>
    <dxf>
      <font>
        <color rgb="FF006100"/>
      </font>
      <fill>
        <patternFill>
          <bgColor rgb="FFC6EFCE"/>
        </patternFill>
      </fill>
    </dxf>
    <dxf>
      <font>
        <color rgb="FF006100"/>
      </font>
      <fill>
        <patternFill>
          <bgColor rgb="FFC6EFCE"/>
        </patternFill>
      </fill>
    </dxf>
    <dxf>
      <border>
        <left/>
        <right/>
        <bottom/>
        <vertical/>
        <horizontal/>
      </border>
    </dxf>
    <dxf>
      <font>
        <color rgb="FFFF0000"/>
      </font>
    </dxf>
    <dxf>
      <font>
        <color rgb="FFFF0000"/>
      </font>
    </dxf>
    <dxf>
      <font>
        <color rgb="FFFF0000"/>
      </font>
    </dxf>
    <dxf>
      <font>
        <color rgb="FF006100"/>
      </font>
      <fill>
        <patternFill>
          <bgColor rgb="FFC6EFCE"/>
        </patternFill>
      </fill>
    </dxf>
  </dxfs>
  <tableStyles count="0" defaultTableStyle="TableStyleMedium2" defaultPivotStyle="PivotStyleLight16"/>
  <colors>
    <mruColors>
      <color rgb="FFCCFF99"/>
      <color rgb="FFCCFFCC"/>
      <color rgb="FFEE8640"/>
      <color rgb="FFFF9900"/>
      <color rgb="FFCC0000"/>
      <color rgb="FF660033"/>
      <color rgb="FF820041"/>
      <color rgb="FFA50021"/>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1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1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1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1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3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3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3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3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3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3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3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39.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40.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41.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4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4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4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4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4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50.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5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5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5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5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5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5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5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6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6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6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6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69.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0.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7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72.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7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76.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77.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78.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79.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回答数!$A$3</c:f>
          <c:strCache>
            <c:ptCount val="1"/>
            <c:pt idx="0">
              <c:v>福井県</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回答数!$B$3</c:f>
              <c:strCache>
                <c:ptCount val="1"/>
                <c:pt idx="0">
                  <c:v>単月</c:v>
                </c:pt>
              </c:strCache>
            </c:strRef>
          </c:tx>
          <c:spPr>
            <a:solidFill>
              <a:schemeClr val="accent2">
                <a:tint val="77000"/>
              </a:schemeClr>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04-4392-B746-1B931522F483}"/>
                </c:ext>
              </c:extLst>
            </c:dLbl>
            <c:dLbl>
              <c:idx val="1"/>
              <c:layout>
                <c:manualLayout>
                  <c:x val="-1.5186063657706922E-2"/>
                  <c:y val="-2.8839636105861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04-4392-B746-1B931522F483}"/>
                </c:ext>
              </c:extLst>
            </c:dLbl>
            <c:dLbl>
              <c:idx val="2"/>
              <c:layout>
                <c:manualLayout>
                  <c:x val="2.2779095486560385E-2"/>
                  <c:y val="3.84528481411491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04-4392-B746-1B931522F483}"/>
                </c:ext>
              </c:extLst>
            </c:dLbl>
            <c:spPr>
              <a:noFill/>
              <a:ln>
                <a:noFill/>
              </a:ln>
              <a:effectLst/>
            </c:spPr>
            <c:txPr>
              <a:bodyPr rot="0" spcFirstLastPara="1" vertOverflow="ellipsis" vert="horz" wrap="none" lIns="0" tIns="0" rIns="0" bIns="0"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回答数!$C$3:$N$3</c:f>
              <c:numCache>
                <c:formatCode>0"件"</c:formatCode>
                <c:ptCount val="12"/>
                <c:pt idx="0">
                  <c:v>1552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1-4EAB-8600-6CFA695EE62F}"/>
            </c:ext>
          </c:extLst>
        </c:ser>
        <c:dLbls>
          <c:showLegendKey val="0"/>
          <c:showVal val="0"/>
          <c:showCatName val="0"/>
          <c:showSerName val="0"/>
          <c:showPercent val="0"/>
          <c:showBubbleSize val="0"/>
        </c:dLbls>
        <c:gapWidth val="219"/>
        <c:overlap val="-27"/>
        <c:axId val="562712719"/>
        <c:axId val="562692335"/>
      </c:barChart>
      <c:lineChart>
        <c:grouping val="standard"/>
        <c:varyColors val="0"/>
        <c:ser>
          <c:idx val="1"/>
          <c:order val="1"/>
          <c:tx>
            <c:strRef>
              <c:f>回答数!$B$4</c:f>
              <c:strCache>
                <c:ptCount val="1"/>
                <c:pt idx="0">
                  <c:v>累計</c:v>
                </c:pt>
              </c:strCache>
            </c:strRef>
          </c:tx>
          <c:spPr>
            <a:ln w="28575" cap="rnd">
              <a:solidFill>
                <a:schemeClr val="accent2">
                  <a:shade val="76000"/>
                </a:schemeClr>
              </a:solidFill>
              <a:round/>
            </a:ln>
            <a:effectLst/>
          </c:spPr>
          <c:marker>
            <c:symbol val="diamond"/>
            <c:size val="9"/>
            <c:spPr>
              <a:solidFill>
                <a:schemeClr val="accent2">
                  <a:shade val="76000"/>
                </a:schemeClr>
              </a:solidFill>
              <a:ln w="9525">
                <a:solidFill>
                  <a:schemeClr val="accent2">
                    <a:shade val="76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8278-46A4-B773-D581115A8B18}"/>
                </c:ext>
              </c:extLst>
            </c:dLbl>
            <c:dLbl>
              <c:idx val="1"/>
              <c:layout>
                <c:manualLayout>
                  <c:x val="-3.7534887340632275E-2"/>
                  <c:y val="-0.173422345116582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04-4392-B746-1B931522F483}"/>
                </c:ext>
              </c:extLst>
            </c:dLbl>
            <c:dLbl>
              <c:idx val="2"/>
              <c:layout>
                <c:manualLayout>
                  <c:x val="-3.7534887340632275E-2"/>
                  <c:y val="-0.144582709010721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04-4392-B746-1B931522F483}"/>
                </c:ext>
              </c:extLst>
            </c:dLbl>
            <c:spPr>
              <a:noFill/>
              <a:ln>
                <a:noFill/>
              </a:ln>
              <a:effectLst/>
            </c:spPr>
            <c:txPr>
              <a:bodyPr rot="0" spcFirstLastPara="1" vertOverflow="ellipsis" vert="horz" wrap="none" lIns="0" tIns="0" rIns="0" bIns="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回答数!$C$4:$N$4</c:f>
              <c:numCache>
                <c:formatCode>0"件"</c:formatCode>
                <c:ptCount val="12"/>
                <c:pt idx="0">
                  <c:v>1552</c:v>
                </c:pt>
                <c:pt idx="1">
                  <c:v>1552</c:v>
                </c:pt>
                <c:pt idx="2">
                  <c:v>1552</c:v>
                </c:pt>
                <c:pt idx="3">
                  <c:v>1552</c:v>
                </c:pt>
                <c:pt idx="4">
                  <c:v>1552</c:v>
                </c:pt>
                <c:pt idx="5">
                  <c:v>1552</c:v>
                </c:pt>
                <c:pt idx="6">
                  <c:v>1552</c:v>
                </c:pt>
                <c:pt idx="7">
                  <c:v>1552</c:v>
                </c:pt>
                <c:pt idx="8">
                  <c:v>1552</c:v>
                </c:pt>
                <c:pt idx="9">
                  <c:v>1552</c:v>
                </c:pt>
                <c:pt idx="10">
                  <c:v>1552</c:v>
                </c:pt>
                <c:pt idx="11">
                  <c:v>1552</c:v>
                </c:pt>
              </c:numCache>
            </c:numRef>
          </c:val>
          <c:smooth val="0"/>
          <c:extLst>
            <c:ext xmlns:c16="http://schemas.microsoft.com/office/drawing/2014/chart" uri="{C3380CC4-5D6E-409C-BE32-E72D297353CC}">
              <c16:uniqueId val="{00000001-3EE1-4EAB-8600-6CFA695EE62F}"/>
            </c:ext>
          </c:extLst>
        </c:ser>
        <c:dLbls>
          <c:showLegendKey val="0"/>
          <c:showVal val="0"/>
          <c:showCatName val="0"/>
          <c:showSerName val="0"/>
          <c:showPercent val="0"/>
          <c:showBubbleSize val="0"/>
        </c:dLbls>
        <c:marker val="1"/>
        <c:smooth val="0"/>
        <c:axId val="562712719"/>
        <c:axId val="562692335"/>
      </c:lineChart>
      <c:catAx>
        <c:axId val="56271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692335"/>
        <c:crosses val="autoZero"/>
        <c:auto val="1"/>
        <c:lblAlgn val="ctr"/>
        <c:lblOffset val="100"/>
        <c:noMultiLvlLbl val="0"/>
      </c:catAx>
      <c:valAx>
        <c:axId val="562692335"/>
        <c:scaling>
          <c:orientation val="minMax"/>
        </c:scaling>
        <c:delete val="0"/>
        <c:axPos val="l"/>
        <c:numFmt formatCode="0&quot;件&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712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'満足度(商品・サービス)'!$G$3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'満足度(商品・サービス)'!$H$3:$S$3</c:f>
              <c:numCache>
                <c:formatCode>0.00</c:formatCode>
                <c:ptCount val="12"/>
                <c:pt idx="0">
                  <c:v>4.2885906040268456</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4C-44D2-BD0F-8D692C79AA84}"/>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訪問回数!$B$2</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訪問回数!$A$3:$A$6</c:f>
              <c:strCache>
                <c:ptCount val="4"/>
                <c:pt idx="0">
                  <c:v>初めて</c:v>
                </c:pt>
                <c:pt idx="1">
                  <c:v>2～5回目</c:v>
                </c:pt>
                <c:pt idx="2">
                  <c:v>6～10回目</c:v>
                </c:pt>
                <c:pt idx="3">
                  <c:v>11回目以上</c:v>
                </c:pt>
              </c:strCache>
            </c:strRef>
          </c:cat>
          <c:val>
            <c:numRef>
              <c:f>訪問回数!$B$3:$B$6</c:f>
              <c:numCache>
                <c:formatCode>0.0%</c:formatCode>
                <c:ptCount val="4"/>
                <c:pt idx="0">
                  <c:v>0.43814432989690721</c:v>
                </c:pt>
                <c:pt idx="1">
                  <c:v>0.33891752577319589</c:v>
                </c:pt>
                <c:pt idx="2">
                  <c:v>8.0541237113402067E-2</c:v>
                </c:pt>
                <c:pt idx="3">
                  <c:v>0.14239690721649484</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訪問回数!$B$10</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訪問回数!$A$11:$A$14</c:f>
              <c:strCache>
                <c:ptCount val="4"/>
                <c:pt idx="0">
                  <c:v>初めて</c:v>
                </c:pt>
                <c:pt idx="1">
                  <c:v>2～5回目</c:v>
                </c:pt>
                <c:pt idx="2">
                  <c:v>6～10回目</c:v>
                </c:pt>
                <c:pt idx="3">
                  <c:v>11回目以上</c:v>
                </c:pt>
              </c:strCache>
            </c:strRef>
          </c:cat>
          <c:val>
            <c:numRef>
              <c:f>訪問回数!$B$11:$B$14</c:f>
              <c:numCache>
                <c:formatCode>0.0%</c:formatCode>
                <c:ptCount val="4"/>
                <c:pt idx="0">
                  <c:v>0.15023474178403756</c:v>
                </c:pt>
                <c:pt idx="1">
                  <c:v>0.37558685446009388</c:v>
                </c:pt>
                <c:pt idx="2">
                  <c:v>0.14319248826291081</c:v>
                </c:pt>
                <c:pt idx="3">
                  <c:v>0.33098591549295775</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訪問回数!$B$18</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訪問回数!$A$19:$A$22</c:f>
              <c:strCache>
                <c:ptCount val="4"/>
                <c:pt idx="0">
                  <c:v>初めて</c:v>
                </c:pt>
                <c:pt idx="1">
                  <c:v>2～5回目</c:v>
                </c:pt>
                <c:pt idx="2">
                  <c:v>6～10回目</c:v>
                </c:pt>
                <c:pt idx="3">
                  <c:v>11回目以上</c:v>
                </c:pt>
              </c:strCache>
            </c:strRef>
          </c:cat>
          <c:val>
            <c:numRef>
              <c:f>訪問回数!$B$19:$B$22</c:f>
              <c:numCache>
                <c:formatCode>0.0%</c:formatCode>
                <c:ptCount val="4"/>
                <c:pt idx="0">
                  <c:v>0.54706927175843689</c:v>
                </c:pt>
                <c:pt idx="1">
                  <c:v>0.32504440497335702</c:v>
                </c:pt>
                <c:pt idx="2">
                  <c:v>5.6838365896980464E-2</c:v>
                </c:pt>
                <c:pt idx="3">
                  <c:v>7.1047957371225573E-2</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訪問回数!$E$2</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訪問回数!$A$3:$A$6</c:f>
              <c:strCache>
                <c:ptCount val="4"/>
                <c:pt idx="0">
                  <c:v>初めて</c:v>
                </c:pt>
                <c:pt idx="1">
                  <c:v>2～5回目</c:v>
                </c:pt>
                <c:pt idx="2">
                  <c:v>6～10回目</c:v>
                </c:pt>
                <c:pt idx="3">
                  <c:v>11回目以上</c:v>
                </c:pt>
              </c:strCache>
            </c:strRef>
          </c:cat>
          <c:val>
            <c:numRef>
              <c:f>訪問回数!$E$3:$E$6</c:f>
              <c:numCache>
                <c:formatCode>0.0%</c:formatCode>
                <c:ptCount val="4"/>
                <c:pt idx="0">
                  <c:v>0.25</c:v>
                </c:pt>
                <c:pt idx="1">
                  <c:v>0.33333333333333331</c:v>
                </c:pt>
                <c:pt idx="2">
                  <c:v>0.1</c:v>
                </c:pt>
                <c:pt idx="3">
                  <c:v>0.31666666666666665</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訪問回数!$E$10</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訪問回数!$A$11:$A$14</c:f>
              <c:strCache>
                <c:ptCount val="4"/>
                <c:pt idx="0">
                  <c:v>初めて</c:v>
                </c:pt>
                <c:pt idx="1">
                  <c:v>2～5回目</c:v>
                </c:pt>
                <c:pt idx="2">
                  <c:v>6～10回目</c:v>
                </c:pt>
                <c:pt idx="3">
                  <c:v>11回目以上</c:v>
                </c:pt>
              </c:strCache>
            </c:strRef>
          </c:cat>
          <c:val>
            <c:numRef>
              <c:f>訪問回数!$E$11:$E$14</c:f>
              <c:numCache>
                <c:formatCode>0.0%</c:formatCode>
                <c:ptCount val="4"/>
                <c:pt idx="0">
                  <c:v>0</c:v>
                </c:pt>
                <c:pt idx="1">
                  <c:v>0.17647058823529413</c:v>
                </c:pt>
                <c:pt idx="2">
                  <c:v>0.17647058823529413</c:v>
                </c:pt>
                <c:pt idx="3">
                  <c:v>0.6470588235294118</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訪問回数!$E$18</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訪問回数!$A$19:$A$22</c:f>
              <c:strCache>
                <c:ptCount val="4"/>
                <c:pt idx="0">
                  <c:v>初めて</c:v>
                </c:pt>
                <c:pt idx="1">
                  <c:v>2～5回目</c:v>
                </c:pt>
                <c:pt idx="2">
                  <c:v>6～10回目</c:v>
                </c:pt>
                <c:pt idx="3">
                  <c:v>11回目以上</c:v>
                </c:pt>
              </c:strCache>
            </c:strRef>
          </c:cat>
          <c:val>
            <c:numRef>
              <c:f>訪問回数!$E$19:$E$22</c:f>
              <c:numCache>
                <c:formatCode>0.0%</c:formatCode>
                <c:ptCount val="4"/>
                <c:pt idx="0">
                  <c:v>0.34883720930232559</c:v>
                </c:pt>
                <c:pt idx="1">
                  <c:v>0.39534883720930231</c:v>
                </c:pt>
                <c:pt idx="2">
                  <c:v>6.9767441860465115E-2</c:v>
                </c:pt>
                <c:pt idx="3">
                  <c:v>0.18604651162790697</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訪問回数!$D$2</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訪問回数!$A$3:$A$6</c:f>
              <c:strCache>
                <c:ptCount val="4"/>
                <c:pt idx="0">
                  <c:v>初めて</c:v>
                </c:pt>
                <c:pt idx="1">
                  <c:v>2～5回目</c:v>
                </c:pt>
                <c:pt idx="2">
                  <c:v>6～10回目</c:v>
                </c:pt>
                <c:pt idx="3">
                  <c:v>11回目以上</c:v>
                </c:pt>
              </c:strCache>
            </c:strRef>
          </c:cat>
          <c:val>
            <c:numRef>
              <c:f>訪問回数!$D$3:$D$6</c:f>
              <c:numCache>
                <c:formatCode>0.0%</c:formatCode>
                <c:ptCount val="4"/>
                <c:pt idx="0">
                  <c:v>0.44318181818181818</c:v>
                </c:pt>
                <c:pt idx="1">
                  <c:v>0.26704545454545453</c:v>
                </c:pt>
                <c:pt idx="2">
                  <c:v>8.5227272727272721E-2</c:v>
                </c:pt>
                <c:pt idx="3">
                  <c:v>0.20454545454545456</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訪問回数!$D$10</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訪問回数!$A$11:$A$14</c:f>
              <c:strCache>
                <c:ptCount val="4"/>
                <c:pt idx="0">
                  <c:v>初めて</c:v>
                </c:pt>
                <c:pt idx="1">
                  <c:v>2～5回目</c:v>
                </c:pt>
                <c:pt idx="2">
                  <c:v>6～10回目</c:v>
                </c:pt>
                <c:pt idx="3">
                  <c:v>11回目以上</c:v>
                </c:pt>
              </c:strCache>
            </c:strRef>
          </c:cat>
          <c:val>
            <c:numRef>
              <c:f>訪問回数!$D$11:$D$14</c:f>
              <c:numCache>
                <c:formatCode>0.0%</c:formatCode>
                <c:ptCount val="4"/>
                <c:pt idx="0">
                  <c:v>0.14893617021276595</c:v>
                </c:pt>
                <c:pt idx="1">
                  <c:v>0.25531914893617019</c:v>
                </c:pt>
                <c:pt idx="2">
                  <c:v>0.14893617021276595</c:v>
                </c:pt>
                <c:pt idx="3">
                  <c:v>0.44680851063829785</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訪問回数!$D$18</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訪問回数!$A$19:$A$22</c:f>
              <c:strCache>
                <c:ptCount val="4"/>
                <c:pt idx="0">
                  <c:v>初めて</c:v>
                </c:pt>
                <c:pt idx="1">
                  <c:v>2～5回目</c:v>
                </c:pt>
                <c:pt idx="2">
                  <c:v>6～10回目</c:v>
                </c:pt>
                <c:pt idx="3">
                  <c:v>11回目以上</c:v>
                </c:pt>
              </c:strCache>
            </c:strRef>
          </c:cat>
          <c:val>
            <c:numRef>
              <c:f>訪問回数!$D$19:$D$22</c:f>
              <c:numCache>
                <c:formatCode>0.0%</c:formatCode>
                <c:ptCount val="4"/>
                <c:pt idx="0">
                  <c:v>0.55038759689922478</c:v>
                </c:pt>
                <c:pt idx="1">
                  <c:v>0.27131782945736432</c:v>
                </c:pt>
                <c:pt idx="2">
                  <c:v>6.2015503875968991E-2</c:v>
                </c:pt>
                <c:pt idx="3">
                  <c:v>0.11627906976744186</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宿泊数!$AA$1</c:f>
          <c:strCache>
            <c:ptCount val="1"/>
            <c:pt idx="0">
              <c:v>平均宿泊回数（推移）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宿泊数!$G$3</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宿泊数!$H$3:$S$3</c:f>
              <c:numCache>
                <c:formatCode>0.0</c:formatCode>
                <c:ptCount val="12"/>
                <c:pt idx="0">
                  <c:v>0.803479381443299</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FB4-4883-A104-8DFF8036E34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'満足度(商品・サービス)'!$AE$1</c:f>
          <c:strCache>
            <c:ptCount val="1"/>
            <c:pt idx="0">
              <c:v>満足度(商品・サービス)</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'満足度(商品・サービス)'!$A$2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'満足度(商品・サービス)'!$B$1:$E$1</c:f>
              <c:strCache>
                <c:ptCount val="4"/>
                <c:pt idx="0">
                  <c:v>福井県</c:v>
                </c:pt>
                <c:pt idx="1">
                  <c:v>福井市・永平寺町</c:v>
                </c:pt>
                <c:pt idx="2">
                  <c:v>福井市</c:v>
                </c:pt>
                <c:pt idx="3">
                  <c:v>福井駅前 エリア</c:v>
                </c:pt>
              </c:strCache>
            </c:strRef>
          </c:cat>
          <c:val>
            <c:numRef>
              <c:f>'満足度(商品・サービス)'!$B$2:$E$2</c:f>
              <c:numCache>
                <c:formatCode>0.0%</c:formatCode>
                <c:ptCount val="4"/>
                <c:pt idx="0">
                  <c:v>0.38466494845360827</c:v>
                </c:pt>
                <c:pt idx="1">
                  <c:v>0.43288590604026844</c:v>
                </c:pt>
                <c:pt idx="2">
                  <c:v>0.44886363636363635</c:v>
                </c:pt>
                <c:pt idx="3">
                  <c:v>0.43333333333333335</c:v>
                </c:pt>
              </c:numCache>
            </c:numRef>
          </c:val>
          <c:extLst>
            <c:ext xmlns:c16="http://schemas.microsoft.com/office/drawing/2014/chart" uri="{C3380CC4-5D6E-409C-BE32-E72D297353CC}">
              <c16:uniqueId val="{00000000-DB89-40BC-89EF-CF0ECD41F54F}"/>
            </c:ext>
          </c:extLst>
        </c:ser>
        <c:ser>
          <c:idx val="1"/>
          <c:order val="1"/>
          <c:tx>
            <c:strRef>
              <c:f>'満足度(商品・サービス)'!$A$3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'満足度(商品・サービス)'!$B$1:$E$1</c:f>
              <c:strCache>
                <c:ptCount val="4"/>
                <c:pt idx="0">
                  <c:v>福井県</c:v>
                </c:pt>
                <c:pt idx="1">
                  <c:v>福井市・永平寺町</c:v>
                </c:pt>
                <c:pt idx="2">
                  <c:v>福井市</c:v>
                </c:pt>
                <c:pt idx="3">
                  <c:v>福井駅前 エリア</c:v>
                </c:pt>
              </c:strCache>
            </c:strRef>
          </c:cat>
          <c:val>
            <c:numRef>
              <c:f>'満足度(商品・サービス)'!$B$3:$E$3</c:f>
              <c:numCache>
                <c:formatCode>0.0%</c:formatCode>
                <c:ptCount val="4"/>
                <c:pt idx="0">
                  <c:v>0.49484536082474229</c:v>
                </c:pt>
                <c:pt idx="1">
                  <c:v>0.43959731543624159</c:v>
                </c:pt>
                <c:pt idx="2">
                  <c:v>0.44886363636363635</c:v>
                </c:pt>
                <c:pt idx="3">
                  <c:v>0.43333333333333335</c:v>
                </c:pt>
              </c:numCache>
            </c:numRef>
          </c:val>
          <c:extLst>
            <c:ext xmlns:c16="http://schemas.microsoft.com/office/drawing/2014/chart" uri="{C3380CC4-5D6E-409C-BE32-E72D297353CC}">
              <c16:uniqueId val="{00000001-DB89-40BC-89EF-CF0ECD41F54F}"/>
            </c:ext>
          </c:extLst>
        </c:ser>
        <c:ser>
          <c:idx val="2"/>
          <c:order val="2"/>
          <c:tx>
            <c:strRef>
              <c:f>'満足度(商品・サービス)'!$A$4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'満足度(商品・サービス)'!$B$1:$E$1</c:f>
              <c:strCache>
                <c:ptCount val="4"/>
                <c:pt idx="0">
                  <c:v>福井県</c:v>
                </c:pt>
                <c:pt idx="1">
                  <c:v>福井市・永平寺町</c:v>
                </c:pt>
                <c:pt idx="2">
                  <c:v>福井市</c:v>
                </c:pt>
                <c:pt idx="3">
                  <c:v>福井駅前 エリア</c:v>
                </c:pt>
              </c:strCache>
            </c:strRef>
          </c:cat>
          <c:val>
            <c:numRef>
              <c:f>'満足度(商品・サービス)'!$B$4:$E$4</c:f>
              <c:numCache>
                <c:formatCode>0.0%</c:formatCode>
                <c:ptCount val="4"/>
                <c:pt idx="0">
                  <c:v>0.10760309278350516</c:v>
                </c:pt>
                <c:pt idx="1">
                  <c:v>0.11073825503355705</c:v>
                </c:pt>
                <c:pt idx="2">
                  <c:v>9.0909090909090912E-2</c:v>
                </c:pt>
                <c:pt idx="3">
                  <c:v>0.13333333333333333</c:v>
                </c:pt>
              </c:numCache>
            </c:numRef>
          </c:val>
          <c:extLst>
            <c:ext xmlns:c16="http://schemas.microsoft.com/office/drawing/2014/chart" uri="{C3380CC4-5D6E-409C-BE32-E72D297353CC}">
              <c16:uniqueId val="{00000002-DB89-40BC-89EF-CF0ECD41F54F}"/>
            </c:ext>
          </c:extLst>
        </c:ser>
        <c:ser>
          <c:idx val="3"/>
          <c:order val="3"/>
          <c:tx>
            <c:strRef>
              <c:f>'満足度(商品・サービス)'!$A$5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'満足度(商品・サービス)'!$B$1:$E$1</c:f>
              <c:strCache>
                <c:ptCount val="4"/>
                <c:pt idx="0">
                  <c:v>福井県</c:v>
                </c:pt>
                <c:pt idx="1">
                  <c:v>福井市・永平寺町</c:v>
                </c:pt>
                <c:pt idx="2">
                  <c:v>福井市</c:v>
                </c:pt>
                <c:pt idx="3">
                  <c:v>福井駅前 エリア</c:v>
                </c:pt>
              </c:strCache>
            </c:strRef>
          </c:cat>
          <c:val>
            <c:numRef>
              <c:f>'満足度(商品・サービス)'!$B$5:$E$5</c:f>
              <c:numCache>
                <c:formatCode>0.0%</c:formatCode>
                <c:ptCount val="4"/>
                <c:pt idx="0">
                  <c:v>1.0309278350515464E-2</c:v>
                </c:pt>
                <c:pt idx="1">
                  <c:v>1.6778523489932886E-2</c:v>
                </c:pt>
                <c:pt idx="2">
                  <c:v>1.1363636363636364E-2</c:v>
                </c:pt>
                <c:pt idx="3">
                  <c:v>0</c:v>
                </c:pt>
              </c:numCache>
            </c:numRef>
          </c:val>
          <c:extLst>
            <c:ext xmlns:c16="http://schemas.microsoft.com/office/drawing/2014/chart" uri="{C3380CC4-5D6E-409C-BE32-E72D297353CC}">
              <c16:uniqueId val="{00000003-DB89-40BC-89EF-CF0ECD41F54F}"/>
            </c:ext>
          </c:extLst>
        </c:ser>
        <c:ser>
          <c:idx val="4"/>
          <c:order val="4"/>
          <c:tx>
            <c:strRef>
              <c:f>'満足度(商品・サービス)'!$A$6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'満足度(商品・サービス)'!$B$1:$E$1</c:f>
              <c:strCache>
                <c:ptCount val="4"/>
                <c:pt idx="0">
                  <c:v>福井県</c:v>
                </c:pt>
                <c:pt idx="1">
                  <c:v>福井市・永平寺町</c:v>
                </c:pt>
                <c:pt idx="2">
                  <c:v>福井市</c:v>
                </c:pt>
                <c:pt idx="3">
                  <c:v>福井駅前 エリア</c:v>
                </c:pt>
              </c:strCache>
            </c:strRef>
          </c:cat>
          <c:val>
            <c:numRef>
              <c:f>'満足度(商品・サービス)'!$B$6:$E$6</c:f>
              <c:numCache>
                <c:formatCode>0.0%</c:formatCode>
                <c:ptCount val="4"/>
                <c:pt idx="0">
                  <c:v>2.5773195876288659E-3</c:v>
                </c:pt>
                <c:pt idx="1">
                  <c:v>0</c:v>
                </c:pt>
                <c:pt idx="2">
                  <c:v>0</c:v>
                </c:pt>
                <c:pt idx="3">
                  <c:v>0</c:v>
                </c:pt>
              </c:numCache>
            </c:numRef>
          </c:val>
          <c:extLst>
            <c:ext xmlns:c16="http://schemas.microsoft.com/office/drawing/2014/chart" uri="{C3380CC4-5D6E-409C-BE32-E72D297353CC}">
              <c16:uniqueId val="{00000004-DB89-40BC-89EF-CF0ECD41F54F}"/>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宿泊数!$AA$1</c:f>
          <c:strCache>
            <c:ptCount val="1"/>
            <c:pt idx="0">
              <c:v>平均宿泊回数（推移）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宿泊数!$G$4</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宿泊数!$H$4:$S$4</c:f>
              <c:numCache>
                <c:formatCode>0.0</c:formatCode>
                <c:ptCount val="12"/>
                <c:pt idx="0">
                  <c:v>0.93959731543624159</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ED-411A-94A5-AF0B0F873A57}"/>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宿泊数!$AE$1</c:f>
          <c:strCache>
            <c:ptCount val="1"/>
            <c:pt idx="0">
              <c:v>宿泊数（県内）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宿泊数!$A$3</c:f>
              <c:strCache>
                <c:ptCount val="1"/>
                <c:pt idx="0">
                  <c:v>福井県内には宿泊しない</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宿泊数!$B$2:$E$2</c:f>
              <c:strCache>
                <c:ptCount val="4"/>
                <c:pt idx="0">
                  <c:v>福井県</c:v>
                </c:pt>
                <c:pt idx="1">
                  <c:v>福井市・永平寺町</c:v>
                </c:pt>
                <c:pt idx="2">
                  <c:v>福井市</c:v>
                </c:pt>
                <c:pt idx="3">
                  <c:v>福井駅前 エリア</c:v>
                </c:pt>
              </c:strCache>
            </c:strRef>
          </c:cat>
          <c:val>
            <c:numRef>
              <c:f>宿泊数!$B$3:$E$3</c:f>
              <c:numCache>
                <c:formatCode>0.0%</c:formatCode>
                <c:ptCount val="4"/>
                <c:pt idx="0">
                  <c:v>0.4574742268041237</c:v>
                </c:pt>
                <c:pt idx="1">
                  <c:v>0.34899328859060402</c:v>
                </c:pt>
                <c:pt idx="2">
                  <c:v>0.34659090909090912</c:v>
                </c:pt>
                <c:pt idx="3">
                  <c:v>0.33333333333333331</c:v>
                </c:pt>
              </c:numCache>
            </c:numRef>
          </c:val>
          <c:extLst>
            <c:ext xmlns:c16="http://schemas.microsoft.com/office/drawing/2014/chart" uri="{C3380CC4-5D6E-409C-BE32-E72D297353CC}">
              <c16:uniqueId val="{00000000-4CAC-4CD7-AF7B-71EE6BDB8845}"/>
            </c:ext>
          </c:extLst>
        </c:ser>
        <c:ser>
          <c:idx val="1"/>
          <c:order val="1"/>
          <c:tx>
            <c:strRef>
              <c:f>宿泊数!$A$4</c:f>
              <c:strCache>
                <c:ptCount val="1"/>
                <c:pt idx="0">
                  <c:v>1泊</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宿泊数!$B$2:$E$2</c:f>
              <c:strCache>
                <c:ptCount val="4"/>
                <c:pt idx="0">
                  <c:v>福井県</c:v>
                </c:pt>
                <c:pt idx="1">
                  <c:v>福井市・永平寺町</c:v>
                </c:pt>
                <c:pt idx="2">
                  <c:v>福井市</c:v>
                </c:pt>
                <c:pt idx="3">
                  <c:v>福井駅前 エリア</c:v>
                </c:pt>
              </c:strCache>
            </c:strRef>
          </c:cat>
          <c:val>
            <c:numRef>
              <c:f>宿泊数!$B$4:$E$4</c:f>
              <c:numCache>
                <c:formatCode>0.0%</c:formatCode>
                <c:ptCount val="4"/>
                <c:pt idx="0">
                  <c:v>0.37564432989690721</c:v>
                </c:pt>
                <c:pt idx="1">
                  <c:v>0.44630872483221479</c:v>
                </c:pt>
                <c:pt idx="2">
                  <c:v>0.44318181818181818</c:v>
                </c:pt>
                <c:pt idx="3">
                  <c:v>0.5</c:v>
                </c:pt>
              </c:numCache>
            </c:numRef>
          </c:val>
          <c:extLst>
            <c:ext xmlns:c16="http://schemas.microsoft.com/office/drawing/2014/chart" uri="{C3380CC4-5D6E-409C-BE32-E72D297353CC}">
              <c16:uniqueId val="{00000001-4CAC-4CD7-AF7B-71EE6BDB8845}"/>
            </c:ext>
          </c:extLst>
        </c:ser>
        <c:ser>
          <c:idx val="2"/>
          <c:order val="2"/>
          <c:tx>
            <c:strRef>
              <c:f>宿泊数!$A$5</c:f>
              <c:strCache>
                <c:ptCount val="1"/>
                <c:pt idx="0">
                  <c:v>2泊</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宿泊数!$B$2:$E$2</c:f>
              <c:strCache>
                <c:ptCount val="4"/>
                <c:pt idx="0">
                  <c:v>福井県</c:v>
                </c:pt>
                <c:pt idx="1">
                  <c:v>福井市・永平寺町</c:v>
                </c:pt>
                <c:pt idx="2">
                  <c:v>福井市</c:v>
                </c:pt>
                <c:pt idx="3">
                  <c:v>福井駅前 エリア</c:v>
                </c:pt>
              </c:strCache>
            </c:strRef>
          </c:cat>
          <c:val>
            <c:numRef>
              <c:f>宿泊数!$B$5:$E$5</c:f>
              <c:numCache>
                <c:formatCode>0.0%</c:formatCode>
                <c:ptCount val="4"/>
                <c:pt idx="0">
                  <c:v>0.11082474226804123</c:v>
                </c:pt>
                <c:pt idx="1">
                  <c:v>0.15436241610738255</c:v>
                </c:pt>
                <c:pt idx="2">
                  <c:v>0.14772727272727273</c:v>
                </c:pt>
                <c:pt idx="3">
                  <c:v>0.11666666666666667</c:v>
                </c:pt>
              </c:numCache>
            </c:numRef>
          </c:val>
          <c:extLst>
            <c:ext xmlns:c16="http://schemas.microsoft.com/office/drawing/2014/chart" uri="{C3380CC4-5D6E-409C-BE32-E72D297353CC}">
              <c16:uniqueId val="{00000002-4CAC-4CD7-AF7B-71EE6BDB8845}"/>
            </c:ext>
          </c:extLst>
        </c:ser>
        <c:ser>
          <c:idx val="3"/>
          <c:order val="3"/>
          <c:tx>
            <c:strRef>
              <c:f>宿泊数!$A$6</c:f>
              <c:strCache>
                <c:ptCount val="1"/>
                <c:pt idx="0">
                  <c:v>3泊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宿泊数!$B$2:$E$2</c:f>
              <c:strCache>
                <c:ptCount val="4"/>
                <c:pt idx="0">
                  <c:v>福井県</c:v>
                </c:pt>
                <c:pt idx="1">
                  <c:v>福井市・永平寺町</c:v>
                </c:pt>
                <c:pt idx="2">
                  <c:v>福井市</c:v>
                </c:pt>
                <c:pt idx="3">
                  <c:v>福井駅前 エリア</c:v>
                </c:pt>
              </c:strCache>
            </c:strRef>
          </c:cat>
          <c:val>
            <c:numRef>
              <c:f>宿泊数!$B$6:$E$6</c:f>
              <c:numCache>
                <c:formatCode>0.0%</c:formatCode>
                <c:ptCount val="4"/>
                <c:pt idx="0">
                  <c:v>1.804123711340206E-2</c:v>
                </c:pt>
                <c:pt idx="1">
                  <c:v>1.6778523489932886E-2</c:v>
                </c:pt>
                <c:pt idx="2">
                  <c:v>1.7045454545454544E-2</c:v>
                </c:pt>
                <c:pt idx="3">
                  <c:v>0</c:v>
                </c:pt>
              </c:numCache>
            </c:numRef>
          </c:val>
          <c:extLst>
            <c:ext xmlns:c16="http://schemas.microsoft.com/office/drawing/2014/chart" uri="{C3380CC4-5D6E-409C-BE32-E72D297353CC}">
              <c16:uniqueId val="{00000003-4CAC-4CD7-AF7B-71EE6BDB884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宿泊数!$AE$1</c:f>
          <c:strCache>
            <c:ptCount val="1"/>
            <c:pt idx="0">
              <c:v>宿泊数（県内）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423284178140007"/>
          <c:y val="0.23086029871960537"/>
          <c:w val="0.76915708136723593"/>
          <c:h val="0.32711113245773371"/>
        </c:manualLayout>
      </c:layout>
      <c:barChart>
        <c:barDir val="bar"/>
        <c:grouping val="percentStacked"/>
        <c:varyColors val="0"/>
        <c:ser>
          <c:idx val="0"/>
          <c:order val="0"/>
          <c:tx>
            <c:strRef>
              <c:f>宿泊数!$A$3</c:f>
              <c:strCache>
                <c:ptCount val="1"/>
                <c:pt idx="0">
                  <c:v>福井県内には宿泊しない</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c:f>
              <c:strCache>
                <c:ptCount val="1"/>
                <c:pt idx="0">
                  <c:v>福井県</c:v>
                </c:pt>
              </c:strCache>
            </c:strRef>
          </c:cat>
          <c:val>
            <c:numRef>
              <c:f>宿泊数!$B$3</c:f>
              <c:numCache>
                <c:formatCode>0.0%</c:formatCode>
                <c:ptCount val="1"/>
                <c:pt idx="0">
                  <c:v>0.4574742268041237</c:v>
                </c:pt>
              </c:numCache>
            </c:numRef>
          </c:val>
          <c:extLst>
            <c:ext xmlns:c16="http://schemas.microsoft.com/office/drawing/2014/chart" uri="{C3380CC4-5D6E-409C-BE32-E72D297353CC}">
              <c16:uniqueId val="{00000000-4818-4A00-9168-1A09C46B2B2E}"/>
            </c:ext>
          </c:extLst>
        </c:ser>
        <c:ser>
          <c:idx val="1"/>
          <c:order val="1"/>
          <c:tx>
            <c:strRef>
              <c:f>宿泊数!$A$4</c:f>
              <c:strCache>
                <c:ptCount val="1"/>
                <c:pt idx="0">
                  <c:v>1泊</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c:f>
              <c:strCache>
                <c:ptCount val="1"/>
                <c:pt idx="0">
                  <c:v>福井県</c:v>
                </c:pt>
              </c:strCache>
            </c:strRef>
          </c:cat>
          <c:val>
            <c:numRef>
              <c:f>宿泊数!$B$4</c:f>
              <c:numCache>
                <c:formatCode>0.0%</c:formatCode>
                <c:ptCount val="1"/>
                <c:pt idx="0">
                  <c:v>0.37564432989690721</c:v>
                </c:pt>
              </c:numCache>
            </c:numRef>
          </c:val>
          <c:extLst>
            <c:ext xmlns:c16="http://schemas.microsoft.com/office/drawing/2014/chart" uri="{C3380CC4-5D6E-409C-BE32-E72D297353CC}">
              <c16:uniqueId val="{00000001-4818-4A00-9168-1A09C46B2B2E}"/>
            </c:ext>
          </c:extLst>
        </c:ser>
        <c:ser>
          <c:idx val="2"/>
          <c:order val="2"/>
          <c:tx>
            <c:strRef>
              <c:f>宿泊数!$A$5</c:f>
              <c:strCache>
                <c:ptCount val="1"/>
                <c:pt idx="0">
                  <c:v>2泊</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c:f>
              <c:strCache>
                <c:ptCount val="1"/>
                <c:pt idx="0">
                  <c:v>福井県</c:v>
                </c:pt>
              </c:strCache>
            </c:strRef>
          </c:cat>
          <c:val>
            <c:numRef>
              <c:f>宿泊数!$B$5</c:f>
              <c:numCache>
                <c:formatCode>0.0%</c:formatCode>
                <c:ptCount val="1"/>
                <c:pt idx="0">
                  <c:v>0.11082474226804123</c:v>
                </c:pt>
              </c:numCache>
            </c:numRef>
          </c:val>
          <c:extLst>
            <c:ext xmlns:c16="http://schemas.microsoft.com/office/drawing/2014/chart" uri="{C3380CC4-5D6E-409C-BE32-E72D297353CC}">
              <c16:uniqueId val="{00000002-4818-4A00-9168-1A09C46B2B2E}"/>
            </c:ext>
          </c:extLst>
        </c:ser>
        <c:ser>
          <c:idx val="3"/>
          <c:order val="3"/>
          <c:tx>
            <c:strRef>
              <c:f>宿泊数!$A$6</c:f>
              <c:strCache>
                <c:ptCount val="1"/>
                <c:pt idx="0">
                  <c:v>3泊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宿泊数!$B$2</c:f>
              <c:strCache>
                <c:ptCount val="1"/>
                <c:pt idx="0">
                  <c:v>福井県</c:v>
                </c:pt>
              </c:strCache>
            </c:strRef>
          </c:cat>
          <c:val>
            <c:numRef>
              <c:f>宿泊数!$B$6</c:f>
              <c:numCache>
                <c:formatCode>0.0%</c:formatCode>
                <c:ptCount val="1"/>
                <c:pt idx="0">
                  <c:v>1.804123711340206E-2</c:v>
                </c:pt>
              </c:numCache>
            </c:numRef>
          </c:val>
          <c:extLst>
            <c:ext xmlns:c16="http://schemas.microsoft.com/office/drawing/2014/chart" uri="{C3380CC4-5D6E-409C-BE32-E72D297353CC}">
              <c16:uniqueId val="{00000003-4818-4A00-9168-1A09C46B2B2E}"/>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宿泊数!$AE$1</c:f>
          <c:strCache>
            <c:ptCount val="1"/>
            <c:pt idx="0">
              <c:v>宿泊数（県内）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383449165002956"/>
          <c:y val="0.23086029871960537"/>
          <c:w val="0.76963061498663377"/>
          <c:h val="0.32043355704756366"/>
        </c:manualLayout>
      </c:layout>
      <c:barChart>
        <c:barDir val="bar"/>
        <c:grouping val="percentStacked"/>
        <c:varyColors val="0"/>
        <c:ser>
          <c:idx val="0"/>
          <c:order val="0"/>
          <c:tx>
            <c:strRef>
              <c:f>宿泊数!$A$3</c:f>
              <c:strCache>
                <c:ptCount val="1"/>
                <c:pt idx="0">
                  <c:v>福井県内には宿泊しない</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宿泊数!$C$2</c:f>
              <c:strCache>
                <c:ptCount val="1"/>
                <c:pt idx="0">
                  <c:v>福井市・永平寺町</c:v>
                </c:pt>
              </c:strCache>
            </c:strRef>
          </c:cat>
          <c:val>
            <c:numRef>
              <c:f>宿泊数!$C$3</c:f>
              <c:numCache>
                <c:formatCode>0.0%</c:formatCode>
                <c:ptCount val="1"/>
                <c:pt idx="0">
                  <c:v>0.34899328859060402</c:v>
                </c:pt>
              </c:numCache>
            </c:numRef>
          </c:val>
          <c:extLst>
            <c:ext xmlns:c16="http://schemas.microsoft.com/office/drawing/2014/chart" uri="{C3380CC4-5D6E-409C-BE32-E72D297353CC}">
              <c16:uniqueId val="{00000000-7FF2-44AA-9C8E-BFB47205CFC9}"/>
            </c:ext>
          </c:extLst>
        </c:ser>
        <c:ser>
          <c:idx val="1"/>
          <c:order val="1"/>
          <c:tx>
            <c:strRef>
              <c:f>宿泊数!$A$4</c:f>
              <c:strCache>
                <c:ptCount val="1"/>
                <c:pt idx="0">
                  <c:v>1泊</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宿泊数!$C$2</c:f>
              <c:strCache>
                <c:ptCount val="1"/>
                <c:pt idx="0">
                  <c:v>福井市・永平寺町</c:v>
                </c:pt>
              </c:strCache>
            </c:strRef>
          </c:cat>
          <c:val>
            <c:numRef>
              <c:f>宿泊数!$C$4</c:f>
              <c:numCache>
                <c:formatCode>0.0%</c:formatCode>
                <c:ptCount val="1"/>
                <c:pt idx="0">
                  <c:v>0.44630872483221479</c:v>
                </c:pt>
              </c:numCache>
            </c:numRef>
          </c:val>
          <c:extLst>
            <c:ext xmlns:c16="http://schemas.microsoft.com/office/drawing/2014/chart" uri="{C3380CC4-5D6E-409C-BE32-E72D297353CC}">
              <c16:uniqueId val="{00000001-7FF2-44AA-9C8E-BFB47205CFC9}"/>
            </c:ext>
          </c:extLst>
        </c:ser>
        <c:ser>
          <c:idx val="2"/>
          <c:order val="2"/>
          <c:tx>
            <c:strRef>
              <c:f>宿泊数!$A$5</c:f>
              <c:strCache>
                <c:ptCount val="1"/>
                <c:pt idx="0">
                  <c:v>2泊</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宿泊数!$C$2</c:f>
              <c:strCache>
                <c:ptCount val="1"/>
                <c:pt idx="0">
                  <c:v>福井市・永平寺町</c:v>
                </c:pt>
              </c:strCache>
            </c:strRef>
          </c:cat>
          <c:val>
            <c:numRef>
              <c:f>宿泊数!$C$5</c:f>
              <c:numCache>
                <c:formatCode>0.0%</c:formatCode>
                <c:ptCount val="1"/>
                <c:pt idx="0">
                  <c:v>0.15436241610738255</c:v>
                </c:pt>
              </c:numCache>
            </c:numRef>
          </c:val>
          <c:extLst>
            <c:ext xmlns:c16="http://schemas.microsoft.com/office/drawing/2014/chart" uri="{C3380CC4-5D6E-409C-BE32-E72D297353CC}">
              <c16:uniqueId val="{00000002-7FF2-44AA-9C8E-BFB47205CFC9}"/>
            </c:ext>
          </c:extLst>
        </c:ser>
        <c:ser>
          <c:idx val="3"/>
          <c:order val="3"/>
          <c:tx>
            <c:strRef>
              <c:f>宿泊数!$A$6</c:f>
              <c:strCache>
                <c:ptCount val="1"/>
                <c:pt idx="0">
                  <c:v>3泊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宿泊数!$C$2</c:f>
              <c:strCache>
                <c:ptCount val="1"/>
                <c:pt idx="0">
                  <c:v>福井市・永平寺町</c:v>
                </c:pt>
              </c:strCache>
            </c:strRef>
          </c:cat>
          <c:val>
            <c:numRef>
              <c:f>宿泊数!$C$6</c:f>
              <c:numCache>
                <c:formatCode>0.0%</c:formatCode>
                <c:ptCount val="1"/>
                <c:pt idx="0">
                  <c:v>1.6778523489932886E-2</c:v>
                </c:pt>
              </c:numCache>
            </c:numRef>
          </c:val>
          <c:extLst>
            <c:ext xmlns:c16="http://schemas.microsoft.com/office/drawing/2014/chart" uri="{C3380CC4-5D6E-409C-BE32-E72D297353CC}">
              <c16:uniqueId val="{00000003-7FF2-44AA-9C8E-BFB47205CFC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39812094816688431"/>
          <c:h val="0.1057612598425196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宿泊数!$AA$1</c:f>
          <c:strCache>
            <c:ptCount val="1"/>
            <c:pt idx="0">
              <c:v>平均宿泊回数（推移）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宿泊数!$G$5</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宿泊数!$H$5:$S$5</c:f>
              <c:numCache>
                <c:formatCode>0.0</c:formatCode>
                <c:ptCount val="12"/>
                <c:pt idx="0">
                  <c:v>0.97159090909090906</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98-4171-AE1B-FFEB979C205E}"/>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宿泊数!$AA$1</c:f>
          <c:strCache>
            <c:ptCount val="1"/>
            <c:pt idx="0">
              <c:v>平均宿泊回数（推移）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宿泊数!$G$6</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宿泊数!$H$6:$S$6</c:f>
              <c:numCache>
                <c:formatCode>0.0</c:formatCode>
                <c:ptCount val="12"/>
                <c:pt idx="0">
                  <c:v>0.93333333333333335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4A-485B-ACEF-9F56359BDA51}"/>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宿泊数!$AE$1</c:f>
          <c:strCache>
            <c:ptCount val="1"/>
            <c:pt idx="0">
              <c:v>宿泊数（県内）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423284178140007"/>
          <c:y val="0.23086029871960537"/>
          <c:w val="0.76915708136723593"/>
          <c:h val="0.32711113245773371"/>
        </c:manualLayout>
      </c:layout>
      <c:barChart>
        <c:barDir val="bar"/>
        <c:grouping val="percentStacked"/>
        <c:varyColors val="0"/>
        <c:ser>
          <c:idx val="0"/>
          <c:order val="0"/>
          <c:tx>
            <c:strRef>
              <c:f>宿泊数!$A$3</c:f>
              <c:strCache>
                <c:ptCount val="1"/>
                <c:pt idx="0">
                  <c:v>福井県内には宿泊しない</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宿泊数!$D$2</c:f>
              <c:strCache>
                <c:ptCount val="1"/>
                <c:pt idx="0">
                  <c:v>福井市</c:v>
                </c:pt>
              </c:strCache>
            </c:strRef>
          </c:cat>
          <c:val>
            <c:numRef>
              <c:f>宿泊数!$D$3</c:f>
              <c:numCache>
                <c:formatCode>0.0%</c:formatCode>
                <c:ptCount val="1"/>
                <c:pt idx="0">
                  <c:v>0.34659090909090912</c:v>
                </c:pt>
              </c:numCache>
            </c:numRef>
          </c:val>
          <c:extLst>
            <c:ext xmlns:c16="http://schemas.microsoft.com/office/drawing/2014/chart" uri="{C3380CC4-5D6E-409C-BE32-E72D297353CC}">
              <c16:uniqueId val="{00000000-3B7E-482F-B065-025DFFE2B7FE}"/>
            </c:ext>
          </c:extLst>
        </c:ser>
        <c:ser>
          <c:idx val="1"/>
          <c:order val="1"/>
          <c:tx>
            <c:strRef>
              <c:f>宿泊数!$A$4</c:f>
              <c:strCache>
                <c:ptCount val="1"/>
                <c:pt idx="0">
                  <c:v>1泊</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宿泊数!$D$2</c:f>
              <c:strCache>
                <c:ptCount val="1"/>
                <c:pt idx="0">
                  <c:v>福井市</c:v>
                </c:pt>
              </c:strCache>
            </c:strRef>
          </c:cat>
          <c:val>
            <c:numRef>
              <c:f>宿泊数!$D$4</c:f>
              <c:numCache>
                <c:formatCode>0.0%</c:formatCode>
                <c:ptCount val="1"/>
                <c:pt idx="0">
                  <c:v>0.44318181818181818</c:v>
                </c:pt>
              </c:numCache>
            </c:numRef>
          </c:val>
          <c:extLst>
            <c:ext xmlns:c16="http://schemas.microsoft.com/office/drawing/2014/chart" uri="{C3380CC4-5D6E-409C-BE32-E72D297353CC}">
              <c16:uniqueId val="{00000001-3B7E-482F-B065-025DFFE2B7FE}"/>
            </c:ext>
          </c:extLst>
        </c:ser>
        <c:ser>
          <c:idx val="2"/>
          <c:order val="2"/>
          <c:tx>
            <c:strRef>
              <c:f>宿泊数!$A$5</c:f>
              <c:strCache>
                <c:ptCount val="1"/>
                <c:pt idx="0">
                  <c:v>2泊</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宿泊数!$D$2</c:f>
              <c:strCache>
                <c:ptCount val="1"/>
                <c:pt idx="0">
                  <c:v>福井市</c:v>
                </c:pt>
              </c:strCache>
            </c:strRef>
          </c:cat>
          <c:val>
            <c:numRef>
              <c:f>宿泊数!$D$5</c:f>
              <c:numCache>
                <c:formatCode>0.0%</c:formatCode>
                <c:ptCount val="1"/>
                <c:pt idx="0">
                  <c:v>0.14772727272727273</c:v>
                </c:pt>
              </c:numCache>
            </c:numRef>
          </c:val>
          <c:extLst>
            <c:ext xmlns:c16="http://schemas.microsoft.com/office/drawing/2014/chart" uri="{C3380CC4-5D6E-409C-BE32-E72D297353CC}">
              <c16:uniqueId val="{00000002-3B7E-482F-B065-025DFFE2B7FE}"/>
            </c:ext>
          </c:extLst>
        </c:ser>
        <c:ser>
          <c:idx val="3"/>
          <c:order val="3"/>
          <c:tx>
            <c:strRef>
              <c:f>宿泊数!$A$6</c:f>
              <c:strCache>
                <c:ptCount val="1"/>
                <c:pt idx="0">
                  <c:v>3泊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宿泊数!$D$2</c:f>
              <c:strCache>
                <c:ptCount val="1"/>
                <c:pt idx="0">
                  <c:v>福井市</c:v>
                </c:pt>
              </c:strCache>
            </c:strRef>
          </c:cat>
          <c:val>
            <c:numRef>
              <c:f>宿泊数!$D$6</c:f>
              <c:numCache>
                <c:formatCode>0.0%</c:formatCode>
                <c:ptCount val="1"/>
                <c:pt idx="0">
                  <c:v>1.7045454545454544E-2</c:v>
                </c:pt>
              </c:numCache>
            </c:numRef>
          </c:val>
          <c:extLst>
            <c:ext xmlns:c16="http://schemas.microsoft.com/office/drawing/2014/chart" uri="{C3380CC4-5D6E-409C-BE32-E72D297353CC}">
              <c16:uniqueId val="{00000003-3B7E-482F-B065-025DFFE2B7FE}"/>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宿泊数!$AE$1</c:f>
          <c:strCache>
            <c:ptCount val="1"/>
            <c:pt idx="0">
              <c:v>宿泊数（県内）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383449165002956"/>
          <c:y val="0.23086029871960537"/>
          <c:w val="0.76963061498663377"/>
          <c:h val="0.32043355704756366"/>
        </c:manualLayout>
      </c:layout>
      <c:barChart>
        <c:barDir val="bar"/>
        <c:grouping val="percentStacked"/>
        <c:varyColors val="0"/>
        <c:ser>
          <c:idx val="0"/>
          <c:order val="0"/>
          <c:tx>
            <c:strRef>
              <c:f>宿泊数!$A$3</c:f>
              <c:strCache>
                <c:ptCount val="1"/>
                <c:pt idx="0">
                  <c:v>福井県内には宿泊しない</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宿泊数!$E$2</c:f>
              <c:strCache>
                <c:ptCount val="1"/>
                <c:pt idx="0">
                  <c:v>福井駅前 エリア</c:v>
                </c:pt>
              </c:strCache>
            </c:strRef>
          </c:cat>
          <c:val>
            <c:numRef>
              <c:f>宿泊数!$E$3</c:f>
              <c:numCache>
                <c:formatCode>0.0%</c:formatCode>
                <c:ptCount val="1"/>
                <c:pt idx="0">
                  <c:v>0.33333333333333331</c:v>
                </c:pt>
              </c:numCache>
            </c:numRef>
          </c:val>
          <c:extLst>
            <c:ext xmlns:c16="http://schemas.microsoft.com/office/drawing/2014/chart" uri="{C3380CC4-5D6E-409C-BE32-E72D297353CC}">
              <c16:uniqueId val="{00000000-4F35-414B-ADFC-32B06278C6CD}"/>
            </c:ext>
          </c:extLst>
        </c:ser>
        <c:ser>
          <c:idx val="1"/>
          <c:order val="1"/>
          <c:tx>
            <c:strRef>
              <c:f>宿泊数!$A$4</c:f>
              <c:strCache>
                <c:ptCount val="1"/>
                <c:pt idx="0">
                  <c:v>1泊</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宿泊数!$E$2</c:f>
              <c:strCache>
                <c:ptCount val="1"/>
                <c:pt idx="0">
                  <c:v>福井駅前 エリア</c:v>
                </c:pt>
              </c:strCache>
            </c:strRef>
          </c:cat>
          <c:val>
            <c:numRef>
              <c:f>宿泊数!$E$4</c:f>
              <c:numCache>
                <c:formatCode>0.0%</c:formatCode>
                <c:ptCount val="1"/>
                <c:pt idx="0">
                  <c:v>0.5</c:v>
                </c:pt>
              </c:numCache>
            </c:numRef>
          </c:val>
          <c:extLst>
            <c:ext xmlns:c16="http://schemas.microsoft.com/office/drawing/2014/chart" uri="{C3380CC4-5D6E-409C-BE32-E72D297353CC}">
              <c16:uniqueId val="{00000001-4F35-414B-ADFC-32B06278C6CD}"/>
            </c:ext>
          </c:extLst>
        </c:ser>
        <c:ser>
          <c:idx val="2"/>
          <c:order val="2"/>
          <c:tx>
            <c:strRef>
              <c:f>宿泊数!$A$5</c:f>
              <c:strCache>
                <c:ptCount val="1"/>
                <c:pt idx="0">
                  <c:v>2泊</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宿泊数!$E$2</c:f>
              <c:strCache>
                <c:ptCount val="1"/>
                <c:pt idx="0">
                  <c:v>福井駅前 エリア</c:v>
                </c:pt>
              </c:strCache>
            </c:strRef>
          </c:cat>
          <c:val>
            <c:numRef>
              <c:f>宿泊数!$E$5</c:f>
              <c:numCache>
                <c:formatCode>0.0%</c:formatCode>
                <c:ptCount val="1"/>
                <c:pt idx="0">
                  <c:v>0.11666666666666667</c:v>
                </c:pt>
              </c:numCache>
            </c:numRef>
          </c:val>
          <c:extLst>
            <c:ext xmlns:c16="http://schemas.microsoft.com/office/drawing/2014/chart" uri="{C3380CC4-5D6E-409C-BE32-E72D297353CC}">
              <c16:uniqueId val="{00000002-4F35-414B-ADFC-32B06278C6CD}"/>
            </c:ext>
          </c:extLst>
        </c:ser>
        <c:ser>
          <c:idx val="3"/>
          <c:order val="3"/>
          <c:tx>
            <c:strRef>
              <c:f>宿泊数!$A$6</c:f>
              <c:strCache>
                <c:ptCount val="1"/>
                <c:pt idx="0">
                  <c:v>3泊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宿泊数!$E$2</c:f>
              <c:strCache>
                <c:ptCount val="1"/>
                <c:pt idx="0">
                  <c:v>福井駅前 エリア</c:v>
                </c:pt>
              </c:strCache>
            </c:strRef>
          </c:cat>
          <c:val>
            <c:numRef>
              <c:f>宿泊数!$E$6</c:f>
              <c:numCache>
                <c:formatCode>0.0%</c:formatCode>
                <c:ptCount val="1"/>
                <c:pt idx="0">
                  <c:v>0</c:v>
                </c:pt>
              </c:numCache>
            </c:numRef>
          </c:val>
          <c:extLst>
            <c:ext xmlns:c16="http://schemas.microsoft.com/office/drawing/2014/chart" uri="{C3380CC4-5D6E-409C-BE32-E72D297353CC}">
              <c16:uniqueId val="{00000003-4F35-414B-ADFC-32B06278C6CD}"/>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39812094816688431"/>
          <c:h val="0.1057612598425196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宿泊数!$C$2</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C17C-425E-B9FB-99E7E073478B}"/>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C17C-425E-B9FB-99E7E073478B}"/>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C17C-425E-B9FB-99E7E073478B}"/>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C17C-425E-B9FB-99E7E073478B}"/>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宿泊数!$A$3:$A$6</c:f>
              <c:strCache>
                <c:ptCount val="4"/>
                <c:pt idx="0">
                  <c:v>福井県内には宿泊しない</c:v>
                </c:pt>
                <c:pt idx="1">
                  <c:v>1泊</c:v>
                </c:pt>
                <c:pt idx="2">
                  <c:v>2泊</c:v>
                </c:pt>
                <c:pt idx="3">
                  <c:v>3泊</c:v>
                </c:pt>
              </c:strCache>
            </c:strRef>
          </c:cat>
          <c:val>
            <c:numRef>
              <c:f>宿泊数!$C$3:$C$6</c:f>
              <c:numCache>
                <c:formatCode>0.0%</c:formatCode>
                <c:ptCount val="4"/>
                <c:pt idx="0">
                  <c:v>0.34899328859060402</c:v>
                </c:pt>
                <c:pt idx="1">
                  <c:v>0.44630872483221479</c:v>
                </c:pt>
                <c:pt idx="2">
                  <c:v>0.15436241610738255</c:v>
                </c:pt>
                <c:pt idx="3">
                  <c:v>1.6778523489932886E-2</c:v>
                </c:pt>
              </c:numCache>
            </c:numRef>
          </c:val>
          <c:extLst>
            <c:ext xmlns:c16="http://schemas.microsoft.com/office/drawing/2014/chart" uri="{C3380CC4-5D6E-409C-BE32-E72D297353CC}">
              <c16:uniqueId val="{00000008-C17C-425E-B9FB-99E7E073478B}"/>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宿泊数!$C$10</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3AC5-4EFF-B998-C518A8E0FFDB}"/>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3AC5-4EFF-B998-C518A8E0FFDB}"/>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3AC5-4EFF-B998-C518A8E0FFDB}"/>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3AC5-4EFF-B998-C518A8E0FFDB}"/>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宿泊数!$A$11:$A$14</c:f>
              <c:strCache>
                <c:ptCount val="4"/>
                <c:pt idx="0">
                  <c:v>福井県内には宿泊しない</c:v>
                </c:pt>
                <c:pt idx="1">
                  <c:v>1泊</c:v>
                </c:pt>
                <c:pt idx="2">
                  <c:v>2泊</c:v>
                </c:pt>
                <c:pt idx="3">
                  <c:v>3泊</c:v>
                </c:pt>
              </c:strCache>
            </c:strRef>
          </c:cat>
          <c:val>
            <c:numRef>
              <c:f>宿泊数!$C$11:$C$14</c:f>
              <c:numCache>
                <c:formatCode>0.0%</c:formatCode>
                <c:ptCount val="4"/>
                <c:pt idx="0">
                  <c:v>0.74137931034482762</c:v>
                </c:pt>
                <c:pt idx="1">
                  <c:v>0.20689655172413793</c:v>
                </c:pt>
                <c:pt idx="2">
                  <c:v>0</c:v>
                </c:pt>
                <c:pt idx="3">
                  <c:v>0</c:v>
                </c:pt>
              </c:numCache>
            </c:numRef>
          </c:val>
          <c:extLst>
            <c:ext xmlns:c16="http://schemas.microsoft.com/office/drawing/2014/chart" uri="{C3380CC4-5D6E-409C-BE32-E72D297353CC}">
              <c16:uniqueId val="{00000008-3AC5-4EFF-B998-C518A8E0FFDB}"/>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'満足度(商品・サービス)'!$AE$1</c:f>
          <c:strCache>
            <c:ptCount val="1"/>
            <c:pt idx="0">
              <c:v>満足度(商品・サービス)</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'満足度(商品・サービス)'!$A$2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c:f>
              <c:strCache>
                <c:ptCount val="1"/>
                <c:pt idx="0">
                  <c:v>福井県</c:v>
                </c:pt>
              </c:strCache>
            </c:strRef>
          </c:cat>
          <c:val>
            <c:numRef>
              <c:f>'満足度(商品・サービス)'!$B$2</c:f>
              <c:numCache>
                <c:formatCode>0.0%</c:formatCode>
                <c:ptCount val="1"/>
                <c:pt idx="0">
                  <c:v>0.38466494845360827</c:v>
                </c:pt>
              </c:numCache>
            </c:numRef>
          </c:val>
          <c:extLst>
            <c:ext xmlns:c16="http://schemas.microsoft.com/office/drawing/2014/chart" uri="{C3380CC4-5D6E-409C-BE32-E72D297353CC}">
              <c16:uniqueId val="{00000000-2BF1-4FD6-A357-A8E1CB45C075}"/>
            </c:ext>
          </c:extLst>
        </c:ser>
        <c:ser>
          <c:idx val="1"/>
          <c:order val="1"/>
          <c:tx>
            <c:strRef>
              <c:f>'満足度(商品・サービス)'!$A$3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c:f>
              <c:strCache>
                <c:ptCount val="1"/>
                <c:pt idx="0">
                  <c:v>福井県</c:v>
                </c:pt>
              </c:strCache>
            </c:strRef>
          </c:cat>
          <c:val>
            <c:numRef>
              <c:f>'満足度(商品・サービス)'!$B$3</c:f>
              <c:numCache>
                <c:formatCode>0.0%</c:formatCode>
                <c:ptCount val="1"/>
                <c:pt idx="0">
                  <c:v>0.49484536082474229</c:v>
                </c:pt>
              </c:numCache>
            </c:numRef>
          </c:val>
          <c:extLst>
            <c:ext xmlns:c16="http://schemas.microsoft.com/office/drawing/2014/chart" uri="{C3380CC4-5D6E-409C-BE32-E72D297353CC}">
              <c16:uniqueId val="{00000001-2BF1-4FD6-A357-A8E1CB45C075}"/>
            </c:ext>
          </c:extLst>
        </c:ser>
        <c:ser>
          <c:idx val="2"/>
          <c:order val="2"/>
          <c:tx>
            <c:strRef>
              <c:f>'満足度(商品・サービス)'!$A$4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c:f>
              <c:strCache>
                <c:ptCount val="1"/>
                <c:pt idx="0">
                  <c:v>福井県</c:v>
                </c:pt>
              </c:strCache>
            </c:strRef>
          </c:cat>
          <c:val>
            <c:numRef>
              <c:f>'満足度(商品・サービス)'!$B$4</c:f>
              <c:numCache>
                <c:formatCode>0.0%</c:formatCode>
                <c:ptCount val="1"/>
                <c:pt idx="0">
                  <c:v>0.10760309278350516</c:v>
                </c:pt>
              </c:numCache>
            </c:numRef>
          </c:val>
          <c:extLst>
            <c:ext xmlns:c16="http://schemas.microsoft.com/office/drawing/2014/chart" uri="{C3380CC4-5D6E-409C-BE32-E72D297353CC}">
              <c16:uniqueId val="{00000002-2BF1-4FD6-A357-A8E1CB45C075}"/>
            </c:ext>
          </c:extLst>
        </c:ser>
        <c:ser>
          <c:idx val="3"/>
          <c:order val="3"/>
          <c:tx>
            <c:strRef>
              <c:f>'満足度(商品・サービス)'!$A$5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c:f>
              <c:strCache>
                <c:ptCount val="1"/>
                <c:pt idx="0">
                  <c:v>福井県</c:v>
                </c:pt>
              </c:strCache>
            </c:strRef>
          </c:cat>
          <c:val>
            <c:numRef>
              <c:f>'満足度(商品・サービス)'!$B$5</c:f>
              <c:numCache>
                <c:formatCode>0.0%</c:formatCode>
                <c:ptCount val="1"/>
                <c:pt idx="0">
                  <c:v>1.0309278350515464E-2</c:v>
                </c:pt>
              </c:numCache>
            </c:numRef>
          </c:val>
          <c:extLst>
            <c:ext xmlns:c16="http://schemas.microsoft.com/office/drawing/2014/chart" uri="{C3380CC4-5D6E-409C-BE32-E72D297353CC}">
              <c16:uniqueId val="{00000003-2BF1-4FD6-A357-A8E1CB45C075}"/>
            </c:ext>
          </c:extLst>
        </c:ser>
        <c:ser>
          <c:idx val="4"/>
          <c:order val="4"/>
          <c:tx>
            <c:strRef>
              <c:f>'満足度(商品・サービス)'!$A$6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'満足度(商品・サービス)'!$B$1</c:f>
              <c:strCache>
                <c:ptCount val="1"/>
                <c:pt idx="0">
                  <c:v>福井県</c:v>
                </c:pt>
              </c:strCache>
            </c:strRef>
          </c:cat>
          <c:val>
            <c:numRef>
              <c:f>'満足度(商品・サービス)'!$B$6</c:f>
              <c:numCache>
                <c:formatCode>0.0%</c:formatCode>
                <c:ptCount val="1"/>
                <c:pt idx="0">
                  <c:v>2.5773195876288659E-3</c:v>
                </c:pt>
              </c:numCache>
            </c:numRef>
          </c:val>
          <c:extLst>
            <c:ext xmlns:c16="http://schemas.microsoft.com/office/drawing/2014/chart" uri="{C3380CC4-5D6E-409C-BE32-E72D297353CC}">
              <c16:uniqueId val="{00000004-2BF1-4FD6-A357-A8E1CB45C07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宿泊数!$C$18</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2CFF-4632-8B16-F8D08E29CF5F}"/>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2CFF-4632-8B16-F8D08E29CF5F}"/>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2CFF-4632-8B16-F8D08E29CF5F}"/>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2CFF-4632-8B16-F8D08E29CF5F}"/>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宿泊数!$A$19:$A$22</c:f>
              <c:strCache>
                <c:ptCount val="4"/>
                <c:pt idx="0">
                  <c:v>福井県内には宿泊しない</c:v>
                </c:pt>
                <c:pt idx="1">
                  <c:v>1泊</c:v>
                </c:pt>
                <c:pt idx="2">
                  <c:v>2泊</c:v>
                </c:pt>
                <c:pt idx="3">
                  <c:v>3泊</c:v>
                </c:pt>
              </c:strCache>
            </c:strRef>
          </c:cat>
          <c:val>
            <c:numRef>
              <c:f>宿泊数!$C$19:$C$22</c:f>
              <c:numCache>
                <c:formatCode>0.0%</c:formatCode>
                <c:ptCount val="4"/>
                <c:pt idx="0">
                  <c:v>0.25416666666666665</c:v>
                </c:pt>
                <c:pt idx="1">
                  <c:v>0.50416666666666665</c:v>
                </c:pt>
                <c:pt idx="2">
                  <c:v>0.19166666666666668</c:v>
                </c:pt>
                <c:pt idx="3">
                  <c:v>2.0833333333333332E-2</c:v>
                </c:pt>
              </c:numCache>
            </c:numRef>
          </c:val>
          <c:extLst>
            <c:ext xmlns:c16="http://schemas.microsoft.com/office/drawing/2014/chart" uri="{C3380CC4-5D6E-409C-BE32-E72D297353CC}">
              <c16:uniqueId val="{00000008-2CFF-4632-8B16-F8D08E29CF5F}"/>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宿泊数!$B$2</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CB65-47AD-A4B4-0FE861349D48}"/>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CB65-47AD-A4B4-0FE861349D48}"/>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CB65-47AD-A4B4-0FE861349D48}"/>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CB65-47AD-A4B4-0FE861349D48}"/>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宿泊数!$A$3:$A$6</c:f>
              <c:strCache>
                <c:ptCount val="4"/>
                <c:pt idx="0">
                  <c:v>福井県内には宿泊しない</c:v>
                </c:pt>
                <c:pt idx="1">
                  <c:v>1泊</c:v>
                </c:pt>
                <c:pt idx="2">
                  <c:v>2泊</c:v>
                </c:pt>
                <c:pt idx="3">
                  <c:v>3泊</c:v>
                </c:pt>
              </c:strCache>
            </c:strRef>
          </c:cat>
          <c:val>
            <c:numRef>
              <c:f>宿泊数!$B$3:$B$6</c:f>
              <c:numCache>
                <c:formatCode>0.0%</c:formatCode>
                <c:ptCount val="4"/>
                <c:pt idx="0">
                  <c:v>0.4574742268041237</c:v>
                </c:pt>
                <c:pt idx="1">
                  <c:v>0.37564432989690721</c:v>
                </c:pt>
                <c:pt idx="2">
                  <c:v>0.11082474226804123</c:v>
                </c:pt>
                <c:pt idx="3">
                  <c:v>1.804123711340206E-2</c:v>
                </c:pt>
              </c:numCache>
            </c:numRef>
          </c:val>
          <c:extLst>
            <c:ext xmlns:c16="http://schemas.microsoft.com/office/drawing/2014/chart" uri="{C3380CC4-5D6E-409C-BE32-E72D297353CC}">
              <c16:uniqueId val="{00000008-CB65-47AD-A4B4-0FE861349D48}"/>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宿泊数!$B$10</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B620-4DB0-96E5-90AA879F899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B620-4DB0-96E5-90AA879F899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B620-4DB0-96E5-90AA879F899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B620-4DB0-96E5-90AA879F899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宿泊数!$A$11:$A$14</c:f>
              <c:strCache>
                <c:ptCount val="4"/>
                <c:pt idx="0">
                  <c:v>福井県内には宿泊しない</c:v>
                </c:pt>
                <c:pt idx="1">
                  <c:v>1泊</c:v>
                </c:pt>
                <c:pt idx="2">
                  <c:v>2泊</c:v>
                </c:pt>
                <c:pt idx="3">
                  <c:v>3泊</c:v>
                </c:pt>
              </c:strCache>
            </c:strRef>
          </c:cat>
          <c:val>
            <c:numRef>
              <c:f>宿泊数!$B$11:$B$14</c:f>
              <c:numCache>
                <c:formatCode>0.0%</c:formatCode>
                <c:ptCount val="4"/>
                <c:pt idx="0">
                  <c:v>0.79577464788732399</c:v>
                </c:pt>
                <c:pt idx="1">
                  <c:v>0.16431924882629109</c:v>
                </c:pt>
                <c:pt idx="2">
                  <c:v>0</c:v>
                </c:pt>
                <c:pt idx="3">
                  <c:v>0</c:v>
                </c:pt>
              </c:numCache>
            </c:numRef>
          </c:val>
          <c:extLst>
            <c:ext xmlns:c16="http://schemas.microsoft.com/office/drawing/2014/chart" uri="{C3380CC4-5D6E-409C-BE32-E72D297353CC}">
              <c16:uniqueId val="{00000008-B620-4DB0-96E5-90AA879F899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宿泊数!$B$18</c:f>
              <c:strCache>
                <c:ptCount val="1"/>
                <c:pt idx="0">
                  <c:v>福井県</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DEAA-4762-AEC4-A9720B538DAD}"/>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DEAA-4762-AEC4-A9720B538DAD}"/>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DEAA-4762-AEC4-A9720B538DAD}"/>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DEAA-4762-AEC4-A9720B538DAD}"/>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宿泊数!$A$19:$A$22</c:f>
              <c:strCache>
                <c:ptCount val="4"/>
                <c:pt idx="0">
                  <c:v>福井県内には宿泊しない</c:v>
                </c:pt>
                <c:pt idx="1">
                  <c:v>1泊</c:v>
                </c:pt>
                <c:pt idx="2">
                  <c:v>2泊</c:v>
                </c:pt>
                <c:pt idx="3">
                  <c:v>3泊</c:v>
                </c:pt>
              </c:strCache>
            </c:strRef>
          </c:cat>
          <c:val>
            <c:numRef>
              <c:f>宿泊数!$B$19:$B$22</c:f>
              <c:numCache>
                <c:formatCode>0.0%</c:formatCode>
                <c:ptCount val="4"/>
                <c:pt idx="0">
                  <c:v>0.32948490230905864</c:v>
                </c:pt>
                <c:pt idx="1">
                  <c:v>0.45559502664298401</c:v>
                </c:pt>
                <c:pt idx="2">
                  <c:v>0.15275310834813499</c:v>
                </c:pt>
                <c:pt idx="3">
                  <c:v>2.4866785079928951E-2</c:v>
                </c:pt>
              </c:numCache>
            </c:numRef>
          </c:val>
          <c:extLst>
            <c:ext xmlns:c16="http://schemas.microsoft.com/office/drawing/2014/chart" uri="{C3380CC4-5D6E-409C-BE32-E72D297353CC}">
              <c16:uniqueId val="{00000008-DEAA-4762-AEC4-A9720B538DAD}"/>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宿泊数!$E$2</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D5B6-4B7A-A956-981B164EDDBD}"/>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D5B6-4B7A-A956-981B164EDDBD}"/>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D5B6-4B7A-A956-981B164EDDBD}"/>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D5B6-4B7A-A956-981B164EDDBD}"/>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宿泊数!$A$3:$A$6</c:f>
              <c:strCache>
                <c:ptCount val="4"/>
                <c:pt idx="0">
                  <c:v>福井県内には宿泊しない</c:v>
                </c:pt>
                <c:pt idx="1">
                  <c:v>1泊</c:v>
                </c:pt>
                <c:pt idx="2">
                  <c:v>2泊</c:v>
                </c:pt>
                <c:pt idx="3">
                  <c:v>3泊</c:v>
                </c:pt>
              </c:strCache>
            </c:strRef>
          </c:cat>
          <c:val>
            <c:numRef>
              <c:f>宿泊数!$E$3:$E$6</c:f>
              <c:numCache>
                <c:formatCode>0.0%</c:formatCode>
                <c:ptCount val="4"/>
                <c:pt idx="0">
                  <c:v>0.33333333333333331</c:v>
                </c:pt>
                <c:pt idx="1">
                  <c:v>0.5</c:v>
                </c:pt>
                <c:pt idx="2">
                  <c:v>0.11666666666666667</c:v>
                </c:pt>
                <c:pt idx="3">
                  <c:v>0</c:v>
                </c:pt>
              </c:numCache>
            </c:numRef>
          </c:val>
          <c:extLst>
            <c:ext xmlns:c16="http://schemas.microsoft.com/office/drawing/2014/chart" uri="{C3380CC4-5D6E-409C-BE32-E72D297353CC}">
              <c16:uniqueId val="{00000008-D5B6-4B7A-A956-981B164EDDBD}"/>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宿泊数!$E$10</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B12A-4194-B792-094E054B43DF}"/>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B12A-4194-B792-094E054B43DF}"/>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B12A-4194-B792-094E054B43DF}"/>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B12A-4194-B792-094E054B43DF}"/>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宿泊数!$A$11:$A$14</c:f>
              <c:strCache>
                <c:ptCount val="4"/>
                <c:pt idx="0">
                  <c:v>福井県内には宿泊しない</c:v>
                </c:pt>
                <c:pt idx="1">
                  <c:v>1泊</c:v>
                </c:pt>
                <c:pt idx="2">
                  <c:v>2泊</c:v>
                </c:pt>
                <c:pt idx="3">
                  <c:v>3泊</c:v>
                </c:pt>
              </c:strCache>
            </c:strRef>
          </c:cat>
          <c:val>
            <c:numRef>
              <c:f>宿泊数!$E$11:$E$14</c:f>
              <c:numCache>
                <c:formatCode>0.0%</c:formatCode>
                <c:ptCount val="4"/>
                <c:pt idx="0">
                  <c:v>0.52941176470588236</c:v>
                </c:pt>
                <c:pt idx="1">
                  <c:v>0.41176470588235292</c:v>
                </c:pt>
                <c:pt idx="2">
                  <c:v>0</c:v>
                </c:pt>
                <c:pt idx="3">
                  <c:v>0</c:v>
                </c:pt>
              </c:numCache>
            </c:numRef>
          </c:val>
          <c:extLst>
            <c:ext xmlns:c16="http://schemas.microsoft.com/office/drawing/2014/chart" uri="{C3380CC4-5D6E-409C-BE32-E72D297353CC}">
              <c16:uniqueId val="{00000008-B12A-4194-B792-094E054B43DF}"/>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宿泊数!$E$18</c:f>
              <c:strCache>
                <c:ptCount val="1"/>
                <c:pt idx="0">
                  <c:v>福井駅前 エリア</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601D-40FA-88DF-B706449C3779}"/>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601D-40FA-88DF-B706449C3779}"/>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601D-40FA-88DF-B706449C3779}"/>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601D-40FA-88DF-B706449C377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宿泊数!$A$19:$A$22</c:f>
              <c:strCache>
                <c:ptCount val="4"/>
                <c:pt idx="0">
                  <c:v>福井県内には宿泊しない</c:v>
                </c:pt>
                <c:pt idx="1">
                  <c:v>1泊</c:v>
                </c:pt>
                <c:pt idx="2">
                  <c:v>2泊</c:v>
                </c:pt>
                <c:pt idx="3">
                  <c:v>3泊</c:v>
                </c:pt>
              </c:strCache>
            </c:strRef>
          </c:cat>
          <c:val>
            <c:numRef>
              <c:f>宿泊数!$E$19:$E$22</c:f>
              <c:numCache>
                <c:formatCode>0.0%</c:formatCode>
                <c:ptCount val="4"/>
                <c:pt idx="0">
                  <c:v>0.2558139534883721</c:v>
                </c:pt>
                <c:pt idx="1">
                  <c:v>0.53488372093023251</c:v>
                </c:pt>
                <c:pt idx="2">
                  <c:v>0.16279069767441862</c:v>
                </c:pt>
                <c:pt idx="3">
                  <c:v>0</c:v>
                </c:pt>
              </c:numCache>
            </c:numRef>
          </c:val>
          <c:extLst>
            <c:ext xmlns:c16="http://schemas.microsoft.com/office/drawing/2014/chart" uri="{C3380CC4-5D6E-409C-BE32-E72D297353CC}">
              <c16:uniqueId val="{00000008-601D-40FA-88DF-B706449C3779}"/>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宿泊数!$D$2</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4733-436B-829D-E75966F5B509}"/>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4733-436B-829D-E75966F5B509}"/>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4733-436B-829D-E75966F5B509}"/>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4733-436B-829D-E75966F5B50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宿泊数!$A$3:$A$6</c:f>
              <c:strCache>
                <c:ptCount val="4"/>
                <c:pt idx="0">
                  <c:v>福井県内には宿泊しない</c:v>
                </c:pt>
                <c:pt idx="1">
                  <c:v>1泊</c:v>
                </c:pt>
                <c:pt idx="2">
                  <c:v>2泊</c:v>
                </c:pt>
                <c:pt idx="3">
                  <c:v>3泊</c:v>
                </c:pt>
              </c:strCache>
            </c:strRef>
          </c:cat>
          <c:val>
            <c:numRef>
              <c:f>宿泊数!$D$3:$D$6</c:f>
              <c:numCache>
                <c:formatCode>0.0%</c:formatCode>
                <c:ptCount val="4"/>
                <c:pt idx="0">
                  <c:v>0.34659090909090912</c:v>
                </c:pt>
                <c:pt idx="1">
                  <c:v>0.44318181818181818</c:v>
                </c:pt>
                <c:pt idx="2">
                  <c:v>0.14772727272727273</c:v>
                </c:pt>
                <c:pt idx="3">
                  <c:v>1.7045454545454544E-2</c:v>
                </c:pt>
              </c:numCache>
            </c:numRef>
          </c:val>
          <c:extLst>
            <c:ext xmlns:c16="http://schemas.microsoft.com/office/drawing/2014/chart" uri="{C3380CC4-5D6E-409C-BE32-E72D297353CC}">
              <c16:uniqueId val="{00000008-4733-436B-829D-E75966F5B509}"/>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宿泊数!$D$10</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9E17-4CBE-A089-52B36270623A}"/>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9E17-4CBE-A089-52B36270623A}"/>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9E17-4CBE-A089-52B36270623A}"/>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9E17-4CBE-A089-52B36270623A}"/>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宿泊数!$A$11:$A$14</c:f>
              <c:strCache>
                <c:ptCount val="4"/>
                <c:pt idx="0">
                  <c:v>福井県内には宿泊しない</c:v>
                </c:pt>
                <c:pt idx="1">
                  <c:v>1泊</c:v>
                </c:pt>
                <c:pt idx="2">
                  <c:v>2泊</c:v>
                </c:pt>
                <c:pt idx="3">
                  <c:v>3泊</c:v>
                </c:pt>
              </c:strCache>
            </c:strRef>
          </c:cat>
          <c:val>
            <c:numRef>
              <c:f>宿泊数!$D$11:$D$14</c:f>
              <c:numCache>
                <c:formatCode>0.0%</c:formatCode>
                <c:ptCount val="4"/>
                <c:pt idx="0">
                  <c:v>0.68085106382978722</c:v>
                </c:pt>
                <c:pt idx="1">
                  <c:v>0.25531914893617019</c:v>
                </c:pt>
                <c:pt idx="2">
                  <c:v>0</c:v>
                </c:pt>
                <c:pt idx="3">
                  <c:v>0</c:v>
                </c:pt>
              </c:numCache>
            </c:numRef>
          </c:val>
          <c:extLst>
            <c:ext xmlns:c16="http://schemas.microsoft.com/office/drawing/2014/chart" uri="{C3380CC4-5D6E-409C-BE32-E72D297353CC}">
              <c16:uniqueId val="{00000008-9E17-4CBE-A089-52B36270623A}"/>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宿泊数!$D$18</c:f>
              <c:strCache>
                <c:ptCount val="1"/>
                <c:pt idx="0">
                  <c:v>福井市</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01-AA5F-490A-8930-BB00B007BB79}"/>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03-AA5F-490A-8930-BB00B007BB79}"/>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05-AA5F-490A-8930-BB00B007BB79}"/>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07-AA5F-490A-8930-BB00B007BB7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宿泊数!$A$19:$A$22</c:f>
              <c:strCache>
                <c:ptCount val="4"/>
                <c:pt idx="0">
                  <c:v>福井県内には宿泊しない</c:v>
                </c:pt>
                <c:pt idx="1">
                  <c:v>1泊</c:v>
                </c:pt>
                <c:pt idx="2">
                  <c:v>2泊</c:v>
                </c:pt>
                <c:pt idx="3">
                  <c:v>3泊</c:v>
                </c:pt>
              </c:strCache>
            </c:strRef>
          </c:cat>
          <c:val>
            <c:numRef>
              <c:f>宿泊数!$D$19:$D$22</c:f>
              <c:numCache>
                <c:formatCode>0.0%</c:formatCode>
                <c:ptCount val="4"/>
                <c:pt idx="0">
                  <c:v>0.22480620155038761</c:v>
                </c:pt>
                <c:pt idx="1">
                  <c:v>0.51162790697674421</c:v>
                </c:pt>
                <c:pt idx="2">
                  <c:v>0.20155038759689922</c:v>
                </c:pt>
                <c:pt idx="3">
                  <c:v>2.3255813953488372E-2</c:v>
                </c:pt>
              </c:numCache>
            </c:numRef>
          </c:val>
          <c:extLst>
            <c:ext xmlns:c16="http://schemas.microsoft.com/office/drawing/2014/chart" uri="{C3380CC4-5D6E-409C-BE32-E72D297353CC}">
              <c16:uniqueId val="{00000008-AA5F-490A-8930-BB00B007BB79}"/>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'満足度(商品・サービス)'!$AE$1</c:f>
          <c:strCache>
            <c:ptCount val="1"/>
            <c:pt idx="0">
              <c:v>満足度(商品・サービス)</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'満足度(商品・サービス)'!$A$2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'満足度(商品・サービス)'!$C$1</c:f>
              <c:strCache>
                <c:ptCount val="1"/>
                <c:pt idx="0">
                  <c:v>福井市・永平寺町</c:v>
                </c:pt>
              </c:strCache>
            </c:strRef>
          </c:cat>
          <c:val>
            <c:numRef>
              <c:f>'満足度(商品・サービス)'!$C$2</c:f>
              <c:numCache>
                <c:formatCode>0.0%</c:formatCode>
                <c:ptCount val="1"/>
                <c:pt idx="0">
                  <c:v>0.43288590604026844</c:v>
                </c:pt>
              </c:numCache>
            </c:numRef>
          </c:val>
          <c:extLst>
            <c:ext xmlns:c16="http://schemas.microsoft.com/office/drawing/2014/chart" uri="{C3380CC4-5D6E-409C-BE32-E72D297353CC}">
              <c16:uniqueId val="{00000000-B86B-47BC-9D3A-011DB282585C}"/>
            </c:ext>
          </c:extLst>
        </c:ser>
        <c:ser>
          <c:idx val="1"/>
          <c:order val="1"/>
          <c:tx>
            <c:strRef>
              <c:f>'満足度(商品・サービス)'!$A$3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'満足度(商品・サービス)'!$C$1</c:f>
              <c:strCache>
                <c:ptCount val="1"/>
                <c:pt idx="0">
                  <c:v>福井市・永平寺町</c:v>
                </c:pt>
              </c:strCache>
            </c:strRef>
          </c:cat>
          <c:val>
            <c:numRef>
              <c:f>'満足度(商品・サービス)'!$C$3</c:f>
              <c:numCache>
                <c:formatCode>0.0%</c:formatCode>
                <c:ptCount val="1"/>
                <c:pt idx="0">
                  <c:v>0.43959731543624159</c:v>
                </c:pt>
              </c:numCache>
            </c:numRef>
          </c:val>
          <c:extLst>
            <c:ext xmlns:c16="http://schemas.microsoft.com/office/drawing/2014/chart" uri="{C3380CC4-5D6E-409C-BE32-E72D297353CC}">
              <c16:uniqueId val="{00000001-B86B-47BC-9D3A-011DB282585C}"/>
            </c:ext>
          </c:extLst>
        </c:ser>
        <c:ser>
          <c:idx val="2"/>
          <c:order val="2"/>
          <c:tx>
            <c:strRef>
              <c:f>'満足度(商品・サービス)'!$A$4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'満足度(商品・サービス)'!$C$1</c:f>
              <c:strCache>
                <c:ptCount val="1"/>
                <c:pt idx="0">
                  <c:v>福井市・永平寺町</c:v>
                </c:pt>
              </c:strCache>
            </c:strRef>
          </c:cat>
          <c:val>
            <c:numRef>
              <c:f>'満足度(商品・サービス)'!$C$4</c:f>
              <c:numCache>
                <c:formatCode>0.0%</c:formatCode>
                <c:ptCount val="1"/>
                <c:pt idx="0">
                  <c:v>0.11073825503355705</c:v>
                </c:pt>
              </c:numCache>
            </c:numRef>
          </c:val>
          <c:extLst>
            <c:ext xmlns:c16="http://schemas.microsoft.com/office/drawing/2014/chart" uri="{C3380CC4-5D6E-409C-BE32-E72D297353CC}">
              <c16:uniqueId val="{00000002-B86B-47BC-9D3A-011DB282585C}"/>
            </c:ext>
          </c:extLst>
        </c:ser>
        <c:ser>
          <c:idx val="3"/>
          <c:order val="3"/>
          <c:tx>
            <c:strRef>
              <c:f>'満足度(商品・サービス)'!$A$5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'満足度(商品・サービス)'!$C$1</c:f>
              <c:strCache>
                <c:ptCount val="1"/>
                <c:pt idx="0">
                  <c:v>福井市・永平寺町</c:v>
                </c:pt>
              </c:strCache>
            </c:strRef>
          </c:cat>
          <c:val>
            <c:numRef>
              <c:f>'満足度(商品・サービス)'!$C$5</c:f>
              <c:numCache>
                <c:formatCode>0.0%</c:formatCode>
                <c:ptCount val="1"/>
                <c:pt idx="0">
                  <c:v>1.6778523489932886E-2</c:v>
                </c:pt>
              </c:numCache>
            </c:numRef>
          </c:val>
          <c:extLst>
            <c:ext xmlns:c16="http://schemas.microsoft.com/office/drawing/2014/chart" uri="{C3380CC4-5D6E-409C-BE32-E72D297353CC}">
              <c16:uniqueId val="{00000003-B86B-47BC-9D3A-011DB282585C}"/>
            </c:ext>
          </c:extLst>
        </c:ser>
        <c:ser>
          <c:idx val="4"/>
          <c:order val="4"/>
          <c:tx>
            <c:strRef>
              <c:f>'満足度(商品・サービス)'!$A$6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'満足度(商品・サービス)'!$C$1</c:f>
              <c:strCache>
                <c:ptCount val="1"/>
                <c:pt idx="0">
                  <c:v>福井市・永平寺町</c:v>
                </c:pt>
              </c:strCache>
            </c:strRef>
          </c:cat>
          <c:val>
            <c:numRef>
              <c:f>'満足度(商品・サービス)'!$C$6</c:f>
              <c:numCache>
                <c:formatCode>0.0%</c:formatCode>
                <c:ptCount val="1"/>
                <c:pt idx="0">
                  <c:v>0</c:v>
                </c:pt>
              </c:numCache>
            </c:numRef>
          </c:val>
          <c:extLst>
            <c:ext xmlns:c16="http://schemas.microsoft.com/office/drawing/2014/chart" uri="{C3380CC4-5D6E-409C-BE32-E72D297353CC}">
              <c16:uniqueId val="{00000004-B86B-47BC-9D3A-011DB282585C}"/>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宿泊費!$AA$1</c:f>
          <c:strCache>
            <c:ptCount val="1"/>
            <c:pt idx="0">
              <c:v>平均宿泊費（推移）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宿泊費!$G$2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宿泊費!$H$2:$S$2</c:f>
              <c:numCache>
                <c:formatCode>0</c:formatCode>
                <c:ptCount val="12"/>
                <c:pt idx="0">
                  <c:v>13934.278350515464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A09-4CA6-B1BC-32037FE30B55}"/>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宿泊費!$AA$1</c:f>
          <c:strCache>
            <c:ptCount val="1"/>
            <c:pt idx="0">
              <c:v>平均宿泊費（推移）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宿泊費!$G$3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宿泊費!$H$3:$S$3</c:f>
              <c:numCache>
                <c:formatCode>0</c:formatCode>
                <c:ptCount val="12"/>
                <c:pt idx="0">
                  <c:v>16820.469798657719</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C63-485A-954A-E19D6D6AF733}"/>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宿泊費!$AE$1</c:f>
          <c:strCache>
            <c:ptCount val="1"/>
            <c:pt idx="0">
              <c:v>宿泊費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宿泊費!$A$2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宿泊費!$B$2:$E$2</c:f>
              <c:numCache>
                <c:formatCode>0.0%</c:formatCode>
                <c:ptCount val="4"/>
                <c:pt idx="0">
                  <c:v>0.30347938144329895</c:v>
                </c:pt>
                <c:pt idx="1">
                  <c:v>0.22483221476510068</c:v>
                </c:pt>
                <c:pt idx="2">
                  <c:v>0.21590909090909091</c:v>
                </c:pt>
                <c:pt idx="3">
                  <c:v>0.2</c:v>
                </c:pt>
              </c:numCache>
            </c:numRef>
          </c:val>
          <c:extLst>
            <c:ext xmlns:c16="http://schemas.microsoft.com/office/drawing/2014/chart" uri="{C3380CC4-5D6E-409C-BE32-E72D297353CC}">
              <c16:uniqueId val="{00000000-4B33-4B71-9997-6B8651B53AA7}"/>
            </c:ext>
          </c:extLst>
        </c:ser>
        <c:ser>
          <c:idx val="1"/>
          <c:order val="1"/>
          <c:tx>
            <c:strRef>
              <c:f>宿泊費!$A$3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宿泊費!$B$3:$E$3</c:f>
              <c:numCache>
                <c:formatCode>0.0%</c:formatCode>
                <c:ptCount val="4"/>
                <c:pt idx="0">
                  <c:v>2.0618556701030927E-2</c:v>
                </c:pt>
                <c:pt idx="1">
                  <c:v>1.0067114093959731E-2</c:v>
                </c:pt>
                <c:pt idx="2">
                  <c:v>1.1363636363636364E-2</c:v>
                </c:pt>
                <c:pt idx="3">
                  <c:v>0</c:v>
                </c:pt>
              </c:numCache>
            </c:numRef>
          </c:val>
          <c:extLst>
            <c:ext xmlns:c16="http://schemas.microsoft.com/office/drawing/2014/chart" uri="{C3380CC4-5D6E-409C-BE32-E72D297353CC}">
              <c16:uniqueId val="{00000001-4B33-4B71-9997-6B8651B53AA7}"/>
            </c:ext>
          </c:extLst>
        </c:ser>
        <c:ser>
          <c:idx val="2"/>
          <c:order val="2"/>
          <c:tx>
            <c:strRef>
              <c:f>宿泊費!$A$4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宿泊費!$B$4:$E$4</c:f>
              <c:numCache>
                <c:formatCode>0.0%</c:formatCode>
                <c:ptCount val="4"/>
                <c:pt idx="0">
                  <c:v>4.7680412371134018E-2</c:v>
                </c:pt>
                <c:pt idx="1">
                  <c:v>2.0134228187919462E-2</c:v>
                </c:pt>
                <c:pt idx="2">
                  <c:v>2.8409090909090908E-2</c:v>
                </c:pt>
                <c:pt idx="3">
                  <c:v>1.6666666666666666E-2</c:v>
                </c:pt>
              </c:numCache>
            </c:numRef>
          </c:val>
          <c:extLst>
            <c:ext xmlns:c16="http://schemas.microsoft.com/office/drawing/2014/chart" uri="{C3380CC4-5D6E-409C-BE32-E72D297353CC}">
              <c16:uniqueId val="{00000002-4B33-4B71-9997-6B8651B53AA7}"/>
            </c:ext>
          </c:extLst>
        </c:ser>
        <c:ser>
          <c:idx val="3"/>
          <c:order val="3"/>
          <c:tx>
            <c:strRef>
              <c:f>宿泊費!$A$5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宿泊費!$B$5:$E$5</c:f>
              <c:numCache>
                <c:formatCode>0.0%</c:formatCode>
                <c:ptCount val="4"/>
                <c:pt idx="0">
                  <c:v>5.2190721649484538E-2</c:v>
                </c:pt>
                <c:pt idx="1">
                  <c:v>5.0335570469798654E-2</c:v>
                </c:pt>
                <c:pt idx="2">
                  <c:v>4.5454545454545456E-2</c:v>
                </c:pt>
                <c:pt idx="3">
                  <c:v>0.05</c:v>
                </c:pt>
              </c:numCache>
            </c:numRef>
          </c:val>
          <c:extLst>
            <c:ext xmlns:c16="http://schemas.microsoft.com/office/drawing/2014/chart" uri="{C3380CC4-5D6E-409C-BE32-E72D297353CC}">
              <c16:uniqueId val="{00000003-4B33-4B71-9997-6B8651B53AA7}"/>
            </c:ext>
          </c:extLst>
        </c:ser>
        <c:ser>
          <c:idx val="4"/>
          <c:order val="4"/>
          <c:tx>
            <c:strRef>
              <c:f>宿泊費!$A$6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宿泊費!$B$6:$E$6</c:f>
              <c:numCache>
                <c:formatCode>0.0%</c:formatCode>
                <c:ptCount val="4"/>
                <c:pt idx="0">
                  <c:v>0.13144329896907217</c:v>
                </c:pt>
                <c:pt idx="1">
                  <c:v>0.14093959731543623</c:v>
                </c:pt>
                <c:pt idx="2">
                  <c:v>0.18181818181818182</c:v>
                </c:pt>
                <c:pt idx="3">
                  <c:v>0.2</c:v>
                </c:pt>
              </c:numCache>
            </c:numRef>
          </c:val>
          <c:extLst>
            <c:ext xmlns:c16="http://schemas.microsoft.com/office/drawing/2014/chart" uri="{C3380CC4-5D6E-409C-BE32-E72D297353CC}">
              <c16:uniqueId val="{00000004-4B33-4B71-9997-6B8651B53AA7}"/>
            </c:ext>
          </c:extLst>
        </c:ser>
        <c:ser>
          <c:idx val="5"/>
          <c:order val="5"/>
          <c:tx>
            <c:strRef>
              <c:f>宿泊費!$A$7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宿泊費!$B$7:$E$7</c:f>
              <c:numCache>
                <c:formatCode>0.0%</c:formatCode>
                <c:ptCount val="4"/>
                <c:pt idx="0">
                  <c:v>0.21778350515463918</c:v>
                </c:pt>
                <c:pt idx="1">
                  <c:v>0.28859060402684567</c:v>
                </c:pt>
                <c:pt idx="2">
                  <c:v>0.27272727272727271</c:v>
                </c:pt>
                <c:pt idx="3">
                  <c:v>0.23333333333333334</c:v>
                </c:pt>
              </c:numCache>
            </c:numRef>
          </c:val>
          <c:extLst>
            <c:ext xmlns:c16="http://schemas.microsoft.com/office/drawing/2014/chart" uri="{C3380CC4-5D6E-409C-BE32-E72D297353CC}">
              <c16:uniqueId val="{00000005-4B33-4B71-9997-6B8651B53AA7}"/>
            </c:ext>
          </c:extLst>
        </c:ser>
        <c:ser>
          <c:idx val="6"/>
          <c:order val="6"/>
          <c:tx>
            <c:strRef>
              <c:f>宿泊費!$A$8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宿泊費!$B$8:$E$8</c:f>
              <c:numCache>
                <c:formatCode>0.0%</c:formatCode>
                <c:ptCount val="4"/>
                <c:pt idx="0">
                  <c:v>0.11082474226804123</c:v>
                </c:pt>
                <c:pt idx="1">
                  <c:v>0.12080536912751678</c:v>
                </c:pt>
                <c:pt idx="2">
                  <c:v>0.11931818181818182</c:v>
                </c:pt>
                <c:pt idx="3">
                  <c:v>0.15</c:v>
                </c:pt>
              </c:numCache>
            </c:numRef>
          </c:val>
          <c:extLst>
            <c:ext xmlns:c16="http://schemas.microsoft.com/office/drawing/2014/chart" uri="{C3380CC4-5D6E-409C-BE32-E72D297353CC}">
              <c16:uniqueId val="{00000006-4B33-4B71-9997-6B8651B53AA7}"/>
            </c:ext>
          </c:extLst>
        </c:ser>
        <c:ser>
          <c:idx val="7"/>
          <c:order val="7"/>
          <c:tx>
            <c:strRef>
              <c:f>宿泊費!$A$9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宿泊費!$B$9:$E$9</c:f>
              <c:numCache>
                <c:formatCode>0.0%</c:formatCode>
                <c:ptCount val="4"/>
                <c:pt idx="0">
                  <c:v>3.8659793814432991E-2</c:v>
                </c:pt>
                <c:pt idx="1">
                  <c:v>5.0335570469798654E-2</c:v>
                </c:pt>
                <c:pt idx="2">
                  <c:v>3.4090909090909088E-2</c:v>
                </c:pt>
                <c:pt idx="3">
                  <c:v>1.6666666666666666E-2</c:v>
                </c:pt>
              </c:numCache>
            </c:numRef>
          </c:val>
          <c:extLst>
            <c:ext xmlns:c16="http://schemas.microsoft.com/office/drawing/2014/chart" uri="{C3380CC4-5D6E-409C-BE32-E72D297353CC}">
              <c16:uniqueId val="{00000007-4B33-4B71-9997-6B8651B53AA7}"/>
            </c:ext>
          </c:extLst>
        </c:ser>
        <c:ser>
          <c:idx val="8"/>
          <c:order val="8"/>
          <c:tx>
            <c:strRef>
              <c:f>宿泊費!$A$10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宿泊費!$B$10:$E$10</c:f>
              <c:numCache>
                <c:formatCode>0.0%</c:formatCode>
                <c:ptCount val="4"/>
                <c:pt idx="0">
                  <c:v>2.1907216494845359E-2</c:v>
                </c:pt>
                <c:pt idx="1">
                  <c:v>2.0134228187919462E-2</c:v>
                </c:pt>
                <c:pt idx="2">
                  <c:v>2.2727272727272728E-2</c:v>
                </c:pt>
                <c:pt idx="3">
                  <c:v>0.05</c:v>
                </c:pt>
              </c:numCache>
            </c:numRef>
          </c:val>
          <c:extLst>
            <c:ext xmlns:c16="http://schemas.microsoft.com/office/drawing/2014/chart" uri="{C3380CC4-5D6E-409C-BE32-E72D297353CC}">
              <c16:uniqueId val="{00000008-4B33-4B71-9997-6B8651B53AA7}"/>
            </c:ext>
          </c:extLst>
        </c:ser>
        <c:ser>
          <c:idx val="9"/>
          <c:order val="9"/>
          <c:tx>
            <c:strRef>
              <c:f>宿泊費!$A$11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宿泊費!$B$11:$E$11</c:f>
              <c:numCache>
                <c:formatCode>0.0%</c:formatCode>
                <c:ptCount val="4"/>
                <c:pt idx="0">
                  <c:v>4.0592783505154641E-2</c:v>
                </c:pt>
                <c:pt idx="1">
                  <c:v>6.0402684563758392E-2</c:v>
                </c:pt>
                <c:pt idx="2">
                  <c:v>4.5454545454545456E-2</c:v>
                </c:pt>
                <c:pt idx="3">
                  <c:v>3.3333333333333333E-2</c:v>
                </c:pt>
              </c:numCache>
            </c:numRef>
          </c:val>
          <c:extLst>
            <c:ext xmlns:c16="http://schemas.microsoft.com/office/drawing/2014/chart" uri="{C3380CC4-5D6E-409C-BE32-E72D297353CC}">
              <c16:uniqueId val="{00000009-4B33-4B71-9997-6B8651B53AA7}"/>
            </c:ext>
          </c:extLst>
        </c:ser>
        <c:ser>
          <c:idx val="10"/>
          <c:order val="10"/>
          <c:tx>
            <c:strRef>
              <c:f>宿泊費!$A$12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宿泊費!$B$1:$E$1</c:f>
              <c:strCache>
                <c:ptCount val="4"/>
                <c:pt idx="0">
                  <c:v>福井県</c:v>
                </c:pt>
                <c:pt idx="1">
                  <c:v>福井市・永平寺町</c:v>
                </c:pt>
                <c:pt idx="2">
                  <c:v>福井市</c:v>
                </c:pt>
                <c:pt idx="3">
                  <c:v>福井駅前 エリア</c:v>
                </c:pt>
              </c:strCache>
            </c:strRef>
          </c:cat>
          <c:val>
            <c:numRef>
              <c:f>宿泊費!$B$12:$E$12</c:f>
              <c:numCache>
                <c:formatCode>0.0%</c:formatCode>
                <c:ptCount val="4"/>
                <c:pt idx="0">
                  <c:v>1.4819587628865979E-2</c:v>
                </c:pt>
                <c:pt idx="1">
                  <c:v>1.3422818791946308E-2</c:v>
                </c:pt>
                <c:pt idx="2">
                  <c:v>2.2727272727272728E-2</c:v>
                </c:pt>
                <c:pt idx="3">
                  <c:v>0.05</c:v>
                </c:pt>
              </c:numCache>
            </c:numRef>
          </c:val>
          <c:extLst>
            <c:ext xmlns:c16="http://schemas.microsoft.com/office/drawing/2014/chart" uri="{C3380CC4-5D6E-409C-BE32-E72D297353CC}">
              <c16:uniqueId val="{0000000A-4B33-4B71-9997-6B8651B53AA7}"/>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宿泊費!$AE$1</c:f>
          <c:strCache>
            <c:ptCount val="1"/>
            <c:pt idx="0">
              <c:v>宿泊費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宿泊費!$A$2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宿泊費!$B$2</c:f>
              <c:numCache>
                <c:formatCode>0.0%</c:formatCode>
                <c:ptCount val="1"/>
                <c:pt idx="0">
                  <c:v>0.30347938144329895</c:v>
                </c:pt>
              </c:numCache>
            </c:numRef>
          </c:val>
          <c:extLst>
            <c:ext xmlns:c16="http://schemas.microsoft.com/office/drawing/2014/chart" uri="{C3380CC4-5D6E-409C-BE32-E72D297353CC}">
              <c16:uniqueId val="{00000000-AB16-472A-9BAD-1DD543186FC2}"/>
            </c:ext>
          </c:extLst>
        </c:ser>
        <c:ser>
          <c:idx val="1"/>
          <c:order val="1"/>
          <c:tx>
            <c:strRef>
              <c:f>宿泊費!$A$3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宿泊費!$B$3</c:f>
              <c:numCache>
                <c:formatCode>0.0%</c:formatCode>
                <c:ptCount val="1"/>
                <c:pt idx="0">
                  <c:v>2.0618556701030927E-2</c:v>
                </c:pt>
              </c:numCache>
            </c:numRef>
          </c:val>
          <c:extLst>
            <c:ext xmlns:c16="http://schemas.microsoft.com/office/drawing/2014/chart" uri="{C3380CC4-5D6E-409C-BE32-E72D297353CC}">
              <c16:uniqueId val="{00000001-AB16-472A-9BAD-1DD543186FC2}"/>
            </c:ext>
          </c:extLst>
        </c:ser>
        <c:ser>
          <c:idx val="2"/>
          <c:order val="2"/>
          <c:tx>
            <c:strRef>
              <c:f>宿泊費!$A$4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宿泊費!$B$4</c:f>
              <c:numCache>
                <c:formatCode>0.0%</c:formatCode>
                <c:ptCount val="1"/>
                <c:pt idx="0">
                  <c:v>4.7680412371134018E-2</c:v>
                </c:pt>
              </c:numCache>
            </c:numRef>
          </c:val>
          <c:extLst>
            <c:ext xmlns:c16="http://schemas.microsoft.com/office/drawing/2014/chart" uri="{C3380CC4-5D6E-409C-BE32-E72D297353CC}">
              <c16:uniqueId val="{00000002-AB16-472A-9BAD-1DD543186FC2}"/>
            </c:ext>
          </c:extLst>
        </c:ser>
        <c:ser>
          <c:idx val="3"/>
          <c:order val="3"/>
          <c:tx>
            <c:strRef>
              <c:f>宿泊費!$A$5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宿泊費!$B$5</c:f>
              <c:numCache>
                <c:formatCode>0.0%</c:formatCode>
                <c:ptCount val="1"/>
                <c:pt idx="0">
                  <c:v>5.2190721649484538E-2</c:v>
                </c:pt>
              </c:numCache>
            </c:numRef>
          </c:val>
          <c:extLst>
            <c:ext xmlns:c16="http://schemas.microsoft.com/office/drawing/2014/chart" uri="{C3380CC4-5D6E-409C-BE32-E72D297353CC}">
              <c16:uniqueId val="{00000003-AB16-472A-9BAD-1DD543186FC2}"/>
            </c:ext>
          </c:extLst>
        </c:ser>
        <c:ser>
          <c:idx val="4"/>
          <c:order val="4"/>
          <c:tx>
            <c:strRef>
              <c:f>宿泊費!$A$6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宿泊費!$B$6</c:f>
              <c:numCache>
                <c:formatCode>0.0%</c:formatCode>
                <c:ptCount val="1"/>
                <c:pt idx="0">
                  <c:v>0.13144329896907217</c:v>
                </c:pt>
              </c:numCache>
            </c:numRef>
          </c:val>
          <c:extLst>
            <c:ext xmlns:c16="http://schemas.microsoft.com/office/drawing/2014/chart" uri="{C3380CC4-5D6E-409C-BE32-E72D297353CC}">
              <c16:uniqueId val="{00000004-AB16-472A-9BAD-1DD543186FC2}"/>
            </c:ext>
          </c:extLst>
        </c:ser>
        <c:ser>
          <c:idx val="5"/>
          <c:order val="5"/>
          <c:tx>
            <c:strRef>
              <c:f>宿泊費!$A$7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宿泊費!$B$7</c:f>
              <c:numCache>
                <c:formatCode>0.0%</c:formatCode>
                <c:ptCount val="1"/>
                <c:pt idx="0">
                  <c:v>0.21778350515463918</c:v>
                </c:pt>
              </c:numCache>
            </c:numRef>
          </c:val>
          <c:extLst>
            <c:ext xmlns:c16="http://schemas.microsoft.com/office/drawing/2014/chart" uri="{C3380CC4-5D6E-409C-BE32-E72D297353CC}">
              <c16:uniqueId val="{00000005-AB16-472A-9BAD-1DD543186FC2}"/>
            </c:ext>
          </c:extLst>
        </c:ser>
        <c:ser>
          <c:idx val="6"/>
          <c:order val="6"/>
          <c:tx>
            <c:strRef>
              <c:f>宿泊費!$A$8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宿泊費!$B$8</c:f>
              <c:numCache>
                <c:formatCode>0.0%</c:formatCode>
                <c:ptCount val="1"/>
                <c:pt idx="0">
                  <c:v>0.11082474226804123</c:v>
                </c:pt>
              </c:numCache>
            </c:numRef>
          </c:val>
          <c:extLst>
            <c:ext xmlns:c16="http://schemas.microsoft.com/office/drawing/2014/chart" uri="{C3380CC4-5D6E-409C-BE32-E72D297353CC}">
              <c16:uniqueId val="{00000006-AB16-472A-9BAD-1DD543186FC2}"/>
            </c:ext>
          </c:extLst>
        </c:ser>
        <c:ser>
          <c:idx val="7"/>
          <c:order val="7"/>
          <c:tx>
            <c:strRef>
              <c:f>宿泊費!$A$9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宿泊費!$B$9</c:f>
              <c:numCache>
                <c:formatCode>0.0%</c:formatCode>
                <c:ptCount val="1"/>
                <c:pt idx="0">
                  <c:v>3.8659793814432991E-2</c:v>
                </c:pt>
              </c:numCache>
            </c:numRef>
          </c:val>
          <c:extLst>
            <c:ext xmlns:c16="http://schemas.microsoft.com/office/drawing/2014/chart" uri="{C3380CC4-5D6E-409C-BE32-E72D297353CC}">
              <c16:uniqueId val="{00000007-AB16-472A-9BAD-1DD543186FC2}"/>
            </c:ext>
          </c:extLst>
        </c:ser>
        <c:ser>
          <c:idx val="8"/>
          <c:order val="8"/>
          <c:tx>
            <c:strRef>
              <c:f>宿泊費!$A$10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宿泊費!$B$10</c:f>
              <c:numCache>
                <c:formatCode>0.0%</c:formatCode>
                <c:ptCount val="1"/>
                <c:pt idx="0">
                  <c:v>2.1907216494845359E-2</c:v>
                </c:pt>
              </c:numCache>
            </c:numRef>
          </c:val>
          <c:extLst>
            <c:ext xmlns:c16="http://schemas.microsoft.com/office/drawing/2014/chart" uri="{C3380CC4-5D6E-409C-BE32-E72D297353CC}">
              <c16:uniqueId val="{00000008-AB16-472A-9BAD-1DD543186FC2}"/>
            </c:ext>
          </c:extLst>
        </c:ser>
        <c:ser>
          <c:idx val="9"/>
          <c:order val="9"/>
          <c:tx>
            <c:strRef>
              <c:f>宿泊費!$A$11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宿泊費!$B$11</c:f>
              <c:numCache>
                <c:formatCode>0.0%</c:formatCode>
                <c:ptCount val="1"/>
                <c:pt idx="0">
                  <c:v>4.0592783505154641E-2</c:v>
                </c:pt>
              </c:numCache>
            </c:numRef>
          </c:val>
          <c:extLst>
            <c:ext xmlns:c16="http://schemas.microsoft.com/office/drawing/2014/chart" uri="{C3380CC4-5D6E-409C-BE32-E72D297353CC}">
              <c16:uniqueId val="{00000009-AB16-472A-9BAD-1DD543186FC2}"/>
            </c:ext>
          </c:extLst>
        </c:ser>
        <c:ser>
          <c:idx val="10"/>
          <c:order val="10"/>
          <c:tx>
            <c:strRef>
              <c:f>宿泊費!$A$12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宿泊費!$B$1</c:f>
              <c:strCache>
                <c:ptCount val="1"/>
                <c:pt idx="0">
                  <c:v>福井県</c:v>
                </c:pt>
              </c:strCache>
            </c:strRef>
          </c:cat>
          <c:val>
            <c:numRef>
              <c:f>宿泊費!$B$12</c:f>
              <c:numCache>
                <c:formatCode>0.0%</c:formatCode>
                <c:ptCount val="1"/>
                <c:pt idx="0">
                  <c:v>1.4819587628865979E-2</c:v>
                </c:pt>
              </c:numCache>
            </c:numRef>
          </c:val>
          <c:extLst>
            <c:ext xmlns:c16="http://schemas.microsoft.com/office/drawing/2014/chart" uri="{C3380CC4-5D6E-409C-BE32-E72D297353CC}">
              <c16:uniqueId val="{0000000A-AB16-472A-9BAD-1DD543186FC2}"/>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宿泊費!$AE$1</c:f>
          <c:strCache>
            <c:ptCount val="1"/>
            <c:pt idx="0">
              <c:v>宿泊費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宿泊費!$A$2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宿泊費!$C$2</c:f>
              <c:numCache>
                <c:formatCode>0.0%</c:formatCode>
                <c:ptCount val="1"/>
                <c:pt idx="0">
                  <c:v>0.22483221476510068</c:v>
                </c:pt>
              </c:numCache>
            </c:numRef>
          </c:val>
          <c:extLst>
            <c:ext xmlns:c16="http://schemas.microsoft.com/office/drawing/2014/chart" uri="{C3380CC4-5D6E-409C-BE32-E72D297353CC}">
              <c16:uniqueId val="{00000000-8CDD-4102-8216-C1972E7A37CA}"/>
            </c:ext>
          </c:extLst>
        </c:ser>
        <c:ser>
          <c:idx val="1"/>
          <c:order val="1"/>
          <c:tx>
            <c:strRef>
              <c:f>宿泊費!$A$3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宿泊費!$C$3</c:f>
              <c:numCache>
                <c:formatCode>0.0%</c:formatCode>
                <c:ptCount val="1"/>
                <c:pt idx="0">
                  <c:v>1.0067114093959731E-2</c:v>
                </c:pt>
              </c:numCache>
            </c:numRef>
          </c:val>
          <c:extLst>
            <c:ext xmlns:c16="http://schemas.microsoft.com/office/drawing/2014/chart" uri="{C3380CC4-5D6E-409C-BE32-E72D297353CC}">
              <c16:uniqueId val="{00000001-8CDD-4102-8216-C1972E7A37CA}"/>
            </c:ext>
          </c:extLst>
        </c:ser>
        <c:ser>
          <c:idx val="2"/>
          <c:order val="2"/>
          <c:tx>
            <c:strRef>
              <c:f>宿泊費!$A$4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宿泊費!$C$4</c:f>
              <c:numCache>
                <c:formatCode>0.0%</c:formatCode>
                <c:ptCount val="1"/>
                <c:pt idx="0">
                  <c:v>2.0134228187919462E-2</c:v>
                </c:pt>
              </c:numCache>
            </c:numRef>
          </c:val>
          <c:extLst>
            <c:ext xmlns:c16="http://schemas.microsoft.com/office/drawing/2014/chart" uri="{C3380CC4-5D6E-409C-BE32-E72D297353CC}">
              <c16:uniqueId val="{00000002-8CDD-4102-8216-C1972E7A37CA}"/>
            </c:ext>
          </c:extLst>
        </c:ser>
        <c:ser>
          <c:idx val="3"/>
          <c:order val="3"/>
          <c:tx>
            <c:strRef>
              <c:f>宿泊費!$A$5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宿泊費!$C$5</c:f>
              <c:numCache>
                <c:formatCode>0.0%</c:formatCode>
                <c:ptCount val="1"/>
                <c:pt idx="0">
                  <c:v>5.0335570469798654E-2</c:v>
                </c:pt>
              </c:numCache>
            </c:numRef>
          </c:val>
          <c:extLst>
            <c:ext xmlns:c16="http://schemas.microsoft.com/office/drawing/2014/chart" uri="{C3380CC4-5D6E-409C-BE32-E72D297353CC}">
              <c16:uniqueId val="{00000003-8CDD-4102-8216-C1972E7A37CA}"/>
            </c:ext>
          </c:extLst>
        </c:ser>
        <c:ser>
          <c:idx val="4"/>
          <c:order val="4"/>
          <c:tx>
            <c:strRef>
              <c:f>宿泊費!$A$6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宿泊費!$C$6</c:f>
              <c:numCache>
                <c:formatCode>0.0%</c:formatCode>
                <c:ptCount val="1"/>
                <c:pt idx="0">
                  <c:v>0.14093959731543623</c:v>
                </c:pt>
              </c:numCache>
            </c:numRef>
          </c:val>
          <c:extLst>
            <c:ext xmlns:c16="http://schemas.microsoft.com/office/drawing/2014/chart" uri="{C3380CC4-5D6E-409C-BE32-E72D297353CC}">
              <c16:uniqueId val="{00000004-8CDD-4102-8216-C1972E7A37CA}"/>
            </c:ext>
          </c:extLst>
        </c:ser>
        <c:ser>
          <c:idx val="5"/>
          <c:order val="5"/>
          <c:tx>
            <c:strRef>
              <c:f>宿泊費!$A$7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宿泊費!$C$7</c:f>
              <c:numCache>
                <c:formatCode>0.0%</c:formatCode>
                <c:ptCount val="1"/>
                <c:pt idx="0">
                  <c:v>0.28859060402684567</c:v>
                </c:pt>
              </c:numCache>
            </c:numRef>
          </c:val>
          <c:extLst>
            <c:ext xmlns:c16="http://schemas.microsoft.com/office/drawing/2014/chart" uri="{C3380CC4-5D6E-409C-BE32-E72D297353CC}">
              <c16:uniqueId val="{00000005-8CDD-4102-8216-C1972E7A37CA}"/>
            </c:ext>
          </c:extLst>
        </c:ser>
        <c:ser>
          <c:idx val="6"/>
          <c:order val="6"/>
          <c:tx>
            <c:strRef>
              <c:f>宿泊費!$A$8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宿泊費!$C$8</c:f>
              <c:numCache>
                <c:formatCode>0.0%</c:formatCode>
                <c:ptCount val="1"/>
                <c:pt idx="0">
                  <c:v>0.12080536912751678</c:v>
                </c:pt>
              </c:numCache>
            </c:numRef>
          </c:val>
          <c:extLst>
            <c:ext xmlns:c16="http://schemas.microsoft.com/office/drawing/2014/chart" uri="{C3380CC4-5D6E-409C-BE32-E72D297353CC}">
              <c16:uniqueId val="{00000006-8CDD-4102-8216-C1972E7A37CA}"/>
            </c:ext>
          </c:extLst>
        </c:ser>
        <c:ser>
          <c:idx val="7"/>
          <c:order val="7"/>
          <c:tx>
            <c:strRef>
              <c:f>宿泊費!$A$9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宿泊費!$C$9</c:f>
              <c:numCache>
                <c:formatCode>0.0%</c:formatCode>
                <c:ptCount val="1"/>
                <c:pt idx="0">
                  <c:v>5.0335570469798654E-2</c:v>
                </c:pt>
              </c:numCache>
            </c:numRef>
          </c:val>
          <c:extLst>
            <c:ext xmlns:c16="http://schemas.microsoft.com/office/drawing/2014/chart" uri="{C3380CC4-5D6E-409C-BE32-E72D297353CC}">
              <c16:uniqueId val="{00000007-8CDD-4102-8216-C1972E7A37CA}"/>
            </c:ext>
          </c:extLst>
        </c:ser>
        <c:ser>
          <c:idx val="8"/>
          <c:order val="8"/>
          <c:tx>
            <c:strRef>
              <c:f>宿泊費!$A$10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宿泊費!$C$10</c:f>
              <c:numCache>
                <c:formatCode>0.0%</c:formatCode>
                <c:ptCount val="1"/>
                <c:pt idx="0">
                  <c:v>2.0134228187919462E-2</c:v>
                </c:pt>
              </c:numCache>
            </c:numRef>
          </c:val>
          <c:extLst>
            <c:ext xmlns:c16="http://schemas.microsoft.com/office/drawing/2014/chart" uri="{C3380CC4-5D6E-409C-BE32-E72D297353CC}">
              <c16:uniqueId val="{00000008-8CDD-4102-8216-C1972E7A37CA}"/>
            </c:ext>
          </c:extLst>
        </c:ser>
        <c:ser>
          <c:idx val="9"/>
          <c:order val="9"/>
          <c:tx>
            <c:strRef>
              <c:f>宿泊費!$A$11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宿泊費!$C$11</c:f>
              <c:numCache>
                <c:formatCode>0.0%</c:formatCode>
                <c:ptCount val="1"/>
                <c:pt idx="0">
                  <c:v>6.0402684563758392E-2</c:v>
                </c:pt>
              </c:numCache>
            </c:numRef>
          </c:val>
          <c:extLst>
            <c:ext xmlns:c16="http://schemas.microsoft.com/office/drawing/2014/chart" uri="{C3380CC4-5D6E-409C-BE32-E72D297353CC}">
              <c16:uniqueId val="{00000009-8CDD-4102-8216-C1972E7A37CA}"/>
            </c:ext>
          </c:extLst>
        </c:ser>
        <c:ser>
          <c:idx val="10"/>
          <c:order val="10"/>
          <c:tx>
            <c:strRef>
              <c:f>宿泊費!$A$12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宿泊費!$C$1</c:f>
              <c:strCache>
                <c:ptCount val="1"/>
                <c:pt idx="0">
                  <c:v>福井市・永平寺町</c:v>
                </c:pt>
              </c:strCache>
            </c:strRef>
          </c:cat>
          <c:val>
            <c:numRef>
              <c:f>宿泊費!$C$12</c:f>
              <c:numCache>
                <c:formatCode>0.0%</c:formatCode>
                <c:ptCount val="1"/>
                <c:pt idx="0">
                  <c:v>1.3422818791946308E-2</c:v>
                </c:pt>
              </c:numCache>
            </c:numRef>
          </c:val>
          <c:extLst>
            <c:ext xmlns:c16="http://schemas.microsoft.com/office/drawing/2014/chart" uri="{C3380CC4-5D6E-409C-BE32-E72D297353CC}">
              <c16:uniqueId val="{0000000A-8CDD-4102-8216-C1972E7A37CA}"/>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宿泊費!$B$1</c:f>
          <c:strCache>
            <c:ptCount val="1"/>
            <c:pt idx="0">
              <c:v>福井県</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宿泊費!$B$1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1816-4A74-9187-9F97616A13ED}"/>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1816-4A74-9187-9F97616A13ED}"/>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1816-4A74-9187-9F97616A13ED}"/>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1816-4A74-9187-9F97616A13ED}"/>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1816-4A74-9187-9F97616A13ED}"/>
              </c:ext>
            </c:extLst>
          </c:dPt>
          <c:dPt>
            <c:idx val="5"/>
            <c:bubble3D val="0"/>
            <c:spPr>
              <a:solidFill>
                <a:schemeClr val="accent2"/>
              </a:solidFill>
              <a:ln>
                <a:noFill/>
              </a:ln>
              <a:effectLst/>
            </c:spPr>
            <c:extLst>
              <c:ext xmlns:c16="http://schemas.microsoft.com/office/drawing/2014/chart" uri="{C3380CC4-5D6E-409C-BE32-E72D297353CC}">
                <c16:uniqueId val="{0000000B-1816-4A74-9187-9F97616A13ED}"/>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1816-4A74-9187-9F97616A13ED}"/>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1816-4A74-9187-9F97616A13ED}"/>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1816-4A74-9187-9F97616A13ED}"/>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1816-4A74-9187-9F97616A13ED}"/>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1816-4A74-9187-9F97616A13ED}"/>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宿泊費!$B$2:$B$12</c:f>
              <c:numCache>
                <c:formatCode>0.0%</c:formatCode>
                <c:ptCount val="11"/>
                <c:pt idx="0">
                  <c:v>0.30347938144329895</c:v>
                </c:pt>
                <c:pt idx="1">
                  <c:v>2.0618556701030927E-2</c:v>
                </c:pt>
                <c:pt idx="2">
                  <c:v>4.7680412371134018E-2</c:v>
                </c:pt>
                <c:pt idx="3">
                  <c:v>5.2190721649484538E-2</c:v>
                </c:pt>
                <c:pt idx="4">
                  <c:v>0.13144329896907217</c:v>
                </c:pt>
                <c:pt idx="5">
                  <c:v>0.21778350515463918</c:v>
                </c:pt>
                <c:pt idx="6">
                  <c:v>0.11082474226804123</c:v>
                </c:pt>
                <c:pt idx="7">
                  <c:v>3.8659793814432991E-2</c:v>
                </c:pt>
                <c:pt idx="8">
                  <c:v>2.1907216494845359E-2</c:v>
                </c:pt>
                <c:pt idx="9">
                  <c:v>4.0592783505154641E-2</c:v>
                </c:pt>
                <c:pt idx="10">
                  <c:v>1.4819587628865979E-2</c:v>
                </c:pt>
              </c:numCache>
            </c:numRef>
          </c:val>
          <c:extLst>
            <c:ext xmlns:c16="http://schemas.microsoft.com/office/drawing/2014/chart" uri="{C3380CC4-5D6E-409C-BE32-E72D297353CC}">
              <c16:uniqueId val="{00000000-AB16-472A-9BAD-1DD543186FC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宿泊費!$C$1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8-CF0B-42F4-978F-7ED73B7459F9}"/>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A-CF0B-42F4-978F-7ED73B7459F9}"/>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C-CF0B-42F4-978F-7ED73B7459F9}"/>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E-CF0B-42F4-978F-7ED73B7459F9}"/>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0-CF0B-42F4-978F-7ED73B7459F9}"/>
              </c:ext>
            </c:extLst>
          </c:dPt>
          <c:dPt>
            <c:idx val="5"/>
            <c:bubble3D val="0"/>
            <c:spPr>
              <a:solidFill>
                <a:schemeClr val="accent2"/>
              </a:solidFill>
              <a:ln>
                <a:noFill/>
              </a:ln>
              <a:effectLst/>
            </c:spPr>
            <c:extLst>
              <c:ext xmlns:c16="http://schemas.microsoft.com/office/drawing/2014/chart" uri="{C3380CC4-5D6E-409C-BE32-E72D297353CC}">
                <c16:uniqueId val="{00000022-CF0B-42F4-978F-7ED73B7459F9}"/>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4-CF0B-42F4-978F-7ED73B7459F9}"/>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6-CF0B-42F4-978F-7ED73B7459F9}"/>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8-CF0B-42F4-978F-7ED73B7459F9}"/>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A-CF0B-42F4-978F-7ED73B7459F9}"/>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C-CF0B-42F4-978F-7ED73B7459F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宿泊費!$C$2:$C$12</c:f>
              <c:numCache>
                <c:formatCode>0.0%</c:formatCode>
                <c:ptCount val="11"/>
                <c:pt idx="0">
                  <c:v>0.22483221476510068</c:v>
                </c:pt>
                <c:pt idx="1">
                  <c:v>1.0067114093959731E-2</c:v>
                </c:pt>
                <c:pt idx="2">
                  <c:v>2.0134228187919462E-2</c:v>
                </c:pt>
                <c:pt idx="3">
                  <c:v>5.0335570469798654E-2</c:v>
                </c:pt>
                <c:pt idx="4">
                  <c:v>0.14093959731543623</c:v>
                </c:pt>
                <c:pt idx="5">
                  <c:v>0.28859060402684567</c:v>
                </c:pt>
                <c:pt idx="6">
                  <c:v>0.12080536912751678</c:v>
                </c:pt>
                <c:pt idx="7">
                  <c:v>5.0335570469798654E-2</c:v>
                </c:pt>
                <c:pt idx="8">
                  <c:v>2.0134228187919462E-2</c:v>
                </c:pt>
                <c:pt idx="9">
                  <c:v>6.0402684563758392E-2</c:v>
                </c:pt>
                <c:pt idx="10">
                  <c:v>1.3422818791946308E-2</c:v>
                </c:pt>
              </c:numCache>
            </c:numRef>
          </c:val>
          <c:extLst>
            <c:ext xmlns:c16="http://schemas.microsoft.com/office/drawing/2014/chart" uri="{C3380CC4-5D6E-409C-BE32-E72D297353CC}">
              <c16:uniqueId val="{0000002D-CF0B-42F4-978F-7ED73B7459F9}"/>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宿泊費!$AA$1</c:f>
          <c:strCache>
            <c:ptCount val="1"/>
            <c:pt idx="0">
              <c:v>平均宿泊費（推移）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宿泊費!$G$4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宿泊費!$H$4:$S$4</c:f>
              <c:numCache>
                <c:formatCode>0</c:formatCode>
                <c:ptCount val="12"/>
                <c:pt idx="0">
                  <c:v>16261.363636363636</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A09-4CA6-B1BC-32037FE30B55}"/>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宿泊費!$AA$1</c:f>
          <c:strCache>
            <c:ptCount val="1"/>
            <c:pt idx="0">
              <c:v>平均宿泊費（推移）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宿泊費!$G$5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宿泊費!$H$5:$S$5</c:f>
              <c:numCache>
                <c:formatCode>0</c:formatCode>
                <c:ptCount val="12"/>
                <c:pt idx="0">
                  <c:v>19050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C63-485A-954A-E19D6D6AF733}"/>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宿泊費!$AE$1</c:f>
          <c:strCache>
            <c:ptCount val="1"/>
            <c:pt idx="0">
              <c:v>宿泊費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宿泊費!$A$2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宿泊費!$D$2</c:f>
              <c:numCache>
                <c:formatCode>0.0%</c:formatCode>
                <c:ptCount val="1"/>
                <c:pt idx="0">
                  <c:v>0.21590909090909091</c:v>
                </c:pt>
              </c:numCache>
            </c:numRef>
          </c:val>
          <c:extLst>
            <c:ext xmlns:c16="http://schemas.microsoft.com/office/drawing/2014/chart" uri="{C3380CC4-5D6E-409C-BE32-E72D297353CC}">
              <c16:uniqueId val="{00000000-AB16-472A-9BAD-1DD543186FC2}"/>
            </c:ext>
          </c:extLst>
        </c:ser>
        <c:ser>
          <c:idx val="1"/>
          <c:order val="1"/>
          <c:tx>
            <c:strRef>
              <c:f>宿泊費!$A$3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宿泊費!$D$3</c:f>
              <c:numCache>
                <c:formatCode>0.0%</c:formatCode>
                <c:ptCount val="1"/>
                <c:pt idx="0">
                  <c:v>1.1363636363636364E-2</c:v>
                </c:pt>
              </c:numCache>
            </c:numRef>
          </c:val>
          <c:extLst>
            <c:ext xmlns:c16="http://schemas.microsoft.com/office/drawing/2014/chart" uri="{C3380CC4-5D6E-409C-BE32-E72D297353CC}">
              <c16:uniqueId val="{00000001-AB16-472A-9BAD-1DD543186FC2}"/>
            </c:ext>
          </c:extLst>
        </c:ser>
        <c:ser>
          <c:idx val="2"/>
          <c:order val="2"/>
          <c:tx>
            <c:strRef>
              <c:f>宿泊費!$A$4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宿泊費!$D$4</c:f>
              <c:numCache>
                <c:formatCode>0.0%</c:formatCode>
                <c:ptCount val="1"/>
                <c:pt idx="0">
                  <c:v>2.8409090909090908E-2</c:v>
                </c:pt>
              </c:numCache>
            </c:numRef>
          </c:val>
          <c:extLst>
            <c:ext xmlns:c16="http://schemas.microsoft.com/office/drawing/2014/chart" uri="{C3380CC4-5D6E-409C-BE32-E72D297353CC}">
              <c16:uniqueId val="{00000002-AB16-472A-9BAD-1DD543186FC2}"/>
            </c:ext>
          </c:extLst>
        </c:ser>
        <c:ser>
          <c:idx val="3"/>
          <c:order val="3"/>
          <c:tx>
            <c:strRef>
              <c:f>宿泊費!$A$5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宿泊費!$D$5</c:f>
              <c:numCache>
                <c:formatCode>0.0%</c:formatCode>
                <c:ptCount val="1"/>
                <c:pt idx="0">
                  <c:v>4.5454545454545456E-2</c:v>
                </c:pt>
              </c:numCache>
            </c:numRef>
          </c:val>
          <c:extLst>
            <c:ext xmlns:c16="http://schemas.microsoft.com/office/drawing/2014/chart" uri="{C3380CC4-5D6E-409C-BE32-E72D297353CC}">
              <c16:uniqueId val="{00000003-AB16-472A-9BAD-1DD543186FC2}"/>
            </c:ext>
          </c:extLst>
        </c:ser>
        <c:ser>
          <c:idx val="4"/>
          <c:order val="4"/>
          <c:tx>
            <c:strRef>
              <c:f>宿泊費!$A$6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宿泊費!$D$6</c:f>
              <c:numCache>
                <c:formatCode>0.0%</c:formatCode>
                <c:ptCount val="1"/>
                <c:pt idx="0">
                  <c:v>0.18181818181818182</c:v>
                </c:pt>
              </c:numCache>
            </c:numRef>
          </c:val>
          <c:extLst>
            <c:ext xmlns:c16="http://schemas.microsoft.com/office/drawing/2014/chart" uri="{C3380CC4-5D6E-409C-BE32-E72D297353CC}">
              <c16:uniqueId val="{00000004-AB16-472A-9BAD-1DD543186FC2}"/>
            </c:ext>
          </c:extLst>
        </c:ser>
        <c:ser>
          <c:idx val="5"/>
          <c:order val="5"/>
          <c:tx>
            <c:strRef>
              <c:f>宿泊費!$A$7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宿泊費!$D$7</c:f>
              <c:numCache>
                <c:formatCode>0.0%</c:formatCode>
                <c:ptCount val="1"/>
                <c:pt idx="0">
                  <c:v>0.27272727272727271</c:v>
                </c:pt>
              </c:numCache>
            </c:numRef>
          </c:val>
          <c:extLst>
            <c:ext xmlns:c16="http://schemas.microsoft.com/office/drawing/2014/chart" uri="{C3380CC4-5D6E-409C-BE32-E72D297353CC}">
              <c16:uniqueId val="{00000005-AB16-472A-9BAD-1DD543186FC2}"/>
            </c:ext>
          </c:extLst>
        </c:ser>
        <c:ser>
          <c:idx val="6"/>
          <c:order val="6"/>
          <c:tx>
            <c:strRef>
              <c:f>宿泊費!$A$8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宿泊費!$D$8</c:f>
              <c:numCache>
                <c:formatCode>0.0%</c:formatCode>
                <c:ptCount val="1"/>
                <c:pt idx="0">
                  <c:v>0.11931818181818182</c:v>
                </c:pt>
              </c:numCache>
            </c:numRef>
          </c:val>
          <c:extLst>
            <c:ext xmlns:c16="http://schemas.microsoft.com/office/drawing/2014/chart" uri="{C3380CC4-5D6E-409C-BE32-E72D297353CC}">
              <c16:uniqueId val="{00000006-AB16-472A-9BAD-1DD543186FC2}"/>
            </c:ext>
          </c:extLst>
        </c:ser>
        <c:ser>
          <c:idx val="7"/>
          <c:order val="7"/>
          <c:tx>
            <c:strRef>
              <c:f>宿泊費!$A$9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宿泊費!$D$9</c:f>
              <c:numCache>
                <c:formatCode>0.0%</c:formatCode>
                <c:ptCount val="1"/>
                <c:pt idx="0">
                  <c:v>3.4090909090909088E-2</c:v>
                </c:pt>
              </c:numCache>
            </c:numRef>
          </c:val>
          <c:extLst>
            <c:ext xmlns:c16="http://schemas.microsoft.com/office/drawing/2014/chart" uri="{C3380CC4-5D6E-409C-BE32-E72D297353CC}">
              <c16:uniqueId val="{00000007-AB16-472A-9BAD-1DD543186FC2}"/>
            </c:ext>
          </c:extLst>
        </c:ser>
        <c:ser>
          <c:idx val="8"/>
          <c:order val="8"/>
          <c:tx>
            <c:strRef>
              <c:f>宿泊費!$A$10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宿泊費!$D$10</c:f>
              <c:numCache>
                <c:formatCode>0.0%</c:formatCode>
                <c:ptCount val="1"/>
                <c:pt idx="0">
                  <c:v>2.2727272727272728E-2</c:v>
                </c:pt>
              </c:numCache>
            </c:numRef>
          </c:val>
          <c:extLst>
            <c:ext xmlns:c16="http://schemas.microsoft.com/office/drawing/2014/chart" uri="{C3380CC4-5D6E-409C-BE32-E72D297353CC}">
              <c16:uniqueId val="{00000008-AB16-472A-9BAD-1DD543186FC2}"/>
            </c:ext>
          </c:extLst>
        </c:ser>
        <c:ser>
          <c:idx val="9"/>
          <c:order val="9"/>
          <c:tx>
            <c:strRef>
              <c:f>宿泊費!$A$11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宿泊費!$D$11</c:f>
              <c:numCache>
                <c:formatCode>0.0%</c:formatCode>
                <c:ptCount val="1"/>
                <c:pt idx="0">
                  <c:v>4.5454545454545456E-2</c:v>
                </c:pt>
              </c:numCache>
            </c:numRef>
          </c:val>
          <c:extLst>
            <c:ext xmlns:c16="http://schemas.microsoft.com/office/drawing/2014/chart" uri="{C3380CC4-5D6E-409C-BE32-E72D297353CC}">
              <c16:uniqueId val="{00000009-AB16-472A-9BAD-1DD543186FC2}"/>
            </c:ext>
          </c:extLst>
        </c:ser>
        <c:ser>
          <c:idx val="10"/>
          <c:order val="10"/>
          <c:tx>
            <c:strRef>
              <c:f>宿泊費!$A$12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宿泊費!$D$1</c:f>
              <c:strCache>
                <c:ptCount val="1"/>
                <c:pt idx="0">
                  <c:v>福井市</c:v>
                </c:pt>
              </c:strCache>
            </c:strRef>
          </c:cat>
          <c:val>
            <c:numRef>
              <c:f>宿泊費!$D$12</c:f>
              <c:numCache>
                <c:formatCode>0.0%</c:formatCode>
                <c:ptCount val="1"/>
                <c:pt idx="0">
                  <c:v>2.2727272727272728E-2</c:v>
                </c:pt>
              </c:numCache>
            </c:numRef>
          </c:val>
          <c:extLst>
            <c:ext xmlns:c16="http://schemas.microsoft.com/office/drawing/2014/chart" uri="{C3380CC4-5D6E-409C-BE32-E72D297353CC}">
              <c16:uniqueId val="{0000000A-AB16-472A-9BAD-1DD543186FC2}"/>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a:t>
            </a:r>
          </a:p>
        </c:rich>
      </c:tx>
      <c:overlay val="0"/>
      <c:spPr>
        <a:noFill/>
        <a:ln>
          <a:noFill/>
        </a:ln>
        <a:effectLst/>
      </c:sp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'満足度(商品・サービス)'!$B$1</c:f>
              <c:strCache>
                <c:ptCount val="1"/>
                <c:pt idx="0">
                  <c:v>福井県</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19-800C-4DA7-BE58-691E315642A8}"/>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1B-800C-4DA7-BE58-691E315642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800C-4DA7-BE58-691E315642A8}"/>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800C-4DA7-BE58-691E315642A8}"/>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800C-4DA7-BE58-691E315642A8}"/>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00C-4DA7-BE58-691E315642A8}"/>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00C-4DA7-BE58-691E315642A8}"/>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00C-4DA7-BE58-691E315642A8}"/>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'満足度(商品・サービス)'!$A$2:$A$6</c:f>
              <c:strCache>
                <c:ptCount val="5"/>
                <c:pt idx="0">
                  <c:v>とても満足</c:v>
                </c:pt>
                <c:pt idx="1">
                  <c:v>満足</c:v>
                </c:pt>
                <c:pt idx="2">
                  <c:v>どちらでもない</c:v>
                </c:pt>
                <c:pt idx="3">
                  <c:v>不満</c:v>
                </c:pt>
                <c:pt idx="4">
                  <c:v>とても不満</c:v>
                </c:pt>
              </c:strCache>
            </c:strRef>
          </c:cat>
          <c:val>
            <c:numRef>
              <c:f>'満足度(商品・サービス)'!$B$2:$B$6</c:f>
              <c:numCache>
                <c:formatCode>0.0%</c:formatCode>
                <c:ptCount val="5"/>
                <c:pt idx="0">
                  <c:v>0.38466494845360827</c:v>
                </c:pt>
                <c:pt idx="1">
                  <c:v>0.49484536082474229</c:v>
                </c:pt>
                <c:pt idx="2">
                  <c:v>0.10760309278350516</c:v>
                </c:pt>
                <c:pt idx="3">
                  <c:v>1.0309278350515464E-2</c:v>
                </c:pt>
                <c:pt idx="4">
                  <c:v>2.5773195876288659E-3</c:v>
                </c:pt>
              </c:numCache>
            </c:numRef>
          </c:val>
          <c:extLst>
            <c:ext xmlns:c16="http://schemas.microsoft.com/office/drawing/2014/chart" uri="{C3380CC4-5D6E-409C-BE32-E72D297353CC}">
              <c16:uniqueId val="{00000022-800C-4DA7-BE58-691E315642A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宿泊費!$AE$1</c:f>
          <c:strCache>
            <c:ptCount val="1"/>
            <c:pt idx="0">
              <c:v>宿泊費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宿泊費!$A$2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宿泊費!$E$2</c:f>
              <c:numCache>
                <c:formatCode>0.0%</c:formatCode>
                <c:ptCount val="1"/>
                <c:pt idx="0">
                  <c:v>0.2</c:v>
                </c:pt>
              </c:numCache>
            </c:numRef>
          </c:val>
          <c:extLst>
            <c:ext xmlns:c16="http://schemas.microsoft.com/office/drawing/2014/chart" uri="{C3380CC4-5D6E-409C-BE32-E72D297353CC}">
              <c16:uniqueId val="{00000000-8CDD-4102-8216-C1972E7A37CA}"/>
            </c:ext>
          </c:extLst>
        </c:ser>
        <c:ser>
          <c:idx val="1"/>
          <c:order val="1"/>
          <c:tx>
            <c:strRef>
              <c:f>宿泊費!$A$3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宿泊費!$E$3</c:f>
              <c:numCache>
                <c:formatCode>0.0%</c:formatCode>
                <c:ptCount val="1"/>
                <c:pt idx="0">
                  <c:v>0</c:v>
                </c:pt>
              </c:numCache>
            </c:numRef>
          </c:val>
          <c:extLst>
            <c:ext xmlns:c16="http://schemas.microsoft.com/office/drawing/2014/chart" uri="{C3380CC4-5D6E-409C-BE32-E72D297353CC}">
              <c16:uniqueId val="{00000001-8CDD-4102-8216-C1972E7A37CA}"/>
            </c:ext>
          </c:extLst>
        </c:ser>
        <c:ser>
          <c:idx val="2"/>
          <c:order val="2"/>
          <c:tx>
            <c:strRef>
              <c:f>宿泊費!$A$4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宿泊費!$E$4</c:f>
              <c:numCache>
                <c:formatCode>0.0%</c:formatCode>
                <c:ptCount val="1"/>
                <c:pt idx="0">
                  <c:v>1.6666666666666666E-2</c:v>
                </c:pt>
              </c:numCache>
            </c:numRef>
          </c:val>
          <c:extLst>
            <c:ext xmlns:c16="http://schemas.microsoft.com/office/drawing/2014/chart" uri="{C3380CC4-5D6E-409C-BE32-E72D297353CC}">
              <c16:uniqueId val="{00000002-8CDD-4102-8216-C1972E7A37CA}"/>
            </c:ext>
          </c:extLst>
        </c:ser>
        <c:ser>
          <c:idx val="3"/>
          <c:order val="3"/>
          <c:tx>
            <c:strRef>
              <c:f>宿泊費!$A$5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宿泊費!$E$5</c:f>
              <c:numCache>
                <c:formatCode>0.0%</c:formatCode>
                <c:ptCount val="1"/>
                <c:pt idx="0">
                  <c:v>0.05</c:v>
                </c:pt>
              </c:numCache>
            </c:numRef>
          </c:val>
          <c:extLst>
            <c:ext xmlns:c16="http://schemas.microsoft.com/office/drawing/2014/chart" uri="{C3380CC4-5D6E-409C-BE32-E72D297353CC}">
              <c16:uniqueId val="{00000003-8CDD-4102-8216-C1972E7A37CA}"/>
            </c:ext>
          </c:extLst>
        </c:ser>
        <c:ser>
          <c:idx val="4"/>
          <c:order val="4"/>
          <c:tx>
            <c:strRef>
              <c:f>宿泊費!$A$6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宿泊費!$E$6</c:f>
              <c:numCache>
                <c:formatCode>0.0%</c:formatCode>
                <c:ptCount val="1"/>
                <c:pt idx="0">
                  <c:v>0.2</c:v>
                </c:pt>
              </c:numCache>
            </c:numRef>
          </c:val>
          <c:extLst>
            <c:ext xmlns:c16="http://schemas.microsoft.com/office/drawing/2014/chart" uri="{C3380CC4-5D6E-409C-BE32-E72D297353CC}">
              <c16:uniqueId val="{00000004-8CDD-4102-8216-C1972E7A37CA}"/>
            </c:ext>
          </c:extLst>
        </c:ser>
        <c:ser>
          <c:idx val="5"/>
          <c:order val="5"/>
          <c:tx>
            <c:strRef>
              <c:f>宿泊費!$A$7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宿泊費!$E$7</c:f>
              <c:numCache>
                <c:formatCode>0.0%</c:formatCode>
                <c:ptCount val="1"/>
                <c:pt idx="0">
                  <c:v>0.23333333333333334</c:v>
                </c:pt>
              </c:numCache>
            </c:numRef>
          </c:val>
          <c:extLst>
            <c:ext xmlns:c16="http://schemas.microsoft.com/office/drawing/2014/chart" uri="{C3380CC4-5D6E-409C-BE32-E72D297353CC}">
              <c16:uniqueId val="{00000005-8CDD-4102-8216-C1972E7A37CA}"/>
            </c:ext>
          </c:extLst>
        </c:ser>
        <c:ser>
          <c:idx val="6"/>
          <c:order val="6"/>
          <c:tx>
            <c:strRef>
              <c:f>宿泊費!$A$8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宿泊費!$E$8</c:f>
              <c:numCache>
                <c:formatCode>0.0%</c:formatCode>
                <c:ptCount val="1"/>
                <c:pt idx="0">
                  <c:v>0.15</c:v>
                </c:pt>
              </c:numCache>
            </c:numRef>
          </c:val>
          <c:extLst>
            <c:ext xmlns:c16="http://schemas.microsoft.com/office/drawing/2014/chart" uri="{C3380CC4-5D6E-409C-BE32-E72D297353CC}">
              <c16:uniqueId val="{00000006-8CDD-4102-8216-C1972E7A37CA}"/>
            </c:ext>
          </c:extLst>
        </c:ser>
        <c:ser>
          <c:idx val="7"/>
          <c:order val="7"/>
          <c:tx>
            <c:strRef>
              <c:f>宿泊費!$A$9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宿泊費!$E$9</c:f>
              <c:numCache>
                <c:formatCode>0.0%</c:formatCode>
                <c:ptCount val="1"/>
                <c:pt idx="0">
                  <c:v>1.6666666666666666E-2</c:v>
                </c:pt>
              </c:numCache>
            </c:numRef>
          </c:val>
          <c:extLst>
            <c:ext xmlns:c16="http://schemas.microsoft.com/office/drawing/2014/chart" uri="{C3380CC4-5D6E-409C-BE32-E72D297353CC}">
              <c16:uniqueId val="{00000007-8CDD-4102-8216-C1972E7A37CA}"/>
            </c:ext>
          </c:extLst>
        </c:ser>
        <c:ser>
          <c:idx val="8"/>
          <c:order val="8"/>
          <c:tx>
            <c:strRef>
              <c:f>宿泊費!$A$10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宿泊費!$E$10</c:f>
              <c:numCache>
                <c:formatCode>0.0%</c:formatCode>
                <c:ptCount val="1"/>
                <c:pt idx="0">
                  <c:v>0.05</c:v>
                </c:pt>
              </c:numCache>
            </c:numRef>
          </c:val>
          <c:extLst>
            <c:ext xmlns:c16="http://schemas.microsoft.com/office/drawing/2014/chart" uri="{C3380CC4-5D6E-409C-BE32-E72D297353CC}">
              <c16:uniqueId val="{00000008-8CDD-4102-8216-C1972E7A37CA}"/>
            </c:ext>
          </c:extLst>
        </c:ser>
        <c:ser>
          <c:idx val="9"/>
          <c:order val="9"/>
          <c:tx>
            <c:strRef>
              <c:f>宿泊費!$A$11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宿泊費!$E$11</c:f>
              <c:numCache>
                <c:formatCode>0.0%</c:formatCode>
                <c:ptCount val="1"/>
                <c:pt idx="0">
                  <c:v>3.3333333333333333E-2</c:v>
                </c:pt>
              </c:numCache>
            </c:numRef>
          </c:val>
          <c:extLst>
            <c:ext xmlns:c16="http://schemas.microsoft.com/office/drawing/2014/chart" uri="{C3380CC4-5D6E-409C-BE32-E72D297353CC}">
              <c16:uniqueId val="{00000009-8CDD-4102-8216-C1972E7A37CA}"/>
            </c:ext>
          </c:extLst>
        </c:ser>
        <c:ser>
          <c:idx val="10"/>
          <c:order val="10"/>
          <c:tx>
            <c:strRef>
              <c:f>宿泊費!$A$12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宿泊費!$E$1</c:f>
              <c:strCache>
                <c:ptCount val="1"/>
                <c:pt idx="0">
                  <c:v>福井駅前 エリア</c:v>
                </c:pt>
              </c:strCache>
            </c:strRef>
          </c:cat>
          <c:val>
            <c:numRef>
              <c:f>宿泊費!$E$12</c:f>
              <c:numCache>
                <c:formatCode>0.0%</c:formatCode>
                <c:ptCount val="1"/>
                <c:pt idx="0">
                  <c:v>0.05</c:v>
                </c:pt>
              </c:numCache>
            </c:numRef>
          </c:val>
          <c:extLst>
            <c:ext xmlns:c16="http://schemas.microsoft.com/office/drawing/2014/chart" uri="{C3380CC4-5D6E-409C-BE32-E72D297353CC}">
              <c16:uniqueId val="{0000000A-8CDD-4102-8216-C1972E7A37CA}"/>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宿泊費!$D$1</c:f>
              <c:strCache>
                <c:ptCount val="1"/>
                <c:pt idx="0">
                  <c:v>福井市</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1816-4A74-9187-9F97616A13ED}"/>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1816-4A74-9187-9F97616A13ED}"/>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1816-4A74-9187-9F97616A13ED}"/>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1816-4A74-9187-9F97616A13ED}"/>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1816-4A74-9187-9F97616A13ED}"/>
              </c:ext>
            </c:extLst>
          </c:dPt>
          <c:dPt>
            <c:idx val="5"/>
            <c:bubble3D val="0"/>
            <c:spPr>
              <a:solidFill>
                <a:schemeClr val="accent2"/>
              </a:solidFill>
              <a:ln>
                <a:noFill/>
              </a:ln>
              <a:effectLst/>
            </c:spPr>
            <c:extLst>
              <c:ext xmlns:c16="http://schemas.microsoft.com/office/drawing/2014/chart" uri="{C3380CC4-5D6E-409C-BE32-E72D297353CC}">
                <c16:uniqueId val="{0000000B-1816-4A74-9187-9F97616A13ED}"/>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1816-4A74-9187-9F97616A13ED}"/>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1816-4A74-9187-9F97616A13ED}"/>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1816-4A74-9187-9F97616A13ED}"/>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1816-4A74-9187-9F97616A13ED}"/>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1816-4A74-9187-9F97616A13ED}"/>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宿泊費!$D$2:$D$12</c:f>
              <c:numCache>
                <c:formatCode>0.0%</c:formatCode>
                <c:ptCount val="11"/>
                <c:pt idx="0">
                  <c:v>0.21590909090909091</c:v>
                </c:pt>
                <c:pt idx="1">
                  <c:v>1.1363636363636364E-2</c:v>
                </c:pt>
                <c:pt idx="2">
                  <c:v>2.8409090909090908E-2</c:v>
                </c:pt>
                <c:pt idx="3">
                  <c:v>4.5454545454545456E-2</c:v>
                </c:pt>
                <c:pt idx="4">
                  <c:v>0.18181818181818182</c:v>
                </c:pt>
                <c:pt idx="5">
                  <c:v>0.27272727272727271</c:v>
                </c:pt>
                <c:pt idx="6">
                  <c:v>0.11931818181818182</c:v>
                </c:pt>
                <c:pt idx="7">
                  <c:v>3.4090909090909088E-2</c:v>
                </c:pt>
                <c:pt idx="8">
                  <c:v>2.2727272727272728E-2</c:v>
                </c:pt>
                <c:pt idx="9">
                  <c:v>4.5454545454545456E-2</c:v>
                </c:pt>
                <c:pt idx="10">
                  <c:v>2.2727272727272728E-2</c:v>
                </c:pt>
              </c:numCache>
            </c:numRef>
          </c:val>
          <c:extLst>
            <c:ext xmlns:c16="http://schemas.microsoft.com/office/drawing/2014/chart" uri="{C3380CC4-5D6E-409C-BE32-E72D297353CC}">
              <c16:uniqueId val="{00000000-AB16-472A-9BAD-1DD543186FC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宿泊費!$E$1</c:f>
              <c:strCache>
                <c:ptCount val="1"/>
                <c:pt idx="0">
                  <c:v>福井駅前 エリア</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8-CF0B-42F4-978F-7ED73B7459F9}"/>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A-CF0B-42F4-978F-7ED73B7459F9}"/>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C-CF0B-42F4-978F-7ED73B7459F9}"/>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E-CF0B-42F4-978F-7ED73B7459F9}"/>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0-CF0B-42F4-978F-7ED73B7459F9}"/>
              </c:ext>
            </c:extLst>
          </c:dPt>
          <c:dPt>
            <c:idx val="5"/>
            <c:bubble3D val="0"/>
            <c:spPr>
              <a:solidFill>
                <a:schemeClr val="accent2"/>
              </a:solidFill>
              <a:ln>
                <a:noFill/>
              </a:ln>
              <a:effectLst/>
            </c:spPr>
            <c:extLst>
              <c:ext xmlns:c16="http://schemas.microsoft.com/office/drawing/2014/chart" uri="{C3380CC4-5D6E-409C-BE32-E72D297353CC}">
                <c16:uniqueId val="{00000022-CF0B-42F4-978F-7ED73B7459F9}"/>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4-CF0B-42F4-978F-7ED73B7459F9}"/>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6-CF0B-42F4-978F-7ED73B7459F9}"/>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8-CF0B-42F4-978F-7ED73B7459F9}"/>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A-CF0B-42F4-978F-7ED73B7459F9}"/>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C-CF0B-42F4-978F-7ED73B7459F9}"/>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宿泊費!$A$2:$A$12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宿泊費!$E$2:$E$12</c:f>
              <c:numCache>
                <c:formatCode>0.0%</c:formatCode>
                <c:ptCount val="11"/>
                <c:pt idx="0">
                  <c:v>0.2</c:v>
                </c:pt>
                <c:pt idx="1">
                  <c:v>0</c:v>
                </c:pt>
                <c:pt idx="2">
                  <c:v>1.6666666666666666E-2</c:v>
                </c:pt>
                <c:pt idx="3">
                  <c:v>0.05</c:v>
                </c:pt>
                <c:pt idx="4">
                  <c:v>0.2</c:v>
                </c:pt>
                <c:pt idx="5">
                  <c:v>0.23333333333333334</c:v>
                </c:pt>
                <c:pt idx="6">
                  <c:v>0.15</c:v>
                </c:pt>
                <c:pt idx="7">
                  <c:v>1.6666666666666666E-2</c:v>
                </c:pt>
                <c:pt idx="8">
                  <c:v>0.05</c:v>
                </c:pt>
                <c:pt idx="9">
                  <c:v>3.3333333333333333E-2</c:v>
                </c:pt>
                <c:pt idx="10">
                  <c:v>0.05</c:v>
                </c:pt>
              </c:numCache>
            </c:numRef>
          </c:val>
          <c:extLst>
            <c:ext xmlns:c16="http://schemas.microsoft.com/office/drawing/2014/chart" uri="{C3380CC4-5D6E-409C-BE32-E72D297353CC}">
              <c16:uniqueId val="{0000002D-CF0B-42F4-978F-7ED73B7459F9}"/>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交通費!$AA$1</c:f>
          <c:strCache>
            <c:ptCount val="1"/>
            <c:pt idx="0">
              <c:v>平均交通費（推移）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交通費!$G$2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交通費!$H$2:$S$2</c:f>
              <c:numCache>
                <c:formatCode>0</c:formatCode>
                <c:ptCount val="12"/>
                <c:pt idx="0">
                  <c:v>12339.561855670103</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691-4EE1-8681-B7A200AF718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交通費!$AA$1</c:f>
          <c:strCache>
            <c:ptCount val="1"/>
            <c:pt idx="0">
              <c:v>平均交通費（推移）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交通費!$G$3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交通費!$H$3:$S$3</c:f>
              <c:numCache>
                <c:formatCode>0</c:formatCode>
                <c:ptCount val="12"/>
                <c:pt idx="0">
                  <c:v>18114.093959731545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69-4635-97AB-DA7B1E7B4E1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交通費!$AE$1</c:f>
          <c:strCache>
            <c:ptCount val="1"/>
            <c:pt idx="0">
              <c:v>交通費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交通費!$A$2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交通費!$B$2:$E$2</c:f>
              <c:numCache>
                <c:formatCode>0.0%</c:formatCode>
                <c:ptCount val="4"/>
                <c:pt idx="0">
                  <c:v>8.4407216494845366E-2</c:v>
                </c:pt>
                <c:pt idx="1">
                  <c:v>4.6979865771812082E-2</c:v>
                </c:pt>
                <c:pt idx="2">
                  <c:v>5.113636363636364E-2</c:v>
                </c:pt>
                <c:pt idx="3">
                  <c:v>1.6666666666666666E-2</c:v>
                </c:pt>
              </c:numCache>
            </c:numRef>
          </c:val>
          <c:extLst>
            <c:ext xmlns:c16="http://schemas.microsoft.com/office/drawing/2014/chart" uri="{C3380CC4-5D6E-409C-BE32-E72D297353CC}">
              <c16:uniqueId val="{00000000-79DC-4CD3-8715-C7B8AAC9A65B}"/>
            </c:ext>
          </c:extLst>
        </c:ser>
        <c:ser>
          <c:idx val="1"/>
          <c:order val="1"/>
          <c:tx>
            <c:strRef>
              <c:f>交通費!$A$3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交通費!$B$3:$E$3</c:f>
              <c:numCache>
                <c:formatCode>0.0%</c:formatCode>
                <c:ptCount val="4"/>
                <c:pt idx="0">
                  <c:v>7.2164948453608241E-2</c:v>
                </c:pt>
                <c:pt idx="1">
                  <c:v>5.3691275167785234E-2</c:v>
                </c:pt>
                <c:pt idx="2">
                  <c:v>7.3863636363636367E-2</c:v>
                </c:pt>
                <c:pt idx="3">
                  <c:v>0.05</c:v>
                </c:pt>
              </c:numCache>
            </c:numRef>
          </c:val>
          <c:extLst>
            <c:ext xmlns:c16="http://schemas.microsoft.com/office/drawing/2014/chart" uri="{C3380CC4-5D6E-409C-BE32-E72D297353CC}">
              <c16:uniqueId val="{00000001-79DC-4CD3-8715-C7B8AAC9A65B}"/>
            </c:ext>
          </c:extLst>
        </c:ser>
        <c:ser>
          <c:idx val="2"/>
          <c:order val="2"/>
          <c:tx>
            <c:strRef>
              <c:f>交通費!$A$4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交通費!$B$4:$E$4</c:f>
              <c:numCache>
                <c:formatCode>0.0%</c:formatCode>
                <c:ptCount val="4"/>
                <c:pt idx="0">
                  <c:v>0.12564432989690721</c:v>
                </c:pt>
                <c:pt idx="1">
                  <c:v>7.3825503355704702E-2</c:v>
                </c:pt>
                <c:pt idx="2">
                  <c:v>7.3863636363636367E-2</c:v>
                </c:pt>
                <c:pt idx="3">
                  <c:v>0.1</c:v>
                </c:pt>
              </c:numCache>
            </c:numRef>
          </c:val>
          <c:extLst>
            <c:ext xmlns:c16="http://schemas.microsoft.com/office/drawing/2014/chart" uri="{C3380CC4-5D6E-409C-BE32-E72D297353CC}">
              <c16:uniqueId val="{00000002-79DC-4CD3-8715-C7B8AAC9A65B}"/>
            </c:ext>
          </c:extLst>
        </c:ser>
        <c:ser>
          <c:idx val="3"/>
          <c:order val="3"/>
          <c:tx>
            <c:strRef>
              <c:f>交通費!$A$5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交通費!$B$5:$E$5</c:f>
              <c:numCache>
                <c:formatCode>0.0%</c:formatCode>
                <c:ptCount val="4"/>
                <c:pt idx="0">
                  <c:v>0.14561855670103094</c:v>
                </c:pt>
                <c:pt idx="1">
                  <c:v>9.7315436241610737E-2</c:v>
                </c:pt>
                <c:pt idx="2">
                  <c:v>0.125</c:v>
                </c:pt>
                <c:pt idx="3">
                  <c:v>0.18333333333333332</c:v>
                </c:pt>
              </c:numCache>
            </c:numRef>
          </c:val>
          <c:extLst>
            <c:ext xmlns:c16="http://schemas.microsoft.com/office/drawing/2014/chart" uri="{C3380CC4-5D6E-409C-BE32-E72D297353CC}">
              <c16:uniqueId val="{00000003-79DC-4CD3-8715-C7B8AAC9A65B}"/>
            </c:ext>
          </c:extLst>
        </c:ser>
        <c:ser>
          <c:idx val="4"/>
          <c:order val="4"/>
          <c:tx>
            <c:strRef>
              <c:f>交通費!$A$6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交通費!$B$6:$E$6</c:f>
              <c:numCache>
                <c:formatCode>0.0%</c:formatCode>
                <c:ptCount val="4"/>
                <c:pt idx="0">
                  <c:v>0.20167525773195877</c:v>
                </c:pt>
                <c:pt idx="1">
                  <c:v>0.18456375838926176</c:v>
                </c:pt>
                <c:pt idx="2">
                  <c:v>0.19886363636363635</c:v>
                </c:pt>
                <c:pt idx="3">
                  <c:v>0.11666666666666667</c:v>
                </c:pt>
              </c:numCache>
            </c:numRef>
          </c:val>
          <c:extLst>
            <c:ext xmlns:c16="http://schemas.microsoft.com/office/drawing/2014/chart" uri="{C3380CC4-5D6E-409C-BE32-E72D297353CC}">
              <c16:uniqueId val="{00000004-79DC-4CD3-8715-C7B8AAC9A65B}"/>
            </c:ext>
          </c:extLst>
        </c:ser>
        <c:ser>
          <c:idx val="5"/>
          <c:order val="5"/>
          <c:tx>
            <c:strRef>
              <c:f>交通費!$A$7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交通費!$B$7:$E$7</c:f>
              <c:numCache>
                <c:formatCode>0.0%</c:formatCode>
                <c:ptCount val="4"/>
                <c:pt idx="0">
                  <c:v>0.17847938144329897</c:v>
                </c:pt>
                <c:pt idx="1">
                  <c:v>0.19798657718120805</c:v>
                </c:pt>
                <c:pt idx="2">
                  <c:v>0.16477272727272727</c:v>
                </c:pt>
                <c:pt idx="3">
                  <c:v>0.11666666666666667</c:v>
                </c:pt>
              </c:numCache>
            </c:numRef>
          </c:val>
          <c:extLst>
            <c:ext xmlns:c16="http://schemas.microsoft.com/office/drawing/2014/chart" uri="{C3380CC4-5D6E-409C-BE32-E72D297353CC}">
              <c16:uniqueId val="{00000005-79DC-4CD3-8715-C7B8AAC9A65B}"/>
            </c:ext>
          </c:extLst>
        </c:ser>
        <c:ser>
          <c:idx val="6"/>
          <c:order val="6"/>
          <c:tx>
            <c:strRef>
              <c:f>交通費!$A$8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交通費!$B$8:$E$8</c:f>
              <c:numCache>
                <c:formatCode>0.0%</c:formatCode>
                <c:ptCount val="4"/>
                <c:pt idx="0">
                  <c:v>8.505154639175258E-2</c:v>
                </c:pt>
                <c:pt idx="1">
                  <c:v>0.15771812080536912</c:v>
                </c:pt>
                <c:pt idx="2">
                  <c:v>0.11931818181818182</c:v>
                </c:pt>
                <c:pt idx="3">
                  <c:v>0.18333333333333332</c:v>
                </c:pt>
              </c:numCache>
            </c:numRef>
          </c:val>
          <c:extLst>
            <c:ext xmlns:c16="http://schemas.microsoft.com/office/drawing/2014/chart" uri="{C3380CC4-5D6E-409C-BE32-E72D297353CC}">
              <c16:uniqueId val="{00000006-79DC-4CD3-8715-C7B8AAC9A65B}"/>
            </c:ext>
          </c:extLst>
        </c:ser>
        <c:ser>
          <c:idx val="7"/>
          <c:order val="7"/>
          <c:tx>
            <c:strRef>
              <c:f>交通費!$A$9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交通費!$B$9:$E$9</c:f>
              <c:numCache>
                <c:formatCode>0.0%</c:formatCode>
                <c:ptCount val="4"/>
                <c:pt idx="0">
                  <c:v>5.9278350515463915E-2</c:v>
                </c:pt>
                <c:pt idx="1">
                  <c:v>9.3959731543624164E-2</c:v>
                </c:pt>
                <c:pt idx="2">
                  <c:v>0.10795454545454546</c:v>
                </c:pt>
                <c:pt idx="3">
                  <c:v>0.15</c:v>
                </c:pt>
              </c:numCache>
            </c:numRef>
          </c:val>
          <c:extLst>
            <c:ext xmlns:c16="http://schemas.microsoft.com/office/drawing/2014/chart" uri="{C3380CC4-5D6E-409C-BE32-E72D297353CC}">
              <c16:uniqueId val="{00000007-79DC-4CD3-8715-C7B8AAC9A65B}"/>
            </c:ext>
          </c:extLst>
        </c:ser>
        <c:ser>
          <c:idx val="8"/>
          <c:order val="8"/>
          <c:tx>
            <c:strRef>
              <c:f>交通費!$A$10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交通費!$B$10:$E$10</c:f>
              <c:numCache>
                <c:formatCode>0.0%</c:formatCode>
                <c:ptCount val="4"/>
                <c:pt idx="0">
                  <c:v>1.4819587628865979E-2</c:v>
                </c:pt>
                <c:pt idx="1">
                  <c:v>3.6912751677852351E-2</c:v>
                </c:pt>
                <c:pt idx="2">
                  <c:v>3.9772727272727272E-2</c:v>
                </c:pt>
                <c:pt idx="3">
                  <c:v>3.3333333333333333E-2</c:v>
                </c:pt>
              </c:numCache>
            </c:numRef>
          </c:val>
          <c:extLst>
            <c:ext xmlns:c16="http://schemas.microsoft.com/office/drawing/2014/chart" uri="{C3380CC4-5D6E-409C-BE32-E72D297353CC}">
              <c16:uniqueId val="{00000008-79DC-4CD3-8715-C7B8AAC9A65B}"/>
            </c:ext>
          </c:extLst>
        </c:ser>
        <c:ser>
          <c:idx val="9"/>
          <c:order val="9"/>
          <c:tx>
            <c:strRef>
              <c:f>交通費!$A$11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交通費!$B$11:$E$11</c:f>
              <c:numCache>
                <c:formatCode>0.0%</c:formatCode>
                <c:ptCount val="4"/>
                <c:pt idx="0">
                  <c:v>2.5773195876288658E-2</c:v>
                </c:pt>
                <c:pt idx="1">
                  <c:v>4.3624161073825503E-2</c:v>
                </c:pt>
                <c:pt idx="2">
                  <c:v>3.4090909090909088E-2</c:v>
                </c:pt>
                <c:pt idx="3">
                  <c:v>1.6666666666666666E-2</c:v>
                </c:pt>
              </c:numCache>
            </c:numRef>
          </c:val>
          <c:extLst>
            <c:ext xmlns:c16="http://schemas.microsoft.com/office/drawing/2014/chart" uri="{C3380CC4-5D6E-409C-BE32-E72D297353CC}">
              <c16:uniqueId val="{00000009-79DC-4CD3-8715-C7B8AAC9A65B}"/>
            </c:ext>
          </c:extLst>
        </c:ser>
        <c:ser>
          <c:idx val="10"/>
          <c:order val="10"/>
          <c:tx>
            <c:strRef>
              <c:f>交通費!$A$12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交通費!$B$1:$E$1</c:f>
              <c:strCache>
                <c:ptCount val="4"/>
                <c:pt idx="0">
                  <c:v>福井県</c:v>
                </c:pt>
                <c:pt idx="1">
                  <c:v>福井市・永平寺町</c:v>
                </c:pt>
                <c:pt idx="2">
                  <c:v>福井市</c:v>
                </c:pt>
                <c:pt idx="3">
                  <c:v>福井駅前 エリア</c:v>
                </c:pt>
              </c:strCache>
            </c:strRef>
          </c:cat>
          <c:val>
            <c:numRef>
              <c:f>交通費!$B$12:$E$12</c:f>
              <c:numCache>
                <c:formatCode>0.0%</c:formatCode>
                <c:ptCount val="4"/>
                <c:pt idx="0">
                  <c:v>7.0876288659793814E-3</c:v>
                </c:pt>
                <c:pt idx="1">
                  <c:v>1.3422818791946308E-2</c:v>
                </c:pt>
                <c:pt idx="2">
                  <c:v>1.1363636363636364E-2</c:v>
                </c:pt>
                <c:pt idx="3">
                  <c:v>3.3333333333333333E-2</c:v>
                </c:pt>
              </c:numCache>
            </c:numRef>
          </c:val>
          <c:extLst>
            <c:ext xmlns:c16="http://schemas.microsoft.com/office/drawing/2014/chart" uri="{C3380CC4-5D6E-409C-BE32-E72D297353CC}">
              <c16:uniqueId val="{0000000A-79DC-4CD3-8715-C7B8AAC9A65B}"/>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交通費!$AE$1</c:f>
          <c:strCache>
            <c:ptCount val="1"/>
            <c:pt idx="0">
              <c:v>交通費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交通費!$A$2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交通費!$B$2</c:f>
              <c:numCache>
                <c:formatCode>0.0%</c:formatCode>
                <c:ptCount val="1"/>
                <c:pt idx="0">
                  <c:v>8.4407216494845366E-2</c:v>
                </c:pt>
              </c:numCache>
            </c:numRef>
          </c:val>
          <c:extLst>
            <c:ext xmlns:c16="http://schemas.microsoft.com/office/drawing/2014/chart" uri="{C3380CC4-5D6E-409C-BE32-E72D297353CC}">
              <c16:uniqueId val="{00000000-26B3-427B-9D23-B145F3080E5E}"/>
            </c:ext>
          </c:extLst>
        </c:ser>
        <c:ser>
          <c:idx val="1"/>
          <c:order val="1"/>
          <c:tx>
            <c:strRef>
              <c:f>交通費!$A$3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交通費!$B$3</c:f>
              <c:numCache>
                <c:formatCode>0.0%</c:formatCode>
                <c:ptCount val="1"/>
                <c:pt idx="0">
                  <c:v>7.2164948453608241E-2</c:v>
                </c:pt>
              </c:numCache>
            </c:numRef>
          </c:val>
          <c:extLst>
            <c:ext xmlns:c16="http://schemas.microsoft.com/office/drawing/2014/chart" uri="{C3380CC4-5D6E-409C-BE32-E72D297353CC}">
              <c16:uniqueId val="{00000001-26B3-427B-9D23-B145F3080E5E}"/>
            </c:ext>
          </c:extLst>
        </c:ser>
        <c:ser>
          <c:idx val="2"/>
          <c:order val="2"/>
          <c:tx>
            <c:strRef>
              <c:f>交通費!$A$4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交通費!$B$4</c:f>
              <c:numCache>
                <c:formatCode>0.0%</c:formatCode>
                <c:ptCount val="1"/>
                <c:pt idx="0">
                  <c:v>0.12564432989690721</c:v>
                </c:pt>
              </c:numCache>
            </c:numRef>
          </c:val>
          <c:extLst>
            <c:ext xmlns:c16="http://schemas.microsoft.com/office/drawing/2014/chart" uri="{C3380CC4-5D6E-409C-BE32-E72D297353CC}">
              <c16:uniqueId val="{00000002-26B3-427B-9D23-B145F3080E5E}"/>
            </c:ext>
          </c:extLst>
        </c:ser>
        <c:ser>
          <c:idx val="3"/>
          <c:order val="3"/>
          <c:tx>
            <c:strRef>
              <c:f>交通費!$A$5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交通費!$B$5</c:f>
              <c:numCache>
                <c:formatCode>0.0%</c:formatCode>
                <c:ptCount val="1"/>
                <c:pt idx="0">
                  <c:v>0.14561855670103094</c:v>
                </c:pt>
              </c:numCache>
            </c:numRef>
          </c:val>
          <c:extLst>
            <c:ext xmlns:c16="http://schemas.microsoft.com/office/drawing/2014/chart" uri="{C3380CC4-5D6E-409C-BE32-E72D297353CC}">
              <c16:uniqueId val="{00000003-26B3-427B-9D23-B145F3080E5E}"/>
            </c:ext>
          </c:extLst>
        </c:ser>
        <c:ser>
          <c:idx val="4"/>
          <c:order val="4"/>
          <c:tx>
            <c:strRef>
              <c:f>交通費!$A$6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交通費!$B$6</c:f>
              <c:numCache>
                <c:formatCode>0.0%</c:formatCode>
                <c:ptCount val="1"/>
                <c:pt idx="0">
                  <c:v>0.20167525773195877</c:v>
                </c:pt>
              </c:numCache>
            </c:numRef>
          </c:val>
          <c:extLst>
            <c:ext xmlns:c16="http://schemas.microsoft.com/office/drawing/2014/chart" uri="{C3380CC4-5D6E-409C-BE32-E72D297353CC}">
              <c16:uniqueId val="{00000004-26B3-427B-9D23-B145F3080E5E}"/>
            </c:ext>
          </c:extLst>
        </c:ser>
        <c:ser>
          <c:idx val="5"/>
          <c:order val="5"/>
          <c:tx>
            <c:strRef>
              <c:f>交通費!$A$7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交通費!$B$7</c:f>
              <c:numCache>
                <c:formatCode>0.0%</c:formatCode>
                <c:ptCount val="1"/>
                <c:pt idx="0">
                  <c:v>0.17847938144329897</c:v>
                </c:pt>
              </c:numCache>
            </c:numRef>
          </c:val>
          <c:extLst>
            <c:ext xmlns:c16="http://schemas.microsoft.com/office/drawing/2014/chart" uri="{C3380CC4-5D6E-409C-BE32-E72D297353CC}">
              <c16:uniqueId val="{00000005-26B3-427B-9D23-B145F3080E5E}"/>
            </c:ext>
          </c:extLst>
        </c:ser>
        <c:ser>
          <c:idx val="6"/>
          <c:order val="6"/>
          <c:tx>
            <c:strRef>
              <c:f>交通費!$A$8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交通費!$B$8</c:f>
              <c:numCache>
                <c:formatCode>0.0%</c:formatCode>
                <c:ptCount val="1"/>
                <c:pt idx="0">
                  <c:v>8.505154639175258E-2</c:v>
                </c:pt>
              </c:numCache>
            </c:numRef>
          </c:val>
          <c:extLst>
            <c:ext xmlns:c16="http://schemas.microsoft.com/office/drawing/2014/chart" uri="{C3380CC4-5D6E-409C-BE32-E72D297353CC}">
              <c16:uniqueId val="{00000006-26B3-427B-9D23-B145F3080E5E}"/>
            </c:ext>
          </c:extLst>
        </c:ser>
        <c:ser>
          <c:idx val="7"/>
          <c:order val="7"/>
          <c:tx>
            <c:strRef>
              <c:f>交通費!$A$9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交通費!$B$9</c:f>
              <c:numCache>
                <c:formatCode>0.0%</c:formatCode>
                <c:ptCount val="1"/>
                <c:pt idx="0">
                  <c:v>5.9278350515463915E-2</c:v>
                </c:pt>
              </c:numCache>
            </c:numRef>
          </c:val>
          <c:extLst>
            <c:ext xmlns:c16="http://schemas.microsoft.com/office/drawing/2014/chart" uri="{C3380CC4-5D6E-409C-BE32-E72D297353CC}">
              <c16:uniqueId val="{00000007-26B3-427B-9D23-B145F3080E5E}"/>
            </c:ext>
          </c:extLst>
        </c:ser>
        <c:ser>
          <c:idx val="8"/>
          <c:order val="8"/>
          <c:tx>
            <c:strRef>
              <c:f>交通費!$A$10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交通費!$B$10</c:f>
              <c:numCache>
                <c:formatCode>0.0%</c:formatCode>
                <c:ptCount val="1"/>
                <c:pt idx="0">
                  <c:v>1.4819587628865979E-2</c:v>
                </c:pt>
              </c:numCache>
            </c:numRef>
          </c:val>
          <c:extLst>
            <c:ext xmlns:c16="http://schemas.microsoft.com/office/drawing/2014/chart" uri="{C3380CC4-5D6E-409C-BE32-E72D297353CC}">
              <c16:uniqueId val="{00000008-26B3-427B-9D23-B145F3080E5E}"/>
            </c:ext>
          </c:extLst>
        </c:ser>
        <c:ser>
          <c:idx val="9"/>
          <c:order val="9"/>
          <c:tx>
            <c:strRef>
              <c:f>交通費!$A$11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交通費!$B$11</c:f>
              <c:numCache>
                <c:formatCode>0.0%</c:formatCode>
                <c:ptCount val="1"/>
                <c:pt idx="0">
                  <c:v>2.5773195876288658E-2</c:v>
                </c:pt>
              </c:numCache>
            </c:numRef>
          </c:val>
          <c:extLst>
            <c:ext xmlns:c16="http://schemas.microsoft.com/office/drawing/2014/chart" uri="{C3380CC4-5D6E-409C-BE32-E72D297353CC}">
              <c16:uniqueId val="{00000009-26B3-427B-9D23-B145F3080E5E}"/>
            </c:ext>
          </c:extLst>
        </c:ser>
        <c:ser>
          <c:idx val="10"/>
          <c:order val="10"/>
          <c:tx>
            <c:strRef>
              <c:f>交通費!$A$12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交通費!$B$1</c:f>
              <c:strCache>
                <c:ptCount val="1"/>
                <c:pt idx="0">
                  <c:v>福井県</c:v>
                </c:pt>
              </c:strCache>
            </c:strRef>
          </c:cat>
          <c:val>
            <c:numRef>
              <c:f>交通費!$B$12</c:f>
              <c:numCache>
                <c:formatCode>0.0%</c:formatCode>
                <c:ptCount val="1"/>
                <c:pt idx="0">
                  <c:v>7.0876288659793814E-3</c:v>
                </c:pt>
              </c:numCache>
            </c:numRef>
          </c:val>
          <c:extLst>
            <c:ext xmlns:c16="http://schemas.microsoft.com/office/drawing/2014/chart" uri="{C3380CC4-5D6E-409C-BE32-E72D297353CC}">
              <c16:uniqueId val="{0000000A-26B3-427B-9D23-B145F3080E5E}"/>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交通費!$AE$1</c:f>
          <c:strCache>
            <c:ptCount val="1"/>
            <c:pt idx="0">
              <c:v>交通費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交通費!$A$2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交通費!$C$2</c:f>
              <c:numCache>
                <c:formatCode>0.0%</c:formatCode>
                <c:ptCount val="1"/>
                <c:pt idx="0">
                  <c:v>4.6979865771812082E-2</c:v>
                </c:pt>
              </c:numCache>
            </c:numRef>
          </c:val>
          <c:extLst>
            <c:ext xmlns:c16="http://schemas.microsoft.com/office/drawing/2014/chart" uri="{C3380CC4-5D6E-409C-BE32-E72D297353CC}">
              <c16:uniqueId val="{00000000-4B9F-425A-9E62-400E110D509F}"/>
            </c:ext>
          </c:extLst>
        </c:ser>
        <c:ser>
          <c:idx val="1"/>
          <c:order val="1"/>
          <c:tx>
            <c:strRef>
              <c:f>交通費!$A$3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交通費!$C$3</c:f>
              <c:numCache>
                <c:formatCode>0.0%</c:formatCode>
                <c:ptCount val="1"/>
                <c:pt idx="0">
                  <c:v>5.3691275167785234E-2</c:v>
                </c:pt>
              </c:numCache>
            </c:numRef>
          </c:val>
          <c:extLst>
            <c:ext xmlns:c16="http://schemas.microsoft.com/office/drawing/2014/chart" uri="{C3380CC4-5D6E-409C-BE32-E72D297353CC}">
              <c16:uniqueId val="{00000001-4B9F-425A-9E62-400E110D509F}"/>
            </c:ext>
          </c:extLst>
        </c:ser>
        <c:ser>
          <c:idx val="2"/>
          <c:order val="2"/>
          <c:tx>
            <c:strRef>
              <c:f>交通費!$A$4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交通費!$C$4</c:f>
              <c:numCache>
                <c:formatCode>0.0%</c:formatCode>
                <c:ptCount val="1"/>
                <c:pt idx="0">
                  <c:v>7.3825503355704702E-2</c:v>
                </c:pt>
              </c:numCache>
            </c:numRef>
          </c:val>
          <c:extLst>
            <c:ext xmlns:c16="http://schemas.microsoft.com/office/drawing/2014/chart" uri="{C3380CC4-5D6E-409C-BE32-E72D297353CC}">
              <c16:uniqueId val="{00000002-4B9F-425A-9E62-400E110D509F}"/>
            </c:ext>
          </c:extLst>
        </c:ser>
        <c:ser>
          <c:idx val="3"/>
          <c:order val="3"/>
          <c:tx>
            <c:strRef>
              <c:f>交通費!$A$5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交通費!$C$5</c:f>
              <c:numCache>
                <c:formatCode>0.0%</c:formatCode>
                <c:ptCount val="1"/>
                <c:pt idx="0">
                  <c:v>9.7315436241610737E-2</c:v>
                </c:pt>
              </c:numCache>
            </c:numRef>
          </c:val>
          <c:extLst>
            <c:ext xmlns:c16="http://schemas.microsoft.com/office/drawing/2014/chart" uri="{C3380CC4-5D6E-409C-BE32-E72D297353CC}">
              <c16:uniqueId val="{00000003-4B9F-425A-9E62-400E110D509F}"/>
            </c:ext>
          </c:extLst>
        </c:ser>
        <c:ser>
          <c:idx val="4"/>
          <c:order val="4"/>
          <c:tx>
            <c:strRef>
              <c:f>交通費!$A$6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交通費!$C$6</c:f>
              <c:numCache>
                <c:formatCode>0.0%</c:formatCode>
                <c:ptCount val="1"/>
                <c:pt idx="0">
                  <c:v>0.18456375838926176</c:v>
                </c:pt>
              </c:numCache>
            </c:numRef>
          </c:val>
          <c:extLst>
            <c:ext xmlns:c16="http://schemas.microsoft.com/office/drawing/2014/chart" uri="{C3380CC4-5D6E-409C-BE32-E72D297353CC}">
              <c16:uniqueId val="{00000004-4B9F-425A-9E62-400E110D509F}"/>
            </c:ext>
          </c:extLst>
        </c:ser>
        <c:ser>
          <c:idx val="5"/>
          <c:order val="5"/>
          <c:tx>
            <c:strRef>
              <c:f>交通費!$A$7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交通費!$C$7</c:f>
              <c:numCache>
                <c:formatCode>0.0%</c:formatCode>
                <c:ptCount val="1"/>
                <c:pt idx="0">
                  <c:v>0.19798657718120805</c:v>
                </c:pt>
              </c:numCache>
            </c:numRef>
          </c:val>
          <c:extLst>
            <c:ext xmlns:c16="http://schemas.microsoft.com/office/drawing/2014/chart" uri="{C3380CC4-5D6E-409C-BE32-E72D297353CC}">
              <c16:uniqueId val="{00000005-4B9F-425A-9E62-400E110D509F}"/>
            </c:ext>
          </c:extLst>
        </c:ser>
        <c:ser>
          <c:idx val="6"/>
          <c:order val="6"/>
          <c:tx>
            <c:strRef>
              <c:f>交通費!$A$8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交通費!$C$8</c:f>
              <c:numCache>
                <c:formatCode>0.0%</c:formatCode>
                <c:ptCount val="1"/>
                <c:pt idx="0">
                  <c:v>0.15771812080536912</c:v>
                </c:pt>
              </c:numCache>
            </c:numRef>
          </c:val>
          <c:extLst>
            <c:ext xmlns:c16="http://schemas.microsoft.com/office/drawing/2014/chart" uri="{C3380CC4-5D6E-409C-BE32-E72D297353CC}">
              <c16:uniqueId val="{00000006-4B9F-425A-9E62-400E110D509F}"/>
            </c:ext>
          </c:extLst>
        </c:ser>
        <c:ser>
          <c:idx val="7"/>
          <c:order val="7"/>
          <c:tx>
            <c:strRef>
              <c:f>交通費!$A$9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交通費!$C$9</c:f>
              <c:numCache>
                <c:formatCode>0.0%</c:formatCode>
                <c:ptCount val="1"/>
                <c:pt idx="0">
                  <c:v>9.3959731543624164E-2</c:v>
                </c:pt>
              </c:numCache>
            </c:numRef>
          </c:val>
          <c:extLst>
            <c:ext xmlns:c16="http://schemas.microsoft.com/office/drawing/2014/chart" uri="{C3380CC4-5D6E-409C-BE32-E72D297353CC}">
              <c16:uniqueId val="{00000007-4B9F-425A-9E62-400E110D509F}"/>
            </c:ext>
          </c:extLst>
        </c:ser>
        <c:ser>
          <c:idx val="8"/>
          <c:order val="8"/>
          <c:tx>
            <c:strRef>
              <c:f>交通費!$A$10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交通費!$C$10</c:f>
              <c:numCache>
                <c:formatCode>0.0%</c:formatCode>
                <c:ptCount val="1"/>
                <c:pt idx="0">
                  <c:v>3.6912751677852351E-2</c:v>
                </c:pt>
              </c:numCache>
            </c:numRef>
          </c:val>
          <c:extLst>
            <c:ext xmlns:c16="http://schemas.microsoft.com/office/drawing/2014/chart" uri="{C3380CC4-5D6E-409C-BE32-E72D297353CC}">
              <c16:uniqueId val="{00000008-4B9F-425A-9E62-400E110D509F}"/>
            </c:ext>
          </c:extLst>
        </c:ser>
        <c:ser>
          <c:idx val="9"/>
          <c:order val="9"/>
          <c:tx>
            <c:strRef>
              <c:f>交通費!$A$11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交通費!$C$11</c:f>
              <c:numCache>
                <c:formatCode>0.0%</c:formatCode>
                <c:ptCount val="1"/>
                <c:pt idx="0">
                  <c:v>4.3624161073825503E-2</c:v>
                </c:pt>
              </c:numCache>
            </c:numRef>
          </c:val>
          <c:extLst>
            <c:ext xmlns:c16="http://schemas.microsoft.com/office/drawing/2014/chart" uri="{C3380CC4-5D6E-409C-BE32-E72D297353CC}">
              <c16:uniqueId val="{00000009-4B9F-425A-9E62-400E110D509F}"/>
            </c:ext>
          </c:extLst>
        </c:ser>
        <c:ser>
          <c:idx val="10"/>
          <c:order val="10"/>
          <c:tx>
            <c:strRef>
              <c:f>交通費!$A$12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交通費!$C$1</c:f>
              <c:strCache>
                <c:ptCount val="1"/>
                <c:pt idx="0">
                  <c:v>福井市・永平寺町</c:v>
                </c:pt>
              </c:strCache>
            </c:strRef>
          </c:cat>
          <c:val>
            <c:numRef>
              <c:f>交通費!$C$12</c:f>
              <c:numCache>
                <c:formatCode>0.0%</c:formatCode>
                <c:ptCount val="1"/>
                <c:pt idx="0">
                  <c:v>1.3422818791946308E-2</c:v>
                </c:pt>
              </c:numCache>
            </c:numRef>
          </c:val>
          <c:extLst>
            <c:ext xmlns:c16="http://schemas.microsoft.com/office/drawing/2014/chart" uri="{C3380CC4-5D6E-409C-BE32-E72D297353CC}">
              <c16:uniqueId val="{0000000A-4B9F-425A-9E62-400E110D509F}"/>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交通費!$B$1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9-9654-43A9-8287-DD26A72F5A21}"/>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B-9654-43A9-8287-DD26A72F5A21}"/>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D-9654-43A9-8287-DD26A72F5A21}"/>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F-9654-43A9-8287-DD26A72F5A21}"/>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1-9654-43A9-8287-DD26A72F5A21}"/>
              </c:ext>
            </c:extLst>
          </c:dPt>
          <c:dPt>
            <c:idx val="5"/>
            <c:bubble3D val="0"/>
            <c:spPr>
              <a:solidFill>
                <a:schemeClr val="accent2"/>
              </a:solidFill>
              <a:ln>
                <a:noFill/>
              </a:ln>
              <a:effectLst/>
            </c:spPr>
            <c:extLst>
              <c:ext xmlns:c16="http://schemas.microsoft.com/office/drawing/2014/chart" uri="{C3380CC4-5D6E-409C-BE32-E72D297353CC}">
                <c16:uniqueId val="{00000023-9654-43A9-8287-DD26A72F5A21}"/>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5-9654-43A9-8287-DD26A72F5A21}"/>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7-9654-43A9-8287-DD26A72F5A21}"/>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9-9654-43A9-8287-DD26A72F5A21}"/>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B-9654-43A9-8287-DD26A72F5A21}"/>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D-9654-43A9-8287-DD26A72F5A21}"/>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交通費!$A$2:$A$12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交通費!$B$2:$B$12</c:f>
              <c:numCache>
                <c:formatCode>0.0%</c:formatCode>
                <c:ptCount val="11"/>
                <c:pt idx="0">
                  <c:v>8.4407216494845366E-2</c:v>
                </c:pt>
                <c:pt idx="1">
                  <c:v>7.2164948453608241E-2</c:v>
                </c:pt>
                <c:pt idx="2">
                  <c:v>0.12564432989690721</c:v>
                </c:pt>
                <c:pt idx="3">
                  <c:v>0.14561855670103094</c:v>
                </c:pt>
                <c:pt idx="4">
                  <c:v>0.20167525773195877</c:v>
                </c:pt>
                <c:pt idx="5">
                  <c:v>0.17847938144329897</c:v>
                </c:pt>
                <c:pt idx="6">
                  <c:v>8.505154639175258E-2</c:v>
                </c:pt>
                <c:pt idx="7">
                  <c:v>5.9278350515463915E-2</c:v>
                </c:pt>
                <c:pt idx="8">
                  <c:v>1.4819587628865979E-2</c:v>
                </c:pt>
                <c:pt idx="9">
                  <c:v>2.5773195876288658E-2</c:v>
                </c:pt>
                <c:pt idx="10">
                  <c:v>7.0876288659793814E-3</c:v>
                </c:pt>
              </c:numCache>
            </c:numRef>
          </c:val>
          <c:extLst>
            <c:ext xmlns:c16="http://schemas.microsoft.com/office/drawing/2014/chart" uri="{C3380CC4-5D6E-409C-BE32-E72D297353CC}">
              <c16:uniqueId val="{0000002E-9654-43A9-8287-DD26A72F5A2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交通費!$C$1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9-9F27-451C-BF56-68A44A23FF0C}"/>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B-9F27-451C-BF56-68A44A23FF0C}"/>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D-9F27-451C-BF56-68A44A23FF0C}"/>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F-9F27-451C-BF56-68A44A23FF0C}"/>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1-9F27-451C-BF56-68A44A23FF0C}"/>
              </c:ext>
            </c:extLst>
          </c:dPt>
          <c:dPt>
            <c:idx val="5"/>
            <c:bubble3D val="0"/>
            <c:spPr>
              <a:solidFill>
                <a:schemeClr val="accent2"/>
              </a:solidFill>
              <a:ln>
                <a:noFill/>
              </a:ln>
              <a:effectLst/>
            </c:spPr>
            <c:extLst>
              <c:ext xmlns:c16="http://schemas.microsoft.com/office/drawing/2014/chart" uri="{C3380CC4-5D6E-409C-BE32-E72D297353CC}">
                <c16:uniqueId val="{00000023-9F27-451C-BF56-68A44A23FF0C}"/>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5-9F27-451C-BF56-68A44A23FF0C}"/>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7-9F27-451C-BF56-68A44A23FF0C}"/>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9-9F27-451C-BF56-68A44A23FF0C}"/>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B-9F27-451C-BF56-68A44A23FF0C}"/>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D-9F27-451C-BF56-68A44A23FF0C}"/>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交通費!$A$2:$A$12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交通費!$C$2:$C$12</c:f>
              <c:numCache>
                <c:formatCode>0.0%</c:formatCode>
                <c:ptCount val="11"/>
                <c:pt idx="0">
                  <c:v>4.6979865771812082E-2</c:v>
                </c:pt>
                <c:pt idx="1">
                  <c:v>5.3691275167785234E-2</c:v>
                </c:pt>
                <c:pt idx="2">
                  <c:v>7.3825503355704702E-2</c:v>
                </c:pt>
                <c:pt idx="3">
                  <c:v>9.7315436241610737E-2</c:v>
                </c:pt>
                <c:pt idx="4">
                  <c:v>0.18456375838926176</c:v>
                </c:pt>
                <c:pt idx="5">
                  <c:v>0.19798657718120805</c:v>
                </c:pt>
                <c:pt idx="6">
                  <c:v>0.15771812080536912</c:v>
                </c:pt>
                <c:pt idx="7">
                  <c:v>9.3959731543624164E-2</c:v>
                </c:pt>
                <c:pt idx="8">
                  <c:v>3.6912751677852351E-2</c:v>
                </c:pt>
                <c:pt idx="9">
                  <c:v>4.3624161073825503E-2</c:v>
                </c:pt>
                <c:pt idx="10">
                  <c:v>1.3422818791946308E-2</c:v>
                </c:pt>
              </c:numCache>
            </c:numRef>
          </c:val>
          <c:extLst>
            <c:ext xmlns:c16="http://schemas.microsoft.com/office/drawing/2014/chart" uri="{C3380CC4-5D6E-409C-BE32-E72D297353CC}">
              <c16:uniqueId val="{0000002E-9F27-451C-BF56-68A44A23FF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'満足度(商品・サービス)'!$C$1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'満足度(商品・サービス)'!$C$1</c:f>
              <c:strCache>
                <c:ptCount val="1"/>
                <c:pt idx="0">
                  <c:v>福井市・永平寺町</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19-03B8-4270-A9E2-5A46D2EF906D}"/>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1B-03B8-4270-A9E2-5A46D2EF906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03B8-4270-A9E2-5A46D2EF906D}"/>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03B8-4270-A9E2-5A46D2EF906D}"/>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03B8-4270-A9E2-5A46D2EF906D}"/>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3B8-4270-A9E2-5A46D2EF906D}"/>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3B8-4270-A9E2-5A46D2EF906D}"/>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3B8-4270-A9E2-5A46D2EF906D}"/>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'満足度(商品・サービス)'!$A$2:$A$6</c:f>
              <c:strCache>
                <c:ptCount val="5"/>
                <c:pt idx="0">
                  <c:v>とても満足</c:v>
                </c:pt>
                <c:pt idx="1">
                  <c:v>満足</c:v>
                </c:pt>
                <c:pt idx="2">
                  <c:v>どちらでもない</c:v>
                </c:pt>
                <c:pt idx="3">
                  <c:v>不満</c:v>
                </c:pt>
                <c:pt idx="4">
                  <c:v>とても不満</c:v>
                </c:pt>
              </c:strCache>
            </c:strRef>
          </c:cat>
          <c:val>
            <c:numRef>
              <c:f>'満足度(商品・サービス)'!$C$2:$C$6</c:f>
              <c:numCache>
                <c:formatCode>0.0%</c:formatCode>
                <c:ptCount val="5"/>
                <c:pt idx="0">
                  <c:v>0.43288590604026844</c:v>
                </c:pt>
                <c:pt idx="1">
                  <c:v>0.43959731543624159</c:v>
                </c:pt>
                <c:pt idx="2">
                  <c:v>0.11073825503355705</c:v>
                </c:pt>
                <c:pt idx="3">
                  <c:v>1.6778523489932886E-2</c:v>
                </c:pt>
                <c:pt idx="4">
                  <c:v>0</c:v>
                </c:pt>
              </c:numCache>
            </c:numRef>
          </c:val>
          <c:extLst>
            <c:ext xmlns:c16="http://schemas.microsoft.com/office/drawing/2014/chart" uri="{C3380CC4-5D6E-409C-BE32-E72D297353CC}">
              <c16:uniqueId val="{00000022-03B8-4270-A9E2-5A46D2EF906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交通費!$AA$1</c:f>
          <c:strCache>
            <c:ptCount val="1"/>
            <c:pt idx="0">
              <c:v>平均交通費（推移）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交通費!$G$4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交通費!$H$4:$S$4</c:f>
              <c:numCache>
                <c:formatCode>0</c:formatCode>
                <c:ptCount val="12"/>
                <c:pt idx="0">
                  <c:v>16622.159090909092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691-4EE1-8681-B7A200AF718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交通費!$AA$1</c:f>
          <c:strCache>
            <c:ptCount val="1"/>
            <c:pt idx="0">
              <c:v>平均交通費（推移）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交通費!$G$5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交通費!$H$5:$S$5</c:f>
              <c:numCache>
                <c:formatCode>0</c:formatCode>
                <c:ptCount val="12"/>
                <c:pt idx="0">
                  <c:v>19358.333333333332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69-4635-97AB-DA7B1E7B4E1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交通費!$AE$1</c:f>
          <c:strCache>
            <c:ptCount val="1"/>
            <c:pt idx="0">
              <c:v>交通費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交通費!$A$2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交通費!$D$2</c:f>
              <c:numCache>
                <c:formatCode>0.0%</c:formatCode>
                <c:ptCount val="1"/>
                <c:pt idx="0">
                  <c:v>5.113636363636364E-2</c:v>
                </c:pt>
              </c:numCache>
            </c:numRef>
          </c:val>
          <c:extLst>
            <c:ext xmlns:c16="http://schemas.microsoft.com/office/drawing/2014/chart" uri="{C3380CC4-5D6E-409C-BE32-E72D297353CC}">
              <c16:uniqueId val="{00000000-26B3-427B-9D23-B145F3080E5E}"/>
            </c:ext>
          </c:extLst>
        </c:ser>
        <c:ser>
          <c:idx val="1"/>
          <c:order val="1"/>
          <c:tx>
            <c:strRef>
              <c:f>交通費!$A$3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交通費!$D$3</c:f>
              <c:numCache>
                <c:formatCode>0.0%</c:formatCode>
                <c:ptCount val="1"/>
                <c:pt idx="0">
                  <c:v>7.3863636363636367E-2</c:v>
                </c:pt>
              </c:numCache>
            </c:numRef>
          </c:val>
          <c:extLst>
            <c:ext xmlns:c16="http://schemas.microsoft.com/office/drawing/2014/chart" uri="{C3380CC4-5D6E-409C-BE32-E72D297353CC}">
              <c16:uniqueId val="{00000001-26B3-427B-9D23-B145F3080E5E}"/>
            </c:ext>
          </c:extLst>
        </c:ser>
        <c:ser>
          <c:idx val="2"/>
          <c:order val="2"/>
          <c:tx>
            <c:strRef>
              <c:f>交通費!$A$4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交通費!$D$4</c:f>
              <c:numCache>
                <c:formatCode>0.0%</c:formatCode>
                <c:ptCount val="1"/>
                <c:pt idx="0">
                  <c:v>7.3863636363636367E-2</c:v>
                </c:pt>
              </c:numCache>
            </c:numRef>
          </c:val>
          <c:extLst>
            <c:ext xmlns:c16="http://schemas.microsoft.com/office/drawing/2014/chart" uri="{C3380CC4-5D6E-409C-BE32-E72D297353CC}">
              <c16:uniqueId val="{00000002-26B3-427B-9D23-B145F3080E5E}"/>
            </c:ext>
          </c:extLst>
        </c:ser>
        <c:ser>
          <c:idx val="3"/>
          <c:order val="3"/>
          <c:tx>
            <c:strRef>
              <c:f>交通費!$A$5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交通費!$D$5</c:f>
              <c:numCache>
                <c:formatCode>0.0%</c:formatCode>
                <c:ptCount val="1"/>
                <c:pt idx="0">
                  <c:v>0.125</c:v>
                </c:pt>
              </c:numCache>
            </c:numRef>
          </c:val>
          <c:extLst>
            <c:ext xmlns:c16="http://schemas.microsoft.com/office/drawing/2014/chart" uri="{C3380CC4-5D6E-409C-BE32-E72D297353CC}">
              <c16:uniqueId val="{00000003-26B3-427B-9D23-B145F3080E5E}"/>
            </c:ext>
          </c:extLst>
        </c:ser>
        <c:ser>
          <c:idx val="4"/>
          <c:order val="4"/>
          <c:tx>
            <c:strRef>
              <c:f>交通費!$A$6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交通費!$D$6</c:f>
              <c:numCache>
                <c:formatCode>0.0%</c:formatCode>
                <c:ptCount val="1"/>
                <c:pt idx="0">
                  <c:v>0.19886363636363635</c:v>
                </c:pt>
              </c:numCache>
            </c:numRef>
          </c:val>
          <c:extLst>
            <c:ext xmlns:c16="http://schemas.microsoft.com/office/drawing/2014/chart" uri="{C3380CC4-5D6E-409C-BE32-E72D297353CC}">
              <c16:uniqueId val="{00000004-26B3-427B-9D23-B145F3080E5E}"/>
            </c:ext>
          </c:extLst>
        </c:ser>
        <c:ser>
          <c:idx val="5"/>
          <c:order val="5"/>
          <c:tx>
            <c:strRef>
              <c:f>交通費!$A$7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交通費!$D$7</c:f>
              <c:numCache>
                <c:formatCode>0.0%</c:formatCode>
                <c:ptCount val="1"/>
                <c:pt idx="0">
                  <c:v>0.16477272727272727</c:v>
                </c:pt>
              </c:numCache>
            </c:numRef>
          </c:val>
          <c:extLst>
            <c:ext xmlns:c16="http://schemas.microsoft.com/office/drawing/2014/chart" uri="{C3380CC4-5D6E-409C-BE32-E72D297353CC}">
              <c16:uniqueId val="{00000005-26B3-427B-9D23-B145F3080E5E}"/>
            </c:ext>
          </c:extLst>
        </c:ser>
        <c:ser>
          <c:idx val="6"/>
          <c:order val="6"/>
          <c:tx>
            <c:strRef>
              <c:f>交通費!$A$8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交通費!$D$8</c:f>
              <c:numCache>
                <c:formatCode>0.0%</c:formatCode>
                <c:ptCount val="1"/>
                <c:pt idx="0">
                  <c:v>0.11931818181818182</c:v>
                </c:pt>
              </c:numCache>
            </c:numRef>
          </c:val>
          <c:extLst>
            <c:ext xmlns:c16="http://schemas.microsoft.com/office/drawing/2014/chart" uri="{C3380CC4-5D6E-409C-BE32-E72D297353CC}">
              <c16:uniqueId val="{00000006-26B3-427B-9D23-B145F3080E5E}"/>
            </c:ext>
          </c:extLst>
        </c:ser>
        <c:ser>
          <c:idx val="7"/>
          <c:order val="7"/>
          <c:tx>
            <c:strRef>
              <c:f>交通費!$A$9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交通費!$D$9</c:f>
              <c:numCache>
                <c:formatCode>0.0%</c:formatCode>
                <c:ptCount val="1"/>
                <c:pt idx="0">
                  <c:v>0.10795454545454546</c:v>
                </c:pt>
              </c:numCache>
            </c:numRef>
          </c:val>
          <c:extLst>
            <c:ext xmlns:c16="http://schemas.microsoft.com/office/drawing/2014/chart" uri="{C3380CC4-5D6E-409C-BE32-E72D297353CC}">
              <c16:uniqueId val="{00000007-26B3-427B-9D23-B145F3080E5E}"/>
            </c:ext>
          </c:extLst>
        </c:ser>
        <c:ser>
          <c:idx val="8"/>
          <c:order val="8"/>
          <c:tx>
            <c:strRef>
              <c:f>交通費!$A$10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交通費!$D$10</c:f>
              <c:numCache>
                <c:formatCode>0.0%</c:formatCode>
                <c:ptCount val="1"/>
                <c:pt idx="0">
                  <c:v>3.9772727272727272E-2</c:v>
                </c:pt>
              </c:numCache>
            </c:numRef>
          </c:val>
          <c:extLst>
            <c:ext xmlns:c16="http://schemas.microsoft.com/office/drawing/2014/chart" uri="{C3380CC4-5D6E-409C-BE32-E72D297353CC}">
              <c16:uniqueId val="{00000008-26B3-427B-9D23-B145F3080E5E}"/>
            </c:ext>
          </c:extLst>
        </c:ser>
        <c:ser>
          <c:idx val="9"/>
          <c:order val="9"/>
          <c:tx>
            <c:strRef>
              <c:f>交通費!$A$11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交通費!$D$11</c:f>
              <c:numCache>
                <c:formatCode>0.0%</c:formatCode>
                <c:ptCount val="1"/>
                <c:pt idx="0">
                  <c:v>3.4090909090909088E-2</c:v>
                </c:pt>
              </c:numCache>
            </c:numRef>
          </c:val>
          <c:extLst>
            <c:ext xmlns:c16="http://schemas.microsoft.com/office/drawing/2014/chart" uri="{C3380CC4-5D6E-409C-BE32-E72D297353CC}">
              <c16:uniqueId val="{00000009-26B3-427B-9D23-B145F3080E5E}"/>
            </c:ext>
          </c:extLst>
        </c:ser>
        <c:ser>
          <c:idx val="10"/>
          <c:order val="10"/>
          <c:tx>
            <c:strRef>
              <c:f>交通費!$A$12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交通費!$D$1</c:f>
              <c:strCache>
                <c:ptCount val="1"/>
                <c:pt idx="0">
                  <c:v>福井市</c:v>
                </c:pt>
              </c:strCache>
            </c:strRef>
          </c:cat>
          <c:val>
            <c:numRef>
              <c:f>交通費!$D$12</c:f>
              <c:numCache>
                <c:formatCode>0.0%</c:formatCode>
                <c:ptCount val="1"/>
                <c:pt idx="0">
                  <c:v>1.1363636363636364E-2</c:v>
                </c:pt>
              </c:numCache>
            </c:numRef>
          </c:val>
          <c:extLst>
            <c:ext xmlns:c16="http://schemas.microsoft.com/office/drawing/2014/chart" uri="{C3380CC4-5D6E-409C-BE32-E72D297353CC}">
              <c16:uniqueId val="{0000000A-26B3-427B-9D23-B145F3080E5E}"/>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交通費!$AE$1</c:f>
          <c:strCache>
            <c:ptCount val="1"/>
            <c:pt idx="0">
              <c:v>交通費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交通費!$A$2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交通費!$E$2</c:f>
              <c:numCache>
                <c:formatCode>0.0%</c:formatCode>
                <c:ptCount val="1"/>
                <c:pt idx="0">
                  <c:v>1.6666666666666666E-2</c:v>
                </c:pt>
              </c:numCache>
            </c:numRef>
          </c:val>
          <c:extLst>
            <c:ext xmlns:c16="http://schemas.microsoft.com/office/drawing/2014/chart" uri="{C3380CC4-5D6E-409C-BE32-E72D297353CC}">
              <c16:uniqueId val="{00000000-4B9F-425A-9E62-400E110D509F}"/>
            </c:ext>
          </c:extLst>
        </c:ser>
        <c:ser>
          <c:idx val="1"/>
          <c:order val="1"/>
          <c:tx>
            <c:strRef>
              <c:f>交通費!$A$3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交通費!$E$3</c:f>
              <c:numCache>
                <c:formatCode>0.0%</c:formatCode>
                <c:ptCount val="1"/>
                <c:pt idx="0">
                  <c:v>0.05</c:v>
                </c:pt>
              </c:numCache>
            </c:numRef>
          </c:val>
          <c:extLst>
            <c:ext xmlns:c16="http://schemas.microsoft.com/office/drawing/2014/chart" uri="{C3380CC4-5D6E-409C-BE32-E72D297353CC}">
              <c16:uniqueId val="{00000001-4B9F-425A-9E62-400E110D509F}"/>
            </c:ext>
          </c:extLst>
        </c:ser>
        <c:ser>
          <c:idx val="2"/>
          <c:order val="2"/>
          <c:tx>
            <c:strRef>
              <c:f>交通費!$A$4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交通費!$E$4</c:f>
              <c:numCache>
                <c:formatCode>0.0%</c:formatCode>
                <c:ptCount val="1"/>
                <c:pt idx="0">
                  <c:v>0.1</c:v>
                </c:pt>
              </c:numCache>
            </c:numRef>
          </c:val>
          <c:extLst>
            <c:ext xmlns:c16="http://schemas.microsoft.com/office/drawing/2014/chart" uri="{C3380CC4-5D6E-409C-BE32-E72D297353CC}">
              <c16:uniqueId val="{00000002-4B9F-425A-9E62-400E110D509F}"/>
            </c:ext>
          </c:extLst>
        </c:ser>
        <c:ser>
          <c:idx val="3"/>
          <c:order val="3"/>
          <c:tx>
            <c:strRef>
              <c:f>交通費!$A$5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交通費!$E$5</c:f>
              <c:numCache>
                <c:formatCode>0.0%</c:formatCode>
                <c:ptCount val="1"/>
                <c:pt idx="0">
                  <c:v>0.18333333333333332</c:v>
                </c:pt>
              </c:numCache>
            </c:numRef>
          </c:val>
          <c:extLst>
            <c:ext xmlns:c16="http://schemas.microsoft.com/office/drawing/2014/chart" uri="{C3380CC4-5D6E-409C-BE32-E72D297353CC}">
              <c16:uniqueId val="{00000003-4B9F-425A-9E62-400E110D509F}"/>
            </c:ext>
          </c:extLst>
        </c:ser>
        <c:ser>
          <c:idx val="4"/>
          <c:order val="4"/>
          <c:tx>
            <c:strRef>
              <c:f>交通費!$A$6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交通費!$E$6</c:f>
              <c:numCache>
                <c:formatCode>0.0%</c:formatCode>
                <c:ptCount val="1"/>
                <c:pt idx="0">
                  <c:v>0.11666666666666667</c:v>
                </c:pt>
              </c:numCache>
            </c:numRef>
          </c:val>
          <c:extLst>
            <c:ext xmlns:c16="http://schemas.microsoft.com/office/drawing/2014/chart" uri="{C3380CC4-5D6E-409C-BE32-E72D297353CC}">
              <c16:uniqueId val="{00000004-4B9F-425A-9E62-400E110D509F}"/>
            </c:ext>
          </c:extLst>
        </c:ser>
        <c:ser>
          <c:idx val="5"/>
          <c:order val="5"/>
          <c:tx>
            <c:strRef>
              <c:f>交通費!$A$7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交通費!$E$7</c:f>
              <c:numCache>
                <c:formatCode>0.0%</c:formatCode>
                <c:ptCount val="1"/>
                <c:pt idx="0">
                  <c:v>0.11666666666666667</c:v>
                </c:pt>
              </c:numCache>
            </c:numRef>
          </c:val>
          <c:extLst>
            <c:ext xmlns:c16="http://schemas.microsoft.com/office/drawing/2014/chart" uri="{C3380CC4-5D6E-409C-BE32-E72D297353CC}">
              <c16:uniqueId val="{00000005-4B9F-425A-9E62-400E110D509F}"/>
            </c:ext>
          </c:extLst>
        </c:ser>
        <c:ser>
          <c:idx val="6"/>
          <c:order val="6"/>
          <c:tx>
            <c:strRef>
              <c:f>交通費!$A$8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交通費!$E$8</c:f>
              <c:numCache>
                <c:formatCode>0.0%</c:formatCode>
                <c:ptCount val="1"/>
                <c:pt idx="0">
                  <c:v>0.18333333333333332</c:v>
                </c:pt>
              </c:numCache>
            </c:numRef>
          </c:val>
          <c:extLst>
            <c:ext xmlns:c16="http://schemas.microsoft.com/office/drawing/2014/chart" uri="{C3380CC4-5D6E-409C-BE32-E72D297353CC}">
              <c16:uniqueId val="{00000006-4B9F-425A-9E62-400E110D509F}"/>
            </c:ext>
          </c:extLst>
        </c:ser>
        <c:ser>
          <c:idx val="7"/>
          <c:order val="7"/>
          <c:tx>
            <c:strRef>
              <c:f>交通費!$A$9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交通費!$E$9</c:f>
              <c:numCache>
                <c:formatCode>0.0%</c:formatCode>
                <c:ptCount val="1"/>
                <c:pt idx="0">
                  <c:v>0.15</c:v>
                </c:pt>
              </c:numCache>
            </c:numRef>
          </c:val>
          <c:extLst>
            <c:ext xmlns:c16="http://schemas.microsoft.com/office/drawing/2014/chart" uri="{C3380CC4-5D6E-409C-BE32-E72D297353CC}">
              <c16:uniqueId val="{00000007-4B9F-425A-9E62-400E110D509F}"/>
            </c:ext>
          </c:extLst>
        </c:ser>
        <c:ser>
          <c:idx val="8"/>
          <c:order val="8"/>
          <c:tx>
            <c:strRef>
              <c:f>交通費!$A$10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交通費!$E$10</c:f>
              <c:numCache>
                <c:formatCode>0.0%</c:formatCode>
                <c:ptCount val="1"/>
                <c:pt idx="0">
                  <c:v>3.3333333333333333E-2</c:v>
                </c:pt>
              </c:numCache>
            </c:numRef>
          </c:val>
          <c:extLst>
            <c:ext xmlns:c16="http://schemas.microsoft.com/office/drawing/2014/chart" uri="{C3380CC4-5D6E-409C-BE32-E72D297353CC}">
              <c16:uniqueId val="{00000008-4B9F-425A-9E62-400E110D509F}"/>
            </c:ext>
          </c:extLst>
        </c:ser>
        <c:ser>
          <c:idx val="9"/>
          <c:order val="9"/>
          <c:tx>
            <c:strRef>
              <c:f>交通費!$A$11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交通費!$E$11</c:f>
              <c:numCache>
                <c:formatCode>0.0%</c:formatCode>
                <c:ptCount val="1"/>
                <c:pt idx="0">
                  <c:v>1.6666666666666666E-2</c:v>
                </c:pt>
              </c:numCache>
            </c:numRef>
          </c:val>
          <c:extLst>
            <c:ext xmlns:c16="http://schemas.microsoft.com/office/drawing/2014/chart" uri="{C3380CC4-5D6E-409C-BE32-E72D297353CC}">
              <c16:uniqueId val="{00000009-4B9F-425A-9E62-400E110D509F}"/>
            </c:ext>
          </c:extLst>
        </c:ser>
        <c:ser>
          <c:idx val="10"/>
          <c:order val="10"/>
          <c:tx>
            <c:strRef>
              <c:f>交通費!$A$12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交通費!$E$1</c:f>
              <c:strCache>
                <c:ptCount val="1"/>
                <c:pt idx="0">
                  <c:v>福井駅前 エリア</c:v>
                </c:pt>
              </c:strCache>
            </c:strRef>
          </c:cat>
          <c:val>
            <c:numRef>
              <c:f>交通費!$E$12</c:f>
              <c:numCache>
                <c:formatCode>0.0%</c:formatCode>
                <c:ptCount val="1"/>
                <c:pt idx="0">
                  <c:v>3.3333333333333333E-2</c:v>
                </c:pt>
              </c:numCache>
            </c:numRef>
          </c:val>
          <c:extLst>
            <c:ext xmlns:c16="http://schemas.microsoft.com/office/drawing/2014/chart" uri="{C3380CC4-5D6E-409C-BE32-E72D297353CC}">
              <c16:uniqueId val="{0000000A-4B9F-425A-9E62-400E110D509F}"/>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交通費!$B$1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9-9654-43A9-8287-DD26A72F5A21}"/>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B-9654-43A9-8287-DD26A72F5A21}"/>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D-9654-43A9-8287-DD26A72F5A21}"/>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F-9654-43A9-8287-DD26A72F5A21}"/>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1-9654-43A9-8287-DD26A72F5A21}"/>
              </c:ext>
            </c:extLst>
          </c:dPt>
          <c:dPt>
            <c:idx val="5"/>
            <c:bubble3D val="0"/>
            <c:spPr>
              <a:solidFill>
                <a:schemeClr val="accent2"/>
              </a:solidFill>
              <a:ln>
                <a:noFill/>
              </a:ln>
              <a:effectLst/>
            </c:spPr>
            <c:extLst>
              <c:ext xmlns:c16="http://schemas.microsoft.com/office/drawing/2014/chart" uri="{C3380CC4-5D6E-409C-BE32-E72D297353CC}">
                <c16:uniqueId val="{00000023-9654-43A9-8287-DD26A72F5A21}"/>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5-9654-43A9-8287-DD26A72F5A21}"/>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7-9654-43A9-8287-DD26A72F5A21}"/>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9-9654-43A9-8287-DD26A72F5A21}"/>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B-9654-43A9-8287-DD26A72F5A21}"/>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D-9654-43A9-8287-DD26A72F5A21}"/>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交通費!$A$2:$A$12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交通費!$B$2:$B$12</c:f>
              <c:numCache>
                <c:formatCode>0.0%</c:formatCode>
                <c:ptCount val="11"/>
                <c:pt idx="0">
                  <c:v>8.4407216494845366E-2</c:v>
                </c:pt>
                <c:pt idx="1">
                  <c:v>7.2164948453608241E-2</c:v>
                </c:pt>
                <c:pt idx="2">
                  <c:v>0.12564432989690721</c:v>
                </c:pt>
                <c:pt idx="3">
                  <c:v>0.14561855670103094</c:v>
                </c:pt>
                <c:pt idx="4">
                  <c:v>0.20167525773195877</c:v>
                </c:pt>
                <c:pt idx="5">
                  <c:v>0.17847938144329897</c:v>
                </c:pt>
                <c:pt idx="6">
                  <c:v>8.505154639175258E-2</c:v>
                </c:pt>
                <c:pt idx="7">
                  <c:v>5.9278350515463915E-2</c:v>
                </c:pt>
                <c:pt idx="8">
                  <c:v>1.4819587628865979E-2</c:v>
                </c:pt>
                <c:pt idx="9">
                  <c:v>2.5773195876288658E-2</c:v>
                </c:pt>
                <c:pt idx="10">
                  <c:v>7.0876288659793814E-3</c:v>
                </c:pt>
              </c:numCache>
            </c:numRef>
          </c:val>
          <c:extLst>
            <c:ext xmlns:c16="http://schemas.microsoft.com/office/drawing/2014/chart" uri="{C3380CC4-5D6E-409C-BE32-E72D297353CC}">
              <c16:uniqueId val="{0000002E-9654-43A9-8287-DD26A72F5A2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交通費!$C$1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19-9F27-451C-BF56-68A44A23FF0C}"/>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1B-9F27-451C-BF56-68A44A23FF0C}"/>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1D-9F27-451C-BF56-68A44A23FF0C}"/>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1F-9F27-451C-BF56-68A44A23FF0C}"/>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21-9F27-451C-BF56-68A44A23FF0C}"/>
              </c:ext>
            </c:extLst>
          </c:dPt>
          <c:dPt>
            <c:idx val="5"/>
            <c:bubble3D val="0"/>
            <c:spPr>
              <a:solidFill>
                <a:schemeClr val="accent2"/>
              </a:solidFill>
              <a:ln>
                <a:noFill/>
              </a:ln>
              <a:effectLst/>
            </c:spPr>
            <c:extLst>
              <c:ext xmlns:c16="http://schemas.microsoft.com/office/drawing/2014/chart" uri="{C3380CC4-5D6E-409C-BE32-E72D297353CC}">
                <c16:uniqueId val="{00000023-9F27-451C-BF56-68A44A23FF0C}"/>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25-9F27-451C-BF56-68A44A23FF0C}"/>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27-9F27-451C-BF56-68A44A23FF0C}"/>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29-9F27-451C-BF56-68A44A23FF0C}"/>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2B-9F27-451C-BF56-68A44A23FF0C}"/>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2D-9F27-451C-BF56-68A44A23FF0C}"/>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交通費!$A$2:$A$12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交通費!$C$2:$C$12</c:f>
              <c:numCache>
                <c:formatCode>0.0%</c:formatCode>
                <c:ptCount val="11"/>
                <c:pt idx="0">
                  <c:v>4.6979865771812082E-2</c:v>
                </c:pt>
                <c:pt idx="1">
                  <c:v>5.3691275167785234E-2</c:v>
                </c:pt>
                <c:pt idx="2">
                  <c:v>7.3825503355704702E-2</c:v>
                </c:pt>
                <c:pt idx="3">
                  <c:v>9.7315436241610737E-2</c:v>
                </c:pt>
                <c:pt idx="4">
                  <c:v>0.18456375838926176</c:v>
                </c:pt>
                <c:pt idx="5">
                  <c:v>0.19798657718120805</c:v>
                </c:pt>
                <c:pt idx="6">
                  <c:v>0.15771812080536912</c:v>
                </c:pt>
                <c:pt idx="7">
                  <c:v>9.3959731543624164E-2</c:v>
                </c:pt>
                <c:pt idx="8">
                  <c:v>3.6912751677852351E-2</c:v>
                </c:pt>
                <c:pt idx="9">
                  <c:v>4.3624161073825503E-2</c:v>
                </c:pt>
                <c:pt idx="10">
                  <c:v>1.3422818791946308E-2</c:v>
                </c:pt>
              </c:numCache>
            </c:numRef>
          </c:val>
          <c:extLst>
            <c:ext xmlns:c16="http://schemas.microsoft.com/office/drawing/2014/chart" uri="{C3380CC4-5D6E-409C-BE32-E72D297353CC}">
              <c16:uniqueId val="{0000002E-9F27-451C-BF56-68A44A23FF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県内消費額!$AA$1</c:f>
          <c:strCache>
            <c:ptCount val="1"/>
            <c:pt idx="0">
              <c:v>平均県内消費額（推移）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県内消費額!$G$2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県内消費額!$H$2:$S$2</c:f>
              <c:numCache>
                <c:formatCode>0</c:formatCode>
                <c:ptCount val="12"/>
                <c:pt idx="0">
                  <c:v>13634.0206185567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1E5-4C1D-87A4-B93D3EF802C8}"/>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県内消費額!$AA$1</c:f>
          <c:strCache>
            <c:ptCount val="1"/>
            <c:pt idx="0">
              <c:v>平均県内消費額（推移）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県内消費額!$G$3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県内消費額!$H$3:$S$3</c:f>
              <c:numCache>
                <c:formatCode>0</c:formatCode>
                <c:ptCount val="12"/>
                <c:pt idx="0">
                  <c:v>15246.644295302014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783-4880-A536-FB90A745A0B0}"/>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県内消費額!$AE$1</c:f>
          <c:strCache>
            <c:ptCount val="1"/>
            <c:pt idx="0">
              <c:v>県内消費額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県内消費額!$A$2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県内消費額!$B$2:$E$2</c:f>
              <c:numCache>
                <c:formatCode>0.0%</c:formatCode>
                <c:ptCount val="4"/>
                <c:pt idx="0">
                  <c:v>1.8685567010309278E-2</c:v>
                </c:pt>
                <c:pt idx="1">
                  <c:v>6.7114093959731542E-3</c:v>
                </c:pt>
                <c:pt idx="2">
                  <c:v>0</c:v>
                </c:pt>
                <c:pt idx="3">
                  <c:v>0</c:v>
                </c:pt>
              </c:numCache>
            </c:numRef>
          </c:val>
          <c:extLst>
            <c:ext xmlns:c16="http://schemas.microsoft.com/office/drawing/2014/chart" uri="{C3380CC4-5D6E-409C-BE32-E72D297353CC}">
              <c16:uniqueId val="{00000000-2442-4662-A11E-37867F95224B}"/>
            </c:ext>
          </c:extLst>
        </c:ser>
        <c:ser>
          <c:idx val="1"/>
          <c:order val="1"/>
          <c:tx>
            <c:strRef>
              <c:f>県内消費額!$A$3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県内消費額!$B$3:$E$3</c:f>
              <c:numCache>
                <c:formatCode>0.0%</c:formatCode>
                <c:ptCount val="4"/>
                <c:pt idx="0">
                  <c:v>2.5773195876288658E-2</c:v>
                </c:pt>
                <c:pt idx="1">
                  <c:v>2.3489932885906041E-2</c:v>
                </c:pt>
                <c:pt idx="2">
                  <c:v>3.9772727272727272E-2</c:v>
                </c:pt>
                <c:pt idx="3">
                  <c:v>3.3333333333333333E-2</c:v>
                </c:pt>
              </c:numCache>
            </c:numRef>
          </c:val>
          <c:extLst>
            <c:ext xmlns:c16="http://schemas.microsoft.com/office/drawing/2014/chart" uri="{C3380CC4-5D6E-409C-BE32-E72D297353CC}">
              <c16:uniqueId val="{00000001-2442-4662-A11E-37867F95224B}"/>
            </c:ext>
          </c:extLst>
        </c:ser>
        <c:ser>
          <c:idx val="2"/>
          <c:order val="2"/>
          <c:tx>
            <c:strRef>
              <c:f>県内消費額!$A$4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県内消費額!$B$4:$E$4</c:f>
              <c:numCache>
                <c:formatCode>0.0%</c:formatCode>
                <c:ptCount val="4"/>
                <c:pt idx="0">
                  <c:v>0.12048969072164949</c:v>
                </c:pt>
                <c:pt idx="1">
                  <c:v>9.7315436241610737E-2</c:v>
                </c:pt>
                <c:pt idx="2">
                  <c:v>0.10795454545454546</c:v>
                </c:pt>
                <c:pt idx="3">
                  <c:v>6.6666666666666666E-2</c:v>
                </c:pt>
              </c:numCache>
            </c:numRef>
          </c:val>
          <c:extLst>
            <c:ext xmlns:c16="http://schemas.microsoft.com/office/drawing/2014/chart" uri="{C3380CC4-5D6E-409C-BE32-E72D297353CC}">
              <c16:uniqueId val="{00000002-2442-4662-A11E-37867F95224B}"/>
            </c:ext>
          </c:extLst>
        </c:ser>
        <c:ser>
          <c:idx val="3"/>
          <c:order val="3"/>
          <c:tx>
            <c:strRef>
              <c:f>県内消費額!$A$5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県内消費額!$B$5:$E$5</c:f>
              <c:numCache>
                <c:formatCode>0.0%</c:formatCode>
                <c:ptCount val="4"/>
                <c:pt idx="0">
                  <c:v>0.15914948453608246</c:v>
                </c:pt>
                <c:pt idx="1">
                  <c:v>0.12416107382550336</c:v>
                </c:pt>
                <c:pt idx="2">
                  <c:v>0.13068181818181818</c:v>
                </c:pt>
                <c:pt idx="3">
                  <c:v>0.16666666666666666</c:v>
                </c:pt>
              </c:numCache>
            </c:numRef>
          </c:val>
          <c:extLst>
            <c:ext xmlns:c16="http://schemas.microsoft.com/office/drawing/2014/chart" uri="{C3380CC4-5D6E-409C-BE32-E72D297353CC}">
              <c16:uniqueId val="{00000003-2442-4662-A11E-37867F95224B}"/>
            </c:ext>
          </c:extLst>
        </c:ser>
        <c:ser>
          <c:idx val="4"/>
          <c:order val="4"/>
          <c:tx>
            <c:strRef>
              <c:f>県内消費額!$A$6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県内消費額!$B$6:$E$6</c:f>
              <c:numCache>
                <c:formatCode>0.0%</c:formatCode>
                <c:ptCount val="4"/>
                <c:pt idx="0">
                  <c:v>0.23131443298969073</c:v>
                </c:pt>
                <c:pt idx="1">
                  <c:v>0.20805369127516779</c:v>
                </c:pt>
                <c:pt idx="2">
                  <c:v>0.1875</c:v>
                </c:pt>
                <c:pt idx="3">
                  <c:v>0.11666666666666667</c:v>
                </c:pt>
              </c:numCache>
            </c:numRef>
          </c:val>
          <c:extLst>
            <c:ext xmlns:c16="http://schemas.microsoft.com/office/drawing/2014/chart" uri="{C3380CC4-5D6E-409C-BE32-E72D297353CC}">
              <c16:uniqueId val="{00000004-2442-4662-A11E-37867F95224B}"/>
            </c:ext>
          </c:extLst>
        </c:ser>
        <c:ser>
          <c:idx val="5"/>
          <c:order val="5"/>
          <c:tx>
            <c:strRef>
              <c:f>県内消費額!$A$7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県内消費額!$B$7:$E$7</c:f>
              <c:numCache>
                <c:formatCode>0.0%</c:formatCode>
                <c:ptCount val="4"/>
                <c:pt idx="0">
                  <c:v>0.24935567010309279</c:v>
                </c:pt>
                <c:pt idx="1">
                  <c:v>0.29865771812080538</c:v>
                </c:pt>
                <c:pt idx="2">
                  <c:v>0.32954545454545453</c:v>
                </c:pt>
                <c:pt idx="3">
                  <c:v>0.4</c:v>
                </c:pt>
              </c:numCache>
            </c:numRef>
          </c:val>
          <c:extLst>
            <c:ext xmlns:c16="http://schemas.microsoft.com/office/drawing/2014/chart" uri="{C3380CC4-5D6E-409C-BE32-E72D297353CC}">
              <c16:uniqueId val="{00000005-2442-4662-A11E-37867F95224B}"/>
            </c:ext>
          </c:extLst>
        </c:ser>
        <c:ser>
          <c:idx val="6"/>
          <c:order val="6"/>
          <c:tx>
            <c:strRef>
              <c:f>県内消費額!$A$8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県内消費額!$B$8:$E$8</c:f>
              <c:numCache>
                <c:formatCode>0.0%</c:formatCode>
                <c:ptCount val="4"/>
                <c:pt idx="0">
                  <c:v>0.10502577319587629</c:v>
                </c:pt>
                <c:pt idx="1">
                  <c:v>0.14093959731543623</c:v>
                </c:pt>
                <c:pt idx="2">
                  <c:v>0.11931818181818182</c:v>
                </c:pt>
                <c:pt idx="3">
                  <c:v>0.11666666666666667</c:v>
                </c:pt>
              </c:numCache>
            </c:numRef>
          </c:val>
          <c:extLst>
            <c:ext xmlns:c16="http://schemas.microsoft.com/office/drawing/2014/chart" uri="{C3380CC4-5D6E-409C-BE32-E72D297353CC}">
              <c16:uniqueId val="{00000006-2442-4662-A11E-37867F95224B}"/>
            </c:ext>
          </c:extLst>
        </c:ser>
        <c:ser>
          <c:idx val="7"/>
          <c:order val="7"/>
          <c:tx>
            <c:strRef>
              <c:f>県内消費額!$A$9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県内消費額!$B$9:$E$9</c:f>
              <c:numCache>
                <c:formatCode>0.0%</c:formatCode>
                <c:ptCount val="4"/>
                <c:pt idx="0">
                  <c:v>3.994845360824742E-2</c:v>
                </c:pt>
                <c:pt idx="1">
                  <c:v>4.0268456375838924E-2</c:v>
                </c:pt>
                <c:pt idx="2">
                  <c:v>2.2727272727272728E-2</c:v>
                </c:pt>
                <c:pt idx="3">
                  <c:v>0</c:v>
                </c:pt>
              </c:numCache>
            </c:numRef>
          </c:val>
          <c:extLst>
            <c:ext xmlns:c16="http://schemas.microsoft.com/office/drawing/2014/chart" uri="{C3380CC4-5D6E-409C-BE32-E72D297353CC}">
              <c16:uniqueId val="{00000007-2442-4662-A11E-37867F95224B}"/>
            </c:ext>
          </c:extLst>
        </c:ser>
        <c:ser>
          <c:idx val="8"/>
          <c:order val="8"/>
          <c:tx>
            <c:strRef>
              <c:f>県内消費額!$A$10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県内消費額!$B$10:$E$10</c:f>
              <c:numCache>
                <c:formatCode>0.0%</c:formatCode>
                <c:ptCount val="4"/>
                <c:pt idx="0">
                  <c:v>1.8685567010309278E-2</c:v>
                </c:pt>
                <c:pt idx="1">
                  <c:v>3.0201342281879196E-2</c:v>
                </c:pt>
                <c:pt idx="2">
                  <c:v>2.2727272727272728E-2</c:v>
                </c:pt>
                <c:pt idx="3">
                  <c:v>3.3333333333333333E-2</c:v>
                </c:pt>
              </c:numCache>
            </c:numRef>
          </c:val>
          <c:extLst>
            <c:ext xmlns:c16="http://schemas.microsoft.com/office/drawing/2014/chart" uri="{C3380CC4-5D6E-409C-BE32-E72D297353CC}">
              <c16:uniqueId val="{00000008-2442-4662-A11E-37867F95224B}"/>
            </c:ext>
          </c:extLst>
        </c:ser>
        <c:ser>
          <c:idx val="9"/>
          <c:order val="9"/>
          <c:tx>
            <c:strRef>
              <c:f>県内消費額!$A$11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県内消費額!$B$11:$E$11</c:f>
              <c:numCache>
                <c:formatCode>0.0%</c:formatCode>
                <c:ptCount val="4"/>
                <c:pt idx="0">
                  <c:v>2.1262886597938145E-2</c:v>
                </c:pt>
                <c:pt idx="1">
                  <c:v>2.3489932885906041E-2</c:v>
                </c:pt>
                <c:pt idx="2">
                  <c:v>2.8409090909090908E-2</c:v>
                </c:pt>
                <c:pt idx="3">
                  <c:v>3.3333333333333333E-2</c:v>
                </c:pt>
              </c:numCache>
            </c:numRef>
          </c:val>
          <c:extLst>
            <c:ext xmlns:c16="http://schemas.microsoft.com/office/drawing/2014/chart" uri="{C3380CC4-5D6E-409C-BE32-E72D297353CC}">
              <c16:uniqueId val="{00000009-2442-4662-A11E-37867F95224B}"/>
            </c:ext>
          </c:extLst>
        </c:ser>
        <c:ser>
          <c:idx val="10"/>
          <c:order val="10"/>
          <c:tx>
            <c:strRef>
              <c:f>県内消費額!$A$12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県内消費額!$B$1:$E$1</c:f>
              <c:strCache>
                <c:ptCount val="4"/>
                <c:pt idx="0">
                  <c:v>福井県</c:v>
                </c:pt>
                <c:pt idx="1">
                  <c:v>福井市・永平寺町</c:v>
                </c:pt>
                <c:pt idx="2">
                  <c:v>福井市</c:v>
                </c:pt>
                <c:pt idx="3">
                  <c:v>福井駅前 エリア</c:v>
                </c:pt>
              </c:strCache>
            </c:strRef>
          </c:cat>
          <c:val>
            <c:numRef>
              <c:f>県内消費額!$B$12:$E$12</c:f>
              <c:numCache>
                <c:formatCode>0.0%</c:formatCode>
                <c:ptCount val="4"/>
                <c:pt idx="0">
                  <c:v>1.0309278350515464E-2</c:v>
                </c:pt>
                <c:pt idx="1">
                  <c:v>6.7114093959731542E-3</c:v>
                </c:pt>
                <c:pt idx="2">
                  <c:v>1.1363636363636364E-2</c:v>
                </c:pt>
                <c:pt idx="3">
                  <c:v>3.3333333333333333E-2</c:v>
                </c:pt>
              </c:numCache>
            </c:numRef>
          </c:val>
          <c:extLst>
            <c:ext xmlns:c16="http://schemas.microsoft.com/office/drawing/2014/chart" uri="{C3380CC4-5D6E-409C-BE32-E72D297353CC}">
              <c16:uniqueId val="{0000000A-2442-4662-A11E-37867F95224B}"/>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県内消費額!$AE$1</c:f>
          <c:strCache>
            <c:ptCount val="1"/>
            <c:pt idx="0">
              <c:v>県内消費額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県内消費額!$A$2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県内消費額!$B$2</c:f>
              <c:numCache>
                <c:formatCode>0.0%</c:formatCode>
                <c:ptCount val="1"/>
                <c:pt idx="0">
                  <c:v>1.8685567010309278E-2</c:v>
                </c:pt>
              </c:numCache>
            </c:numRef>
          </c:val>
          <c:extLst>
            <c:ext xmlns:c16="http://schemas.microsoft.com/office/drawing/2014/chart" uri="{C3380CC4-5D6E-409C-BE32-E72D297353CC}">
              <c16:uniqueId val="{00000000-432F-404B-A38B-681925CC79B9}"/>
            </c:ext>
          </c:extLst>
        </c:ser>
        <c:ser>
          <c:idx val="1"/>
          <c:order val="1"/>
          <c:tx>
            <c:strRef>
              <c:f>県内消費額!$A$3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県内消費額!$B$3</c:f>
              <c:numCache>
                <c:formatCode>0.0%</c:formatCode>
                <c:ptCount val="1"/>
                <c:pt idx="0">
                  <c:v>2.5773195876288658E-2</c:v>
                </c:pt>
              </c:numCache>
            </c:numRef>
          </c:val>
          <c:extLst>
            <c:ext xmlns:c16="http://schemas.microsoft.com/office/drawing/2014/chart" uri="{C3380CC4-5D6E-409C-BE32-E72D297353CC}">
              <c16:uniqueId val="{00000001-432F-404B-A38B-681925CC79B9}"/>
            </c:ext>
          </c:extLst>
        </c:ser>
        <c:ser>
          <c:idx val="2"/>
          <c:order val="2"/>
          <c:tx>
            <c:strRef>
              <c:f>県内消費額!$A$4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県内消費額!$B$4</c:f>
              <c:numCache>
                <c:formatCode>0.0%</c:formatCode>
                <c:ptCount val="1"/>
                <c:pt idx="0">
                  <c:v>0.12048969072164949</c:v>
                </c:pt>
              </c:numCache>
            </c:numRef>
          </c:val>
          <c:extLst>
            <c:ext xmlns:c16="http://schemas.microsoft.com/office/drawing/2014/chart" uri="{C3380CC4-5D6E-409C-BE32-E72D297353CC}">
              <c16:uniqueId val="{00000002-432F-404B-A38B-681925CC79B9}"/>
            </c:ext>
          </c:extLst>
        </c:ser>
        <c:ser>
          <c:idx val="3"/>
          <c:order val="3"/>
          <c:tx>
            <c:strRef>
              <c:f>県内消費額!$A$5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県内消費額!$B$5</c:f>
              <c:numCache>
                <c:formatCode>0.0%</c:formatCode>
                <c:ptCount val="1"/>
                <c:pt idx="0">
                  <c:v>0.15914948453608246</c:v>
                </c:pt>
              </c:numCache>
            </c:numRef>
          </c:val>
          <c:extLst>
            <c:ext xmlns:c16="http://schemas.microsoft.com/office/drawing/2014/chart" uri="{C3380CC4-5D6E-409C-BE32-E72D297353CC}">
              <c16:uniqueId val="{00000003-432F-404B-A38B-681925CC79B9}"/>
            </c:ext>
          </c:extLst>
        </c:ser>
        <c:ser>
          <c:idx val="4"/>
          <c:order val="4"/>
          <c:tx>
            <c:strRef>
              <c:f>県内消費額!$A$6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県内消費額!$B$6</c:f>
              <c:numCache>
                <c:formatCode>0.0%</c:formatCode>
                <c:ptCount val="1"/>
                <c:pt idx="0">
                  <c:v>0.23131443298969073</c:v>
                </c:pt>
              </c:numCache>
            </c:numRef>
          </c:val>
          <c:extLst>
            <c:ext xmlns:c16="http://schemas.microsoft.com/office/drawing/2014/chart" uri="{C3380CC4-5D6E-409C-BE32-E72D297353CC}">
              <c16:uniqueId val="{00000004-432F-404B-A38B-681925CC79B9}"/>
            </c:ext>
          </c:extLst>
        </c:ser>
        <c:ser>
          <c:idx val="5"/>
          <c:order val="5"/>
          <c:tx>
            <c:strRef>
              <c:f>県内消費額!$A$7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県内消費額!$B$7</c:f>
              <c:numCache>
                <c:formatCode>0.0%</c:formatCode>
                <c:ptCount val="1"/>
                <c:pt idx="0">
                  <c:v>0.24935567010309279</c:v>
                </c:pt>
              </c:numCache>
            </c:numRef>
          </c:val>
          <c:extLst>
            <c:ext xmlns:c16="http://schemas.microsoft.com/office/drawing/2014/chart" uri="{C3380CC4-5D6E-409C-BE32-E72D297353CC}">
              <c16:uniqueId val="{00000005-432F-404B-A38B-681925CC79B9}"/>
            </c:ext>
          </c:extLst>
        </c:ser>
        <c:ser>
          <c:idx val="6"/>
          <c:order val="6"/>
          <c:tx>
            <c:strRef>
              <c:f>県内消費額!$A$8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県内消費額!$B$8</c:f>
              <c:numCache>
                <c:formatCode>0.0%</c:formatCode>
                <c:ptCount val="1"/>
                <c:pt idx="0">
                  <c:v>0.10502577319587629</c:v>
                </c:pt>
              </c:numCache>
            </c:numRef>
          </c:val>
          <c:extLst>
            <c:ext xmlns:c16="http://schemas.microsoft.com/office/drawing/2014/chart" uri="{C3380CC4-5D6E-409C-BE32-E72D297353CC}">
              <c16:uniqueId val="{00000006-432F-404B-A38B-681925CC79B9}"/>
            </c:ext>
          </c:extLst>
        </c:ser>
        <c:ser>
          <c:idx val="7"/>
          <c:order val="7"/>
          <c:tx>
            <c:strRef>
              <c:f>県内消費額!$A$9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県内消費額!$B$9</c:f>
              <c:numCache>
                <c:formatCode>0.0%</c:formatCode>
                <c:ptCount val="1"/>
                <c:pt idx="0">
                  <c:v>3.994845360824742E-2</c:v>
                </c:pt>
              </c:numCache>
            </c:numRef>
          </c:val>
          <c:extLst>
            <c:ext xmlns:c16="http://schemas.microsoft.com/office/drawing/2014/chart" uri="{C3380CC4-5D6E-409C-BE32-E72D297353CC}">
              <c16:uniqueId val="{00000007-432F-404B-A38B-681925CC79B9}"/>
            </c:ext>
          </c:extLst>
        </c:ser>
        <c:ser>
          <c:idx val="8"/>
          <c:order val="8"/>
          <c:tx>
            <c:strRef>
              <c:f>県内消費額!$A$10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県内消費額!$B$10</c:f>
              <c:numCache>
                <c:formatCode>0.0%</c:formatCode>
                <c:ptCount val="1"/>
                <c:pt idx="0">
                  <c:v>1.8685567010309278E-2</c:v>
                </c:pt>
              </c:numCache>
            </c:numRef>
          </c:val>
          <c:extLst>
            <c:ext xmlns:c16="http://schemas.microsoft.com/office/drawing/2014/chart" uri="{C3380CC4-5D6E-409C-BE32-E72D297353CC}">
              <c16:uniqueId val="{00000008-432F-404B-A38B-681925CC79B9}"/>
            </c:ext>
          </c:extLst>
        </c:ser>
        <c:ser>
          <c:idx val="9"/>
          <c:order val="9"/>
          <c:tx>
            <c:strRef>
              <c:f>県内消費額!$A$11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県内消費額!$B$11</c:f>
              <c:numCache>
                <c:formatCode>0.0%</c:formatCode>
                <c:ptCount val="1"/>
                <c:pt idx="0">
                  <c:v>2.1262886597938145E-2</c:v>
                </c:pt>
              </c:numCache>
            </c:numRef>
          </c:val>
          <c:extLst>
            <c:ext xmlns:c16="http://schemas.microsoft.com/office/drawing/2014/chart" uri="{C3380CC4-5D6E-409C-BE32-E72D297353CC}">
              <c16:uniqueId val="{00000009-432F-404B-A38B-681925CC79B9}"/>
            </c:ext>
          </c:extLst>
        </c:ser>
        <c:ser>
          <c:idx val="10"/>
          <c:order val="10"/>
          <c:tx>
            <c:strRef>
              <c:f>県内消費額!$A$12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県内消費額!$B$1</c:f>
              <c:strCache>
                <c:ptCount val="1"/>
                <c:pt idx="0">
                  <c:v>福井県</c:v>
                </c:pt>
              </c:strCache>
            </c:strRef>
          </c:cat>
          <c:val>
            <c:numRef>
              <c:f>県内消費額!$B$12</c:f>
              <c:numCache>
                <c:formatCode>0.0%</c:formatCode>
                <c:ptCount val="1"/>
                <c:pt idx="0">
                  <c:v>1.0309278350515464E-2</c:v>
                </c:pt>
              </c:numCache>
            </c:numRef>
          </c:val>
          <c:extLst>
            <c:ext xmlns:c16="http://schemas.microsoft.com/office/drawing/2014/chart" uri="{C3380CC4-5D6E-409C-BE32-E72D297353CC}">
              <c16:uniqueId val="{0000000A-432F-404B-A38B-681925CC79B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'満足度(商品・サービス)'!$G$4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'満足度(商品・サービス)'!$H$4:$S$4</c:f>
              <c:numCache>
                <c:formatCode>0.00</c:formatCode>
                <c:ptCount val="12"/>
                <c:pt idx="0">
                  <c:v>4.3352272727272725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121-4455-A624-D5A00A6EE94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県内消費額!$AE$1</c:f>
          <c:strCache>
            <c:ptCount val="1"/>
            <c:pt idx="0">
              <c:v>県内消費額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県内消費額!$A$2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県内消費額!$C$2</c:f>
              <c:numCache>
                <c:formatCode>0.0%</c:formatCode>
                <c:ptCount val="1"/>
                <c:pt idx="0">
                  <c:v>6.7114093959731542E-3</c:v>
                </c:pt>
              </c:numCache>
            </c:numRef>
          </c:val>
          <c:extLst>
            <c:ext xmlns:c16="http://schemas.microsoft.com/office/drawing/2014/chart" uri="{C3380CC4-5D6E-409C-BE32-E72D297353CC}">
              <c16:uniqueId val="{00000000-E55F-4098-9561-CA8D0E33D9D5}"/>
            </c:ext>
          </c:extLst>
        </c:ser>
        <c:ser>
          <c:idx val="1"/>
          <c:order val="1"/>
          <c:tx>
            <c:strRef>
              <c:f>県内消費額!$A$3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県内消費額!$C$3</c:f>
              <c:numCache>
                <c:formatCode>0.0%</c:formatCode>
                <c:ptCount val="1"/>
                <c:pt idx="0">
                  <c:v>2.3489932885906041E-2</c:v>
                </c:pt>
              </c:numCache>
            </c:numRef>
          </c:val>
          <c:extLst>
            <c:ext xmlns:c16="http://schemas.microsoft.com/office/drawing/2014/chart" uri="{C3380CC4-5D6E-409C-BE32-E72D297353CC}">
              <c16:uniqueId val="{00000001-E55F-4098-9561-CA8D0E33D9D5}"/>
            </c:ext>
          </c:extLst>
        </c:ser>
        <c:ser>
          <c:idx val="2"/>
          <c:order val="2"/>
          <c:tx>
            <c:strRef>
              <c:f>県内消費額!$A$4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県内消費額!$C$4</c:f>
              <c:numCache>
                <c:formatCode>0.0%</c:formatCode>
                <c:ptCount val="1"/>
                <c:pt idx="0">
                  <c:v>9.7315436241610737E-2</c:v>
                </c:pt>
              </c:numCache>
            </c:numRef>
          </c:val>
          <c:extLst>
            <c:ext xmlns:c16="http://schemas.microsoft.com/office/drawing/2014/chart" uri="{C3380CC4-5D6E-409C-BE32-E72D297353CC}">
              <c16:uniqueId val="{00000002-E55F-4098-9561-CA8D0E33D9D5}"/>
            </c:ext>
          </c:extLst>
        </c:ser>
        <c:ser>
          <c:idx val="3"/>
          <c:order val="3"/>
          <c:tx>
            <c:strRef>
              <c:f>県内消費額!$A$5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県内消費額!$C$5</c:f>
              <c:numCache>
                <c:formatCode>0.0%</c:formatCode>
                <c:ptCount val="1"/>
                <c:pt idx="0">
                  <c:v>0.12416107382550336</c:v>
                </c:pt>
              </c:numCache>
            </c:numRef>
          </c:val>
          <c:extLst>
            <c:ext xmlns:c16="http://schemas.microsoft.com/office/drawing/2014/chart" uri="{C3380CC4-5D6E-409C-BE32-E72D297353CC}">
              <c16:uniqueId val="{00000003-E55F-4098-9561-CA8D0E33D9D5}"/>
            </c:ext>
          </c:extLst>
        </c:ser>
        <c:ser>
          <c:idx val="4"/>
          <c:order val="4"/>
          <c:tx>
            <c:strRef>
              <c:f>県内消費額!$A$6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県内消費額!$C$6</c:f>
              <c:numCache>
                <c:formatCode>0.0%</c:formatCode>
                <c:ptCount val="1"/>
                <c:pt idx="0">
                  <c:v>0.20805369127516779</c:v>
                </c:pt>
              </c:numCache>
            </c:numRef>
          </c:val>
          <c:extLst>
            <c:ext xmlns:c16="http://schemas.microsoft.com/office/drawing/2014/chart" uri="{C3380CC4-5D6E-409C-BE32-E72D297353CC}">
              <c16:uniqueId val="{00000004-E55F-4098-9561-CA8D0E33D9D5}"/>
            </c:ext>
          </c:extLst>
        </c:ser>
        <c:ser>
          <c:idx val="5"/>
          <c:order val="5"/>
          <c:tx>
            <c:strRef>
              <c:f>県内消費額!$A$7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県内消費額!$C$7</c:f>
              <c:numCache>
                <c:formatCode>0.0%</c:formatCode>
                <c:ptCount val="1"/>
                <c:pt idx="0">
                  <c:v>0.29865771812080538</c:v>
                </c:pt>
              </c:numCache>
            </c:numRef>
          </c:val>
          <c:extLst>
            <c:ext xmlns:c16="http://schemas.microsoft.com/office/drawing/2014/chart" uri="{C3380CC4-5D6E-409C-BE32-E72D297353CC}">
              <c16:uniqueId val="{00000005-E55F-4098-9561-CA8D0E33D9D5}"/>
            </c:ext>
          </c:extLst>
        </c:ser>
        <c:ser>
          <c:idx val="6"/>
          <c:order val="6"/>
          <c:tx>
            <c:strRef>
              <c:f>県内消費額!$A$8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県内消費額!$C$8</c:f>
              <c:numCache>
                <c:formatCode>0.0%</c:formatCode>
                <c:ptCount val="1"/>
                <c:pt idx="0">
                  <c:v>0.14093959731543623</c:v>
                </c:pt>
              </c:numCache>
            </c:numRef>
          </c:val>
          <c:extLst>
            <c:ext xmlns:c16="http://schemas.microsoft.com/office/drawing/2014/chart" uri="{C3380CC4-5D6E-409C-BE32-E72D297353CC}">
              <c16:uniqueId val="{00000006-E55F-4098-9561-CA8D0E33D9D5}"/>
            </c:ext>
          </c:extLst>
        </c:ser>
        <c:ser>
          <c:idx val="7"/>
          <c:order val="7"/>
          <c:tx>
            <c:strRef>
              <c:f>県内消費額!$A$9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県内消費額!$C$9</c:f>
              <c:numCache>
                <c:formatCode>0.0%</c:formatCode>
                <c:ptCount val="1"/>
                <c:pt idx="0">
                  <c:v>4.0268456375838924E-2</c:v>
                </c:pt>
              </c:numCache>
            </c:numRef>
          </c:val>
          <c:extLst>
            <c:ext xmlns:c16="http://schemas.microsoft.com/office/drawing/2014/chart" uri="{C3380CC4-5D6E-409C-BE32-E72D297353CC}">
              <c16:uniqueId val="{00000007-E55F-4098-9561-CA8D0E33D9D5}"/>
            </c:ext>
          </c:extLst>
        </c:ser>
        <c:ser>
          <c:idx val="8"/>
          <c:order val="8"/>
          <c:tx>
            <c:strRef>
              <c:f>県内消費額!$A$10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県内消費額!$C$10</c:f>
              <c:numCache>
                <c:formatCode>0.0%</c:formatCode>
                <c:ptCount val="1"/>
                <c:pt idx="0">
                  <c:v>3.0201342281879196E-2</c:v>
                </c:pt>
              </c:numCache>
            </c:numRef>
          </c:val>
          <c:extLst>
            <c:ext xmlns:c16="http://schemas.microsoft.com/office/drawing/2014/chart" uri="{C3380CC4-5D6E-409C-BE32-E72D297353CC}">
              <c16:uniqueId val="{00000008-E55F-4098-9561-CA8D0E33D9D5}"/>
            </c:ext>
          </c:extLst>
        </c:ser>
        <c:ser>
          <c:idx val="9"/>
          <c:order val="9"/>
          <c:tx>
            <c:strRef>
              <c:f>県内消費額!$A$11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県内消費額!$C$11</c:f>
              <c:numCache>
                <c:formatCode>0.0%</c:formatCode>
                <c:ptCount val="1"/>
                <c:pt idx="0">
                  <c:v>2.3489932885906041E-2</c:v>
                </c:pt>
              </c:numCache>
            </c:numRef>
          </c:val>
          <c:extLst>
            <c:ext xmlns:c16="http://schemas.microsoft.com/office/drawing/2014/chart" uri="{C3380CC4-5D6E-409C-BE32-E72D297353CC}">
              <c16:uniqueId val="{00000009-E55F-4098-9561-CA8D0E33D9D5}"/>
            </c:ext>
          </c:extLst>
        </c:ser>
        <c:ser>
          <c:idx val="10"/>
          <c:order val="10"/>
          <c:tx>
            <c:strRef>
              <c:f>県内消費額!$A$12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県内消費額!$C$1</c:f>
              <c:strCache>
                <c:ptCount val="1"/>
                <c:pt idx="0">
                  <c:v>福井市・永平寺町</c:v>
                </c:pt>
              </c:strCache>
            </c:strRef>
          </c:cat>
          <c:val>
            <c:numRef>
              <c:f>県内消費額!$C$12</c:f>
              <c:numCache>
                <c:formatCode>0.0%</c:formatCode>
                <c:ptCount val="1"/>
                <c:pt idx="0">
                  <c:v>6.7114093959731542E-3</c:v>
                </c:pt>
              </c:numCache>
            </c:numRef>
          </c:val>
          <c:extLst>
            <c:ext xmlns:c16="http://schemas.microsoft.com/office/drawing/2014/chart" uri="{C3380CC4-5D6E-409C-BE32-E72D297353CC}">
              <c16:uniqueId val="{0000000A-E55F-4098-9561-CA8D0E33D9D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県内消費額!$B$1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244F-4650-A0C0-BE54B472B2FA}"/>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244F-4650-A0C0-BE54B472B2FA}"/>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244F-4650-A0C0-BE54B472B2FA}"/>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244F-4650-A0C0-BE54B472B2FA}"/>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244F-4650-A0C0-BE54B472B2FA}"/>
              </c:ext>
            </c:extLst>
          </c:dPt>
          <c:dPt>
            <c:idx val="5"/>
            <c:bubble3D val="0"/>
            <c:spPr>
              <a:solidFill>
                <a:schemeClr val="accent2"/>
              </a:solidFill>
              <a:ln>
                <a:noFill/>
              </a:ln>
              <a:effectLst/>
            </c:spPr>
            <c:extLst>
              <c:ext xmlns:c16="http://schemas.microsoft.com/office/drawing/2014/chart" uri="{C3380CC4-5D6E-409C-BE32-E72D297353CC}">
                <c16:uniqueId val="{0000000B-244F-4650-A0C0-BE54B472B2FA}"/>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244F-4650-A0C0-BE54B472B2FA}"/>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244F-4650-A0C0-BE54B472B2FA}"/>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244F-4650-A0C0-BE54B472B2FA}"/>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244F-4650-A0C0-BE54B472B2FA}"/>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244F-4650-A0C0-BE54B472B2FA}"/>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県内消費額!$A$2:$A$12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県内消費額!$B$2:$B$12</c:f>
              <c:numCache>
                <c:formatCode>0.0%</c:formatCode>
                <c:ptCount val="11"/>
                <c:pt idx="0">
                  <c:v>1.8685567010309278E-2</c:v>
                </c:pt>
                <c:pt idx="1">
                  <c:v>2.5773195876288658E-2</c:v>
                </c:pt>
                <c:pt idx="2">
                  <c:v>0.12048969072164949</c:v>
                </c:pt>
                <c:pt idx="3">
                  <c:v>0.15914948453608246</c:v>
                </c:pt>
                <c:pt idx="4">
                  <c:v>0.23131443298969073</c:v>
                </c:pt>
                <c:pt idx="5">
                  <c:v>0.24935567010309279</c:v>
                </c:pt>
                <c:pt idx="6">
                  <c:v>0.10502577319587629</c:v>
                </c:pt>
                <c:pt idx="7">
                  <c:v>3.994845360824742E-2</c:v>
                </c:pt>
                <c:pt idx="8">
                  <c:v>1.8685567010309278E-2</c:v>
                </c:pt>
                <c:pt idx="9">
                  <c:v>2.1262886597938145E-2</c:v>
                </c:pt>
                <c:pt idx="10">
                  <c:v>1.0309278350515464E-2</c:v>
                </c:pt>
              </c:numCache>
            </c:numRef>
          </c:val>
          <c:extLst>
            <c:ext xmlns:c16="http://schemas.microsoft.com/office/drawing/2014/chart" uri="{C3380CC4-5D6E-409C-BE32-E72D297353CC}">
              <c16:uniqueId val="{00000016-244F-4650-A0C0-BE54B472B2FA}"/>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県内消費額!$C$1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96C-443C-B3BB-FD58C3212BA0}"/>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96C-443C-B3BB-FD58C3212BA0}"/>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96C-443C-B3BB-FD58C3212BA0}"/>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96C-443C-B3BB-FD58C3212BA0}"/>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96C-443C-B3BB-FD58C3212BA0}"/>
              </c:ext>
            </c:extLst>
          </c:dPt>
          <c:dPt>
            <c:idx val="5"/>
            <c:bubble3D val="0"/>
            <c:spPr>
              <a:solidFill>
                <a:schemeClr val="accent2"/>
              </a:solidFill>
              <a:ln>
                <a:noFill/>
              </a:ln>
              <a:effectLst/>
            </c:spPr>
            <c:extLst>
              <c:ext xmlns:c16="http://schemas.microsoft.com/office/drawing/2014/chart" uri="{C3380CC4-5D6E-409C-BE32-E72D297353CC}">
                <c16:uniqueId val="{0000000B-F96C-443C-B3BB-FD58C3212BA0}"/>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96C-443C-B3BB-FD58C3212BA0}"/>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96C-443C-B3BB-FD58C3212BA0}"/>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96C-443C-B3BB-FD58C3212BA0}"/>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96C-443C-B3BB-FD58C3212BA0}"/>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96C-443C-B3BB-FD58C3212BA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県内消費額!$A$2:$A$12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県内消費額!$C$2:$C$12</c:f>
              <c:numCache>
                <c:formatCode>0.0%</c:formatCode>
                <c:ptCount val="11"/>
                <c:pt idx="0">
                  <c:v>6.7114093959731542E-3</c:v>
                </c:pt>
                <c:pt idx="1">
                  <c:v>2.3489932885906041E-2</c:v>
                </c:pt>
                <c:pt idx="2">
                  <c:v>9.7315436241610737E-2</c:v>
                </c:pt>
                <c:pt idx="3">
                  <c:v>0.12416107382550336</c:v>
                </c:pt>
                <c:pt idx="4">
                  <c:v>0.20805369127516779</c:v>
                </c:pt>
                <c:pt idx="5">
                  <c:v>0.29865771812080538</c:v>
                </c:pt>
                <c:pt idx="6">
                  <c:v>0.14093959731543623</c:v>
                </c:pt>
                <c:pt idx="7">
                  <c:v>4.0268456375838924E-2</c:v>
                </c:pt>
                <c:pt idx="8">
                  <c:v>3.0201342281879196E-2</c:v>
                </c:pt>
                <c:pt idx="9">
                  <c:v>2.3489932885906041E-2</c:v>
                </c:pt>
                <c:pt idx="10">
                  <c:v>6.7114093959731542E-3</c:v>
                </c:pt>
              </c:numCache>
            </c:numRef>
          </c:val>
          <c:extLst>
            <c:ext xmlns:c16="http://schemas.microsoft.com/office/drawing/2014/chart" uri="{C3380CC4-5D6E-409C-BE32-E72D297353CC}">
              <c16:uniqueId val="{00000016-F96C-443C-B3BB-FD58C3212BA0}"/>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県内消費額!$AA$1</c:f>
          <c:strCache>
            <c:ptCount val="1"/>
            <c:pt idx="0">
              <c:v>平均県内消費額（推移）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県内消費額!$G$4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県内消費額!$H$4:$S$4</c:f>
              <c:numCache>
                <c:formatCode>0</c:formatCode>
                <c:ptCount val="12"/>
                <c:pt idx="0">
                  <c:v>14940.34090909091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19-4738-8D92-8DE90B658F2C}"/>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県内消費額!$AA$1</c:f>
          <c:strCache>
            <c:ptCount val="1"/>
            <c:pt idx="0">
              <c:v>平均県内消費額（推移）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県内消費額!$G$5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県内消費額!$H$5:$S$5</c:f>
              <c:numCache>
                <c:formatCode>0</c:formatCode>
                <c:ptCount val="12"/>
                <c:pt idx="0">
                  <c:v>17716.666666666668</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4B-4F2D-86C8-E4034A73B93D}"/>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県内消費額!$AE$1</c:f>
          <c:strCache>
            <c:ptCount val="1"/>
            <c:pt idx="0">
              <c:v>県内消費額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県内消費額!$A$2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県内消費額!$D$2</c:f>
              <c:numCache>
                <c:formatCode>0.0%</c:formatCode>
                <c:ptCount val="1"/>
                <c:pt idx="0">
                  <c:v>0</c:v>
                </c:pt>
              </c:numCache>
            </c:numRef>
          </c:val>
          <c:extLst>
            <c:ext xmlns:c16="http://schemas.microsoft.com/office/drawing/2014/chart" uri="{C3380CC4-5D6E-409C-BE32-E72D297353CC}">
              <c16:uniqueId val="{00000000-D84B-448D-A860-F3FA3B55AD10}"/>
            </c:ext>
          </c:extLst>
        </c:ser>
        <c:ser>
          <c:idx val="1"/>
          <c:order val="1"/>
          <c:tx>
            <c:strRef>
              <c:f>県内消費額!$A$3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県内消費額!$D$3</c:f>
              <c:numCache>
                <c:formatCode>0.0%</c:formatCode>
                <c:ptCount val="1"/>
                <c:pt idx="0">
                  <c:v>3.9772727272727272E-2</c:v>
                </c:pt>
              </c:numCache>
            </c:numRef>
          </c:val>
          <c:extLst>
            <c:ext xmlns:c16="http://schemas.microsoft.com/office/drawing/2014/chart" uri="{C3380CC4-5D6E-409C-BE32-E72D297353CC}">
              <c16:uniqueId val="{00000001-D84B-448D-A860-F3FA3B55AD10}"/>
            </c:ext>
          </c:extLst>
        </c:ser>
        <c:ser>
          <c:idx val="2"/>
          <c:order val="2"/>
          <c:tx>
            <c:strRef>
              <c:f>県内消費額!$A$4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県内消費額!$D$4</c:f>
              <c:numCache>
                <c:formatCode>0.0%</c:formatCode>
                <c:ptCount val="1"/>
                <c:pt idx="0">
                  <c:v>0.10795454545454546</c:v>
                </c:pt>
              </c:numCache>
            </c:numRef>
          </c:val>
          <c:extLst>
            <c:ext xmlns:c16="http://schemas.microsoft.com/office/drawing/2014/chart" uri="{C3380CC4-5D6E-409C-BE32-E72D297353CC}">
              <c16:uniqueId val="{00000002-D84B-448D-A860-F3FA3B55AD10}"/>
            </c:ext>
          </c:extLst>
        </c:ser>
        <c:ser>
          <c:idx val="3"/>
          <c:order val="3"/>
          <c:tx>
            <c:strRef>
              <c:f>県内消費額!$A$5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県内消費額!$D$5</c:f>
              <c:numCache>
                <c:formatCode>0.0%</c:formatCode>
                <c:ptCount val="1"/>
                <c:pt idx="0">
                  <c:v>0.13068181818181818</c:v>
                </c:pt>
              </c:numCache>
            </c:numRef>
          </c:val>
          <c:extLst>
            <c:ext xmlns:c16="http://schemas.microsoft.com/office/drawing/2014/chart" uri="{C3380CC4-5D6E-409C-BE32-E72D297353CC}">
              <c16:uniqueId val="{00000003-D84B-448D-A860-F3FA3B55AD10}"/>
            </c:ext>
          </c:extLst>
        </c:ser>
        <c:ser>
          <c:idx val="4"/>
          <c:order val="4"/>
          <c:tx>
            <c:strRef>
              <c:f>県内消費額!$A$6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県内消費額!$D$6</c:f>
              <c:numCache>
                <c:formatCode>0.0%</c:formatCode>
                <c:ptCount val="1"/>
                <c:pt idx="0">
                  <c:v>0.1875</c:v>
                </c:pt>
              </c:numCache>
            </c:numRef>
          </c:val>
          <c:extLst>
            <c:ext xmlns:c16="http://schemas.microsoft.com/office/drawing/2014/chart" uri="{C3380CC4-5D6E-409C-BE32-E72D297353CC}">
              <c16:uniqueId val="{00000004-D84B-448D-A860-F3FA3B55AD10}"/>
            </c:ext>
          </c:extLst>
        </c:ser>
        <c:ser>
          <c:idx val="5"/>
          <c:order val="5"/>
          <c:tx>
            <c:strRef>
              <c:f>県内消費額!$A$7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県内消費額!$D$7</c:f>
              <c:numCache>
                <c:formatCode>0.0%</c:formatCode>
                <c:ptCount val="1"/>
                <c:pt idx="0">
                  <c:v>0.32954545454545453</c:v>
                </c:pt>
              </c:numCache>
            </c:numRef>
          </c:val>
          <c:extLst>
            <c:ext xmlns:c16="http://schemas.microsoft.com/office/drawing/2014/chart" uri="{C3380CC4-5D6E-409C-BE32-E72D297353CC}">
              <c16:uniqueId val="{00000005-D84B-448D-A860-F3FA3B55AD10}"/>
            </c:ext>
          </c:extLst>
        </c:ser>
        <c:ser>
          <c:idx val="6"/>
          <c:order val="6"/>
          <c:tx>
            <c:strRef>
              <c:f>県内消費額!$A$8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県内消費額!$D$8</c:f>
              <c:numCache>
                <c:formatCode>0.0%</c:formatCode>
                <c:ptCount val="1"/>
                <c:pt idx="0">
                  <c:v>0.11931818181818182</c:v>
                </c:pt>
              </c:numCache>
            </c:numRef>
          </c:val>
          <c:extLst>
            <c:ext xmlns:c16="http://schemas.microsoft.com/office/drawing/2014/chart" uri="{C3380CC4-5D6E-409C-BE32-E72D297353CC}">
              <c16:uniqueId val="{00000006-D84B-448D-A860-F3FA3B55AD10}"/>
            </c:ext>
          </c:extLst>
        </c:ser>
        <c:ser>
          <c:idx val="7"/>
          <c:order val="7"/>
          <c:tx>
            <c:strRef>
              <c:f>県内消費額!$A$9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県内消費額!$D$9</c:f>
              <c:numCache>
                <c:formatCode>0.0%</c:formatCode>
                <c:ptCount val="1"/>
                <c:pt idx="0">
                  <c:v>2.2727272727272728E-2</c:v>
                </c:pt>
              </c:numCache>
            </c:numRef>
          </c:val>
          <c:extLst>
            <c:ext xmlns:c16="http://schemas.microsoft.com/office/drawing/2014/chart" uri="{C3380CC4-5D6E-409C-BE32-E72D297353CC}">
              <c16:uniqueId val="{00000007-D84B-448D-A860-F3FA3B55AD10}"/>
            </c:ext>
          </c:extLst>
        </c:ser>
        <c:ser>
          <c:idx val="8"/>
          <c:order val="8"/>
          <c:tx>
            <c:strRef>
              <c:f>県内消費額!$A$10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県内消費額!$D$10</c:f>
              <c:numCache>
                <c:formatCode>0.0%</c:formatCode>
                <c:ptCount val="1"/>
                <c:pt idx="0">
                  <c:v>2.2727272727272728E-2</c:v>
                </c:pt>
              </c:numCache>
            </c:numRef>
          </c:val>
          <c:extLst>
            <c:ext xmlns:c16="http://schemas.microsoft.com/office/drawing/2014/chart" uri="{C3380CC4-5D6E-409C-BE32-E72D297353CC}">
              <c16:uniqueId val="{00000008-D84B-448D-A860-F3FA3B55AD10}"/>
            </c:ext>
          </c:extLst>
        </c:ser>
        <c:ser>
          <c:idx val="9"/>
          <c:order val="9"/>
          <c:tx>
            <c:strRef>
              <c:f>県内消費額!$A$11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県内消費額!$D$11</c:f>
              <c:numCache>
                <c:formatCode>0.0%</c:formatCode>
                <c:ptCount val="1"/>
                <c:pt idx="0">
                  <c:v>2.8409090909090908E-2</c:v>
                </c:pt>
              </c:numCache>
            </c:numRef>
          </c:val>
          <c:extLst>
            <c:ext xmlns:c16="http://schemas.microsoft.com/office/drawing/2014/chart" uri="{C3380CC4-5D6E-409C-BE32-E72D297353CC}">
              <c16:uniqueId val="{00000009-D84B-448D-A860-F3FA3B55AD10}"/>
            </c:ext>
          </c:extLst>
        </c:ser>
        <c:ser>
          <c:idx val="10"/>
          <c:order val="10"/>
          <c:tx>
            <c:strRef>
              <c:f>県内消費額!$A$12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県内消費額!$D$1</c:f>
              <c:strCache>
                <c:ptCount val="1"/>
                <c:pt idx="0">
                  <c:v>福井市</c:v>
                </c:pt>
              </c:strCache>
            </c:strRef>
          </c:cat>
          <c:val>
            <c:numRef>
              <c:f>県内消費額!$D$12</c:f>
              <c:numCache>
                <c:formatCode>0.0%</c:formatCode>
                <c:ptCount val="1"/>
                <c:pt idx="0">
                  <c:v>1.1363636363636364E-2</c:v>
                </c:pt>
              </c:numCache>
            </c:numRef>
          </c:val>
          <c:extLst>
            <c:ext xmlns:c16="http://schemas.microsoft.com/office/drawing/2014/chart" uri="{C3380CC4-5D6E-409C-BE32-E72D297353CC}">
              <c16:uniqueId val="{0000000A-D84B-448D-A860-F3FA3B55AD10}"/>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県内消費額!$AE$1</c:f>
          <c:strCache>
            <c:ptCount val="1"/>
            <c:pt idx="0">
              <c:v>県内消費額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県内消費額!$A$2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県内消費額!$E$2</c:f>
              <c:numCache>
                <c:formatCode>0.0%</c:formatCode>
                <c:ptCount val="1"/>
                <c:pt idx="0">
                  <c:v>0</c:v>
                </c:pt>
              </c:numCache>
            </c:numRef>
          </c:val>
          <c:extLst>
            <c:ext xmlns:c16="http://schemas.microsoft.com/office/drawing/2014/chart" uri="{C3380CC4-5D6E-409C-BE32-E72D297353CC}">
              <c16:uniqueId val="{00000000-B67B-4A0C-94A2-899C57985F58}"/>
            </c:ext>
          </c:extLst>
        </c:ser>
        <c:ser>
          <c:idx val="1"/>
          <c:order val="1"/>
          <c:tx>
            <c:strRef>
              <c:f>県内消費額!$A$3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県内消費額!$E$3</c:f>
              <c:numCache>
                <c:formatCode>0.0%</c:formatCode>
                <c:ptCount val="1"/>
                <c:pt idx="0">
                  <c:v>3.3333333333333333E-2</c:v>
                </c:pt>
              </c:numCache>
            </c:numRef>
          </c:val>
          <c:extLst>
            <c:ext xmlns:c16="http://schemas.microsoft.com/office/drawing/2014/chart" uri="{C3380CC4-5D6E-409C-BE32-E72D297353CC}">
              <c16:uniqueId val="{00000001-B67B-4A0C-94A2-899C57985F58}"/>
            </c:ext>
          </c:extLst>
        </c:ser>
        <c:ser>
          <c:idx val="2"/>
          <c:order val="2"/>
          <c:tx>
            <c:strRef>
              <c:f>県内消費額!$A$4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県内消費額!$E$4</c:f>
              <c:numCache>
                <c:formatCode>0.0%</c:formatCode>
                <c:ptCount val="1"/>
                <c:pt idx="0">
                  <c:v>6.6666666666666666E-2</c:v>
                </c:pt>
              </c:numCache>
            </c:numRef>
          </c:val>
          <c:extLst>
            <c:ext xmlns:c16="http://schemas.microsoft.com/office/drawing/2014/chart" uri="{C3380CC4-5D6E-409C-BE32-E72D297353CC}">
              <c16:uniqueId val="{00000002-B67B-4A0C-94A2-899C57985F58}"/>
            </c:ext>
          </c:extLst>
        </c:ser>
        <c:ser>
          <c:idx val="3"/>
          <c:order val="3"/>
          <c:tx>
            <c:strRef>
              <c:f>県内消費額!$A$5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県内消費額!$E$5</c:f>
              <c:numCache>
                <c:formatCode>0.0%</c:formatCode>
                <c:ptCount val="1"/>
                <c:pt idx="0">
                  <c:v>0.16666666666666666</c:v>
                </c:pt>
              </c:numCache>
            </c:numRef>
          </c:val>
          <c:extLst>
            <c:ext xmlns:c16="http://schemas.microsoft.com/office/drawing/2014/chart" uri="{C3380CC4-5D6E-409C-BE32-E72D297353CC}">
              <c16:uniqueId val="{00000003-B67B-4A0C-94A2-899C57985F58}"/>
            </c:ext>
          </c:extLst>
        </c:ser>
        <c:ser>
          <c:idx val="4"/>
          <c:order val="4"/>
          <c:tx>
            <c:strRef>
              <c:f>県内消費額!$A$6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県内消費額!$E$6</c:f>
              <c:numCache>
                <c:formatCode>0.0%</c:formatCode>
                <c:ptCount val="1"/>
                <c:pt idx="0">
                  <c:v>0.11666666666666667</c:v>
                </c:pt>
              </c:numCache>
            </c:numRef>
          </c:val>
          <c:extLst>
            <c:ext xmlns:c16="http://schemas.microsoft.com/office/drawing/2014/chart" uri="{C3380CC4-5D6E-409C-BE32-E72D297353CC}">
              <c16:uniqueId val="{00000004-B67B-4A0C-94A2-899C57985F58}"/>
            </c:ext>
          </c:extLst>
        </c:ser>
        <c:ser>
          <c:idx val="5"/>
          <c:order val="5"/>
          <c:tx>
            <c:strRef>
              <c:f>県内消費額!$A$7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県内消費額!$E$7</c:f>
              <c:numCache>
                <c:formatCode>0.0%</c:formatCode>
                <c:ptCount val="1"/>
                <c:pt idx="0">
                  <c:v>0.4</c:v>
                </c:pt>
              </c:numCache>
            </c:numRef>
          </c:val>
          <c:extLst>
            <c:ext xmlns:c16="http://schemas.microsoft.com/office/drawing/2014/chart" uri="{C3380CC4-5D6E-409C-BE32-E72D297353CC}">
              <c16:uniqueId val="{00000005-B67B-4A0C-94A2-899C57985F58}"/>
            </c:ext>
          </c:extLst>
        </c:ser>
        <c:ser>
          <c:idx val="6"/>
          <c:order val="6"/>
          <c:tx>
            <c:strRef>
              <c:f>県内消費額!$A$8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県内消費額!$E$8</c:f>
              <c:numCache>
                <c:formatCode>0.0%</c:formatCode>
                <c:ptCount val="1"/>
                <c:pt idx="0">
                  <c:v>0.11666666666666667</c:v>
                </c:pt>
              </c:numCache>
            </c:numRef>
          </c:val>
          <c:extLst>
            <c:ext xmlns:c16="http://schemas.microsoft.com/office/drawing/2014/chart" uri="{C3380CC4-5D6E-409C-BE32-E72D297353CC}">
              <c16:uniqueId val="{00000006-B67B-4A0C-94A2-899C57985F58}"/>
            </c:ext>
          </c:extLst>
        </c:ser>
        <c:ser>
          <c:idx val="7"/>
          <c:order val="7"/>
          <c:tx>
            <c:strRef>
              <c:f>県内消費額!$A$9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県内消費額!$E$9</c:f>
              <c:numCache>
                <c:formatCode>0.0%</c:formatCode>
                <c:ptCount val="1"/>
                <c:pt idx="0">
                  <c:v>0</c:v>
                </c:pt>
              </c:numCache>
            </c:numRef>
          </c:val>
          <c:extLst>
            <c:ext xmlns:c16="http://schemas.microsoft.com/office/drawing/2014/chart" uri="{C3380CC4-5D6E-409C-BE32-E72D297353CC}">
              <c16:uniqueId val="{00000007-B67B-4A0C-94A2-899C57985F58}"/>
            </c:ext>
          </c:extLst>
        </c:ser>
        <c:ser>
          <c:idx val="8"/>
          <c:order val="8"/>
          <c:tx>
            <c:strRef>
              <c:f>県内消費額!$A$10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県内消費額!$E$10</c:f>
              <c:numCache>
                <c:formatCode>0.0%</c:formatCode>
                <c:ptCount val="1"/>
                <c:pt idx="0">
                  <c:v>3.3333333333333333E-2</c:v>
                </c:pt>
              </c:numCache>
            </c:numRef>
          </c:val>
          <c:extLst>
            <c:ext xmlns:c16="http://schemas.microsoft.com/office/drawing/2014/chart" uri="{C3380CC4-5D6E-409C-BE32-E72D297353CC}">
              <c16:uniqueId val="{00000008-B67B-4A0C-94A2-899C57985F58}"/>
            </c:ext>
          </c:extLst>
        </c:ser>
        <c:ser>
          <c:idx val="9"/>
          <c:order val="9"/>
          <c:tx>
            <c:strRef>
              <c:f>県内消費額!$A$11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県内消費額!$E$11</c:f>
              <c:numCache>
                <c:formatCode>0.0%</c:formatCode>
                <c:ptCount val="1"/>
                <c:pt idx="0">
                  <c:v>3.3333333333333333E-2</c:v>
                </c:pt>
              </c:numCache>
            </c:numRef>
          </c:val>
          <c:extLst>
            <c:ext xmlns:c16="http://schemas.microsoft.com/office/drawing/2014/chart" uri="{C3380CC4-5D6E-409C-BE32-E72D297353CC}">
              <c16:uniqueId val="{00000009-B67B-4A0C-94A2-899C57985F58}"/>
            </c:ext>
          </c:extLst>
        </c:ser>
        <c:ser>
          <c:idx val="10"/>
          <c:order val="10"/>
          <c:tx>
            <c:strRef>
              <c:f>県内消費額!$A$12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県内消費額!$E$1</c:f>
              <c:strCache>
                <c:ptCount val="1"/>
                <c:pt idx="0">
                  <c:v>福井駅前 エリア</c:v>
                </c:pt>
              </c:strCache>
            </c:strRef>
          </c:cat>
          <c:val>
            <c:numRef>
              <c:f>県内消費額!$E$12</c:f>
              <c:numCache>
                <c:formatCode>0.0%</c:formatCode>
                <c:ptCount val="1"/>
                <c:pt idx="0">
                  <c:v>3.3333333333333333E-2</c:v>
                </c:pt>
              </c:numCache>
            </c:numRef>
          </c:val>
          <c:extLst>
            <c:ext xmlns:c16="http://schemas.microsoft.com/office/drawing/2014/chart" uri="{C3380CC4-5D6E-409C-BE32-E72D297353CC}">
              <c16:uniqueId val="{0000000A-B67B-4A0C-94A2-899C57985F58}"/>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県内消費額!$B$1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B8E6-47EB-8CFB-D459604A108C}"/>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B8E6-47EB-8CFB-D459604A108C}"/>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B8E6-47EB-8CFB-D459604A108C}"/>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B8E6-47EB-8CFB-D459604A108C}"/>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B8E6-47EB-8CFB-D459604A108C}"/>
              </c:ext>
            </c:extLst>
          </c:dPt>
          <c:dPt>
            <c:idx val="5"/>
            <c:bubble3D val="0"/>
            <c:spPr>
              <a:solidFill>
                <a:schemeClr val="accent2"/>
              </a:solidFill>
              <a:ln>
                <a:noFill/>
              </a:ln>
              <a:effectLst/>
            </c:spPr>
            <c:extLst>
              <c:ext xmlns:c16="http://schemas.microsoft.com/office/drawing/2014/chart" uri="{C3380CC4-5D6E-409C-BE32-E72D297353CC}">
                <c16:uniqueId val="{0000000B-B8E6-47EB-8CFB-D459604A108C}"/>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B8E6-47EB-8CFB-D459604A108C}"/>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B8E6-47EB-8CFB-D459604A108C}"/>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B8E6-47EB-8CFB-D459604A108C}"/>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B8E6-47EB-8CFB-D459604A108C}"/>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B8E6-47EB-8CFB-D459604A108C}"/>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県内消費額!$A$2:$A$12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県内消費額!$B$2:$B$12</c:f>
              <c:numCache>
                <c:formatCode>0.0%</c:formatCode>
                <c:ptCount val="11"/>
                <c:pt idx="0">
                  <c:v>1.8685567010309278E-2</c:v>
                </c:pt>
                <c:pt idx="1">
                  <c:v>2.5773195876288658E-2</c:v>
                </c:pt>
                <c:pt idx="2">
                  <c:v>0.12048969072164949</c:v>
                </c:pt>
                <c:pt idx="3">
                  <c:v>0.15914948453608246</c:v>
                </c:pt>
                <c:pt idx="4">
                  <c:v>0.23131443298969073</c:v>
                </c:pt>
                <c:pt idx="5">
                  <c:v>0.24935567010309279</c:v>
                </c:pt>
                <c:pt idx="6">
                  <c:v>0.10502577319587629</c:v>
                </c:pt>
                <c:pt idx="7">
                  <c:v>3.994845360824742E-2</c:v>
                </c:pt>
                <c:pt idx="8">
                  <c:v>1.8685567010309278E-2</c:v>
                </c:pt>
                <c:pt idx="9">
                  <c:v>2.1262886597938145E-2</c:v>
                </c:pt>
                <c:pt idx="10">
                  <c:v>1.0309278350515464E-2</c:v>
                </c:pt>
              </c:numCache>
            </c:numRef>
          </c:val>
          <c:extLst>
            <c:ext xmlns:c16="http://schemas.microsoft.com/office/drawing/2014/chart" uri="{C3380CC4-5D6E-409C-BE32-E72D297353CC}">
              <c16:uniqueId val="{00000016-B8E6-47EB-8CFB-D459604A108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県内消費額!$C$1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679-417D-83AD-D3CBABC98EB1}"/>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679-417D-83AD-D3CBABC98EB1}"/>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679-417D-83AD-D3CBABC98EB1}"/>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679-417D-83AD-D3CBABC98EB1}"/>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679-417D-83AD-D3CBABC98EB1}"/>
              </c:ext>
            </c:extLst>
          </c:dPt>
          <c:dPt>
            <c:idx val="5"/>
            <c:bubble3D val="0"/>
            <c:spPr>
              <a:solidFill>
                <a:schemeClr val="accent2"/>
              </a:solidFill>
              <a:ln>
                <a:noFill/>
              </a:ln>
              <a:effectLst/>
            </c:spPr>
            <c:extLst>
              <c:ext xmlns:c16="http://schemas.microsoft.com/office/drawing/2014/chart" uri="{C3380CC4-5D6E-409C-BE32-E72D297353CC}">
                <c16:uniqueId val="{0000000B-F679-417D-83AD-D3CBABC98EB1}"/>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679-417D-83AD-D3CBABC98EB1}"/>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679-417D-83AD-D3CBABC98EB1}"/>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679-417D-83AD-D3CBABC98EB1}"/>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679-417D-83AD-D3CBABC98EB1}"/>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679-417D-83AD-D3CBABC98EB1}"/>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県内消費額!$A$2:$A$12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県内消費額!$C$2:$C$12</c:f>
              <c:numCache>
                <c:formatCode>0.0%</c:formatCode>
                <c:ptCount val="11"/>
                <c:pt idx="0">
                  <c:v>6.7114093959731542E-3</c:v>
                </c:pt>
                <c:pt idx="1">
                  <c:v>2.3489932885906041E-2</c:v>
                </c:pt>
                <c:pt idx="2">
                  <c:v>9.7315436241610737E-2</c:v>
                </c:pt>
                <c:pt idx="3">
                  <c:v>0.12416107382550336</c:v>
                </c:pt>
                <c:pt idx="4">
                  <c:v>0.20805369127516779</c:v>
                </c:pt>
                <c:pt idx="5">
                  <c:v>0.29865771812080538</c:v>
                </c:pt>
                <c:pt idx="6">
                  <c:v>0.14093959731543623</c:v>
                </c:pt>
                <c:pt idx="7">
                  <c:v>4.0268456375838924E-2</c:v>
                </c:pt>
                <c:pt idx="8">
                  <c:v>3.0201342281879196E-2</c:v>
                </c:pt>
                <c:pt idx="9">
                  <c:v>2.3489932885906041E-2</c:v>
                </c:pt>
                <c:pt idx="10">
                  <c:v>6.7114093959731542E-3</c:v>
                </c:pt>
              </c:numCache>
            </c:numRef>
          </c:val>
          <c:extLst>
            <c:ext xmlns:c16="http://schemas.microsoft.com/office/drawing/2014/chart" uri="{C3380CC4-5D6E-409C-BE32-E72D297353CC}">
              <c16:uniqueId val="{00000016-F679-417D-83AD-D3CBABC98EB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エリア消費額!$AA$1</c:f>
          <c:strCache>
            <c:ptCount val="1"/>
            <c:pt idx="0">
              <c:v>平均エリア総消費額（推移）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エリア消費額!$G$2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エリア消費額!$H$2:$S$2</c:f>
              <c:numCache>
                <c:formatCode>0</c:formatCode>
                <c:ptCount val="12"/>
                <c:pt idx="0">
                  <c:v>5391.1082474226805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A0A-4CB4-8F7B-97042E0278FE}"/>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'満足度(商品・サービス)'!$G$5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'満足度(商品・サービス)'!$H$5:$S$5</c:f>
              <c:numCache>
                <c:formatCode>0.00</c:formatCode>
                <c:ptCount val="12"/>
                <c:pt idx="0">
                  <c:v>4.3</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4C-44D2-BD0F-8D692C79AA84}"/>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エリア消費額!$AA$1</c:f>
          <c:strCache>
            <c:ptCount val="1"/>
            <c:pt idx="0">
              <c:v>平均エリア総消費額（推移）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エリア消費額!$G$3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エリア消費額!$H$3:$S$3</c:f>
              <c:numCache>
                <c:formatCode>0</c:formatCode>
                <c:ptCount val="12"/>
                <c:pt idx="0">
                  <c:v>5307.0469798657714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EE0-4ADA-8035-AF84D87AF46B}"/>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エリア消費額!$AE$1</c:f>
          <c:strCache>
            <c:ptCount val="1"/>
            <c:pt idx="0">
              <c:v>エリア総消費額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エリア消費額!$A$2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エリア消費額!$B$2:$E$2</c:f>
              <c:numCache>
                <c:formatCode>0.0%</c:formatCode>
                <c:ptCount val="4"/>
                <c:pt idx="0">
                  <c:v>7.0876288659793812E-2</c:v>
                </c:pt>
                <c:pt idx="1">
                  <c:v>6.0402684563758392E-2</c:v>
                </c:pt>
                <c:pt idx="2">
                  <c:v>6.25E-2</c:v>
                </c:pt>
                <c:pt idx="3">
                  <c:v>3.3333333333333333E-2</c:v>
                </c:pt>
              </c:numCache>
            </c:numRef>
          </c:val>
          <c:extLst>
            <c:ext xmlns:c16="http://schemas.microsoft.com/office/drawing/2014/chart" uri="{C3380CC4-5D6E-409C-BE32-E72D297353CC}">
              <c16:uniqueId val="{00000000-1494-4757-A9D5-A5CC1C2F3748}"/>
            </c:ext>
          </c:extLst>
        </c:ser>
        <c:ser>
          <c:idx val="1"/>
          <c:order val="1"/>
          <c:tx>
            <c:strRef>
              <c:f>エリア消費額!$A$3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エリア消費額!$B$3:$E$3</c:f>
              <c:numCache>
                <c:formatCode>0.0%</c:formatCode>
                <c:ptCount val="4"/>
                <c:pt idx="0">
                  <c:v>0.11984536082474227</c:v>
                </c:pt>
                <c:pt idx="1">
                  <c:v>0.15100671140939598</c:v>
                </c:pt>
                <c:pt idx="2">
                  <c:v>0.13636363636363635</c:v>
                </c:pt>
                <c:pt idx="3">
                  <c:v>6.6666666666666666E-2</c:v>
                </c:pt>
              </c:numCache>
            </c:numRef>
          </c:val>
          <c:extLst>
            <c:ext xmlns:c16="http://schemas.microsoft.com/office/drawing/2014/chart" uri="{C3380CC4-5D6E-409C-BE32-E72D297353CC}">
              <c16:uniqueId val="{00000001-1494-4757-A9D5-A5CC1C2F3748}"/>
            </c:ext>
          </c:extLst>
        </c:ser>
        <c:ser>
          <c:idx val="2"/>
          <c:order val="2"/>
          <c:tx>
            <c:strRef>
              <c:f>エリア消費額!$A$4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エリア消費額!$B$4:$E$4</c:f>
              <c:numCache>
                <c:formatCode>0.0%</c:formatCode>
                <c:ptCount val="4"/>
                <c:pt idx="0">
                  <c:v>0.31314432989690721</c:v>
                </c:pt>
                <c:pt idx="1">
                  <c:v>0.3087248322147651</c:v>
                </c:pt>
                <c:pt idx="2">
                  <c:v>0.26704545454545453</c:v>
                </c:pt>
                <c:pt idx="3">
                  <c:v>0.2</c:v>
                </c:pt>
              </c:numCache>
            </c:numRef>
          </c:val>
          <c:extLst>
            <c:ext xmlns:c16="http://schemas.microsoft.com/office/drawing/2014/chart" uri="{C3380CC4-5D6E-409C-BE32-E72D297353CC}">
              <c16:uniqueId val="{00000002-1494-4757-A9D5-A5CC1C2F3748}"/>
            </c:ext>
          </c:extLst>
        </c:ser>
        <c:ser>
          <c:idx val="3"/>
          <c:order val="3"/>
          <c:tx>
            <c:strRef>
              <c:f>エリア消費額!$A$5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エリア消費額!$B$5:$E$5</c:f>
              <c:numCache>
                <c:formatCode>0.0%</c:formatCode>
                <c:ptCount val="4"/>
                <c:pt idx="0">
                  <c:v>0.21134020618556701</c:v>
                </c:pt>
                <c:pt idx="1">
                  <c:v>0.18791946308724833</c:v>
                </c:pt>
                <c:pt idx="2">
                  <c:v>0.1875</c:v>
                </c:pt>
                <c:pt idx="3">
                  <c:v>0.26666666666666666</c:v>
                </c:pt>
              </c:numCache>
            </c:numRef>
          </c:val>
          <c:extLst>
            <c:ext xmlns:c16="http://schemas.microsoft.com/office/drawing/2014/chart" uri="{C3380CC4-5D6E-409C-BE32-E72D297353CC}">
              <c16:uniqueId val="{00000003-1494-4757-A9D5-A5CC1C2F3748}"/>
            </c:ext>
          </c:extLst>
        </c:ser>
        <c:ser>
          <c:idx val="4"/>
          <c:order val="4"/>
          <c:tx>
            <c:strRef>
              <c:f>エリア消費額!$A$6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エリア消費額!$B$6:$E$6</c:f>
              <c:numCache>
                <c:formatCode>0.0%</c:formatCode>
                <c:ptCount val="4"/>
                <c:pt idx="0">
                  <c:v>0.16752577319587628</c:v>
                </c:pt>
                <c:pt idx="1">
                  <c:v>0.17785234899328858</c:v>
                </c:pt>
                <c:pt idx="2">
                  <c:v>0.19886363636363635</c:v>
                </c:pt>
                <c:pt idx="3">
                  <c:v>0.23333333333333334</c:v>
                </c:pt>
              </c:numCache>
            </c:numRef>
          </c:val>
          <c:extLst>
            <c:ext xmlns:c16="http://schemas.microsoft.com/office/drawing/2014/chart" uri="{C3380CC4-5D6E-409C-BE32-E72D297353CC}">
              <c16:uniqueId val="{00000004-1494-4757-A9D5-A5CC1C2F3748}"/>
            </c:ext>
          </c:extLst>
        </c:ser>
        <c:ser>
          <c:idx val="5"/>
          <c:order val="5"/>
          <c:tx>
            <c:strRef>
              <c:f>エリア消費額!$A$7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エリア消費額!$B$7:$E$7</c:f>
              <c:numCache>
                <c:formatCode>0.0%</c:formatCode>
                <c:ptCount val="4"/>
                <c:pt idx="0">
                  <c:v>6.8298969072164942E-2</c:v>
                </c:pt>
                <c:pt idx="1">
                  <c:v>7.7181208053691275E-2</c:v>
                </c:pt>
                <c:pt idx="2">
                  <c:v>9.6590909090909088E-2</c:v>
                </c:pt>
                <c:pt idx="3">
                  <c:v>0.1</c:v>
                </c:pt>
              </c:numCache>
            </c:numRef>
          </c:val>
          <c:extLst>
            <c:ext xmlns:c16="http://schemas.microsoft.com/office/drawing/2014/chart" uri="{C3380CC4-5D6E-409C-BE32-E72D297353CC}">
              <c16:uniqueId val="{00000005-1494-4757-A9D5-A5CC1C2F3748}"/>
            </c:ext>
          </c:extLst>
        </c:ser>
        <c:ser>
          <c:idx val="6"/>
          <c:order val="6"/>
          <c:tx>
            <c:strRef>
              <c:f>エリア消費額!$A$8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エリア消費額!$B$8:$E$8</c:f>
              <c:numCache>
                <c:formatCode>0.0%</c:formatCode>
                <c:ptCount val="4"/>
                <c:pt idx="0">
                  <c:v>2.7706185567010308E-2</c:v>
                </c:pt>
                <c:pt idx="1">
                  <c:v>1.0067114093959731E-2</c:v>
                </c:pt>
                <c:pt idx="2">
                  <c:v>1.1363636363636364E-2</c:v>
                </c:pt>
                <c:pt idx="3">
                  <c:v>3.3333333333333333E-2</c:v>
                </c:pt>
              </c:numCache>
            </c:numRef>
          </c:val>
          <c:extLst>
            <c:ext xmlns:c16="http://schemas.microsoft.com/office/drawing/2014/chart" uri="{C3380CC4-5D6E-409C-BE32-E72D297353CC}">
              <c16:uniqueId val="{00000006-1494-4757-A9D5-A5CC1C2F3748}"/>
            </c:ext>
          </c:extLst>
        </c:ser>
        <c:ser>
          <c:idx val="7"/>
          <c:order val="7"/>
          <c:tx>
            <c:strRef>
              <c:f>エリア消費額!$A$9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エリア消費額!$B$9:$E$9</c:f>
              <c:numCache>
                <c:formatCode>0.0%</c:formatCode>
                <c:ptCount val="4"/>
                <c:pt idx="0">
                  <c:v>1.0309278350515464E-2</c:v>
                </c:pt>
                <c:pt idx="1">
                  <c:v>1.6778523489932886E-2</c:v>
                </c:pt>
                <c:pt idx="2">
                  <c:v>2.8409090909090908E-2</c:v>
                </c:pt>
                <c:pt idx="3">
                  <c:v>0.05</c:v>
                </c:pt>
              </c:numCache>
            </c:numRef>
          </c:val>
          <c:extLst>
            <c:ext xmlns:c16="http://schemas.microsoft.com/office/drawing/2014/chart" uri="{C3380CC4-5D6E-409C-BE32-E72D297353CC}">
              <c16:uniqueId val="{00000007-1494-4757-A9D5-A5CC1C2F3748}"/>
            </c:ext>
          </c:extLst>
        </c:ser>
        <c:ser>
          <c:idx val="8"/>
          <c:order val="8"/>
          <c:tx>
            <c:strRef>
              <c:f>エリア消費額!$A$10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エリア消費額!$B$10:$E$10</c:f>
              <c:numCache>
                <c:formatCode>0.0%</c:formatCode>
                <c:ptCount val="4"/>
                <c:pt idx="0">
                  <c:v>7.0876288659793814E-3</c:v>
                </c:pt>
                <c:pt idx="1">
                  <c:v>3.3557046979865771E-3</c:v>
                </c:pt>
                <c:pt idx="2">
                  <c:v>5.681818181818182E-3</c:v>
                </c:pt>
                <c:pt idx="3">
                  <c:v>1.6666666666666666E-2</c:v>
                </c:pt>
              </c:numCache>
            </c:numRef>
          </c:val>
          <c:extLst>
            <c:ext xmlns:c16="http://schemas.microsoft.com/office/drawing/2014/chart" uri="{C3380CC4-5D6E-409C-BE32-E72D297353CC}">
              <c16:uniqueId val="{00000008-1494-4757-A9D5-A5CC1C2F3748}"/>
            </c:ext>
          </c:extLst>
        </c:ser>
        <c:ser>
          <c:idx val="9"/>
          <c:order val="9"/>
          <c:tx>
            <c:strRef>
              <c:f>エリア消費額!$A$11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エリア消費額!$B$11:$E$11</c:f>
              <c:numCache>
                <c:formatCode>0.0%</c:formatCode>
                <c:ptCount val="4"/>
                <c:pt idx="0">
                  <c:v>3.2216494845360823E-3</c:v>
                </c:pt>
                <c:pt idx="1">
                  <c:v>6.7114093959731542E-3</c:v>
                </c:pt>
                <c:pt idx="2">
                  <c:v>5.681818181818182E-3</c:v>
                </c:pt>
                <c:pt idx="3">
                  <c:v>0</c:v>
                </c:pt>
              </c:numCache>
            </c:numRef>
          </c:val>
          <c:extLst>
            <c:ext xmlns:c16="http://schemas.microsoft.com/office/drawing/2014/chart" uri="{C3380CC4-5D6E-409C-BE32-E72D297353CC}">
              <c16:uniqueId val="{00000009-1494-4757-A9D5-A5CC1C2F3748}"/>
            </c:ext>
          </c:extLst>
        </c:ser>
        <c:ser>
          <c:idx val="10"/>
          <c:order val="10"/>
          <c:tx>
            <c:strRef>
              <c:f>エリア消費額!$A$12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エリア消費額!$B$1:$E$1</c:f>
              <c:strCache>
                <c:ptCount val="4"/>
                <c:pt idx="0">
                  <c:v>福井県</c:v>
                </c:pt>
                <c:pt idx="1">
                  <c:v>福井市・永平寺町</c:v>
                </c:pt>
                <c:pt idx="2">
                  <c:v>福井市</c:v>
                </c:pt>
                <c:pt idx="3">
                  <c:v>福井駅前 エリア</c:v>
                </c:pt>
              </c:strCache>
            </c:strRef>
          </c:cat>
          <c:val>
            <c:numRef>
              <c:f>エリア消費額!$B$12:$E$12</c:f>
              <c:numCache>
                <c:formatCode>0.0%</c:formatCode>
                <c:ptCount val="4"/>
                <c:pt idx="0">
                  <c:v>6.4432989690721648E-4</c:v>
                </c:pt>
                <c:pt idx="1">
                  <c:v>0</c:v>
                </c:pt>
                <c:pt idx="2">
                  <c:v>0</c:v>
                </c:pt>
                <c:pt idx="3">
                  <c:v>0</c:v>
                </c:pt>
              </c:numCache>
            </c:numRef>
          </c:val>
          <c:extLst>
            <c:ext xmlns:c16="http://schemas.microsoft.com/office/drawing/2014/chart" uri="{C3380CC4-5D6E-409C-BE32-E72D297353CC}">
              <c16:uniqueId val="{0000000A-1494-4757-A9D5-A5CC1C2F3748}"/>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エリア消費額!$AE$1</c:f>
          <c:strCache>
            <c:ptCount val="1"/>
            <c:pt idx="0">
              <c:v>エリア総消費額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エリア消費額!$A$2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エリア消費額!$B$2</c:f>
              <c:numCache>
                <c:formatCode>0.0%</c:formatCode>
                <c:ptCount val="1"/>
                <c:pt idx="0">
                  <c:v>7.0876288659793812E-2</c:v>
                </c:pt>
              </c:numCache>
            </c:numRef>
          </c:val>
          <c:extLst>
            <c:ext xmlns:c16="http://schemas.microsoft.com/office/drawing/2014/chart" uri="{C3380CC4-5D6E-409C-BE32-E72D297353CC}">
              <c16:uniqueId val="{00000000-57FF-414F-BB36-A462116EB4AC}"/>
            </c:ext>
          </c:extLst>
        </c:ser>
        <c:ser>
          <c:idx val="1"/>
          <c:order val="1"/>
          <c:tx>
            <c:strRef>
              <c:f>エリア消費額!$A$3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エリア消費額!$B$3</c:f>
              <c:numCache>
                <c:formatCode>0.0%</c:formatCode>
                <c:ptCount val="1"/>
                <c:pt idx="0">
                  <c:v>0.11984536082474227</c:v>
                </c:pt>
              </c:numCache>
            </c:numRef>
          </c:val>
          <c:extLst>
            <c:ext xmlns:c16="http://schemas.microsoft.com/office/drawing/2014/chart" uri="{C3380CC4-5D6E-409C-BE32-E72D297353CC}">
              <c16:uniqueId val="{00000001-57FF-414F-BB36-A462116EB4AC}"/>
            </c:ext>
          </c:extLst>
        </c:ser>
        <c:ser>
          <c:idx val="2"/>
          <c:order val="2"/>
          <c:tx>
            <c:strRef>
              <c:f>エリア消費額!$A$4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エリア消費額!$B$4</c:f>
              <c:numCache>
                <c:formatCode>0.0%</c:formatCode>
                <c:ptCount val="1"/>
                <c:pt idx="0">
                  <c:v>0.31314432989690721</c:v>
                </c:pt>
              </c:numCache>
            </c:numRef>
          </c:val>
          <c:extLst>
            <c:ext xmlns:c16="http://schemas.microsoft.com/office/drawing/2014/chart" uri="{C3380CC4-5D6E-409C-BE32-E72D297353CC}">
              <c16:uniqueId val="{00000002-57FF-414F-BB36-A462116EB4AC}"/>
            </c:ext>
          </c:extLst>
        </c:ser>
        <c:ser>
          <c:idx val="3"/>
          <c:order val="3"/>
          <c:tx>
            <c:strRef>
              <c:f>エリア消費額!$A$5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エリア消費額!$B$5</c:f>
              <c:numCache>
                <c:formatCode>0.0%</c:formatCode>
                <c:ptCount val="1"/>
                <c:pt idx="0">
                  <c:v>0.21134020618556701</c:v>
                </c:pt>
              </c:numCache>
            </c:numRef>
          </c:val>
          <c:extLst>
            <c:ext xmlns:c16="http://schemas.microsoft.com/office/drawing/2014/chart" uri="{C3380CC4-5D6E-409C-BE32-E72D297353CC}">
              <c16:uniqueId val="{00000003-57FF-414F-BB36-A462116EB4AC}"/>
            </c:ext>
          </c:extLst>
        </c:ser>
        <c:ser>
          <c:idx val="4"/>
          <c:order val="4"/>
          <c:tx>
            <c:strRef>
              <c:f>エリア消費額!$A$6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エリア消費額!$B$6</c:f>
              <c:numCache>
                <c:formatCode>0.0%</c:formatCode>
                <c:ptCount val="1"/>
                <c:pt idx="0">
                  <c:v>0.16752577319587628</c:v>
                </c:pt>
              </c:numCache>
            </c:numRef>
          </c:val>
          <c:extLst>
            <c:ext xmlns:c16="http://schemas.microsoft.com/office/drawing/2014/chart" uri="{C3380CC4-5D6E-409C-BE32-E72D297353CC}">
              <c16:uniqueId val="{00000004-57FF-414F-BB36-A462116EB4AC}"/>
            </c:ext>
          </c:extLst>
        </c:ser>
        <c:ser>
          <c:idx val="5"/>
          <c:order val="5"/>
          <c:tx>
            <c:strRef>
              <c:f>エリア消費額!$A$7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エリア消費額!$B$7</c:f>
              <c:numCache>
                <c:formatCode>0.0%</c:formatCode>
                <c:ptCount val="1"/>
                <c:pt idx="0">
                  <c:v>6.8298969072164942E-2</c:v>
                </c:pt>
              </c:numCache>
            </c:numRef>
          </c:val>
          <c:extLst>
            <c:ext xmlns:c16="http://schemas.microsoft.com/office/drawing/2014/chart" uri="{C3380CC4-5D6E-409C-BE32-E72D297353CC}">
              <c16:uniqueId val="{00000005-57FF-414F-BB36-A462116EB4AC}"/>
            </c:ext>
          </c:extLst>
        </c:ser>
        <c:ser>
          <c:idx val="6"/>
          <c:order val="6"/>
          <c:tx>
            <c:strRef>
              <c:f>エリア消費額!$A$8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エリア消費額!$B$8</c:f>
              <c:numCache>
                <c:formatCode>0.0%</c:formatCode>
                <c:ptCount val="1"/>
                <c:pt idx="0">
                  <c:v>2.7706185567010308E-2</c:v>
                </c:pt>
              </c:numCache>
            </c:numRef>
          </c:val>
          <c:extLst>
            <c:ext xmlns:c16="http://schemas.microsoft.com/office/drawing/2014/chart" uri="{C3380CC4-5D6E-409C-BE32-E72D297353CC}">
              <c16:uniqueId val="{00000006-57FF-414F-BB36-A462116EB4AC}"/>
            </c:ext>
          </c:extLst>
        </c:ser>
        <c:ser>
          <c:idx val="7"/>
          <c:order val="7"/>
          <c:tx>
            <c:strRef>
              <c:f>エリア消費額!$A$9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エリア消費額!$B$9</c:f>
              <c:numCache>
                <c:formatCode>0.0%</c:formatCode>
                <c:ptCount val="1"/>
                <c:pt idx="0">
                  <c:v>1.0309278350515464E-2</c:v>
                </c:pt>
              </c:numCache>
            </c:numRef>
          </c:val>
          <c:extLst>
            <c:ext xmlns:c16="http://schemas.microsoft.com/office/drawing/2014/chart" uri="{C3380CC4-5D6E-409C-BE32-E72D297353CC}">
              <c16:uniqueId val="{00000007-57FF-414F-BB36-A462116EB4AC}"/>
            </c:ext>
          </c:extLst>
        </c:ser>
        <c:ser>
          <c:idx val="8"/>
          <c:order val="8"/>
          <c:tx>
            <c:strRef>
              <c:f>エリア消費額!$A$10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エリア消費額!$B$10</c:f>
              <c:numCache>
                <c:formatCode>0.0%</c:formatCode>
                <c:ptCount val="1"/>
                <c:pt idx="0">
                  <c:v>7.0876288659793814E-3</c:v>
                </c:pt>
              </c:numCache>
            </c:numRef>
          </c:val>
          <c:extLst>
            <c:ext xmlns:c16="http://schemas.microsoft.com/office/drawing/2014/chart" uri="{C3380CC4-5D6E-409C-BE32-E72D297353CC}">
              <c16:uniqueId val="{00000008-57FF-414F-BB36-A462116EB4AC}"/>
            </c:ext>
          </c:extLst>
        </c:ser>
        <c:ser>
          <c:idx val="9"/>
          <c:order val="9"/>
          <c:tx>
            <c:strRef>
              <c:f>エリア消費額!$A$11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エリア消費額!$B$11</c:f>
              <c:numCache>
                <c:formatCode>0.0%</c:formatCode>
                <c:ptCount val="1"/>
                <c:pt idx="0">
                  <c:v>3.2216494845360823E-3</c:v>
                </c:pt>
              </c:numCache>
            </c:numRef>
          </c:val>
          <c:extLst>
            <c:ext xmlns:c16="http://schemas.microsoft.com/office/drawing/2014/chart" uri="{C3380CC4-5D6E-409C-BE32-E72D297353CC}">
              <c16:uniqueId val="{00000009-57FF-414F-BB36-A462116EB4AC}"/>
            </c:ext>
          </c:extLst>
        </c:ser>
        <c:ser>
          <c:idx val="10"/>
          <c:order val="10"/>
          <c:tx>
            <c:strRef>
              <c:f>エリア消費額!$A$12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エリア消費額!$B$1</c:f>
              <c:strCache>
                <c:ptCount val="1"/>
                <c:pt idx="0">
                  <c:v>福井県</c:v>
                </c:pt>
              </c:strCache>
            </c:strRef>
          </c:cat>
          <c:val>
            <c:numRef>
              <c:f>エリア消費額!$B$12</c:f>
              <c:numCache>
                <c:formatCode>0.0%</c:formatCode>
                <c:ptCount val="1"/>
                <c:pt idx="0">
                  <c:v>6.4432989690721648E-4</c:v>
                </c:pt>
              </c:numCache>
            </c:numRef>
          </c:val>
          <c:extLst>
            <c:ext xmlns:c16="http://schemas.microsoft.com/office/drawing/2014/chart" uri="{C3380CC4-5D6E-409C-BE32-E72D297353CC}">
              <c16:uniqueId val="{0000000A-57FF-414F-BB36-A462116EB4AC}"/>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エリア消費額!$AE$1</c:f>
          <c:strCache>
            <c:ptCount val="1"/>
            <c:pt idx="0">
              <c:v>エリア総消費額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エリア消費額!$A$2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エリア消費額!$C$2</c:f>
              <c:numCache>
                <c:formatCode>0.0%</c:formatCode>
                <c:ptCount val="1"/>
                <c:pt idx="0">
                  <c:v>6.0402684563758392E-2</c:v>
                </c:pt>
              </c:numCache>
            </c:numRef>
          </c:val>
          <c:extLst>
            <c:ext xmlns:c16="http://schemas.microsoft.com/office/drawing/2014/chart" uri="{C3380CC4-5D6E-409C-BE32-E72D297353CC}">
              <c16:uniqueId val="{00000000-DC61-402D-B55D-1817F0640A3D}"/>
            </c:ext>
          </c:extLst>
        </c:ser>
        <c:ser>
          <c:idx val="1"/>
          <c:order val="1"/>
          <c:tx>
            <c:strRef>
              <c:f>エリア消費額!$A$3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エリア消費額!$C$3</c:f>
              <c:numCache>
                <c:formatCode>0.0%</c:formatCode>
                <c:ptCount val="1"/>
                <c:pt idx="0">
                  <c:v>0.15100671140939598</c:v>
                </c:pt>
              </c:numCache>
            </c:numRef>
          </c:val>
          <c:extLst>
            <c:ext xmlns:c16="http://schemas.microsoft.com/office/drawing/2014/chart" uri="{C3380CC4-5D6E-409C-BE32-E72D297353CC}">
              <c16:uniqueId val="{00000001-DC61-402D-B55D-1817F0640A3D}"/>
            </c:ext>
          </c:extLst>
        </c:ser>
        <c:ser>
          <c:idx val="2"/>
          <c:order val="2"/>
          <c:tx>
            <c:strRef>
              <c:f>エリア消費額!$A$4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エリア消費額!$C$4</c:f>
              <c:numCache>
                <c:formatCode>0.0%</c:formatCode>
                <c:ptCount val="1"/>
                <c:pt idx="0">
                  <c:v>0.3087248322147651</c:v>
                </c:pt>
              </c:numCache>
            </c:numRef>
          </c:val>
          <c:extLst>
            <c:ext xmlns:c16="http://schemas.microsoft.com/office/drawing/2014/chart" uri="{C3380CC4-5D6E-409C-BE32-E72D297353CC}">
              <c16:uniqueId val="{00000002-DC61-402D-B55D-1817F0640A3D}"/>
            </c:ext>
          </c:extLst>
        </c:ser>
        <c:ser>
          <c:idx val="3"/>
          <c:order val="3"/>
          <c:tx>
            <c:strRef>
              <c:f>エリア消費額!$A$5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エリア消費額!$C$5</c:f>
              <c:numCache>
                <c:formatCode>0.0%</c:formatCode>
                <c:ptCount val="1"/>
                <c:pt idx="0">
                  <c:v>0.18791946308724833</c:v>
                </c:pt>
              </c:numCache>
            </c:numRef>
          </c:val>
          <c:extLst>
            <c:ext xmlns:c16="http://schemas.microsoft.com/office/drawing/2014/chart" uri="{C3380CC4-5D6E-409C-BE32-E72D297353CC}">
              <c16:uniqueId val="{00000003-DC61-402D-B55D-1817F0640A3D}"/>
            </c:ext>
          </c:extLst>
        </c:ser>
        <c:ser>
          <c:idx val="4"/>
          <c:order val="4"/>
          <c:tx>
            <c:strRef>
              <c:f>エリア消費額!$A$6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エリア消費額!$C$6</c:f>
              <c:numCache>
                <c:formatCode>0.0%</c:formatCode>
                <c:ptCount val="1"/>
                <c:pt idx="0">
                  <c:v>0.17785234899328858</c:v>
                </c:pt>
              </c:numCache>
            </c:numRef>
          </c:val>
          <c:extLst>
            <c:ext xmlns:c16="http://schemas.microsoft.com/office/drawing/2014/chart" uri="{C3380CC4-5D6E-409C-BE32-E72D297353CC}">
              <c16:uniqueId val="{00000004-DC61-402D-B55D-1817F0640A3D}"/>
            </c:ext>
          </c:extLst>
        </c:ser>
        <c:ser>
          <c:idx val="5"/>
          <c:order val="5"/>
          <c:tx>
            <c:strRef>
              <c:f>エリア消費額!$A$7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エリア消費額!$C$7</c:f>
              <c:numCache>
                <c:formatCode>0.0%</c:formatCode>
                <c:ptCount val="1"/>
                <c:pt idx="0">
                  <c:v>7.7181208053691275E-2</c:v>
                </c:pt>
              </c:numCache>
            </c:numRef>
          </c:val>
          <c:extLst>
            <c:ext xmlns:c16="http://schemas.microsoft.com/office/drawing/2014/chart" uri="{C3380CC4-5D6E-409C-BE32-E72D297353CC}">
              <c16:uniqueId val="{00000005-DC61-402D-B55D-1817F0640A3D}"/>
            </c:ext>
          </c:extLst>
        </c:ser>
        <c:ser>
          <c:idx val="6"/>
          <c:order val="6"/>
          <c:tx>
            <c:strRef>
              <c:f>エリア消費額!$A$8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エリア消費額!$C$8</c:f>
              <c:numCache>
                <c:formatCode>0.0%</c:formatCode>
                <c:ptCount val="1"/>
                <c:pt idx="0">
                  <c:v>1.0067114093959731E-2</c:v>
                </c:pt>
              </c:numCache>
            </c:numRef>
          </c:val>
          <c:extLst>
            <c:ext xmlns:c16="http://schemas.microsoft.com/office/drawing/2014/chart" uri="{C3380CC4-5D6E-409C-BE32-E72D297353CC}">
              <c16:uniqueId val="{00000006-DC61-402D-B55D-1817F0640A3D}"/>
            </c:ext>
          </c:extLst>
        </c:ser>
        <c:ser>
          <c:idx val="7"/>
          <c:order val="7"/>
          <c:tx>
            <c:strRef>
              <c:f>エリア消費額!$A$9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エリア消費額!$C$9</c:f>
              <c:numCache>
                <c:formatCode>0.0%</c:formatCode>
                <c:ptCount val="1"/>
                <c:pt idx="0">
                  <c:v>1.6778523489932886E-2</c:v>
                </c:pt>
              </c:numCache>
            </c:numRef>
          </c:val>
          <c:extLst>
            <c:ext xmlns:c16="http://schemas.microsoft.com/office/drawing/2014/chart" uri="{C3380CC4-5D6E-409C-BE32-E72D297353CC}">
              <c16:uniqueId val="{00000007-DC61-402D-B55D-1817F0640A3D}"/>
            </c:ext>
          </c:extLst>
        </c:ser>
        <c:ser>
          <c:idx val="8"/>
          <c:order val="8"/>
          <c:tx>
            <c:strRef>
              <c:f>エリア消費額!$A$10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エリア消費額!$C$10</c:f>
              <c:numCache>
                <c:formatCode>0.0%</c:formatCode>
                <c:ptCount val="1"/>
                <c:pt idx="0">
                  <c:v>3.3557046979865771E-3</c:v>
                </c:pt>
              </c:numCache>
            </c:numRef>
          </c:val>
          <c:extLst>
            <c:ext xmlns:c16="http://schemas.microsoft.com/office/drawing/2014/chart" uri="{C3380CC4-5D6E-409C-BE32-E72D297353CC}">
              <c16:uniqueId val="{00000008-DC61-402D-B55D-1817F0640A3D}"/>
            </c:ext>
          </c:extLst>
        </c:ser>
        <c:ser>
          <c:idx val="9"/>
          <c:order val="9"/>
          <c:tx>
            <c:strRef>
              <c:f>エリア消費額!$A$11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エリア消費額!$C$11</c:f>
              <c:numCache>
                <c:formatCode>0.0%</c:formatCode>
                <c:ptCount val="1"/>
                <c:pt idx="0">
                  <c:v>6.7114093959731542E-3</c:v>
                </c:pt>
              </c:numCache>
            </c:numRef>
          </c:val>
          <c:extLst>
            <c:ext xmlns:c16="http://schemas.microsoft.com/office/drawing/2014/chart" uri="{C3380CC4-5D6E-409C-BE32-E72D297353CC}">
              <c16:uniqueId val="{00000009-DC61-402D-B55D-1817F0640A3D}"/>
            </c:ext>
          </c:extLst>
        </c:ser>
        <c:ser>
          <c:idx val="10"/>
          <c:order val="10"/>
          <c:tx>
            <c:strRef>
              <c:f>エリア消費額!$A$12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エリア消費額!$C$1</c:f>
              <c:strCache>
                <c:ptCount val="1"/>
                <c:pt idx="0">
                  <c:v>福井市・永平寺町</c:v>
                </c:pt>
              </c:strCache>
            </c:strRef>
          </c:cat>
          <c:val>
            <c:numRef>
              <c:f>エリア消費額!$C$12</c:f>
              <c:numCache>
                <c:formatCode>0.0%</c:formatCode>
                <c:ptCount val="1"/>
                <c:pt idx="0">
                  <c:v>0</c:v>
                </c:pt>
              </c:numCache>
            </c:numRef>
          </c:val>
          <c:extLst>
            <c:ext xmlns:c16="http://schemas.microsoft.com/office/drawing/2014/chart" uri="{C3380CC4-5D6E-409C-BE32-E72D297353CC}">
              <c16:uniqueId val="{0000000A-DC61-402D-B55D-1817F0640A3D}"/>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エリア消費額!$B$1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7EB3-4865-B149-D580BE0F5635}"/>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7EB3-4865-B149-D580BE0F5635}"/>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7EB3-4865-B149-D580BE0F5635}"/>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7EB3-4865-B149-D580BE0F5635}"/>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7EB3-4865-B149-D580BE0F5635}"/>
              </c:ext>
            </c:extLst>
          </c:dPt>
          <c:dPt>
            <c:idx val="5"/>
            <c:bubble3D val="0"/>
            <c:spPr>
              <a:solidFill>
                <a:schemeClr val="accent2"/>
              </a:solidFill>
              <a:ln>
                <a:noFill/>
              </a:ln>
              <a:effectLst/>
            </c:spPr>
            <c:extLst>
              <c:ext xmlns:c16="http://schemas.microsoft.com/office/drawing/2014/chart" uri="{C3380CC4-5D6E-409C-BE32-E72D297353CC}">
                <c16:uniqueId val="{0000000B-7EB3-4865-B149-D580BE0F5635}"/>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7EB3-4865-B149-D580BE0F5635}"/>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7EB3-4865-B149-D580BE0F5635}"/>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7EB3-4865-B149-D580BE0F5635}"/>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7EB3-4865-B149-D580BE0F5635}"/>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7EB3-4865-B149-D580BE0F5635}"/>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エリア消費額!$A$2:$A$12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エリア消費額!$B$2:$B$12</c:f>
              <c:numCache>
                <c:formatCode>0.0%</c:formatCode>
                <c:ptCount val="11"/>
                <c:pt idx="0">
                  <c:v>7.0876288659793812E-2</c:v>
                </c:pt>
                <c:pt idx="1">
                  <c:v>0.11984536082474227</c:v>
                </c:pt>
                <c:pt idx="2">
                  <c:v>0.31314432989690721</c:v>
                </c:pt>
                <c:pt idx="3">
                  <c:v>0.21134020618556701</c:v>
                </c:pt>
                <c:pt idx="4">
                  <c:v>0.16752577319587628</c:v>
                </c:pt>
                <c:pt idx="5">
                  <c:v>6.8298969072164942E-2</c:v>
                </c:pt>
                <c:pt idx="6">
                  <c:v>2.7706185567010308E-2</c:v>
                </c:pt>
                <c:pt idx="7">
                  <c:v>1.0309278350515464E-2</c:v>
                </c:pt>
                <c:pt idx="8">
                  <c:v>7.0876288659793814E-3</c:v>
                </c:pt>
                <c:pt idx="9">
                  <c:v>3.2216494845360823E-3</c:v>
                </c:pt>
                <c:pt idx="10">
                  <c:v>6.4432989690721648E-4</c:v>
                </c:pt>
              </c:numCache>
            </c:numRef>
          </c:val>
          <c:extLst>
            <c:ext xmlns:c16="http://schemas.microsoft.com/office/drawing/2014/chart" uri="{C3380CC4-5D6E-409C-BE32-E72D297353CC}">
              <c16:uniqueId val="{00000016-7EB3-4865-B149-D580BE0F5635}"/>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エリア消費額!$C$1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DF8A-4861-A1D3-15A4B5C6DC08}"/>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DF8A-4861-A1D3-15A4B5C6DC08}"/>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DF8A-4861-A1D3-15A4B5C6DC08}"/>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DF8A-4861-A1D3-15A4B5C6DC08}"/>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DF8A-4861-A1D3-15A4B5C6DC08}"/>
              </c:ext>
            </c:extLst>
          </c:dPt>
          <c:dPt>
            <c:idx val="5"/>
            <c:bubble3D val="0"/>
            <c:spPr>
              <a:solidFill>
                <a:schemeClr val="accent2"/>
              </a:solidFill>
              <a:ln>
                <a:noFill/>
              </a:ln>
              <a:effectLst/>
            </c:spPr>
            <c:extLst>
              <c:ext xmlns:c16="http://schemas.microsoft.com/office/drawing/2014/chart" uri="{C3380CC4-5D6E-409C-BE32-E72D297353CC}">
                <c16:uniqueId val="{0000000B-DF8A-4861-A1D3-15A4B5C6DC08}"/>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DF8A-4861-A1D3-15A4B5C6DC08}"/>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DF8A-4861-A1D3-15A4B5C6DC08}"/>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DF8A-4861-A1D3-15A4B5C6DC08}"/>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DF8A-4861-A1D3-15A4B5C6DC08}"/>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DF8A-4861-A1D3-15A4B5C6DC08}"/>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エリア消費額!$A$2:$A$12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エリア消費額!$C$2:$C$12</c:f>
              <c:numCache>
                <c:formatCode>0.0%</c:formatCode>
                <c:ptCount val="11"/>
                <c:pt idx="0">
                  <c:v>6.0402684563758392E-2</c:v>
                </c:pt>
                <c:pt idx="1">
                  <c:v>0.15100671140939598</c:v>
                </c:pt>
                <c:pt idx="2">
                  <c:v>0.3087248322147651</c:v>
                </c:pt>
                <c:pt idx="3">
                  <c:v>0.18791946308724833</c:v>
                </c:pt>
                <c:pt idx="4">
                  <c:v>0.17785234899328858</c:v>
                </c:pt>
                <c:pt idx="5">
                  <c:v>7.7181208053691275E-2</c:v>
                </c:pt>
                <c:pt idx="6">
                  <c:v>1.0067114093959731E-2</c:v>
                </c:pt>
                <c:pt idx="7">
                  <c:v>1.6778523489932886E-2</c:v>
                </c:pt>
                <c:pt idx="8">
                  <c:v>3.3557046979865771E-3</c:v>
                </c:pt>
                <c:pt idx="9">
                  <c:v>6.7114093959731542E-3</c:v>
                </c:pt>
                <c:pt idx="10">
                  <c:v>0</c:v>
                </c:pt>
              </c:numCache>
            </c:numRef>
          </c:val>
          <c:extLst>
            <c:ext xmlns:c16="http://schemas.microsoft.com/office/drawing/2014/chart" uri="{C3380CC4-5D6E-409C-BE32-E72D297353CC}">
              <c16:uniqueId val="{00000016-DF8A-4861-A1D3-15A4B5C6DC0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エリア消費額!$AA$1</c:f>
          <c:strCache>
            <c:ptCount val="1"/>
            <c:pt idx="0">
              <c:v>平均エリア総消費額（推移）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エリア消費額!$G$4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エリア消費額!$H$4:$S$4</c:f>
              <c:numCache>
                <c:formatCode>0</c:formatCode>
                <c:ptCount val="12"/>
                <c:pt idx="0">
                  <c:v>6125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C93-4107-9884-0C7CEAAC4BE4}"/>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エリア消費額!$AA$1</c:f>
          <c:strCache>
            <c:ptCount val="1"/>
            <c:pt idx="0">
              <c:v>平均エリア総消費額（推移）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エリア消費額!$G$5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エリア消費額!$H$5:$S$5</c:f>
              <c:numCache>
                <c:formatCode>0</c:formatCode>
                <c:ptCount val="12"/>
                <c:pt idx="0">
                  <c:v>7966.666666666667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BE-4125-9A01-544410559D72}"/>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エリア消費額!$AE$1</c:f>
          <c:strCache>
            <c:ptCount val="1"/>
            <c:pt idx="0">
              <c:v>エリア総消費額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エリア消費額!$A$2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エリア消費額!$D$2</c:f>
              <c:numCache>
                <c:formatCode>0.0%</c:formatCode>
                <c:ptCount val="1"/>
                <c:pt idx="0">
                  <c:v>6.25E-2</c:v>
                </c:pt>
              </c:numCache>
            </c:numRef>
          </c:val>
          <c:extLst>
            <c:ext xmlns:c16="http://schemas.microsoft.com/office/drawing/2014/chart" uri="{C3380CC4-5D6E-409C-BE32-E72D297353CC}">
              <c16:uniqueId val="{00000000-FBDD-4904-9402-51FE2B45DF48}"/>
            </c:ext>
          </c:extLst>
        </c:ser>
        <c:ser>
          <c:idx val="1"/>
          <c:order val="1"/>
          <c:tx>
            <c:strRef>
              <c:f>エリア消費額!$A$3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エリア消費額!$D$3</c:f>
              <c:numCache>
                <c:formatCode>0.0%</c:formatCode>
                <c:ptCount val="1"/>
                <c:pt idx="0">
                  <c:v>0.13636363636363635</c:v>
                </c:pt>
              </c:numCache>
            </c:numRef>
          </c:val>
          <c:extLst>
            <c:ext xmlns:c16="http://schemas.microsoft.com/office/drawing/2014/chart" uri="{C3380CC4-5D6E-409C-BE32-E72D297353CC}">
              <c16:uniqueId val="{00000001-FBDD-4904-9402-51FE2B45DF48}"/>
            </c:ext>
          </c:extLst>
        </c:ser>
        <c:ser>
          <c:idx val="2"/>
          <c:order val="2"/>
          <c:tx>
            <c:strRef>
              <c:f>エリア消費額!$A$4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エリア消費額!$D$4</c:f>
              <c:numCache>
                <c:formatCode>0.0%</c:formatCode>
                <c:ptCount val="1"/>
                <c:pt idx="0">
                  <c:v>0.26704545454545453</c:v>
                </c:pt>
              </c:numCache>
            </c:numRef>
          </c:val>
          <c:extLst>
            <c:ext xmlns:c16="http://schemas.microsoft.com/office/drawing/2014/chart" uri="{C3380CC4-5D6E-409C-BE32-E72D297353CC}">
              <c16:uniqueId val="{00000002-FBDD-4904-9402-51FE2B45DF48}"/>
            </c:ext>
          </c:extLst>
        </c:ser>
        <c:ser>
          <c:idx val="3"/>
          <c:order val="3"/>
          <c:tx>
            <c:strRef>
              <c:f>エリア消費額!$A$5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エリア消費額!$D$5</c:f>
              <c:numCache>
                <c:formatCode>0.0%</c:formatCode>
                <c:ptCount val="1"/>
                <c:pt idx="0">
                  <c:v>0.1875</c:v>
                </c:pt>
              </c:numCache>
            </c:numRef>
          </c:val>
          <c:extLst>
            <c:ext xmlns:c16="http://schemas.microsoft.com/office/drawing/2014/chart" uri="{C3380CC4-5D6E-409C-BE32-E72D297353CC}">
              <c16:uniqueId val="{00000003-FBDD-4904-9402-51FE2B45DF48}"/>
            </c:ext>
          </c:extLst>
        </c:ser>
        <c:ser>
          <c:idx val="4"/>
          <c:order val="4"/>
          <c:tx>
            <c:strRef>
              <c:f>エリア消費額!$A$6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エリア消費額!$D$6</c:f>
              <c:numCache>
                <c:formatCode>0.0%</c:formatCode>
                <c:ptCount val="1"/>
                <c:pt idx="0">
                  <c:v>0.19886363636363635</c:v>
                </c:pt>
              </c:numCache>
            </c:numRef>
          </c:val>
          <c:extLst>
            <c:ext xmlns:c16="http://schemas.microsoft.com/office/drawing/2014/chart" uri="{C3380CC4-5D6E-409C-BE32-E72D297353CC}">
              <c16:uniqueId val="{00000004-FBDD-4904-9402-51FE2B45DF48}"/>
            </c:ext>
          </c:extLst>
        </c:ser>
        <c:ser>
          <c:idx val="5"/>
          <c:order val="5"/>
          <c:tx>
            <c:strRef>
              <c:f>エリア消費額!$A$7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エリア消費額!$D$7</c:f>
              <c:numCache>
                <c:formatCode>0.0%</c:formatCode>
                <c:ptCount val="1"/>
                <c:pt idx="0">
                  <c:v>9.6590909090909088E-2</c:v>
                </c:pt>
              </c:numCache>
            </c:numRef>
          </c:val>
          <c:extLst>
            <c:ext xmlns:c16="http://schemas.microsoft.com/office/drawing/2014/chart" uri="{C3380CC4-5D6E-409C-BE32-E72D297353CC}">
              <c16:uniqueId val="{00000005-FBDD-4904-9402-51FE2B45DF48}"/>
            </c:ext>
          </c:extLst>
        </c:ser>
        <c:ser>
          <c:idx val="6"/>
          <c:order val="6"/>
          <c:tx>
            <c:strRef>
              <c:f>エリア消費額!$A$8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エリア消費額!$D$8</c:f>
              <c:numCache>
                <c:formatCode>0.0%</c:formatCode>
                <c:ptCount val="1"/>
                <c:pt idx="0">
                  <c:v>1.1363636363636364E-2</c:v>
                </c:pt>
              </c:numCache>
            </c:numRef>
          </c:val>
          <c:extLst>
            <c:ext xmlns:c16="http://schemas.microsoft.com/office/drawing/2014/chart" uri="{C3380CC4-5D6E-409C-BE32-E72D297353CC}">
              <c16:uniqueId val="{00000006-FBDD-4904-9402-51FE2B45DF48}"/>
            </c:ext>
          </c:extLst>
        </c:ser>
        <c:ser>
          <c:idx val="7"/>
          <c:order val="7"/>
          <c:tx>
            <c:strRef>
              <c:f>エリア消費額!$A$9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エリア消費額!$D$9</c:f>
              <c:numCache>
                <c:formatCode>0.0%</c:formatCode>
                <c:ptCount val="1"/>
                <c:pt idx="0">
                  <c:v>2.8409090909090908E-2</c:v>
                </c:pt>
              </c:numCache>
            </c:numRef>
          </c:val>
          <c:extLst>
            <c:ext xmlns:c16="http://schemas.microsoft.com/office/drawing/2014/chart" uri="{C3380CC4-5D6E-409C-BE32-E72D297353CC}">
              <c16:uniqueId val="{00000007-FBDD-4904-9402-51FE2B45DF48}"/>
            </c:ext>
          </c:extLst>
        </c:ser>
        <c:ser>
          <c:idx val="8"/>
          <c:order val="8"/>
          <c:tx>
            <c:strRef>
              <c:f>エリア消費額!$A$10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エリア消費額!$D$10</c:f>
              <c:numCache>
                <c:formatCode>0.0%</c:formatCode>
                <c:ptCount val="1"/>
                <c:pt idx="0">
                  <c:v>5.681818181818182E-3</c:v>
                </c:pt>
              </c:numCache>
            </c:numRef>
          </c:val>
          <c:extLst>
            <c:ext xmlns:c16="http://schemas.microsoft.com/office/drawing/2014/chart" uri="{C3380CC4-5D6E-409C-BE32-E72D297353CC}">
              <c16:uniqueId val="{00000008-FBDD-4904-9402-51FE2B45DF48}"/>
            </c:ext>
          </c:extLst>
        </c:ser>
        <c:ser>
          <c:idx val="9"/>
          <c:order val="9"/>
          <c:tx>
            <c:strRef>
              <c:f>エリア消費額!$A$11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エリア消費額!$D$11</c:f>
              <c:numCache>
                <c:formatCode>0.0%</c:formatCode>
                <c:ptCount val="1"/>
                <c:pt idx="0">
                  <c:v>5.681818181818182E-3</c:v>
                </c:pt>
              </c:numCache>
            </c:numRef>
          </c:val>
          <c:extLst>
            <c:ext xmlns:c16="http://schemas.microsoft.com/office/drawing/2014/chart" uri="{C3380CC4-5D6E-409C-BE32-E72D297353CC}">
              <c16:uniqueId val="{00000009-FBDD-4904-9402-51FE2B45DF48}"/>
            </c:ext>
          </c:extLst>
        </c:ser>
        <c:ser>
          <c:idx val="10"/>
          <c:order val="10"/>
          <c:tx>
            <c:strRef>
              <c:f>エリア消費額!$A$12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エリア消費額!$D$1</c:f>
              <c:strCache>
                <c:ptCount val="1"/>
                <c:pt idx="0">
                  <c:v>福井市</c:v>
                </c:pt>
              </c:strCache>
            </c:strRef>
          </c:cat>
          <c:val>
            <c:numRef>
              <c:f>エリア消費額!$D$12</c:f>
              <c:numCache>
                <c:formatCode>0.0%</c:formatCode>
                <c:ptCount val="1"/>
                <c:pt idx="0">
                  <c:v>0</c:v>
                </c:pt>
              </c:numCache>
            </c:numRef>
          </c:val>
          <c:extLst>
            <c:ext xmlns:c16="http://schemas.microsoft.com/office/drawing/2014/chart" uri="{C3380CC4-5D6E-409C-BE32-E72D297353CC}">
              <c16:uniqueId val="{0000000A-FBDD-4904-9402-51FE2B45DF48}"/>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エリア消費額!$AE$1</c:f>
          <c:strCache>
            <c:ptCount val="1"/>
            <c:pt idx="0">
              <c:v>エリア総消費額</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エリア消費額!$A$2</c:f>
              <c:strCache>
                <c:ptCount val="1"/>
                <c:pt idx="0">
                  <c:v>使わない</c:v>
                </c:pt>
              </c:strCache>
            </c:strRef>
          </c:tx>
          <c:spPr>
            <a:solidFill>
              <a:schemeClr val="accent2">
                <a:tint val="4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エリア消費額!$E$2</c:f>
              <c:numCache>
                <c:formatCode>0.0%</c:formatCode>
                <c:ptCount val="1"/>
                <c:pt idx="0">
                  <c:v>3.3333333333333333E-2</c:v>
                </c:pt>
              </c:numCache>
            </c:numRef>
          </c:val>
          <c:extLst>
            <c:ext xmlns:c16="http://schemas.microsoft.com/office/drawing/2014/chart" uri="{C3380CC4-5D6E-409C-BE32-E72D297353CC}">
              <c16:uniqueId val="{00000000-DC8D-4545-9A90-74F7E377DA40}"/>
            </c:ext>
          </c:extLst>
        </c:ser>
        <c:ser>
          <c:idx val="1"/>
          <c:order val="1"/>
          <c:tx>
            <c:strRef>
              <c:f>エリア消費額!$A$3</c:f>
              <c:strCache>
                <c:ptCount val="1"/>
                <c:pt idx="0">
                  <c:v>1,000円未満</c:v>
                </c:pt>
              </c:strCache>
            </c:strRef>
          </c:tx>
          <c:spPr>
            <a:solidFill>
              <a:schemeClr val="accent2">
                <a:tint val="5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エリア消費額!$E$3</c:f>
              <c:numCache>
                <c:formatCode>0.0%</c:formatCode>
                <c:ptCount val="1"/>
                <c:pt idx="0">
                  <c:v>6.6666666666666666E-2</c:v>
                </c:pt>
              </c:numCache>
            </c:numRef>
          </c:val>
          <c:extLst>
            <c:ext xmlns:c16="http://schemas.microsoft.com/office/drawing/2014/chart" uri="{C3380CC4-5D6E-409C-BE32-E72D297353CC}">
              <c16:uniqueId val="{00000001-DC8D-4545-9A90-74F7E377DA40}"/>
            </c:ext>
          </c:extLst>
        </c:ser>
        <c:ser>
          <c:idx val="2"/>
          <c:order val="2"/>
          <c:tx>
            <c:strRef>
              <c:f>エリア消費額!$A$4</c:f>
              <c:strCache>
                <c:ptCount val="1"/>
                <c:pt idx="0">
                  <c:v>1,000円以上 3,000円未満</c:v>
                </c:pt>
              </c:strCache>
            </c:strRef>
          </c:tx>
          <c:spPr>
            <a:solidFill>
              <a:schemeClr val="accent2">
                <a:tint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エリア消費額!$E$4</c:f>
              <c:numCache>
                <c:formatCode>0.0%</c:formatCode>
                <c:ptCount val="1"/>
                <c:pt idx="0">
                  <c:v>0.2</c:v>
                </c:pt>
              </c:numCache>
            </c:numRef>
          </c:val>
          <c:extLst>
            <c:ext xmlns:c16="http://schemas.microsoft.com/office/drawing/2014/chart" uri="{C3380CC4-5D6E-409C-BE32-E72D297353CC}">
              <c16:uniqueId val="{00000002-DC8D-4545-9A90-74F7E377DA40}"/>
            </c:ext>
          </c:extLst>
        </c:ser>
        <c:ser>
          <c:idx val="3"/>
          <c:order val="3"/>
          <c:tx>
            <c:strRef>
              <c:f>エリア消費額!$A$5</c:f>
              <c:strCache>
                <c:ptCount val="1"/>
                <c:pt idx="0">
                  <c:v>3,000円以上 5,000円未満</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エリア消費額!$E$5</c:f>
              <c:numCache>
                <c:formatCode>0.0%</c:formatCode>
                <c:ptCount val="1"/>
                <c:pt idx="0">
                  <c:v>0.26666666666666666</c:v>
                </c:pt>
              </c:numCache>
            </c:numRef>
          </c:val>
          <c:extLst>
            <c:ext xmlns:c16="http://schemas.microsoft.com/office/drawing/2014/chart" uri="{C3380CC4-5D6E-409C-BE32-E72D297353CC}">
              <c16:uniqueId val="{00000003-DC8D-4545-9A90-74F7E377DA40}"/>
            </c:ext>
          </c:extLst>
        </c:ser>
        <c:ser>
          <c:idx val="4"/>
          <c:order val="4"/>
          <c:tx>
            <c:strRef>
              <c:f>エリア消費額!$A$6</c:f>
              <c:strCache>
                <c:ptCount val="1"/>
                <c:pt idx="0">
                  <c:v>5,000円以上 10,000円未満</c:v>
                </c:pt>
              </c:strCache>
            </c:strRef>
          </c:tx>
          <c:spPr>
            <a:solidFill>
              <a:schemeClr val="accent2">
                <a:tint val="8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エリア消費額!$E$6</c:f>
              <c:numCache>
                <c:formatCode>0.0%</c:formatCode>
                <c:ptCount val="1"/>
                <c:pt idx="0">
                  <c:v>0.23333333333333334</c:v>
                </c:pt>
              </c:numCache>
            </c:numRef>
          </c:val>
          <c:extLst>
            <c:ext xmlns:c16="http://schemas.microsoft.com/office/drawing/2014/chart" uri="{C3380CC4-5D6E-409C-BE32-E72D297353CC}">
              <c16:uniqueId val="{00000004-DC8D-4545-9A90-74F7E377DA40}"/>
            </c:ext>
          </c:extLst>
        </c:ser>
        <c:ser>
          <c:idx val="5"/>
          <c:order val="5"/>
          <c:tx>
            <c:strRef>
              <c:f>エリア消費額!$A$7</c:f>
              <c:strCache>
                <c:ptCount val="1"/>
                <c:pt idx="0">
                  <c:v>10,000円以上 20,000円未満</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エリア消費額!$E$7</c:f>
              <c:numCache>
                <c:formatCode>0.0%</c:formatCode>
                <c:ptCount val="1"/>
                <c:pt idx="0">
                  <c:v>0.1</c:v>
                </c:pt>
              </c:numCache>
            </c:numRef>
          </c:val>
          <c:extLst>
            <c:ext xmlns:c16="http://schemas.microsoft.com/office/drawing/2014/chart" uri="{C3380CC4-5D6E-409C-BE32-E72D297353CC}">
              <c16:uniqueId val="{00000005-DC8D-4545-9A90-74F7E377DA40}"/>
            </c:ext>
          </c:extLst>
        </c:ser>
        <c:ser>
          <c:idx val="6"/>
          <c:order val="6"/>
          <c:tx>
            <c:strRef>
              <c:f>エリア消費額!$A$8</c:f>
              <c:strCache>
                <c:ptCount val="1"/>
                <c:pt idx="0">
                  <c:v>20,000円以上 30,000円未満</c:v>
                </c:pt>
              </c:strCache>
            </c:strRef>
          </c:tx>
          <c:spPr>
            <a:solidFill>
              <a:schemeClr val="accent2">
                <a:shade val="8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エリア消費額!$E$8</c:f>
              <c:numCache>
                <c:formatCode>0.0%</c:formatCode>
                <c:ptCount val="1"/>
                <c:pt idx="0">
                  <c:v>3.3333333333333333E-2</c:v>
                </c:pt>
              </c:numCache>
            </c:numRef>
          </c:val>
          <c:extLst>
            <c:ext xmlns:c16="http://schemas.microsoft.com/office/drawing/2014/chart" uri="{C3380CC4-5D6E-409C-BE32-E72D297353CC}">
              <c16:uniqueId val="{00000006-DC8D-4545-9A90-74F7E377DA40}"/>
            </c:ext>
          </c:extLst>
        </c:ser>
        <c:ser>
          <c:idx val="7"/>
          <c:order val="7"/>
          <c:tx>
            <c:strRef>
              <c:f>エリア消費額!$A$9</c:f>
              <c:strCache>
                <c:ptCount val="1"/>
                <c:pt idx="0">
                  <c:v>30,000円以上 40,000円未満</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エリア消費額!$E$9</c:f>
              <c:numCache>
                <c:formatCode>0.0%</c:formatCode>
                <c:ptCount val="1"/>
                <c:pt idx="0">
                  <c:v>0.05</c:v>
                </c:pt>
              </c:numCache>
            </c:numRef>
          </c:val>
          <c:extLst>
            <c:ext xmlns:c16="http://schemas.microsoft.com/office/drawing/2014/chart" uri="{C3380CC4-5D6E-409C-BE32-E72D297353CC}">
              <c16:uniqueId val="{00000007-DC8D-4545-9A90-74F7E377DA40}"/>
            </c:ext>
          </c:extLst>
        </c:ser>
        <c:ser>
          <c:idx val="8"/>
          <c:order val="8"/>
          <c:tx>
            <c:strRef>
              <c:f>エリア消費額!$A$10</c:f>
              <c:strCache>
                <c:ptCount val="1"/>
                <c:pt idx="0">
                  <c:v>40,000円以上 50,000円未満</c:v>
                </c:pt>
              </c:strCache>
            </c:strRef>
          </c:tx>
          <c:spPr>
            <a:solidFill>
              <a:schemeClr val="accent2">
                <a:shade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エリア消費額!$E$10</c:f>
              <c:numCache>
                <c:formatCode>0.0%</c:formatCode>
                <c:ptCount val="1"/>
                <c:pt idx="0">
                  <c:v>1.6666666666666666E-2</c:v>
                </c:pt>
              </c:numCache>
            </c:numRef>
          </c:val>
          <c:extLst>
            <c:ext xmlns:c16="http://schemas.microsoft.com/office/drawing/2014/chart" uri="{C3380CC4-5D6E-409C-BE32-E72D297353CC}">
              <c16:uniqueId val="{00000008-DC8D-4545-9A90-74F7E377DA40}"/>
            </c:ext>
          </c:extLst>
        </c:ser>
        <c:ser>
          <c:idx val="9"/>
          <c:order val="9"/>
          <c:tx>
            <c:strRef>
              <c:f>エリア消費額!$A$11</c:f>
              <c:strCache>
                <c:ptCount val="1"/>
                <c:pt idx="0">
                  <c:v>50,000円以上 100,000円未満</c:v>
                </c:pt>
              </c:strCache>
            </c:strRef>
          </c:tx>
          <c:spPr>
            <a:solidFill>
              <a:schemeClr val="accent2">
                <a:shade val="5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エリア消費額!$E$11</c:f>
              <c:numCache>
                <c:formatCode>0.0%</c:formatCode>
                <c:ptCount val="1"/>
                <c:pt idx="0">
                  <c:v>0</c:v>
                </c:pt>
              </c:numCache>
            </c:numRef>
          </c:val>
          <c:extLst>
            <c:ext xmlns:c16="http://schemas.microsoft.com/office/drawing/2014/chart" uri="{C3380CC4-5D6E-409C-BE32-E72D297353CC}">
              <c16:uniqueId val="{00000009-DC8D-4545-9A90-74F7E377DA40}"/>
            </c:ext>
          </c:extLst>
        </c:ser>
        <c:ser>
          <c:idx val="10"/>
          <c:order val="10"/>
          <c:tx>
            <c:strRef>
              <c:f>エリア消費額!$A$12</c:f>
              <c:strCache>
                <c:ptCount val="1"/>
                <c:pt idx="0">
                  <c:v>100,000円以上</c:v>
                </c:pt>
              </c:strCache>
            </c:strRef>
          </c:tx>
          <c:spPr>
            <a:solidFill>
              <a:schemeClr val="accent2">
                <a:shade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エリア消費額!$E$1</c:f>
              <c:strCache>
                <c:ptCount val="1"/>
                <c:pt idx="0">
                  <c:v>福井駅前 エリア</c:v>
                </c:pt>
              </c:strCache>
            </c:strRef>
          </c:cat>
          <c:val>
            <c:numRef>
              <c:f>エリア消費額!$E$12</c:f>
              <c:numCache>
                <c:formatCode>0.0%</c:formatCode>
                <c:ptCount val="1"/>
                <c:pt idx="0">
                  <c:v>0</c:v>
                </c:pt>
              </c:numCache>
            </c:numRef>
          </c:val>
          <c:extLst>
            <c:ext xmlns:c16="http://schemas.microsoft.com/office/drawing/2014/chart" uri="{C3380CC4-5D6E-409C-BE32-E72D297353CC}">
              <c16:uniqueId val="{0000000A-DC8D-4545-9A90-74F7E377DA40}"/>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'満足度(商品・サービス)'!$AE$1</c:f>
          <c:strCache>
            <c:ptCount val="1"/>
            <c:pt idx="0">
              <c:v>満足度(商品・サービス)</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'満足度(商品・サービス)'!$A$2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'満足度(商品・サービス)'!$D$1</c:f>
              <c:strCache>
                <c:ptCount val="1"/>
                <c:pt idx="0">
                  <c:v>福井市</c:v>
                </c:pt>
              </c:strCache>
            </c:strRef>
          </c:cat>
          <c:val>
            <c:numRef>
              <c:f>'満足度(商品・サービス)'!$D$2</c:f>
              <c:numCache>
                <c:formatCode>0.0%</c:formatCode>
                <c:ptCount val="1"/>
                <c:pt idx="0">
                  <c:v>0.44886363636363635</c:v>
                </c:pt>
              </c:numCache>
            </c:numRef>
          </c:val>
          <c:extLst>
            <c:ext xmlns:c16="http://schemas.microsoft.com/office/drawing/2014/chart" uri="{C3380CC4-5D6E-409C-BE32-E72D297353CC}">
              <c16:uniqueId val="{00000000-2BF1-4FD6-A357-A8E1CB45C075}"/>
            </c:ext>
          </c:extLst>
        </c:ser>
        <c:ser>
          <c:idx val="1"/>
          <c:order val="1"/>
          <c:tx>
            <c:strRef>
              <c:f>'満足度(商品・サービス)'!$A$3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'満足度(商品・サービス)'!$D$1</c:f>
              <c:strCache>
                <c:ptCount val="1"/>
                <c:pt idx="0">
                  <c:v>福井市</c:v>
                </c:pt>
              </c:strCache>
            </c:strRef>
          </c:cat>
          <c:val>
            <c:numRef>
              <c:f>'満足度(商品・サービス)'!$D$3</c:f>
              <c:numCache>
                <c:formatCode>0.0%</c:formatCode>
                <c:ptCount val="1"/>
                <c:pt idx="0">
                  <c:v>0.44886363636363635</c:v>
                </c:pt>
              </c:numCache>
            </c:numRef>
          </c:val>
          <c:extLst>
            <c:ext xmlns:c16="http://schemas.microsoft.com/office/drawing/2014/chart" uri="{C3380CC4-5D6E-409C-BE32-E72D297353CC}">
              <c16:uniqueId val="{00000001-2BF1-4FD6-A357-A8E1CB45C075}"/>
            </c:ext>
          </c:extLst>
        </c:ser>
        <c:ser>
          <c:idx val="2"/>
          <c:order val="2"/>
          <c:tx>
            <c:strRef>
              <c:f>'満足度(商品・サービス)'!$A$4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'満足度(商品・サービス)'!$D$1</c:f>
              <c:strCache>
                <c:ptCount val="1"/>
                <c:pt idx="0">
                  <c:v>福井市</c:v>
                </c:pt>
              </c:strCache>
            </c:strRef>
          </c:cat>
          <c:val>
            <c:numRef>
              <c:f>'満足度(商品・サービス)'!$D$4</c:f>
              <c:numCache>
                <c:formatCode>0.0%</c:formatCode>
                <c:ptCount val="1"/>
                <c:pt idx="0">
                  <c:v>9.0909090909090912E-2</c:v>
                </c:pt>
              </c:numCache>
            </c:numRef>
          </c:val>
          <c:extLst>
            <c:ext xmlns:c16="http://schemas.microsoft.com/office/drawing/2014/chart" uri="{C3380CC4-5D6E-409C-BE32-E72D297353CC}">
              <c16:uniqueId val="{00000002-2BF1-4FD6-A357-A8E1CB45C075}"/>
            </c:ext>
          </c:extLst>
        </c:ser>
        <c:ser>
          <c:idx val="3"/>
          <c:order val="3"/>
          <c:tx>
            <c:strRef>
              <c:f>'満足度(商品・サービス)'!$A$5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'満足度(商品・サービス)'!$D$1</c:f>
              <c:strCache>
                <c:ptCount val="1"/>
                <c:pt idx="0">
                  <c:v>福井市</c:v>
                </c:pt>
              </c:strCache>
            </c:strRef>
          </c:cat>
          <c:val>
            <c:numRef>
              <c:f>'満足度(商品・サービス)'!$D$5</c:f>
              <c:numCache>
                <c:formatCode>0.0%</c:formatCode>
                <c:ptCount val="1"/>
                <c:pt idx="0">
                  <c:v>1.1363636363636364E-2</c:v>
                </c:pt>
              </c:numCache>
            </c:numRef>
          </c:val>
          <c:extLst>
            <c:ext xmlns:c16="http://schemas.microsoft.com/office/drawing/2014/chart" uri="{C3380CC4-5D6E-409C-BE32-E72D297353CC}">
              <c16:uniqueId val="{00000003-2BF1-4FD6-A357-A8E1CB45C075}"/>
            </c:ext>
          </c:extLst>
        </c:ser>
        <c:ser>
          <c:idx val="4"/>
          <c:order val="4"/>
          <c:tx>
            <c:strRef>
              <c:f>'満足度(商品・サービス)'!$A$6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'満足度(商品・サービス)'!$D$1</c:f>
              <c:strCache>
                <c:ptCount val="1"/>
                <c:pt idx="0">
                  <c:v>福井市</c:v>
                </c:pt>
              </c:strCache>
            </c:strRef>
          </c:cat>
          <c:val>
            <c:numRef>
              <c:f>'満足度(商品・サービス)'!$D$6</c:f>
              <c:numCache>
                <c:formatCode>0.0%</c:formatCode>
                <c:ptCount val="1"/>
                <c:pt idx="0">
                  <c:v>0</c:v>
                </c:pt>
              </c:numCache>
            </c:numRef>
          </c:val>
          <c:extLst>
            <c:ext xmlns:c16="http://schemas.microsoft.com/office/drawing/2014/chart" uri="{C3380CC4-5D6E-409C-BE32-E72D297353CC}">
              <c16:uniqueId val="{00000004-2BF1-4FD6-A357-A8E1CB45C07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エリア消費額!$B$1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25CF-44BD-9E3F-70AF77F03A5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25CF-44BD-9E3F-70AF77F03A5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25CF-44BD-9E3F-70AF77F03A5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25CF-44BD-9E3F-70AF77F03A5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25CF-44BD-9E3F-70AF77F03A57}"/>
              </c:ext>
            </c:extLst>
          </c:dPt>
          <c:dPt>
            <c:idx val="5"/>
            <c:bubble3D val="0"/>
            <c:spPr>
              <a:solidFill>
                <a:schemeClr val="accent2"/>
              </a:solidFill>
              <a:ln>
                <a:noFill/>
              </a:ln>
              <a:effectLst/>
            </c:spPr>
            <c:extLst>
              <c:ext xmlns:c16="http://schemas.microsoft.com/office/drawing/2014/chart" uri="{C3380CC4-5D6E-409C-BE32-E72D297353CC}">
                <c16:uniqueId val="{0000000B-25CF-44BD-9E3F-70AF77F03A5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25CF-44BD-9E3F-70AF77F03A5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25CF-44BD-9E3F-70AF77F03A5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25CF-44BD-9E3F-70AF77F03A5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25CF-44BD-9E3F-70AF77F03A5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25CF-44BD-9E3F-70AF77F03A5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エリア消費額!$A$2:$A$12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エリア消費額!$B$2:$B$12</c:f>
              <c:numCache>
                <c:formatCode>0.0%</c:formatCode>
                <c:ptCount val="11"/>
                <c:pt idx="0">
                  <c:v>7.0876288659793812E-2</c:v>
                </c:pt>
                <c:pt idx="1">
                  <c:v>0.11984536082474227</c:v>
                </c:pt>
                <c:pt idx="2">
                  <c:v>0.31314432989690721</c:v>
                </c:pt>
                <c:pt idx="3">
                  <c:v>0.21134020618556701</c:v>
                </c:pt>
                <c:pt idx="4">
                  <c:v>0.16752577319587628</c:v>
                </c:pt>
                <c:pt idx="5">
                  <c:v>6.8298969072164942E-2</c:v>
                </c:pt>
                <c:pt idx="6">
                  <c:v>2.7706185567010308E-2</c:v>
                </c:pt>
                <c:pt idx="7">
                  <c:v>1.0309278350515464E-2</c:v>
                </c:pt>
                <c:pt idx="8">
                  <c:v>7.0876288659793814E-3</c:v>
                </c:pt>
                <c:pt idx="9">
                  <c:v>3.2216494845360823E-3</c:v>
                </c:pt>
                <c:pt idx="10">
                  <c:v>6.4432989690721648E-4</c:v>
                </c:pt>
              </c:numCache>
            </c:numRef>
          </c:val>
          <c:extLst>
            <c:ext xmlns:c16="http://schemas.microsoft.com/office/drawing/2014/chart" uri="{C3380CC4-5D6E-409C-BE32-E72D297353CC}">
              <c16:uniqueId val="{00000016-25CF-44BD-9E3F-70AF77F03A57}"/>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エリア消費額!$C$1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0436-4BA3-B995-0A2182725F6E}"/>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0436-4BA3-B995-0A2182725F6E}"/>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0436-4BA3-B995-0A2182725F6E}"/>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0436-4BA3-B995-0A2182725F6E}"/>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0436-4BA3-B995-0A2182725F6E}"/>
              </c:ext>
            </c:extLst>
          </c:dPt>
          <c:dPt>
            <c:idx val="5"/>
            <c:bubble3D val="0"/>
            <c:spPr>
              <a:solidFill>
                <a:schemeClr val="accent2"/>
              </a:solidFill>
              <a:ln>
                <a:noFill/>
              </a:ln>
              <a:effectLst/>
            </c:spPr>
            <c:extLst>
              <c:ext xmlns:c16="http://schemas.microsoft.com/office/drawing/2014/chart" uri="{C3380CC4-5D6E-409C-BE32-E72D297353CC}">
                <c16:uniqueId val="{0000000B-0436-4BA3-B995-0A2182725F6E}"/>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0436-4BA3-B995-0A2182725F6E}"/>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0436-4BA3-B995-0A2182725F6E}"/>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0436-4BA3-B995-0A2182725F6E}"/>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0436-4BA3-B995-0A2182725F6E}"/>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0436-4BA3-B995-0A2182725F6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エリア消費額!$A$2:$A$12</c:f>
              <c:strCache>
                <c:ptCount val="11"/>
                <c:pt idx="0">
                  <c:v>使わない</c:v>
                </c:pt>
                <c:pt idx="1">
                  <c:v>1,000円未満</c:v>
                </c:pt>
                <c:pt idx="2">
                  <c:v>1,000円以上 3,000円未満</c:v>
                </c:pt>
                <c:pt idx="3">
                  <c:v>3,000円以上 5,000円未満</c:v>
                </c:pt>
                <c:pt idx="4">
                  <c:v>5,000円以上 10,000円未満</c:v>
                </c:pt>
                <c:pt idx="5">
                  <c:v>10,000円以上 20,000円未満</c:v>
                </c:pt>
                <c:pt idx="6">
                  <c:v>20,000円以上 30,000円未満</c:v>
                </c:pt>
                <c:pt idx="7">
                  <c:v>30,000円以上 40,000円未満</c:v>
                </c:pt>
                <c:pt idx="8">
                  <c:v>40,000円以上 50,000円未満</c:v>
                </c:pt>
                <c:pt idx="9">
                  <c:v>50,000円以上 100,000円未満</c:v>
                </c:pt>
                <c:pt idx="10">
                  <c:v>100,000円以上</c:v>
                </c:pt>
              </c:strCache>
            </c:strRef>
          </c:cat>
          <c:val>
            <c:numRef>
              <c:f>エリア消費額!$C$2:$C$12</c:f>
              <c:numCache>
                <c:formatCode>0.0%</c:formatCode>
                <c:ptCount val="11"/>
                <c:pt idx="0">
                  <c:v>6.0402684563758392E-2</c:v>
                </c:pt>
                <c:pt idx="1">
                  <c:v>0.15100671140939598</c:v>
                </c:pt>
                <c:pt idx="2">
                  <c:v>0.3087248322147651</c:v>
                </c:pt>
                <c:pt idx="3">
                  <c:v>0.18791946308724833</c:v>
                </c:pt>
                <c:pt idx="4">
                  <c:v>0.17785234899328858</c:v>
                </c:pt>
                <c:pt idx="5">
                  <c:v>7.7181208053691275E-2</c:v>
                </c:pt>
                <c:pt idx="6">
                  <c:v>1.0067114093959731E-2</c:v>
                </c:pt>
                <c:pt idx="7">
                  <c:v>1.6778523489932886E-2</c:v>
                </c:pt>
                <c:pt idx="8">
                  <c:v>3.3557046979865771E-3</c:v>
                </c:pt>
                <c:pt idx="9">
                  <c:v>6.7114093959731542E-3</c:v>
                </c:pt>
                <c:pt idx="10">
                  <c:v>0</c:v>
                </c:pt>
              </c:numCache>
            </c:numRef>
          </c:val>
          <c:extLst>
            <c:ext xmlns:c16="http://schemas.microsoft.com/office/drawing/2014/chart" uri="{C3380CC4-5D6E-409C-BE32-E72D297353CC}">
              <c16:uniqueId val="{00000016-0436-4BA3-B995-0A2182725F6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'満足度(商品・サービス)'!$AE$1</c:f>
          <c:strCache>
            <c:ptCount val="1"/>
            <c:pt idx="0">
              <c:v>満足度(商品・サービス)</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'満足度(商品・サービス)'!$A$2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'満足度(商品・サービス)'!$E$1</c:f>
              <c:strCache>
                <c:ptCount val="1"/>
                <c:pt idx="0">
                  <c:v>福井駅前 エリア</c:v>
                </c:pt>
              </c:strCache>
            </c:strRef>
          </c:cat>
          <c:val>
            <c:numRef>
              <c:f>'満足度(商品・サービス)'!$E$2</c:f>
              <c:numCache>
                <c:formatCode>0.0%</c:formatCode>
                <c:ptCount val="1"/>
                <c:pt idx="0">
                  <c:v>0.43333333333333335</c:v>
                </c:pt>
              </c:numCache>
            </c:numRef>
          </c:val>
          <c:extLst>
            <c:ext xmlns:c16="http://schemas.microsoft.com/office/drawing/2014/chart" uri="{C3380CC4-5D6E-409C-BE32-E72D297353CC}">
              <c16:uniqueId val="{00000000-B86B-47BC-9D3A-011DB282585C}"/>
            </c:ext>
          </c:extLst>
        </c:ser>
        <c:ser>
          <c:idx val="1"/>
          <c:order val="1"/>
          <c:tx>
            <c:strRef>
              <c:f>'満足度(商品・サービス)'!$A$3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'満足度(商品・サービス)'!$E$1</c:f>
              <c:strCache>
                <c:ptCount val="1"/>
                <c:pt idx="0">
                  <c:v>福井駅前 エリア</c:v>
                </c:pt>
              </c:strCache>
            </c:strRef>
          </c:cat>
          <c:val>
            <c:numRef>
              <c:f>'満足度(商品・サービス)'!$E$3</c:f>
              <c:numCache>
                <c:formatCode>0.0%</c:formatCode>
                <c:ptCount val="1"/>
                <c:pt idx="0">
                  <c:v>0.43333333333333335</c:v>
                </c:pt>
              </c:numCache>
            </c:numRef>
          </c:val>
          <c:extLst>
            <c:ext xmlns:c16="http://schemas.microsoft.com/office/drawing/2014/chart" uri="{C3380CC4-5D6E-409C-BE32-E72D297353CC}">
              <c16:uniqueId val="{00000001-B86B-47BC-9D3A-011DB282585C}"/>
            </c:ext>
          </c:extLst>
        </c:ser>
        <c:ser>
          <c:idx val="2"/>
          <c:order val="2"/>
          <c:tx>
            <c:strRef>
              <c:f>'満足度(商品・サービス)'!$A$4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'満足度(商品・サービス)'!$E$1</c:f>
              <c:strCache>
                <c:ptCount val="1"/>
                <c:pt idx="0">
                  <c:v>福井駅前 エリア</c:v>
                </c:pt>
              </c:strCache>
            </c:strRef>
          </c:cat>
          <c:val>
            <c:numRef>
              <c:f>'満足度(商品・サービス)'!$E$4</c:f>
              <c:numCache>
                <c:formatCode>0.0%</c:formatCode>
                <c:ptCount val="1"/>
                <c:pt idx="0">
                  <c:v>0.13333333333333333</c:v>
                </c:pt>
              </c:numCache>
            </c:numRef>
          </c:val>
          <c:extLst>
            <c:ext xmlns:c16="http://schemas.microsoft.com/office/drawing/2014/chart" uri="{C3380CC4-5D6E-409C-BE32-E72D297353CC}">
              <c16:uniqueId val="{00000002-B86B-47BC-9D3A-011DB282585C}"/>
            </c:ext>
          </c:extLst>
        </c:ser>
        <c:ser>
          <c:idx val="3"/>
          <c:order val="3"/>
          <c:tx>
            <c:strRef>
              <c:f>'満足度(商品・サービス)'!$A$5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'満足度(商品・サービス)'!$E$1</c:f>
              <c:strCache>
                <c:ptCount val="1"/>
                <c:pt idx="0">
                  <c:v>福井駅前 エリア</c:v>
                </c:pt>
              </c:strCache>
            </c:strRef>
          </c:cat>
          <c:val>
            <c:numRef>
              <c:f>'満足度(商品・サービス)'!$E$5</c:f>
              <c:numCache>
                <c:formatCode>0.0%</c:formatCode>
                <c:ptCount val="1"/>
                <c:pt idx="0">
                  <c:v>0</c:v>
                </c:pt>
              </c:numCache>
            </c:numRef>
          </c:val>
          <c:extLst>
            <c:ext xmlns:c16="http://schemas.microsoft.com/office/drawing/2014/chart" uri="{C3380CC4-5D6E-409C-BE32-E72D297353CC}">
              <c16:uniqueId val="{00000003-B86B-47BC-9D3A-011DB282585C}"/>
            </c:ext>
          </c:extLst>
        </c:ser>
        <c:ser>
          <c:idx val="4"/>
          <c:order val="4"/>
          <c:tx>
            <c:strRef>
              <c:f>'満足度(商品・サービス)'!$A$6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'満足度(商品・サービス)'!$E$1</c:f>
              <c:strCache>
                <c:ptCount val="1"/>
                <c:pt idx="0">
                  <c:v>福井駅前 エリア</c:v>
                </c:pt>
              </c:strCache>
            </c:strRef>
          </c:cat>
          <c:val>
            <c:numRef>
              <c:f>'満足度(商品・サービス)'!$E$6</c:f>
              <c:numCache>
                <c:formatCode>0.0%</c:formatCode>
                <c:ptCount val="1"/>
                <c:pt idx="0">
                  <c:v>0</c:v>
                </c:pt>
              </c:numCache>
            </c:numRef>
          </c:val>
          <c:extLst>
            <c:ext xmlns:c16="http://schemas.microsoft.com/office/drawing/2014/chart" uri="{C3380CC4-5D6E-409C-BE32-E72D297353CC}">
              <c16:uniqueId val="{00000004-B86B-47BC-9D3A-011DB282585C}"/>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回答数!$A$5</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回答数!$B$5</c:f>
              <c:strCache>
                <c:ptCount val="1"/>
                <c:pt idx="0">
                  <c:v>単月</c:v>
                </c:pt>
              </c:strCache>
            </c:strRef>
          </c:tx>
          <c:spPr>
            <a:solidFill>
              <a:schemeClr val="accent2">
                <a:tint val="77000"/>
              </a:schemeClr>
            </a:solidFill>
            <a:ln>
              <a:noFill/>
            </a:ln>
            <a:effectLst/>
          </c:spPr>
          <c:invertIfNegative val="0"/>
          <c:dLbls>
            <c:dLbl>
              <c:idx val="1"/>
              <c:layout>
                <c:manualLayout>
                  <c:x val="-3.1644115624708161E-2"/>
                  <c:y val="9.5970341386151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06-4EF6-93B7-003A6F47D7F4}"/>
                </c:ext>
              </c:extLst>
            </c:dLbl>
            <c:dLbl>
              <c:idx val="2"/>
              <c:layout>
                <c:manualLayout>
                  <c:x val="3.1644115624708161E-2"/>
                  <c:y val="3.358961948515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06-4EF6-93B7-003A6F47D7F4}"/>
                </c:ext>
              </c:extLst>
            </c:dLbl>
            <c:dLbl>
              <c:idx val="3"/>
              <c:layout>
                <c:manualLayout>
                  <c:x val="1.0126116999906567E-2"/>
                  <c:y val="2.8791102415845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06-4EF6-93B7-003A6F47D7F4}"/>
                </c:ext>
              </c:extLst>
            </c:dLbl>
            <c:spPr>
              <a:noFill/>
              <a:ln>
                <a:noFill/>
              </a:ln>
              <a:effectLst/>
            </c:spPr>
            <c:txPr>
              <a:bodyPr rot="0" spcFirstLastPara="1" vertOverflow="ellipsis" vert="horz" wrap="none" lIns="0" tIns="0" rIns="0" bIns="0"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回答数!$C$5:$N$5</c:f>
              <c:numCache>
                <c:formatCode>0"件"</c:formatCode>
                <c:ptCount val="12"/>
                <c:pt idx="0">
                  <c:v>298</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E37-4276-9F9E-735CFBBE2D2A}"/>
            </c:ext>
          </c:extLst>
        </c:ser>
        <c:dLbls>
          <c:showLegendKey val="0"/>
          <c:showVal val="0"/>
          <c:showCatName val="0"/>
          <c:showSerName val="0"/>
          <c:showPercent val="0"/>
          <c:showBubbleSize val="0"/>
        </c:dLbls>
        <c:gapWidth val="219"/>
        <c:overlap val="-27"/>
        <c:axId val="562712719"/>
        <c:axId val="562692335"/>
      </c:barChart>
      <c:lineChart>
        <c:grouping val="standard"/>
        <c:varyColors val="0"/>
        <c:ser>
          <c:idx val="1"/>
          <c:order val="1"/>
          <c:tx>
            <c:strRef>
              <c:f>回答数!$B$6</c:f>
              <c:strCache>
                <c:ptCount val="1"/>
                <c:pt idx="0">
                  <c:v>累計</c:v>
                </c:pt>
              </c:strCache>
            </c:strRef>
          </c:tx>
          <c:spPr>
            <a:ln w="28575" cap="rnd">
              <a:solidFill>
                <a:schemeClr val="accent2">
                  <a:shade val="76000"/>
                </a:schemeClr>
              </a:solidFill>
              <a:round/>
            </a:ln>
            <a:effectLst/>
          </c:spPr>
          <c:marker>
            <c:symbol val="diamond"/>
            <c:size val="9"/>
            <c:spPr>
              <a:solidFill>
                <a:schemeClr val="accent2">
                  <a:shade val="76000"/>
                </a:schemeClr>
              </a:solidFill>
              <a:ln w="9525">
                <a:solidFill>
                  <a:schemeClr val="accent2">
                    <a:shade val="76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2-8E37-4276-9F9E-735CFBBE2D2A}"/>
                </c:ext>
              </c:extLst>
            </c:dLbl>
            <c:dLbl>
              <c:idx val="1"/>
              <c:layout>
                <c:manualLayout>
                  <c:x val="-3.3220042416071585E-2"/>
                  <c:y val="-0.14433939344477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6-4EF6-93B7-003A6F47D7F4}"/>
                </c:ext>
              </c:extLst>
            </c:dLbl>
            <c:dLbl>
              <c:idx val="2"/>
              <c:layout>
                <c:manualLayout>
                  <c:x val="-3.3220042416071585E-2"/>
                  <c:y val="-0.11554829102892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6-4EF6-93B7-003A6F47D7F4}"/>
                </c:ext>
              </c:extLst>
            </c:dLbl>
            <c:spPr>
              <a:noFill/>
              <a:ln>
                <a:noFill/>
              </a:ln>
              <a:effectLst/>
            </c:spPr>
            <c:txPr>
              <a:bodyPr rot="0" spcFirstLastPara="1" vertOverflow="ellipsis" vert="horz" wrap="none" lIns="0" tIns="0" rIns="0" bIns="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回答数!$C$6:$N$6</c:f>
              <c:numCache>
                <c:formatCode>0"件"</c:formatCode>
                <c:ptCount val="12"/>
                <c:pt idx="0">
                  <c:v>298</c:v>
                </c:pt>
                <c:pt idx="1">
                  <c:v>298</c:v>
                </c:pt>
                <c:pt idx="2">
                  <c:v>298</c:v>
                </c:pt>
                <c:pt idx="3">
                  <c:v>298</c:v>
                </c:pt>
                <c:pt idx="4">
                  <c:v>298</c:v>
                </c:pt>
                <c:pt idx="5">
                  <c:v>298</c:v>
                </c:pt>
                <c:pt idx="6">
                  <c:v>298</c:v>
                </c:pt>
                <c:pt idx="7">
                  <c:v>298</c:v>
                </c:pt>
                <c:pt idx="8">
                  <c:v>298</c:v>
                </c:pt>
                <c:pt idx="9">
                  <c:v>298</c:v>
                </c:pt>
                <c:pt idx="10">
                  <c:v>298</c:v>
                </c:pt>
                <c:pt idx="11">
                  <c:v>298</c:v>
                </c:pt>
              </c:numCache>
            </c:numRef>
          </c:val>
          <c:smooth val="0"/>
          <c:extLst>
            <c:ext xmlns:c16="http://schemas.microsoft.com/office/drawing/2014/chart" uri="{C3380CC4-5D6E-409C-BE32-E72D297353CC}">
              <c16:uniqueId val="{00000001-8E37-4276-9F9E-735CFBBE2D2A}"/>
            </c:ext>
          </c:extLst>
        </c:ser>
        <c:dLbls>
          <c:showLegendKey val="0"/>
          <c:showVal val="0"/>
          <c:showCatName val="0"/>
          <c:showSerName val="0"/>
          <c:showPercent val="0"/>
          <c:showBubbleSize val="0"/>
        </c:dLbls>
        <c:marker val="1"/>
        <c:smooth val="0"/>
        <c:axId val="562712719"/>
        <c:axId val="562692335"/>
      </c:lineChart>
      <c:catAx>
        <c:axId val="56271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692335"/>
        <c:crosses val="autoZero"/>
        <c:auto val="1"/>
        <c:lblAlgn val="ctr"/>
        <c:lblOffset val="100"/>
        <c:noMultiLvlLbl val="0"/>
      </c:catAx>
      <c:valAx>
        <c:axId val="562692335"/>
        <c:scaling>
          <c:orientation val="minMax"/>
        </c:scaling>
        <c:delete val="0"/>
        <c:axPos val="l"/>
        <c:numFmt formatCode="0&quot;件&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712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'満足度(商品・サービス)'!$D$1</c:f>
              <c:strCache>
                <c:ptCount val="1"/>
                <c:pt idx="0">
                  <c:v>福井市</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19-800C-4DA7-BE58-691E315642A8}"/>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1B-800C-4DA7-BE58-691E315642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800C-4DA7-BE58-691E315642A8}"/>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800C-4DA7-BE58-691E315642A8}"/>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800C-4DA7-BE58-691E315642A8}"/>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00C-4DA7-BE58-691E315642A8}"/>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00C-4DA7-BE58-691E315642A8}"/>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00C-4DA7-BE58-691E315642A8}"/>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'満足度(商品・サービス)'!$A$2:$A$6</c:f>
              <c:strCache>
                <c:ptCount val="5"/>
                <c:pt idx="0">
                  <c:v>とても満足</c:v>
                </c:pt>
                <c:pt idx="1">
                  <c:v>満足</c:v>
                </c:pt>
                <c:pt idx="2">
                  <c:v>どちらでもない</c:v>
                </c:pt>
                <c:pt idx="3">
                  <c:v>不満</c:v>
                </c:pt>
                <c:pt idx="4">
                  <c:v>とても不満</c:v>
                </c:pt>
              </c:strCache>
            </c:strRef>
          </c:cat>
          <c:val>
            <c:numRef>
              <c:f>'満足度(商品・サービス)'!$D$2:$D$6</c:f>
              <c:numCache>
                <c:formatCode>0.0%</c:formatCode>
                <c:ptCount val="5"/>
                <c:pt idx="0">
                  <c:v>0.44886363636363635</c:v>
                </c:pt>
                <c:pt idx="1">
                  <c:v>0.44886363636363635</c:v>
                </c:pt>
                <c:pt idx="2">
                  <c:v>9.0909090909090912E-2</c:v>
                </c:pt>
                <c:pt idx="3">
                  <c:v>1.1363636363636364E-2</c:v>
                </c:pt>
                <c:pt idx="4">
                  <c:v>0</c:v>
                </c:pt>
              </c:numCache>
            </c:numRef>
          </c:val>
          <c:extLst>
            <c:ext xmlns:c16="http://schemas.microsoft.com/office/drawing/2014/chart" uri="{C3380CC4-5D6E-409C-BE32-E72D297353CC}">
              <c16:uniqueId val="{00000022-800C-4DA7-BE58-691E315642A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507998295862853"/>
          <c:h val="5.595585814135473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'満足度(商品・サービス)'!$E$1</c:f>
              <c:strCache>
                <c:ptCount val="1"/>
                <c:pt idx="0">
                  <c:v>福井駅前 エリア</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19-03B8-4270-A9E2-5A46D2EF906D}"/>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1B-03B8-4270-A9E2-5A46D2EF906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D-03B8-4270-A9E2-5A46D2EF906D}"/>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03B8-4270-A9E2-5A46D2EF906D}"/>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21-03B8-4270-A9E2-5A46D2EF906D}"/>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3B8-4270-A9E2-5A46D2EF906D}"/>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3B8-4270-A9E2-5A46D2EF906D}"/>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3B8-4270-A9E2-5A46D2EF906D}"/>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'満足度(商品・サービス)'!$A$2:$A$6</c:f>
              <c:strCache>
                <c:ptCount val="5"/>
                <c:pt idx="0">
                  <c:v>とても満足</c:v>
                </c:pt>
                <c:pt idx="1">
                  <c:v>満足</c:v>
                </c:pt>
                <c:pt idx="2">
                  <c:v>どちらでもない</c:v>
                </c:pt>
                <c:pt idx="3">
                  <c:v>不満</c:v>
                </c:pt>
                <c:pt idx="4">
                  <c:v>とても不満</c:v>
                </c:pt>
              </c:strCache>
            </c:strRef>
          </c:cat>
          <c:val>
            <c:numRef>
              <c:f>'満足度(商品・サービス)'!$E$2:$E$6</c:f>
              <c:numCache>
                <c:formatCode>0.0%</c:formatCode>
                <c:ptCount val="5"/>
                <c:pt idx="0">
                  <c:v>0.43333333333333335</c:v>
                </c:pt>
                <c:pt idx="1">
                  <c:v>0.43333333333333335</c:v>
                </c:pt>
                <c:pt idx="2">
                  <c:v>0.13333333333333333</c:v>
                </c:pt>
                <c:pt idx="3">
                  <c:v>0</c:v>
                </c:pt>
                <c:pt idx="4">
                  <c:v>0</c:v>
                </c:pt>
              </c:numCache>
            </c:numRef>
          </c:val>
          <c:extLst>
            <c:ext xmlns:c16="http://schemas.microsoft.com/office/drawing/2014/chart" uri="{C3380CC4-5D6E-409C-BE32-E72D297353CC}">
              <c16:uniqueId val="{00000022-03B8-4270-A9E2-5A46D2EF906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'満足度(施設全体)'!$G$2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'満足度(施設全体)'!$H$2:$S$2</c:f>
              <c:numCache>
                <c:formatCode>0.00</c:formatCode>
                <c:ptCount val="12"/>
                <c:pt idx="0">
                  <c:v>4.2738402061855671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2ED-4ABC-B539-9BA37EEE44E8}"/>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'満足度(施設全体)'!$G$3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'満足度(施設全体)'!$H$3:$S$3</c:f>
              <c:numCache>
                <c:formatCode>0.00</c:formatCode>
                <c:ptCount val="12"/>
                <c:pt idx="0">
                  <c:v>4.3020134228187921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C6A-4A58-804B-1C1B96179BF1}"/>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'満足度(施設全体)'!$AE$1</c:f>
          <c:strCache>
            <c:ptCount val="1"/>
            <c:pt idx="0">
              <c:v>満足度(施設全体)</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'満足度(施設全体)'!$A$2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'満足度(施設全体)'!$B$1:$E$1</c:f>
              <c:strCache>
                <c:ptCount val="4"/>
                <c:pt idx="0">
                  <c:v>福井県</c:v>
                </c:pt>
                <c:pt idx="1">
                  <c:v>福井市・永平寺町</c:v>
                </c:pt>
                <c:pt idx="2">
                  <c:v>福井市</c:v>
                </c:pt>
                <c:pt idx="3">
                  <c:v>福井駅前 エリア</c:v>
                </c:pt>
              </c:strCache>
            </c:strRef>
          </c:cat>
          <c:val>
            <c:numRef>
              <c:f>'満足度(施設全体)'!$B$2:$E$2</c:f>
              <c:numCache>
                <c:formatCode>0.0%</c:formatCode>
                <c:ptCount val="4"/>
                <c:pt idx="0">
                  <c:v>0.39432989690721648</c:v>
                </c:pt>
                <c:pt idx="1">
                  <c:v>0.4261744966442953</c:v>
                </c:pt>
                <c:pt idx="2">
                  <c:v>0.38068181818181818</c:v>
                </c:pt>
                <c:pt idx="3">
                  <c:v>0.35</c:v>
                </c:pt>
              </c:numCache>
            </c:numRef>
          </c:val>
          <c:extLst>
            <c:ext xmlns:c16="http://schemas.microsoft.com/office/drawing/2014/chart" uri="{C3380CC4-5D6E-409C-BE32-E72D297353CC}">
              <c16:uniqueId val="{00000000-0665-4E53-AAAC-68A58887A89D}"/>
            </c:ext>
          </c:extLst>
        </c:ser>
        <c:ser>
          <c:idx val="1"/>
          <c:order val="1"/>
          <c:tx>
            <c:strRef>
              <c:f>'満足度(施設全体)'!$A$3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'満足度(施設全体)'!$B$1:$E$1</c:f>
              <c:strCache>
                <c:ptCount val="4"/>
                <c:pt idx="0">
                  <c:v>福井県</c:v>
                </c:pt>
                <c:pt idx="1">
                  <c:v>福井市・永平寺町</c:v>
                </c:pt>
                <c:pt idx="2">
                  <c:v>福井市</c:v>
                </c:pt>
                <c:pt idx="3">
                  <c:v>福井駅前 エリア</c:v>
                </c:pt>
              </c:strCache>
            </c:strRef>
          </c:cat>
          <c:val>
            <c:numRef>
              <c:f>'満足度(施設全体)'!$B$3:$E$3</c:f>
              <c:numCache>
                <c:formatCode>0.0%</c:formatCode>
                <c:ptCount val="4"/>
                <c:pt idx="0">
                  <c:v>0.50515463917525771</c:v>
                </c:pt>
                <c:pt idx="1">
                  <c:v>0.47651006711409394</c:v>
                </c:pt>
                <c:pt idx="2">
                  <c:v>0.51704545454545459</c:v>
                </c:pt>
                <c:pt idx="3">
                  <c:v>0.55000000000000004</c:v>
                </c:pt>
              </c:numCache>
            </c:numRef>
          </c:val>
          <c:extLst>
            <c:ext xmlns:c16="http://schemas.microsoft.com/office/drawing/2014/chart" uri="{C3380CC4-5D6E-409C-BE32-E72D297353CC}">
              <c16:uniqueId val="{00000001-0665-4E53-AAAC-68A58887A89D}"/>
            </c:ext>
          </c:extLst>
        </c:ser>
        <c:ser>
          <c:idx val="2"/>
          <c:order val="2"/>
          <c:tx>
            <c:strRef>
              <c:f>'満足度(施設全体)'!$A$4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'満足度(施設全体)'!$B$1:$E$1</c:f>
              <c:strCache>
                <c:ptCount val="4"/>
                <c:pt idx="0">
                  <c:v>福井県</c:v>
                </c:pt>
                <c:pt idx="1">
                  <c:v>福井市・永平寺町</c:v>
                </c:pt>
                <c:pt idx="2">
                  <c:v>福井市</c:v>
                </c:pt>
                <c:pt idx="3">
                  <c:v>福井駅前 エリア</c:v>
                </c:pt>
              </c:strCache>
            </c:strRef>
          </c:cat>
          <c:val>
            <c:numRef>
              <c:f>'満足度(施設全体)'!$B$4:$E$4</c:f>
              <c:numCache>
                <c:formatCode>0.0%</c:formatCode>
                <c:ptCount val="4"/>
                <c:pt idx="0">
                  <c:v>8.4407216494845366E-2</c:v>
                </c:pt>
                <c:pt idx="1">
                  <c:v>7.3825503355704702E-2</c:v>
                </c:pt>
                <c:pt idx="2">
                  <c:v>8.5227272727272721E-2</c:v>
                </c:pt>
                <c:pt idx="3">
                  <c:v>0.1</c:v>
                </c:pt>
              </c:numCache>
            </c:numRef>
          </c:val>
          <c:extLst>
            <c:ext xmlns:c16="http://schemas.microsoft.com/office/drawing/2014/chart" uri="{C3380CC4-5D6E-409C-BE32-E72D297353CC}">
              <c16:uniqueId val="{00000002-0665-4E53-AAAC-68A58887A89D}"/>
            </c:ext>
          </c:extLst>
        </c:ser>
        <c:ser>
          <c:idx val="3"/>
          <c:order val="3"/>
          <c:tx>
            <c:strRef>
              <c:f>'満足度(施設全体)'!$A$5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'満足度(施設全体)'!$B$1:$E$1</c:f>
              <c:strCache>
                <c:ptCount val="4"/>
                <c:pt idx="0">
                  <c:v>福井県</c:v>
                </c:pt>
                <c:pt idx="1">
                  <c:v>福井市・永平寺町</c:v>
                </c:pt>
                <c:pt idx="2">
                  <c:v>福井市</c:v>
                </c:pt>
                <c:pt idx="3">
                  <c:v>福井駅前 エリア</c:v>
                </c:pt>
              </c:strCache>
            </c:strRef>
          </c:cat>
          <c:val>
            <c:numRef>
              <c:f>'満足度(施設全体)'!$B$5:$E$5</c:f>
              <c:numCache>
                <c:formatCode>0.0%</c:formatCode>
                <c:ptCount val="4"/>
                <c:pt idx="0">
                  <c:v>1.2242268041237113E-2</c:v>
                </c:pt>
                <c:pt idx="1">
                  <c:v>2.0134228187919462E-2</c:v>
                </c:pt>
                <c:pt idx="2">
                  <c:v>1.7045454545454544E-2</c:v>
                </c:pt>
                <c:pt idx="3">
                  <c:v>0</c:v>
                </c:pt>
              </c:numCache>
            </c:numRef>
          </c:val>
          <c:extLst>
            <c:ext xmlns:c16="http://schemas.microsoft.com/office/drawing/2014/chart" uri="{C3380CC4-5D6E-409C-BE32-E72D297353CC}">
              <c16:uniqueId val="{00000003-0665-4E53-AAAC-68A58887A89D}"/>
            </c:ext>
          </c:extLst>
        </c:ser>
        <c:ser>
          <c:idx val="4"/>
          <c:order val="4"/>
          <c:tx>
            <c:strRef>
              <c:f>'満足度(施設全体)'!$A$6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'満足度(施設全体)'!$B$1:$E$1</c:f>
              <c:strCache>
                <c:ptCount val="4"/>
                <c:pt idx="0">
                  <c:v>福井県</c:v>
                </c:pt>
                <c:pt idx="1">
                  <c:v>福井市・永平寺町</c:v>
                </c:pt>
                <c:pt idx="2">
                  <c:v>福井市</c:v>
                </c:pt>
                <c:pt idx="3">
                  <c:v>福井駅前 エリア</c:v>
                </c:pt>
              </c:strCache>
            </c:strRef>
          </c:cat>
          <c:val>
            <c:numRef>
              <c:f>'満足度(施設全体)'!$B$6:$E$6</c:f>
              <c:numCache>
                <c:formatCode>0.0%</c:formatCode>
                <c:ptCount val="4"/>
                <c:pt idx="0">
                  <c:v>3.8659793814432991E-3</c:v>
                </c:pt>
                <c:pt idx="1">
                  <c:v>3.3557046979865771E-3</c:v>
                </c:pt>
                <c:pt idx="2">
                  <c:v>0</c:v>
                </c:pt>
                <c:pt idx="3">
                  <c:v>0</c:v>
                </c:pt>
              </c:numCache>
            </c:numRef>
          </c:val>
          <c:extLst>
            <c:ext xmlns:c16="http://schemas.microsoft.com/office/drawing/2014/chart" uri="{C3380CC4-5D6E-409C-BE32-E72D297353CC}">
              <c16:uniqueId val="{00000004-0665-4E53-AAAC-68A58887A89D}"/>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'満足度(施設全体)'!$AE$1</c:f>
          <c:strCache>
            <c:ptCount val="1"/>
            <c:pt idx="0">
              <c:v>満足度(施設全体)</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'満足度(施設全体)'!$A$2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c:f>
              <c:strCache>
                <c:ptCount val="1"/>
                <c:pt idx="0">
                  <c:v>福井県</c:v>
                </c:pt>
              </c:strCache>
            </c:strRef>
          </c:cat>
          <c:val>
            <c:numRef>
              <c:f>'満足度(施設全体)'!$B$2</c:f>
              <c:numCache>
                <c:formatCode>0.0%</c:formatCode>
                <c:ptCount val="1"/>
                <c:pt idx="0">
                  <c:v>0.39432989690721648</c:v>
                </c:pt>
              </c:numCache>
            </c:numRef>
          </c:val>
          <c:extLst>
            <c:ext xmlns:c16="http://schemas.microsoft.com/office/drawing/2014/chart" uri="{C3380CC4-5D6E-409C-BE32-E72D297353CC}">
              <c16:uniqueId val="{00000000-0822-484E-982B-3BFDCCC5BBCA}"/>
            </c:ext>
          </c:extLst>
        </c:ser>
        <c:ser>
          <c:idx val="1"/>
          <c:order val="1"/>
          <c:tx>
            <c:strRef>
              <c:f>'満足度(施設全体)'!$A$3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c:f>
              <c:strCache>
                <c:ptCount val="1"/>
                <c:pt idx="0">
                  <c:v>福井県</c:v>
                </c:pt>
              </c:strCache>
            </c:strRef>
          </c:cat>
          <c:val>
            <c:numRef>
              <c:f>'満足度(施設全体)'!$B$3</c:f>
              <c:numCache>
                <c:formatCode>0.0%</c:formatCode>
                <c:ptCount val="1"/>
                <c:pt idx="0">
                  <c:v>0.50515463917525771</c:v>
                </c:pt>
              </c:numCache>
            </c:numRef>
          </c:val>
          <c:extLst>
            <c:ext xmlns:c16="http://schemas.microsoft.com/office/drawing/2014/chart" uri="{C3380CC4-5D6E-409C-BE32-E72D297353CC}">
              <c16:uniqueId val="{00000001-0822-484E-982B-3BFDCCC5BBCA}"/>
            </c:ext>
          </c:extLst>
        </c:ser>
        <c:ser>
          <c:idx val="2"/>
          <c:order val="2"/>
          <c:tx>
            <c:strRef>
              <c:f>'満足度(施設全体)'!$A$4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c:f>
              <c:strCache>
                <c:ptCount val="1"/>
                <c:pt idx="0">
                  <c:v>福井県</c:v>
                </c:pt>
              </c:strCache>
            </c:strRef>
          </c:cat>
          <c:val>
            <c:numRef>
              <c:f>'満足度(施設全体)'!$B$4</c:f>
              <c:numCache>
                <c:formatCode>0.0%</c:formatCode>
                <c:ptCount val="1"/>
                <c:pt idx="0">
                  <c:v>8.4407216494845366E-2</c:v>
                </c:pt>
              </c:numCache>
            </c:numRef>
          </c:val>
          <c:extLst>
            <c:ext xmlns:c16="http://schemas.microsoft.com/office/drawing/2014/chart" uri="{C3380CC4-5D6E-409C-BE32-E72D297353CC}">
              <c16:uniqueId val="{00000002-0822-484E-982B-3BFDCCC5BBCA}"/>
            </c:ext>
          </c:extLst>
        </c:ser>
        <c:ser>
          <c:idx val="3"/>
          <c:order val="3"/>
          <c:tx>
            <c:strRef>
              <c:f>'満足度(施設全体)'!$A$5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c:f>
              <c:strCache>
                <c:ptCount val="1"/>
                <c:pt idx="0">
                  <c:v>福井県</c:v>
                </c:pt>
              </c:strCache>
            </c:strRef>
          </c:cat>
          <c:val>
            <c:numRef>
              <c:f>'満足度(施設全体)'!$B$5</c:f>
              <c:numCache>
                <c:formatCode>0.0%</c:formatCode>
                <c:ptCount val="1"/>
                <c:pt idx="0">
                  <c:v>1.2242268041237113E-2</c:v>
                </c:pt>
              </c:numCache>
            </c:numRef>
          </c:val>
          <c:extLst>
            <c:ext xmlns:c16="http://schemas.microsoft.com/office/drawing/2014/chart" uri="{C3380CC4-5D6E-409C-BE32-E72D297353CC}">
              <c16:uniqueId val="{00000003-0822-484E-982B-3BFDCCC5BBCA}"/>
            </c:ext>
          </c:extLst>
        </c:ser>
        <c:ser>
          <c:idx val="4"/>
          <c:order val="4"/>
          <c:tx>
            <c:strRef>
              <c:f>'満足度(施設全体)'!$A$6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'満足度(施設全体)'!$B$1</c:f>
              <c:strCache>
                <c:ptCount val="1"/>
                <c:pt idx="0">
                  <c:v>福井県</c:v>
                </c:pt>
              </c:strCache>
            </c:strRef>
          </c:cat>
          <c:val>
            <c:numRef>
              <c:f>'満足度(施設全体)'!$B$6</c:f>
              <c:numCache>
                <c:formatCode>0.0%</c:formatCode>
                <c:ptCount val="1"/>
                <c:pt idx="0">
                  <c:v>3.8659793814432991E-3</c:v>
                </c:pt>
              </c:numCache>
            </c:numRef>
          </c:val>
          <c:extLst>
            <c:ext xmlns:c16="http://schemas.microsoft.com/office/drawing/2014/chart" uri="{C3380CC4-5D6E-409C-BE32-E72D297353CC}">
              <c16:uniqueId val="{00000004-0822-484E-982B-3BFDCCC5BBCA}"/>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'満足度(施設全体)'!$AE$1</c:f>
          <c:strCache>
            <c:ptCount val="1"/>
            <c:pt idx="0">
              <c:v>満足度(施設全体)</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'満足度(施設全体)'!$A$2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'満足度(施設全体)'!$C$1</c:f>
              <c:strCache>
                <c:ptCount val="1"/>
                <c:pt idx="0">
                  <c:v>福井市・永平寺町</c:v>
                </c:pt>
              </c:strCache>
            </c:strRef>
          </c:cat>
          <c:val>
            <c:numRef>
              <c:f>'満足度(施設全体)'!$C$2</c:f>
              <c:numCache>
                <c:formatCode>0.0%</c:formatCode>
                <c:ptCount val="1"/>
                <c:pt idx="0">
                  <c:v>0.4261744966442953</c:v>
                </c:pt>
              </c:numCache>
            </c:numRef>
          </c:val>
          <c:extLst>
            <c:ext xmlns:c16="http://schemas.microsoft.com/office/drawing/2014/chart" uri="{C3380CC4-5D6E-409C-BE32-E72D297353CC}">
              <c16:uniqueId val="{00000000-8D81-4C8F-A84E-4C77072C3A80}"/>
            </c:ext>
          </c:extLst>
        </c:ser>
        <c:ser>
          <c:idx val="1"/>
          <c:order val="1"/>
          <c:tx>
            <c:strRef>
              <c:f>'満足度(施設全体)'!$A$3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'満足度(施設全体)'!$C$1</c:f>
              <c:strCache>
                <c:ptCount val="1"/>
                <c:pt idx="0">
                  <c:v>福井市・永平寺町</c:v>
                </c:pt>
              </c:strCache>
            </c:strRef>
          </c:cat>
          <c:val>
            <c:numRef>
              <c:f>'満足度(施設全体)'!$C$3</c:f>
              <c:numCache>
                <c:formatCode>0.0%</c:formatCode>
                <c:ptCount val="1"/>
                <c:pt idx="0">
                  <c:v>0.47651006711409394</c:v>
                </c:pt>
              </c:numCache>
            </c:numRef>
          </c:val>
          <c:extLst>
            <c:ext xmlns:c16="http://schemas.microsoft.com/office/drawing/2014/chart" uri="{C3380CC4-5D6E-409C-BE32-E72D297353CC}">
              <c16:uniqueId val="{00000001-8D81-4C8F-A84E-4C77072C3A80}"/>
            </c:ext>
          </c:extLst>
        </c:ser>
        <c:ser>
          <c:idx val="2"/>
          <c:order val="2"/>
          <c:tx>
            <c:strRef>
              <c:f>'満足度(施設全体)'!$A$4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'満足度(施設全体)'!$C$1</c:f>
              <c:strCache>
                <c:ptCount val="1"/>
                <c:pt idx="0">
                  <c:v>福井市・永平寺町</c:v>
                </c:pt>
              </c:strCache>
            </c:strRef>
          </c:cat>
          <c:val>
            <c:numRef>
              <c:f>'満足度(施設全体)'!$C$4</c:f>
              <c:numCache>
                <c:formatCode>0.0%</c:formatCode>
                <c:ptCount val="1"/>
                <c:pt idx="0">
                  <c:v>7.3825503355704702E-2</c:v>
                </c:pt>
              </c:numCache>
            </c:numRef>
          </c:val>
          <c:extLst>
            <c:ext xmlns:c16="http://schemas.microsoft.com/office/drawing/2014/chart" uri="{C3380CC4-5D6E-409C-BE32-E72D297353CC}">
              <c16:uniqueId val="{00000002-8D81-4C8F-A84E-4C77072C3A80}"/>
            </c:ext>
          </c:extLst>
        </c:ser>
        <c:ser>
          <c:idx val="3"/>
          <c:order val="3"/>
          <c:tx>
            <c:strRef>
              <c:f>'満足度(施設全体)'!$A$5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'満足度(施設全体)'!$C$1</c:f>
              <c:strCache>
                <c:ptCount val="1"/>
                <c:pt idx="0">
                  <c:v>福井市・永平寺町</c:v>
                </c:pt>
              </c:strCache>
            </c:strRef>
          </c:cat>
          <c:val>
            <c:numRef>
              <c:f>'満足度(施設全体)'!$C$5</c:f>
              <c:numCache>
                <c:formatCode>0.0%</c:formatCode>
                <c:ptCount val="1"/>
                <c:pt idx="0">
                  <c:v>2.0134228187919462E-2</c:v>
                </c:pt>
              </c:numCache>
            </c:numRef>
          </c:val>
          <c:extLst>
            <c:ext xmlns:c16="http://schemas.microsoft.com/office/drawing/2014/chart" uri="{C3380CC4-5D6E-409C-BE32-E72D297353CC}">
              <c16:uniqueId val="{00000003-8D81-4C8F-A84E-4C77072C3A80}"/>
            </c:ext>
          </c:extLst>
        </c:ser>
        <c:ser>
          <c:idx val="4"/>
          <c:order val="4"/>
          <c:tx>
            <c:strRef>
              <c:f>'満足度(施設全体)'!$A$6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'満足度(施設全体)'!$C$1</c:f>
              <c:strCache>
                <c:ptCount val="1"/>
                <c:pt idx="0">
                  <c:v>福井市・永平寺町</c:v>
                </c:pt>
              </c:strCache>
            </c:strRef>
          </c:cat>
          <c:val>
            <c:numRef>
              <c:f>'満足度(施設全体)'!$C$6</c:f>
              <c:numCache>
                <c:formatCode>0.0%</c:formatCode>
                <c:ptCount val="1"/>
                <c:pt idx="0">
                  <c:v>3.3557046979865771E-3</c:v>
                </c:pt>
              </c:numCache>
            </c:numRef>
          </c:val>
          <c:extLst>
            <c:ext xmlns:c16="http://schemas.microsoft.com/office/drawing/2014/chart" uri="{C3380CC4-5D6E-409C-BE32-E72D297353CC}">
              <c16:uniqueId val="{00000004-8D81-4C8F-A84E-4C77072C3A80}"/>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a:t>
            </a:r>
          </a:p>
        </c:rich>
      </c:tx>
      <c:overlay val="0"/>
      <c:spPr>
        <a:noFill/>
        <a:ln>
          <a:noFill/>
        </a:ln>
        <a:effectLst/>
      </c:sp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'満足度(施設全体)'!$B$1</c:f>
              <c:strCache>
                <c:ptCount val="1"/>
                <c:pt idx="0">
                  <c:v>福井県</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AAD1-4CFB-A2D3-8B596D5FF789}"/>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AAD1-4CFB-A2D3-8B596D5FF7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AD1-4CFB-A2D3-8B596D5FF78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AD1-4CFB-A2D3-8B596D5FF789}"/>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AAD1-4CFB-A2D3-8B596D5FF789}"/>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D1-4CFB-A2D3-8B596D5FF789}"/>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D1-4CFB-A2D3-8B596D5FF789}"/>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D1-4CFB-A2D3-8B596D5FF78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'満足度(施設全体)'!$A$2:$A$6</c:f>
              <c:strCache>
                <c:ptCount val="5"/>
                <c:pt idx="0">
                  <c:v>とても満足</c:v>
                </c:pt>
                <c:pt idx="1">
                  <c:v>満足</c:v>
                </c:pt>
                <c:pt idx="2">
                  <c:v>どちらでもない</c:v>
                </c:pt>
                <c:pt idx="3">
                  <c:v>不満</c:v>
                </c:pt>
                <c:pt idx="4">
                  <c:v>とても不満</c:v>
                </c:pt>
              </c:strCache>
            </c:strRef>
          </c:cat>
          <c:val>
            <c:numRef>
              <c:f>'満足度(施設全体)'!$B$2:$B$6</c:f>
              <c:numCache>
                <c:formatCode>0.0%</c:formatCode>
                <c:ptCount val="5"/>
                <c:pt idx="0">
                  <c:v>0.39432989690721648</c:v>
                </c:pt>
                <c:pt idx="1">
                  <c:v>0.50515463917525771</c:v>
                </c:pt>
                <c:pt idx="2">
                  <c:v>8.4407216494845366E-2</c:v>
                </c:pt>
                <c:pt idx="3">
                  <c:v>1.2242268041237113E-2</c:v>
                </c:pt>
                <c:pt idx="4">
                  <c:v>3.8659793814432991E-3</c:v>
                </c:pt>
              </c:numCache>
            </c:numRef>
          </c:val>
          <c:extLst>
            <c:ext xmlns:c16="http://schemas.microsoft.com/office/drawing/2014/chart" uri="{C3380CC4-5D6E-409C-BE32-E72D297353CC}">
              <c16:uniqueId val="{0000000A-AAD1-4CFB-A2D3-8B596D5FF789}"/>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'満足度(施設全体)'!$C$1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'満足度(施設全体)'!$C$1</c:f>
              <c:strCache>
                <c:ptCount val="1"/>
                <c:pt idx="0">
                  <c:v>福井市・永平寺町</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DB76-462B-A342-36169FA374DA}"/>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DB76-462B-A342-36169FA374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76-462B-A342-36169FA374D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DB76-462B-A342-36169FA374DA}"/>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DB76-462B-A342-36169FA374DA}"/>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76-462B-A342-36169FA374DA}"/>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76-462B-A342-36169FA374DA}"/>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76-462B-A342-36169FA374DA}"/>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'満足度(施設全体)'!$A$2:$A$6</c:f>
              <c:strCache>
                <c:ptCount val="5"/>
                <c:pt idx="0">
                  <c:v>とても満足</c:v>
                </c:pt>
                <c:pt idx="1">
                  <c:v>満足</c:v>
                </c:pt>
                <c:pt idx="2">
                  <c:v>どちらでもない</c:v>
                </c:pt>
                <c:pt idx="3">
                  <c:v>不満</c:v>
                </c:pt>
                <c:pt idx="4">
                  <c:v>とても不満</c:v>
                </c:pt>
              </c:strCache>
            </c:strRef>
          </c:cat>
          <c:val>
            <c:numRef>
              <c:f>'満足度(施設全体)'!$C$2:$C$6</c:f>
              <c:numCache>
                <c:formatCode>0.0%</c:formatCode>
                <c:ptCount val="5"/>
                <c:pt idx="0">
                  <c:v>0.4261744966442953</c:v>
                </c:pt>
                <c:pt idx="1">
                  <c:v>0.47651006711409394</c:v>
                </c:pt>
                <c:pt idx="2">
                  <c:v>7.3825503355704702E-2</c:v>
                </c:pt>
                <c:pt idx="3">
                  <c:v>2.0134228187919462E-2</c:v>
                </c:pt>
                <c:pt idx="4">
                  <c:v>3.3557046979865771E-3</c:v>
                </c:pt>
              </c:numCache>
            </c:numRef>
          </c:val>
          <c:extLst>
            <c:ext xmlns:c16="http://schemas.microsoft.com/office/drawing/2014/chart" uri="{C3380CC4-5D6E-409C-BE32-E72D297353CC}">
              <c16:uniqueId val="{0000000A-DB76-462B-A342-36169FA374DA}"/>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'満足度(施設全体)'!$G$4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'満足度(施設全体)'!$H$4:$S$4</c:f>
              <c:numCache>
                <c:formatCode>0.00</c:formatCode>
                <c:ptCount val="12"/>
                <c:pt idx="0">
                  <c:v>4.2613636363636367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255-40DD-A26B-0AFD9F607D99}"/>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回答数!$A$7</c:f>
          <c:strCache>
            <c:ptCount val="1"/>
            <c:pt idx="0">
              <c:v>福井市</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回答数!$B$7</c:f>
              <c:strCache>
                <c:ptCount val="1"/>
                <c:pt idx="0">
                  <c:v>単月</c:v>
                </c:pt>
              </c:strCache>
            </c:strRef>
          </c:tx>
          <c:spPr>
            <a:solidFill>
              <a:schemeClr val="accent2">
                <a:tint val="77000"/>
              </a:schemeClr>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04-4392-B746-1B931522F483}"/>
                </c:ext>
              </c:extLst>
            </c:dLbl>
            <c:dLbl>
              <c:idx val="1"/>
              <c:layout>
                <c:manualLayout>
                  <c:x val="-1.5186063657706922E-2"/>
                  <c:y val="-2.8839636105861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04-4392-B746-1B931522F483}"/>
                </c:ext>
              </c:extLst>
            </c:dLbl>
            <c:dLbl>
              <c:idx val="2"/>
              <c:layout>
                <c:manualLayout>
                  <c:x val="2.2779095486560385E-2"/>
                  <c:y val="3.84528481411491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04-4392-B746-1B931522F483}"/>
                </c:ext>
              </c:extLst>
            </c:dLbl>
            <c:spPr>
              <a:noFill/>
              <a:ln>
                <a:noFill/>
              </a:ln>
              <a:effectLst/>
            </c:spPr>
            <c:txPr>
              <a:bodyPr rot="0" spcFirstLastPara="1" vertOverflow="ellipsis" vert="horz" wrap="none" lIns="0" tIns="0" rIns="0" bIns="0"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回答数!$C$7:$N$7</c:f>
              <c:numCache>
                <c:formatCode>0"件"</c:formatCode>
                <c:ptCount val="12"/>
                <c:pt idx="0">
                  <c:v>176</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1-4EAB-8600-6CFA695EE62F}"/>
            </c:ext>
          </c:extLst>
        </c:ser>
        <c:dLbls>
          <c:showLegendKey val="0"/>
          <c:showVal val="0"/>
          <c:showCatName val="0"/>
          <c:showSerName val="0"/>
          <c:showPercent val="0"/>
          <c:showBubbleSize val="0"/>
        </c:dLbls>
        <c:gapWidth val="219"/>
        <c:overlap val="-27"/>
        <c:axId val="562712719"/>
        <c:axId val="562692335"/>
      </c:barChart>
      <c:lineChart>
        <c:grouping val="standard"/>
        <c:varyColors val="0"/>
        <c:ser>
          <c:idx val="1"/>
          <c:order val="1"/>
          <c:tx>
            <c:strRef>
              <c:f>回答数!$B$8</c:f>
              <c:strCache>
                <c:ptCount val="1"/>
                <c:pt idx="0">
                  <c:v>累計</c:v>
                </c:pt>
              </c:strCache>
            </c:strRef>
          </c:tx>
          <c:spPr>
            <a:ln w="28575" cap="rnd">
              <a:solidFill>
                <a:schemeClr val="accent2">
                  <a:shade val="76000"/>
                </a:schemeClr>
              </a:solidFill>
              <a:round/>
            </a:ln>
            <a:effectLst/>
          </c:spPr>
          <c:marker>
            <c:symbol val="diamond"/>
            <c:size val="9"/>
            <c:spPr>
              <a:solidFill>
                <a:schemeClr val="accent2">
                  <a:shade val="76000"/>
                </a:schemeClr>
              </a:solidFill>
              <a:ln w="9525">
                <a:solidFill>
                  <a:schemeClr val="accent2">
                    <a:shade val="76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8278-46A4-B773-D581115A8B18}"/>
                </c:ext>
              </c:extLst>
            </c:dLbl>
            <c:dLbl>
              <c:idx val="1"/>
              <c:layout>
                <c:manualLayout>
                  <c:x val="-3.7534887340632275E-2"/>
                  <c:y val="-0.173422345116582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04-4392-B746-1B931522F483}"/>
                </c:ext>
              </c:extLst>
            </c:dLbl>
            <c:dLbl>
              <c:idx val="2"/>
              <c:layout>
                <c:manualLayout>
                  <c:x val="-3.7534887340632275E-2"/>
                  <c:y val="-0.144582709010721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04-4392-B746-1B931522F483}"/>
                </c:ext>
              </c:extLst>
            </c:dLbl>
            <c:spPr>
              <a:noFill/>
              <a:ln>
                <a:noFill/>
              </a:ln>
              <a:effectLst/>
            </c:spPr>
            <c:txPr>
              <a:bodyPr rot="0" spcFirstLastPara="1" vertOverflow="ellipsis" vert="horz" wrap="none" lIns="0" tIns="0" rIns="0" bIns="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回答数!$C$8:$N$8</c:f>
              <c:numCache>
                <c:formatCode>0"件"</c:formatCode>
                <c:ptCount val="12"/>
                <c:pt idx="0">
                  <c:v>176</c:v>
                </c:pt>
                <c:pt idx="1">
                  <c:v>176</c:v>
                </c:pt>
                <c:pt idx="2">
                  <c:v>176</c:v>
                </c:pt>
                <c:pt idx="3">
                  <c:v>176</c:v>
                </c:pt>
                <c:pt idx="4">
                  <c:v>176</c:v>
                </c:pt>
                <c:pt idx="5">
                  <c:v>176</c:v>
                </c:pt>
                <c:pt idx="6">
                  <c:v>176</c:v>
                </c:pt>
                <c:pt idx="7">
                  <c:v>176</c:v>
                </c:pt>
                <c:pt idx="8">
                  <c:v>176</c:v>
                </c:pt>
                <c:pt idx="9">
                  <c:v>176</c:v>
                </c:pt>
                <c:pt idx="10">
                  <c:v>176</c:v>
                </c:pt>
                <c:pt idx="11">
                  <c:v>176</c:v>
                </c:pt>
              </c:numCache>
            </c:numRef>
          </c:val>
          <c:smooth val="0"/>
          <c:extLst>
            <c:ext xmlns:c16="http://schemas.microsoft.com/office/drawing/2014/chart" uri="{C3380CC4-5D6E-409C-BE32-E72D297353CC}">
              <c16:uniqueId val="{00000001-3EE1-4EAB-8600-6CFA695EE62F}"/>
            </c:ext>
          </c:extLst>
        </c:ser>
        <c:dLbls>
          <c:showLegendKey val="0"/>
          <c:showVal val="0"/>
          <c:showCatName val="0"/>
          <c:showSerName val="0"/>
          <c:showPercent val="0"/>
          <c:showBubbleSize val="0"/>
        </c:dLbls>
        <c:marker val="1"/>
        <c:smooth val="0"/>
        <c:axId val="562712719"/>
        <c:axId val="562692335"/>
      </c:lineChart>
      <c:catAx>
        <c:axId val="56271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692335"/>
        <c:crosses val="autoZero"/>
        <c:auto val="1"/>
        <c:lblAlgn val="ctr"/>
        <c:lblOffset val="100"/>
        <c:noMultiLvlLbl val="0"/>
      </c:catAx>
      <c:valAx>
        <c:axId val="562692335"/>
        <c:scaling>
          <c:orientation val="minMax"/>
        </c:scaling>
        <c:delete val="0"/>
        <c:axPos val="l"/>
        <c:numFmt formatCode="0&quot;件&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712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'満足度(施設全体)'!$G$5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'満足度(施設全体)'!$H$5:$S$5</c:f>
              <c:numCache>
                <c:formatCode>0.00</c:formatCode>
                <c:ptCount val="12"/>
                <c:pt idx="0">
                  <c:v>4.25</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63C-42DD-91BF-A7011D7A5513}"/>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'満足度(施設全体)'!$AE$1</c:f>
          <c:strCache>
            <c:ptCount val="1"/>
            <c:pt idx="0">
              <c:v>満足度(施設全体)</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'満足度(施設全体)'!$A$2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'満足度(施設全体)'!$D$1</c:f>
              <c:strCache>
                <c:ptCount val="1"/>
                <c:pt idx="0">
                  <c:v>福井市</c:v>
                </c:pt>
              </c:strCache>
            </c:strRef>
          </c:cat>
          <c:val>
            <c:numRef>
              <c:f>'満足度(施設全体)'!$D$2</c:f>
              <c:numCache>
                <c:formatCode>0.0%</c:formatCode>
                <c:ptCount val="1"/>
                <c:pt idx="0">
                  <c:v>0.38068181818181818</c:v>
                </c:pt>
              </c:numCache>
            </c:numRef>
          </c:val>
          <c:extLst>
            <c:ext xmlns:c16="http://schemas.microsoft.com/office/drawing/2014/chart" uri="{C3380CC4-5D6E-409C-BE32-E72D297353CC}">
              <c16:uniqueId val="{00000000-F837-4734-A958-6122C2E7198D}"/>
            </c:ext>
          </c:extLst>
        </c:ser>
        <c:ser>
          <c:idx val="1"/>
          <c:order val="1"/>
          <c:tx>
            <c:strRef>
              <c:f>'満足度(施設全体)'!$A$3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'満足度(施設全体)'!$D$1</c:f>
              <c:strCache>
                <c:ptCount val="1"/>
                <c:pt idx="0">
                  <c:v>福井市</c:v>
                </c:pt>
              </c:strCache>
            </c:strRef>
          </c:cat>
          <c:val>
            <c:numRef>
              <c:f>'満足度(施設全体)'!$D$3</c:f>
              <c:numCache>
                <c:formatCode>0.0%</c:formatCode>
                <c:ptCount val="1"/>
                <c:pt idx="0">
                  <c:v>0.51704545454545459</c:v>
                </c:pt>
              </c:numCache>
            </c:numRef>
          </c:val>
          <c:extLst>
            <c:ext xmlns:c16="http://schemas.microsoft.com/office/drawing/2014/chart" uri="{C3380CC4-5D6E-409C-BE32-E72D297353CC}">
              <c16:uniqueId val="{00000001-F837-4734-A958-6122C2E7198D}"/>
            </c:ext>
          </c:extLst>
        </c:ser>
        <c:ser>
          <c:idx val="2"/>
          <c:order val="2"/>
          <c:tx>
            <c:strRef>
              <c:f>'満足度(施設全体)'!$A$4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'満足度(施設全体)'!$D$1</c:f>
              <c:strCache>
                <c:ptCount val="1"/>
                <c:pt idx="0">
                  <c:v>福井市</c:v>
                </c:pt>
              </c:strCache>
            </c:strRef>
          </c:cat>
          <c:val>
            <c:numRef>
              <c:f>'満足度(施設全体)'!$D$4</c:f>
              <c:numCache>
                <c:formatCode>0.0%</c:formatCode>
                <c:ptCount val="1"/>
                <c:pt idx="0">
                  <c:v>8.5227272727272721E-2</c:v>
                </c:pt>
              </c:numCache>
            </c:numRef>
          </c:val>
          <c:extLst>
            <c:ext xmlns:c16="http://schemas.microsoft.com/office/drawing/2014/chart" uri="{C3380CC4-5D6E-409C-BE32-E72D297353CC}">
              <c16:uniqueId val="{00000002-F837-4734-A958-6122C2E7198D}"/>
            </c:ext>
          </c:extLst>
        </c:ser>
        <c:ser>
          <c:idx val="3"/>
          <c:order val="3"/>
          <c:tx>
            <c:strRef>
              <c:f>'満足度(施設全体)'!$A$5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'満足度(施設全体)'!$D$1</c:f>
              <c:strCache>
                <c:ptCount val="1"/>
                <c:pt idx="0">
                  <c:v>福井市</c:v>
                </c:pt>
              </c:strCache>
            </c:strRef>
          </c:cat>
          <c:val>
            <c:numRef>
              <c:f>'満足度(施設全体)'!$D$5</c:f>
              <c:numCache>
                <c:formatCode>0.0%</c:formatCode>
                <c:ptCount val="1"/>
                <c:pt idx="0">
                  <c:v>1.7045454545454544E-2</c:v>
                </c:pt>
              </c:numCache>
            </c:numRef>
          </c:val>
          <c:extLst>
            <c:ext xmlns:c16="http://schemas.microsoft.com/office/drawing/2014/chart" uri="{C3380CC4-5D6E-409C-BE32-E72D297353CC}">
              <c16:uniqueId val="{00000003-F837-4734-A958-6122C2E7198D}"/>
            </c:ext>
          </c:extLst>
        </c:ser>
        <c:ser>
          <c:idx val="4"/>
          <c:order val="4"/>
          <c:tx>
            <c:strRef>
              <c:f>'満足度(施設全体)'!$A$6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'満足度(施設全体)'!$D$1</c:f>
              <c:strCache>
                <c:ptCount val="1"/>
                <c:pt idx="0">
                  <c:v>福井市</c:v>
                </c:pt>
              </c:strCache>
            </c:strRef>
          </c:cat>
          <c:val>
            <c:numRef>
              <c:f>'満足度(施設全体)'!$D$6</c:f>
              <c:numCache>
                <c:formatCode>0.0%</c:formatCode>
                <c:ptCount val="1"/>
                <c:pt idx="0">
                  <c:v>0</c:v>
                </c:pt>
              </c:numCache>
            </c:numRef>
          </c:val>
          <c:extLst>
            <c:ext xmlns:c16="http://schemas.microsoft.com/office/drawing/2014/chart" uri="{C3380CC4-5D6E-409C-BE32-E72D297353CC}">
              <c16:uniqueId val="{00000004-F837-4734-A958-6122C2E7198D}"/>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'満足度(施設全体)'!$AE$1</c:f>
          <c:strCache>
            <c:ptCount val="1"/>
            <c:pt idx="0">
              <c:v>満足度(施設全体)</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'満足度(施設全体)'!$A$2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'満足度(施設全体)'!$E$1</c:f>
              <c:strCache>
                <c:ptCount val="1"/>
                <c:pt idx="0">
                  <c:v>福井駅前 エリア</c:v>
                </c:pt>
              </c:strCache>
            </c:strRef>
          </c:cat>
          <c:val>
            <c:numRef>
              <c:f>'満足度(施設全体)'!$E$2</c:f>
              <c:numCache>
                <c:formatCode>0.0%</c:formatCode>
                <c:ptCount val="1"/>
                <c:pt idx="0">
                  <c:v>0.35</c:v>
                </c:pt>
              </c:numCache>
            </c:numRef>
          </c:val>
          <c:extLst>
            <c:ext xmlns:c16="http://schemas.microsoft.com/office/drawing/2014/chart" uri="{C3380CC4-5D6E-409C-BE32-E72D297353CC}">
              <c16:uniqueId val="{00000000-0768-4109-9ACF-9CE9F3D347ED}"/>
            </c:ext>
          </c:extLst>
        </c:ser>
        <c:ser>
          <c:idx val="1"/>
          <c:order val="1"/>
          <c:tx>
            <c:strRef>
              <c:f>'満足度(施設全体)'!$A$3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'満足度(施設全体)'!$E$1</c:f>
              <c:strCache>
                <c:ptCount val="1"/>
                <c:pt idx="0">
                  <c:v>福井駅前 エリア</c:v>
                </c:pt>
              </c:strCache>
            </c:strRef>
          </c:cat>
          <c:val>
            <c:numRef>
              <c:f>'満足度(施設全体)'!$E$3</c:f>
              <c:numCache>
                <c:formatCode>0.0%</c:formatCode>
                <c:ptCount val="1"/>
                <c:pt idx="0">
                  <c:v>0.55000000000000004</c:v>
                </c:pt>
              </c:numCache>
            </c:numRef>
          </c:val>
          <c:extLst>
            <c:ext xmlns:c16="http://schemas.microsoft.com/office/drawing/2014/chart" uri="{C3380CC4-5D6E-409C-BE32-E72D297353CC}">
              <c16:uniqueId val="{00000001-0768-4109-9ACF-9CE9F3D347ED}"/>
            </c:ext>
          </c:extLst>
        </c:ser>
        <c:ser>
          <c:idx val="2"/>
          <c:order val="2"/>
          <c:tx>
            <c:strRef>
              <c:f>'満足度(施設全体)'!$A$4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'満足度(施設全体)'!$E$1</c:f>
              <c:strCache>
                <c:ptCount val="1"/>
                <c:pt idx="0">
                  <c:v>福井駅前 エリア</c:v>
                </c:pt>
              </c:strCache>
            </c:strRef>
          </c:cat>
          <c:val>
            <c:numRef>
              <c:f>'満足度(施設全体)'!$E$4</c:f>
              <c:numCache>
                <c:formatCode>0.0%</c:formatCode>
                <c:ptCount val="1"/>
                <c:pt idx="0">
                  <c:v>0.1</c:v>
                </c:pt>
              </c:numCache>
            </c:numRef>
          </c:val>
          <c:extLst>
            <c:ext xmlns:c16="http://schemas.microsoft.com/office/drawing/2014/chart" uri="{C3380CC4-5D6E-409C-BE32-E72D297353CC}">
              <c16:uniqueId val="{00000002-0768-4109-9ACF-9CE9F3D347ED}"/>
            </c:ext>
          </c:extLst>
        </c:ser>
        <c:ser>
          <c:idx val="3"/>
          <c:order val="3"/>
          <c:tx>
            <c:strRef>
              <c:f>'満足度(施設全体)'!$A$5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'満足度(施設全体)'!$E$1</c:f>
              <c:strCache>
                <c:ptCount val="1"/>
                <c:pt idx="0">
                  <c:v>福井駅前 エリア</c:v>
                </c:pt>
              </c:strCache>
            </c:strRef>
          </c:cat>
          <c:val>
            <c:numRef>
              <c:f>'満足度(施設全体)'!$E$5</c:f>
              <c:numCache>
                <c:formatCode>0.0%</c:formatCode>
                <c:ptCount val="1"/>
                <c:pt idx="0">
                  <c:v>0</c:v>
                </c:pt>
              </c:numCache>
            </c:numRef>
          </c:val>
          <c:extLst>
            <c:ext xmlns:c16="http://schemas.microsoft.com/office/drawing/2014/chart" uri="{C3380CC4-5D6E-409C-BE32-E72D297353CC}">
              <c16:uniqueId val="{00000003-0768-4109-9ACF-9CE9F3D347ED}"/>
            </c:ext>
          </c:extLst>
        </c:ser>
        <c:ser>
          <c:idx val="4"/>
          <c:order val="4"/>
          <c:tx>
            <c:strRef>
              <c:f>'満足度(施設全体)'!$A$6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'満足度(施設全体)'!$E$1</c:f>
              <c:strCache>
                <c:ptCount val="1"/>
                <c:pt idx="0">
                  <c:v>福井駅前 エリア</c:v>
                </c:pt>
              </c:strCache>
            </c:strRef>
          </c:cat>
          <c:val>
            <c:numRef>
              <c:f>'満足度(施設全体)'!$E$6</c:f>
              <c:numCache>
                <c:formatCode>0.0%</c:formatCode>
                <c:ptCount val="1"/>
                <c:pt idx="0">
                  <c:v>0</c:v>
                </c:pt>
              </c:numCache>
            </c:numRef>
          </c:val>
          <c:extLst>
            <c:ext xmlns:c16="http://schemas.microsoft.com/office/drawing/2014/chart" uri="{C3380CC4-5D6E-409C-BE32-E72D297353CC}">
              <c16:uniqueId val="{00000004-0768-4109-9ACF-9CE9F3D347ED}"/>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'満足度(施設全体)'!$D$1</c:f>
              <c:strCache>
                <c:ptCount val="1"/>
                <c:pt idx="0">
                  <c:v>福井市</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C6ED-4F5B-84D7-B282EDCC9E19}"/>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C6ED-4F5B-84D7-B282EDCC9E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6ED-4F5B-84D7-B282EDCC9E1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C6ED-4F5B-84D7-B282EDCC9E19}"/>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C6ED-4F5B-84D7-B282EDCC9E19}"/>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ED-4F5B-84D7-B282EDCC9E19}"/>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ED-4F5B-84D7-B282EDCC9E19}"/>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ED-4F5B-84D7-B282EDCC9E1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'満足度(施設全体)'!$A$2:$A$6</c:f>
              <c:strCache>
                <c:ptCount val="5"/>
                <c:pt idx="0">
                  <c:v>とても満足</c:v>
                </c:pt>
                <c:pt idx="1">
                  <c:v>満足</c:v>
                </c:pt>
                <c:pt idx="2">
                  <c:v>どちらでもない</c:v>
                </c:pt>
                <c:pt idx="3">
                  <c:v>不満</c:v>
                </c:pt>
                <c:pt idx="4">
                  <c:v>とても不満</c:v>
                </c:pt>
              </c:strCache>
            </c:strRef>
          </c:cat>
          <c:val>
            <c:numRef>
              <c:f>'満足度(施設全体)'!$D$2:$D$6</c:f>
              <c:numCache>
                <c:formatCode>0.0%</c:formatCode>
                <c:ptCount val="5"/>
                <c:pt idx="0">
                  <c:v>0.38068181818181818</c:v>
                </c:pt>
                <c:pt idx="1">
                  <c:v>0.51704545454545459</c:v>
                </c:pt>
                <c:pt idx="2">
                  <c:v>8.5227272727272721E-2</c:v>
                </c:pt>
                <c:pt idx="3">
                  <c:v>1.7045454545454544E-2</c:v>
                </c:pt>
                <c:pt idx="4">
                  <c:v>0</c:v>
                </c:pt>
              </c:numCache>
            </c:numRef>
          </c:val>
          <c:extLst>
            <c:ext xmlns:c16="http://schemas.microsoft.com/office/drawing/2014/chart" uri="{C3380CC4-5D6E-409C-BE32-E72D297353CC}">
              <c16:uniqueId val="{0000000A-C6ED-4F5B-84D7-B282EDCC9E19}"/>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8215238924879"/>
          <c:h val="5.71817154923341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'満足度(施設全体)'!$E$1</c:f>
              <c:strCache>
                <c:ptCount val="1"/>
                <c:pt idx="0">
                  <c:v>福井駅前 エリア</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CAB1-4DA7-875C-53919F4A0919}"/>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CAB1-4DA7-875C-53919F4A09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B1-4DA7-875C-53919F4A091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CAB1-4DA7-875C-53919F4A0919}"/>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CAB1-4DA7-875C-53919F4A0919}"/>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B1-4DA7-875C-53919F4A0919}"/>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B1-4DA7-875C-53919F4A0919}"/>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B1-4DA7-875C-53919F4A091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'満足度(施設全体)'!$A$2:$A$6</c:f>
              <c:strCache>
                <c:ptCount val="5"/>
                <c:pt idx="0">
                  <c:v>とても満足</c:v>
                </c:pt>
                <c:pt idx="1">
                  <c:v>満足</c:v>
                </c:pt>
                <c:pt idx="2">
                  <c:v>どちらでもない</c:v>
                </c:pt>
                <c:pt idx="3">
                  <c:v>不満</c:v>
                </c:pt>
                <c:pt idx="4">
                  <c:v>とても不満</c:v>
                </c:pt>
              </c:strCache>
            </c:strRef>
          </c:cat>
          <c:val>
            <c:numRef>
              <c:f>'満足度(施設全体)'!$E$2:$E$6</c:f>
              <c:numCache>
                <c:formatCode>0.0%</c:formatCode>
                <c:ptCount val="5"/>
                <c:pt idx="0">
                  <c:v>0.35</c:v>
                </c:pt>
                <c:pt idx="1">
                  <c:v>0.55000000000000004</c:v>
                </c:pt>
                <c:pt idx="2">
                  <c:v>0.1</c:v>
                </c:pt>
                <c:pt idx="3">
                  <c:v>0</c:v>
                </c:pt>
                <c:pt idx="4">
                  <c:v>0</c:v>
                </c:pt>
              </c:numCache>
            </c:numRef>
          </c:val>
          <c:extLst>
            <c:ext xmlns:c16="http://schemas.microsoft.com/office/drawing/2014/chart" uri="{C3380CC4-5D6E-409C-BE32-E72D297353CC}">
              <c16:uniqueId val="{0000000A-CAB1-4DA7-875C-53919F4A0919}"/>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総合満足度!$AA$1</c:f>
          <c:strCache>
            <c:ptCount val="1"/>
            <c:pt idx="0">
              <c:v>総合満足度スコア（推移）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総合満足度!$G$2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総合満足度!$H$2:$S$2</c:f>
              <c:numCache>
                <c:formatCode>0.00</c:formatCode>
                <c:ptCount val="12"/>
                <c:pt idx="0">
                  <c:v>4.2612757731958766</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E99-419D-90C6-0EBD5D99E778}"/>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総合満足度!$AA$1</c:f>
          <c:strCache>
            <c:ptCount val="1"/>
            <c:pt idx="0">
              <c:v>総合満足度スコア（推移）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総合満足度!$G$3</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総合満足度!$H$3:$S$3</c:f>
              <c:numCache>
                <c:formatCode>0.00</c:formatCode>
                <c:ptCount val="12"/>
                <c:pt idx="0">
                  <c:v>4.2953020134228188</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1A1-4FC3-8E91-C2FD924A49A8}"/>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総合満足度!$AE$1</c:f>
          <c:strCache>
            <c:ptCount val="1"/>
            <c:pt idx="0">
              <c:v>総合満足度</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総合満足度!$A$2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総合満足度!$B$1:$E$1</c:f>
              <c:strCache>
                <c:ptCount val="4"/>
                <c:pt idx="0">
                  <c:v>福井県</c:v>
                </c:pt>
                <c:pt idx="1">
                  <c:v>福井市・永平寺町</c:v>
                </c:pt>
                <c:pt idx="2">
                  <c:v>福井市</c:v>
                </c:pt>
                <c:pt idx="3">
                  <c:v>福井駅前 エリア</c:v>
                </c:pt>
              </c:strCache>
            </c:strRef>
          </c:cat>
          <c:val>
            <c:numRef>
              <c:f>総合満足度!$B$2:$E$2</c:f>
              <c:numCache>
                <c:formatCode>0.0%</c:formatCode>
                <c:ptCount val="4"/>
                <c:pt idx="0">
                  <c:v>0.38949742268041238</c:v>
                </c:pt>
                <c:pt idx="1">
                  <c:v>0.42953020134228187</c:v>
                </c:pt>
                <c:pt idx="2">
                  <c:v>0.41477272727272729</c:v>
                </c:pt>
                <c:pt idx="3">
                  <c:v>0.39166666666666666</c:v>
                </c:pt>
              </c:numCache>
            </c:numRef>
          </c:val>
          <c:extLst>
            <c:ext xmlns:c16="http://schemas.microsoft.com/office/drawing/2014/chart" uri="{C3380CC4-5D6E-409C-BE32-E72D297353CC}">
              <c16:uniqueId val="{00000000-CF86-4CDC-B112-3D676C10CEC1}"/>
            </c:ext>
          </c:extLst>
        </c:ser>
        <c:ser>
          <c:idx val="1"/>
          <c:order val="1"/>
          <c:tx>
            <c:strRef>
              <c:f>総合満足度!$A$3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総合満足度!$B$1:$E$1</c:f>
              <c:strCache>
                <c:ptCount val="4"/>
                <c:pt idx="0">
                  <c:v>福井県</c:v>
                </c:pt>
                <c:pt idx="1">
                  <c:v>福井市・永平寺町</c:v>
                </c:pt>
                <c:pt idx="2">
                  <c:v>福井市</c:v>
                </c:pt>
                <c:pt idx="3">
                  <c:v>福井駅前 エリア</c:v>
                </c:pt>
              </c:strCache>
            </c:strRef>
          </c:cat>
          <c:val>
            <c:numRef>
              <c:f>総合満足度!$B$3:$E$3</c:f>
              <c:numCache>
                <c:formatCode>0.0%</c:formatCode>
                <c:ptCount val="4"/>
                <c:pt idx="0">
                  <c:v>0.5</c:v>
                </c:pt>
                <c:pt idx="1">
                  <c:v>0.45805369127516776</c:v>
                </c:pt>
                <c:pt idx="2">
                  <c:v>0.48295454545454547</c:v>
                </c:pt>
                <c:pt idx="3">
                  <c:v>0.49166666666666664</c:v>
                </c:pt>
              </c:numCache>
            </c:numRef>
          </c:val>
          <c:extLst>
            <c:ext xmlns:c16="http://schemas.microsoft.com/office/drawing/2014/chart" uri="{C3380CC4-5D6E-409C-BE32-E72D297353CC}">
              <c16:uniqueId val="{00000001-CF86-4CDC-B112-3D676C10CEC1}"/>
            </c:ext>
          </c:extLst>
        </c:ser>
        <c:ser>
          <c:idx val="2"/>
          <c:order val="2"/>
          <c:tx>
            <c:strRef>
              <c:f>総合満足度!$A$4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総合満足度!$B$1:$E$1</c:f>
              <c:strCache>
                <c:ptCount val="4"/>
                <c:pt idx="0">
                  <c:v>福井県</c:v>
                </c:pt>
                <c:pt idx="1">
                  <c:v>福井市・永平寺町</c:v>
                </c:pt>
                <c:pt idx="2">
                  <c:v>福井市</c:v>
                </c:pt>
                <c:pt idx="3">
                  <c:v>福井駅前 エリア</c:v>
                </c:pt>
              </c:strCache>
            </c:strRef>
          </c:cat>
          <c:val>
            <c:numRef>
              <c:f>総合満足度!$B$4:$E$4</c:f>
              <c:numCache>
                <c:formatCode>0.0%</c:formatCode>
                <c:ptCount val="4"/>
                <c:pt idx="0">
                  <c:v>9.6005154639175264E-2</c:v>
                </c:pt>
                <c:pt idx="1">
                  <c:v>9.2281879194630878E-2</c:v>
                </c:pt>
                <c:pt idx="2">
                  <c:v>8.8068181818181823E-2</c:v>
                </c:pt>
                <c:pt idx="3">
                  <c:v>0.11666666666666667</c:v>
                </c:pt>
              </c:numCache>
            </c:numRef>
          </c:val>
          <c:extLst>
            <c:ext xmlns:c16="http://schemas.microsoft.com/office/drawing/2014/chart" uri="{C3380CC4-5D6E-409C-BE32-E72D297353CC}">
              <c16:uniqueId val="{00000002-CF86-4CDC-B112-3D676C10CEC1}"/>
            </c:ext>
          </c:extLst>
        </c:ser>
        <c:ser>
          <c:idx val="3"/>
          <c:order val="3"/>
          <c:tx>
            <c:strRef>
              <c:f>総合満足度!$A$5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総合満足度!$B$1:$E$1</c:f>
              <c:strCache>
                <c:ptCount val="4"/>
                <c:pt idx="0">
                  <c:v>福井県</c:v>
                </c:pt>
                <c:pt idx="1">
                  <c:v>福井市・永平寺町</c:v>
                </c:pt>
                <c:pt idx="2">
                  <c:v>福井市</c:v>
                </c:pt>
                <c:pt idx="3">
                  <c:v>福井駅前 エリア</c:v>
                </c:pt>
              </c:strCache>
            </c:strRef>
          </c:cat>
          <c:val>
            <c:numRef>
              <c:f>総合満足度!$B$5:$E$5</c:f>
              <c:numCache>
                <c:formatCode>0.0%</c:formatCode>
                <c:ptCount val="4"/>
                <c:pt idx="0">
                  <c:v>1.1275773195876288E-2</c:v>
                </c:pt>
                <c:pt idx="1">
                  <c:v>1.8456375838926176E-2</c:v>
                </c:pt>
                <c:pt idx="2">
                  <c:v>1.4204545454545454E-2</c:v>
                </c:pt>
                <c:pt idx="3">
                  <c:v>0</c:v>
                </c:pt>
              </c:numCache>
            </c:numRef>
          </c:val>
          <c:extLst>
            <c:ext xmlns:c16="http://schemas.microsoft.com/office/drawing/2014/chart" uri="{C3380CC4-5D6E-409C-BE32-E72D297353CC}">
              <c16:uniqueId val="{00000003-CF86-4CDC-B112-3D676C10CEC1}"/>
            </c:ext>
          </c:extLst>
        </c:ser>
        <c:ser>
          <c:idx val="4"/>
          <c:order val="4"/>
          <c:tx>
            <c:strRef>
              <c:f>総合満足度!$A$6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総合満足度!$B$1:$E$1</c:f>
              <c:strCache>
                <c:ptCount val="4"/>
                <c:pt idx="0">
                  <c:v>福井県</c:v>
                </c:pt>
                <c:pt idx="1">
                  <c:v>福井市・永平寺町</c:v>
                </c:pt>
                <c:pt idx="2">
                  <c:v>福井市</c:v>
                </c:pt>
                <c:pt idx="3">
                  <c:v>福井駅前 エリア</c:v>
                </c:pt>
              </c:strCache>
            </c:strRef>
          </c:cat>
          <c:val>
            <c:numRef>
              <c:f>総合満足度!$B$6:$E$6</c:f>
              <c:numCache>
                <c:formatCode>0.0%</c:formatCode>
                <c:ptCount val="4"/>
                <c:pt idx="0">
                  <c:v>3.2216494845360823E-3</c:v>
                </c:pt>
                <c:pt idx="1">
                  <c:v>1.6778523489932886E-3</c:v>
                </c:pt>
                <c:pt idx="2">
                  <c:v>0</c:v>
                </c:pt>
                <c:pt idx="3">
                  <c:v>0</c:v>
                </c:pt>
              </c:numCache>
            </c:numRef>
          </c:val>
          <c:extLst>
            <c:ext xmlns:c16="http://schemas.microsoft.com/office/drawing/2014/chart" uri="{C3380CC4-5D6E-409C-BE32-E72D297353CC}">
              <c16:uniqueId val="{00000004-CF86-4CDC-B112-3D676C10CEC1}"/>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総合満足度!$AE$1</c:f>
          <c:strCache>
            <c:ptCount val="1"/>
            <c:pt idx="0">
              <c:v>総合満足度</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総合満足度!$A$2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c:f>
              <c:strCache>
                <c:ptCount val="1"/>
                <c:pt idx="0">
                  <c:v>福井県</c:v>
                </c:pt>
              </c:strCache>
            </c:strRef>
          </c:cat>
          <c:val>
            <c:numRef>
              <c:f>総合満足度!$B$2</c:f>
              <c:numCache>
                <c:formatCode>0.0%</c:formatCode>
                <c:ptCount val="1"/>
                <c:pt idx="0">
                  <c:v>0.38949742268041238</c:v>
                </c:pt>
              </c:numCache>
            </c:numRef>
          </c:val>
          <c:extLst>
            <c:ext xmlns:c16="http://schemas.microsoft.com/office/drawing/2014/chart" uri="{C3380CC4-5D6E-409C-BE32-E72D297353CC}">
              <c16:uniqueId val="{00000000-7DF9-4FC1-A022-830B2D631139}"/>
            </c:ext>
          </c:extLst>
        </c:ser>
        <c:ser>
          <c:idx val="1"/>
          <c:order val="1"/>
          <c:tx>
            <c:strRef>
              <c:f>総合満足度!$A$3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c:f>
              <c:strCache>
                <c:ptCount val="1"/>
                <c:pt idx="0">
                  <c:v>福井県</c:v>
                </c:pt>
              </c:strCache>
            </c:strRef>
          </c:cat>
          <c:val>
            <c:numRef>
              <c:f>総合満足度!$B$3</c:f>
              <c:numCache>
                <c:formatCode>0.0%</c:formatCode>
                <c:ptCount val="1"/>
                <c:pt idx="0">
                  <c:v>0.5</c:v>
                </c:pt>
              </c:numCache>
            </c:numRef>
          </c:val>
          <c:extLst>
            <c:ext xmlns:c16="http://schemas.microsoft.com/office/drawing/2014/chart" uri="{C3380CC4-5D6E-409C-BE32-E72D297353CC}">
              <c16:uniqueId val="{00000001-7DF9-4FC1-A022-830B2D631139}"/>
            </c:ext>
          </c:extLst>
        </c:ser>
        <c:ser>
          <c:idx val="2"/>
          <c:order val="2"/>
          <c:tx>
            <c:strRef>
              <c:f>総合満足度!$A$4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c:f>
              <c:strCache>
                <c:ptCount val="1"/>
                <c:pt idx="0">
                  <c:v>福井県</c:v>
                </c:pt>
              </c:strCache>
            </c:strRef>
          </c:cat>
          <c:val>
            <c:numRef>
              <c:f>総合満足度!$B$4</c:f>
              <c:numCache>
                <c:formatCode>0.0%</c:formatCode>
                <c:ptCount val="1"/>
                <c:pt idx="0">
                  <c:v>9.6005154639175264E-2</c:v>
                </c:pt>
              </c:numCache>
            </c:numRef>
          </c:val>
          <c:extLst>
            <c:ext xmlns:c16="http://schemas.microsoft.com/office/drawing/2014/chart" uri="{C3380CC4-5D6E-409C-BE32-E72D297353CC}">
              <c16:uniqueId val="{00000002-7DF9-4FC1-A022-830B2D631139}"/>
            </c:ext>
          </c:extLst>
        </c:ser>
        <c:ser>
          <c:idx val="3"/>
          <c:order val="3"/>
          <c:tx>
            <c:strRef>
              <c:f>総合満足度!$A$5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c:f>
              <c:strCache>
                <c:ptCount val="1"/>
                <c:pt idx="0">
                  <c:v>福井県</c:v>
                </c:pt>
              </c:strCache>
            </c:strRef>
          </c:cat>
          <c:val>
            <c:numRef>
              <c:f>総合満足度!$B$5</c:f>
              <c:numCache>
                <c:formatCode>0.0%</c:formatCode>
                <c:ptCount val="1"/>
                <c:pt idx="0">
                  <c:v>1.1275773195876288E-2</c:v>
                </c:pt>
              </c:numCache>
            </c:numRef>
          </c:val>
          <c:extLst>
            <c:ext xmlns:c16="http://schemas.microsoft.com/office/drawing/2014/chart" uri="{C3380CC4-5D6E-409C-BE32-E72D297353CC}">
              <c16:uniqueId val="{00000003-7DF9-4FC1-A022-830B2D631139}"/>
            </c:ext>
          </c:extLst>
        </c:ser>
        <c:ser>
          <c:idx val="4"/>
          <c:order val="4"/>
          <c:tx>
            <c:strRef>
              <c:f>総合満足度!$A$6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総合満足度!$B$1</c:f>
              <c:strCache>
                <c:ptCount val="1"/>
                <c:pt idx="0">
                  <c:v>福井県</c:v>
                </c:pt>
              </c:strCache>
            </c:strRef>
          </c:cat>
          <c:val>
            <c:numRef>
              <c:f>総合満足度!$B$6</c:f>
              <c:numCache>
                <c:formatCode>0.0%</c:formatCode>
                <c:ptCount val="1"/>
                <c:pt idx="0">
                  <c:v>3.2216494845360823E-3</c:v>
                </c:pt>
              </c:numCache>
            </c:numRef>
          </c:val>
          <c:extLst>
            <c:ext xmlns:c16="http://schemas.microsoft.com/office/drawing/2014/chart" uri="{C3380CC4-5D6E-409C-BE32-E72D297353CC}">
              <c16:uniqueId val="{00000004-7DF9-4FC1-A022-830B2D63113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総合満足度!$AE$1</c:f>
          <c:strCache>
            <c:ptCount val="1"/>
            <c:pt idx="0">
              <c:v>総合満足度</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総合満足度!$A$2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総合満足度!$C$1</c:f>
              <c:strCache>
                <c:ptCount val="1"/>
                <c:pt idx="0">
                  <c:v>福井市・永平寺町</c:v>
                </c:pt>
              </c:strCache>
            </c:strRef>
          </c:cat>
          <c:val>
            <c:numRef>
              <c:f>総合満足度!$C$2</c:f>
              <c:numCache>
                <c:formatCode>0.0%</c:formatCode>
                <c:ptCount val="1"/>
                <c:pt idx="0">
                  <c:v>0.42953020134228187</c:v>
                </c:pt>
              </c:numCache>
            </c:numRef>
          </c:val>
          <c:extLst>
            <c:ext xmlns:c16="http://schemas.microsoft.com/office/drawing/2014/chart" uri="{C3380CC4-5D6E-409C-BE32-E72D297353CC}">
              <c16:uniqueId val="{00000000-6961-4D87-BF55-A02FA4B04E69}"/>
            </c:ext>
          </c:extLst>
        </c:ser>
        <c:ser>
          <c:idx val="1"/>
          <c:order val="1"/>
          <c:tx>
            <c:strRef>
              <c:f>総合満足度!$A$3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総合満足度!$C$1</c:f>
              <c:strCache>
                <c:ptCount val="1"/>
                <c:pt idx="0">
                  <c:v>福井市・永平寺町</c:v>
                </c:pt>
              </c:strCache>
            </c:strRef>
          </c:cat>
          <c:val>
            <c:numRef>
              <c:f>総合満足度!$C$3</c:f>
              <c:numCache>
                <c:formatCode>0.0%</c:formatCode>
                <c:ptCount val="1"/>
                <c:pt idx="0">
                  <c:v>0.45805369127516776</c:v>
                </c:pt>
              </c:numCache>
            </c:numRef>
          </c:val>
          <c:extLst>
            <c:ext xmlns:c16="http://schemas.microsoft.com/office/drawing/2014/chart" uri="{C3380CC4-5D6E-409C-BE32-E72D297353CC}">
              <c16:uniqueId val="{00000001-6961-4D87-BF55-A02FA4B04E69}"/>
            </c:ext>
          </c:extLst>
        </c:ser>
        <c:ser>
          <c:idx val="2"/>
          <c:order val="2"/>
          <c:tx>
            <c:strRef>
              <c:f>総合満足度!$A$4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総合満足度!$C$1</c:f>
              <c:strCache>
                <c:ptCount val="1"/>
                <c:pt idx="0">
                  <c:v>福井市・永平寺町</c:v>
                </c:pt>
              </c:strCache>
            </c:strRef>
          </c:cat>
          <c:val>
            <c:numRef>
              <c:f>総合満足度!$C$4</c:f>
              <c:numCache>
                <c:formatCode>0.0%</c:formatCode>
                <c:ptCount val="1"/>
                <c:pt idx="0">
                  <c:v>9.2281879194630878E-2</c:v>
                </c:pt>
              </c:numCache>
            </c:numRef>
          </c:val>
          <c:extLst>
            <c:ext xmlns:c16="http://schemas.microsoft.com/office/drawing/2014/chart" uri="{C3380CC4-5D6E-409C-BE32-E72D297353CC}">
              <c16:uniqueId val="{00000002-6961-4D87-BF55-A02FA4B04E69}"/>
            </c:ext>
          </c:extLst>
        </c:ser>
        <c:ser>
          <c:idx val="3"/>
          <c:order val="3"/>
          <c:tx>
            <c:strRef>
              <c:f>総合満足度!$A$5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総合満足度!$C$1</c:f>
              <c:strCache>
                <c:ptCount val="1"/>
                <c:pt idx="0">
                  <c:v>福井市・永平寺町</c:v>
                </c:pt>
              </c:strCache>
            </c:strRef>
          </c:cat>
          <c:val>
            <c:numRef>
              <c:f>総合満足度!$C$5</c:f>
              <c:numCache>
                <c:formatCode>0.0%</c:formatCode>
                <c:ptCount val="1"/>
                <c:pt idx="0">
                  <c:v>1.8456375838926176E-2</c:v>
                </c:pt>
              </c:numCache>
            </c:numRef>
          </c:val>
          <c:extLst>
            <c:ext xmlns:c16="http://schemas.microsoft.com/office/drawing/2014/chart" uri="{C3380CC4-5D6E-409C-BE32-E72D297353CC}">
              <c16:uniqueId val="{00000003-6961-4D87-BF55-A02FA4B04E69}"/>
            </c:ext>
          </c:extLst>
        </c:ser>
        <c:ser>
          <c:idx val="4"/>
          <c:order val="4"/>
          <c:tx>
            <c:strRef>
              <c:f>総合満足度!$A$6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総合満足度!$C$1</c:f>
              <c:strCache>
                <c:ptCount val="1"/>
                <c:pt idx="0">
                  <c:v>福井市・永平寺町</c:v>
                </c:pt>
              </c:strCache>
            </c:strRef>
          </c:cat>
          <c:val>
            <c:numRef>
              <c:f>総合満足度!$C$6</c:f>
              <c:numCache>
                <c:formatCode>0.0%</c:formatCode>
                <c:ptCount val="1"/>
                <c:pt idx="0">
                  <c:v>1.6778523489932886E-3</c:v>
                </c:pt>
              </c:numCache>
            </c:numRef>
          </c:val>
          <c:extLst>
            <c:ext xmlns:c16="http://schemas.microsoft.com/office/drawing/2014/chart" uri="{C3380CC4-5D6E-409C-BE32-E72D297353CC}">
              <c16:uniqueId val="{00000004-6961-4D87-BF55-A02FA4B04E6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回答数!$A$9</c:f>
          <c:strCache>
            <c:ptCount val="1"/>
            <c:pt idx="0">
              <c:v>福井駅前 エリア</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col"/>
        <c:grouping val="clustered"/>
        <c:varyColors val="0"/>
        <c:ser>
          <c:idx val="0"/>
          <c:order val="0"/>
          <c:tx>
            <c:strRef>
              <c:f>回答数!$B$9</c:f>
              <c:strCache>
                <c:ptCount val="1"/>
                <c:pt idx="0">
                  <c:v>単月</c:v>
                </c:pt>
              </c:strCache>
            </c:strRef>
          </c:tx>
          <c:spPr>
            <a:solidFill>
              <a:schemeClr val="accent2">
                <a:tint val="77000"/>
              </a:schemeClr>
            </a:solidFill>
            <a:ln>
              <a:noFill/>
            </a:ln>
            <a:effectLst/>
          </c:spPr>
          <c:invertIfNegative val="0"/>
          <c:dLbls>
            <c:dLbl>
              <c:idx val="1"/>
              <c:layout>
                <c:manualLayout>
                  <c:x val="-3.1644115624708161E-2"/>
                  <c:y val="9.5970341386151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06-4EF6-93B7-003A6F47D7F4}"/>
                </c:ext>
              </c:extLst>
            </c:dLbl>
            <c:dLbl>
              <c:idx val="2"/>
              <c:layout>
                <c:manualLayout>
                  <c:x val="3.1644115624708161E-2"/>
                  <c:y val="3.358961948515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06-4EF6-93B7-003A6F47D7F4}"/>
                </c:ext>
              </c:extLst>
            </c:dLbl>
            <c:dLbl>
              <c:idx val="3"/>
              <c:layout>
                <c:manualLayout>
                  <c:x val="1.0126116999906567E-2"/>
                  <c:y val="2.8791102415845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06-4EF6-93B7-003A6F47D7F4}"/>
                </c:ext>
              </c:extLst>
            </c:dLbl>
            <c:spPr>
              <a:noFill/>
              <a:ln>
                <a:noFill/>
              </a:ln>
              <a:effectLst/>
            </c:spPr>
            <c:txPr>
              <a:bodyPr rot="0" spcFirstLastPara="1" vertOverflow="ellipsis" vert="horz" wrap="none" lIns="0" tIns="0" rIns="0" bIns="0"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回答数!$C$9:$N$9</c:f>
              <c:numCache>
                <c:formatCode>0"件"</c:formatCode>
                <c:ptCount val="12"/>
                <c:pt idx="0">
                  <c:v>60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E37-4276-9F9E-735CFBBE2D2A}"/>
            </c:ext>
          </c:extLst>
        </c:ser>
        <c:dLbls>
          <c:showLegendKey val="0"/>
          <c:showVal val="0"/>
          <c:showCatName val="0"/>
          <c:showSerName val="0"/>
          <c:showPercent val="0"/>
          <c:showBubbleSize val="0"/>
        </c:dLbls>
        <c:gapWidth val="219"/>
        <c:overlap val="-27"/>
        <c:axId val="562712719"/>
        <c:axId val="562692335"/>
      </c:barChart>
      <c:lineChart>
        <c:grouping val="standard"/>
        <c:varyColors val="0"/>
        <c:ser>
          <c:idx val="1"/>
          <c:order val="1"/>
          <c:tx>
            <c:strRef>
              <c:f>回答数!$B$10</c:f>
              <c:strCache>
                <c:ptCount val="1"/>
                <c:pt idx="0">
                  <c:v>累計</c:v>
                </c:pt>
              </c:strCache>
            </c:strRef>
          </c:tx>
          <c:spPr>
            <a:ln w="28575" cap="rnd">
              <a:solidFill>
                <a:schemeClr val="accent2">
                  <a:shade val="76000"/>
                </a:schemeClr>
              </a:solidFill>
              <a:round/>
            </a:ln>
            <a:effectLst/>
          </c:spPr>
          <c:marker>
            <c:symbol val="diamond"/>
            <c:size val="9"/>
            <c:spPr>
              <a:solidFill>
                <a:schemeClr val="accent2">
                  <a:shade val="76000"/>
                </a:schemeClr>
              </a:solidFill>
              <a:ln w="9525">
                <a:solidFill>
                  <a:schemeClr val="accent2">
                    <a:shade val="76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2-8E37-4276-9F9E-735CFBBE2D2A}"/>
                </c:ext>
              </c:extLst>
            </c:dLbl>
            <c:dLbl>
              <c:idx val="1"/>
              <c:layout>
                <c:manualLayout>
                  <c:x val="-3.3220042416071585E-2"/>
                  <c:y val="-0.14433939344477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6-4EF6-93B7-003A6F47D7F4}"/>
                </c:ext>
              </c:extLst>
            </c:dLbl>
            <c:dLbl>
              <c:idx val="2"/>
              <c:layout>
                <c:manualLayout>
                  <c:x val="-3.3220042416071585E-2"/>
                  <c:y val="-0.11554829102892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6-4EF6-93B7-003A6F47D7F4}"/>
                </c:ext>
              </c:extLst>
            </c:dLbl>
            <c:spPr>
              <a:noFill/>
              <a:ln>
                <a:noFill/>
              </a:ln>
              <a:effectLst/>
            </c:spPr>
            <c:txPr>
              <a:bodyPr rot="0" spcFirstLastPara="1" vertOverflow="ellipsis" vert="horz" wrap="none" lIns="0" tIns="0" rIns="0" bIns="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回答数!$C$2:$N$2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回答数!$C$10:$N$10</c:f>
              <c:numCache>
                <c:formatCode>0"件"</c:formatCode>
                <c:ptCount val="12"/>
                <c:pt idx="0">
                  <c:v>60</c:v>
                </c:pt>
                <c:pt idx="1">
                  <c:v>60</c:v>
                </c:pt>
                <c:pt idx="2">
                  <c:v>60</c:v>
                </c:pt>
                <c:pt idx="3">
                  <c:v>60</c:v>
                </c:pt>
                <c:pt idx="4">
                  <c:v>60</c:v>
                </c:pt>
                <c:pt idx="5">
                  <c:v>60</c:v>
                </c:pt>
                <c:pt idx="6">
                  <c:v>60</c:v>
                </c:pt>
                <c:pt idx="7">
                  <c:v>60</c:v>
                </c:pt>
                <c:pt idx="8">
                  <c:v>60</c:v>
                </c:pt>
                <c:pt idx="9">
                  <c:v>60</c:v>
                </c:pt>
                <c:pt idx="10">
                  <c:v>60</c:v>
                </c:pt>
                <c:pt idx="11">
                  <c:v>60</c:v>
                </c:pt>
              </c:numCache>
            </c:numRef>
          </c:val>
          <c:smooth val="0"/>
          <c:extLst>
            <c:ext xmlns:c16="http://schemas.microsoft.com/office/drawing/2014/chart" uri="{C3380CC4-5D6E-409C-BE32-E72D297353CC}">
              <c16:uniqueId val="{00000001-8E37-4276-9F9E-735CFBBE2D2A}"/>
            </c:ext>
          </c:extLst>
        </c:ser>
        <c:dLbls>
          <c:showLegendKey val="0"/>
          <c:showVal val="0"/>
          <c:showCatName val="0"/>
          <c:showSerName val="0"/>
          <c:showPercent val="0"/>
          <c:showBubbleSize val="0"/>
        </c:dLbls>
        <c:marker val="1"/>
        <c:smooth val="0"/>
        <c:axId val="562712719"/>
        <c:axId val="562692335"/>
      </c:lineChart>
      <c:catAx>
        <c:axId val="56271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692335"/>
        <c:crosses val="autoZero"/>
        <c:auto val="1"/>
        <c:lblAlgn val="ctr"/>
        <c:lblOffset val="100"/>
        <c:noMultiLvlLbl val="0"/>
      </c:catAx>
      <c:valAx>
        <c:axId val="562692335"/>
        <c:scaling>
          <c:orientation val="minMax"/>
        </c:scaling>
        <c:delete val="0"/>
        <c:axPos val="l"/>
        <c:numFmt formatCode="0&quot;件&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62712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a:t>
            </a:r>
          </a:p>
        </c:rich>
      </c:tx>
      <c:overlay val="0"/>
      <c:spPr>
        <a:noFill/>
        <a:ln>
          <a:noFill/>
        </a:ln>
        <a:effectLst/>
      </c:sp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総合満足度!$B$1</c:f>
              <c:strCache>
                <c:ptCount val="1"/>
                <c:pt idx="0">
                  <c:v>福井県</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260-4AB0-A07F-EB225C6547B3}"/>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7260-4AB0-A07F-EB225C6547B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260-4AB0-A07F-EB225C6547B3}"/>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7260-4AB0-A07F-EB225C6547B3}"/>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7260-4AB0-A07F-EB225C6547B3}"/>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60-4AB0-A07F-EB225C6547B3}"/>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60-4AB0-A07F-EB225C6547B3}"/>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60-4AB0-A07F-EB225C6547B3}"/>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総合満足度!$A$2:$A$6</c:f>
              <c:strCache>
                <c:ptCount val="5"/>
                <c:pt idx="0">
                  <c:v>とても満足</c:v>
                </c:pt>
                <c:pt idx="1">
                  <c:v>満足</c:v>
                </c:pt>
                <c:pt idx="2">
                  <c:v>どちらでもない</c:v>
                </c:pt>
                <c:pt idx="3">
                  <c:v>不満</c:v>
                </c:pt>
                <c:pt idx="4">
                  <c:v>とても不満</c:v>
                </c:pt>
              </c:strCache>
            </c:strRef>
          </c:cat>
          <c:val>
            <c:numRef>
              <c:f>総合満足度!$B$2:$B$6</c:f>
              <c:numCache>
                <c:formatCode>0.0%</c:formatCode>
                <c:ptCount val="5"/>
                <c:pt idx="0">
                  <c:v>0.38949742268041238</c:v>
                </c:pt>
                <c:pt idx="1">
                  <c:v>0.5</c:v>
                </c:pt>
                <c:pt idx="2">
                  <c:v>9.6005154639175264E-2</c:v>
                </c:pt>
                <c:pt idx="3">
                  <c:v>1.1275773195876288E-2</c:v>
                </c:pt>
                <c:pt idx="4">
                  <c:v>3.2216494845360823E-3</c:v>
                </c:pt>
              </c:numCache>
            </c:numRef>
          </c:val>
          <c:extLst>
            <c:ext xmlns:c16="http://schemas.microsoft.com/office/drawing/2014/chart" uri="{C3380CC4-5D6E-409C-BE32-E72D297353CC}">
              <c16:uniqueId val="{0000000A-7260-4AB0-A07F-EB225C6547B3}"/>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総合満足度!$C$1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総合満足度!$C$1</c:f>
              <c:strCache>
                <c:ptCount val="1"/>
                <c:pt idx="0">
                  <c:v>福井市・永平寺町</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09EA-4F4B-B7F4-21010C306335}"/>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09EA-4F4B-B7F4-21010C3063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A-4F4B-B7F4-21010C306335}"/>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9EA-4F4B-B7F4-21010C306335}"/>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09EA-4F4B-B7F4-21010C306335}"/>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EA-4F4B-B7F4-21010C306335}"/>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EA-4F4B-B7F4-21010C306335}"/>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EA-4F4B-B7F4-21010C306335}"/>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総合満足度!$A$2:$A$6</c:f>
              <c:strCache>
                <c:ptCount val="5"/>
                <c:pt idx="0">
                  <c:v>とても満足</c:v>
                </c:pt>
                <c:pt idx="1">
                  <c:v>満足</c:v>
                </c:pt>
                <c:pt idx="2">
                  <c:v>どちらでもない</c:v>
                </c:pt>
                <c:pt idx="3">
                  <c:v>不満</c:v>
                </c:pt>
                <c:pt idx="4">
                  <c:v>とても不満</c:v>
                </c:pt>
              </c:strCache>
            </c:strRef>
          </c:cat>
          <c:val>
            <c:numRef>
              <c:f>総合満足度!$C$2:$C$6</c:f>
              <c:numCache>
                <c:formatCode>0.0%</c:formatCode>
                <c:ptCount val="5"/>
                <c:pt idx="0">
                  <c:v>0.42953020134228187</c:v>
                </c:pt>
                <c:pt idx="1">
                  <c:v>0.45805369127516776</c:v>
                </c:pt>
                <c:pt idx="2">
                  <c:v>9.2281879194630878E-2</c:v>
                </c:pt>
                <c:pt idx="3">
                  <c:v>1.8456375838926176E-2</c:v>
                </c:pt>
                <c:pt idx="4">
                  <c:v>1.6778523489932886E-3</c:v>
                </c:pt>
              </c:numCache>
            </c:numRef>
          </c:val>
          <c:extLst>
            <c:ext xmlns:c16="http://schemas.microsoft.com/office/drawing/2014/chart" uri="{C3380CC4-5D6E-409C-BE32-E72D297353CC}">
              <c16:uniqueId val="{0000000A-09EA-4F4B-B7F4-21010C306335}"/>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総合満足度!$AA$1</c:f>
          <c:strCache>
            <c:ptCount val="1"/>
            <c:pt idx="0">
              <c:v>総合満足度スコア（推移）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総合満足度!$G$4</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総合満足度!$H$4:$S$4</c:f>
              <c:numCache>
                <c:formatCode>0.00</c:formatCode>
                <c:ptCount val="12"/>
                <c:pt idx="0">
                  <c:v>4.2982954545454541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609-4700-B59C-393C12650741}"/>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総合満足度!$AA$1</c:f>
          <c:strCache>
            <c:ptCount val="1"/>
            <c:pt idx="0">
              <c:v>総合満足度スコア（推移）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総合満足度!$G$5</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総合満足度!$H$5:$S$5</c:f>
              <c:numCache>
                <c:formatCode>0.00</c:formatCode>
                <c:ptCount val="12"/>
                <c:pt idx="0">
                  <c:v>4.2750000000000004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B86-4075-B963-0E2E0C6C3A5C}"/>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総合満足度!$AE$1</c:f>
          <c:strCache>
            <c:ptCount val="1"/>
            <c:pt idx="0">
              <c:v>総合満足度</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6657461462"/>
          <c:y val="0.23086029871960537"/>
          <c:w val="0.8153405801174376"/>
          <c:h val="0.32711113245773371"/>
        </c:manualLayout>
      </c:layout>
      <c:barChart>
        <c:barDir val="bar"/>
        <c:grouping val="percentStacked"/>
        <c:varyColors val="0"/>
        <c:ser>
          <c:idx val="0"/>
          <c:order val="0"/>
          <c:tx>
            <c:strRef>
              <c:f>総合満足度!$A$2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総合満足度!$D$1</c:f>
              <c:strCache>
                <c:ptCount val="1"/>
                <c:pt idx="0">
                  <c:v>福井市</c:v>
                </c:pt>
              </c:strCache>
            </c:strRef>
          </c:cat>
          <c:val>
            <c:numRef>
              <c:f>総合満足度!$D$2</c:f>
              <c:numCache>
                <c:formatCode>0.0%</c:formatCode>
                <c:ptCount val="1"/>
                <c:pt idx="0">
                  <c:v>0.41477272727272729</c:v>
                </c:pt>
              </c:numCache>
            </c:numRef>
          </c:val>
          <c:extLst>
            <c:ext xmlns:c16="http://schemas.microsoft.com/office/drawing/2014/chart" uri="{C3380CC4-5D6E-409C-BE32-E72D297353CC}">
              <c16:uniqueId val="{00000000-5FCD-445C-8D40-D41654332969}"/>
            </c:ext>
          </c:extLst>
        </c:ser>
        <c:ser>
          <c:idx val="1"/>
          <c:order val="1"/>
          <c:tx>
            <c:strRef>
              <c:f>総合満足度!$A$3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総合満足度!$D$1</c:f>
              <c:strCache>
                <c:ptCount val="1"/>
                <c:pt idx="0">
                  <c:v>福井市</c:v>
                </c:pt>
              </c:strCache>
            </c:strRef>
          </c:cat>
          <c:val>
            <c:numRef>
              <c:f>総合満足度!$D$3</c:f>
              <c:numCache>
                <c:formatCode>0.0%</c:formatCode>
                <c:ptCount val="1"/>
                <c:pt idx="0">
                  <c:v>0.48295454545454547</c:v>
                </c:pt>
              </c:numCache>
            </c:numRef>
          </c:val>
          <c:extLst>
            <c:ext xmlns:c16="http://schemas.microsoft.com/office/drawing/2014/chart" uri="{C3380CC4-5D6E-409C-BE32-E72D297353CC}">
              <c16:uniqueId val="{00000001-5FCD-445C-8D40-D41654332969}"/>
            </c:ext>
          </c:extLst>
        </c:ser>
        <c:ser>
          <c:idx val="2"/>
          <c:order val="2"/>
          <c:tx>
            <c:strRef>
              <c:f>総合満足度!$A$4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総合満足度!$D$1</c:f>
              <c:strCache>
                <c:ptCount val="1"/>
                <c:pt idx="0">
                  <c:v>福井市</c:v>
                </c:pt>
              </c:strCache>
            </c:strRef>
          </c:cat>
          <c:val>
            <c:numRef>
              <c:f>総合満足度!$D$4</c:f>
              <c:numCache>
                <c:formatCode>0.0%</c:formatCode>
                <c:ptCount val="1"/>
                <c:pt idx="0">
                  <c:v>8.8068181818181823E-2</c:v>
                </c:pt>
              </c:numCache>
            </c:numRef>
          </c:val>
          <c:extLst>
            <c:ext xmlns:c16="http://schemas.microsoft.com/office/drawing/2014/chart" uri="{C3380CC4-5D6E-409C-BE32-E72D297353CC}">
              <c16:uniqueId val="{00000002-5FCD-445C-8D40-D41654332969}"/>
            </c:ext>
          </c:extLst>
        </c:ser>
        <c:ser>
          <c:idx val="3"/>
          <c:order val="3"/>
          <c:tx>
            <c:strRef>
              <c:f>総合満足度!$A$5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総合満足度!$D$1</c:f>
              <c:strCache>
                <c:ptCount val="1"/>
                <c:pt idx="0">
                  <c:v>福井市</c:v>
                </c:pt>
              </c:strCache>
            </c:strRef>
          </c:cat>
          <c:val>
            <c:numRef>
              <c:f>総合満足度!$D$5</c:f>
              <c:numCache>
                <c:formatCode>0.0%</c:formatCode>
                <c:ptCount val="1"/>
                <c:pt idx="0">
                  <c:v>1.4204545454545454E-2</c:v>
                </c:pt>
              </c:numCache>
            </c:numRef>
          </c:val>
          <c:extLst>
            <c:ext xmlns:c16="http://schemas.microsoft.com/office/drawing/2014/chart" uri="{C3380CC4-5D6E-409C-BE32-E72D297353CC}">
              <c16:uniqueId val="{00000003-5FCD-445C-8D40-D41654332969}"/>
            </c:ext>
          </c:extLst>
        </c:ser>
        <c:ser>
          <c:idx val="4"/>
          <c:order val="4"/>
          <c:tx>
            <c:strRef>
              <c:f>総合満足度!$A$6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総合満足度!$D$1</c:f>
              <c:strCache>
                <c:ptCount val="1"/>
                <c:pt idx="0">
                  <c:v>福井市</c:v>
                </c:pt>
              </c:strCache>
            </c:strRef>
          </c:cat>
          <c:val>
            <c:numRef>
              <c:f>総合満足度!$D$6</c:f>
              <c:numCache>
                <c:formatCode>0.0%</c:formatCode>
                <c:ptCount val="1"/>
                <c:pt idx="0">
                  <c:v>0</c:v>
                </c:pt>
              </c:numCache>
            </c:numRef>
          </c:val>
          <c:extLst>
            <c:ext xmlns:c16="http://schemas.microsoft.com/office/drawing/2014/chart" uri="{C3380CC4-5D6E-409C-BE32-E72D297353CC}">
              <c16:uniqueId val="{00000004-5FCD-445C-8D40-D4165433296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総合満足度!$AE$1</c:f>
          <c:strCache>
            <c:ptCount val="1"/>
            <c:pt idx="0">
              <c:v>総合満足度</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766848571934088"/>
          <c:y val="0.23086029871960537"/>
          <c:w val="0.81579654008779645"/>
          <c:h val="0.32043355704756366"/>
        </c:manualLayout>
      </c:layout>
      <c:barChart>
        <c:barDir val="bar"/>
        <c:grouping val="percentStacked"/>
        <c:varyColors val="0"/>
        <c:ser>
          <c:idx val="0"/>
          <c:order val="0"/>
          <c:tx>
            <c:strRef>
              <c:f>総合満足度!$A$2</c:f>
              <c:strCache>
                <c:ptCount val="1"/>
                <c:pt idx="0">
                  <c:v>とても満足</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総合満足度!$E$1</c:f>
              <c:strCache>
                <c:ptCount val="1"/>
                <c:pt idx="0">
                  <c:v>福井駅前 エリア</c:v>
                </c:pt>
              </c:strCache>
            </c:strRef>
          </c:cat>
          <c:val>
            <c:numRef>
              <c:f>総合満足度!$E$2</c:f>
              <c:numCache>
                <c:formatCode>0.0%</c:formatCode>
                <c:ptCount val="1"/>
                <c:pt idx="0">
                  <c:v>0.39166666666666666</c:v>
                </c:pt>
              </c:numCache>
            </c:numRef>
          </c:val>
          <c:extLst>
            <c:ext xmlns:c16="http://schemas.microsoft.com/office/drawing/2014/chart" uri="{C3380CC4-5D6E-409C-BE32-E72D297353CC}">
              <c16:uniqueId val="{00000000-015C-4059-8B38-649D5C64141B}"/>
            </c:ext>
          </c:extLst>
        </c:ser>
        <c:ser>
          <c:idx val="1"/>
          <c:order val="1"/>
          <c:tx>
            <c:strRef>
              <c:f>総合満足度!$A$3</c:f>
              <c:strCache>
                <c:ptCount val="1"/>
                <c:pt idx="0">
                  <c:v>満足</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総合満足度!$E$1</c:f>
              <c:strCache>
                <c:ptCount val="1"/>
                <c:pt idx="0">
                  <c:v>福井駅前 エリア</c:v>
                </c:pt>
              </c:strCache>
            </c:strRef>
          </c:cat>
          <c:val>
            <c:numRef>
              <c:f>総合満足度!$E$3</c:f>
              <c:numCache>
                <c:formatCode>0.0%</c:formatCode>
                <c:ptCount val="1"/>
                <c:pt idx="0">
                  <c:v>0.49166666666666664</c:v>
                </c:pt>
              </c:numCache>
            </c:numRef>
          </c:val>
          <c:extLst>
            <c:ext xmlns:c16="http://schemas.microsoft.com/office/drawing/2014/chart" uri="{C3380CC4-5D6E-409C-BE32-E72D297353CC}">
              <c16:uniqueId val="{00000001-015C-4059-8B38-649D5C64141B}"/>
            </c:ext>
          </c:extLst>
        </c:ser>
        <c:ser>
          <c:idx val="2"/>
          <c:order val="2"/>
          <c:tx>
            <c:strRef>
              <c:f>総合満足度!$A$4</c:f>
              <c:strCache>
                <c:ptCount val="1"/>
                <c:pt idx="0">
                  <c:v>どちらでもない</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総合満足度!$E$1</c:f>
              <c:strCache>
                <c:ptCount val="1"/>
                <c:pt idx="0">
                  <c:v>福井駅前 エリア</c:v>
                </c:pt>
              </c:strCache>
            </c:strRef>
          </c:cat>
          <c:val>
            <c:numRef>
              <c:f>総合満足度!$E$4</c:f>
              <c:numCache>
                <c:formatCode>0.0%</c:formatCode>
                <c:ptCount val="1"/>
                <c:pt idx="0">
                  <c:v>0.11666666666666667</c:v>
                </c:pt>
              </c:numCache>
            </c:numRef>
          </c:val>
          <c:extLst>
            <c:ext xmlns:c16="http://schemas.microsoft.com/office/drawing/2014/chart" uri="{C3380CC4-5D6E-409C-BE32-E72D297353CC}">
              <c16:uniqueId val="{00000002-015C-4059-8B38-649D5C64141B}"/>
            </c:ext>
          </c:extLst>
        </c:ser>
        <c:ser>
          <c:idx val="3"/>
          <c:order val="3"/>
          <c:tx>
            <c:strRef>
              <c:f>総合満足度!$A$5</c:f>
              <c:strCache>
                <c:ptCount val="1"/>
                <c:pt idx="0">
                  <c:v>不満</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総合満足度!$E$1</c:f>
              <c:strCache>
                <c:ptCount val="1"/>
                <c:pt idx="0">
                  <c:v>福井駅前 エリア</c:v>
                </c:pt>
              </c:strCache>
            </c:strRef>
          </c:cat>
          <c:val>
            <c:numRef>
              <c:f>総合満足度!$E$5</c:f>
              <c:numCache>
                <c:formatCode>0.0%</c:formatCode>
                <c:ptCount val="1"/>
                <c:pt idx="0">
                  <c:v>0</c:v>
                </c:pt>
              </c:numCache>
            </c:numRef>
          </c:val>
          <c:extLst>
            <c:ext xmlns:c16="http://schemas.microsoft.com/office/drawing/2014/chart" uri="{C3380CC4-5D6E-409C-BE32-E72D297353CC}">
              <c16:uniqueId val="{00000003-015C-4059-8B38-649D5C64141B}"/>
            </c:ext>
          </c:extLst>
        </c:ser>
        <c:ser>
          <c:idx val="4"/>
          <c:order val="4"/>
          <c:tx>
            <c:strRef>
              <c:f>総合満足度!$A$6</c:f>
              <c:strCache>
                <c:ptCount val="1"/>
                <c:pt idx="0">
                  <c:v>とても不満</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総合満足度!$E$1</c:f>
              <c:strCache>
                <c:ptCount val="1"/>
                <c:pt idx="0">
                  <c:v>福井駅前 エリア</c:v>
                </c:pt>
              </c:strCache>
            </c:strRef>
          </c:cat>
          <c:val>
            <c:numRef>
              <c:f>総合満足度!$E$6</c:f>
              <c:numCache>
                <c:formatCode>0.0%</c:formatCode>
                <c:ptCount val="1"/>
                <c:pt idx="0">
                  <c:v>0</c:v>
                </c:pt>
              </c:numCache>
            </c:numRef>
          </c:val>
          <c:extLst>
            <c:ext xmlns:c16="http://schemas.microsoft.com/office/drawing/2014/chart" uri="{C3380CC4-5D6E-409C-BE32-E72D297353CC}">
              <c16:uniqueId val="{00000004-015C-4059-8B38-649D5C64141B}"/>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93159766024782753"/>
          <c:h val="0.2485119908420837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総合満足度!$D$1</c:f>
              <c:strCache>
                <c:ptCount val="1"/>
                <c:pt idx="0">
                  <c:v>福井市</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497-45ED-A83B-E5415A4CAE7F}"/>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1497-45ED-A83B-E5415A4CAE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97-45ED-A83B-E5415A4CAE7F}"/>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1497-45ED-A83B-E5415A4CAE7F}"/>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1497-45ED-A83B-E5415A4CAE7F}"/>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97-45ED-A83B-E5415A4CAE7F}"/>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97-45ED-A83B-E5415A4CAE7F}"/>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97-45ED-A83B-E5415A4CAE7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総合満足度!$A$2:$A$6</c:f>
              <c:strCache>
                <c:ptCount val="5"/>
                <c:pt idx="0">
                  <c:v>とても満足</c:v>
                </c:pt>
                <c:pt idx="1">
                  <c:v>満足</c:v>
                </c:pt>
                <c:pt idx="2">
                  <c:v>どちらでもない</c:v>
                </c:pt>
                <c:pt idx="3">
                  <c:v>不満</c:v>
                </c:pt>
                <c:pt idx="4">
                  <c:v>とても不満</c:v>
                </c:pt>
              </c:strCache>
            </c:strRef>
          </c:cat>
          <c:val>
            <c:numRef>
              <c:f>総合満足度!$D$2:$D$6</c:f>
              <c:numCache>
                <c:formatCode>0.0%</c:formatCode>
                <c:ptCount val="5"/>
                <c:pt idx="0">
                  <c:v>0.41477272727272729</c:v>
                </c:pt>
                <c:pt idx="1">
                  <c:v>0.48295454545454547</c:v>
                </c:pt>
                <c:pt idx="2">
                  <c:v>8.8068181818181823E-2</c:v>
                </c:pt>
                <c:pt idx="3">
                  <c:v>1.4204545454545454E-2</c:v>
                </c:pt>
                <c:pt idx="4">
                  <c:v>0</c:v>
                </c:pt>
              </c:numCache>
            </c:numRef>
          </c:val>
          <c:extLst>
            <c:ext xmlns:c16="http://schemas.microsoft.com/office/drawing/2014/chart" uri="{C3380CC4-5D6E-409C-BE32-E72D297353CC}">
              <c16:uniqueId val="{0000000A-1497-45ED-A83B-E5415A4CAE7F}"/>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8215238924879"/>
          <c:h val="5.71817154923341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0"/>
          </a:pPr>
          <a:endParaRPr lang="ja-JP"/>
        </a:p>
      </c:txPr>
    </c:title>
    <c:autoTitleDeleted val="0"/>
    <c:plotArea>
      <c:layout>
        <c:manualLayout>
          <c:layoutTarget val="inner"/>
          <c:xMode val="edge"/>
          <c:yMode val="edge"/>
          <c:x val="0.29701721669739334"/>
          <c:y val="0.18221245111135098"/>
          <c:w val="0.40352169084113154"/>
          <c:h val="0.6039691205486275"/>
        </c:manualLayout>
      </c:layout>
      <c:pieChart>
        <c:varyColors val="1"/>
        <c:ser>
          <c:idx val="0"/>
          <c:order val="0"/>
          <c:tx>
            <c:strRef>
              <c:f>総合満足度!$E$1</c:f>
              <c:strCache>
                <c:ptCount val="1"/>
                <c:pt idx="0">
                  <c:v>福井駅前 エリア</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2581-4DD6-BD32-2CCE45247ACB}"/>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3-2581-4DD6-BD32-2CCE45247A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81-4DD6-BD32-2CCE45247ACB}"/>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2581-4DD6-BD32-2CCE45247ACB}"/>
              </c:ext>
            </c:extLst>
          </c:dPt>
          <c:dPt>
            <c:idx val="4"/>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9-2581-4DD6-BD32-2CCE45247ACB}"/>
              </c:ext>
            </c:extLst>
          </c:dPt>
          <c:dLbls>
            <c:dLbl>
              <c:idx val="2"/>
              <c:layout>
                <c:manualLayout>
                  <c:x val="-2.9732937351998681E-2"/>
                  <c:y val="2.96684192058862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81-4DD6-BD32-2CCE45247ACB}"/>
                </c:ext>
              </c:extLst>
            </c:dLbl>
            <c:dLbl>
              <c:idx val="3"/>
              <c:layout>
                <c:manualLayout>
                  <c:x val="-4.1626112292798105E-2"/>
                  <c:y val="-1.18673676823544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81-4DD6-BD32-2CCE45247ACB}"/>
                </c:ext>
              </c:extLst>
            </c:dLbl>
            <c:dLbl>
              <c:idx val="4"/>
              <c:layout>
                <c:manualLayout>
                  <c:x val="-0.14668249093652666"/>
                  <c:y val="-2.966841920588621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81-4DD6-BD32-2CCE45247ACB}"/>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総合満足度!$A$2:$A$6</c:f>
              <c:strCache>
                <c:ptCount val="5"/>
                <c:pt idx="0">
                  <c:v>とても満足</c:v>
                </c:pt>
                <c:pt idx="1">
                  <c:v>満足</c:v>
                </c:pt>
                <c:pt idx="2">
                  <c:v>どちらでもない</c:v>
                </c:pt>
                <c:pt idx="3">
                  <c:v>不満</c:v>
                </c:pt>
                <c:pt idx="4">
                  <c:v>とても不満</c:v>
                </c:pt>
              </c:strCache>
            </c:strRef>
          </c:cat>
          <c:val>
            <c:numRef>
              <c:f>総合満足度!$E$2:$E$6</c:f>
              <c:numCache>
                <c:formatCode>0.0%</c:formatCode>
                <c:ptCount val="5"/>
                <c:pt idx="0">
                  <c:v>0.39166666666666666</c:v>
                </c:pt>
                <c:pt idx="1">
                  <c:v>0.49166666666666664</c:v>
                </c:pt>
                <c:pt idx="2">
                  <c:v>0.11666666666666667</c:v>
                </c:pt>
                <c:pt idx="3">
                  <c:v>0</c:v>
                </c:pt>
                <c:pt idx="4">
                  <c:v>0</c:v>
                </c:pt>
              </c:numCache>
            </c:numRef>
          </c:val>
          <c:extLst>
            <c:ext xmlns:c16="http://schemas.microsoft.com/office/drawing/2014/chart" uri="{C3380CC4-5D6E-409C-BE32-E72D297353CC}">
              <c16:uniqueId val="{0000000A-2581-4DD6-BD32-2CCE45247ACB}"/>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19388153898308047"/>
          <c:y val="0.83732735666532576"/>
          <c:w val="0.61223692203383906"/>
          <c:h val="5.883317611407250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400"/>
              <a:t>性年代</a:t>
            </a:r>
          </a:p>
        </c:rich>
      </c:tx>
      <c:overlay val="0"/>
      <c:spPr>
        <a:noFill/>
        <a:ln>
          <a:noFill/>
        </a:ln>
        <a:effectLst/>
      </c:spPr>
    </c:title>
    <c:autoTitleDeleted val="0"/>
    <c:plotArea>
      <c:layout>
        <c:manualLayout>
          <c:layoutTarget val="inner"/>
          <c:xMode val="edge"/>
          <c:yMode val="edge"/>
          <c:x val="0.18766178413784421"/>
          <c:y val="0.12019166047688129"/>
          <c:w val="0.78160324374488466"/>
          <c:h val="0.65462346065375365"/>
        </c:manualLayout>
      </c:layout>
      <c:barChart>
        <c:barDir val="bar"/>
        <c:grouping val="percentStacked"/>
        <c:varyColors val="0"/>
        <c:ser>
          <c:idx val="0"/>
          <c:order val="0"/>
          <c:tx>
            <c:strRef>
              <c:f>性年代!$A$2</c:f>
              <c:strCache>
                <c:ptCount val="1"/>
                <c:pt idx="0">
                  <c:v>男・10代以下</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性年代!$B$2:$E$2</c:f>
              <c:numCache>
                <c:formatCode>0.0%</c:formatCode>
                <c:ptCount val="4"/>
                <c:pt idx="0">
                  <c:v>0</c:v>
                </c:pt>
                <c:pt idx="1">
                  <c:v>0</c:v>
                </c:pt>
                <c:pt idx="2">
                  <c:v>0</c:v>
                </c:pt>
                <c:pt idx="3">
                  <c:v>0</c:v>
                </c:pt>
              </c:numCache>
            </c:numRef>
          </c:val>
          <c:extLst>
            <c:ext xmlns:c16="http://schemas.microsoft.com/office/drawing/2014/chart" uri="{C3380CC4-5D6E-409C-BE32-E72D297353CC}">
              <c16:uniqueId val="{00000034-B2FC-4043-A2C7-93FA0ACEF512}"/>
            </c:ext>
          </c:extLst>
        </c:ser>
        <c:ser>
          <c:idx val="1"/>
          <c:order val="1"/>
          <c:tx>
            <c:strRef>
              <c:f>性年代!$A$3</c:f>
              <c:strCache>
                <c:ptCount val="1"/>
                <c:pt idx="0">
                  <c:v>男・20代</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性年代!$B$3:$E$3</c:f>
              <c:numCache>
                <c:formatCode>0.0%</c:formatCode>
                <c:ptCount val="4"/>
                <c:pt idx="0">
                  <c:v>2.5473546701502287E-2</c:v>
                </c:pt>
                <c:pt idx="1">
                  <c:v>3.7288135593220341E-2</c:v>
                </c:pt>
                <c:pt idx="2">
                  <c:v>3.4482758620689655E-2</c:v>
                </c:pt>
                <c:pt idx="3">
                  <c:v>1.6949152542372881E-2</c:v>
                </c:pt>
              </c:numCache>
            </c:numRef>
          </c:val>
          <c:extLst>
            <c:ext xmlns:c16="http://schemas.microsoft.com/office/drawing/2014/chart" uri="{C3380CC4-5D6E-409C-BE32-E72D297353CC}">
              <c16:uniqueId val="{00000036-B2FC-4043-A2C7-93FA0ACEF512}"/>
            </c:ext>
          </c:extLst>
        </c:ser>
        <c:ser>
          <c:idx val="2"/>
          <c:order val="2"/>
          <c:tx>
            <c:strRef>
              <c:f>性年代!$A$4</c:f>
              <c:strCache>
                <c:ptCount val="1"/>
                <c:pt idx="0">
                  <c:v>男・30代</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性年代!$B$4:$E$4</c:f>
              <c:numCache>
                <c:formatCode>0.0%</c:formatCode>
                <c:ptCount val="4"/>
                <c:pt idx="0">
                  <c:v>4.5721750489875895E-2</c:v>
                </c:pt>
                <c:pt idx="1">
                  <c:v>4.0677966101694912E-2</c:v>
                </c:pt>
                <c:pt idx="2">
                  <c:v>4.0229885057471264E-2</c:v>
                </c:pt>
                <c:pt idx="3">
                  <c:v>6.7796610169491525E-2</c:v>
                </c:pt>
              </c:numCache>
            </c:numRef>
          </c:val>
          <c:extLst>
            <c:ext xmlns:c16="http://schemas.microsoft.com/office/drawing/2014/chart" uri="{C3380CC4-5D6E-409C-BE32-E72D297353CC}">
              <c16:uniqueId val="{00000038-B2FC-4043-A2C7-93FA0ACEF512}"/>
            </c:ext>
          </c:extLst>
        </c:ser>
        <c:ser>
          <c:idx val="3"/>
          <c:order val="3"/>
          <c:tx>
            <c:strRef>
              <c:f>性年代!$A$5</c:f>
              <c:strCache>
                <c:ptCount val="1"/>
                <c:pt idx="0">
                  <c:v>男・40代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性年代!$B$5:$E$5</c:f>
              <c:numCache>
                <c:formatCode>0.0%</c:formatCode>
                <c:ptCount val="4"/>
                <c:pt idx="0">
                  <c:v>6.2050947093403003E-2</c:v>
                </c:pt>
                <c:pt idx="1">
                  <c:v>9.8305084745762716E-2</c:v>
                </c:pt>
                <c:pt idx="2">
                  <c:v>9.7701149425287362E-2</c:v>
                </c:pt>
                <c:pt idx="3">
                  <c:v>8.4745762711864403E-2</c:v>
                </c:pt>
              </c:numCache>
            </c:numRef>
          </c:val>
          <c:extLst>
            <c:ext xmlns:c16="http://schemas.microsoft.com/office/drawing/2014/chart" uri="{C3380CC4-5D6E-409C-BE32-E72D297353CC}">
              <c16:uniqueId val="{0000003A-B2FC-4043-A2C7-93FA0ACEF512}"/>
            </c:ext>
          </c:extLst>
        </c:ser>
        <c:ser>
          <c:idx val="4"/>
          <c:order val="4"/>
          <c:tx>
            <c:strRef>
              <c:f>性年代!$A$6</c:f>
              <c:strCache>
                <c:ptCount val="1"/>
                <c:pt idx="0">
                  <c:v>男・50代</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性年代!$B$6:$E$6</c:f>
              <c:numCache>
                <c:formatCode>0.0%</c:formatCode>
                <c:ptCount val="4"/>
                <c:pt idx="0">
                  <c:v>0.10842586544741999</c:v>
                </c:pt>
                <c:pt idx="1">
                  <c:v>0.14237288135593221</c:v>
                </c:pt>
                <c:pt idx="2">
                  <c:v>0.16666666666666666</c:v>
                </c:pt>
                <c:pt idx="3">
                  <c:v>0.15254237288135594</c:v>
                </c:pt>
              </c:numCache>
            </c:numRef>
          </c:val>
          <c:extLst>
            <c:ext xmlns:c16="http://schemas.microsoft.com/office/drawing/2014/chart" uri="{C3380CC4-5D6E-409C-BE32-E72D297353CC}">
              <c16:uniqueId val="{0000003C-B2FC-4043-A2C7-93FA0ACEF512}"/>
            </c:ext>
          </c:extLst>
        </c:ser>
        <c:ser>
          <c:idx val="5"/>
          <c:order val="5"/>
          <c:tx>
            <c:strRef>
              <c:f>性年代!$A$7</c:f>
              <c:strCache>
                <c:ptCount val="1"/>
                <c:pt idx="0">
                  <c:v>男・60代</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性年代!$B$7:$E$7</c:f>
              <c:numCache>
                <c:formatCode>0.0%</c:formatCode>
                <c:ptCount val="4"/>
                <c:pt idx="0">
                  <c:v>0.12671456564337036</c:v>
                </c:pt>
                <c:pt idx="1">
                  <c:v>0.11864406779661017</c:v>
                </c:pt>
                <c:pt idx="2">
                  <c:v>0.11494252873563218</c:v>
                </c:pt>
                <c:pt idx="3">
                  <c:v>0.11864406779661017</c:v>
                </c:pt>
              </c:numCache>
            </c:numRef>
          </c:val>
          <c:extLst>
            <c:ext xmlns:c16="http://schemas.microsoft.com/office/drawing/2014/chart" uri="{C3380CC4-5D6E-409C-BE32-E72D297353CC}">
              <c16:uniqueId val="{0000003E-B2FC-4043-A2C7-93FA0ACEF512}"/>
            </c:ext>
          </c:extLst>
        </c:ser>
        <c:ser>
          <c:idx val="6"/>
          <c:order val="6"/>
          <c:tx>
            <c:strRef>
              <c:f>性年代!$A$8</c:f>
              <c:strCache>
                <c:ptCount val="1"/>
                <c:pt idx="0">
                  <c:v>男・70代</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性年代!$B$8:$E$8</c:f>
              <c:numCache>
                <c:formatCode>0.0%</c:formatCode>
                <c:ptCount val="4"/>
                <c:pt idx="0">
                  <c:v>2.2860875244937948E-2</c:v>
                </c:pt>
                <c:pt idx="1">
                  <c:v>2.3728813559322035E-2</c:v>
                </c:pt>
                <c:pt idx="2">
                  <c:v>2.8735632183908046E-2</c:v>
                </c:pt>
                <c:pt idx="3">
                  <c:v>3.3898305084745763E-2</c:v>
                </c:pt>
              </c:numCache>
            </c:numRef>
          </c:val>
          <c:extLst>
            <c:ext xmlns:c16="http://schemas.microsoft.com/office/drawing/2014/chart" uri="{C3380CC4-5D6E-409C-BE32-E72D297353CC}">
              <c16:uniqueId val="{00000040-B2FC-4043-A2C7-93FA0ACEF512}"/>
            </c:ext>
          </c:extLst>
        </c:ser>
        <c:ser>
          <c:idx val="7"/>
          <c:order val="7"/>
          <c:tx>
            <c:strRef>
              <c:f>性年代!$A$9</c:f>
              <c:strCache>
                <c:ptCount val="1"/>
                <c:pt idx="0">
                  <c:v>男・80代以上</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性年代!$B$9:$E$9</c:f>
              <c:numCache>
                <c:formatCode>0.0%</c:formatCode>
                <c:ptCount val="4"/>
                <c:pt idx="0">
                  <c:v>0</c:v>
                </c:pt>
                <c:pt idx="1">
                  <c:v>0</c:v>
                </c:pt>
                <c:pt idx="2">
                  <c:v>0</c:v>
                </c:pt>
                <c:pt idx="3">
                  <c:v>0</c:v>
                </c:pt>
              </c:numCache>
            </c:numRef>
          </c:val>
          <c:extLst>
            <c:ext xmlns:c16="http://schemas.microsoft.com/office/drawing/2014/chart" uri="{C3380CC4-5D6E-409C-BE32-E72D297353CC}">
              <c16:uniqueId val="{00000042-B2FC-4043-A2C7-93FA0ACEF512}"/>
            </c:ext>
          </c:extLst>
        </c:ser>
        <c:ser>
          <c:idx val="8"/>
          <c:order val="8"/>
          <c:tx>
            <c:strRef>
              <c:f>性年代!$A$10</c:f>
              <c:strCache>
                <c:ptCount val="1"/>
                <c:pt idx="0">
                  <c:v>女・10代以下</c:v>
                </c:pt>
              </c:strCache>
            </c:strRef>
          </c:tx>
          <c:spPr>
            <a:solidFill>
              <a:srgbClr val="FFCC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性年代!$B$10:$E$10</c:f>
              <c:numCache>
                <c:formatCode>0.0%</c:formatCode>
                <c:ptCount val="4"/>
                <c:pt idx="0">
                  <c:v>0</c:v>
                </c:pt>
                <c:pt idx="1">
                  <c:v>0</c:v>
                </c:pt>
                <c:pt idx="2">
                  <c:v>0</c:v>
                </c:pt>
                <c:pt idx="3">
                  <c:v>0</c:v>
                </c:pt>
              </c:numCache>
            </c:numRef>
          </c:val>
          <c:extLst>
            <c:ext xmlns:c16="http://schemas.microsoft.com/office/drawing/2014/chart" uri="{C3380CC4-5D6E-409C-BE32-E72D297353CC}">
              <c16:uniqueId val="{00000044-B2FC-4043-A2C7-93FA0ACEF512}"/>
            </c:ext>
          </c:extLst>
        </c:ser>
        <c:ser>
          <c:idx val="9"/>
          <c:order val="9"/>
          <c:tx>
            <c:strRef>
              <c:f>性年代!$A$11</c:f>
              <c:strCache>
                <c:ptCount val="1"/>
                <c:pt idx="0">
                  <c:v>女・20代</c:v>
                </c:pt>
              </c:strCache>
            </c:strRef>
          </c:tx>
          <c:spPr>
            <a:solidFill>
              <a:srgbClr val="FF99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性年代!$B$11:$E$11</c:f>
              <c:numCache>
                <c:formatCode>0.0%</c:formatCode>
                <c:ptCount val="4"/>
                <c:pt idx="0">
                  <c:v>4.5068582625734814E-2</c:v>
                </c:pt>
                <c:pt idx="1">
                  <c:v>4.0677966101694912E-2</c:v>
                </c:pt>
                <c:pt idx="2">
                  <c:v>3.4482758620689655E-2</c:v>
                </c:pt>
                <c:pt idx="3">
                  <c:v>6.7796610169491525E-2</c:v>
                </c:pt>
              </c:numCache>
            </c:numRef>
          </c:val>
          <c:extLst>
            <c:ext xmlns:c16="http://schemas.microsoft.com/office/drawing/2014/chart" uri="{C3380CC4-5D6E-409C-BE32-E72D297353CC}">
              <c16:uniqueId val="{00000046-B2FC-4043-A2C7-93FA0ACEF512}"/>
            </c:ext>
          </c:extLst>
        </c:ser>
        <c:ser>
          <c:idx val="10"/>
          <c:order val="10"/>
          <c:tx>
            <c:strRef>
              <c:f>性年代!$A$12</c:f>
              <c:strCache>
                <c:ptCount val="1"/>
                <c:pt idx="0">
                  <c:v>女・30代</c:v>
                </c:pt>
              </c:strCache>
            </c:strRef>
          </c:tx>
          <c:spPr>
            <a:solidFill>
              <a:srgbClr val="FF7C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性年代!$B$12:$E$12</c:f>
              <c:numCache>
                <c:formatCode>0.0%</c:formatCode>
                <c:ptCount val="4"/>
                <c:pt idx="0">
                  <c:v>6.5969954278249504E-2</c:v>
                </c:pt>
                <c:pt idx="1">
                  <c:v>4.7457627118644069E-2</c:v>
                </c:pt>
                <c:pt idx="2">
                  <c:v>2.8735632183908046E-2</c:v>
                </c:pt>
                <c:pt idx="3">
                  <c:v>1.6949152542372881E-2</c:v>
                </c:pt>
              </c:numCache>
            </c:numRef>
          </c:val>
          <c:extLst>
            <c:ext xmlns:c16="http://schemas.microsoft.com/office/drawing/2014/chart" uri="{C3380CC4-5D6E-409C-BE32-E72D297353CC}">
              <c16:uniqueId val="{00000048-B2FC-4043-A2C7-93FA0ACEF512}"/>
            </c:ext>
          </c:extLst>
        </c:ser>
        <c:ser>
          <c:idx val="11"/>
          <c:order val="11"/>
          <c:tx>
            <c:strRef>
              <c:f>性年代!$A$13</c:f>
              <c:strCache>
                <c:ptCount val="1"/>
                <c:pt idx="0">
                  <c:v>女・40代</c:v>
                </c:pt>
              </c:strCache>
            </c:strRef>
          </c:tx>
          <c:spPr>
            <a:solidFill>
              <a:srgbClr val="FF5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性年代!$B$13:$E$13</c:f>
              <c:numCache>
                <c:formatCode>0.0%</c:formatCode>
                <c:ptCount val="4"/>
                <c:pt idx="0">
                  <c:v>0.11822338340953625</c:v>
                </c:pt>
                <c:pt idx="1">
                  <c:v>0.10169491525423729</c:v>
                </c:pt>
                <c:pt idx="2">
                  <c:v>0.13218390804597702</c:v>
                </c:pt>
                <c:pt idx="3">
                  <c:v>0.16949152542372881</c:v>
                </c:pt>
              </c:numCache>
            </c:numRef>
          </c:val>
          <c:extLst>
            <c:ext xmlns:c16="http://schemas.microsoft.com/office/drawing/2014/chart" uri="{C3380CC4-5D6E-409C-BE32-E72D297353CC}">
              <c16:uniqueId val="{0000004A-B2FC-4043-A2C7-93FA0ACEF512}"/>
            </c:ext>
          </c:extLst>
        </c:ser>
        <c:ser>
          <c:idx val="12"/>
          <c:order val="12"/>
          <c:tx>
            <c:strRef>
              <c:f>性年代!$A$14</c:f>
              <c:strCache>
                <c:ptCount val="1"/>
                <c:pt idx="0">
                  <c:v>女・50代</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性年代!$B$14:$E$14</c:f>
              <c:numCache>
                <c:formatCode>0.0%</c:formatCode>
                <c:ptCount val="4"/>
                <c:pt idx="0">
                  <c:v>0.18680600914435011</c:v>
                </c:pt>
                <c:pt idx="1">
                  <c:v>0.1864406779661017</c:v>
                </c:pt>
                <c:pt idx="2">
                  <c:v>0.20114942528735633</c:v>
                </c:pt>
                <c:pt idx="3">
                  <c:v>0.16949152542372881</c:v>
                </c:pt>
              </c:numCache>
            </c:numRef>
          </c:val>
          <c:extLst>
            <c:ext xmlns:c16="http://schemas.microsoft.com/office/drawing/2014/chart" uri="{C3380CC4-5D6E-409C-BE32-E72D297353CC}">
              <c16:uniqueId val="{0000004C-B2FC-4043-A2C7-93FA0ACEF512}"/>
            </c:ext>
          </c:extLst>
        </c:ser>
        <c:ser>
          <c:idx val="13"/>
          <c:order val="13"/>
          <c:tx>
            <c:strRef>
              <c:f>性年代!$A$15</c:f>
              <c:strCache>
                <c:ptCount val="1"/>
                <c:pt idx="0">
                  <c:v>女・60代</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性年代!$B$15:$E$15</c:f>
              <c:numCache>
                <c:formatCode>0.0%</c:formatCode>
                <c:ptCount val="4"/>
                <c:pt idx="0">
                  <c:v>0.13781841933376879</c:v>
                </c:pt>
                <c:pt idx="1">
                  <c:v>0.10847457627118644</c:v>
                </c:pt>
                <c:pt idx="2">
                  <c:v>9.1954022988505746E-2</c:v>
                </c:pt>
                <c:pt idx="3">
                  <c:v>5.0847457627118647E-2</c:v>
                </c:pt>
              </c:numCache>
            </c:numRef>
          </c:val>
          <c:extLst>
            <c:ext xmlns:c16="http://schemas.microsoft.com/office/drawing/2014/chart" uri="{C3380CC4-5D6E-409C-BE32-E72D297353CC}">
              <c16:uniqueId val="{0000004E-B2FC-4043-A2C7-93FA0ACEF512}"/>
            </c:ext>
          </c:extLst>
        </c:ser>
        <c:ser>
          <c:idx val="14"/>
          <c:order val="14"/>
          <c:tx>
            <c:strRef>
              <c:f>性年代!$A$16</c:f>
              <c:strCache>
                <c:ptCount val="1"/>
                <c:pt idx="0">
                  <c:v>女・70代</c:v>
                </c:pt>
              </c:strCache>
            </c:strRef>
          </c:tx>
          <c:spPr>
            <a:solidFill>
              <a:srgbClr val="8200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性年代!$B$16:$E$16</c:f>
              <c:numCache>
                <c:formatCode>0.0%</c:formatCode>
                <c:ptCount val="4"/>
                <c:pt idx="0">
                  <c:v>1.8288700195950358E-2</c:v>
                </c:pt>
                <c:pt idx="1">
                  <c:v>2.3728813559322035E-2</c:v>
                </c:pt>
                <c:pt idx="2">
                  <c:v>1.7241379310344827E-2</c:v>
                </c:pt>
                <c:pt idx="3">
                  <c:v>3.3898305084745763E-2</c:v>
                </c:pt>
              </c:numCache>
            </c:numRef>
          </c:val>
          <c:extLst>
            <c:ext xmlns:c16="http://schemas.microsoft.com/office/drawing/2014/chart" uri="{C3380CC4-5D6E-409C-BE32-E72D297353CC}">
              <c16:uniqueId val="{00000050-B2FC-4043-A2C7-93FA0ACEF512}"/>
            </c:ext>
          </c:extLst>
        </c:ser>
        <c:ser>
          <c:idx val="15"/>
          <c:order val="15"/>
          <c:tx>
            <c:strRef>
              <c:f>性年代!$A$17</c:f>
              <c:strCache>
                <c:ptCount val="1"/>
                <c:pt idx="0">
                  <c:v>女・80代以上</c:v>
                </c:pt>
              </c:strCache>
            </c:strRef>
          </c:tx>
          <c:spPr>
            <a:solidFill>
              <a:srgbClr val="6600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性年代!$B$17:$E$17</c:f>
              <c:numCache>
                <c:formatCode>0.0%</c:formatCode>
                <c:ptCount val="4"/>
                <c:pt idx="0">
                  <c:v>0</c:v>
                </c:pt>
                <c:pt idx="1">
                  <c:v>0</c:v>
                </c:pt>
                <c:pt idx="2">
                  <c:v>0</c:v>
                </c:pt>
                <c:pt idx="3">
                  <c:v>0</c:v>
                </c:pt>
              </c:numCache>
            </c:numRef>
          </c:val>
          <c:extLst>
            <c:ext xmlns:c16="http://schemas.microsoft.com/office/drawing/2014/chart" uri="{C3380CC4-5D6E-409C-BE32-E72D297353CC}">
              <c16:uniqueId val="{00000052-B2FC-4043-A2C7-93FA0ACEF512}"/>
            </c:ext>
          </c:extLst>
        </c:ser>
        <c:ser>
          <c:idx val="16"/>
          <c:order val="16"/>
          <c:tx>
            <c:strRef>
              <c:f>性年代!$A$18</c:f>
              <c:strCache>
                <c:ptCount val="1"/>
                <c:pt idx="0">
                  <c:v>その他・無回答</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性年代!$B$1:$E$1</c:f>
              <c:strCache>
                <c:ptCount val="4"/>
                <c:pt idx="0">
                  <c:v>福井県</c:v>
                </c:pt>
                <c:pt idx="1">
                  <c:v>福井市・永平寺町</c:v>
                </c:pt>
                <c:pt idx="2">
                  <c:v>福井市</c:v>
                </c:pt>
                <c:pt idx="3">
                  <c:v>福井駅前 エリア</c:v>
                </c:pt>
              </c:strCache>
            </c:strRef>
          </c:cat>
          <c:val>
            <c:numRef>
              <c:f>性年代!$B$18:$E$18</c:f>
              <c:numCache>
                <c:formatCode>0.0%</c:formatCode>
                <c:ptCount val="4"/>
                <c:pt idx="0">
                  <c:v>3.6577400391900716E-2</c:v>
                </c:pt>
                <c:pt idx="1">
                  <c:v>3.0508474576271184E-2</c:v>
                </c:pt>
                <c:pt idx="2">
                  <c:v>1.1494252873563218E-2</c:v>
                </c:pt>
                <c:pt idx="3">
                  <c:v>1.6949152542372881E-2</c:v>
                </c:pt>
              </c:numCache>
            </c:numRef>
          </c:val>
          <c:extLst>
            <c:ext xmlns:c16="http://schemas.microsoft.com/office/drawing/2014/chart" uri="{C3380CC4-5D6E-409C-BE32-E72D297353CC}">
              <c16:uniqueId val="{00000054-B2FC-4043-A2C7-93FA0ACEF512}"/>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plotArea>
    <c:legend>
      <c:legendPos val="b"/>
      <c:layout>
        <c:manualLayout>
          <c:xMode val="edge"/>
          <c:yMode val="edge"/>
          <c:x val="4.4672902927078394E-2"/>
          <c:y val="0.84840614799308223"/>
          <c:w val="0.92351651577192484"/>
          <c:h val="0.116081488291605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400" b="0" i="0" baseline="0">
                <a:effectLst/>
              </a:rPr>
              <a:t>性年代</a:t>
            </a:r>
            <a:endParaRPr lang="ja-JP" altLang="en-US" sz="1400">
              <a:effectLst/>
            </a:endParaRPr>
          </a:p>
        </c:rich>
      </c:tx>
      <c:overlay val="0"/>
      <c:spPr>
        <a:noFill/>
        <a:ln>
          <a:noFill/>
        </a:ln>
        <a:effectLst/>
      </c:spPr>
    </c:title>
    <c:autoTitleDeleted val="0"/>
    <c:plotArea>
      <c:layout>
        <c:manualLayout>
          <c:layoutTarget val="inner"/>
          <c:xMode val="edge"/>
          <c:yMode val="edge"/>
          <c:x val="0.12462346587801208"/>
          <c:y val="0.16054551181102361"/>
          <c:w val="0.84202379523169779"/>
          <c:h val="0.44667422572178478"/>
        </c:manualLayout>
      </c:layout>
      <c:barChart>
        <c:barDir val="bar"/>
        <c:grouping val="percentStacked"/>
        <c:varyColors val="0"/>
        <c:ser>
          <c:idx val="0"/>
          <c:order val="0"/>
          <c:tx>
            <c:strRef>
              <c:f>性年代!$A$2</c:f>
              <c:strCache>
                <c:ptCount val="1"/>
                <c:pt idx="0">
                  <c:v>男・10代以下</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性年代!$B$2</c:f>
              <c:numCache>
                <c:formatCode>0.0%</c:formatCode>
                <c:ptCount val="1"/>
                <c:pt idx="0">
                  <c:v>0</c:v>
                </c:pt>
              </c:numCache>
            </c:numRef>
          </c:val>
          <c:extLst>
            <c:ext xmlns:c16="http://schemas.microsoft.com/office/drawing/2014/chart" uri="{C3380CC4-5D6E-409C-BE32-E72D297353CC}">
              <c16:uniqueId val="{00000034-B0B1-4A1D-835F-55602B17DF40}"/>
            </c:ext>
          </c:extLst>
        </c:ser>
        <c:ser>
          <c:idx val="1"/>
          <c:order val="1"/>
          <c:tx>
            <c:strRef>
              <c:f>性年代!$A$3</c:f>
              <c:strCache>
                <c:ptCount val="1"/>
                <c:pt idx="0">
                  <c:v>男・20代</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性年代!$B$3</c:f>
              <c:numCache>
                <c:formatCode>0.0%</c:formatCode>
                <c:ptCount val="1"/>
                <c:pt idx="0">
                  <c:v>2.5473546701502287E-2</c:v>
                </c:pt>
              </c:numCache>
            </c:numRef>
          </c:val>
          <c:extLst>
            <c:ext xmlns:c16="http://schemas.microsoft.com/office/drawing/2014/chart" uri="{C3380CC4-5D6E-409C-BE32-E72D297353CC}">
              <c16:uniqueId val="{00000036-B0B1-4A1D-835F-55602B17DF40}"/>
            </c:ext>
          </c:extLst>
        </c:ser>
        <c:ser>
          <c:idx val="2"/>
          <c:order val="2"/>
          <c:tx>
            <c:strRef>
              <c:f>性年代!$A$4</c:f>
              <c:strCache>
                <c:ptCount val="1"/>
                <c:pt idx="0">
                  <c:v>男・30代</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性年代!$B$4</c:f>
              <c:numCache>
                <c:formatCode>0.0%</c:formatCode>
                <c:ptCount val="1"/>
                <c:pt idx="0">
                  <c:v>4.5721750489875895E-2</c:v>
                </c:pt>
              </c:numCache>
            </c:numRef>
          </c:val>
          <c:extLst>
            <c:ext xmlns:c16="http://schemas.microsoft.com/office/drawing/2014/chart" uri="{C3380CC4-5D6E-409C-BE32-E72D297353CC}">
              <c16:uniqueId val="{00000038-B0B1-4A1D-835F-55602B17DF40}"/>
            </c:ext>
          </c:extLst>
        </c:ser>
        <c:ser>
          <c:idx val="3"/>
          <c:order val="3"/>
          <c:tx>
            <c:strRef>
              <c:f>性年代!$A$5</c:f>
              <c:strCache>
                <c:ptCount val="1"/>
                <c:pt idx="0">
                  <c:v>男・40代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性年代!$B$5</c:f>
              <c:numCache>
                <c:formatCode>0.0%</c:formatCode>
                <c:ptCount val="1"/>
                <c:pt idx="0">
                  <c:v>6.2050947093403003E-2</c:v>
                </c:pt>
              </c:numCache>
            </c:numRef>
          </c:val>
          <c:extLst>
            <c:ext xmlns:c16="http://schemas.microsoft.com/office/drawing/2014/chart" uri="{C3380CC4-5D6E-409C-BE32-E72D297353CC}">
              <c16:uniqueId val="{0000003A-B0B1-4A1D-835F-55602B17DF40}"/>
            </c:ext>
          </c:extLst>
        </c:ser>
        <c:ser>
          <c:idx val="4"/>
          <c:order val="4"/>
          <c:tx>
            <c:strRef>
              <c:f>性年代!$A$6</c:f>
              <c:strCache>
                <c:ptCount val="1"/>
                <c:pt idx="0">
                  <c:v>男・50代</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性年代!$B$6</c:f>
              <c:numCache>
                <c:formatCode>0.0%</c:formatCode>
                <c:ptCount val="1"/>
                <c:pt idx="0">
                  <c:v>0.10842586544741999</c:v>
                </c:pt>
              </c:numCache>
            </c:numRef>
          </c:val>
          <c:extLst>
            <c:ext xmlns:c16="http://schemas.microsoft.com/office/drawing/2014/chart" uri="{C3380CC4-5D6E-409C-BE32-E72D297353CC}">
              <c16:uniqueId val="{0000003C-B0B1-4A1D-835F-55602B17DF40}"/>
            </c:ext>
          </c:extLst>
        </c:ser>
        <c:ser>
          <c:idx val="5"/>
          <c:order val="5"/>
          <c:tx>
            <c:strRef>
              <c:f>性年代!$A$7</c:f>
              <c:strCache>
                <c:ptCount val="1"/>
                <c:pt idx="0">
                  <c:v>男・60代</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性年代!$B$7</c:f>
              <c:numCache>
                <c:formatCode>0.0%</c:formatCode>
                <c:ptCount val="1"/>
                <c:pt idx="0">
                  <c:v>0.12671456564337036</c:v>
                </c:pt>
              </c:numCache>
            </c:numRef>
          </c:val>
          <c:extLst>
            <c:ext xmlns:c16="http://schemas.microsoft.com/office/drawing/2014/chart" uri="{C3380CC4-5D6E-409C-BE32-E72D297353CC}">
              <c16:uniqueId val="{0000003E-B0B1-4A1D-835F-55602B17DF40}"/>
            </c:ext>
          </c:extLst>
        </c:ser>
        <c:ser>
          <c:idx val="6"/>
          <c:order val="6"/>
          <c:tx>
            <c:strRef>
              <c:f>性年代!$A$8</c:f>
              <c:strCache>
                <c:ptCount val="1"/>
                <c:pt idx="0">
                  <c:v>男・70代</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性年代!$B$8</c:f>
              <c:numCache>
                <c:formatCode>0.0%</c:formatCode>
                <c:ptCount val="1"/>
                <c:pt idx="0">
                  <c:v>2.2860875244937948E-2</c:v>
                </c:pt>
              </c:numCache>
            </c:numRef>
          </c:val>
          <c:extLst>
            <c:ext xmlns:c16="http://schemas.microsoft.com/office/drawing/2014/chart" uri="{C3380CC4-5D6E-409C-BE32-E72D297353CC}">
              <c16:uniqueId val="{00000040-B0B1-4A1D-835F-55602B17DF40}"/>
            </c:ext>
          </c:extLst>
        </c:ser>
        <c:ser>
          <c:idx val="7"/>
          <c:order val="7"/>
          <c:tx>
            <c:strRef>
              <c:f>性年代!$A$9</c:f>
              <c:strCache>
                <c:ptCount val="1"/>
                <c:pt idx="0">
                  <c:v>男・80代以上</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性年代!$B$9</c:f>
              <c:numCache>
                <c:formatCode>0.0%</c:formatCode>
                <c:ptCount val="1"/>
                <c:pt idx="0">
                  <c:v>0</c:v>
                </c:pt>
              </c:numCache>
            </c:numRef>
          </c:val>
          <c:extLst>
            <c:ext xmlns:c16="http://schemas.microsoft.com/office/drawing/2014/chart" uri="{C3380CC4-5D6E-409C-BE32-E72D297353CC}">
              <c16:uniqueId val="{00000042-B0B1-4A1D-835F-55602B17DF40}"/>
            </c:ext>
          </c:extLst>
        </c:ser>
        <c:ser>
          <c:idx val="8"/>
          <c:order val="8"/>
          <c:tx>
            <c:strRef>
              <c:f>性年代!$A$10</c:f>
              <c:strCache>
                <c:ptCount val="1"/>
                <c:pt idx="0">
                  <c:v>女・10代以下</c:v>
                </c:pt>
              </c:strCache>
            </c:strRef>
          </c:tx>
          <c:spPr>
            <a:solidFill>
              <a:srgbClr val="FFCC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性年代!$B$10</c:f>
              <c:numCache>
                <c:formatCode>0.0%</c:formatCode>
                <c:ptCount val="1"/>
                <c:pt idx="0">
                  <c:v>0</c:v>
                </c:pt>
              </c:numCache>
            </c:numRef>
          </c:val>
          <c:extLst>
            <c:ext xmlns:c16="http://schemas.microsoft.com/office/drawing/2014/chart" uri="{C3380CC4-5D6E-409C-BE32-E72D297353CC}">
              <c16:uniqueId val="{00000044-B0B1-4A1D-835F-55602B17DF40}"/>
            </c:ext>
          </c:extLst>
        </c:ser>
        <c:ser>
          <c:idx val="9"/>
          <c:order val="9"/>
          <c:tx>
            <c:strRef>
              <c:f>性年代!$A$11</c:f>
              <c:strCache>
                <c:ptCount val="1"/>
                <c:pt idx="0">
                  <c:v>女・20代</c:v>
                </c:pt>
              </c:strCache>
            </c:strRef>
          </c:tx>
          <c:spPr>
            <a:solidFill>
              <a:srgbClr val="FF99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性年代!$B$11</c:f>
              <c:numCache>
                <c:formatCode>0.0%</c:formatCode>
                <c:ptCount val="1"/>
                <c:pt idx="0">
                  <c:v>4.5068582625734814E-2</c:v>
                </c:pt>
              </c:numCache>
            </c:numRef>
          </c:val>
          <c:extLst>
            <c:ext xmlns:c16="http://schemas.microsoft.com/office/drawing/2014/chart" uri="{C3380CC4-5D6E-409C-BE32-E72D297353CC}">
              <c16:uniqueId val="{00000046-B0B1-4A1D-835F-55602B17DF40}"/>
            </c:ext>
          </c:extLst>
        </c:ser>
        <c:ser>
          <c:idx val="10"/>
          <c:order val="10"/>
          <c:tx>
            <c:strRef>
              <c:f>性年代!$A$12</c:f>
              <c:strCache>
                <c:ptCount val="1"/>
                <c:pt idx="0">
                  <c:v>女・30代</c:v>
                </c:pt>
              </c:strCache>
            </c:strRef>
          </c:tx>
          <c:spPr>
            <a:solidFill>
              <a:srgbClr val="FF7C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性年代!$B$12</c:f>
              <c:numCache>
                <c:formatCode>0.0%</c:formatCode>
                <c:ptCount val="1"/>
                <c:pt idx="0">
                  <c:v>6.5969954278249504E-2</c:v>
                </c:pt>
              </c:numCache>
            </c:numRef>
          </c:val>
          <c:extLst>
            <c:ext xmlns:c16="http://schemas.microsoft.com/office/drawing/2014/chart" uri="{C3380CC4-5D6E-409C-BE32-E72D297353CC}">
              <c16:uniqueId val="{00000048-B0B1-4A1D-835F-55602B17DF40}"/>
            </c:ext>
          </c:extLst>
        </c:ser>
        <c:ser>
          <c:idx val="11"/>
          <c:order val="11"/>
          <c:tx>
            <c:strRef>
              <c:f>性年代!$A$13</c:f>
              <c:strCache>
                <c:ptCount val="1"/>
                <c:pt idx="0">
                  <c:v>女・40代</c:v>
                </c:pt>
              </c:strCache>
            </c:strRef>
          </c:tx>
          <c:spPr>
            <a:solidFill>
              <a:srgbClr val="FF5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性年代!$B$13</c:f>
              <c:numCache>
                <c:formatCode>0.0%</c:formatCode>
                <c:ptCount val="1"/>
                <c:pt idx="0">
                  <c:v>0.11822338340953625</c:v>
                </c:pt>
              </c:numCache>
            </c:numRef>
          </c:val>
          <c:extLst>
            <c:ext xmlns:c16="http://schemas.microsoft.com/office/drawing/2014/chart" uri="{C3380CC4-5D6E-409C-BE32-E72D297353CC}">
              <c16:uniqueId val="{0000004A-B0B1-4A1D-835F-55602B17DF40}"/>
            </c:ext>
          </c:extLst>
        </c:ser>
        <c:ser>
          <c:idx val="12"/>
          <c:order val="12"/>
          <c:tx>
            <c:strRef>
              <c:f>性年代!$A$14</c:f>
              <c:strCache>
                <c:ptCount val="1"/>
                <c:pt idx="0">
                  <c:v>女・50代</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性年代!$B$14</c:f>
              <c:numCache>
                <c:formatCode>0.0%</c:formatCode>
                <c:ptCount val="1"/>
                <c:pt idx="0">
                  <c:v>0.18680600914435011</c:v>
                </c:pt>
              </c:numCache>
            </c:numRef>
          </c:val>
          <c:extLst>
            <c:ext xmlns:c16="http://schemas.microsoft.com/office/drawing/2014/chart" uri="{C3380CC4-5D6E-409C-BE32-E72D297353CC}">
              <c16:uniqueId val="{0000004C-B0B1-4A1D-835F-55602B17DF40}"/>
            </c:ext>
          </c:extLst>
        </c:ser>
        <c:ser>
          <c:idx val="13"/>
          <c:order val="13"/>
          <c:tx>
            <c:strRef>
              <c:f>性年代!$A$15</c:f>
              <c:strCache>
                <c:ptCount val="1"/>
                <c:pt idx="0">
                  <c:v>女・60代</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性年代!$B$15</c:f>
              <c:numCache>
                <c:formatCode>0.0%</c:formatCode>
                <c:ptCount val="1"/>
                <c:pt idx="0">
                  <c:v>0.13781841933376879</c:v>
                </c:pt>
              </c:numCache>
            </c:numRef>
          </c:val>
          <c:extLst>
            <c:ext xmlns:c16="http://schemas.microsoft.com/office/drawing/2014/chart" uri="{C3380CC4-5D6E-409C-BE32-E72D297353CC}">
              <c16:uniqueId val="{0000004E-B0B1-4A1D-835F-55602B17DF40}"/>
            </c:ext>
          </c:extLst>
        </c:ser>
        <c:ser>
          <c:idx val="14"/>
          <c:order val="14"/>
          <c:tx>
            <c:strRef>
              <c:f>性年代!$A$16</c:f>
              <c:strCache>
                <c:ptCount val="1"/>
                <c:pt idx="0">
                  <c:v>女・70代</c:v>
                </c:pt>
              </c:strCache>
            </c:strRef>
          </c:tx>
          <c:spPr>
            <a:solidFill>
              <a:srgbClr val="8200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性年代!$B$16</c:f>
              <c:numCache>
                <c:formatCode>0.0%</c:formatCode>
                <c:ptCount val="1"/>
                <c:pt idx="0">
                  <c:v>1.8288700195950358E-2</c:v>
                </c:pt>
              </c:numCache>
            </c:numRef>
          </c:val>
          <c:extLst>
            <c:ext xmlns:c16="http://schemas.microsoft.com/office/drawing/2014/chart" uri="{C3380CC4-5D6E-409C-BE32-E72D297353CC}">
              <c16:uniqueId val="{00000050-B0B1-4A1D-835F-55602B17DF40}"/>
            </c:ext>
          </c:extLst>
        </c:ser>
        <c:ser>
          <c:idx val="15"/>
          <c:order val="15"/>
          <c:tx>
            <c:strRef>
              <c:f>性年代!$A$17</c:f>
              <c:strCache>
                <c:ptCount val="1"/>
                <c:pt idx="0">
                  <c:v>女・80代以上</c:v>
                </c:pt>
              </c:strCache>
            </c:strRef>
          </c:tx>
          <c:spPr>
            <a:solidFill>
              <a:srgbClr val="6600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性年代!$B$17</c:f>
              <c:numCache>
                <c:formatCode>0.0%</c:formatCode>
                <c:ptCount val="1"/>
                <c:pt idx="0">
                  <c:v>0</c:v>
                </c:pt>
              </c:numCache>
            </c:numRef>
          </c:val>
          <c:extLst>
            <c:ext xmlns:c16="http://schemas.microsoft.com/office/drawing/2014/chart" uri="{C3380CC4-5D6E-409C-BE32-E72D297353CC}">
              <c16:uniqueId val="{00000052-B0B1-4A1D-835F-55602B17DF40}"/>
            </c:ext>
          </c:extLst>
        </c:ser>
        <c:ser>
          <c:idx val="16"/>
          <c:order val="16"/>
          <c:tx>
            <c:strRef>
              <c:f>性年代!$A$18</c:f>
              <c:strCache>
                <c:ptCount val="1"/>
                <c:pt idx="0">
                  <c:v>その他・無回答</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性年代!$B$1</c:f>
              <c:strCache>
                <c:ptCount val="1"/>
                <c:pt idx="0">
                  <c:v>福井県</c:v>
                </c:pt>
              </c:strCache>
            </c:strRef>
          </c:cat>
          <c:val>
            <c:numRef>
              <c:f>性年代!$B$18</c:f>
              <c:numCache>
                <c:formatCode>0.0%</c:formatCode>
                <c:ptCount val="1"/>
                <c:pt idx="0">
                  <c:v>3.6577400391900716E-2</c:v>
                </c:pt>
              </c:numCache>
            </c:numRef>
          </c:val>
          <c:extLst>
            <c:ext xmlns:c16="http://schemas.microsoft.com/office/drawing/2014/chart" uri="{C3380CC4-5D6E-409C-BE32-E72D297353CC}">
              <c16:uniqueId val="{00000054-B0B1-4A1D-835F-55602B17DF40}"/>
            </c:ext>
          </c:extLst>
        </c:ser>
        <c:dLbls>
          <c:dLblPos val="ctr"/>
          <c:showLegendKey val="0"/>
          <c:showVal val="1"/>
          <c:showCatName val="0"/>
          <c:showSerName val="0"/>
          <c:showPercent val="0"/>
          <c:showBubbleSize val="0"/>
        </c:dLbls>
        <c:gapWidth val="10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plotArea>
    <c:legend>
      <c:legendPos val="b"/>
      <c:layout>
        <c:manualLayout>
          <c:xMode val="edge"/>
          <c:yMode val="edge"/>
          <c:x val="3.2886441970923767E-2"/>
          <c:y val="0.75438446194225717"/>
          <c:w val="0.95185854484520649"/>
          <c:h val="0.220430151428208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NPS!$F$2</c:f>
          <c:strCache>
            <c:ptCount val="1"/>
            <c:pt idx="0">
              <c:v>福井県</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NPS!$F$2</c:f>
              <c:strCache>
                <c:ptCount val="1"/>
                <c:pt idx="0">
                  <c:v>福井県</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dLbls>
            <c:numFmt formatCode="0.0;[Red]\-0.0" sourceLinked="0"/>
            <c:spPr>
              <a:noFill/>
              <a:ln>
                <a:noFill/>
              </a:ln>
              <a:effectLst/>
            </c:spPr>
            <c:txPr>
              <a:bodyPr rot="0" spcFirstLastPara="1" vertOverflow="ellipsis" vert="horz" wrap="non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NPS!$G$1:$R$1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NPS!$G$2:$R$2</c:f>
              <c:numCache>
                <c:formatCode>0.0_ ;[Red]\-0.0\ </c:formatCode>
                <c:ptCount val="12"/>
                <c:pt idx="0">
                  <c:v>20.103092783505154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9-E42C-4486-846B-4E08F1496E3C}"/>
            </c:ext>
          </c:extLst>
        </c:ser>
        <c:dLbls>
          <c:showLegendKey val="0"/>
          <c:showVal val="0"/>
          <c:showCatName val="0"/>
          <c:showSerName val="0"/>
          <c:showPercent val="0"/>
          <c:showBubbleSize val="0"/>
        </c:dLbls>
        <c:marker val="1"/>
        <c:smooth val="0"/>
        <c:axId val="2069025759"/>
        <c:axId val="2069027839"/>
      </c:lineChart>
      <c:catAx>
        <c:axId val="206902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7839"/>
        <c:crosses val="autoZero"/>
        <c:auto val="1"/>
        <c:lblAlgn val="ctr"/>
        <c:lblOffset val="100"/>
        <c:noMultiLvlLbl val="0"/>
      </c:catAx>
      <c:valAx>
        <c:axId val="2069027839"/>
        <c:scaling>
          <c:orientation val="minMax"/>
        </c:scaling>
        <c:delete val="0"/>
        <c:axPos val="l"/>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5759"/>
        <c:crosses val="autoZero"/>
        <c:crossBetween val="between"/>
      </c:valAx>
    </c:plotArea>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性年代!$B$1</c:f>
          <c:strCache>
            <c:ptCount val="1"/>
            <c:pt idx="0">
              <c:v>福井県</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性年代!$B$1</c:f>
              <c:strCache>
                <c:ptCount val="1"/>
                <c:pt idx="0">
                  <c:v>福井県</c:v>
                </c:pt>
              </c:strCache>
            </c:strRef>
          </c:tx>
          <c:dPt>
            <c:idx val="0"/>
            <c:bubble3D val="0"/>
            <c:spPr>
              <a:solidFill>
                <a:srgbClr val="DAE3F3"/>
              </a:solidFill>
              <a:ln>
                <a:noFill/>
              </a:ln>
              <a:effectLst/>
            </c:spPr>
            <c:extLst>
              <c:ext xmlns:c16="http://schemas.microsoft.com/office/drawing/2014/chart" uri="{C3380CC4-5D6E-409C-BE32-E72D297353CC}">
                <c16:uniqueId val="{00000001-4BB0-4A7D-B3DB-0FE34FFE9DD7}"/>
              </c:ext>
            </c:extLst>
          </c:dPt>
          <c:dPt>
            <c:idx val="1"/>
            <c:bubble3D val="0"/>
            <c:spPr>
              <a:solidFill>
                <a:srgbClr val="B4C7E7"/>
              </a:solidFill>
              <a:ln>
                <a:noFill/>
              </a:ln>
              <a:effectLst/>
            </c:spPr>
            <c:extLst>
              <c:ext xmlns:c16="http://schemas.microsoft.com/office/drawing/2014/chart" uri="{C3380CC4-5D6E-409C-BE32-E72D297353CC}">
                <c16:uniqueId val="{00000003-4BB0-4A7D-B3DB-0FE34FFE9DD7}"/>
              </c:ext>
            </c:extLst>
          </c:dPt>
          <c:dPt>
            <c:idx val="2"/>
            <c:bubble3D val="0"/>
            <c:spPr>
              <a:solidFill>
                <a:srgbClr val="8FAADC"/>
              </a:solidFill>
              <a:ln>
                <a:noFill/>
              </a:ln>
              <a:effectLst/>
            </c:spPr>
            <c:extLst>
              <c:ext xmlns:c16="http://schemas.microsoft.com/office/drawing/2014/chart" uri="{C3380CC4-5D6E-409C-BE32-E72D297353CC}">
                <c16:uniqueId val="{00000005-4BB0-4A7D-B3DB-0FE34FFE9DD7}"/>
              </c:ext>
            </c:extLst>
          </c:dPt>
          <c:dPt>
            <c:idx val="3"/>
            <c:bubble3D val="0"/>
            <c:spPr>
              <a:solidFill>
                <a:srgbClr val="4472C4"/>
              </a:solidFill>
              <a:ln>
                <a:noFill/>
              </a:ln>
              <a:effectLst/>
            </c:spPr>
            <c:extLst>
              <c:ext xmlns:c16="http://schemas.microsoft.com/office/drawing/2014/chart" uri="{C3380CC4-5D6E-409C-BE32-E72D297353CC}">
                <c16:uniqueId val="{00000007-4BB0-4A7D-B3DB-0FE34FFE9DD7}"/>
              </c:ext>
            </c:extLst>
          </c:dPt>
          <c:dPt>
            <c:idx val="4"/>
            <c:bubble3D val="0"/>
            <c:spPr>
              <a:solidFill>
                <a:srgbClr val="2F5597"/>
              </a:solidFill>
              <a:ln>
                <a:noFill/>
              </a:ln>
              <a:effectLst/>
            </c:spPr>
            <c:extLst>
              <c:ext xmlns:c16="http://schemas.microsoft.com/office/drawing/2014/chart" uri="{C3380CC4-5D6E-409C-BE32-E72D297353CC}">
                <c16:uniqueId val="{00000009-4BB0-4A7D-B3DB-0FE34FFE9DD7}"/>
              </c:ext>
            </c:extLst>
          </c:dPt>
          <c:dPt>
            <c:idx val="5"/>
            <c:bubble3D val="0"/>
            <c:spPr>
              <a:solidFill>
                <a:srgbClr val="203864"/>
              </a:solidFill>
              <a:ln>
                <a:noFill/>
              </a:ln>
              <a:effectLst/>
            </c:spPr>
            <c:extLst>
              <c:ext xmlns:c16="http://schemas.microsoft.com/office/drawing/2014/chart" uri="{C3380CC4-5D6E-409C-BE32-E72D297353CC}">
                <c16:uniqueId val="{0000000B-4BB0-4A7D-B3DB-0FE34FFE9DD7}"/>
              </c:ext>
            </c:extLst>
          </c:dPt>
          <c:dPt>
            <c:idx val="6"/>
            <c:bubble3D val="0"/>
            <c:spPr>
              <a:solidFill>
                <a:srgbClr val="264478"/>
              </a:solidFill>
              <a:ln>
                <a:noFill/>
              </a:ln>
              <a:effectLst/>
            </c:spPr>
            <c:extLst>
              <c:ext xmlns:c16="http://schemas.microsoft.com/office/drawing/2014/chart" uri="{C3380CC4-5D6E-409C-BE32-E72D297353CC}">
                <c16:uniqueId val="{0000000D-4BB0-4A7D-B3DB-0FE34FFE9DD7}"/>
              </c:ext>
            </c:extLst>
          </c:dPt>
          <c:dPt>
            <c:idx val="7"/>
            <c:bubble3D val="0"/>
            <c:spPr>
              <a:solidFill>
                <a:srgbClr val="333F50"/>
              </a:solidFill>
              <a:ln>
                <a:noFill/>
              </a:ln>
              <a:effectLst/>
            </c:spPr>
            <c:extLst>
              <c:ext xmlns:c16="http://schemas.microsoft.com/office/drawing/2014/chart" uri="{C3380CC4-5D6E-409C-BE32-E72D297353CC}">
                <c16:uniqueId val="{0000000F-4BB0-4A7D-B3DB-0FE34FFE9DD7}"/>
              </c:ext>
            </c:extLst>
          </c:dPt>
          <c:dPt>
            <c:idx val="8"/>
            <c:bubble3D val="0"/>
            <c:spPr>
              <a:solidFill>
                <a:srgbClr val="FFCCCC"/>
              </a:solidFill>
              <a:ln>
                <a:noFill/>
              </a:ln>
              <a:effectLst/>
            </c:spPr>
            <c:extLst>
              <c:ext xmlns:c16="http://schemas.microsoft.com/office/drawing/2014/chart" uri="{C3380CC4-5D6E-409C-BE32-E72D297353CC}">
                <c16:uniqueId val="{00000011-4BB0-4A7D-B3DB-0FE34FFE9DD7}"/>
              </c:ext>
            </c:extLst>
          </c:dPt>
          <c:dPt>
            <c:idx val="9"/>
            <c:bubble3D val="0"/>
            <c:spPr>
              <a:solidFill>
                <a:srgbClr val="FF9999"/>
              </a:solidFill>
              <a:ln>
                <a:noFill/>
              </a:ln>
              <a:effectLst/>
            </c:spPr>
            <c:extLst>
              <c:ext xmlns:c16="http://schemas.microsoft.com/office/drawing/2014/chart" uri="{C3380CC4-5D6E-409C-BE32-E72D297353CC}">
                <c16:uniqueId val="{00000013-4BB0-4A7D-B3DB-0FE34FFE9DD7}"/>
              </c:ext>
            </c:extLst>
          </c:dPt>
          <c:dPt>
            <c:idx val="10"/>
            <c:bubble3D val="0"/>
            <c:spPr>
              <a:solidFill>
                <a:srgbClr val="FF7C80"/>
              </a:solidFill>
              <a:ln>
                <a:noFill/>
              </a:ln>
              <a:effectLst/>
            </c:spPr>
            <c:extLst>
              <c:ext xmlns:c16="http://schemas.microsoft.com/office/drawing/2014/chart" uri="{C3380CC4-5D6E-409C-BE32-E72D297353CC}">
                <c16:uniqueId val="{00000015-4BB0-4A7D-B3DB-0FE34FFE9DD7}"/>
              </c:ext>
            </c:extLst>
          </c:dPt>
          <c:dPt>
            <c:idx val="11"/>
            <c:bubble3D val="0"/>
            <c:spPr>
              <a:solidFill>
                <a:srgbClr val="FF5050"/>
              </a:solidFill>
              <a:ln>
                <a:noFill/>
              </a:ln>
              <a:effectLst/>
            </c:spPr>
            <c:extLst>
              <c:ext xmlns:c16="http://schemas.microsoft.com/office/drawing/2014/chart" uri="{C3380CC4-5D6E-409C-BE32-E72D297353CC}">
                <c16:uniqueId val="{00000017-4BB0-4A7D-B3DB-0FE34FFE9DD7}"/>
              </c:ext>
            </c:extLst>
          </c:dPt>
          <c:dPt>
            <c:idx val="12"/>
            <c:bubble3D val="0"/>
            <c:spPr>
              <a:solidFill>
                <a:srgbClr val="CC0000"/>
              </a:solidFill>
              <a:ln>
                <a:noFill/>
              </a:ln>
              <a:effectLst/>
            </c:spPr>
            <c:extLst>
              <c:ext xmlns:c16="http://schemas.microsoft.com/office/drawing/2014/chart" uri="{C3380CC4-5D6E-409C-BE32-E72D297353CC}">
                <c16:uniqueId val="{0000008F-4BB0-4A7D-B3DB-0FE34FFE9DD7}"/>
              </c:ext>
            </c:extLst>
          </c:dPt>
          <c:dPt>
            <c:idx val="13"/>
            <c:bubble3D val="0"/>
            <c:spPr>
              <a:solidFill>
                <a:srgbClr val="A50021"/>
              </a:solidFill>
              <a:ln>
                <a:noFill/>
              </a:ln>
              <a:effectLst/>
            </c:spPr>
            <c:extLst>
              <c:ext xmlns:c16="http://schemas.microsoft.com/office/drawing/2014/chart" uri="{C3380CC4-5D6E-409C-BE32-E72D297353CC}">
                <c16:uniqueId val="{00000090-4BB0-4A7D-B3DB-0FE34FFE9DD7}"/>
              </c:ext>
            </c:extLst>
          </c:dPt>
          <c:dPt>
            <c:idx val="14"/>
            <c:bubble3D val="0"/>
            <c:spPr>
              <a:solidFill>
                <a:srgbClr val="820041"/>
              </a:solidFill>
              <a:ln>
                <a:noFill/>
              </a:ln>
              <a:effectLst/>
            </c:spPr>
            <c:extLst>
              <c:ext xmlns:c16="http://schemas.microsoft.com/office/drawing/2014/chart" uri="{C3380CC4-5D6E-409C-BE32-E72D297353CC}">
                <c16:uniqueId val="{00000091-4BB0-4A7D-B3DB-0FE34FFE9DD7}"/>
              </c:ext>
            </c:extLst>
          </c:dPt>
          <c:dPt>
            <c:idx val="15"/>
            <c:bubble3D val="0"/>
            <c:spPr>
              <a:solidFill>
                <a:srgbClr val="660033"/>
              </a:solidFill>
              <a:ln>
                <a:noFill/>
              </a:ln>
              <a:effectLst/>
            </c:spPr>
            <c:extLst>
              <c:ext xmlns:c16="http://schemas.microsoft.com/office/drawing/2014/chart" uri="{C3380CC4-5D6E-409C-BE32-E72D297353CC}">
                <c16:uniqueId val="{00000092-4BB0-4A7D-B3DB-0FE34FFE9DD7}"/>
              </c:ext>
            </c:extLst>
          </c:dPt>
          <c:dPt>
            <c:idx val="16"/>
            <c:bubble3D val="0"/>
            <c:spPr>
              <a:solidFill>
                <a:srgbClr val="BFBFBF"/>
              </a:solidFill>
              <a:ln>
                <a:noFill/>
              </a:ln>
              <a:effectLst/>
            </c:spPr>
            <c:extLst>
              <c:ext xmlns:c16="http://schemas.microsoft.com/office/drawing/2014/chart" uri="{C3380CC4-5D6E-409C-BE32-E72D297353CC}">
                <c16:uniqueId val="{00000093-4BB0-4A7D-B3DB-0FE34FFE9DD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性年代!$A$2:$A$18</c:f>
              <c:strCache>
                <c:ptCount val="17"/>
                <c:pt idx="0">
                  <c:v>男・10代以下</c:v>
                </c:pt>
                <c:pt idx="1">
                  <c:v>男・20代</c:v>
                </c:pt>
                <c:pt idx="2">
                  <c:v>男・30代</c:v>
                </c:pt>
                <c:pt idx="3">
                  <c:v>男・40代</c:v>
                </c:pt>
                <c:pt idx="4">
                  <c:v>男・50代</c:v>
                </c:pt>
                <c:pt idx="5">
                  <c:v>男・60代</c:v>
                </c:pt>
                <c:pt idx="6">
                  <c:v>男・70代</c:v>
                </c:pt>
                <c:pt idx="7">
                  <c:v>男・80代以上</c:v>
                </c:pt>
                <c:pt idx="8">
                  <c:v>女・10代以下</c:v>
                </c:pt>
                <c:pt idx="9">
                  <c:v>女・20代</c:v>
                </c:pt>
                <c:pt idx="10">
                  <c:v>女・30代</c:v>
                </c:pt>
                <c:pt idx="11">
                  <c:v>女・40代</c:v>
                </c:pt>
                <c:pt idx="12">
                  <c:v>女・50代</c:v>
                </c:pt>
                <c:pt idx="13">
                  <c:v>女・60代</c:v>
                </c:pt>
                <c:pt idx="14">
                  <c:v>女・70代</c:v>
                </c:pt>
                <c:pt idx="15">
                  <c:v>女・80代以上</c:v>
                </c:pt>
                <c:pt idx="16">
                  <c:v>その他・無回答</c:v>
                </c:pt>
              </c:strCache>
            </c:strRef>
          </c:cat>
          <c:val>
            <c:numRef>
              <c:f>性年代!$B$2:$B$18</c:f>
              <c:numCache>
                <c:formatCode>0.0%</c:formatCode>
                <c:ptCount val="17"/>
                <c:pt idx="0">
                  <c:v>0</c:v>
                </c:pt>
                <c:pt idx="1">
                  <c:v>2.5473546701502287E-2</c:v>
                </c:pt>
                <c:pt idx="2">
                  <c:v>4.5721750489875895E-2</c:v>
                </c:pt>
                <c:pt idx="3">
                  <c:v>6.2050947093403003E-2</c:v>
                </c:pt>
                <c:pt idx="4">
                  <c:v>0.10842586544741999</c:v>
                </c:pt>
                <c:pt idx="5">
                  <c:v>0.12671456564337036</c:v>
                </c:pt>
                <c:pt idx="6">
                  <c:v>2.2860875244937948E-2</c:v>
                </c:pt>
                <c:pt idx="7">
                  <c:v>0</c:v>
                </c:pt>
                <c:pt idx="8">
                  <c:v>0</c:v>
                </c:pt>
                <c:pt idx="9">
                  <c:v>4.5068582625734814E-2</c:v>
                </c:pt>
                <c:pt idx="10">
                  <c:v>6.5969954278249504E-2</c:v>
                </c:pt>
                <c:pt idx="11">
                  <c:v>0.11822338340953625</c:v>
                </c:pt>
                <c:pt idx="12">
                  <c:v>0.18680600914435011</c:v>
                </c:pt>
                <c:pt idx="13">
                  <c:v>0.13781841933376879</c:v>
                </c:pt>
                <c:pt idx="14">
                  <c:v>1.8288700195950358E-2</c:v>
                </c:pt>
                <c:pt idx="15">
                  <c:v>0</c:v>
                </c:pt>
                <c:pt idx="16">
                  <c:v>3.6577400391900716E-2</c:v>
                </c:pt>
              </c:numCache>
            </c:numRef>
          </c:val>
          <c:extLst>
            <c:ext xmlns:c16="http://schemas.microsoft.com/office/drawing/2014/chart" uri="{C3380CC4-5D6E-409C-BE32-E72D297353CC}">
              <c16:uniqueId val="{00000018-4BB0-4A7D-B3DB-0FE34FFE9D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性年代!$C$1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性年代!$C$1</c:f>
              <c:strCache>
                <c:ptCount val="1"/>
                <c:pt idx="0">
                  <c:v>福井市・永平寺町</c:v>
                </c:pt>
              </c:strCache>
            </c:strRef>
          </c:tx>
          <c:dPt>
            <c:idx val="0"/>
            <c:bubble3D val="0"/>
            <c:spPr>
              <a:solidFill>
                <a:srgbClr val="DAE3F3"/>
              </a:solidFill>
              <a:ln>
                <a:noFill/>
              </a:ln>
              <a:effectLst/>
            </c:spPr>
            <c:extLst>
              <c:ext xmlns:c16="http://schemas.microsoft.com/office/drawing/2014/chart" uri="{C3380CC4-5D6E-409C-BE32-E72D297353CC}">
                <c16:uniqueId val="{00000019-A4FF-4521-A9C3-15A502B81740}"/>
              </c:ext>
            </c:extLst>
          </c:dPt>
          <c:dPt>
            <c:idx val="1"/>
            <c:bubble3D val="0"/>
            <c:spPr>
              <a:solidFill>
                <a:srgbClr val="B4C7E7"/>
              </a:solidFill>
              <a:ln>
                <a:noFill/>
              </a:ln>
              <a:effectLst/>
            </c:spPr>
            <c:extLst>
              <c:ext xmlns:c16="http://schemas.microsoft.com/office/drawing/2014/chart" uri="{C3380CC4-5D6E-409C-BE32-E72D297353CC}">
                <c16:uniqueId val="{0000001B-A4FF-4521-A9C3-15A502B81740}"/>
              </c:ext>
            </c:extLst>
          </c:dPt>
          <c:dPt>
            <c:idx val="2"/>
            <c:bubble3D val="0"/>
            <c:spPr>
              <a:solidFill>
                <a:srgbClr val="8FAADC"/>
              </a:solidFill>
              <a:ln>
                <a:noFill/>
              </a:ln>
              <a:effectLst/>
            </c:spPr>
            <c:extLst>
              <c:ext xmlns:c16="http://schemas.microsoft.com/office/drawing/2014/chart" uri="{C3380CC4-5D6E-409C-BE32-E72D297353CC}">
                <c16:uniqueId val="{0000001D-A4FF-4521-A9C3-15A502B81740}"/>
              </c:ext>
            </c:extLst>
          </c:dPt>
          <c:dPt>
            <c:idx val="3"/>
            <c:bubble3D val="0"/>
            <c:spPr>
              <a:solidFill>
                <a:srgbClr val="4472C4"/>
              </a:solidFill>
              <a:ln>
                <a:noFill/>
              </a:ln>
              <a:effectLst/>
            </c:spPr>
            <c:extLst>
              <c:ext xmlns:c16="http://schemas.microsoft.com/office/drawing/2014/chart" uri="{C3380CC4-5D6E-409C-BE32-E72D297353CC}">
                <c16:uniqueId val="{0000001F-A4FF-4521-A9C3-15A502B81740}"/>
              </c:ext>
            </c:extLst>
          </c:dPt>
          <c:dPt>
            <c:idx val="4"/>
            <c:bubble3D val="0"/>
            <c:spPr>
              <a:solidFill>
                <a:srgbClr val="2F5597"/>
              </a:solidFill>
              <a:ln>
                <a:noFill/>
              </a:ln>
              <a:effectLst/>
            </c:spPr>
            <c:extLst>
              <c:ext xmlns:c16="http://schemas.microsoft.com/office/drawing/2014/chart" uri="{C3380CC4-5D6E-409C-BE32-E72D297353CC}">
                <c16:uniqueId val="{00000021-A4FF-4521-A9C3-15A502B81740}"/>
              </c:ext>
            </c:extLst>
          </c:dPt>
          <c:dPt>
            <c:idx val="5"/>
            <c:bubble3D val="0"/>
            <c:spPr>
              <a:solidFill>
                <a:srgbClr val="203864"/>
              </a:solidFill>
              <a:ln>
                <a:noFill/>
              </a:ln>
              <a:effectLst/>
            </c:spPr>
            <c:extLst>
              <c:ext xmlns:c16="http://schemas.microsoft.com/office/drawing/2014/chart" uri="{C3380CC4-5D6E-409C-BE32-E72D297353CC}">
                <c16:uniqueId val="{00000023-A4FF-4521-A9C3-15A502B81740}"/>
              </c:ext>
            </c:extLst>
          </c:dPt>
          <c:dPt>
            <c:idx val="6"/>
            <c:bubble3D val="0"/>
            <c:spPr>
              <a:solidFill>
                <a:srgbClr val="264478"/>
              </a:solidFill>
              <a:ln>
                <a:noFill/>
              </a:ln>
              <a:effectLst/>
            </c:spPr>
            <c:extLst>
              <c:ext xmlns:c16="http://schemas.microsoft.com/office/drawing/2014/chart" uri="{C3380CC4-5D6E-409C-BE32-E72D297353CC}">
                <c16:uniqueId val="{00000025-A4FF-4521-A9C3-15A502B81740}"/>
              </c:ext>
            </c:extLst>
          </c:dPt>
          <c:dPt>
            <c:idx val="7"/>
            <c:bubble3D val="0"/>
            <c:spPr>
              <a:solidFill>
                <a:srgbClr val="333F50"/>
              </a:solidFill>
              <a:ln>
                <a:noFill/>
              </a:ln>
              <a:effectLst/>
            </c:spPr>
            <c:extLst>
              <c:ext xmlns:c16="http://schemas.microsoft.com/office/drawing/2014/chart" uri="{C3380CC4-5D6E-409C-BE32-E72D297353CC}">
                <c16:uniqueId val="{00000027-A4FF-4521-A9C3-15A502B81740}"/>
              </c:ext>
            </c:extLst>
          </c:dPt>
          <c:dPt>
            <c:idx val="8"/>
            <c:bubble3D val="0"/>
            <c:spPr>
              <a:solidFill>
                <a:srgbClr val="FFCCCC"/>
              </a:solidFill>
              <a:ln>
                <a:noFill/>
              </a:ln>
              <a:effectLst/>
            </c:spPr>
            <c:extLst>
              <c:ext xmlns:c16="http://schemas.microsoft.com/office/drawing/2014/chart" uri="{C3380CC4-5D6E-409C-BE32-E72D297353CC}">
                <c16:uniqueId val="{00000029-A4FF-4521-A9C3-15A502B81740}"/>
              </c:ext>
            </c:extLst>
          </c:dPt>
          <c:dPt>
            <c:idx val="9"/>
            <c:bubble3D val="0"/>
            <c:spPr>
              <a:solidFill>
                <a:srgbClr val="FF9999"/>
              </a:solidFill>
              <a:ln>
                <a:noFill/>
              </a:ln>
              <a:effectLst/>
            </c:spPr>
            <c:extLst>
              <c:ext xmlns:c16="http://schemas.microsoft.com/office/drawing/2014/chart" uri="{C3380CC4-5D6E-409C-BE32-E72D297353CC}">
                <c16:uniqueId val="{0000002B-A4FF-4521-A9C3-15A502B81740}"/>
              </c:ext>
            </c:extLst>
          </c:dPt>
          <c:dPt>
            <c:idx val="10"/>
            <c:bubble3D val="0"/>
            <c:spPr>
              <a:solidFill>
                <a:srgbClr val="FF7C80"/>
              </a:solidFill>
              <a:ln>
                <a:noFill/>
              </a:ln>
              <a:effectLst/>
            </c:spPr>
            <c:extLst>
              <c:ext xmlns:c16="http://schemas.microsoft.com/office/drawing/2014/chart" uri="{C3380CC4-5D6E-409C-BE32-E72D297353CC}">
                <c16:uniqueId val="{0000002D-A4FF-4521-A9C3-15A502B81740}"/>
              </c:ext>
            </c:extLst>
          </c:dPt>
          <c:dPt>
            <c:idx val="11"/>
            <c:bubble3D val="0"/>
            <c:spPr>
              <a:solidFill>
                <a:srgbClr val="FF5050"/>
              </a:solidFill>
              <a:ln>
                <a:noFill/>
              </a:ln>
              <a:effectLst/>
            </c:spPr>
            <c:extLst>
              <c:ext xmlns:c16="http://schemas.microsoft.com/office/drawing/2014/chart" uri="{C3380CC4-5D6E-409C-BE32-E72D297353CC}">
                <c16:uniqueId val="{0000002F-A4FF-4521-A9C3-15A502B81740}"/>
              </c:ext>
            </c:extLst>
          </c:dPt>
          <c:dPt>
            <c:idx val="12"/>
            <c:bubble3D val="0"/>
            <c:spPr>
              <a:solidFill>
                <a:srgbClr val="CC0000"/>
              </a:solidFill>
              <a:ln>
                <a:noFill/>
              </a:ln>
              <a:effectLst/>
            </c:spPr>
            <c:extLst>
              <c:ext xmlns:c16="http://schemas.microsoft.com/office/drawing/2014/chart" uri="{C3380CC4-5D6E-409C-BE32-E72D297353CC}">
                <c16:uniqueId val="{00000031-A4FF-4521-A9C3-15A502B81740}"/>
              </c:ext>
            </c:extLst>
          </c:dPt>
          <c:dPt>
            <c:idx val="13"/>
            <c:bubble3D val="0"/>
            <c:spPr>
              <a:solidFill>
                <a:srgbClr val="A50021"/>
              </a:solidFill>
              <a:ln>
                <a:noFill/>
              </a:ln>
              <a:effectLst/>
            </c:spPr>
            <c:extLst>
              <c:ext xmlns:c16="http://schemas.microsoft.com/office/drawing/2014/chart" uri="{C3380CC4-5D6E-409C-BE32-E72D297353CC}">
                <c16:uniqueId val="{00000033-A4FF-4521-A9C3-15A502B81740}"/>
              </c:ext>
            </c:extLst>
          </c:dPt>
          <c:dPt>
            <c:idx val="14"/>
            <c:bubble3D val="0"/>
            <c:spPr>
              <a:solidFill>
                <a:srgbClr val="820041"/>
              </a:solidFill>
              <a:ln>
                <a:noFill/>
              </a:ln>
              <a:effectLst/>
            </c:spPr>
            <c:extLst>
              <c:ext xmlns:c16="http://schemas.microsoft.com/office/drawing/2014/chart" uri="{C3380CC4-5D6E-409C-BE32-E72D297353CC}">
                <c16:uniqueId val="{00000035-A4FF-4521-A9C3-15A502B81740}"/>
              </c:ext>
            </c:extLst>
          </c:dPt>
          <c:dPt>
            <c:idx val="15"/>
            <c:bubble3D val="0"/>
            <c:spPr>
              <a:solidFill>
                <a:srgbClr val="660033"/>
              </a:solidFill>
              <a:ln>
                <a:noFill/>
              </a:ln>
              <a:effectLst/>
            </c:spPr>
            <c:extLst>
              <c:ext xmlns:c16="http://schemas.microsoft.com/office/drawing/2014/chart" uri="{C3380CC4-5D6E-409C-BE32-E72D297353CC}">
                <c16:uniqueId val="{00000037-A4FF-4521-A9C3-15A502B81740}"/>
              </c:ext>
            </c:extLst>
          </c:dPt>
          <c:dPt>
            <c:idx val="16"/>
            <c:bubble3D val="0"/>
            <c:spPr>
              <a:solidFill>
                <a:srgbClr val="BFBFBF"/>
              </a:solidFill>
              <a:ln>
                <a:noFill/>
              </a:ln>
              <a:effectLst/>
            </c:spPr>
            <c:extLst>
              <c:ext xmlns:c16="http://schemas.microsoft.com/office/drawing/2014/chart" uri="{C3380CC4-5D6E-409C-BE32-E72D297353CC}">
                <c16:uniqueId val="{00000039-A4FF-4521-A9C3-15A502B8174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性年代!$A$2:$A$18</c:f>
              <c:strCache>
                <c:ptCount val="17"/>
                <c:pt idx="0">
                  <c:v>男・10代以下</c:v>
                </c:pt>
                <c:pt idx="1">
                  <c:v>男・20代</c:v>
                </c:pt>
                <c:pt idx="2">
                  <c:v>男・30代</c:v>
                </c:pt>
                <c:pt idx="3">
                  <c:v>男・40代</c:v>
                </c:pt>
                <c:pt idx="4">
                  <c:v>男・50代</c:v>
                </c:pt>
                <c:pt idx="5">
                  <c:v>男・60代</c:v>
                </c:pt>
                <c:pt idx="6">
                  <c:v>男・70代</c:v>
                </c:pt>
                <c:pt idx="7">
                  <c:v>男・80代以上</c:v>
                </c:pt>
                <c:pt idx="8">
                  <c:v>女・10代以下</c:v>
                </c:pt>
                <c:pt idx="9">
                  <c:v>女・20代</c:v>
                </c:pt>
                <c:pt idx="10">
                  <c:v>女・30代</c:v>
                </c:pt>
                <c:pt idx="11">
                  <c:v>女・40代</c:v>
                </c:pt>
                <c:pt idx="12">
                  <c:v>女・50代</c:v>
                </c:pt>
                <c:pt idx="13">
                  <c:v>女・60代</c:v>
                </c:pt>
                <c:pt idx="14">
                  <c:v>女・70代</c:v>
                </c:pt>
                <c:pt idx="15">
                  <c:v>女・80代以上</c:v>
                </c:pt>
                <c:pt idx="16">
                  <c:v>その他・無回答</c:v>
                </c:pt>
              </c:strCache>
            </c:strRef>
          </c:cat>
          <c:val>
            <c:numRef>
              <c:f>性年代!$C$2:$C$18</c:f>
              <c:numCache>
                <c:formatCode>0.0%</c:formatCode>
                <c:ptCount val="17"/>
                <c:pt idx="0">
                  <c:v>0</c:v>
                </c:pt>
                <c:pt idx="1">
                  <c:v>3.7288135593220341E-2</c:v>
                </c:pt>
                <c:pt idx="2">
                  <c:v>4.0677966101694912E-2</c:v>
                </c:pt>
                <c:pt idx="3">
                  <c:v>9.8305084745762716E-2</c:v>
                </c:pt>
                <c:pt idx="4">
                  <c:v>0.14237288135593221</c:v>
                </c:pt>
                <c:pt idx="5">
                  <c:v>0.11864406779661017</c:v>
                </c:pt>
                <c:pt idx="6">
                  <c:v>2.3728813559322035E-2</c:v>
                </c:pt>
                <c:pt idx="7">
                  <c:v>0</c:v>
                </c:pt>
                <c:pt idx="8">
                  <c:v>0</c:v>
                </c:pt>
                <c:pt idx="9">
                  <c:v>4.0677966101694912E-2</c:v>
                </c:pt>
                <c:pt idx="10">
                  <c:v>4.7457627118644069E-2</c:v>
                </c:pt>
                <c:pt idx="11">
                  <c:v>0.10169491525423729</c:v>
                </c:pt>
                <c:pt idx="12">
                  <c:v>0.1864406779661017</c:v>
                </c:pt>
                <c:pt idx="13">
                  <c:v>0.10847457627118644</c:v>
                </c:pt>
                <c:pt idx="14">
                  <c:v>2.3728813559322035E-2</c:v>
                </c:pt>
                <c:pt idx="15">
                  <c:v>0</c:v>
                </c:pt>
                <c:pt idx="16">
                  <c:v>3.0508474576271184E-2</c:v>
                </c:pt>
              </c:numCache>
            </c:numRef>
          </c:val>
          <c:extLst>
            <c:ext xmlns:c16="http://schemas.microsoft.com/office/drawing/2014/chart" uri="{C3380CC4-5D6E-409C-BE32-E72D297353CC}">
              <c16:uniqueId val="{0000003A-A4FF-4521-A9C3-15A502B81740}"/>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400" b="0" i="0" baseline="0">
                <a:effectLst/>
              </a:rPr>
              <a:t>性年代</a:t>
            </a:r>
            <a:endParaRPr lang="ja-JP" altLang="en-US" sz="1400">
              <a:effectLst/>
            </a:endParaRPr>
          </a:p>
        </c:rich>
      </c:tx>
      <c:overlay val="0"/>
      <c:spPr>
        <a:noFill/>
        <a:ln>
          <a:noFill/>
        </a:ln>
        <a:effectLst/>
      </c:spPr>
    </c:title>
    <c:autoTitleDeleted val="0"/>
    <c:plotArea>
      <c:layout>
        <c:manualLayout>
          <c:layoutTarget val="inner"/>
          <c:xMode val="edge"/>
          <c:yMode val="edge"/>
          <c:x val="0.12462346587801208"/>
          <c:y val="0.16054551181102361"/>
          <c:w val="0.84202379523169779"/>
          <c:h val="0.44667422572178478"/>
        </c:manualLayout>
      </c:layout>
      <c:barChart>
        <c:barDir val="bar"/>
        <c:grouping val="percentStacked"/>
        <c:varyColors val="0"/>
        <c:ser>
          <c:idx val="0"/>
          <c:order val="0"/>
          <c:tx>
            <c:strRef>
              <c:f>性年代!$A$2</c:f>
              <c:strCache>
                <c:ptCount val="1"/>
                <c:pt idx="0">
                  <c:v>男・10代以下</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性年代!$C$2</c:f>
              <c:numCache>
                <c:formatCode>0.0%</c:formatCode>
                <c:ptCount val="1"/>
                <c:pt idx="0">
                  <c:v>0</c:v>
                </c:pt>
              </c:numCache>
            </c:numRef>
          </c:val>
          <c:extLst>
            <c:ext xmlns:c16="http://schemas.microsoft.com/office/drawing/2014/chart" uri="{C3380CC4-5D6E-409C-BE32-E72D297353CC}">
              <c16:uniqueId val="{00000034-B0B1-4A1D-835F-55602B17DF40}"/>
            </c:ext>
          </c:extLst>
        </c:ser>
        <c:ser>
          <c:idx val="1"/>
          <c:order val="1"/>
          <c:tx>
            <c:strRef>
              <c:f>性年代!$A$3</c:f>
              <c:strCache>
                <c:ptCount val="1"/>
                <c:pt idx="0">
                  <c:v>男・20代</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性年代!$C$3</c:f>
              <c:numCache>
                <c:formatCode>0.0%</c:formatCode>
                <c:ptCount val="1"/>
                <c:pt idx="0">
                  <c:v>3.7288135593220341E-2</c:v>
                </c:pt>
              </c:numCache>
            </c:numRef>
          </c:val>
          <c:extLst>
            <c:ext xmlns:c16="http://schemas.microsoft.com/office/drawing/2014/chart" uri="{C3380CC4-5D6E-409C-BE32-E72D297353CC}">
              <c16:uniqueId val="{00000036-B0B1-4A1D-835F-55602B17DF40}"/>
            </c:ext>
          </c:extLst>
        </c:ser>
        <c:ser>
          <c:idx val="2"/>
          <c:order val="2"/>
          <c:tx>
            <c:strRef>
              <c:f>性年代!$A$4</c:f>
              <c:strCache>
                <c:ptCount val="1"/>
                <c:pt idx="0">
                  <c:v>男・30代</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性年代!$C$4</c:f>
              <c:numCache>
                <c:formatCode>0.0%</c:formatCode>
                <c:ptCount val="1"/>
                <c:pt idx="0">
                  <c:v>4.0677966101694912E-2</c:v>
                </c:pt>
              </c:numCache>
            </c:numRef>
          </c:val>
          <c:extLst>
            <c:ext xmlns:c16="http://schemas.microsoft.com/office/drawing/2014/chart" uri="{C3380CC4-5D6E-409C-BE32-E72D297353CC}">
              <c16:uniqueId val="{00000038-B0B1-4A1D-835F-55602B17DF40}"/>
            </c:ext>
          </c:extLst>
        </c:ser>
        <c:ser>
          <c:idx val="3"/>
          <c:order val="3"/>
          <c:tx>
            <c:strRef>
              <c:f>性年代!$A$5</c:f>
              <c:strCache>
                <c:ptCount val="1"/>
                <c:pt idx="0">
                  <c:v>男・40代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性年代!$C$5</c:f>
              <c:numCache>
                <c:formatCode>0.0%</c:formatCode>
                <c:ptCount val="1"/>
                <c:pt idx="0">
                  <c:v>9.8305084745762716E-2</c:v>
                </c:pt>
              </c:numCache>
            </c:numRef>
          </c:val>
          <c:extLst>
            <c:ext xmlns:c16="http://schemas.microsoft.com/office/drawing/2014/chart" uri="{C3380CC4-5D6E-409C-BE32-E72D297353CC}">
              <c16:uniqueId val="{0000003A-B0B1-4A1D-835F-55602B17DF40}"/>
            </c:ext>
          </c:extLst>
        </c:ser>
        <c:ser>
          <c:idx val="4"/>
          <c:order val="4"/>
          <c:tx>
            <c:strRef>
              <c:f>性年代!$A$6</c:f>
              <c:strCache>
                <c:ptCount val="1"/>
                <c:pt idx="0">
                  <c:v>男・50代</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性年代!$C$6</c:f>
              <c:numCache>
                <c:formatCode>0.0%</c:formatCode>
                <c:ptCount val="1"/>
                <c:pt idx="0">
                  <c:v>0.14237288135593221</c:v>
                </c:pt>
              </c:numCache>
            </c:numRef>
          </c:val>
          <c:extLst>
            <c:ext xmlns:c16="http://schemas.microsoft.com/office/drawing/2014/chart" uri="{C3380CC4-5D6E-409C-BE32-E72D297353CC}">
              <c16:uniqueId val="{0000003C-B0B1-4A1D-835F-55602B17DF40}"/>
            </c:ext>
          </c:extLst>
        </c:ser>
        <c:ser>
          <c:idx val="5"/>
          <c:order val="5"/>
          <c:tx>
            <c:strRef>
              <c:f>性年代!$A$7</c:f>
              <c:strCache>
                <c:ptCount val="1"/>
                <c:pt idx="0">
                  <c:v>男・60代</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性年代!$C$7</c:f>
              <c:numCache>
                <c:formatCode>0.0%</c:formatCode>
                <c:ptCount val="1"/>
                <c:pt idx="0">
                  <c:v>0.11864406779661017</c:v>
                </c:pt>
              </c:numCache>
            </c:numRef>
          </c:val>
          <c:extLst>
            <c:ext xmlns:c16="http://schemas.microsoft.com/office/drawing/2014/chart" uri="{C3380CC4-5D6E-409C-BE32-E72D297353CC}">
              <c16:uniqueId val="{0000003E-B0B1-4A1D-835F-55602B17DF40}"/>
            </c:ext>
          </c:extLst>
        </c:ser>
        <c:ser>
          <c:idx val="6"/>
          <c:order val="6"/>
          <c:tx>
            <c:strRef>
              <c:f>性年代!$A$8</c:f>
              <c:strCache>
                <c:ptCount val="1"/>
                <c:pt idx="0">
                  <c:v>男・70代</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性年代!$C$8</c:f>
              <c:numCache>
                <c:formatCode>0.0%</c:formatCode>
                <c:ptCount val="1"/>
                <c:pt idx="0">
                  <c:v>2.3728813559322035E-2</c:v>
                </c:pt>
              </c:numCache>
            </c:numRef>
          </c:val>
          <c:extLst>
            <c:ext xmlns:c16="http://schemas.microsoft.com/office/drawing/2014/chart" uri="{C3380CC4-5D6E-409C-BE32-E72D297353CC}">
              <c16:uniqueId val="{00000040-B0B1-4A1D-835F-55602B17DF40}"/>
            </c:ext>
          </c:extLst>
        </c:ser>
        <c:ser>
          <c:idx val="7"/>
          <c:order val="7"/>
          <c:tx>
            <c:strRef>
              <c:f>性年代!$A$9</c:f>
              <c:strCache>
                <c:ptCount val="1"/>
                <c:pt idx="0">
                  <c:v>男・80代以上</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性年代!$C$9</c:f>
              <c:numCache>
                <c:formatCode>0.0%</c:formatCode>
                <c:ptCount val="1"/>
                <c:pt idx="0">
                  <c:v>0</c:v>
                </c:pt>
              </c:numCache>
            </c:numRef>
          </c:val>
          <c:extLst>
            <c:ext xmlns:c16="http://schemas.microsoft.com/office/drawing/2014/chart" uri="{C3380CC4-5D6E-409C-BE32-E72D297353CC}">
              <c16:uniqueId val="{00000042-B0B1-4A1D-835F-55602B17DF40}"/>
            </c:ext>
          </c:extLst>
        </c:ser>
        <c:ser>
          <c:idx val="8"/>
          <c:order val="8"/>
          <c:tx>
            <c:strRef>
              <c:f>性年代!$A$10</c:f>
              <c:strCache>
                <c:ptCount val="1"/>
                <c:pt idx="0">
                  <c:v>女・10代以下</c:v>
                </c:pt>
              </c:strCache>
            </c:strRef>
          </c:tx>
          <c:spPr>
            <a:solidFill>
              <a:srgbClr val="FFCC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性年代!$C$10</c:f>
              <c:numCache>
                <c:formatCode>0.0%</c:formatCode>
                <c:ptCount val="1"/>
                <c:pt idx="0">
                  <c:v>0</c:v>
                </c:pt>
              </c:numCache>
            </c:numRef>
          </c:val>
          <c:extLst>
            <c:ext xmlns:c16="http://schemas.microsoft.com/office/drawing/2014/chart" uri="{C3380CC4-5D6E-409C-BE32-E72D297353CC}">
              <c16:uniqueId val="{00000044-B0B1-4A1D-835F-55602B17DF40}"/>
            </c:ext>
          </c:extLst>
        </c:ser>
        <c:ser>
          <c:idx val="9"/>
          <c:order val="9"/>
          <c:tx>
            <c:strRef>
              <c:f>性年代!$A$11</c:f>
              <c:strCache>
                <c:ptCount val="1"/>
                <c:pt idx="0">
                  <c:v>女・20代</c:v>
                </c:pt>
              </c:strCache>
            </c:strRef>
          </c:tx>
          <c:spPr>
            <a:solidFill>
              <a:srgbClr val="FF99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性年代!$C$11</c:f>
              <c:numCache>
                <c:formatCode>0.0%</c:formatCode>
                <c:ptCount val="1"/>
                <c:pt idx="0">
                  <c:v>4.0677966101694912E-2</c:v>
                </c:pt>
              </c:numCache>
            </c:numRef>
          </c:val>
          <c:extLst>
            <c:ext xmlns:c16="http://schemas.microsoft.com/office/drawing/2014/chart" uri="{C3380CC4-5D6E-409C-BE32-E72D297353CC}">
              <c16:uniqueId val="{00000046-B0B1-4A1D-835F-55602B17DF40}"/>
            </c:ext>
          </c:extLst>
        </c:ser>
        <c:ser>
          <c:idx val="10"/>
          <c:order val="10"/>
          <c:tx>
            <c:strRef>
              <c:f>性年代!$A$12</c:f>
              <c:strCache>
                <c:ptCount val="1"/>
                <c:pt idx="0">
                  <c:v>女・30代</c:v>
                </c:pt>
              </c:strCache>
            </c:strRef>
          </c:tx>
          <c:spPr>
            <a:solidFill>
              <a:srgbClr val="FF7C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性年代!$C$12</c:f>
              <c:numCache>
                <c:formatCode>0.0%</c:formatCode>
                <c:ptCount val="1"/>
                <c:pt idx="0">
                  <c:v>4.7457627118644069E-2</c:v>
                </c:pt>
              </c:numCache>
            </c:numRef>
          </c:val>
          <c:extLst>
            <c:ext xmlns:c16="http://schemas.microsoft.com/office/drawing/2014/chart" uri="{C3380CC4-5D6E-409C-BE32-E72D297353CC}">
              <c16:uniqueId val="{00000048-B0B1-4A1D-835F-55602B17DF40}"/>
            </c:ext>
          </c:extLst>
        </c:ser>
        <c:ser>
          <c:idx val="11"/>
          <c:order val="11"/>
          <c:tx>
            <c:strRef>
              <c:f>性年代!$A$13</c:f>
              <c:strCache>
                <c:ptCount val="1"/>
                <c:pt idx="0">
                  <c:v>女・40代</c:v>
                </c:pt>
              </c:strCache>
            </c:strRef>
          </c:tx>
          <c:spPr>
            <a:solidFill>
              <a:srgbClr val="FF5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性年代!$C$13</c:f>
              <c:numCache>
                <c:formatCode>0.0%</c:formatCode>
                <c:ptCount val="1"/>
                <c:pt idx="0">
                  <c:v>0.10169491525423729</c:v>
                </c:pt>
              </c:numCache>
            </c:numRef>
          </c:val>
          <c:extLst>
            <c:ext xmlns:c16="http://schemas.microsoft.com/office/drawing/2014/chart" uri="{C3380CC4-5D6E-409C-BE32-E72D297353CC}">
              <c16:uniqueId val="{0000004A-B0B1-4A1D-835F-55602B17DF40}"/>
            </c:ext>
          </c:extLst>
        </c:ser>
        <c:ser>
          <c:idx val="12"/>
          <c:order val="12"/>
          <c:tx>
            <c:strRef>
              <c:f>性年代!$A$14</c:f>
              <c:strCache>
                <c:ptCount val="1"/>
                <c:pt idx="0">
                  <c:v>女・50代</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性年代!$C$14</c:f>
              <c:numCache>
                <c:formatCode>0.0%</c:formatCode>
                <c:ptCount val="1"/>
                <c:pt idx="0">
                  <c:v>0.1864406779661017</c:v>
                </c:pt>
              </c:numCache>
            </c:numRef>
          </c:val>
          <c:extLst>
            <c:ext xmlns:c16="http://schemas.microsoft.com/office/drawing/2014/chart" uri="{C3380CC4-5D6E-409C-BE32-E72D297353CC}">
              <c16:uniqueId val="{0000004C-B0B1-4A1D-835F-55602B17DF40}"/>
            </c:ext>
          </c:extLst>
        </c:ser>
        <c:ser>
          <c:idx val="13"/>
          <c:order val="13"/>
          <c:tx>
            <c:strRef>
              <c:f>性年代!$A$15</c:f>
              <c:strCache>
                <c:ptCount val="1"/>
                <c:pt idx="0">
                  <c:v>女・60代</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性年代!$C$15</c:f>
              <c:numCache>
                <c:formatCode>0.0%</c:formatCode>
                <c:ptCount val="1"/>
                <c:pt idx="0">
                  <c:v>0.10847457627118644</c:v>
                </c:pt>
              </c:numCache>
            </c:numRef>
          </c:val>
          <c:extLst>
            <c:ext xmlns:c16="http://schemas.microsoft.com/office/drawing/2014/chart" uri="{C3380CC4-5D6E-409C-BE32-E72D297353CC}">
              <c16:uniqueId val="{0000004E-B0B1-4A1D-835F-55602B17DF40}"/>
            </c:ext>
          </c:extLst>
        </c:ser>
        <c:ser>
          <c:idx val="14"/>
          <c:order val="14"/>
          <c:tx>
            <c:strRef>
              <c:f>性年代!$A$16</c:f>
              <c:strCache>
                <c:ptCount val="1"/>
                <c:pt idx="0">
                  <c:v>女・70代</c:v>
                </c:pt>
              </c:strCache>
            </c:strRef>
          </c:tx>
          <c:spPr>
            <a:solidFill>
              <a:srgbClr val="8200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性年代!$C$16</c:f>
              <c:numCache>
                <c:formatCode>0.0%</c:formatCode>
                <c:ptCount val="1"/>
                <c:pt idx="0">
                  <c:v>2.3728813559322035E-2</c:v>
                </c:pt>
              </c:numCache>
            </c:numRef>
          </c:val>
          <c:extLst>
            <c:ext xmlns:c16="http://schemas.microsoft.com/office/drawing/2014/chart" uri="{C3380CC4-5D6E-409C-BE32-E72D297353CC}">
              <c16:uniqueId val="{00000050-B0B1-4A1D-835F-55602B17DF40}"/>
            </c:ext>
          </c:extLst>
        </c:ser>
        <c:ser>
          <c:idx val="15"/>
          <c:order val="15"/>
          <c:tx>
            <c:strRef>
              <c:f>性年代!$A$17</c:f>
              <c:strCache>
                <c:ptCount val="1"/>
                <c:pt idx="0">
                  <c:v>女・80代以上</c:v>
                </c:pt>
              </c:strCache>
            </c:strRef>
          </c:tx>
          <c:spPr>
            <a:solidFill>
              <a:srgbClr val="6600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性年代!$C$17</c:f>
              <c:numCache>
                <c:formatCode>0.0%</c:formatCode>
                <c:ptCount val="1"/>
                <c:pt idx="0">
                  <c:v>0</c:v>
                </c:pt>
              </c:numCache>
            </c:numRef>
          </c:val>
          <c:extLst>
            <c:ext xmlns:c16="http://schemas.microsoft.com/office/drawing/2014/chart" uri="{C3380CC4-5D6E-409C-BE32-E72D297353CC}">
              <c16:uniqueId val="{00000052-B0B1-4A1D-835F-55602B17DF40}"/>
            </c:ext>
          </c:extLst>
        </c:ser>
        <c:ser>
          <c:idx val="16"/>
          <c:order val="16"/>
          <c:tx>
            <c:strRef>
              <c:f>性年代!$A$18</c:f>
              <c:strCache>
                <c:ptCount val="1"/>
                <c:pt idx="0">
                  <c:v>その他・無回答</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性年代!$C$1</c:f>
              <c:strCache>
                <c:ptCount val="1"/>
                <c:pt idx="0">
                  <c:v>福井市・永平寺町</c:v>
                </c:pt>
              </c:strCache>
            </c:strRef>
          </c:cat>
          <c:val>
            <c:numRef>
              <c:f>性年代!$C$18</c:f>
              <c:numCache>
                <c:formatCode>0.0%</c:formatCode>
                <c:ptCount val="1"/>
                <c:pt idx="0">
                  <c:v>3.0508474576271184E-2</c:v>
                </c:pt>
              </c:numCache>
            </c:numRef>
          </c:val>
          <c:extLst>
            <c:ext xmlns:c16="http://schemas.microsoft.com/office/drawing/2014/chart" uri="{C3380CC4-5D6E-409C-BE32-E72D297353CC}">
              <c16:uniqueId val="{00000054-B0B1-4A1D-835F-55602B17DF40}"/>
            </c:ext>
          </c:extLst>
        </c:ser>
        <c:dLbls>
          <c:dLblPos val="ctr"/>
          <c:showLegendKey val="0"/>
          <c:showVal val="1"/>
          <c:showCatName val="0"/>
          <c:showSerName val="0"/>
          <c:showPercent val="0"/>
          <c:showBubbleSize val="0"/>
        </c:dLbls>
        <c:gapWidth val="10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plotArea>
    <c:legend>
      <c:legendPos val="b"/>
      <c:layout>
        <c:manualLayout>
          <c:xMode val="edge"/>
          <c:yMode val="edge"/>
          <c:x val="3.2886441970923767E-2"/>
          <c:y val="0.75438446194225717"/>
          <c:w val="0.95185854484520649"/>
          <c:h val="0.220430151428208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400" b="0" i="0" baseline="0">
                <a:effectLst/>
              </a:rPr>
              <a:t>性年代</a:t>
            </a:r>
            <a:endParaRPr lang="ja-JP" altLang="en-US" sz="1400">
              <a:effectLst/>
            </a:endParaRPr>
          </a:p>
        </c:rich>
      </c:tx>
      <c:overlay val="0"/>
      <c:spPr>
        <a:noFill/>
        <a:ln>
          <a:noFill/>
        </a:ln>
        <a:effectLst/>
      </c:spPr>
    </c:title>
    <c:autoTitleDeleted val="0"/>
    <c:plotArea>
      <c:layout>
        <c:manualLayout>
          <c:layoutTarget val="inner"/>
          <c:xMode val="edge"/>
          <c:yMode val="edge"/>
          <c:x val="0.12462346587801208"/>
          <c:y val="0.16054551181102361"/>
          <c:w val="0.84202379523169779"/>
          <c:h val="0.44667422572178478"/>
        </c:manualLayout>
      </c:layout>
      <c:barChart>
        <c:barDir val="bar"/>
        <c:grouping val="percentStacked"/>
        <c:varyColors val="0"/>
        <c:ser>
          <c:idx val="0"/>
          <c:order val="0"/>
          <c:tx>
            <c:strRef>
              <c:f>性年代!$A$2</c:f>
              <c:strCache>
                <c:ptCount val="1"/>
                <c:pt idx="0">
                  <c:v>男・10代以下</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性年代!$D$2</c:f>
              <c:numCache>
                <c:formatCode>0.0%</c:formatCode>
                <c:ptCount val="1"/>
                <c:pt idx="0">
                  <c:v>0</c:v>
                </c:pt>
              </c:numCache>
            </c:numRef>
          </c:val>
          <c:extLst>
            <c:ext xmlns:c16="http://schemas.microsoft.com/office/drawing/2014/chart" uri="{C3380CC4-5D6E-409C-BE32-E72D297353CC}">
              <c16:uniqueId val="{00000034-B0B1-4A1D-835F-55602B17DF40}"/>
            </c:ext>
          </c:extLst>
        </c:ser>
        <c:ser>
          <c:idx val="1"/>
          <c:order val="1"/>
          <c:tx>
            <c:strRef>
              <c:f>性年代!$A$3</c:f>
              <c:strCache>
                <c:ptCount val="1"/>
                <c:pt idx="0">
                  <c:v>男・20代</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性年代!$D$3</c:f>
              <c:numCache>
                <c:formatCode>0.0%</c:formatCode>
                <c:ptCount val="1"/>
                <c:pt idx="0">
                  <c:v>3.4482758620689655E-2</c:v>
                </c:pt>
              </c:numCache>
            </c:numRef>
          </c:val>
          <c:extLst>
            <c:ext xmlns:c16="http://schemas.microsoft.com/office/drawing/2014/chart" uri="{C3380CC4-5D6E-409C-BE32-E72D297353CC}">
              <c16:uniqueId val="{00000036-B0B1-4A1D-835F-55602B17DF40}"/>
            </c:ext>
          </c:extLst>
        </c:ser>
        <c:ser>
          <c:idx val="2"/>
          <c:order val="2"/>
          <c:tx>
            <c:strRef>
              <c:f>性年代!$A$4</c:f>
              <c:strCache>
                <c:ptCount val="1"/>
                <c:pt idx="0">
                  <c:v>男・30代</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性年代!$D$4</c:f>
              <c:numCache>
                <c:formatCode>0.0%</c:formatCode>
                <c:ptCount val="1"/>
                <c:pt idx="0">
                  <c:v>4.0229885057471264E-2</c:v>
                </c:pt>
              </c:numCache>
            </c:numRef>
          </c:val>
          <c:extLst>
            <c:ext xmlns:c16="http://schemas.microsoft.com/office/drawing/2014/chart" uri="{C3380CC4-5D6E-409C-BE32-E72D297353CC}">
              <c16:uniqueId val="{00000038-B0B1-4A1D-835F-55602B17DF40}"/>
            </c:ext>
          </c:extLst>
        </c:ser>
        <c:ser>
          <c:idx val="3"/>
          <c:order val="3"/>
          <c:tx>
            <c:strRef>
              <c:f>性年代!$A$5</c:f>
              <c:strCache>
                <c:ptCount val="1"/>
                <c:pt idx="0">
                  <c:v>男・40代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性年代!$D$5</c:f>
              <c:numCache>
                <c:formatCode>0.0%</c:formatCode>
                <c:ptCount val="1"/>
                <c:pt idx="0">
                  <c:v>9.7701149425287362E-2</c:v>
                </c:pt>
              </c:numCache>
            </c:numRef>
          </c:val>
          <c:extLst>
            <c:ext xmlns:c16="http://schemas.microsoft.com/office/drawing/2014/chart" uri="{C3380CC4-5D6E-409C-BE32-E72D297353CC}">
              <c16:uniqueId val="{0000003A-B0B1-4A1D-835F-55602B17DF40}"/>
            </c:ext>
          </c:extLst>
        </c:ser>
        <c:ser>
          <c:idx val="4"/>
          <c:order val="4"/>
          <c:tx>
            <c:strRef>
              <c:f>性年代!$A$6</c:f>
              <c:strCache>
                <c:ptCount val="1"/>
                <c:pt idx="0">
                  <c:v>男・50代</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性年代!$D$6</c:f>
              <c:numCache>
                <c:formatCode>0.0%</c:formatCode>
                <c:ptCount val="1"/>
                <c:pt idx="0">
                  <c:v>0.16666666666666666</c:v>
                </c:pt>
              </c:numCache>
            </c:numRef>
          </c:val>
          <c:extLst>
            <c:ext xmlns:c16="http://schemas.microsoft.com/office/drawing/2014/chart" uri="{C3380CC4-5D6E-409C-BE32-E72D297353CC}">
              <c16:uniqueId val="{0000003C-B0B1-4A1D-835F-55602B17DF40}"/>
            </c:ext>
          </c:extLst>
        </c:ser>
        <c:ser>
          <c:idx val="5"/>
          <c:order val="5"/>
          <c:tx>
            <c:strRef>
              <c:f>性年代!$A$7</c:f>
              <c:strCache>
                <c:ptCount val="1"/>
                <c:pt idx="0">
                  <c:v>男・60代</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性年代!$D$7</c:f>
              <c:numCache>
                <c:formatCode>0.0%</c:formatCode>
                <c:ptCount val="1"/>
                <c:pt idx="0">
                  <c:v>0.11494252873563218</c:v>
                </c:pt>
              </c:numCache>
            </c:numRef>
          </c:val>
          <c:extLst>
            <c:ext xmlns:c16="http://schemas.microsoft.com/office/drawing/2014/chart" uri="{C3380CC4-5D6E-409C-BE32-E72D297353CC}">
              <c16:uniqueId val="{0000003E-B0B1-4A1D-835F-55602B17DF40}"/>
            </c:ext>
          </c:extLst>
        </c:ser>
        <c:ser>
          <c:idx val="6"/>
          <c:order val="6"/>
          <c:tx>
            <c:strRef>
              <c:f>性年代!$A$8</c:f>
              <c:strCache>
                <c:ptCount val="1"/>
                <c:pt idx="0">
                  <c:v>男・70代</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性年代!$D$8</c:f>
              <c:numCache>
                <c:formatCode>0.0%</c:formatCode>
                <c:ptCount val="1"/>
                <c:pt idx="0">
                  <c:v>2.8735632183908046E-2</c:v>
                </c:pt>
              </c:numCache>
            </c:numRef>
          </c:val>
          <c:extLst>
            <c:ext xmlns:c16="http://schemas.microsoft.com/office/drawing/2014/chart" uri="{C3380CC4-5D6E-409C-BE32-E72D297353CC}">
              <c16:uniqueId val="{00000040-B0B1-4A1D-835F-55602B17DF40}"/>
            </c:ext>
          </c:extLst>
        </c:ser>
        <c:ser>
          <c:idx val="7"/>
          <c:order val="7"/>
          <c:tx>
            <c:strRef>
              <c:f>性年代!$A$9</c:f>
              <c:strCache>
                <c:ptCount val="1"/>
                <c:pt idx="0">
                  <c:v>男・80代以上</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性年代!$D$9</c:f>
              <c:numCache>
                <c:formatCode>0.0%</c:formatCode>
                <c:ptCount val="1"/>
                <c:pt idx="0">
                  <c:v>0</c:v>
                </c:pt>
              </c:numCache>
            </c:numRef>
          </c:val>
          <c:extLst>
            <c:ext xmlns:c16="http://schemas.microsoft.com/office/drawing/2014/chart" uri="{C3380CC4-5D6E-409C-BE32-E72D297353CC}">
              <c16:uniqueId val="{00000042-B0B1-4A1D-835F-55602B17DF40}"/>
            </c:ext>
          </c:extLst>
        </c:ser>
        <c:ser>
          <c:idx val="8"/>
          <c:order val="8"/>
          <c:tx>
            <c:strRef>
              <c:f>性年代!$A$10</c:f>
              <c:strCache>
                <c:ptCount val="1"/>
                <c:pt idx="0">
                  <c:v>女・10代以下</c:v>
                </c:pt>
              </c:strCache>
            </c:strRef>
          </c:tx>
          <c:spPr>
            <a:solidFill>
              <a:srgbClr val="FFCC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性年代!$D$10</c:f>
              <c:numCache>
                <c:formatCode>0.0%</c:formatCode>
                <c:ptCount val="1"/>
                <c:pt idx="0">
                  <c:v>0</c:v>
                </c:pt>
              </c:numCache>
            </c:numRef>
          </c:val>
          <c:extLst>
            <c:ext xmlns:c16="http://schemas.microsoft.com/office/drawing/2014/chart" uri="{C3380CC4-5D6E-409C-BE32-E72D297353CC}">
              <c16:uniqueId val="{00000044-B0B1-4A1D-835F-55602B17DF40}"/>
            </c:ext>
          </c:extLst>
        </c:ser>
        <c:ser>
          <c:idx val="9"/>
          <c:order val="9"/>
          <c:tx>
            <c:strRef>
              <c:f>性年代!$A$11</c:f>
              <c:strCache>
                <c:ptCount val="1"/>
                <c:pt idx="0">
                  <c:v>女・20代</c:v>
                </c:pt>
              </c:strCache>
            </c:strRef>
          </c:tx>
          <c:spPr>
            <a:solidFill>
              <a:srgbClr val="FF99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性年代!$D$11</c:f>
              <c:numCache>
                <c:formatCode>0.0%</c:formatCode>
                <c:ptCount val="1"/>
                <c:pt idx="0">
                  <c:v>3.4482758620689655E-2</c:v>
                </c:pt>
              </c:numCache>
            </c:numRef>
          </c:val>
          <c:extLst>
            <c:ext xmlns:c16="http://schemas.microsoft.com/office/drawing/2014/chart" uri="{C3380CC4-5D6E-409C-BE32-E72D297353CC}">
              <c16:uniqueId val="{00000046-B0B1-4A1D-835F-55602B17DF40}"/>
            </c:ext>
          </c:extLst>
        </c:ser>
        <c:ser>
          <c:idx val="10"/>
          <c:order val="10"/>
          <c:tx>
            <c:strRef>
              <c:f>性年代!$A$12</c:f>
              <c:strCache>
                <c:ptCount val="1"/>
                <c:pt idx="0">
                  <c:v>女・30代</c:v>
                </c:pt>
              </c:strCache>
            </c:strRef>
          </c:tx>
          <c:spPr>
            <a:solidFill>
              <a:srgbClr val="FF7C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性年代!$D$12</c:f>
              <c:numCache>
                <c:formatCode>0.0%</c:formatCode>
                <c:ptCount val="1"/>
                <c:pt idx="0">
                  <c:v>2.8735632183908046E-2</c:v>
                </c:pt>
              </c:numCache>
            </c:numRef>
          </c:val>
          <c:extLst>
            <c:ext xmlns:c16="http://schemas.microsoft.com/office/drawing/2014/chart" uri="{C3380CC4-5D6E-409C-BE32-E72D297353CC}">
              <c16:uniqueId val="{00000048-B0B1-4A1D-835F-55602B17DF40}"/>
            </c:ext>
          </c:extLst>
        </c:ser>
        <c:ser>
          <c:idx val="11"/>
          <c:order val="11"/>
          <c:tx>
            <c:strRef>
              <c:f>性年代!$A$13</c:f>
              <c:strCache>
                <c:ptCount val="1"/>
                <c:pt idx="0">
                  <c:v>女・40代</c:v>
                </c:pt>
              </c:strCache>
            </c:strRef>
          </c:tx>
          <c:spPr>
            <a:solidFill>
              <a:srgbClr val="FF5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性年代!$D$13</c:f>
              <c:numCache>
                <c:formatCode>0.0%</c:formatCode>
                <c:ptCount val="1"/>
                <c:pt idx="0">
                  <c:v>0.13218390804597702</c:v>
                </c:pt>
              </c:numCache>
            </c:numRef>
          </c:val>
          <c:extLst>
            <c:ext xmlns:c16="http://schemas.microsoft.com/office/drawing/2014/chart" uri="{C3380CC4-5D6E-409C-BE32-E72D297353CC}">
              <c16:uniqueId val="{0000004A-B0B1-4A1D-835F-55602B17DF40}"/>
            </c:ext>
          </c:extLst>
        </c:ser>
        <c:ser>
          <c:idx val="12"/>
          <c:order val="12"/>
          <c:tx>
            <c:strRef>
              <c:f>性年代!$A$14</c:f>
              <c:strCache>
                <c:ptCount val="1"/>
                <c:pt idx="0">
                  <c:v>女・50代</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性年代!$D$14</c:f>
              <c:numCache>
                <c:formatCode>0.0%</c:formatCode>
                <c:ptCount val="1"/>
                <c:pt idx="0">
                  <c:v>0.20114942528735633</c:v>
                </c:pt>
              </c:numCache>
            </c:numRef>
          </c:val>
          <c:extLst>
            <c:ext xmlns:c16="http://schemas.microsoft.com/office/drawing/2014/chart" uri="{C3380CC4-5D6E-409C-BE32-E72D297353CC}">
              <c16:uniqueId val="{0000004C-B0B1-4A1D-835F-55602B17DF40}"/>
            </c:ext>
          </c:extLst>
        </c:ser>
        <c:ser>
          <c:idx val="13"/>
          <c:order val="13"/>
          <c:tx>
            <c:strRef>
              <c:f>性年代!$A$15</c:f>
              <c:strCache>
                <c:ptCount val="1"/>
                <c:pt idx="0">
                  <c:v>女・60代</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性年代!$D$15</c:f>
              <c:numCache>
                <c:formatCode>0.0%</c:formatCode>
                <c:ptCount val="1"/>
                <c:pt idx="0">
                  <c:v>9.1954022988505746E-2</c:v>
                </c:pt>
              </c:numCache>
            </c:numRef>
          </c:val>
          <c:extLst>
            <c:ext xmlns:c16="http://schemas.microsoft.com/office/drawing/2014/chart" uri="{C3380CC4-5D6E-409C-BE32-E72D297353CC}">
              <c16:uniqueId val="{0000004E-B0B1-4A1D-835F-55602B17DF40}"/>
            </c:ext>
          </c:extLst>
        </c:ser>
        <c:ser>
          <c:idx val="14"/>
          <c:order val="14"/>
          <c:tx>
            <c:strRef>
              <c:f>性年代!$A$16</c:f>
              <c:strCache>
                <c:ptCount val="1"/>
                <c:pt idx="0">
                  <c:v>女・70代</c:v>
                </c:pt>
              </c:strCache>
            </c:strRef>
          </c:tx>
          <c:spPr>
            <a:solidFill>
              <a:srgbClr val="8200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性年代!$D$16</c:f>
              <c:numCache>
                <c:formatCode>0.0%</c:formatCode>
                <c:ptCount val="1"/>
                <c:pt idx="0">
                  <c:v>1.7241379310344827E-2</c:v>
                </c:pt>
              </c:numCache>
            </c:numRef>
          </c:val>
          <c:extLst>
            <c:ext xmlns:c16="http://schemas.microsoft.com/office/drawing/2014/chart" uri="{C3380CC4-5D6E-409C-BE32-E72D297353CC}">
              <c16:uniqueId val="{00000050-B0B1-4A1D-835F-55602B17DF40}"/>
            </c:ext>
          </c:extLst>
        </c:ser>
        <c:ser>
          <c:idx val="15"/>
          <c:order val="15"/>
          <c:tx>
            <c:strRef>
              <c:f>性年代!$A$17</c:f>
              <c:strCache>
                <c:ptCount val="1"/>
                <c:pt idx="0">
                  <c:v>女・80代以上</c:v>
                </c:pt>
              </c:strCache>
            </c:strRef>
          </c:tx>
          <c:spPr>
            <a:solidFill>
              <a:srgbClr val="6600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性年代!$D$17</c:f>
              <c:numCache>
                <c:formatCode>0.0%</c:formatCode>
                <c:ptCount val="1"/>
                <c:pt idx="0">
                  <c:v>0</c:v>
                </c:pt>
              </c:numCache>
            </c:numRef>
          </c:val>
          <c:extLst>
            <c:ext xmlns:c16="http://schemas.microsoft.com/office/drawing/2014/chart" uri="{C3380CC4-5D6E-409C-BE32-E72D297353CC}">
              <c16:uniqueId val="{00000052-B0B1-4A1D-835F-55602B17DF40}"/>
            </c:ext>
          </c:extLst>
        </c:ser>
        <c:ser>
          <c:idx val="16"/>
          <c:order val="16"/>
          <c:tx>
            <c:strRef>
              <c:f>性年代!$A$18</c:f>
              <c:strCache>
                <c:ptCount val="1"/>
                <c:pt idx="0">
                  <c:v>その他・無回答</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性年代!$D$1</c:f>
              <c:strCache>
                <c:ptCount val="1"/>
                <c:pt idx="0">
                  <c:v>福井市</c:v>
                </c:pt>
              </c:strCache>
            </c:strRef>
          </c:cat>
          <c:val>
            <c:numRef>
              <c:f>性年代!$D$18</c:f>
              <c:numCache>
                <c:formatCode>0.0%</c:formatCode>
                <c:ptCount val="1"/>
                <c:pt idx="0">
                  <c:v>1.1494252873563218E-2</c:v>
                </c:pt>
              </c:numCache>
            </c:numRef>
          </c:val>
          <c:extLst>
            <c:ext xmlns:c16="http://schemas.microsoft.com/office/drawing/2014/chart" uri="{C3380CC4-5D6E-409C-BE32-E72D297353CC}">
              <c16:uniqueId val="{00000054-B0B1-4A1D-835F-55602B17DF40}"/>
            </c:ext>
          </c:extLst>
        </c:ser>
        <c:dLbls>
          <c:dLblPos val="ctr"/>
          <c:showLegendKey val="0"/>
          <c:showVal val="1"/>
          <c:showCatName val="0"/>
          <c:showSerName val="0"/>
          <c:showPercent val="0"/>
          <c:showBubbleSize val="0"/>
        </c:dLbls>
        <c:gapWidth val="10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plotArea>
    <c:legend>
      <c:legendPos val="b"/>
      <c:layout>
        <c:manualLayout>
          <c:xMode val="edge"/>
          <c:yMode val="edge"/>
          <c:x val="3.2886441970923767E-2"/>
          <c:y val="0.75438446194225717"/>
          <c:w val="0.95185854484520649"/>
          <c:h val="0.220430151428208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sz="1400" b="0" i="0" baseline="0">
                <a:effectLst/>
              </a:rPr>
              <a:t>性年代</a:t>
            </a:r>
            <a:endParaRPr lang="ja-JP" altLang="en-US" sz="1400">
              <a:effectLst/>
            </a:endParaRPr>
          </a:p>
        </c:rich>
      </c:tx>
      <c:overlay val="0"/>
      <c:spPr>
        <a:noFill/>
        <a:ln>
          <a:noFill/>
        </a:ln>
        <a:effectLst/>
      </c:spPr>
    </c:title>
    <c:autoTitleDeleted val="0"/>
    <c:plotArea>
      <c:layout>
        <c:manualLayout>
          <c:layoutTarget val="inner"/>
          <c:xMode val="edge"/>
          <c:yMode val="edge"/>
          <c:x val="0.12462346587801208"/>
          <c:y val="0.16054551181102361"/>
          <c:w val="0.84202379523169779"/>
          <c:h val="0.44667422572178478"/>
        </c:manualLayout>
      </c:layout>
      <c:barChart>
        <c:barDir val="bar"/>
        <c:grouping val="percentStacked"/>
        <c:varyColors val="0"/>
        <c:ser>
          <c:idx val="0"/>
          <c:order val="0"/>
          <c:tx>
            <c:strRef>
              <c:f>性年代!$A$2</c:f>
              <c:strCache>
                <c:ptCount val="1"/>
                <c:pt idx="0">
                  <c:v>男・10代以下</c:v>
                </c:pt>
              </c:strCache>
            </c:strRef>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性年代!$E$2</c:f>
              <c:numCache>
                <c:formatCode>0.0%</c:formatCode>
                <c:ptCount val="1"/>
                <c:pt idx="0">
                  <c:v>0</c:v>
                </c:pt>
              </c:numCache>
            </c:numRef>
          </c:val>
          <c:extLst>
            <c:ext xmlns:c16="http://schemas.microsoft.com/office/drawing/2014/chart" uri="{C3380CC4-5D6E-409C-BE32-E72D297353CC}">
              <c16:uniqueId val="{00000034-B0B1-4A1D-835F-55602B17DF40}"/>
            </c:ext>
          </c:extLst>
        </c:ser>
        <c:ser>
          <c:idx val="1"/>
          <c:order val="1"/>
          <c:tx>
            <c:strRef>
              <c:f>性年代!$A$3</c:f>
              <c:strCache>
                <c:ptCount val="1"/>
                <c:pt idx="0">
                  <c:v>男・20代</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性年代!$E$3</c:f>
              <c:numCache>
                <c:formatCode>0.0%</c:formatCode>
                <c:ptCount val="1"/>
                <c:pt idx="0">
                  <c:v>1.6949152542372881E-2</c:v>
                </c:pt>
              </c:numCache>
            </c:numRef>
          </c:val>
          <c:extLst>
            <c:ext xmlns:c16="http://schemas.microsoft.com/office/drawing/2014/chart" uri="{C3380CC4-5D6E-409C-BE32-E72D297353CC}">
              <c16:uniqueId val="{00000036-B0B1-4A1D-835F-55602B17DF40}"/>
            </c:ext>
          </c:extLst>
        </c:ser>
        <c:ser>
          <c:idx val="2"/>
          <c:order val="2"/>
          <c:tx>
            <c:strRef>
              <c:f>性年代!$A$4</c:f>
              <c:strCache>
                <c:ptCount val="1"/>
                <c:pt idx="0">
                  <c:v>男・30代</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性年代!$E$4</c:f>
              <c:numCache>
                <c:formatCode>0.0%</c:formatCode>
                <c:ptCount val="1"/>
                <c:pt idx="0">
                  <c:v>6.7796610169491525E-2</c:v>
                </c:pt>
              </c:numCache>
            </c:numRef>
          </c:val>
          <c:extLst>
            <c:ext xmlns:c16="http://schemas.microsoft.com/office/drawing/2014/chart" uri="{C3380CC4-5D6E-409C-BE32-E72D297353CC}">
              <c16:uniqueId val="{00000038-B0B1-4A1D-835F-55602B17DF40}"/>
            </c:ext>
          </c:extLst>
        </c:ser>
        <c:ser>
          <c:idx val="3"/>
          <c:order val="3"/>
          <c:tx>
            <c:strRef>
              <c:f>性年代!$A$5</c:f>
              <c:strCache>
                <c:ptCount val="1"/>
                <c:pt idx="0">
                  <c:v>男・40代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性年代!$E$5</c:f>
              <c:numCache>
                <c:formatCode>0.0%</c:formatCode>
                <c:ptCount val="1"/>
                <c:pt idx="0">
                  <c:v>8.4745762711864403E-2</c:v>
                </c:pt>
              </c:numCache>
            </c:numRef>
          </c:val>
          <c:extLst>
            <c:ext xmlns:c16="http://schemas.microsoft.com/office/drawing/2014/chart" uri="{C3380CC4-5D6E-409C-BE32-E72D297353CC}">
              <c16:uniqueId val="{0000003A-B0B1-4A1D-835F-55602B17DF40}"/>
            </c:ext>
          </c:extLst>
        </c:ser>
        <c:ser>
          <c:idx val="4"/>
          <c:order val="4"/>
          <c:tx>
            <c:strRef>
              <c:f>性年代!$A$6</c:f>
              <c:strCache>
                <c:ptCount val="1"/>
                <c:pt idx="0">
                  <c:v>男・50代</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性年代!$E$6</c:f>
              <c:numCache>
                <c:formatCode>0.0%</c:formatCode>
                <c:ptCount val="1"/>
                <c:pt idx="0">
                  <c:v>0.15254237288135594</c:v>
                </c:pt>
              </c:numCache>
            </c:numRef>
          </c:val>
          <c:extLst>
            <c:ext xmlns:c16="http://schemas.microsoft.com/office/drawing/2014/chart" uri="{C3380CC4-5D6E-409C-BE32-E72D297353CC}">
              <c16:uniqueId val="{0000003C-B0B1-4A1D-835F-55602B17DF40}"/>
            </c:ext>
          </c:extLst>
        </c:ser>
        <c:ser>
          <c:idx val="5"/>
          <c:order val="5"/>
          <c:tx>
            <c:strRef>
              <c:f>性年代!$A$7</c:f>
              <c:strCache>
                <c:ptCount val="1"/>
                <c:pt idx="0">
                  <c:v>男・60代</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性年代!$E$7</c:f>
              <c:numCache>
                <c:formatCode>0.0%</c:formatCode>
                <c:ptCount val="1"/>
                <c:pt idx="0">
                  <c:v>0.11864406779661017</c:v>
                </c:pt>
              </c:numCache>
            </c:numRef>
          </c:val>
          <c:extLst>
            <c:ext xmlns:c16="http://schemas.microsoft.com/office/drawing/2014/chart" uri="{C3380CC4-5D6E-409C-BE32-E72D297353CC}">
              <c16:uniqueId val="{0000003E-B0B1-4A1D-835F-55602B17DF40}"/>
            </c:ext>
          </c:extLst>
        </c:ser>
        <c:ser>
          <c:idx val="6"/>
          <c:order val="6"/>
          <c:tx>
            <c:strRef>
              <c:f>性年代!$A$8</c:f>
              <c:strCache>
                <c:ptCount val="1"/>
                <c:pt idx="0">
                  <c:v>男・70代</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性年代!$E$8</c:f>
              <c:numCache>
                <c:formatCode>0.0%</c:formatCode>
                <c:ptCount val="1"/>
                <c:pt idx="0">
                  <c:v>3.3898305084745763E-2</c:v>
                </c:pt>
              </c:numCache>
            </c:numRef>
          </c:val>
          <c:extLst>
            <c:ext xmlns:c16="http://schemas.microsoft.com/office/drawing/2014/chart" uri="{C3380CC4-5D6E-409C-BE32-E72D297353CC}">
              <c16:uniqueId val="{00000040-B0B1-4A1D-835F-55602B17DF40}"/>
            </c:ext>
          </c:extLst>
        </c:ser>
        <c:ser>
          <c:idx val="7"/>
          <c:order val="7"/>
          <c:tx>
            <c:strRef>
              <c:f>性年代!$A$9</c:f>
              <c:strCache>
                <c:ptCount val="1"/>
                <c:pt idx="0">
                  <c:v>男・80代以上</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性年代!$E$9</c:f>
              <c:numCache>
                <c:formatCode>0.0%</c:formatCode>
                <c:ptCount val="1"/>
                <c:pt idx="0">
                  <c:v>0</c:v>
                </c:pt>
              </c:numCache>
            </c:numRef>
          </c:val>
          <c:extLst>
            <c:ext xmlns:c16="http://schemas.microsoft.com/office/drawing/2014/chart" uri="{C3380CC4-5D6E-409C-BE32-E72D297353CC}">
              <c16:uniqueId val="{00000042-B0B1-4A1D-835F-55602B17DF40}"/>
            </c:ext>
          </c:extLst>
        </c:ser>
        <c:ser>
          <c:idx val="8"/>
          <c:order val="8"/>
          <c:tx>
            <c:strRef>
              <c:f>性年代!$A$10</c:f>
              <c:strCache>
                <c:ptCount val="1"/>
                <c:pt idx="0">
                  <c:v>女・10代以下</c:v>
                </c:pt>
              </c:strCache>
            </c:strRef>
          </c:tx>
          <c:spPr>
            <a:solidFill>
              <a:srgbClr val="FFCC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性年代!$E$10</c:f>
              <c:numCache>
                <c:formatCode>0.0%</c:formatCode>
                <c:ptCount val="1"/>
                <c:pt idx="0">
                  <c:v>0</c:v>
                </c:pt>
              </c:numCache>
            </c:numRef>
          </c:val>
          <c:extLst>
            <c:ext xmlns:c16="http://schemas.microsoft.com/office/drawing/2014/chart" uri="{C3380CC4-5D6E-409C-BE32-E72D297353CC}">
              <c16:uniqueId val="{00000044-B0B1-4A1D-835F-55602B17DF40}"/>
            </c:ext>
          </c:extLst>
        </c:ser>
        <c:ser>
          <c:idx val="9"/>
          <c:order val="9"/>
          <c:tx>
            <c:strRef>
              <c:f>性年代!$A$11</c:f>
              <c:strCache>
                <c:ptCount val="1"/>
                <c:pt idx="0">
                  <c:v>女・20代</c:v>
                </c:pt>
              </c:strCache>
            </c:strRef>
          </c:tx>
          <c:spPr>
            <a:solidFill>
              <a:srgbClr val="FF99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性年代!$E$11</c:f>
              <c:numCache>
                <c:formatCode>0.0%</c:formatCode>
                <c:ptCount val="1"/>
                <c:pt idx="0">
                  <c:v>6.7796610169491525E-2</c:v>
                </c:pt>
              </c:numCache>
            </c:numRef>
          </c:val>
          <c:extLst>
            <c:ext xmlns:c16="http://schemas.microsoft.com/office/drawing/2014/chart" uri="{C3380CC4-5D6E-409C-BE32-E72D297353CC}">
              <c16:uniqueId val="{00000046-B0B1-4A1D-835F-55602B17DF40}"/>
            </c:ext>
          </c:extLst>
        </c:ser>
        <c:ser>
          <c:idx val="10"/>
          <c:order val="10"/>
          <c:tx>
            <c:strRef>
              <c:f>性年代!$A$12</c:f>
              <c:strCache>
                <c:ptCount val="1"/>
                <c:pt idx="0">
                  <c:v>女・30代</c:v>
                </c:pt>
              </c:strCache>
            </c:strRef>
          </c:tx>
          <c:spPr>
            <a:solidFill>
              <a:srgbClr val="FF7C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性年代!$E$12</c:f>
              <c:numCache>
                <c:formatCode>0.0%</c:formatCode>
                <c:ptCount val="1"/>
                <c:pt idx="0">
                  <c:v>1.6949152542372881E-2</c:v>
                </c:pt>
              </c:numCache>
            </c:numRef>
          </c:val>
          <c:extLst>
            <c:ext xmlns:c16="http://schemas.microsoft.com/office/drawing/2014/chart" uri="{C3380CC4-5D6E-409C-BE32-E72D297353CC}">
              <c16:uniqueId val="{00000048-B0B1-4A1D-835F-55602B17DF40}"/>
            </c:ext>
          </c:extLst>
        </c:ser>
        <c:ser>
          <c:idx val="11"/>
          <c:order val="11"/>
          <c:tx>
            <c:strRef>
              <c:f>性年代!$A$13</c:f>
              <c:strCache>
                <c:ptCount val="1"/>
                <c:pt idx="0">
                  <c:v>女・40代</c:v>
                </c:pt>
              </c:strCache>
            </c:strRef>
          </c:tx>
          <c:spPr>
            <a:solidFill>
              <a:srgbClr val="FF5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性年代!$E$13</c:f>
              <c:numCache>
                <c:formatCode>0.0%</c:formatCode>
                <c:ptCount val="1"/>
                <c:pt idx="0">
                  <c:v>0.16949152542372881</c:v>
                </c:pt>
              </c:numCache>
            </c:numRef>
          </c:val>
          <c:extLst>
            <c:ext xmlns:c16="http://schemas.microsoft.com/office/drawing/2014/chart" uri="{C3380CC4-5D6E-409C-BE32-E72D297353CC}">
              <c16:uniqueId val="{0000004A-B0B1-4A1D-835F-55602B17DF40}"/>
            </c:ext>
          </c:extLst>
        </c:ser>
        <c:ser>
          <c:idx val="12"/>
          <c:order val="12"/>
          <c:tx>
            <c:strRef>
              <c:f>性年代!$A$14</c:f>
              <c:strCache>
                <c:ptCount val="1"/>
                <c:pt idx="0">
                  <c:v>女・50代</c:v>
                </c:pt>
              </c:strCache>
            </c:strRef>
          </c:tx>
          <c:spPr>
            <a:solidFill>
              <a:srgbClr val="CC00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性年代!$E$14</c:f>
              <c:numCache>
                <c:formatCode>0.0%</c:formatCode>
                <c:ptCount val="1"/>
                <c:pt idx="0">
                  <c:v>0.16949152542372881</c:v>
                </c:pt>
              </c:numCache>
            </c:numRef>
          </c:val>
          <c:extLst>
            <c:ext xmlns:c16="http://schemas.microsoft.com/office/drawing/2014/chart" uri="{C3380CC4-5D6E-409C-BE32-E72D297353CC}">
              <c16:uniqueId val="{0000004C-B0B1-4A1D-835F-55602B17DF40}"/>
            </c:ext>
          </c:extLst>
        </c:ser>
        <c:ser>
          <c:idx val="13"/>
          <c:order val="13"/>
          <c:tx>
            <c:strRef>
              <c:f>性年代!$A$15</c:f>
              <c:strCache>
                <c:ptCount val="1"/>
                <c:pt idx="0">
                  <c:v>女・60代</c:v>
                </c:pt>
              </c:strCache>
            </c:strRef>
          </c:tx>
          <c:spPr>
            <a:solidFill>
              <a:srgbClr val="A5002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性年代!$E$15</c:f>
              <c:numCache>
                <c:formatCode>0.0%</c:formatCode>
                <c:ptCount val="1"/>
                <c:pt idx="0">
                  <c:v>5.0847457627118647E-2</c:v>
                </c:pt>
              </c:numCache>
            </c:numRef>
          </c:val>
          <c:extLst>
            <c:ext xmlns:c16="http://schemas.microsoft.com/office/drawing/2014/chart" uri="{C3380CC4-5D6E-409C-BE32-E72D297353CC}">
              <c16:uniqueId val="{0000004E-B0B1-4A1D-835F-55602B17DF40}"/>
            </c:ext>
          </c:extLst>
        </c:ser>
        <c:ser>
          <c:idx val="14"/>
          <c:order val="14"/>
          <c:tx>
            <c:strRef>
              <c:f>性年代!$A$16</c:f>
              <c:strCache>
                <c:ptCount val="1"/>
                <c:pt idx="0">
                  <c:v>女・70代</c:v>
                </c:pt>
              </c:strCache>
            </c:strRef>
          </c:tx>
          <c:spPr>
            <a:solidFill>
              <a:srgbClr val="82004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性年代!$E$16</c:f>
              <c:numCache>
                <c:formatCode>0.0%</c:formatCode>
                <c:ptCount val="1"/>
                <c:pt idx="0">
                  <c:v>3.3898305084745763E-2</c:v>
                </c:pt>
              </c:numCache>
            </c:numRef>
          </c:val>
          <c:extLst>
            <c:ext xmlns:c16="http://schemas.microsoft.com/office/drawing/2014/chart" uri="{C3380CC4-5D6E-409C-BE32-E72D297353CC}">
              <c16:uniqueId val="{00000050-B0B1-4A1D-835F-55602B17DF40}"/>
            </c:ext>
          </c:extLst>
        </c:ser>
        <c:ser>
          <c:idx val="15"/>
          <c:order val="15"/>
          <c:tx>
            <c:strRef>
              <c:f>性年代!$A$17</c:f>
              <c:strCache>
                <c:ptCount val="1"/>
                <c:pt idx="0">
                  <c:v>女・80代以上</c:v>
                </c:pt>
              </c:strCache>
            </c:strRef>
          </c:tx>
          <c:spPr>
            <a:solidFill>
              <a:srgbClr val="66003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性年代!$E$17</c:f>
              <c:numCache>
                <c:formatCode>0.0%</c:formatCode>
                <c:ptCount val="1"/>
                <c:pt idx="0">
                  <c:v>0</c:v>
                </c:pt>
              </c:numCache>
            </c:numRef>
          </c:val>
          <c:extLst>
            <c:ext xmlns:c16="http://schemas.microsoft.com/office/drawing/2014/chart" uri="{C3380CC4-5D6E-409C-BE32-E72D297353CC}">
              <c16:uniqueId val="{00000052-B0B1-4A1D-835F-55602B17DF40}"/>
            </c:ext>
          </c:extLst>
        </c:ser>
        <c:ser>
          <c:idx val="16"/>
          <c:order val="16"/>
          <c:tx>
            <c:strRef>
              <c:f>性年代!$A$18</c:f>
              <c:strCache>
                <c:ptCount val="1"/>
                <c:pt idx="0">
                  <c:v>その他・無回答</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性年代!$E$1</c:f>
              <c:strCache>
                <c:ptCount val="1"/>
                <c:pt idx="0">
                  <c:v>福井駅前 エリア</c:v>
                </c:pt>
              </c:strCache>
            </c:strRef>
          </c:cat>
          <c:val>
            <c:numRef>
              <c:f>性年代!$E$18</c:f>
              <c:numCache>
                <c:formatCode>0.0%</c:formatCode>
                <c:ptCount val="1"/>
                <c:pt idx="0">
                  <c:v>1.6949152542372881E-2</c:v>
                </c:pt>
              </c:numCache>
            </c:numRef>
          </c:val>
          <c:extLst>
            <c:ext xmlns:c16="http://schemas.microsoft.com/office/drawing/2014/chart" uri="{C3380CC4-5D6E-409C-BE32-E72D297353CC}">
              <c16:uniqueId val="{00000054-B0B1-4A1D-835F-55602B17DF40}"/>
            </c:ext>
          </c:extLst>
        </c:ser>
        <c:dLbls>
          <c:dLblPos val="ctr"/>
          <c:showLegendKey val="0"/>
          <c:showVal val="1"/>
          <c:showCatName val="0"/>
          <c:showSerName val="0"/>
          <c:showPercent val="0"/>
          <c:showBubbleSize val="0"/>
        </c:dLbls>
        <c:gapWidth val="10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plotArea>
    <c:legend>
      <c:legendPos val="b"/>
      <c:layout>
        <c:manualLayout>
          <c:xMode val="edge"/>
          <c:yMode val="edge"/>
          <c:x val="3.2886441970923767E-2"/>
          <c:y val="0.75438446194225717"/>
          <c:w val="0.95185854484520649"/>
          <c:h val="0.2204301514282087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性年代!$D$1</c:f>
              <c:strCache>
                <c:ptCount val="1"/>
                <c:pt idx="0">
                  <c:v>福井市</c:v>
                </c:pt>
              </c:strCache>
            </c:strRef>
          </c:tx>
          <c:dPt>
            <c:idx val="0"/>
            <c:bubble3D val="0"/>
            <c:spPr>
              <a:solidFill>
                <a:srgbClr val="DAE3F3"/>
              </a:solidFill>
              <a:ln>
                <a:noFill/>
              </a:ln>
              <a:effectLst/>
            </c:spPr>
            <c:extLst>
              <c:ext xmlns:c16="http://schemas.microsoft.com/office/drawing/2014/chart" uri="{C3380CC4-5D6E-409C-BE32-E72D297353CC}">
                <c16:uniqueId val="{00000001-4BB0-4A7D-B3DB-0FE34FFE9DD7}"/>
              </c:ext>
            </c:extLst>
          </c:dPt>
          <c:dPt>
            <c:idx val="1"/>
            <c:bubble3D val="0"/>
            <c:spPr>
              <a:solidFill>
                <a:srgbClr val="B4C7E7"/>
              </a:solidFill>
              <a:ln>
                <a:noFill/>
              </a:ln>
              <a:effectLst/>
            </c:spPr>
            <c:extLst>
              <c:ext xmlns:c16="http://schemas.microsoft.com/office/drawing/2014/chart" uri="{C3380CC4-5D6E-409C-BE32-E72D297353CC}">
                <c16:uniqueId val="{00000003-4BB0-4A7D-B3DB-0FE34FFE9DD7}"/>
              </c:ext>
            </c:extLst>
          </c:dPt>
          <c:dPt>
            <c:idx val="2"/>
            <c:bubble3D val="0"/>
            <c:spPr>
              <a:solidFill>
                <a:srgbClr val="8FAADC"/>
              </a:solidFill>
              <a:ln>
                <a:noFill/>
              </a:ln>
              <a:effectLst/>
            </c:spPr>
            <c:extLst>
              <c:ext xmlns:c16="http://schemas.microsoft.com/office/drawing/2014/chart" uri="{C3380CC4-5D6E-409C-BE32-E72D297353CC}">
                <c16:uniqueId val="{00000005-4BB0-4A7D-B3DB-0FE34FFE9DD7}"/>
              </c:ext>
            </c:extLst>
          </c:dPt>
          <c:dPt>
            <c:idx val="3"/>
            <c:bubble3D val="0"/>
            <c:spPr>
              <a:solidFill>
                <a:srgbClr val="4472C4"/>
              </a:solidFill>
              <a:ln>
                <a:noFill/>
              </a:ln>
              <a:effectLst/>
            </c:spPr>
            <c:extLst>
              <c:ext xmlns:c16="http://schemas.microsoft.com/office/drawing/2014/chart" uri="{C3380CC4-5D6E-409C-BE32-E72D297353CC}">
                <c16:uniqueId val="{00000007-4BB0-4A7D-B3DB-0FE34FFE9DD7}"/>
              </c:ext>
            </c:extLst>
          </c:dPt>
          <c:dPt>
            <c:idx val="4"/>
            <c:bubble3D val="0"/>
            <c:spPr>
              <a:solidFill>
                <a:srgbClr val="2F5597"/>
              </a:solidFill>
              <a:ln>
                <a:noFill/>
              </a:ln>
              <a:effectLst/>
            </c:spPr>
            <c:extLst>
              <c:ext xmlns:c16="http://schemas.microsoft.com/office/drawing/2014/chart" uri="{C3380CC4-5D6E-409C-BE32-E72D297353CC}">
                <c16:uniqueId val="{00000009-4BB0-4A7D-B3DB-0FE34FFE9DD7}"/>
              </c:ext>
            </c:extLst>
          </c:dPt>
          <c:dPt>
            <c:idx val="5"/>
            <c:bubble3D val="0"/>
            <c:spPr>
              <a:solidFill>
                <a:srgbClr val="203864"/>
              </a:solidFill>
              <a:ln>
                <a:noFill/>
              </a:ln>
              <a:effectLst/>
            </c:spPr>
            <c:extLst>
              <c:ext xmlns:c16="http://schemas.microsoft.com/office/drawing/2014/chart" uri="{C3380CC4-5D6E-409C-BE32-E72D297353CC}">
                <c16:uniqueId val="{0000000B-4BB0-4A7D-B3DB-0FE34FFE9DD7}"/>
              </c:ext>
            </c:extLst>
          </c:dPt>
          <c:dPt>
            <c:idx val="6"/>
            <c:bubble3D val="0"/>
            <c:spPr>
              <a:solidFill>
                <a:srgbClr val="264478"/>
              </a:solidFill>
              <a:ln>
                <a:noFill/>
              </a:ln>
              <a:effectLst/>
            </c:spPr>
            <c:extLst>
              <c:ext xmlns:c16="http://schemas.microsoft.com/office/drawing/2014/chart" uri="{C3380CC4-5D6E-409C-BE32-E72D297353CC}">
                <c16:uniqueId val="{0000000D-4BB0-4A7D-B3DB-0FE34FFE9DD7}"/>
              </c:ext>
            </c:extLst>
          </c:dPt>
          <c:dPt>
            <c:idx val="7"/>
            <c:bubble3D val="0"/>
            <c:spPr>
              <a:solidFill>
                <a:srgbClr val="333F50"/>
              </a:solidFill>
              <a:ln>
                <a:noFill/>
              </a:ln>
              <a:effectLst/>
            </c:spPr>
            <c:extLst>
              <c:ext xmlns:c16="http://schemas.microsoft.com/office/drawing/2014/chart" uri="{C3380CC4-5D6E-409C-BE32-E72D297353CC}">
                <c16:uniqueId val="{0000000F-4BB0-4A7D-B3DB-0FE34FFE9DD7}"/>
              </c:ext>
            </c:extLst>
          </c:dPt>
          <c:dPt>
            <c:idx val="8"/>
            <c:bubble3D val="0"/>
            <c:spPr>
              <a:solidFill>
                <a:srgbClr val="FFCCCC"/>
              </a:solidFill>
              <a:ln>
                <a:noFill/>
              </a:ln>
              <a:effectLst/>
            </c:spPr>
            <c:extLst>
              <c:ext xmlns:c16="http://schemas.microsoft.com/office/drawing/2014/chart" uri="{C3380CC4-5D6E-409C-BE32-E72D297353CC}">
                <c16:uniqueId val="{00000011-4BB0-4A7D-B3DB-0FE34FFE9DD7}"/>
              </c:ext>
            </c:extLst>
          </c:dPt>
          <c:dPt>
            <c:idx val="9"/>
            <c:bubble3D val="0"/>
            <c:spPr>
              <a:solidFill>
                <a:srgbClr val="FF9999"/>
              </a:solidFill>
              <a:ln>
                <a:noFill/>
              </a:ln>
              <a:effectLst/>
            </c:spPr>
            <c:extLst>
              <c:ext xmlns:c16="http://schemas.microsoft.com/office/drawing/2014/chart" uri="{C3380CC4-5D6E-409C-BE32-E72D297353CC}">
                <c16:uniqueId val="{00000013-4BB0-4A7D-B3DB-0FE34FFE9DD7}"/>
              </c:ext>
            </c:extLst>
          </c:dPt>
          <c:dPt>
            <c:idx val="10"/>
            <c:bubble3D val="0"/>
            <c:spPr>
              <a:solidFill>
                <a:srgbClr val="FF7C80"/>
              </a:solidFill>
              <a:ln>
                <a:noFill/>
              </a:ln>
              <a:effectLst/>
            </c:spPr>
            <c:extLst>
              <c:ext xmlns:c16="http://schemas.microsoft.com/office/drawing/2014/chart" uri="{C3380CC4-5D6E-409C-BE32-E72D297353CC}">
                <c16:uniqueId val="{00000015-4BB0-4A7D-B3DB-0FE34FFE9DD7}"/>
              </c:ext>
            </c:extLst>
          </c:dPt>
          <c:dPt>
            <c:idx val="11"/>
            <c:bubble3D val="0"/>
            <c:spPr>
              <a:solidFill>
                <a:srgbClr val="FF5050"/>
              </a:solidFill>
              <a:ln>
                <a:noFill/>
              </a:ln>
              <a:effectLst/>
            </c:spPr>
            <c:extLst>
              <c:ext xmlns:c16="http://schemas.microsoft.com/office/drawing/2014/chart" uri="{C3380CC4-5D6E-409C-BE32-E72D297353CC}">
                <c16:uniqueId val="{00000017-4BB0-4A7D-B3DB-0FE34FFE9DD7}"/>
              </c:ext>
            </c:extLst>
          </c:dPt>
          <c:dPt>
            <c:idx val="12"/>
            <c:bubble3D val="0"/>
            <c:spPr>
              <a:solidFill>
                <a:srgbClr val="CC0000"/>
              </a:solidFill>
              <a:ln>
                <a:noFill/>
              </a:ln>
              <a:effectLst/>
            </c:spPr>
            <c:extLst>
              <c:ext xmlns:c16="http://schemas.microsoft.com/office/drawing/2014/chart" uri="{C3380CC4-5D6E-409C-BE32-E72D297353CC}">
                <c16:uniqueId val="{0000008F-4BB0-4A7D-B3DB-0FE34FFE9DD7}"/>
              </c:ext>
            </c:extLst>
          </c:dPt>
          <c:dPt>
            <c:idx val="13"/>
            <c:bubble3D val="0"/>
            <c:spPr>
              <a:solidFill>
                <a:srgbClr val="A50021"/>
              </a:solidFill>
              <a:ln>
                <a:noFill/>
              </a:ln>
              <a:effectLst/>
            </c:spPr>
            <c:extLst>
              <c:ext xmlns:c16="http://schemas.microsoft.com/office/drawing/2014/chart" uri="{C3380CC4-5D6E-409C-BE32-E72D297353CC}">
                <c16:uniqueId val="{00000090-4BB0-4A7D-B3DB-0FE34FFE9DD7}"/>
              </c:ext>
            </c:extLst>
          </c:dPt>
          <c:dPt>
            <c:idx val="14"/>
            <c:bubble3D val="0"/>
            <c:spPr>
              <a:solidFill>
                <a:srgbClr val="820041"/>
              </a:solidFill>
              <a:ln>
                <a:noFill/>
              </a:ln>
              <a:effectLst/>
            </c:spPr>
            <c:extLst>
              <c:ext xmlns:c16="http://schemas.microsoft.com/office/drawing/2014/chart" uri="{C3380CC4-5D6E-409C-BE32-E72D297353CC}">
                <c16:uniqueId val="{00000091-4BB0-4A7D-B3DB-0FE34FFE9DD7}"/>
              </c:ext>
            </c:extLst>
          </c:dPt>
          <c:dPt>
            <c:idx val="15"/>
            <c:bubble3D val="0"/>
            <c:spPr>
              <a:solidFill>
                <a:srgbClr val="660033"/>
              </a:solidFill>
              <a:ln>
                <a:noFill/>
              </a:ln>
              <a:effectLst/>
            </c:spPr>
            <c:extLst>
              <c:ext xmlns:c16="http://schemas.microsoft.com/office/drawing/2014/chart" uri="{C3380CC4-5D6E-409C-BE32-E72D297353CC}">
                <c16:uniqueId val="{00000092-4BB0-4A7D-B3DB-0FE34FFE9DD7}"/>
              </c:ext>
            </c:extLst>
          </c:dPt>
          <c:dPt>
            <c:idx val="16"/>
            <c:bubble3D val="0"/>
            <c:spPr>
              <a:solidFill>
                <a:srgbClr val="BFBFBF"/>
              </a:solidFill>
              <a:ln>
                <a:noFill/>
              </a:ln>
              <a:effectLst/>
            </c:spPr>
            <c:extLst>
              <c:ext xmlns:c16="http://schemas.microsoft.com/office/drawing/2014/chart" uri="{C3380CC4-5D6E-409C-BE32-E72D297353CC}">
                <c16:uniqueId val="{00000093-4BB0-4A7D-B3DB-0FE34FFE9DD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性年代!$A$2:$A$18</c:f>
              <c:strCache>
                <c:ptCount val="17"/>
                <c:pt idx="0">
                  <c:v>男・10代以下</c:v>
                </c:pt>
                <c:pt idx="1">
                  <c:v>男・20代</c:v>
                </c:pt>
                <c:pt idx="2">
                  <c:v>男・30代</c:v>
                </c:pt>
                <c:pt idx="3">
                  <c:v>男・40代</c:v>
                </c:pt>
                <c:pt idx="4">
                  <c:v>男・50代</c:v>
                </c:pt>
                <c:pt idx="5">
                  <c:v>男・60代</c:v>
                </c:pt>
                <c:pt idx="6">
                  <c:v>男・70代</c:v>
                </c:pt>
                <c:pt idx="7">
                  <c:v>男・80代以上</c:v>
                </c:pt>
                <c:pt idx="8">
                  <c:v>女・10代以下</c:v>
                </c:pt>
                <c:pt idx="9">
                  <c:v>女・20代</c:v>
                </c:pt>
                <c:pt idx="10">
                  <c:v>女・30代</c:v>
                </c:pt>
                <c:pt idx="11">
                  <c:v>女・40代</c:v>
                </c:pt>
                <c:pt idx="12">
                  <c:v>女・50代</c:v>
                </c:pt>
                <c:pt idx="13">
                  <c:v>女・60代</c:v>
                </c:pt>
                <c:pt idx="14">
                  <c:v>女・70代</c:v>
                </c:pt>
                <c:pt idx="15">
                  <c:v>女・80代以上</c:v>
                </c:pt>
                <c:pt idx="16">
                  <c:v>その他・無回答</c:v>
                </c:pt>
              </c:strCache>
            </c:strRef>
          </c:cat>
          <c:val>
            <c:numRef>
              <c:f>性年代!$D$2:$D$18</c:f>
              <c:numCache>
                <c:formatCode>0.0%</c:formatCode>
                <c:ptCount val="17"/>
                <c:pt idx="0">
                  <c:v>0</c:v>
                </c:pt>
                <c:pt idx="1">
                  <c:v>3.4482758620689655E-2</c:v>
                </c:pt>
                <c:pt idx="2">
                  <c:v>4.0229885057471264E-2</c:v>
                </c:pt>
                <c:pt idx="3">
                  <c:v>9.7701149425287362E-2</c:v>
                </c:pt>
                <c:pt idx="4">
                  <c:v>0.16666666666666666</c:v>
                </c:pt>
                <c:pt idx="5">
                  <c:v>0.11494252873563218</c:v>
                </c:pt>
                <c:pt idx="6">
                  <c:v>2.8735632183908046E-2</c:v>
                </c:pt>
                <c:pt idx="7">
                  <c:v>0</c:v>
                </c:pt>
                <c:pt idx="8">
                  <c:v>0</c:v>
                </c:pt>
                <c:pt idx="9">
                  <c:v>3.4482758620689655E-2</c:v>
                </c:pt>
                <c:pt idx="10">
                  <c:v>2.8735632183908046E-2</c:v>
                </c:pt>
                <c:pt idx="11">
                  <c:v>0.13218390804597702</c:v>
                </c:pt>
                <c:pt idx="12">
                  <c:v>0.20114942528735633</c:v>
                </c:pt>
                <c:pt idx="13">
                  <c:v>9.1954022988505746E-2</c:v>
                </c:pt>
                <c:pt idx="14">
                  <c:v>1.7241379310344827E-2</c:v>
                </c:pt>
                <c:pt idx="15">
                  <c:v>0</c:v>
                </c:pt>
                <c:pt idx="16">
                  <c:v>1.1494252873563218E-2</c:v>
                </c:pt>
              </c:numCache>
            </c:numRef>
          </c:val>
          <c:extLst>
            <c:ext xmlns:c16="http://schemas.microsoft.com/office/drawing/2014/chart" uri="{C3380CC4-5D6E-409C-BE32-E72D297353CC}">
              <c16:uniqueId val="{00000018-4BB0-4A7D-B3DB-0FE34FFE9D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性年代!$E$1</c:f>
              <c:strCache>
                <c:ptCount val="1"/>
                <c:pt idx="0">
                  <c:v>福井駅前 エリア</c:v>
                </c:pt>
              </c:strCache>
            </c:strRef>
          </c:tx>
          <c:dPt>
            <c:idx val="0"/>
            <c:bubble3D val="0"/>
            <c:spPr>
              <a:solidFill>
                <a:srgbClr val="DAE3F3"/>
              </a:solidFill>
              <a:ln>
                <a:noFill/>
              </a:ln>
              <a:effectLst/>
            </c:spPr>
            <c:extLst>
              <c:ext xmlns:c16="http://schemas.microsoft.com/office/drawing/2014/chart" uri="{C3380CC4-5D6E-409C-BE32-E72D297353CC}">
                <c16:uniqueId val="{00000019-A4FF-4521-A9C3-15A502B81740}"/>
              </c:ext>
            </c:extLst>
          </c:dPt>
          <c:dPt>
            <c:idx val="1"/>
            <c:bubble3D val="0"/>
            <c:spPr>
              <a:solidFill>
                <a:srgbClr val="B4C7E7"/>
              </a:solidFill>
              <a:ln>
                <a:noFill/>
              </a:ln>
              <a:effectLst/>
            </c:spPr>
            <c:extLst>
              <c:ext xmlns:c16="http://schemas.microsoft.com/office/drawing/2014/chart" uri="{C3380CC4-5D6E-409C-BE32-E72D297353CC}">
                <c16:uniqueId val="{0000001B-A4FF-4521-A9C3-15A502B81740}"/>
              </c:ext>
            </c:extLst>
          </c:dPt>
          <c:dPt>
            <c:idx val="2"/>
            <c:bubble3D val="0"/>
            <c:spPr>
              <a:solidFill>
                <a:srgbClr val="8FAADC"/>
              </a:solidFill>
              <a:ln>
                <a:noFill/>
              </a:ln>
              <a:effectLst/>
            </c:spPr>
            <c:extLst>
              <c:ext xmlns:c16="http://schemas.microsoft.com/office/drawing/2014/chart" uri="{C3380CC4-5D6E-409C-BE32-E72D297353CC}">
                <c16:uniqueId val="{0000001D-A4FF-4521-A9C3-15A502B81740}"/>
              </c:ext>
            </c:extLst>
          </c:dPt>
          <c:dPt>
            <c:idx val="3"/>
            <c:bubble3D val="0"/>
            <c:spPr>
              <a:solidFill>
                <a:srgbClr val="4472C4"/>
              </a:solidFill>
              <a:ln>
                <a:noFill/>
              </a:ln>
              <a:effectLst/>
            </c:spPr>
            <c:extLst>
              <c:ext xmlns:c16="http://schemas.microsoft.com/office/drawing/2014/chart" uri="{C3380CC4-5D6E-409C-BE32-E72D297353CC}">
                <c16:uniqueId val="{0000001F-A4FF-4521-A9C3-15A502B81740}"/>
              </c:ext>
            </c:extLst>
          </c:dPt>
          <c:dPt>
            <c:idx val="4"/>
            <c:bubble3D val="0"/>
            <c:spPr>
              <a:solidFill>
                <a:srgbClr val="2F5597"/>
              </a:solidFill>
              <a:ln>
                <a:noFill/>
              </a:ln>
              <a:effectLst/>
            </c:spPr>
            <c:extLst>
              <c:ext xmlns:c16="http://schemas.microsoft.com/office/drawing/2014/chart" uri="{C3380CC4-5D6E-409C-BE32-E72D297353CC}">
                <c16:uniqueId val="{00000021-A4FF-4521-A9C3-15A502B81740}"/>
              </c:ext>
            </c:extLst>
          </c:dPt>
          <c:dPt>
            <c:idx val="5"/>
            <c:bubble3D val="0"/>
            <c:spPr>
              <a:solidFill>
                <a:srgbClr val="203864"/>
              </a:solidFill>
              <a:ln>
                <a:noFill/>
              </a:ln>
              <a:effectLst/>
            </c:spPr>
            <c:extLst>
              <c:ext xmlns:c16="http://schemas.microsoft.com/office/drawing/2014/chart" uri="{C3380CC4-5D6E-409C-BE32-E72D297353CC}">
                <c16:uniqueId val="{00000023-A4FF-4521-A9C3-15A502B81740}"/>
              </c:ext>
            </c:extLst>
          </c:dPt>
          <c:dPt>
            <c:idx val="6"/>
            <c:bubble3D val="0"/>
            <c:spPr>
              <a:solidFill>
                <a:srgbClr val="264478"/>
              </a:solidFill>
              <a:ln>
                <a:noFill/>
              </a:ln>
              <a:effectLst/>
            </c:spPr>
            <c:extLst>
              <c:ext xmlns:c16="http://schemas.microsoft.com/office/drawing/2014/chart" uri="{C3380CC4-5D6E-409C-BE32-E72D297353CC}">
                <c16:uniqueId val="{00000025-A4FF-4521-A9C3-15A502B81740}"/>
              </c:ext>
            </c:extLst>
          </c:dPt>
          <c:dPt>
            <c:idx val="7"/>
            <c:bubble3D val="0"/>
            <c:spPr>
              <a:solidFill>
                <a:srgbClr val="333F50"/>
              </a:solidFill>
              <a:ln>
                <a:noFill/>
              </a:ln>
              <a:effectLst/>
            </c:spPr>
            <c:extLst>
              <c:ext xmlns:c16="http://schemas.microsoft.com/office/drawing/2014/chart" uri="{C3380CC4-5D6E-409C-BE32-E72D297353CC}">
                <c16:uniqueId val="{00000027-A4FF-4521-A9C3-15A502B81740}"/>
              </c:ext>
            </c:extLst>
          </c:dPt>
          <c:dPt>
            <c:idx val="8"/>
            <c:bubble3D val="0"/>
            <c:spPr>
              <a:solidFill>
                <a:srgbClr val="FFCCCC"/>
              </a:solidFill>
              <a:ln>
                <a:noFill/>
              </a:ln>
              <a:effectLst/>
            </c:spPr>
            <c:extLst>
              <c:ext xmlns:c16="http://schemas.microsoft.com/office/drawing/2014/chart" uri="{C3380CC4-5D6E-409C-BE32-E72D297353CC}">
                <c16:uniqueId val="{00000029-A4FF-4521-A9C3-15A502B81740}"/>
              </c:ext>
            </c:extLst>
          </c:dPt>
          <c:dPt>
            <c:idx val="9"/>
            <c:bubble3D val="0"/>
            <c:spPr>
              <a:solidFill>
                <a:srgbClr val="FF9999"/>
              </a:solidFill>
              <a:ln>
                <a:noFill/>
              </a:ln>
              <a:effectLst/>
            </c:spPr>
            <c:extLst>
              <c:ext xmlns:c16="http://schemas.microsoft.com/office/drawing/2014/chart" uri="{C3380CC4-5D6E-409C-BE32-E72D297353CC}">
                <c16:uniqueId val="{0000002B-A4FF-4521-A9C3-15A502B81740}"/>
              </c:ext>
            </c:extLst>
          </c:dPt>
          <c:dPt>
            <c:idx val="10"/>
            <c:bubble3D val="0"/>
            <c:spPr>
              <a:solidFill>
                <a:srgbClr val="FF7C80"/>
              </a:solidFill>
              <a:ln>
                <a:noFill/>
              </a:ln>
              <a:effectLst/>
            </c:spPr>
            <c:extLst>
              <c:ext xmlns:c16="http://schemas.microsoft.com/office/drawing/2014/chart" uri="{C3380CC4-5D6E-409C-BE32-E72D297353CC}">
                <c16:uniqueId val="{0000002D-A4FF-4521-A9C3-15A502B81740}"/>
              </c:ext>
            </c:extLst>
          </c:dPt>
          <c:dPt>
            <c:idx val="11"/>
            <c:bubble3D val="0"/>
            <c:spPr>
              <a:solidFill>
                <a:srgbClr val="FF5050"/>
              </a:solidFill>
              <a:ln>
                <a:noFill/>
              </a:ln>
              <a:effectLst/>
            </c:spPr>
            <c:extLst>
              <c:ext xmlns:c16="http://schemas.microsoft.com/office/drawing/2014/chart" uri="{C3380CC4-5D6E-409C-BE32-E72D297353CC}">
                <c16:uniqueId val="{0000002F-A4FF-4521-A9C3-15A502B81740}"/>
              </c:ext>
            </c:extLst>
          </c:dPt>
          <c:dPt>
            <c:idx val="12"/>
            <c:bubble3D val="0"/>
            <c:spPr>
              <a:solidFill>
                <a:srgbClr val="CC0000"/>
              </a:solidFill>
              <a:ln>
                <a:noFill/>
              </a:ln>
              <a:effectLst/>
            </c:spPr>
            <c:extLst>
              <c:ext xmlns:c16="http://schemas.microsoft.com/office/drawing/2014/chart" uri="{C3380CC4-5D6E-409C-BE32-E72D297353CC}">
                <c16:uniqueId val="{00000031-A4FF-4521-A9C3-15A502B81740}"/>
              </c:ext>
            </c:extLst>
          </c:dPt>
          <c:dPt>
            <c:idx val="13"/>
            <c:bubble3D val="0"/>
            <c:spPr>
              <a:solidFill>
                <a:srgbClr val="A50021"/>
              </a:solidFill>
              <a:ln>
                <a:noFill/>
              </a:ln>
              <a:effectLst/>
            </c:spPr>
            <c:extLst>
              <c:ext xmlns:c16="http://schemas.microsoft.com/office/drawing/2014/chart" uri="{C3380CC4-5D6E-409C-BE32-E72D297353CC}">
                <c16:uniqueId val="{00000033-A4FF-4521-A9C3-15A502B81740}"/>
              </c:ext>
            </c:extLst>
          </c:dPt>
          <c:dPt>
            <c:idx val="14"/>
            <c:bubble3D val="0"/>
            <c:spPr>
              <a:solidFill>
                <a:srgbClr val="820041"/>
              </a:solidFill>
              <a:ln>
                <a:noFill/>
              </a:ln>
              <a:effectLst/>
            </c:spPr>
            <c:extLst>
              <c:ext xmlns:c16="http://schemas.microsoft.com/office/drawing/2014/chart" uri="{C3380CC4-5D6E-409C-BE32-E72D297353CC}">
                <c16:uniqueId val="{00000035-A4FF-4521-A9C3-15A502B81740}"/>
              </c:ext>
            </c:extLst>
          </c:dPt>
          <c:dPt>
            <c:idx val="15"/>
            <c:bubble3D val="0"/>
            <c:spPr>
              <a:solidFill>
                <a:srgbClr val="660033"/>
              </a:solidFill>
              <a:ln>
                <a:noFill/>
              </a:ln>
              <a:effectLst/>
            </c:spPr>
            <c:extLst>
              <c:ext xmlns:c16="http://schemas.microsoft.com/office/drawing/2014/chart" uri="{C3380CC4-5D6E-409C-BE32-E72D297353CC}">
                <c16:uniqueId val="{00000037-A4FF-4521-A9C3-15A502B81740}"/>
              </c:ext>
            </c:extLst>
          </c:dPt>
          <c:dPt>
            <c:idx val="16"/>
            <c:bubble3D val="0"/>
            <c:spPr>
              <a:solidFill>
                <a:srgbClr val="BFBFBF"/>
              </a:solidFill>
              <a:ln>
                <a:noFill/>
              </a:ln>
              <a:effectLst/>
            </c:spPr>
            <c:extLst>
              <c:ext xmlns:c16="http://schemas.microsoft.com/office/drawing/2014/chart" uri="{C3380CC4-5D6E-409C-BE32-E72D297353CC}">
                <c16:uniqueId val="{00000039-A4FF-4521-A9C3-15A502B81740}"/>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性年代!$A$2:$A$18</c:f>
              <c:strCache>
                <c:ptCount val="17"/>
                <c:pt idx="0">
                  <c:v>男・10代以下</c:v>
                </c:pt>
                <c:pt idx="1">
                  <c:v>男・20代</c:v>
                </c:pt>
                <c:pt idx="2">
                  <c:v>男・30代</c:v>
                </c:pt>
                <c:pt idx="3">
                  <c:v>男・40代</c:v>
                </c:pt>
                <c:pt idx="4">
                  <c:v>男・50代</c:v>
                </c:pt>
                <c:pt idx="5">
                  <c:v>男・60代</c:v>
                </c:pt>
                <c:pt idx="6">
                  <c:v>男・70代</c:v>
                </c:pt>
                <c:pt idx="7">
                  <c:v>男・80代以上</c:v>
                </c:pt>
                <c:pt idx="8">
                  <c:v>女・10代以下</c:v>
                </c:pt>
                <c:pt idx="9">
                  <c:v>女・20代</c:v>
                </c:pt>
                <c:pt idx="10">
                  <c:v>女・30代</c:v>
                </c:pt>
                <c:pt idx="11">
                  <c:v>女・40代</c:v>
                </c:pt>
                <c:pt idx="12">
                  <c:v>女・50代</c:v>
                </c:pt>
                <c:pt idx="13">
                  <c:v>女・60代</c:v>
                </c:pt>
                <c:pt idx="14">
                  <c:v>女・70代</c:v>
                </c:pt>
                <c:pt idx="15">
                  <c:v>女・80代以上</c:v>
                </c:pt>
                <c:pt idx="16">
                  <c:v>その他・無回答</c:v>
                </c:pt>
              </c:strCache>
            </c:strRef>
          </c:cat>
          <c:val>
            <c:numRef>
              <c:f>性年代!$E$2:$E$18</c:f>
              <c:numCache>
                <c:formatCode>0.0%</c:formatCode>
                <c:ptCount val="17"/>
                <c:pt idx="0">
                  <c:v>0</c:v>
                </c:pt>
                <c:pt idx="1">
                  <c:v>1.6949152542372881E-2</c:v>
                </c:pt>
                <c:pt idx="2">
                  <c:v>6.7796610169491525E-2</c:v>
                </c:pt>
                <c:pt idx="3">
                  <c:v>8.4745762711864403E-2</c:v>
                </c:pt>
                <c:pt idx="4">
                  <c:v>0.15254237288135594</c:v>
                </c:pt>
                <c:pt idx="5">
                  <c:v>0.11864406779661017</c:v>
                </c:pt>
                <c:pt idx="6">
                  <c:v>3.3898305084745763E-2</c:v>
                </c:pt>
                <c:pt idx="7">
                  <c:v>0</c:v>
                </c:pt>
                <c:pt idx="8">
                  <c:v>0</c:v>
                </c:pt>
                <c:pt idx="9">
                  <c:v>6.7796610169491525E-2</c:v>
                </c:pt>
                <c:pt idx="10">
                  <c:v>1.6949152542372881E-2</c:v>
                </c:pt>
                <c:pt idx="11">
                  <c:v>0.16949152542372881</c:v>
                </c:pt>
                <c:pt idx="12">
                  <c:v>0.16949152542372881</c:v>
                </c:pt>
                <c:pt idx="13">
                  <c:v>5.0847457627118647E-2</c:v>
                </c:pt>
                <c:pt idx="14">
                  <c:v>3.3898305084745763E-2</c:v>
                </c:pt>
                <c:pt idx="15">
                  <c:v>0</c:v>
                </c:pt>
                <c:pt idx="16">
                  <c:v>1.6949152542372881E-2</c:v>
                </c:pt>
              </c:numCache>
            </c:numRef>
          </c:val>
          <c:extLst>
            <c:ext xmlns:c16="http://schemas.microsoft.com/office/drawing/2014/chart" uri="{C3380CC4-5D6E-409C-BE32-E72D297353CC}">
              <c16:uniqueId val="{0000003A-A4FF-4521-A9C3-15A502B81740}"/>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居住地!$A$3</c:f>
          <c:strCache>
            <c:ptCount val="1"/>
            <c:pt idx="0">
              <c:v>福井県</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bar"/>
        <c:grouping val="percentStacked"/>
        <c:varyColors val="0"/>
        <c:ser>
          <c:idx val="1"/>
          <c:order val="0"/>
          <c:tx>
            <c:strRef>
              <c:f>居住地!$B$5</c:f>
              <c:strCache>
                <c:ptCount val="1"/>
                <c:pt idx="0">
                  <c:v>福井県</c:v>
                </c:pt>
              </c:strCache>
            </c:strRef>
          </c:tx>
          <c:spPr>
            <a:solidFill>
              <a:schemeClr val="accent2">
                <a:tint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居住地!$C$5</c:f>
              <c:numCache>
                <c:formatCode>0.0%</c:formatCode>
                <c:ptCount val="1"/>
                <c:pt idx="0">
                  <c:v>0.27448453608247425</c:v>
                </c:pt>
              </c:numCache>
            </c:numRef>
          </c:val>
          <c:extLst>
            <c:ext xmlns:c16="http://schemas.microsoft.com/office/drawing/2014/chart" uri="{C3380CC4-5D6E-409C-BE32-E72D297353CC}">
              <c16:uniqueId val="{00000000-FED8-4146-999B-3A76E3B75CDF}"/>
            </c:ext>
          </c:extLst>
        </c:ser>
        <c:ser>
          <c:idx val="2"/>
          <c:order val="1"/>
          <c:tx>
            <c:strRef>
              <c:f>居住地!$B$6</c:f>
              <c:strCache>
                <c:ptCount val="1"/>
                <c:pt idx="0">
                  <c:v>愛知県</c:v>
                </c:pt>
              </c:strCache>
            </c:strRef>
          </c:tx>
          <c:spPr>
            <a:solidFill>
              <a:schemeClr val="accent2">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居住地!$C$6</c:f>
              <c:numCache>
                <c:formatCode>0.0%</c:formatCode>
                <c:ptCount val="1"/>
                <c:pt idx="0">
                  <c:v>0.10244845360824742</c:v>
                </c:pt>
              </c:numCache>
            </c:numRef>
          </c:val>
          <c:extLst>
            <c:ext xmlns:c16="http://schemas.microsoft.com/office/drawing/2014/chart" uri="{C3380CC4-5D6E-409C-BE32-E72D297353CC}">
              <c16:uniqueId val="{00000001-FED8-4146-999B-3A76E3B75CDF}"/>
            </c:ext>
          </c:extLst>
        </c:ser>
        <c:ser>
          <c:idx val="3"/>
          <c:order val="2"/>
          <c:tx>
            <c:strRef>
              <c:f>居住地!$B$7</c:f>
              <c:strCache>
                <c:ptCount val="1"/>
                <c:pt idx="0">
                  <c:v>大阪府</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居住地!$C$7</c:f>
              <c:numCache>
                <c:formatCode>0.0%</c:formatCode>
                <c:ptCount val="1"/>
                <c:pt idx="0">
                  <c:v>8.6340206185567009E-2</c:v>
                </c:pt>
              </c:numCache>
            </c:numRef>
          </c:val>
          <c:extLst>
            <c:ext xmlns:c16="http://schemas.microsoft.com/office/drawing/2014/chart" uri="{C3380CC4-5D6E-409C-BE32-E72D297353CC}">
              <c16:uniqueId val="{00000002-FED8-4146-999B-3A76E3B75CDF}"/>
            </c:ext>
          </c:extLst>
        </c:ser>
        <c:ser>
          <c:idx val="4"/>
          <c:order val="3"/>
          <c:tx>
            <c:strRef>
              <c:f>居住地!$B$8</c:f>
              <c:strCache>
                <c:ptCount val="1"/>
                <c:pt idx="0">
                  <c:v>東京都</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居住地!$C$8</c:f>
              <c:numCache>
                <c:formatCode>0.0%</c:formatCode>
                <c:ptCount val="1"/>
                <c:pt idx="0">
                  <c:v>6.4432989690721643E-2</c:v>
                </c:pt>
              </c:numCache>
            </c:numRef>
          </c:val>
          <c:extLst>
            <c:ext xmlns:c16="http://schemas.microsoft.com/office/drawing/2014/chart" uri="{C3380CC4-5D6E-409C-BE32-E72D297353CC}">
              <c16:uniqueId val="{00000003-FED8-4146-999B-3A76E3B75CDF}"/>
            </c:ext>
          </c:extLst>
        </c:ser>
        <c:ser>
          <c:idx val="5"/>
          <c:order val="4"/>
          <c:tx>
            <c:strRef>
              <c:f>居住地!$B$9</c:f>
              <c:strCache>
                <c:ptCount val="1"/>
                <c:pt idx="0">
                  <c:v>京都府</c:v>
                </c:pt>
              </c:strCache>
            </c:strRef>
          </c:tx>
          <c:spPr>
            <a:solidFill>
              <a:schemeClr val="accent2">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居住地!$C$9</c:f>
              <c:numCache>
                <c:formatCode>0.0%</c:formatCode>
                <c:ptCount val="1"/>
                <c:pt idx="0">
                  <c:v>5.9278350515463915E-2</c:v>
                </c:pt>
              </c:numCache>
            </c:numRef>
          </c:val>
          <c:extLst>
            <c:ext xmlns:c16="http://schemas.microsoft.com/office/drawing/2014/chart" uri="{C3380CC4-5D6E-409C-BE32-E72D297353CC}">
              <c16:uniqueId val="{00000004-FED8-4146-999B-3A76E3B75CDF}"/>
            </c:ext>
          </c:extLst>
        </c:ser>
        <c:ser>
          <c:idx val="6"/>
          <c:order val="5"/>
          <c:tx>
            <c:strRef>
              <c:f>居住地!$B$10</c:f>
              <c:strCache>
                <c:ptCount val="1"/>
                <c:pt idx="0">
                  <c:v>滋賀県</c:v>
                </c:pt>
              </c:strCache>
            </c:strRef>
          </c:tx>
          <c:spPr>
            <a:solidFill>
              <a:schemeClr val="accent2">
                <a:tint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居住地!$C$10</c:f>
              <c:numCache>
                <c:formatCode>0.0%</c:formatCode>
                <c:ptCount val="1"/>
                <c:pt idx="0">
                  <c:v>5.2835051546391752E-2</c:v>
                </c:pt>
              </c:numCache>
            </c:numRef>
          </c:val>
          <c:extLst>
            <c:ext xmlns:c16="http://schemas.microsoft.com/office/drawing/2014/chart" uri="{C3380CC4-5D6E-409C-BE32-E72D297353CC}">
              <c16:uniqueId val="{00000005-FED8-4146-999B-3A76E3B75CDF}"/>
            </c:ext>
          </c:extLst>
        </c:ser>
        <c:ser>
          <c:idx val="7"/>
          <c:order val="6"/>
          <c:tx>
            <c:strRef>
              <c:f>居住地!$B$11</c:f>
              <c:strCache>
                <c:ptCount val="1"/>
                <c:pt idx="0">
                  <c:v>兵庫県</c:v>
                </c:pt>
              </c:strCache>
            </c:strRef>
          </c:tx>
          <c:spPr>
            <a:solidFill>
              <a:schemeClr val="accent2">
                <a:tint val="9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居住地!$C$11</c:f>
              <c:numCache>
                <c:formatCode>0.0%</c:formatCode>
                <c:ptCount val="1"/>
                <c:pt idx="0">
                  <c:v>5.1546391752577317E-2</c:v>
                </c:pt>
              </c:numCache>
            </c:numRef>
          </c:val>
          <c:extLst>
            <c:ext xmlns:c16="http://schemas.microsoft.com/office/drawing/2014/chart" uri="{C3380CC4-5D6E-409C-BE32-E72D297353CC}">
              <c16:uniqueId val="{00000006-FED8-4146-999B-3A76E3B75CDF}"/>
            </c:ext>
          </c:extLst>
        </c:ser>
        <c:ser>
          <c:idx val="8"/>
          <c:order val="7"/>
          <c:tx>
            <c:strRef>
              <c:f>居住地!$B$12</c:f>
              <c:strCache>
                <c:ptCount val="1"/>
                <c:pt idx="0">
                  <c:v>石川県</c:v>
                </c:pt>
              </c:strCache>
            </c:strRef>
          </c:tx>
          <c:spPr>
            <a:solidFill>
              <a:schemeClr val="accent2">
                <a:shade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居住地!$C$12</c:f>
              <c:numCache>
                <c:formatCode>0.0%</c:formatCode>
                <c:ptCount val="1"/>
                <c:pt idx="0">
                  <c:v>4.9613402061855667E-2</c:v>
                </c:pt>
              </c:numCache>
            </c:numRef>
          </c:val>
          <c:extLst>
            <c:ext xmlns:c16="http://schemas.microsoft.com/office/drawing/2014/chart" uri="{C3380CC4-5D6E-409C-BE32-E72D297353CC}">
              <c16:uniqueId val="{00000007-FED8-4146-999B-3A76E3B75CDF}"/>
            </c:ext>
          </c:extLst>
        </c:ser>
        <c:ser>
          <c:idx val="9"/>
          <c:order val="8"/>
          <c:tx>
            <c:strRef>
              <c:f>居住地!$B$13</c:f>
              <c:strCache>
                <c:ptCount val="1"/>
                <c:pt idx="0">
                  <c:v>岐阜県</c:v>
                </c:pt>
              </c:strCache>
            </c:strRef>
          </c:tx>
          <c:spPr>
            <a:solidFill>
              <a:schemeClr val="accent2">
                <a:shade val="8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居住地!$C$13</c:f>
              <c:numCache>
                <c:formatCode>0.0%</c:formatCode>
                <c:ptCount val="1"/>
                <c:pt idx="0">
                  <c:v>4.1237113402061855E-2</c:v>
                </c:pt>
              </c:numCache>
            </c:numRef>
          </c:val>
          <c:extLst>
            <c:ext xmlns:c16="http://schemas.microsoft.com/office/drawing/2014/chart" uri="{C3380CC4-5D6E-409C-BE32-E72D297353CC}">
              <c16:uniqueId val="{00000008-FED8-4146-999B-3A76E3B75CDF}"/>
            </c:ext>
          </c:extLst>
        </c:ser>
        <c:ser>
          <c:idx val="10"/>
          <c:order val="9"/>
          <c:tx>
            <c:strRef>
              <c:f>居住地!$B$14</c:f>
              <c:strCache>
                <c:ptCount val="1"/>
                <c:pt idx="0">
                  <c:v>神奈川県</c:v>
                </c:pt>
              </c:strCache>
            </c:strRef>
          </c:tx>
          <c:spPr>
            <a:solidFill>
              <a:schemeClr val="accent2">
                <a:shade val="7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居住地!$C$14</c:f>
              <c:numCache>
                <c:formatCode>0.0%</c:formatCode>
                <c:ptCount val="1"/>
                <c:pt idx="0">
                  <c:v>3.608247422680412E-2</c:v>
                </c:pt>
              </c:numCache>
            </c:numRef>
          </c:val>
          <c:extLst>
            <c:ext xmlns:c16="http://schemas.microsoft.com/office/drawing/2014/chart" uri="{C3380CC4-5D6E-409C-BE32-E72D297353CC}">
              <c16:uniqueId val="{00000009-FED8-4146-999B-3A76E3B75CDF}"/>
            </c:ext>
          </c:extLst>
        </c:ser>
        <c:ser>
          <c:idx val="11"/>
          <c:order val="10"/>
          <c:tx>
            <c:strRef>
              <c:f>居住地!$B$15</c:f>
              <c:strCache>
                <c:ptCount val="1"/>
                <c:pt idx="0">
                  <c:v>-</c:v>
                </c:pt>
              </c:strCache>
            </c:strRef>
          </c:tx>
          <c:spPr>
            <a:solidFill>
              <a:schemeClr val="accent2">
                <a:shade val="7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居住地!$C$15</c:f>
              <c:numCache>
                <c:formatCode>0.0%</c:formatCode>
                <c:ptCount val="1"/>
                <c:pt idx="0">
                  <c:v>0</c:v>
                </c:pt>
              </c:numCache>
            </c:numRef>
          </c:val>
          <c:extLst>
            <c:ext xmlns:c16="http://schemas.microsoft.com/office/drawing/2014/chart" uri="{C3380CC4-5D6E-409C-BE32-E72D297353CC}">
              <c16:uniqueId val="{0000000A-FED8-4146-999B-3A76E3B75CDF}"/>
            </c:ext>
          </c:extLst>
        </c:ser>
        <c:ser>
          <c:idx val="12"/>
          <c:order val="11"/>
          <c:tx>
            <c:strRef>
              <c:f>居住地!$B$16</c:f>
              <c:strCache>
                <c:ptCount val="1"/>
                <c:pt idx="0">
                  <c:v>-</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居住地!$C$16</c:f>
              <c:numCache>
                <c:formatCode>0.0%</c:formatCode>
                <c:ptCount val="1"/>
                <c:pt idx="0">
                  <c:v>0</c:v>
                </c:pt>
              </c:numCache>
            </c:numRef>
          </c:val>
          <c:extLst>
            <c:ext xmlns:c16="http://schemas.microsoft.com/office/drawing/2014/chart" uri="{C3380CC4-5D6E-409C-BE32-E72D297353CC}">
              <c16:uniqueId val="{0000000B-FED8-4146-999B-3A76E3B75CDF}"/>
            </c:ext>
          </c:extLst>
        </c:ser>
        <c:ser>
          <c:idx val="0"/>
          <c:order val="12"/>
          <c:tx>
            <c:strRef>
              <c:f>居住地!$B$17</c:f>
              <c:strCache>
                <c:ptCount val="1"/>
                <c:pt idx="0">
                  <c:v>-</c:v>
                </c:pt>
              </c:strCache>
            </c:strRef>
          </c:tx>
          <c:spPr>
            <a:solidFill>
              <a:schemeClr val="accent2">
                <a:tint val="3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居住地!$C$17</c:f>
              <c:numCache>
                <c:formatCode>0.0%</c:formatCode>
                <c:ptCount val="1"/>
                <c:pt idx="0">
                  <c:v>0</c:v>
                </c:pt>
              </c:numCache>
            </c:numRef>
          </c:val>
          <c:extLst>
            <c:ext xmlns:c16="http://schemas.microsoft.com/office/drawing/2014/chart" uri="{C3380CC4-5D6E-409C-BE32-E72D297353CC}">
              <c16:uniqueId val="{0000000C-FED8-4146-999B-3A76E3B75CDF}"/>
            </c:ext>
          </c:extLst>
        </c:ser>
        <c:ser>
          <c:idx val="13"/>
          <c:order val="13"/>
          <c:tx>
            <c:strRef>
              <c:f>居住地!$B$18</c:f>
              <c:strCache>
                <c:ptCount val="1"/>
                <c:pt idx="0">
                  <c:v>-</c:v>
                </c:pt>
              </c:strCache>
            </c:strRef>
          </c:tx>
          <c:spPr>
            <a:solidFill>
              <a:schemeClr val="accent2">
                <a:shade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居住地!$C$18</c:f>
              <c:numCache>
                <c:formatCode>0.0%</c:formatCode>
                <c:ptCount val="1"/>
                <c:pt idx="0">
                  <c:v>0</c:v>
                </c:pt>
              </c:numCache>
            </c:numRef>
          </c:val>
          <c:extLst>
            <c:ext xmlns:c16="http://schemas.microsoft.com/office/drawing/2014/chart" uri="{C3380CC4-5D6E-409C-BE32-E72D297353CC}">
              <c16:uniqueId val="{0000000D-FED8-4146-999B-3A76E3B75CDF}"/>
            </c:ext>
          </c:extLst>
        </c:ser>
        <c:ser>
          <c:idx val="14"/>
          <c:order val="14"/>
          <c:tx>
            <c:strRef>
              <c:f>居住地!$B$19</c:f>
              <c:strCache>
                <c:ptCount val="1"/>
                <c:pt idx="0">
                  <c:v>-</c:v>
                </c:pt>
              </c:strCache>
            </c:strRef>
          </c:tx>
          <c:spPr>
            <a:solidFill>
              <a:schemeClr val="accent2">
                <a:shade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居住地!$C$19</c:f>
              <c:numCache>
                <c:formatCode>0.0%</c:formatCode>
                <c:ptCount val="1"/>
                <c:pt idx="0">
                  <c:v>0</c:v>
                </c:pt>
              </c:numCache>
            </c:numRef>
          </c:val>
          <c:extLst>
            <c:ext xmlns:c16="http://schemas.microsoft.com/office/drawing/2014/chart" uri="{C3380CC4-5D6E-409C-BE32-E72D297353CC}">
              <c16:uniqueId val="{0000000E-FED8-4146-999B-3A76E3B75CDF}"/>
            </c:ext>
          </c:extLst>
        </c:ser>
        <c:ser>
          <c:idx val="15"/>
          <c:order val="15"/>
          <c:tx>
            <c:strRef>
              <c:f>居住地!$B$20</c:f>
              <c:strCache>
                <c:ptCount val="1"/>
                <c:pt idx="0">
                  <c:v>その他</c:v>
                </c:pt>
              </c:strCache>
            </c:strRef>
          </c:tx>
          <c:spPr>
            <a:solidFill>
              <a:schemeClr val="accent2">
                <a:shade val="3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居住地!$C$20</c:f>
              <c:numCache>
                <c:formatCode>0.0%</c:formatCode>
                <c:ptCount val="1"/>
                <c:pt idx="0">
                  <c:v>0.18170103092783496</c:v>
                </c:pt>
              </c:numCache>
            </c:numRef>
          </c:val>
          <c:extLst>
            <c:ext xmlns:c16="http://schemas.microsoft.com/office/drawing/2014/chart" uri="{C3380CC4-5D6E-409C-BE32-E72D297353CC}">
              <c16:uniqueId val="{0000000F-FED8-4146-999B-3A76E3B75CDF}"/>
            </c:ext>
          </c:extLst>
        </c:ser>
        <c:dLbls>
          <c:dLblPos val="ctr"/>
          <c:showLegendKey val="0"/>
          <c:showVal val="1"/>
          <c:showCatName val="0"/>
          <c:showSerName val="0"/>
          <c:showPercent val="0"/>
          <c:showBubbleSize val="0"/>
        </c:dLbls>
        <c:gapWidth val="219"/>
        <c:overlap val="100"/>
        <c:axId val="714396895"/>
        <c:axId val="803480399"/>
      </c:barChart>
      <c:catAx>
        <c:axId val="714396895"/>
        <c:scaling>
          <c:orientation val="minMax"/>
        </c:scaling>
        <c:delete val="1"/>
        <c:axPos val="l"/>
        <c:numFmt formatCode="General" sourceLinked="1"/>
        <c:majorTickMark val="none"/>
        <c:minorTickMark val="none"/>
        <c:tickLblPos val="nextTo"/>
        <c:crossAx val="803480399"/>
        <c:crosses val="autoZero"/>
        <c:auto val="1"/>
        <c:lblAlgn val="ctr"/>
        <c:lblOffset val="100"/>
        <c:noMultiLvlLbl val="0"/>
      </c:catAx>
      <c:valAx>
        <c:axId val="80348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714396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居住地!$E$3</c:f>
          <c:strCache>
            <c:ptCount val="1"/>
            <c:pt idx="0">
              <c:v>福井市・永平寺町</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bar"/>
        <c:grouping val="percentStacked"/>
        <c:varyColors val="0"/>
        <c:ser>
          <c:idx val="1"/>
          <c:order val="0"/>
          <c:tx>
            <c:strRef>
              <c:f>居住地!$F$5</c:f>
              <c:strCache>
                <c:ptCount val="1"/>
                <c:pt idx="0">
                  <c:v>福井県</c:v>
                </c:pt>
              </c:strCache>
            </c:strRef>
          </c:tx>
          <c:spPr>
            <a:solidFill>
              <a:schemeClr val="accent2">
                <a:tint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居住地!$G$5</c:f>
              <c:numCache>
                <c:formatCode>0.0%</c:formatCode>
                <c:ptCount val="1"/>
                <c:pt idx="0">
                  <c:v>0.19463087248322147</c:v>
                </c:pt>
              </c:numCache>
            </c:numRef>
          </c:val>
          <c:extLst>
            <c:ext xmlns:c16="http://schemas.microsoft.com/office/drawing/2014/chart" uri="{C3380CC4-5D6E-409C-BE32-E72D297353CC}">
              <c16:uniqueId val="{00000000-FED8-4146-999B-3A76E3B75CDF}"/>
            </c:ext>
          </c:extLst>
        </c:ser>
        <c:ser>
          <c:idx val="2"/>
          <c:order val="1"/>
          <c:tx>
            <c:strRef>
              <c:f>居住地!$F$6</c:f>
              <c:strCache>
                <c:ptCount val="1"/>
                <c:pt idx="0">
                  <c:v>東京都</c:v>
                </c:pt>
              </c:strCache>
            </c:strRef>
          </c:tx>
          <c:spPr>
            <a:solidFill>
              <a:schemeClr val="accent2">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居住地!$G$6</c:f>
              <c:numCache>
                <c:formatCode>0.0%</c:formatCode>
                <c:ptCount val="1"/>
                <c:pt idx="0">
                  <c:v>0.13758389261744966</c:v>
                </c:pt>
              </c:numCache>
            </c:numRef>
          </c:val>
          <c:extLst>
            <c:ext xmlns:c16="http://schemas.microsoft.com/office/drawing/2014/chart" uri="{C3380CC4-5D6E-409C-BE32-E72D297353CC}">
              <c16:uniqueId val="{00000001-FED8-4146-999B-3A76E3B75CDF}"/>
            </c:ext>
          </c:extLst>
        </c:ser>
        <c:ser>
          <c:idx val="3"/>
          <c:order val="2"/>
          <c:tx>
            <c:strRef>
              <c:f>居住地!$F$7</c:f>
              <c:strCache>
                <c:ptCount val="1"/>
                <c:pt idx="0">
                  <c:v>愛知県</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居住地!$G$7</c:f>
              <c:numCache>
                <c:formatCode>0.0%</c:formatCode>
                <c:ptCount val="1"/>
                <c:pt idx="0">
                  <c:v>0.10067114093959731</c:v>
                </c:pt>
              </c:numCache>
            </c:numRef>
          </c:val>
          <c:extLst>
            <c:ext xmlns:c16="http://schemas.microsoft.com/office/drawing/2014/chart" uri="{C3380CC4-5D6E-409C-BE32-E72D297353CC}">
              <c16:uniqueId val="{00000002-FED8-4146-999B-3A76E3B75CDF}"/>
            </c:ext>
          </c:extLst>
        </c:ser>
        <c:ser>
          <c:idx val="4"/>
          <c:order val="3"/>
          <c:tx>
            <c:strRef>
              <c:f>居住地!$F$8</c:f>
              <c:strCache>
                <c:ptCount val="1"/>
                <c:pt idx="0">
                  <c:v>大阪府</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居住地!$G$8</c:f>
              <c:numCache>
                <c:formatCode>0.0%</c:formatCode>
                <c:ptCount val="1"/>
                <c:pt idx="0">
                  <c:v>7.7181208053691275E-2</c:v>
                </c:pt>
              </c:numCache>
            </c:numRef>
          </c:val>
          <c:extLst>
            <c:ext xmlns:c16="http://schemas.microsoft.com/office/drawing/2014/chart" uri="{C3380CC4-5D6E-409C-BE32-E72D297353CC}">
              <c16:uniqueId val="{00000003-FED8-4146-999B-3A76E3B75CDF}"/>
            </c:ext>
          </c:extLst>
        </c:ser>
        <c:ser>
          <c:idx val="5"/>
          <c:order val="4"/>
          <c:tx>
            <c:strRef>
              <c:f>居住地!$F$9</c:f>
              <c:strCache>
                <c:ptCount val="1"/>
                <c:pt idx="0">
                  <c:v>兵庫県</c:v>
                </c:pt>
              </c:strCache>
            </c:strRef>
          </c:tx>
          <c:spPr>
            <a:solidFill>
              <a:schemeClr val="accent2">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居住地!$G$9</c:f>
              <c:numCache>
                <c:formatCode>0.0%</c:formatCode>
                <c:ptCount val="1"/>
                <c:pt idx="0">
                  <c:v>6.7114093959731544E-2</c:v>
                </c:pt>
              </c:numCache>
            </c:numRef>
          </c:val>
          <c:extLst>
            <c:ext xmlns:c16="http://schemas.microsoft.com/office/drawing/2014/chart" uri="{C3380CC4-5D6E-409C-BE32-E72D297353CC}">
              <c16:uniqueId val="{00000004-FED8-4146-999B-3A76E3B75CDF}"/>
            </c:ext>
          </c:extLst>
        </c:ser>
        <c:ser>
          <c:idx val="6"/>
          <c:order val="5"/>
          <c:tx>
            <c:strRef>
              <c:f>居住地!$F$10</c:f>
              <c:strCache>
                <c:ptCount val="1"/>
                <c:pt idx="0">
                  <c:v>京都府</c:v>
                </c:pt>
              </c:strCache>
            </c:strRef>
          </c:tx>
          <c:spPr>
            <a:solidFill>
              <a:schemeClr val="accent2">
                <a:tint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居住地!$G$10</c:f>
              <c:numCache>
                <c:formatCode>0.0%</c:formatCode>
                <c:ptCount val="1"/>
                <c:pt idx="0">
                  <c:v>6.3758389261744972E-2</c:v>
                </c:pt>
              </c:numCache>
            </c:numRef>
          </c:val>
          <c:extLst>
            <c:ext xmlns:c16="http://schemas.microsoft.com/office/drawing/2014/chart" uri="{C3380CC4-5D6E-409C-BE32-E72D297353CC}">
              <c16:uniqueId val="{00000005-FED8-4146-999B-3A76E3B75CDF}"/>
            </c:ext>
          </c:extLst>
        </c:ser>
        <c:ser>
          <c:idx val="7"/>
          <c:order val="6"/>
          <c:tx>
            <c:strRef>
              <c:f>居住地!$F$11</c:f>
              <c:strCache>
                <c:ptCount val="1"/>
                <c:pt idx="0">
                  <c:v>神奈川県</c:v>
                </c:pt>
              </c:strCache>
            </c:strRef>
          </c:tx>
          <c:spPr>
            <a:solidFill>
              <a:schemeClr val="accent2">
                <a:tint val="9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居住地!$G$11</c:f>
              <c:numCache>
                <c:formatCode>0.0%</c:formatCode>
                <c:ptCount val="1"/>
                <c:pt idx="0">
                  <c:v>5.3691275167785234E-2</c:v>
                </c:pt>
              </c:numCache>
            </c:numRef>
          </c:val>
          <c:extLst>
            <c:ext xmlns:c16="http://schemas.microsoft.com/office/drawing/2014/chart" uri="{C3380CC4-5D6E-409C-BE32-E72D297353CC}">
              <c16:uniqueId val="{00000006-FED8-4146-999B-3A76E3B75CDF}"/>
            </c:ext>
          </c:extLst>
        </c:ser>
        <c:ser>
          <c:idx val="8"/>
          <c:order val="7"/>
          <c:tx>
            <c:strRef>
              <c:f>居住地!$F$12</c:f>
              <c:strCache>
                <c:ptCount val="1"/>
                <c:pt idx="0">
                  <c:v>滋賀県</c:v>
                </c:pt>
              </c:strCache>
            </c:strRef>
          </c:tx>
          <c:spPr>
            <a:solidFill>
              <a:schemeClr val="accent2">
                <a:shade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居住地!$G$12</c:f>
              <c:numCache>
                <c:formatCode>0.0%</c:formatCode>
                <c:ptCount val="1"/>
                <c:pt idx="0">
                  <c:v>4.3624161073825503E-2</c:v>
                </c:pt>
              </c:numCache>
            </c:numRef>
          </c:val>
          <c:extLst>
            <c:ext xmlns:c16="http://schemas.microsoft.com/office/drawing/2014/chart" uri="{C3380CC4-5D6E-409C-BE32-E72D297353CC}">
              <c16:uniqueId val="{00000007-FED8-4146-999B-3A76E3B75CDF}"/>
            </c:ext>
          </c:extLst>
        </c:ser>
        <c:ser>
          <c:idx val="9"/>
          <c:order val="8"/>
          <c:tx>
            <c:strRef>
              <c:f>居住地!$F$13</c:f>
              <c:strCache>
                <c:ptCount val="1"/>
                <c:pt idx="0">
                  <c:v>埼玉県</c:v>
                </c:pt>
              </c:strCache>
            </c:strRef>
          </c:tx>
          <c:spPr>
            <a:solidFill>
              <a:schemeClr val="accent2">
                <a:shade val="8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居住地!$G$13</c:f>
              <c:numCache>
                <c:formatCode>0.0%</c:formatCode>
                <c:ptCount val="1"/>
                <c:pt idx="0">
                  <c:v>3.6912751677852351E-2</c:v>
                </c:pt>
              </c:numCache>
            </c:numRef>
          </c:val>
          <c:extLst>
            <c:ext xmlns:c16="http://schemas.microsoft.com/office/drawing/2014/chart" uri="{C3380CC4-5D6E-409C-BE32-E72D297353CC}">
              <c16:uniqueId val="{00000008-FED8-4146-999B-3A76E3B75CDF}"/>
            </c:ext>
          </c:extLst>
        </c:ser>
        <c:ser>
          <c:idx val="10"/>
          <c:order val="9"/>
          <c:tx>
            <c:strRef>
              <c:f>居住地!$F$14</c:f>
              <c:strCache>
                <c:ptCount val="1"/>
                <c:pt idx="0">
                  <c:v>石川県</c:v>
                </c:pt>
              </c:strCache>
            </c:strRef>
          </c:tx>
          <c:spPr>
            <a:solidFill>
              <a:schemeClr val="accent2">
                <a:shade val="7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居住地!$G$14</c:f>
              <c:numCache>
                <c:formatCode>0.0%</c:formatCode>
                <c:ptCount val="1"/>
                <c:pt idx="0">
                  <c:v>3.3557046979865772E-2</c:v>
                </c:pt>
              </c:numCache>
            </c:numRef>
          </c:val>
          <c:extLst>
            <c:ext xmlns:c16="http://schemas.microsoft.com/office/drawing/2014/chart" uri="{C3380CC4-5D6E-409C-BE32-E72D297353CC}">
              <c16:uniqueId val="{00000009-FED8-4146-999B-3A76E3B75CDF}"/>
            </c:ext>
          </c:extLst>
        </c:ser>
        <c:ser>
          <c:idx val="11"/>
          <c:order val="10"/>
          <c:tx>
            <c:strRef>
              <c:f>居住地!$F$15</c:f>
              <c:strCache>
                <c:ptCount val="1"/>
                <c:pt idx="0">
                  <c:v>-</c:v>
                </c:pt>
              </c:strCache>
            </c:strRef>
          </c:tx>
          <c:spPr>
            <a:solidFill>
              <a:schemeClr val="accent2">
                <a:shade val="7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居住地!$G$15</c:f>
              <c:numCache>
                <c:formatCode>0.0%</c:formatCode>
                <c:ptCount val="1"/>
                <c:pt idx="0">
                  <c:v>0</c:v>
                </c:pt>
              </c:numCache>
            </c:numRef>
          </c:val>
          <c:extLst>
            <c:ext xmlns:c16="http://schemas.microsoft.com/office/drawing/2014/chart" uri="{C3380CC4-5D6E-409C-BE32-E72D297353CC}">
              <c16:uniqueId val="{0000000A-FED8-4146-999B-3A76E3B75CDF}"/>
            </c:ext>
          </c:extLst>
        </c:ser>
        <c:ser>
          <c:idx val="12"/>
          <c:order val="11"/>
          <c:tx>
            <c:strRef>
              <c:f>居住地!$F$16</c:f>
              <c:strCache>
                <c:ptCount val="1"/>
                <c:pt idx="0">
                  <c:v>-</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居住地!$G$16</c:f>
              <c:numCache>
                <c:formatCode>0.0%</c:formatCode>
                <c:ptCount val="1"/>
                <c:pt idx="0">
                  <c:v>0</c:v>
                </c:pt>
              </c:numCache>
            </c:numRef>
          </c:val>
          <c:extLst>
            <c:ext xmlns:c16="http://schemas.microsoft.com/office/drawing/2014/chart" uri="{C3380CC4-5D6E-409C-BE32-E72D297353CC}">
              <c16:uniqueId val="{0000000B-FED8-4146-999B-3A76E3B75CDF}"/>
            </c:ext>
          </c:extLst>
        </c:ser>
        <c:ser>
          <c:idx val="0"/>
          <c:order val="12"/>
          <c:tx>
            <c:strRef>
              <c:f>居住地!$F$17</c:f>
              <c:strCache>
                <c:ptCount val="1"/>
                <c:pt idx="0">
                  <c:v>-</c:v>
                </c:pt>
              </c:strCache>
            </c:strRef>
          </c:tx>
          <c:spPr>
            <a:solidFill>
              <a:schemeClr val="accent2">
                <a:tint val="3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居住地!$G$17</c:f>
              <c:numCache>
                <c:formatCode>0.0%</c:formatCode>
                <c:ptCount val="1"/>
                <c:pt idx="0">
                  <c:v>0</c:v>
                </c:pt>
              </c:numCache>
            </c:numRef>
          </c:val>
          <c:extLst>
            <c:ext xmlns:c16="http://schemas.microsoft.com/office/drawing/2014/chart" uri="{C3380CC4-5D6E-409C-BE32-E72D297353CC}">
              <c16:uniqueId val="{0000000C-FED8-4146-999B-3A76E3B75CDF}"/>
            </c:ext>
          </c:extLst>
        </c:ser>
        <c:ser>
          <c:idx val="13"/>
          <c:order val="13"/>
          <c:tx>
            <c:strRef>
              <c:f>居住地!$F$18</c:f>
              <c:strCache>
                <c:ptCount val="1"/>
                <c:pt idx="0">
                  <c:v>-</c:v>
                </c:pt>
              </c:strCache>
            </c:strRef>
          </c:tx>
          <c:spPr>
            <a:solidFill>
              <a:schemeClr val="accent2">
                <a:shade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居住地!$G$18</c:f>
              <c:numCache>
                <c:formatCode>0.0%</c:formatCode>
                <c:ptCount val="1"/>
                <c:pt idx="0">
                  <c:v>0</c:v>
                </c:pt>
              </c:numCache>
            </c:numRef>
          </c:val>
          <c:extLst>
            <c:ext xmlns:c16="http://schemas.microsoft.com/office/drawing/2014/chart" uri="{C3380CC4-5D6E-409C-BE32-E72D297353CC}">
              <c16:uniqueId val="{0000000D-FED8-4146-999B-3A76E3B75CDF}"/>
            </c:ext>
          </c:extLst>
        </c:ser>
        <c:ser>
          <c:idx val="14"/>
          <c:order val="14"/>
          <c:tx>
            <c:strRef>
              <c:f>居住地!$F$19</c:f>
              <c:strCache>
                <c:ptCount val="1"/>
                <c:pt idx="0">
                  <c:v>-</c:v>
                </c:pt>
              </c:strCache>
            </c:strRef>
          </c:tx>
          <c:spPr>
            <a:solidFill>
              <a:schemeClr val="accent2">
                <a:shade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居住地!$G$19</c:f>
              <c:numCache>
                <c:formatCode>0.0%</c:formatCode>
                <c:ptCount val="1"/>
                <c:pt idx="0">
                  <c:v>0</c:v>
                </c:pt>
              </c:numCache>
            </c:numRef>
          </c:val>
          <c:extLst>
            <c:ext xmlns:c16="http://schemas.microsoft.com/office/drawing/2014/chart" uri="{C3380CC4-5D6E-409C-BE32-E72D297353CC}">
              <c16:uniqueId val="{0000000E-FED8-4146-999B-3A76E3B75CDF}"/>
            </c:ext>
          </c:extLst>
        </c:ser>
        <c:ser>
          <c:idx val="15"/>
          <c:order val="15"/>
          <c:tx>
            <c:strRef>
              <c:f>居住地!$F$20</c:f>
              <c:strCache>
                <c:ptCount val="1"/>
                <c:pt idx="0">
                  <c:v>その他</c:v>
                </c:pt>
              </c:strCache>
            </c:strRef>
          </c:tx>
          <c:spPr>
            <a:solidFill>
              <a:schemeClr val="accent2">
                <a:shade val="3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居住地!$G$20</c:f>
              <c:numCache>
                <c:formatCode>0.0%</c:formatCode>
                <c:ptCount val="1"/>
                <c:pt idx="0">
                  <c:v>0.19127516778523501</c:v>
                </c:pt>
              </c:numCache>
            </c:numRef>
          </c:val>
          <c:extLst>
            <c:ext xmlns:c16="http://schemas.microsoft.com/office/drawing/2014/chart" uri="{C3380CC4-5D6E-409C-BE32-E72D297353CC}">
              <c16:uniqueId val="{0000000F-FED8-4146-999B-3A76E3B75CDF}"/>
            </c:ext>
          </c:extLst>
        </c:ser>
        <c:dLbls>
          <c:dLblPos val="ctr"/>
          <c:showLegendKey val="0"/>
          <c:showVal val="1"/>
          <c:showCatName val="0"/>
          <c:showSerName val="0"/>
          <c:showPercent val="0"/>
          <c:showBubbleSize val="0"/>
        </c:dLbls>
        <c:gapWidth val="219"/>
        <c:overlap val="100"/>
        <c:axId val="714396895"/>
        <c:axId val="803480399"/>
      </c:barChart>
      <c:catAx>
        <c:axId val="714396895"/>
        <c:scaling>
          <c:orientation val="minMax"/>
        </c:scaling>
        <c:delete val="1"/>
        <c:axPos val="l"/>
        <c:numFmt formatCode="General" sourceLinked="1"/>
        <c:majorTickMark val="none"/>
        <c:minorTickMark val="none"/>
        <c:tickLblPos val="nextTo"/>
        <c:crossAx val="803480399"/>
        <c:crosses val="autoZero"/>
        <c:auto val="1"/>
        <c:lblAlgn val="ctr"/>
        <c:lblOffset val="100"/>
        <c:noMultiLvlLbl val="0"/>
      </c:catAx>
      <c:valAx>
        <c:axId val="80348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714396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居住地!$I$3</c:f>
          <c:strCache>
            <c:ptCount val="1"/>
            <c:pt idx="0">
              <c:v>福井市</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bar"/>
        <c:grouping val="percentStacked"/>
        <c:varyColors val="0"/>
        <c:ser>
          <c:idx val="1"/>
          <c:order val="0"/>
          <c:tx>
            <c:strRef>
              <c:f>居住地!$J$5</c:f>
              <c:strCache>
                <c:ptCount val="1"/>
                <c:pt idx="0">
                  <c:v>福井県</c:v>
                </c:pt>
              </c:strCache>
            </c:strRef>
          </c:tx>
          <c:spPr>
            <a:solidFill>
              <a:schemeClr val="accent2">
                <a:tint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居住地!$K$5</c:f>
              <c:numCache>
                <c:formatCode>0.0%</c:formatCode>
                <c:ptCount val="1"/>
                <c:pt idx="0">
                  <c:v>0.26704545454545453</c:v>
                </c:pt>
              </c:numCache>
            </c:numRef>
          </c:val>
          <c:extLst>
            <c:ext xmlns:c16="http://schemas.microsoft.com/office/drawing/2014/chart" uri="{C3380CC4-5D6E-409C-BE32-E72D297353CC}">
              <c16:uniqueId val="{00000000-FED8-4146-999B-3A76E3B75CDF}"/>
            </c:ext>
          </c:extLst>
        </c:ser>
        <c:ser>
          <c:idx val="2"/>
          <c:order val="1"/>
          <c:tx>
            <c:strRef>
              <c:f>居住地!$J$6</c:f>
              <c:strCache>
                <c:ptCount val="1"/>
                <c:pt idx="0">
                  <c:v>東京都</c:v>
                </c:pt>
              </c:strCache>
            </c:strRef>
          </c:tx>
          <c:spPr>
            <a:solidFill>
              <a:schemeClr val="accent2">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居住地!$K$6</c:f>
              <c:numCache>
                <c:formatCode>0.0%</c:formatCode>
                <c:ptCount val="1"/>
                <c:pt idx="0">
                  <c:v>0.13068181818181818</c:v>
                </c:pt>
              </c:numCache>
            </c:numRef>
          </c:val>
          <c:extLst>
            <c:ext xmlns:c16="http://schemas.microsoft.com/office/drawing/2014/chart" uri="{C3380CC4-5D6E-409C-BE32-E72D297353CC}">
              <c16:uniqueId val="{00000001-FED8-4146-999B-3A76E3B75CDF}"/>
            </c:ext>
          </c:extLst>
        </c:ser>
        <c:ser>
          <c:idx val="3"/>
          <c:order val="2"/>
          <c:tx>
            <c:strRef>
              <c:f>居住地!$J$7</c:f>
              <c:strCache>
                <c:ptCount val="1"/>
                <c:pt idx="0">
                  <c:v>愛知県</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居住地!$K$7</c:f>
              <c:numCache>
                <c:formatCode>0.0%</c:formatCode>
                <c:ptCount val="1"/>
                <c:pt idx="0">
                  <c:v>0.10227272727272728</c:v>
                </c:pt>
              </c:numCache>
            </c:numRef>
          </c:val>
          <c:extLst>
            <c:ext xmlns:c16="http://schemas.microsoft.com/office/drawing/2014/chart" uri="{C3380CC4-5D6E-409C-BE32-E72D297353CC}">
              <c16:uniqueId val="{00000002-FED8-4146-999B-3A76E3B75CDF}"/>
            </c:ext>
          </c:extLst>
        </c:ser>
        <c:ser>
          <c:idx val="4"/>
          <c:order val="3"/>
          <c:tx>
            <c:strRef>
              <c:f>居住地!$J$8</c:f>
              <c:strCache>
                <c:ptCount val="1"/>
                <c:pt idx="0">
                  <c:v>兵庫県</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居住地!$K$8</c:f>
              <c:numCache>
                <c:formatCode>0.0%</c:formatCode>
                <c:ptCount val="1"/>
                <c:pt idx="0">
                  <c:v>9.0909090909090912E-2</c:v>
                </c:pt>
              </c:numCache>
            </c:numRef>
          </c:val>
          <c:extLst>
            <c:ext xmlns:c16="http://schemas.microsoft.com/office/drawing/2014/chart" uri="{C3380CC4-5D6E-409C-BE32-E72D297353CC}">
              <c16:uniqueId val="{00000003-FED8-4146-999B-3A76E3B75CDF}"/>
            </c:ext>
          </c:extLst>
        </c:ser>
        <c:ser>
          <c:idx val="5"/>
          <c:order val="4"/>
          <c:tx>
            <c:strRef>
              <c:f>居住地!$J$9</c:f>
              <c:strCache>
                <c:ptCount val="1"/>
                <c:pt idx="0">
                  <c:v>京都府</c:v>
                </c:pt>
              </c:strCache>
            </c:strRef>
          </c:tx>
          <c:spPr>
            <a:solidFill>
              <a:schemeClr val="accent2">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居住地!$K$9</c:f>
              <c:numCache>
                <c:formatCode>0.0%</c:formatCode>
                <c:ptCount val="1"/>
                <c:pt idx="0">
                  <c:v>6.8181818181818177E-2</c:v>
                </c:pt>
              </c:numCache>
            </c:numRef>
          </c:val>
          <c:extLst>
            <c:ext xmlns:c16="http://schemas.microsoft.com/office/drawing/2014/chart" uri="{C3380CC4-5D6E-409C-BE32-E72D297353CC}">
              <c16:uniqueId val="{00000004-FED8-4146-999B-3A76E3B75CDF}"/>
            </c:ext>
          </c:extLst>
        </c:ser>
        <c:ser>
          <c:idx val="6"/>
          <c:order val="5"/>
          <c:tx>
            <c:strRef>
              <c:f>居住地!$J$10</c:f>
              <c:strCache>
                <c:ptCount val="1"/>
                <c:pt idx="0">
                  <c:v>大阪府</c:v>
                </c:pt>
              </c:strCache>
            </c:strRef>
          </c:tx>
          <c:spPr>
            <a:solidFill>
              <a:schemeClr val="accent2">
                <a:tint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居住地!$K$10</c:f>
              <c:numCache>
                <c:formatCode>0.0%</c:formatCode>
                <c:ptCount val="1"/>
                <c:pt idx="0">
                  <c:v>6.25E-2</c:v>
                </c:pt>
              </c:numCache>
            </c:numRef>
          </c:val>
          <c:extLst>
            <c:ext xmlns:c16="http://schemas.microsoft.com/office/drawing/2014/chart" uri="{C3380CC4-5D6E-409C-BE32-E72D297353CC}">
              <c16:uniqueId val="{00000005-FED8-4146-999B-3A76E3B75CDF}"/>
            </c:ext>
          </c:extLst>
        </c:ser>
        <c:ser>
          <c:idx val="7"/>
          <c:order val="6"/>
          <c:tx>
            <c:strRef>
              <c:f>居住地!$J$11</c:f>
              <c:strCache>
                <c:ptCount val="1"/>
                <c:pt idx="0">
                  <c:v>神奈川県</c:v>
                </c:pt>
              </c:strCache>
            </c:strRef>
          </c:tx>
          <c:spPr>
            <a:solidFill>
              <a:schemeClr val="accent2">
                <a:tint val="9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居住地!$K$11</c:f>
              <c:numCache>
                <c:formatCode>0.0%</c:formatCode>
                <c:ptCount val="1"/>
                <c:pt idx="0">
                  <c:v>5.113636363636364E-2</c:v>
                </c:pt>
              </c:numCache>
            </c:numRef>
          </c:val>
          <c:extLst>
            <c:ext xmlns:c16="http://schemas.microsoft.com/office/drawing/2014/chart" uri="{C3380CC4-5D6E-409C-BE32-E72D297353CC}">
              <c16:uniqueId val="{00000006-FED8-4146-999B-3A76E3B75CDF}"/>
            </c:ext>
          </c:extLst>
        </c:ser>
        <c:ser>
          <c:idx val="8"/>
          <c:order val="7"/>
          <c:tx>
            <c:strRef>
              <c:f>居住地!$J$12</c:f>
              <c:strCache>
                <c:ptCount val="1"/>
                <c:pt idx="0">
                  <c:v>石川県</c:v>
                </c:pt>
              </c:strCache>
            </c:strRef>
          </c:tx>
          <c:spPr>
            <a:solidFill>
              <a:schemeClr val="accent2">
                <a:shade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居住地!$K$12</c:f>
              <c:numCache>
                <c:formatCode>0.0%</c:formatCode>
                <c:ptCount val="1"/>
                <c:pt idx="0">
                  <c:v>4.5454545454545456E-2</c:v>
                </c:pt>
              </c:numCache>
            </c:numRef>
          </c:val>
          <c:extLst>
            <c:ext xmlns:c16="http://schemas.microsoft.com/office/drawing/2014/chart" uri="{C3380CC4-5D6E-409C-BE32-E72D297353CC}">
              <c16:uniqueId val="{00000007-FED8-4146-999B-3A76E3B75CDF}"/>
            </c:ext>
          </c:extLst>
        </c:ser>
        <c:ser>
          <c:idx val="9"/>
          <c:order val="8"/>
          <c:tx>
            <c:strRef>
              <c:f>居住地!$J$13</c:f>
              <c:strCache>
                <c:ptCount val="1"/>
                <c:pt idx="0">
                  <c:v>滋賀県</c:v>
                </c:pt>
              </c:strCache>
            </c:strRef>
          </c:tx>
          <c:spPr>
            <a:solidFill>
              <a:schemeClr val="accent2">
                <a:shade val="8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居住地!$K$13</c:f>
              <c:numCache>
                <c:formatCode>0.0%</c:formatCode>
                <c:ptCount val="1"/>
                <c:pt idx="0">
                  <c:v>4.5454545454545456E-2</c:v>
                </c:pt>
              </c:numCache>
            </c:numRef>
          </c:val>
          <c:extLst>
            <c:ext xmlns:c16="http://schemas.microsoft.com/office/drawing/2014/chart" uri="{C3380CC4-5D6E-409C-BE32-E72D297353CC}">
              <c16:uniqueId val="{00000008-FED8-4146-999B-3A76E3B75CDF}"/>
            </c:ext>
          </c:extLst>
        </c:ser>
        <c:ser>
          <c:idx val="10"/>
          <c:order val="9"/>
          <c:tx>
            <c:strRef>
              <c:f>居住地!$J$14</c:f>
              <c:strCache>
                <c:ptCount val="1"/>
                <c:pt idx="0">
                  <c:v>千葉県</c:v>
                </c:pt>
              </c:strCache>
            </c:strRef>
          </c:tx>
          <c:spPr>
            <a:solidFill>
              <a:schemeClr val="accent2">
                <a:shade val="7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居住地!$K$14</c:f>
              <c:numCache>
                <c:formatCode>0.0%</c:formatCode>
                <c:ptCount val="1"/>
                <c:pt idx="0">
                  <c:v>2.8409090909090908E-2</c:v>
                </c:pt>
              </c:numCache>
            </c:numRef>
          </c:val>
          <c:extLst>
            <c:ext xmlns:c16="http://schemas.microsoft.com/office/drawing/2014/chart" uri="{C3380CC4-5D6E-409C-BE32-E72D297353CC}">
              <c16:uniqueId val="{00000009-FED8-4146-999B-3A76E3B75CDF}"/>
            </c:ext>
          </c:extLst>
        </c:ser>
        <c:ser>
          <c:idx val="11"/>
          <c:order val="10"/>
          <c:tx>
            <c:strRef>
              <c:f>居住地!$J$15</c:f>
              <c:strCache>
                <c:ptCount val="1"/>
                <c:pt idx="0">
                  <c:v>-</c:v>
                </c:pt>
              </c:strCache>
            </c:strRef>
          </c:tx>
          <c:spPr>
            <a:solidFill>
              <a:schemeClr val="accent2">
                <a:shade val="7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居住地!$K$15</c:f>
              <c:numCache>
                <c:formatCode>0.0%</c:formatCode>
                <c:ptCount val="1"/>
                <c:pt idx="0">
                  <c:v>0</c:v>
                </c:pt>
              </c:numCache>
            </c:numRef>
          </c:val>
          <c:extLst>
            <c:ext xmlns:c16="http://schemas.microsoft.com/office/drawing/2014/chart" uri="{C3380CC4-5D6E-409C-BE32-E72D297353CC}">
              <c16:uniqueId val="{0000000A-FED8-4146-999B-3A76E3B75CDF}"/>
            </c:ext>
          </c:extLst>
        </c:ser>
        <c:ser>
          <c:idx val="12"/>
          <c:order val="11"/>
          <c:tx>
            <c:strRef>
              <c:f>居住地!$J$16</c:f>
              <c:strCache>
                <c:ptCount val="1"/>
                <c:pt idx="0">
                  <c:v>-</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居住地!$K$16</c:f>
              <c:numCache>
                <c:formatCode>0.0%</c:formatCode>
                <c:ptCount val="1"/>
                <c:pt idx="0">
                  <c:v>0</c:v>
                </c:pt>
              </c:numCache>
            </c:numRef>
          </c:val>
          <c:extLst>
            <c:ext xmlns:c16="http://schemas.microsoft.com/office/drawing/2014/chart" uri="{C3380CC4-5D6E-409C-BE32-E72D297353CC}">
              <c16:uniqueId val="{0000000B-FED8-4146-999B-3A76E3B75CDF}"/>
            </c:ext>
          </c:extLst>
        </c:ser>
        <c:ser>
          <c:idx val="0"/>
          <c:order val="12"/>
          <c:tx>
            <c:strRef>
              <c:f>居住地!$J$17</c:f>
              <c:strCache>
                <c:ptCount val="1"/>
                <c:pt idx="0">
                  <c:v>-</c:v>
                </c:pt>
              </c:strCache>
            </c:strRef>
          </c:tx>
          <c:spPr>
            <a:solidFill>
              <a:schemeClr val="accent2">
                <a:tint val="3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居住地!$K$17</c:f>
              <c:numCache>
                <c:formatCode>0.0%</c:formatCode>
                <c:ptCount val="1"/>
                <c:pt idx="0">
                  <c:v>0</c:v>
                </c:pt>
              </c:numCache>
            </c:numRef>
          </c:val>
          <c:extLst>
            <c:ext xmlns:c16="http://schemas.microsoft.com/office/drawing/2014/chart" uri="{C3380CC4-5D6E-409C-BE32-E72D297353CC}">
              <c16:uniqueId val="{0000000C-FED8-4146-999B-3A76E3B75CDF}"/>
            </c:ext>
          </c:extLst>
        </c:ser>
        <c:ser>
          <c:idx val="13"/>
          <c:order val="13"/>
          <c:tx>
            <c:strRef>
              <c:f>居住地!$J$18</c:f>
              <c:strCache>
                <c:ptCount val="1"/>
                <c:pt idx="0">
                  <c:v>-</c:v>
                </c:pt>
              </c:strCache>
            </c:strRef>
          </c:tx>
          <c:spPr>
            <a:solidFill>
              <a:schemeClr val="accent2">
                <a:shade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居住地!$K$18</c:f>
              <c:numCache>
                <c:formatCode>0.0%</c:formatCode>
                <c:ptCount val="1"/>
                <c:pt idx="0">
                  <c:v>0</c:v>
                </c:pt>
              </c:numCache>
            </c:numRef>
          </c:val>
          <c:extLst>
            <c:ext xmlns:c16="http://schemas.microsoft.com/office/drawing/2014/chart" uri="{C3380CC4-5D6E-409C-BE32-E72D297353CC}">
              <c16:uniqueId val="{0000000D-FED8-4146-999B-3A76E3B75CDF}"/>
            </c:ext>
          </c:extLst>
        </c:ser>
        <c:ser>
          <c:idx val="14"/>
          <c:order val="14"/>
          <c:tx>
            <c:strRef>
              <c:f>居住地!$J$19</c:f>
              <c:strCache>
                <c:ptCount val="1"/>
                <c:pt idx="0">
                  <c:v>-</c:v>
                </c:pt>
              </c:strCache>
            </c:strRef>
          </c:tx>
          <c:spPr>
            <a:solidFill>
              <a:schemeClr val="accent2">
                <a:shade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居住地!$K$19</c:f>
              <c:numCache>
                <c:formatCode>0.0%</c:formatCode>
                <c:ptCount val="1"/>
                <c:pt idx="0">
                  <c:v>0</c:v>
                </c:pt>
              </c:numCache>
            </c:numRef>
          </c:val>
          <c:extLst>
            <c:ext xmlns:c16="http://schemas.microsoft.com/office/drawing/2014/chart" uri="{C3380CC4-5D6E-409C-BE32-E72D297353CC}">
              <c16:uniqueId val="{0000000E-FED8-4146-999B-3A76E3B75CDF}"/>
            </c:ext>
          </c:extLst>
        </c:ser>
        <c:ser>
          <c:idx val="15"/>
          <c:order val="15"/>
          <c:tx>
            <c:strRef>
              <c:f>居住地!$J$20</c:f>
              <c:strCache>
                <c:ptCount val="1"/>
                <c:pt idx="0">
                  <c:v>その他</c:v>
                </c:pt>
              </c:strCache>
            </c:strRef>
          </c:tx>
          <c:spPr>
            <a:solidFill>
              <a:schemeClr val="accent2">
                <a:shade val="3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居住地!$K$20</c:f>
              <c:numCache>
                <c:formatCode>0.0%</c:formatCode>
                <c:ptCount val="1"/>
                <c:pt idx="0">
                  <c:v>0.10795454545454541</c:v>
                </c:pt>
              </c:numCache>
            </c:numRef>
          </c:val>
          <c:extLst>
            <c:ext xmlns:c16="http://schemas.microsoft.com/office/drawing/2014/chart" uri="{C3380CC4-5D6E-409C-BE32-E72D297353CC}">
              <c16:uniqueId val="{0000000F-FED8-4146-999B-3A76E3B75CDF}"/>
            </c:ext>
          </c:extLst>
        </c:ser>
        <c:dLbls>
          <c:dLblPos val="ctr"/>
          <c:showLegendKey val="0"/>
          <c:showVal val="1"/>
          <c:showCatName val="0"/>
          <c:showSerName val="0"/>
          <c:showPercent val="0"/>
          <c:showBubbleSize val="0"/>
        </c:dLbls>
        <c:gapWidth val="219"/>
        <c:overlap val="100"/>
        <c:axId val="714396895"/>
        <c:axId val="803480399"/>
      </c:barChart>
      <c:catAx>
        <c:axId val="714396895"/>
        <c:scaling>
          <c:orientation val="minMax"/>
        </c:scaling>
        <c:delete val="1"/>
        <c:axPos val="l"/>
        <c:numFmt formatCode="General" sourceLinked="1"/>
        <c:majorTickMark val="none"/>
        <c:minorTickMark val="none"/>
        <c:tickLblPos val="nextTo"/>
        <c:crossAx val="803480399"/>
        <c:crosses val="autoZero"/>
        <c:auto val="1"/>
        <c:lblAlgn val="ctr"/>
        <c:lblOffset val="100"/>
        <c:noMultiLvlLbl val="0"/>
      </c:catAx>
      <c:valAx>
        <c:axId val="80348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714396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NPS!$F$3</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NPS!$F$3</c:f>
              <c:strCache>
                <c:ptCount val="1"/>
                <c:pt idx="0">
                  <c:v>福井市・永平寺町</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dLbls>
            <c:numFmt formatCode="0.0;[Red]\-0.0" sourceLinked="0"/>
            <c:spPr>
              <a:noFill/>
              <a:ln>
                <a:noFill/>
              </a:ln>
              <a:effectLst/>
            </c:spPr>
            <c:txPr>
              <a:bodyPr rot="0" spcFirstLastPara="1" vertOverflow="ellipsis" vert="horz" wrap="non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NPS!$G$1:$R$1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NPS!$G$3:$R$3</c:f>
              <c:numCache>
                <c:formatCode>0.0_ ;[Red]\-0.0\ </c:formatCode>
                <c:ptCount val="12"/>
                <c:pt idx="0">
                  <c:v>23.825503355704697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9-3919-4D0A-9528-F279CD268B71}"/>
            </c:ext>
          </c:extLst>
        </c:ser>
        <c:dLbls>
          <c:showLegendKey val="0"/>
          <c:showVal val="0"/>
          <c:showCatName val="0"/>
          <c:showSerName val="0"/>
          <c:showPercent val="0"/>
          <c:showBubbleSize val="0"/>
        </c:dLbls>
        <c:marker val="1"/>
        <c:smooth val="0"/>
        <c:axId val="2069025759"/>
        <c:axId val="2069027839"/>
      </c:lineChart>
      <c:catAx>
        <c:axId val="206902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7839"/>
        <c:crosses val="autoZero"/>
        <c:auto val="1"/>
        <c:lblAlgn val="ctr"/>
        <c:lblOffset val="100"/>
        <c:noMultiLvlLbl val="0"/>
      </c:catAx>
      <c:valAx>
        <c:axId val="2069027839"/>
        <c:scaling>
          <c:orientation val="minMax"/>
        </c:scaling>
        <c:delete val="0"/>
        <c:axPos val="l"/>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5759"/>
        <c:crosses val="autoZero"/>
        <c:crossBetween val="between"/>
      </c:valAx>
    </c:plotArea>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居住地!$M$3</c:f>
          <c:strCache>
            <c:ptCount val="1"/>
            <c:pt idx="0">
              <c:v>福井駅前 エリア</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barChart>
        <c:barDir val="bar"/>
        <c:grouping val="percentStacked"/>
        <c:varyColors val="0"/>
        <c:ser>
          <c:idx val="1"/>
          <c:order val="0"/>
          <c:tx>
            <c:strRef>
              <c:f>居住地!$N$5</c:f>
              <c:strCache>
                <c:ptCount val="1"/>
                <c:pt idx="0">
                  <c:v>福井県</c:v>
                </c:pt>
              </c:strCache>
            </c:strRef>
          </c:tx>
          <c:spPr>
            <a:solidFill>
              <a:schemeClr val="accent2">
                <a:tint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居住地!$O$5</c:f>
              <c:numCache>
                <c:formatCode>0.0%</c:formatCode>
                <c:ptCount val="1"/>
                <c:pt idx="0">
                  <c:v>0.28333333333333333</c:v>
                </c:pt>
              </c:numCache>
            </c:numRef>
          </c:val>
          <c:extLst>
            <c:ext xmlns:c16="http://schemas.microsoft.com/office/drawing/2014/chart" uri="{C3380CC4-5D6E-409C-BE32-E72D297353CC}">
              <c16:uniqueId val="{00000000-FED8-4146-999B-3A76E3B75CDF}"/>
            </c:ext>
          </c:extLst>
        </c:ser>
        <c:ser>
          <c:idx val="2"/>
          <c:order val="1"/>
          <c:tx>
            <c:strRef>
              <c:f>居住地!$N$6</c:f>
              <c:strCache>
                <c:ptCount val="1"/>
                <c:pt idx="0">
                  <c:v>東京都</c:v>
                </c:pt>
              </c:strCache>
            </c:strRef>
          </c:tx>
          <c:spPr>
            <a:solidFill>
              <a:schemeClr val="accent2">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居住地!$O$6</c:f>
              <c:numCache>
                <c:formatCode>0.0%</c:formatCode>
                <c:ptCount val="1"/>
                <c:pt idx="0">
                  <c:v>0.13333333333333333</c:v>
                </c:pt>
              </c:numCache>
            </c:numRef>
          </c:val>
          <c:extLst>
            <c:ext xmlns:c16="http://schemas.microsoft.com/office/drawing/2014/chart" uri="{C3380CC4-5D6E-409C-BE32-E72D297353CC}">
              <c16:uniqueId val="{00000001-FED8-4146-999B-3A76E3B75CDF}"/>
            </c:ext>
          </c:extLst>
        </c:ser>
        <c:ser>
          <c:idx val="3"/>
          <c:order val="2"/>
          <c:tx>
            <c:strRef>
              <c:f>居住地!$N$7</c:f>
              <c:strCache>
                <c:ptCount val="1"/>
                <c:pt idx="0">
                  <c:v>大阪府</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居住地!$O$7</c:f>
              <c:numCache>
                <c:formatCode>0.0%</c:formatCode>
                <c:ptCount val="1"/>
                <c:pt idx="0">
                  <c:v>0.1</c:v>
                </c:pt>
              </c:numCache>
            </c:numRef>
          </c:val>
          <c:extLst>
            <c:ext xmlns:c16="http://schemas.microsoft.com/office/drawing/2014/chart" uri="{C3380CC4-5D6E-409C-BE32-E72D297353CC}">
              <c16:uniqueId val="{00000002-FED8-4146-999B-3A76E3B75CDF}"/>
            </c:ext>
          </c:extLst>
        </c:ser>
        <c:ser>
          <c:idx val="4"/>
          <c:order val="3"/>
          <c:tx>
            <c:strRef>
              <c:f>居住地!$N$8</c:f>
              <c:strCache>
                <c:ptCount val="1"/>
                <c:pt idx="0">
                  <c:v>神奈川県</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居住地!$O$8</c:f>
              <c:numCache>
                <c:formatCode>0.0%</c:formatCode>
                <c:ptCount val="1"/>
                <c:pt idx="0">
                  <c:v>8.3333333333333329E-2</c:v>
                </c:pt>
              </c:numCache>
            </c:numRef>
          </c:val>
          <c:extLst>
            <c:ext xmlns:c16="http://schemas.microsoft.com/office/drawing/2014/chart" uri="{C3380CC4-5D6E-409C-BE32-E72D297353CC}">
              <c16:uniqueId val="{00000003-FED8-4146-999B-3A76E3B75CDF}"/>
            </c:ext>
          </c:extLst>
        </c:ser>
        <c:ser>
          <c:idx val="5"/>
          <c:order val="4"/>
          <c:tx>
            <c:strRef>
              <c:f>居住地!$N$9</c:f>
              <c:strCache>
                <c:ptCount val="1"/>
                <c:pt idx="0">
                  <c:v>滋賀県</c:v>
                </c:pt>
              </c:strCache>
            </c:strRef>
          </c:tx>
          <c:spPr>
            <a:solidFill>
              <a:schemeClr val="accent2">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居住地!$O$9</c:f>
              <c:numCache>
                <c:formatCode>0.0%</c:formatCode>
                <c:ptCount val="1"/>
                <c:pt idx="0">
                  <c:v>8.3333333333333329E-2</c:v>
                </c:pt>
              </c:numCache>
            </c:numRef>
          </c:val>
          <c:extLst>
            <c:ext xmlns:c16="http://schemas.microsoft.com/office/drawing/2014/chart" uri="{C3380CC4-5D6E-409C-BE32-E72D297353CC}">
              <c16:uniqueId val="{00000004-FED8-4146-999B-3A76E3B75CDF}"/>
            </c:ext>
          </c:extLst>
        </c:ser>
        <c:ser>
          <c:idx val="6"/>
          <c:order val="5"/>
          <c:tx>
            <c:strRef>
              <c:f>居住地!$N$10</c:f>
              <c:strCache>
                <c:ptCount val="1"/>
                <c:pt idx="0">
                  <c:v>兵庫県</c:v>
                </c:pt>
              </c:strCache>
            </c:strRef>
          </c:tx>
          <c:spPr>
            <a:solidFill>
              <a:schemeClr val="accent2">
                <a:tint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居住地!$O$10</c:f>
              <c:numCache>
                <c:formatCode>0.0%</c:formatCode>
                <c:ptCount val="1"/>
                <c:pt idx="0">
                  <c:v>6.6666666666666666E-2</c:v>
                </c:pt>
              </c:numCache>
            </c:numRef>
          </c:val>
          <c:extLst>
            <c:ext xmlns:c16="http://schemas.microsoft.com/office/drawing/2014/chart" uri="{C3380CC4-5D6E-409C-BE32-E72D297353CC}">
              <c16:uniqueId val="{00000005-FED8-4146-999B-3A76E3B75CDF}"/>
            </c:ext>
          </c:extLst>
        </c:ser>
        <c:ser>
          <c:idx val="7"/>
          <c:order val="6"/>
          <c:tx>
            <c:strRef>
              <c:f>居住地!$N$11</c:f>
              <c:strCache>
                <c:ptCount val="1"/>
                <c:pt idx="0">
                  <c:v>愛知県</c:v>
                </c:pt>
              </c:strCache>
            </c:strRef>
          </c:tx>
          <c:spPr>
            <a:solidFill>
              <a:schemeClr val="accent2">
                <a:tint val="9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居住地!$O$11</c:f>
              <c:numCache>
                <c:formatCode>0.0%</c:formatCode>
                <c:ptCount val="1"/>
                <c:pt idx="0">
                  <c:v>0.05</c:v>
                </c:pt>
              </c:numCache>
            </c:numRef>
          </c:val>
          <c:extLst>
            <c:ext xmlns:c16="http://schemas.microsoft.com/office/drawing/2014/chart" uri="{C3380CC4-5D6E-409C-BE32-E72D297353CC}">
              <c16:uniqueId val="{00000006-FED8-4146-999B-3A76E3B75CDF}"/>
            </c:ext>
          </c:extLst>
        </c:ser>
        <c:ser>
          <c:idx val="8"/>
          <c:order val="7"/>
          <c:tx>
            <c:strRef>
              <c:f>居住地!$N$12</c:f>
              <c:strCache>
                <c:ptCount val="1"/>
                <c:pt idx="0">
                  <c:v>京都府</c:v>
                </c:pt>
              </c:strCache>
            </c:strRef>
          </c:tx>
          <c:spPr>
            <a:solidFill>
              <a:schemeClr val="accent2">
                <a:shade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居住地!$O$12</c:f>
              <c:numCache>
                <c:formatCode>0.0%</c:formatCode>
                <c:ptCount val="1"/>
                <c:pt idx="0">
                  <c:v>0.05</c:v>
                </c:pt>
              </c:numCache>
            </c:numRef>
          </c:val>
          <c:extLst>
            <c:ext xmlns:c16="http://schemas.microsoft.com/office/drawing/2014/chart" uri="{C3380CC4-5D6E-409C-BE32-E72D297353CC}">
              <c16:uniqueId val="{00000007-FED8-4146-999B-3A76E3B75CDF}"/>
            </c:ext>
          </c:extLst>
        </c:ser>
        <c:ser>
          <c:idx val="9"/>
          <c:order val="8"/>
          <c:tx>
            <c:strRef>
              <c:f>居住地!$N$13</c:f>
              <c:strCache>
                <c:ptCount val="1"/>
                <c:pt idx="0">
                  <c:v>埼玉県</c:v>
                </c:pt>
              </c:strCache>
            </c:strRef>
          </c:tx>
          <c:spPr>
            <a:solidFill>
              <a:schemeClr val="accent2">
                <a:shade val="8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居住地!$O$13</c:f>
              <c:numCache>
                <c:formatCode>0.0%</c:formatCode>
                <c:ptCount val="1"/>
                <c:pt idx="0">
                  <c:v>3.3333333333333333E-2</c:v>
                </c:pt>
              </c:numCache>
            </c:numRef>
          </c:val>
          <c:extLst>
            <c:ext xmlns:c16="http://schemas.microsoft.com/office/drawing/2014/chart" uri="{C3380CC4-5D6E-409C-BE32-E72D297353CC}">
              <c16:uniqueId val="{00000008-FED8-4146-999B-3A76E3B75CDF}"/>
            </c:ext>
          </c:extLst>
        </c:ser>
        <c:ser>
          <c:idx val="10"/>
          <c:order val="9"/>
          <c:tx>
            <c:strRef>
              <c:f>居住地!$N$14</c:f>
              <c:strCache>
                <c:ptCount val="1"/>
                <c:pt idx="0">
                  <c:v>千葉県</c:v>
                </c:pt>
              </c:strCache>
            </c:strRef>
          </c:tx>
          <c:spPr>
            <a:solidFill>
              <a:schemeClr val="accent2">
                <a:shade val="7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居住地!$O$14</c:f>
              <c:numCache>
                <c:formatCode>0.0%</c:formatCode>
                <c:ptCount val="1"/>
                <c:pt idx="0">
                  <c:v>3.3333333333333333E-2</c:v>
                </c:pt>
              </c:numCache>
            </c:numRef>
          </c:val>
          <c:extLst>
            <c:ext xmlns:c16="http://schemas.microsoft.com/office/drawing/2014/chart" uri="{C3380CC4-5D6E-409C-BE32-E72D297353CC}">
              <c16:uniqueId val="{00000009-FED8-4146-999B-3A76E3B75CDF}"/>
            </c:ext>
          </c:extLst>
        </c:ser>
        <c:ser>
          <c:idx val="11"/>
          <c:order val="10"/>
          <c:tx>
            <c:strRef>
              <c:f>居住地!$N$15</c:f>
              <c:strCache>
                <c:ptCount val="1"/>
                <c:pt idx="0">
                  <c:v>石川県</c:v>
                </c:pt>
              </c:strCache>
            </c:strRef>
          </c:tx>
          <c:spPr>
            <a:solidFill>
              <a:schemeClr val="accent2">
                <a:shade val="7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居住地!$O$15</c:f>
              <c:numCache>
                <c:formatCode>0.0%</c:formatCode>
                <c:ptCount val="1"/>
                <c:pt idx="0">
                  <c:v>3.3333333333333333E-2</c:v>
                </c:pt>
              </c:numCache>
            </c:numRef>
          </c:val>
          <c:extLst>
            <c:ext xmlns:c16="http://schemas.microsoft.com/office/drawing/2014/chart" uri="{C3380CC4-5D6E-409C-BE32-E72D297353CC}">
              <c16:uniqueId val="{0000000A-FED8-4146-999B-3A76E3B75CDF}"/>
            </c:ext>
          </c:extLst>
        </c:ser>
        <c:ser>
          <c:idx val="12"/>
          <c:order val="11"/>
          <c:tx>
            <c:strRef>
              <c:f>居住地!$N$16</c:f>
              <c:strCache>
                <c:ptCount val="1"/>
                <c:pt idx="0">
                  <c:v>-</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居住地!$O$16</c:f>
              <c:numCache>
                <c:formatCode>0.0%</c:formatCode>
                <c:ptCount val="1"/>
                <c:pt idx="0">
                  <c:v>0</c:v>
                </c:pt>
              </c:numCache>
            </c:numRef>
          </c:val>
          <c:extLst>
            <c:ext xmlns:c16="http://schemas.microsoft.com/office/drawing/2014/chart" uri="{C3380CC4-5D6E-409C-BE32-E72D297353CC}">
              <c16:uniqueId val="{0000000B-FED8-4146-999B-3A76E3B75CDF}"/>
            </c:ext>
          </c:extLst>
        </c:ser>
        <c:ser>
          <c:idx val="0"/>
          <c:order val="12"/>
          <c:tx>
            <c:strRef>
              <c:f>居住地!$N$17</c:f>
              <c:strCache>
                <c:ptCount val="1"/>
                <c:pt idx="0">
                  <c:v>-</c:v>
                </c:pt>
              </c:strCache>
            </c:strRef>
          </c:tx>
          <c:spPr>
            <a:solidFill>
              <a:schemeClr val="accent2">
                <a:tint val="3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居住地!$O$17</c:f>
              <c:numCache>
                <c:formatCode>0.0%</c:formatCode>
                <c:ptCount val="1"/>
                <c:pt idx="0">
                  <c:v>0</c:v>
                </c:pt>
              </c:numCache>
            </c:numRef>
          </c:val>
          <c:extLst>
            <c:ext xmlns:c16="http://schemas.microsoft.com/office/drawing/2014/chart" uri="{C3380CC4-5D6E-409C-BE32-E72D297353CC}">
              <c16:uniqueId val="{0000000C-FED8-4146-999B-3A76E3B75CDF}"/>
            </c:ext>
          </c:extLst>
        </c:ser>
        <c:ser>
          <c:idx val="13"/>
          <c:order val="13"/>
          <c:tx>
            <c:strRef>
              <c:f>居住地!$N$18</c:f>
              <c:strCache>
                <c:ptCount val="1"/>
                <c:pt idx="0">
                  <c:v>-</c:v>
                </c:pt>
              </c:strCache>
            </c:strRef>
          </c:tx>
          <c:spPr>
            <a:solidFill>
              <a:schemeClr val="accent2">
                <a:shade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居住地!$O$18</c:f>
              <c:numCache>
                <c:formatCode>0.0%</c:formatCode>
                <c:ptCount val="1"/>
                <c:pt idx="0">
                  <c:v>0</c:v>
                </c:pt>
              </c:numCache>
            </c:numRef>
          </c:val>
          <c:extLst>
            <c:ext xmlns:c16="http://schemas.microsoft.com/office/drawing/2014/chart" uri="{C3380CC4-5D6E-409C-BE32-E72D297353CC}">
              <c16:uniqueId val="{0000000D-FED8-4146-999B-3A76E3B75CDF}"/>
            </c:ext>
          </c:extLst>
        </c:ser>
        <c:ser>
          <c:idx val="14"/>
          <c:order val="14"/>
          <c:tx>
            <c:strRef>
              <c:f>居住地!$N$19</c:f>
              <c:strCache>
                <c:ptCount val="1"/>
                <c:pt idx="0">
                  <c:v>-</c:v>
                </c:pt>
              </c:strCache>
            </c:strRef>
          </c:tx>
          <c:spPr>
            <a:solidFill>
              <a:schemeClr val="accent2">
                <a:shade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居住地!$O$19</c:f>
              <c:numCache>
                <c:formatCode>0.0%</c:formatCode>
                <c:ptCount val="1"/>
                <c:pt idx="0">
                  <c:v>0</c:v>
                </c:pt>
              </c:numCache>
            </c:numRef>
          </c:val>
          <c:extLst>
            <c:ext xmlns:c16="http://schemas.microsoft.com/office/drawing/2014/chart" uri="{C3380CC4-5D6E-409C-BE32-E72D297353CC}">
              <c16:uniqueId val="{0000000E-FED8-4146-999B-3A76E3B75CDF}"/>
            </c:ext>
          </c:extLst>
        </c:ser>
        <c:ser>
          <c:idx val="15"/>
          <c:order val="15"/>
          <c:tx>
            <c:strRef>
              <c:f>居住地!$N$20</c:f>
              <c:strCache>
                <c:ptCount val="1"/>
                <c:pt idx="0">
                  <c:v>その他</c:v>
                </c:pt>
              </c:strCache>
            </c:strRef>
          </c:tx>
          <c:spPr>
            <a:solidFill>
              <a:schemeClr val="accent2">
                <a:shade val="3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居住地!$O$20</c:f>
              <c:numCache>
                <c:formatCode>0.0%</c:formatCode>
                <c:ptCount val="1"/>
                <c:pt idx="0">
                  <c:v>4.9999999999999933E-2</c:v>
                </c:pt>
              </c:numCache>
            </c:numRef>
          </c:val>
          <c:extLst>
            <c:ext xmlns:c16="http://schemas.microsoft.com/office/drawing/2014/chart" uri="{C3380CC4-5D6E-409C-BE32-E72D297353CC}">
              <c16:uniqueId val="{0000000F-FED8-4146-999B-3A76E3B75CDF}"/>
            </c:ext>
          </c:extLst>
        </c:ser>
        <c:dLbls>
          <c:dLblPos val="ctr"/>
          <c:showLegendKey val="0"/>
          <c:showVal val="1"/>
          <c:showCatName val="0"/>
          <c:showSerName val="0"/>
          <c:showPercent val="0"/>
          <c:showBubbleSize val="0"/>
        </c:dLbls>
        <c:gapWidth val="219"/>
        <c:overlap val="100"/>
        <c:axId val="714396895"/>
        <c:axId val="803480399"/>
      </c:barChart>
      <c:catAx>
        <c:axId val="714396895"/>
        <c:scaling>
          <c:orientation val="minMax"/>
        </c:scaling>
        <c:delete val="1"/>
        <c:axPos val="l"/>
        <c:numFmt formatCode="General" sourceLinked="1"/>
        <c:majorTickMark val="none"/>
        <c:minorTickMark val="none"/>
        <c:tickLblPos val="nextTo"/>
        <c:crossAx val="803480399"/>
        <c:crosses val="autoZero"/>
        <c:auto val="1"/>
        <c:lblAlgn val="ctr"/>
        <c:lblOffset val="100"/>
        <c:noMultiLvlLbl val="0"/>
      </c:catAx>
      <c:valAx>
        <c:axId val="80348039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714396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同行者!$AE$1</c:f>
          <c:strCache>
            <c:ptCount val="1"/>
            <c:pt idx="0">
              <c:v>同行者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同行者!$A$2</c:f>
              <c:strCache>
                <c:ptCount val="1"/>
                <c:pt idx="0">
                  <c:v>自分ひとり</c:v>
                </c:pt>
              </c:strCache>
            </c:strRef>
          </c:tx>
          <c:spPr>
            <a:solidFill>
              <a:schemeClr val="accent2">
                <a:tint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同行者!$B$2:$E$2</c:f>
              <c:numCache>
                <c:formatCode>0.0%</c:formatCode>
                <c:ptCount val="4"/>
                <c:pt idx="0">
                  <c:v>0.14990266060999352</c:v>
                </c:pt>
                <c:pt idx="1">
                  <c:v>0.21768707482993196</c:v>
                </c:pt>
                <c:pt idx="2">
                  <c:v>0.26704545454545453</c:v>
                </c:pt>
                <c:pt idx="3">
                  <c:v>0.31666666666666665</c:v>
                </c:pt>
              </c:numCache>
            </c:numRef>
          </c:val>
          <c:extLst>
            <c:ext xmlns:c16="http://schemas.microsoft.com/office/drawing/2014/chart" uri="{C3380CC4-5D6E-409C-BE32-E72D297353CC}">
              <c16:uniqueId val="{00000000-2449-487C-81A0-EE546F3B3065}"/>
            </c:ext>
          </c:extLst>
        </c:ser>
        <c:ser>
          <c:idx val="1"/>
          <c:order val="1"/>
          <c:tx>
            <c:strRef>
              <c:f>同行者!$A$3</c:f>
              <c:strCache>
                <c:ptCount val="1"/>
                <c:pt idx="0">
                  <c:v>恋人</c:v>
                </c:pt>
              </c:strCache>
            </c:strRef>
          </c:tx>
          <c:spPr>
            <a:solidFill>
              <a:schemeClr val="accent2">
                <a:tint val="5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同行者!$B$3:$E$3</c:f>
              <c:numCache>
                <c:formatCode>0.0%</c:formatCode>
                <c:ptCount val="4"/>
                <c:pt idx="0">
                  <c:v>5.191434133679429E-2</c:v>
                </c:pt>
                <c:pt idx="1">
                  <c:v>3.0612244897959183E-2</c:v>
                </c:pt>
                <c:pt idx="2">
                  <c:v>2.8409090909090908E-2</c:v>
                </c:pt>
                <c:pt idx="3">
                  <c:v>0</c:v>
                </c:pt>
              </c:numCache>
            </c:numRef>
          </c:val>
          <c:extLst>
            <c:ext xmlns:c16="http://schemas.microsoft.com/office/drawing/2014/chart" uri="{C3380CC4-5D6E-409C-BE32-E72D297353CC}">
              <c16:uniqueId val="{00000001-2449-487C-81A0-EE546F3B3065}"/>
            </c:ext>
          </c:extLst>
        </c:ser>
        <c:ser>
          <c:idx val="2"/>
          <c:order val="2"/>
          <c:tx>
            <c:strRef>
              <c:f>同行者!$A$4</c:f>
              <c:strCache>
                <c:ptCount val="1"/>
                <c:pt idx="0">
                  <c:v>夫婦2人</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同行者!$B$4:$E$4</c:f>
              <c:numCache>
                <c:formatCode>0.0%</c:formatCode>
                <c:ptCount val="4"/>
                <c:pt idx="0">
                  <c:v>0.40233614536015572</c:v>
                </c:pt>
                <c:pt idx="1">
                  <c:v>0.36054421768707484</c:v>
                </c:pt>
                <c:pt idx="2">
                  <c:v>0.3125</c:v>
                </c:pt>
                <c:pt idx="3">
                  <c:v>0.16666666666666666</c:v>
                </c:pt>
              </c:numCache>
            </c:numRef>
          </c:val>
          <c:extLst>
            <c:ext xmlns:c16="http://schemas.microsoft.com/office/drawing/2014/chart" uri="{C3380CC4-5D6E-409C-BE32-E72D297353CC}">
              <c16:uniqueId val="{00000002-2449-487C-81A0-EE546F3B3065}"/>
            </c:ext>
          </c:extLst>
        </c:ser>
        <c:ser>
          <c:idx val="3"/>
          <c:order val="3"/>
          <c:tx>
            <c:strRef>
              <c:f>同行者!$A$5</c:f>
              <c:strCache>
                <c:ptCount val="1"/>
                <c:pt idx="0">
                  <c:v>小学生以下連れの家族</c:v>
                </c:pt>
              </c:strCache>
            </c:strRef>
          </c:tx>
          <c:spPr>
            <a:solidFill>
              <a:schemeClr val="accent2">
                <a:tint val="7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同行者!$B$5:$E$5</c:f>
              <c:numCache>
                <c:formatCode>0.0%</c:formatCode>
                <c:ptCount val="4"/>
                <c:pt idx="0">
                  <c:v>0.10123296560674887</c:v>
                </c:pt>
                <c:pt idx="1">
                  <c:v>4.4217687074829932E-2</c:v>
                </c:pt>
                <c:pt idx="2">
                  <c:v>5.113636363636364E-2</c:v>
                </c:pt>
                <c:pt idx="3">
                  <c:v>8.3333333333333329E-2</c:v>
                </c:pt>
              </c:numCache>
            </c:numRef>
          </c:val>
          <c:extLst>
            <c:ext xmlns:c16="http://schemas.microsoft.com/office/drawing/2014/chart" uri="{C3380CC4-5D6E-409C-BE32-E72D297353CC}">
              <c16:uniqueId val="{00000003-2449-487C-81A0-EE546F3B3065}"/>
            </c:ext>
          </c:extLst>
        </c:ser>
        <c:ser>
          <c:idx val="4"/>
          <c:order val="4"/>
          <c:tx>
            <c:strRef>
              <c:f>同行者!$A$6</c:f>
              <c:strCache>
                <c:ptCount val="1"/>
                <c:pt idx="0">
                  <c:v>中学生以上連れの家族</c:v>
                </c:pt>
              </c:strCache>
            </c:strRef>
          </c:tx>
          <c:spPr>
            <a:solidFill>
              <a:schemeClr val="accent2">
                <a:tint val="8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同行者!$B$6:$E$6</c:f>
              <c:numCache>
                <c:formatCode>0.0%</c:formatCode>
                <c:ptCount val="4"/>
                <c:pt idx="0">
                  <c:v>4.4127190136275148E-2</c:v>
                </c:pt>
                <c:pt idx="1">
                  <c:v>5.1020408163265307E-2</c:v>
                </c:pt>
                <c:pt idx="2">
                  <c:v>5.6818181818181816E-2</c:v>
                </c:pt>
                <c:pt idx="3">
                  <c:v>8.3333333333333329E-2</c:v>
                </c:pt>
              </c:numCache>
            </c:numRef>
          </c:val>
          <c:extLst>
            <c:ext xmlns:c16="http://schemas.microsoft.com/office/drawing/2014/chart" uri="{C3380CC4-5D6E-409C-BE32-E72D297353CC}">
              <c16:uniqueId val="{00000004-2449-487C-81A0-EE546F3B3065}"/>
            </c:ext>
          </c:extLst>
        </c:ser>
        <c:ser>
          <c:idx val="5"/>
          <c:order val="5"/>
          <c:tx>
            <c:strRef>
              <c:f>同行者!$A$7</c:f>
              <c:strCache>
                <c:ptCount val="1"/>
                <c:pt idx="0">
                  <c:v>親</c:v>
                </c:pt>
              </c:strCache>
            </c:strRef>
          </c:tx>
          <c:spPr>
            <a:solidFill>
              <a:schemeClr val="accent2">
                <a:tint val="9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同行者!$B$7:$E$7</c:f>
              <c:numCache>
                <c:formatCode>0.0%</c:formatCode>
                <c:ptCount val="4"/>
                <c:pt idx="0">
                  <c:v>7.8520441271901359E-2</c:v>
                </c:pt>
                <c:pt idx="1">
                  <c:v>9.5238095238095233E-2</c:v>
                </c:pt>
                <c:pt idx="2">
                  <c:v>7.9545454545454544E-2</c:v>
                </c:pt>
                <c:pt idx="3">
                  <c:v>0.15</c:v>
                </c:pt>
              </c:numCache>
            </c:numRef>
          </c:val>
          <c:extLst>
            <c:ext xmlns:c16="http://schemas.microsoft.com/office/drawing/2014/chart" uri="{C3380CC4-5D6E-409C-BE32-E72D297353CC}">
              <c16:uniqueId val="{00000005-2449-487C-81A0-EE546F3B3065}"/>
            </c:ext>
          </c:extLst>
        </c:ser>
        <c:ser>
          <c:idx val="6"/>
          <c:order val="6"/>
          <c:tx>
            <c:strRef>
              <c:f>同行者!$A$8</c:f>
              <c:strCache>
                <c:ptCount val="1"/>
                <c:pt idx="0">
                  <c:v>その他家族</c:v>
                </c:pt>
              </c:strCache>
            </c:strRef>
          </c:tx>
          <c:spPr>
            <a:solidFill>
              <a:schemeClr val="accent2">
                <a:shade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同行者!$B$8:$E$8</c:f>
              <c:numCache>
                <c:formatCode>0.0%</c:formatCode>
                <c:ptCount val="4"/>
                <c:pt idx="0">
                  <c:v>6.7488643737832574E-2</c:v>
                </c:pt>
                <c:pt idx="1">
                  <c:v>5.4421768707482991E-2</c:v>
                </c:pt>
                <c:pt idx="2">
                  <c:v>6.8181818181818177E-2</c:v>
                </c:pt>
                <c:pt idx="3">
                  <c:v>0.05</c:v>
                </c:pt>
              </c:numCache>
            </c:numRef>
          </c:val>
          <c:extLst>
            <c:ext xmlns:c16="http://schemas.microsoft.com/office/drawing/2014/chart" uri="{C3380CC4-5D6E-409C-BE32-E72D297353CC}">
              <c16:uniqueId val="{00000006-2449-487C-81A0-EE546F3B3065}"/>
            </c:ext>
          </c:extLst>
        </c:ser>
        <c:ser>
          <c:idx val="7"/>
          <c:order val="7"/>
          <c:tx>
            <c:strRef>
              <c:f>同行者!$A$9</c:f>
              <c:strCache>
                <c:ptCount val="1"/>
                <c:pt idx="0">
                  <c:v>友人</c:v>
                </c:pt>
              </c:strCache>
            </c:strRef>
          </c:tx>
          <c:spPr>
            <a:solidFill>
              <a:schemeClr val="accent2">
                <a:shade val="8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同行者!$B$9:$E$9</c:f>
              <c:numCache>
                <c:formatCode>0.0%</c:formatCode>
                <c:ptCount val="4"/>
                <c:pt idx="0">
                  <c:v>7.9169370538611297E-2</c:v>
                </c:pt>
                <c:pt idx="1">
                  <c:v>0.10884353741496598</c:v>
                </c:pt>
                <c:pt idx="2">
                  <c:v>9.6590909090909088E-2</c:v>
                </c:pt>
                <c:pt idx="3">
                  <c:v>0.11666666666666667</c:v>
                </c:pt>
              </c:numCache>
            </c:numRef>
          </c:val>
          <c:extLst>
            <c:ext xmlns:c16="http://schemas.microsoft.com/office/drawing/2014/chart" uri="{C3380CC4-5D6E-409C-BE32-E72D297353CC}">
              <c16:uniqueId val="{00000007-2449-487C-81A0-EE546F3B3065}"/>
            </c:ext>
          </c:extLst>
        </c:ser>
        <c:ser>
          <c:idx val="8"/>
          <c:order val="8"/>
          <c:tx>
            <c:strRef>
              <c:f>同行者!$A$10</c:f>
              <c:strCache>
                <c:ptCount val="1"/>
                <c:pt idx="0">
                  <c:v>団体旅行</c:v>
                </c:pt>
              </c:strCache>
            </c:strRef>
          </c:tx>
          <c:spPr>
            <a:solidFill>
              <a:schemeClr val="accent2">
                <a:shade val="7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同行者!$B$10:$E$10</c:f>
              <c:numCache>
                <c:formatCode>0.0%</c:formatCode>
                <c:ptCount val="4"/>
                <c:pt idx="0">
                  <c:v>1.0382868267358857E-2</c:v>
                </c:pt>
                <c:pt idx="1">
                  <c:v>1.020408163265306E-2</c:v>
                </c:pt>
                <c:pt idx="2">
                  <c:v>1.1363636363636364E-2</c:v>
                </c:pt>
                <c:pt idx="3">
                  <c:v>0</c:v>
                </c:pt>
              </c:numCache>
            </c:numRef>
          </c:val>
          <c:extLst>
            <c:ext xmlns:c16="http://schemas.microsoft.com/office/drawing/2014/chart" uri="{C3380CC4-5D6E-409C-BE32-E72D297353CC}">
              <c16:uniqueId val="{00000008-2449-487C-81A0-EE546F3B3065}"/>
            </c:ext>
          </c:extLst>
        </c:ser>
        <c:ser>
          <c:idx val="9"/>
          <c:order val="9"/>
          <c:tx>
            <c:strRef>
              <c:f>同行者!$A$11</c:f>
              <c:strCache>
                <c:ptCount val="1"/>
                <c:pt idx="0">
                  <c:v>学校関係（修学旅行・社会科見学等）</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同行者!$B$11:$E$11</c:f>
              <c:numCache>
                <c:formatCode>0.0%</c:formatCode>
                <c:ptCount val="4"/>
                <c:pt idx="0">
                  <c:v>1.9467878001297859E-3</c:v>
                </c:pt>
                <c:pt idx="1">
                  <c:v>3.4013605442176869E-3</c:v>
                </c:pt>
                <c:pt idx="2">
                  <c:v>5.681818181818182E-3</c:v>
                </c:pt>
                <c:pt idx="3">
                  <c:v>1.6666666666666666E-2</c:v>
                </c:pt>
              </c:numCache>
            </c:numRef>
          </c:val>
          <c:extLst>
            <c:ext xmlns:c16="http://schemas.microsoft.com/office/drawing/2014/chart" uri="{C3380CC4-5D6E-409C-BE32-E72D297353CC}">
              <c16:uniqueId val="{00000009-2449-487C-81A0-EE546F3B3065}"/>
            </c:ext>
          </c:extLst>
        </c:ser>
        <c:ser>
          <c:idx val="10"/>
          <c:order val="10"/>
          <c:tx>
            <c:strRef>
              <c:f>同行者!$A$12</c:f>
              <c:strCache>
                <c:ptCount val="1"/>
                <c:pt idx="0">
                  <c:v>職場の同僚</c:v>
                </c:pt>
              </c:strCache>
            </c:strRef>
          </c:tx>
          <c:spPr>
            <a:solidFill>
              <a:schemeClr val="accent2">
                <a:shade val="5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同行者!$B$12:$E$12</c:f>
              <c:numCache>
                <c:formatCode>0.0%</c:formatCode>
                <c:ptCount val="4"/>
                <c:pt idx="0">
                  <c:v>1.2978585334198572E-2</c:v>
                </c:pt>
                <c:pt idx="1">
                  <c:v>2.3809523809523808E-2</c:v>
                </c:pt>
                <c:pt idx="2">
                  <c:v>2.2727272727272728E-2</c:v>
                </c:pt>
                <c:pt idx="3">
                  <c:v>1.6666666666666666E-2</c:v>
                </c:pt>
              </c:numCache>
            </c:numRef>
          </c:val>
          <c:extLst>
            <c:ext xmlns:c16="http://schemas.microsoft.com/office/drawing/2014/chart" uri="{C3380CC4-5D6E-409C-BE32-E72D297353CC}">
              <c16:uniqueId val="{0000000A-2449-487C-81A0-EE546F3B3065}"/>
            </c:ext>
          </c:extLst>
        </c:ser>
        <c:ser>
          <c:idx val="11"/>
          <c:order val="11"/>
          <c:tx>
            <c:strRef>
              <c:f>同行者!$A$13</c:f>
              <c:strCache>
                <c:ptCount val="1"/>
                <c:pt idx="0">
                  <c:v>その他</c:v>
                </c:pt>
              </c:strCache>
            </c:strRef>
          </c:tx>
          <c:spPr>
            <a:solidFill>
              <a:schemeClr val="accent2">
                <a:shade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同行者!$B$1:$E$1</c:f>
              <c:strCache>
                <c:ptCount val="4"/>
                <c:pt idx="0">
                  <c:v>福井県</c:v>
                </c:pt>
                <c:pt idx="1">
                  <c:v>福井市・永平寺町</c:v>
                </c:pt>
                <c:pt idx="2">
                  <c:v>福井市</c:v>
                </c:pt>
                <c:pt idx="3">
                  <c:v>福井駅前 エリア</c:v>
                </c:pt>
              </c:strCache>
            </c:strRef>
          </c:cat>
          <c:val>
            <c:numRef>
              <c:f>同行者!$B$13:$E$13</c:f>
              <c:numCache>
                <c:formatCode>0.0%</c:formatCode>
                <c:ptCount val="4"/>
                <c:pt idx="0">
                  <c:v>0</c:v>
                </c:pt>
                <c:pt idx="1">
                  <c:v>0</c:v>
                </c:pt>
                <c:pt idx="2">
                  <c:v>0</c:v>
                </c:pt>
                <c:pt idx="3">
                  <c:v>0</c:v>
                </c:pt>
              </c:numCache>
            </c:numRef>
          </c:val>
          <c:extLst>
            <c:ext xmlns:c16="http://schemas.microsoft.com/office/drawing/2014/chart" uri="{C3380CC4-5D6E-409C-BE32-E72D297353CC}">
              <c16:uniqueId val="{0000000B-2449-487C-81A0-EE546F3B306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4085786896021697"/>
          <c:h val="0.162536541270283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同行者!$AE$1</c:f>
          <c:strCache>
            <c:ptCount val="1"/>
            <c:pt idx="0">
              <c:v>同行者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8904827835"/>
          <c:y val="0.18533889487417915"/>
          <c:w val="0.8153405801174376"/>
          <c:h val="0.32711113245773371"/>
        </c:manualLayout>
      </c:layout>
      <c:barChart>
        <c:barDir val="bar"/>
        <c:grouping val="percentStacked"/>
        <c:varyColors val="0"/>
        <c:ser>
          <c:idx val="0"/>
          <c:order val="0"/>
          <c:tx>
            <c:strRef>
              <c:f>同行者!$A$2</c:f>
              <c:strCache>
                <c:ptCount val="1"/>
                <c:pt idx="0">
                  <c:v>自分ひとり</c:v>
                </c:pt>
              </c:strCache>
            </c:strRef>
          </c:tx>
          <c:spPr>
            <a:solidFill>
              <a:schemeClr val="accent2">
                <a:tint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同行者!$B$2</c:f>
              <c:numCache>
                <c:formatCode>0.0%</c:formatCode>
                <c:ptCount val="1"/>
                <c:pt idx="0">
                  <c:v>0.14990266060999352</c:v>
                </c:pt>
              </c:numCache>
            </c:numRef>
          </c:val>
          <c:extLst>
            <c:ext xmlns:c16="http://schemas.microsoft.com/office/drawing/2014/chart" uri="{C3380CC4-5D6E-409C-BE32-E72D297353CC}">
              <c16:uniqueId val="{00000000-B54A-495D-84C8-77519C1AD319}"/>
            </c:ext>
          </c:extLst>
        </c:ser>
        <c:ser>
          <c:idx val="1"/>
          <c:order val="1"/>
          <c:tx>
            <c:strRef>
              <c:f>同行者!$A$3</c:f>
              <c:strCache>
                <c:ptCount val="1"/>
                <c:pt idx="0">
                  <c:v>恋人</c:v>
                </c:pt>
              </c:strCache>
            </c:strRef>
          </c:tx>
          <c:spPr>
            <a:solidFill>
              <a:schemeClr val="accent2">
                <a:tint val="5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同行者!$B$3</c:f>
              <c:numCache>
                <c:formatCode>0.0%</c:formatCode>
                <c:ptCount val="1"/>
                <c:pt idx="0">
                  <c:v>5.191434133679429E-2</c:v>
                </c:pt>
              </c:numCache>
            </c:numRef>
          </c:val>
          <c:extLst>
            <c:ext xmlns:c16="http://schemas.microsoft.com/office/drawing/2014/chart" uri="{C3380CC4-5D6E-409C-BE32-E72D297353CC}">
              <c16:uniqueId val="{00000001-B54A-495D-84C8-77519C1AD319}"/>
            </c:ext>
          </c:extLst>
        </c:ser>
        <c:ser>
          <c:idx val="2"/>
          <c:order val="2"/>
          <c:tx>
            <c:strRef>
              <c:f>同行者!$A$4</c:f>
              <c:strCache>
                <c:ptCount val="1"/>
                <c:pt idx="0">
                  <c:v>夫婦2人</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同行者!$B$4</c:f>
              <c:numCache>
                <c:formatCode>0.0%</c:formatCode>
                <c:ptCount val="1"/>
                <c:pt idx="0">
                  <c:v>0.40233614536015572</c:v>
                </c:pt>
              </c:numCache>
            </c:numRef>
          </c:val>
          <c:extLst>
            <c:ext xmlns:c16="http://schemas.microsoft.com/office/drawing/2014/chart" uri="{C3380CC4-5D6E-409C-BE32-E72D297353CC}">
              <c16:uniqueId val="{00000002-B54A-495D-84C8-77519C1AD319}"/>
            </c:ext>
          </c:extLst>
        </c:ser>
        <c:ser>
          <c:idx val="3"/>
          <c:order val="3"/>
          <c:tx>
            <c:strRef>
              <c:f>同行者!$A$5</c:f>
              <c:strCache>
                <c:ptCount val="1"/>
                <c:pt idx="0">
                  <c:v>小学生以下連れの家族</c:v>
                </c:pt>
              </c:strCache>
            </c:strRef>
          </c:tx>
          <c:spPr>
            <a:solidFill>
              <a:schemeClr val="accent2">
                <a:tint val="7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同行者!$B$5</c:f>
              <c:numCache>
                <c:formatCode>0.0%</c:formatCode>
                <c:ptCount val="1"/>
                <c:pt idx="0">
                  <c:v>0.10123296560674887</c:v>
                </c:pt>
              </c:numCache>
            </c:numRef>
          </c:val>
          <c:extLst>
            <c:ext xmlns:c16="http://schemas.microsoft.com/office/drawing/2014/chart" uri="{C3380CC4-5D6E-409C-BE32-E72D297353CC}">
              <c16:uniqueId val="{00000003-B54A-495D-84C8-77519C1AD319}"/>
            </c:ext>
          </c:extLst>
        </c:ser>
        <c:ser>
          <c:idx val="4"/>
          <c:order val="4"/>
          <c:tx>
            <c:strRef>
              <c:f>同行者!$A$6</c:f>
              <c:strCache>
                <c:ptCount val="1"/>
                <c:pt idx="0">
                  <c:v>中学生以上連れの家族</c:v>
                </c:pt>
              </c:strCache>
            </c:strRef>
          </c:tx>
          <c:spPr>
            <a:solidFill>
              <a:schemeClr val="accent2">
                <a:tint val="8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同行者!$B$6</c:f>
              <c:numCache>
                <c:formatCode>0.0%</c:formatCode>
                <c:ptCount val="1"/>
                <c:pt idx="0">
                  <c:v>4.4127190136275148E-2</c:v>
                </c:pt>
              </c:numCache>
            </c:numRef>
          </c:val>
          <c:extLst>
            <c:ext xmlns:c16="http://schemas.microsoft.com/office/drawing/2014/chart" uri="{C3380CC4-5D6E-409C-BE32-E72D297353CC}">
              <c16:uniqueId val="{00000004-B54A-495D-84C8-77519C1AD319}"/>
            </c:ext>
          </c:extLst>
        </c:ser>
        <c:ser>
          <c:idx val="5"/>
          <c:order val="5"/>
          <c:tx>
            <c:strRef>
              <c:f>同行者!$A$7</c:f>
              <c:strCache>
                <c:ptCount val="1"/>
                <c:pt idx="0">
                  <c:v>親</c:v>
                </c:pt>
              </c:strCache>
            </c:strRef>
          </c:tx>
          <c:spPr>
            <a:solidFill>
              <a:schemeClr val="accent2">
                <a:tint val="9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同行者!$B$7</c:f>
              <c:numCache>
                <c:formatCode>0.0%</c:formatCode>
                <c:ptCount val="1"/>
                <c:pt idx="0">
                  <c:v>7.8520441271901359E-2</c:v>
                </c:pt>
              </c:numCache>
            </c:numRef>
          </c:val>
          <c:extLst>
            <c:ext xmlns:c16="http://schemas.microsoft.com/office/drawing/2014/chart" uri="{C3380CC4-5D6E-409C-BE32-E72D297353CC}">
              <c16:uniqueId val="{00000005-B54A-495D-84C8-77519C1AD319}"/>
            </c:ext>
          </c:extLst>
        </c:ser>
        <c:ser>
          <c:idx val="6"/>
          <c:order val="6"/>
          <c:tx>
            <c:strRef>
              <c:f>同行者!$A$8</c:f>
              <c:strCache>
                <c:ptCount val="1"/>
                <c:pt idx="0">
                  <c:v>その他家族</c:v>
                </c:pt>
              </c:strCache>
            </c:strRef>
          </c:tx>
          <c:spPr>
            <a:solidFill>
              <a:schemeClr val="accent2">
                <a:shade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同行者!$B$8</c:f>
              <c:numCache>
                <c:formatCode>0.0%</c:formatCode>
                <c:ptCount val="1"/>
                <c:pt idx="0">
                  <c:v>6.7488643737832574E-2</c:v>
                </c:pt>
              </c:numCache>
            </c:numRef>
          </c:val>
          <c:extLst>
            <c:ext xmlns:c16="http://schemas.microsoft.com/office/drawing/2014/chart" uri="{C3380CC4-5D6E-409C-BE32-E72D297353CC}">
              <c16:uniqueId val="{00000006-B54A-495D-84C8-77519C1AD319}"/>
            </c:ext>
          </c:extLst>
        </c:ser>
        <c:ser>
          <c:idx val="7"/>
          <c:order val="7"/>
          <c:tx>
            <c:strRef>
              <c:f>同行者!$A$9</c:f>
              <c:strCache>
                <c:ptCount val="1"/>
                <c:pt idx="0">
                  <c:v>友人</c:v>
                </c:pt>
              </c:strCache>
            </c:strRef>
          </c:tx>
          <c:spPr>
            <a:solidFill>
              <a:schemeClr val="accent2">
                <a:shade val="8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同行者!$B$9</c:f>
              <c:numCache>
                <c:formatCode>0.0%</c:formatCode>
                <c:ptCount val="1"/>
                <c:pt idx="0">
                  <c:v>7.9169370538611297E-2</c:v>
                </c:pt>
              </c:numCache>
            </c:numRef>
          </c:val>
          <c:extLst>
            <c:ext xmlns:c16="http://schemas.microsoft.com/office/drawing/2014/chart" uri="{C3380CC4-5D6E-409C-BE32-E72D297353CC}">
              <c16:uniqueId val="{00000007-B54A-495D-84C8-77519C1AD319}"/>
            </c:ext>
          </c:extLst>
        </c:ser>
        <c:ser>
          <c:idx val="8"/>
          <c:order val="8"/>
          <c:tx>
            <c:strRef>
              <c:f>同行者!$A$10</c:f>
              <c:strCache>
                <c:ptCount val="1"/>
                <c:pt idx="0">
                  <c:v>団体旅行</c:v>
                </c:pt>
              </c:strCache>
            </c:strRef>
          </c:tx>
          <c:spPr>
            <a:solidFill>
              <a:schemeClr val="accent2">
                <a:shade val="7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同行者!$B$10</c:f>
              <c:numCache>
                <c:formatCode>0.0%</c:formatCode>
                <c:ptCount val="1"/>
                <c:pt idx="0">
                  <c:v>1.0382868267358857E-2</c:v>
                </c:pt>
              </c:numCache>
            </c:numRef>
          </c:val>
          <c:extLst>
            <c:ext xmlns:c16="http://schemas.microsoft.com/office/drawing/2014/chart" uri="{C3380CC4-5D6E-409C-BE32-E72D297353CC}">
              <c16:uniqueId val="{00000008-B54A-495D-84C8-77519C1AD319}"/>
            </c:ext>
          </c:extLst>
        </c:ser>
        <c:ser>
          <c:idx val="9"/>
          <c:order val="9"/>
          <c:tx>
            <c:strRef>
              <c:f>同行者!$A$11</c:f>
              <c:strCache>
                <c:ptCount val="1"/>
                <c:pt idx="0">
                  <c:v>学校関係（修学旅行・社会科見学等）</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同行者!$B$11</c:f>
              <c:numCache>
                <c:formatCode>0.0%</c:formatCode>
                <c:ptCount val="1"/>
                <c:pt idx="0">
                  <c:v>1.9467878001297859E-3</c:v>
                </c:pt>
              </c:numCache>
            </c:numRef>
          </c:val>
          <c:extLst>
            <c:ext xmlns:c16="http://schemas.microsoft.com/office/drawing/2014/chart" uri="{C3380CC4-5D6E-409C-BE32-E72D297353CC}">
              <c16:uniqueId val="{00000009-B54A-495D-84C8-77519C1AD319}"/>
            </c:ext>
          </c:extLst>
        </c:ser>
        <c:ser>
          <c:idx val="10"/>
          <c:order val="10"/>
          <c:tx>
            <c:strRef>
              <c:f>同行者!$A$12</c:f>
              <c:strCache>
                <c:ptCount val="1"/>
                <c:pt idx="0">
                  <c:v>職場の同僚</c:v>
                </c:pt>
              </c:strCache>
            </c:strRef>
          </c:tx>
          <c:spPr>
            <a:solidFill>
              <a:schemeClr val="accent2">
                <a:shade val="5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同行者!$B$12</c:f>
              <c:numCache>
                <c:formatCode>0.0%</c:formatCode>
                <c:ptCount val="1"/>
                <c:pt idx="0">
                  <c:v>1.2978585334198572E-2</c:v>
                </c:pt>
              </c:numCache>
            </c:numRef>
          </c:val>
          <c:extLst>
            <c:ext xmlns:c16="http://schemas.microsoft.com/office/drawing/2014/chart" uri="{C3380CC4-5D6E-409C-BE32-E72D297353CC}">
              <c16:uniqueId val="{0000000A-B54A-495D-84C8-77519C1AD319}"/>
            </c:ext>
          </c:extLst>
        </c:ser>
        <c:ser>
          <c:idx val="11"/>
          <c:order val="11"/>
          <c:tx>
            <c:strRef>
              <c:f>同行者!$A$13</c:f>
              <c:strCache>
                <c:ptCount val="1"/>
                <c:pt idx="0">
                  <c:v>その他</c:v>
                </c:pt>
              </c:strCache>
            </c:strRef>
          </c:tx>
          <c:spPr>
            <a:solidFill>
              <a:schemeClr val="accent2">
                <a:shade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同行者!$B$1</c:f>
              <c:strCache>
                <c:ptCount val="1"/>
                <c:pt idx="0">
                  <c:v>福井県</c:v>
                </c:pt>
              </c:strCache>
            </c:strRef>
          </c:cat>
          <c:val>
            <c:numRef>
              <c:f>同行者!$B$13</c:f>
              <c:numCache>
                <c:formatCode>0.0%</c:formatCode>
                <c:ptCount val="1"/>
                <c:pt idx="0">
                  <c:v>0</c:v>
                </c:pt>
              </c:numCache>
            </c:numRef>
          </c:val>
          <c:extLst>
            <c:ext xmlns:c16="http://schemas.microsoft.com/office/drawing/2014/chart" uri="{C3380CC4-5D6E-409C-BE32-E72D297353CC}">
              <c16:uniqueId val="{0000000B-B54A-495D-84C8-77519C1AD31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84181989172621396"/>
          <c:h val="0.3082477690288714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同行者!$B$1</c:f>
          <c:strCache>
            <c:ptCount val="1"/>
            <c:pt idx="0">
              <c:v>福井県</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同行者!$B$1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0AF-463D-86C6-C875ABF36106}"/>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0AF-463D-86C6-C875ABF36106}"/>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0AF-463D-86C6-C875ABF36106}"/>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0AF-463D-86C6-C875ABF36106}"/>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0AF-463D-86C6-C875ABF36106}"/>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0AF-463D-86C6-C875ABF36106}"/>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0AF-463D-86C6-C875ABF36106}"/>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0AF-463D-86C6-C875ABF36106}"/>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0AF-463D-86C6-C875ABF36106}"/>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0AF-463D-86C6-C875ABF36106}"/>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0AF-463D-86C6-C875ABF36106}"/>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5A16-4A69-917E-74CCB30640DC}"/>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同行者!$A$2:$A$13</c:f>
              <c:strCache>
                <c:ptCount val="12"/>
                <c:pt idx="0">
                  <c:v>自分ひとり</c:v>
                </c:pt>
                <c:pt idx="1">
                  <c:v>恋人</c:v>
                </c:pt>
                <c:pt idx="2">
                  <c:v>夫婦2人</c:v>
                </c:pt>
                <c:pt idx="3">
                  <c:v>小学生以下連れの家族</c:v>
                </c:pt>
                <c:pt idx="4">
                  <c:v>中学生以上連れの家族</c:v>
                </c:pt>
                <c:pt idx="5">
                  <c:v>親</c:v>
                </c:pt>
                <c:pt idx="6">
                  <c:v>その他家族</c:v>
                </c:pt>
                <c:pt idx="7">
                  <c:v>友人</c:v>
                </c:pt>
                <c:pt idx="8">
                  <c:v>団体旅行</c:v>
                </c:pt>
                <c:pt idx="9">
                  <c:v>学校関係（修学旅行・社会科見学等）</c:v>
                </c:pt>
                <c:pt idx="10">
                  <c:v>職場の同僚</c:v>
                </c:pt>
                <c:pt idx="11">
                  <c:v>その他</c:v>
                </c:pt>
              </c:strCache>
            </c:strRef>
          </c:cat>
          <c:val>
            <c:numRef>
              <c:f>同行者!$B$2:$B$13</c:f>
              <c:numCache>
                <c:formatCode>0.0%</c:formatCode>
                <c:ptCount val="12"/>
                <c:pt idx="0">
                  <c:v>0.14990266060999352</c:v>
                </c:pt>
                <c:pt idx="1">
                  <c:v>5.191434133679429E-2</c:v>
                </c:pt>
                <c:pt idx="2">
                  <c:v>0.40233614536015572</c:v>
                </c:pt>
                <c:pt idx="3">
                  <c:v>0.10123296560674887</c:v>
                </c:pt>
                <c:pt idx="4">
                  <c:v>4.4127190136275148E-2</c:v>
                </c:pt>
                <c:pt idx="5">
                  <c:v>7.8520441271901359E-2</c:v>
                </c:pt>
                <c:pt idx="6">
                  <c:v>6.7488643737832574E-2</c:v>
                </c:pt>
                <c:pt idx="7">
                  <c:v>7.9169370538611297E-2</c:v>
                </c:pt>
                <c:pt idx="8">
                  <c:v>1.0382868267358857E-2</c:v>
                </c:pt>
                <c:pt idx="9">
                  <c:v>1.9467878001297859E-3</c:v>
                </c:pt>
                <c:pt idx="10">
                  <c:v>1.2978585334198572E-2</c:v>
                </c:pt>
                <c:pt idx="11">
                  <c:v>0</c:v>
                </c:pt>
              </c:numCache>
            </c:numRef>
          </c:val>
          <c:extLst>
            <c:ext xmlns:c16="http://schemas.microsoft.com/office/drawing/2014/chart" uri="{C3380CC4-5D6E-409C-BE32-E72D297353CC}">
              <c16:uniqueId val="{00000016-30AF-463D-86C6-C875ABF3610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同行者!$C$1</c:f>
          <c:strCache>
            <c:ptCount val="1"/>
            <c:pt idx="0">
              <c:v>福井市・永平寺町</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同行者!$C$1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408-4D85-825E-B5254A1B26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408-4D85-825E-B5254A1B26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408-4D85-825E-B5254A1B26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408-4D85-825E-B5254A1B26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408-4D85-825E-B5254A1B2627}"/>
              </c:ext>
            </c:extLst>
          </c:dPt>
          <c:dPt>
            <c:idx val="5"/>
            <c:bubble3D val="0"/>
            <c:spPr>
              <a:solidFill>
                <a:schemeClr val="accent2"/>
              </a:solidFill>
              <a:ln>
                <a:noFill/>
              </a:ln>
              <a:effectLst/>
            </c:spPr>
            <c:extLst>
              <c:ext xmlns:c16="http://schemas.microsoft.com/office/drawing/2014/chart" uri="{C3380CC4-5D6E-409C-BE32-E72D297353CC}">
                <c16:uniqueId val="{0000000B-F408-4D85-825E-B5254A1B26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408-4D85-825E-B5254A1B26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408-4D85-825E-B5254A1B26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408-4D85-825E-B5254A1B26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408-4D85-825E-B5254A1B26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408-4D85-825E-B5254A1B26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同行者!$A$2:$A$13</c:f>
              <c:strCache>
                <c:ptCount val="12"/>
                <c:pt idx="0">
                  <c:v>自分ひとり</c:v>
                </c:pt>
                <c:pt idx="1">
                  <c:v>恋人</c:v>
                </c:pt>
                <c:pt idx="2">
                  <c:v>夫婦2人</c:v>
                </c:pt>
                <c:pt idx="3">
                  <c:v>小学生以下連れの家族</c:v>
                </c:pt>
                <c:pt idx="4">
                  <c:v>中学生以上連れの家族</c:v>
                </c:pt>
                <c:pt idx="5">
                  <c:v>親</c:v>
                </c:pt>
                <c:pt idx="6">
                  <c:v>その他家族</c:v>
                </c:pt>
                <c:pt idx="7">
                  <c:v>友人</c:v>
                </c:pt>
                <c:pt idx="8">
                  <c:v>団体旅行</c:v>
                </c:pt>
                <c:pt idx="9">
                  <c:v>学校関係（修学旅行・社会科見学等）</c:v>
                </c:pt>
                <c:pt idx="10">
                  <c:v>職場の同僚</c:v>
                </c:pt>
                <c:pt idx="11">
                  <c:v>その他</c:v>
                </c:pt>
              </c:strCache>
            </c:strRef>
          </c:cat>
          <c:val>
            <c:numRef>
              <c:f>同行者!$C$2:$C$13</c:f>
              <c:numCache>
                <c:formatCode>0.0%</c:formatCode>
                <c:ptCount val="12"/>
                <c:pt idx="0">
                  <c:v>0.21768707482993196</c:v>
                </c:pt>
                <c:pt idx="1">
                  <c:v>3.0612244897959183E-2</c:v>
                </c:pt>
                <c:pt idx="2">
                  <c:v>0.36054421768707484</c:v>
                </c:pt>
                <c:pt idx="3">
                  <c:v>4.4217687074829932E-2</c:v>
                </c:pt>
                <c:pt idx="4">
                  <c:v>5.1020408163265307E-2</c:v>
                </c:pt>
                <c:pt idx="5">
                  <c:v>9.5238095238095233E-2</c:v>
                </c:pt>
                <c:pt idx="6">
                  <c:v>5.4421768707482991E-2</c:v>
                </c:pt>
                <c:pt idx="7">
                  <c:v>0.10884353741496598</c:v>
                </c:pt>
                <c:pt idx="8">
                  <c:v>1.020408163265306E-2</c:v>
                </c:pt>
                <c:pt idx="9">
                  <c:v>3.4013605442176869E-3</c:v>
                </c:pt>
                <c:pt idx="10">
                  <c:v>2.3809523809523808E-2</c:v>
                </c:pt>
                <c:pt idx="11">
                  <c:v>0</c:v>
                </c:pt>
              </c:numCache>
            </c:numRef>
          </c:val>
          <c:extLst>
            <c:ext xmlns:c16="http://schemas.microsoft.com/office/drawing/2014/chart" uri="{C3380CC4-5D6E-409C-BE32-E72D297353CC}">
              <c16:uniqueId val="{00000016-F408-4D85-825E-B5254A1B2627}"/>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同行者!$AE$1</c:f>
          <c:strCache>
            <c:ptCount val="1"/>
            <c:pt idx="0">
              <c:v>同行者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8904827835"/>
          <c:y val="0.18533889487417915"/>
          <c:w val="0.8153405801174376"/>
          <c:h val="0.32711113245773371"/>
        </c:manualLayout>
      </c:layout>
      <c:barChart>
        <c:barDir val="bar"/>
        <c:grouping val="percentStacked"/>
        <c:varyColors val="0"/>
        <c:ser>
          <c:idx val="0"/>
          <c:order val="0"/>
          <c:tx>
            <c:strRef>
              <c:f>同行者!$A$2</c:f>
              <c:strCache>
                <c:ptCount val="1"/>
                <c:pt idx="0">
                  <c:v>自分ひとり</c:v>
                </c:pt>
              </c:strCache>
            </c:strRef>
          </c:tx>
          <c:spPr>
            <a:solidFill>
              <a:schemeClr val="accent2">
                <a:tint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同行者!$C$2</c:f>
              <c:numCache>
                <c:formatCode>0.0%</c:formatCode>
                <c:ptCount val="1"/>
                <c:pt idx="0">
                  <c:v>0.21768707482993196</c:v>
                </c:pt>
              </c:numCache>
            </c:numRef>
          </c:val>
          <c:extLst>
            <c:ext xmlns:c16="http://schemas.microsoft.com/office/drawing/2014/chart" uri="{C3380CC4-5D6E-409C-BE32-E72D297353CC}">
              <c16:uniqueId val="{00000000-B54A-495D-84C8-77519C1AD319}"/>
            </c:ext>
          </c:extLst>
        </c:ser>
        <c:ser>
          <c:idx val="1"/>
          <c:order val="1"/>
          <c:tx>
            <c:strRef>
              <c:f>同行者!$A$3</c:f>
              <c:strCache>
                <c:ptCount val="1"/>
                <c:pt idx="0">
                  <c:v>恋人</c:v>
                </c:pt>
              </c:strCache>
            </c:strRef>
          </c:tx>
          <c:spPr>
            <a:solidFill>
              <a:schemeClr val="accent2">
                <a:tint val="5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同行者!$C$3</c:f>
              <c:numCache>
                <c:formatCode>0.0%</c:formatCode>
                <c:ptCount val="1"/>
                <c:pt idx="0">
                  <c:v>3.0612244897959183E-2</c:v>
                </c:pt>
              </c:numCache>
            </c:numRef>
          </c:val>
          <c:extLst>
            <c:ext xmlns:c16="http://schemas.microsoft.com/office/drawing/2014/chart" uri="{C3380CC4-5D6E-409C-BE32-E72D297353CC}">
              <c16:uniqueId val="{00000001-B54A-495D-84C8-77519C1AD319}"/>
            </c:ext>
          </c:extLst>
        </c:ser>
        <c:ser>
          <c:idx val="2"/>
          <c:order val="2"/>
          <c:tx>
            <c:strRef>
              <c:f>同行者!$A$4</c:f>
              <c:strCache>
                <c:ptCount val="1"/>
                <c:pt idx="0">
                  <c:v>夫婦2人</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同行者!$C$4</c:f>
              <c:numCache>
                <c:formatCode>0.0%</c:formatCode>
                <c:ptCount val="1"/>
                <c:pt idx="0">
                  <c:v>0.36054421768707484</c:v>
                </c:pt>
              </c:numCache>
            </c:numRef>
          </c:val>
          <c:extLst>
            <c:ext xmlns:c16="http://schemas.microsoft.com/office/drawing/2014/chart" uri="{C3380CC4-5D6E-409C-BE32-E72D297353CC}">
              <c16:uniqueId val="{00000002-B54A-495D-84C8-77519C1AD319}"/>
            </c:ext>
          </c:extLst>
        </c:ser>
        <c:ser>
          <c:idx val="3"/>
          <c:order val="3"/>
          <c:tx>
            <c:strRef>
              <c:f>同行者!$A$5</c:f>
              <c:strCache>
                <c:ptCount val="1"/>
                <c:pt idx="0">
                  <c:v>小学生以下連れの家族</c:v>
                </c:pt>
              </c:strCache>
            </c:strRef>
          </c:tx>
          <c:spPr>
            <a:solidFill>
              <a:schemeClr val="accent2">
                <a:tint val="7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同行者!$C$5</c:f>
              <c:numCache>
                <c:formatCode>0.0%</c:formatCode>
                <c:ptCount val="1"/>
                <c:pt idx="0">
                  <c:v>4.4217687074829932E-2</c:v>
                </c:pt>
              </c:numCache>
            </c:numRef>
          </c:val>
          <c:extLst>
            <c:ext xmlns:c16="http://schemas.microsoft.com/office/drawing/2014/chart" uri="{C3380CC4-5D6E-409C-BE32-E72D297353CC}">
              <c16:uniqueId val="{00000003-B54A-495D-84C8-77519C1AD319}"/>
            </c:ext>
          </c:extLst>
        </c:ser>
        <c:ser>
          <c:idx val="4"/>
          <c:order val="4"/>
          <c:tx>
            <c:strRef>
              <c:f>同行者!$A$6</c:f>
              <c:strCache>
                <c:ptCount val="1"/>
                <c:pt idx="0">
                  <c:v>中学生以上連れの家族</c:v>
                </c:pt>
              </c:strCache>
            </c:strRef>
          </c:tx>
          <c:spPr>
            <a:solidFill>
              <a:schemeClr val="accent2">
                <a:tint val="8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同行者!$C$6</c:f>
              <c:numCache>
                <c:formatCode>0.0%</c:formatCode>
                <c:ptCount val="1"/>
                <c:pt idx="0">
                  <c:v>5.1020408163265307E-2</c:v>
                </c:pt>
              </c:numCache>
            </c:numRef>
          </c:val>
          <c:extLst>
            <c:ext xmlns:c16="http://schemas.microsoft.com/office/drawing/2014/chart" uri="{C3380CC4-5D6E-409C-BE32-E72D297353CC}">
              <c16:uniqueId val="{00000004-B54A-495D-84C8-77519C1AD319}"/>
            </c:ext>
          </c:extLst>
        </c:ser>
        <c:ser>
          <c:idx val="5"/>
          <c:order val="5"/>
          <c:tx>
            <c:strRef>
              <c:f>同行者!$A$7</c:f>
              <c:strCache>
                <c:ptCount val="1"/>
                <c:pt idx="0">
                  <c:v>親</c:v>
                </c:pt>
              </c:strCache>
            </c:strRef>
          </c:tx>
          <c:spPr>
            <a:solidFill>
              <a:schemeClr val="accent2">
                <a:tint val="9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同行者!$C$7</c:f>
              <c:numCache>
                <c:formatCode>0.0%</c:formatCode>
                <c:ptCount val="1"/>
                <c:pt idx="0">
                  <c:v>9.5238095238095233E-2</c:v>
                </c:pt>
              </c:numCache>
            </c:numRef>
          </c:val>
          <c:extLst>
            <c:ext xmlns:c16="http://schemas.microsoft.com/office/drawing/2014/chart" uri="{C3380CC4-5D6E-409C-BE32-E72D297353CC}">
              <c16:uniqueId val="{00000005-B54A-495D-84C8-77519C1AD319}"/>
            </c:ext>
          </c:extLst>
        </c:ser>
        <c:ser>
          <c:idx val="6"/>
          <c:order val="6"/>
          <c:tx>
            <c:strRef>
              <c:f>同行者!$A$8</c:f>
              <c:strCache>
                <c:ptCount val="1"/>
                <c:pt idx="0">
                  <c:v>その他家族</c:v>
                </c:pt>
              </c:strCache>
            </c:strRef>
          </c:tx>
          <c:spPr>
            <a:solidFill>
              <a:schemeClr val="accent2">
                <a:shade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同行者!$C$8</c:f>
              <c:numCache>
                <c:formatCode>0.0%</c:formatCode>
                <c:ptCount val="1"/>
                <c:pt idx="0">
                  <c:v>5.4421768707482991E-2</c:v>
                </c:pt>
              </c:numCache>
            </c:numRef>
          </c:val>
          <c:extLst>
            <c:ext xmlns:c16="http://schemas.microsoft.com/office/drawing/2014/chart" uri="{C3380CC4-5D6E-409C-BE32-E72D297353CC}">
              <c16:uniqueId val="{00000006-B54A-495D-84C8-77519C1AD319}"/>
            </c:ext>
          </c:extLst>
        </c:ser>
        <c:ser>
          <c:idx val="7"/>
          <c:order val="7"/>
          <c:tx>
            <c:strRef>
              <c:f>同行者!$A$9</c:f>
              <c:strCache>
                <c:ptCount val="1"/>
                <c:pt idx="0">
                  <c:v>友人</c:v>
                </c:pt>
              </c:strCache>
            </c:strRef>
          </c:tx>
          <c:spPr>
            <a:solidFill>
              <a:schemeClr val="accent2">
                <a:shade val="8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同行者!$C$9</c:f>
              <c:numCache>
                <c:formatCode>0.0%</c:formatCode>
                <c:ptCount val="1"/>
                <c:pt idx="0">
                  <c:v>0.10884353741496598</c:v>
                </c:pt>
              </c:numCache>
            </c:numRef>
          </c:val>
          <c:extLst>
            <c:ext xmlns:c16="http://schemas.microsoft.com/office/drawing/2014/chart" uri="{C3380CC4-5D6E-409C-BE32-E72D297353CC}">
              <c16:uniqueId val="{00000007-B54A-495D-84C8-77519C1AD319}"/>
            </c:ext>
          </c:extLst>
        </c:ser>
        <c:ser>
          <c:idx val="8"/>
          <c:order val="8"/>
          <c:tx>
            <c:strRef>
              <c:f>同行者!$A$10</c:f>
              <c:strCache>
                <c:ptCount val="1"/>
                <c:pt idx="0">
                  <c:v>団体旅行</c:v>
                </c:pt>
              </c:strCache>
            </c:strRef>
          </c:tx>
          <c:spPr>
            <a:solidFill>
              <a:schemeClr val="accent2">
                <a:shade val="7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同行者!$C$10</c:f>
              <c:numCache>
                <c:formatCode>0.0%</c:formatCode>
                <c:ptCount val="1"/>
                <c:pt idx="0">
                  <c:v>1.020408163265306E-2</c:v>
                </c:pt>
              </c:numCache>
            </c:numRef>
          </c:val>
          <c:extLst>
            <c:ext xmlns:c16="http://schemas.microsoft.com/office/drawing/2014/chart" uri="{C3380CC4-5D6E-409C-BE32-E72D297353CC}">
              <c16:uniqueId val="{00000008-B54A-495D-84C8-77519C1AD319}"/>
            </c:ext>
          </c:extLst>
        </c:ser>
        <c:ser>
          <c:idx val="9"/>
          <c:order val="9"/>
          <c:tx>
            <c:strRef>
              <c:f>同行者!$A$11</c:f>
              <c:strCache>
                <c:ptCount val="1"/>
                <c:pt idx="0">
                  <c:v>学校関係（修学旅行・社会科見学等）</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同行者!$C$11</c:f>
              <c:numCache>
                <c:formatCode>0.0%</c:formatCode>
                <c:ptCount val="1"/>
                <c:pt idx="0">
                  <c:v>3.4013605442176869E-3</c:v>
                </c:pt>
              </c:numCache>
            </c:numRef>
          </c:val>
          <c:extLst>
            <c:ext xmlns:c16="http://schemas.microsoft.com/office/drawing/2014/chart" uri="{C3380CC4-5D6E-409C-BE32-E72D297353CC}">
              <c16:uniqueId val="{00000009-B54A-495D-84C8-77519C1AD319}"/>
            </c:ext>
          </c:extLst>
        </c:ser>
        <c:ser>
          <c:idx val="10"/>
          <c:order val="10"/>
          <c:tx>
            <c:strRef>
              <c:f>同行者!$A$12</c:f>
              <c:strCache>
                <c:ptCount val="1"/>
                <c:pt idx="0">
                  <c:v>職場の同僚</c:v>
                </c:pt>
              </c:strCache>
            </c:strRef>
          </c:tx>
          <c:spPr>
            <a:solidFill>
              <a:schemeClr val="accent2">
                <a:shade val="5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同行者!$C$12</c:f>
              <c:numCache>
                <c:formatCode>0.0%</c:formatCode>
                <c:ptCount val="1"/>
                <c:pt idx="0">
                  <c:v>2.3809523809523808E-2</c:v>
                </c:pt>
              </c:numCache>
            </c:numRef>
          </c:val>
          <c:extLst>
            <c:ext xmlns:c16="http://schemas.microsoft.com/office/drawing/2014/chart" uri="{C3380CC4-5D6E-409C-BE32-E72D297353CC}">
              <c16:uniqueId val="{0000000A-B54A-495D-84C8-77519C1AD319}"/>
            </c:ext>
          </c:extLst>
        </c:ser>
        <c:ser>
          <c:idx val="11"/>
          <c:order val="11"/>
          <c:tx>
            <c:strRef>
              <c:f>同行者!$A$13</c:f>
              <c:strCache>
                <c:ptCount val="1"/>
                <c:pt idx="0">
                  <c:v>その他</c:v>
                </c:pt>
              </c:strCache>
            </c:strRef>
          </c:tx>
          <c:spPr>
            <a:solidFill>
              <a:schemeClr val="accent2">
                <a:shade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同行者!$C$1</c:f>
              <c:strCache>
                <c:ptCount val="1"/>
                <c:pt idx="0">
                  <c:v>福井市・永平寺町</c:v>
                </c:pt>
              </c:strCache>
            </c:strRef>
          </c:cat>
          <c:val>
            <c:numRef>
              <c:f>同行者!$C$13</c:f>
              <c:numCache>
                <c:formatCode>0.0%</c:formatCode>
                <c:ptCount val="1"/>
                <c:pt idx="0">
                  <c:v>0</c:v>
                </c:pt>
              </c:numCache>
            </c:numRef>
          </c:val>
          <c:extLst>
            <c:ext xmlns:c16="http://schemas.microsoft.com/office/drawing/2014/chart" uri="{C3380CC4-5D6E-409C-BE32-E72D297353CC}">
              <c16:uniqueId val="{0000000B-B54A-495D-84C8-77519C1AD31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84181989172621396"/>
          <c:h val="0.3082477690288714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同行者!$AE$1</c:f>
          <c:strCache>
            <c:ptCount val="1"/>
            <c:pt idx="0">
              <c:v>同行者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8904827835"/>
          <c:y val="0.18533889487417915"/>
          <c:w val="0.8153405801174376"/>
          <c:h val="0.32711113245773371"/>
        </c:manualLayout>
      </c:layout>
      <c:barChart>
        <c:barDir val="bar"/>
        <c:grouping val="percentStacked"/>
        <c:varyColors val="0"/>
        <c:ser>
          <c:idx val="0"/>
          <c:order val="0"/>
          <c:tx>
            <c:strRef>
              <c:f>同行者!$A$2</c:f>
              <c:strCache>
                <c:ptCount val="1"/>
                <c:pt idx="0">
                  <c:v>自分ひとり</c:v>
                </c:pt>
              </c:strCache>
            </c:strRef>
          </c:tx>
          <c:spPr>
            <a:solidFill>
              <a:schemeClr val="accent2">
                <a:tint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同行者!$D$2</c:f>
              <c:numCache>
                <c:formatCode>0.0%</c:formatCode>
                <c:ptCount val="1"/>
                <c:pt idx="0">
                  <c:v>0.26704545454545453</c:v>
                </c:pt>
              </c:numCache>
            </c:numRef>
          </c:val>
          <c:extLst>
            <c:ext xmlns:c16="http://schemas.microsoft.com/office/drawing/2014/chart" uri="{C3380CC4-5D6E-409C-BE32-E72D297353CC}">
              <c16:uniqueId val="{00000000-B54A-495D-84C8-77519C1AD319}"/>
            </c:ext>
          </c:extLst>
        </c:ser>
        <c:ser>
          <c:idx val="1"/>
          <c:order val="1"/>
          <c:tx>
            <c:strRef>
              <c:f>同行者!$A$3</c:f>
              <c:strCache>
                <c:ptCount val="1"/>
                <c:pt idx="0">
                  <c:v>恋人</c:v>
                </c:pt>
              </c:strCache>
            </c:strRef>
          </c:tx>
          <c:spPr>
            <a:solidFill>
              <a:schemeClr val="accent2">
                <a:tint val="5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同行者!$D$3</c:f>
              <c:numCache>
                <c:formatCode>0.0%</c:formatCode>
                <c:ptCount val="1"/>
                <c:pt idx="0">
                  <c:v>2.8409090909090908E-2</c:v>
                </c:pt>
              </c:numCache>
            </c:numRef>
          </c:val>
          <c:extLst>
            <c:ext xmlns:c16="http://schemas.microsoft.com/office/drawing/2014/chart" uri="{C3380CC4-5D6E-409C-BE32-E72D297353CC}">
              <c16:uniqueId val="{00000001-B54A-495D-84C8-77519C1AD319}"/>
            </c:ext>
          </c:extLst>
        </c:ser>
        <c:ser>
          <c:idx val="2"/>
          <c:order val="2"/>
          <c:tx>
            <c:strRef>
              <c:f>同行者!$A$4</c:f>
              <c:strCache>
                <c:ptCount val="1"/>
                <c:pt idx="0">
                  <c:v>夫婦2人</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同行者!$D$4</c:f>
              <c:numCache>
                <c:formatCode>0.0%</c:formatCode>
                <c:ptCount val="1"/>
                <c:pt idx="0">
                  <c:v>0.3125</c:v>
                </c:pt>
              </c:numCache>
            </c:numRef>
          </c:val>
          <c:extLst>
            <c:ext xmlns:c16="http://schemas.microsoft.com/office/drawing/2014/chart" uri="{C3380CC4-5D6E-409C-BE32-E72D297353CC}">
              <c16:uniqueId val="{00000002-B54A-495D-84C8-77519C1AD319}"/>
            </c:ext>
          </c:extLst>
        </c:ser>
        <c:ser>
          <c:idx val="3"/>
          <c:order val="3"/>
          <c:tx>
            <c:strRef>
              <c:f>同行者!$A$5</c:f>
              <c:strCache>
                <c:ptCount val="1"/>
                <c:pt idx="0">
                  <c:v>小学生以下連れの家族</c:v>
                </c:pt>
              </c:strCache>
            </c:strRef>
          </c:tx>
          <c:spPr>
            <a:solidFill>
              <a:schemeClr val="accent2">
                <a:tint val="7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同行者!$D$5</c:f>
              <c:numCache>
                <c:formatCode>0.0%</c:formatCode>
                <c:ptCount val="1"/>
                <c:pt idx="0">
                  <c:v>5.113636363636364E-2</c:v>
                </c:pt>
              </c:numCache>
            </c:numRef>
          </c:val>
          <c:extLst>
            <c:ext xmlns:c16="http://schemas.microsoft.com/office/drawing/2014/chart" uri="{C3380CC4-5D6E-409C-BE32-E72D297353CC}">
              <c16:uniqueId val="{00000003-B54A-495D-84C8-77519C1AD319}"/>
            </c:ext>
          </c:extLst>
        </c:ser>
        <c:ser>
          <c:idx val="4"/>
          <c:order val="4"/>
          <c:tx>
            <c:strRef>
              <c:f>同行者!$A$6</c:f>
              <c:strCache>
                <c:ptCount val="1"/>
                <c:pt idx="0">
                  <c:v>中学生以上連れの家族</c:v>
                </c:pt>
              </c:strCache>
            </c:strRef>
          </c:tx>
          <c:spPr>
            <a:solidFill>
              <a:schemeClr val="accent2">
                <a:tint val="8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同行者!$D$6</c:f>
              <c:numCache>
                <c:formatCode>0.0%</c:formatCode>
                <c:ptCount val="1"/>
                <c:pt idx="0">
                  <c:v>5.6818181818181816E-2</c:v>
                </c:pt>
              </c:numCache>
            </c:numRef>
          </c:val>
          <c:extLst>
            <c:ext xmlns:c16="http://schemas.microsoft.com/office/drawing/2014/chart" uri="{C3380CC4-5D6E-409C-BE32-E72D297353CC}">
              <c16:uniqueId val="{00000004-B54A-495D-84C8-77519C1AD319}"/>
            </c:ext>
          </c:extLst>
        </c:ser>
        <c:ser>
          <c:idx val="5"/>
          <c:order val="5"/>
          <c:tx>
            <c:strRef>
              <c:f>同行者!$A$7</c:f>
              <c:strCache>
                <c:ptCount val="1"/>
                <c:pt idx="0">
                  <c:v>親</c:v>
                </c:pt>
              </c:strCache>
            </c:strRef>
          </c:tx>
          <c:spPr>
            <a:solidFill>
              <a:schemeClr val="accent2">
                <a:tint val="9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同行者!$D$7</c:f>
              <c:numCache>
                <c:formatCode>0.0%</c:formatCode>
                <c:ptCount val="1"/>
                <c:pt idx="0">
                  <c:v>7.9545454545454544E-2</c:v>
                </c:pt>
              </c:numCache>
            </c:numRef>
          </c:val>
          <c:extLst>
            <c:ext xmlns:c16="http://schemas.microsoft.com/office/drawing/2014/chart" uri="{C3380CC4-5D6E-409C-BE32-E72D297353CC}">
              <c16:uniqueId val="{00000005-B54A-495D-84C8-77519C1AD319}"/>
            </c:ext>
          </c:extLst>
        </c:ser>
        <c:ser>
          <c:idx val="6"/>
          <c:order val="6"/>
          <c:tx>
            <c:strRef>
              <c:f>同行者!$A$8</c:f>
              <c:strCache>
                <c:ptCount val="1"/>
                <c:pt idx="0">
                  <c:v>その他家族</c:v>
                </c:pt>
              </c:strCache>
            </c:strRef>
          </c:tx>
          <c:spPr>
            <a:solidFill>
              <a:schemeClr val="accent2">
                <a:shade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同行者!$D$8</c:f>
              <c:numCache>
                <c:formatCode>0.0%</c:formatCode>
                <c:ptCount val="1"/>
                <c:pt idx="0">
                  <c:v>6.8181818181818177E-2</c:v>
                </c:pt>
              </c:numCache>
            </c:numRef>
          </c:val>
          <c:extLst>
            <c:ext xmlns:c16="http://schemas.microsoft.com/office/drawing/2014/chart" uri="{C3380CC4-5D6E-409C-BE32-E72D297353CC}">
              <c16:uniqueId val="{00000006-B54A-495D-84C8-77519C1AD319}"/>
            </c:ext>
          </c:extLst>
        </c:ser>
        <c:ser>
          <c:idx val="7"/>
          <c:order val="7"/>
          <c:tx>
            <c:strRef>
              <c:f>同行者!$A$9</c:f>
              <c:strCache>
                <c:ptCount val="1"/>
                <c:pt idx="0">
                  <c:v>友人</c:v>
                </c:pt>
              </c:strCache>
            </c:strRef>
          </c:tx>
          <c:spPr>
            <a:solidFill>
              <a:schemeClr val="accent2">
                <a:shade val="8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同行者!$D$9</c:f>
              <c:numCache>
                <c:formatCode>0.0%</c:formatCode>
                <c:ptCount val="1"/>
                <c:pt idx="0">
                  <c:v>9.6590909090909088E-2</c:v>
                </c:pt>
              </c:numCache>
            </c:numRef>
          </c:val>
          <c:extLst>
            <c:ext xmlns:c16="http://schemas.microsoft.com/office/drawing/2014/chart" uri="{C3380CC4-5D6E-409C-BE32-E72D297353CC}">
              <c16:uniqueId val="{00000007-B54A-495D-84C8-77519C1AD319}"/>
            </c:ext>
          </c:extLst>
        </c:ser>
        <c:ser>
          <c:idx val="8"/>
          <c:order val="8"/>
          <c:tx>
            <c:strRef>
              <c:f>同行者!$A$10</c:f>
              <c:strCache>
                <c:ptCount val="1"/>
                <c:pt idx="0">
                  <c:v>団体旅行</c:v>
                </c:pt>
              </c:strCache>
            </c:strRef>
          </c:tx>
          <c:spPr>
            <a:solidFill>
              <a:schemeClr val="accent2">
                <a:shade val="7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同行者!$D$10</c:f>
              <c:numCache>
                <c:formatCode>0.0%</c:formatCode>
                <c:ptCount val="1"/>
                <c:pt idx="0">
                  <c:v>1.1363636363636364E-2</c:v>
                </c:pt>
              </c:numCache>
            </c:numRef>
          </c:val>
          <c:extLst>
            <c:ext xmlns:c16="http://schemas.microsoft.com/office/drawing/2014/chart" uri="{C3380CC4-5D6E-409C-BE32-E72D297353CC}">
              <c16:uniqueId val="{00000008-B54A-495D-84C8-77519C1AD319}"/>
            </c:ext>
          </c:extLst>
        </c:ser>
        <c:ser>
          <c:idx val="9"/>
          <c:order val="9"/>
          <c:tx>
            <c:strRef>
              <c:f>同行者!$A$11</c:f>
              <c:strCache>
                <c:ptCount val="1"/>
                <c:pt idx="0">
                  <c:v>学校関係（修学旅行・社会科見学等）</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同行者!$D$11</c:f>
              <c:numCache>
                <c:formatCode>0.0%</c:formatCode>
                <c:ptCount val="1"/>
                <c:pt idx="0">
                  <c:v>5.681818181818182E-3</c:v>
                </c:pt>
              </c:numCache>
            </c:numRef>
          </c:val>
          <c:extLst>
            <c:ext xmlns:c16="http://schemas.microsoft.com/office/drawing/2014/chart" uri="{C3380CC4-5D6E-409C-BE32-E72D297353CC}">
              <c16:uniqueId val="{00000009-B54A-495D-84C8-77519C1AD319}"/>
            </c:ext>
          </c:extLst>
        </c:ser>
        <c:ser>
          <c:idx val="10"/>
          <c:order val="10"/>
          <c:tx>
            <c:strRef>
              <c:f>同行者!$A$12</c:f>
              <c:strCache>
                <c:ptCount val="1"/>
                <c:pt idx="0">
                  <c:v>職場の同僚</c:v>
                </c:pt>
              </c:strCache>
            </c:strRef>
          </c:tx>
          <c:spPr>
            <a:solidFill>
              <a:schemeClr val="accent2">
                <a:shade val="5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同行者!$D$12</c:f>
              <c:numCache>
                <c:formatCode>0.0%</c:formatCode>
                <c:ptCount val="1"/>
                <c:pt idx="0">
                  <c:v>2.2727272727272728E-2</c:v>
                </c:pt>
              </c:numCache>
            </c:numRef>
          </c:val>
          <c:extLst>
            <c:ext xmlns:c16="http://schemas.microsoft.com/office/drawing/2014/chart" uri="{C3380CC4-5D6E-409C-BE32-E72D297353CC}">
              <c16:uniqueId val="{0000000A-B54A-495D-84C8-77519C1AD319}"/>
            </c:ext>
          </c:extLst>
        </c:ser>
        <c:ser>
          <c:idx val="11"/>
          <c:order val="11"/>
          <c:tx>
            <c:strRef>
              <c:f>同行者!$A$13</c:f>
              <c:strCache>
                <c:ptCount val="1"/>
                <c:pt idx="0">
                  <c:v>その他</c:v>
                </c:pt>
              </c:strCache>
            </c:strRef>
          </c:tx>
          <c:spPr>
            <a:solidFill>
              <a:schemeClr val="accent2">
                <a:shade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同行者!$D$1</c:f>
              <c:strCache>
                <c:ptCount val="1"/>
                <c:pt idx="0">
                  <c:v>福井市</c:v>
                </c:pt>
              </c:strCache>
            </c:strRef>
          </c:cat>
          <c:val>
            <c:numRef>
              <c:f>同行者!$D$13</c:f>
              <c:numCache>
                <c:formatCode>0.0%</c:formatCode>
                <c:ptCount val="1"/>
                <c:pt idx="0">
                  <c:v>0</c:v>
                </c:pt>
              </c:numCache>
            </c:numRef>
          </c:val>
          <c:extLst>
            <c:ext xmlns:c16="http://schemas.microsoft.com/office/drawing/2014/chart" uri="{C3380CC4-5D6E-409C-BE32-E72D297353CC}">
              <c16:uniqueId val="{0000000B-B54A-495D-84C8-77519C1AD31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84181989172621396"/>
          <c:h val="0.3082477690288714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同行者!$AE$1</c:f>
          <c:strCache>
            <c:ptCount val="1"/>
            <c:pt idx="0">
              <c:v>同行者</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04928904827835"/>
          <c:y val="0.18533889487417915"/>
          <c:w val="0.8153405801174376"/>
          <c:h val="0.32711113245773371"/>
        </c:manualLayout>
      </c:layout>
      <c:barChart>
        <c:barDir val="bar"/>
        <c:grouping val="percentStacked"/>
        <c:varyColors val="0"/>
        <c:ser>
          <c:idx val="0"/>
          <c:order val="0"/>
          <c:tx>
            <c:strRef>
              <c:f>同行者!$A$2</c:f>
              <c:strCache>
                <c:ptCount val="1"/>
                <c:pt idx="0">
                  <c:v>自分ひとり</c:v>
                </c:pt>
              </c:strCache>
            </c:strRef>
          </c:tx>
          <c:spPr>
            <a:solidFill>
              <a:schemeClr val="accent2">
                <a:tint val="4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同行者!$E$2</c:f>
              <c:numCache>
                <c:formatCode>0.0%</c:formatCode>
                <c:ptCount val="1"/>
                <c:pt idx="0">
                  <c:v>0.31666666666666665</c:v>
                </c:pt>
              </c:numCache>
            </c:numRef>
          </c:val>
          <c:extLst>
            <c:ext xmlns:c16="http://schemas.microsoft.com/office/drawing/2014/chart" uri="{C3380CC4-5D6E-409C-BE32-E72D297353CC}">
              <c16:uniqueId val="{00000000-B54A-495D-84C8-77519C1AD319}"/>
            </c:ext>
          </c:extLst>
        </c:ser>
        <c:ser>
          <c:idx val="1"/>
          <c:order val="1"/>
          <c:tx>
            <c:strRef>
              <c:f>同行者!$A$3</c:f>
              <c:strCache>
                <c:ptCount val="1"/>
                <c:pt idx="0">
                  <c:v>恋人</c:v>
                </c:pt>
              </c:strCache>
            </c:strRef>
          </c:tx>
          <c:spPr>
            <a:solidFill>
              <a:schemeClr val="accent2">
                <a:tint val="5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同行者!$E$3</c:f>
              <c:numCache>
                <c:formatCode>0.0%</c:formatCode>
                <c:ptCount val="1"/>
                <c:pt idx="0">
                  <c:v>0</c:v>
                </c:pt>
              </c:numCache>
            </c:numRef>
          </c:val>
          <c:extLst>
            <c:ext xmlns:c16="http://schemas.microsoft.com/office/drawing/2014/chart" uri="{C3380CC4-5D6E-409C-BE32-E72D297353CC}">
              <c16:uniqueId val="{00000001-B54A-495D-84C8-77519C1AD319}"/>
            </c:ext>
          </c:extLst>
        </c:ser>
        <c:ser>
          <c:idx val="2"/>
          <c:order val="2"/>
          <c:tx>
            <c:strRef>
              <c:f>同行者!$A$4</c:f>
              <c:strCache>
                <c:ptCount val="1"/>
                <c:pt idx="0">
                  <c:v>夫婦2人</c:v>
                </c:pt>
              </c:strCache>
            </c:strRef>
          </c:tx>
          <c:spPr>
            <a:solidFill>
              <a:schemeClr val="accent2">
                <a:tint val="6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同行者!$E$4</c:f>
              <c:numCache>
                <c:formatCode>0.0%</c:formatCode>
                <c:ptCount val="1"/>
                <c:pt idx="0">
                  <c:v>0.16666666666666666</c:v>
                </c:pt>
              </c:numCache>
            </c:numRef>
          </c:val>
          <c:extLst>
            <c:ext xmlns:c16="http://schemas.microsoft.com/office/drawing/2014/chart" uri="{C3380CC4-5D6E-409C-BE32-E72D297353CC}">
              <c16:uniqueId val="{00000002-B54A-495D-84C8-77519C1AD319}"/>
            </c:ext>
          </c:extLst>
        </c:ser>
        <c:ser>
          <c:idx val="3"/>
          <c:order val="3"/>
          <c:tx>
            <c:strRef>
              <c:f>同行者!$A$5</c:f>
              <c:strCache>
                <c:ptCount val="1"/>
                <c:pt idx="0">
                  <c:v>小学生以下連れの家族</c:v>
                </c:pt>
              </c:strCache>
            </c:strRef>
          </c:tx>
          <c:spPr>
            <a:solidFill>
              <a:schemeClr val="accent2">
                <a:tint val="7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同行者!$E$5</c:f>
              <c:numCache>
                <c:formatCode>0.0%</c:formatCode>
                <c:ptCount val="1"/>
                <c:pt idx="0">
                  <c:v>8.3333333333333329E-2</c:v>
                </c:pt>
              </c:numCache>
            </c:numRef>
          </c:val>
          <c:extLst>
            <c:ext xmlns:c16="http://schemas.microsoft.com/office/drawing/2014/chart" uri="{C3380CC4-5D6E-409C-BE32-E72D297353CC}">
              <c16:uniqueId val="{00000003-B54A-495D-84C8-77519C1AD319}"/>
            </c:ext>
          </c:extLst>
        </c:ser>
        <c:ser>
          <c:idx val="4"/>
          <c:order val="4"/>
          <c:tx>
            <c:strRef>
              <c:f>同行者!$A$6</c:f>
              <c:strCache>
                <c:ptCount val="1"/>
                <c:pt idx="0">
                  <c:v>中学生以上連れの家族</c:v>
                </c:pt>
              </c:strCache>
            </c:strRef>
          </c:tx>
          <c:spPr>
            <a:solidFill>
              <a:schemeClr val="accent2">
                <a:tint val="8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同行者!$E$6</c:f>
              <c:numCache>
                <c:formatCode>0.0%</c:formatCode>
                <c:ptCount val="1"/>
                <c:pt idx="0">
                  <c:v>8.3333333333333329E-2</c:v>
                </c:pt>
              </c:numCache>
            </c:numRef>
          </c:val>
          <c:extLst>
            <c:ext xmlns:c16="http://schemas.microsoft.com/office/drawing/2014/chart" uri="{C3380CC4-5D6E-409C-BE32-E72D297353CC}">
              <c16:uniqueId val="{00000004-B54A-495D-84C8-77519C1AD319}"/>
            </c:ext>
          </c:extLst>
        </c:ser>
        <c:ser>
          <c:idx val="5"/>
          <c:order val="5"/>
          <c:tx>
            <c:strRef>
              <c:f>同行者!$A$7</c:f>
              <c:strCache>
                <c:ptCount val="1"/>
                <c:pt idx="0">
                  <c:v>親</c:v>
                </c:pt>
              </c:strCache>
            </c:strRef>
          </c:tx>
          <c:spPr>
            <a:solidFill>
              <a:schemeClr val="accent2">
                <a:tint val="9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同行者!$E$7</c:f>
              <c:numCache>
                <c:formatCode>0.0%</c:formatCode>
                <c:ptCount val="1"/>
                <c:pt idx="0">
                  <c:v>0.15</c:v>
                </c:pt>
              </c:numCache>
            </c:numRef>
          </c:val>
          <c:extLst>
            <c:ext xmlns:c16="http://schemas.microsoft.com/office/drawing/2014/chart" uri="{C3380CC4-5D6E-409C-BE32-E72D297353CC}">
              <c16:uniqueId val="{00000005-B54A-495D-84C8-77519C1AD319}"/>
            </c:ext>
          </c:extLst>
        </c:ser>
        <c:ser>
          <c:idx val="6"/>
          <c:order val="6"/>
          <c:tx>
            <c:strRef>
              <c:f>同行者!$A$8</c:f>
              <c:strCache>
                <c:ptCount val="1"/>
                <c:pt idx="0">
                  <c:v>その他家族</c:v>
                </c:pt>
              </c:strCache>
            </c:strRef>
          </c:tx>
          <c:spPr>
            <a:solidFill>
              <a:schemeClr val="accent2">
                <a:shade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同行者!$E$8</c:f>
              <c:numCache>
                <c:formatCode>0.0%</c:formatCode>
                <c:ptCount val="1"/>
                <c:pt idx="0">
                  <c:v>0.05</c:v>
                </c:pt>
              </c:numCache>
            </c:numRef>
          </c:val>
          <c:extLst>
            <c:ext xmlns:c16="http://schemas.microsoft.com/office/drawing/2014/chart" uri="{C3380CC4-5D6E-409C-BE32-E72D297353CC}">
              <c16:uniqueId val="{00000006-B54A-495D-84C8-77519C1AD319}"/>
            </c:ext>
          </c:extLst>
        </c:ser>
        <c:ser>
          <c:idx val="7"/>
          <c:order val="7"/>
          <c:tx>
            <c:strRef>
              <c:f>同行者!$A$9</c:f>
              <c:strCache>
                <c:ptCount val="1"/>
                <c:pt idx="0">
                  <c:v>友人</c:v>
                </c:pt>
              </c:strCache>
            </c:strRef>
          </c:tx>
          <c:spPr>
            <a:solidFill>
              <a:schemeClr val="accent2">
                <a:shade val="8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同行者!$E$9</c:f>
              <c:numCache>
                <c:formatCode>0.0%</c:formatCode>
                <c:ptCount val="1"/>
                <c:pt idx="0">
                  <c:v>0.11666666666666667</c:v>
                </c:pt>
              </c:numCache>
            </c:numRef>
          </c:val>
          <c:extLst>
            <c:ext xmlns:c16="http://schemas.microsoft.com/office/drawing/2014/chart" uri="{C3380CC4-5D6E-409C-BE32-E72D297353CC}">
              <c16:uniqueId val="{00000007-B54A-495D-84C8-77519C1AD319}"/>
            </c:ext>
          </c:extLst>
        </c:ser>
        <c:ser>
          <c:idx val="8"/>
          <c:order val="8"/>
          <c:tx>
            <c:strRef>
              <c:f>同行者!$A$10</c:f>
              <c:strCache>
                <c:ptCount val="1"/>
                <c:pt idx="0">
                  <c:v>団体旅行</c:v>
                </c:pt>
              </c:strCache>
            </c:strRef>
          </c:tx>
          <c:spPr>
            <a:solidFill>
              <a:schemeClr val="accent2">
                <a:shade val="7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同行者!$E$10</c:f>
              <c:numCache>
                <c:formatCode>0.0%</c:formatCode>
                <c:ptCount val="1"/>
                <c:pt idx="0">
                  <c:v>0</c:v>
                </c:pt>
              </c:numCache>
            </c:numRef>
          </c:val>
          <c:extLst>
            <c:ext xmlns:c16="http://schemas.microsoft.com/office/drawing/2014/chart" uri="{C3380CC4-5D6E-409C-BE32-E72D297353CC}">
              <c16:uniqueId val="{00000008-B54A-495D-84C8-77519C1AD319}"/>
            </c:ext>
          </c:extLst>
        </c:ser>
        <c:ser>
          <c:idx val="9"/>
          <c:order val="9"/>
          <c:tx>
            <c:strRef>
              <c:f>同行者!$A$11</c:f>
              <c:strCache>
                <c:ptCount val="1"/>
                <c:pt idx="0">
                  <c:v>学校関係（修学旅行・社会科見学等）</c:v>
                </c:pt>
              </c:strCache>
            </c:strRef>
          </c:tx>
          <c:spPr>
            <a:solidFill>
              <a:schemeClr val="accent2">
                <a:shade val="6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同行者!$E$11</c:f>
              <c:numCache>
                <c:formatCode>0.0%</c:formatCode>
                <c:ptCount val="1"/>
                <c:pt idx="0">
                  <c:v>1.6666666666666666E-2</c:v>
                </c:pt>
              </c:numCache>
            </c:numRef>
          </c:val>
          <c:extLst>
            <c:ext xmlns:c16="http://schemas.microsoft.com/office/drawing/2014/chart" uri="{C3380CC4-5D6E-409C-BE32-E72D297353CC}">
              <c16:uniqueId val="{00000009-B54A-495D-84C8-77519C1AD319}"/>
            </c:ext>
          </c:extLst>
        </c:ser>
        <c:ser>
          <c:idx val="10"/>
          <c:order val="10"/>
          <c:tx>
            <c:strRef>
              <c:f>同行者!$A$12</c:f>
              <c:strCache>
                <c:ptCount val="1"/>
                <c:pt idx="0">
                  <c:v>職場の同僚</c:v>
                </c:pt>
              </c:strCache>
            </c:strRef>
          </c:tx>
          <c:spPr>
            <a:solidFill>
              <a:schemeClr val="accent2">
                <a:shade val="5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同行者!$E$12</c:f>
              <c:numCache>
                <c:formatCode>0.0%</c:formatCode>
                <c:ptCount val="1"/>
                <c:pt idx="0">
                  <c:v>1.6666666666666666E-2</c:v>
                </c:pt>
              </c:numCache>
            </c:numRef>
          </c:val>
          <c:extLst>
            <c:ext xmlns:c16="http://schemas.microsoft.com/office/drawing/2014/chart" uri="{C3380CC4-5D6E-409C-BE32-E72D297353CC}">
              <c16:uniqueId val="{0000000A-B54A-495D-84C8-77519C1AD319}"/>
            </c:ext>
          </c:extLst>
        </c:ser>
        <c:ser>
          <c:idx val="11"/>
          <c:order val="11"/>
          <c:tx>
            <c:strRef>
              <c:f>同行者!$A$13</c:f>
              <c:strCache>
                <c:ptCount val="1"/>
                <c:pt idx="0">
                  <c:v>その他</c:v>
                </c:pt>
              </c:strCache>
            </c:strRef>
          </c:tx>
          <c:spPr>
            <a:solidFill>
              <a:schemeClr val="accent2">
                <a:shade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同行者!$E$1</c:f>
              <c:strCache>
                <c:ptCount val="1"/>
                <c:pt idx="0">
                  <c:v>福井駅前 エリア</c:v>
                </c:pt>
              </c:strCache>
            </c:strRef>
          </c:cat>
          <c:val>
            <c:numRef>
              <c:f>同行者!$E$13</c:f>
              <c:numCache>
                <c:formatCode>0.0%</c:formatCode>
                <c:ptCount val="1"/>
                <c:pt idx="0">
                  <c:v>0</c:v>
                </c:pt>
              </c:numCache>
            </c:numRef>
          </c:val>
          <c:extLst>
            <c:ext xmlns:c16="http://schemas.microsoft.com/office/drawing/2014/chart" uri="{C3380CC4-5D6E-409C-BE32-E72D297353CC}">
              <c16:uniqueId val="{0000000B-B54A-495D-84C8-77519C1AD319}"/>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84181989172621396"/>
          <c:h val="0.3082477690288714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同行者!$D$1</c:f>
              <c:strCache>
                <c:ptCount val="1"/>
                <c:pt idx="0">
                  <c:v>福井市</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0AF-463D-86C6-C875ABF36106}"/>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0AF-463D-86C6-C875ABF36106}"/>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0AF-463D-86C6-C875ABF36106}"/>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0AF-463D-86C6-C875ABF36106}"/>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0AF-463D-86C6-C875ABF36106}"/>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0AF-463D-86C6-C875ABF36106}"/>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0AF-463D-86C6-C875ABF36106}"/>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0AF-463D-86C6-C875ABF36106}"/>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0AF-463D-86C6-C875ABF36106}"/>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0AF-463D-86C6-C875ABF36106}"/>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0AF-463D-86C6-C875ABF36106}"/>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5A16-4A69-917E-74CCB30640DC}"/>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同行者!$A$2:$A$13</c:f>
              <c:strCache>
                <c:ptCount val="12"/>
                <c:pt idx="0">
                  <c:v>自分ひとり</c:v>
                </c:pt>
                <c:pt idx="1">
                  <c:v>恋人</c:v>
                </c:pt>
                <c:pt idx="2">
                  <c:v>夫婦2人</c:v>
                </c:pt>
                <c:pt idx="3">
                  <c:v>小学生以下連れの家族</c:v>
                </c:pt>
                <c:pt idx="4">
                  <c:v>中学生以上連れの家族</c:v>
                </c:pt>
                <c:pt idx="5">
                  <c:v>親</c:v>
                </c:pt>
                <c:pt idx="6">
                  <c:v>その他家族</c:v>
                </c:pt>
                <c:pt idx="7">
                  <c:v>友人</c:v>
                </c:pt>
                <c:pt idx="8">
                  <c:v>団体旅行</c:v>
                </c:pt>
                <c:pt idx="9">
                  <c:v>学校関係（修学旅行・社会科見学等）</c:v>
                </c:pt>
                <c:pt idx="10">
                  <c:v>職場の同僚</c:v>
                </c:pt>
                <c:pt idx="11">
                  <c:v>その他</c:v>
                </c:pt>
              </c:strCache>
            </c:strRef>
          </c:cat>
          <c:val>
            <c:numRef>
              <c:f>同行者!$D$2:$D$13</c:f>
              <c:numCache>
                <c:formatCode>0.0%</c:formatCode>
                <c:ptCount val="12"/>
                <c:pt idx="0">
                  <c:v>0.26704545454545453</c:v>
                </c:pt>
                <c:pt idx="1">
                  <c:v>2.8409090909090908E-2</c:v>
                </c:pt>
                <c:pt idx="2">
                  <c:v>0.3125</c:v>
                </c:pt>
                <c:pt idx="3">
                  <c:v>5.113636363636364E-2</c:v>
                </c:pt>
                <c:pt idx="4">
                  <c:v>5.6818181818181816E-2</c:v>
                </c:pt>
                <c:pt idx="5">
                  <c:v>7.9545454545454544E-2</c:v>
                </c:pt>
                <c:pt idx="6">
                  <c:v>6.8181818181818177E-2</c:v>
                </c:pt>
                <c:pt idx="7">
                  <c:v>9.6590909090909088E-2</c:v>
                </c:pt>
                <c:pt idx="8">
                  <c:v>1.1363636363636364E-2</c:v>
                </c:pt>
                <c:pt idx="9">
                  <c:v>5.681818181818182E-3</c:v>
                </c:pt>
                <c:pt idx="10">
                  <c:v>2.2727272727272728E-2</c:v>
                </c:pt>
                <c:pt idx="11">
                  <c:v>0</c:v>
                </c:pt>
              </c:numCache>
            </c:numRef>
          </c:val>
          <c:extLst>
            <c:ext xmlns:c16="http://schemas.microsoft.com/office/drawing/2014/chart" uri="{C3380CC4-5D6E-409C-BE32-E72D297353CC}">
              <c16:uniqueId val="{00000016-30AF-463D-86C6-C875ABF3610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xPr>
        <a:bodyPr/>
        <a:lstStyle/>
        <a:p>
          <a:pPr>
            <a:defRPr b="0"/>
          </a:pPr>
          <a:endParaRPr lang="ja-JP"/>
        </a:p>
      </c:txPr>
    </c:title>
    <c:autoTitleDeleted val="0"/>
    <c:plotArea>
      <c:layout>
        <c:manualLayout>
          <c:layoutTarget val="inner"/>
          <c:xMode val="edge"/>
          <c:yMode val="edge"/>
          <c:x val="0.3093049578619505"/>
          <c:y val="0.14811689637498643"/>
          <c:w val="0.38354396635199184"/>
          <c:h val="0.5740675589618951"/>
        </c:manualLayout>
      </c:layout>
      <c:pieChart>
        <c:varyColors val="1"/>
        <c:ser>
          <c:idx val="0"/>
          <c:order val="0"/>
          <c:tx>
            <c:strRef>
              <c:f>同行者!$E$1</c:f>
              <c:strCache>
                <c:ptCount val="1"/>
                <c:pt idx="0">
                  <c:v>福井駅前 エリア</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408-4D85-825E-B5254A1B26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408-4D85-825E-B5254A1B26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408-4D85-825E-B5254A1B26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408-4D85-825E-B5254A1B26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408-4D85-825E-B5254A1B2627}"/>
              </c:ext>
            </c:extLst>
          </c:dPt>
          <c:dPt>
            <c:idx val="5"/>
            <c:bubble3D val="0"/>
            <c:spPr>
              <a:solidFill>
                <a:schemeClr val="accent2"/>
              </a:solidFill>
              <a:ln>
                <a:noFill/>
              </a:ln>
              <a:effectLst/>
            </c:spPr>
            <c:extLst>
              <c:ext xmlns:c16="http://schemas.microsoft.com/office/drawing/2014/chart" uri="{C3380CC4-5D6E-409C-BE32-E72D297353CC}">
                <c16:uniqueId val="{0000000B-F408-4D85-825E-B5254A1B26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408-4D85-825E-B5254A1B26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408-4D85-825E-B5254A1B26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408-4D85-825E-B5254A1B26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408-4D85-825E-B5254A1B26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408-4D85-825E-B5254A1B26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同行者!$A$2:$A$13</c:f>
              <c:strCache>
                <c:ptCount val="12"/>
                <c:pt idx="0">
                  <c:v>自分ひとり</c:v>
                </c:pt>
                <c:pt idx="1">
                  <c:v>恋人</c:v>
                </c:pt>
                <c:pt idx="2">
                  <c:v>夫婦2人</c:v>
                </c:pt>
                <c:pt idx="3">
                  <c:v>小学生以下連れの家族</c:v>
                </c:pt>
                <c:pt idx="4">
                  <c:v>中学生以上連れの家族</c:v>
                </c:pt>
                <c:pt idx="5">
                  <c:v>親</c:v>
                </c:pt>
                <c:pt idx="6">
                  <c:v>その他家族</c:v>
                </c:pt>
                <c:pt idx="7">
                  <c:v>友人</c:v>
                </c:pt>
                <c:pt idx="8">
                  <c:v>団体旅行</c:v>
                </c:pt>
                <c:pt idx="9">
                  <c:v>学校関係（修学旅行・社会科見学等）</c:v>
                </c:pt>
                <c:pt idx="10">
                  <c:v>職場の同僚</c:v>
                </c:pt>
                <c:pt idx="11">
                  <c:v>その他</c:v>
                </c:pt>
              </c:strCache>
            </c:strRef>
          </c:cat>
          <c:val>
            <c:numRef>
              <c:f>同行者!$E$2:$E$13</c:f>
              <c:numCache>
                <c:formatCode>0.0%</c:formatCode>
                <c:ptCount val="12"/>
                <c:pt idx="0">
                  <c:v>0.31666666666666665</c:v>
                </c:pt>
                <c:pt idx="1">
                  <c:v>0</c:v>
                </c:pt>
                <c:pt idx="2">
                  <c:v>0.16666666666666666</c:v>
                </c:pt>
                <c:pt idx="3">
                  <c:v>8.3333333333333329E-2</c:v>
                </c:pt>
                <c:pt idx="4">
                  <c:v>8.3333333333333329E-2</c:v>
                </c:pt>
                <c:pt idx="5">
                  <c:v>0.15</c:v>
                </c:pt>
                <c:pt idx="6">
                  <c:v>0.05</c:v>
                </c:pt>
                <c:pt idx="7">
                  <c:v>0.11666666666666667</c:v>
                </c:pt>
                <c:pt idx="8">
                  <c:v>0</c:v>
                </c:pt>
                <c:pt idx="9">
                  <c:v>1.6666666666666666E-2</c:v>
                </c:pt>
                <c:pt idx="10">
                  <c:v>1.6666666666666666E-2</c:v>
                </c:pt>
                <c:pt idx="11">
                  <c:v>0</c:v>
                </c:pt>
              </c:numCache>
            </c:numRef>
          </c:val>
          <c:extLst>
            <c:ext xmlns:c16="http://schemas.microsoft.com/office/drawing/2014/chart" uri="{C3380CC4-5D6E-409C-BE32-E72D297353CC}">
              <c16:uniqueId val="{00000016-F408-4D85-825E-B5254A1B2627}"/>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8.1352022361713271E-4"/>
          <c:y val="0.78619628906478134"/>
          <c:w val="0.99918647977638286"/>
          <c:h val="0.202746734955424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NPS!$F$4</c:f>
          <c:strCache>
            <c:ptCount val="1"/>
            <c:pt idx="0">
              <c:v>福井市</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NPS!$F$4</c:f>
              <c:strCache>
                <c:ptCount val="1"/>
                <c:pt idx="0">
                  <c:v>福井市</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dLbls>
            <c:numFmt formatCode="0.0;[Red]\-0.0" sourceLinked="0"/>
            <c:spPr>
              <a:noFill/>
              <a:ln>
                <a:noFill/>
              </a:ln>
              <a:effectLst/>
            </c:spPr>
            <c:txPr>
              <a:bodyPr rot="0" spcFirstLastPara="1" vertOverflow="ellipsis" vert="horz" wrap="non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NPS!$G$1:$R$1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NPS!$G$4:$R$4</c:f>
              <c:numCache>
                <c:formatCode>0.0_ ;[Red]\-0.0\ </c:formatCode>
                <c:ptCount val="12"/>
                <c:pt idx="0">
                  <c:v>28.97727272727273</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9-E42C-4486-846B-4E08F1496E3C}"/>
            </c:ext>
          </c:extLst>
        </c:ser>
        <c:dLbls>
          <c:showLegendKey val="0"/>
          <c:showVal val="0"/>
          <c:showCatName val="0"/>
          <c:showSerName val="0"/>
          <c:showPercent val="0"/>
          <c:showBubbleSize val="0"/>
        </c:dLbls>
        <c:marker val="1"/>
        <c:smooth val="0"/>
        <c:axId val="2069025759"/>
        <c:axId val="2069027839"/>
      </c:lineChart>
      <c:catAx>
        <c:axId val="206902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7839"/>
        <c:crosses val="autoZero"/>
        <c:auto val="1"/>
        <c:lblAlgn val="ctr"/>
        <c:lblOffset val="100"/>
        <c:noMultiLvlLbl val="0"/>
      </c:catAx>
      <c:valAx>
        <c:axId val="2069027839"/>
        <c:scaling>
          <c:orientation val="minMax"/>
        </c:scaling>
        <c:delete val="0"/>
        <c:axPos val="l"/>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5759"/>
        <c:crosses val="autoZero"/>
        <c:crossBetween val="between"/>
      </c:valAx>
    </c:plotArea>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福井県までの交通手段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426687919732812"/>
          <c:y val="9.2504453336775525E-2"/>
          <c:w val="0.75177040932640682"/>
          <c:h val="0.8287479884686545"/>
        </c:manualLayout>
      </c:layout>
      <c:barChart>
        <c:barDir val="bar"/>
        <c:grouping val="clustered"/>
        <c:varyColors val="0"/>
        <c:ser>
          <c:idx val="0"/>
          <c:order val="0"/>
          <c:tx>
            <c:strRef>
              <c:f>福井県までの交通手段!$A$2</c:f>
              <c:strCache>
                <c:ptCount val="1"/>
                <c:pt idx="0">
                  <c:v>自家用車
</c:v>
                </c:pt>
              </c:strCache>
            </c:strRef>
          </c:tx>
          <c:spPr>
            <a:solidFill>
              <a:schemeClr val="accent2">
                <a:tint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福井県までの交通手段!$B$2:$E$2</c:f>
              <c:numCache>
                <c:formatCode>0.0%</c:formatCode>
                <c:ptCount val="4"/>
                <c:pt idx="0">
                  <c:v>0.63788659793814428</c:v>
                </c:pt>
                <c:pt idx="1">
                  <c:v>0.5</c:v>
                </c:pt>
                <c:pt idx="2">
                  <c:v>0.47159090909090912</c:v>
                </c:pt>
                <c:pt idx="3">
                  <c:v>0.38333333333333336</c:v>
                </c:pt>
              </c:numCache>
            </c:numRef>
          </c:val>
          <c:extLst>
            <c:ext xmlns:c16="http://schemas.microsoft.com/office/drawing/2014/chart" uri="{C3380CC4-5D6E-409C-BE32-E72D297353CC}">
              <c16:uniqueId val="{00000000-1F71-4530-AAD8-30E36DBDA11C}"/>
            </c:ext>
          </c:extLst>
        </c:ser>
        <c:ser>
          <c:idx val="1"/>
          <c:order val="1"/>
          <c:tx>
            <c:strRef>
              <c:f>福井県までの交通手段!$A$3</c:f>
              <c:strCache>
                <c:ptCount val="1"/>
                <c:pt idx="0">
                  <c:v>レンタカー
</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福井県までの交通手段!$B$3:$E$3</c:f>
              <c:numCache>
                <c:formatCode>0.0%</c:formatCode>
                <c:ptCount val="4"/>
                <c:pt idx="0">
                  <c:v>1.2886597938144329E-2</c:v>
                </c:pt>
                <c:pt idx="1">
                  <c:v>1.3422818791946308E-2</c:v>
                </c:pt>
                <c:pt idx="2">
                  <c:v>5.681818181818182E-3</c:v>
                </c:pt>
                <c:pt idx="3">
                  <c:v>0</c:v>
                </c:pt>
              </c:numCache>
            </c:numRef>
          </c:val>
          <c:extLst>
            <c:ext xmlns:c16="http://schemas.microsoft.com/office/drawing/2014/chart" uri="{C3380CC4-5D6E-409C-BE32-E72D297353CC}">
              <c16:uniqueId val="{00000001-1F71-4530-AAD8-30E36DBDA11C}"/>
            </c:ext>
          </c:extLst>
        </c:ser>
        <c:ser>
          <c:idx val="2"/>
          <c:order val="2"/>
          <c:tx>
            <c:strRef>
              <c:f>福井県までの交通手段!$A$4</c:f>
              <c:strCache>
                <c:ptCount val="1"/>
                <c:pt idx="0">
                  <c:v>新幹線
</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福井県までの交通手段!$B$4:$E$4</c:f>
              <c:numCache>
                <c:formatCode>0.0%</c:formatCode>
                <c:ptCount val="4"/>
                <c:pt idx="0">
                  <c:v>7.9252577319587625E-2</c:v>
                </c:pt>
                <c:pt idx="1">
                  <c:v>0.18791946308724833</c:v>
                </c:pt>
                <c:pt idx="2">
                  <c:v>0.18181818181818182</c:v>
                </c:pt>
                <c:pt idx="3">
                  <c:v>0.26666666666666666</c:v>
                </c:pt>
              </c:numCache>
            </c:numRef>
          </c:val>
          <c:extLst>
            <c:ext xmlns:c16="http://schemas.microsoft.com/office/drawing/2014/chart" uri="{C3380CC4-5D6E-409C-BE32-E72D297353CC}">
              <c16:uniqueId val="{00000002-1F71-4530-AAD8-30E36DBDA11C}"/>
            </c:ext>
          </c:extLst>
        </c:ser>
        <c:ser>
          <c:idx val="3"/>
          <c:order val="3"/>
          <c:tx>
            <c:strRef>
              <c:f>福井県までの交通手段!$A$5</c:f>
              <c:strCache>
                <c:ptCount val="1"/>
                <c:pt idx="0">
                  <c:v>在来線
</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福井県までの交通手段!$B$5:$E$5</c:f>
              <c:numCache>
                <c:formatCode>0.0%</c:formatCode>
                <c:ptCount val="4"/>
                <c:pt idx="0">
                  <c:v>3.6726804123711342E-2</c:v>
                </c:pt>
                <c:pt idx="1">
                  <c:v>5.7046979865771813E-2</c:v>
                </c:pt>
                <c:pt idx="2">
                  <c:v>7.9545454545454544E-2</c:v>
                </c:pt>
                <c:pt idx="3">
                  <c:v>0.13333333333333333</c:v>
                </c:pt>
              </c:numCache>
            </c:numRef>
          </c:val>
          <c:extLst>
            <c:ext xmlns:c16="http://schemas.microsoft.com/office/drawing/2014/chart" uri="{C3380CC4-5D6E-409C-BE32-E72D297353CC}">
              <c16:uniqueId val="{00000003-1F71-4530-AAD8-30E36DBDA11C}"/>
            </c:ext>
          </c:extLst>
        </c:ser>
        <c:ser>
          <c:idx val="4"/>
          <c:order val="4"/>
          <c:tx>
            <c:strRef>
              <c:f>福井県までの交通手段!$A$6</c:f>
              <c:strCache>
                <c:ptCount val="1"/>
                <c:pt idx="0">
                  <c:v>飛行機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福井県までの交通手段!$B$6:$E$6</c:f>
              <c:numCache>
                <c:formatCode>0.0%</c:formatCode>
                <c:ptCount val="4"/>
                <c:pt idx="0">
                  <c:v>8.3762886597938142E-3</c:v>
                </c:pt>
                <c:pt idx="1">
                  <c:v>1.3422818791946308E-2</c:v>
                </c:pt>
                <c:pt idx="2">
                  <c:v>1.1363636363636364E-2</c:v>
                </c:pt>
                <c:pt idx="3">
                  <c:v>0</c:v>
                </c:pt>
              </c:numCache>
            </c:numRef>
          </c:val>
          <c:extLst>
            <c:ext xmlns:c16="http://schemas.microsoft.com/office/drawing/2014/chart" uri="{C3380CC4-5D6E-409C-BE32-E72D297353CC}">
              <c16:uniqueId val="{00000004-1F71-4530-AAD8-30E36DBDA11C}"/>
            </c:ext>
          </c:extLst>
        </c:ser>
        <c:ser>
          <c:idx val="5"/>
          <c:order val="5"/>
          <c:tx>
            <c:strRef>
              <c:f>福井県までの交通手段!$A$7</c:f>
              <c:strCache>
                <c:ptCount val="1"/>
                <c:pt idx="0">
                  <c:v>旅行会社ツアーバス
</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福井県までの交通手段!$B$7:$E$7</c:f>
              <c:numCache>
                <c:formatCode>0.0%</c:formatCode>
                <c:ptCount val="4"/>
                <c:pt idx="0">
                  <c:v>1.7396907216494846E-2</c:v>
                </c:pt>
                <c:pt idx="1">
                  <c:v>2.3489932885906041E-2</c:v>
                </c:pt>
                <c:pt idx="2">
                  <c:v>1.1363636363636364E-2</c:v>
                </c:pt>
                <c:pt idx="3">
                  <c:v>0</c:v>
                </c:pt>
              </c:numCache>
            </c:numRef>
          </c:val>
          <c:extLst>
            <c:ext xmlns:c16="http://schemas.microsoft.com/office/drawing/2014/chart" uri="{C3380CC4-5D6E-409C-BE32-E72D297353CC}">
              <c16:uniqueId val="{00000005-1F71-4530-AAD8-30E36DBDA11C}"/>
            </c:ext>
          </c:extLst>
        </c:ser>
        <c:ser>
          <c:idx val="6"/>
          <c:order val="6"/>
          <c:tx>
            <c:strRef>
              <c:f>福井県までの交通手段!$A$8</c:f>
              <c:strCache>
                <c:ptCount val="1"/>
                <c:pt idx="0">
                  <c:v>県外から訪れていない（福井県在住）
</c:v>
                </c:pt>
              </c:strCache>
            </c:strRef>
          </c:tx>
          <c:spPr>
            <a:solidFill>
              <a:schemeClr val="accent2">
                <a:shade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福井県までの交通手段!$B$8:$E$8</c:f>
              <c:numCache>
                <c:formatCode>0.0%</c:formatCode>
                <c:ptCount val="4"/>
                <c:pt idx="0">
                  <c:v>0.12435567010309279</c:v>
                </c:pt>
                <c:pt idx="1">
                  <c:v>9.3959731543624164E-2</c:v>
                </c:pt>
                <c:pt idx="2">
                  <c:v>0.13068181818181818</c:v>
                </c:pt>
                <c:pt idx="3">
                  <c:v>0.1</c:v>
                </c:pt>
              </c:numCache>
            </c:numRef>
          </c:val>
          <c:extLst>
            <c:ext xmlns:c16="http://schemas.microsoft.com/office/drawing/2014/chart" uri="{C3380CC4-5D6E-409C-BE32-E72D297353CC}">
              <c16:uniqueId val="{00000006-1F71-4530-AAD8-30E36DBDA11C}"/>
            </c:ext>
          </c:extLst>
        </c:ser>
        <c:ser>
          <c:idx val="7"/>
          <c:order val="7"/>
          <c:tx>
            <c:strRef>
              <c:f>福井県までの交通手段!$A$9</c:f>
              <c:strCache>
                <c:ptCount val="1"/>
                <c:pt idx="0">
                  <c:v>その他
</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福井県までの交通手段!$B$9:$E$9</c:f>
              <c:numCache>
                <c:formatCode>0.0%</c:formatCode>
                <c:ptCount val="4"/>
                <c:pt idx="0">
                  <c:v>1.6108247422680411E-2</c:v>
                </c:pt>
                <c:pt idx="1">
                  <c:v>1.3422818791946308E-2</c:v>
                </c:pt>
                <c:pt idx="2">
                  <c:v>1.7045454545454544E-2</c:v>
                </c:pt>
                <c:pt idx="3">
                  <c:v>1.6666666666666666E-2</c:v>
                </c:pt>
              </c:numCache>
            </c:numRef>
          </c:val>
          <c:extLst>
            <c:ext xmlns:c16="http://schemas.microsoft.com/office/drawing/2014/chart" uri="{C3380CC4-5D6E-409C-BE32-E72D297353CC}">
              <c16:uniqueId val="{00000007-1F71-4530-AAD8-30E36DBDA11C}"/>
            </c:ext>
          </c:extLst>
        </c:ser>
        <c:ser>
          <c:idx val="8"/>
          <c:order val="8"/>
          <c:tx>
            <c:strRef>
              <c:f>福井県までの交通手段!$A$10</c:f>
              <c:strCache>
                <c:ptCount val="1"/>
                <c:pt idx="0">
                  <c:v>複数手段併用
</c:v>
                </c:pt>
              </c:strCache>
            </c:strRef>
          </c:tx>
          <c:spPr>
            <a:solidFill>
              <a:schemeClr val="accent2">
                <a:shade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福井県までの交通手段!$B$1:$E$1</c:f>
              <c:strCache>
                <c:ptCount val="4"/>
                <c:pt idx="0">
                  <c:v>福井県</c:v>
                </c:pt>
                <c:pt idx="1">
                  <c:v>福井市・永平寺町</c:v>
                </c:pt>
                <c:pt idx="2">
                  <c:v>福井市</c:v>
                </c:pt>
                <c:pt idx="3">
                  <c:v>福井駅前 エリア</c:v>
                </c:pt>
              </c:strCache>
            </c:strRef>
          </c:cat>
          <c:val>
            <c:numRef>
              <c:f>福井県までの交通手段!$B$10:$E$10</c:f>
              <c:numCache>
                <c:formatCode>0.0%</c:formatCode>
                <c:ptCount val="4"/>
                <c:pt idx="0">
                  <c:v>6.7010309278350513E-2</c:v>
                </c:pt>
                <c:pt idx="1">
                  <c:v>9.7315436241610737E-2</c:v>
                </c:pt>
                <c:pt idx="2">
                  <c:v>9.0909090909090912E-2</c:v>
                </c:pt>
                <c:pt idx="3">
                  <c:v>0.1</c:v>
                </c:pt>
              </c:numCache>
            </c:numRef>
          </c:val>
          <c:extLst>
            <c:ext xmlns:c16="http://schemas.microsoft.com/office/drawing/2014/chart" uri="{C3380CC4-5D6E-409C-BE32-E72D297353CC}">
              <c16:uniqueId val="{00000008-1F71-4530-AAD8-30E36DBDA11C}"/>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92788296544899096"/>
          <c:w val="1"/>
          <c:h val="7.068611505529022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福井県までの交通手段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福井県までの交通手段!$A$2</c:f>
              <c:strCache>
                <c:ptCount val="1"/>
                <c:pt idx="0">
                  <c:v>自家用車
</c:v>
                </c:pt>
              </c:strCache>
            </c:strRef>
          </c:tx>
          <c:spPr>
            <a:solidFill>
              <a:schemeClr val="accent2">
                <a:tint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福井県までの交通手段!$B$2</c:f>
              <c:numCache>
                <c:formatCode>0.0%</c:formatCode>
                <c:ptCount val="1"/>
                <c:pt idx="0">
                  <c:v>0.63788659793814428</c:v>
                </c:pt>
              </c:numCache>
            </c:numRef>
          </c:val>
          <c:extLst>
            <c:ext xmlns:c16="http://schemas.microsoft.com/office/drawing/2014/chart" uri="{C3380CC4-5D6E-409C-BE32-E72D297353CC}">
              <c16:uniqueId val="{00000000-4923-4672-9605-25CB7241F696}"/>
            </c:ext>
          </c:extLst>
        </c:ser>
        <c:ser>
          <c:idx val="1"/>
          <c:order val="1"/>
          <c:tx>
            <c:strRef>
              <c:f>福井県までの交通手段!$A$3</c:f>
              <c:strCache>
                <c:ptCount val="1"/>
                <c:pt idx="0">
                  <c:v>レンタカー
</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福井県までの交通手段!$B$3</c:f>
              <c:numCache>
                <c:formatCode>0.0%</c:formatCode>
                <c:ptCount val="1"/>
                <c:pt idx="0">
                  <c:v>1.2886597938144329E-2</c:v>
                </c:pt>
              </c:numCache>
            </c:numRef>
          </c:val>
          <c:extLst>
            <c:ext xmlns:c16="http://schemas.microsoft.com/office/drawing/2014/chart" uri="{C3380CC4-5D6E-409C-BE32-E72D297353CC}">
              <c16:uniqueId val="{00000001-4923-4672-9605-25CB7241F696}"/>
            </c:ext>
          </c:extLst>
        </c:ser>
        <c:ser>
          <c:idx val="2"/>
          <c:order val="2"/>
          <c:tx>
            <c:strRef>
              <c:f>福井県までの交通手段!$A$4</c:f>
              <c:strCache>
                <c:ptCount val="1"/>
                <c:pt idx="0">
                  <c:v>新幹線
</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福井県までの交通手段!$B$4</c:f>
              <c:numCache>
                <c:formatCode>0.0%</c:formatCode>
                <c:ptCount val="1"/>
                <c:pt idx="0">
                  <c:v>7.9252577319587625E-2</c:v>
                </c:pt>
              </c:numCache>
            </c:numRef>
          </c:val>
          <c:extLst>
            <c:ext xmlns:c16="http://schemas.microsoft.com/office/drawing/2014/chart" uri="{C3380CC4-5D6E-409C-BE32-E72D297353CC}">
              <c16:uniqueId val="{00000002-4923-4672-9605-25CB7241F696}"/>
            </c:ext>
          </c:extLst>
        </c:ser>
        <c:ser>
          <c:idx val="3"/>
          <c:order val="3"/>
          <c:tx>
            <c:strRef>
              <c:f>福井県までの交通手段!$A$5</c:f>
              <c:strCache>
                <c:ptCount val="1"/>
                <c:pt idx="0">
                  <c:v>在来線
</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福井県までの交通手段!$B$5</c:f>
              <c:numCache>
                <c:formatCode>0.0%</c:formatCode>
                <c:ptCount val="1"/>
                <c:pt idx="0">
                  <c:v>3.6726804123711342E-2</c:v>
                </c:pt>
              </c:numCache>
            </c:numRef>
          </c:val>
          <c:extLst>
            <c:ext xmlns:c16="http://schemas.microsoft.com/office/drawing/2014/chart" uri="{C3380CC4-5D6E-409C-BE32-E72D297353CC}">
              <c16:uniqueId val="{00000003-4923-4672-9605-25CB7241F696}"/>
            </c:ext>
          </c:extLst>
        </c:ser>
        <c:ser>
          <c:idx val="4"/>
          <c:order val="4"/>
          <c:tx>
            <c:strRef>
              <c:f>福井県までの交通手段!$A$6</c:f>
              <c:strCache>
                <c:ptCount val="1"/>
                <c:pt idx="0">
                  <c:v>飛行機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福井県までの交通手段!$B$6</c:f>
              <c:numCache>
                <c:formatCode>0.0%</c:formatCode>
                <c:ptCount val="1"/>
                <c:pt idx="0">
                  <c:v>8.3762886597938142E-3</c:v>
                </c:pt>
              </c:numCache>
            </c:numRef>
          </c:val>
          <c:extLst>
            <c:ext xmlns:c16="http://schemas.microsoft.com/office/drawing/2014/chart" uri="{C3380CC4-5D6E-409C-BE32-E72D297353CC}">
              <c16:uniqueId val="{00000004-4923-4672-9605-25CB7241F696}"/>
            </c:ext>
          </c:extLst>
        </c:ser>
        <c:ser>
          <c:idx val="5"/>
          <c:order val="5"/>
          <c:tx>
            <c:strRef>
              <c:f>福井県までの交通手段!$A$7</c:f>
              <c:strCache>
                <c:ptCount val="1"/>
                <c:pt idx="0">
                  <c:v>旅行会社ツアーバス
</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福井県までの交通手段!$B$7</c:f>
              <c:numCache>
                <c:formatCode>0.0%</c:formatCode>
                <c:ptCount val="1"/>
                <c:pt idx="0">
                  <c:v>1.7396907216494846E-2</c:v>
                </c:pt>
              </c:numCache>
            </c:numRef>
          </c:val>
          <c:extLst>
            <c:ext xmlns:c16="http://schemas.microsoft.com/office/drawing/2014/chart" uri="{C3380CC4-5D6E-409C-BE32-E72D297353CC}">
              <c16:uniqueId val="{00000005-4923-4672-9605-25CB7241F696}"/>
            </c:ext>
          </c:extLst>
        </c:ser>
        <c:ser>
          <c:idx val="6"/>
          <c:order val="6"/>
          <c:tx>
            <c:strRef>
              <c:f>福井県までの交通手段!$A$8</c:f>
              <c:strCache>
                <c:ptCount val="1"/>
                <c:pt idx="0">
                  <c:v>県外から訪れていない（福井県在住）
</c:v>
                </c:pt>
              </c:strCache>
            </c:strRef>
          </c:tx>
          <c:spPr>
            <a:solidFill>
              <a:schemeClr val="accent2">
                <a:shade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福井県までの交通手段!$B$8</c:f>
              <c:numCache>
                <c:formatCode>0.0%</c:formatCode>
                <c:ptCount val="1"/>
                <c:pt idx="0">
                  <c:v>0.12435567010309279</c:v>
                </c:pt>
              </c:numCache>
            </c:numRef>
          </c:val>
          <c:extLst>
            <c:ext xmlns:c16="http://schemas.microsoft.com/office/drawing/2014/chart" uri="{C3380CC4-5D6E-409C-BE32-E72D297353CC}">
              <c16:uniqueId val="{00000006-4923-4672-9605-25CB7241F696}"/>
            </c:ext>
          </c:extLst>
        </c:ser>
        <c:ser>
          <c:idx val="7"/>
          <c:order val="7"/>
          <c:tx>
            <c:strRef>
              <c:f>福井県までの交通手段!$A$9</c:f>
              <c:strCache>
                <c:ptCount val="1"/>
                <c:pt idx="0">
                  <c:v>その他
</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福井県までの交通手段!$B$9</c:f>
              <c:numCache>
                <c:formatCode>0.0%</c:formatCode>
                <c:ptCount val="1"/>
                <c:pt idx="0">
                  <c:v>1.6108247422680411E-2</c:v>
                </c:pt>
              </c:numCache>
            </c:numRef>
          </c:val>
          <c:extLst>
            <c:ext xmlns:c16="http://schemas.microsoft.com/office/drawing/2014/chart" uri="{C3380CC4-5D6E-409C-BE32-E72D297353CC}">
              <c16:uniqueId val="{00000007-4923-4672-9605-25CB7241F696}"/>
            </c:ext>
          </c:extLst>
        </c:ser>
        <c:ser>
          <c:idx val="8"/>
          <c:order val="8"/>
          <c:tx>
            <c:strRef>
              <c:f>福井県までの交通手段!$A$10</c:f>
              <c:strCache>
                <c:ptCount val="1"/>
                <c:pt idx="0">
                  <c:v>複数手段併用
</c:v>
                </c:pt>
              </c:strCache>
            </c:strRef>
          </c:tx>
          <c:spPr>
            <a:solidFill>
              <a:schemeClr val="accent2">
                <a:shade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福井県までの交通手段!$B$1</c:f>
              <c:strCache>
                <c:ptCount val="1"/>
                <c:pt idx="0">
                  <c:v>福井県</c:v>
                </c:pt>
              </c:strCache>
            </c:strRef>
          </c:cat>
          <c:val>
            <c:numRef>
              <c:f>福井県までの交通手段!$B$10</c:f>
              <c:numCache>
                <c:formatCode>0.0%</c:formatCode>
                <c:ptCount val="1"/>
                <c:pt idx="0">
                  <c:v>6.7010309278350513E-2</c:v>
                </c:pt>
              </c:numCache>
            </c:numRef>
          </c:val>
          <c:extLst>
            <c:ext xmlns:c16="http://schemas.microsoft.com/office/drawing/2014/chart" uri="{C3380CC4-5D6E-409C-BE32-E72D297353CC}">
              <c16:uniqueId val="{00000008-4923-4672-9605-25CB7241F696}"/>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1"/>
          <c:h val="0.136762862395663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福井県までの交通手段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福井県までの交通手段!$A$2</c:f>
              <c:strCache>
                <c:ptCount val="1"/>
                <c:pt idx="0">
                  <c:v>自家用車
</c:v>
                </c:pt>
              </c:strCache>
            </c:strRef>
          </c:tx>
          <c:spPr>
            <a:solidFill>
              <a:schemeClr val="accent2">
                <a:tint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福井県までの交通手段!$C$2</c:f>
              <c:numCache>
                <c:formatCode>0.0%</c:formatCode>
                <c:ptCount val="1"/>
                <c:pt idx="0">
                  <c:v>0.5</c:v>
                </c:pt>
              </c:numCache>
            </c:numRef>
          </c:val>
          <c:extLst>
            <c:ext xmlns:c16="http://schemas.microsoft.com/office/drawing/2014/chart" uri="{C3380CC4-5D6E-409C-BE32-E72D297353CC}">
              <c16:uniqueId val="{00000000-4923-4672-9605-25CB7241F696}"/>
            </c:ext>
          </c:extLst>
        </c:ser>
        <c:ser>
          <c:idx val="1"/>
          <c:order val="1"/>
          <c:tx>
            <c:strRef>
              <c:f>福井県までの交通手段!$A$3</c:f>
              <c:strCache>
                <c:ptCount val="1"/>
                <c:pt idx="0">
                  <c:v>レンタカー
</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福井県までの交通手段!$C$3</c:f>
              <c:numCache>
                <c:formatCode>0.0%</c:formatCode>
                <c:ptCount val="1"/>
                <c:pt idx="0">
                  <c:v>1.3422818791946308E-2</c:v>
                </c:pt>
              </c:numCache>
            </c:numRef>
          </c:val>
          <c:extLst>
            <c:ext xmlns:c16="http://schemas.microsoft.com/office/drawing/2014/chart" uri="{C3380CC4-5D6E-409C-BE32-E72D297353CC}">
              <c16:uniqueId val="{00000001-4923-4672-9605-25CB7241F696}"/>
            </c:ext>
          </c:extLst>
        </c:ser>
        <c:ser>
          <c:idx val="2"/>
          <c:order val="2"/>
          <c:tx>
            <c:strRef>
              <c:f>福井県までの交通手段!$A$4</c:f>
              <c:strCache>
                <c:ptCount val="1"/>
                <c:pt idx="0">
                  <c:v>新幹線
</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福井県までの交通手段!$C$4</c:f>
              <c:numCache>
                <c:formatCode>0.0%</c:formatCode>
                <c:ptCount val="1"/>
                <c:pt idx="0">
                  <c:v>0.18791946308724833</c:v>
                </c:pt>
              </c:numCache>
            </c:numRef>
          </c:val>
          <c:extLst>
            <c:ext xmlns:c16="http://schemas.microsoft.com/office/drawing/2014/chart" uri="{C3380CC4-5D6E-409C-BE32-E72D297353CC}">
              <c16:uniqueId val="{00000002-4923-4672-9605-25CB7241F696}"/>
            </c:ext>
          </c:extLst>
        </c:ser>
        <c:ser>
          <c:idx val="3"/>
          <c:order val="3"/>
          <c:tx>
            <c:strRef>
              <c:f>福井県までの交通手段!$A$5</c:f>
              <c:strCache>
                <c:ptCount val="1"/>
                <c:pt idx="0">
                  <c:v>在来線
</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福井県までの交通手段!$C$5</c:f>
              <c:numCache>
                <c:formatCode>0.0%</c:formatCode>
                <c:ptCount val="1"/>
                <c:pt idx="0">
                  <c:v>5.7046979865771813E-2</c:v>
                </c:pt>
              </c:numCache>
            </c:numRef>
          </c:val>
          <c:extLst>
            <c:ext xmlns:c16="http://schemas.microsoft.com/office/drawing/2014/chart" uri="{C3380CC4-5D6E-409C-BE32-E72D297353CC}">
              <c16:uniqueId val="{00000003-4923-4672-9605-25CB7241F696}"/>
            </c:ext>
          </c:extLst>
        </c:ser>
        <c:ser>
          <c:idx val="4"/>
          <c:order val="4"/>
          <c:tx>
            <c:strRef>
              <c:f>福井県までの交通手段!$A$6</c:f>
              <c:strCache>
                <c:ptCount val="1"/>
                <c:pt idx="0">
                  <c:v>飛行機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福井県までの交通手段!$C$6</c:f>
              <c:numCache>
                <c:formatCode>0.0%</c:formatCode>
                <c:ptCount val="1"/>
                <c:pt idx="0">
                  <c:v>1.3422818791946308E-2</c:v>
                </c:pt>
              </c:numCache>
            </c:numRef>
          </c:val>
          <c:extLst>
            <c:ext xmlns:c16="http://schemas.microsoft.com/office/drawing/2014/chart" uri="{C3380CC4-5D6E-409C-BE32-E72D297353CC}">
              <c16:uniqueId val="{00000004-4923-4672-9605-25CB7241F696}"/>
            </c:ext>
          </c:extLst>
        </c:ser>
        <c:ser>
          <c:idx val="5"/>
          <c:order val="5"/>
          <c:tx>
            <c:strRef>
              <c:f>福井県までの交通手段!$A$7</c:f>
              <c:strCache>
                <c:ptCount val="1"/>
                <c:pt idx="0">
                  <c:v>旅行会社ツアーバス
</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福井県までの交通手段!$C$7</c:f>
              <c:numCache>
                <c:formatCode>0.0%</c:formatCode>
                <c:ptCount val="1"/>
                <c:pt idx="0">
                  <c:v>2.3489932885906041E-2</c:v>
                </c:pt>
              </c:numCache>
            </c:numRef>
          </c:val>
          <c:extLst>
            <c:ext xmlns:c16="http://schemas.microsoft.com/office/drawing/2014/chart" uri="{C3380CC4-5D6E-409C-BE32-E72D297353CC}">
              <c16:uniqueId val="{00000005-4923-4672-9605-25CB7241F696}"/>
            </c:ext>
          </c:extLst>
        </c:ser>
        <c:ser>
          <c:idx val="6"/>
          <c:order val="6"/>
          <c:tx>
            <c:strRef>
              <c:f>福井県までの交通手段!$A$8</c:f>
              <c:strCache>
                <c:ptCount val="1"/>
                <c:pt idx="0">
                  <c:v>県外から訪れていない（福井県在住）
</c:v>
                </c:pt>
              </c:strCache>
            </c:strRef>
          </c:tx>
          <c:spPr>
            <a:solidFill>
              <a:schemeClr val="accent2">
                <a:shade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福井県までの交通手段!$C$8</c:f>
              <c:numCache>
                <c:formatCode>0.0%</c:formatCode>
                <c:ptCount val="1"/>
                <c:pt idx="0">
                  <c:v>9.3959731543624164E-2</c:v>
                </c:pt>
              </c:numCache>
            </c:numRef>
          </c:val>
          <c:extLst>
            <c:ext xmlns:c16="http://schemas.microsoft.com/office/drawing/2014/chart" uri="{C3380CC4-5D6E-409C-BE32-E72D297353CC}">
              <c16:uniqueId val="{00000006-4923-4672-9605-25CB7241F696}"/>
            </c:ext>
          </c:extLst>
        </c:ser>
        <c:ser>
          <c:idx val="7"/>
          <c:order val="7"/>
          <c:tx>
            <c:strRef>
              <c:f>福井県までの交通手段!$A$9</c:f>
              <c:strCache>
                <c:ptCount val="1"/>
                <c:pt idx="0">
                  <c:v>その他
</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福井県までの交通手段!$C$9</c:f>
              <c:numCache>
                <c:formatCode>0.0%</c:formatCode>
                <c:ptCount val="1"/>
                <c:pt idx="0">
                  <c:v>1.3422818791946308E-2</c:v>
                </c:pt>
              </c:numCache>
            </c:numRef>
          </c:val>
          <c:extLst>
            <c:ext xmlns:c16="http://schemas.microsoft.com/office/drawing/2014/chart" uri="{C3380CC4-5D6E-409C-BE32-E72D297353CC}">
              <c16:uniqueId val="{00000007-4923-4672-9605-25CB7241F696}"/>
            </c:ext>
          </c:extLst>
        </c:ser>
        <c:ser>
          <c:idx val="8"/>
          <c:order val="8"/>
          <c:tx>
            <c:strRef>
              <c:f>福井県までの交通手段!$A$10</c:f>
              <c:strCache>
                <c:ptCount val="1"/>
                <c:pt idx="0">
                  <c:v>複数手段併用
</c:v>
                </c:pt>
              </c:strCache>
            </c:strRef>
          </c:tx>
          <c:spPr>
            <a:solidFill>
              <a:schemeClr val="accent2">
                <a:shade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福井県までの交通手段!$C$1</c:f>
              <c:strCache>
                <c:ptCount val="1"/>
                <c:pt idx="0">
                  <c:v>福井市・永平寺町</c:v>
                </c:pt>
              </c:strCache>
            </c:strRef>
          </c:cat>
          <c:val>
            <c:numRef>
              <c:f>福井県までの交通手段!$C$10</c:f>
              <c:numCache>
                <c:formatCode>0.0%</c:formatCode>
                <c:ptCount val="1"/>
                <c:pt idx="0">
                  <c:v>9.7315436241610737E-2</c:v>
                </c:pt>
              </c:numCache>
            </c:numRef>
          </c:val>
          <c:extLst>
            <c:ext xmlns:c16="http://schemas.microsoft.com/office/drawing/2014/chart" uri="{C3380CC4-5D6E-409C-BE32-E72D297353CC}">
              <c16:uniqueId val="{00000008-4923-4672-9605-25CB7241F696}"/>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1"/>
          <c:h val="0.136762862395663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福井県までの交通手段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福井県までの交通手段!$A$2</c:f>
              <c:strCache>
                <c:ptCount val="1"/>
                <c:pt idx="0">
                  <c:v>自家用車
</c:v>
                </c:pt>
              </c:strCache>
            </c:strRef>
          </c:tx>
          <c:spPr>
            <a:solidFill>
              <a:schemeClr val="accent2">
                <a:tint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福井県までの交通手段!$D$2</c:f>
              <c:numCache>
                <c:formatCode>0.0%</c:formatCode>
                <c:ptCount val="1"/>
                <c:pt idx="0">
                  <c:v>0.47159090909090912</c:v>
                </c:pt>
              </c:numCache>
            </c:numRef>
          </c:val>
          <c:extLst>
            <c:ext xmlns:c16="http://schemas.microsoft.com/office/drawing/2014/chart" uri="{C3380CC4-5D6E-409C-BE32-E72D297353CC}">
              <c16:uniqueId val="{00000000-4923-4672-9605-25CB7241F696}"/>
            </c:ext>
          </c:extLst>
        </c:ser>
        <c:ser>
          <c:idx val="1"/>
          <c:order val="1"/>
          <c:tx>
            <c:strRef>
              <c:f>福井県までの交通手段!$A$3</c:f>
              <c:strCache>
                <c:ptCount val="1"/>
                <c:pt idx="0">
                  <c:v>レンタカー
</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福井県までの交通手段!$D$3</c:f>
              <c:numCache>
                <c:formatCode>0.0%</c:formatCode>
                <c:ptCount val="1"/>
                <c:pt idx="0">
                  <c:v>5.681818181818182E-3</c:v>
                </c:pt>
              </c:numCache>
            </c:numRef>
          </c:val>
          <c:extLst>
            <c:ext xmlns:c16="http://schemas.microsoft.com/office/drawing/2014/chart" uri="{C3380CC4-5D6E-409C-BE32-E72D297353CC}">
              <c16:uniqueId val="{00000001-4923-4672-9605-25CB7241F696}"/>
            </c:ext>
          </c:extLst>
        </c:ser>
        <c:ser>
          <c:idx val="2"/>
          <c:order val="2"/>
          <c:tx>
            <c:strRef>
              <c:f>福井県までの交通手段!$A$4</c:f>
              <c:strCache>
                <c:ptCount val="1"/>
                <c:pt idx="0">
                  <c:v>新幹線
</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福井県までの交通手段!$D$4</c:f>
              <c:numCache>
                <c:formatCode>0.0%</c:formatCode>
                <c:ptCount val="1"/>
                <c:pt idx="0">
                  <c:v>0.18181818181818182</c:v>
                </c:pt>
              </c:numCache>
            </c:numRef>
          </c:val>
          <c:extLst>
            <c:ext xmlns:c16="http://schemas.microsoft.com/office/drawing/2014/chart" uri="{C3380CC4-5D6E-409C-BE32-E72D297353CC}">
              <c16:uniqueId val="{00000002-4923-4672-9605-25CB7241F696}"/>
            </c:ext>
          </c:extLst>
        </c:ser>
        <c:ser>
          <c:idx val="3"/>
          <c:order val="3"/>
          <c:tx>
            <c:strRef>
              <c:f>福井県までの交通手段!$A$5</c:f>
              <c:strCache>
                <c:ptCount val="1"/>
                <c:pt idx="0">
                  <c:v>在来線
</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福井県までの交通手段!$D$5</c:f>
              <c:numCache>
                <c:formatCode>0.0%</c:formatCode>
                <c:ptCount val="1"/>
                <c:pt idx="0">
                  <c:v>7.9545454545454544E-2</c:v>
                </c:pt>
              </c:numCache>
            </c:numRef>
          </c:val>
          <c:extLst>
            <c:ext xmlns:c16="http://schemas.microsoft.com/office/drawing/2014/chart" uri="{C3380CC4-5D6E-409C-BE32-E72D297353CC}">
              <c16:uniqueId val="{00000003-4923-4672-9605-25CB7241F696}"/>
            </c:ext>
          </c:extLst>
        </c:ser>
        <c:ser>
          <c:idx val="4"/>
          <c:order val="4"/>
          <c:tx>
            <c:strRef>
              <c:f>福井県までの交通手段!$A$6</c:f>
              <c:strCache>
                <c:ptCount val="1"/>
                <c:pt idx="0">
                  <c:v>飛行機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福井県までの交通手段!$D$6</c:f>
              <c:numCache>
                <c:formatCode>0.0%</c:formatCode>
                <c:ptCount val="1"/>
                <c:pt idx="0">
                  <c:v>1.1363636363636364E-2</c:v>
                </c:pt>
              </c:numCache>
            </c:numRef>
          </c:val>
          <c:extLst>
            <c:ext xmlns:c16="http://schemas.microsoft.com/office/drawing/2014/chart" uri="{C3380CC4-5D6E-409C-BE32-E72D297353CC}">
              <c16:uniqueId val="{00000004-4923-4672-9605-25CB7241F696}"/>
            </c:ext>
          </c:extLst>
        </c:ser>
        <c:ser>
          <c:idx val="5"/>
          <c:order val="5"/>
          <c:tx>
            <c:strRef>
              <c:f>福井県までの交通手段!$A$7</c:f>
              <c:strCache>
                <c:ptCount val="1"/>
                <c:pt idx="0">
                  <c:v>旅行会社ツアーバス
</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福井県までの交通手段!$D$7</c:f>
              <c:numCache>
                <c:formatCode>0.0%</c:formatCode>
                <c:ptCount val="1"/>
                <c:pt idx="0">
                  <c:v>1.1363636363636364E-2</c:v>
                </c:pt>
              </c:numCache>
            </c:numRef>
          </c:val>
          <c:extLst>
            <c:ext xmlns:c16="http://schemas.microsoft.com/office/drawing/2014/chart" uri="{C3380CC4-5D6E-409C-BE32-E72D297353CC}">
              <c16:uniqueId val="{00000005-4923-4672-9605-25CB7241F696}"/>
            </c:ext>
          </c:extLst>
        </c:ser>
        <c:ser>
          <c:idx val="6"/>
          <c:order val="6"/>
          <c:tx>
            <c:strRef>
              <c:f>福井県までの交通手段!$A$8</c:f>
              <c:strCache>
                <c:ptCount val="1"/>
                <c:pt idx="0">
                  <c:v>県外から訪れていない（福井県在住）
</c:v>
                </c:pt>
              </c:strCache>
            </c:strRef>
          </c:tx>
          <c:spPr>
            <a:solidFill>
              <a:schemeClr val="accent2">
                <a:shade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福井県までの交通手段!$D$8</c:f>
              <c:numCache>
                <c:formatCode>0.0%</c:formatCode>
                <c:ptCount val="1"/>
                <c:pt idx="0">
                  <c:v>0.13068181818181818</c:v>
                </c:pt>
              </c:numCache>
            </c:numRef>
          </c:val>
          <c:extLst>
            <c:ext xmlns:c16="http://schemas.microsoft.com/office/drawing/2014/chart" uri="{C3380CC4-5D6E-409C-BE32-E72D297353CC}">
              <c16:uniqueId val="{00000006-4923-4672-9605-25CB7241F696}"/>
            </c:ext>
          </c:extLst>
        </c:ser>
        <c:ser>
          <c:idx val="7"/>
          <c:order val="7"/>
          <c:tx>
            <c:strRef>
              <c:f>福井県までの交通手段!$A$9</c:f>
              <c:strCache>
                <c:ptCount val="1"/>
                <c:pt idx="0">
                  <c:v>その他
</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福井県までの交通手段!$D$9</c:f>
              <c:numCache>
                <c:formatCode>0.0%</c:formatCode>
                <c:ptCount val="1"/>
                <c:pt idx="0">
                  <c:v>1.7045454545454544E-2</c:v>
                </c:pt>
              </c:numCache>
            </c:numRef>
          </c:val>
          <c:extLst>
            <c:ext xmlns:c16="http://schemas.microsoft.com/office/drawing/2014/chart" uri="{C3380CC4-5D6E-409C-BE32-E72D297353CC}">
              <c16:uniqueId val="{00000007-4923-4672-9605-25CB7241F696}"/>
            </c:ext>
          </c:extLst>
        </c:ser>
        <c:ser>
          <c:idx val="8"/>
          <c:order val="8"/>
          <c:tx>
            <c:strRef>
              <c:f>福井県までの交通手段!$A$10</c:f>
              <c:strCache>
                <c:ptCount val="1"/>
                <c:pt idx="0">
                  <c:v>複数手段併用
</c:v>
                </c:pt>
              </c:strCache>
            </c:strRef>
          </c:tx>
          <c:spPr>
            <a:solidFill>
              <a:schemeClr val="accent2">
                <a:shade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福井県までの交通手段!$D$1</c:f>
              <c:strCache>
                <c:ptCount val="1"/>
                <c:pt idx="0">
                  <c:v>福井市</c:v>
                </c:pt>
              </c:strCache>
            </c:strRef>
          </c:cat>
          <c:val>
            <c:numRef>
              <c:f>福井県までの交通手段!$D$10</c:f>
              <c:numCache>
                <c:formatCode>0.0%</c:formatCode>
                <c:ptCount val="1"/>
                <c:pt idx="0">
                  <c:v>9.0909090909090912E-2</c:v>
                </c:pt>
              </c:numCache>
            </c:numRef>
          </c:val>
          <c:extLst>
            <c:ext xmlns:c16="http://schemas.microsoft.com/office/drawing/2014/chart" uri="{C3380CC4-5D6E-409C-BE32-E72D297353CC}">
              <c16:uniqueId val="{00000008-4923-4672-9605-25CB7241F696}"/>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1"/>
          <c:h val="0.136762862395663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福井県までの交通手段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福井県までの交通手段!$A$2</c:f>
              <c:strCache>
                <c:ptCount val="1"/>
                <c:pt idx="0">
                  <c:v>自家用車
</c:v>
                </c:pt>
              </c:strCache>
            </c:strRef>
          </c:tx>
          <c:spPr>
            <a:solidFill>
              <a:schemeClr val="accent2">
                <a:tint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福井県までの交通手段!$E$2</c:f>
              <c:numCache>
                <c:formatCode>0.0%</c:formatCode>
                <c:ptCount val="1"/>
                <c:pt idx="0">
                  <c:v>0.38333333333333336</c:v>
                </c:pt>
              </c:numCache>
            </c:numRef>
          </c:val>
          <c:extLst>
            <c:ext xmlns:c16="http://schemas.microsoft.com/office/drawing/2014/chart" uri="{C3380CC4-5D6E-409C-BE32-E72D297353CC}">
              <c16:uniqueId val="{00000000-4923-4672-9605-25CB7241F696}"/>
            </c:ext>
          </c:extLst>
        </c:ser>
        <c:ser>
          <c:idx val="1"/>
          <c:order val="1"/>
          <c:tx>
            <c:strRef>
              <c:f>福井県までの交通手段!$A$3</c:f>
              <c:strCache>
                <c:ptCount val="1"/>
                <c:pt idx="0">
                  <c:v>レンタカー
</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福井県までの交通手段!$E$3</c:f>
              <c:numCache>
                <c:formatCode>0.0%</c:formatCode>
                <c:ptCount val="1"/>
                <c:pt idx="0">
                  <c:v>0</c:v>
                </c:pt>
              </c:numCache>
            </c:numRef>
          </c:val>
          <c:extLst>
            <c:ext xmlns:c16="http://schemas.microsoft.com/office/drawing/2014/chart" uri="{C3380CC4-5D6E-409C-BE32-E72D297353CC}">
              <c16:uniqueId val="{00000001-4923-4672-9605-25CB7241F696}"/>
            </c:ext>
          </c:extLst>
        </c:ser>
        <c:ser>
          <c:idx val="2"/>
          <c:order val="2"/>
          <c:tx>
            <c:strRef>
              <c:f>福井県までの交通手段!$A$4</c:f>
              <c:strCache>
                <c:ptCount val="1"/>
                <c:pt idx="0">
                  <c:v>新幹線
</c:v>
                </c:pt>
              </c:strCache>
            </c:strRef>
          </c:tx>
          <c:spPr>
            <a:solidFill>
              <a:schemeClr val="accent2">
                <a:tint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福井県までの交通手段!$E$4</c:f>
              <c:numCache>
                <c:formatCode>0.0%</c:formatCode>
                <c:ptCount val="1"/>
                <c:pt idx="0">
                  <c:v>0.26666666666666666</c:v>
                </c:pt>
              </c:numCache>
            </c:numRef>
          </c:val>
          <c:extLst>
            <c:ext xmlns:c16="http://schemas.microsoft.com/office/drawing/2014/chart" uri="{C3380CC4-5D6E-409C-BE32-E72D297353CC}">
              <c16:uniqueId val="{00000002-4923-4672-9605-25CB7241F696}"/>
            </c:ext>
          </c:extLst>
        </c:ser>
        <c:ser>
          <c:idx val="3"/>
          <c:order val="3"/>
          <c:tx>
            <c:strRef>
              <c:f>福井県までの交通手段!$A$5</c:f>
              <c:strCache>
                <c:ptCount val="1"/>
                <c:pt idx="0">
                  <c:v>在来線
</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福井県までの交通手段!$E$5</c:f>
              <c:numCache>
                <c:formatCode>0.0%</c:formatCode>
                <c:ptCount val="1"/>
                <c:pt idx="0">
                  <c:v>0.13333333333333333</c:v>
                </c:pt>
              </c:numCache>
            </c:numRef>
          </c:val>
          <c:extLst>
            <c:ext xmlns:c16="http://schemas.microsoft.com/office/drawing/2014/chart" uri="{C3380CC4-5D6E-409C-BE32-E72D297353CC}">
              <c16:uniqueId val="{00000003-4923-4672-9605-25CB7241F696}"/>
            </c:ext>
          </c:extLst>
        </c:ser>
        <c:ser>
          <c:idx val="4"/>
          <c:order val="4"/>
          <c:tx>
            <c:strRef>
              <c:f>福井県までの交通手段!$A$6</c:f>
              <c:strCache>
                <c:ptCount val="1"/>
                <c:pt idx="0">
                  <c:v>飛行機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福井県までの交通手段!$E$6</c:f>
              <c:numCache>
                <c:formatCode>0.0%</c:formatCode>
                <c:ptCount val="1"/>
                <c:pt idx="0">
                  <c:v>0</c:v>
                </c:pt>
              </c:numCache>
            </c:numRef>
          </c:val>
          <c:extLst>
            <c:ext xmlns:c16="http://schemas.microsoft.com/office/drawing/2014/chart" uri="{C3380CC4-5D6E-409C-BE32-E72D297353CC}">
              <c16:uniqueId val="{00000004-4923-4672-9605-25CB7241F696}"/>
            </c:ext>
          </c:extLst>
        </c:ser>
        <c:ser>
          <c:idx val="5"/>
          <c:order val="5"/>
          <c:tx>
            <c:strRef>
              <c:f>福井県までの交通手段!$A$7</c:f>
              <c:strCache>
                <c:ptCount val="1"/>
                <c:pt idx="0">
                  <c:v>旅行会社ツアーバス
</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福井県までの交通手段!$E$7</c:f>
              <c:numCache>
                <c:formatCode>0.0%</c:formatCode>
                <c:ptCount val="1"/>
                <c:pt idx="0">
                  <c:v>0</c:v>
                </c:pt>
              </c:numCache>
            </c:numRef>
          </c:val>
          <c:extLst>
            <c:ext xmlns:c16="http://schemas.microsoft.com/office/drawing/2014/chart" uri="{C3380CC4-5D6E-409C-BE32-E72D297353CC}">
              <c16:uniqueId val="{00000005-4923-4672-9605-25CB7241F696}"/>
            </c:ext>
          </c:extLst>
        </c:ser>
        <c:ser>
          <c:idx val="6"/>
          <c:order val="6"/>
          <c:tx>
            <c:strRef>
              <c:f>福井県までの交通手段!$A$8</c:f>
              <c:strCache>
                <c:ptCount val="1"/>
                <c:pt idx="0">
                  <c:v>県外から訪れていない（福井県在住）
</c:v>
                </c:pt>
              </c:strCache>
            </c:strRef>
          </c:tx>
          <c:spPr>
            <a:solidFill>
              <a:schemeClr val="accent2">
                <a:shade val="72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福井県までの交通手段!$E$8</c:f>
              <c:numCache>
                <c:formatCode>0.0%</c:formatCode>
                <c:ptCount val="1"/>
                <c:pt idx="0">
                  <c:v>0.1</c:v>
                </c:pt>
              </c:numCache>
            </c:numRef>
          </c:val>
          <c:extLst>
            <c:ext xmlns:c16="http://schemas.microsoft.com/office/drawing/2014/chart" uri="{C3380CC4-5D6E-409C-BE32-E72D297353CC}">
              <c16:uniqueId val="{00000006-4923-4672-9605-25CB7241F696}"/>
            </c:ext>
          </c:extLst>
        </c:ser>
        <c:ser>
          <c:idx val="7"/>
          <c:order val="7"/>
          <c:tx>
            <c:strRef>
              <c:f>福井県までの交通手段!$A$9</c:f>
              <c:strCache>
                <c:ptCount val="1"/>
                <c:pt idx="0">
                  <c:v>その他
</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福井県までの交通手段!$E$9</c:f>
              <c:numCache>
                <c:formatCode>0.0%</c:formatCode>
                <c:ptCount val="1"/>
                <c:pt idx="0">
                  <c:v>1.6666666666666666E-2</c:v>
                </c:pt>
              </c:numCache>
            </c:numRef>
          </c:val>
          <c:extLst>
            <c:ext xmlns:c16="http://schemas.microsoft.com/office/drawing/2014/chart" uri="{C3380CC4-5D6E-409C-BE32-E72D297353CC}">
              <c16:uniqueId val="{00000007-4923-4672-9605-25CB7241F696}"/>
            </c:ext>
          </c:extLst>
        </c:ser>
        <c:ser>
          <c:idx val="8"/>
          <c:order val="8"/>
          <c:tx>
            <c:strRef>
              <c:f>福井県までの交通手段!$A$10</c:f>
              <c:strCache>
                <c:ptCount val="1"/>
                <c:pt idx="0">
                  <c:v>複数手段併用
</c:v>
                </c:pt>
              </c:strCache>
            </c:strRef>
          </c:tx>
          <c:spPr>
            <a:solidFill>
              <a:schemeClr val="accent2">
                <a:shade val="4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福井県までの交通手段!$E$1</c:f>
              <c:strCache>
                <c:ptCount val="1"/>
                <c:pt idx="0">
                  <c:v>福井駅前 エリア</c:v>
                </c:pt>
              </c:strCache>
            </c:strRef>
          </c:cat>
          <c:val>
            <c:numRef>
              <c:f>福井県までの交通手段!$E$10</c:f>
              <c:numCache>
                <c:formatCode>0.0%</c:formatCode>
                <c:ptCount val="1"/>
                <c:pt idx="0">
                  <c:v>0.1</c:v>
                </c:pt>
              </c:numCache>
            </c:numRef>
          </c:val>
          <c:extLst>
            <c:ext xmlns:c16="http://schemas.microsoft.com/office/drawing/2014/chart" uri="{C3380CC4-5D6E-409C-BE32-E72D297353CC}">
              <c16:uniqueId val="{00000008-4923-4672-9605-25CB7241F696}"/>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1"/>
          <c:h val="0.136762862395663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福井県までの交通手段!$C$1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B9C-404D-AB80-F0927FF715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B9C-404D-AB80-F0927FF715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B9C-404D-AB80-F0927FF715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B9C-404D-AB80-F0927FF715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B9C-404D-AB80-F0927FF71527}"/>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B9C-404D-AB80-F0927FF715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B9C-404D-AB80-F0927FF715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B9C-404D-AB80-F0927FF715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B9C-404D-AB80-F0927FF715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B9C-404D-AB80-F0927FF715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B9C-404D-AB80-F0927FF71527}"/>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3B9C-404D-AB80-F0927FF715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福井県までの交通手段!$A$2:$A$10</c:f>
              <c:strCache>
                <c:ptCount val="9"/>
                <c:pt idx="0">
                  <c:v>自家用車
</c:v>
                </c:pt>
                <c:pt idx="1">
                  <c:v>レンタカー
</c:v>
                </c:pt>
                <c:pt idx="2">
                  <c:v>新幹線
</c:v>
                </c:pt>
                <c:pt idx="3">
                  <c:v>在来線
</c:v>
                </c:pt>
                <c:pt idx="4">
                  <c:v>飛行機
</c:v>
                </c:pt>
                <c:pt idx="5">
                  <c:v>旅行会社ツアーバス
</c:v>
                </c:pt>
                <c:pt idx="6">
                  <c:v>県外から訪れていない（福井県在住）
</c:v>
                </c:pt>
                <c:pt idx="7">
                  <c:v>その他
</c:v>
                </c:pt>
                <c:pt idx="8">
                  <c:v>複数手段併用
</c:v>
                </c:pt>
              </c:strCache>
            </c:strRef>
          </c:cat>
          <c:val>
            <c:numRef>
              <c:f>福井県までの交通手段!$C$2:$C$10</c:f>
              <c:numCache>
                <c:formatCode>0.0%</c:formatCode>
                <c:ptCount val="9"/>
                <c:pt idx="0">
                  <c:v>0.5</c:v>
                </c:pt>
                <c:pt idx="1">
                  <c:v>1.3422818791946308E-2</c:v>
                </c:pt>
                <c:pt idx="2">
                  <c:v>0.18791946308724833</c:v>
                </c:pt>
                <c:pt idx="3">
                  <c:v>5.7046979865771813E-2</c:v>
                </c:pt>
                <c:pt idx="4">
                  <c:v>1.3422818791946308E-2</c:v>
                </c:pt>
                <c:pt idx="5">
                  <c:v>2.3489932885906041E-2</c:v>
                </c:pt>
                <c:pt idx="6">
                  <c:v>9.3959731543624164E-2</c:v>
                </c:pt>
                <c:pt idx="7">
                  <c:v>1.3422818791946308E-2</c:v>
                </c:pt>
                <c:pt idx="8">
                  <c:v>9.7315436241610737E-2</c:v>
                </c:pt>
              </c:numCache>
            </c:numRef>
          </c:val>
          <c:extLst>
            <c:ext xmlns:c16="http://schemas.microsoft.com/office/drawing/2014/chart" uri="{C3380CC4-5D6E-409C-BE32-E72D297353CC}">
              <c16:uniqueId val="{00000018-3B9C-404D-AB80-F0927FF7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69820599568204256"/>
          <c:w val="0.9991864981497649"/>
          <c:h val="0.296225558028471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福井県までの交通手段!$D$1</c:f>
              <c:strCache>
                <c:ptCount val="1"/>
                <c:pt idx="0">
                  <c:v>福井市</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B9C-404D-AB80-F0927FF715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B9C-404D-AB80-F0927FF715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B9C-404D-AB80-F0927FF715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B9C-404D-AB80-F0927FF715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B9C-404D-AB80-F0927FF71527}"/>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B9C-404D-AB80-F0927FF715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B9C-404D-AB80-F0927FF715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B9C-404D-AB80-F0927FF715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B9C-404D-AB80-F0927FF715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B9C-404D-AB80-F0927FF715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B9C-404D-AB80-F0927FF71527}"/>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3B9C-404D-AB80-F0927FF715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福井県までの交通手段!$A$2:$A$10</c:f>
              <c:strCache>
                <c:ptCount val="9"/>
                <c:pt idx="0">
                  <c:v>自家用車
</c:v>
                </c:pt>
                <c:pt idx="1">
                  <c:v>レンタカー
</c:v>
                </c:pt>
                <c:pt idx="2">
                  <c:v>新幹線
</c:v>
                </c:pt>
                <c:pt idx="3">
                  <c:v>在来線
</c:v>
                </c:pt>
                <c:pt idx="4">
                  <c:v>飛行機
</c:v>
                </c:pt>
                <c:pt idx="5">
                  <c:v>旅行会社ツアーバス
</c:v>
                </c:pt>
                <c:pt idx="6">
                  <c:v>県外から訪れていない（福井県在住）
</c:v>
                </c:pt>
                <c:pt idx="7">
                  <c:v>その他
</c:v>
                </c:pt>
                <c:pt idx="8">
                  <c:v>複数手段併用
</c:v>
                </c:pt>
              </c:strCache>
            </c:strRef>
          </c:cat>
          <c:val>
            <c:numRef>
              <c:f>福井県までの交通手段!$D$2:$D$10</c:f>
              <c:numCache>
                <c:formatCode>0.0%</c:formatCode>
                <c:ptCount val="9"/>
                <c:pt idx="0">
                  <c:v>0.47159090909090912</c:v>
                </c:pt>
                <c:pt idx="1">
                  <c:v>5.681818181818182E-3</c:v>
                </c:pt>
                <c:pt idx="2">
                  <c:v>0.18181818181818182</c:v>
                </c:pt>
                <c:pt idx="3">
                  <c:v>7.9545454545454544E-2</c:v>
                </c:pt>
                <c:pt idx="4">
                  <c:v>1.1363636363636364E-2</c:v>
                </c:pt>
                <c:pt idx="5">
                  <c:v>1.1363636363636364E-2</c:v>
                </c:pt>
                <c:pt idx="6">
                  <c:v>0.13068181818181818</c:v>
                </c:pt>
                <c:pt idx="7">
                  <c:v>1.7045454545454544E-2</c:v>
                </c:pt>
                <c:pt idx="8">
                  <c:v>9.0909090909090912E-2</c:v>
                </c:pt>
              </c:numCache>
            </c:numRef>
          </c:val>
          <c:extLst>
            <c:ext xmlns:c16="http://schemas.microsoft.com/office/drawing/2014/chart" uri="{C3380CC4-5D6E-409C-BE32-E72D297353CC}">
              <c16:uniqueId val="{00000018-3B9C-404D-AB80-F0927FF7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69820599568204256"/>
          <c:w val="0.9991864981497649"/>
          <c:h val="0.296225558028471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福井県までの交通手段!$E$1</c:f>
              <c:strCache>
                <c:ptCount val="1"/>
                <c:pt idx="0">
                  <c:v>福井駅前 エリア</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B9C-404D-AB80-F0927FF715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B9C-404D-AB80-F0927FF715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B9C-404D-AB80-F0927FF715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B9C-404D-AB80-F0927FF715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B9C-404D-AB80-F0927FF71527}"/>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B9C-404D-AB80-F0927FF715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B9C-404D-AB80-F0927FF715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B9C-404D-AB80-F0927FF715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B9C-404D-AB80-F0927FF715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B9C-404D-AB80-F0927FF715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B9C-404D-AB80-F0927FF71527}"/>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3B9C-404D-AB80-F0927FF715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福井県までの交通手段!$A$2:$A$10</c:f>
              <c:strCache>
                <c:ptCount val="9"/>
                <c:pt idx="0">
                  <c:v>自家用車
</c:v>
                </c:pt>
                <c:pt idx="1">
                  <c:v>レンタカー
</c:v>
                </c:pt>
                <c:pt idx="2">
                  <c:v>新幹線
</c:v>
                </c:pt>
                <c:pt idx="3">
                  <c:v>在来線
</c:v>
                </c:pt>
                <c:pt idx="4">
                  <c:v>飛行機
</c:v>
                </c:pt>
                <c:pt idx="5">
                  <c:v>旅行会社ツアーバス
</c:v>
                </c:pt>
                <c:pt idx="6">
                  <c:v>県外から訪れていない（福井県在住）
</c:v>
                </c:pt>
                <c:pt idx="7">
                  <c:v>その他
</c:v>
                </c:pt>
                <c:pt idx="8">
                  <c:v>複数手段併用
</c:v>
                </c:pt>
              </c:strCache>
            </c:strRef>
          </c:cat>
          <c:val>
            <c:numRef>
              <c:f>福井県までの交通手段!$E$2:$E$10</c:f>
              <c:numCache>
                <c:formatCode>0.0%</c:formatCode>
                <c:ptCount val="9"/>
                <c:pt idx="0">
                  <c:v>0.38333333333333336</c:v>
                </c:pt>
                <c:pt idx="1">
                  <c:v>0</c:v>
                </c:pt>
                <c:pt idx="2">
                  <c:v>0.26666666666666666</c:v>
                </c:pt>
                <c:pt idx="3">
                  <c:v>0.13333333333333333</c:v>
                </c:pt>
                <c:pt idx="4">
                  <c:v>0</c:v>
                </c:pt>
                <c:pt idx="5">
                  <c:v>0</c:v>
                </c:pt>
                <c:pt idx="6">
                  <c:v>0.1</c:v>
                </c:pt>
                <c:pt idx="7">
                  <c:v>1.6666666666666666E-2</c:v>
                </c:pt>
                <c:pt idx="8">
                  <c:v>0.1</c:v>
                </c:pt>
              </c:numCache>
            </c:numRef>
          </c:val>
          <c:extLst>
            <c:ext xmlns:c16="http://schemas.microsoft.com/office/drawing/2014/chart" uri="{C3380CC4-5D6E-409C-BE32-E72D297353CC}">
              <c16:uniqueId val="{00000018-3B9C-404D-AB80-F0927FF7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69820599568204256"/>
          <c:w val="0.9991864981497649"/>
          <c:h val="0.296225558028471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福井県までの交通手段!$B$1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3B9C-404D-AB80-F0927FF71527}"/>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3B9C-404D-AB80-F0927FF71527}"/>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3B9C-404D-AB80-F0927FF71527}"/>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3B9C-404D-AB80-F0927FF71527}"/>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3B9C-404D-AB80-F0927FF71527}"/>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3B9C-404D-AB80-F0927FF71527}"/>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3B9C-404D-AB80-F0927FF71527}"/>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3B9C-404D-AB80-F0927FF71527}"/>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3B9C-404D-AB80-F0927FF71527}"/>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3B9C-404D-AB80-F0927FF71527}"/>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3B9C-404D-AB80-F0927FF71527}"/>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3B9C-404D-AB80-F0927FF7152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福井県までの交通手段!$A$2:$A$10</c:f>
              <c:strCache>
                <c:ptCount val="9"/>
                <c:pt idx="0">
                  <c:v>自家用車
</c:v>
                </c:pt>
                <c:pt idx="1">
                  <c:v>レンタカー
</c:v>
                </c:pt>
                <c:pt idx="2">
                  <c:v>新幹線
</c:v>
                </c:pt>
                <c:pt idx="3">
                  <c:v>在来線
</c:v>
                </c:pt>
                <c:pt idx="4">
                  <c:v>飛行機
</c:v>
                </c:pt>
                <c:pt idx="5">
                  <c:v>旅行会社ツアーバス
</c:v>
                </c:pt>
                <c:pt idx="6">
                  <c:v>県外から訪れていない（福井県在住）
</c:v>
                </c:pt>
                <c:pt idx="7">
                  <c:v>その他
</c:v>
                </c:pt>
                <c:pt idx="8">
                  <c:v>複数手段併用
</c:v>
                </c:pt>
              </c:strCache>
            </c:strRef>
          </c:cat>
          <c:val>
            <c:numRef>
              <c:f>福井県までの交通手段!$B$2:$B$10</c:f>
              <c:numCache>
                <c:formatCode>0.0%</c:formatCode>
                <c:ptCount val="9"/>
                <c:pt idx="0">
                  <c:v>0.63788659793814428</c:v>
                </c:pt>
                <c:pt idx="1">
                  <c:v>1.2886597938144329E-2</c:v>
                </c:pt>
                <c:pt idx="2">
                  <c:v>7.9252577319587625E-2</c:v>
                </c:pt>
                <c:pt idx="3">
                  <c:v>3.6726804123711342E-2</c:v>
                </c:pt>
                <c:pt idx="4">
                  <c:v>8.3762886597938142E-3</c:v>
                </c:pt>
                <c:pt idx="5">
                  <c:v>1.7396907216494846E-2</c:v>
                </c:pt>
                <c:pt idx="6">
                  <c:v>0.12435567010309279</c:v>
                </c:pt>
                <c:pt idx="7">
                  <c:v>1.6108247422680411E-2</c:v>
                </c:pt>
                <c:pt idx="8">
                  <c:v>6.7010309278350513E-2</c:v>
                </c:pt>
              </c:numCache>
            </c:numRef>
          </c:val>
          <c:extLst>
            <c:ext xmlns:c16="http://schemas.microsoft.com/office/drawing/2014/chart" uri="{C3380CC4-5D6E-409C-BE32-E72D297353CC}">
              <c16:uniqueId val="{00000018-3B9C-404D-AB80-F0927FF7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69820599568204256"/>
          <c:w val="0.9991864981497649"/>
          <c:h val="0.296225558028471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福井県内での交通手段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426687919732812"/>
          <c:y val="6.8460737489781001E-2"/>
          <c:w val="0.75177040932640682"/>
          <c:h val="0.83967695021728839"/>
        </c:manualLayout>
      </c:layout>
      <c:barChart>
        <c:barDir val="bar"/>
        <c:grouping val="clustered"/>
        <c:varyColors val="0"/>
        <c:ser>
          <c:idx val="0"/>
          <c:order val="0"/>
          <c:tx>
            <c:strRef>
              <c:f>福井県内での交通手段!$A$2</c:f>
              <c:strCache>
                <c:ptCount val="1"/>
                <c:pt idx="0">
                  <c:v>自家用車
</c:v>
                </c:pt>
              </c:strCache>
            </c:strRef>
          </c:tx>
          <c:spPr>
            <a:solidFill>
              <a:schemeClr val="accent2">
                <a:tint val="4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福井県内での交通手段!$B$2:$E$2</c:f>
              <c:numCache>
                <c:formatCode>0.0%</c:formatCode>
                <c:ptCount val="4"/>
                <c:pt idx="0">
                  <c:v>0.75966494845360821</c:v>
                </c:pt>
                <c:pt idx="1">
                  <c:v>0.58389261744966447</c:v>
                </c:pt>
                <c:pt idx="2">
                  <c:v>0.55113636363636365</c:v>
                </c:pt>
                <c:pt idx="3">
                  <c:v>0.31666666666666665</c:v>
                </c:pt>
              </c:numCache>
            </c:numRef>
          </c:val>
          <c:extLst>
            <c:ext xmlns:c16="http://schemas.microsoft.com/office/drawing/2014/chart" uri="{C3380CC4-5D6E-409C-BE32-E72D297353CC}">
              <c16:uniqueId val="{00000000-DB8E-4FEA-B0B0-88AA859FDC6A}"/>
            </c:ext>
          </c:extLst>
        </c:ser>
        <c:ser>
          <c:idx val="1"/>
          <c:order val="1"/>
          <c:tx>
            <c:strRef>
              <c:f>福井県内での交通手段!$A$3</c:f>
              <c:strCache>
                <c:ptCount val="1"/>
                <c:pt idx="0">
                  <c:v>レンタカー
</c:v>
                </c:pt>
              </c:strCache>
            </c:strRef>
          </c:tx>
          <c:spPr>
            <a:solidFill>
              <a:schemeClr val="accent2">
                <a:tint val="5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福井県内での交通手段!$B$3:$E$3</c:f>
              <c:numCache>
                <c:formatCode>0.0%</c:formatCode>
                <c:ptCount val="4"/>
                <c:pt idx="0">
                  <c:v>6.1211340206185565E-2</c:v>
                </c:pt>
                <c:pt idx="1">
                  <c:v>7.3825503355704702E-2</c:v>
                </c:pt>
                <c:pt idx="2">
                  <c:v>4.5454545454545456E-2</c:v>
                </c:pt>
                <c:pt idx="3">
                  <c:v>0.05</c:v>
                </c:pt>
              </c:numCache>
            </c:numRef>
          </c:val>
          <c:extLst>
            <c:ext xmlns:c16="http://schemas.microsoft.com/office/drawing/2014/chart" uri="{C3380CC4-5D6E-409C-BE32-E72D297353CC}">
              <c16:uniqueId val="{00000001-DB8E-4FEA-B0B0-88AA859FDC6A}"/>
            </c:ext>
          </c:extLst>
        </c:ser>
        <c:ser>
          <c:idx val="2"/>
          <c:order val="2"/>
          <c:tx>
            <c:strRef>
              <c:f>福井県内での交通手段!$A$4</c:f>
              <c:strCache>
                <c:ptCount val="1"/>
                <c:pt idx="0">
                  <c:v>タクシー
</c:v>
                </c:pt>
              </c:strCache>
            </c:strRef>
          </c:tx>
          <c:spPr>
            <a:solidFill>
              <a:schemeClr val="accent2">
                <a:tint val="69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福井県内での交通手段!$B$4:$E$4</c:f>
              <c:numCache>
                <c:formatCode>0.0%</c:formatCode>
                <c:ptCount val="4"/>
                <c:pt idx="0">
                  <c:v>5.7989690721649487E-3</c:v>
                </c:pt>
                <c:pt idx="1">
                  <c:v>3.3557046979865771E-3</c:v>
                </c:pt>
                <c:pt idx="2">
                  <c:v>0</c:v>
                </c:pt>
                <c:pt idx="3">
                  <c:v>0</c:v>
                </c:pt>
              </c:numCache>
            </c:numRef>
          </c:val>
          <c:extLst>
            <c:ext xmlns:c16="http://schemas.microsoft.com/office/drawing/2014/chart" uri="{C3380CC4-5D6E-409C-BE32-E72D297353CC}">
              <c16:uniqueId val="{00000002-DB8E-4FEA-B0B0-88AA859FDC6A}"/>
            </c:ext>
          </c:extLst>
        </c:ser>
        <c:ser>
          <c:idx val="3"/>
          <c:order val="3"/>
          <c:tx>
            <c:strRef>
              <c:f>福井県内での交通手段!$A$5</c:f>
              <c:strCache>
                <c:ptCount val="1"/>
                <c:pt idx="0">
                  <c:v>在来線
</c:v>
                </c:pt>
              </c:strCache>
            </c:strRef>
          </c:tx>
          <c:spPr>
            <a:solidFill>
              <a:schemeClr val="accent2">
                <a:tint val="81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福井県内での交通手段!$B$5:$E$5</c:f>
              <c:numCache>
                <c:formatCode>0.0%</c:formatCode>
                <c:ptCount val="4"/>
                <c:pt idx="0">
                  <c:v>3.0927835051546393E-2</c:v>
                </c:pt>
                <c:pt idx="1">
                  <c:v>7.0469798657718116E-2</c:v>
                </c:pt>
                <c:pt idx="2">
                  <c:v>0.11931818181818182</c:v>
                </c:pt>
                <c:pt idx="3">
                  <c:v>0.26666666666666666</c:v>
                </c:pt>
              </c:numCache>
            </c:numRef>
          </c:val>
          <c:extLst>
            <c:ext xmlns:c16="http://schemas.microsoft.com/office/drawing/2014/chart" uri="{C3380CC4-5D6E-409C-BE32-E72D297353CC}">
              <c16:uniqueId val="{00000003-DB8E-4FEA-B0B0-88AA859FDC6A}"/>
            </c:ext>
          </c:extLst>
        </c:ser>
        <c:ser>
          <c:idx val="4"/>
          <c:order val="4"/>
          <c:tx>
            <c:strRef>
              <c:f>福井県内での交通手段!$A$6</c:f>
              <c:strCache>
                <c:ptCount val="1"/>
                <c:pt idx="0">
                  <c:v>旅行会社ツアーバス
</c:v>
                </c:pt>
              </c:strCache>
            </c:strRef>
          </c:tx>
          <c:spPr>
            <a:solidFill>
              <a:schemeClr val="accent2">
                <a:tint val="94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福井県内での交通手段!$B$6:$E$6</c:f>
              <c:numCache>
                <c:formatCode>0.0%</c:formatCode>
                <c:ptCount val="4"/>
                <c:pt idx="0">
                  <c:v>3.0283505154639175E-2</c:v>
                </c:pt>
                <c:pt idx="1">
                  <c:v>3.3557046979865772E-2</c:v>
                </c:pt>
                <c:pt idx="2">
                  <c:v>1.7045454545454544E-2</c:v>
                </c:pt>
                <c:pt idx="3">
                  <c:v>0</c:v>
                </c:pt>
              </c:numCache>
            </c:numRef>
          </c:val>
          <c:extLst>
            <c:ext xmlns:c16="http://schemas.microsoft.com/office/drawing/2014/chart" uri="{C3380CC4-5D6E-409C-BE32-E72D297353CC}">
              <c16:uniqueId val="{00000004-DB8E-4FEA-B0B0-88AA859FDC6A}"/>
            </c:ext>
          </c:extLst>
        </c:ser>
        <c:ser>
          <c:idx val="5"/>
          <c:order val="5"/>
          <c:tx>
            <c:strRef>
              <c:f>福井県内での交通手段!$A$7</c:f>
              <c:strCache>
                <c:ptCount val="1"/>
                <c:pt idx="0">
                  <c:v>路線バス
</c:v>
                </c:pt>
              </c:strCache>
            </c:strRef>
          </c:tx>
          <c:spPr>
            <a:solidFill>
              <a:schemeClr val="accent2">
                <a:shade val="9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福井県内での交通手段!$B$7:$E$7</c:f>
              <c:numCache>
                <c:formatCode>0.0%</c:formatCode>
                <c:ptCount val="4"/>
                <c:pt idx="0">
                  <c:v>2.0618556701030927E-2</c:v>
                </c:pt>
                <c:pt idx="1">
                  <c:v>7.0469798657718116E-2</c:v>
                </c:pt>
                <c:pt idx="2">
                  <c:v>3.4090909090909088E-2</c:v>
                </c:pt>
                <c:pt idx="3">
                  <c:v>3.3333333333333333E-2</c:v>
                </c:pt>
              </c:numCache>
            </c:numRef>
          </c:val>
          <c:extLst>
            <c:ext xmlns:c16="http://schemas.microsoft.com/office/drawing/2014/chart" uri="{C3380CC4-5D6E-409C-BE32-E72D297353CC}">
              <c16:uniqueId val="{00000005-DB8E-4FEA-B0B0-88AA859FDC6A}"/>
            </c:ext>
          </c:extLst>
        </c:ser>
        <c:ser>
          <c:idx val="6"/>
          <c:order val="6"/>
          <c:tx>
            <c:strRef>
              <c:f>福井県内での交通手段!$A$8</c:f>
              <c:strCache>
                <c:ptCount val="1"/>
                <c:pt idx="0">
                  <c:v>徒歩
</c:v>
                </c:pt>
              </c:strCache>
            </c:strRef>
          </c:tx>
          <c:spPr>
            <a:solidFill>
              <a:schemeClr val="accent2">
                <a:shade val="8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福井県内での交通手段!$B$8:$E$8</c:f>
              <c:numCache>
                <c:formatCode>0.0%</c:formatCode>
                <c:ptCount val="4"/>
                <c:pt idx="0">
                  <c:v>1.9329896907216496E-2</c:v>
                </c:pt>
                <c:pt idx="1">
                  <c:v>6.3758389261744972E-2</c:v>
                </c:pt>
                <c:pt idx="2">
                  <c:v>0.10795454545454546</c:v>
                </c:pt>
                <c:pt idx="3">
                  <c:v>0.11666666666666667</c:v>
                </c:pt>
              </c:numCache>
            </c:numRef>
          </c:val>
          <c:extLst>
            <c:ext xmlns:c16="http://schemas.microsoft.com/office/drawing/2014/chart" uri="{C3380CC4-5D6E-409C-BE32-E72D297353CC}">
              <c16:uniqueId val="{00000006-DB8E-4FEA-B0B0-88AA859FDC6A}"/>
            </c:ext>
          </c:extLst>
        </c:ser>
        <c:ser>
          <c:idx val="7"/>
          <c:order val="7"/>
          <c:tx>
            <c:strRef>
              <c:f>福井県内での交通手段!$A$9</c:f>
              <c:strCache>
                <c:ptCount val="1"/>
                <c:pt idx="0">
                  <c:v>レンタサイクル
</c:v>
                </c:pt>
              </c:strCache>
            </c:strRef>
          </c:tx>
          <c:spPr>
            <a:solidFill>
              <a:schemeClr val="accent2">
                <a:shade val="6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福井県内での交通手段!$B$9:$E$9</c:f>
              <c:numCache>
                <c:formatCode>0.0%</c:formatCode>
                <c:ptCount val="4"/>
                <c:pt idx="0">
                  <c:v>6.4432989690721648E-4</c:v>
                </c:pt>
                <c:pt idx="1">
                  <c:v>0</c:v>
                </c:pt>
                <c:pt idx="2">
                  <c:v>0</c:v>
                </c:pt>
                <c:pt idx="3">
                  <c:v>0</c:v>
                </c:pt>
              </c:numCache>
            </c:numRef>
          </c:val>
          <c:extLst>
            <c:ext xmlns:c16="http://schemas.microsoft.com/office/drawing/2014/chart" uri="{C3380CC4-5D6E-409C-BE32-E72D297353CC}">
              <c16:uniqueId val="{00000007-DB8E-4FEA-B0B0-88AA859FDC6A}"/>
            </c:ext>
          </c:extLst>
        </c:ser>
        <c:ser>
          <c:idx val="8"/>
          <c:order val="8"/>
          <c:tx>
            <c:strRef>
              <c:f>福井県内での交通手段!$A$10</c:f>
              <c:strCache>
                <c:ptCount val="1"/>
                <c:pt idx="0">
                  <c:v>その他
</c:v>
                </c:pt>
              </c:strCache>
            </c:strRef>
          </c:tx>
          <c:spPr>
            <a:solidFill>
              <a:schemeClr val="accent2">
                <a:shade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福井県内での交通手段!$B$10:$E$10</c:f>
              <c:numCache>
                <c:formatCode>0.0%</c:formatCode>
                <c:ptCount val="4"/>
                <c:pt idx="0">
                  <c:v>1.997422680412371E-2</c:v>
                </c:pt>
                <c:pt idx="1">
                  <c:v>3.0201342281879196E-2</c:v>
                </c:pt>
                <c:pt idx="2">
                  <c:v>3.4090909090909088E-2</c:v>
                </c:pt>
                <c:pt idx="3">
                  <c:v>6.6666666666666666E-2</c:v>
                </c:pt>
              </c:numCache>
            </c:numRef>
          </c:val>
          <c:extLst>
            <c:ext xmlns:c16="http://schemas.microsoft.com/office/drawing/2014/chart" uri="{C3380CC4-5D6E-409C-BE32-E72D297353CC}">
              <c16:uniqueId val="{00000008-DB8E-4FEA-B0B0-88AA859FDC6A}"/>
            </c:ext>
          </c:extLst>
        </c:ser>
        <c:ser>
          <c:idx val="9"/>
          <c:order val="9"/>
          <c:tx>
            <c:strRef>
              <c:f>福井県内での交通手段!$A$11</c:f>
              <c:strCache>
                <c:ptCount val="1"/>
                <c:pt idx="0">
                  <c:v>複数手段併用
</c:v>
                </c:pt>
              </c:strCache>
            </c:strRef>
          </c:tx>
          <c:spPr>
            <a:solidFill>
              <a:schemeClr val="accent2">
                <a:shade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福井県内での交通手段!$B$1:$E$1</c:f>
              <c:strCache>
                <c:ptCount val="4"/>
                <c:pt idx="0">
                  <c:v>福井県</c:v>
                </c:pt>
                <c:pt idx="1">
                  <c:v>福井市・永平寺町</c:v>
                </c:pt>
                <c:pt idx="2">
                  <c:v>福井市</c:v>
                </c:pt>
                <c:pt idx="3">
                  <c:v>福井駅前 エリア</c:v>
                </c:pt>
              </c:strCache>
            </c:strRef>
          </c:cat>
          <c:val>
            <c:numRef>
              <c:f>福井県内での交通手段!$B$11:$E$11</c:f>
              <c:numCache>
                <c:formatCode>0.0%</c:formatCode>
                <c:ptCount val="4"/>
                <c:pt idx="0">
                  <c:v>5.1546391752577317E-2</c:v>
                </c:pt>
                <c:pt idx="1">
                  <c:v>7.0469798657718116E-2</c:v>
                </c:pt>
                <c:pt idx="2">
                  <c:v>9.0909090909090912E-2</c:v>
                </c:pt>
                <c:pt idx="3">
                  <c:v>0.15</c:v>
                </c:pt>
              </c:numCache>
            </c:numRef>
          </c:val>
          <c:extLst>
            <c:ext xmlns:c16="http://schemas.microsoft.com/office/drawing/2014/chart" uri="{C3380CC4-5D6E-409C-BE32-E72D297353CC}">
              <c16:uniqueId val="{00000009-DB8E-4FEA-B0B0-88AA859FDC6A}"/>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91913979605008389"/>
          <c:w val="0.98627450839117992"/>
          <c:h val="7.08265565165010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NPS!$F$5</c:f>
          <c:strCache>
            <c:ptCount val="1"/>
            <c:pt idx="0">
              <c:v>福井駅前 エリア</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NPS!$F$5</c:f>
              <c:strCache>
                <c:ptCount val="1"/>
                <c:pt idx="0">
                  <c:v>福井駅前 エリア</c:v>
                </c:pt>
              </c:strCache>
            </c:strRef>
          </c:tx>
          <c:spPr>
            <a:ln w="28575" cap="rnd">
              <a:solidFill>
                <a:schemeClr val="accent2"/>
              </a:solidFill>
              <a:round/>
            </a:ln>
            <a:effectLst/>
          </c:spPr>
          <c:marker>
            <c:symbol val="diamond"/>
            <c:size val="8"/>
            <c:spPr>
              <a:solidFill>
                <a:schemeClr val="accent2"/>
              </a:solidFill>
              <a:ln w="9525">
                <a:solidFill>
                  <a:schemeClr val="accent2"/>
                </a:solidFill>
              </a:ln>
              <a:effectLst/>
            </c:spPr>
          </c:marker>
          <c:dLbls>
            <c:numFmt formatCode="0.0;[Red]\-0.0" sourceLinked="0"/>
            <c:spPr>
              <a:noFill/>
              <a:ln>
                <a:noFill/>
              </a:ln>
              <a:effectLst/>
            </c:spPr>
            <c:txPr>
              <a:bodyPr rot="0" spcFirstLastPara="1" vertOverflow="ellipsis" vert="horz" wrap="non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NPS!$G$1:$R$1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NPS!$G$5:$R$5</c:f>
              <c:numCache>
                <c:formatCode>0.0_ ;[Red]\-0.0\ </c:formatCode>
                <c:ptCount val="12"/>
                <c:pt idx="0">
                  <c:v>26.666666666666671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9-3919-4D0A-9528-F279CD268B71}"/>
            </c:ext>
          </c:extLst>
        </c:ser>
        <c:dLbls>
          <c:showLegendKey val="0"/>
          <c:showVal val="0"/>
          <c:showCatName val="0"/>
          <c:showSerName val="0"/>
          <c:showPercent val="0"/>
          <c:showBubbleSize val="0"/>
        </c:dLbls>
        <c:marker val="1"/>
        <c:smooth val="0"/>
        <c:axId val="2069025759"/>
        <c:axId val="2069027839"/>
      </c:lineChart>
      <c:catAx>
        <c:axId val="206902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7839"/>
        <c:crosses val="autoZero"/>
        <c:auto val="1"/>
        <c:lblAlgn val="ctr"/>
        <c:lblOffset val="100"/>
        <c:noMultiLvlLbl val="0"/>
      </c:catAx>
      <c:valAx>
        <c:axId val="2069027839"/>
        <c:scaling>
          <c:orientation val="minMax"/>
        </c:scaling>
        <c:delete val="0"/>
        <c:axPos val="l"/>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2069025759"/>
        <c:crosses val="autoZero"/>
        <c:crossBetween val="between"/>
      </c:valAx>
    </c:plotArea>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福井県内での交通手段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福井県内での交通手段!$A$2</c:f>
              <c:strCache>
                <c:ptCount val="1"/>
                <c:pt idx="0">
                  <c:v>自家用車
</c:v>
                </c:pt>
              </c:strCache>
            </c:strRef>
          </c:tx>
          <c:spPr>
            <a:solidFill>
              <a:schemeClr val="accent2">
                <a:tint val="4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福井県内での交通手段!$B$2</c:f>
              <c:numCache>
                <c:formatCode>0.0%</c:formatCode>
                <c:ptCount val="1"/>
                <c:pt idx="0">
                  <c:v>0.75966494845360821</c:v>
                </c:pt>
              </c:numCache>
            </c:numRef>
          </c:val>
          <c:extLst>
            <c:ext xmlns:c16="http://schemas.microsoft.com/office/drawing/2014/chart" uri="{C3380CC4-5D6E-409C-BE32-E72D297353CC}">
              <c16:uniqueId val="{00000000-203A-435D-A7EC-B6CC1DB38626}"/>
            </c:ext>
          </c:extLst>
        </c:ser>
        <c:ser>
          <c:idx val="1"/>
          <c:order val="1"/>
          <c:tx>
            <c:strRef>
              <c:f>福井県内での交通手段!$A$3</c:f>
              <c:strCache>
                <c:ptCount val="1"/>
                <c:pt idx="0">
                  <c:v>レンタカー
</c:v>
                </c:pt>
              </c:strCache>
            </c:strRef>
          </c:tx>
          <c:spPr>
            <a:solidFill>
              <a:schemeClr val="accent2">
                <a:tint val="5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福井県内での交通手段!$B$3</c:f>
              <c:numCache>
                <c:formatCode>0.0%</c:formatCode>
                <c:ptCount val="1"/>
                <c:pt idx="0">
                  <c:v>6.1211340206185565E-2</c:v>
                </c:pt>
              </c:numCache>
            </c:numRef>
          </c:val>
          <c:extLst>
            <c:ext xmlns:c16="http://schemas.microsoft.com/office/drawing/2014/chart" uri="{C3380CC4-5D6E-409C-BE32-E72D297353CC}">
              <c16:uniqueId val="{00000001-203A-435D-A7EC-B6CC1DB38626}"/>
            </c:ext>
          </c:extLst>
        </c:ser>
        <c:ser>
          <c:idx val="2"/>
          <c:order val="2"/>
          <c:tx>
            <c:strRef>
              <c:f>福井県内での交通手段!$A$4</c:f>
              <c:strCache>
                <c:ptCount val="1"/>
                <c:pt idx="0">
                  <c:v>タクシー
</c:v>
                </c:pt>
              </c:strCache>
            </c:strRef>
          </c:tx>
          <c:spPr>
            <a:solidFill>
              <a:schemeClr val="accent2">
                <a:tint val="6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福井県内での交通手段!$B$4</c:f>
              <c:numCache>
                <c:formatCode>0.0%</c:formatCode>
                <c:ptCount val="1"/>
                <c:pt idx="0">
                  <c:v>5.7989690721649487E-3</c:v>
                </c:pt>
              </c:numCache>
            </c:numRef>
          </c:val>
          <c:extLst>
            <c:ext xmlns:c16="http://schemas.microsoft.com/office/drawing/2014/chart" uri="{C3380CC4-5D6E-409C-BE32-E72D297353CC}">
              <c16:uniqueId val="{00000002-203A-435D-A7EC-B6CC1DB38626}"/>
            </c:ext>
          </c:extLst>
        </c:ser>
        <c:ser>
          <c:idx val="3"/>
          <c:order val="3"/>
          <c:tx>
            <c:strRef>
              <c:f>福井県内での交通手段!$A$5</c:f>
              <c:strCache>
                <c:ptCount val="1"/>
                <c:pt idx="0">
                  <c:v>在来線
</c:v>
                </c:pt>
              </c:strCache>
            </c:strRef>
          </c:tx>
          <c:spPr>
            <a:solidFill>
              <a:schemeClr val="accent2">
                <a:tint val="8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福井県内での交通手段!$B$5</c:f>
              <c:numCache>
                <c:formatCode>0.0%</c:formatCode>
                <c:ptCount val="1"/>
                <c:pt idx="0">
                  <c:v>3.0927835051546393E-2</c:v>
                </c:pt>
              </c:numCache>
            </c:numRef>
          </c:val>
          <c:extLst>
            <c:ext xmlns:c16="http://schemas.microsoft.com/office/drawing/2014/chart" uri="{C3380CC4-5D6E-409C-BE32-E72D297353CC}">
              <c16:uniqueId val="{00000003-203A-435D-A7EC-B6CC1DB38626}"/>
            </c:ext>
          </c:extLst>
        </c:ser>
        <c:ser>
          <c:idx val="4"/>
          <c:order val="4"/>
          <c:tx>
            <c:strRef>
              <c:f>福井県内での交通手段!$A$6</c:f>
              <c:strCache>
                <c:ptCount val="1"/>
                <c:pt idx="0">
                  <c:v>旅行会社ツアーバス
</c:v>
                </c:pt>
              </c:strCache>
            </c:strRef>
          </c:tx>
          <c:spPr>
            <a:solidFill>
              <a:schemeClr val="accent2">
                <a:tint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福井県内での交通手段!$B$6</c:f>
              <c:numCache>
                <c:formatCode>0.0%</c:formatCode>
                <c:ptCount val="1"/>
                <c:pt idx="0">
                  <c:v>3.0283505154639175E-2</c:v>
                </c:pt>
              </c:numCache>
            </c:numRef>
          </c:val>
          <c:extLst>
            <c:ext xmlns:c16="http://schemas.microsoft.com/office/drawing/2014/chart" uri="{C3380CC4-5D6E-409C-BE32-E72D297353CC}">
              <c16:uniqueId val="{00000004-203A-435D-A7EC-B6CC1DB38626}"/>
            </c:ext>
          </c:extLst>
        </c:ser>
        <c:ser>
          <c:idx val="5"/>
          <c:order val="5"/>
          <c:tx>
            <c:strRef>
              <c:f>福井県内での交通手段!$A$7</c:f>
              <c:strCache>
                <c:ptCount val="1"/>
                <c:pt idx="0">
                  <c:v>路線バス
</c:v>
                </c:pt>
              </c:strCache>
            </c:strRef>
          </c:tx>
          <c:spPr>
            <a:solidFill>
              <a:schemeClr val="accent2">
                <a:shade val="9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福井県内での交通手段!$B$7</c:f>
              <c:numCache>
                <c:formatCode>0.0%</c:formatCode>
                <c:ptCount val="1"/>
                <c:pt idx="0">
                  <c:v>2.0618556701030927E-2</c:v>
                </c:pt>
              </c:numCache>
            </c:numRef>
          </c:val>
          <c:extLst>
            <c:ext xmlns:c16="http://schemas.microsoft.com/office/drawing/2014/chart" uri="{C3380CC4-5D6E-409C-BE32-E72D297353CC}">
              <c16:uniqueId val="{00000005-203A-435D-A7EC-B6CC1DB38626}"/>
            </c:ext>
          </c:extLst>
        </c:ser>
        <c:ser>
          <c:idx val="6"/>
          <c:order val="6"/>
          <c:tx>
            <c:strRef>
              <c:f>福井県内での交通手段!$A$8</c:f>
              <c:strCache>
                <c:ptCount val="1"/>
                <c:pt idx="0">
                  <c:v>徒歩
</c:v>
                </c:pt>
              </c:strCache>
            </c:strRef>
          </c:tx>
          <c:spPr>
            <a:solidFill>
              <a:schemeClr val="accent2">
                <a:shade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福井県内での交通手段!$B$8</c:f>
              <c:numCache>
                <c:formatCode>0.0%</c:formatCode>
                <c:ptCount val="1"/>
                <c:pt idx="0">
                  <c:v>1.9329896907216496E-2</c:v>
                </c:pt>
              </c:numCache>
            </c:numRef>
          </c:val>
          <c:extLst>
            <c:ext xmlns:c16="http://schemas.microsoft.com/office/drawing/2014/chart" uri="{C3380CC4-5D6E-409C-BE32-E72D297353CC}">
              <c16:uniqueId val="{00000006-203A-435D-A7EC-B6CC1DB38626}"/>
            </c:ext>
          </c:extLst>
        </c:ser>
        <c:ser>
          <c:idx val="7"/>
          <c:order val="7"/>
          <c:tx>
            <c:strRef>
              <c:f>福井県内での交通手段!$A$9</c:f>
              <c:strCache>
                <c:ptCount val="1"/>
                <c:pt idx="0">
                  <c:v>レンタサイクル
</c:v>
                </c:pt>
              </c:strCache>
            </c:strRef>
          </c:tx>
          <c:spPr>
            <a:solidFill>
              <a:schemeClr val="accent2">
                <a:shade val="6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福井県内での交通手段!$B$9</c:f>
              <c:numCache>
                <c:formatCode>0.0%</c:formatCode>
                <c:ptCount val="1"/>
                <c:pt idx="0">
                  <c:v>6.4432989690721648E-4</c:v>
                </c:pt>
              </c:numCache>
            </c:numRef>
          </c:val>
          <c:extLst>
            <c:ext xmlns:c16="http://schemas.microsoft.com/office/drawing/2014/chart" uri="{C3380CC4-5D6E-409C-BE32-E72D297353CC}">
              <c16:uniqueId val="{00000007-203A-435D-A7EC-B6CC1DB38626}"/>
            </c:ext>
          </c:extLst>
        </c:ser>
        <c:ser>
          <c:idx val="8"/>
          <c:order val="8"/>
          <c:tx>
            <c:strRef>
              <c:f>福井県内での交通手段!$A$10</c:f>
              <c:strCache>
                <c:ptCount val="1"/>
                <c:pt idx="0">
                  <c:v>その他
</c:v>
                </c:pt>
              </c:strCache>
            </c:strRef>
          </c:tx>
          <c:spPr>
            <a:solidFill>
              <a:schemeClr val="accent2">
                <a:shade val="5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福井県内での交通手段!$B$10</c:f>
              <c:numCache>
                <c:formatCode>0.0%</c:formatCode>
                <c:ptCount val="1"/>
                <c:pt idx="0">
                  <c:v>1.997422680412371E-2</c:v>
                </c:pt>
              </c:numCache>
            </c:numRef>
          </c:val>
          <c:extLst>
            <c:ext xmlns:c16="http://schemas.microsoft.com/office/drawing/2014/chart" uri="{C3380CC4-5D6E-409C-BE32-E72D297353CC}">
              <c16:uniqueId val="{00000008-203A-435D-A7EC-B6CC1DB38626}"/>
            </c:ext>
          </c:extLst>
        </c:ser>
        <c:ser>
          <c:idx val="9"/>
          <c:order val="9"/>
          <c:tx>
            <c:strRef>
              <c:f>福井県内での交通手段!$A$11</c:f>
              <c:strCache>
                <c:ptCount val="1"/>
                <c:pt idx="0">
                  <c:v>複数手段併用
</c:v>
                </c:pt>
              </c:strCache>
            </c:strRef>
          </c:tx>
          <c:spPr>
            <a:solidFill>
              <a:schemeClr val="accent2">
                <a:shade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福井県内での交通手段!$B$1</c:f>
              <c:strCache>
                <c:ptCount val="1"/>
                <c:pt idx="0">
                  <c:v>福井県</c:v>
                </c:pt>
              </c:strCache>
            </c:strRef>
          </c:cat>
          <c:val>
            <c:numRef>
              <c:f>福井県内での交通手段!$B$11</c:f>
              <c:numCache>
                <c:formatCode>0.0%</c:formatCode>
                <c:ptCount val="1"/>
                <c:pt idx="0">
                  <c:v>5.1546391752577317E-2</c:v>
                </c:pt>
              </c:numCache>
            </c:numRef>
          </c:val>
          <c:extLst>
            <c:ext xmlns:c16="http://schemas.microsoft.com/office/drawing/2014/chart" uri="{C3380CC4-5D6E-409C-BE32-E72D297353CC}">
              <c16:uniqueId val="{00000009-203A-435D-A7EC-B6CC1DB38626}"/>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0.9"/>
          <c:h val="0.139869742223926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福井県内での交通手段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福井県内での交通手段!$A$2</c:f>
              <c:strCache>
                <c:ptCount val="1"/>
                <c:pt idx="0">
                  <c:v>自家用車
</c:v>
                </c:pt>
              </c:strCache>
            </c:strRef>
          </c:tx>
          <c:spPr>
            <a:solidFill>
              <a:schemeClr val="accent2">
                <a:tint val="4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福井県内での交通手段!$C$2</c:f>
              <c:numCache>
                <c:formatCode>0.0%</c:formatCode>
                <c:ptCount val="1"/>
                <c:pt idx="0">
                  <c:v>0.58389261744966447</c:v>
                </c:pt>
              </c:numCache>
            </c:numRef>
          </c:val>
          <c:extLst>
            <c:ext xmlns:c16="http://schemas.microsoft.com/office/drawing/2014/chart" uri="{C3380CC4-5D6E-409C-BE32-E72D297353CC}">
              <c16:uniqueId val="{00000000-0DFD-43B4-A5CA-8102D95D87C3}"/>
            </c:ext>
          </c:extLst>
        </c:ser>
        <c:ser>
          <c:idx val="1"/>
          <c:order val="1"/>
          <c:tx>
            <c:strRef>
              <c:f>福井県内での交通手段!$A$3</c:f>
              <c:strCache>
                <c:ptCount val="1"/>
                <c:pt idx="0">
                  <c:v>レンタカー
</c:v>
                </c:pt>
              </c:strCache>
            </c:strRef>
          </c:tx>
          <c:spPr>
            <a:solidFill>
              <a:schemeClr val="accent2">
                <a:tint val="5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福井県内での交通手段!$C$3</c:f>
              <c:numCache>
                <c:formatCode>0.0%</c:formatCode>
                <c:ptCount val="1"/>
                <c:pt idx="0">
                  <c:v>7.3825503355704702E-2</c:v>
                </c:pt>
              </c:numCache>
            </c:numRef>
          </c:val>
          <c:extLst>
            <c:ext xmlns:c16="http://schemas.microsoft.com/office/drawing/2014/chart" uri="{C3380CC4-5D6E-409C-BE32-E72D297353CC}">
              <c16:uniqueId val="{00000001-0DFD-43B4-A5CA-8102D95D87C3}"/>
            </c:ext>
          </c:extLst>
        </c:ser>
        <c:ser>
          <c:idx val="2"/>
          <c:order val="2"/>
          <c:tx>
            <c:strRef>
              <c:f>福井県内での交通手段!$A$4</c:f>
              <c:strCache>
                <c:ptCount val="1"/>
                <c:pt idx="0">
                  <c:v>タクシー
</c:v>
                </c:pt>
              </c:strCache>
            </c:strRef>
          </c:tx>
          <c:spPr>
            <a:solidFill>
              <a:schemeClr val="accent2">
                <a:tint val="6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福井県内での交通手段!$C$4</c:f>
              <c:numCache>
                <c:formatCode>0.0%</c:formatCode>
                <c:ptCount val="1"/>
                <c:pt idx="0">
                  <c:v>3.3557046979865771E-3</c:v>
                </c:pt>
              </c:numCache>
            </c:numRef>
          </c:val>
          <c:extLst>
            <c:ext xmlns:c16="http://schemas.microsoft.com/office/drawing/2014/chart" uri="{C3380CC4-5D6E-409C-BE32-E72D297353CC}">
              <c16:uniqueId val="{00000002-0DFD-43B4-A5CA-8102D95D87C3}"/>
            </c:ext>
          </c:extLst>
        </c:ser>
        <c:ser>
          <c:idx val="3"/>
          <c:order val="3"/>
          <c:tx>
            <c:strRef>
              <c:f>福井県内での交通手段!$A$5</c:f>
              <c:strCache>
                <c:ptCount val="1"/>
                <c:pt idx="0">
                  <c:v>在来線
</c:v>
                </c:pt>
              </c:strCache>
            </c:strRef>
          </c:tx>
          <c:spPr>
            <a:solidFill>
              <a:schemeClr val="accent2">
                <a:tint val="8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福井県内での交通手段!$C$5</c:f>
              <c:numCache>
                <c:formatCode>0.0%</c:formatCode>
                <c:ptCount val="1"/>
                <c:pt idx="0">
                  <c:v>7.0469798657718116E-2</c:v>
                </c:pt>
              </c:numCache>
            </c:numRef>
          </c:val>
          <c:extLst>
            <c:ext xmlns:c16="http://schemas.microsoft.com/office/drawing/2014/chart" uri="{C3380CC4-5D6E-409C-BE32-E72D297353CC}">
              <c16:uniqueId val="{00000003-0DFD-43B4-A5CA-8102D95D87C3}"/>
            </c:ext>
          </c:extLst>
        </c:ser>
        <c:ser>
          <c:idx val="4"/>
          <c:order val="4"/>
          <c:tx>
            <c:strRef>
              <c:f>福井県内での交通手段!$A$6</c:f>
              <c:strCache>
                <c:ptCount val="1"/>
                <c:pt idx="0">
                  <c:v>旅行会社ツアーバス
</c:v>
                </c:pt>
              </c:strCache>
            </c:strRef>
          </c:tx>
          <c:spPr>
            <a:solidFill>
              <a:schemeClr val="accent2">
                <a:tint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福井県内での交通手段!$C$6</c:f>
              <c:numCache>
                <c:formatCode>0.0%</c:formatCode>
                <c:ptCount val="1"/>
                <c:pt idx="0">
                  <c:v>3.3557046979865772E-2</c:v>
                </c:pt>
              </c:numCache>
            </c:numRef>
          </c:val>
          <c:extLst>
            <c:ext xmlns:c16="http://schemas.microsoft.com/office/drawing/2014/chart" uri="{C3380CC4-5D6E-409C-BE32-E72D297353CC}">
              <c16:uniqueId val="{00000004-0DFD-43B4-A5CA-8102D95D87C3}"/>
            </c:ext>
          </c:extLst>
        </c:ser>
        <c:ser>
          <c:idx val="5"/>
          <c:order val="5"/>
          <c:tx>
            <c:strRef>
              <c:f>福井県内での交通手段!$A$7</c:f>
              <c:strCache>
                <c:ptCount val="1"/>
                <c:pt idx="0">
                  <c:v>路線バス
</c:v>
                </c:pt>
              </c:strCache>
            </c:strRef>
          </c:tx>
          <c:spPr>
            <a:solidFill>
              <a:schemeClr val="accent2">
                <a:shade val="9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福井県内での交通手段!$C$7</c:f>
              <c:numCache>
                <c:formatCode>0.0%</c:formatCode>
                <c:ptCount val="1"/>
                <c:pt idx="0">
                  <c:v>7.0469798657718116E-2</c:v>
                </c:pt>
              </c:numCache>
            </c:numRef>
          </c:val>
          <c:extLst>
            <c:ext xmlns:c16="http://schemas.microsoft.com/office/drawing/2014/chart" uri="{C3380CC4-5D6E-409C-BE32-E72D297353CC}">
              <c16:uniqueId val="{00000005-0DFD-43B4-A5CA-8102D95D87C3}"/>
            </c:ext>
          </c:extLst>
        </c:ser>
        <c:ser>
          <c:idx val="6"/>
          <c:order val="6"/>
          <c:tx>
            <c:strRef>
              <c:f>福井県内での交通手段!$A$8</c:f>
              <c:strCache>
                <c:ptCount val="1"/>
                <c:pt idx="0">
                  <c:v>徒歩
</c:v>
                </c:pt>
              </c:strCache>
            </c:strRef>
          </c:tx>
          <c:spPr>
            <a:solidFill>
              <a:schemeClr val="accent2">
                <a:shade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福井県内での交通手段!$C$8</c:f>
              <c:numCache>
                <c:formatCode>0.0%</c:formatCode>
                <c:ptCount val="1"/>
                <c:pt idx="0">
                  <c:v>6.3758389261744972E-2</c:v>
                </c:pt>
              </c:numCache>
            </c:numRef>
          </c:val>
          <c:extLst>
            <c:ext xmlns:c16="http://schemas.microsoft.com/office/drawing/2014/chart" uri="{C3380CC4-5D6E-409C-BE32-E72D297353CC}">
              <c16:uniqueId val="{00000006-0DFD-43B4-A5CA-8102D95D87C3}"/>
            </c:ext>
          </c:extLst>
        </c:ser>
        <c:ser>
          <c:idx val="7"/>
          <c:order val="7"/>
          <c:tx>
            <c:strRef>
              <c:f>福井県内での交通手段!$A$9</c:f>
              <c:strCache>
                <c:ptCount val="1"/>
                <c:pt idx="0">
                  <c:v>レンタサイクル
</c:v>
                </c:pt>
              </c:strCache>
            </c:strRef>
          </c:tx>
          <c:spPr>
            <a:solidFill>
              <a:schemeClr val="accent2">
                <a:shade val="6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福井県内での交通手段!$C$9</c:f>
              <c:numCache>
                <c:formatCode>0.0%</c:formatCode>
                <c:ptCount val="1"/>
                <c:pt idx="0">
                  <c:v>0</c:v>
                </c:pt>
              </c:numCache>
            </c:numRef>
          </c:val>
          <c:extLst>
            <c:ext xmlns:c16="http://schemas.microsoft.com/office/drawing/2014/chart" uri="{C3380CC4-5D6E-409C-BE32-E72D297353CC}">
              <c16:uniqueId val="{00000007-0DFD-43B4-A5CA-8102D95D87C3}"/>
            </c:ext>
          </c:extLst>
        </c:ser>
        <c:ser>
          <c:idx val="8"/>
          <c:order val="8"/>
          <c:tx>
            <c:strRef>
              <c:f>福井県内での交通手段!$A$10</c:f>
              <c:strCache>
                <c:ptCount val="1"/>
                <c:pt idx="0">
                  <c:v>その他
</c:v>
                </c:pt>
              </c:strCache>
            </c:strRef>
          </c:tx>
          <c:spPr>
            <a:solidFill>
              <a:schemeClr val="accent2">
                <a:shade val="5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福井県内での交通手段!$C$10</c:f>
              <c:numCache>
                <c:formatCode>0.0%</c:formatCode>
                <c:ptCount val="1"/>
                <c:pt idx="0">
                  <c:v>3.0201342281879196E-2</c:v>
                </c:pt>
              </c:numCache>
            </c:numRef>
          </c:val>
          <c:extLst>
            <c:ext xmlns:c16="http://schemas.microsoft.com/office/drawing/2014/chart" uri="{C3380CC4-5D6E-409C-BE32-E72D297353CC}">
              <c16:uniqueId val="{00000008-0DFD-43B4-A5CA-8102D95D87C3}"/>
            </c:ext>
          </c:extLst>
        </c:ser>
        <c:ser>
          <c:idx val="9"/>
          <c:order val="9"/>
          <c:tx>
            <c:strRef>
              <c:f>福井県内での交通手段!$A$11</c:f>
              <c:strCache>
                <c:ptCount val="1"/>
                <c:pt idx="0">
                  <c:v>複数手段併用
</c:v>
                </c:pt>
              </c:strCache>
            </c:strRef>
          </c:tx>
          <c:spPr>
            <a:solidFill>
              <a:schemeClr val="accent2">
                <a:shade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福井県内での交通手段!$C$1</c:f>
              <c:strCache>
                <c:ptCount val="1"/>
                <c:pt idx="0">
                  <c:v>福井市・永平寺町</c:v>
                </c:pt>
              </c:strCache>
            </c:strRef>
          </c:cat>
          <c:val>
            <c:numRef>
              <c:f>福井県内での交通手段!$C$11</c:f>
              <c:numCache>
                <c:formatCode>0.0%</c:formatCode>
                <c:ptCount val="1"/>
                <c:pt idx="0">
                  <c:v>7.0469798657718116E-2</c:v>
                </c:pt>
              </c:numCache>
            </c:numRef>
          </c:val>
          <c:extLst>
            <c:ext xmlns:c16="http://schemas.microsoft.com/office/drawing/2014/chart" uri="{C3380CC4-5D6E-409C-BE32-E72D297353CC}">
              <c16:uniqueId val="{00000009-0DFD-43B4-A5CA-8102D95D87C3}"/>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0.9"/>
          <c:h val="0.139869742223926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福井県内での交通手段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福井県内での交通手段!$A$2</c:f>
              <c:strCache>
                <c:ptCount val="1"/>
                <c:pt idx="0">
                  <c:v>自家用車
</c:v>
                </c:pt>
              </c:strCache>
            </c:strRef>
          </c:tx>
          <c:spPr>
            <a:solidFill>
              <a:schemeClr val="accent2">
                <a:tint val="4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福井県内での交通手段!$D$2</c:f>
              <c:numCache>
                <c:formatCode>0.0%</c:formatCode>
                <c:ptCount val="1"/>
                <c:pt idx="0">
                  <c:v>0.55113636363636365</c:v>
                </c:pt>
              </c:numCache>
            </c:numRef>
          </c:val>
          <c:extLst>
            <c:ext xmlns:c16="http://schemas.microsoft.com/office/drawing/2014/chart" uri="{C3380CC4-5D6E-409C-BE32-E72D297353CC}">
              <c16:uniqueId val="{00000000-CEEC-41E9-885D-C99283F644CD}"/>
            </c:ext>
          </c:extLst>
        </c:ser>
        <c:ser>
          <c:idx val="1"/>
          <c:order val="1"/>
          <c:tx>
            <c:strRef>
              <c:f>福井県内での交通手段!$A$3</c:f>
              <c:strCache>
                <c:ptCount val="1"/>
                <c:pt idx="0">
                  <c:v>レンタカー
</c:v>
                </c:pt>
              </c:strCache>
            </c:strRef>
          </c:tx>
          <c:spPr>
            <a:solidFill>
              <a:schemeClr val="accent2">
                <a:tint val="5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福井県内での交通手段!$D$3</c:f>
              <c:numCache>
                <c:formatCode>0.0%</c:formatCode>
                <c:ptCount val="1"/>
                <c:pt idx="0">
                  <c:v>4.5454545454545456E-2</c:v>
                </c:pt>
              </c:numCache>
            </c:numRef>
          </c:val>
          <c:extLst>
            <c:ext xmlns:c16="http://schemas.microsoft.com/office/drawing/2014/chart" uri="{C3380CC4-5D6E-409C-BE32-E72D297353CC}">
              <c16:uniqueId val="{00000001-CEEC-41E9-885D-C99283F644CD}"/>
            </c:ext>
          </c:extLst>
        </c:ser>
        <c:ser>
          <c:idx val="2"/>
          <c:order val="2"/>
          <c:tx>
            <c:strRef>
              <c:f>福井県内での交通手段!$A$4</c:f>
              <c:strCache>
                <c:ptCount val="1"/>
                <c:pt idx="0">
                  <c:v>タクシー
</c:v>
                </c:pt>
              </c:strCache>
            </c:strRef>
          </c:tx>
          <c:spPr>
            <a:solidFill>
              <a:schemeClr val="accent2">
                <a:tint val="6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福井県内での交通手段!$D$4</c:f>
              <c:numCache>
                <c:formatCode>0.0%</c:formatCode>
                <c:ptCount val="1"/>
                <c:pt idx="0">
                  <c:v>0</c:v>
                </c:pt>
              </c:numCache>
            </c:numRef>
          </c:val>
          <c:extLst>
            <c:ext xmlns:c16="http://schemas.microsoft.com/office/drawing/2014/chart" uri="{C3380CC4-5D6E-409C-BE32-E72D297353CC}">
              <c16:uniqueId val="{00000002-CEEC-41E9-885D-C99283F644CD}"/>
            </c:ext>
          </c:extLst>
        </c:ser>
        <c:ser>
          <c:idx val="3"/>
          <c:order val="3"/>
          <c:tx>
            <c:strRef>
              <c:f>福井県内での交通手段!$A$5</c:f>
              <c:strCache>
                <c:ptCount val="1"/>
                <c:pt idx="0">
                  <c:v>在来線
</c:v>
                </c:pt>
              </c:strCache>
            </c:strRef>
          </c:tx>
          <c:spPr>
            <a:solidFill>
              <a:schemeClr val="accent2">
                <a:tint val="8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福井県内での交通手段!$D$5</c:f>
              <c:numCache>
                <c:formatCode>0.0%</c:formatCode>
                <c:ptCount val="1"/>
                <c:pt idx="0">
                  <c:v>0.11931818181818182</c:v>
                </c:pt>
              </c:numCache>
            </c:numRef>
          </c:val>
          <c:extLst>
            <c:ext xmlns:c16="http://schemas.microsoft.com/office/drawing/2014/chart" uri="{C3380CC4-5D6E-409C-BE32-E72D297353CC}">
              <c16:uniqueId val="{00000003-CEEC-41E9-885D-C99283F644CD}"/>
            </c:ext>
          </c:extLst>
        </c:ser>
        <c:ser>
          <c:idx val="4"/>
          <c:order val="4"/>
          <c:tx>
            <c:strRef>
              <c:f>福井県内での交通手段!$A$6</c:f>
              <c:strCache>
                <c:ptCount val="1"/>
                <c:pt idx="0">
                  <c:v>旅行会社ツアーバス
</c:v>
                </c:pt>
              </c:strCache>
            </c:strRef>
          </c:tx>
          <c:spPr>
            <a:solidFill>
              <a:schemeClr val="accent2">
                <a:tint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福井県内での交通手段!$D$6</c:f>
              <c:numCache>
                <c:formatCode>0.0%</c:formatCode>
                <c:ptCount val="1"/>
                <c:pt idx="0">
                  <c:v>1.7045454545454544E-2</c:v>
                </c:pt>
              </c:numCache>
            </c:numRef>
          </c:val>
          <c:extLst>
            <c:ext xmlns:c16="http://schemas.microsoft.com/office/drawing/2014/chart" uri="{C3380CC4-5D6E-409C-BE32-E72D297353CC}">
              <c16:uniqueId val="{00000004-CEEC-41E9-885D-C99283F644CD}"/>
            </c:ext>
          </c:extLst>
        </c:ser>
        <c:ser>
          <c:idx val="5"/>
          <c:order val="5"/>
          <c:tx>
            <c:strRef>
              <c:f>福井県内での交通手段!$A$7</c:f>
              <c:strCache>
                <c:ptCount val="1"/>
                <c:pt idx="0">
                  <c:v>路線バス
</c:v>
                </c:pt>
              </c:strCache>
            </c:strRef>
          </c:tx>
          <c:spPr>
            <a:solidFill>
              <a:schemeClr val="accent2">
                <a:shade val="9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福井県内での交通手段!$D$7</c:f>
              <c:numCache>
                <c:formatCode>0.0%</c:formatCode>
                <c:ptCount val="1"/>
                <c:pt idx="0">
                  <c:v>3.4090909090909088E-2</c:v>
                </c:pt>
              </c:numCache>
            </c:numRef>
          </c:val>
          <c:extLst>
            <c:ext xmlns:c16="http://schemas.microsoft.com/office/drawing/2014/chart" uri="{C3380CC4-5D6E-409C-BE32-E72D297353CC}">
              <c16:uniqueId val="{00000005-CEEC-41E9-885D-C99283F644CD}"/>
            </c:ext>
          </c:extLst>
        </c:ser>
        <c:ser>
          <c:idx val="6"/>
          <c:order val="6"/>
          <c:tx>
            <c:strRef>
              <c:f>福井県内での交通手段!$A$8</c:f>
              <c:strCache>
                <c:ptCount val="1"/>
                <c:pt idx="0">
                  <c:v>徒歩
</c:v>
                </c:pt>
              </c:strCache>
            </c:strRef>
          </c:tx>
          <c:spPr>
            <a:solidFill>
              <a:schemeClr val="accent2">
                <a:shade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福井県内での交通手段!$D$8</c:f>
              <c:numCache>
                <c:formatCode>0.0%</c:formatCode>
                <c:ptCount val="1"/>
                <c:pt idx="0">
                  <c:v>0.10795454545454546</c:v>
                </c:pt>
              </c:numCache>
            </c:numRef>
          </c:val>
          <c:extLst>
            <c:ext xmlns:c16="http://schemas.microsoft.com/office/drawing/2014/chart" uri="{C3380CC4-5D6E-409C-BE32-E72D297353CC}">
              <c16:uniqueId val="{00000006-CEEC-41E9-885D-C99283F644CD}"/>
            </c:ext>
          </c:extLst>
        </c:ser>
        <c:ser>
          <c:idx val="7"/>
          <c:order val="7"/>
          <c:tx>
            <c:strRef>
              <c:f>福井県内での交通手段!$A$9</c:f>
              <c:strCache>
                <c:ptCount val="1"/>
                <c:pt idx="0">
                  <c:v>レンタサイクル
</c:v>
                </c:pt>
              </c:strCache>
            </c:strRef>
          </c:tx>
          <c:spPr>
            <a:solidFill>
              <a:schemeClr val="accent2">
                <a:shade val="6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福井県内での交通手段!$D$9</c:f>
              <c:numCache>
                <c:formatCode>0.0%</c:formatCode>
                <c:ptCount val="1"/>
                <c:pt idx="0">
                  <c:v>0</c:v>
                </c:pt>
              </c:numCache>
            </c:numRef>
          </c:val>
          <c:extLst>
            <c:ext xmlns:c16="http://schemas.microsoft.com/office/drawing/2014/chart" uri="{C3380CC4-5D6E-409C-BE32-E72D297353CC}">
              <c16:uniqueId val="{00000007-CEEC-41E9-885D-C99283F644CD}"/>
            </c:ext>
          </c:extLst>
        </c:ser>
        <c:ser>
          <c:idx val="8"/>
          <c:order val="8"/>
          <c:tx>
            <c:strRef>
              <c:f>福井県内での交通手段!$A$10</c:f>
              <c:strCache>
                <c:ptCount val="1"/>
                <c:pt idx="0">
                  <c:v>その他
</c:v>
                </c:pt>
              </c:strCache>
            </c:strRef>
          </c:tx>
          <c:spPr>
            <a:solidFill>
              <a:schemeClr val="accent2">
                <a:shade val="5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福井県内での交通手段!$D$10</c:f>
              <c:numCache>
                <c:formatCode>0.0%</c:formatCode>
                <c:ptCount val="1"/>
                <c:pt idx="0">
                  <c:v>3.4090909090909088E-2</c:v>
                </c:pt>
              </c:numCache>
            </c:numRef>
          </c:val>
          <c:extLst>
            <c:ext xmlns:c16="http://schemas.microsoft.com/office/drawing/2014/chart" uri="{C3380CC4-5D6E-409C-BE32-E72D297353CC}">
              <c16:uniqueId val="{00000008-CEEC-41E9-885D-C99283F644CD}"/>
            </c:ext>
          </c:extLst>
        </c:ser>
        <c:ser>
          <c:idx val="9"/>
          <c:order val="9"/>
          <c:tx>
            <c:strRef>
              <c:f>福井県内での交通手段!$A$11</c:f>
              <c:strCache>
                <c:ptCount val="1"/>
                <c:pt idx="0">
                  <c:v>複数手段併用
</c:v>
                </c:pt>
              </c:strCache>
            </c:strRef>
          </c:tx>
          <c:spPr>
            <a:solidFill>
              <a:schemeClr val="accent2">
                <a:shade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福井県内での交通手段!$D$1</c:f>
              <c:strCache>
                <c:ptCount val="1"/>
                <c:pt idx="0">
                  <c:v>福井市</c:v>
                </c:pt>
              </c:strCache>
            </c:strRef>
          </c:cat>
          <c:val>
            <c:numRef>
              <c:f>福井県内での交通手段!$D$11</c:f>
              <c:numCache>
                <c:formatCode>0.0%</c:formatCode>
                <c:ptCount val="1"/>
                <c:pt idx="0">
                  <c:v>9.0909090909090912E-2</c:v>
                </c:pt>
              </c:numCache>
            </c:numRef>
          </c:val>
          <c:extLst>
            <c:ext xmlns:c16="http://schemas.microsoft.com/office/drawing/2014/chart" uri="{C3380CC4-5D6E-409C-BE32-E72D297353CC}">
              <c16:uniqueId val="{00000009-CEEC-41E9-885D-C99283F644CD}"/>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0.9"/>
          <c:h val="0.1398696946842242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福井県内での交通手段</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8323562481119798"/>
          <c:y val="0.15368507320030148"/>
          <c:w val="0.75280167028690304"/>
          <c:h val="0.68651587036773642"/>
        </c:manualLayout>
      </c:layout>
      <c:barChart>
        <c:barDir val="bar"/>
        <c:grouping val="clustered"/>
        <c:varyColors val="0"/>
        <c:ser>
          <c:idx val="0"/>
          <c:order val="0"/>
          <c:tx>
            <c:strRef>
              <c:f>福井県内での交通手段!$A$2</c:f>
              <c:strCache>
                <c:ptCount val="1"/>
                <c:pt idx="0">
                  <c:v>自家用車
</c:v>
                </c:pt>
              </c:strCache>
            </c:strRef>
          </c:tx>
          <c:spPr>
            <a:solidFill>
              <a:schemeClr val="accent2">
                <a:tint val="4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福井県内での交通手段!$E$2</c:f>
              <c:numCache>
                <c:formatCode>0.0%</c:formatCode>
                <c:ptCount val="1"/>
                <c:pt idx="0">
                  <c:v>0.31666666666666665</c:v>
                </c:pt>
              </c:numCache>
            </c:numRef>
          </c:val>
          <c:extLst>
            <c:ext xmlns:c16="http://schemas.microsoft.com/office/drawing/2014/chart" uri="{C3380CC4-5D6E-409C-BE32-E72D297353CC}">
              <c16:uniqueId val="{00000000-3A5B-4A6F-BC5D-DD2311E30A47}"/>
            </c:ext>
          </c:extLst>
        </c:ser>
        <c:ser>
          <c:idx val="1"/>
          <c:order val="1"/>
          <c:tx>
            <c:strRef>
              <c:f>福井県内での交通手段!$A$3</c:f>
              <c:strCache>
                <c:ptCount val="1"/>
                <c:pt idx="0">
                  <c:v>レンタカー
</c:v>
                </c:pt>
              </c:strCache>
            </c:strRef>
          </c:tx>
          <c:spPr>
            <a:solidFill>
              <a:schemeClr val="accent2">
                <a:tint val="5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福井県内での交通手段!$E$3</c:f>
              <c:numCache>
                <c:formatCode>0.0%</c:formatCode>
                <c:ptCount val="1"/>
                <c:pt idx="0">
                  <c:v>0.05</c:v>
                </c:pt>
              </c:numCache>
            </c:numRef>
          </c:val>
          <c:extLst>
            <c:ext xmlns:c16="http://schemas.microsoft.com/office/drawing/2014/chart" uri="{C3380CC4-5D6E-409C-BE32-E72D297353CC}">
              <c16:uniqueId val="{00000001-3A5B-4A6F-BC5D-DD2311E30A47}"/>
            </c:ext>
          </c:extLst>
        </c:ser>
        <c:ser>
          <c:idx val="2"/>
          <c:order val="2"/>
          <c:tx>
            <c:strRef>
              <c:f>福井県内での交通手段!$A$4</c:f>
              <c:strCache>
                <c:ptCount val="1"/>
                <c:pt idx="0">
                  <c:v>タクシー
</c:v>
                </c:pt>
              </c:strCache>
            </c:strRef>
          </c:tx>
          <c:spPr>
            <a:solidFill>
              <a:schemeClr val="accent2">
                <a:tint val="69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福井県内での交通手段!$E$4</c:f>
              <c:numCache>
                <c:formatCode>0.0%</c:formatCode>
                <c:ptCount val="1"/>
                <c:pt idx="0">
                  <c:v>0</c:v>
                </c:pt>
              </c:numCache>
            </c:numRef>
          </c:val>
          <c:extLst>
            <c:ext xmlns:c16="http://schemas.microsoft.com/office/drawing/2014/chart" uri="{C3380CC4-5D6E-409C-BE32-E72D297353CC}">
              <c16:uniqueId val="{00000002-3A5B-4A6F-BC5D-DD2311E30A47}"/>
            </c:ext>
          </c:extLst>
        </c:ser>
        <c:ser>
          <c:idx val="3"/>
          <c:order val="3"/>
          <c:tx>
            <c:strRef>
              <c:f>福井県内での交通手段!$A$5</c:f>
              <c:strCache>
                <c:ptCount val="1"/>
                <c:pt idx="0">
                  <c:v>在来線
</c:v>
                </c:pt>
              </c:strCache>
            </c:strRef>
          </c:tx>
          <c:spPr>
            <a:solidFill>
              <a:schemeClr val="accent2">
                <a:tint val="81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福井県内での交通手段!$E$5</c:f>
              <c:numCache>
                <c:formatCode>0.0%</c:formatCode>
                <c:ptCount val="1"/>
                <c:pt idx="0">
                  <c:v>0.26666666666666666</c:v>
                </c:pt>
              </c:numCache>
            </c:numRef>
          </c:val>
          <c:extLst>
            <c:ext xmlns:c16="http://schemas.microsoft.com/office/drawing/2014/chart" uri="{C3380CC4-5D6E-409C-BE32-E72D297353CC}">
              <c16:uniqueId val="{00000003-3A5B-4A6F-BC5D-DD2311E30A47}"/>
            </c:ext>
          </c:extLst>
        </c:ser>
        <c:ser>
          <c:idx val="4"/>
          <c:order val="4"/>
          <c:tx>
            <c:strRef>
              <c:f>福井県内での交通手段!$A$6</c:f>
              <c:strCache>
                <c:ptCount val="1"/>
                <c:pt idx="0">
                  <c:v>旅行会社ツアーバス
</c:v>
                </c:pt>
              </c:strCache>
            </c:strRef>
          </c:tx>
          <c:spPr>
            <a:solidFill>
              <a:schemeClr val="accent2">
                <a:tint val="94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福井県内での交通手段!$E$6</c:f>
              <c:numCache>
                <c:formatCode>0.0%</c:formatCode>
                <c:ptCount val="1"/>
                <c:pt idx="0">
                  <c:v>0</c:v>
                </c:pt>
              </c:numCache>
            </c:numRef>
          </c:val>
          <c:extLst>
            <c:ext xmlns:c16="http://schemas.microsoft.com/office/drawing/2014/chart" uri="{C3380CC4-5D6E-409C-BE32-E72D297353CC}">
              <c16:uniqueId val="{00000004-3A5B-4A6F-BC5D-DD2311E30A47}"/>
            </c:ext>
          </c:extLst>
        </c:ser>
        <c:ser>
          <c:idx val="5"/>
          <c:order val="5"/>
          <c:tx>
            <c:strRef>
              <c:f>福井県内での交通手段!$A$7</c:f>
              <c:strCache>
                <c:ptCount val="1"/>
                <c:pt idx="0">
                  <c:v>路線バス
</c:v>
                </c:pt>
              </c:strCache>
            </c:strRef>
          </c:tx>
          <c:spPr>
            <a:solidFill>
              <a:schemeClr val="accent2">
                <a:shade val="93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福井県内での交通手段!$E$7</c:f>
              <c:numCache>
                <c:formatCode>0.0%</c:formatCode>
                <c:ptCount val="1"/>
                <c:pt idx="0">
                  <c:v>3.3333333333333333E-2</c:v>
                </c:pt>
              </c:numCache>
            </c:numRef>
          </c:val>
          <c:extLst>
            <c:ext xmlns:c16="http://schemas.microsoft.com/office/drawing/2014/chart" uri="{C3380CC4-5D6E-409C-BE32-E72D297353CC}">
              <c16:uniqueId val="{00000005-3A5B-4A6F-BC5D-DD2311E30A47}"/>
            </c:ext>
          </c:extLst>
        </c:ser>
        <c:ser>
          <c:idx val="6"/>
          <c:order val="6"/>
          <c:tx>
            <c:strRef>
              <c:f>福井県内での交通手段!$A$8</c:f>
              <c:strCache>
                <c:ptCount val="1"/>
                <c:pt idx="0">
                  <c:v>徒歩
</c:v>
                </c:pt>
              </c:strCache>
            </c:strRef>
          </c:tx>
          <c:spPr>
            <a:solidFill>
              <a:schemeClr val="accent2">
                <a:shade val="8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福井県内での交通手段!$E$8</c:f>
              <c:numCache>
                <c:formatCode>0.0%</c:formatCode>
                <c:ptCount val="1"/>
                <c:pt idx="0">
                  <c:v>0.11666666666666667</c:v>
                </c:pt>
              </c:numCache>
            </c:numRef>
          </c:val>
          <c:extLst>
            <c:ext xmlns:c16="http://schemas.microsoft.com/office/drawing/2014/chart" uri="{C3380CC4-5D6E-409C-BE32-E72D297353CC}">
              <c16:uniqueId val="{00000006-3A5B-4A6F-BC5D-DD2311E30A47}"/>
            </c:ext>
          </c:extLst>
        </c:ser>
        <c:ser>
          <c:idx val="7"/>
          <c:order val="7"/>
          <c:tx>
            <c:strRef>
              <c:f>福井県内での交通手段!$A$9</c:f>
              <c:strCache>
                <c:ptCount val="1"/>
                <c:pt idx="0">
                  <c:v>レンタサイクル
</c:v>
                </c:pt>
              </c:strCache>
            </c:strRef>
          </c:tx>
          <c:spPr>
            <a:solidFill>
              <a:schemeClr val="accent2">
                <a:shade val="6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福井県内での交通手段!$E$9</c:f>
              <c:numCache>
                <c:formatCode>0.0%</c:formatCode>
                <c:ptCount val="1"/>
                <c:pt idx="0">
                  <c:v>0</c:v>
                </c:pt>
              </c:numCache>
            </c:numRef>
          </c:val>
          <c:extLst>
            <c:ext xmlns:c16="http://schemas.microsoft.com/office/drawing/2014/chart" uri="{C3380CC4-5D6E-409C-BE32-E72D297353CC}">
              <c16:uniqueId val="{00000007-3A5B-4A6F-BC5D-DD2311E30A47}"/>
            </c:ext>
          </c:extLst>
        </c:ser>
        <c:ser>
          <c:idx val="8"/>
          <c:order val="8"/>
          <c:tx>
            <c:strRef>
              <c:f>福井県内での交通手段!$A$10</c:f>
              <c:strCache>
                <c:ptCount val="1"/>
                <c:pt idx="0">
                  <c:v>その他
</c:v>
                </c:pt>
              </c:strCache>
            </c:strRef>
          </c:tx>
          <c:spPr>
            <a:solidFill>
              <a:schemeClr val="accent2">
                <a:shade val="5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福井県内での交通手段!$E$10</c:f>
              <c:numCache>
                <c:formatCode>0.0%</c:formatCode>
                <c:ptCount val="1"/>
                <c:pt idx="0">
                  <c:v>6.6666666666666666E-2</c:v>
                </c:pt>
              </c:numCache>
            </c:numRef>
          </c:val>
          <c:extLst>
            <c:ext xmlns:c16="http://schemas.microsoft.com/office/drawing/2014/chart" uri="{C3380CC4-5D6E-409C-BE32-E72D297353CC}">
              <c16:uniqueId val="{00000008-3A5B-4A6F-BC5D-DD2311E30A47}"/>
            </c:ext>
          </c:extLst>
        </c:ser>
        <c:ser>
          <c:idx val="9"/>
          <c:order val="9"/>
          <c:tx>
            <c:strRef>
              <c:f>福井県内での交通手段!$A$11</c:f>
              <c:strCache>
                <c:ptCount val="1"/>
                <c:pt idx="0">
                  <c:v>複数手段併用
</c:v>
                </c:pt>
              </c:strCache>
            </c:strRef>
          </c:tx>
          <c:spPr>
            <a:solidFill>
              <a:schemeClr val="accent2">
                <a:shade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福井県内での交通手段!$E$1</c:f>
              <c:strCache>
                <c:ptCount val="1"/>
                <c:pt idx="0">
                  <c:v>福井駅前 エリア</c:v>
                </c:pt>
              </c:strCache>
            </c:strRef>
          </c:cat>
          <c:val>
            <c:numRef>
              <c:f>福井県内での交通手段!$E$11</c:f>
              <c:numCache>
                <c:formatCode>0.0%</c:formatCode>
                <c:ptCount val="1"/>
                <c:pt idx="0">
                  <c:v>0.15</c:v>
                </c:pt>
              </c:numCache>
            </c:numRef>
          </c:val>
          <c:extLst>
            <c:ext xmlns:c16="http://schemas.microsoft.com/office/drawing/2014/chart" uri="{C3380CC4-5D6E-409C-BE32-E72D297353CC}">
              <c16:uniqueId val="{00000009-3A5B-4A6F-BC5D-DD2311E30A47}"/>
            </c:ext>
          </c:extLst>
        </c:ser>
        <c:dLbls>
          <c:showLegendKey val="0"/>
          <c:showVal val="1"/>
          <c:showCatName val="0"/>
          <c:showSerName val="0"/>
          <c:showPercent val="0"/>
          <c:showBubbleSize val="0"/>
        </c:dLbls>
        <c:gapWidth val="150"/>
        <c:overlap val="-25"/>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1"/>
        <c:axPos val="t"/>
        <c:numFmt formatCode="0.0%" sourceLinked="1"/>
        <c:majorTickMark val="none"/>
        <c:minorTickMark val="none"/>
        <c:tickLblPos val="high"/>
        <c:crossAx val="607880776"/>
        <c:crosses val="autoZero"/>
        <c:crossBetween val="between"/>
        <c:majorUnit val="0.25"/>
      </c:valAx>
      <c:spPr>
        <a:noFill/>
        <a:ln>
          <a:noFill/>
        </a:ln>
        <a:effectLst/>
      </c:spPr>
    </c:plotArea>
    <c:legend>
      <c:legendPos val="b"/>
      <c:layout>
        <c:manualLayout>
          <c:xMode val="edge"/>
          <c:yMode val="edge"/>
          <c:x val="0"/>
          <c:y val="0.83791314335241829"/>
          <c:w val="0.9"/>
          <c:h val="0.1398696946842242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福井県内での交通手段!$C$1</c:f>
              <c:strCache>
                <c:ptCount val="1"/>
                <c:pt idx="0">
                  <c:v>福井市・永平寺町</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BB23-4B9F-8720-7572C039F774}"/>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BB23-4B9F-8720-7572C039F774}"/>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BB23-4B9F-8720-7572C039F774}"/>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BB23-4B9F-8720-7572C039F774}"/>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BB23-4B9F-8720-7572C039F774}"/>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BB23-4B9F-8720-7572C039F774}"/>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BB23-4B9F-8720-7572C039F774}"/>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BB23-4B9F-8720-7572C039F774}"/>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BB23-4B9F-8720-7572C039F774}"/>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BB23-4B9F-8720-7572C039F774}"/>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BB23-4B9F-8720-7572C039F774}"/>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BB23-4B9F-8720-7572C039F774}"/>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福井県内での交通手段!$A$2:$A$11</c:f>
              <c:strCache>
                <c:ptCount val="10"/>
                <c:pt idx="0">
                  <c:v>自家用車
</c:v>
                </c:pt>
                <c:pt idx="1">
                  <c:v>レンタカー
</c:v>
                </c:pt>
                <c:pt idx="2">
                  <c:v>タクシー
</c:v>
                </c:pt>
                <c:pt idx="3">
                  <c:v>在来線
</c:v>
                </c:pt>
                <c:pt idx="4">
                  <c:v>旅行会社ツアーバス
</c:v>
                </c:pt>
                <c:pt idx="5">
                  <c:v>路線バス
</c:v>
                </c:pt>
                <c:pt idx="6">
                  <c:v>徒歩
</c:v>
                </c:pt>
                <c:pt idx="7">
                  <c:v>レンタサイクル
</c:v>
                </c:pt>
                <c:pt idx="8">
                  <c:v>その他
</c:v>
                </c:pt>
                <c:pt idx="9">
                  <c:v>複数手段併用
</c:v>
                </c:pt>
              </c:strCache>
            </c:strRef>
          </c:cat>
          <c:val>
            <c:numRef>
              <c:f>福井県内での交通手段!$C$2:$C$11</c:f>
              <c:numCache>
                <c:formatCode>0.0%</c:formatCode>
                <c:ptCount val="10"/>
                <c:pt idx="0">
                  <c:v>0.58389261744966447</c:v>
                </c:pt>
                <c:pt idx="1">
                  <c:v>7.3825503355704702E-2</c:v>
                </c:pt>
                <c:pt idx="2">
                  <c:v>3.3557046979865771E-3</c:v>
                </c:pt>
                <c:pt idx="3">
                  <c:v>7.0469798657718116E-2</c:v>
                </c:pt>
                <c:pt idx="4">
                  <c:v>3.3557046979865772E-2</c:v>
                </c:pt>
                <c:pt idx="5">
                  <c:v>7.0469798657718116E-2</c:v>
                </c:pt>
                <c:pt idx="6">
                  <c:v>6.3758389261744972E-2</c:v>
                </c:pt>
                <c:pt idx="7">
                  <c:v>0</c:v>
                </c:pt>
                <c:pt idx="8">
                  <c:v>3.0201342281879196E-2</c:v>
                </c:pt>
                <c:pt idx="9">
                  <c:v>7.0469798657718116E-2</c:v>
                </c:pt>
              </c:numCache>
            </c:numRef>
          </c:val>
          <c:extLst>
            <c:ext xmlns:c16="http://schemas.microsoft.com/office/drawing/2014/chart" uri="{C3380CC4-5D6E-409C-BE32-E72D297353CC}">
              <c16:uniqueId val="{00000018-BB23-4B9F-8720-7572C039F77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77616424373484039"/>
          <c:w val="0.9991864981497649"/>
          <c:h val="0.218267309975674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福井県内での交通手段!$D$1</c:f>
              <c:strCache>
                <c:ptCount val="1"/>
                <c:pt idx="0">
                  <c:v>福井市</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4FA-43FA-86FE-BA9B55F3F6D8}"/>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4FA-43FA-86FE-BA9B55F3F6D8}"/>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4FA-43FA-86FE-BA9B55F3F6D8}"/>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4FA-43FA-86FE-BA9B55F3F6D8}"/>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4FA-43FA-86FE-BA9B55F3F6D8}"/>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F4FA-43FA-86FE-BA9B55F3F6D8}"/>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4FA-43FA-86FE-BA9B55F3F6D8}"/>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4FA-43FA-86FE-BA9B55F3F6D8}"/>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4FA-43FA-86FE-BA9B55F3F6D8}"/>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4FA-43FA-86FE-BA9B55F3F6D8}"/>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4FA-43FA-86FE-BA9B55F3F6D8}"/>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F4FA-43FA-86FE-BA9B55F3F6D8}"/>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福井県内での交通手段!$A$2:$A$11</c:f>
              <c:strCache>
                <c:ptCount val="10"/>
                <c:pt idx="0">
                  <c:v>自家用車
</c:v>
                </c:pt>
                <c:pt idx="1">
                  <c:v>レンタカー
</c:v>
                </c:pt>
                <c:pt idx="2">
                  <c:v>タクシー
</c:v>
                </c:pt>
                <c:pt idx="3">
                  <c:v>在来線
</c:v>
                </c:pt>
                <c:pt idx="4">
                  <c:v>旅行会社ツアーバス
</c:v>
                </c:pt>
                <c:pt idx="5">
                  <c:v>路線バス
</c:v>
                </c:pt>
                <c:pt idx="6">
                  <c:v>徒歩
</c:v>
                </c:pt>
                <c:pt idx="7">
                  <c:v>レンタサイクル
</c:v>
                </c:pt>
                <c:pt idx="8">
                  <c:v>その他
</c:v>
                </c:pt>
                <c:pt idx="9">
                  <c:v>複数手段併用
</c:v>
                </c:pt>
              </c:strCache>
            </c:strRef>
          </c:cat>
          <c:val>
            <c:numRef>
              <c:f>福井県内での交通手段!$D$2:$D$11</c:f>
              <c:numCache>
                <c:formatCode>0.0%</c:formatCode>
                <c:ptCount val="10"/>
                <c:pt idx="0">
                  <c:v>0.55113636363636365</c:v>
                </c:pt>
                <c:pt idx="1">
                  <c:v>4.5454545454545456E-2</c:v>
                </c:pt>
                <c:pt idx="2">
                  <c:v>0</c:v>
                </c:pt>
                <c:pt idx="3">
                  <c:v>0.11931818181818182</c:v>
                </c:pt>
                <c:pt idx="4">
                  <c:v>1.7045454545454544E-2</c:v>
                </c:pt>
                <c:pt idx="5">
                  <c:v>3.4090909090909088E-2</c:v>
                </c:pt>
                <c:pt idx="6">
                  <c:v>0.10795454545454546</c:v>
                </c:pt>
                <c:pt idx="7">
                  <c:v>0</c:v>
                </c:pt>
                <c:pt idx="8">
                  <c:v>3.4090909090909088E-2</c:v>
                </c:pt>
                <c:pt idx="9">
                  <c:v>9.0909090909090912E-2</c:v>
                </c:pt>
              </c:numCache>
            </c:numRef>
          </c:val>
          <c:extLst>
            <c:ext xmlns:c16="http://schemas.microsoft.com/office/drawing/2014/chart" uri="{C3380CC4-5D6E-409C-BE32-E72D297353CC}">
              <c16:uniqueId val="{00000018-F4FA-43FA-86FE-BA9B55F3F6D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77616424373484039"/>
          <c:w val="0.9991864981497649"/>
          <c:h val="0.218267309975674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59548503675"/>
          <c:y val="0.18622725925458233"/>
          <c:w val="0.48341315336947621"/>
          <c:h val="0.53907690068171799"/>
        </c:manualLayout>
      </c:layout>
      <c:pieChart>
        <c:varyColors val="1"/>
        <c:ser>
          <c:idx val="0"/>
          <c:order val="0"/>
          <c:tx>
            <c:strRef>
              <c:f>福井県内での交通手段!$E$1</c:f>
              <c:strCache>
                <c:ptCount val="1"/>
                <c:pt idx="0">
                  <c:v>福井駅前 エリア</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FA9C-430A-81D7-D00D3E257383}"/>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FA9C-430A-81D7-D00D3E257383}"/>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FA9C-430A-81D7-D00D3E257383}"/>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FA9C-430A-81D7-D00D3E257383}"/>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FA9C-430A-81D7-D00D3E257383}"/>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FA9C-430A-81D7-D00D3E257383}"/>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FA9C-430A-81D7-D00D3E257383}"/>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FA9C-430A-81D7-D00D3E257383}"/>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FA9C-430A-81D7-D00D3E257383}"/>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FA9C-430A-81D7-D00D3E257383}"/>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FA9C-430A-81D7-D00D3E257383}"/>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FA9C-430A-81D7-D00D3E257383}"/>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福井県内での交通手段!$A$2:$A$11</c:f>
              <c:strCache>
                <c:ptCount val="10"/>
                <c:pt idx="0">
                  <c:v>自家用車
</c:v>
                </c:pt>
                <c:pt idx="1">
                  <c:v>レンタカー
</c:v>
                </c:pt>
                <c:pt idx="2">
                  <c:v>タクシー
</c:v>
                </c:pt>
                <c:pt idx="3">
                  <c:v>在来線
</c:v>
                </c:pt>
                <c:pt idx="4">
                  <c:v>旅行会社ツアーバス
</c:v>
                </c:pt>
                <c:pt idx="5">
                  <c:v>路線バス
</c:v>
                </c:pt>
                <c:pt idx="6">
                  <c:v>徒歩
</c:v>
                </c:pt>
                <c:pt idx="7">
                  <c:v>レンタサイクル
</c:v>
                </c:pt>
                <c:pt idx="8">
                  <c:v>その他
</c:v>
                </c:pt>
                <c:pt idx="9">
                  <c:v>複数手段併用
</c:v>
                </c:pt>
              </c:strCache>
            </c:strRef>
          </c:cat>
          <c:val>
            <c:numRef>
              <c:f>福井県内での交通手段!$E$2:$E$11</c:f>
              <c:numCache>
                <c:formatCode>0.0%</c:formatCode>
                <c:ptCount val="10"/>
                <c:pt idx="0">
                  <c:v>0.31666666666666665</c:v>
                </c:pt>
                <c:pt idx="1">
                  <c:v>0.05</c:v>
                </c:pt>
                <c:pt idx="2">
                  <c:v>0</c:v>
                </c:pt>
                <c:pt idx="3">
                  <c:v>0.26666666666666666</c:v>
                </c:pt>
                <c:pt idx="4">
                  <c:v>0</c:v>
                </c:pt>
                <c:pt idx="5">
                  <c:v>3.3333333333333333E-2</c:v>
                </c:pt>
                <c:pt idx="6">
                  <c:v>0.11666666666666667</c:v>
                </c:pt>
                <c:pt idx="7">
                  <c:v>0</c:v>
                </c:pt>
                <c:pt idx="8">
                  <c:v>6.6666666666666666E-2</c:v>
                </c:pt>
                <c:pt idx="9">
                  <c:v>0.15</c:v>
                </c:pt>
              </c:numCache>
            </c:numRef>
          </c:val>
          <c:extLst>
            <c:ext xmlns:c16="http://schemas.microsoft.com/office/drawing/2014/chart" uri="{C3380CC4-5D6E-409C-BE32-E72D297353CC}">
              <c16:uniqueId val="{00000018-FA9C-430A-81D7-D00D3E25738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77616424373484039"/>
          <c:w val="0.9991864981497649"/>
          <c:h val="0.218267309975674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24688660574511598"/>
          <c:y val="0.13703266704900408"/>
          <c:w val="0.48341315336947621"/>
          <c:h val="0.53907690068171799"/>
        </c:manualLayout>
      </c:layout>
      <c:pieChart>
        <c:varyColors val="1"/>
        <c:ser>
          <c:idx val="0"/>
          <c:order val="0"/>
          <c:tx>
            <c:strRef>
              <c:f>福井県内での交通手段!$B$1</c:f>
              <c:strCache>
                <c:ptCount val="1"/>
                <c:pt idx="0">
                  <c:v>福井県</c:v>
                </c:pt>
              </c:strCache>
            </c:strRef>
          </c:tx>
          <c:dPt>
            <c:idx val="0"/>
            <c:bubble3D val="0"/>
            <c:spPr>
              <a:solidFill>
                <a:schemeClr val="accent2">
                  <a:tint val="42000"/>
                </a:schemeClr>
              </a:solidFill>
              <a:ln>
                <a:noFill/>
              </a:ln>
              <a:effectLst/>
            </c:spPr>
            <c:extLst>
              <c:ext xmlns:c16="http://schemas.microsoft.com/office/drawing/2014/chart" uri="{C3380CC4-5D6E-409C-BE32-E72D297353CC}">
                <c16:uniqueId val="{00000001-BB23-4B9F-8720-7572C039F774}"/>
              </c:ext>
            </c:extLst>
          </c:dPt>
          <c:dPt>
            <c:idx val="1"/>
            <c:bubble3D val="0"/>
            <c:spPr>
              <a:solidFill>
                <a:schemeClr val="accent2">
                  <a:tint val="54000"/>
                </a:schemeClr>
              </a:solidFill>
              <a:ln>
                <a:noFill/>
              </a:ln>
              <a:effectLst/>
            </c:spPr>
            <c:extLst>
              <c:ext xmlns:c16="http://schemas.microsoft.com/office/drawing/2014/chart" uri="{C3380CC4-5D6E-409C-BE32-E72D297353CC}">
                <c16:uniqueId val="{00000003-BB23-4B9F-8720-7572C039F774}"/>
              </c:ext>
            </c:extLst>
          </c:dPt>
          <c:dPt>
            <c:idx val="2"/>
            <c:bubble3D val="0"/>
            <c:spPr>
              <a:solidFill>
                <a:schemeClr val="accent2">
                  <a:tint val="65000"/>
                </a:schemeClr>
              </a:solidFill>
              <a:ln>
                <a:noFill/>
              </a:ln>
              <a:effectLst/>
            </c:spPr>
            <c:extLst>
              <c:ext xmlns:c16="http://schemas.microsoft.com/office/drawing/2014/chart" uri="{C3380CC4-5D6E-409C-BE32-E72D297353CC}">
                <c16:uniqueId val="{00000005-BB23-4B9F-8720-7572C039F774}"/>
              </c:ext>
            </c:extLst>
          </c:dPt>
          <c:dPt>
            <c:idx val="3"/>
            <c:bubble3D val="0"/>
            <c:spPr>
              <a:solidFill>
                <a:schemeClr val="accent2">
                  <a:tint val="77000"/>
                </a:schemeClr>
              </a:solidFill>
              <a:ln>
                <a:noFill/>
              </a:ln>
              <a:effectLst/>
            </c:spPr>
            <c:extLst>
              <c:ext xmlns:c16="http://schemas.microsoft.com/office/drawing/2014/chart" uri="{C3380CC4-5D6E-409C-BE32-E72D297353CC}">
                <c16:uniqueId val="{00000007-BB23-4B9F-8720-7572C039F774}"/>
              </c:ext>
            </c:extLst>
          </c:dPt>
          <c:dPt>
            <c:idx val="4"/>
            <c:bubble3D val="0"/>
            <c:spPr>
              <a:solidFill>
                <a:schemeClr val="accent2">
                  <a:tint val="89000"/>
                </a:schemeClr>
              </a:solidFill>
              <a:ln>
                <a:noFill/>
              </a:ln>
              <a:effectLst/>
            </c:spPr>
            <c:extLst>
              <c:ext xmlns:c16="http://schemas.microsoft.com/office/drawing/2014/chart" uri="{C3380CC4-5D6E-409C-BE32-E72D297353CC}">
                <c16:uniqueId val="{00000009-BB23-4B9F-8720-7572C039F774}"/>
              </c:ext>
            </c:extLst>
          </c:dPt>
          <c:dPt>
            <c:idx val="5"/>
            <c:bubble3D val="0"/>
            <c:spPr>
              <a:solidFill>
                <a:schemeClr val="accent2">
                  <a:tint val="95000"/>
                </a:schemeClr>
              </a:solidFill>
              <a:ln>
                <a:noFill/>
              </a:ln>
              <a:effectLst/>
            </c:spPr>
            <c:extLst>
              <c:ext xmlns:c16="http://schemas.microsoft.com/office/drawing/2014/chart" uri="{C3380CC4-5D6E-409C-BE32-E72D297353CC}">
                <c16:uniqueId val="{0000000B-BB23-4B9F-8720-7572C039F774}"/>
              </c:ext>
            </c:extLst>
          </c:dPt>
          <c:dPt>
            <c:idx val="6"/>
            <c:bubble3D val="0"/>
            <c:spPr>
              <a:solidFill>
                <a:schemeClr val="accent2">
                  <a:shade val="88000"/>
                </a:schemeClr>
              </a:solidFill>
              <a:ln>
                <a:noFill/>
              </a:ln>
              <a:effectLst/>
            </c:spPr>
            <c:extLst>
              <c:ext xmlns:c16="http://schemas.microsoft.com/office/drawing/2014/chart" uri="{C3380CC4-5D6E-409C-BE32-E72D297353CC}">
                <c16:uniqueId val="{0000000D-BB23-4B9F-8720-7572C039F774}"/>
              </c:ext>
            </c:extLst>
          </c:dPt>
          <c:dPt>
            <c:idx val="7"/>
            <c:bubble3D val="0"/>
            <c:spPr>
              <a:solidFill>
                <a:schemeClr val="accent2">
                  <a:shade val="76000"/>
                </a:schemeClr>
              </a:solidFill>
              <a:ln>
                <a:noFill/>
              </a:ln>
              <a:effectLst/>
            </c:spPr>
            <c:extLst>
              <c:ext xmlns:c16="http://schemas.microsoft.com/office/drawing/2014/chart" uri="{C3380CC4-5D6E-409C-BE32-E72D297353CC}">
                <c16:uniqueId val="{0000000F-BB23-4B9F-8720-7572C039F774}"/>
              </c:ext>
            </c:extLst>
          </c:dPt>
          <c:dPt>
            <c:idx val="8"/>
            <c:bubble3D val="0"/>
            <c:spPr>
              <a:solidFill>
                <a:schemeClr val="accent2">
                  <a:shade val="65000"/>
                </a:schemeClr>
              </a:solidFill>
              <a:ln>
                <a:noFill/>
              </a:ln>
              <a:effectLst/>
            </c:spPr>
            <c:extLst>
              <c:ext xmlns:c16="http://schemas.microsoft.com/office/drawing/2014/chart" uri="{C3380CC4-5D6E-409C-BE32-E72D297353CC}">
                <c16:uniqueId val="{00000011-BB23-4B9F-8720-7572C039F774}"/>
              </c:ext>
            </c:extLst>
          </c:dPt>
          <c:dPt>
            <c:idx val="9"/>
            <c:bubble3D val="0"/>
            <c:spPr>
              <a:solidFill>
                <a:schemeClr val="accent2">
                  <a:shade val="53000"/>
                </a:schemeClr>
              </a:solidFill>
              <a:ln>
                <a:noFill/>
              </a:ln>
              <a:effectLst/>
            </c:spPr>
            <c:extLst>
              <c:ext xmlns:c16="http://schemas.microsoft.com/office/drawing/2014/chart" uri="{C3380CC4-5D6E-409C-BE32-E72D297353CC}">
                <c16:uniqueId val="{00000013-BB23-4B9F-8720-7572C039F774}"/>
              </c:ext>
            </c:extLst>
          </c:dPt>
          <c:dPt>
            <c:idx val="10"/>
            <c:bubble3D val="0"/>
            <c:spPr>
              <a:solidFill>
                <a:schemeClr val="accent2">
                  <a:shade val="41000"/>
                </a:schemeClr>
              </a:solidFill>
              <a:ln>
                <a:noFill/>
              </a:ln>
              <a:effectLst/>
            </c:spPr>
            <c:extLst>
              <c:ext xmlns:c16="http://schemas.microsoft.com/office/drawing/2014/chart" uri="{C3380CC4-5D6E-409C-BE32-E72D297353CC}">
                <c16:uniqueId val="{00000015-BB23-4B9F-8720-7572C039F774}"/>
              </c:ext>
            </c:extLst>
          </c:dPt>
          <c:dPt>
            <c:idx val="11"/>
            <c:bubble3D val="0"/>
            <c:spPr>
              <a:solidFill>
                <a:schemeClr val="accent2">
                  <a:shade val="40000"/>
                </a:schemeClr>
              </a:solidFill>
              <a:ln>
                <a:noFill/>
              </a:ln>
              <a:effectLst/>
            </c:spPr>
            <c:extLst>
              <c:ext xmlns:c16="http://schemas.microsoft.com/office/drawing/2014/chart" uri="{C3380CC4-5D6E-409C-BE32-E72D297353CC}">
                <c16:uniqueId val="{00000017-BB23-4B9F-8720-7572C039F774}"/>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福井県内での交通手段!$A$2:$A$11</c:f>
              <c:strCache>
                <c:ptCount val="10"/>
                <c:pt idx="0">
                  <c:v>自家用車
</c:v>
                </c:pt>
                <c:pt idx="1">
                  <c:v>レンタカー
</c:v>
                </c:pt>
                <c:pt idx="2">
                  <c:v>タクシー
</c:v>
                </c:pt>
                <c:pt idx="3">
                  <c:v>在来線
</c:v>
                </c:pt>
                <c:pt idx="4">
                  <c:v>旅行会社ツアーバス
</c:v>
                </c:pt>
                <c:pt idx="5">
                  <c:v>路線バス
</c:v>
                </c:pt>
                <c:pt idx="6">
                  <c:v>徒歩
</c:v>
                </c:pt>
                <c:pt idx="7">
                  <c:v>レンタサイクル
</c:v>
                </c:pt>
                <c:pt idx="8">
                  <c:v>その他
</c:v>
                </c:pt>
                <c:pt idx="9">
                  <c:v>複数手段併用
</c:v>
                </c:pt>
              </c:strCache>
            </c:strRef>
          </c:cat>
          <c:val>
            <c:numRef>
              <c:f>福井県内での交通手段!$B$2:$B$11</c:f>
              <c:numCache>
                <c:formatCode>0.0%</c:formatCode>
                <c:ptCount val="10"/>
                <c:pt idx="0">
                  <c:v>0.75966494845360821</c:v>
                </c:pt>
                <c:pt idx="1">
                  <c:v>6.1211340206185565E-2</c:v>
                </c:pt>
                <c:pt idx="2">
                  <c:v>5.7989690721649487E-3</c:v>
                </c:pt>
                <c:pt idx="3">
                  <c:v>3.0927835051546393E-2</c:v>
                </c:pt>
                <c:pt idx="4">
                  <c:v>3.0283505154639175E-2</c:v>
                </c:pt>
                <c:pt idx="5">
                  <c:v>2.0618556701030927E-2</c:v>
                </c:pt>
                <c:pt idx="6">
                  <c:v>1.9329896907216496E-2</c:v>
                </c:pt>
                <c:pt idx="7">
                  <c:v>6.4432989690721648E-4</c:v>
                </c:pt>
                <c:pt idx="8">
                  <c:v>1.997422680412371E-2</c:v>
                </c:pt>
                <c:pt idx="9">
                  <c:v>5.1546391752577317E-2</c:v>
                </c:pt>
              </c:numCache>
            </c:numRef>
          </c:val>
          <c:extLst>
            <c:ext xmlns:c16="http://schemas.microsoft.com/office/drawing/2014/chart" uri="{C3380CC4-5D6E-409C-BE32-E72D297353CC}">
              <c16:uniqueId val="{00000018-BB23-4B9F-8720-7572C039F77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1350185023505641E-4"/>
          <c:y val="0.77616424373484039"/>
          <c:w val="0.9991864981497649"/>
          <c:h val="0.218267309975674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訪問回数!$AA$1</c:f>
          <c:strCache>
            <c:ptCount val="1"/>
            <c:pt idx="0">
              <c:v>平均訪問回数（推移）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訪問回数!$G$3</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訪問回数!$H$3:$S$3</c:f>
              <c:numCache>
                <c:formatCode>0.0</c:formatCode>
                <c:ptCount val="12"/>
                <c:pt idx="0">
                  <c:v>3.8350515463917527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418-4D96-AABD-5EB84A6A0177}"/>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訪問回数!$AA$1</c:f>
          <c:strCache>
            <c:ptCount val="1"/>
            <c:pt idx="0">
              <c:v>平均訪問回数（推移）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訪問回数!$G$4</c:f>
              <c:strCache>
                <c:ptCount val="1"/>
                <c:pt idx="0">
                  <c:v>福井市・永平寺町</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訪問回数!$H$4:$S$4</c:f>
              <c:numCache>
                <c:formatCode>0.0</c:formatCode>
                <c:ptCount val="12"/>
                <c:pt idx="0">
                  <c:v>3.4781879194630871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E32-4158-BCA5-1AA13C0A8C94}"/>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'満足度(商品・サービス)'!$AA$1</c:f>
          <c:strCache>
            <c:ptCount val="1"/>
            <c:pt idx="0">
              <c:v>満足度スコア（推移）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'満足度(商品・サービス)'!$G$2</c:f>
              <c:strCache>
                <c:ptCount val="1"/>
                <c:pt idx="0">
                  <c:v>福井県</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'満足度(商品・サービス)'!$H$1:$S$1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'満足度(商品・サービス)'!$H$2:$S$2</c:f>
              <c:numCache>
                <c:formatCode>0.00</c:formatCode>
                <c:ptCount val="12"/>
                <c:pt idx="0">
                  <c:v>4.2487113402061851</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121-4455-A624-D5A00A6EE946}"/>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訪問回数!$AE$1</c:f>
          <c:strCache>
            <c:ptCount val="1"/>
            <c:pt idx="0">
              <c:v>エリア訪問回数</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4845441000004486"/>
          <c:y val="0.12273699496146527"/>
          <c:w val="0.82261738198516043"/>
          <c:h val="0.6064051129912803"/>
        </c:manualLayout>
      </c:layout>
      <c:barChart>
        <c:barDir val="bar"/>
        <c:grouping val="percentStacked"/>
        <c:varyColors val="0"/>
        <c:ser>
          <c:idx val="0"/>
          <c:order val="0"/>
          <c:tx>
            <c:strRef>
              <c:f>訪問回数!$A$3</c:f>
              <c:strCache>
                <c:ptCount val="1"/>
                <c:pt idx="0">
                  <c:v>初めて</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訪問回数!$B$2:$E$2</c:f>
              <c:strCache>
                <c:ptCount val="4"/>
                <c:pt idx="0">
                  <c:v>福井県</c:v>
                </c:pt>
                <c:pt idx="1">
                  <c:v>福井市・永平寺町</c:v>
                </c:pt>
                <c:pt idx="2">
                  <c:v>福井市</c:v>
                </c:pt>
                <c:pt idx="3">
                  <c:v>福井駅前 エリア</c:v>
                </c:pt>
              </c:strCache>
            </c:strRef>
          </c:cat>
          <c:val>
            <c:numRef>
              <c:f>訪問回数!$B$3:$E$3</c:f>
              <c:numCache>
                <c:formatCode>0.0%</c:formatCode>
                <c:ptCount val="4"/>
                <c:pt idx="0">
                  <c:v>0.43814432989690721</c:v>
                </c:pt>
                <c:pt idx="1">
                  <c:v>0.5</c:v>
                </c:pt>
                <c:pt idx="2">
                  <c:v>0.44318181818181818</c:v>
                </c:pt>
                <c:pt idx="3">
                  <c:v>0.25</c:v>
                </c:pt>
              </c:numCache>
            </c:numRef>
          </c:val>
          <c:extLst>
            <c:ext xmlns:c16="http://schemas.microsoft.com/office/drawing/2014/chart" uri="{C3380CC4-5D6E-409C-BE32-E72D297353CC}">
              <c16:uniqueId val="{00000000-A6A4-4A04-8633-6497AF35FD95}"/>
            </c:ext>
          </c:extLst>
        </c:ser>
        <c:ser>
          <c:idx val="1"/>
          <c:order val="1"/>
          <c:tx>
            <c:strRef>
              <c:f>訪問回数!$A$4</c:f>
              <c:strCache>
                <c:ptCount val="1"/>
                <c:pt idx="0">
                  <c:v>2～5回目</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訪問回数!$B$2:$E$2</c:f>
              <c:strCache>
                <c:ptCount val="4"/>
                <c:pt idx="0">
                  <c:v>福井県</c:v>
                </c:pt>
                <c:pt idx="1">
                  <c:v>福井市・永平寺町</c:v>
                </c:pt>
                <c:pt idx="2">
                  <c:v>福井市</c:v>
                </c:pt>
                <c:pt idx="3">
                  <c:v>福井駅前 エリア</c:v>
                </c:pt>
              </c:strCache>
            </c:strRef>
          </c:cat>
          <c:val>
            <c:numRef>
              <c:f>訪問回数!$B$4:$E$4</c:f>
              <c:numCache>
                <c:formatCode>0.0%</c:formatCode>
                <c:ptCount val="4"/>
                <c:pt idx="0">
                  <c:v>0.33891752577319589</c:v>
                </c:pt>
                <c:pt idx="1">
                  <c:v>0.31208053691275167</c:v>
                </c:pt>
                <c:pt idx="2">
                  <c:v>0.26704545454545453</c:v>
                </c:pt>
                <c:pt idx="3">
                  <c:v>0.33333333333333331</c:v>
                </c:pt>
              </c:numCache>
            </c:numRef>
          </c:val>
          <c:extLst>
            <c:ext xmlns:c16="http://schemas.microsoft.com/office/drawing/2014/chart" uri="{C3380CC4-5D6E-409C-BE32-E72D297353CC}">
              <c16:uniqueId val="{00000001-A6A4-4A04-8633-6497AF35FD95}"/>
            </c:ext>
          </c:extLst>
        </c:ser>
        <c:ser>
          <c:idx val="2"/>
          <c:order val="2"/>
          <c:tx>
            <c:strRef>
              <c:f>訪問回数!$A$5</c:f>
              <c:strCache>
                <c:ptCount val="1"/>
                <c:pt idx="0">
                  <c:v>6～10回目</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訪問回数!$B$2:$E$2</c:f>
              <c:strCache>
                <c:ptCount val="4"/>
                <c:pt idx="0">
                  <c:v>福井県</c:v>
                </c:pt>
                <c:pt idx="1">
                  <c:v>福井市・永平寺町</c:v>
                </c:pt>
                <c:pt idx="2">
                  <c:v>福井市</c:v>
                </c:pt>
                <c:pt idx="3">
                  <c:v>福井駅前 エリア</c:v>
                </c:pt>
              </c:strCache>
            </c:strRef>
          </c:cat>
          <c:val>
            <c:numRef>
              <c:f>訪問回数!$B$5:$E$5</c:f>
              <c:numCache>
                <c:formatCode>0.0%</c:formatCode>
                <c:ptCount val="4"/>
                <c:pt idx="0">
                  <c:v>8.0541237113402067E-2</c:v>
                </c:pt>
                <c:pt idx="1">
                  <c:v>6.0402684563758392E-2</c:v>
                </c:pt>
                <c:pt idx="2">
                  <c:v>8.5227272727272721E-2</c:v>
                </c:pt>
                <c:pt idx="3">
                  <c:v>0.1</c:v>
                </c:pt>
              </c:numCache>
            </c:numRef>
          </c:val>
          <c:extLst>
            <c:ext xmlns:c16="http://schemas.microsoft.com/office/drawing/2014/chart" uri="{C3380CC4-5D6E-409C-BE32-E72D297353CC}">
              <c16:uniqueId val="{00000002-A6A4-4A04-8633-6497AF35FD95}"/>
            </c:ext>
          </c:extLst>
        </c:ser>
        <c:ser>
          <c:idx val="3"/>
          <c:order val="3"/>
          <c:tx>
            <c:strRef>
              <c:f>訪問回数!$A$6</c:f>
              <c:strCache>
                <c:ptCount val="1"/>
                <c:pt idx="0">
                  <c:v>11回目以上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訪問回数!$B$2:$E$2</c:f>
              <c:strCache>
                <c:ptCount val="4"/>
                <c:pt idx="0">
                  <c:v>福井県</c:v>
                </c:pt>
                <c:pt idx="1">
                  <c:v>福井市・永平寺町</c:v>
                </c:pt>
                <c:pt idx="2">
                  <c:v>福井市</c:v>
                </c:pt>
                <c:pt idx="3">
                  <c:v>福井駅前 エリア</c:v>
                </c:pt>
              </c:strCache>
            </c:strRef>
          </c:cat>
          <c:val>
            <c:numRef>
              <c:f>訪問回数!$B$6:$E$6</c:f>
              <c:numCache>
                <c:formatCode>0.0%</c:formatCode>
                <c:ptCount val="4"/>
                <c:pt idx="0">
                  <c:v>0.14239690721649484</c:v>
                </c:pt>
                <c:pt idx="1">
                  <c:v>0.12751677852348994</c:v>
                </c:pt>
                <c:pt idx="2">
                  <c:v>0.20454545454545456</c:v>
                </c:pt>
                <c:pt idx="3">
                  <c:v>0.31666666666666665</c:v>
                </c:pt>
              </c:numCache>
            </c:numRef>
          </c:val>
          <c:extLst>
            <c:ext xmlns:c16="http://schemas.microsoft.com/office/drawing/2014/chart" uri="{C3380CC4-5D6E-409C-BE32-E72D297353CC}">
              <c16:uniqueId val="{00000003-A6A4-4A04-8633-6497AF35FD95}"/>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0.14515113075741909"/>
          <c:y val="0.81208230917041069"/>
          <c:w val="0.81284951343406597"/>
          <c:h val="0.1702978493156703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訪問回数!$AE$1</c:f>
          <c:strCache>
            <c:ptCount val="1"/>
            <c:pt idx="0">
              <c:v>エリア訪問回数</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423284178140007"/>
          <c:y val="0.23086029871960537"/>
          <c:w val="0.76915708136723593"/>
          <c:h val="0.32711113245773371"/>
        </c:manualLayout>
      </c:layout>
      <c:barChart>
        <c:barDir val="bar"/>
        <c:grouping val="percentStacked"/>
        <c:varyColors val="0"/>
        <c:ser>
          <c:idx val="0"/>
          <c:order val="0"/>
          <c:tx>
            <c:strRef>
              <c:f>訪問回数!$A$3</c:f>
              <c:strCache>
                <c:ptCount val="1"/>
                <c:pt idx="0">
                  <c:v>初めて</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c:f>
              <c:strCache>
                <c:ptCount val="1"/>
                <c:pt idx="0">
                  <c:v>福井県</c:v>
                </c:pt>
              </c:strCache>
            </c:strRef>
          </c:cat>
          <c:val>
            <c:numRef>
              <c:f>訪問回数!$B$3</c:f>
              <c:numCache>
                <c:formatCode>0.0%</c:formatCode>
                <c:ptCount val="1"/>
                <c:pt idx="0">
                  <c:v>0.43814432989690721</c:v>
                </c:pt>
              </c:numCache>
            </c:numRef>
          </c:val>
          <c:extLst>
            <c:ext xmlns:c16="http://schemas.microsoft.com/office/drawing/2014/chart" uri="{C3380CC4-5D6E-409C-BE32-E72D297353CC}">
              <c16:uniqueId val="{00000000-999D-4AD8-BE7E-7BC28B69C2DF}"/>
            </c:ext>
          </c:extLst>
        </c:ser>
        <c:ser>
          <c:idx val="1"/>
          <c:order val="1"/>
          <c:tx>
            <c:strRef>
              <c:f>訪問回数!$A$4</c:f>
              <c:strCache>
                <c:ptCount val="1"/>
                <c:pt idx="0">
                  <c:v>2～5回目</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c:f>
              <c:strCache>
                <c:ptCount val="1"/>
                <c:pt idx="0">
                  <c:v>福井県</c:v>
                </c:pt>
              </c:strCache>
            </c:strRef>
          </c:cat>
          <c:val>
            <c:numRef>
              <c:f>訪問回数!$B$4</c:f>
              <c:numCache>
                <c:formatCode>0.0%</c:formatCode>
                <c:ptCount val="1"/>
                <c:pt idx="0">
                  <c:v>0.33891752577319589</c:v>
                </c:pt>
              </c:numCache>
            </c:numRef>
          </c:val>
          <c:extLst>
            <c:ext xmlns:c16="http://schemas.microsoft.com/office/drawing/2014/chart" uri="{C3380CC4-5D6E-409C-BE32-E72D297353CC}">
              <c16:uniqueId val="{00000001-999D-4AD8-BE7E-7BC28B69C2DF}"/>
            </c:ext>
          </c:extLst>
        </c:ser>
        <c:ser>
          <c:idx val="2"/>
          <c:order val="2"/>
          <c:tx>
            <c:strRef>
              <c:f>訪問回数!$A$5</c:f>
              <c:strCache>
                <c:ptCount val="1"/>
                <c:pt idx="0">
                  <c:v>6～10回目</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c:f>
              <c:strCache>
                <c:ptCount val="1"/>
                <c:pt idx="0">
                  <c:v>福井県</c:v>
                </c:pt>
              </c:strCache>
            </c:strRef>
          </c:cat>
          <c:val>
            <c:numRef>
              <c:f>訪問回数!$B$5</c:f>
              <c:numCache>
                <c:formatCode>0.0%</c:formatCode>
                <c:ptCount val="1"/>
                <c:pt idx="0">
                  <c:v>8.0541237113402067E-2</c:v>
                </c:pt>
              </c:numCache>
            </c:numRef>
          </c:val>
          <c:extLst>
            <c:ext xmlns:c16="http://schemas.microsoft.com/office/drawing/2014/chart" uri="{C3380CC4-5D6E-409C-BE32-E72D297353CC}">
              <c16:uniqueId val="{00000002-999D-4AD8-BE7E-7BC28B69C2DF}"/>
            </c:ext>
          </c:extLst>
        </c:ser>
        <c:ser>
          <c:idx val="3"/>
          <c:order val="3"/>
          <c:tx>
            <c:strRef>
              <c:f>訪問回数!$A$6</c:f>
              <c:strCache>
                <c:ptCount val="1"/>
                <c:pt idx="0">
                  <c:v>11回目以上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訪問回数!$B$2</c:f>
              <c:strCache>
                <c:ptCount val="1"/>
                <c:pt idx="0">
                  <c:v>福井県</c:v>
                </c:pt>
              </c:strCache>
            </c:strRef>
          </c:cat>
          <c:val>
            <c:numRef>
              <c:f>訪問回数!$B$6</c:f>
              <c:numCache>
                <c:formatCode>0.0%</c:formatCode>
                <c:ptCount val="1"/>
                <c:pt idx="0">
                  <c:v>0.14239690721649484</c:v>
                </c:pt>
              </c:numCache>
            </c:numRef>
          </c:val>
          <c:extLst>
            <c:ext xmlns:c16="http://schemas.microsoft.com/office/drawing/2014/chart" uri="{C3380CC4-5D6E-409C-BE32-E72D297353CC}">
              <c16:uniqueId val="{00000003-999D-4AD8-BE7E-7BC28B69C2DF}"/>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訪問回数!$AE$1</c:f>
          <c:strCache>
            <c:ptCount val="1"/>
            <c:pt idx="0">
              <c:v>エリア訪問回数</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383449165002956"/>
          <c:y val="0.23086029871960537"/>
          <c:w val="0.76963061498663377"/>
          <c:h val="0.32043355704756366"/>
        </c:manualLayout>
      </c:layout>
      <c:barChart>
        <c:barDir val="bar"/>
        <c:grouping val="percentStacked"/>
        <c:varyColors val="0"/>
        <c:ser>
          <c:idx val="0"/>
          <c:order val="0"/>
          <c:tx>
            <c:strRef>
              <c:f>訪問回数!$A$3</c:f>
              <c:strCache>
                <c:ptCount val="1"/>
                <c:pt idx="0">
                  <c:v>初めて</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訪問回数!$C$2</c:f>
              <c:strCache>
                <c:ptCount val="1"/>
                <c:pt idx="0">
                  <c:v>福井市・永平寺町</c:v>
                </c:pt>
              </c:strCache>
            </c:strRef>
          </c:cat>
          <c:val>
            <c:numRef>
              <c:f>訪問回数!$C$3</c:f>
              <c:numCache>
                <c:formatCode>0.0%</c:formatCode>
                <c:ptCount val="1"/>
                <c:pt idx="0">
                  <c:v>0.5</c:v>
                </c:pt>
              </c:numCache>
            </c:numRef>
          </c:val>
          <c:extLst>
            <c:ext xmlns:c16="http://schemas.microsoft.com/office/drawing/2014/chart" uri="{C3380CC4-5D6E-409C-BE32-E72D297353CC}">
              <c16:uniqueId val="{00000000-D5FA-4235-94ED-A4B3EBD0A503}"/>
            </c:ext>
          </c:extLst>
        </c:ser>
        <c:ser>
          <c:idx val="1"/>
          <c:order val="1"/>
          <c:tx>
            <c:strRef>
              <c:f>訪問回数!$A$4</c:f>
              <c:strCache>
                <c:ptCount val="1"/>
                <c:pt idx="0">
                  <c:v>2～5回目</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訪問回数!$C$2</c:f>
              <c:strCache>
                <c:ptCount val="1"/>
                <c:pt idx="0">
                  <c:v>福井市・永平寺町</c:v>
                </c:pt>
              </c:strCache>
            </c:strRef>
          </c:cat>
          <c:val>
            <c:numRef>
              <c:f>訪問回数!$C$4</c:f>
              <c:numCache>
                <c:formatCode>0.0%</c:formatCode>
                <c:ptCount val="1"/>
                <c:pt idx="0">
                  <c:v>0.31208053691275167</c:v>
                </c:pt>
              </c:numCache>
            </c:numRef>
          </c:val>
          <c:extLst>
            <c:ext xmlns:c16="http://schemas.microsoft.com/office/drawing/2014/chart" uri="{C3380CC4-5D6E-409C-BE32-E72D297353CC}">
              <c16:uniqueId val="{0000000B-D5FA-4235-94ED-A4B3EBD0A503}"/>
            </c:ext>
          </c:extLst>
        </c:ser>
        <c:ser>
          <c:idx val="2"/>
          <c:order val="2"/>
          <c:tx>
            <c:strRef>
              <c:f>訪問回数!$A$5</c:f>
              <c:strCache>
                <c:ptCount val="1"/>
                <c:pt idx="0">
                  <c:v>6～10回目</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訪問回数!$C$2</c:f>
              <c:strCache>
                <c:ptCount val="1"/>
                <c:pt idx="0">
                  <c:v>福井市・永平寺町</c:v>
                </c:pt>
              </c:strCache>
            </c:strRef>
          </c:cat>
          <c:val>
            <c:numRef>
              <c:f>訪問回数!$C$5</c:f>
              <c:numCache>
                <c:formatCode>0.0%</c:formatCode>
                <c:ptCount val="1"/>
                <c:pt idx="0">
                  <c:v>6.0402684563758392E-2</c:v>
                </c:pt>
              </c:numCache>
            </c:numRef>
          </c:val>
          <c:extLst>
            <c:ext xmlns:c16="http://schemas.microsoft.com/office/drawing/2014/chart" uri="{C3380CC4-5D6E-409C-BE32-E72D297353CC}">
              <c16:uniqueId val="{0000000C-D5FA-4235-94ED-A4B3EBD0A503}"/>
            </c:ext>
          </c:extLst>
        </c:ser>
        <c:ser>
          <c:idx val="3"/>
          <c:order val="3"/>
          <c:tx>
            <c:strRef>
              <c:f>訪問回数!$A$6</c:f>
              <c:strCache>
                <c:ptCount val="1"/>
                <c:pt idx="0">
                  <c:v>11回目以上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訪問回数!$C$2</c:f>
              <c:strCache>
                <c:ptCount val="1"/>
                <c:pt idx="0">
                  <c:v>福井市・永平寺町</c:v>
                </c:pt>
              </c:strCache>
            </c:strRef>
          </c:cat>
          <c:val>
            <c:numRef>
              <c:f>訪問回数!$C$6</c:f>
              <c:numCache>
                <c:formatCode>0.0%</c:formatCode>
                <c:ptCount val="1"/>
                <c:pt idx="0">
                  <c:v>0.12751677852348994</c:v>
                </c:pt>
              </c:numCache>
            </c:numRef>
          </c:val>
          <c:extLst>
            <c:ext xmlns:c16="http://schemas.microsoft.com/office/drawing/2014/chart" uri="{C3380CC4-5D6E-409C-BE32-E72D297353CC}">
              <c16:uniqueId val="{0000000D-D5FA-4235-94ED-A4B3EBD0A503}"/>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39812094816688431"/>
          <c:h val="0.1057612598425196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訪問回数!$AA$1</c:f>
          <c:strCache>
            <c:ptCount val="1"/>
            <c:pt idx="0">
              <c:v>平均訪問回数（推移）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訪問回数!$G$5</c:f>
              <c:strCache>
                <c:ptCount val="1"/>
                <c:pt idx="0">
                  <c:v>福井市</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訪問回数!$H$5:$S$5</c:f>
              <c:numCache>
                <c:formatCode>0.0</c:formatCode>
                <c:ptCount val="12"/>
                <c:pt idx="0">
                  <c:v>4.3096590909090908</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418-4D96-AABD-5EB84A6A0177}"/>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訪問回数!$AA$1</c:f>
          <c:strCache>
            <c:ptCount val="1"/>
            <c:pt idx="0">
              <c:v>平均訪問回数（推移）</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lineChart>
        <c:grouping val="standard"/>
        <c:varyColors val="0"/>
        <c:ser>
          <c:idx val="0"/>
          <c:order val="0"/>
          <c:tx>
            <c:strRef>
              <c:f>訪問回数!$G$6</c:f>
              <c:strCache>
                <c:ptCount val="1"/>
                <c:pt idx="0">
                  <c:v>福井駅前 エリア</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訪問回数!$H$2:$S$2</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f>訪問回数!$H$6:$S$6</c:f>
              <c:numCache>
                <c:formatCode>0.0</c:formatCode>
                <c:ptCount val="12"/>
                <c:pt idx="0">
                  <c:v>5.7</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E32-4158-BCA5-1AA13C0A8C94}"/>
            </c:ext>
          </c:extLst>
        </c:ser>
        <c:dLbls>
          <c:showLegendKey val="0"/>
          <c:showVal val="0"/>
          <c:showCatName val="0"/>
          <c:showSerName val="0"/>
          <c:showPercent val="0"/>
          <c:showBubbleSize val="0"/>
        </c:dLbls>
        <c:marker val="1"/>
        <c:smooth val="0"/>
        <c:axId val="429329279"/>
        <c:axId val="429329695"/>
      </c:lineChart>
      <c:catAx>
        <c:axId val="429329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695"/>
        <c:crosses val="autoZero"/>
        <c:auto val="1"/>
        <c:lblAlgn val="ctr"/>
        <c:lblOffset val="100"/>
        <c:noMultiLvlLbl val="0"/>
      </c:catAx>
      <c:valAx>
        <c:axId val="42932969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932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訪問回数!$AE$1</c:f>
          <c:strCache>
            <c:ptCount val="1"/>
            <c:pt idx="0">
              <c:v>エリア訪問回数</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423284178140007"/>
          <c:y val="0.23086029871960537"/>
          <c:w val="0.76915708136723593"/>
          <c:h val="0.32711113245773371"/>
        </c:manualLayout>
      </c:layout>
      <c:barChart>
        <c:barDir val="bar"/>
        <c:grouping val="percentStacked"/>
        <c:varyColors val="0"/>
        <c:ser>
          <c:idx val="0"/>
          <c:order val="0"/>
          <c:tx>
            <c:strRef>
              <c:f>訪問回数!$A$3</c:f>
              <c:strCache>
                <c:ptCount val="1"/>
                <c:pt idx="0">
                  <c:v>初めて</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訪問回数!$D$2</c:f>
              <c:strCache>
                <c:ptCount val="1"/>
                <c:pt idx="0">
                  <c:v>福井市</c:v>
                </c:pt>
              </c:strCache>
            </c:strRef>
          </c:cat>
          <c:val>
            <c:numRef>
              <c:f>訪問回数!$D$3</c:f>
              <c:numCache>
                <c:formatCode>0.0%</c:formatCode>
                <c:ptCount val="1"/>
                <c:pt idx="0">
                  <c:v>0.44318181818181818</c:v>
                </c:pt>
              </c:numCache>
            </c:numRef>
          </c:val>
          <c:extLst>
            <c:ext xmlns:c16="http://schemas.microsoft.com/office/drawing/2014/chart" uri="{C3380CC4-5D6E-409C-BE32-E72D297353CC}">
              <c16:uniqueId val="{00000000-999D-4AD8-BE7E-7BC28B69C2DF}"/>
            </c:ext>
          </c:extLst>
        </c:ser>
        <c:ser>
          <c:idx val="1"/>
          <c:order val="1"/>
          <c:tx>
            <c:strRef>
              <c:f>訪問回数!$A$4</c:f>
              <c:strCache>
                <c:ptCount val="1"/>
                <c:pt idx="0">
                  <c:v>2～5回目</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訪問回数!$D$2</c:f>
              <c:strCache>
                <c:ptCount val="1"/>
                <c:pt idx="0">
                  <c:v>福井市</c:v>
                </c:pt>
              </c:strCache>
            </c:strRef>
          </c:cat>
          <c:val>
            <c:numRef>
              <c:f>訪問回数!$D$4</c:f>
              <c:numCache>
                <c:formatCode>0.0%</c:formatCode>
                <c:ptCount val="1"/>
                <c:pt idx="0">
                  <c:v>0.26704545454545453</c:v>
                </c:pt>
              </c:numCache>
            </c:numRef>
          </c:val>
          <c:extLst>
            <c:ext xmlns:c16="http://schemas.microsoft.com/office/drawing/2014/chart" uri="{C3380CC4-5D6E-409C-BE32-E72D297353CC}">
              <c16:uniqueId val="{00000001-999D-4AD8-BE7E-7BC28B69C2DF}"/>
            </c:ext>
          </c:extLst>
        </c:ser>
        <c:ser>
          <c:idx val="2"/>
          <c:order val="2"/>
          <c:tx>
            <c:strRef>
              <c:f>訪問回数!$A$5</c:f>
              <c:strCache>
                <c:ptCount val="1"/>
                <c:pt idx="0">
                  <c:v>6～10回目</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訪問回数!$D$2</c:f>
              <c:strCache>
                <c:ptCount val="1"/>
                <c:pt idx="0">
                  <c:v>福井市</c:v>
                </c:pt>
              </c:strCache>
            </c:strRef>
          </c:cat>
          <c:val>
            <c:numRef>
              <c:f>訪問回数!$D$5</c:f>
              <c:numCache>
                <c:formatCode>0.0%</c:formatCode>
                <c:ptCount val="1"/>
                <c:pt idx="0">
                  <c:v>8.5227272727272721E-2</c:v>
                </c:pt>
              </c:numCache>
            </c:numRef>
          </c:val>
          <c:extLst>
            <c:ext xmlns:c16="http://schemas.microsoft.com/office/drawing/2014/chart" uri="{C3380CC4-5D6E-409C-BE32-E72D297353CC}">
              <c16:uniqueId val="{00000002-999D-4AD8-BE7E-7BC28B69C2DF}"/>
            </c:ext>
          </c:extLst>
        </c:ser>
        <c:ser>
          <c:idx val="3"/>
          <c:order val="3"/>
          <c:tx>
            <c:strRef>
              <c:f>訪問回数!$A$6</c:f>
              <c:strCache>
                <c:ptCount val="1"/>
                <c:pt idx="0">
                  <c:v>11回目以上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訪問回数!$D$2</c:f>
              <c:strCache>
                <c:ptCount val="1"/>
                <c:pt idx="0">
                  <c:v>福井市</c:v>
                </c:pt>
              </c:strCache>
            </c:strRef>
          </c:cat>
          <c:val>
            <c:numRef>
              <c:f>訪問回数!$D$6</c:f>
              <c:numCache>
                <c:formatCode>0.0%</c:formatCode>
                <c:ptCount val="1"/>
                <c:pt idx="0">
                  <c:v>0.20454545454545456</c:v>
                </c:pt>
              </c:numCache>
            </c:numRef>
          </c:val>
          <c:extLst>
            <c:ext xmlns:c16="http://schemas.microsoft.com/office/drawing/2014/chart" uri="{C3380CC4-5D6E-409C-BE32-E72D297353CC}">
              <c16:uniqueId val="{00000003-999D-4AD8-BE7E-7BC28B69C2DF}"/>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7123195382646548E-2"/>
          <c:y val="0.69175239276233058"/>
          <c:w val="0.9156699548235343"/>
          <c:h val="0.2751056657817521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訪問回数!$AE$1</c:f>
          <c:strCache>
            <c:ptCount val="1"/>
            <c:pt idx="0">
              <c:v>エリア訪問回数</c:v>
            </c:pt>
          </c:strCache>
        </c:strRef>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lotArea>
      <c:layout>
        <c:manualLayout>
          <c:layoutTarget val="inner"/>
          <c:xMode val="edge"/>
          <c:yMode val="edge"/>
          <c:x val="0.19383449165002956"/>
          <c:y val="0.23086029871960537"/>
          <c:w val="0.76963061498663377"/>
          <c:h val="0.32043355704756366"/>
        </c:manualLayout>
      </c:layout>
      <c:barChart>
        <c:barDir val="bar"/>
        <c:grouping val="percentStacked"/>
        <c:varyColors val="0"/>
        <c:ser>
          <c:idx val="0"/>
          <c:order val="0"/>
          <c:tx>
            <c:strRef>
              <c:f>訪問回数!$A$3</c:f>
              <c:strCache>
                <c:ptCount val="1"/>
                <c:pt idx="0">
                  <c:v>初めて</c:v>
                </c:pt>
              </c:strCache>
            </c:strRef>
          </c:tx>
          <c:spPr>
            <a:solidFill>
              <a:schemeClr val="accent2">
                <a:tint val="58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訪問回数!$E$2</c:f>
              <c:strCache>
                <c:ptCount val="1"/>
                <c:pt idx="0">
                  <c:v>福井駅前 エリア</c:v>
                </c:pt>
              </c:strCache>
            </c:strRef>
          </c:cat>
          <c:val>
            <c:numRef>
              <c:f>訪問回数!$E$3</c:f>
              <c:numCache>
                <c:formatCode>0.0%</c:formatCode>
                <c:ptCount val="1"/>
                <c:pt idx="0">
                  <c:v>0.25</c:v>
                </c:pt>
              </c:numCache>
            </c:numRef>
          </c:val>
          <c:extLst>
            <c:ext xmlns:c16="http://schemas.microsoft.com/office/drawing/2014/chart" uri="{C3380CC4-5D6E-409C-BE32-E72D297353CC}">
              <c16:uniqueId val="{00000000-D5FA-4235-94ED-A4B3EBD0A503}"/>
            </c:ext>
          </c:extLst>
        </c:ser>
        <c:ser>
          <c:idx val="1"/>
          <c:order val="1"/>
          <c:tx>
            <c:strRef>
              <c:f>訪問回数!$A$4</c:f>
              <c:strCache>
                <c:ptCount val="1"/>
                <c:pt idx="0">
                  <c:v>2～5回目</c:v>
                </c:pt>
              </c:strCache>
            </c:strRef>
          </c:tx>
          <c:spPr>
            <a:solidFill>
              <a:schemeClr val="accent2">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訪問回数!$E$2</c:f>
              <c:strCache>
                <c:ptCount val="1"/>
                <c:pt idx="0">
                  <c:v>福井駅前 エリア</c:v>
                </c:pt>
              </c:strCache>
            </c:strRef>
          </c:cat>
          <c:val>
            <c:numRef>
              <c:f>訪問回数!$E$4</c:f>
              <c:numCache>
                <c:formatCode>0.0%</c:formatCode>
                <c:ptCount val="1"/>
                <c:pt idx="0">
                  <c:v>0.33333333333333331</c:v>
                </c:pt>
              </c:numCache>
            </c:numRef>
          </c:val>
          <c:extLst>
            <c:ext xmlns:c16="http://schemas.microsoft.com/office/drawing/2014/chart" uri="{C3380CC4-5D6E-409C-BE32-E72D297353CC}">
              <c16:uniqueId val="{0000000B-D5FA-4235-94ED-A4B3EBD0A503}"/>
            </c:ext>
          </c:extLst>
        </c:ser>
        <c:ser>
          <c:idx val="2"/>
          <c:order val="2"/>
          <c:tx>
            <c:strRef>
              <c:f>訪問回数!$A$5</c:f>
              <c:strCache>
                <c:ptCount val="1"/>
                <c:pt idx="0">
                  <c:v>6～10回目</c:v>
                </c:pt>
              </c:strCache>
            </c:strRef>
          </c:tx>
          <c:spPr>
            <a:solidFill>
              <a:schemeClr val="accent2">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訪問回数!$E$2</c:f>
              <c:strCache>
                <c:ptCount val="1"/>
                <c:pt idx="0">
                  <c:v>福井駅前 エリア</c:v>
                </c:pt>
              </c:strCache>
            </c:strRef>
          </c:cat>
          <c:val>
            <c:numRef>
              <c:f>訪問回数!$E$5</c:f>
              <c:numCache>
                <c:formatCode>0.0%</c:formatCode>
                <c:ptCount val="1"/>
                <c:pt idx="0">
                  <c:v>0.1</c:v>
                </c:pt>
              </c:numCache>
            </c:numRef>
          </c:val>
          <c:extLst>
            <c:ext xmlns:c16="http://schemas.microsoft.com/office/drawing/2014/chart" uri="{C3380CC4-5D6E-409C-BE32-E72D297353CC}">
              <c16:uniqueId val="{0000000C-D5FA-4235-94ED-A4B3EBD0A503}"/>
            </c:ext>
          </c:extLst>
        </c:ser>
        <c:ser>
          <c:idx val="3"/>
          <c:order val="3"/>
          <c:tx>
            <c:strRef>
              <c:f>訪問回数!$A$6</c:f>
              <c:strCache>
                <c:ptCount val="1"/>
                <c:pt idx="0">
                  <c:v>11回目以上</c:v>
                </c:pt>
              </c:strCache>
            </c:strRef>
          </c:tx>
          <c:spPr>
            <a:solidFill>
              <a:schemeClr val="accent2">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訪問回数!$E$2</c:f>
              <c:strCache>
                <c:ptCount val="1"/>
                <c:pt idx="0">
                  <c:v>福井駅前 エリア</c:v>
                </c:pt>
              </c:strCache>
            </c:strRef>
          </c:cat>
          <c:val>
            <c:numRef>
              <c:f>訪問回数!$E$6</c:f>
              <c:numCache>
                <c:formatCode>0.0%</c:formatCode>
                <c:ptCount val="1"/>
                <c:pt idx="0">
                  <c:v>0.31666666666666665</c:v>
                </c:pt>
              </c:numCache>
            </c:numRef>
          </c:val>
          <c:extLst>
            <c:ext xmlns:c16="http://schemas.microsoft.com/office/drawing/2014/chart" uri="{C3380CC4-5D6E-409C-BE32-E72D297353CC}">
              <c16:uniqueId val="{0000000D-D5FA-4235-94ED-A4B3EBD0A503}"/>
            </c:ext>
          </c:extLst>
        </c:ser>
        <c:dLbls>
          <c:dLblPos val="ctr"/>
          <c:showLegendKey val="0"/>
          <c:showVal val="1"/>
          <c:showCatName val="0"/>
          <c:showSerName val="0"/>
          <c:showPercent val="0"/>
          <c:showBubbleSize val="0"/>
        </c:dLbls>
        <c:gapWidth val="150"/>
        <c:overlap val="100"/>
        <c:axId val="607880776"/>
        <c:axId val="607874872"/>
      </c:barChart>
      <c:catAx>
        <c:axId val="607880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74872"/>
        <c:crosses val="autoZero"/>
        <c:auto val="1"/>
        <c:lblAlgn val="ctr"/>
        <c:lblOffset val="100"/>
        <c:noMultiLvlLbl val="0"/>
      </c:catAx>
      <c:valAx>
        <c:axId val="6078748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607880776"/>
        <c:crosses val="autoZero"/>
        <c:crossBetween val="between"/>
        <c:majorUnit val="0.25"/>
      </c:valAx>
      <c:spPr>
        <a:noFill/>
        <a:ln>
          <a:noFill/>
        </a:ln>
        <a:effectLst/>
      </c:spPr>
    </c:plotArea>
    <c:legend>
      <c:legendPos val="b"/>
      <c:layout>
        <c:manualLayout>
          <c:xMode val="edge"/>
          <c:yMode val="edge"/>
          <c:x val="5.18427012251194E-2"/>
          <c:y val="0.71834623412445908"/>
          <c:w val="0.39812094816688431"/>
          <c:h val="0.1057612598425196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a:t>
            </a:r>
            <a:r>
              <a:rPr lang="ja-JP" altLang="en-US"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（全体）</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33224957409090272"/>
          <c:y val="4.8539468416380731E-2"/>
        </c:manualLayout>
      </c:layout>
      <c:overlay val="0"/>
      <c:spPr>
        <a:noFill/>
        <a:ln>
          <a:noFill/>
        </a:ln>
        <a:effectLst/>
      </c:spPr>
    </c:title>
    <c:autoTitleDeleted val="0"/>
    <c:plotArea>
      <c:layout>
        <c:manualLayout>
          <c:layoutTarget val="inner"/>
          <c:xMode val="edge"/>
          <c:yMode val="edge"/>
          <c:x val="0.13473214418866358"/>
          <c:y val="0.16016519662784465"/>
          <c:w val="0.72151687788333407"/>
          <c:h val="0.72810229788518877"/>
        </c:manualLayout>
      </c:layout>
      <c:pieChart>
        <c:varyColors val="1"/>
        <c:ser>
          <c:idx val="0"/>
          <c:order val="0"/>
          <c:tx>
            <c:strRef>
              <c:f>訪問回数!$C$2</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訪問回数!$A$3:$A$6</c:f>
              <c:strCache>
                <c:ptCount val="4"/>
                <c:pt idx="0">
                  <c:v>初めて</c:v>
                </c:pt>
                <c:pt idx="1">
                  <c:v>2～5回目</c:v>
                </c:pt>
                <c:pt idx="2">
                  <c:v>6～10回目</c:v>
                </c:pt>
                <c:pt idx="3">
                  <c:v>11回目以上</c:v>
                </c:pt>
              </c:strCache>
            </c:strRef>
          </c:cat>
          <c:val>
            <c:numRef>
              <c:f>訪問回数!$C$3:$C$6</c:f>
              <c:numCache>
                <c:formatCode>0.0%</c:formatCode>
                <c:ptCount val="4"/>
                <c:pt idx="0">
                  <c:v>0.5</c:v>
                </c:pt>
                <c:pt idx="1">
                  <c:v>0.31208053691275167</c:v>
                </c:pt>
                <c:pt idx="2">
                  <c:v>6.0402684563758392E-2</c:v>
                </c:pt>
                <c:pt idx="3">
                  <c:v>0.12751677852348994</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524409914881286"/>
          <c:y val="5.157318519240453E-2"/>
        </c:manualLayout>
      </c:layout>
      <c:overlay val="0"/>
      <c:spPr>
        <a:noFill/>
        <a:ln>
          <a:noFill/>
        </a:ln>
        <a:effectLst/>
      </c:spPr>
    </c:title>
    <c:autoTitleDeleted val="0"/>
    <c:plotArea>
      <c:layout>
        <c:manualLayout>
          <c:layoutTarget val="inner"/>
          <c:xMode val="edge"/>
          <c:yMode val="edge"/>
          <c:x val="0.13407750749715316"/>
          <c:y val="0.16016519662784465"/>
          <c:w val="0.72281022183415711"/>
          <c:h val="0.72810229788518877"/>
        </c:manualLayout>
      </c:layout>
      <c:pieChart>
        <c:varyColors val="1"/>
        <c:ser>
          <c:idx val="0"/>
          <c:order val="0"/>
          <c:tx>
            <c:strRef>
              <c:f>訪問回数!$C$10</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訪問回数!$A$11:$A$14</c:f>
              <c:strCache>
                <c:ptCount val="4"/>
                <c:pt idx="0">
                  <c:v>初めて</c:v>
                </c:pt>
                <c:pt idx="1">
                  <c:v>2～5回目</c:v>
                </c:pt>
                <c:pt idx="2">
                  <c:v>6～10回目</c:v>
                </c:pt>
                <c:pt idx="3">
                  <c:v>11回目以上</c:v>
                </c:pt>
              </c:strCache>
            </c:strRef>
          </c:cat>
          <c:val>
            <c:numRef>
              <c:f>訪問回数!$C$11:$C$14</c:f>
              <c:numCache>
                <c:formatCode>0.0%</c:formatCode>
                <c:ptCount val="4"/>
                <c:pt idx="0">
                  <c:v>0.15517241379310345</c:v>
                </c:pt>
                <c:pt idx="1">
                  <c:v>0.31034482758620691</c:v>
                </c:pt>
                <c:pt idx="2">
                  <c:v>0.13793103448275862</c:v>
                </c:pt>
                <c:pt idx="3">
                  <c:v>0.39655172413793105</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rPr>
              <a:t>訪問回数（福井県外居住者）</a:t>
            </a:r>
            <a:endParaRPr lang="en-US" altLang="ja-JP" sz="1320" b="0" i="0" u="none" strike="noStrike" kern="1200" spc="0" baseline="0">
              <a:solidFill>
                <a:sysClr val="windowText" lastClr="000000">
                  <a:lumMod val="65000"/>
                  <a:lumOff val="35000"/>
                </a:sysClr>
              </a:solidFill>
              <a:latin typeface="Meiryo UI" panose="020B0604030504040204" pitchFamily="50" charset="-128"/>
              <a:ea typeface="Meiryo UI" panose="020B0604030504040204" pitchFamily="50" charset="-128"/>
            </a:endParaRPr>
          </a:p>
        </c:rich>
      </c:tx>
      <c:layout>
        <c:manualLayout>
          <c:xMode val="edge"/>
          <c:yMode val="edge"/>
          <c:x val="0.23237207249324263"/>
          <c:y val="5.157318519240453E-2"/>
        </c:manualLayout>
      </c:layout>
      <c:overlay val="0"/>
      <c:spPr>
        <a:noFill/>
        <a:ln>
          <a:noFill/>
        </a:ln>
        <a:effectLst/>
      </c:spPr>
    </c:title>
    <c:autoTitleDeleted val="0"/>
    <c:plotArea>
      <c:layout>
        <c:manualLayout>
          <c:layoutTarget val="inner"/>
          <c:xMode val="edge"/>
          <c:yMode val="edge"/>
          <c:x val="0.13682874100301146"/>
          <c:y val="0.15713147985182085"/>
          <c:w val="0.72634275530326942"/>
          <c:h val="0.7311360146612127"/>
        </c:manualLayout>
      </c:layout>
      <c:pieChart>
        <c:varyColors val="1"/>
        <c:ser>
          <c:idx val="0"/>
          <c:order val="0"/>
          <c:tx>
            <c:strRef>
              <c:f>訪問回数!$C$18</c:f>
              <c:strCache>
                <c:ptCount val="1"/>
                <c:pt idx="0">
                  <c:v>福井市・永平寺町</c:v>
                </c:pt>
              </c:strCache>
            </c:strRef>
          </c:tx>
          <c:dPt>
            <c:idx val="0"/>
            <c:bubble3D val="0"/>
            <c:spPr>
              <a:solidFill>
                <a:schemeClr val="accent2">
                  <a:tint val="58000"/>
                </a:schemeClr>
              </a:solidFill>
              <a:ln>
                <a:noFill/>
              </a:ln>
              <a:effectLst/>
            </c:spPr>
            <c:extLst>
              <c:ext xmlns:c16="http://schemas.microsoft.com/office/drawing/2014/chart" uri="{C3380CC4-5D6E-409C-BE32-E72D297353CC}">
                <c16:uniqueId val="{00000019-759C-4FD3-9EF7-028051C0215E}"/>
              </c:ext>
            </c:extLst>
          </c:dPt>
          <c:dPt>
            <c:idx val="1"/>
            <c:bubble3D val="0"/>
            <c:spPr>
              <a:solidFill>
                <a:schemeClr val="accent2">
                  <a:tint val="86000"/>
                </a:schemeClr>
              </a:solidFill>
              <a:ln>
                <a:noFill/>
              </a:ln>
              <a:effectLst/>
            </c:spPr>
            <c:extLst>
              <c:ext xmlns:c16="http://schemas.microsoft.com/office/drawing/2014/chart" uri="{C3380CC4-5D6E-409C-BE32-E72D297353CC}">
                <c16:uniqueId val="{0000001B-759C-4FD3-9EF7-028051C0215E}"/>
              </c:ext>
            </c:extLst>
          </c:dPt>
          <c:dPt>
            <c:idx val="2"/>
            <c:bubble3D val="0"/>
            <c:spPr>
              <a:solidFill>
                <a:schemeClr val="accent2">
                  <a:shade val="86000"/>
                </a:schemeClr>
              </a:solidFill>
              <a:ln>
                <a:noFill/>
              </a:ln>
              <a:effectLst/>
            </c:spPr>
            <c:extLst>
              <c:ext xmlns:c16="http://schemas.microsoft.com/office/drawing/2014/chart" uri="{C3380CC4-5D6E-409C-BE32-E72D297353CC}">
                <c16:uniqueId val="{0000001D-759C-4FD3-9EF7-028051C0215E}"/>
              </c:ext>
            </c:extLst>
          </c:dPt>
          <c:dPt>
            <c:idx val="3"/>
            <c:bubble3D val="0"/>
            <c:spPr>
              <a:solidFill>
                <a:schemeClr val="accent2">
                  <a:shade val="58000"/>
                </a:schemeClr>
              </a:solidFill>
              <a:ln>
                <a:noFill/>
              </a:ln>
              <a:effectLst/>
            </c:spPr>
            <c:extLst>
              <c:ext xmlns:c16="http://schemas.microsoft.com/office/drawing/2014/chart" uri="{C3380CC4-5D6E-409C-BE32-E72D297353CC}">
                <c16:uniqueId val="{0000001F-759C-4FD3-9EF7-028051C0215E}"/>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訪問回数!$A$19:$A$22</c:f>
              <c:strCache>
                <c:ptCount val="4"/>
                <c:pt idx="0">
                  <c:v>初めて</c:v>
                </c:pt>
                <c:pt idx="1">
                  <c:v>2～5回目</c:v>
                </c:pt>
                <c:pt idx="2">
                  <c:v>6～10回目</c:v>
                </c:pt>
                <c:pt idx="3">
                  <c:v>11回目以上</c:v>
                </c:pt>
              </c:strCache>
            </c:strRef>
          </c:cat>
          <c:val>
            <c:numRef>
              <c:f>訪問回数!$C$19:$C$22</c:f>
              <c:numCache>
                <c:formatCode>0.0%</c:formatCode>
                <c:ptCount val="4"/>
                <c:pt idx="0">
                  <c:v>0.58333333333333337</c:v>
                </c:pt>
                <c:pt idx="1">
                  <c:v>0.3125</c:v>
                </c:pt>
                <c:pt idx="2">
                  <c:v>4.1666666666666664E-2</c:v>
                </c:pt>
                <c:pt idx="3">
                  <c:v>6.25E-2</c:v>
                </c:pt>
              </c:numCache>
            </c:numRef>
          </c:val>
          <c:extLst>
            <c:ext xmlns:c16="http://schemas.microsoft.com/office/drawing/2014/chart" uri="{C3380CC4-5D6E-409C-BE32-E72D297353CC}">
              <c16:uniqueId val="{00000020-759C-4FD3-9EF7-028051C0215E}"/>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chart>
  <c:spPr>
    <a:solidFill>
      <a:schemeClr val="bg1"/>
    </a:solidFill>
    <a:ln w="9525" cap="flat" cmpd="sng" algn="ctr">
      <a:solidFill>
        <a:schemeClr val="bg1">
          <a:lumMod val="65000"/>
        </a:schemeClr>
      </a:solidFill>
      <a:round/>
    </a:ln>
    <a:effectLst/>
  </c:spPr>
  <c:txPr>
    <a:bodyPr/>
    <a:lstStyle/>
    <a:p>
      <a:pPr>
        <a:defRPr sz="11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Reversed" id="22">
  <a:schemeClr val="accent2"/>
</cs:colorStyle>
</file>

<file path=xl/charts/colors10.xml><?xml version="1.0" encoding="utf-8"?>
<cs:colorStyle xmlns:cs="http://schemas.microsoft.com/office/drawing/2012/chartStyle" xmlns:a="http://schemas.openxmlformats.org/drawingml/2006/main" meth="withinLinearReversed" id="22">
  <a:schemeClr val="accent2"/>
</cs:colorStyle>
</file>

<file path=xl/charts/colors100.xml><?xml version="1.0" encoding="utf-8"?>
<cs:colorStyle xmlns:cs="http://schemas.microsoft.com/office/drawing/2012/chartStyle" xmlns:a="http://schemas.openxmlformats.org/drawingml/2006/main" meth="withinLinearReversed" id="22">
  <a:schemeClr val="accent2"/>
</cs:colorStyle>
</file>

<file path=xl/charts/colors101.xml><?xml version="1.0" encoding="utf-8"?>
<cs:colorStyle xmlns:cs="http://schemas.microsoft.com/office/drawing/2012/chartStyle" xmlns:a="http://schemas.openxmlformats.org/drawingml/2006/main" meth="withinLinearReversed" id="22">
  <a:schemeClr val="accent2"/>
</cs:colorStyle>
</file>

<file path=xl/charts/colors102.xml><?xml version="1.0" encoding="utf-8"?>
<cs:colorStyle xmlns:cs="http://schemas.microsoft.com/office/drawing/2012/chartStyle" xmlns:a="http://schemas.openxmlformats.org/drawingml/2006/main" meth="withinLinearReversed" id="22">
  <a:schemeClr val="accent2"/>
</cs:colorStyle>
</file>

<file path=xl/charts/colors103.xml><?xml version="1.0" encoding="utf-8"?>
<cs:colorStyle xmlns:cs="http://schemas.microsoft.com/office/drawing/2012/chartStyle" xmlns:a="http://schemas.openxmlformats.org/drawingml/2006/main" meth="withinLinearReversed" id="22">
  <a:schemeClr val="accent2"/>
</cs:colorStyle>
</file>

<file path=xl/charts/colors104.xml><?xml version="1.0" encoding="utf-8"?>
<cs:colorStyle xmlns:cs="http://schemas.microsoft.com/office/drawing/2012/chartStyle" xmlns:a="http://schemas.openxmlformats.org/drawingml/2006/main" meth="withinLinearReversed" id="22">
  <a:schemeClr val="accent2"/>
</cs:colorStyle>
</file>

<file path=xl/charts/colors105.xml><?xml version="1.0" encoding="utf-8"?>
<cs:colorStyle xmlns:cs="http://schemas.microsoft.com/office/drawing/2012/chartStyle" xmlns:a="http://schemas.openxmlformats.org/drawingml/2006/main" meth="withinLinearReversed" id="22">
  <a:schemeClr val="accent2"/>
</cs:colorStyle>
</file>

<file path=xl/charts/colors106.xml><?xml version="1.0" encoding="utf-8"?>
<cs:colorStyle xmlns:cs="http://schemas.microsoft.com/office/drawing/2012/chartStyle" xmlns:a="http://schemas.openxmlformats.org/drawingml/2006/main" meth="withinLinearReversed" id="22">
  <a:schemeClr val="accent2"/>
</cs:colorStyle>
</file>

<file path=xl/charts/colors107.xml><?xml version="1.0" encoding="utf-8"?>
<cs:colorStyle xmlns:cs="http://schemas.microsoft.com/office/drawing/2012/chartStyle" xmlns:a="http://schemas.openxmlformats.org/drawingml/2006/main" meth="withinLinearReversed" id="22">
  <a:schemeClr val="accent2"/>
</cs:colorStyle>
</file>

<file path=xl/charts/colors108.xml><?xml version="1.0" encoding="utf-8"?>
<cs:colorStyle xmlns:cs="http://schemas.microsoft.com/office/drawing/2012/chartStyle" xmlns:a="http://schemas.openxmlformats.org/drawingml/2006/main" meth="withinLinearReversed" id="22">
  <a:schemeClr val="accent2"/>
</cs:colorStyle>
</file>

<file path=xl/charts/colors109.xml><?xml version="1.0" encoding="utf-8"?>
<cs:colorStyle xmlns:cs="http://schemas.microsoft.com/office/drawing/2012/chartStyle" xmlns:a="http://schemas.openxmlformats.org/drawingml/2006/main" meth="withinLinearReversed" id="22">
  <a:schemeClr val="accent2"/>
</cs:colorStyle>
</file>

<file path=xl/charts/colors11.xml><?xml version="1.0" encoding="utf-8"?>
<cs:colorStyle xmlns:cs="http://schemas.microsoft.com/office/drawing/2012/chartStyle" xmlns:a="http://schemas.openxmlformats.org/drawingml/2006/main" meth="withinLinearReversed" id="22">
  <a:schemeClr val="accent2"/>
</cs:colorStyle>
</file>

<file path=xl/charts/colors110.xml><?xml version="1.0" encoding="utf-8"?>
<cs:colorStyle xmlns:cs="http://schemas.microsoft.com/office/drawing/2012/chartStyle" xmlns:a="http://schemas.openxmlformats.org/drawingml/2006/main" meth="withinLinearReversed" id="22">
  <a:schemeClr val="accent2"/>
</cs:colorStyle>
</file>

<file path=xl/charts/colors111.xml><?xml version="1.0" encoding="utf-8"?>
<cs:colorStyle xmlns:cs="http://schemas.microsoft.com/office/drawing/2012/chartStyle" xmlns:a="http://schemas.openxmlformats.org/drawingml/2006/main" meth="withinLinearReversed" id="22">
  <a:schemeClr val="accent2"/>
</cs:colorStyle>
</file>

<file path=xl/charts/colors112.xml><?xml version="1.0" encoding="utf-8"?>
<cs:colorStyle xmlns:cs="http://schemas.microsoft.com/office/drawing/2012/chartStyle" xmlns:a="http://schemas.openxmlformats.org/drawingml/2006/main" meth="withinLinearReversed" id="22">
  <a:schemeClr val="accent2"/>
</cs:colorStyle>
</file>

<file path=xl/charts/colors113.xml><?xml version="1.0" encoding="utf-8"?>
<cs:colorStyle xmlns:cs="http://schemas.microsoft.com/office/drawing/2012/chartStyle" xmlns:a="http://schemas.openxmlformats.org/drawingml/2006/main" meth="withinLinearReversed" id="22">
  <a:schemeClr val="accent2"/>
</cs:colorStyle>
</file>

<file path=xl/charts/colors114.xml><?xml version="1.0" encoding="utf-8"?>
<cs:colorStyle xmlns:cs="http://schemas.microsoft.com/office/drawing/2012/chartStyle" xmlns:a="http://schemas.openxmlformats.org/drawingml/2006/main" meth="withinLinearReversed" id="22">
  <a:schemeClr val="accent2"/>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3.xml><?xml version="1.0" encoding="utf-8"?>
<cs:colorStyle xmlns:cs="http://schemas.microsoft.com/office/drawing/2012/chartStyle" xmlns:a="http://schemas.openxmlformats.org/drawingml/2006/main" meth="withinLinearReversed" id="22">
  <a:schemeClr val="accent2"/>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Reversed" id="22">
  <a:schemeClr val="accent2"/>
</cs:colorStyle>
</file>

<file path=xl/charts/colors17.xml><?xml version="1.0" encoding="utf-8"?>
<cs:colorStyle xmlns:cs="http://schemas.microsoft.com/office/drawing/2012/chartStyle" xmlns:a="http://schemas.openxmlformats.org/drawingml/2006/main" meth="withinLinearReversed" id="22">
  <a:schemeClr val="accent2"/>
</cs:colorStyle>
</file>

<file path=xl/charts/colors18.xml><?xml version="1.0" encoding="utf-8"?>
<cs:colorStyle xmlns:cs="http://schemas.microsoft.com/office/drawing/2012/chartStyle" xmlns:a="http://schemas.openxmlformats.org/drawingml/2006/main" meth="withinLinearReversed" id="22">
  <a:schemeClr val="accent2"/>
</cs:colorStyle>
</file>

<file path=xl/charts/colors19.xml><?xml version="1.0" encoding="utf-8"?>
<cs:colorStyle xmlns:cs="http://schemas.microsoft.com/office/drawing/2012/chartStyle" xmlns:a="http://schemas.openxmlformats.org/drawingml/2006/main" meth="withinLinearReversed" id="22">
  <a:schemeClr val="accent2"/>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colors20.xml><?xml version="1.0" encoding="utf-8"?>
<cs:colorStyle xmlns:cs="http://schemas.microsoft.com/office/drawing/2012/chartStyle" xmlns:a="http://schemas.openxmlformats.org/drawingml/2006/main" meth="withinLinearReversed" id="22">
  <a:schemeClr val="accent2"/>
</cs:colorStyle>
</file>

<file path=xl/charts/colors21.xml><?xml version="1.0" encoding="utf-8"?>
<cs:colorStyle xmlns:cs="http://schemas.microsoft.com/office/drawing/2012/chartStyle" xmlns:a="http://schemas.openxmlformats.org/drawingml/2006/main" meth="withinLinearReversed" id="22">
  <a:schemeClr val="accent2"/>
</cs:colorStyle>
</file>

<file path=xl/charts/colors22.xml><?xml version="1.0" encoding="utf-8"?>
<cs:colorStyle xmlns:cs="http://schemas.microsoft.com/office/drawing/2012/chartStyle" xmlns:a="http://schemas.openxmlformats.org/drawingml/2006/main" meth="withinLinearReversed" id="22">
  <a:schemeClr val="accent2"/>
</cs:colorStyle>
</file>

<file path=xl/charts/colors23.xml><?xml version="1.0" encoding="utf-8"?>
<cs:colorStyle xmlns:cs="http://schemas.microsoft.com/office/drawing/2012/chartStyle" xmlns:a="http://schemas.openxmlformats.org/drawingml/2006/main" meth="withinLinearReversed" id="22">
  <a:schemeClr val="accent2"/>
</cs:colorStyle>
</file>

<file path=xl/charts/colors24.xml><?xml version="1.0" encoding="utf-8"?>
<cs:colorStyle xmlns:cs="http://schemas.microsoft.com/office/drawing/2012/chartStyle" xmlns:a="http://schemas.openxmlformats.org/drawingml/2006/main" meth="withinLinearReversed" id="22">
  <a:schemeClr val="accent2"/>
</cs:colorStyle>
</file>

<file path=xl/charts/colors25.xml><?xml version="1.0" encoding="utf-8"?>
<cs:colorStyle xmlns:cs="http://schemas.microsoft.com/office/drawing/2012/chartStyle" xmlns:a="http://schemas.openxmlformats.org/drawingml/2006/main" meth="withinLinearReversed" id="22">
  <a:schemeClr val="accent2"/>
</cs:colorStyle>
</file>

<file path=xl/charts/colors26.xml><?xml version="1.0" encoding="utf-8"?>
<cs:colorStyle xmlns:cs="http://schemas.microsoft.com/office/drawing/2012/chartStyle" xmlns:a="http://schemas.openxmlformats.org/drawingml/2006/main" meth="withinLinearReversed" id="22">
  <a:schemeClr val="accent2"/>
</cs:colorStyle>
</file>

<file path=xl/charts/colors27.xml><?xml version="1.0" encoding="utf-8"?>
<cs:colorStyle xmlns:cs="http://schemas.microsoft.com/office/drawing/2012/chartStyle" xmlns:a="http://schemas.openxmlformats.org/drawingml/2006/main" meth="withinLinearReversed" id="22">
  <a:schemeClr val="accent2"/>
</cs:colorStyle>
</file>

<file path=xl/charts/colors28.xml><?xml version="1.0" encoding="utf-8"?>
<cs:colorStyle xmlns:cs="http://schemas.microsoft.com/office/drawing/2012/chartStyle" xmlns:a="http://schemas.openxmlformats.org/drawingml/2006/main" meth="withinLinearReversed" id="22">
  <a:schemeClr val="accent2"/>
</cs:colorStyle>
</file>

<file path=xl/charts/colors29.xml><?xml version="1.0" encoding="utf-8"?>
<cs:colorStyle xmlns:cs="http://schemas.microsoft.com/office/drawing/2012/chartStyle" xmlns:a="http://schemas.openxmlformats.org/drawingml/2006/main" meth="withinLinearReversed" id="22">
  <a:schemeClr val="accent2"/>
</cs:colorStyle>
</file>

<file path=xl/charts/colors3.xml><?xml version="1.0" encoding="utf-8"?>
<cs:colorStyle xmlns:cs="http://schemas.microsoft.com/office/drawing/2012/chartStyle" xmlns:a="http://schemas.openxmlformats.org/drawingml/2006/main" meth="withinLinearReversed" id="22">
  <a:schemeClr val="accent2"/>
</cs:colorStyle>
</file>

<file path=xl/charts/colors30.xml><?xml version="1.0" encoding="utf-8"?>
<cs:colorStyle xmlns:cs="http://schemas.microsoft.com/office/drawing/2012/chartStyle" xmlns:a="http://schemas.openxmlformats.org/drawingml/2006/main" meth="withinLinearReversed" id="22">
  <a:schemeClr val="accent2"/>
</cs:colorStyle>
</file>

<file path=xl/charts/colors31.xml><?xml version="1.0" encoding="utf-8"?>
<cs:colorStyle xmlns:cs="http://schemas.microsoft.com/office/drawing/2012/chartStyle" xmlns:a="http://schemas.openxmlformats.org/drawingml/2006/main" meth="withinLinearReversed" id="22">
  <a:schemeClr val="accent2"/>
</cs:colorStyle>
</file>

<file path=xl/charts/colors32.xml><?xml version="1.0" encoding="utf-8"?>
<cs:colorStyle xmlns:cs="http://schemas.microsoft.com/office/drawing/2012/chartStyle" xmlns:a="http://schemas.openxmlformats.org/drawingml/2006/main" meth="withinLinearReversed" id="22">
  <a:schemeClr val="accent2"/>
</cs:colorStyle>
</file>

<file path=xl/charts/colors33.xml><?xml version="1.0" encoding="utf-8"?>
<cs:colorStyle xmlns:cs="http://schemas.microsoft.com/office/drawing/2012/chartStyle" xmlns:a="http://schemas.openxmlformats.org/drawingml/2006/main" meth="withinLinearReversed" id="22">
  <a:schemeClr val="accent2"/>
</cs:colorStyle>
</file>

<file path=xl/charts/colors34.xml><?xml version="1.0" encoding="utf-8"?>
<cs:colorStyle xmlns:cs="http://schemas.microsoft.com/office/drawing/2012/chartStyle" xmlns:a="http://schemas.openxmlformats.org/drawingml/2006/main" meth="withinLinearReversed" id="22">
  <a:schemeClr val="accent2"/>
</cs:colorStyle>
</file>

<file path=xl/charts/colors35.xml><?xml version="1.0" encoding="utf-8"?>
<cs:colorStyle xmlns:cs="http://schemas.microsoft.com/office/drawing/2012/chartStyle" xmlns:a="http://schemas.openxmlformats.org/drawingml/2006/main" meth="withinLinearReversed" id="22">
  <a:schemeClr val="accent2"/>
</cs:colorStyle>
</file>

<file path=xl/charts/colors36.xml><?xml version="1.0" encoding="utf-8"?>
<cs:colorStyle xmlns:cs="http://schemas.microsoft.com/office/drawing/2012/chartStyle" xmlns:a="http://schemas.openxmlformats.org/drawingml/2006/main" meth="withinLinearReversed" id="22">
  <a:schemeClr val="accent2"/>
</cs:colorStyle>
</file>

<file path=xl/charts/colors37.xml><?xml version="1.0" encoding="utf-8"?>
<cs:colorStyle xmlns:cs="http://schemas.microsoft.com/office/drawing/2012/chartStyle" xmlns:a="http://schemas.openxmlformats.org/drawingml/2006/main" meth="withinLinearReversed" id="22">
  <a:schemeClr val="accent2"/>
</cs:colorStyle>
</file>

<file path=xl/charts/colors38.xml><?xml version="1.0" encoding="utf-8"?>
<cs:colorStyle xmlns:cs="http://schemas.microsoft.com/office/drawing/2012/chartStyle" xmlns:a="http://schemas.openxmlformats.org/drawingml/2006/main" meth="withinLinearReversed" id="22">
  <a:schemeClr val="accent2"/>
</cs:colorStyle>
</file>

<file path=xl/charts/colors39.xml><?xml version="1.0" encoding="utf-8"?>
<cs:colorStyle xmlns:cs="http://schemas.microsoft.com/office/drawing/2012/chartStyle" xmlns:a="http://schemas.openxmlformats.org/drawingml/2006/main" meth="withinLinearReversed" id="22">
  <a:schemeClr val="accent2"/>
</cs:colorStyle>
</file>

<file path=xl/charts/colors4.xml><?xml version="1.0" encoding="utf-8"?>
<cs:colorStyle xmlns:cs="http://schemas.microsoft.com/office/drawing/2012/chartStyle" xmlns:a="http://schemas.openxmlformats.org/drawingml/2006/main" meth="withinLinearReversed" id="22">
  <a:schemeClr val="accent2"/>
</cs:colorStyle>
</file>

<file path=xl/charts/colors40.xml><?xml version="1.0" encoding="utf-8"?>
<cs:colorStyle xmlns:cs="http://schemas.microsoft.com/office/drawing/2012/chartStyle" xmlns:a="http://schemas.openxmlformats.org/drawingml/2006/main" meth="withinLinearReversed" id="22">
  <a:schemeClr val="accent2"/>
</cs:colorStyle>
</file>

<file path=xl/charts/colors41.xml><?xml version="1.0" encoding="utf-8"?>
<cs:colorStyle xmlns:cs="http://schemas.microsoft.com/office/drawing/2012/chartStyle" xmlns:a="http://schemas.openxmlformats.org/drawingml/2006/main" meth="withinLinearReversed" id="22">
  <a:schemeClr val="accent2"/>
</cs:colorStyle>
</file>

<file path=xl/charts/colors42.xml><?xml version="1.0" encoding="utf-8"?>
<cs:colorStyle xmlns:cs="http://schemas.microsoft.com/office/drawing/2012/chartStyle" xmlns:a="http://schemas.openxmlformats.org/drawingml/2006/main" meth="withinLinearReversed" id="22">
  <a:schemeClr val="accent2"/>
</cs:colorStyle>
</file>

<file path=xl/charts/colors43.xml><?xml version="1.0" encoding="utf-8"?>
<cs:colorStyle xmlns:cs="http://schemas.microsoft.com/office/drawing/2012/chartStyle" xmlns:a="http://schemas.openxmlformats.org/drawingml/2006/main" meth="withinLinearReversed" id="22">
  <a:schemeClr val="accent2"/>
</cs:colorStyle>
</file>

<file path=xl/charts/colors44.xml><?xml version="1.0" encoding="utf-8"?>
<cs:colorStyle xmlns:cs="http://schemas.microsoft.com/office/drawing/2012/chartStyle" xmlns:a="http://schemas.openxmlformats.org/drawingml/2006/main" meth="withinLinearReversed" id="22">
  <a:schemeClr val="accent2"/>
</cs:colorStyle>
</file>

<file path=xl/charts/colors45.xml><?xml version="1.0" encoding="utf-8"?>
<cs:colorStyle xmlns:cs="http://schemas.microsoft.com/office/drawing/2012/chartStyle" xmlns:a="http://schemas.openxmlformats.org/drawingml/2006/main" meth="withinLinearReversed" id="22">
  <a:schemeClr val="accent2"/>
</cs:colorStyle>
</file>

<file path=xl/charts/colors46.xml><?xml version="1.0" encoding="utf-8"?>
<cs:colorStyle xmlns:cs="http://schemas.microsoft.com/office/drawing/2012/chartStyle" xmlns:a="http://schemas.openxmlformats.org/drawingml/2006/main" meth="withinLinearReversed" id="22">
  <a:schemeClr val="accent2"/>
</cs:colorStyle>
</file>

<file path=xl/charts/colors47.xml><?xml version="1.0" encoding="utf-8"?>
<cs:colorStyle xmlns:cs="http://schemas.microsoft.com/office/drawing/2012/chartStyle" xmlns:a="http://schemas.openxmlformats.org/drawingml/2006/main" meth="withinLinearReversed" id="22">
  <a:schemeClr val="accent2"/>
</cs:colorStyle>
</file>

<file path=xl/charts/colors48.xml><?xml version="1.0" encoding="utf-8"?>
<cs:colorStyle xmlns:cs="http://schemas.microsoft.com/office/drawing/2012/chartStyle" xmlns:a="http://schemas.openxmlformats.org/drawingml/2006/main" meth="withinLinearReversed" id="22">
  <a:schemeClr val="accent2"/>
</cs:colorStyle>
</file>

<file path=xl/charts/colors49.xml><?xml version="1.0" encoding="utf-8"?>
<cs:colorStyle xmlns:cs="http://schemas.microsoft.com/office/drawing/2012/chartStyle" xmlns:a="http://schemas.openxmlformats.org/drawingml/2006/main" meth="withinLinearReversed" id="22">
  <a:schemeClr val="accent2"/>
</cs:colorStyle>
</file>

<file path=xl/charts/colors5.xml><?xml version="1.0" encoding="utf-8"?>
<cs:colorStyle xmlns:cs="http://schemas.microsoft.com/office/drawing/2012/chartStyle" xmlns:a="http://schemas.openxmlformats.org/drawingml/2006/main" meth="withinLinearReversed" id="22">
  <a:schemeClr val="accent2"/>
</cs:colorStyle>
</file>

<file path=xl/charts/colors50.xml><?xml version="1.0" encoding="utf-8"?>
<cs:colorStyle xmlns:cs="http://schemas.microsoft.com/office/drawing/2012/chartStyle" xmlns:a="http://schemas.openxmlformats.org/drawingml/2006/main" meth="withinLinearReversed" id="22">
  <a:schemeClr val="accent2"/>
</cs:colorStyle>
</file>

<file path=xl/charts/colors51.xml><?xml version="1.0" encoding="utf-8"?>
<cs:colorStyle xmlns:cs="http://schemas.microsoft.com/office/drawing/2012/chartStyle" xmlns:a="http://schemas.openxmlformats.org/drawingml/2006/main" meth="withinLinearReversed" id="22">
  <a:schemeClr val="accent2"/>
</cs:colorStyle>
</file>

<file path=xl/charts/colors52.xml><?xml version="1.0" encoding="utf-8"?>
<cs:colorStyle xmlns:cs="http://schemas.microsoft.com/office/drawing/2012/chartStyle" xmlns:a="http://schemas.openxmlformats.org/drawingml/2006/main" meth="withinLinearReversed" id="22">
  <a:schemeClr val="accent2"/>
</cs:colorStyle>
</file>

<file path=xl/charts/colors53.xml><?xml version="1.0" encoding="utf-8"?>
<cs:colorStyle xmlns:cs="http://schemas.microsoft.com/office/drawing/2012/chartStyle" xmlns:a="http://schemas.openxmlformats.org/drawingml/2006/main" meth="withinLinearReversed" id="22">
  <a:schemeClr val="accent2"/>
</cs:colorStyle>
</file>

<file path=xl/charts/colors54.xml><?xml version="1.0" encoding="utf-8"?>
<cs:colorStyle xmlns:cs="http://schemas.microsoft.com/office/drawing/2012/chartStyle" xmlns:a="http://schemas.openxmlformats.org/drawingml/2006/main" meth="withinLinearReversed" id="22">
  <a:schemeClr val="accent2"/>
</cs:colorStyle>
</file>

<file path=xl/charts/colors55.xml><?xml version="1.0" encoding="utf-8"?>
<cs:colorStyle xmlns:cs="http://schemas.microsoft.com/office/drawing/2012/chartStyle" xmlns:a="http://schemas.openxmlformats.org/drawingml/2006/main" meth="withinLinearReversed" id="22">
  <a:schemeClr val="accent2"/>
</cs:colorStyle>
</file>

<file path=xl/charts/colors56.xml><?xml version="1.0" encoding="utf-8"?>
<cs:colorStyle xmlns:cs="http://schemas.microsoft.com/office/drawing/2012/chartStyle" xmlns:a="http://schemas.openxmlformats.org/drawingml/2006/main" meth="withinLinearReversed" id="22">
  <a:schemeClr val="accent2"/>
</cs:colorStyle>
</file>

<file path=xl/charts/colors57.xml><?xml version="1.0" encoding="utf-8"?>
<cs:colorStyle xmlns:cs="http://schemas.microsoft.com/office/drawing/2012/chartStyle" xmlns:a="http://schemas.openxmlformats.org/drawingml/2006/main" meth="withinLinearReversed" id="22">
  <a:schemeClr val="accent2"/>
</cs:colorStyle>
</file>

<file path=xl/charts/colors58.xml><?xml version="1.0" encoding="utf-8"?>
<cs:colorStyle xmlns:cs="http://schemas.microsoft.com/office/drawing/2012/chartStyle" xmlns:a="http://schemas.openxmlformats.org/drawingml/2006/main" meth="withinLinearReversed" id="22">
  <a:schemeClr val="accent2"/>
</cs:colorStyle>
</file>

<file path=xl/charts/colors59.xml><?xml version="1.0" encoding="utf-8"?>
<cs:colorStyle xmlns:cs="http://schemas.microsoft.com/office/drawing/2012/chartStyle" xmlns:a="http://schemas.openxmlformats.org/drawingml/2006/main" meth="withinLinearReversed" id="22">
  <a:schemeClr val="accent2"/>
</cs:colorStyle>
</file>

<file path=xl/charts/colors6.xml><?xml version="1.0" encoding="utf-8"?>
<cs:colorStyle xmlns:cs="http://schemas.microsoft.com/office/drawing/2012/chartStyle" xmlns:a="http://schemas.openxmlformats.org/drawingml/2006/main" meth="withinLinearReversed" id="22">
  <a:schemeClr val="accent2"/>
</cs:colorStyle>
</file>

<file path=xl/charts/colors60.xml><?xml version="1.0" encoding="utf-8"?>
<cs:colorStyle xmlns:cs="http://schemas.microsoft.com/office/drawing/2012/chartStyle" xmlns:a="http://schemas.openxmlformats.org/drawingml/2006/main" meth="withinLinearReversed" id="22">
  <a:schemeClr val="accent2"/>
</cs:colorStyle>
</file>

<file path=xl/charts/colors61.xml><?xml version="1.0" encoding="utf-8"?>
<cs:colorStyle xmlns:cs="http://schemas.microsoft.com/office/drawing/2012/chartStyle" xmlns:a="http://schemas.openxmlformats.org/drawingml/2006/main" meth="withinLinearReversed" id="22">
  <a:schemeClr val="accent2"/>
</cs:colorStyle>
</file>

<file path=xl/charts/colors62.xml><?xml version="1.0" encoding="utf-8"?>
<cs:colorStyle xmlns:cs="http://schemas.microsoft.com/office/drawing/2012/chartStyle" xmlns:a="http://schemas.openxmlformats.org/drawingml/2006/main" meth="withinLinearReversed" id="22">
  <a:schemeClr val="accent2"/>
</cs:colorStyle>
</file>

<file path=xl/charts/colors63.xml><?xml version="1.0" encoding="utf-8"?>
<cs:colorStyle xmlns:cs="http://schemas.microsoft.com/office/drawing/2012/chartStyle" xmlns:a="http://schemas.openxmlformats.org/drawingml/2006/main" meth="withinLinearReversed" id="22">
  <a:schemeClr val="accent2"/>
</cs:colorStyle>
</file>

<file path=xl/charts/colors64.xml><?xml version="1.0" encoding="utf-8"?>
<cs:colorStyle xmlns:cs="http://schemas.microsoft.com/office/drawing/2012/chartStyle" xmlns:a="http://schemas.openxmlformats.org/drawingml/2006/main" meth="withinLinearReversed" id="22">
  <a:schemeClr val="accent2"/>
</cs:colorStyle>
</file>

<file path=xl/charts/colors65.xml><?xml version="1.0" encoding="utf-8"?>
<cs:colorStyle xmlns:cs="http://schemas.microsoft.com/office/drawing/2012/chartStyle" xmlns:a="http://schemas.openxmlformats.org/drawingml/2006/main" meth="withinLinearReversed" id="22">
  <a:schemeClr val="accent2"/>
</cs:colorStyle>
</file>

<file path=xl/charts/colors66.xml><?xml version="1.0" encoding="utf-8"?>
<cs:colorStyle xmlns:cs="http://schemas.microsoft.com/office/drawing/2012/chartStyle" xmlns:a="http://schemas.openxmlformats.org/drawingml/2006/main" meth="withinLinearReversed" id="22">
  <a:schemeClr val="accent2"/>
</cs:colorStyle>
</file>

<file path=xl/charts/colors67.xml><?xml version="1.0" encoding="utf-8"?>
<cs:colorStyle xmlns:cs="http://schemas.microsoft.com/office/drawing/2012/chartStyle" xmlns:a="http://schemas.openxmlformats.org/drawingml/2006/main" meth="withinLinearReversed" id="22">
  <a:schemeClr val="accent2"/>
</cs:colorStyle>
</file>

<file path=xl/charts/colors68.xml><?xml version="1.0" encoding="utf-8"?>
<cs:colorStyle xmlns:cs="http://schemas.microsoft.com/office/drawing/2012/chartStyle" xmlns:a="http://schemas.openxmlformats.org/drawingml/2006/main" meth="withinLinearReversed" id="22">
  <a:schemeClr val="accent2"/>
</cs:colorStyle>
</file>

<file path=xl/charts/colors69.xml><?xml version="1.0" encoding="utf-8"?>
<cs:colorStyle xmlns:cs="http://schemas.microsoft.com/office/drawing/2012/chartStyle" xmlns:a="http://schemas.openxmlformats.org/drawingml/2006/main" meth="withinLinearReversed" id="22">
  <a:schemeClr val="accent2"/>
</cs:colorStyle>
</file>

<file path=xl/charts/colors7.xml><?xml version="1.0" encoding="utf-8"?>
<cs:colorStyle xmlns:cs="http://schemas.microsoft.com/office/drawing/2012/chartStyle" xmlns:a="http://schemas.openxmlformats.org/drawingml/2006/main" meth="withinLinearReversed" id="22">
  <a:schemeClr val="accent2"/>
</cs:colorStyle>
</file>

<file path=xl/charts/colors70.xml><?xml version="1.0" encoding="utf-8"?>
<cs:colorStyle xmlns:cs="http://schemas.microsoft.com/office/drawing/2012/chartStyle" xmlns:a="http://schemas.openxmlformats.org/drawingml/2006/main" meth="withinLinearReversed" id="22">
  <a:schemeClr val="accent2"/>
</cs:colorStyle>
</file>

<file path=xl/charts/colors71.xml><?xml version="1.0" encoding="utf-8"?>
<cs:colorStyle xmlns:cs="http://schemas.microsoft.com/office/drawing/2012/chartStyle" xmlns:a="http://schemas.openxmlformats.org/drawingml/2006/main" meth="withinLinearReversed" id="22">
  <a:schemeClr val="accent2"/>
</cs:colorStyle>
</file>

<file path=xl/charts/colors72.xml><?xml version="1.0" encoding="utf-8"?>
<cs:colorStyle xmlns:cs="http://schemas.microsoft.com/office/drawing/2012/chartStyle" xmlns:a="http://schemas.openxmlformats.org/drawingml/2006/main" meth="withinLinearReversed" id="22">
  <a:schemeClr val="accent2"/>
</cs:colorStyle>
</file>

<file path=xl/charts/colors73.xml><?xml version="1.0" encoding="utf-8"?>
<cs:colorStyle xmlns:cs="http://schemas.microsoft.com/office/drawing/2012/chartStyle" xmlns:a="http://schemas.openxmlformats.org/drawingml/2006/main" meth="withinLinearReversed" id="22">
  <a:schemeClr val="accent2"/>
</cs:colorStyle>
</file>

<file path=xl/charts/colors74.xml><?xml version="1.0" encoding="utf-8"?>
<cs:colorStyle xmlns:cs="http://schemas.microsoft.com/office/drawing/2012/chartStyle" xmlns:a="http://schemas.openxmlformats.org/drawingml/2006/main" meth="withinLinearReversed" id="22">
  <a:schemeClr val="accent2"/>
</cs:colorStyle>
</file>

<file path=xl/charts/colors75.xml><?xml version="1.0" encoding="utf-8"?>
<cs:colorStyle xmlns:cs="http://schemas.microsoft.com/office/drawing/2012/chartStyle" xmlns:a="http://schemas.openxmlformats.org/drawingml/2006/main" meth="withinLinearReversed" id="22">
  <a:schemeClr val="accent2"/>
</cs:colorStyle>
</file>

<file path=xl/charts/colors76.xml><?xml version="1.0" encoding="utf-8"?>
<cs:colorStyle xmlns:cs="http://schemas.microsoft.com/office/drawing/2012/chartStyle" xmlns:a="http://schemas.openxmlformats.org/drawingml/2006/main" meth="withinLinearReversed" id="22">
  <a:schemeClr val="accent2"/>
</cs:colorStyle>
</file>

<file path=xl/charts/colors77.xml><?xml version="1.0" encoding="utf-8"?>
<cs:colorStyle xmlns:cs="http://schemas.microsoft.com/office/drawing/2012/chartStyle" xmlns:a="http://schemas.openxmlformats.org/drawingml/2006/main" meth="withinLinearReversed" id="22">
  <a:schemeClr val="accent2"/>
</cs:colorStyle>
</file>

<file path=xl/charts/colors78.xml><?xml version="1.0" encoding="utf-8"?>
<cs:colorStyle xmlns:cs="http://schemas.microsoft.com/office/drawing/2012/chartStyle" xmlns:a="http://schemas.openxmlformats.org/drawingml/2006/main" meth="withinLinearReversed" id="22">
  <a:schemeClr val="accent2"/>
</cs:colorStyle>
</file>

<file path=xl/charts/colors79.xml><?xml version="1.0" encoding="utf-8"?>
<cs:colorStyle xmlns:cs="http://schemas.microsoft.com/office/drawing/2012/chartStyle" xmlns:a="http://schemas.openxmlformats.org/drawingml/2006/main" meth="withinLinearReversed" id="22">
  <a:schemeClr val="accent2"/>
</cs:colorStyle>
</file>

<file path=xl/charts/colors8.xml><?xml version="1.0" encoding="utf-8"?>
<cs:colorStyle xmlns:cs="http://schemas.microsoft.com/office/drawing/2012/chartStyle" xmlns:a="http://schemas.openxmlformats.org/drawingml/2006/main" meth="withinLinearReversed" id="22">
  <a:schemeClr val="accent2"/>
</cs:colorStyle>
</file>

<file path=xl/charts/colors80.xml><?xml version="1.0" encoding="utf-8"?>
<cs:colorStyle xmlns:cs="http://schemas.microsoft.com/office/drawing/2012/chartStyle" xmlns:a="http://schemas.openxmlformats.org/drawingml/2006/main" meth="withinLinearReversed" id="22">
  <a:schemeClr val="accent2"/>
</cs:colorStyle>
</file>

<file path=xl/charts/colors81.xml><?xml version="1.0" encoding="utf-8"?>
<cs:colorStyle xmlns:cs="http://schemas.microsoft.com/office/drawing/2012/chartStyle" xmlns:a="http://schemas.openxmlformats.org/drawingml/2006/main" meth="withinLinearReversed" id="22">
  <a:schemeClr val="accent2"/>
</cs:colorStyle>
</file>

<file path=xl/charts/colors82.xml><?xml version="1.0" encoding="utf-8"?>
<cs:colorStyle xmlns:cs="http://schemas.microsoft.com/office/drawing/2012/chartStyle" xmlns:a="http://schemas.openxmlformats.org/drawingml/2006/main" meth="withinLinearReversed" id="22">
  <a:schemeClr val="accent2"/>
</cs:colorStyle>
</file>

<file path=xl/charts/colors83.xml><?xml version="1.0" encoding="utf-8"?>
<cs:colorStyle xmlns:cs="http://schemas.microsoft.com/office/drawing/2012/chartStyle" xmlns:a="http://schemas.openxmlformats.org/drawingml/2006/main" meth="withinLinearReversed" id="22">
  <a:schemeClr val="accent2"/>
</cs:colorStyle>
</file>

<file path=xl/charts/colors84.xml><?xml version="1.0" encoding="utf-8"?>
<cs:colorStyle xmlns:cs="http://schemas.microsoft.com/office/drawing/2012/chartStyle" xmlns:a="http://schemas.openxmlformats.org/drawingml/2006/main" meth="withinLinearReversed" id="22">
  <a:schemeClr val="accent2"/>
</cs:colorStyle>
</file>

<file path=xl/charts/colors85.xml><?xml version="1.0" encoding="utf-8"?>
<cs:colorStyle xmlns:cs="http://schemas.microsoft.com/office/drawing/2012/chartStyle" xmlns:a="http://schemas.openxmlformats.org/drawingml/2006/main" meth="withinLinearReversed" id="22">
  <a:schemeClr val="accent2"/>
</cs:colorStyle>
</file>

<file path=xl/charts/colors86.xml><?xml version="1.0" encoding="utf-8"?>
<cs:colorStyle xmlns:cs="http://schemas.microsoft.com/office/drawing/2012/chartStyle" xmlns:a="http://schemas.openxmlformats.org/drawingml/2006/main" meth="withinLinearReversed" id="22">
  <a:schemeClr val="accent2"/>
</cs:colorStyle>
</file>

<file path=xl/charts/colors87.xml><?xml version="1.0" encoding="utf-8"?>
<cs:colorStyle xmlns:cs="http://schemas.microsoft.com/office/drawing/2012/chartStyle" xmlns:a="http://schemas.openxmlformats.org/drawingml/2006/main" meth="withinLinearReversed" id="22">
  <a:schemeClr val="accent2"/>
</cs:colorStyle>
</file>

<file path=xl/charts/colors88.xml><?xml version="1.0" encoding="utf-8"?>
<cs:colorStyle xmlns:cs="http://schemas.microsoft.com/office/drawing/2012/chartStyle" xmlns:a="http://schemas.openxmlformats.org/drawingml/2006/main" meth="withinLinearReversed" id="22">
  <a:schemeClr val="accent2"/>
</cs:colorStyle>
</file>

<file path=xl/charts/colors89.xml><?xml version="1.0" encoding="utf-8"?>
<cs:colorStyle xmlns:cs="http://schemas.microsoft.com/office/drawing/2012/chartStyle" xmlns:a="http://schemas.openxmlformats.org/drawingml/2006/main" meth="withinLinearReversed" id="22">
  <a:schemeClr val="accent2"/>
</cs:colorStyle>
</file>

<file path=xl/charts/colors9.xml><?xml version="1.0" encoding="utf-8"?>
<cs:colorStyle xmlns:cs="http://schemas.microsoft.com/office/drawing/2012/chartStyle" xmlns:a="http://schemas.openxmlformats.org/drawingml/2006/main" meth="withinLinearReversed" id="22">
  <a:schemeClr val="accent2"/>
</cs:colorStyle>
</file>

<file path=xl/charts/colors90.xml><?xml version="1.0" encoding="utf-8"?>
<cs:colorStyle xmlns:cs="http://schemas.microsoft.com/office/drawing/2012/chartStyle" xmlns:a="http://schemas.openxmlformats.org/drawingml/2006/main" meth="withinLinearReversed" id="22">
  <a:schemeClr val="accent2"/>
</cs:colorStyle>
</file>

<file path=xl/charts/colors91.xml><?xml version="1.0" encoding="utf-8"?>
<cs:colorStyle xmlns:cs="http://schemas.microsoft.com/office/drawing/2012/chartStyle" xmlns:a="http://schemas.openxmlformats.org/drawingml/2006/main" meth="withinLinearReversed" id="22">
  <a:schemeClr val="accent2"/>
</cs:colorStyle>
</file>

<file path=xl/charts/colors92.xml><?xml version="1.0" encoding="utf-8"?>
<cs:colorStyle xmlns:cs="http://schemas.microsoft.com/office/drawing/2012/chartStyle" xmlns:a="http://schemas.openxmlformats.org/drawingml/2006/main" meth="withinLinearReversed" id="22">
  <a:schemeClr val="accent2"/>
</cs:colorStyle>
</file>

<file path=xl/charts/colors93.xml><?xml version="1.0" encoding="utf-8"?>
<cs:colorStyle xmlns:cs="http://schemas.microsoft.com/office/drawing/2012/chartStyle" xmlns:a="http://schemas.openxmlformats.org/drawingml/2006/main" meth="withinLinearReversed" id="22">
  <a:schemeClr val="accent2"/>
</cs:colorStyle>
</file>

<file path=xl/charts/colors94.xml><?xml version="1.0" encoding="utf-8"?>
<cs:colorStyle xmlns:cs="http://schemas.microsoft.com/office/drawing/2012/chartStyle" xmlns:a="http://schemas.openxmlformats.org/drawingml/2006/main" meth="withinLinearReversed" id="22">
  <a:schemeClr val="accent2"/>
</cs:colorStyle>
</file>

<file path=xl/charts/colors95.xml><?xml version="1.0" encoding="utf-8"?>
<cs:colorStyle xmlns:cs="http://schemas.microsoft.com/office/drawing/2012/chartStyle" xmlns:a="http://schemas.openxmlformats.org/drawingml/2006/main" meth="withinLinearReversed" id="22">
  <a:schemeClr val="accent2"/>
</cs:colorStyle>
</file>

<file path=xl/charts/colors96.xml><?xml version="1.0" encoding="utf-8"?>
<cs:colorStyle xmlns:cs="http://schemas.microsoft.com/office/drawing/2012/chartStyle" xmlns:a="http://schemas.openxmlformats.org/drawingml/2006/main" meth="withinLinearReversed" id="22">
  <a:schemeClr val="accent2"/>
</cs:colorStyle>
</file>

<file path=xl/charts/colors97.xml><?xml version="1.0" encoding="utf-8"?>
<cs:colorStyle xmlns:cs="http://schemas.microsoft.com/office/drawing/2012/chartStyle" xmlns:a="http://schemas.openxmlformats.org/drawingml/2006/main" meth="withinLinearReversed" id="22">
  <a:schemeClr val="accent2"/>
</cs:colorStyle>
</file>

<file path=xl/charts/colors98.xml><?xml version="1.0" encoding="utf-8"?>
<cs:colorStyle xmlns:cs="http://schemas.microsoft.com/office/drawing/2012/chartStyle" xmlns:a="http://schemas.openxmlformats.org/drawingml/2006/main" meth="withinLinearReversed" id="22">
  <a:schemeClr val="accent2"/>
</cs:colorStyle>
</file>

<file path=xl/charts/colors99.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 Id="rId9" Type="http://schemas.openxmlformats.org/officeDocument/2006/relationships/chart" Target="../charts/chart7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chart" Target="../charts/chart81.xml"/><Relationship Id="rId7" Type="http://schemas.openxmlformats.org/officeDocument/2006/relationships/chart" Target="../charts/chart85.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 Id="rId9"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95.xml"/><Relationship Id="rId13" Type="http://schemas.openxmlformats.org/officeDocument/2006/relationships/chart" Target="../charts/chart100.xml"/><Relationship Id="rId18" Type="http://schemas.openxmlformats.org/officeDocument/2006/relationships/chart" Target="../charts/chart105.xml"/><Relationship Id="rId3" Type="http://schemas.openxmlformats.org/officeDocument/2006/relationships/chart" Target="../charts/chart90.xml"/><Relationship Id="rId21" Type="http://schemas.openxmlformats.org/officeDocument/2006/relationships/chart" Target="../charts/chart108.xml"/><Relationship Id="rId7" Type="http://schemas.openxmlformats.org/officeDocument/2006/relationships/chart" Target="../charts/chart94.xml"/><Relationship Id="rId12" Type="http://schemas.openxmlformats.org/officeDocument/2006/relationships/chart" Target="../charts/chart99.xml"/><Relationship Id="rId17" Type="http://schemas.openxmlformats.org/officeDocument/2006/relationships/chart" Target="../charts/chart104.xml"/><Relationship Id="rId2" Type="http://schemas.openxmlformats.org/officeDocument/2006/relationships/chart" Target="../charts/chart89.xml"/><Relationship Id="rId16" Type="http://schemas.openxmlformats.org/officeDocument/2006/relationships/chart" Target="../charts/chart103.xml"/><Relationship Id="rId20" Type="http://schemas.openxmlformats.org/officeDocument/2006/relationships/chart" Target="../charts/chart107.xml"/><Relationship Id="rId1" Type="http://schemas.openxmlformats.org/officeDocument/2006/relationships/chart" Target="../charts/chart88.xml"/><Relationship Id="rId6" Type="http://schemas.openxmlformats.org/officeDocument/2006/relationships/chart" Target="../charts/chart93.xml"/><Relationship Id="rId11" Type="http://schemas.openxmlformats.org/officeDocument/2006/relationships/chart" Target="../charts/chart98.xml"/><Relationship Id="rId5" Type="http://schemas.openxmlformats.org/officeDocument/2006/relationships/chart" Target="../charts/chart92.xml"/><Relationship Id="rId15" Type="http://schemas.openxmlformats.org/officeDocument/2006/relationships/chart" Target="../charts/chart102.xml"/><Relationship Id="rId10" Type="http://schemas.openxmlformats.org/officeDocument/2006/relationships/chart" Target="../charts/chart97.xml"/><Relationship Id="rId19" Type="http://schemas.openxmlformats.org/officeDocument/2006/relationships/chart" Target="../charts/chart106.xml"/><Relationship Id="rId4" Type="http://schemas.openxmlformats.org/officeDocument/2006/relationships/chart" Target="../charts/chart91.xml"/><Relationship Id="rId9" Type="http://schemas.openxmlformats.org/officeDocument/2006/relationships/chart" Target="../charts/chart96.xml"/><Relationship Id="rId14" Type="http://schemas.openxmlformats.org/officeDocument/2006/relationships/chart" Target="../charts/chart10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chart" Target="../charts/chart111.xml"/><Relationship Id="rId21" Type="http://schemas.openxmlformats.org/officeDocument/2006/relationships/chart" Target="../charts/chart129.xml"/><Relationship Id="rId7" Type="http://schemas.openxmlformats.org/officeDocument/2006/relationships/chart" Target="../charts/chart115.xml"/><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chart" Target="../charts/chart110.xml"/><Relationship Id="rId16" Type="http://schemas.openxmlformats.org/officeDocument/2006/relationships/chart" Target="../charts/chart124.xml"/><Relationship Id="rId20" Type="http://schemas.openxmlformats.org/officeDocument/2006/relationships/chart" Target="../charts/chart128.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5" Type="http://schemas.openxmlformats.org/officeDocument/2006/relationships/chart" Target="../charts/chart123.xml"/><Relationship Id="rId10" Type="http://schemas.openxmlformats.org/officeDocument/2006/relationships/chart" Target="../charts/chart118.xml"/><Relationship Id="rId19" Type="http://schemas.openxmlformats.org/officeDocument/2006/relationships/chart" Target="../charts/chart127.xml"/><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chart" Target="../charts/chart12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3" Type="http://schemas.openxmlformats.org/officeDocument/2006/relationships/chart" Target="../charts/chart132.xml"/><Relationship Id="rId7" Type="http://schemas.openxmlformats.org/officeDocument/2006/relationships/chart" Target="../charts/chart136.xml"/><Relationship Id="rId12" Type="http://schemas.openxmlformats.org/officeDocument/2006/relationships/chart" Target="../charts/chart141.xml"/><Relationship Id="rId2" Type="http://schemas.openxmlformats.org/officeDocument/2006/relationships/chart" Target="../charts/chart131.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5" Type="http://schemas.openxmlformats.org/officeDocument/2006/relationships/chart" Target="../charts/chart134.xml"/><Relationship Id="rId10" Type="http://schemas.openxmlformats.org/officeDocument/2006/relationships/chart" Target="../charts/chart139.xml"/><Relationship Id="rId4" Type="http://schemas.openxmlformats.org/officeDocument/2006/relationships/chart" Target="../charts/chart133.xml"/><Relationship Id="rId9" Type="http://schemas.openxmlformats.org/officeDocument/2006/relationships/chart" Target="../charts/chart13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50.xml"/><Relationship Id="rId13" Type="http://schemas.openxmlformats.org/officeDocument/2006/relationships/chart" Target="../charts/chart155.xml"/><Relationship Id="rId3" Type="http://schemas.openxmlformats.org/officeDocument/2006/relationships/chart" Target="../charts/chart145.xml"/><Relationship Id="rId7" Type="http://schemas.openxmlformats.org/officeDocument/2006/relationships/chart" Target="../charts/chart149.xml"/><Relationship Id="rId12" Type="http://schemas.openxmlformats.org/officeDocument/2006/relationships/chart" Target="../charts/chart154.xml"/><Relationship Id="rId2" Type="http://schemas.openxmlformats.org/officeDocument/2006/relationships/chart" Target="../charts/chart144.xml"/><Relationship Id="rId1" Type="http://schemas.openxmlformats.org/officeDocument/2006/relationships/chart" Target="../charts/chart143.xml"/><Relationship Id="rId6" Type="http://schemas.openxmlformats.org/officeDocument/2006/relationships/chart" Target="../charts/chart148.xml"/><Relationship Id="rId11" Type="http://schemas.openxmlformats.org/officeDocument/2006/relationships/chart" Target="../charts/chart153.xml"/><Relationship Id="rId5" Type="http://schemas.openxmlformats.org/officeDocument/2006/relationships/chart" Target="../charts/chart147.xml"/><Relationship Id="rId10" Type="http://schemas.openxmlformats.org/officeDocument/2006/relationships/chart" Target="../charts/chart152.xml"/><Relationship Id="rId4" Type="http://schemas.openxmlformats.org/officeDocument/2006/relationships/chart" Target="../charts/chart146.xml"/><Relationship Id="rId9" Type="http://schemas.openxmlformats.org/officeDocument/2006/relationships/chart" Target="../charts/chart15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63.xml"/><Relationship Id="rId13" Type="http://schemas.openxmlformats.org/officeDocument/2006/relationships/chart" Target="../charts/chart168.xml"/><Relationship Id="rId3" Type="http://schemas.openxmlformats.org/officeDocument/2006/relationships/chart" Target="../charts/chart158.xml"/><Relationship Id="rId7" Type="http://schemas.openxmlformats.org/officeDocument/2006/relationships/chart" Target="../charts/chart162.xml"/><Relationship Id="rId12" Type="http://schemas.openxmlformats.org/officeDocument/2006/relationships/chart" Target="../charts/chart167.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1.xml"/><Relationship Id="rId11" Type="http://schemas.openxmlformats.org/officeDocument/2006/relationships/chart" Target="../charts/chart166.xml"/><Relationship Id="rId5" Type="http://schemas.openxmlformats.org/officeDocument/2006/relationships/chart" Target="../charts/chart160.xml"/><Relationship Id="rId10" Type="http://schemas.openxmlformats.org/officeDocument/2006/relationships/chart" Target="../charts/chart165.xml"/><Relationship Id="rId4" Type="http://schemas.openxmlformats.org/officeDocument/2006/relationships/chart" Target="../charts/chart159.xml"/><Relationship Id="rId9" Type="http://schemas.openxmlformats.org/officeDocument/2006/relationships/chart" Target="../charts/chart16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3" Type="http://schemas.openxmlformats.org/officeDocument/2006/relationships/chart" Target="../charts/chart171.xml"/><Relationship Id="rId7" Type="http://schemas.openxmlformats.org/officeDocument/2006/relationships/chart" Target="../charts/chart175.xml"/><Relationship Id="rId12" Type="http://schemas.openxmlformats.org/officeDocument/2006/relationships/chart" Target="../charts/chart180.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5" Type="http://schemas.openxmlformats.org/officeDocument/2006/relationships/chart" Target="../charts/chart173.xml"/><Relationship Id="rId10" Type="http://schemas.openxmlformats.org/officeDocument/2006/relationships/chart" Target="../charts/chart178.xml"/><Relationship Id="rId4" Type="http://schemas.openxmlformats.org/officeDocument/2006/relationships/chart" Target="../charts/chart172.xml"/><Relationship Id="rId9" Type="http://schemas.openxmlformats.org/officeDocument/2006/relationships/chart" Target="../charts/chart17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 Id="rId9"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 Id="rId9"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0</xdr:col>
      <xdr:colOff>151995</xdr:colOff>
      <xdr:row>2</xdr:row>
      <xdr:rowOff>131730</xdr:rowOff>
    </xdr:from>
    <xdr:to>
      <xdr:col>5</xdr:col>
      <xdr:colOff>1381125</xdr:colOff>
      <xdr:row>17</xdr:row>
      <xdr:rowOff>142875</xdr:rowOff>
    </xdr:to>
    <xdr:sp macro="" textlink="">
      <xdr:nvSpPr>
        <xdr:cNvPr id="4" name="正方形/長方形 3">
          <a:extLst>
            <a:ext uri="{FF2B5EF4-FFF2-40B4-BE49-F238E27FC236}">
              <a16:creationId xmlns:a16="http://schemas.microsoft.com/office/drawing/2014/main" id="{4E08C936-EEF3-40F6-956F-2D2F58C48133}"/>
            </a:ext>
          </a:extLst>
        </xdr:cNvPr>
        <xdr:cNvSpPr/>
      </xdr:nvSpPr>
      <xdr:spPr>
        <a:xfrm>
          <a:off x="151995" y="512730"/>
          <a:ext cx="8363355" cy="2306670"/>
        </a:xfrm>
        <a:prstGeom prst="rect">
          <a:avLst/>
        </a:prstGeom>
        <a:solidFill>
          <a:srgbClr val="EE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latin typeface="Meiryo UI" panose="020B0604030504040204" pitchFamily="50" charset="-128"/>
              <a:ea typeface="Meiryo UI" panose="020B0604030504040204" pitchFamily="50" charset="-128"/>
            </a:rPr>
            <a:t>↑参照したい月をプルダウンで選択し、回答エリアか</a:t>
          </a:r>
          <a:r>
            <a:rPr kumimoji="1" lang="en-US" altLang="ja-JP" sz="1050">
              <a:latin typeface="Meiryo UI" panose="020B0604030504040204" pitchFamily="50" charset="-128"/>
              <a:ea typeface="Meiryo UI" panose="020B0604030504040204" pitchFamily="50" charset="-128"/>
            </a:rPr>
            <a:t>DMO</a:t>
          </a:r>
          <a:r>
            <a:rPr kumimoji="1" lang="ja-JP" altLang="en-US" sz="1050">
              <a:latin typeface="Meiryo UI" panose="020B0604030504040204" pitchFamily="50" charset="-128"/>
              <a:ea typeface="Meiryo UI" panose="020B0604030504040204" pitchFamily="50" charset="-128"/>
            </a:rPr>
            <a:t>の集計タイプを選択後、参照したいエリアを選択してください。</a:t>
          </a:r>
          <a:endParaRPr kumimoji="1" lang="en-US" altLang="ja-JP" sz="1050">
            <a:latin typeface="Meiryo UI" panose="020B0604030504040204" pitchFamily="50" charset="-128"/>
            <a:ea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lt1"/>
              </a:solidFill>
              <a:effectLst/>
              <a:latin typeface="Meiryo UI" panose="020B0604030504040204" pitchFamily="50" charset="-128"/>
              <a:ea typeface="Meiryo UI" panose="020B0604030504040204" pitchFamily="50" charset="-128"/>
              <a:cs typeface="+mn-cs"/>
            </a:rPr>
            <a:t>※</a:t>
          </a:r>
          <a:r>
            <a:rPr kumimoji="1" lang="ja-JP" altLang="en-US" sz="1050">
              <a:solidFill>
                <a:schemeClr val="lt1"/>
              </a:solidFill>
              <a:effectLst/>
              <a:latin typeface="Meiryo UI" panose="020B0604030504040204" pitchFamily="50" charset="-128"/>
              <a:ea typeface="Meiryo UI" panose="020B0604030504040204" pitchFamily="50" charset="-128"/>
              <a:cs typeface="+mn-cs"/>
            </a:rPr>
            <a:t>マクロを有効にしてご利用ください。</a:t>
          </a:r>
          <a:endParaRPr kumimoji="1" lang="en-US" altLang="ja-JP" sz="1050">
            <a:solidFill>
              <a:schemeClr val="lt1"/>
            </a:solidFill>
            <a:effectLst/>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lt1"/>
              </a:solidFill>
              <a:effectLst/>
              <a:latin typeface="Meiryo UI" panose="020B0604030504040204" pitchFamily="50" charset="-128"/>
              <a:ea typeface="Meiryo UI" panose="020B0604030504040204" pitchFamily="50" charset="-128"/>
              <a:cs typeface="+mn-cs"/>
            </a:rPr>
            <a:t>※</a:t>
          </a:r>
          <a:r>
            <a:rPr kumimoji="1" lang="ja-JP" altLang="en-US" sz="1050">
              <a:solidFill>
                <a:schemeClr val="lt1"/>
              </a:solidFill>
              <a:effectLst/>
              <a:latin typeface="Meiryo UI" panose="020B0604030504040204" pitchFamily="50" charset="-128"/>
              <a:ea typeface="Meiryo UI" panose="020B0604030504040204" pitchFamily="50" charset="-128"/>
              <a:cs typeface="+mn-cs"/>
            </a:rPr>
            <a:t>データの</a:t>
          </a:r>
          <a:r>
            <a:rPr kumimoji="1" lang="ja-JP" altLang="ja-JP" sz="1050">
              <a:solidFill>
                <a:schemeClr val="lt1"/>
              </a:solidFill>
              <a:effectLst/>
              <a:latin typeface="Meiryo UI" panose="020B0604030504040204" pitchFamily="50" charset="-128"/>
              <a:ea typeface="Meiryo UI" panose="020B0604030504040204" pitchFamily="50" charset="-128"/>
              <a:cs typeface="+mn-cs"/>
            </a:rPr>
            <a:t>反映までに数十秒がかかる場合が</a:t>
          </a:r>
          <a:r>
            <a:rPr kumimoji="1" lang="ja-JP" altLang="en-US" sz="1050">
              <a:solidFill>
                <a:schemeClr val="lt1"/>
              </a:solidFill>
              <a:effectLst/>
              <a:latin typeface="Meiryo UI" panose="020B0604030504040204" pitchFamily="50" charset="-128"/>
              <a:ea typeface="Meiryo UI" panose="020B0604030504040204" pitchFamily="50" charset="-128"/>
              <a:cs typeface="+mn-cs"/>
            </a:rPr>
            <a:t>あります</a:t>
          </a:r>
          <a:r>
            <a:rPr kumimoji="1" lang="ja-JP" altLang="ja-JP" sz="1050">
              <a:solidFill>
                <a:schemeClr val="lt1"/>
              </a:solidFill>
              <a:effectLst/>
              <a:latin typeface="Meiryo UI" panose="020B0604030504040204" pitchFamily="50" charset="-128"/>
              <a:ea typeface="Meiryo UI" panose="020B0604030504040204" pitchFamily="50" charset="-128"/>
              <a:cs typeface="+mn-cs"/>
            </a:rPr>
            <a:t>。</a:t>
          </a:r>
          <a:r>
            <a:rPr kumimoji="1" lang="ja-JP" altLang="en-US" sz="1050">
              <a:solidFill>
                <a:schemeClr val="lt1"/>
              </a:solidFill>
              <a:effectLst/>
              <a:latin typeface="Meiryo UI" panose="020B0604030504040204" pitchFamily="50" charset="-128"/>
              <a:ea typeface="Meiryo UI" panose="020B0604030504040204" pitchFamily="50" charset="-128"/>
              <a:cs typeface="+mn-cs"/>
            </a:rPr>
            <a:t>シート右下「計算中」の表示が消えるまでお待ちください。</a:t>
          </a:r>
          <a:endParaRPr lang="ja-JP" altLang="ja-JP" sz="1050">
            <a:effectLst/>
            <a:latin typeface="Meiryo UI" panose="020B0604030504040204" pitchFamily="50" charset="-128"/>
            <a:ea typeface="Meiryo UI" panose="020B0604030504040204" pitchFamily="50" charset="-128"/>
          </a:endParaRPr>
        </a:p>
        <a:p>
          <a:pPr algn="l"/>
          <a:r>
            <a:rPr kumimoji="1" lang="en-US" altLang="ja-JP" sz="1050">
              <a:latin typeface="Meiryo UI" panose="020B0604030504040204" pitchFamily="50" charset="-128"/>
              <a:ea typeface="Meiryo UI" panose="020B0604030504040204" pitchFamily="50" charset="-128"/>
            </a:rPr>
            <a:t>※</a:t>
          </a:r>
          <a:r>
            <a:rPr kumimoji="1" lang="ja-JP" altLang="en-US" sz="1050">
              <a:latin typeface="Meiryo UI" panose="020B0604030504040204" pitchFamily="50" charset="-128"/>
              <a:ea typeface="Meiryo UI" panose="020B0604030504040204" pitchFamily="50" charset="-128"/>
            </a:rPr>
            <a:t>データがうまく反映されない場合、「数式」タブ→「計算方法の設定」が「自動」となっているかご確認ください。</a:t>
          </a:r>
          <a:endParaRPr kumimoji="1" lang="en-US" altLang="ja-JP" sz="1050">
            <a:latin typeface="Meiryo UI" panose="020B0604030504040204" pitchFamily="50" charset="-128"/>
            <a:ea typeface="Meiryo UI" panose="020B0604030504040204" pitchFamily="50" charset="-128"/>
          </a:endParaRPr>
        </a:p>
        <a:p>
          <a:pPr algn="l"/>
          <a:r>
            <a:rPr kumimoji="1" lang="en-US" altLang="ja-JP" sz="1050">
              <a:latin typeface="Meiryo UI" panose="020B0604030504040204" pitchFamily="50" charset="-128"/>
              <a:ea typeface="Meiryo UI" panose="020B0604030504040204" pitchFamily="50" charset="-128"/>
            </a:rPr>
            <a:t>※raw</a:t>
          </a:r>
          <a:r>
            <a:rPr kumimoji="1" lang="ja-JP" altLang="en-US" sz="1050">
              <a:latin typeface="Meiryo UI" panose="020B0604030504040204" pitchFamily="50" charset="-128"/>
              <a:ea typeface="Meiryo UI" panose="020B0604030504040204" pitchFamily="50" charset="-128"/>
            </a:rPr>
            <a:t>シートのデータを更新した後に必ず「保存」してください（各種定義が更新されます）。</a:t>
          </a:r>
          <a:br>
            <a:rPr kumimoji="1" lang="en-US" altLang="ja-JP" sz="1050">
              <a:latin typeface="Meiryo UI" panose="020B0604030504040204" pitchFamily="50" charset="-128"/>
              <a:ea typeface="Meiryo UI" panose="020B0604030504040204" pitchFamily="50" charset="-128"/>
            </a:rPr>
          </a:br>
          <a:r>
            <a:rPr kumimoji="1" lang="en-US" altLang="ja-JP" sz="1050">
              <a:solidFill>
                <a:schemeClr val="bg1"/>
              </a:solidFill>
              <a:latin typeface="Meiryo UI" panose="020B0604030504040204" pitchFamily="50" charset="-128"/>
              <a:ea typeface="Meiryo UI" panose="020B0604030504040204" pitchFamily="50" charset="-128"/>
            </a:rPr>
            <a:t>※</a:t>
          </a:r>
          <a:r>
            <a:rPr kumimoji="1" lang="ja-JP" altLang="en-US" sz="1050">
              <a:solidFill>
                <a:schemeClr val="bg1"/>
              </a:solidFill>
              <a:latin typeface="Meiryo UI" panose="020B0604030504040204" pitchFamily="50" charset="-128"/>
              <a:ea typeface="Meiryo UI" panose="020B0604030504040204" pitchFamily="50" charset="-128"/>
            </a:rPr>
            <a:t>対応ソフトはエクセル</a:t>
          </a:r>
          <a:r>
            <a:rPr kumimoji="1" lang="en-US" altLang="ja-JP" sz="1050">
              <a:solidFill>
                <a:schemeClr val="bg1"/>
              </a:solidFill>
              <a:latin typeface="Meiryo UI" panose="020B0604030504040204" pitchFamily="50" charset="-128"/>
              <a:ea typeface="Meiryo UI" panose="020B0604030504040204" pitchFamily="50" charset="-128"/>
            </a:rPr>
            <a:t>365</a:t>
          </a:r>
          <a:r>
            <a:rPr kumimoji="1" lang="ja-JP" altLang="en-US" sz="1050">
              <a:solidFill>
                <a:schemeClr val="bg1"/>
              </a:solidFill>
              <a:latin typeface="Meiryo UI" panose="020B0604030504040204" pitchFamily="50" charset="-128"/>
              <a:ea typeface="Meiryo UI" panose="020B0604030504040204" pitchFamily="50" charset="-128"/>
            </a:rPr>
            <a:t>以降です。</a:t>
          </a:r>
          <a:endParaRPr kumimoji="1" lang="en-US" altLang="ja-JP" sz="1050">
            <a:solidFill>
              <a:schemeClr val="bg1"/>
            </a:solidFill>
            <a:latin typeface="Meiryo UI" panose="020B0604030504040204" pitchFamily="50" charset="-128"/>
            <a:ea typeface="Meiryo UI" panose="020B0604030504040204" pitchFamily="50" charset="-128"/>
          </a:endParaRPr>
        </a:p>
        <a:p>
          <a:pPr algn="l"/>
          <a:r>
            <a:rPr kumimoji="1" lang="en-US" altLang="ja-JP" sz="1050">
              <a:solidFill>
                <a:schemeClr val="bg1"/>
              </a:solidFill>
              <a:latin typeface="Meiryo UI" panose="020B0604030504040204" pitchFamily="50" charset="-128"/>
              <a:ea typeface="Meiryo UI" panose="020B0604030504040204" pitchFamily="50" charset="-128"/>
            </a:rPr>
            <a:t>※【M】</a:t>
          </a:r>
          <a:r>
            <a:rPr kumimoji="1" lang="ja-JP" altLang="en-US" sz="1050">
              <a:solidFill>
                <a:schemeClr val="bg1"/>
              </a:solidFill>
              <a:latin typeface="Meiryo UI" panose="020B0604030504040204" pitchFamily="50" charset="-128"/>
              <a:ea typeface="Meiryo UI" panose="020B0604030504040204" pitchFamily="50" charset="-128"/>
            </a:rPr>
            <a:t>エリア シートに関する注意</a:t>
          </a:r>
        </a:p>
        <a:p>
          <a:pPr algn="l"/>
          <a:r>
            <a:rPr kumimoji="1" lang="ja-JP" altLang="en-US" sz="1050">
              <a:solidFill>
                <a:schemeClr val="bg1"/>
              </a:solidFill>
              <a:latin typeface="Meiryo UI" panose="020B0604030504040204" pitchFamily="50" charset="-128"/>
              <a:ea typeface="Meiryo UI" panose="020B0604030504040204" pitchFamily="50" charset="-128"/>
            </a:rPr>
            <a:t>　</a:t>
          </a:r>
          <a:r>
            <a:rPr kumimoji="1" lang="en-US" altLang="ja-JP" sz="1050">
              <a:solidFill>
                <a:schemeClr val="bg1"/>
              </a:solidFill>
              <a:latin typeface="Meiryo UI" panose="020B0604030504040204" pitchFamily="50" charset="-128"/>
              <a:ea typeface="Meiryo UI" panose="020B0604030504040204" pitchFamily="50" charset="-128"/>
            </a:rPr>
            <a:t>A:B</a:t>
          </a:r>
          <a:r>
            <a:rPr kumimoji="1" lang="ja-JP" altLang="en-US" sz="1050">
              <a:solidFill>
                <a:schemeClr val="bg1"/>
              </a:solidFill>
              <a:latin typeface="Meiryo UI" panose="020B0604030504040204" pitchFamily="50" charset="-128"/>
              <a:ea typeface="Meiryo UI" panose="020B0604030504040204" pitchFamily="50" charset="-128"/>
            </a:rPr>
            <a:t>列の</a:t>
          </a:r>
          <a:r>
            <a:rPr kumimoji="1" lang="en-US" altLang="ja-JP" sz="1050">
              <a:solidFill>
                <a:schemeClr val="bg1"/>
              </a:solidFill>
              <a:latin typeface="Meiryo UI" panose="020B0604030504040204" pitchFamily="50" charset="-128"/>
              <a:ea typeface="Meiryo UI" panose="020B0604030504040204" pitchFamily="50" charset="-128"/>
            </a:rPr>
            <a:t>DMO</a:t>
          </a:r>
          <a:r>
            <a:rPr kumimoji="1" lang="ja-JP" altLang="en-US" sz="1050">
              <a:solidFill>
                <a:schemeClr val="bg1"/>
              </a:solidFill>
              <a:latin typeface="Meiryo UI" panose="020B0604030504040204" pitchFamily="50" charset="-128"/>
              <a:ea typeface="Meiryo UI" panose="020B0604030504040204" pitchFamily="50" charset="-128"/>
            </a:rPr>
            <a:t>情報は手動での更新が必要となります。状況に応じて書き換えるようにしてください。</a:t>
          </a:r>
        </a:p>
        <a:p>
          <a:pPr algn="l"/>
          <a:r>
            <a:rPr kumimoji="1" lang="ja-JP" altLang="en-US" sz="1050">
              <a:solidFill>
                <a:schemeClr val="bg1"/>
              </a:solidFill>
              <a:latin typeface="Meiryo UI" panose="020B0604030504040204" pitchFamily="50" charset="-128"/>
              <a:ea typeface="Meiryo UI" panose="020B0604030504040204" pitchFamily="50" charset="-128"/>
            </a:rPr>
            <a:t>　</a:t>
          </a:r>
          <a:r>
            <a:rPr kumimoji="1" lang="en-US" altLang="ja-JP" sz="1050">
              <a:solidFill>
                <a:schemeClr val="bg1"/>
              </a:solidFill>
              <a:latin typeface="Meiryo UI" panose="020B0604030504040204" pitchFamily="50" charset="-128"/>
              <a:ea typeface="Meiryo UI" panose="020B0604030504040204" pitchFamily="50" charset="-128"/>
            </a:rPr>
            <a:t>D:H</a:t>
          </a:r>
          <a:r>
            <a:rPr kumimoji="1" lang="ja-JP" altLang="en-US" sz="1050">
              <a:solidFill>
                <a:schemeClr val="bg1"/>
              </a:solidFill>
              <a:latin typeface="Meiryo UI" panose="020B0604030504040204" pitchFamily="50" charset="-128"/>
              <a:ea typeface="Meiryo UI" panose="020B0604030504040204" pitchFamily="50" charset="-128"/>
            </a:rPr>
            <a:t>列にある個々のエリア情報は</a:t>
          </a:r>
          <a:r>
            <a:rPr kumimoji="1" lang="en-US" altLang="ja-JP" sz="1050">
              <a:solidFill>
                <a:schemeClr val="bg1"/>
              </a:solidFill>
              <a:latin typeface="Meiryo UI" panose="020B0604030504040204" pitchFamily="50" charset="-128"/>
              <a:ea typeface="Meiryo UI" panose="020B0604030504040204" pitchFamily="50" charset="-128"/>
            </a:rPr>
            <a:t>raw</a:t>
          </a:r>
          <a:r>
            <a:rPr kumimoji="1" lang="ja-JP" altLang="en-US" sz="1050">
              <a:solidFill>
                <a:schemeClr val="bg1"/>
              </a:solidFill>
              <a:latin typeface="Meiryo UI" panose="020B0604030504040204" pitchFamily="50" charset="-128"/>
              <a:ea typeface="Meiryo UI" panose="020B0604030504040204" pitchFamily="50" charset="-128"/>
            </a:rPr>
            <a:t>データに存在する情報から自動的に決定されるため、手動で書き換えないようにしてください。</a:t>
          </a:r>
        </a:p>
        <a:p>
          <a:pPr algn="l"/>
          <a:endParaRPr kumimoji="1" lang="ja-JP" altLang="en-US" sz="1050">
            <a:solidFill>
              <a:schemeClr val="bg1"/>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84666</xdr:colOff>
      <xdr:row>12</xdr:row>
      <xdr:rowOff>0</xdr:rowOff>
    </xdr:from>
    <xdr:to>
      <xdr:col>9</xdr:col>
      <xdr:colOff>730248</xdr:colOff>
      <xdr:row>45</xdr:row>
      <xdr:rowOff>0</xdr:rowOff>
    </xdr:to>
    <xdr:graphicFrame macro="">
      <xdr:nvGraphicFramePr>
        <xdr:cNvPr id="7" name="比較メイン横棒">
          <a:extLst>
            <a:ext uri="{FF2B5EF4-FFF2-40B4-BE49-F238E27FC236}">
              <a16:creationId xmlns:a16="http://schemas.microsoft.com/office/drawing/2014/main" id="{2AD45140-5991-490C-AC8E-89A62D8E8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84667</xdr:colOff>
      <xdr:row>47</xdr:row>
      <xdr:rowOff>0</xdr:rowOff>
    </xdr:from>
    <xdr:to>
      <xdr:col>10</xdr:col>
      <xdr:colOff>0</xdr:colOff>
      <xdr:row>64</xdr:row>
      <xdr:rowOff>0</xdr:rowOff>
    </xdr:to>
    <xdr:graphicFrame macro="">
      <xdr:nvGraphicFramePr>
        <xdr:cNvPr id="8" name="グラフ 7">
          <a:extLst>
            <a:ext uri="{FF2B5EF4-FFF2-40B4-BE49-F238E27FC236}">
              <a16:creationId xmlns:a16="http://schemas.microsoft.com/office/drawing/2014/main" id="{09A995F5-1295-433F-ACC2-02C4D7013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84667</xdr:colOff>
      <xdr:row>65</xdr:row>
      <xdr:rowOff>0</xdr:rowOff>
    </xdr:from>
    <xdr:to>
      <xdr:col>10</xdr:col>
      <xdr:colOff>0</xdr:colOff>
      <xdr:row>82</xdr:row>
      <xdr:rowOff>63500</xdr:rowOff>
    </xdr:to>
    <xdr:graphicFrame macro="">
      <xdr:nvGraphicFramePr>
        <xdr:cNvPr id="4" name="グラフ 3">
          <a:extLst>
            <a:ext uri="{FF2B5EF4-FFF2-40B4-BE49-F238E27FC236}">
              <a16:creationId xmlns:a16="http://schemas.microsoft.com/office/drawing/2014/main" id="{6CE7384A-E92D-F3E1-633C-E20E64277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84667</xdr:colOff>
      <xdr:row>84</xdr:row>
      <xdr:rowOff>0</xdr:rowOff>
    </xdr:from>
    <xdr:to>
      <xdr:col>10</xdr:col>
      <xdr:colOff>0</xdr:colOff>
      <xdr:row>101</xdr:row>
      <xdr:rowOff>63500</xdr:rowOff>
    </xdr:to>
    <xdr:graphicFrame macro="">
      <xdr:nvGraphicFramePr>
        <xdr:cNvPr id="10" name="グラフ 9">
          <a:extLst>
            <a:ext uri="{FF2B5EF4-FFF2-40B4-BE49-F238E27FC236}">
              <a16:creationId xmlns:a16="http://schemas.microsoft.com/office/drawing/2014/main" id="{41323260-A859-272B-94AA-639450F3B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84667</xdr:colOff>
      <xdr:row>103</xdr:row>
      <xdr:rowOff>0</xdr:rowOff>
    </xdr:from>
    <xdr:to>
      <xdr:col>10</xdr:col>
      <xdr:colOff>0</xdr:colOff>
      <xdr:row>120</xdr:row>
      <xdr:rowOff>63501</xdr:rowOff>
    </xdr:to>
    <xdr:graphicFrame macro="">
      <xdr:nvGraphicFramePr>
        <xdr:cNvPr id="11" name="グラフ 10">
          <a:extLst>
            <a:ext uri="{FF2B5EF4-FFF2-40B4-BE49-F238E27FC236}">
              <a16:creationId xmlns:a16="http://schemas.microsoft.com/office/drawing/2014/main" id="{E4CBFBEC-044C-5389-B9B7-1E162148B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123</xdr:row>
      <xdr:rowOff>10584</xdr:rowOff>
    </xdr:from>
    <xdr:to>
      <xdr:col>10</xdr:col>
      <xdr:colOff>142324</xdr:colOff>
      <xdr:row>150</xdr:row>
      <xdr:rowOff>0</xdr:rowOff>
    </xdr:to>
    <xdr:graphicFrame macro="">
      <xdr:nvGraphicFramePr>
        <xdr:cNvPr id="14" name="グラフ 13">
          <a:extLst>
            <a:ext uri="{FF2B5EF4-FFF2-40B4-BE49-F238E27FC236}">
              <a16:creationId xmlns:a16="http://schemas.microsoft.com/office/drawing/2014/main" id="{A1CE16F8-0995-E6A4-33FC-F56168F3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58759</xdr:colOff>
      <xdr:row>151</xdr:row>
      <xdr:rowOff>21167</xdr:rowOff>
    </xdr:from>
    <xdr:to>
      <xdr:col>3</xdr:col>
      <xdr:colOff>846666</xdr:colOff>
      <xdr:row>178</xdr:row>
      <xdr:rowOff>10583</xdr:rowOff>
    </xdr:to>
    <xdr:graphicFrame macro="">
      <xdr:nvGraphicFramePr>
        <xdr:cNvPr id="15" name="グラフ 14">
          <a:extLst>
            <a:ext uri="{FF2B5EF4-FFF2-40B4-BE49-F238E27FC236}">
              <a16:creationId xmlns:a16="http://schemas.microsoft.com/office/drawing/2014/main" id="{9ED50431-6B52-4DFA-000C-91B4D102A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151</xdr:row>
      <xdr:rowOff>21167</xdr:rowOff>
    </xdr:from>
    <xdr:to>
      <xdr:col>10</xdr:col>
      <xdr:colOff>142324</xdr:colOff>
      <xdr:row>178</xdr:row>
      <xdr:rowOff>10583</xdr:rowOff>
    </xdr:to>
    <xdr:graphicFrame macro="">
      <xdr:nvGraphicFramePr>
        <xdr:cNvPr id="16" name="グラフ 15">
          <a:extLst>
            <a:ext uri="{FF2B5EF4-FFF2-40B4-BE49-F238E27FC236}">
              <a16:creationId xmlns:a16="http://schemas.microsoft.com/office/drawing/2014/main" id="{BA1E5CD2-37F5-0C2A-BD12-8BD258691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58760</xdr:colOff>
      <xdr:row>123</xdr:row>
      <xdr:rowOff>10584</xdr:rowOff>
    </xdr:from>
    <xdr:to>
      <xdr:col>3</xdr:col>
      <xdr:colOff>846667</xdr:colOff>
      <xdr:row>150</xdr:row>
      <xdr:rowOff>0</xdr:rowOff>
    </xdr:to>
    <xdr:graphicFrame macro="">
      <xdr:nvGraphicFramePr>
        <xdr:cNvPr id="17" name="グラフ 16">
          <a:extLst>
            <a:ext uri="{FF2B5EF4-FFF2-40B4-BE49-F238E27FC236}">
              <a16:creationId xmlns:a16="http://schemas.microsoft.com/office/drawing/2014/main" id="{4439B81D-B7FF-ADCA-CA6B-F02228AA4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84666</xdr:colOff>
      <xdr:row>12</xdr:row>
      <xdr:rowOff>0</xdr:rowOff>
    </xdr:from>
    <xdr:to>
      <xdr:col>9</xdr:col>
      <xdr:colOff>730248</xdr:colOff>
      <xdr:row>45</xdr:row>
      <xdr:rowOff>0</xdr:rowOff>
    </xdr:to>
    <xdr:graphicFrame macro="">
      <xdr:nvGraphicFramePr>
        <xdr:cNvPr id="3" name="比較メイン横棒">
          <a:extLst>
            <a:ext uri="{FF2B5EF4-FFF2-40B4-BE49-F238E27FC236}">
              <a16:creationId xmlns:a16="http://schemas.microsoft.com/office/drawing/2014/main" id="{F526DC73-8D08-4DA0-9E9F-F1449ABBF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84667</xdr:colOff>
      <xdr:row>47</xdr:row>
      <xdr:rowOff>0</xdr:rowOff>
    </xdr:from>
    <xdr:to>
      <xdr:col>10</xdr:col>
      <xdr:colOff>0</xdr:colOff>
      <xdr:row>64</xdr:row>
      <xdr:rowOff>0</xdr:rowOff>
    </xdr:to>
    <xdr:graphicFrame macro="">
      <xdr:nvGraphicFramePr>
        <xdr:cNvPr id="4" name="グラフ 3">
          <a:extLst>
            <a:ext uri="{FF2B5EF4-FFF2-40B4-BE49-F238E27FC236}">
              <a16:creationId xmlns:a16="http://schemas.microsoft.com/office/drawing/2014/main" id="{CFEACE82-A919-48FC-B76D-764088A50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84667</xdr:colOff>
      <xdr:row>65</xdr:row>
      <xdr:rowOff>0</xdr:rowOff>
    </xdr:from>
    <xdr:to>
      <xdr:col>10</xdr:col>
      <xdr:colOff>0</xdr:colOff>
      <xdr:row>82</xdr:row>
      <xdr:rowOff>63500</xdr:rowOff>
    </xdr:to>
    <xdr:graphicFrame macro="">
      <xdr:nvGraphicFramePr>
        <xdr:cNvPr id="5" name="グラフ 4">
          <a:extLst>
            <a:ext uri="{FF2B5EF4-FFF2-40B4-BE49-F238E27FC236}">
              <a16:creationId xmlns:a16="http://schemas.microsoft.com/office/drawing/2014/main" id="{40A61B19-1F92-4B55-8222-57C57632D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84667</xdr:colOff>
      <xdr:row>84</xdr:row>
      <xdr:rowOff>0</xdr:rowOff>
    </xdr:from>
    <xdr:to>
      <xdr:col>10</xdr:col>
      <xdr:colOff>0</xdr:colOff>
      <xdr:row>101</xdr:row>
      <xdr:rowOff>63500</xdr:rowOff>
    </xdr:to>
    <xdr:graphicFrame macro="">
      <xdr:nvGraphicFramePr>
        <xdr:cNvPr id="6" name="グラフ 5">
          <a:extLst>
            <a:ext uri="{FF2B5EF4-FFF2-40B4-BE49-F238E27FC236}">
              <a16:creationId xmlns:a16="http://schemas.microsoft.com/office/drawing/2014/main" id="{31DE1990-5BFB-4A12-87CA-21371A13A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84667</xdr:colOff>
      <xdr:row>103</xdr:row>
      <xdr:rowOff>0</xdr:rowOff>
    </xdr:from>
    <xdr:to>
      <xdr:col>10</xdr:col>
      <xdr:colOff>0</xdr:colOff>
      <xdr:row>120</xdr:row>
      <xdr:rowOff>63501</xdr:rowOff>
    </xdr:to>
    <xdr:graphicFrame macro="">
      <xdr:nvGraphicFramePr>
        <xdr:cNvPr id="7" name="グラフ 6">
          <a:extLst>
            <a:ext uri="{FF2B5EF4-FFF2-40B4-BE49-F238E27FC236}">
              <a16:creationId xmlns:a16="http://schemas.microsoft.com/office/drawing/2014/main" id="{124601F5-837A-4971-886B-CA27D70D9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123</xdr:row>
      <xdr:rowOff>10584</xdr:rowOff>
    </xdr:from>
    <xdr:to>
      <xdr:col>10</xdr:col>
      <xdr:colOff>142324</xdr:colOff>
      <xdr:row>150</xdr:row>
      <xdr:rowOff>0</xdr:rowOff>
    </xdr:to>
    <xdr:graphicFrame macro="">
      <xdr:nvGraphicFramePr>
        <xdr:cNvPr id="8" name="グラフ 7">
          <a:extLst>
            <a:ext uri="{FF2B5EF4-FFF2-40B4-BE49-F238E27FC236}">
              <a16:creationId xmlns:a16="http://schemas.microsoft.com/office/drawing/2014/main" id="{E8DD004A-5836-4492-805C-2ED1A9BA1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58759</xdr:colOff>
      <xdr:row>151</xdr:row>
      <xdr:rowOff>21167</xdr:rowOff>
    </xdr:from>
    <xdr:to>
      <xdr:col>3</xdr:col>
      <xdr:colOff>846666</xdr:colOff>
      <xdr:row>178</xdr:row>
      <xdr:rowOff>10583</xdr:rowOff>
    </xdr:to>
    <xdr:graphicFrame macro="">
      <xdr:nvGraphicFramePr>
        <xdr:cNvPr id="9" name="グラフ 8">
          <a:extLst>
            <a:ext uri="{FF2B5EF4-FFF2-40B4-BE49-F238E27FC236}">
              <a16:creationId xmlns:a16="http://schemas.microsoft.com/office/drawing/2014/main" id="{5C413D48-610B-4E69-A90D-C318E7991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0</xdr:colOff>
      <xdr:row>151</xdr:row>
      <xdr:rowOff>21167</xdr:rowOff>
    </xdr:from>
    <xdr:to>
      <xdr:col>10</xdr:col>
      <xdr:colOff>142324</xdr:colOff>
      <xdr:row>178</xdr:row>
      <xdr:rowOff>10583</xdr:rowOff>
    </xdr:to>
    <xdr:graphicFrame macro="">
      <xdr:nvGraphicFramePr>
        <xdr:cNvPr id="10" name="グラフ 9">
          <a:extLst>
            <a:ext uri="{FF2B5EF4-FFF2-40B4-BE49-F238E27FC236}">
              <a16:creationId xmlns:a16="http://schemas.microsoft.com/office/drawing/2014/main" id="{9817F35B-619C-42DF-A7C4-55732C9EF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58759</xdr:colOff>
      <xdr:row>123</xdr:row>
      <xdr:rowOff>10584</xdr:rowOff>
    </xdr:from>
    <xdr:to>
      <xdr:col>3</xdr:col>
      <xdr:colOff>846666</xdr:colOff>
      <xdr:row>150</xdr:row>
      <xdr:rowOff>0</xdr:rowOff>
    </xdr:to>
    <xdr:graphicFrame macro="">
      <xdr:nvGraphicFramePr>
        <xdr:cNvPr id="11" name="グラフ 10">
          <a:extLst>
            <a:ext uri="{FF2B5EF4-FFF2-40B4-BE49-F238E27FC236}">
              <a16:creationId xmlns:a16="http://schemas.microsoft.com/office/drawing/2014/main" id="{097FDCC0-3074-10A6-E07B-4F479F9F3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283207</xdr:colOff>
      <xdr:row>34</xdr:row>
      <xdr:rowOff>0</xdr:rowOff>
    </xdr:from>
    <xdr:to>
      <xdr:col>23</xdr:col>
      <xdr:colOff>1</xdr:colOff>
      <xdr:row>47</xdr:row>
      <xdr:rowOff>0</xdr:rowOff>
    </xdr:to>
    <xdr:graphicFrame macro="">
      <xdr:nvGraphicFramePr>
        <xdr:cNvPr id="2" name="グラフ 1">
          <a:extLst>
            <a:ext uri="{FF2B5EF4-FFF2-40B4-BE49-F238E27FC236}">
              <a16:creationId xmlns:a16="http://schemas.microsoft.com/office/drawing/2014/main" id="{F8994DC1-5299-44DB-903B-D100D1D8E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270420</xdr:colOff>
      <xdr:row>48</xdr:row>
      <xdr:rowOff>1</xdr:rowOff>
    </xdr:from>
    <xdr:to>
      <xdr:col>23</xdr:col>
      <xdr:colOff>17392</xdr:colOff>
      <xdr:row>61</xdr:row>
      <xdr:rowOff>27215</xdr:rowOff>
    </xdr:to>
    <xdr:graphicFrame macro="">
      <xdr:nvGraphicFramePr>
        <xdr:cNvPr id="3" name="グラフ 2">
          <a:extLst>
            <a:ext uri="{FF2B5EF4-FFF2-40B4-BE49-F238E27FC236}">
              <a16:creationId xmlns:a16="http://schemas.microsoft.com/office/drawing/2014/main" id="{498C1303-E385-4B09-B39E-B41F0D4D0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9</xdr:row>
      <xdr:rowOff>0</xdr:rowOff>
    </xdr:from>
    <xdr:to>
      <xdr:col>23</xdr:col>
      <xdr:colOff>0</xdr:colOff>
      <xdr:row>30</xdr:row>
      <xdr:rowOff>190499</xdr:rowOff>
    </xdr:to>
    <xdr:graphicFrame macro="">
      <xdr:nvGraphicFramePr>
        <xdr:cNvPr id="4" name="比較メイン">
          <a:extLst>
            <a:ext uri="{FF2B5EF4-FFF2-40B4-BE49-F238E27FC236}">
              <a16:creationId xmlns:a16="http://schemas.microsoft.com/office/drawing/2014/main" id="{2EB56637-A798-405F-9B3E-E675A1A51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34</xdr:row>
      <xdr:rowOff>0</xdr:rowOff>
    </xdr:from>
    <xdr:to>
      <xdr:col>8</xdr:col>
      <xdr:colOff>0</xdr:colOff>
      <xdr:row>47</xdr:row>
      <xdr:rowOff>0</xdr:rowOff>
    </xdr:to>
    <xdr:graphicFrame macro="">
      <xdr:nvGraphicFramePr>
        <xdr:cNvPr id="5" name="グラフ 4">
          <a:extLst>
            <a:ext uri="{FF2B5EF4-FFF2-40B4-BE49-F238E27FC236}">
              <a16:creationId xmlns:a16="http://schemas.microsoft.com/office/drawing/2014/main" id="{1ABC7984-0239-4D28-87F9-9A0B6C5DC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48</xdr:row>
      <xdr:rowOff>1</xdr:rowOff>
    </xdr:from>
    <xdr:to>
      <xdr:col>7</xdr:col>
      <xdr:colOff>570628</xdr:colOff>
      <xdr:row>61</xdr:row>
      <xdr:rowOff>27215</xdr:rowOff>
    </xdr:to>
    <xdr:graphicFrame macro="">
      <xdr:nvGraphicFramePr>
        <xdr:cNvPr id="6" name="グラフ 5">
          <a:extLst>
            <a:ext uri="{FF2B5EF4-FFF2-40B4-BE49-F238E27FC236}">
              <a16:creationId xmlns:a16="http://schemas.microsoft.com/office/drawing/2014/main" id="{9F589857-1C7A-4FB4-8C38-208D34F17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283207</xdr:colOff>
      <xdr:row>62</xdr:row>
      <xdr:rowOff>0</xdr:rowOff>
    </xdr:from>
    <xdr:to>
      <xdr:col>23</xdr:col>
      <xdr:colOff>1</xdr:colOff>
      <xdr:row>75</xdr:row>
      <xdr:rowOff>63500</xdr:rowOff>
    </xdr:to>
    <xdr:graphicFrame macro="">
      <xdr:nvGraphicFramePr>
        <xdr:cNvPr id="16" name="グラフ 15">
          <a:extLst>
            <a:ext uri="{FF2B5EF4-FFF2-40B4-BE49-F238E27FC236}">
              <a16:creationId xmlns:a16="http://schemas.microsoft.com/office/drawing/2014/main" id="{9378C6A6-1DD8-2DB8-D5EF-6E24BE90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270420</xdr:colOff>
      <xdr:row>76</xdr:row>
      <xdr:rowOff>31751</xdr:rowOff>
    </xdr:from>
    <xdr:to>
      <xdr:col>23</xdr:col>
      <xdr:colOff>17392</xdr:colOff>
      <xdr:row>89</xdr:row>
      <xdr:rowOff>101299</xdr:rowOff>
    </xdr:to>
    <xdr:graphicFrame macro="">
      <xdr:nvGraphicFramePr>
        <xdr:cNvPr id="21" name="グラフ 20">
          <a:extLst>
            <a:ext uri="{FF2B5EF4-FFF2-40B4-BE49-F238E27FC236}">
              <a16:creationId xmlns:a16="http://schemas.microsoft.com/office/drawing/2014/main" id="{6059F712-5AF0-9F9A-F2AC-66AD9E8BB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58757</xdr:colOff>
      <xdr:row>62</xdr:row>
      <xdr:rowOff>0</xdr:rowOff>
    </xdr:from>
    <xdr:to>
      <xdr:col>8</xdr:col>
      <xdr:colOff>0</xdr:colOff>
      <xdr:row>75</xdr:row>
      <xdr:rowOff>63500</xdr:rowOff>
    </xdr:to>
    <xdr:graphicFrame macro="">
      <xdr:nvGraphicFramePr>
        <xdr:cNvPr id="22" name="グラフ 21">
          <a:extLst>
            <a:ext uri="{FF2B5EF4-FFF2-40B4-BE49-F238E27FC236}">
              <a16:creationId xmlns:a16="http://schemas.microsoft.com/office/drawing/2014/main" id="{2315FBC0-10C0-E4D4-953A-3A2E070B6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54429</xdr:colOff>
      <xdr:row>76</xdr:row>
      <xdr:rowOff>31751</xdr:rowOff>
    </xdr:from>
    <xdr:to>
      <xdr:col>7</xdr:col>
      <xdr:colOff>570628</xdr:colOff>
      <xdr:row>89</xdr:row>
      <xdr:rowOff>101299</xdr:rowOff>
    </xdr:to>
    <xdr:graphicFrame macro="">
      <xdr:nvGraphicFramePr>
        <xdr:cNvPr id="23" name="グラフ 22">
          <a:extLst>
            <a:ext uri="{FF2B5EF4-FFF2-40B4-BE49-F238E27FC236}">
              <a16:creationId xmlns:a16="http://schemas.microsoft.com/office/drawing/2014/main" id="{CAE8272E-71CF-2B44-6370-83802E2E7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1074965</xdr:colOff>
      <xdr:row>118</xdr:row>
      <xdr:rowOff>156528</xdr:rowOff>
    </xdr:from>
    <xdr:to>
      <xdr:col>4</xdr:col>
      <xdr:colOff>716875</xdr:colOff>
      <xdr:row>142</xdr:row>
      <xdr:rowOff>88312</xdr:rowOff>
    </xdr:to>
    <xdr:graphicFrame macro="">
      <xdr:nvGraphicFramePr>
        <xdr:cNvPr id="29" name="グラフ 28">
          <a:extLst>
            <a:ext uri="{FF2B5EF4-FFF2-40B4-BE49-F238E27FC236}">
              <a16:creationId xmlns:a16="http://schemas.microsoft.com/office/drawing/2014/main" id="{BF6556E8-3561-DB94-7D43-02B221738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725483</xdr:colOff>
      <xdr:row>118</xdr:row>
      <xdr:rowOff>156528</xdr:rowOff>
    </xdr:from>
    <xdr:to>
      <xdr:col>10</xdr:col>
      <xdr:colOff>285750</xdr:colOff>
      <xdr:row>142</xdr:row>
      <xdr:rowOff>88312</xdr:rowOff>
    </xdr:to>
    <xdr:graphicFrame macro="">
      <xdr:nvGraphicFramePr>
        <xdr:cNvPr id="31" name="グラフ 30">
          <a:extLst>
            <a:ext uri="{FF2B5EF4-FFF2-40B4-BE49-F238E27FC236}">
              <a16:creationId xmlns:a16="http://schemas.microsoft.com/office/drawing/2014/main" id="{E7597B96-FE79-1F33-91F2-53CD6B8F8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358090</xdr:colOff>
      <xdr:row>118</xdr:row>
      <xdr:rowOff>156528</xdr:rowOff>
    </xdr:from>
    <xdr:to>
      <xdr:col>20</xdr:col>
      <xdr:colOff>0</xdr:colOff>
      <xdr:row>142</xdr:row>
      <xdr:rowOff>88312</xdr:rowOff>
    </xdr:to>
    <xdr:graphicFrame macro="">
      <xdr:nvGraphicFramePr>
        <xdr:cNvPr id="32" name="グラフ 31">
          <a:extLst>
            <a:ext uri="{FF2B5EF4-FFF2-40B4-BE49-F238E27FC236}">
              <a16:creationId xmlns:a16="http://schemas.microsoft.com/office/drawing/2014/main" id="{B0B32DDD-C134-22FE-08C2-EB28A5488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1074965</xdr:colOff>
      <xdr:row>92</xdr:row>
      <xdr:rowOff>142300</xdr:rowOff>
    </xdr:from>
    <xdr:to>
      <xdr:col>4</xdr:col>
      <xdr:colOff>716875</xdr:colOff>
      <xdr:row>117</xdr:row>
      <xdr:rowOff>0</xdr:rowOff>
    </xdr:to>
    <xdr:graphicFrame macro="">
      <xdr:nvGraphicFramePr>
        <xdr:cNvPr id="37" name="グラフ 36">
          <a:extLst>
            <a:ext uri="{FF2B5EF4-FFF2-40B4-BE49-F238E27FC236}">
              <a16:creationId xmlns:a16="http://schemas.microsoft.com/office/drawing/2014/main" id="{EF551EB2-40D2-35F1-95AC-9C0FD744A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725483</xdr:colOff>
      <xdr:row>92</xdr:row>
      <xdr:rowOff>142300</xdr:rowOff>
    </xdr:from>
    <xdr:to>
      <xdr:col>10</xdr:col>
      <xdr:colOff>285750</xdr:colOff>
      <xdr:row>117</xdr:row>
      <xdr:rowOff>0</xdr:rowOff>
    </xdr:to>
    <xdr:graphicFrame macro="">
      <xdr:nvGraphicFramePr>
        <xdr:cNvPr id="39" name="グラフ 38">
          <a:extLst>
            <a:ext uri="{FF2B5EF4-FFF2-40B4-BE49-F238E27FC236}">
              <a16:creationId xmlns:a16="http://schemas.microsoft.com/office/drawing/2014/main" id="{906CA8A9-9803-5109-3814-C02E3D015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358090</xdr:colOff>
      <xdr:row>92</xdr:row>
      <xdr:rowOff>142300</xdr:rowOff>
    </xdr:from>
    <xdr:to>
      <xdr:col>20</xdr:col>
      <xdr:colOff>0</xdr:colOff>
      <xdr:row>117</xdr:row>
      <xdr:rowOff>0</xdr:rowOff>
    </xdr:to>
    <xdr:graphicFrame macro="">
      <xdr:nvGraphicFramePr>
        <xdr:cNvPr id="40" name="グラフ 39">
          <a:extLst>
            <a:ext uri="{FF2B5EF4-FFF2-40B4-BE49-F238E27FC236}">
              <a16:creationId xmlns:a16="http://schemas.microsoft.com/office/drawing/2014/main" id="{5CC668D4-AA96-EB84-4F10-F9D34A7F1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1074965</xdr:colOff>
      <xdr:row>170</xdr:row>
      <xdr:rowOff>75507</xdr:rowOff>
    </xdr:from>
    <xdr:to>
      <xdr:col>4</xdr:col>
      <xdr:colOff>716875</xdr:colOff>
      <xdr:row>194</xdr:row>
      <xdr:rowOff>134291</xdr:rowOff>
    </xdr:to>
    <xdr:graphicFrame macro="">
      <xdr:nvGraphicFramePr>
        <xdr:cNvPr id="44" name="グラフ 43">
          <a:extLst>
            <a:ext uri="{FF2B5EF4-FFF2-40B4-BE49-F238E27FC236}">
              <a16:creationId xmlns:a16="http://schemas.microsoft.com/office/drawing/2014/main" id="{A62289C9-C7DD-8552-73CA-8323ACE9F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725483</xdr:colOff>
      <xdr:row>170</xdr:row>
      <xdr:rowOff>75507</xdr:rowOff>
    </xdr:from>
    <xdr:to>
      <xdr:col>10</xdr:col>
      <xdr:colOff>285750</xdr:colOff>
      <xdr:row>194</xdr:row>
      <xdr:rowOff>134291</xdr:rowOff>
    </xdr:to>
    <xdr:graphicFrame macro="">
      <xdr:nvGraphicFramePr>
        <xdr:cNvPr id="46" name="グラフ 45">
          <a:extLst>
            <a:ext uri="{FF2B5EF4-FFF2-40B4-BE49-F238E27FC236}">
              <a16:creationId xmlns:a16="http://schemas.microsoft.com/office/drawing/2014/main" id="{603FDFB1-76C0-B3E5-5CAE-3AE076D67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358090</xdr:colOff>
      <xdr:row>170</xdr:row>
      <xdr:rowOff>75507</xdr:rowOff>
    </xdr:from>
    <xdr:to>
      <xdr:col>20</xdr:col>
      <xdr:colOff>0</xdr:colOff>
      <xdr:row>194</xdr:row>
      <xdr:rowOff>134291</xdr:rowOff>
    </xdr:to>
    <xdr:graphicFrame macro="">
      <xdr:nvGraphicFramePr>
        <xdr:cNvPr id="47" name="グラフ 46">
          <a:extLst>
            <a:ext uri="{FF2B5EF4-FFF2-40B4-BE49-F238E27FC236}">
              <a16:creationId xmlns:a16="http://schemas.microsoft.com/office/drawing/2014/main" id="{4B50109C-9E4D-6040-1A23-D43263029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1074965</xdr:colOff>
      <xdr:row>144</xdr:row>
      <xdr:rowOff>156528</xdr:rowOff>
    </xdr:from>
    <xdr:to>
      <xdr:col>4</xdr:col>
      <xdr:colOff>716875</xdr:colOff>
      <xdr:row>168</xdr:row>
      <xdr:rowOff>88312</xdr:rowOff>
    </xdr:to>
    <xdr:graphicFrame macro="">
      <xdr:nvGraphicFramePr>
        <xdr:cNvPr id="50" name="グラフ 49">
          <a:extLst>
            <a:ext uri="{FF2B5EF4-FFF2-40B4-BE49-F238E27FC236}">
              <a16:creationId xmlns:a16="http://schemas.microsoft.com/office/drawing/2014/main" id="{24910E82-0D8D-C753-BC3C-D897D7FA0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725483</xdr:colOff>
      <xdr:row>144</xdr:row>
      <xdr:rowOff>156528</xdr:rowOff>
    </xdr:from>
    <xdr:to>
      <xdr:col>10</xdr:col>
      <xdr:colOff>285750</xdr:colOff>
      <xdr:row>168</xdr:row>
      <xdr:rowOff>88312</xdr:rowOff>
    </xdr:to>
    <xdr:graphicFrame macro="">
      <xdr:nvGraphicFramePr>
        <xdr:cNvPr id="52" name="グラフ 51">
          <a:extLst>
            <a:ext uri="{FF2B5EF4-FFF2-40B4-BE49-F238E27FC236}">
              <a16:creationId xmlns:a16="http://schemas.microsoft.com/office/drawing/2014/main" id="{7DAA2131-FD80-C8C6-890B-CBCA9D867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358090</xdr:colOff>
      <xdr:row>144</xdr:row>
      <xdr:rowOff>156528</xdr:rowOff>
    </xdr:from>
    <xdr:to>
      <xdr:col>20</xdr:col>
      <xdr:colOff>0</xdr:colOff>
      <xdr:row>168</xdr:row>
      <xdr:rowOff>88312</xdr:rowOff>
    </xdr:to>
    <xdr:graphicFrame macro="">
      <xdr:nvGraphicFramePr>
        <xdr:cNvPr id="53" name="グラフ 52">
          <a:extLst>
            <a:ext uri="{FF2B5EF4-FFF2-40B4-BE49-F238E27FC236}">
              <a16:creationId xmlns:a16="http://schemas.microsoft.com/office/drawing/2014/main" id="{AA9140DA-AE6A-130D-D484-4ECA39DE5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0</xdr:col>
      <xdr:colOff>466976</xdr:colOff>
      <xdr:row>118</xdr:row>
      <xdr:rowOff>0</xdr:rowOff>
    </xdr:from>
    <xdr:ext cx="1960601" cy="325217"/>
    <xdr:sp macro="" textlink="$Z$4">
      <xdr:nvSpPr>
        <xdr:cNvPr id="30" name="円グラフカテゴリテキスト 29">
          <a:extLst>
            <a:ext uri="{FF2B5EF4-FFF2-40B4-BE49-F238E27FC236}">
              <a16:creationId xmlns:a16="http://schemas.microsoft.com/office/drawing/2014/main" id="{F82DF10C-3379-8402-6CD3-2D322A1C8859}"/>
            </a:ext>
          </a:extLst>
        </xdr:cNvPr>
        <xdr:cNvSpPr txBox="1"/>
      </xdr:nvSpPr>
      <xdr:spPr>
        <a:xfrm>
          <a:off x="466976"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28FE9306-4065-4CEA-AF3B-0470FD451D5D}"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118</xdr:row>
      <xdr:rowOff>0</xdr:rowOff>
    </xdr:from>
    <xdr:ext cx="1960601" cy="325217"/>
    <xdr:sp macro="" textlink="$Z$4">
      <xdr:nvSpPr>
        <xdr:cNvPr id="33" name="円グラフカテゴリテキスト 32">
          <a:extLst>
            <a:ext uri="{FF2B5EF4-FFF2-40B4-BE49-F238E27FC236}">
              <a16:creationId xmlns:a16="http://schemas.microsoft.com/office/drawing/2014/main" id="{BC0B88BC-6A94-A11A-8B8F-9689B6DBCA32}"/>
            </a:ext>
          </a:extLst>
        </xdr:cNvPr>
        <xdr:cNvSpPr txBox="1"/>
      </xdr:nvSpPr>
      <xdr:spPr>
        <a:xfrm>
          <a:off x="5573180"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96CF9ED4-0E7A-4779-9BB9-75D3CF224613}"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118</xdr:row>
      <xdr:rowOff>0</xdr:rowOff>
    </xdr:from>
    <xdr:ext cx="1960601" cy="325217"/>
    <xdr:sp macro="" textlink="$Z$4">
      <xdr:nvSpPr>
        <xdr:cNvPr id="34" name="円グラフカテゴリテキスト 33">
          <a:extLst>
            <a:ext uri="{FF2B5EF4-FFF2-40B4-BE49-F238E27FC236}">
              <a16:creationId xmlns:a16="http://schemas.microsoft.com/office/drawing/2014/main" id="{70E07DA1-21B1-DFF1-E5E0-65F1B2396425}"/>
            </a:ext>
          </a:extLst>
        </xdr:cNvPr>
        <xdr:cNvSpPr txBox="1"/>
      </xdr:nvSpPr>
      <xdr:spPr>
        <a:xfrm>
          <a:off x="10869859"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CF143AC3-54C6-487D-92ED-8168404AC3B7}"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91</xdr:row>
      <xdr:rowOff>186855</xdr:rowOff>
    </xdr:from>
    <xdr:ext cx="1259704" cy="325217"/>
    <xdr:sp macro="" textlink="$Z$3">
      <xdr:nvSpPr>
        <xdr:cNvPr id="38" name="円グラフカテゴリテキスト 37">
          <a:extLst>
            <a:ext uri="{FF2B5EF4-FFF2-40B4-BE49-F238E27FC236}">
              <a16:creationId xmlns:a16="http://schemas.microsoft.com/office/drawing/2014/main" id="{BC74AF41-5D8E-201B-EC17-52C336FC2E8C}"/>
            </a:ext>
          </a:extLst>
        </xdr:cNvPr>
        <xdr:cNvSpPr txBox="1"/>
      </xdr:nvSpPr>
      <xdr:spPr>
        <a:xfrm>
          <a:off x="466976"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E7120685-73DB-46D8-A9A8-F20851DDFE31}"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91</xdr:row>
      <xdr:rowOff>186855</xdr:rowOff>
    </xdr:from>
    <xdr:ext cx="1259704" cy="325217"/>
    <xdr:sp macro="" textlink="$Z$3">
      <xdr:nvSpPr>
        <xdr:cNvPr id="41" name="円グラフカテゴリテキスト 40">
          <a:extLst>
            <a:ext uri="{FF2B5EF4-FFF2-40B4-BE49-F238E27FC236}">
              <a16:creationId xmlns:a16="http://schemas.microsoft.com/office/drawing/2014/main" id="{2A2CF300-7DCF-7602-F827-67E27B488EE0}"/>
            </a:ext>
          </a:extLst>
        </xdr:cNvPr>
        <xdr:cNvSpPr txBox="1"/>
      </xdr:nvSpPr>
      <xdr:spPr>
        <a:xfrm>
          <a:off x="5725580"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C828F47D-CD7D-4236-A495-9E5A51A9C234}"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91</xdr:row>
      <xdr:rowOff>186855</xdr:rowOff>
    </xdr:from>
    <xdr:ext cx="1259704" cy="325217"/>
    <xdr:sp macro="" textlink="$Z$3">
      <xdr:nvSpPr>
        <xdr:cNvPr id="42" name="円グラフカテゴリテキスト 41">
          <a:extLst>
            <a:ext uri="{FF2B5EF4-FFF2-40B4-BE49-F238E27FC236}">
              <a16:creationId xmlns:a16="http://schemas.microsoft.com/office/drawing/2014/main" id="{7957073E-C8DD-4D3C-F0C1-A004967F1899}"/>
            </a:ext>
          </a:extLst>
        </xdr:cNvPr>
        <xdr:cNvSpPr txBox="1"/>
      </xdr:nvSpPr>
      <xdr:spPr>
        <a:xfrm>
          <a:off x="11154551"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A49739C7-B9E6-44D7-8300-D99B7CF62B91}"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169</xdr:row>
      <xdr:rowOff>88312</xdr:rowOff>
    </xdr:from>
    <xdr:ext cx="1744132" cy="325217"/>
    <xdr:sp macro="" textlink="$Z$6">
      <xdr:nvSpPr>
        <xdr:cNvPr id="45" name="円グラフカテゴリテキスト 44">
          <a:extLst>
            <a:ext uri="{FF2B5EF4-FFF2-40B4-BE49-F238E27FC236}">
              <a16:creationId xmlns:a16="http://schemas.microsoft.com/office/drawing/2014/main" id="{CA3E8C2F-6295-B035-85B7-824089C68383}"/>
            </a:ext>
          </a:extLst>
        </xdr:cNvPr>
        <xdr:cNvSpPr txBox="1"/>
      </xdr:nvSpPr>
      <xdr:spPr>
        <a:xfrm>
          <a:off x="466976"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4465815D-DAE2-4F71-94AB-63B51BC5E413}"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169</xdr:row>
      <xdr:rowOff>88312</xdr:rowOff>
    </xdr:from>
    <xdr:ext cx="1744132" cy="325217"/>
    <xdr:sp macro="" textlink="$Z$6">
      <xdr:nvSpPr>
        <xdr:cNvPr id="48" name="円グラフカテゴリテキスト 47">
          <a:extLst>
            <a:ext uri="{FF2B5EF4-FFF2-40B4-BE49-F238E27FC236}">
              <a16:creationId xmlns:a16="http://schemas.microsoft.com/office/drawing/2014/main" id="{BE0CB133-2782-ED52-7C07-5043285A0618}"/>
            </a:ext>
          </a:extLst>
        </xdr:cNvPr>
        <xdr:cNvSpPr txBox="1"/>
      </xdr:nvSpPr>
      <xdr:spPr>
        <a:xfrm>
          <a:off x="5573180"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DA2C8166-453A-4EC8-9AC3-F61CD34FC16A}"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169</xdr:row>
      <xdr:rowOff>88312</xdr:rowOff>
    </xdr:from>
    <xdr:ext cx="1744132" cy="325217"/>
    <xdr:sp macro="" textlink="$Z$6">
      <xdr:nvSpPr>
        <xdr:cNvPr id="49" name="円グラフカテゴリテキスト 48">
          <a:extLst>
            <a:ext uri="{FF2B5EF4-FFF2-40B4-BE49-F238E27FC236}">
              <a16:creationId xmlns:a16="http://schemas.microsoft.com/office/drawing/2014/main" id="{6355EF7F-D93B-92AB-9CA8-8616AA5F7EB5}"/>
            </a:ext>
          </a:extLst>
        </xdr:cNvPr>
        <xdr:cNvSpPr txBox="1"/>
      </xdr:nvSpPr>
      <xdr:spPr>
        <a:xfrm>
          <a:off x="10869859"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640C9188-4D60-48A8-ABBA-7C8FB5021CB8}"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144</xdr:row>
      <xdr:rowOff>0</xdr:rowOff>
    </xdr:from>
    <xdr:ext cx="1259704" cy="325217"/>
    <xdr:sp macro="" textlink="$Z$5">
      <xdr:nvSpPr>
        <xdr:cNvPr id="51" name="円グラフカテゴリテキスト 50">
          <a:extLst>
            <a:ext uri="{FF2B5EF4-FFF2-40B4-BE49-F238E27FC236}">
              <a16:creationId xmlns:a16="http://schemas.microsoft.com/office/drawing/2014/main" id="{C6648D2A-F4F3-41AB-C0E4-15476767DD02}"/>
            </a:ext>
          </a:extLst>
        </xdr:cNvPr>
        <xdr:cNvSpPr txBox="1"/>
      </xdr:nvSpPr>
      <xdr:spPr>
        <a:xfrm>
          <a:off x="466976"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5476E1FE-F4E9-4C97-8981-BE9095B8CF62}"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144</xdr:row>
      <xdr:rowOff>0</xdr:rowOff>
    </xdr:from>
    <xdr:ext cx="1259704" cy="325217"/>
    <xdr:sp macro="" textlink="$Z$5">
      <xdr:nvSpPr>
        <xdr:cNvPr id="54" name="円グラフカテゴリテキスト 53">
          <a:extLst>
            <a:ext uri="{FF2B5EF4-FFF2-40B4-BE49-F238E27FC236}">
              <a16:creationId xmlns:a16="http://schemas.microsoft.com/office/drawing/2014/main" id="{C53E8AF2-C714-0754-16EF-348D4338514F}"/>
            </a:ext>
          </a:extLst>
        </xdr:cNvPr>
        <xdr:cNvSpPr txBox="1"/>
      </xdr:nvSpPr>
      <xdr:spPr>
        <a:xfrm>
          <a:off x="5573180"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37ADB212-E325-44D9-A292-E8A82DD4185B}"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144</xdr:row>
      <xdr:rowOff>0</xdr:rowOff>
    </xdr:from>
    <xdr:ext cx="1259704" cy="325217"/>
    <xdr:sp macro="" textlink="$Z$5">
      <xdr:nvSpPr>
        <xdr:cNvPr id="55" name="円グラフカテゴリテキスト 54">
          <a:extLst>
            <a:ext uri="{FF2B5EF4-FFF2-40B4-BE49-F238E27FC236}">
              <a16:creationId xmlns:a16="http://schemas.microsoft.com/office/drawing/2014/main" id="{E0D727CE-60A6-BD61-FD3D-6F586A874140}"/>
            </a:ext>
          </a:extLst>
        </xdr:cNvPr>
        <xdr:cNvSpPr txBox="1"/>
      </xdr:nvSpPr>
      <xdr:spPr>
        <a:xfrm>
          <a:off x="10869859"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9750A332-1AC9-4080-9530-B342F4E6CDE7}"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xdr:col>
      <xdr:colOff>283207</xdr:colOff>
      <xdr:row>34</xdr:row>
      <xdr:rowOff>0</xdr:rowOff>
    </xdr:from>
    <xdr:to>
      <xdr:col>23</xdr:col>
      <xdr:colOff>1</xdr:colOff>
      <xdr:row>47</xdr:row>
      <xdr:rowOff>0</xdr:rowOff>
    </xdr:to>
    <xdr:graphicFrame macro="">
      <xdr:nvGraphicFramePr>
        <xdr:cNvPr id="2" name="グラフ 1">
          <a:extLst>
            <a:ext uri="{FF2B5EF4-FFF2-40B4-BE49-F238E27FC236}">
              <a16:creationId xmlns:a16="http://schemas.microsoft.com/office/drawing/2014/main" id="{CCB79ECC-2910-4744-A1E3-0C2572839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270420</xdr:colOff>
      <xdr:row>48</xdr:row>
      <xdr:rowOff>1</xdr:rowOff>
    </xdr:from>
    <xdr:to>
      <xdr:col>23</xdr:col>
      <xdr:colOff>17392</xdr:colOff>
      <xdr:row>61</xdr:row>
      <xdr:rowOff>27215</xdr:rowOff>
    </xdr:to>
    <xdr:graphicFrame macro="">
      <xdr:nvGraphicFramePr>
        <xdr:cNvPr id="3" name="グラフ 2">
          <a:extLst>
            <a:ext uri="{FF2B5EF4-FFF2-40B4-BE49-F238E27FC236}">
              <a16:creationId xmlns:a16="http://schemas.microsoft.com/office/drawing/2014/main" id="{5460E4AE-4358-4FD3-AAA2-F4467F182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9</xdr:row>
      <xdr:rowOff>0</xdr:rowOff>
    </xdr:from>
    <xdr:to>
      <xdr:col>23</xdr:col>
      <xdr:colOff>0</xdr:colOff>
      <xdr:row>30</xdr:row>
      <xdr:rowOff>190499</xdr:rowOff>
    </xdr:to>
    <xdr:graphicFrame macro="">
      <xdr:nvGraphicFramePr>
        <xdr:cNvPr id="4" name="比較メイン">
          <a:extLst>
            <a:ext uri="{FF2B5EF4-FFF2-40B4-BE49-F238E27FC236}">
              <a16:creationId xmlns:a16="http://schemas.microsoft.com/office/drawing/2014/main" id="{210ACFF1-50AE-4810-B5E3-0E3A82BF1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34</xdr:row>
      <xdr:rowOff>0</xdr:rowOff>
    </xdr:from>
    <xdr:to>
      <xdr:col>8</xdr:col>
      <xdr:colOff>0</xdr:colOff>
      <xdr:row>47</xdr:row>
      <xdr:rowOff>0</xdr:rowOff>
    </xdr:to>
    <xdr:graphicFrame macro="">
      <xdr:nvGraphicFramePr>
        <xdr:cNvPr id="5" name="グラフ 4">
          <a:extLst>
            <a:ext uri="{FF2B5EF4-FFF2-40B4-BE49-F238E27FC236}">
              <a16:creationId xmlns:a16="http://schemas.microsoft.com/office/drawing/2014/main" id="{59932C08-F6FB-4614-9350-6D7AFFE3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48</xdr:row>
      <xdr:rowOff>1</xdr:rowOff>
    </xdr:from>
    <xdr:to>
      <xdr:col>7</xdr:col>
      <xdr:colOff>570628</xdr:colOff>
      <xdr:row>61</xdr:row>
      <xdr:rowOff>27215</xdr:rowOff>
    </xdr:to>
    <xdr:graphicFrame macro="">
      <xdr:nvGraphicFramePr>
        <xdr:cNvPr id="6" name="グラフ 5">
          <a:extLst>
            <a:ext uri="{FF2B5EF4-FFF2-40B4-BE49-F238E27FC236}">
              <a16:creationId xmlns:a16="http://schemas.microsoft.com/office/drawing/2014/main" id="{9F07B74B-6C63-410A-9E67-8E437C055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283207</xdr:colOff>
      <xdr:row>62</xdr:row>
      <xdr:rowOff>0</xdr:rowOff>
    </xdr:from>
    <xdr:to>
      <xdr:col>23</xdr:col>
      <xdr:colOff>1</xdr:colOff>
      <xdr:row>75</xdr:row>
      <xdr:rowOff>63500</xdr:rowOff>
    </xdr:to>
    <xdr:graphicFrame macro="">
      <xdr:nvGraphicFramePr>
        <xdr:cNvPr id="7" name="グラフ 6">
          <a:extLst>
            <a:ext uri="{FF2B5EF4-FFF2-40B4-BE49-F238E27FC236}">
              <a16:creationId xmlns:a16="http://schemas.microsoft.com/office/drawing/2014/main" id="{9397014C-1F14-4000-8CE4-F45EB035E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270420</xdr:colOff>
      <xdr:row>76</xdr:row>
      <xdr:rowOff>31751</xdr:rowOff>
    </xdr:from>
    <xdr:to>
      <xdr:col>23</xdr:col>
      <xdr:colOff>17392</xdr:colOff>
      <xdr:row>89</xdr:row>
      <xdr:rowOff>101299</xdr:rowOff>
    </xdr:to>
    <xdr:graphicFrame macro="">
      <xdr:nvGraphicFramePr>
        <xdr:cNvPr id="8" name="グラフ 7">
          <a:extLst>
            <a:ext uri="{FF2B5EF4-FFF2-40B4-BE49-F238E27FC236}">
              <a16:creationId xmlns:a16="http://schemas.microsoft.com/office/drawing/2014/main" id="{1DD8A33B-A87C-4F20-9ACB-A61A99579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58757</xdr:colOff>
      <xdr:row>62</xdr:row>
      <xdr:rowOff>0</xdr:rowOff>
    </xdr:from>
    <xdr:to>
      <xdr:col>8</xdr:col>
      <xdr:colOff>0</xdr:colOff>
      <xdr:row>75</xdr:row>
      <xdr:rowOff>63500</xdr:rowOff>
    </xdr:to>
    <xdr:graphicFrame macro="">
      <xdr:nvGraphicFramePr>
        <xdr:cNvPr id="9" name="グラフ 8">
          <a:extLst>
            <a:ext uri="{FF2B5EF4-FFF2-40B4-BE49-F238E27FC236}">
              <a16:creationId xmlns:a16="http://schemas.microsoft.com/office/drawing/2014/main" id="{0E649967-6326-464D-8390-66C03FC6A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54429</xdr:colOff>
      <xdr:row>76</xdr:row>
      <xdr:rowOff>31751</xdr:rowOff>
    </xdr:from>
    <xdr:to>
      <xdr:col>7</xdr:col>
      <xdr:colOff>570628</xdr:colOff>
      <xdr:row>89</xdr:row>
      <xdr:rowOff>101299</xdr:rowOff>
    </xdr:to>
    <xdr:graphicFrame macro="">
      <xdr:nvGraphicFramePr>
        <xdr:cNvPr id="10" name="グラフ 9">
          <a:extLst>
            <a:ext uri="{FF2B5EF4-FFF2-40B4-BE49-F238E27FC236}">
              <a16:creationId xmlns:a16="http://schemas.microsoft.com/office/drawing/2014/main" id="{6189CEFC-88CC-4209-ADA9-C1B8A7001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1074965</xdr:colOff>
      <xdr:row>118</xdr:row>
      <xdr:rowOff>156528</xdr:rowOff>
    </xdr:from>
    <xdr:to>
      <xdr:col>4</xdr:col>
      <xdr:colOff>716875</xdr:colOff>
      <xdr:row>142</xdr:row>
      <xdr:rowOff>88312</xdr:rowOff>
    </xdr:to>
    <xdr:graphicFrame macro="">
      <xdr:nvGraphicFramePr>
        <xdr:cNvPr id="11" name="グラフ 10">
          <a:extLst>
            <a:ext uri="{FF2B5EF4-FFF2-40B4-BE49-F238E27FC236}">
              <a16:creationId xmlns:a16="http://schemas.microsoft.com/office/drawing/2014/main" id="{07CE5F97-2275-4A4E-97A6-8910CF1D4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725483</xdr:colOff>
      <xdr:row>118</xdr:row>
      <xdr:rowOff>156528</xdr:rowOff>
    </xdr:from>
    <xdr:to>
      <xdr:col>10</xdr:col>
      <xdr:colOff>285750</xdr:colOff>
      <xdr:row>142</xdr:row>
      <xdr:rowOff>88312</xdr:rowOff>
    </xdr:to>
    <xdr:graphicFrame macro="">
      <xdr:nvGraphicFramePr>
        <xdr:cNvPr id="13" name="グラフ 12">
          <a:extLst>
            <a:ext uri="{FF2B5EF4-FFF2-40B4-BE49-F238E27FC236}">
              <a16:creationId xmlns:a16="http://schemas.microsoft.com/office/drawing/2014/main" id="{B5278E6A-7FBB-4D08-8D60-30E95360F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358090</xdr:colOff>
      <xdr:row>118</xdr:row>
      <xdr:rowOff>156528</xdr:rowOff>
    </xdr:from>
    <xdr:to>
      <xdr:col>20</xdr:col>
      <xdr:colOff>0</xdr:colOff>
      <xdr:row>142</xdr:row>
      <xdr:rowOff>88312</xdr:rowOff>
    </xdr:to>
    <xdr:graphicFrame macro="">
      <xdr:nvGraphicFramePr>
        <xdr:cNvPr id="14" name="グラフ 13">
          <a:extLst>
            <a:ext uri="{FF2B5EF4-FFF2-40B4-BE49-F238E27FC236}">
              <a16:creationId xmlns:a16="http://schemas.microsoft.com/office/drawing/2014/main" id="{428D1AF0-7C7E-4862-A199-EFFF40C8B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1074965</xdr:colOff>
      <xdr:row>92</xdr:row>
      <xdr:rowOff>142300</xdr:rowOff>
    </xdr:from>
    <xdr:to>
      <xdr:col>4</xdr:col>
      <xdr:colOff>716875</xdr:colOff>
      <xdr:row>117</xdr:row>
      <xdr:rowOff>0</xdr:rowOff>
    </xdr:to>
    <xdr:graphicFrame macro="">
      <xdr:nvGraphicFramePr>
        <xdr:cNvPr id="17" name="グラフ 16">
          <a:extLst>
            <a:ext uri="{FF2B5EF4-FFF2-40B4-BE49-F238E27FC236}">
              <a16:creationId xmlns:a16="http://schemas.microsoft.com/office/drawing/2014/main" id="{866CC2FD-B7C3-417E-B051-CF7A3103B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725483</xdr:colOff>
      <xdr:row>92</xdr:row>
      <xdr:rowOff>142300</xdr:rowOff>
    </xdr:from>
    <xdr:to>
      <xdr:col>10</xdr:col>
      <xdr:colOff>285750</xdr:colOff>
      <xdr:row>117</xdr:row>
      <xdr:rowOff>0</xdr:rowOff>
    </xdr:to>
    <xdr:graphicFrame macro="">
      <xdr:nvGraphicFramePr>
        <xdr:cNvPr id="19" name="グラフ 18">
          <a:extLst>
            <a:ext uri="{FF2B5EF4-FFF2-40B4-BE49-F238E27FC236}">
              <a16:creationId xmlns:a16="http://schemas.microsoft.com/office/drawing/2014/main" id="{A9445AAB-ABA3-4DD7-8CFE-E29741A33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358090</xdr:colOff>
      <xdr:row>92</xdr:row>
      <xdr:rowOff>142300</xdr:rowOff>
    </xdr:from>
    <xdr:to>
      <xdr:col>20</xdr:col>
      <xdr:colOff>0</xdr:colOff>
      <xdr:row>117</xdr:row>
      <xdr:rowOff>0</xdr:rowOff>
    </xdr:to>
    <xdr:graphicFrame macro="">
      <xdr:nvGraphicFramePr>
        <xdr:cNvPr id="20" name="グラフ 19">
          <a:extLst>
            <a:ext uri="{FF2B5EF4-FFF2-40B4-BE49-F238E27FC236}">
              <a16:creationId xmlns:a16="http://schemas.microsoft.com/office/drawing/2014/main" id="{A5DC6AF2-E819-429D-A240-F46E32F54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1074965</xdr:colOff>
      <xdr:row>170</xdr:row>
      <xdr:rowOff>75507</xdr:rowOff>
    </xdr:from>
    <xdr:to>
      <xdr:col>4</xdr:col>
      <xdr:colOff>716875</xdr:colOff>
      <xdr:row>194</xdr:row>
      <xdr:rowOff>134291</xdr:rowOff>
    </xdr:to>
    <xdr:graphicFrame macro="">
      <xdr:nvGraphicFramePr>
        <xdr:cNvPr id="23" name="グラフ 22">
          <a:extLst>
            <a:ext uri="{FF2B5EF4-FFF2-40B4-BE49-F238E27FC236}">
              <a16:creationId xmlns:a16="http://schemas.microsoft.com/office/drawing/2014/main" id="{E01C715B-9C44-456D-8E41-753292307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725483</xdr:colOff>
      <xdr:row>170</xdr:row>
      <xdr:rowOff>75507</xdr:rowOff>
    </xdr:from>
    <xdr:to>
      <xdr:col>10</xdr:col>
      <xdr:colOff>285750</xdr:colOff>
      <xdr:row>194</xdr:row>
      <xdr:rowOff>134291</xdr:rowOff>
    </xdr:to>
    <xdr:graphicFrame macro="">
      <xdr:nvGraphicFramePr>
        <xdr:cNvPr id="25" name="グラフ 24">
          <a:extLst>
            <a:ext uri="{FF2B5EF4-FFF2-40B4-BE49-F238E27FC236}">
              <a16:creationId xmlns:a16="http://schemas.microsoft.com/office/drawing/2014/main" id="{A40E8401-A7CF-44DD-83A2-F1BA06A35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358090</xdr:colOff>
      <xdr:row>170</xdr:row>
      <xdr:rowOff>75507</xdr:rowOff>
    </xdr:from>
    <xdr:to>
      <xdr:col>20</xdr:col>
      <xdr:colOff>0</xdr:colOff>
      <xdr:row>194</xdr:row>
      <xdr:rowOff>134291</xdr:rowOff>
    </xdr:to>
    <xdr:graphicFrame macro="">
      <xdr:nvGraphicFramePr>
        <xdr:cNvPr id="26" name="グラフ 25">
          <a:extLst>
            <a:ext uri="{FF2B5EF4-FFF2-40B4-BE49-F238E27FC236}">
              <a16:creationId xmlns:a16="http://schemas.microsoft.com/office/drawing/2014/main" id="{44EC3F05-AEE8-4833-9DAD-8EFF5FE10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1074965</xdr:colOff>
      <xdr:row>144</xdr:row>
      <xdr:rowOff>156528</xdr:rowOff>
    </xdr:from>
    <xdr:to>
      <xdr:col>4</xdr:col>
      <xdr:colOff>716875</xdr:colOff>
      <xdr:row>168</xdr:row>
      <xdr:rowOff>88312</xdr:rowOff>
    </xdr:to>
    <xdr:graphicFrame macro="">
      <xdr:nvGraphicFramePr>
        <xdr:cNvPr id="29" name="グラフ 28">
          <a:extLst>
            <a:ext uri="{FF2B5EF4-FFF2-40B4-BE49-F238E27FC236}">
              <a16:creationId xmlns:a16="http://schemas.microsoft.com/office/drawing/2014/main" id="{944CFCB5-4A89-44D9-87F7-734B756B9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725483</xdr:colOff>
      <xdr:row>144</xdr:row>
      <xdr:rowOff>156528</xdr:rowOff>
    </xdr:from>
    <xdr:to>
      <xdr:col>10</xdr:col>
      <xdr:colOff>285750</xdr:colOff>
      <xdr:row>168</xdr:row>
      <xdr:rowOff>88312</xdr:rowOff>
    </xdr:to>
    <xdr:graphicFrame macro="">
      <xdr:nvGraphicFramePr>
        <xdr:cNvPr id="31" name="グラフ 30">
          <a:extLst>
            <a:ext uri="{FF2B5EF4-FFF2-40B4-BE49-F238E27FC236}">
              <a16:creationId xmlns:a16="http://schemas.microsoft.com/office/drawing/2014/main" id="{B6310B09-F5DD-4E07-A559-2AB4186FA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358090</xdr:colOff>
      <xdr:row>144</xdr:row>
      <xdr:rowOff>156528</xdr:rowOff>
    </xdr:from>
    <xdr:to>
      <xdr:col>20</xdr:col>
      <xdr:colOff>0</xdr:colOff>
      <xdr:row>168</xdr:row>
      <xdr:rowOff>88312</xdr:rowOff>
    </xdr:to>
    <xdr:graphicFrame macro="">
      <xdr:nvGraphicFramePr>
        <xdr:cNvPr id="32" name="グラフ 31">
          <a:extLst>
            <a:ext uri="{FF2B5EF4-FFF2-40B4-BE49-F238E27FC236}">
              <a16:creationId xmlns:a16="http://schemas.microsoft.com/office/drawing/2014/main" id="{D061B5E6-3B87-449F-877A-B8FC003E4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0</xdr:col>
      <xdr:colOff>466976</xdr:colOff>
      <xdr:row>118</xdr:row>
      <xdr:rowOff>0</xdr:rowOff>
    </xdr:from>
    <xdr:ext cx="1960601" cy="325217"/>
    <xdr:sp macro="" textlink="$Z$4">
      <xdr:nvSpPr>
        <xdr:cNvPr id="12" name="円グラフカテゴリテキスト 11">
          <a:extLst>
            <a:ext uri="{FF2B5EF4-FFF2-40B4-BE49-F238E27FC236}">
              <a16:creationId xmlns:a16="http://schemas.microsoft.com/office/drawing/2014/main" id="{2013F841-0888-4FD3-80C7-2E99EF6C7848}"/>
            </a:ext>
          </a:extLst>
        </xdr:cNvPr>
        <xdr:cNvSpPr txBox="1"/>
      </xdr:nvSpPr>
      <xdr:spPr>
        <a:xfrm>
          <a:off x="466976"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28FE9306-4065-4CEA-AF3B-0470FD451D5D}"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118</xdr:row>
      <xdr:rowOff>0</xdr:rowOff>
    </xdr:from>
    <xdr:ext cx="1960601" cy="325217"/>
    <xdr:sp macro="" textlink="$Z$4">
      <xdr:nvSpPr>
        <xdr:cNvPr id="15" name="円グラフカテゴリテキスト 14">
          <a:extLst>
            <a:ext uri="{FF2B5EF4-FFF2-40B4-BE49-F238E27FC236}">
              <a16:creationId xmlns:a16="http://schemas.microsoft.com/office/drawing/2014/main" id="{2542CE52-C030-4756-9722-04B702F13D35}"/>
            </a:ext>
          </a:extLst>
        </xdr:cNvPr>
        <xdr:cNvSpPr txBox="1"/>
      </xdr:nvSpPr>
      <xdr:spPr>
        <a:xfrm>
          <a:off x="5573180"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96CF9ED4-0E7A-4779-9BB9-75D3CF224613}"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118</xdr:row>
      <xdr:rowOff>0</xdr:rowOff>
    </xdr:from>
    <xdr:ext cx="1960601" cy="325217"/>
    <xdr:sp macro="" textlink="$Z$4">
      <xdr:nvSpPr>
        <xdr:cNvPr id="16" name="円グラフカテゴリテキスト 15">
          <a:extLst>
            <a:ext uri="{FF2B5EF4-FFF2-40B4-BE49-F238E27FC236}">
              <a16:creationId xmlns:a16="http://schemas.microsoft.com/office/drawing/2014/main" id="{6BCE4C11-94BE-4603-B954-F0FACF87C50E}"/>
            </a:ext>
          </a:extLst>
        </xdr:cNvPr>
        <xdr:cNvSpPr txBox="1"/>
      </xdr:nvSpPr>
      <xdr:spPr>
        <a:xfrm>
          <a:off x="10869859" y="21659850"/>
          <a:ext cx="196060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CF143AC3-54C6-487D-92ED-8168404AC3B7}"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集計区分_福井市・永平寺町</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91</xdr:row>
      <xdr:rowOff>186855</xdr:rowOff>
    </xdr:from>
    <xdr:ext cx="1259704" cy="325217"/>
    <xdr:sp macro="" textlink="$Z$3">
      <xdr:nvSpPr>
        <xdr:cNvPr id="18" name="円グラフカテゴリテキスト 17">
          <a:extLst>
            <a:ext uri="{FF2B5EF4-FFF2-40B4-BE49-F238E27FC236}">
              <a16:creationId xmlns:a16="http://schemas.microsoft.com/office/drawing/2014/main" id="{33E44445-7DAD-4C92-A553-D6A42A4365EE}"/>
            </a:ext>
          </a:extLst>
        </xdr:cNvPr>
        <xdr:cNvSpPr txBox="1"/>
      </xdr:nvSpPr>
      <xdr:spPr>
        <a:xfrm>
          <a:off x="466976"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E7120685-73DB-46D8-A9A8-F20851DDFE31}"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91</xdr:row>
      <xdr:rowOff>186855</xdr:rowOff>
    </xdr:from>
    <xdr:ext cx="1259704" cy="325217"/>
    <xdr:sp macro="" textlink="$Z$3">
      <xdr:nvSpPr>
        <xdr:cNvPr id="21" name="円グラフカテゴリテキスト 20">
          <a:extLst>
            <a:ext uri="{FF2B5EF4-FFF2-40B4-BE49-F238E27FC236}">
              <a16:creationId xmlns:a16="http://schemas.microsoft.com/office/drawing/2014/main" id="{AAEBC101-86F7-4C52-9C92-C5B0451D3822}"/>
            </a:ext>
          </a:extLst>
        </xdr:cNvPr>
        <xdr:cNvSpPr txBox="1"/>
      </xdr:nvSpPr>
      <xdr:spPr>
        <a:xfrm>
          <a:off x="5725580"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C828F47D-CD7D-4236-A495-9E5A51A9C234}"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91</xdr:row>
      <xdr:rowOff>186855</xdr:rowOff>
    </xdr:from>
    <xdr:ext cx="1259704" cy="325217"/>
    <xdr:sp macro="" textlink="$Z$3">
      <xdr:nvSpPr>
        <xdr:cNvPr id="22" name="円グラフカテゴリテキスト 21">
          <a:extLst>
            <a:ext uri="{FF2B5EF4-FFF2-40B4-BE49-F238E27FC236}">
              <a16:creationId xmlns:a16="http://schemas.microsoft.com/office/drawing/2014/main" id="{A2756017-3F0E-4AB3-8924-2B23CCDDB169}"/>
            </a:ext>
          </a:extLst>
        </xdr:cNvPr>
        <xdr:cNvSpPr txBox="1"/>
      </xdr:nvSpPr>
      <xdr:spPr>
        <a:xfrm>
          <a:off x="11154551" y="17173105"/>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A49739C7-B9E6-44D7-8300-D99B7CF62B91}"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集計区分_福井県</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169</xdr:row>
      <xdr:rowOff>88312</xdr:rowOff>
    </xdr:from>
    <xdr:ext cx="1744132" cy="325217"/>
    <xdr:sp macro="" textlink="$Z$6">
      <xdr:nvSpPr>
        <xdr:cNvPr id="24" name="円グラフカテゴリテキスト 23">
          <a:extLst>
            <a:ext uri="{FF2B5EF4-FFF2-40B4-BE49-F238E27FC236}">
              <a16:creationId xmlns:a16="http://schemas.microsoft.com/office/drawing/2014/main" id="{9A6A4C53-A8BE-4954-A54E-C37BC4675DBF}"/>
            </a:ext>
          </a:extLst>
        </xdr:cNvPr>
        <xdr:cNvSpPr txBox="1"/>
      </xdr:nvSpPr>
      <xdr:spPr>
        <a:xfrm>
          <a:off x="466976"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4465815D-DAE2-4F71-94AB-63B51BC5E413}"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169</xdr:row>
      <xdr:rowOff>88312</xdr:rowOff>
    </xdr:from>
    <xdr:ext cx="1744132" cy="325217"/>
    <xdr:sp macro="" textlink="$Z$6">
      <xdr:nvSpPr>
        <xdr:cNvPr id="27" name="円グラフカテゴリテキスト 26">
          <a:extLst>
            <a:ext uri="{FF2B5EF4-FFF2-40B4-BE49-F238E27FC236}">
              <a16:creationId xmlns:a16="http://schemas.microsoft.com/office/drawing/2014/main" id="{4A69F569-82AE-4CAC-B508-A92C576DB261}"/>
            </a:ext>
          </a:extLst>
        </xdr:cNvPr>
        <xdr:cNvSpPr txBox="1"/>
      </xdr:nvSpPr>
      <xdr:spPr>
        <a:xfrm>
          <a:off x="5573180"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DA2C8166-453A-4EC8-9AC3-F61CD34FC16A}"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169</xdr:row>
      <xdr:rowOff>88312</xdr:rowOff>
    </xdr:from>
    <xdr:ext cx="1744132" cy="325217"/>
    <xdr:sp macro="" textlink="$Z$6">
      <xdr:nvSpPr>
        <xdr:cNvPr id="28" name="円グラフカテゴリテキスト 27">
          <a:extLst>
            <a:ext uri="{FF2B5EF4-FFF2-40B4-BE49-F238E27FC236}">
              <a16:creationId xmlns:a16="http://schemas.microsoft.com/office/drawing/2014/main" id="{1E684D56-B51E-466C-B86D-EEDAB80673A8}"/>
            </a:ext>
          </a:extLst>
        </xdr:cNvPr>
        <xdr:cNvSpPr txBox="1"/>
      </xdr:nvSpPr>
      <xdr:spPr>
        <a:xfrm>
          <a:off x="10869859" y="30720712"/>
          <a:ext cx="1744132"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640C9188-4D60-48A8-ABBA-7C8FB5021CB8}"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集計区分_福井駅前 エリア</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0</xdr:col>
      <xdr:colOff>466976</xdr:colOff>
      <xdr:row>144</xdr:row>
      <xdr:rowOff>0</xdr:rowOff>
    </xdr:from>
    <xdr:ext cx="1259704" cy="325217"/>
    <xdr:sp macro="" textlink="$Z$5">
      <xdr:nvSpPr>
        <xdr:cNvPr id="30" name="円グラフカテゴリテキスト 29">
          <a:extLst>
            <a:ext uri="{FF2B5EF4-FFF2-40B4-BE49-F238E27FC236}">
              <a16:creationId xmlns:a16="http://schemas.microsoft.com/office/drawing/2014/main" id="{94A74B5F-BA26-4437-A6E2-C27D8C6ECA58}"/>
            </a:ext>
          </a:extLst>
        </xdr:cNvPr>
        <xdr:cNvSpPr txBox="1"/>
      </xdr:nvSpPr>
      <xdr:spPr>
        <a:xfrm>
          <a:off x="466976"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5476E1FE-F4E9-4C97-8981-BE9095B8CF62}"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5</xdr:col>
      <xdr:colOff>105830</xdr:colOff>
      <xdr:row>144</xdr:row>
      <xdr:rowOff>0</xdr:rowOff>
    </xdr:from>
    <xdr:ext cx="1259704" cy="325217"/>
    <xdr:sp macro="" textlink="$Z$5">
      <xdr:nvSpPr>
        <xdr:cNvPr id="33" name="円グラフカテゴリテキスト 32">
          <a:extLst>
            <a:ext uri="{FF2B5EF4-FFF2-40B4-BE49-F238E27FC236}">
              <a16:creationId xmlns:a16="http://schemas.microsoft.com/office/drawing/2014/main" id="{C2C0C7DB-73E1-49C7-82B4-3A5AC598F80B}"/>
            </a:ext>
          </a:extLst>
        </xdr:cNvPr>
        <xdr:cNvSpPr txBox="1"/>
      </xdr:nvSpPr>
      <xdr:spPr>
        <a:xfrm>
          <a:off x="5573180"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37ADB212-E325-44D9-A292-E8A82DD4185B}"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306634</xdr:colOff>
      <xdr:row>144</xdr:row>
      <xdr:rowOff>0</xdr:rowOff>
    </xdr:from>
    <xdr:ext cx="1259704" cy="325217"/>
    <xdr:sp macro="" textlink="$Z$5">
      <xdr:nvSpPr>
        <xdr:cNvPr id="34" name="円グラフカテゴリテキスト 33">
          <a:extLst>
            <a:ext uri="{FF2B5EF4-FFF2-40B4-BE49-F238E27FC236}">
              <a16:creationId xmlns:a16="http://schemas.microsoft.com/office/drawing/2014/main" id="{353B289A-07C9-4CB4-9CC8-A1BC9E64A993}"/>
            </a:ext>
          </a:extLst>
        </xdr:cNvPr>
        <xdr:cNvSpPr txBox="1"/>
      </xdr:nvSpPr>
      <xdr:spPr>
        <a:xfrm>
          <a:off x="10869859" y="26231850"/>
          <a:ext cx="1259704"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pPr algn="l"/>
          <a:fld id="{9750A332-1AC9-4080-9530-B342F4E6CDE7}" type="TxLink">
            <a:rPr kumimoji="1" lang="ja-JP" altLang="en-US" sz="1100" b="0" i="0" u="none" strike="noStrike">
              <a:solidFill>
                <a:sysClr val="windowText" lastClr="000000"/>
              </a:solidFill>
              <a:latin typeface="Meiryo UI" panose="020B0604030504040204" pitchFamily="50" charset="-128"/>
              <a:ea typeface="Meiryo UI" panose="020B0604030504040204" pitchFamily="50" charset="-128"/>
            </a:rPr>
            <a:pPr algn="l"/>
            <a:t>集計区分_福井市</a:t>
          </a:fld>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12</xdr:col>
      <xdr:colOff>328663</xdr:colOff>
      <xdr:row>41</xdr:row>
      <xdr:rowOff>0</xdr:rowOff>
    </xdr:from>
    <xdr:to>
      <xdr:col>24</xdr:col>
      <xdr:colOff>268741</xdr:colOff>
      <xdr:row>54</xdr:row>
      <xdr:rowOff>0</xdr:rowOff>
    </xdr:to>
    <xdr:graphicFrame macro="">
      <xdr:nvGraphicFramePr>
        <xdr:cNvPr id="2" name="グラフ 1">
          <a:extLst>
            <a:ext uri="{FF2B5EF4-FFF2-40B4-BE49-F238E27FC236}">
              <a16:creationId xmlns:a16="http://schemas.microsoft.com/office/drawing/2014/main" id="{397B518B-F1F5-45F9-AAB9-6842CCE9A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169333</xdr:rowOff>
    </xdr:from>
    <xdr:to>
      <xdr:col>24</xdr:col>
      <xdr:colOff>288293</xdr:colOff>
      <xdr:row>68</xdr:row>
      <xdr:rowOff>0</xdr:rowOff>
    </xdr:to>
    <xdr:graphicFrame macro="">
      <xdr:nvGraphicFramePr>
        <xdr:cNvPr id="3" name="グラフ 2">
          <a:extLst>
            <a:ext uri="{FF2B5EF4-FFF2-40B4-BE49-F238E27FC236}">
              <a16:creationId xmlns:a16="http://schemas.microsoft.com/office/drawing/2014/main" id="{38BB9A92-522C-4F5F-A1DD-3C877BFE6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14</xdr:row>
      <xdr:rowOff>0</xdr:rowOff>
    </xdr:from>
    <xdr:to>
      <xdr:col>12</xdr:col>
      <xdr:colOff>1</xdr:colOff>
      <xdr:row>38</xdr:row>
      <xdr:rowOff>122464</xdr:rowOff>
    </xdr:to>
    <xdr:graphicFrame macro="">
      <xdr:nvGraphicFramePr>
        <xdr:cNvPr id="4" name="比較メイン">
          <a:extLst>
            <a:ext uri="{FF2B5EF4-FFF2-40B4-BE49-F238E27FC236}">
              <a16:creationId xmlns:a16="http://schemas.microsoft.com/office/drawing/2014/main" id="{92ACC8B2-0854-4B84-A527-99BB15460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41</xdr:row>
      <xdr:rowOff>0</xdr:rowOff>
    </xdr:from>
    <xdr:to>
      <xdr:col>12</xdr:col>
      <xdr:colOff>0</xdr:colOff>
      <xdr:row>54</xdr:row>
      <xdr:rowOff>0</xdr:rowOff>
    </xdr:to>
    <xdr:graphicFrame macro="">
      <xdr:nvGraphicFramePr>
        <xdr:cNvPr id="5" name="グラフ 4">
          <a:extLst>
            <a:ext uri="{FF2B5EF4-FFF2-40B4-BE49-F238E27FC236}">
              <a16:creationId xmlns:a16="http://schemas.microsoft.com/office/drawing/2014/main" id="{5C060DEC-7DBF-43C1-BDA1-1F9B31EC2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169333</xdr:rowOff>
    </xdr:from>
    <xdr:to>
      <xdr:col>12</xdr:col>
      <xdr:colOff>0</xdr:colOff>
      <xdr:row>68</xdr:row>
      <xdr:rowOff>0</xdr:rowOff>
    </xdr:to>
    <xdr:graphicFrame macro="">
      <xdr:nvGraphicFramePr>
        <xdr:cNvPr id="6" name="グラフ 5">
          <a:extLst>
            <a:ext uri="{FF2B5EF4-FFF2-40B4-BE49-F238E27FC236}">
              <a16:creationId xmlns:a16="http://schemas.microsoft.com/office/drawing/2014/main" id="{2A9B4532-20FF-462E-A6D3-572F2B81B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99</xdr:row>
      <xdr:rowOff>0</xdr:rowOff>
    </xdr:from>
    <xdr:to>
      <xdr:col>6</xdr:col>
      <xdr:colOff>0</xdr:colOff>
      <xdr:row>124</xdr:row>
      <xdr:rowOff>78439</xdr:rowOff>
    </xdr:to>
    <xdr:graphicFrame macro="">
      <xdr:nvGraphicFramePr>
        <xdr:cNvPr id="9" name="グラフ 8">
          <a:extLst>
            <a:ext uri="{FF2B5EF4-FFF2-40B4-BE49-F238E27FC236}">
              <a16:creationId xmlns:a16="http://schemas.microsoft.com/office/drawing/2014/main" id="{9F268516-81F4-0F67-1847-F79732CFD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99</xdr:row>
      <xdr:rowOff>0</xdr:rowOff>
    </xdr:from>
    <xdr:to>
      <xdr:col>14</xdr:col>
      <xdr:colOff>0</xdr:colOff>
      <xdr:row>124</xdr:row>
      <xdr:rowOff>78439</xdr:rowOff>
    </xdr:to>
    <xdr:graphicFrame macro="">
      <xdr:nvGraphicFramePr>
        <xdr:cNvPr id="11" name="グラフ 10">
          <a:extLst>
            <a:ext uri="{FF2B5EF4-FFF2-40B4-BE49-F238E27FC236}">
              <a16:creationId xmlns:a16="http://schemas.microsoft.com/office/drawing/2014/main" id="{3CF349FC-6F19-0D5A-44FD-0E7E0A5EE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69</xdr:row>
      <xdr:rowOff>0</xdr:rowOff>
    </xdr:from>
    <xdr:to>
      <xdr:col>24</xdr:col>
      <xdr:colOff>268741</xdr:colOff>
      <xdr:row>82</xdr:row>
      <xdr:rowOff>95249</xdr:rowOff>
    </xdr:to>
    <xdr:graphicFrame macro="">
      <xdr:nvGraphicFramePr>
        <xdr:cNvPr id="8" name="グラフ 7">
          <a:extLst>
            <a:ext uri="{FF2B5EF4-FFF2-40B4-BE49-F238E27FC236}">
              <a16:creationId xmlns:a16="http://schemas.microsoft.com/office/drawing/2014/main" id="{0845BB67-BDB0-1513-044E-4FA0B3934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83</xdr:row>
      <xdr:rowOff>95249</xdr:rowOff>
    </xdr:from>
    <xdr:to>
      <xdr:col>24</xdr:col>
      <xdr:colOff>288293</xdr:colOff>
      <xdr:row>96</xdr:row>
      <xdr:rowOff>158750</xdr:rowOff>
    </xdr:to>
    <xdr:graphicFrame macro="">
      <xdr:nvGraphicFramePr>
        <xdr:cNvPr id="10" name="グラフ 9">
          <a:extLst>
            <a:ext uri="{FF2B5EF4-FFF2-40B4-BE49-F238E27FC236}">
              <a16:creationId xmlns:a16="http://schemas.microsoft.com/office/drawing/2014/main" id="{8F57D16C-0E75-B617-927B-8B39490CD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69</xdr:row>
      <xdr:rowOff>0</xdr:rowOff>
    </xdr:from>
    <xdr:to>
      <xdr:col>12</xdr:col>
      <xdr:colOff>0</xdr:colOff>
      <xdr:row>82</xdr:row>
      <xdr:rowOff>95249</xdr:rowOff>
    </xdr:to>
    <xdr:graphicFrame macro="">
      <xdr:nvGraphicFramePr>
        <xdr:cNvPr id="12" name="グラフ 11">
          <a:extLst>
            <a:ext uri="{FF2B5EF4-FFF2-40B4-BE49-F238E27FC236}">
              <a16:creationId xmlns:a16="http://schemas.microsoft.com/office/drawing/2014/main" id="{90C0036E-C0C2-EB73-1FBA-F1DF828C9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83</xdr:row>
      <xdr:rowOff>95249</xdr:rowOff>
    </xdr:from>
    <xdr:to>
      <xdr:col>12</xdr:col>
      <xdr:colOff>0</xdr:colOff>
      <xdr:row>96</xdr:row>
      <xdr:rowOff>158750</xdr:rowOff>
    </xdr:to>
    <xdr:graphicFrame macro="">
      <xdr:nvGraphicFramePr>
        <xdr:cNvPr id="13" name="グラフ 12">
          <a:extLst>
            <a:ext uri="{FF2B5EF4-FFF2-40B4-BE49-F238E27FC236}">
              <a16:creationId xmlns:a16="http://schemas.microsoft.com/office/drawing/2014/main" id="{F2FA2648-5052-F312-2A20-BFA748AE8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126</xdr:row>
      <xdr:rowOff>0</xdr:rowOff>
    </xdr:from>
    <xdr:to>
      <xdr:col>6</xdr:col>
      <xdr:colOff>0</xdr:colOff>
      <xdr:row>151</xdr:row>
      <xdr:rowOff>78439</xdr:rowOff>
    </xdr:to>
    <xdr:graphicFrame macro="">
      <xdr:nvGraphicFramePr>
        <xdr:cNvPr id="14" name="グラフ 13">
          <a:extLst>
            <a:ext uri="{FF2B5EF4-FFF2-40B4-BE49-F238E27FC236}">
              <a16:creationId xmlns:a16="http://schemas.microsoft.com/office/drawing/2014/main" id="{1ED39CFF-245E-9713-E458-0A27AC01B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126</xdr:row>
      <xdr:rowOff>0</xdr:rowOff>
    </xdr:from>
    <xdr:to>
      <xdr:col>14</xdr:col>
      <xdr:colOff>0</xdr:colOff>
      <xdr:row>151</xdr:row>
      <xdr:rowOff>78439</xdr:rowOff>
    </xdr:to>
    <xdr:graphicFrame macro="">
      <xdr:nvGraphicFramePr>
        <xdr:cNvPr id="15" name="グラフ 14">
          <a:extLst>
            <a:ext uri="{FF2B5EF4-FFF2-40B4-BE49-F238E27FC236}">
              <a16:creationId xmlns:a16="http://schemas.microsoft.com/office/drawing/2014/main" id="{99FD8CBF-7416-06E9-B72D-38DE17EFB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328663</xdr:colOff>
      <xdr:row>41</xdr:row>
      <xdr:rowOff>0</xdr:rowOff>
    </xdr:from>
    <xdr:to>
      <xdr:col>24</xdr:col>
      <xdr:colOff>268741</xdr:colOff>
      <xdr:row>54</xdr:row>
      <xdr:rowOff>0</xdr:rowOff>
    </xdr:to>
    <xdr:graphicFrame macro="">
      <xdr:nvGraphicFramePr>
        <xdr:cNvPr id="2" name="グラフ 1">
          <a:extLst>
            <a:ext uri="{FF2B5EF4-FFF2-40B4-BE49-F238E27FC236}">
              <a16:creationId xmlns:a16="http://schemas.microsoft.com/office/drawing/2014/main" id="{DA0850CE-04F0-4771-889D-FB58D4CCD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169333</xdr:rowOff>
    </xdr:from>
    <xdr:to>
      <xdr:col>24</xdr:col>
      <xdr:colOff>288293</xdr:colOff>
      <xdr:row>67</xdr:row>
      <xdr:rowOff>168086</xdr:rowOff>
    </xdr:to>
    <xdr:graphicFrame macro="">
      <xdr:nvGraphicFramePr>
        <xdr:cNvPr id="3" name="グラフ 2">
          <a:extLst>
            <a:ext uri="{FF2B5EF4-FFF2-40B4-BE49-F238E27FC236}">
              <a16:creationId xmlns:a16="http://schemas.microsoft.com/office/drawing/2014/main" id="{21D12E8A-9CD6-4239-A087-FCD6C82C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14</xdr:row>
      <xdr:rowOff>0</xdr:rowOff>
    </xdr:from>
    <xdr:to>
      <xdr:col>12</xdr:col>
      <xdr:colOff>1</xdr:colOff>
      <xdr:row>38</xdr:row>
      <xdr:rowOff>122464</xdr:rowOff>
    </xdr:to>
    <xdr:graphicFrame macro="">
      <xdr:nvGraphicFramePr>
        <xdr:cNvPr id="4" name="比較メイン">
          <a:extLst>
            <a:ext uri="{FF2B5EF4-FFF2-40B4-BE49-F238E27FC236}">
              <a16:creationId xmlns:a16="http://schemas.microsoft.com/office/drawing/2014/main" id="{31DC3DE0-CE83-4CAA-80E1-3D621B549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41</xdr:row>
      <xdr:rowOff>0</xdr:rowOff>
    </xdr:from>
    <xdr:to>
      <xdr:col>12</xdr:col>
      <xdr:colOff>0</xdr:colOff>
      <xdr:row>54</xdr:row>
      <xdr:rowOff>0</xdr:rowOff>
    </xdr:to>
    <xdr:graphicFrame macro="">
      <xdr:nvGraphicFramePr>
        <xdr:cNvPr id="5" name="グラフ 4">
          <a:extLst>
            <a:ext uri="{FF2B5EF4-FFF2-40B4-BE49-F238E27FC236}">
              <a16:creationId xmlns:a16="http://schemas.microsoft.com/office/drawing/2014/main" id="{E8FB9ACA-1414-4607-8E0C-B723823CD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169333</xdr:rowOff>
    </xdr:from>
    <xdr:to>
      <xdr:col>12</xdr:col>
      <xdr:colOff>0</xdr:colOff>
      <xdr:row>68</xdr:row>
      <xdr:rowOff>0</xdr:rowOff>
    </xdr:to>
    <xdr:graphicFrame macro="">
      <xdr:nvGraphicFramePr>
        <xdr:cNvPr id="6" name="グラフ 5">
          <a:extLst>
            <a:ext uri="{FF2B5EF4-FFF2-40B4-BE49-F238E27FC236}">
              <a16:creationId xmlns:a16="http://schemas.microsoft.com/office/drawing/2014/main" id="{64F86FE6-D5F9-41DA-96FF-02C4668B8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99</xdr:row>
      <xdr:rowOff>0</xdr:rowOff>
    </xdr:from>
    <xdr:to>
      <xdr:col>6</xdr:col>
      <xdr:colOff>0</xdr:colOff>
      <xdr:row>124</xdr:row>
      <xdr:rowOff>78439</xdr:rowOff>
    </xdr:to>
    <xdr:graphicFrame macro="">
      <xdr:nvGraphicFramePr>
        <xdr:cNvPr id="7" name="グラフ 6">
          <a:extLst>
            <a:ext uri="{FF2B5EF4-FFF2-40B4-BE49-F238E27FC236}">
              <a16:creationId xmlns:a16="http://schemas.microsoft.com/office/drawing/2014/main" id="{E728AB45-BF2C-47D7-BB49-167BF64B1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99</xdr:row>
      <xdr:rowOff>0</xdr:rowOff>
    </xdr:from>
    <xdr:to>
      <xdr:col>14</xdr:col>
      <xdr:colOff>0</xdr:colOff>
      <xdr:row>124</xdr:row>
      <xdr:rowOff>78439</xdr:rowOff>
    </xdr:to>
    <xdr:graphicFrame macro="">
      <xdr:nvGraphicFramePr>
        <xdr:cNvPr id="8" name="グラフ 7">
          <a:extLst>
            <a:ext uri="{FF2B5EF4-FFF2-40B4-BE49-F238E27FC236}">
              <a16:creationId xmlns:a16="http://schemas.microsoft.com/office/drawing/2014/main" id="{5B5DB703-5CC3-4062-95D6-EE5FF160F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69</xdr:row>
      <xdr:rowOff>0</xdr:rowOff>
    </xdr:from>
    <xdr:to>
      <xdr:col>24</xdr:col>
      <xdr:colOff>268741</xdr:colOff>
      <xdr:row>82</xdr:row>
      <xdr:rowOff>95249</xdr:rowOff>
    </xdr:to>
    <xdr:graphicFrame macro="">
      <xdr:nvGraphicFramePr>
        <xdr:cNvPr id="10" name="グラフ 9">
          <a:extLst>
            <a:ext uri="{FF2B5EF4-FFF2-40B4-BE49-F238E27FC236}">
              <a16:creationId xmlns:a16="http://schemas.microsoft.com/office/drawing/2014/main" id="{F71F0439-310F-2113-553B-212A520E7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83</xdr:row>
      <xdr:rowOff>95249</xdr:rowOff>
    </xdr:from>
    <xdr:to>
      <xdr:col>24</xdr:col>
      <xdr:colOff>288293</xdr:colOff>
      <xdr:row>96</xdr:row>
      <xdr:rowOff>157503</xdr:rowOff>
    </xdr:to>
    <xdr:graphicFrame macro="">
      <xdr:nvGraphicFramePr>
        <xdr:cNvPr id="11" name="グラフ 10">
          <a:extLst>
            <a:ext uri="{FF2B5EF4-FFF2-40B4-BE49-F238E27FC236}">
              <a16:creationId xmlns:a16="http://schemas.microsoft.com/office/drawing/2014/main" id="{821E5274-6480-7924-ABA7-B3CAB324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69</xdr:row>
      <xdr:rowOff>0</xdr:rowOff>
    </xdr:from>
    <xdr:to>
      <xdr:col>12</xdr:col>
      <xdr:colOff>0</xdr:colOff>
      <xdr:row>82</xdr:row>
      <xdr:rowOff>95249</xdr:rowOff>
    </xdr:to>
    <xdr:graphicFrame macro="">
      <xdr:nvGraphicFramePr>
        <xdr:cNvPr id="12" name="グラフ 11">
          <a:extLst>
            <a:ext uri="{FF2B5EF4-FFF2-40B4-BE49-F238E27FC236}">
              <a16:creationId xmlns:a16="http://schemas.microsoft.com/office/drawing/2014/main" id="{32F469C0-85C0-B1D0-542B-31BFB4A95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83</xdr:row>
      <xdr:rowOff>95249</xdr:rowOff>
    </xdr:from>
    <xdr:to>
      <xdr:col>12</xdr:col>
      <xdr:colOff>0</xdr:colOff>
      <xdr:row>96</xdr:row>
      <xdr:rowOff>158750</xdr:rowOff>
    </xdr:to>
    <xdr:graphicFrame macro="">
      <xdr:nvGraphicFramePr>
        <xdr:cNvPr id="13" name="グラフ 12">
          <a:extLst>
            <a:ext uri="{FF2B5EF4-FFF2-40B4-BE49-F238E27FC236}">
              <a16:creationId xmlns:a16="http://schemas.microsoft.com/office/drawing/2014/main" id="{2596AF6A-30EB-E2ED-02EF-BEB599CC7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126</xdr:row>
      <xdr:rowOff>0</xdr:rowOff>
    </xdr:from>
    <xdr:to>
      <xdr:col>6</xdr:col>
      <xdr:colOff>0</xdr:colOff>
      <xdr:row>151</xdr:row>
      <xdr:rowOff>78439</xdr:rowOff>
    </xdr:to>
    <xdr:graphicFrame macro="">
      <xdr:nvGraphicFramePr>
        <xdr:cNvPr id="14" name="グラフ 13">
          <a:extLst>
            <a:ext uri="{FF2B5EF4-FFF2-40B4-BE49-F238E27FC236}">
              <a16:creationId xmlns:a16="http://schemas.microsoft.com/office/drawing/2014/main" id="{FF9415FE-F493-712D-640D-39EE7FDCC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126</xdr:row>
      <xdr:rowOff>0</xdr:rowOff>
    </xdr:from>
    <xdr:to>
      <xdr:col>14</xdr:col>
      <xdr:colOff>0</xdr:colOff>
      <xdr:row>151</xdr:row>
      <xdr:rowOff>78439</xdr:rowOff>
    </xdr:to>
    <xdr:graphicFrame macro="">
      <xdr:nvGraphicFramePr>
        <xdr:cNvPr id="15" name="グラフ 14">
          <a:extLst>
            <a:ext uri="{FF2B5EF4-FFF2-40B4-BE49-F238E27FC236}">
              <a16:creationId xmlns:a16="http://schemas.microsoft.com/office/drawing/2014/main" id="{5916C1D0-CE20-A48C-E883-9FC9EA884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328663</xdr:colOff>
      <xdr:row>41</xdr:row>
      <xdr:rowOff>0</xdr:rowOff>
    </xdr:from>
    <xdr:to>
      <xdr:col>24</xdr:col>
      <xdr:colOff>268741</xdr:colOff>
      <xdr:row>54</xdr:row>
      <xdr:rowOff>0</xdr:rowOff>
    </xdr:to>
    <xdr:graphicFrame macro="">
      <xdr:nvGraphicFramePr>
        <xdr:cNvPr id="2" name="グラフ 1">
          <a:extLst>
            <a:ext uri="{FF2B5EF4-FFF2-40B4-BE49-F238E27FC236}">
              <a16:creationId xmlns:a16="http://schemas.microsoft.com/office/drawing/2014/main" id="{2BDE1612-B135-4E80-BCD9-4E50E9857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169333</xdr:rowOff>
    </xdr:from>
    <xdr:to>
      <xdr:col>24</xdr:col>
      <xdr:colOff>288293</xdr:colOff>
      <xdr:row>67</xdr:row>
      <xdr:rowOff>168086</xdr:rowOff>
    </xdr:to>
    <xdr:graphicFrame macro="">
      <xdr:nvGraphicFramePr>
        <xdr:cNvPr id="3" name="グラフ 2">
          <a:extLst>
            <a:ext uri="{FF2B5EF4-FFF2-40B4-BE49-F238E27FC236}">
              <a16:creationId xmlns:a16="http://schemas.microsoft.com/office/drawing/2014/main" id="{B1D75802-17FD-4C21-8681-2E5C35632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14</xdr:row>
      <xdr:rowOff>0</xdr:rowOff>
    </xdr:from>
    <xdr:to>
      <xdr:col>12</xdr:col>
      <xdr:colOff>1</xdr:colOff>
      <xdr:row>38</xdr:row>
      <xdr:rowOff>122464</xdr:rowOff>
    </xdr:to>
    <xdr:graphicFrame macro="">
      <xdr:nvGraphicFramePr>
        <xdr:cNvPr id="4" name="比較メイン">
          <a:extLst>
            <a:ext uri="{FF2B5EF4-FFF2-40B4-BE49-F238E27FC236}">
              <a16:creationId xmlns:a16="http://schemas.microsoft.com/office/drawing/2014/main" id="{D1F1EF10-007D-4A32-AB64-E7D68B894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41</xdr:row>
      <xdr:rowOff>0</xdr:rowOff>
    </xdr:from>
    <xdr:to>
      <xdr:col>12</xdr:col>
      <xdr:colOff>0</xdr:colOff>
      <xdr:row>54</xdr:row>
      <xdr:rowOff>0</xdr:rowOff>
    </xdr:to>
    <xdr:graphicFrame macro="">
      <xdr:nvGraphicFramePr>
        <xdr:cNvPr id="5" name="グラフ 4">
          <a:extLst>
            <a:ext uri="{FF2B5EF4-FFF2-40B4-BE49-F238E27FC236}">
              <a16:creationId xmlns:a16="http://schemas.microsoft.com/office/drawing/2014/main" id="{01F41D79-652A-42F0-8247-28E30A335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169333</xdr:rowOff>
    </xdr:from>
    <xdr:to>
      <xdr:col>12</xdr:col>
      <xdr:colOff>0</xdr:colOff>
      <xdr:row>68</xdr:row>
      <xdr:rowOff>0</xdr:rowOff>
    </xdr:to>
    <xdr:graphicFrame macro="">
      <xdr:nvGraphicFramePr>
        <xdr:cNvPr id="6" name="グラフ 5">
          <a:extLst>
            <a:ext uri="{FF2B5EF4-FFF2-40B4-BE49-F238E27FC236}">
              <a16:creationId xmlns:a16="http://schemas.microsoft.com/office/drawing/2014/main" id="{7D359AA9-1904-4793-B70A-FA6E65318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99</xdr:row>
      <xdr:rowOff>0</xdr:rowOff>
    </xdr:from>
    <xdr:to>
      <xdr:col>6</xdr:col>
      <xdr:colOff>0</xdr:colOff>
      <xdr:row>124</xdr:row>
      <xdr:rowOff>78439</xdr:rowOff>
    </xdr:to>
    <xdr:graphicFrame macro="">
      <xdr:nvGraphicFramePr>
        <xdr:cNvPr id="7" name="グラフ 6">
          <a:extLst>
            <a:ext uri="{FF2B5EF4-FFF2-40B4-BE49-F238E27FC236}">
              <a16:creationId xmlns:a16="http://schemas.microsoft.com/office/drawing/2014/main" id="{0A17426A-5CF1-438A-A497-FC6086B0D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99</xdr:row>
      <xdr:rowOff>0</xdr:rowOff>
    </xdr:from>
    <xdr:to>
      <xdr:col>14</xdr:col>
      <xdr:colOff>0</xdr:colOff>
      <xdr:row>124</xdr:row>
      <xdr:rowOff>78439</xdr:rowOff>
    </xdr:to>
    <xdr:graphicFrame macro="">
      <xdr:nvGraphicFramePr>
        <xdr:cNvPr id="8" name="グラフ 7">
          <a:extLst>
            <a:ext uri="{FF2B5EF4-FFF2-40B4-BE49-F238E27FC236}">
              <a16:creationId xmlns:a16="http://schemas.microsoft.com/office/drawing/2014/main" id="{E6C65196-ED77-4BE5-88A7-415BD24A7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69</xdr:row>
      <xdr:rowOff>0</xdr:rowOff>
    </xdr:from>
    <xdr:to>
      <xdr:col>24</xdr:col>
      <xdr:colOff>268741</xdr:colOff>
      <xdr:row>82</xdr:row>
      <xdr:rowOff>95249</xdr:rowOff>
    </xdr:to>
    <xdr:graphicFrame macro="">
      <xdr:nvGraphicFramePr>
        <xdr:cNvPr id="9" name="グラフ 8">
          <a:extLst>
            <a:ext uri="{FF2B5EF4-FFF2-40B4-BE49-F238E27FC236}">
              <a16:creationId xmlns:a16="http://schemas.microsoft.com/office/drawing/2014/main" id="{EB85408E-7FFA-47A2-9044-2C10E0660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83</xdr:row>
      <xdr:rowOff>95249</xdr:rowOff>
    </xdr:from>
    <xdr:to>
      <xdr:col>24</xdr:col>
      <xdr:colOff>288293</xdr:colOff>
      <xdr:row>96</xdr:row>
      <xdr:rowOff>157503</xdr:rowOff>
    </xdr:to>
    <xdr:graphicFrame macro="">
      <xdr:nvGraphicFramePr>
        <xdr:cNvPr id="10" name="グラフ 9">
          <a:extLst>
            <a:ext uri="{FF2B5EF4-FFF2-40B4-BE49-F238E27FC236}">
              <a16:creationId xmlns:a16="http://schemas.microsoft.com/office/drawing/2014/main" id="{9CDA4746-D08E-4C18-9416-9418CF63D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69</xdr:row>
      <xdr:rowOff>0</xdr:rowOff>
    </xdr:from>
    <xdr:to>
      <xdr:col>12</xdr:col>
      <xdr:colOff>0</xdr:colOff>
      <xdr:row>82</xdr:row>
      <xdr:rowOff>95249</xdr:rowOff>
    </xdr:to>
    <xdr:graphicFrame macro="">
      <xdr:nvGraphicFramePr>
        <xdr:cNvPr id="11" name="グラフ 10">
          <a:extLst>
            <a:ext uri="{FF2B5EF4-FFF2-40B4-BE49-F238E27FC236}">
              <a16:creationId xmlns:a16="http://schemas.microsoft.com/office/drawing/2014/main" id="{6749A246-4AA5-413E-A5ED-986B83F1A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83</xdr:row>
      <xdr:rowOff>95249</xdr:rowOff>
    </xdr:from>
    <xdr:to>
      <xdr:col>12</xdr:col>
      <xdr:colOff>0</xdr:colOff>
      <xdr:row>96</xdr:row>
      <xdr:rowOff>158750</xdr:rowOff>
    </xdr:to>
    <xdr:graphicFrame macro="">
      <xdr:nvGraphicFramePr>
        <xdr:cNvPr id="12" name="グラフ 11">
          <a:extLst>
            <a:ext uri="{FF2B5EF4-FFF2-40B4-BE49-F238E27FC236}">
              <a16:creationId xmlns:a16="http://schemas.microsoft.com/office/drawing/2014/main" id="{7762F5B9-66D0-4E18-A9A0-26AA02EB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126</xdr:row>
      <xdr:rowOff>0</xdr:rowOff>
    </xdr:from>
    <xdr:to>
      <xdr:col>6</xdr:col>
      <xdr:colOff>0</xdr:colOff>
      <xdr:row>151</xdr:row>
      <xdr:rowOff>78439</xdr:rowOff>
    </xdr:to>
    <xdr:graphicFrame macro="">
      <xdr:nvGraphicFramePr>
        <xdr:cNvPr id="13" name="グラフ 12">
          <a:extLst>
            <a:ext uri="{FF2B5EF4-FFF2-40B4-BE49-F238E27FC236}">
              <a16:creationId xmlns:a16="http://schemas.microsoft.com/office/drawing/2014/main" id="{B5567EB7-2DB7-4280-8B18-8100BCCBB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126</xdr:row>
      <xdr:rowOff>0</xdr:rowOff>
    </xdr:from>
    <xdr:to>
      <xdr:col>14</xdr:col>
      <xdr:colOff>0</xdr:colOff>
      <xdr:row>151</xdr:row>
      <xdr:rowOff>78439</xdr:rowOff>
    </xdr:to>
    <xdr:graphicFrame macro="">
      <xdr:nvGraphicFramePr>
        <xdr:cNvPr id="14" name="グラフ 13">
          <a:extLst>
            <a:ext uri="{FF2B5EF4-FFF2-40B4-BE49-F238E27FC236}">
              <a16:creationId xmlns:a16="http://schemas.microsoft.com/office/drawing/2014/main" id="{7059D888-0270-407E-9595-C70556B98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328663</xdr:colOff>
      <xdr:row>41</xdr:row>
      <xdr:rowOff>0</xdr:rowOff>
    </xdr:from>
    <xdr:to>
      <xdr:col>24</xdr:col>
      <xdr:colOff>268741</xdr:colOff>
      <xdr:row>54</xdr:row>
      <xdr:rowOff>0</xdr:rowOff>
    </xdr:to>
    <xdr:graphicFrame macro="">
      <xdr:nvGraphicFramePr>
        <xdr:cNvPr id="2" name="グラフ 1">
          <a:extLst>
            <a:ext uri="{FF2B5EF4-FFF2-40B4-BE49-F238E27FC236}">
              <a16:creationId xmlns:a16="http://schemas.microsoft.com/office/drawing/2014/main" id="{86D9CCED-D486-40D3-83B8-3B4D5DED6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169333</xdr:rowOff>
    </xdr:from>
    <xdr:to>
      <xdr:col>24</xdr:col>
      <xdr:colOff>288293</xdr:colOff>
      <xdr:row>67</xdr:row>
      <xdr:rowOff>168086</xdr:rowOff>
    </xdr:to>
    <xdr:graphicFrame macro="">
      <xdr:nvGraphicFramePr>
        <xdr:cNvPr id="3" name="グラフ 2">
          <a:extLst>
            <a:ext uri="{FF2B5EF4-FFF2-40B4-BE49-F238E27FC236}">
              <a16:creationId xmlns:a16="http://schemas.microsoft.com/office/drawing/2014/main" id="{698C919E-F892-4373-A77E-506D36110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14</xdr:row>
      <xdr:rowOff>0</xdr:rowOff>
    </xdr:from>
    <xdr:to>
      <xdr:col>12</xdr:col>
      <xdr:colOff>1</xdr:colOff>
      <xdr:row>38</xdr:row>
      <xdr:rowOff>122464</xdr:rowOff>
    </xdr:to>
    <xdr:graphicFrame macro="">
      <xdr:nvGraphicFramePr>
        <xdr:cNvPr id="4" name="比較メイン">
          <a:extLst>
            <a:ext uri="{FF2B5EF4-FFF2-40B4-BE49-F238E27FC236}">
              <a16:creationId xmlns:a16="http://schemas.microsoft.com/office/drawing/2014/main" id="{E18A19EE-0087-4A51-B3B3-C5FF190FB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41</xdr:row>
      <xdr:rowOff>0</xdr:rowOff>
    </xdr:from>
    <xdr:to>
      <xdr:col>12</xdr:col>
      <xdr:colOff>0</xdr:colOff>
      <xdr:row>54</xdr:row>
      <xdr:rowOff>0</xdr:rowOff>
    </xdr:to>
    <xdr:graphicFrame macro="">
      <xdr:nvGraphicFramePr>
        <xdr:cNvPr id="5" name="グラフ 4">
          <a:extLst>
            <a:ext uri="{FF2B5EF4-FFF2-40B4-BE49-F238E27FC236}">
              <a16:creationId xmlns:a16="http://schemas.microsoft.com/office/drawing/2014/main" id="{5442038A-423B-4F4F-BF21-12D46ECE3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169333</xdr:rowOff>
    </xdr:from>
    <xdr:to>
      <xdr:col>12</xdr:col>
      <xdr:colOff>0</xdr:colOff>
      <xdr:row>68</xdr:row>
      <xdr:rowOff>0</xdr:rowOff>
    </xdr:to>
    <xdr:graphicFrame macro="">
      <xdr:nvGraphicFramePr>
        <xdr:cNvPr id="6" name="グラフ 5">
          <a:extLst>
            <a:ext uri="{FF2B5EF4-FFF2-40B4-BE49-F238E27FC236}">
              <a16:creationId xmlns:a16="http://schemas.microsoft.com/office/drawing/2014/main" id="{B239AA8B-219B-4582-924C-43C3F7277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99</xdr:row>
      <xdr:rowOff>0</xdr:rowOff>
    </xdr:from>
    <xdr:to>
      <xdr:col>6</xdr:col>
      <xdr:colOff>0</xdr:colOff>
      <xdr:row>124</xdr:row>
      <xdr:rowOff>78439</xdr:rowOff>
    </xdr:to>
    <xdr:graphicFrame macro="">
      <xdr:nvGraphicFramePr>
        <xdr:cNvPr id="7" name="グラフ 6">
          <a:extLst>
            <a:ext uri="{FF2B5EF4-FFF2-40B4-BE49-F238E27FC236}">
              <a16:creationId xmlns:a16="http://schemas.microsoft.com/office/drawing/2014/main" id="{41F0681D-3838-41E5-9719-9EC26DF30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99</xdr:row>
      <xdr:rowOff>0</xdr:rowOff>
    </xdr:from>
    <xdr:to>
      <xdr:col>14</xdr:col>
      <xdr:colOff>0</xdr:colOff>
      <xdr:row>124</xdr:row>
      <xdr:rowOff>78439</xdr:rowOff>
    </xdr:to>
    <xdr:graphicFrame macro="">
      <xdr:nvGraphicFramePr>
        <xdr:cNvPr id="8" name="グラフ 7">
          <a:extLst>
            <a:ext uri="{FF2B5EF4-FFF2-40B4-BE49-F238E27FC236}">
              <a16:creationId xmlns:a16="http://schemas.microsoft.com/office/drawing/2014/main" id="{B587EB6F-8320-4A2D-92A4-3991CA0F4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69</xdr:row>
      <xdr:rowOff>0</xdr:rowOff>
    </xdr:from>
    <xdr:to>
      <xdr:col>24</xdr:col>
      <xdr:colOff>268741</xdr:colOff>
      <xdr:row>82</xdr:row>
      <xdr:rowOff>95249</xdr:rowOff>
    </xdr:to>
    <xdr:graphicFrame macro="">
      <xdr:nvGraphicFramePr>
        <xdr:cNvPr id="9" name="グラフ 8">
          <a:extLst>
            <a:ext uri="{FF2B5EF4-FFF2-40B4-BE49-F238E27FC236}">
              <a16:creationId xmlns:a16="http://schemas.microsoft.com/office/drawing/2014/main" id="{884ED099-E32B-4EF5-91DD-C73078611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83</xdr:row>
      <xdr:rowOff>95249</xdr:rowOff>
    </xdr:from>
    <xdr:to>
      <xdr:col>24</xdr:col>
      <xdr:colOff>288293</xdr:colOff>
      <xdr:row>96</xdr:row>
      <xdr:rowOff>157503</xdr:rowOff>
    </xdr:to>
    <xdr:graphicFrame macro="">
      <xdr:nvGraphicFramePr>
        <xdr:cNvPr id="10" name="グラフ 9">
          <a:extLst>
            <a:ext uri="{FF2B5EF4-FFF2-40B4-BE49-F238E27FC236}">
              <a16:creationId xmlns:a16="http://schemas.microsoft.com/office/drawing/2014/main" id="{0482A905-F5FB-4C8C-BA58-2EAC9C0BD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69</xdr:row>
      <xdr:rowOff>0</xdr:rowOff>
    </xdr:from>
    <xdr:to>
      <xdr:col>12</xdr:col>
      <xdr:colOff>0</xdr:colOff>
      <xdr:row>82</xdr:row>
      <xdr:rowOff>95249</xdr:rowOff>
    </xdr:to>
    <xdr:graphicFrame macro="">
      <xdr:nvGraphicFramePr>
        <xdr:cNvPr id="11" name="グラフ 10">
          <a:extLst>
            <a:ext uri="{FF2B5EF4-FFF2-40B4-BE49-F238E27FC236}">
              <a16:creationId xmlns:a16="http://schemas.microsoft.com/office/drawing/2014/main" id="{C88BA1E7-E1AC-4595-B652-87B251183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83</xdr:row>
      <xdr:rowOff>95249</xdr:rowOff>
    </xdr:from>
    <xdr:to>
      <xdr:col>12</xdr:col>
      <xdr:colOff>0</xdr:colOff>
      <xdr:row>96</xdr:row>
      <xdr:rowOff>158750</xdr:rowOff>
    </xdr:to>
    <xdr:graphicFrame macro="">
      <xdr:nvGraphicFramePr>
        <xdr:cNvPr id="12" name="グラフ 11">
          <a:extLst>
            <a:ext uri="{FF2B5EF4-FFF2-40B4-BE49-F238E27FC236}">
              <a16:creationId xmlns:a16="http://schemas.microsoft.com/office/drawing/2014/main" id="{31882BE5-0738-419D-910D-0DA168EA1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126</xdr:row>
      <xdr:rowOff>0</xdr:rowOff>
    </xdr:from>
    <xdr:to>
      <xdr:col>6</xdr:col>
      <xdr:colOff>0</xdr:colOff>
      <xdr:row>151</xdr:row>
      <xdr:rowOff>78439</xdr:rowOff>
    </xdr:to>
    <xdr:graphicFrame macro="">
      <xdr:nvGraphicFramePr>
        <xdr:cNvPr id="13" name="グラフ 12">
          <a:extLst>
            <a:ext uri="{FF2B5EF4-FFF2-40B4-BE49-F238E27FC236}">
              <a16:creationId xmlns:a16="http://schemas.microsoft.com/office/drawing/2014/main" id="{6CB7C7E0-34FA-45F5-85D8-5CB3B9693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126</xdr:row>
      <xdr:rowOff>0</xdr:rowOff>
    </xdr:from>
    <xdr:to>
      <xdr:col>14</xdr:col>
      <xdr:colOff>0</xdr:colOff>
      <xdr:row>151</xdr:row>
      <xdr:rowOff>78439</xdr:rowOff>
    </xdr:to>
    <xdr:graphicFrame macro="">
      <xdr:nvGraphicFramePr>
        <xdr:cNvPr id="14" name="グラフ 13">
          <a:extLst>
            <a:ext uri="{FF2B5EF4-FFF2-40B4-BE49-F238E27FC236}">
              <a16:creationId xmlns:a16="http://schemas.microsoft.com/office/drawing/2014/main" id="{0849F337-5D4F-4DF9-BB74-45597A435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40821</xdr:colOff>
      <xdr:row>36</xdr:row>
      <xdr:rowOff>40822</xdr:rowOff>
    </xdr:from>
    <xdr:to>
      <xdr:col>7</xdr:col>
      <xdr:colOff>282548</xdr:colOff>
      <xdr:row>40</xdr:row>
      <xdr:rowOff>68035</xdr:rowOff>
    </xdr:to>
    <xdr:sp macro="" textlink="">
      <xdr:nvSpPr>
        <xdr:cNvPr id="4" name="正方形/長方形 3">
          <a:extLst>
            <a:ext uri="{FF2B5EF4-FFF2-40B4-BE49-F238E27FC236}">
              <a16:creationId xmlns:a16="http://schemas.microsoft.com/office/drawing/2014/main" id="{21E2252D-FB94-4C14-9FE9-C782B542BC20}"/>
            </a:ext>
          </a:extLst>
        </xdr:cNvPr>
        <xdr:cNvSpPr/>
      </xdr:nvSpPr>
      <xdr:spPr>
        <a:xfrm>
          <a:off x="530678" y="7388679"/>
          <a:ext cx="3956477" cy="843642"/>
        </a:xfrm>
        <a:prstGeom prst="rect">
          <a:avLst/>
        </a:prstGeom>
        <a:solidFill>
          <a:srgbClr val="EE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最大</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件表示します。もしタイ（同位）で</a:t>
          </a:r>
          <a:r>
            <a:rPr kumimoji="1" lang="en-US" altLang="ja-JP" sz="1100">
              <a:latin typeface="Meiryo UI" panose="020B0604030504040204" pitchFamily="50" charset="-128"/>
              <a:ea typeface="Meiryo UI" panose="020B0604030504040204" pitchFamily="50" charset="-128"/>
            </a:rPr>
            <a:t>20</a:t>
          </a:r>
          <a:r>
            <a:rPr kumimoji="1" lang="ja-JP" altLang="en-US" sz="1100">
              <a:latin typeface="Meiryo UI" panose="020B0604030504040204" pitchFamily="50" charset="-128"/>
              <a:ea typeface="Meiryo UI" panose="020B0604030504040204" pitchFamily="50" charset="-128"/>
            </a:rPr>
            <a:t>位以内であったとしても、</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件までは表示できますが</a:t>
          </a:r>
          <a:r>
            <a:rPr kumimoji="1" lang="en-US" altLang="ja-JP" sz="1100">
              <a:latin typeface="Meiryo UI" panose="020B0604030504040204" pitchFamily="50" charset="-128"/>
              <a:ea typeface="Meiryo UI" panose="020B0604030504040204" pitchFamily="50" charset="-128"/>
            </a:rPr>
            <a:t>31</a:t>
          </a:r>
          <a:r>
            <a:rPr kumimoji="1" lang="ja-JP" altLang="en-US" sz="1100">
              <a:latin typeface="Meiryo UI" panose="020B0604030504040204" pitchFamily="50" charset="-128"/>
              <a:ea typeface="Meiryo UI" panose="020B0604030504040204" pitchFamily="50" charset="-128"/>
            </a:rPr>
            <a:t>件目以降は表示されません。</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40821</xdr:colOff>
      <xdr:row>36</xdr:row>
      <xdr:rowOff>40822</xdr:rowOff>
    </xdr:from>
    <xdr:to>
      <xdr:col>7</xdr:col>
      <xdr:colOff>282548</xdr:colOff>
      <xdr:row>40</xdr:row>
      <xdr:rowOff>68035</xdr:rowOff>
    </xdr:to>
    <xdr:sp macro="" textlink="">
      <xdr:nvSpPr>
        <xdr:cNvPr id="2" name="正方形/長方形 1">
          <a:extLst>
            <a:ext uri="{FF2B5EF4-FFF2-40B4-BE49-F238E27FC236}">
              <a16:creationId xmlns:a16="http://schemas.microsoft.com/office/drawing/2014/main" id="{C3E50738-5380-48AD-8DBB-2498800A4C3B}"/>
            </a:ext>
          </a:extLst>
        </xdr:cNvPr>
        <xdr:cNvSpPr/>
      </xdr:nvSpPr>
      <xdr:spPr>
        <a:xfrm>
          <a:off x="526596" y="7241722"/>
          <a:ext cx="6156752" cy="827313"/>
        </a:xfrm>
        <a:prstGeom prst="rect">
          <a:avLst/>
        </a:prstGeom>
        <a:solidFill>
          <a:srgbClr val="EE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最大</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件表示します。もしタイ（同位）で</a:t>
          </a:r>
          <a:r>
            <a:rPr kumimoji="1" lang="en-US" altLang="ja-JP" sz="1100">
              <a:latin typeface="Meiryo UI" panose="020B0604030504040204" pitchFamily="50" charset="-128"/>
              <a:ea typeface="Meiryo UI" panose="020B0604030504040204" pitchFamily="50" charset="-128"/>
            </a:rPr>
            <a:t>20</a:t>
          </a:r>
          <a:r>
            <a:rPr kumimoji="1" lang="ja-JP" altLang="en-US" sz="1100">
              <a:latin typeface="Meiryo UI" panose="020B0604030504040204" pitchFamily="50" charset="-128"/>
              <a:ea typeface="Meiryo UI" panose="020B0604030504040204" pitchFamily="50" charset="-128"/>
            </a:rPr>
            <a:t>位以内であったとしても、</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件までは表示できますが</a:t>
          </a:r>
          <a:r>
            <a:rPr kumimoji="1" lang="en-US" altLang="ja-JP" sz="1100">
              <a:latin typeface="Meiryo UI" panose="020B0604030504040204" pitchFamily="50" charset="-128"/>
              <a:ea typeface="Meiryo UI" panose="020B0604030504040204" pitchFamily="50" charset="-128"/>
            </a:rPr>
            <a:t>31</a:t>
          </a:r>
          <a:r>
            <a:rPr kumimoji="1" lang="ja-JP" altLang="en-US" sz="1100">
              <a:latin typeface="Meiryo UI" panose="020B0604030504040204" pitchFamily="50" charset="-128"/>
              <a:ea typeface="Meiryo UI" panose="020B0604030504040204" pitchFamily="50" charset="-128"/>
            </a:rPr>
            <a:t>件目以降は表示されません。</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11</xdr:row>
      <xdr:rowOff>162592</xdr:rowOff>
    </xdr:from>
    <xdr:to>
      <xdr:col>11</xdr:col>
      <xdr:colOff>714624</xdr:colOff>
      <xdr:row>26</xdr:row>
      <xdr:rowOff>158955</xdr:rowOff>
    </xdr:to>
    <xdr:graphicFrame macro="">
      <xdr:nvGraphicFramePr>
        <xdr:cNvPr id="2" name="グラフ 5">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0</xdr:rowOff>
    </xdr:from>
    <xdr:to>
      <xdr:col>11</xdr:col>
      <xdr:colOff>712568</xdr:colOff>
      <xdr:row>42</xdr:row>
      <xdr:rowOff>162592</xdr:rowOff>
    </xdr:to>
    <xdr:graphicFrame macro="">
      <xdr:nvGraphicFramePr>
        <xdr:cNvPr id="6" name="グラフ 5">
          <a:extLst>
            <a:ext uri="{FF2B5EF4-FFF2-40B4-BE49-F238E27FC236}">
              <a16:creationId xmlns:a16="http://schemas.microsoft.com/office/drawing/2014/main" id="{21050067-13A8-4DCC-BCA2-DF8AAC417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3637</xdr:rowOff>
    </xdr:from>
    <xdr:to>
      <xdr:col>11</xdr:col>
      <xdr:colOff>714624</xdr:colOff>
      <xdr:row>59</xdr:row>
      <xdr:rowOff>0</xdr:rowOff>
    </xdr:to>
    <xdr:graphicFrame macro="">
      <xdr:nvGraphicFramePr>
        <xdr:cNvPr id="4" name="グラフ 5">
          <a:extLst>
            <a:ext uri="{FF2B5EF4-FFF2-40B4-BE49-F238E27FC236}">
              <a16:creationId xmlns:a16="http://schemas.microsoft.com/office/drawing/2014/main" id="{498E9092-1B63-F234-A76A-E2429C6E99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10378</xdr:rowOff>
    </xdr:from>
    <xdr:to>
      <xdr:col>11</xdr:col>
      <xdr:colOff>712568</xdr:colOff>
      <xdr:row>75</xdr:row>
      <xdr:rowOff>3637</xdr:rowOff>
    </xdr:to>
    <xdr:graphicFrame macro="">
      <xdr:nvGraphicFramePr>
        <xdr:cNvPr id="5" name="グラフ 4">
          <a:extLst>
            <a:ext uri="{FF2B5EF4-FFF2-40B4-BE49-F238E27FC236}">
              <a16:creationId xmlns:a16="http://schemas.microsoft.com/office/drawing/2014/main" id="{49B8D398-2484-3D96-8A45-00179A00D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338667</xdr:colOff>
      <xdr:row>14</xdr:row>
      <xdr:rowOff>105834</xdr:rowOff>
    </xdr:from>
    <xdr:to>
      <xdr:col>7</xdr:col>
      <xdr:colOff>1788583</xdr:colOff>
      <xdr:row>18</xdr:row>
      <xdr:rowOff>63501</xdr:rowOff>
    </xdr:to>
    <xdr:sp macro="" textlink="">
      <xdr:nvSpPr>
        <xdr:cNvPr id="2" name="テキスト ボックス 1">
          <a:extLst>
            <a:ext uri="{FF2B5EF4-FFF2-40B4-BE49-F238E27FC236}">
              <a16:creationId xmlns:a16="http://schemas.microsoft.com/office/drawing/2014/main" id="{D2BAB404-0A27-2581-D919-05B7374A0980}"/>
            </a:ext>
          </a:extLst>
        </xdr:cNvPr>
        <xdr:cNvSpPr txBox="1"/>
      </xdr:nvSpPr>
      <xdr:spPr>
        <a:xfrm>
          <a:off x="3831167" y="2921001"/>
          <a:ext cx="7609416" cy="762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D:H</a:t>
          </a:r>
          <a:r>
            <a:rPr kumimoji="1" lang="ja-JP" altLang="en-US" sz="1100" b="1">
              <a:solidFill>
                <a:srgbClr val="FF0000"/>
              </a:solidFill>
            </a:rPr>
            <a:t>にある個々のエリア情報は</a:t>
          </a:r>
          <a:r>
            <a:rPr kumimoji="1" lang="en-US" altLang="ja-JP" sz="1100" b="1">
              <a:solidFill>
                <a:srgbClr val="FF0000"/>
              </a:solidFill>
            </a:rPr>
            <a:t>raw</a:t>
          </a:r>
          <a:r>
            <a:rPr kumimoji="1" lang="ja-JP" altLang="en-US" sz="1100" b="1">
              <a:solidFill>
                <a:srgbClr val="FF0000"/>
              </a:solidFill>
            </a:rPr>
            <a:t>データに存在する情報から自動的に決定されるため、手動で書き換えないようにしてください。</a:t>
          </a:r>
        </a:p>
      </xdr:txBody>
    </xdr:sp>
    <xdr:clientData/>
  </xdr:twoCellAnchor>
  <xdr:twoCellAnchor>
    <xdr:from>
      <xdr:col>0</xdr:col>
      <xdr:colOff>74083</xdr:colOff>
      <xdr:row>21</xdr:row>
      <xdr:rowOff>42333</xdr:rowOff>
    </xdr:from>
    <xdr:to>
      <xdr:col>1</xdr:col>
      <xdr:colOff>1841500</xdr:colOff>
      <xdr:row>25</xdr:row>
      <xdr:rowOff>0</xdr:rowOff>
    </xdr:to>
    <xdr:sp macro="" textlink="">
      <xdr:nvSpPr>
        <xdr:cNvPr id="3" name="テキスト ボックス 2">
          <a:extLst>
            <a:ext uri="{FF2B5EF4-FFF2-40B4-BE49-F238E27FC236}">
              <a16:creationId xmlns:a16="http://schemas.microsoft.com/office/drawing/2014/main" id="{BDF5F669-3F9F-3599-66D1-8819D546A991}"/>
            </a:ext>
          </a:extLst>
        </xdr:cNvPr>
        <xdr:cNvSpPr txBox="1"/>
      </xdr:nvSpPr>
      <xdr:spPr>
        <a:xfrm>
          <a:off x="74083" y="4265083"/>
          <a:ext cx="2571750" cy="762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A:B</a:t>
          </a:r>
          <a:r>
            <a:rPr kumimoji="1" lang="ja-JP" altLang="en-US" sz="1100" b="1">
              <a:solidFill>
                <a:srgbClr val="FF0000"/>
              </a:solidFill>
            </a:rPr>
            <a:t>の</a:t>
          </a:r>
          <a:r>
            <a:rPr kumimoji="1" lang="en-US" altLang="ja-JP" sz="1100" b="1">
              <a:solidFill>
                <a:srgbClr val="FF0000"/>
              </a:solidFill>
            </a:rPr>
            <a:t>DMO</a:t>
          </a:r>
          <a:r>
            <a:rPr kumimoji="1" lang="ja-JP" altLang="en-US" sz="1100" b="1">
              <a:solidFill>
                <a:srgbClr val="FF0000"/>
              </a:solidFill>
            </a:rPr>
            <a:t>情報は手動での更新が必要となります。状況に応じて書き換えるようにしてください。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8</xdr:row>
      <xdr:rowOff>0</xdr:rowOff>
    </xdr:from>
    <xdr:to>
      <xdr:col>19</xdr:col>
      <xdr:colOff>0</xdr:colOff>
      <xdr:row>22</xdr:row>
      <xdr:rowOff>165697</xdr:rowOff>
    </xdr:to>
    <xdr:graphicFrame macro="">
      <xdr:nvGraphicFramePr>
        <xdr:cNvPr id="2" name="グラフ 5">
          <a:extLst>
            <a:ext uri="{FF2B5EF4-FFF2-40B4-BE49-F238E27FC236}">
              <a16:creationId xmlns:a16="http://schemas.microsoft.com/office/drawing/2014/main" id="{21984BBB-EB53-41A6-A58B-7A4C8525C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6741</xdr:rowOff>
    </xdr:from>
    <xdr:to>
      <xdr:col>18</xdr:col>
      <xdr:colOff>535548</xdr:colOff>
      <xdr:row>39</xdr:row>
      <xdr:rowOff>0</xdr:rowOff>
    </xdr:to>
    <xdr:graphicFrame macro="">
      <xdr:nvGraphicFramePr>
        <xdr:cNvPr id="3" name="グラフ 2">
          <a:extLst>
            <a:ext uri="{FF2B5EF4-FFF2-40B4-BE49-F238E27FC236}">
              <a16:creationId xmlns:a16="http://schemas.microsoft.com/office/drawing/2014/main" id="{82920047-AB3C-4B89-90B1-F6809CD13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40</xdr:row>
      <xdr:rowOff>3637</xdr:rowOff>
    </xdr:from>
    <xdr:to>
      <xdr:col>19</xdr:col>
      <xdr:colOff>0</xdr:colOff>
      <xdr:row>55</xdr:row>
      <xdr:rowOff>0</xdr:rowOff>
    </xdr:to>
    <xdr:graphicFrame macro="">
      <xdr:nvGraphicFramePr>
        <xdr:cNvPr id="5" name="グラフ 5">
          <a:extLst>
            <a:ext uri="{FF2B5EF4-FFF2-40B4-BE49-F238E27FC236}">
              <a16:creationId xmlns:a16="http://schemas.microsoft.com/office/drawing/2014/main" id="{80EB5A99-1F78-905D-28A5-718085E64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56</xdr:row>
      <xdr:rowOff>10377</xdr:rowOff>
    </xdr:from>
    <xdr:to>
      <xdr:col>18</xdr:col>
      <xdr:colOff>535548</xdr:colOff>
      <xdr:row>71</xdr:row>
      <xdr:rowOff>3636</xdr:rowOff>
    </xdr:to>
    <xdr:graphicFrame macro="">
      <xdr:nvGraphicFramePr>
        <xdr:cNvPr id="6" name="グラフ 5">
          <a:extLst>
            <a:ext uri="{FF2B5EF4-FFF2-40B4-BE49-F238E27FC236}">
              <a16:creationId xmlns:a16="http://schemas.microsoft.com/office/drawing/2014/main" id="{2A313D6B-F6C7-AC39-32BB-AA69F0231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328663</xdr:colOff>
      <xdr:row>40</xdr:row>
      <xdr:rowOff>0</xdr:rowOff>
    </xdr:from>
    <xdr:to>
      <xdr:col>24</xdr:col>
      <xdr:colOff>268741</xdr:colOff>
      <xdr:row>53</xdr:row>
      <xdr:rowOff>0</xdr:rowOff>
    </xdr:to>
    <xdr:graphicFrame macro="">
      <xdr:nvGraphicFramePr>
        <xdr:cNvPr id="2" name="グラフ 1">
          <a:extLst>
            <a:ext uri="{FF2B5EF4-FFF2-40B4-BE49-F238E27FC236}">
              <a16:creationId xmlns:a16="http://schemas.microsoft.com/office/drawing/2014/main" id="{715D1132-AC4E-4FA4-99D6-F47BCABD2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0</xdr:rowOff>
    </xdr:from>
    <xdr:to>
      <xdr:col>24</xdr:col>
      <xdr:colOff>288293</xdr:colOff>
      <xdr:row>67</xdr:row>
      <xdr:rowOff>0</xdr:rowOff>
    </xdr:to>
    <xdr:graphicFrame macro="">
      <xdr:nvGraphicFramePr>
        <xdr:cNvPr id="3" name="グラフ 2">
          <a:extLst>
            <a:ext uri="{FF2B5EF4-FFF2-40B4-BE49-F238E27FC236}">
              <a16:creationId xmlns:a16="http://schemas.microsoft.com/office/drawing/2014/main" id="{B68AF789-38B7-42E5-826A-FE9EC9C2E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12</xdr:row>
      <xdr:rowOff>0</xdr:rowOff>
    </xdr:from>
    <xdr:to>
      <xdr:col>12</xdr:col>
      <xdr:colOff>1</xdr:colOff>
      <xdr:row>36</xdr:row>
      <xdr:rowOff>122464</xdr:rowOff>
    </xdr:to>
    <xdr:graphicFrame macro="">
      <xdr:nvGraphicFramePr>
        <xdr:cNvPr id="4" name="比較メイン">
          <a:extLst>
            <a:ext uri="{FF2B5EF4-FFF2-40B4-BE49-F238E27FC236}">
              <a16:creationId xmlns:a16="http://schemas.microsoft.com/office/drawing/2014/main" id="{12151410-4B60-4480-8FF1-FA1B475A0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40</xdr:row>
      <xdr:rowOff>0</xdr:rowOff>
    </xdr:from>
    <xdr:to>
      <xdr:col>12</xdr:col>
      <xdr:colOff>0</xdr:colOff>
      <xdr:row>53</xdr:row>
      <xdr:rowOff>0</xdr:rowOff>
    </xdr:to>
    <xdr:graphicFrame macro="">
      <xdr:nvGraphicFramePr>
        <xdr:cNvPr id="5" name="グラフ 4">
          <a:extLst>
            <a:ext uri="{FF2B5EF4-FFF2-40B4-BE49-F238E27FC236}">
              <a16:creationId xmlns:a16="http://schemas.microsoft.com/office/drawing/2014/main" id="{8660032B-1AD0-414F-AAE7-9B8585952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0</xdr:rowOff>
    </xdr:from>
    <xdr:to>
      <xdr:col>12</xdr:col>
      <xdr:colOff>0</xdr:colOff>
      <xdr:row>67</xdr:row>
      <xdr:rowOff>0</xdr:rowOff>
    </xdr:to>
    <xdr:graphicFrame macro="">
      <xdr:nvGraphicFramePr>
        <xdr:cNvPr id="6" name="グラフ 5">
          <a:extLst>
            <a:ext uri="{FF2B5EF4-FFF2-40B4-BE49-F238E27FC236}">
              <a16:creationId xmlns:a16="http://schemas.microsoft.com/office/drawing/2014/main" id="{D68896E8-89A2-48A1-A9B6-EC35C835E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98</xdr:row>
      <xdr:rowOff>0</xdr:rowOff>
    </xdr:from>
    <xdr:to>
      <xdr:col>6</xdr:col>
      <xdr:colOff>0</xdr:colOff>
      <xdr:row>123</xdr:row>
      <xdr:rowOff>78441</xdr:rowOff>
    </xdr:to>
    <xdr:graphicFrame macro="">
      <xdr:nvGraphicFramePr>
        <xdr:cNvPr id="7" name="グラフ 6">
          <a:extLst>
            <a:ext uri="{FF2B5EF4-FFF2-40B4-BE49-F238E27FC236}">
              <a16:creationId xmlns:a16="http://schemas.microsoft.com/office/drawing/2014/main" id="{F67F97E8-5FD4-4D52-A755-5BFFC58F5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98</xdr:row>
      <xdr:rowOff>0</xdr:rowOff>
    </xdr:from>
    <xdr:to>
      <xdr:col>14</xdr:col>
      <xdr:colOff>0</xdr:colOff>
      <xdr:row>123</xdr:row>
      <xdr:rowOff>78441</xdr:rowOff>
    </xdr:to>
    <xdr:graphicFrame macro="">
      <xdr:nvGraphicFramePr>
        <xdr:cNvPr id="8" name="グラフ 7">
          <a:extLst>
            <a:ext uri="{FF2B5EF4-FFF2-40B4-BE49-F238E27FC236}">
              <a16:creationId xmlns:a16="http://schemas.microsoft.com/office/drawing/2014/main" id="{9006B269-3087-46A7-B1C1-2D8EBF0CB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68</xdr:row>
      <xdr:rowOff>0</xdr:rowOff>
    </xdr:from>
    <xdr:to>
      <xdr:col>24</xdr:col>
      <xdr:colOff>268741</xdr:colOff>
      <xdr:row>81</xdr:row>
      <xdr:rowOff>81643</xdr:rowOff>
    </xdr:to>
    <xdr:graphicFrame macro="">
      <xdr:nvGraphicFramePr>
        <xdr:cNvPr id="9" name="グラフ 8">
          <a:extLst>
            <a:ext uri="{FF2B5EF4-FFF2-40B4-BE49-F238E27FC236}">
              <a16:creationId xmlns:a16="http://schemas.microsoft.com/office/drawing/2014/main" id="{2113E824-8C1E-F671-DC74-9B6D7F7A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82</xdr:row>
      <xdr:rowOff>81642</xdr:rowOff>
    </xdr:from>
    <xdr:to>
      <xdr:col>24</xdr:col>
      <xdr:colOff>288293</xdr:colOff>
      <xdr:row>95</xdr:row>
      <xdr:rowOff>136071</xdr:rowOff>
    </xdr:to>
    <xdr:graphicFrame macro="">
      <xdr:nvGraphicFramePr>
        <xdr:cNvPr id="11" name="グラフ 10">
          <a:extLst>
            <a:ext uri="{FF2B5EF4-FFF2-40B4-BE49-F238E27FC236}">
              <a16:creationId xmlns:a16="http://schemas.microsoft.com/office/drawing/2014/main" id="{2C3ACEAD-D293-DE63-545F-B682DA048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68</xdr:row>
      <xdr:rowOff>0</xdr:rowOff>
    </xdr:from>
    <xdr:to>
      <xdr:col>12</xdr:col>
      <xdr:colOff>0</xdr:colOff>
      <xdr:row>81</xdr:row>
      <xdr:rowOff>81643</xdr:rowOff>
    </xdr:to>
    <xdr:graphicFrame macro="">
      <xdr:nvGraphicFramePr>
        <xdr:cNvPr id="12" name="グラフ 11">
          <a:extLst>
            <a:ext uri="{FF2B5EF4-FFF2-40B4-BE49-F238E27FC236}">
              <a16:creationId xmlns:a16="http://schemas.microsoft.com/office/drawing/2014/main" id="{EFC5F649-AB16-DAEE-2F58-3C85D0063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82</xdr:row>
      <xdr:rowOff>81642</xdr:rowOff>
    </xdr:from>
    <xdr:to>
      <xdr:col>12</xdr:col>
      <xdr:colOff>0</xdr:colOff>
      <xdr:row>95</xdr:row>
      <xdr:rowOff>136071</xdr:rowOff>
    </xdr:to>
    <xdr:graphicFrame macro="">
      <xdr:nvGraphicFramePr>
        <xdr:cNvPr id="13" name="グラフ 12">
          <a:extLst>
            <a:ext uri="{FF2B5EF4-FFF2-40B4-BE49-F238E27FC236}">
              <a16:creationId xmlns:a16="http://schemas.microsoft.com/office/drawing/2014/main" id="{502D9DDA-875C-5A4B-279F-C34A021AD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124</xdr:row>
      <xdr:rowOff>98452</xdr:rowOff>
    </xdr:from>
    <xdr:to>
      <xdr:col>6</xdr:col>
      <xdr:colOff>0</xdr:colOff>
      <xdr:row>150</xdr:row>
      <xdr:rowOff>0</xdr:rowOff>
    </xdr:to>
    <xdr:graphicFrame macro="">
      <xdr:nvGraphicFramePr>
        <xdr:cNvPr id="14" name="グラフ 13">
          <a:extLst>
            <a:ext uri="{FF2B5EF4-FFF2-40B4-BE49-F238E27FC236}">
              <a16:creationId xmlns:a16="http://schemas.microsoft.com/office/drawing/2014/main" id="{E628E030-ADAD-E99F-8A50-4129FBD5C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124</xdr:row>
      <xdr:rowOff>98452</xdr:rowOff>
    </xdr:from>
    <xdr:to>
      <xdr:col>14</xdr:col>
      <xdr:colOff>0</xdr:colOff>
      <xdr:row>150</xdr:row>
      <xdr:rowOff>0</xdr:rowOff>
    </xdr:to>
    <xdr:graphicFrame macro="">
      <xdr:nvGraphicFramePr>
        <xdr:cNvPr id="15" name="グラフ 14">
          <a:extLst>
            <a:ext uri="{FF2B5EF4-FFF2-40B4-BE49-F238E27FC236}">
              <a16:creationId xmlns:a16="http://schemas.microsoft.com/office/drawing/2014/main" id="{87EAFE78-D9D8-319E-B450-201A78F19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328663</xdr:colOff>
      <xdr:row>40</xdr:row>
      <xdr:rowOff>0</xdr:rowOff>
    </xdr:from>
    <xdr:to>
      <xdr:col>24</xdr:col>
      <xdr:colOff>268741</xdr:colOff>
      <xdr:row>53</xdr:row>
      <xdr:rowOff>0</xdr:rowOff>
    </xdr:to>
    <xdr:graphicFrame macro="">
      <xdr:nvGraphicFramePr>
        <xdr:cNvPr id="2" name="グラフ 1">
          <a:extLst>
            <a:ext uri="{FF2B5EF4-FFF2-40B4-BE49-F238E27FC236}">
              <a16:creationId xmlns:a16="http://schemas.microsoft.com/office/drawing/2014/main" id="{1736F557-0CF7-41E0-9115-0EDE70801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0</xdr:rowOff>
    </xdr:from>
    <xdr:to>
      <xdr:col>24</xdr:col>
      <xdr:colOff>288293</xdr:colOff>
      <xdr:row>67</xdr:row>
      <xdr:rowOff>0</xdr:rowOff>
    </xdr:to>
    <xdr:graphicFrame macro="">
      <xdr:nvGraphicFramePr>
        <xdr:cNvPr id="3" name="グラフ 2">
          <a:extLst>
            <a:ext uri="{FF2B5EF4-FFF2-40B4-BE49-F238E27FC236}">
              <a16:creationId xmlns:a16="http://schemas.microsoft.com/office/drawing/2014/main" id="{BAEB7A88-9C60-4F6B-9A50-0B03A37EE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12</xdr:row>
      <xdr:rowOff>0</xdr:rowOff>
    </xdr:from>
    <xdr:to>
      <xdr:col>12</xdr:col>
      <xdr:colOff>1</xdr:colOff>
      <xdr:row>36</xdr:row>
      <xdr:rowOff>122464</xdr:rowOff>
    </xdr:to>
    <xdr:graphicFrame macro="">
      <xdr:nvGraphicFramePr>
        <xdr:cNvPr id="4" name="比較メイン">
          <a:extLst>
            <a:ext uri="{FF2B5EF4-FFF2-40B4-BE49-F238E27FC236}">
              <a16:creationId xmlns:a16="http://schemas.microsoft.com/office/drawing/2014/main" id="{DEC5F730-602A-4EBD-BE20-0B797579F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40</xdr:row>
      <xdr:rowOff>0</xdr:rowOff>
    </xdr:from>
    <xdr:to>
      <xdr:col>12</xdr:col>
      <xdr:colOff>0</xdr:colOff>
      <xdr:row>53</xdr:row>
      <xdr:rowOff>0</xdr:rowOff>
    </xdr:to>
    <xdr:graphicFrame macro="">
      <xdr:nvGraphicFramePr>
        <xdr:cNvPr id="5" name="グラフ 4">
          <a:extLst>
            <a:ext uri="{FF2B5EF4-FFF2-40B4-BE49-F238E27FC236}">
              <a16:creationId xmlns:a16="http://schemas.microsoft.com/office/drawing/2014/main" id="{D0DEE968-0E10-4686-9B15-62F172B8F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0</xdr:rowOff>
    </xdr:from>
    <xdr:to>
      <xdr:col>12</xdr:col>
      <xdr:colOff>0</xdr:colOff>
      <xdr:row>67</xdr:row>
      <xdr:rowOff>0</xdr:rowOff>
    </xdr:to>
    <xdr:graphicFrame macro="">
      <xdr:nvGraphicFramePr>
        <xdr:cNvPr id="6" name="グラフ 5">
          <a:extLst>
            <a:ext uri="{FF2B5EF4-FFF2-40B4-BE49-F238E27FC236}">
              <a16:creationId xmlns:a16="http://schemas.microsoft.com/office/drawing/2014/main" id="{6C0FCAE0-6B79-4C71-BD70-70030867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98</xdr:row>
      <xdr:rowOff>0</xdr:rowOff>
    </xdr:from>
    <xdr:to>
      <xdr:col>6</xdr:col>
      <xdr:colOff>0</xdr:colOff>
      <xdr:row>123</xdr:row>
      <xdr:rowOff>78441</xdr:rowOff>
    </xdr:to>
    <xdr:graphicFrame macro="">
      <xdr:nvGraphicFramePr>
        <xdr:cNvPr id="7" name="グラフ 6">
          <a:extLst>
            <a:ext uri="{FF2B5EF4-FFF2-40B4-BE49-F238E27FC236}">
              <a16:creationId xmlns:a16="http://schemas.microsoft.com/office/drawing/2014/main" id="{F3FB4E4A-68C0-47AF-ACDC-EF176B26D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98</xdr:row>
      <xdr:rowOff>0</xdr:rowOff>
    </xdr:from>
    <xdr:to>
      <xdr:col>14</xdr:col>
      <xdr:colOff>0</xdr:colOff>
      <xdr:row>123</xdr:row>
      <xdr:rowOff>78441</xdr:rowOff>
    </xdr:to>
    <xdr:graphicFrame macro="">
      <xdr:nvGraphicFramePr>
        <xdr:cNvPr id="8" name="グラフ 7">
          <a:extLst>
            <a:ext uri="{FF2B5EF4-FFF2-40B4-BE49-F238E27FC236}">
              <a16:creationId xmlns:a16="http://schemas.microsoft.com/office/drawing/2014/main" id="{26265511-A170-4546-A89E-5BA4DD758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68</xdr:row>
      <xdr:rowOff>0</xdr:rowOff>
    </xdr:from>
    <xdr:to>
      <xdr:col>24</xdr:col>
      <xdr:colOff>268741</xdr:colOff>
      <xdr:row>81</xdr:row>
      <xdr:rowOff>81643</xdr:rowOff>
    </xdr:to>
    <xdr:graphicFrame macro="">
      <xdr:nvGraphicFramePr>
        <xdr:cNvPr id="9" name="グラフ 8">
          <a:extLst>
            <a:ext uri="{FF2B5EF4-FFF2-40B4-BE49-F238E27FC236}">
              <a16:creationId xmlns:a16="http://schemas.microsoft.com/office/drawing/2014/main" id="{FEBAC099-5BEE-4BEE-964E-ED2DB1028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82</xdr:row>
      <xdr:rowOff>81642</xdr:rowOff>
    </xdr:from>
    <xdr:to>
      <xdr:col>24</xdr:col>
      <xdr:colOff>288293</xdr:colOff>
      <xdr:row>95</xdr:row>
      <xdr:rowOff>136071</xdr:rowOff>
    </xdr:to>
    <xdr:graphicFrame macro="">
      <xdr:nvGraphicFramePr>
        <xdr:cNvPr id="10" name="グラフ 9">
          <a:extLst>
            <a:ext uri="{FF2B5EF4-FFF2-40B4-BE49-F238E27FC236}">
              <a16:creationId xmlns:a16="http://schemas.microsoft.com/office/drawing/2014/main" id="{93B9E9A3-9BFB-4ADA-997B-CB82DAEDE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68</xdr:row>
      <xdr:rowOff>0</xdr:rowOff>
    </xdr:from>
    <xdr:to>
      <xdr:col>12</xdr:col>
      <xdr:colOff>0</xdr:colOff>
      <xdr:row>81</xdr:row>
      <xdr:rowOff>81643</xdr:rowOff>
    </xdr:to>
    <xdr:graphicFrame macro="">
      <xdr:nvGraphicFramePr>
        <xdr:cNvPr id="11" name="グラフ 10">
          <a:extLst>
            <a:ext uri="{FF2B5EF4-FFF2-40B4-BE49-F238E27FC236}">
              <a16:creationId xmlns:a16="http://schemas.microsoft.com/office/drawing/2014/main" id="{543F9BC1-0265-4AD9-B322-F1F0CEE46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82</xdr:row>
      <xdr:rowOff>81642</xdr:rowOff>
    </xdr:from>
    <xdr:to>
      <xdr:col>12</xdr:col>
      <xdr:colOff>0</xdr:colOff>
      <xdr:row>95</xdr:row>
      <xdr:rowOff>136071</xdr:rowOff>
    </xdr:to>
    <xdr:graphicFrame macro="">
      <xdr:nvGraphicFramePr>
        <xdr:cNvPr id="12" name="グラフ 11">
          <a:extLst>
            <a:ext uri="{FF2B5EF4-FFF2-40B4-BE49-F238E27FC236}">
              <a16:creationId xmlns:a16="http://schemas.microsoft.com/office/drawing/2014/main" id="{51D41E23-286F-4B60-A280-70FC90C25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124</xdr:row>
      <xdr:rowOff>98452</xdr:rowOff>
    </xdr:from>
    <xdr:to>
      <xdr:col>6</xdr:col>
      <xdr:colOff>0</xdr:colOff>
      <xdr:row>150</xdr:row>
      <xdr:rowOff>0</xdr:rowOff>
    </xdr:to>
    <xdr:graphicFrame macro="">
      <xdr:nvGraphicFramePr>
        <xdr:cNvPr id="13" name="グラフ 12">
          <a:extLst>
            <a:ext uri="{FF2B5EF4-FFF2-40B4-BE49-F238E27FC236}">
              <a16:creationId xmlns:a16="http://schemas.microsoft.com/office/drawing/2014/main" id="{E5F6FED4-7F98-4EBA-8C20-68C064A9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124</xdr:row>
      <xdr:rowOff>98452</xdr:rowOff>
    </xdr:from>
    <xdr:to>
      <xdr:col>14</xdr:col>
      <xdr:colOff>0</xdr:colOff>
      <xdr:row>150</xdr:row>
      <xdr:rowOff>0</xdr:rowOff>
    </xdr:to>
    <xdr:graphicFrame macro="">
      <xdr:nvGraphicFramePr>
        <xdr:cNvPr id="14" name="グラフ 13">
          <a:extLst>
            <a:ext uri="{FF2B5EF4-FFF2-40B4-BE49-F238E27FC236}">
              <a16:creationId xmlns:a16="http://schemas.microsoft.com/office/drawing/2014/main" id="{BD7C1955-A8CF-4A17-AE5A-DB3B215F0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328663</xdr:colOff>
      <xdr:row>40</xdr:row>
      <xdr:rowOff>0</xdr:rowOff>
    </xdr:from>
    <xdr:to>
      <xdr:col>24</xdr:col>
      <xdr:colOff>268741</xdr:colOff>
      <xdr:row>53</xdr:row>
      <xdr:rowOff>0</xdr:rowOff>
    </xdr:to>
    <xdr:graphicFrame macro="">
      <xdr:nvGraphicFramePr>
        <xdr:cNvPr id="2" name="グラフ 1">
          <a:extLst>
            <a:ext uri="{FF2B5EF4-FFF2-40B4-BE49-F238E27FC236}">
              <a16:creationId xmlns:a16="http://schemas.microsoft.com/office/drawing/2014/main" id="{2171DE56-BFDF-4706-A48A-927D85C52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323170</xdr:colOff>
      <xdr:row>54</xdr:row>
      <xdr:rowOff>0</xdr:rowOff>
    </xdr:from>
    <xdr:to>
      <xdr:col>24</xdr:col>
      <xdr:colOff>288293</xdr:colOff>
      <xdr:row>67</xdr:row>
      <xdr:rowOff>0</xdr:rowOff>
    </xdr:to>
    <xdr:graphicFrame macro="">
      <xdr:nvGraphicFramePr>
        <xdr:cNvPr id="3" name="グラフ 2">
          <a:extLst>
            <a:ext uri="{FF2B5EF4-FFF2-40B4-BE49-F238E27FC236}">
              <a16:creationId xmlns:a16="http://schemas.microsoft.com/office/drawing/2014/main" id="{2BEAEB0C-7C6A-46C1-9253-E4D4C0594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45359</xdr:colOff>
      <xdr:row>12</xdr:row>
      <xdr:rowOff>0</xdr:rowOff>
    </xdr:from>
    <xdr:to>
      <xdr:col>12</xdr:col>
      <xdr:colOff>1</xdr:colOff>
      <xdr:row>36</xdr:row>
      <xdr:rowOff>122464</xdr:rowOff>
    </xdr:to>
    <xdr:graphicFrame macro="">
      <xdr:nvGraphicFramePr>
        <xdr:cNvPr id="4" name="比較メイン">
          <a:extLst>
            <a:ext uri="{FF2B5EF4-FFF2-40B4-BE49-F238E27FC236}">
              <a16:creationId xmlns:a16="http://schemas.microsoft.com/office/drawing/2014/main" id="{C7D3D15F-10FF-4E93-89F0-959C0DEF3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58757</xdr:colOff>
      <xdr:row>40</xdr:row>
      <xdr:rowOff>0</xdr:rowOff>
    </xdr:from>
    <xdr:to>
      <xdr:col>12</xdr:col>
      <xdr:colOff>0</xdr:colOff>
      <xdr:row>53</xdr:row>
      <xdr:rowOff>0</xdr:rowOff>
    </xdr:to>
    <xdr:graphicFrame macro="">
      <xdr:nvGraphicFramePr>
        <xdr:cNvPr id="5" name="グラフ 4">
          <a:extLst>
            <a:ext uri="{FF2B5EF4-FFF2-40B4-BE49-F238E27FC236}">
              <a16:creationId xmlns:a16="http://schemas.microsoft.com/office/drawing/2014/main" id="{F0ECA860-E364-49B2-9A24-813F19CE2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54429</xdr:colOff>
      <xdr:row>54</xdr:row>
      <xdr:rowOff>0</xdr:rowOff>
    </xdr:from>
    <xdr:to>
      <xdr:col>12</xdr:col>
      <xdr:colOff>0</xdr:colOff>
      <xdr:row>67</xdr:row>
      <xdr:rowOff>0</xdr:rowOff>
    </xdr:to>
    <xdr:graphicFrame macro="">
      <xdr:nvGraphicFramePr>
        <xdr:cNvPr id="6" name="グラフ 5">
          <a:extLst>
            <a:ext uri="{FF2B5EF4-FFF2-40B4-BE49-F238E27FC236}">
              <a16:creationId xmlns:a16="http://schemas.microsoft.com/office/drawing/2014/main" id="{89F2E00F-5F80-483E-A1EC-0182467B8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58758</xdr:colOff>
      <xdr:row>98</xdr:row>
      <xdr:rowOff>0</xdr:rowOff>
    </xdr:from>
    <xdr:to>
      <xdr:col>6</xdr:col>
      <xdr:colOff>0</xdr:colOff>
      <xdr:row>123</xdr:row>
      <xdr:rowOff>78441</xdr:rowOff>
    </xdr:to>
    <xdr:graphicFrame macro="">
      <xdr:nvGraphicFramePr>
        <xdr:cNvPr id="7" name="グラフ 6">
          <a:extLst>
            <a:ext uri="{FF2B5EF4-FFF2-40B4-BE49-F238E27FC236}">
              <a16:creationId xmlns:a16="http://schemas.microsoft.com/office/drawing/2014/main" id="{B58F9ABB-93B0-466E-B7E9-D47781FF7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193229</xdr:colOff>
      <xdr:row>98</xdr:row>
      <xdr:rowOff>0</xdr:rowOff>
    </xdr:from>
    <xdr:to>
      <xdr:col>14</xdr:col>
      <xdr:colOff>0</xdr:colOff>
      <xdr:row>123</xdr:row>
      <xdr:rowOff>78441</xdr:rowOff>
    </xdr:to>
    <xdr:graphicFrame macro="">
      <xdr:nvGraphicFramePr>
        <xdr:cNvPr id="8" name="グラフ 7">
          <a:extLst>
            <a:ext uri="{FF2B5EF4-FFF2-40B4-BE49-F238E27FC236}">
              <a16:creationId xmlns:a16="http://schemas.microsoft.com/office/drawing/2014/main" id="{B6ED016F-655F-4F02-A321-E3FFEE273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328663</xdr:colOff>
      <xdr:row>68</xdr:row>
      <xdr:rowOff>0</xdr:rowOff>
    </xdr:from>
    <xdr:to>
      <xdr:col>24</xdr:col>
      <xdr:colOff>268741</xdr:colOff>
      <xdr:row>81</xdr:row>
      <xdr:rowOff>81643</xdr:rowOff>
    </xdr:to>
    <xdr:graphicFrame macro="">
      <xdr:nvGraphicFramePr>
        <xdr:cNvPr id="9" name="グラフ 8">
          <a:extLst>
            <a:ext uri="{FF2B5EF4-FFF2-40B4-BE49-F238E27FC236}">
              <a16:creationId xmlns:a16="http://schemas.microsoft.com/office/drawing/2014/main" id="{D07CFB77-245C-415D-B2D1-448293D24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323170</xdr:colOff>
      <xdr:row>82</xdr:row>
      <xdr:rowOff>81642</xdr:rowOff>
    </xdr:from>
    <xdr:to>
      <xdr:col>24</xdr:col>
      <xdr:colOff>288293</xdr:colOff>
      <xdr:row>95</xdr:row>
      <xdr:rowOff>136071</xdr:rowOff>
    </xdr:to>
    <xdr:graphicFrame macro="">
      <xdr:nvGraphicFramePr>
        <xdr:cNvPr id="10" name="グラフ 9">
          <a:extLst>
            <a:ext uri="{FF2B5EF4-FFF2-40B4-BE49-F238E27FC236}">
              <a16:creationId xmlns:a16="http://schemas.microsoft.com/office/drawing/2014/main" id="{1EB27162-5CC5-453A-899C-BD69F6A83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58757</xdr:colOff>
      <xdr:row>68</xdr:row>
      <xdr:rowOff>0</xdr:rowOff>
    </xdr:from>
    <xdr:to>
      <xdr:col>12</xdr:col>
      <xdr:colOff>0</xdr:colOff>
      <xdr:row>81</xdr:row>
      <xdr:rowOff>81643</xdr:rowOff>
    </xdr:to>
    <xdr:graphicFrame macro="">
      <xdr:nvGraphicFramePr>
        <xdr:cNvPr id="11" name="グラフ 10">
          <a:extLst>
            <a:ext uri="{FF2B5EF4-FFF2-40B4-BE49-F238E27FC236}">
              <a16:creationId xmlns:a16="http://schemas.microsoft.com/office/drawing/2014/main" id="{6F55D8BD-731B-44ED-BEB7-F28191040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54429</xdr:colOff>
      <xdr:row>82</xdr:row>
      <xdr:rowOff>81642</xdr:rowOff>
    </xdr:from>
    <xdr:to>
      <xdr:col>12</xdr:col>
      <xdr:colOff>0</xdr:colOff>
      <xdr:row>95</xdr:row>
      <xdr:rowOff>136071</xdr:rowOff>
    </xdr:to>
    <xdr:graphicFrame macro="">
      <xdr:nvGraphicFramePr>
        <xdr:cNvPr id="12" name="グラフ 11">
          <a:extLst>
            <a:ext uri="{FF2B5EF4-FFF2-40B4-BE49-F238E27FC236}">
              <a16:creationId xmlns:a16="http://schemas.microsoft.com/office/drawing/2014/main" id="{ED515D18-EC6C-49C0-B97F-49E7DAF59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58758</xdr:colOff>
      <xdr:row>124</xdr:row>
      <xdr:rowOff>98452</xdr:rowOff>
    </xdr:from>
    <xdr:to>
      <xdr:col>6</xdr:col>
      <xdr:colOff>0</xdr:colOff>
      <xdr:row>150</xdr:row>
      <xdr:rowOff>0</xdr:rowOff>
    </xdr:to>
    <xdr:graphicFrame macro="">
      <xdr:nvGraphicFramePr>
        <xdr:cNvPr id="13" name="グラフ 12">
          <a:extLst>
            <a:ext uri="{FF2B5EF4-FFF2-40B4-BE49-F238E27FC236}">
              <a16:creationId xmlns:a16="http://schemas.microsoft.com/office/drawing/2014/main" id="{10FD8C95-DACC-4813-8E26-EBDD56094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193229</xdr:colOff>
      <xdr:row>124</xdr:row>
      <xdr:rowOff>98452</xdr:rowOff>
    </xdr:from>
    <xdr:to>
      <xdr:col>14</xdr:col>
      <xdr:colOff>0</xdr:colOff>
      <xdr:row>150</xdr:row>
      <xdr:rowOff>0</xdr:rowOff>
    </xdr:to>
    <xdr:graphicFrame macro="">
      <xdr:nvGraphicFramePr>
        <xdr:cNvPr id="14" name="グラフ 13">
          <a:extLst>
            <a:ext uri="{FF2B5EF4-FFF2-40B4-BE49-F238E27FC236}">
              <a16:creationId xmlns:a16="http://schemas.microsoft.com/office/drawing/2014/main" id="{8802BC53-7F07-48CA-BC5F-F709DD9D5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146477</xdr:rowOff>
    </xdr:from>
    <xdr:to>
      <xdr:col>22</xdr:col>
      <xdr:colOff>131536</xdr:colOff>
      <xdr:row>24</xdr:row>
      <xdr:rowOff>0</xdr:rowOff>
    </xdr:to>
    <xdr:graphicFrame macro="">
      <xdr:nvGraphicFramePr>
        <xdr:cNvPr id="2" name="比較メイン">
          <a:extLst>
            <a:ext uri="{FF2B5EF4-FFF2-40B4-BE49-F238E27FC236}">
              <a16:creationId xmlns:a16="http://schemas.microsoft.com/office/drawing/2014/main" id="{AEF47992-7896-4FBA-A5C3-21E0B8858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72363</xdr:colOff>
      <xdr:row>26</xdr:row>
      <xdr:rowOff>0</xdr:rowOff>
    </xdr:from>
    <xdr:to>
      <xdr:col>12</xdr:col>
      <xdr:colOff>0</xdr:colOff>
      <xdr:row>40</xdr:row>
      <xdr:rowOff>0</xdr:rowOff>
    </xdr:to>
    <xdr:graphicFrame macro="">
      <xdr:nvGraphicFramePr>
        <xdr:cNvPr id="3" name="グラフ 2">
          <a:extLst>
            <a:ext uri="{FF2B5EF4-FFF2-40B4-BE49-F238E27FC236}">
              <a16:creationId xmlns:a16="http://schemas.microsoft.com/office/drawing/2014/main" id="{00CDBF3C-ACFE-44AA-ADA1-DB996FB5B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58758</xdr:colOff>
      <xdr:row>85</xdr:row>
      <xdr:rowOff>22413</xdr:rowOff>
    </xdr:from>
    <xdr:to>
      <xdr:col>6</xdr:col>
      <xdr:colOff>0</xdr:colOff>
      <xdr:row>111</xdr:row>
      <xdr:rowOff>0</xdr:rowOff>
    </xdr:to>
    <xdr:graphicFrame macro="">
      <xdr:nvGraphicFramePr>
        <xdr:cNvPr id="5" name="グラフ 4">
          <a:extLst>
            <a:ext uri="{FF2B5EF4-FFF2-40B4-BE49-F238E27FC236}">
              <a16:creationId xmlns:a16="http://schemas.microsoft.com/office/drawing/2014/main" id="{DE88A050-A961-4E63-B6E2-CB59CD115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193229</xdr:colOff>
      <xdr:row>85</xdr:row>
      <xdr:rowOff>22413</xdr:rowOff>
    </xdr:from>
    <xdr:to>
      <xdr:col>14</xdr:col>
      <xdr:colOff>0</xdr:colOff>
      <xdr:row>111</xdr:row>
      <xdr:rowOff>0</xdr:rowOff>
    </xdr:to>
    <xdr:graphicFrame macro="">
      <xdr:nvGraphicFramePr>
        <xdr:cNvPr id="6" name="グラフ 5">
          <a:extLst>
            <a:ext uri="{FF2B5EF4-FFF2-40B4-BE49-F238E27FC236}">
              <a16:creationId xmlns:a16="http://schemas.microsoft.com/office/drawing/2014/main" id="{28878FF6-79FF-4B89-9AA4-6E76CD474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72363</xdr:colOff>
      <xdr:row>41</xdr:row>
      <xdr:rowOff>0</xdr:rowOff>
    </xdr:from>
    <xdr:to>
      <xdr:col>12</xdr:col>
      <xdr:colOff>0</xdr:colOff>
      <xdr:row>54</xdr:row>
      <xdr:rowOff>0</xdr:rowOff>
    </xdr:to>
    <xdr:graphicFrame macro="">
      <xdr:nvGraphicFramePr>
        <xdr:cNvPr id="8" name="グラフ 7">
          <a:extLst>
            <a:ext uri="{FF2B5EF4-FFF2-40B4-BE49-F238E27FC236}">
              <a16:creationId xmlns:a16="http://schemas.microsoft.com/office/drawing/2014/main" id="{B06B8302-0B4E-5BB4-6975-77D622354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72363</xdr:colOff>
      <xdr:row>55</xdr:row>
      <xdr:rowOff>0</xdr:rowOff>
    </xdr:from>
    <xdr:to>
      <xdr:col>12</xdr:col>
      <xdr:colOff>0</xdr:colOff>
      <xdr:row>68</xdr:row>
      <xdr:rowOff>67236</xdr:rowOff>
    </xdr:to>
    <xdr:graphicFrame macro="">
      <xdr:nvGraphicFramePr>
        <xdr:cNvPr id="10" name="グラフ 9">
          <a:extLst>
            <a:ext uri="{FF2B5EF4-FFF2-40B4-BE49-F238E27FC236}">
              <a16:creationId xmlns:a16="http://schemas.microsoft.com/office/drawing/2014/main" id="{FD5CF7C4-F1FE-943E-5442-C48C7F885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72363</xdr:colOff>
      <xdr:row>69</xdr:row>
      <xdr:rowOff>67236</xdr:rowOff>
    </xdr:from>
    <xdr:to>
      <xdr:col>12</xdr:col>
      <xdr:colOff>0</xdr:colOff>
      <xdr:row>83</xdr:row>
      <xdr:rowOff>0</xdr:rowOff>
    </xdr:to>
    <xdr:graphicFrame macro="">
      <xdr:nvGraphicFramePr>
        <xdr:cNvPr id="11" name="グラフ 10">
          <a:extLst>
            <a:ext uri="{FF2B5EF4-FFF2-40B4-BE49-F238E27FC236}">
              <a16:creationId xmlns:a16="http://schemas.microsoft.com/office/drawing/2014/main" id="{B97C5B31-CB48-798B-57E3-A259AECCC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58758</xdr:colOff>
      <xdr:row>112</xdr:row>
      <xdr:rowOff>22413</xdr:rowOff>
    </xdr:from>
    <xdr:to>
      <xdr:col>6</xdr:col>
      <xdr:colOff>0</xdr:colOff>
      <xdr:row>138</xdr:row>
      <xdr:rowOff>0</xdr:rowOff>
    </xdr:to>
    <xdr:graphicFrame macro="">
      <xdr:nvGraphicFramePr>
        <xdr:cNvPr id="12" name="グラフ 11">
          <a:extLst>
            <a:ext uri="{FF2B5EF4-FFF2-40B4-BE49-F238E27FC236}">
              <a16:creationId xmlns:a16="http://schemas.microsoft.com/office/drawing/2014/main" id="{91807B4A-524B-3746-72C1-C8C541430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193229</xdr:colOff>
      <xdr:row>112</xdr:row>
      <xdr:rowOff>22413</xdr:rowOff>
    </xdr:from>
    <xdr:to>
      <xdr:col>14</xdr:col>
      <xdr:colOff>0</xdr:colOff>
      <xdr:row>138</xdr:row>
      <xdr:rowOff>0</xdr:rowOff>
    </xdr:to>
    <xdr:graphicFrame macro="">
      <xdr:nvGraphicFramePr>
        <xdr:cNvPr id="13" name="グラフ 12">
          <a:extLst>
            <a:ext uri="{FF2B5EF4-FFF2-40B4-BE49-F238E27FC236}">
              <a16:creationId xmlns:a16="http://schemas.microsoft.com/office/drawing/2014/main" id="{837AC432-9667-C20D-6DF1-FD2804CFF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158224</xdr:colOff>
      <xdr:row>27</xdr:row>
      <xdr:rowOff>0</xdr:rowOff>
    </xdr:from>
    <xdr:to>
      <xdr:col>16</xdr:col>
      <xdr:colOff>0</xdr:colOff>
      <xdr:row>40</xdr:row>
      <xdr:rowOff>24321</xdr:rowOff>
    </xdr:to>
    <xdr:graphicFrame macro="">
      <xdr:nvGraphicFramePr>
        <xdr:cNvPr id="2" name="グラフ 1">
          <a:extLst>
            <a:ext uri="{FF2B5EF4-FFF2-40B4-BE49-F238E27FC236}">
              <a16:creationId xmlns:a16="http://schemas.microsoft.com/office/drawing/2014/main" id="{E60539D1-81E1-4309-BA45-6416EBFC7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40821</xdr:colOff>
      <xdr:row>21</xdr:row>
      <xdr:rowOff>81643</xdr:rowOff>
    </xdr:from>
    <xdr:to>
      <xdr:col>7</xdr:col>
      <xdr:colOff>282548</xdr:colOff>
      <xdr:row>25</xdr:row>
      <xdr:rowOff>108857</xdr:rowOff>
    </xdr:to>
    <xdr:sp macro="" textlink="">
      <xdr:nvSpPr>
        <xdr:cNvPr id="4" name="正方形/長方形 3">
          <a:extLst>
            <a:ext uri="{FF2B5EF4-FFF2-40B4-BE49-F238E27FC236}">
              <a16:creationId xmlns:a16="http://schemas.microsoft.com/office/drawing/2014/main" id="{CC8DBBEF-6B26-40F5-8DFB-91099774389C}"/>
            </a:ext>
          </a:extLst>
        </xdr:cNvPr>
        <xdr:cNvSpPr/>
      </xdr:nvSpPr>
      <xdr:spPr>
        <a:xfrm>
          <a:off x="7508421" y="3767818"/>
          <a:ext cx="3937427" cy="636814"/>
        </a:xfrm>
        <a:prstGeom prst="rect">
          <a:avLst/>
        </a:prstGeom>
        <a:solidFill>
          <a:srgbClr val="EE86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最大</a:t>
          </a:r>
          <a:r>
            <a:rPr kumimoji="1" lang="en-US" altLang="ja-JP" sz="1100">
              <a:latin typeface="Meiryo UI" panose="020B0604030504040204" pitchFamily="50" charset="-128"/>
              <a:ea typeface="Meiryo UI" panose="020B0604030504040204" pitchFamily="50" charset="-128"/>
            </a:rPr>
            <a:t>15</a:t>
          </a:r>
          <a:r>
            <a:rPr kumimoji="1" lang="ja-JP" altLang="en-US" sz="1100">
              <a:latin typeface="Meiryo UI" panose="020B0604030504040204" pitchFamily="50" charset="-128"/>
              <a:ea typeface="Meiryo UI" panose="020B0604030504040204" pitchFamily="50" charset="-128"/>
            </a:rPr>
            <a:t>件表示します。もしタイ（同位）で</a:t>
          </a:r>
          <a:r>
            <a:rPr kumimoji="1" lang="en-US" altLang="ja-JP" sz="1100">
              <a:latin typeface="Meiryo UI" panose="020B0604030504040204" pitchFamily="50" charset="-128"/>
              <a:ea typeface="Meiryo UI" panose="020B0604030504040204" pitchFamily="50" charset="-128"/>
            </a:rPr>
            <a:t>10</a:t>
          </a:r>
          <a:r>
            <a:rPr kumimoji="1" lang="ja-JP" altLang="en-US" sz="1100">
              <a:latin typeface="Meiryo UI" panose="020B0604030504040204" pitchFamily="50" charset="-128"/>
              <a:ea typeface="Meiryo UI" panose="020B0604030504040204" pitchFamily="50" charset="-128"/>
            </a:rPr>
            <a:t>以内であったとしても、</a:t>
          </a:r>
          <a:r>
            <a:rPr kumimoji="1" lang="en-US" altLang="ja-JP" sz="1100">
              <a:latin typeface="Meiryo UI" panose="020B0604030504040204" pitchFamily="50" charset="-128"/>
              <a:ea typeface="Meiryo UI" panose="020B0604030504040204" pitchFamily="50" charset="-128"/>
            </a:rPr>
            <a:t>15</a:t>
          </a:r>
          <a:r>
            <a:rPr kumimoji="1" lang="ja-JP" altLang="en-US" sz="1100">
              <a:latin typeface="Meiryo UI" panose="020B0604030504040204" pitchFamily="50" charset="-128"/>
              <a:ea typeface="Meiryo UI" panose="020B0604030504040204" pitchFamily="50" charset="-128"/>
            </a:rPr>
            <a:t>件までは表示できますが</a:t>
          </a:r>
          <a:r>
            <a:rPr kumimoji="1" lang="en-US" altLang="ja-JP" sz="1100">
              <a:latin typeface="Meiryo UI" panose="020B0604030504040204" pitchFamily="50" charset="-128"/>
              <a:ea typeface="Meiryo UI" panose="020B0604030504040204" pitchFamily="50" charset="-128"/>
            </a:rPr>
            <a:t>16</a:t>
          </a:r>
          <a:r>
            <a:rPr kumimoji="1" lang="ja-JP" altLang="en-US" sz="1100">
              <a:latin typeface="Meiryo UI" panose="020B0604030504040204" pitchFamily="50" charset="-128"/>
              <a:ea typeface="Meiryo UI" panose="020B0604030504040204" pitchFamily="50" charset="-128"/>
            </a:rPr>
            <a:t>件目以降は表示されません。</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0</xdr:col>
      <xdr:colOff>158224</xdr:colOff>
      <xdr:row>41</xdr:row>
      <xdr:rowOff>0</xdr:rowOff>
    </xdr:from>
    <xdr:to>
      <xdr:col>16</xdr:col>
      <xdr:colOff>0</xdr:colOff>
      <xdr:row>54</xdr:row>
      <xdr:rowOff>24321</xdr:rowOff>
    </xdr:to>
    <xdr:graphicFrame macro="">
      <xdr:nvGraphicFramePr>
        <xdr:cNvPr id="8" name="グラフ 7">
          <a:extLst>
            <a:ext uri="{FF2B5EF4-FFF2-40B4-BE49-F238E27FC236}">
              <a16:creationId xmlns:a16="http://schemas.microsoft.com/office/drawing/2014/main" id="{C332705D-D862-D361-8707-C0D996463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158224</xdr:colOff>
      <xdr:row>55</xdr:row>
      <xdr:rowOff>0</xdr:rowOff>
    </xdr:from>
    <xdr:to>
      <xdr:col>16</xdr:col>
      <xdr:colOff>0</xdr:colOff>
      <xdr:row>68</xdr:row>
      <xdr:rowOff>24320</xdr:rowOff>
    </xdr:to>
    <xdr:graphicFrame macro="">
      <xdr:nvGraphicFramePr>
        <xdr:cNvPr id="9" name="グラフ 8">
          <a:extLst>
            <a:ext uri="{FF2B5EF4-FFF2-40B4-BE49-F238E27FC236}">
              <a16:creationId xmlns:a16="http://schemas.microsoft.com/office/drawing/2014/main" id="{3401425E-8110-4A4B-A2A1-F94F22C86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158224</xdr:colOff>
      <xdr:row>69</xdr:row>
      <xdr:rowOff>0</xdr:rowOff>
    </xdr:from>
    <xdr:to>
      <xdr:col>16</xdr:col>
      <xdr:colOff>0</xdr:colOff>
      <xdr:row>82</xdr:row>
      <xdr:rowOff>24321</xdr:rowOff>
    </xdr:to>
    <xdr:graphicFrame macro="">
      <xdr:nvGraphicFramePr>
        <xdr:cNvPr id="10" name="グラフ 9">
          <a:extLst>
            <a:ext uri="{FF2B5EF4-FFF2-40B4-BE49-F238E27FC236}">
              <a16:creationId xmlns:a16="http://schemas.microsoft.com/office/drawing/2014/main" id="{C3189ECD-91A5-0D97-A135-EDA5DA445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31661</xdr:colOff>
      <xdr:row>14</xdr:row>
      <xdr:rowOff>46869</xdr:rowOff>
    </xdr:from>
    <xdr:to>
      <xdr:col>12</xdr:col>
      <xdr:colOff>0</xdr:colOff>
      <xdr:row>39</xdr:row>
      <xdr:rowOff>0</xdr:rowOff>
    </xdr:to>
    <xdr:graphicFrame macro="">
      <xdr:nvGraphicFramePr>
        <xdr:cNvPr id="4" name="比較メイン">
          <a:extLst>
            <a:ext uri="{FF2B5EF4-FFF2-40B4-BE49-F238E27FC236}">
              <a16:creationId xmlns:a16="http://schemas.microsoft.com/office/drawing/2014/main" id="{E1E9B977-D027-438E-9378-93798F2A0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58757</xdr:colOff>
      <xdr:row>40</xdr:row>
      <xdr:rowOff>164977</xdr:rowOff>
    </xdr:from>
    <xdr:to>
      <xdr:col>12</xdr:col>
      <xdr:colOff>0</xdr:colOff>
      <xdr:row>52</xdr:row>
      <xdr:rowOff>1</xdr:rowOff>
    </xdr:to>
    <xdr:graphicFrame macro="">
      <xdr:nvGraphicFramePr>
        <xdr:cNvPr id="5" name="グラフ 4">
          <a:extLst>
            <a:ext uri="{FF2B5EF4-FFF2-40B4-BE49-F238E27FC236}">
              <a16:creationId xmlns:a16="http://schemas.microsoft.com/office/drawing/2014/main" id="{2EAF7CC3-89A9-4D0E-AC1C-F5B5E9CD5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58758</xdr:colOff>
      <xdr:row>92</xdr:row>
      <xdr:rowOff>0</xdr:rowOff>
    </xdr:from>
    <xdr:to>
      <xdr:col>6</xdr:col>
      <xdr:colOff>0</xdr:colOff>
      <xdr:row>117</xdr:row>
      <xdr:rowOff>78440</xdr:rowOff>
    </xdr:to>
    <xdr:graphicFrame macro="">
      <xdr:nvGraphicFramePr>
        <xdr:cNvPr id="7" name="グラフ 6">
          <a:extLst>
            <a:ext uri="{FF2B5EF4-FFF2-40B4-BE49-F238E27FC236}">
              <a16:creationId xmlns:a16="http://schemas.microsoft.com/office/drawing/2014/main" id="{87AA2BAF-8528-410A-9A66-5988081F6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193229</xdr:colOff>
      <xdr:row>92</xdr:row>
      <xdr:rowOff>0</xdr:rowOff>
    </xdr:from>
    <xdr:to>
      <xdr:col>14</xdr:col>
      <xdr:colOff>0</xdr:colOff>
      <xdr:row>117</xdr:row>
      <xdr:rowOff>78440</xdr:rowOff>
    </xdr:to>
    <xdr:graphicFrame macro="">
      <xdr:nvGraphicFramePr>
        <xdr:cNvPr id="8" name="グラフ 7">
          <a:extLst>
            <a:ext uri="{FF2B5EF4-FFF2-40B4-BE49-F238E27FC236}">
              <a16:creationId xmlns:a16="http://schemas.microsoft.com/office/drawing/2014/main" id="{53F513D1-3431-471E-82E6-FF57FBC16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58757</xdr:colOff>
      <xdr:row>53</xdr:row>
      <xdr:rowOff>0</xdr:rowOff>
    </xdr:from>
    <xdr:to>
      <xdr:col>12</xdr:col>
      <xdr:colOff>0</xdr:colOff>
      <xdr:row>64</xdr:row>
      <xdr:rowOff>36730</xdr:rowOff>
    </xdr:to>
    <xdr:graphicFrame macro="">
      <xdr:nvGraphicFramePr>
        <xdr:cNvPr id="10" name="グラフ 9">
          <a:extLst>
            <a:ext uri="{FF2B5EF4-FFF2-40B4-BE49-F238E27FC236}">
              <a16:creationId xmlns:a16="http://schemas.microsoft.com/office/drawing/2014/main" id="{95304DA0-4DE3-8A48-0EC6-AF6DD2460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58757</xdr:colOff>
      <xdr:row>65</xdr:row>
      <xdr:rowOff>64122</xdr:rowOff>
    </xdr:from>
    <xdr:to>
      <xdr:col>12</xdr:col>
      <xdr:colOff>0</xdr:colOff>
      <xdr:row>77</xdr:row>
      <xdr:rowOff>0</xdr:rowOff>
    </xdr:to>
    <xdr:graphicFrame macro="">
      <xdr:nvGraphicFramePr>
        <xdr:cNvPr id="11" name="グラフ 10">
          <a:extLst>
            <a:ext uri="{FF2B5EF4-FFF2-40B4-BE49-F238E27FC236}">
              <a16:creationId xmlns:a16="http://schemas.microsoft.com/office/drawing/2014/main" id="{3B8F7B40-0C3F-4B71-DAD7-2C9BC5478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58757</xdr:colOff>
      <xdr:row>78</xdr:row>
      <xdr:rowOff>0</xdr:rowOff>
    </xdr:from>
    <xdr:to>
      <xdr:col>12</xdr:col>
      <xdr:colOff>0</xdr:colOff>
      <xdr:row>89</xdr:row>
      <xdr:rowOff>103966</xdr:rowOff>
    </xdr:to>
    <xdr:graphicFrame macro="">
      <xdr:nvGraphicFramePr>
        <xdr:cNvPr id="12" name="グラフ 11">
          <a:extLst>
            <a:ext uri="{FF2B5EF4-FFF2-40B4-BE49-F238E27FC236}">
              <a16:creationId xmlns:a16="http://schemas.microsoft.com/office/drawing/2014/main" id="{46BFE077-3937-EF14-6547-54E6A785C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58758</xdr:colOff>
      <xdr:row>118</xdr:row>
      <xdr:rowOff>89648</xdr:rowOff>
    </xdr:from>
    <xdr:to>
      <xdr:col>6</xdr:col>
      <xdr:colOff>0</xdr:colOff>
      <xdr:row>144</xdr:row>
      <xdr:rowOff>0</xdr:rowOff>
    </xdr:to>
    <xdr:graphicFrame macro="">
      <xdr:nvGraphicFramePr>
        <xdr:cNvPr id="13" name="グラフ 12">
          <a:extLst>
            <a:ext uri="{FF2B5EF4-FFF2-40B4-BE49-F238E27FC236}">
              <a16:creationId xmlns:a16="http://schemas.microsoft.com/office/drawing/2014/main" id="{E031D620-A0FF-C729-F444-D3A3A812B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193229</xdr:colOff>
      <xdr:row>118</xdr:row>
      <xdr:rowOff>89648</xdr:rowOff>
    </xdr:from>
    <xdr:to>
      <xdr:col>14</xdr:col>
      <xdr:colOff>0</xdr:colOff>
      <xdr:row>144</xdr:row>
      <xdr:rowOff>0</xdr:rowOff>
    </xdr:to>
    <xdr:graphicFrame macro="">
      <xdr:nvGraphicFramePr>
        <xdr:cNvPr id="14" name="グラフ 13">
          <a:extLst>
            <a:ext uri="{FF2B5EF4-FFF2-40B4-BE49-F238E27FC236}">
              <a16:creationId xmlns:a16="http://schemas.microsoft.com/office/drawing/2014/main" id="{633A4A41-CD8E-798D-20A1-3DC0BB335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zoomScale="90" zoomScaleNormal="90" workbookViewId="0"/>
  </sheetViews>
  <sheetFormatPr defaultRowHeight="15"/>
  <sheetData/>
  <phoneticPr fontId="1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54A4-A543-4A0A-AC89-60A71D4D4F41}">
  <sheetPr codeName="Sheet25">
    <tabColor rgb="FFFFFF00"/>
  </sheetPr>
  <dimension ref="A1:AN70"/>
  <sheetViews>
    <sheetView showGridLines="0" zoomScale="80" zoomScaleNormal="80" workbookViewId="0"/>
  </sheetViews>
  <sheetFormatPr defaultColWidth="8.78515625" defaultRowHeight="15"/>
  <cols>
    <col min="1" max="1" width="5.640625" style="1" customWidth="1"/>
    <col min="2" max="2" width="8.640625" style="1" customWidth="1"/>
    <col min="3" max="3" width="5.640625" style="204" customWidth="1"/>
    <col min="4" max="4" width="7.78515625" style="1" customWidth="1"/>
    <col min="5" max="5" width="5.640625" style="1" customWidth="1"/>
    <col min="6" max="6" width="8.640625" style="1" customWidth="1"/>
    <col min="7" max="7" width="5.640625" style="1" customWidth="1"/>
    <col min="8" max="8" width="7.78515625" style="1" customWidth="1"/>
    <col min="9" max="9" width="5.640625" style="193" customWidth="1"/>
    <col min="10" max="10" width="8.640625" style="193" customWidth="1"/>
    <col min="11" max="11" width="5.640625" style="193" customWidth="1"/>
    <col min="12" max="12" width="7.78515625" style="193" customWidth="1"/>
    <col min="13" max="13" width="8.85546875" style="193" customWidth="1"/>
    <col min="14" max="14" width="8.640625" style="193" customWidth="1"/>
    <col min="15" max="15" width="5.640625" style="193" customWidth="1"/>
    <col min="16" max="16" width="7.78515625" style="193" customWidth="1"/>
    <col min="17" max="17" width="2.35546875" customWidth="1"/>
    <col min="18" max="18" width="5.640625" style="193" customWidth="1"/>
    <col min="19" max="19" width="8.78515625" style="193"/>
    <col min="20" max="20" width="15.640625" style="193" customWidth="1"/>
    <col min="21" max="21" width="8.2109375" style="193" customWidth="1"/>
    <col min="22" max="24" width="8.2109375" style="232" customWidth="1"/>
    <col min="25" max="28" width="9.78515625" style="232" customWidth="1"/>
    <col min="29" max="29" width="9.78515625" style="233" customWidth="1"/>
    <col min="30" max="32" width="9.78515625" style="234" customWidth="1"/>
    <col min="33" max="33" width="10.78515625" style="233" customWidth="1"/>
    <col min="34" max="36" width="10.78515625" style="234" customWidth="1"/>
    <col min="37" max="37" width="9.140625" style="233" customWidth="1"/>
    <col min="38" max="40" width="9.140625" style="234" customWidth="1"/>
    <col min="41" max="16384" width="8.78515625" style="193"/>
  </cols>
  <sheetData>
    <row r="1" spans="1:40">
      <c r="A1" s="194" t="str">
        <f>施設コード!$A$2</f>
        <v>4月</v>
      </c>
      <c r="B1" s="195"/>
      <c r="C1" s="196"/>
      <c r="T1" s="182"/>
      <c r="U1" s="183" t="s">
        <v>1167</v>
      </c>
      <c r="V1" s="184"/>
      <c r="W1" s="185"/>
      <c r="X1" s="186"/>
      <c r="Y1" s="187" t="s">
        <v>1167</v>
      </c>
      <c r="Z1" s="188"/>
      <c r="AA1" s="189"/>
      <c r="AB1" s="190"/>
      <c r="AC1" s="292"/>
      <c r="AD1" s="293"/>
      <c r="AE1" s="293"/>
      <c r="AF1" s="293"/>
      <c r="AG1" s="191"/>
      <c r="AH1" s="192"/>
      <c r="AI1" s="192"/>
      <c r="AJ1" s="192"/>
      <c r="AK1" s="282"/>
      <c r="AL1" s="283"/>
      <c r="AM1" s="283"/>
      <c r="AN1" s="283"/>
    </row>
    <row r="2" spans="1:40">
      <c r="R2" s="1" t="s">
        <v>1213</v>
      </c>
      <c r="T2" s="197"/>
      <c r="U2" s="198" t="str">
        <f>施設コード!$A$2</f>
        <v>4月</v>
      </c>
      <c r="V2" s="199"/>
      <c r="W2" s="199"/>
      <c r="X2" s="199"/>
      <c r="Y2" s="200" t="str">
        <f>施設コード!$A$2</f>
        <v>4月</v>
      </c>
      <c r="Z2" s="201"/>
      <c r="AA2" s="201"/>
      <c r="AB2" s="201"/>
      <c r="AC2" s="288"/>
      <c r="AD2" s="289"/>
      <c r="AE2" s="289"/>
      <c r="AF2" s="289"/>
      <c r="AG2" s="202"/>
      <c r="AH2" s="203"/>
      <c r="AI2" s="203"/>
      <c r="AJ2" s="203"/>
      <c r="AK2" s="284"/>
      <c r="AL2" s="285"/>
      <c r="AM2" s="285"/>
      <c r="AN2" s="285"/>
    </row>
    <row r="3" spans="1:40" s="1" customFormat="1">
      <c r="A3" s="305" t="str">
        <f>【M】エリア!$L$2</f>
        <v>福井県</v>
      </c>
      <c r="B3" s="215"/>
      <c r="C3" s="214"/>
      <c r="D3" s="235"/>
      <c r="E3" s="306" t="str">
        <f>【M】エリア!$L$3</f>
        <v>福井市・永平寺町</v>
      </c>
      <c r="F3" s="215"/>
      <c r="G3" s="213"/>
      <c r="H3" s="235"/>
      <c r="I3" s="306" t="str">
        <f>【M】エリア!$L$4</f>
        <v>福井市</v>
      </c>
      <c r="J3" s="215"/>
      <c r="K3" s="215"/>
      <c r="L3" s="235"/>
      <c r="M3" s="215" t="str">
        <f>【M】エリア!$L$5</f>
        <v>福井駅前 エリア</v>
      </c>
      <c r="N3" s="215"/>
      <c r="O3" s="215"/>
      <c r="P3" s="235"/>
      <c r="Q3"/>
      <c r="R3">
        <v>10</v>
      </c>
      <c r="T3" s="182" t="s">
        <v>1168</v>
      </c>
      <c r="U3" s="205" t="s">
        <v>1169</v>
      </c>
      <c r="V3" s="206" t="str">
        <f>【M】エリア!$J$2</f>
        <v>6分類</v>
      </c>
      <c r="W3" s="207" t="s">
        <v>1170</v>
      </c>
      <c r="X3" s="207" t="s">
        <v>2</v>
      </c>
      <c r="Y3" s="208" t="s">
        <v>1171</v>
      </c>
      <c r="Z3" s="209" t="s">
        <v>1171</v>
      </c>
      <c r="AA3" s="209" t="s">
        <v>1171</v>
      </c>
      <c r="AB3" s="209" t="s">
        <v>1171</v>
      </c>
      <c r="AC3" s="288" t="s">
        <v>1172</v>
      </c>
      <c r="AD3" s="290" t="s">
        <v>1173</v>
      </c>
      <c r="AE3" s="290" t="s">
        <v>1173</v>
      </c>
      <c r="AF3" s="290" t="s">
        <v>1173</v>
      </c>
      <c r="AG3" s="202" t="s">
        <v>1174</v>
      </c>
      <c r="AH3" s="210" t="s">
        <v>1174</v>
      </c>
      <c r="AI3" s="210" t="s">
        <v>1174</v>
      </c>
      <c r="AJ3" s="210" t="s">
        <v>1174</v>
      </c>
      <c r="AK3" s="284" t="s">
        <v>37</v>
      </c>
      <c r="AL3" s="286" t="s">
        <v>37</v>
      </c>
      <c r="AM3" s="286" t="s">
        <v>37</v>
      </c>
      <c r="AN3" s="286" t="s">
        <v>37</v>
      </c>
    </row>
    <row r="4" spans="1:40" s="1" customFormat="1">
      <c r="A4" s="221" t="s">
        <v>1175</v>
      </c>
      <c r="B4" s="212" t="s">
        <v>1176</v>
      </c>
      <c r="C4" s="222"/>
      <c r="D4" s="307">
        <f>IFERROR(INDEX($U$52:$X$52,1,MATCH(A$3,$U$4:$X$4,0)),"")</f>
        <v>1552</v>
      </c>
      <c r="E4" s="216" t="s">
        <v>1175</v>
      </c>
      <c r="F4" s="217" t="s">
        <v>1176</v>
      </c>
      <c r="G4" s="217"/>
      <c r="H4" s="307">
        <f>IFERROR(INDEX($U$52:$X$52,1,MATCH(E$3,$U$4:$X$4,0)),"")</f>
        <v>298</v>
      </c>
      <c r="I4" s="216" t="s">
        <v>1175</v>
      </c>
      <c r="J4" s="217" t="s">
        <v>1176</v>
      </c>
      <c r="K4" s="217"/>
      <c r="L4" s="307">
        <f>IFERROR(INDEX($U$52:$X$52,1,MATCH(I$3,$U$4:$X$4,0)),"")</f>
        <v>176</v>
      </c>
      <c r="M4" s="217" t="s">
        <v>1175</v>
      </c>
      <c r="N4" s="217" t="s">
        <v>1176</v>
      </c>
      <c r="O4" s="217"/>
      <c r="P4" s="307">
        <f>IFERROR(INDEX($U$52:$X$52,1,MATCH(M$3,$U$4:$X$4,0)),"")</f>
        <v>60</v>
      </c>
      <c r="Q4"/>
      <c r="R4" s="1" t="s">
        <v>37</v>
      </c>
      <c r="T4" s="205"/>
      <c r="U4" s="218" t="str">
        <f>【M】エリア!$L$2</f>
        <v>福井県</v>
      </c>
      <c r="V4" s="218" t="str">
        <f>【M】エリア!$L$3</f>
        <v>福井市・永平寺町</v>
      </c>
      <c r="W4" s="218" t="str">
        <f>【M】エリア!$L$4</f>
        <v>福井市</v>
      </c>
      <c r="X4" s="218" t="str">
        <f>【M】エリア!$L$5</f>
        <v>福井駅前 エリア</v>
      </c>
      <c r="Y4" s="219" t="str">
        <f>施設コード!$D$2</f>
        <v>福井県</v>
      </c>
      <c r="Z4" s="219" t="str">
        <f>施設コード!$C$2</f>
        <v>福井駅前 エリア</v>
      </c>
      <c r="AA4" s="219" t="str">
        <f>施設コード!$F$2</f>
        <v>福井市</v>
      </c>
      <c r="AB4" s="219" t="str">
        <f>施設コード!$C$2</f>
        <v>福井駅前 エリア</v>
      </c>
      <c r="AC4" s="291" t="str">
        <f>施設コード!$D$2</f>
        <v>福井県</v>
      </c>
      <c r="AD4" s="291" t="str">
        <f>施設コード!$C$2</f>
        <v>福井駅前 エリア</v>
      </c>
      <c r="AE4" s="291" t="str">
        <f>施設コード!$F$2</f>
        <v>福井市</v>
      </c>
      <c r="AF4" s="291" t="str">
        <f>施設コード!$C$2</f>
        <v>福井駅前 エリア</v>
      </c>
      <c r="AG4" s="220" t="str">
        <f>施設コード!$D$2</f>
        <v>福井県</v>
      </c>
      <c r="AH4" s="220" t="str">
        <f>施設コード!$C$2</f>
        <v>福井駅前 エリア</v>
      </c>
      <c r="AI4" s="220" t="str">
        <f>施設コード!$F$2</f>
        <v>福井市</v>
      </c>
      <c r="AJ4" s="220" t="str">
        <f>施設コード!$C$2</f>
        <v>福井駅前 エリア</v>
      </c>
      <c r="AK4" s="287" t="str">
        <f>施設コード!$D$2</f>
        <v>福井県</v>
      </c>
      <c r="AL4" s="287" t="str">
        <f>施設コード!$C$2</f>
        <v>福井駅前 エリア</v>
      </c>
      <c r="AM4" s="287" t="str">
        <f>施設コード!$F$2</f>
        <v>福井市</v>
      </c>
      <c r="AN4" s="287" t="str">
        <f>施設コード!$C$2</f>
        <v>福井駅前 エリア</v>
      </c>
    </row>
    <row r="5" spans="1:40">
      <c r="A5" s="296">
        <f>IFERROR(INDEX($AC$5:$AF$51,MATCH($B5,$T$5:$T$51,0),MATCH(A$3,$AC$4:$AF$4,0)),"-")</f>
        <v>1</v>
      </c>
      <c r="B5" s="91" t="str">
        <f>IFERROR(IF(INDEX($AC$5:$AC$51,MATCH($R5,$AK$5:$AK$51,0),1)&lt;=$R$3,INDEX($T$5:$T$51,MATCH($R5,$AK$5:$AK$51,0),1),"-"),"-")</f>
        <v>福井県</v>
      </c>
      <c r="C5" s="223">
        <f t="shared" ref="C5:C19" si="0">IFERROR(D5/D$4,"")</f>
        <v>0.27448453608247425</v>
      </c>
      <c r="D5" s="224">
        <f>IFERROR(VLOOKUP(B5,$T$5:$X$51,2,0),"")</f>
        <v>426</v>
      </c>
      <c r="E5" s="299" t="str">
        <f t="shared" ref="E5:E19" si="1">IFERROR(INDEX($AC$5:$AF$51,MATCH($F5,$T$5:$T$51,0),MATCH(E$3,$AC$4:$AF$4,0)),"-")</f>
        <v>-</v>
      </c>
      <c r="F5" s="91" t="str">
        <f>IFERROR(IF(INDEX($AD$5:$AD$51,MATCH($R5,$AL$5:$AL$51,0),1)&lt;=$R$3,INDEX($T$5:$T$51,MATCH($R5,$AL$5:$AL$51,0),1),"-"),"-")</f>
        <v>福井県</v>
      </c>
      <c r="G5" s="223">
        <f t="shared" ref="G5:G19" si="2">IFERROR(H5/H$4,"")</f>
        <v>0.19463087248322147</v>
      </c>
      <c r="H5" s="224">
        <f>IFERROR(VLOOKUP(F5,$T$5:$X$51,3,0),"")</f>
        <v>58</v>
      </c>
      <c r="I5" s="299">
        <f>IFERROR(INDEX($AC$5:$AF$51,MATCH($J5,$T$5:$T$51,0),MATCH(I$3,$AC$4:$AF$4,0)),"-")</f>
        <v>1</v>
      </c>
      <c r="J5" s="91" t="str">
        <f>IFERROR(IF(INDEX($AE$5:$AE$51,MATCH($R5,$AM$5:$AM$51,0),1)&lt;=$R$3,INDEX($T$5:$T$51,MATCH($R5,$AM$5:$AM$51,0),1),"-"),"-")</f>
        <v>福井県</v>
      </c>
      <c r="K5" s="223">
        <f t="shared" ref="K5:K19" si="3">IFERROR(L5/L$4,"")</f>
        <v>0.26704545454545453</v>
      </c>
      <c r="L5" s="224">
        <f>IFERROR(VLOOKUP(J5,$T$5:$X$51,4,0),"")</f>
        <v>47</v>
      </c>
      <c r="M5" s="302">
        <f>IFERROR(INDEX($AC$5:$AF$51,MATCH($N5,$T$5:$T$51,0),MATCH(M$3,$AC$4:$AF$4,0)),"-")</f>
        <v>1</v>
      </c>
      <c r="N5" s="91" t="str">
        <f>IFERROR(IF(INDEX($AF$5:$AF$51,MATCH($R5,$AN$5:$AN$51,0),1)&lt;=$R$3,INDEX($T$5:$T$51,MATCH($R5,$AN$5:$AN$51,0),1),"-"),"-")</f>
        <v>福井県</v>
      </c>
      <c r="O5" s="223">
        <f t="shared" ref="O5:O19" si="4">IFERROR(P5/P$4,"")</f>
        <v>0.28333333333333333</v>
      </c>
      <c r="P5" s="224">
        <f>IFERROR(VLOOKUP(N5,$T$5:$X$51,5,0),"")</f>
        <v>17</v>
      </c>
      <c r="R5" s="1">
        <v>1</v>
      </c>
      <c r="T5" s="2" t="s">
        <v>59</v>
      </c>
      <c r="U5" s="9">
        <f t="shared" ref="U5:U51" si="5">COUNTIFS(
    INDEX(rawデータ範囲, , MATCH($T$3,表頭範囲, 0)), $T5,
    INDEX(rawデータ範囲, , MATCH($U$1,表頭範囲, 0)),IF($U$2="通年","*",$U$2)
)</f>
        <v>5</v>
      </c>
      <c r="V5" s="9">
        <f t="shared" ref="V5:V51" si="6">COUNTIFS(
    INDEX(rawデータ範囲, , MATCH($T$3,表頭範囲, 0)), $T5,
    INDEX(rawデータ範囲, , MATCH($V$3,表頭範囲, 0)), $V$4,
    INDEX(rawデータ範囲, , MATCH($U$1,表頭範囲, 0)),IF($U$2="通年","*",$U$2)
)</f>
        <v>4</v>
      </c>
      <c r="W5" s="9">
        <f t="shared" ref="W5:W51" si="7">COUNTIFS(
    INDEX(rawデータ範囲, , MATCH($T$3,表頭範囲, 0)), $T5,
    INDEX(rawデータ範囲, , MATCH($W$3,表頭範囲, 0)), $W$4,
    INDEX(rawデータ範囲, , MATCH($U$1,表頭範囲, 0)),IF($U$2="通年","*",$U$2)
)</f>
        <v>2</v>
      </c>
      <c r="X5" s="9">
        <f t="shared" ref="X5:X51" si="8">COUNTIFS(
    INDEX(rawデータ範囲, , MATCH($T$3,表頭範囲, 0)), $T5,
    INDEX(rawデータ範囲, , MATCH($X$3,表頭範囲, 0)), $X$4,
    INDEX(rawデータ範囲, , MATCH($U$1,表頭範囲, 0)),IF($U$2="通年","*",$U$2)
)</f>
        <v>0</v>
      </c>
      <c r="Y5" s="9">
        <f t="shared" ref="Y5:Y51" si="9">IF(U5&gt;0,U5,"-")</f>
        <v>5</v>
      </c>
      <c r="Z5" s="9">
        <f t="shared" ref="Z5:Z51" si="10">IF(V5&gt;0,V5,"-")</f>
        <v>4</v>
      </c>
      <c r="AA5" s="9">
        <f t="shared" ref="AA5:AA51" si="11">IF(W5&gt;0,W5,"-")</f>
        <v>2</v>
      </c>
      <c r="AB5" s="9" t="str">
        <f t="shared" ref="AB5:AB51" si="12">IF(X5&gt;0,X5,"-")</f>
        <v>-</v>
      </c>
      <c r="AC5" s="290">
        <f>IFERROR(_xlfn.RANK.EQ(Y5,Y$5:Y$51,0),"-")</f>
        <v>26</v>
      </c>
      <c r="AD5" s="290">
        <f>IFERROR(_xlfn.RANK.EQ(Z5,Z$5:Z$51,0),"-")</f>
        <v>13</v>
      </c>
      <c r="AE5" s="290">
        <f t="shared" ref="AE5:AE51" si="13">IFERROR(_xlfn.RANK.EQ(AA5,AA$5:AA$51,0),"-")</f>
        <v>12</v>
      </c>
      <c r="AF5" s="290" t="str">
        <f t="shared" ref="AF5:AF51" si="14">IFERROR(_xlfn.RANK.EQ(AB5,AB$5:AB$51,0),"-")</f>
        <v>-</v>
      </c>
      <c r="AG5" s="294">
        <f>IF(ISNUMBER(AC5),AC5+ROW(AC5)/1000,"-")</f>
        <v>26.004999999999999</v>
      </c>
      <c r="AH5" s="294">
        <f t="shared" ref="AH5:AH51" si="15">IF(ISNUMBER(AD5),AD5+ROW(AD5)/1000,"-")</f>
        <v>13.005000000000001</v>
      </c>
      <c r="AI5" s="294">
        <f t="shared" ref="AI5:AI51" si="16">IF(ISNUMBER(AE5),AE5+ROW(AE5)/1000,"-")</f>
        <v>12.005000000000001</v>
      </c>
      <c r="AJ5" s="294" t="str">
        <f t="shared" ref="AJ5:AJ51" si="17">IF(ISNUMBER(AF5),AF5+ROW(AF5)/1000,"-")</f>
        <v>-</v>
      </c>
      <c r="AK5" s="286">
        <f>IFERROR(_xlfn.RANK.EQ(AG5,AG$5:AG$51,1),"-")</f>
        <v>26</v>
      </c>
      <c r="AL5" s="286">
        <f t="shared" ref="AL5:AL51" si="18">IFERROR(_xlfn.RANK.EQ(AH5,AH$5:AH$51,1),"-")</f>
        <v>13</v>
      </c>
      <c r="AM5" s="286">
        <f t="shared" ref="AM5:AM51" si="19">IFERROR(_xlfn.RANK.EQ(AI5,AI$5:AI$51,1),"-")</f>
        <v>12</v>
      </c>
      <c r="AN5" s="286" t="str">
        <f t="shared" ref="AN5:AN51" si="20">IFERROR(_xlfn.RANK.EQ(AJ5,AJ$5:AJ$51,1),"-")</f>
        <v>-</v>
      </c>
    </row>
    <row r="6" spans="1:40">
      <c r="A6" s="297">
        <f t="shared" ref="A6:A19" si="21">IFERROR(INDEX($AC$5:$AF$51,MATCH($B6,$T$5:$T$51,0),MATCH(A$3,$AC$4:$AF$4,0)),"-")</f>
        <v>2</v>
      </c>
      <c r="B6" s="143" t="str">
        <f t="shared" ref="B6:B19" si="22">IFERROR(IF(INDEX($AC$5:$AC$51,MATCH($R6,$AK$5:$AK$51,0),1)&lt;=$R$3,INDEX($T$5:$T$51,MATCH($R6,$AK$5:$AK$51,0),1),"-"),"-")</f>
        <v>愛知県</v>
      </c>
      <c r="C6" s="225">
        <f t="shared" si="0"/>
        <v>0.10244845360824742</v>
      </c>
      <c r="D6" s="226">
        <f t="shared" ref="D6:D19" si="23">IFERROR(VLOOKUP(B6,$T$5:$X$51,2,0),"")</f>
        <v>159</v>
      </c>
      <c r="E6" s="300" t="str">
        <f t="shared" si="1"/>
        <v>-</v>
      </c>
      <c r="F6" s="143" t="str">
        <f t="shared" ref="F6:F19" si="24">IFERROR(IF(INDEX($AD$5:$AD$51,MATCH($R6,$AL$5:$AL$51,0),1)&lt;=$R$3,INDEX($T$5:$T$51,MATCH($R6,$AL$5:$AL$51,0),1),"-"),"-")</f>
        <v>東京都</v>
      </c>
      <c r="G6" s="225">
        <f t="shared" si="2"/>
        <v>0.13758389261744966</v>
      </c>
      <c r="H6" s="226">
        <f t="shared" ref="H6:H19" si="25">IFERROR(VLOOKUP(F6,$T$5:$X$51,3,0),"")</f>
        <v>41</v>
      </c>
      <c r="I6" s="300">
        <f t="shared" ref="I6:I19" si="26">IFERROR(INDEX($AC$5:$AF$51,MATCH($J6,$T$5:$T$51,0),MATCH(I$3,$AC$4:$AF$4,0)),"-")</f>
        <v>2</v>
      </c>
      <c r="J6" s="143" t="str">
        <f t="shared" ref="J6:J19" si="27">IFERROR(IF(INDEX($AE$5:$AE$51,MATCH($R6,$AM$5:$AM$51,0),1)&lt;=$R$3,INDEX($T$5:$T$51,MATCH($R6,$AM$5:$AM$51,0),1),"-"),"-")</f>
        <v>東京都</v>
      </c>
      <c r="K6" s="179">
        <f t="shared" si="3"/>
        <v>0.13068181818181818</v>
      </c>
      <c r="L6" s="226">
        <f t="shared" ref="L6:L19" si="28">IFERROR(VLOOKUP(J6,$T$5:$X$51,4,0),"")</f>
        <v>23</v>
      </c>
      <c r="M6" s="303">
        <f t="shared" ref="M6:M19" si="29">IFERROR(INDEX($AC$5:$AF$51,MATCH($N6,$T$5:$T$51,0),MATCH(M$3,$AC$4:$AF$4,0)),"-")</f>
        <v>2</v>
      </c>
      <c r="N6" s="143" t="str">
        <f t="shared" ref="N6:N19" si="30">IFERROR(IF(INDEX($AF$5:$AF$51,MATCH($R6,$AN$5:$AN$51,0),1)&lt;=$R$3,INDEX($T$5:$T$51,MATCH($R6,$AN$5:$AN$51,0),1),"-"),"-")</f>
        <v>東京都</v>
      </c>
      <c r="O6" s="179">
        <f t="shared" si="4"/>
        <v>0.13333333333333333</v>
      </c>
      <c r="P6" s="226">
        <f t="shared" ref="P6:P19" si="31">IFERROR(VLOOKUP(N6,$T$5:$X$51,5,0),"")</f>
        <v>8</v>
      </c>
      <c r="R6" s="1">
        <v>2</v>
      </c>
      <c r="T6" s="2" t="s">
        <v>60</v>
      </c>
      <c r="U6" s="9">
        <f t="shared" si="5"/>
        <v>0</v>
      </c>
      <c r="V6" s="9">
        <f t="shared" si="6"/>
        <v>0</v>
      </c>
      <c r="W6" s="9">
        <f t="shared" si="7"/>
        <v>0</v>
      </c>
      <c r="X6" s="9">
        <f t="shared" si="8"/>
        <v>0</v>
      </c>
      <c r="Y6" s="9" t="str">
        <f t="shared" si="9"/>
        <v>-</v>
      </c>
      <c r="Z6" s="9" t="str">
        <f t="shared" si="10"/>
        <v>-</v>
      </c>
      <c r="AA6" s="9" t="str">
        <f t="shared" si="11"/>
        <v>-</v>
      </c>
      <c r="AB6" s="9" t="str">
        <f t="shared" si="12"/>
        <v>-</v>
      </c>
      <c r="AC6" s="290" t="str">
        <f t="shared" ref="AC6:AC51" si="32">IFERROR(_xlfn.RANK.EQ(Y6,Y$5:Y$51,0),"-")</f>
        <v>-</v>
      </c>
      <c r="AD6" s="290" t="str">
        <f t="shared" ref="AD6:AD51" si="33">IFERROR(_xlfn.RANK.EQ(Z6,Z$5:Z$51,0),"-")</f>
        <v>-</v>
      </c>
      <c r="AE6" s="290" t="str">
        <f t="shared" si="13"/>
        <v>-</v>
      </c>
      <c r="AF6" s="290" t="str">
        <f t="shared" si="14"/>
        <v>-</v>
      </c>
      <c r="AG6" s="294" t="str">
        <f t="shared" ref="AG6:AG51" si="34">IF(ISNUMBER(AC6),AC6+ROW(AC6)/1000,"-")</f>
        <v>-</v>
      </c>
      <c r="AH6" s="294" t="str">
        <f t="shared" si="15"/>
        <v>-</v>
      </c>
      <c r="AI6" s="294" t="str">
        <f t="shared" si="16"/>
        <v>-</v>
      </c>
      <c r="AJ6" s="294" t="str">
        <f t="shared" si="17"/>
        <v>-</v>
      </c>
      <c r="AK6" s="286" t="str">
        <f t="shared" ref="AK6:AK51" si="35">IFERROR(_xlfn.RANK.EQ(AG6,AG$5:AG$51,1),"-")</f>
        <v>-</v>
      </c>
      <c r="AL6" s="286" t="str">
        <f t="shared" si="18"/>
        <v>-</v>
      </c>
      <c r="AM6" s="286" t="str">
        <f t="shared" si="19"/>
        <v>-</v>
      </c>
      <c r="AN6" s="286" t="str">
        <f t="shared" si="20"/>
        <v>-</v>
      </c>
    </row>
    <row r="7" spans="1:40">
      <c r="A7" s="297">
        <f t="shared" si="21"/>
        <v>3</v>
      </c>
      <c r="B7" s="143" t="str">
        <f t="shared" si="22"/>
        <v>大阪府</v>
      </c>
      <c r="C7" s="225">
        <f t="shared" si="0"/>
        <v>8.6340206185567009E-2</v>
      </c>
      <c r="D7" s="226">
        <f t="shared" si="23"/>
        <v>134</v>
      </c>
      <c r="E7" s="300" t="str">
        <f t="shared" si="1"/>
        <v>-</v>
      </c>
      <c r="F7" s="143" t="str">
        <f t="shared" si="24"/>
        <v>愛知県</v>
      </c>
      <c r="G7" s="225">
        <f t="shared" si="2"/>
        <v>0.10067114093959731</v>
      </c>
      <c r="H7" s="226">
        <f t="shared" si="25"/>
        <v>30</v>
      </c>
      <c r="I7" s="300">
        <f t="shared" si="26"/>
        <v>3</v>
      </c>
      <c r="J7" s="143" t="str">
        <f t="shared" si="27"/>
        <v>愛知県</v>
      </c>
      <c r="K7" s="179">
        <f t="shared" si="3"/>
        <v>0.10227272727272728</v>
      </c>
      <c r="L7" s="226">
        <f t="shared" si="28"/>
        <v>18</v>
      </c>
      <c r="M7" s="303">
        <f t="shared" si="29"/>
        <v>4</v>
      </c>
      <c r="N7" s="143" t="str">
        <f t="shared" si="30"/>
        <v>大阪府</v>
      </c>
      <c r="O7" s="179">
        <f t="shared" si="4"/>
        <v>0.1</v>
      </c>
      <c r="P7" s="226">
        <f t="shared" si="31"/>
        <v>6</v>
      </c>
      <c r="R7" s="1">
        <v>3</v>
      </c>
      <c r="T7" s="2" t="s">
        <v>61</v>
      </c>
      <c r="U7" s="9">
        <f t="shared" si="5"/>
        <v>3</v>
      </c>
      <c r="V7" s="9">
        <f t="shared" si="6"/>
        <v>1</v>
      </c>
      <c r="W7" s="9">
        <f t="shared" si="7"/>
        <v>0</v>
      </c>
      <c r="X7" s="9">
        <f t="shared" si="8"/>
        <v>0</v>
      </c>
      <c r="Y7" s="9">
        <f t="shared" si="9"/>
        <v>3</v>
      </c>
      <c r="Z7" s="9">
        <f t="shared" si="10"/>
        <v>1</v>
      </c>
      <c r="AA7" s="9" t="str">
        <f t="shared" si="11"/>
        <v>-</v>
      </c>
      <c r="AB7" s="9" t="str">
        <f t="shared" si="12"/>
        <v>-</v>
      </c>
      <c r="AC7" s="290">
        <f t="shared" si="32"/>
        <v>29</v>
      </c>
      <c r="AD7" s="290">
        <f t="shared" si="33"/>
        <v>24</v>
      </c>
      <c r="AE7" s="290" t="str">
        <f t="shared" si="13"/>
        <v>-</v>
      </c>
      <c r="AF7" s="290" t="str">
        <f t="shared" si="14"/>
        <v>-</v>
      </c>
      <c r="AG7" s="294">
        <f t="shared" si="34"/>
        <v>29.007000000000001</v>
      </c>
      <c r="AH7" s="294">
        <f t="shared" si="15"/>
        <v>24.007000000000001</v>
      </c>
      <c r="AI7" s="294" t="str">
        <f t="shared" si="16"/>
        <v>-</v>
      </c>
      <c r="AJ7" s="294" t="str">
        <f t="shared" si="17"/>
        <v>-</v>
      </c>
      <c r="AK7" s="286">
        <f t="shared" si="35"/>
        <v>29</v>
      </c>
      <c r="AL7" s="286">
        <f t="shared" si="18"/>
        <v>24</v>
      </c>
      <c r="AM7" s="286" t="str">
        <f t="shared" si="19"/>
        <v>-</v>
      </c>
      <c r="AN7" s="286" t="str">
        <f t="shared" si="20"/>
        <v>-</v>
      </c>
    </row>
    <row r="8" spans="1:40">
      <c r="A8" s="297">
        <f t="shared" si="21"/>
        <v>4</v>
      </c>
      <c r="B8" s="143" t="str">
        <f t="shared" si="22"/>
        <v>東京都</v>
      </c>
      <c r="C8" s="225">
        <f t="shared" si="0"/>
        <v>6.4432989690721643E-2</v>
      </c>
      <c r="D8" s="226">
        <f t="shared" si="23"/>
        <v>100</v>
      </c>
      <c r="E8" s="300" t="str">
        <f t="shared" si="1"/>
        <v>-</v>
      </c>
      <c r="F8" s="143" t="str">
        <f t="shared" si="24"/>
        <v>大阪府</v>
      </c>
      <c r="G8" s="225">
        <f t="shared" si="2"/>
        <v>7.7181208053691275E-2</v>
      </c>
      <c r="H8" s="226">
        <f t="shared" si="25"/>
        <v>23</v>
      </c>
      <c r="I8" s="300">
        <f t="shared" si="26"/>
        <v>4</v>
      </c>
      <c r="J8" s="143" t="str">
        <f t="shared" si="27"/>
        <v>兵庫県</v>
      </c>
      <c r="K8" s="179">
        <f t="shared" si="3"/>
        <v>9.0909090909090912E-2</v>
      </c>
      <c r="L8" s="226">
        <f t="shared" si="28"/>
        <v>16</v>
      </c>
      <c r="M8" s="303">
        <f t="shared" si="29"/>
        <v>7</v>
      </c>
      <c r="N8" s="143" t="str">
        <f t="shared" si="30"/>
        <v>神奈川県</v>
      </c>
      <c r="O8" s="179">
        <f t="shared" si="4"/>
        <v>8.3333333333333329E-2</v>
      </c>
      <c r="P8" s="226">
        <f t="shared" si="31"/>
        <v>5</v>
      </c>
      <c r="R8" s="1">
        <v>4</v>
      </c>
      <c r="T8" s="2" t="s">
        <v>62</v>
      </c>
      <c r="U8" s="9">
        <f t="shared" si="5"/>
        <v>2</v>
      </c>
      <c r="V8" s="9">
        <f t="shared" si="6"/>
        <v>0</v>
      </c>
      <c r="W8" s="9">
        <f t="shared" si="7"/>
        <v>0</v>
      </c>
      <c r="X8" s="9">
        <f t="shared" si="8"/>
        <v>0</v>
      </c>
      <c r="Y8" s="9">
        <f t="shared" si="9"/>
        <v>2</v>
      </c>
      <c r="Z8" s="9" t="str">
        <f t="shared" si="10"/>
        <v>-</v>
      </c>
      <c r="AA8" s="9" t="str">
        <f t="shared" si="11"/>
        <v>-</v>
      </c>
      <c r="AB8" s="9" t="str">
        <f t="shared" si="12"/>
        <v>-</v>
      </c>
      <c r="AC8" s="290">
        <f t="shared" si="32"/>
        <v>31</v>
      </c>
      <c r="AD8" s="290" t="str">
        <f t="shared" si="33"/>
        <v>-</v>
      </c>
      <c r="AE8" s="290" t="str">
        <f t="shared" si="13"/>
        <v>-</v>
      </c>
      <c r="AF8" s="290" t="str">
        <f t="shared" si="14"/>
        <v>-</v>
      </c>
      <c r="AG8" s="294">
        <f t="shared" si="34"/>
        <v>31.007999999999999</v>
      </c>
      <c r="AH8" s="294" t="str">
        <f t="shared" si="15"/>
        <v>-</v>
      </c>
      <c r="AI8" s="294" t="str">
        <f t="shared" si="16"/>
        <v>-</v>
      </c>
      <c r="AJ8" s="294" t="str">
        <f t="shared" si="17"/>
        <v>-</v>
      </c>
      <c r="AK8" s="286">
        <f t="shared" si="35"/>
        <v>31</v>
      </c>
      <c r="AL8" s="286" t="str">
        <f t="shared" si="18"/>
        <v>-</v>
      </c>
      <c r="AM8" s="286" t="str">
        <f t="shared" si="19"/>
        <v>-</v>
      </c>
      <c r="AN8" s="286" t="str">
        <f t="shared" si="20"/>
        <v>-</v>
      </c>
    </row>
    <row r="9" spans="1:40">
      <c r="A9" s="297">
        <f t="shared" si="21"/>
        <v>5</v>
      </c>
      <c r="B9" s="143" t="str">
        <f t="shared" si="22"/>
        <v>京都府</v>
      </c>
      <c r="C9" s="225">
        <f t="shared" si="0"/>
        <v>5.9278350515463915E-2</v>
      </c>
      <c r="D9" s="226">
        <f t="shared" si="23"/>
        <v>92</v>
      </c>
      <c r="E9" s="300" t="str">
        <f t="shared" si="1"/>
        <v>-</v>
      </c>
      <c r="F9" s="143" t="str">
        <f t="shared" si="24"/>
        <v>兵庫県</v>
      </c>
      <c r="G9" s="225">
        <f t="shared" si="2"/>
        <v>6.7114093959731544E-2</v>
      </c>
      <c r="H9" s="226">
        <f t="shared" si="25"/>
        <v>20</v>
      </c>
      <c r="I9" s="300">
        <f t="shared" si="26"/>
        <v>5</v>
      </c>
      <c r="J9" s="143" t="str">
        <f t="shared" si="27"/>
        <v>京都府</v>
      </c>
      <c r="K9" s="179">
        <f t="shared" si="3"/>
        <v>6.8181818181818177E-2</v>
      </c>
      <c r="L9" s="226">
        <f t="shared" si="28"/>
        <v>12</v>
      </c>
      <c r="M9" s="303">
        <f t="shared" si="29"/>
        <v>8</v>
      </c>
      <c r="N9" s="143" t="str">
        <f t="shared" si="30"/>
        <v>滋賀県</v>
      </c>
      <c r="O9" s="179">
        <f t="shared" si="4"/>
        <v>8.3333333333333329E-2</v>
      </c>
      <c r="P9" s="226">
        <f t="shared" si="31"/>
        <v>5</v>
      </c>
      <c r="R9" s="1">
        <v>5</v>
      </c>
      <c r="T9" s="2" t="s">
        <v>63</v>
      </c>
      <c r="U9" s="9">
        <f t="shared" si="5"/>
        <v>1</v>
      </c>
      <c r="V9" s="9">
        <f t="shared" si="6"/>
        <v>1</v>
      </c>
      <c r="W9" s="9">
        <f t="shared" si="7"/>
        <v>0</v>
      </c>
      <c r="X9" s="9">
        <f t="shared" si="8"/>
        <v>0</v>
      </c>
      <c r="Y9" s="9">
        <f t="shared" si="9"/>
        <v>1</v>
      </c>
      <c r="Z9" s="9">
        <f t="shared" si="10"/>
        <v>1</v>
      </c>
      <c r="AA9" s="9" t="str">
        <f t="shared" si="11"/>
        <v>-</v>
      </c>
      <c r="AB9" s="9" t="str">
        <f t="shared" si="12"/>
        <v>-</v>
      </c>
      <c r="AC9" s="290">
        <f t="shared" si="32"/>
        <v>35</v>
      </c>
      <c r="AD9" s="290">
        <f t="shared" si="33"/>
        <v>24</v>
      </c>
      <c r="AE9" s="290" t="str">
        <f t="shared" si="13"/>
        <v>-</v>
      </c>
      <c r="AF9" s="290" t="str">
        <f t="shared" si="14"/>
        <v>-</v>
      </c>
      <c r="AG9" s="294">
        <f t="shared" si="34"/>
        <v>35.009</v>
      </c>
      <c r="AH9" s="294">
        <f t="shared" si="15"/>
        <v>24.009</v>
      </c>
      <c r="AI9" s="294" t="str">
        <f t="shared" si="16"/>
        <v>-</v>
      </c>
      <c r="AJ9" s="294" t="str">
        <f t="shared" si="17"/>
        <v>-</v>
      </c>
      <c r="AK9" s="286">
        <f t="shared" si="35"/>
        <v>35</v>
      </c>
      <c r="AL9" s="286">
        <f t="shared" si="18"/>
        <v>25</v>
      </c>
      <c r="AM9" s="286" t="str">
        <f t="shared" si="19"/>
        <v>-</v>
      </c>
      <c r="AN9" s="286" t="str">
        <f t="shared" si="20"/>
        <v>-</v>
      </c>
    </row>
    <row r="10" spans="1:40">
      <c r="A10" s="297">
        <f t="shared" si="21"/>
        <v>6</v>
      </c>
      <c r="B10" s="143" t="str">
        <f t="shared" si="22"/>
        <v>滋賀県</v>
      </c>
      <c r="C10" s="225">
        <f t="shared" si="0"/>
        <v>5.2835051546391752E-2</v>
      </c>
      <c r="D10" s="226">
        <f t="shared" si="23"/>
        <v>82</v>
      </c>
      <c r="E10" s="300" t="str">
        <f t="shared" si="1"/>
        <v>-</v>
      </c>
      <c r="F10" s="143" t="str">
        <f t="shared" si="24"/>
        <v>京都府</v>
      </c>
      <c r="G10" s="225">
        <f t="shared" si="2"/>
        <v>6.3758389261744972E-2</v>
      </c>
      <c r="H10" s="226">
        <f t="shared" si="25"/>
        <v>19</v>
      </c>
      <c r="I10" s="300">
        <f t="shared" si="26"/>
        <v>6</v>
      </c>
      <c r="J10" s="143" t="str">
        <f t="shared" si="27"/>
        <v>大阪府</v>
      </c>
      <c r="K10" s="179">
        <f t="shared" si="3"/>
        <v>6.25E-2</v>
      </c>
      <c r="L10" s="226">
        <f t="shared" si="28"/>
        <v>11</v>
      </c>
      <c r="M10" s="303">
        <f t="shared" si="29"/>
        <v>5</v>
      </c>
      <c r="N10" s="143" t="str">
        <f t="shared" si="30"/>
        <v>兵庫県</v>
      </c>
      <c r="O10" s="179">
        <f t="shared" si="4"/>
        <v>6.6666666666666666E-2</v>
      </c>
      <c r="P10" s="226">
        <f t="shared" si="31"/>
        <v>4</v>
      </c>
      <c r="R10" s="1">
        <v>6</v>
      </c>
      <c r="T10" s="2" t="s">
        <v>64</v>
      </c>
      <c r="U10" s="9">
        <f t="shared" si="5"/>
        <v>1</v>
      </c>
      <c r="V10" s="9">
        <f t="shared" si="6"/>
        <v>0</v>
      </c>
      <c r="W10" s="9">
        <f t="shared" si="7"/>
        <v>0</v>
      </c>
      <c r="X10" s="9">
        <f t="shared" si="8"/>
        <v>0</v>
      </c>
      <c r="Y10" s="9">
        <f t="shared" si="9"/>
        <v>1</v>
      </c>
      <c r="Z10" s="9" t="str">
        <f t="shared" si="10"/>
        <v>-</v>
      </c>
      <c r="AA10" s="9" t="str">
        <f t="shared" si="11"/>
        <v>-</v>
      </c>
      <c r="AB10" s="9" t="str">
        <f t="shared" si="12"/>
        <v>-</v>
      </c>
      <c r="AC10" s="290">
        <f t="shared" si="32"/>
        <v>35</v>
      </c>
      <c r="AD10" s="290" t="str">
        <f t="shared" si="33"/>
        <v>-</v>
      </c>
      <c r="AE10" s="290" t="str">
        <f t="shared" si="13"/>
        <v>-</v>
      </c>
      <c r="AF10" s="290" t="str">
        <f t="shared" si="14"/>
        <v>-</v>
      </c>
      <c r="AG10" s="294">
        <f t="shared" si="34"/>
        <v>35.01</v>
      </c>
      <c r="AH10" s="294" t="str">
        <f t="shared" si="15"/>
        <v>-</v>
      </c>
      <c r="AI10" s="294" t="str">
        <f t="shared" si="16"/>
        <v>-</v>
      </c>
      <c r="AJ10" s="294" t="str">
        <f t="shared" si="17"/>
        <v>-</v>
      </c>
      <c r="AK10" s="286">
        <f t="shared" si="35"/>
        <v>36</v>
      </c>
      <c r="AL10" s="286" t="str">
        <f t="shared" si="18"/>
        <v>-</v>
      </c>
      <c r="AM10" s="286" t="str">
        <f t="shared" si="19"/>
        <v>-</v>
      </c>
      <c r="AN10" s="286" t="str">
        <f t="shared" si="20"/>
        <v>-</v>
      </c>
    </row>
    <row r="11" spans="1:40">
      <c r="A11" s="297">
        <f t="shared" si="21"/>
        <v>7</v>
      </c>
      <c r="B11" s="143" t="str">
        <f t="shared" si="22"/>
        <v>兵庫県</v>
      </c>
      <c r="C11" s="225">
        <f t="shared" si="0"/>
        <v>5.1546391752577317E-2</v>
      </c>
      <c r="D11" s="226">
        <f t="shared" si="23"/>
        <v>80</v>
      </c>
      <c r="E11" s="300" t="str">
        <f t="shared" si="1"/>
        <v>-</v>
      </c>
      <c r="F11" s="143" t="str">
        <f t="shared" si="24"/>
        <v>神奈川県</v>
      </c>
      <c r="G11" s="225">
        <f t="shared" si="2"/>
        <v>5.3691275167785234E-2</v>
      </c>
      <c r="H11" s="226">
        <f t="shared" si="25"/>
        <v>16</v>
      </c>
      <c r="I11" s="300">
        <f t="shared" si="26"/>
        <v>7</v>
      </c>
      <c r="J11" s="143" t="str">
        <f t="shared" si="27"/>
        <v>神奈川県</v>
      </c>
      <c r="K11" s="179">
        <f t="shared" si="3"/>
        <v>5.113636363636364E-2</v>
      </c>
      <c r="L11" s="226">
        <f t="shared" si="28"/>
        <v>9</v>
      </c>
      <c r="M11" s="303">
        <f t="shared" si="29"/>
        <v>3</v>
      </c>
      <c r="N11" s="143" t="str">
        <f t="shared" si="30"/>
        <v>愛知県</v>
      </c>
      <c r="O11" s="179">
        <f t="shared" si="4"/>
        <v>0.05</v>
      </c>
      <c r="P11" s="226">
        <f t="shared" si="31"/>
        <v>3</v>
      </c>
      <c r="R11" s="1">
        <v>7</v>
      </c>
      <c r="T11" s="2" t="s">
        <v>65</v>
      </c>
      <c r="U11" s="9">
        <f t="shared" si="5"/>
        <v>3</v>
      </c>
      <c r="V11" s="9">
        <f t="shared" si="6"/>
        <v>0</v>
      </c>
      <c r="W11" s="9">
        <f t="shared" si="7"/>
        <v>0</v>
      </c>
      <c r="X11" s="9">
        <f t="shared" si="8"/>
        <v>0</v>
      </c>
      <c r="Y11" s="9">
        <f t="shared" si="9"/>
        <v>3</v>
      </c>
      <c r="Z11" s="9" t="str">
        <f t="shared" si="10"/>
        <v>-</v>
      </c>
      <c r="AA11" s="9" t="str">
        <f t="shared" si="11"/>
        <v>-</v>
      </c>
      <c r="AB11" s="9" t="str">
        <f t="shared" si="12"/>
        <v>-</v>
      </c>
      <c r="AC11" s="290">
        <f t="shared" si="32"/>
        <v>29</v>
      </c>
      <c r="AD11" s="290" t="str">
        <f t="shared" si="33"/>
        <v>-</v>
      </c>
      <c r="AE11" s="290" t="str">
        <f t="shared" si="13"/>
        <v>-</v>
      </c>
      <c r="AF11" s="290" t="str">
        <f t="shared" si="14"/>
        <v>-</v>
      </c>
      <c r="AG11" s="294">
        <f t="shared" si="34"/>
        <v>29.010999999999999</v>
      </c>
      <c r="AH11" s="294" t="str">
        <f t="shared" si="15"/>
        <v>-</v>
      </c>
      <c r="AI11" s="294" t="str">
        <f t="shared" si="16"/>
        <v>-</v>
      </c>
      <c r="AJ11" s="294" t="str">
        <f t="shared" si="17"/>
        <v>-</v>
      </c>
      <c r="AK11" s="286">
        <f t="shared" si="35"/>
        <v>30</v>
      </c>
      <c r="AL11" s="286" t="str">
        <f t="shared" si="18"/>
        <v>-</v>
      </c>
      <c r="AM11" s="286" t="str">
        <f t="shared" si="19"/>
        <v>-</v>
      </c>
      <c r="AN11" s="286" t="str">
        <f t="shared" si="20"/>
        <v>-</v>
      </c>
    </row>
    <row r="12" spans="1:40">
      <c r="A12" s="297">
        <f t="shared" si="21"/>
        <v>8</v>
      </c>
      <c r="B12" s="143" t="str">
        <f t="shared" si="22"/>
        <v>石川県</v>
      </c>
      <c r="C12" s="225">
        <f t="shared" si="0"/>
        <v>4.9613402061855667E-2</v>
      </c>
      <c r="D12" s="226">
        <f t="shared" si="23"/>
        <v>77</v>
      </c>
      <c r="E12" s="300" t="str">
        <f t="shared" si="1"/>
        <v>-</v>
      </c>
      <c r="F12" s="143" t="str">
        <f t="shared" si="24"/>
        <v>滋賀県</v>
      </c>
      <c r="G12" s="225">
        <f t="shared" si="2"/>
        <v>4.3624161073825503E-2</v>
      </c>
      <c r="H12" s="226">
        <f t="shared" si="25"/>
        <v>13</v>
      </c>
      <c r="I12" s="300">
        <f t="shared" si="26"/>
        <v>8</v>
      </c>
      <c r="J12" s="143" t="str">
        <f t="shared" si="27"/>
        <v>石川県</v>
      </c>
      <c r="K12" s="179">
        <f t="shared" si="3"/>
        <v>4.5454545454545456E-2</v>
      </c>
      <c r="L12" s="226">
        <f t="shared" si="28"/>
        <v>8</v>
      </c>
      <c r="M12" s="303">
        <f t="shared" si="29"/>
        <v>6</v>
      </c>
      <c r="N12" s="143" t="str">
        <f t="shared" si="30"/>
        <v>京都府</v>
      </c>
      <c r="O12" s="179">
        <f t="shared" si="4"/>
        <v>0.05</v>
      </c>
      <c r="P12" s="226">
        <f t="shared" si="31"/>
        <v>3</v>
      </c>
      <c r="R12" s="1">
        <v>8</v>
      </c>
      <c r="T12" s="2" t="s">
        <v>66</v>
      </c>
      <c r="U12" s="9">
        <f t="shared" si="5"/>
        <v>5</v>
      </c>
      <c r="V12" s="9">
        <f t="shared" si="6"/>
        <v>3</v>
      </c>
      <c r="W12" s="9">
        <f t="shared" si="7"/>
        <v>1</v>
      </c>
      <c r="X12" s="9">
        <f t="shared" si="8"/>
        <v>1</v>
      </c>
      <c r="Y12" s="9">
        <f t="shared" si="9"/>
        <v>5</v>
      </c>
      <c r="Z12" s="9">
        <f t="shared" si="10"/>
        <v>3</v>
      </c>
      <c r="AA12" s="9">
        <f t="shared" si="11"/>
        <v>1</v>
      </c>
      <c r="AB12" s="9">
        <f t="shared" si="12"/>
        <v>1</v>
      </c>
      <c r="AC12" s="290">
        <f t="shared" si="32"/>
        <v>26</v>
      </c>
      <c r="AD12" s="290">
        <f t="shared" si="33"/>
        <v>18</v>
      </c>
      <c r="AE12" s="290">
        <f t="shared" si="13"/>
        <v>15</v>
      </c>
      <c r="AF12" s="290">
        <f t="shared" si="14"/>
        <v>12</v>
      </c>
      <c r="AG12" s="294">
        <f t="shared" si="34"/>
        <v>26.012</v>
      </c>
      <c r="AH12" s="294">
        <f t="shared" si="15"/>
        <v>18.012</v>
      </c>
      <c r="AI12" s="294">
        <f t="shared" si="16"/>
        <v>15.012</v>
      </c>
      <c r="AJ12" s="294">
        <f t="shared" si="17"/>
        <v>12.012</v>
      </c>
      <c r="AK12" s="286">
        <f t="shared" si="35"/>
        <v>27</v>
      </c>
      <c r="AL12" s="286">
        <f t="shared" si="18"/>
        <v>18</v>
      </c>
      <c r="AM12" s="286">
        <f t="shared" si="19"/>
        <v>15</v>
      </c>
      <c r="AN12" s="286">
        <f t="shared" si="20"/>
        <v>12</v>
      </c>
    </row>
    <row r="13" spans="1:40">
      <c r="A13" s="297">
        <f t="shared" si="21"/>
        <v>9</v>
      </c>
      <c r="B13" s="143" t="str">
        <f t="shared" si="22"/>
        <v>岐阜県</v>
      </c>
      <c r="C13" s="225">
        <f t="shared" si="0"/>
        <v>4.1237113402061855E-2</v>
      </c>
      <c r="D13" s="226">
        <f t="shared" si="23"/>
        <v>64</v>
      </c>
      <c r="E13" s="300" t="str">
        <f t="shared" si="1"/>
        <v>-</v>
      </c>
      <c r="F13" s="143" t="str">
        <f t="shared" si="24"/>
        <v>埼玉県</v>
      </c>
      <c r="G13" s="225">
        <f t="shared" si="2"/>
        <v>3.6912751677852351E-2</v>
      </c>
      <c r="H13" s="226">
        <f t="shared" si="25"/>
        <v>11</v>
      </c>
      <c r="I13" s="300">
        <f t="shared" si="26"/>
        <v>8</v>
      </c>
      <c r="J13" s="143" t="str">
        <f t="shared" si="27"/>
        <v>滋賀県</v>
      </c>
      <c r="K13" s="179">
        <f t="shared" si="3"/>
        <v>4.5454545454545456E-2</v>
      </c>
      <c r="L13" s="226">
        <f t="shared" si="28"/>
        <v>8</v>
      </c>
      <c r="M13" s="303">
        <f t="shared" si="29"/>
        <v>9</v>
      </c>
      <c r="N13" s="143" t="str">
        <f t="shared" si="30"/>
        <v>埼玉県</v>
      </c>
      <c r="O13" s="179">
        <f t="shared" si="4"/>
        <v>3.3333333333333333E-2</v>
      </c>
      <c r="P13" s="226">
        <f t="shared" si="31"/>
        <v>2</v>
      </c>
      <c r="R13" s="1">
        <v>9</v>
      </c>
      <c r="T13" s="2" t="s">
        <v>67</v>
      </c>
      <c r="U13" s="9">
        <f t="shared" si="5"/>
        <v>9</v>
      </c>
      <c r="V13" s="9">
        <f t="shared" si="6"/>
        <v>4</v>
      </c>
      <c r="W13" s="9">
        <f t="shared" si="7"/>
        <v>1</v>
      </c>
      <c r="X13" s="9">
        <f t="shared" si="8"/>
        <v>0</v>
      </c>
      <c r="Y13" s="9">
        <f t="shared" si="9"/>
        <v>9</v>
      </c>
      <c r="Z13" s="9">
        <f t="shared" si="10"/>
        <v>4</v>
      </c>
      <c r="AA13" s="9">
        <f t="shared" si="11"/>
        <v>1</v>
      </c>
      <c r="AB13" s="9" t="str">
        <f t="shared" si="12"/>
        <v>-</v>
      </c>
      <c r="AC13" s="290">
        <f t="shared" si="32"/>
        <v>21</v>
      </c>
      <c r="AD13" s="290">
        <f t="shared" si="33"/>
        <v>13</v>
      </c>
      <c r="AE13" s="290">
        <f t="shared" si="13"/>
        <v>15</v>
      </c>
      <c r="AF13" s="290" t="str">
        <f t="shared" si="14"/>
        <v>-</v>
      </c>
      <c r="AG13" s="294">
        <f t="shared" si="34"/>
        <v>21.013000000000002</v>
      </c>
      <c r="AH13" s="294">
        <f t="shared" si="15"/>
        <v>13.013</v>
      </c>
      <c r="AI13" s="294">
        <f t="shared" si="16"/>
        <v>15.013</v>
      </c>
      <c r="AJ13" s="294" t="str">
        <f t="shared" si="17"/>
        <v>-</v>
      </c>
      <c r="AK13" s="286">
        <f t="shared" si="35"/>
        <v>21</v>
      </c>
      <c r="AL13" s="286">
        <f t="shared" si="18"/>
        <v>14</v>
      </c>
      <c r="AM13" s="286">
        <f t="shared" si="19"/>
        <v>16</v>
      </c>
      <c r="AN13" s="286" t="str">
        <f t="shared" si="20"/>
        <v>-</v>
      </c>
    </row>
    <row r="14" spans="1:40">
      <c r="A14" s="297">
        <f t="shared" si="21"/>
        <v>10</v>
      </c>
      <c r="B14" s="143" t="str">
        <f t="shared" si="22"/>
        <v>神奈川県</v>
      </c>
      <c r="C14" s="225">
        <f t="shared" si="0"/>
        <v>3.608247422680412E-2</v>
      </c>
      <c r="D14" s="226">
        <f t="shared" si="23"/>
        <v>56</v>
      </c>
      <c r="E14" s="300" t="str">
        <f t="shared" si="1"/>
        <v>-</v>
      </c>
      <c r="F14" s="143" t="str">
        <f t="shared" si="24"/>
        <v>石川県</v>
      </c>
      <c r="G14" s="225">
        <f t="shared" si="2"/>
        <v>3.3557046979865772E-2</v>
      </c>
      <c r="H14" s="226">
        <f t="shared" si="25"/>
        <v>10</v>
      </c>
      <c r="I14" s="300">
        <f t="shared" si="26"/>
        <v>10</v>
      </c>
      <c r="J14" s="143" t="str">
        <f t="shared" si="27"/>
        <v>千葉県</v>
      </c>
      <c r="K14" s="179">
        <f t="shared" si="3"/>
        <v>2.8409090909090908E-2</v>
      </c>
      <c r="L14" s="226">
        <f t="shared" si="28"/>
        <v>5</v>
      </c>
      <c r="M14" s="303">
        <f t="shared" si="29"/>
        <v>12</v>
      </c>
      <c r="N14" s="143" t="str">
        <f t="shared" si="30"/>
        <v>千葉県</v>
      </c>
      <c r="O14" s="179">
        <f t="shared" si="4"/>
        <v>3.3333333333333333E-2</v>
      </c>
      <c r="P14" s="226">
        <f t="shared" si="31"/>
        <v>2</v>
      </c>
      <c r="R14" s="1">
        <v>10</v>
      </c>
      <c r="T14" s="2" t="s">
        <v>68</v>
      </c>
      <c r="U14" s="9">
        <f t="shared" si="5"/>
        <v>6</v>
      </c>
      <c r="V14" s="9">
        <f t="shared" si="6"/>
        <v>2</v>
      </c>
      <c r="W14" s="9">
        <f t="shared" si="7"/>
        <v>1</v>
      </c>
      <c r="X14" s="9">
        <f t="shared" si="8"/>
        <v>0</v>
      </c>
      <c r="Y14" s="9">
        <f t="shared" si="9"/>
        <v>6</v>
      </c>
      <c r="Z14" s="9">
        <f t="shared" si="10"/>
        <v>2</v>
      </c>
      <c r="AA14" s="9">
        <f t="shared" si="11"/>
        <v>1</v>
      </c>
      <c r="AB14" s="9" t="str">
        <f t="shared" si="12"/>
        <v>-</v>
      </c>
      <c r="AC14" s="290">
        <f t="shared" si="32"/>
        <v>25</v>
      </c>
      <c r="AD14" s="290">
        <f t="shared" si="33"/>
        <v>20</v>
      </c>
      <c r="AE14" s="290">
        <f t="shared" si="13"/>
        <v>15</v>
      </c>
      <c r="AF14" s="290" t="str">
        <f t="shared" si="14"/>
        <v>-</v>
      </c>
      <c r="AG14" s="294">
        <f t="shared" si="34"/>
        <v>25.013999999999999</v>
      </c>
      <c r="AH14" s="294">
        <f t="shared" si="15"/>
        <v>20.013999999999999</v>
      </c>
      <c r="AI14" s="294">
        <f t="shared" si="16"/>
        <v>15.013999999999999</v>
      </c>
      <c r="AJ14" s="294" t="str">
        <f t="shared" si="17"/>
        <v>-</v>
      </c>
      <c r="AK14" s="286">
        <f t="shared" si="35"/>
        <v>25</v>
      </c>
      <c r="AL14" s="286">
        <f t="shared" si="18"/>
        <v>20</v>
      </c>
      <c r="AM14" s="286">
        <f t="shared" si="19"/>
        <v>17</v>
      </c>
      <c r="AN14" s="286" t="str">
        <f t="shared" si="20"/>
        <v>-</v>
      </c>
    </row>
    <row r="15" spans="1:40">
      <c r="A15" s="297" t="str">
        <f t="shared" si="21"/>
        <v>-</v>
      </c>
      <c r="B15" s="143" t="str">
        <f t="shared" si="22"/>
        <v>-</v>
      </c>
      <c r="C15" s="225" t="str">
        <f t="shared" si="0"/>
        <v/>
      </c>
      <c r="D15" s="226" t="str">
        <f t="shared" si="23"/>
        <v/>
      </c>
      <c r="E15" s="300" t="str">
        <f t="shared" si="1"/>
        <v>-</v>
      </c>
      <c r="F15" s="143" t="str">
        <f t="shared" si="24"/>
        <v>-</v>
      </c>
      <c r="G15" s="225" t="str">
        <f t="shared" si="2"/>
        <v/>
      </c>
      <c r="H15" s="226" t="str">
        <f t="shared" si="25"/>
        <v/>
      </c>
      <c r="I15" s="300" t="str">
        <f t="shared" si="26"/>
        <v>-</v>
      </c>
      <c r="J15" s="143" t="str">
        <f t="shared" si="27"/>
        <v>-</v>
      </c>
      <c r="K15" s="179" t="str">
        <f t="shared" si="3"/>
        <v/>
      </c>
      <c r="L15" s="226" t="str">
        <f t="shared" si="28"/>
        <v/>
      </c>
      <c r="M15" s="303">
        <f t="shared" si="29"/>
        <v>10</v>
      </c>
      <c r="N15" s="143" t="str">
        <f t="shared" si="30"/>
        <v>石川県</v>
      </c>
      <c r="O15" s="179">
        <f t="shared" si="4"/>
        <v>3.3333333333333333E-2</v>
      </c>
      <c r="P15" s="226">
        <f t="shared" si="31"/>
        <v>2</v>
      </c>
      <c r="R15" s="1">
        <v>11</v>
      </c>
      <c r="T15" s="2" t="s">
        <v>69</v>
      </c>
      <c r="U15" s="9">
        <f t="shared" si="5"/>
        <v>40</v>
      </c>
      <c r="V15" s="9">
        <f t="shared" si="6"/>
        <v>11</v>
      </c>
      <c r="W15" s="9">
        <f t="shared" si="7"/>
        <v>2</v>
      </c>
      <c r="X15" s="9">
        <f t="shared" si="8"/>
        <v>2</v>
      </c>
      <c r="Y15" s="9">
        <f t="shared" si="9"/>
        <v>40</v>
      </c>
      <c r="Z15" s="9">
        <f t="shared" si="10"/>
        <v>11</v>
      </c>
      <c r="AA15" s="9">
        <f t="shared" si="11"/>
        <v>2</v>
      </c>
      <c r="AB15" s="9">
        <f t="shared" si="12"/>
        <v>2</v>
      </c>
      <c r="AC15" s="290">
        <f t="shared" si="32"/>
        <v>11</v>
      </c>
      <c r="AD15" s="290">
        <f t="shared" si="33"/>
        <v>9</v>
      </c>
      <c r="AE15" s="290">
        <f t="shared" si="13"/>
        <v>12</v>
      </c>
      <c r="AF15" s="290">
        <f t="shared" si="14"/>
        <v>9</v>
      </c>
      <c r="AG15" s="294">
        <f t="shared" si="34"/>
        <v>11.015000000000001</v>
      </c>
      <c r="AH15" s="294">
        <f t="shared" si="15"/>
        <v>9.0150000000000006</v>
      </c>
      <c r="AI15" s="294">
        <f t="shared" si="16"/>
        <v>12.015000000000001</v>
      </c>
      <c r="AJ15" s="294">
        <f t="shared" si="17"/>
        <v>9.0150000000000006</v>
      </c>
      <c r="AK15" s="286">
        <f t="shared" si="35"/>
        <v>11</v>
      </c>
      <c r="AL15" s="286">
        <f t="shared" si="18"/>
        <v>9</v>
      </c>
      <c r="AM15" s="286">
        <f t="shared" si="19"/>
        <v>13</v>
      </c>
      <c r="AN15" s="286">
        <f t="shared" si="20"/>
        <v>9</v>
      </c>
    </row>
    <row r="16" spans="1:40">
      <c r="A16" s="297" t="str">
        <f t="shared" si="21"/>
        <v>-</v>
      </c>
      <c r="B16" s="143" t="str">
        <f t="shared" si="22"/>
        <v>-</v>
      </c>
      <c r="C16" s="225" t="str">
        <f t="shared" si="0"/>
        <v/>
      </c>
      <c r="D16" s="226" t="str">
        <f t="shared" si="23"/>
        <v/>
      </c>
      <c r="E16" s="300" t="str">
        <f t="shared" si="1"/>
        <v>-</v>
      </c>
      <c r="F16" s="143" t="str">
        <f t="shared" si="24"/>
        <v>-</v>
      </c>
      <c r="G16" s="225" t="str">
        <f t="shared" si="2"/>
        <v/>
      </c>
      <c r="H16" s="226" t="str">
        <f t="shared" si="25"/>
        <v/>
      </c>
      <c r="I16" s="300" t="str">
        <f t="shared" si="26"/>
        <v>-</v>
      </c>
      <c r="J16" s="143" t="str">
        <f t="shared" si="27"/>
        <v>-</v>
      </c>
      <c r="K16" s="179" t="str">
        <f t="shared" si="3"/>
        <v/>
      </c>
      <c r="L16" s="226" t="str">
        <f t="shared" si="28"/>
        <v/>
      </c>
      <c r="M16" s="303" t="str">
        <f t="shared" si="29"/>
        <v>-</v>
      </c>
      <c r="N16" s="143" t="str">
        <f t="shared" si="30"/>
        <v>-</v>
      </c>
      <c r="O16" s="179" t="str">
        <f t="shared" si="4"/>
        <v/>
      </c>
      <c r="P16" s="226" t="str">
        <f t="shared" si="31"/>
        <v/>
      </c>
      <c r="R16" s="1">
        <v>12</v>
      </c>
      <c r="T16" s="2" t="s">
        <v>70</v>
      </c>
      <c r="U16" s="9">
        <f t="shared" si="5"/>
        <v>32</v>
      </c>
      <c r="V16" s="9">
        <f t="shared" si="6"/>
        <v>7</v>
      </c>
      <c r="W16" s="9">
        <f t="shared" si="7"/>
        <v>5</v>
      </c>
      <c r="X16" s="9">
        <f t="shared" si="8"/>
        <v>2</v>
      </c>
      <c r="Y16" s="9">
        <f t="shared" si="9"/>
        <v>32</v>
      </c>
      <c r="Z16" s="9">
        <f t="shared" si="10"/>
        <v>7</v>
      </c>
      <c r="AA16" s="9">
        <f t="shared" si="11"/>
        <v>5</v>
      </c>
      <c r="AB16" s="9">
        <f t="shared" si="12"/>
        <v>2</v>
      </c>
      <c r="AC16" s="290">
        <f t="shared" si="32"/>
        <v>12</v>
      </c>
      <c r="AD16" s="290">
        <f t="shared" si="33"/>
        <v>12</v>
      </c>
      <c r="AE16" s="290">
        <f t="shared" si="13"/>
        <v>10</v>
      </c>
      <c r="AF16" s="290">
        <f t="shared" si="14"/>
        <v>9</v>
      </c>
      <c r="AG16" s="294">
        <f t="shared" si="34"/>
        <v>12.016</v>
      </c>
      <c r="AH16" s="294">
        <f t="shared" si="15"/>
        <v>12.016</v>
      </c>
      <c r="AI16" s="294">
        <f t="shared" si="16"/>
        <v>10.016</v>
      </c>
      <c r="AJ16" s="294">
        <f t="shared" si="17"/>
        <v>9.016</v>
      </c>
      <c r="AK16" s="286">
        <f t="shared" si="35"/>
        <v>12</v>
      </c>
      <c r="AL16" s="286">
        <f t="shared" si="18"/>
        <v>12</v>
      </c>
      <c r="AM16" s="286">
        <f t="shared" si="19"/>
        <v>10</v>
      </c>
      <c r="AN16" s="286">
        <f t="shared" si="20"/>
        <v>10</v>
      </c>
    </row>
    <row r="17" spans="1:40">
      <c r="A17" s="297" t="str">
        <f t="shared" si="21"/>
        <v>-</v>
      </c>
      <c r="B17" s="143" t="str">
        <f t="shared" si="22"/>
        <v>-</v>
      </c>
      <c r="C17" s="225" t="str">
        <f t="shared" si="0"/>
        <v/>
      </c>
      <c r="D17" s="226" t="str">
        <f t="shared" si="23"/>
        <v/>
      </c>
      <c r="E17" s="300" t="str">
        <f t="shared" si="1"/>
        <v>-</v>
      </c>
      <c r="F17" s="143" t="str">
        <f t="shared" si="24"/>
        <v>-</v>
      </c>
      <c r="G17" s="225" t="str">
        <f t="shared" si="2"/>
        <v/>
      </c>
      <c r="H17" s="226" t="str">
        <f t="shared" si="25"/>
        <v/>
      </c>
      <c r="I17" s="300" t="str">
        <f t="shared" si="26"/>
        <v>-</v>
      </c>
      <c r="J17" s="143" t="str">
        <f t="shared" si="27"/>
        <v>-</v>
      </c>
      <c r="K17" s="179" t="str">
        <f t="shared" si="3"/>
        <v/>
      </c>
      <c r="L17" s="226" t="str">
        <f t="shared" si="28"/>
        <v/>
      </c>
      <c r="M17" s="303" t="str">
        <f t="shared" si="29"/>
        <v>-</v>
      </c>
      <c r="N17" s="143" t="str">
        <f t="shared" si="30"/>
        <v>-</v>
      </c>
      <c r="O17" s="179" t="str">
        <f t="shared" si="4"/>
        <v/>
      </c>
      <c r="P17" s="226" t="str">
        <f t="shared" si="31"/>
        <v/>
      </c>
      <c r="R17" s="1">
        <v>13</v>
      </c>
      <c r="T17" s="2" t="s">
        <v>71</v>
      </c>
      <c r="U17" s="9">
        <f t="shared" si="5"/>
        <v>100</v>
      </c>
      <c r="V17" s="9">
        <f t="shared" si="6"/>
        <v>41</v>
      </c>
      <c r="W17" s="9">
        <f t="shared" si="7"/>
        <v>23</v>
      </c>
      <c r="X17" s="9">
        <f t="shared" si="8"/>
        <v>8</v>
      </c>
      <c r="Y17" s="9">
        <f t="shared" si="9"/>
        <v>100</v>
      </c>
      <c r="Z17" s="9">
        <f t="shared" si="10"/>
        <v>41</v>
      </c>
      <c r="AA17" s="9">
        <f t="shared" si="11"/>
        <v>23</v>
      </c>
      <c r="AB17" s="9">
        <f t="shared" si="12"/>
        <v>8</v>
      </c>
      <c r="AC17" s="290">
        <f t="shared" si="32"/>
        <v>4</v>
      </c>
      <c r="AD17" s="290">
        <f t="shared" si="33"/>
        <v>2</v>
      </c>
      <c r="AE17" s="290">
        <f t="shared" si="13"/>
        <v>2</v>
      </c>
      <c r="AF17" s="290">
        <f t="shared" si="14"/>
        <v>2</v>
      </c>
      <c r="AG17" s="294">
        <f t="shared" si="34"/>
        <v>4.0170000000000003</v>
      </c>
      <c r="AH17" s="294">
        <f t="shared" si="15"/>
        <v>2.0169999999999999</v>
      </c>
      <c r="AI17" s="294">
        <f t="shared" si="16"/>
        <v>2.0169999999999999</v>
      </c>
      <c r="AJ17" s="294">
        <f t="shared" si="17"/>
        <v>2.0169999999999999</v>
      </c>
      <c r="AK17" s="286">
        <f t="shared" si="35"/>
        <v>4</v>
      </c>
      <c r="AL17" s="286">
        <f t="shared" si="18"/>
        <v>2</v>
      </c>
      <c r="AM17" s="286">
        <f t="shared" si="19"/>
        <v>2</v>
      </c>
      <c r="AN17" s="286">
        <f t="shared" si="20"/>
        <v>2</v>
      </c>
    </row>
    <row r="18" spans="1:40">
      <c r="A18" s="297" t="str">
        <f t="shared" si="21"/>
        <v>-</v>
      </c>
      <c r="B18" s="143" t="str">
        <f t="shared" si="22"/>
        <v>-</v>
      </c>
      <c r="C18" s="225" t="str">
        <f t="shared" si="0"/>
        <v/>
      </c>
      <c r="D18" s="226" t="str">
        <f t="shared" si="23"/>
        <v/>
      </c>
      <c r="E18" s="300" t="str">
        <f t="shared" si="1"/>
        <v>-</v>
      </c>
      <c r="F18" s="143" t="str">
        <f t="shared" si="24"/>
        <v>-</v>
      </c>
      <c r="G18" s="225" t="str">
        <f t="shared" si="2"/>
        <v/>
      </c>
      <c r="H18" s="226" t="str">
        <f t="shared" si="25"/>
        <v/>
      </c>
      <c r="I18" s="300" t="str">
        <f t="shared" si="26"/>
        <v>-</v>
      </c>
      <c r="J18" s="143" t="str">
        <f t="shared" si="27"/>
        <v>-</v>
      </c>
      <c r="K18" s="179" t="str">
        <f t="shared" si="3"/>
        <v/>
      </c>
      <c r="L18" s="226" t="str">
        <f t="shared" si="28"/>
        <v/>
      </c>
      <c r="M18" s="303" t="str">
        <f t="shared" si="29"/>
        <v>-</v>
      </c>
      <c r="N18" s="143" t="str">
        <f t="shared" si="30"/>
        <v>-</v>
      </c>
      <c r="O18" s="179" t="str">
        <f t="shared" si="4"/>
        <v/>
      </c>
      <c r="P18" s="226" t="str">
        <f t="shared" si="31"/>
        <v/>
      </c>
      <c r="R18" s="1">
        <v>14</v>
      </c>
      <c r="T18" s="2" t="s">
        <v>72</v>
      </c>
      <c r="U18" s="9">
        <f t="shared" si="5"/>
        <v>56</v>
      </c>
      <c r="V18" s="9">
        <f t="shared" si="6"/>
        <v>16</v>
      </c>
      <c r="W18" s="9">
        <f t="shared" si="7"/>
        <v>9</v>
      </c>
      <c r="X18" s="9">
        <f t="shared" si="8"/>
        <v>5</v>
      </c>
      <c r="Y18" s="9">
        <f t="shared" si="9"/>
        <v>56</v>
      </c>
      <c r="Z18" s="9">
        <f t="shared" si="10"/>
        <v>16</v>
      </c>
      <c r="AA18" s="9">
        <f t="shared" si="11"/>
        <v>9</v>
      </c>
      <c r="AB18" s="9">
        <f t="shared" si="12"/>
        <v>5</v>
      </c>
      <c r="AC18" s="290">
        <f t="shared" si="32"/>
        <v>10</v>
      </c>
      <c r="AD18" s="290">
        <f t="shared" si="33"/>
        <v>7</v>
      </c>
      <c r="AE18" s="290">
        <f t="shared" si="13"/>
        <v>7</v>
      </c>
      <c r="AF18" s="290">
        <f t="shared" si="14"/>
        <v>4</v>
      </c>
      <c r="AG18" s="294">
        <f t="shared" si="34"/>
        <v>10.018000000000001</v>
      </c>
      <c r="AH18" s="294">
        <f t="shared" si="15"/>
        <v>7.0179999999999998</v>
      </c>
      <c r="AI18" s="294">
        <f t="shared" si="16"/>
        <v>7.0179999999999998</v>
      </c>
      <c r="AJ18" s="294">
        <f t="shared" si="17"/>
        <v>4.0179999999999998</v>
      </c>
      <c r="AK18" s="286">
        <f t="shared" si="35"/>
        <v>10</v>
      </c>
      <c r="AL18" s="286">
        <f t="shared" si="18"/>
        <v>7</v>
      </c>
      <c r="AM18" s="286">
        <f t="shared" si="19"/>
        <v>7</v>
      </c>
      <c r="AN18" s="286">
        <f t="shared" si="20"/>
        <v>4</v>
      </c>
    </row>
    <row r="19" spans="1:40">
      <c r="A19" s="298" t="str">
        <f t="shared" si="21"/>
        <v>-</v>
      </c>
      <c r="B19" s="228" t="str">
        <f t="shared" si="22"/>
        <v>-</v>
      </c>
      <c r="C19" s="229" t="str">
        <f t="shared" si="0"/>
        <v/>
      </c>
      <c r="D19" s="230" t="str">
        <f t="shared" si="23"/>
        <v/>
      </c>
      <c r="E19" s="301" t="str">
        <f t="shared" si="1"/>
        <v>-</v>
      </c>
      <c r="F19" s="228" t="str">
        <f t="shared" si="24"/>
        <v>-</v>
      </c>
      <c r="G19" s="229" t="str">
        <f t="shared" si="2"/>
        <v/>
      </c>
      <c r="H19" s="230" t="str">
        <f t="shared" si="25"/>
        <v/>
      </c>
      <c r="I19" s="301" t="str">
        <f t="shared" si="26"/>
        <v>-</v>
      </c>
      <c r="J19" s="228" t="str">
        <f t="shared" si="27"/>
        <v>-</v>
      </c>
      <c r="K19" s="231" t="str">
        <f t="shared" si="3"/>
        <v/>
      </c>
      <c r="L19" s="230" t="str">
        <f t="shared" si="28"/>
        <v/>
      </c>
      <c r="M19" s="304" t="str">
        <f t="shared" si="29"/>
        <v>-</v>
      </c>
      <c r="N19" s="228" t="str">
        <f t="shared" si="30"/>
        <v>-</v>
      </c>
      <c r="O19" s="231" t="str">
        <f t="shared" si="4"/>
        <v/>
      </c>
      <c r="P19" s="230" t="str">
        <f t="shared" si="31"/>
        <v/>
      </c>
      <c r="R19" s="1">
        <v>15</v>
      </c>
      <c r="T19" s="2" t="s">
        <v>73</v>
      </c>
      <c r="U19" s="9">
        <f t="shared" si="5"/>
        <v>12</v>
      </c>
      <c r="V19" s="9">
        <f t="shared" si="6"/>
        <v>2</v>
      </c>
      <c r="W19" s="9">
        <f t="shared" si="7"/>
        <v>0</v>
      </c>
      <c r="X19" s="9">
        <f t="shared" si="8"/>
        <v>0</v>
      </c>
      <c r="Y19" s="9">
        <f t="shared" si="9"/>
        <v>12</v>
      </c>
      <c r="Z19" s="9">
        <f t="shared" si="10"/>
        <v>2</v>
      </c>
      <c r="AA19" s="9" t="str">
        <f t="shared" si="11"/>
        <v>-</v>
      </c>
      <c r="AB19" s="9" t="str">
        <f t="shared" si="12"/>
        <v>-</v>
      </c>
      <c r="AC19" s="290">
        <f t="shared" si="32"/>
        <v>17</v>
      </c>
      <c r="AD19" s="290">
        <f t="shared" si="33"/>
        <v>20</v>
      </c>
      <c r="AE19" s="290" t="str">
        <f t="shared" si="13"/>
        <v>-</v>
      </c>
      <c r="AF19" s="290" t="str">
        <f t="shared" si="14"/>
        <v>-</v>
      </c>
      <c r="AG19" s="294">
        <f t="shared" si="34"/>
        <v>17.018999999999998</v>
      </c>
      <c r="AH19" s="294">
        <f t="shared" si="15"/>
        <v>20.018999999999998</v>
      </c>
      <c r="AI19" s="294" t="str">
        <f t="shared" si="16"/>
        <v>-</v>
      </c>
      <c r="AJ19" s="294" t="str">
        <f t="shared" si="17"/>
        <v>-</v>
      </c>
      <c r="AK19" s="286">
        <f t="shared" si="35"/>
        <v>17</v>
      </c>
      <c r="AL19" s="286">
        <f t="shared" si="18"/>
        <v>21</v>
      </c>
      <c r="AM19" s="286" t="str">
        <f t="shared" si="19"/>
        <v>-</v>
      </c>
      <c r="AN19" s="286" t="str">
        <f t="shared" si="20"/>
        <v>-</v>
      </c>
    </row>
    <row r="20" spans="1:40" s="1" customFormat="1">
      <c r="A20" s="180"/>
      <c r="B20" s="180" t="s">
        <v>1177</v>
      </c>
      <c r="C20" s="295">
        <f>IF(ROWS(C5:C19) - COUNTBLANK(C5:C19)&gt;0,1-SUM(C5:C19),"-")</f>
        <v>0.18170103092783496</v>
      </c>
      <c r="D20" s="180"/>
      <c r="E20" s="180"/>
      <c r="F20" s="180" t="s">
        <v>1177</v>
      </c>
      <c r="G20" s="295">
        <f>IF(ROWS(G5:G19) - COUNTBLANK(G5:G19)&gt;0,1-SUM(G5:G19),"-")</f>
        <v>0.19127516778523501</v>
      </c>
      <c r="H20" s="180"/>
      <c r="I20" s="180"/>
      <c r="J20" s="180" t="s">
        <v>1177</v>
      </c>
      <c r="K20" s="295">
        <f>IF(ROWS(K5:K19) - COUNTBLANK(K5:K19)&gt;0,1-SUM(K5:K19),"-")</f>
        <v>0.10795454545454541</v>
      </c>
      <c r="L20" s="180"/>
      <c r="M20" s="180"/>
      <c r="N20" s="180" t="s">
        <v>1177</v>
      </c>
      <c r="O20" s="295">
        <f>IF(ROWS(O5:O19) - COUNTBLANK(O5:O19)&gt;0,1-SUM(O5:O19),"-")</f>
        <v>4.9999999999999933E-2</v>
      </c>
      <c r="P20" s="180"/>
      <c r="Q20"/>
      <c r="T20" s="2" t="s">
        <v>74</v>
      </c>
      <c r="U20" s="9">
        <f t="shared" si="5"/>
        <v>17</v>
      </c>
      <c r="V20" s="9">
        <f t="shared" si="6"/>
        <v>4</v>
      </c>
      <c r="W20" s="9">
        <f t="shared" si="7"/>
        <v>1</v>
      </c>
      <c r="X20" s="9">
        <f t="shared" si="8"/>
        <v>0</v>
      </c>
      <c r="Y20" s="9">
        <f t="shared" si="9"/>
        <v>17</v>
      </c>
      <c r="Z20" s="9">
        <f t="shared" si="10"/>
        <v>4</v>
      </c>
      <c r="AA20" s="9">
        <f t="shared" si="11"/>
        <v>1</v>
      </c>
      <c r="AB20" s="9" t="str">
        <f t="shared" si="12"/>
        <v>-</v>
      </c>
      <c r="AC20" s="290">
        <f t="shared" si="32"/>
        <v>16</v>
      </c>
      <c r="AD20" s="290">
        <f t="shared" si="33"/>
        <v>13</v>
      </c>
      <c r="AE20" s="290">
        <f t="shared" si="13"/>
        <v>15</v>
      </c>
      <c r="AF20" s="290" t="str">
        <f t="shared" si="14"/>
        <v>-</v>
      </c>
      <c r="AG20" s="294">
        <f t="shared" si="34"/>
        <v>16.02</v>
      </c>
      <c r="AH20" s="294">
        <f t="shared" si="15"/>
        <v>13.02</v>
      </c>
      <c r="AI20" s="294">
        <f t="shared" si="16"/>
        <v>15.02</v>
      </c>
      <c r="AJ20" s="294" t="str">
        <f t="shared" si="17"/>
        <v>-</v>
      </c>
      <c r="AK20" s="286">
        <f t="shared" si="35"/>
        <v>16</v>
      </c>
      <c r="AL20" s="286">
        <f t="shared" si="18"/>
        <v>15</v>
      </c>
      <c r="AM20" s="286">
        <f t="shared" si="19"/>
        <v>18</v>
      </c>
      <c r="AN20" s="286" t="str">
        <f t="shared" si="20"/>
        <v>-</v>
      </c>
    </row>
    <row r="21" spans="1:40" s="1" customFormat="1">
      <c r="C21" s="204"/>
      <c r="Q21"/>
      <c r="T21" s="2" t="s">
        <v>75</v>
      </c>
      <c r="U21" s="9">
        <f t="shared" si="5"/>
        <v>77</v>
      </c>
      <c r="V21" s="9">
        <f t="shared" si="6"/>
        <v>10</v>
      </c>
      <c r="W21" s="9">
        <f t="shared" si="7"/>
        <v>8</v>
      </c>
      <c r="X21" s="9">
        <f t="shared" si="8"/>
        <v>2</v>
      </c>
      <c r="Y21" s="9">
        <f t="shared" si="9"/>
        <v>77</v>
      </c>
      <c r="Z21" s="9">
        <f t="shared" si="10"/>
        <v>10</v>
      </c>
      <c r="AA21" s="9">
        <f t="shared" si="11"/>
        <v>8</v>
      </c>
      <c r="AB21" s="9">
        <f t="shared" si="12"/>
        <v>2</v>
      </c>
      <c r="AC21" s="290">
        <f t="shared" si="32"/>
        <v>8</v>
      </c>
      <c r="AD21" s="290">
        <f t="shared" si="33"/>
        <v>10</v>
      </c>
      <c r="AE21" s="290">
        <f t="shared" si="13"/>
        <v>8</v>
      </c>
      <c r="AF21" s="290">
        <f t="shared" si="14"/>
        <v>9</v>
      </c>
      <c r="AG21" s="294">
        <f t="shared" si="34"/>
        <v>8.0210000000000008</v>
      </c>
      <c r="AH21" s="294">
        <f t="shared" si="15"/>
        <v>10.021000000000001</v>
      </c>
      <c r="AI21" s="294">
        <f t="shared" si="16"/>
        <v>8.0210000000000008</v>
      </c>
      <c r="AJ21" s="294">
        <f t="shared" si="17"/>
        <v>9.0210000000000008</v>
      </c>
      <c r="AK21" s="286">
        <f t="shared" si="35"/>
        <v>8</v>
      </c>
      <c r="AL21" s="286">
        <f t="shared" si="18"/>
        <v>10</v>
      </c>
      <c r="AM21" s="286">
        <f t="shared" si="19"/>
        <v>8</v>
      </c>
      <c r="AN21" s="286">
        <f t="shared" si="20"/>
        <v>11</v>
      </c>
    </row>
    <row r="22" spans="1:40" s="1" customFormat="1">
      <c r="C22" s="204"/>
      <c r="Q22"/>
      <c r="T22" s="2" t="s">
        <v>49</v>
      </c>
      <c r="U22" s="9">
        <f t="shared" si="5"/>
        <v>426</v>
      </c>
      <c r="V22" s="9">
        <f t="shared" si="6"/>
        <v>58</v>
      </c>
      <c r="W22" s="9">
        <f t="shared" si="7"/>
        <v>47</v>
      </c>
      <c r="X22" s="9">
        <f t="shared" si="8"/>
        <v>17</v>
      </c>
      <c r="Y22" s="9">
        <f t="shared" si="9"/>
        <v>426</v>
      </c>
      <c r="Z22" s="9">
        <f t="shared" si="10"/>
        <v>58</v>
      </c>
      <c r="AA22" s="9">
        <f t="shared" si="11"/>
        <v>47</v>
      </c>
      <c r="AB22" s="9">
        <f t="shared" si="12"/>
        <v>17</v>
      </c>
      <c r="AC22" s="290">
        <f t="shared" si="32"/>
        <v>1</v>
      </c>
      <c r="AD22" s="290">
        <f t="shared" si="33"/>
        <v>1</v>
      </c>
      <c r="AE22" s="290">
        <f t="shared" si="13"/>
        <v>1</v>
      </c>
      <c r="AF22" s="290">
        <f t="shared" si="14"/>
        <v>1</v>
      </c>
      <c r="AG22" s="294">
        <f t="shared" si="34"/>
        <v>1.022</v>
      </c>
      <c r="AH22" s="294">
        <f t="shared" si="15"/>
        <v>1.022</v>
      </c>
      <c r="AI22" s="294">
        <f t="shared" si="16"/>
        <v>1.022</v>
      </c>
      <c r="AJ22" s="294">
        <f t="shared" si="17"/>
        <v>1.022</v>
      </c>
      <c r="AK22" s="286">
        <f t="shared" si="35"/>
        <v>1</v>
      </c>
      <c r="AL22" s="286">
        <f t="shared" si="18"/>
        <v>1</v>
      </c>
      <c r="AM22" s="286">
        <f t="shared" si="19"/>
        <v>1</v>
      </c>
      <c r="AN22" s="286">
        <f t="shared" si="20"/>
        <v>1</v>
      </c>
    </row>
    <row r="23" spans="1:40" s="1" customFormat="1">
      <c r="C23" s="204"/>
      <c r="Q23"/>
      <c r="T23" s="2" t="s">
        <v>76</v>
      </c>
      <c r="U23" s="9">
        <f t="shared" si="5"/>
        <v>1</v>
      </c>
      <c r="V23" s="9">
        <f t="shared" si="6"/>
        <v>0</v>
      </c>
      <c r="W23" s="9">
        <f t="shared" si="7"/>
        <v>0</v>
      </c>
      <c r="X23" s="9">
        <f t="shared" si="8"/>
        <v>0</v>
      </c>
      <c r="Y23" s="9">
        <f t="shared" si="9"/>
        <v>1</v>
      </c>
      <c r="Z23" s="9" t="str">
        <f t="shared" si="10"/>
        <v>-</v>
      </c>
      <c r="AA23" s="9" t="str">
        <f t="shared" si="11"/>
        <v>-</v>
      </c>
      <c r="AB23" s="9" t="str">
        <f t="shared" si="12"/>
        <v>-</v>
      </c>
      <c r="AC23" s="290">
        <f t="shared" si="32"/>
        <v>35</v>
      </c>
      <c r="AD23" s="290" t="str">
        <f t="shared" si="33"/>
        <v>-</v>
      </c>
      <c r="AE23" s="290" t="str">
        <f t="shared" si="13"/>
        <v>-</v>
      </c>
      <c r="AF23" s="290" t="str">
        <f t="shared" si="14"/>
        <v>-</v>
      </c>
      <c r="AG23" s="294">
        <f t="shared" si="34"/>
        <v>35.023000000000003</v>
      </c>
      <c r="AH23" s="294" t="str">
        <f t="shared" si="15"/>
        <v>-</v>
      </c>
      <c r="AI23" s="294" t="str">
        <f t="shared" si="16"/>
        <v>-</v>
      </c>
      <c r="AJ23" s="294" t="str">
        <f t="shared" si="17"/>
        <v>-</v>
      </c>
      <c r="AK23" s="286">
        <f t="shared" si="35"/>
        <v>37</v>
      </c>
      <c r="AL23" s="286" t="str">
        <f t="shared" si="18"/>
        <v>-</v>
      </c>
      <c r="AM23" s="286" t="str">
        <f t="shared" si="19"/>
        <v>-</v>
      </c>
      <c r="AN23" s="286" t="str">
        <f t="shared" si="20"/>
        <v>-</v>
      </c>
    </row>
    <row r="24" spans="1:40" s="1" customFormat="1">
      <c r="C24" s="204"/>
      <c r="Q24"/>
      <c r="T24" s="2" t="s">
        <v>77</v>
      </c>
      <c r="U24" s="9">
        <f t="shared" si="5"/>
        <v>12</v>
      </c>
      <c r="V24" s="9">
        <f t="shared" si="6"/>
        <v>3</v>
      </c>
      <c r="W24" s="9">
        <f t="shared" si="7"/>
        <v>1</v>
      </c>
      <c r="X24" s="9">
        <f t="shared" si="8"/>
        <v>1</v>
      </c>
      <c r="Y24" s="9">
        <f t="shared" si="9"/>
        <v>12</v>
      </c>
      <c r="Z24" s="9">
        <f t="shared" si="10"/>
        <v>3</v>
      </c>
      <c r="AA24" s="9">
        <f t="shared" si="11"/>
        <v>1</v>
      </c>
      <c r="AB24" s="9">
        <f t="shared" si="12"/>
        <v>1</v>
      </c>
      <c r="AC24" s="290">
        <f t="shared" si="32"/>
        <v>17</v>
      </c>
      <c r="AD24" s="290">
        <f t="shared" si="33"/>
        <v>18</v>
      </c>
      <c r="AE24" s="290">
        <f t="shared" si="13"/>
        <v>15</v>
      </c>
      <c r="AF24" s="290">
        <f t="shared" si="14"/>
        <v>12</v>
      </c>
      <c r="AG24" s="294">
        <f t="shared" si="34"/>
        <v>17.024000000000001</v>
      </c>
      <c r="AH24" s="294">
        <f t="shared" si="15"/>
        <v>18.024000000000001</v>
      </c>
      <c r="AI24" s="294">
        <f t="shared" si="16"/>
        <v>15.023999999999999</v>
      </c>
      <c r="AJ24" s="294">
        <f t="shared" si="17"/>
        <v>12.023999999999999</v>
      </c>
      <c r="AK24" s="286">
        <f t="shared" si="35"/>
        <v>18</v>
      </c>
      <c r="AL24" s="286">
        <f t="shared" si="18"/>
        <v>19</v>
      </c>
      <c r="AM24" s="286">
        <f t="shared" si="19"/>
        <v>19</v>
      </c>
      <c r="AN24" s="286">
        <f t="shared" si="20"/>
        <v>13</v>
      </c>
    </row>
    <row r="25" spans="1:40" s="1" customFormat="1">
      <c r="C25" s="204"/>
      <c r="Q25"/>
      <c r="T25" s="2" t="s">
        <v>78</v>
      </c>
      <c r="U25" s="9">
        <f t="shared" si="5"/>
        <v>64</v>
      </c>
      <c r="V25" s="9">
        <f t="shared" si="6"/>
        <v>8</v>
      </c>
      <c r="W25" s="9">
        <f t="shared" si="7"/>
        <v>4</v>
      </c>
      <c r="X25" s="9">
        <f t="shared" si="8"/>
        <v>0</v>
      </c>
      <c r="Y25" s="9">
        <f t="shared" si="9"/>
        <v>64</v>
      </c>
      <c r="Z25" s="9">
        <f t="shared" si="10"/>
        <v>8</v>
      </c>
      <c r="AA25" s="9">
        <f t="shared" si="11"/>
        <v>4</v>
      </c>
      <c r="AB25" s="9" t="str">
        <f t="shared" si="12"/>
        <v>-</v>
      </c>
      <c r="AC25" s="290">
        <f t="shared" si="32"/>
        <v>9</v>
      </c>
      <c r="AD25" s="290">
        <f t="shared" si="33"/>
        <v>11</v>
      </c>
      <c r="AE25" s="290">
        <f t="shared" si="13"/>
        <v>11</v>
      </c>
      <c r="AF25" s="290" t="str">
        <f t="shared" si="14"/>
        <v>-</v>
      </c>
      <c r="AG25" s="294">
        <f t="shared" si="34"/>
        <v>9.0250000000000004</v>
      </c>
      <c r="AH25" s="294">
        <f t="shared" si="15"/>
        <v>11.025</v>
      </c>
      <c r="AI25" s="294">
        <f t="shared" si="16"/>
        <v>11.025</v>
      </c>
      <c r="AJ25" s="294" t="str">
        <f t="shared" si="17"/>
        <v>-</v>
      </c>
      <c r="AK25" s="286">
        <f t="shared" si="35"/>
        <v>9</v>
      </c>
      <c r="AL25" s="286">
        <f t="shared" si="18"/>
        <v>11</v>
      </c>
      <c r="AM25" s="286">
        <f t="shared" si="19"/>
        <v>11</v>
      </c>
      <c r="AN25" s="286" t="str">
        <f t="shared" si="20"/>
        <v>-</v>
      </c>
    </row>
    <row r="26" spans="1:40" s="1" customFormat="1">
      <c r="C26" s="204"/>
      <c r="Q26"/>
      <c r="T26" s="2" t="s">
        <v>79</v>
      </c>
      <c r="U26" s="9">
        <f t="shared" si="5"/>
        <v>19</v>
      </c>
      <c r="V26" s="9">
        <f t="shared" si="6"/>
        <v>2</v>
      </c>
      <c r="W26" s="9">
        <f t="shared" si="7"/>
        <v>0</v>
      </c>
      <c r="X26" s="9">
        <f t="shared" si="8"/>
        <v>0</v>
      </c>
      <c r="Y26" s="9">
        <f t="shared" si="9"/>
        <v>19</v>
      </c>
      <c r="Z26" s="9">
        <f t="shared" si="10"/>
        <v>2</v>
      </c>
      <c r="AA26" s="9" t="str">
        <f t="shared" si="11"/>
        <v>-</v>
      </c>
      <c r="AB26" s="9" t="str">
        <f t="shared" si="12"/>
        <v>-</v>
      </c>
      <c r="AC26" s="290">
        <f t="shared" si="32"/>
        <v>15</v>
      </c>
      <c r="AD26" s="290">
        <f t="shared" si="33"/>
        <v>20</v>
      </c>
      <c r="AE26" s="290" t="str">
        <f t="shared" si="13"/>
        <v>-</v>
      </c>
      <c r="AF26" s="290" t="str">
        <f t="shared" si="14"/>
        <v>-</v>
      </c>
      <c r="AG26" s="294">
        <f t="shared" si="34"/>
        <v>15.026</v>
      </c>
      <c r="AH26" s="294">
        <f t="shared" si="15"/>
        <v>20.026</v>
      </c>
      <c r="AI26" s="294" t="str">
        <f t="shared" si="16"/>
        <v>-</v>
      </c>
      <c r="AJ26" s="294" t="str">
        <f t="shared" si="17"/>
        <v>-</v>
      </c>
      <c r="AK26" s="286">
        <f t="shared" si="35"/>
        <v>15</v>
      </c>
      <c r="AL26" s="286">
        <f t="shared" si="18"/>
        <v>22</v>
      </c>
      <c r="AM26" s="286" t="str">
        <f t="shared" si="19"/>
        <v>-</v>
      </c>
      <c r="AN26" s="286" t="str">
        <f t="shared" si="20"/>
        <v>-</v>
      </c>
    </row>
    <row r="27" spans="1:40" s="1" customFormat="1">
      <c r="C27" s="204"/>
      <c r="Q27"/>
      <c r="T27" s="2" t="s">
        <v>80</v>
      </c>
      <c r="U27" s="9">
        <f t="shared" si="5"/>
        <v>159</v>
      </c>
      <c r="V27" s="9">
        <f t="shared" si="6"/>
        <v>30</v>
      </c>
      <c r="W27" s="9">
        <f t="shared" si="7"/>
        <v>18</v>
      </c>
      <c r="X27" s="9">
        <f t="shared" si="8"/>
        <v>3</v>
      </c>
      <c r="Y27" s="9">
        <f t="shared" si="9"/>
        <v>159</v>
      </c>
      <c r="Z27" s="9">
        <f t="shared" si="10"/>
        <v>30</v>
      </c>
      <c r="AA27" s="9">
        <f t="shared" si="11"/>
        <v>18</v>
      </c>
      <c r="AB27" s="9">
        <f t="shared" si="12"/>
        <v>3</v>
      </c>
      <c r="AC27" s="290">
        <f t="shared" si="32"/>
        <v>2</v>
      </c>
      <c r="AD27" s="290">
        <f t="shared" si="33"/>
        <v>3</v>
      </c>
      <c r="AE27" s="290">
        <f t="shared" si="13"/>
        <v>3</v>
      </c>
      <c r="AF27" s="290">
        <f t="shared" si="14"/>
        <v>7</v>
      </c>
      <c r="AG27" s="294">
        <f t="shared" si="34"/>
        <v>2.0270000000000001</v>
      </c>
      <c r="AH27" s="294">
        <f t="shared" si="15"/>
        <v>3.0270000000000001</v>
      </c>
      <c r="AI27" s="294">
        <f t="shared" si="16"/>
        <v>3.0270000000000001</v>
      </c>
      <c r="AJ27" s="294">
        <f t="shared" si="17"/>
        <v>7.0270000000000001</v>
      </c>
      <c r="AK27" s="286">
        <f t="shared" si="35"/>
        <v>2</v>
      </c>
      <c r="AL27" s="286">
        <f t="shared" si="18"/>
        <v>3</v>
      </c>
      <c r="AM27" s="286">
        <f t="shared" si="19"/>
        <v>3</v>
      </c>
      <c r="AN27" s="286">
        <f t="shared" si="20"/>
        <v>7</v>
      </c>
    </row>
    <row r="28" spans="1:40" s="1" customFormat="1">
      <c r="C28" s="204"/>
      <c r="Q28"/>
      <c r="T28" s="2" t="s">
        <v>81</v>
      </c>
      <c r="U28" s="9">
        <f t="shared" si="5"/>
        <v>25</v>
      </c>
      <c r="V28" s="9">
        <f t="shared" si="6"/>
        <v>0</v>
      </c>
      <c r="W28" s="9">
        <f t="shared" si="7"/>
        <v>0</v>
      </c>
      <c r="X28" s="9">
        <f t="shared" si="8"/>
        <v>0</v>
      </c>
      <c r="Y28" s="9">
        <f t="shared" si="9"/>
        <v>25</v>
      </c>
      <c r="Z28" s="9" t="str">
        <f t="shared" si="10"/>
        <v>-</v>
      </c>
      <c r="AA28" s="9" t="str">
        <f t="shared" si="11"/>
        <v>-</v>
      </c>
      <c r="AB28" s="9" t="str">
        <f t="shared" si="12"/>
        <v>-</v>
      </c>
      <c r="AC28" s="290">
        <f t="shared" si="32"/>
        <v>14</v>
      </c>
      <c r="AD28" s="290" t="str">
        <f t="shared" si="33"/>
        <v>-</v>
      </c>
      <c r="AE28" s="290" t="str">
        <f t="shared" si="13"/>
        <v>-</v>
      </c>
      <c r="AF28" s="290" t="str">
        <f t="shared" si="14"/>
        <v>-</v>
      </c>
      <c r="AG28" s="294">
        <f t="shared" si="34"/>
        <v>14.028</v>
      </c>
      <c r="AH28" s="294" t="str">
        <f t="shared" si="15"/>
        <v>-</v>
      </c>
      <c r="AI28" s="294" t="str">
        <f t="shared" si="16"/>
        <v>-</v>
      </c>
      <c r="AJ28" s="294" t="str">
        <f t="shared" si="17"/>
        <v>-</v>
      </c>
      <c r="AK28" s="286">
        <f t="shared" si="35"/>
        <v>14</v>
      </c>
      <c r="AL28" s="286" t="str">
        <f t="shared" si="18"/>
        <v>-</v>
      </c>
      <c r="AM28" s="286" t="str">
        <f t="shared" si="19"/>
        <v>-</v>
      </c>
      <c r="AN28" s="286" t="str">
        <f t="shared" si="20"/>
        <v>-</v>
      </c>
    </row>
    <row r="29" spans="1:40" s="1" customFormat="1">
      <c r="C29" s="204"/>
      <c r="Q29"/>
      <c r="T29" s="2" t="s">
        <v>82</v>
      </c>
      <c r="U29" s="9">
        <f t="shared" si="5"/>
        <v>82</v>
      </c>
      <c r="V29" s="9">
        <f t="shared" si="6"/>
        <v>13</v>
      </c>
      <c r="W29" s="9">
        <f t="shared" si="7"/>
        <v>8</v>
      </c>
      <c r="X29" s="9">
        <f t="shared" si="8"/>
        <v>5</v>
      </c>
      <c r="Y29" s="9">
        <f t="shared" si="9"/>
        <v>82</v>
      </c>
      <c r="Z29" s="9">
        <f t="shared" si="10"/>
        <v>13</v>
      </c>
      <c r="AA29" s="9">
        <f t="shared" si="11"/>
        <v>8</v>
      </c>
      <c r="AB29" s="9">
        <f t="shared" si="12"/>
        <v>5</v>
      </c>
      <c r="AC29" s="290">
        <f t="shared" si="32"/>
        <v>6</v>
      </c>
      <c r="AD29" s="290">
        <f t="shared" si="33"/>
        <v>8</v>
      </c>
      <c r="AE29" s="290">
        <f t="shared" si="13"/>
        <v>8</v>
      </c>
      <c r="AF29" s="290">
        <f t="shared" si="14"/>
        <v>4</v>
      </c>
      <c r="AG29" s="294">
        <f t="shared" si="34"/>
        <v>6.0289999999999999</v>
      </c>
      <c r="AH29" s="294">
        <f t="shared" si="15"/>
        <v>8.0289999999999999</v>
      </c>
      <c r="AI29" s="294">
        <f t="shared" si="16"/>
        <v>8.0289999999999999</v>
      </c>
      <c r="AJ29" s="294">
        <f t="shared" si="17"/>
        <v>4.0289999999999999</v>
      </c>
      <c r="AK29" s="286">
        <f t="shared" si="35"/>
        <v>6</v>
      </c>
      <c r="AL29" s="286">
        <f t="shared" si="18"/>
        <v>8</v>
      </c>
      <c r="AM29" s="286">
        <f t="shared" si="19"/>
        <v>9</v>
      </c>
      <c r="AN29" s="286">
        <f t="shared" si="20"/>
        <v>5</v>
      </c>
    </row>
    <row r="30" spans="1:40" s="1" customFormat="1">
      <c r="C30" s="204"/>
      <c r="Q30"/>
      <c r="T30" s="2" t="s">
        <v>83</v>
      </c>
      <c r="U30" s="9">
        <f t="shared" si="5"/>
        <v>92</v>
      </c>
      <c r="V30" s="9">
        <f t="shared" si="6"/>
        <v>19</v>
      </c>
      <c r="W30" s="9">
        <f t="shared" si="7"/>
        <v>12</v>
      </c>
      <c r="X30" s="9">
        <f t="shared" si="8"/>
        <v>3</v>
      </c>
      <c r="Y30" s="9">
        <f t="shared" si="9"/>
        <v>92</v>
      </c>
      <c r="Z30" s="9">
        <f t="shared" si="10"/>
        <v>19</v>
      </c>
      <c r="AA30" s="9">
        <f t="shared" si="11"/>
        <v>12</v>
      </c>
      <c r="AB30" s="9">
        <f t="shared" si="12"/>
        <v>3</v>
      </c>
      <c r="AC30" s="290">
        <f t="shared" si="32"/>
        <v>5</v>
      </c>
      <c r="AD30" s="290">
        <f t="shared" si="33"/>
        <v>6</v>
      </c>
      <c r="AE30" s="290">
        <f t="shared" si="13"/>
        <v>5</v>
      </c>
      <c r="AF30" s="290">
        <f t="shared" si="14"/>
        <v>7</v>
      </c>
      <c r="AG30" s="294">
        <f t="shared" si="34"/>
        <v>5.03</v>
      </c>
      <c r="AH30" s="294">
        <f t="shared" si="15"/>
        <v>6.03</v>
      </c>
      <c r="AI30" s="294">
        <f t="shared" si="16"/>
        <v>5.03</v>
      </c>
      <c r="AJ30" s="294">
        <f t="shared" si="17"/>
        <v>7.03</v>
      </c>
      <c r="AK30" s="286">
        <f t="shared" si="35"/>
        <v>5</v>
      </c>
      <c r="AL30" s="286">
        <f t="shared" si="18"/>
        <v>6</v>
      </c>
      <c r="AM30" s="286">
        <f t="shared" si="19"/>
        <v>5</v>
      </c>
      <c r="AN30" s="286">
        <f t="shared" si="20"/>
        <v>8</v>
      </c>
    </row>
    <row r="31" spans="1:40" s="1" customFormat="1">
      <c r="C31" s="204"/>
      <c r="Q31"/>
      <c r="T31" s="2" t="s">
        <v>84</v>
      </c>
      <c r="U31" s="9">
        <f t="shared" si="5"/>
        <v>134</v>
      </c>
      <c r="V31" s="9">
        <f t="shared" si="6"/>
        <v>23</v>
      </c>
      <c r="W31" s="9">
        <f t="shared" si="7"/>
        <v>11</v>
      </c>
      <c r="X31" s="9">
        <f t="shared" si="8"/>
        <v>6</v>
      </c>
      <c r="Y31" s="9">
        <f t="shared" si="9"/>
        <v>134</v>
      </c>
      <c r="Z31" s="9">
        <f t="shared" si="10"/>
        <v>23</v>
      </c>
      <c r="AA31" s="9">
        <f t="shared" si="11"/>
        <v>11</v>
      </c>
      <c r="AB31" s="9">
        <f t="shared" si="12"/>
        <v>6</v>
      </c>
      <c r="AC31" s="290">
        <f t="shared" si="32"/>
        <v>3</v>
      </c>
      <c r="AD31" s="290">
        <f t="shared" si="33"/>
        <v>4</v>
      </c>
      <c r="AE31" s="290">
        <f t="shared" si="13"/>
        <v>6</v>
      </c>
      <c r="AF31" s="290">
        <f t="shared" si="14"/>
        <v>3</v>
      </c>
      <c r="AG31" s="294">
        <f t="shared" si="34"/>
        <v>3.0310000000000001</v>
      </c>
      <c r="AH31" s="294">
        <f t="shared" si="15"/>
        <v>4.0309999999999997</v>
      </c>
      <c r="AI31" s="294">
        <f t="shared" si="16"/>
        <v>6.0309999999999997</v>
      </c>
      <c r="AJ31" s="294">
        <f t="shared" si="17"/>
        <v>3.0310000000000001</v>
      </c>
      <c r="AK31" s="286">
        <f t="shared" si="35"/>
        <v>3</v>
      </c>
      <c r="AL31" s="286">
        <f t="shared" si="18"/>
        <v>4</v>
      </c>
      <c r="AM31" s="286">
        <f t="shared" si="19"/>
        <v>6</v>
      </c>
      <c r="AN31" s="286">
        <f t="shared" si="20"/>
        <v>3</v>
      </c>
    </row>
    <row r="32" spans="1:40" s="1" customFormat="1">
      <c r="C32" s="204"/>
      <c r="Q32"/>
      <c r="T32" s="2" t="s">
        <v>85</v>
      </c>
      <c r="U32" s="9">
        <f t="shared" si="5"/>
        <v>80</v>
      </c>
      <c r="V32" s="9">
        <f t="shared" si="6"/>
        <v>20</v>
      </c>
      <c r="W32" s="9">
        <f t="shared" si="7"/>
        <v>16</v>
      </c>
      <c r="X32" s="9">
        <f t="shared" si="8"/>
        <v>4</v>
      </c>
      <c r="Y32" s="9">
        <f t="shared" si="9"/>
        <v>80</v>
      </c>
      <c r="Z32" s="9">
        <f t="shared" si="10"/>
        <v>20</v>
      </c>
      <c r="AA32" s="9">
        <f t="shared" si="11"/>
        <v>16</v>
      </c>
      <c r="AB32" s="9">
        <f t="shared" si="12"/>
        <v>4</v>
      </c>
      <c r="AC32" s="290">
        <f t="shared" si="32"/>
        <v>7</v>
      </c>
      <c r="AD32" s="290">
        <f t="shared" si="33"/>
        <v>5</v>
      </c>
      <c r="AE32" s="290">
        <f t="shared" si="13"/>
        <v>4</v>
      </c>
      <c r="AF32" s="290">
        <f t="shared" si="14"/>
        <v>6</v>
      </c>
      <c r="AG32" s="294">
        <f t="shared" si="34"/>
        <v>7.032</v>
      </c>
      <c r="AH32" s="294">
        <f t="shared" si="15"/>
        <v>5.032</v>
      </c>
      <c r="AI32" s="294">
        <f t="shared" si="16"/>
        <v>4.032</v>
      </c>
      <c r="AJ32" s="294">
        <f t="shared" si="17"/>
        <v>6.032</v>
      </c>
      <c r="AK32" s="286">
        <f t="shared" si="35"/>
        <v>7</v>
      </c>
      <c r="AL32" s="286">
        <f t="shared" si="18"/>
        <v>5</v>
      </c>
      <c r="AM32" s="286">
        <f t="shared" si="19"/>
        <v>4</v>
      </c>
      <c r="AN32" s="286">
        <f t="shared" si="20"/>
        <v>6</v>
      </c>
    </row>
    <row r="33" spans="20:40">
      <c r="T33" s="2" t="s">
        <v>86</v>
      </c>
      <c r="U33" s="9">
        <f t="shared" si="5"/>
        <v>12</v>
      </c>
      <c r="V33" s="9">
        <f t="shared" si="6"/>
        <v>2</v>
      </c>
      <c r="W33" s="9">
        <f t="shared" si="7"/>
        <v>1</v>
      </c>
      <c r="X33" s="9">
        <f t="shared" si="8"/>
        <v>0</v>
      </c>
      <c r="Y33" s="9">
        <f t="shared" si="9"/>
        <v>12</v>
      </c>
      <c r="Z33" s="9">
        <f t="shared" si="10"/>
        <v>2</v>
      </c>
      <c r="AA33" s="9">
        <f t="shared" si="11"/>
        <v>1</v>
      </c>
      <c r="AB33" s="9" t="str">
        <f t="shared" si="12"/>
        <v>-</v>
      </c>
      <c r="AC33" s="290">
        <f t="shared" si="32"/>
        <v>17</v>
      </c>
      <c r="AD33" s="290">
        <f t="shared" si="33"/>
        <v>20</v>
      </c>
      <c r="AE33" s="290">
        <f t="shared" si="13"/>
        <v>15</v>
      </c>
      <c r="AF33" s="290" t="str">
        <f t="shared" si="14"/>
        <v>-</v>
      </c>
      <c r="AG33" s="294">
        <f t="shared" si="34"/>
        <v>17.033000000000001</v>
      </c>
      <c r="AH33" s="294">
        <f t="shared" si="15"/>
        <v>20.033000000000001</v>
      </c>
      <c r="AI33" s="294">
        <f t="shared" si="16"/>
        <v>15.032999999999999</v>
      </c>
      <c r="AJ33" s="294" t="str">
        <f t="shared" si="17"/>
        <v>-</v>
      </c>
      <c r="AK33" s="286">
        <f t="shared" si="35"/>
        <v>19</v>
      </c>
      <c r="AL33" s="286">
        <f t="shared" si="18"/>
        <v>23</v>
      </c>
      <c r="AM33" s="286">
        <f t="shared" si="19"/>
        <v>20</v>
      </c>
      <c r="AN33" s="286" t="str">
        <f t="shared" si="20"/>
        <v>-</v>
      </c>
    </row>
    <row r="34" spans="20:40">
      <c r="T34" s="2" t="s">
        <v>87</v>
      </c>
      <c r="U34" s="9">
        <f t="shared" si="5"/>
        <v>9</v>
      </c>
      <c r="V34" s="9">
        <f t="shared" si="6"/>
        <v>0</v>
      </c>
      <c r="W34" s="9">
        <f t="shared" si="7"/>
        <v>0</v>
      </c>
      <c r="X34" s="9">
        <f t="shared" si="8"/>
        <v>0</v>
      </c>
      <c r="Y34" s="9">
        <f t="shared" si="9"/>
        <v>9</v>
      </c>
      <c r="Z34" s="9" t="str">
        <f t="shared" si="10"/>
        <v>-</v>
      </c>
      <c r="AA34" s="9" t="str">
        <f t="shared" si="11"/>
        <v>-</v>
      </c>
      <c r="AB34" s="9" t="str">
        <f t="shared" si="12"/>
        <v>-</v>
      </c>
      <c r="AC34" s="290">
        <f t="shared" si="32"/>
        <v>21</v>
      </c>
      <c r="AD34" s="290" t="str">
        <f t="shared" si="33"/>
        <v>-</v>
      </c>
      <c r="AE34" s="290" t="str">
        <f t="shared" si="13"/>
        <v>-</v>
      </c>
      <c r="AF34" s="290" t="str">
        <f t="shared" si="14"/>
        <v>-</v>
      </c>
      <c r="AG34" s="294">
        <f t="shared" si="34"/>
        <v>21.033999999999999</v>
      </c>
      <c r="AH34" s="294" t="str">
        <f t="shared" si="15"/>
        <v>-</v>
      </c>
      <c r="AI34" s="294" t="str">
        <f t="shared" si="16"/>
        <v>-</v>
      </c>
      <c r="AJ34" s="294" t="str">
        <f t="shared" si="17"/>
        <v>-</v>
      </c>
      <c r="AK34" s="286">
        <f t="shared" si="35"/>
        <v>22</v>
      </c>
      <c r="AL34" s="286" t="str">
        <f t="shared" si="18"/>
        <v>-</v>
      </c>
      <c r="AM34" s="286" t="str">
        <f t="shared" si="19"/>
        <v>-</v>
      </c>
      <c r="AN34" s="286" t="str">
        <f t="shared" si="20"/>
        <v>-</v>
      </c>
    </row>
    <row r="35" spans="20:40">
      <c r="T35" s="2" t="s">
        <v>88</v>
      </c>
      <c r="U35" s="9">
        <f t="shared" si="5"/>
        <v>2</v>
      </c>
      <c r="V35" s="9">
        <f t="shared" si="6"/>
        <v>0</v>
      </c>
      <c r="W35" s="9">
        <f t="shared" si="7"/>
        <v>0</v>
      </c>
      <c r="X35" s="9">
        <f t="shared" si="8"/>
        <v>0</v>
      </c>
      <c r="Y35" s="9">
        <f t="shared" si="9"/>
        <v>2</v>
      </c>
      <c r="Z35" s="9" t="str">
        <f t="shared" si="10"/>
        <v>-</v>
      </c>
      <c r="AA35" s="9" t="str">
        <f t="shared" si="11"/>
        <v>-</v>
      </c>
      <c r="AB35" s="9" t="str">
        <f t="shared" si="12"/>
        <v>-</v>
      </c>
      <c r="AC35" s="290">
        <f t="shared" si="32"/>
        <v>31</v>
      </c>
      <c r="AD35" s="290" t="str">
        <f t="shared" si="33"/>
        <v>-</v>
      </c>
      <c r="AE35" s="290" t="str">
        <f t="shared" si="13"/>
        <v>-</v>
      </c>
      <c r="AF35" s="290" t="str">
        <f t="shared" si="14"/>
        <v>-</v>
      </c>
      <c r="AG35" s="294">
        <f t="shared" si="34"/>
        <v>31.035</v>
      </c>
      <c r="AH35" s="294" t="str">
        <f t="shared" si="15"/>
        <v>-</v>
      </c>
      <c r="AI35" s="294" t="str">
        <f t="shared" si="16"/>
        <v>-</v>
      </c>
      <c r="AJ35" s="294" t="str">
        <f t="shared" si="17"/>
        <v>-</v>
      </c>
      <c r="AK35" s="286">
        <f t="shared" si="35"/>
        <v>32</v>
      </c>
      <c r="AL35" s="286" t="str">
        <f t="shared" si="18"/>
        <v>-</v>
      </c>
      <c r="AM35" s="286" t="str">
        <f t="shared" si="19"/>
        <v>-</v>
      </c>
      <c r="AN35" s="286" t="str">
        <f t="shared" si="20"/>
        <v>-</v>
      </c>
    </row>
    <row r="36" spans="20:40">
      <c r="T36" s="2" t="s">
        <v>89</v>
      </c>
      <c r="U36" s="9">
        <f t="shared" si="5"/>
        <v>7</v>
      </c>
      <c r="V36" s="9">
        <f t="shared" si="6"/>
        <v>1</v>
      </c>
      <c r="W36" s="9">
        <f t="shared" si="7"/>
        <v>0</v>
      </c>
      <c r="X36" s="9">
        <f t="shared" si="8"/>
        <v>0</v>
      </c>
      <c r="Y36" s="9">
        <f t="shared" si="9"/>
        <v>7</v>
      </c>
      <c r="Z36" s="9">
        <f t="shared" si="10"/>
        <v>1</v>
      </c>
      <c r="AA36" s="9" t="str">
        <f t="shared" si="11"/>
        <v>-</v>
      </c>
      <c r="AB36" s="9" t="str">
        <f t="shared" si="12"/>
        <v>-</v>
      </c>
      <c r="AC36" s="290">
        <f t="shared" si="32"/>
        <v>23</v>
      </c>
      <c r="AD36" s="290">
        <f t="shared" si="33"/>
        <v>24</v>
      </c>
      <c r="AE36" s="290" t="str">
        <f t="shared" si="13"/>
        <v>-</v>
      </c>
      <c r="AF36" s="290" t="str">
        <f t="shared" si="14"/>
        <v>-</v>
      </c>
      <c r="AG36" s="294">
        <f t="shared" si="34"/>
        <v>23.036000000000001</v>
      </c>
      <c r="AH36" s="294">
        <f t="shared" si="15"/>
        <v>24.036000000000001</v>
      </c>
      <c r="AI36" s="294" t="str">
        <f t="shared" si="16"/>
        <v>-</v>
      </c>
      <c r="AJ36" s="294" t="str">
        <f t="shared" si="17"/>
        <v>-</v>
      </c>
      <c r="AK36" s="286">
        <f t="shared" si="35"/>
        <v>23</v>
      </c>
      <c r="AL36" s="286">
        <f t="shared" si="18"/>
        <v>26</v>
      </c>
      <c r="AM36" s="286" t="str">
        <f t="shared" si="19"/>
        <v>-</v>
      </c>
      <c r="AN36" s="286" t="str">
        <f t="shared" si="20"/>
        <v>-</v>
      </c>
    </row>
    <row r="37" spans="20:40">
      <c r="T37" s="2" t="s">
        <v>90</v>
      </c>
      <c r="U37" s="9">
        <f t="shared" si="5"/>
        <v>12</v>
      </c>
      <c r="V37" s="9">
        <f t="shared" si="6"/>
        <v>1</v>
      </c>
      <c r="W37" s="9">
        <f t="shared" si="7"/>
        <v>0</v>
      </c>
      <c r="X37" s="9">
        <f t="shared" si="8"/>
        <v>0</v>
      </c>
      <c r="Y37" s="9">
        <f t="shared" si="9"/>
        <v>12</v>
      </c>
      <c r="Z37" s="9">
        <f t="shared" si="10"/>
        <v>1</v>
      </c>
      <c r="AA37" s="9" t="str">
        <f t="shared" si="11"/>
        <v>-</v>
      </c>
      <c r="AB37" s="9" t="str">
        <f t="shared" si="12"/>
        <v>-</v>
      </c>
      <c r="AC37" s="290">
        <f t="shared" si="32"/>
        <v>17</v>
      </c>
      <c r="AD37" s="290">
        <f t="shared" si="33"/>
        <v>24</v>
      </c>
      <c r="AE37" s="290" t="str">
        <f t="shared" si="13"/>
        <v>-</v>
      </c>
      <c r="AF37" s="290" t="str">
        <f t="shared" si="14"/>
        <v>-</v>
      </c>
      <c r="AG37" s="294">
        <f t="shared" si="34"/>
        <v>17.036999999999999</v>
      </c>
      <c r="AH37" s="294">
        <f t="shared" si="15"/>
        <v>24.036999999999999</v>
      </c>
      <c r="AI37" s="294" t="str">
        <f t="shared" si="16"/>
        <v>-</v>
      </c>
      <c r="AJ37" s="294" t="str">
        <f t="shared" si="17"/>
        <v>-</v>
      </c>
      <c r="AK37" s="286">
        <f t="shared" si="35"/>
        <v>20</v>
      </c>
      <c r="AL37" s="286">
        <f t="shared" si="18"/>
        <v>27</v>
      </c>
      <c r="AM37" s="286" t="str">
        <f t="shared" si="19"/>
        <v>-</v>
      </c>
      <c r="AN37" s="286" t="str">
        <f t="shared" si="20"/>
        <v>-</v>
      </c>
    </row>
    <row r="38" spans="20:40">
      <c r="T38" s="2" t="s">
        <v>91</v>
      </c>
      <c r="U38" s="9">
        <f t="shared" si="5"/>
        <v>27</v>
      </c>
      <c r="V38" s="9">
        <f t="shared" si="6"/>
        <v>4</v>
      </c>
      <c r="W38" s="9">
        <f t="shared" si="7"/>
        <v>1</v>
      </c>
      <c r="X38" s="9">
        <f t="shared" si="8"/>
        <v>0</v>
      </c>
      <c r="Y38" s="9">
        <f t="shared" si="9"/>
        <v>27</v>
      </c>
      <c r="Z38" s="9">
        <f t="shared" si="10"/>
        <v>4</v>
      </c>
      <c r="AA38" s="9">
        <f t="shared" si="11"/>
        <v>1</v>
      </c>
      <c r="AB38" s="9" t="str">
        <f t="shared" si="12"/>
        <v>-</v>
      </c>
      <c r="AC38" s="290">
        <f t="shared" si="32"/>
        <v>13</v>
      </c>
      <c r="AD38" s="290">
        <f t="shared" si="33"/>
        <v>13</v>
      </c>
      <c r="AE38" s="290">
        <f t="shared" si="13"/>
        <v>15</v>
      </c>
      <c r="AF38" s="290" t="str">
        <f t="shared" si="14"/>
        <v>-</v>
      </c>
      <c r="AG38" s="294">
        <f t="shared" si="34"/>
        <v>13.038</v>
      </c>
      <c r="AH38" s="294">
        <f t="shared" si="15"/>
        <v>13.038</v>
      </c>
      <c r="AI38" s="294">
        <f t="shared" si="16"/>
        <v>15.038</v>
      </c>
      <c r="AJ38" s="294" t="str">
        <f t="shared" si="17"/>
        <v>-</v>
      </c>
      <c r="AK38" s="286">
        <f t="shared" si="35"/>
        <v>13</v>
      </c>
      <c r="AL38" s="286">
        <f t="shared" si="18"/>
        <v>16</v>
      </c>
      <c r="AM38" s="286">
        <f t="shared" si="19"/>
        <v>21</v>
      </c>
      <c r="AN38" s="286" t="str">
        <f t="shared" si="20"/>
        <v>-</v>
      </c>
    </row>
    <row r="39" spans="20:40">
      <c r="T39" s="2" t="s">
        <v>92</v>
      </c>
      <c r="U39" s="9">
        <f t="shared" si="5"/>
        <v>1</v>
      </c>
      <c r="V39" s="9">
        <f t="shared" si="6"/>
        <v>0</v>
      </c>
      <c r="W39" s="9">
        <f t="shared" si="7"/>
        <v>0</v>
      </c>
      <c r="X39" s="9">
        <f t="shared" si="8"/>
        <v>0</v>
      </c>
      <c r="Y39" s="9">
        <f t="shared" si="9"/>
        <v>1</v>
      </c>
      <c r="Z39" s="9" t="str">
        <f t="shared" si="10"/>
        <v>-</v>
      </c>
      <c r="AA39" s="9" t="str">
        <f t="shared" si="11"/>
        <v>-</v>
      </c>
      <c r="AB39" s="9" t="str">
        <f t="shared" si="12"/>
        <v>-</v>
      </c>
      <c r="AC39" s="290">
        <f t="shared" si="32"/>
        <v>35</v>
      </c>
      <c r="AD39" s="290" t="str">
        <f t="shared" si="33"/>
        <v>-</v>
      </c>
      <c r="AE39" s="290" t="str">
        <f t="shared" si="13"/>
        <v>-</v>
      </c>
      <c r="AF39" s="290" t="str">
        <f t="shared" si="14"/>
        <v>-</v>
      </c>
      <c r="AG39" s="294">
        <f t="shared" si="34"/>
        <v>35.039000000000001</v>
      </c>
      <c r="AH39" s="294" t="str">
        <f t="shared" si="15"/>
        <v>-</v>
      </c>
      <c r="AI39" s="294" t="str">
        <f t="shared" si="16"/>
        <v>-</v>
      </c>
      <c r="AJ39" s="294" t="str">
        <f t="shared" si="17"/>
        <v>-</v>
      </c>
      <c r="AK39" s="286">
        <f t="shared" si="35"/>
        <v>38</v>
      </c>
      <c r="AL39" s="286" t="str">
        <f t="shared" si="18"/>
        <v>-</v>
      </c>
      <c r="AM39" s="286" t="str">
        <f t="shared" si="19"/>
        <v>-</v>
      </c>
      <c r="AN39" s="286" t="str">
        <f t="shared" si="20"/>
        <v>-</v>
      </c>
    </row>
    <row r="40" spans="20:40">
      <c r="T40" s="2" t="s">
        <v>93</v>
      </c>
      <c r="U40" s="9">
        <f t="shared" si="5"/>
        <v>1</v>
      </c>
      <c r="V40" s="9">
        <f t="shared" si="6"/>
        <v>0</v>
      </c>
      <c r="W40" s="9">
        <f t="shared" si="7"/>
        <v>0</v>
      </c>
      <c r="X40" s="9">
        <f t="shared" si="8"/>
        <v>0</v>
      </c>
      <c r="Y40" s="9">
        <f t="shared" si="9"/>
        <v>1</v>
      </c>
      <c r="Z40" s="9" t="str">
        <f t="shared" si="10"/>
        <v>-</v>
      </c>
      <c r="AA40" s="9" t="str">
        <f t="shared" si="11"/>
        <v>-</v>
      </c>
      <c r="AB40" s="9" t="str">
        <f t="shared" si="12"/>
        <v>-</v>
      </c>
      <c r="AC40" s="290">
        <f t="shared" si="32"/>
        <v>35</v>
      </c>
      <c r="AD40" s="290" t="str">
        <f t="shared" si="33"/>
        <v>-</v>
      </c>
      <c r="AE40" s="290" t="str">
        <f t="shared" si="13"/>
        <v>-</v>
      </c>
      <c r="AF40" s="290" t="str">
        <f t="shared" si="14"/>
        <v>-</v>
      </c>
      <c r="AG40" s="294">
        <f t="shared" si="34"/>
        <v>35.04</v>
      </c>
      <c r="AH40" s="294" t="str">
        <f t="shared" si="15"/>
        <v>-</v>
      </c>
      <c r="AI40" s="294" t="str">
        <f t="shared" si="16"/>
        <v>-</v>
      </c>
      <c r="AJ40" s="294" t="str">
        <f t="shared" si="17"/>
        <v>-</v>
      </c>
      <c r="AK40" s="286">
        <f t="shared" si="35"/>
        <v>39</v>
      </c>
      <c r="AL40" s="286" t="str">
        <f t="shared" si="18"/>
        <v>-</v>
      </c>
      <c r="AM40" s="286" t="str">
        <f t="shared" si="19"/>
        <v>-</v>
      </c>
      <c r="AN40" s="286" t="str">
        <f t="shared" si="20"/>
        <v>-</v>
      </c>
    </row>
    <row r="41" spans="20:40">
      <c r="T41" s="2" t="s">
        <v>94</v>
      </c>
      <c r="U41" s="9">
        <f t="shared" si="5"/>
        <v>2</v>
      </c>
      <c r="V41" s="9">
        <f t="shared" si="6"/>
        <v>1</v>
      </c>
      <c r="W41" s="9">
        <f t="shared" si="7"/>
        <v>1</v>
      </c>
      <c r="X41" s="9">
        <f t="shared" si="8"/>
        <v>0</v>
      </c>
      <c r="Y41" s="9">
        <f t="shared" si="9"/>
        <v>2</v>
      </c>
      <c r="Z41" s="9">
        <f t="shared" si="10"/>
        <v>1</v>
      </c>
      <c r="AA41" s="9">
        <f t="shared" si="11"/>
        <v>1</v>
      </c>
      <c r="AB41" s="9" t="str">
        <f t="shared" si="12"/>
        <v>-</v>
      </c>
      <c r="AC41" s="290">
        <f t="shared" si="32"/>
        <v>31</v>
      </c>
      <c r="AD41" s="290">
        <f t="shared" si="33"/>
        <v>24</v>
      </c>
      <c r="AE41" s="290">
        <f t="shared" si="13"/>
        <v>15</v>
      </c>
      <c r="AF41" s="290" t="str">
        <f t="shared" si="14"/>
        <v>-</v>
      </c>
      <c r="AG41" s="294">
        <f t="shared" si="34"/>
        <v>31.041</v>
      </c>
      <c r="AH41" s="294">
        <f t="shared" si="15"/>
        <v>24.041</v>
      </c>
      <c r="AI41" s="294">
        <f t="shared" si="16"/>
        <v>15.041</v>
      </c>
      <c r="AJ41" s="294" t="str">
        <f t="shared" si="17"/>
        <v>-</v>
      </c>
      <c r="AK41" s="286">
        <f t="shared" si="35"/>
        <v>33</v>
      </c>
      <c r="AL41" s="286">
        <f t="shared" si="18"/>
        <v>28</v>
      </c>
      <c r="AM41" s="286">
        <f t="shared" si="19"/>
        <v>22</v>
      </c>
      <c r="AN41" s="286" t="str">
        <f t="shared" si="20"/>
        <v>-</v>
      </c>
    </row>
    <row r="42" spans="20:40">
      <c r="T42" s="2" t="s">
        <v>95</v>
      </c>
      <c r="U42" s="9">
        <f t="shared" si="5"/>
        <v>4</v>
      </c>
      <c r="V42" s="9">
        <f t="shared" si="6"/>
        <v>1</v>
      </c>
      <c r="W42" s="9">
        <f t="shared" si="7"/>
        <v>0</v>
      </c>
      <c r="X42" s="9">
        <f t="shared" si="8"/>
        <v>0</v>
      </c>
      <c r="Y42" s="9">
        <f t="shared" si="9"/>
        <v>4</v>
      </c>
      <c r="Z42" s="9">
        <f t="shared" si="10"/>
        <v>1</v>
      </c>
      <c r="AA42" s="9" t="str">
        <f t="shared" si="11"/>
        <v>-</v>
      </c>
      <c r="AB42" s="9" t="str">
        <f t="shared" si="12"/>
        <v>-</v>
      </c>
      <c r="AC42" s="290">
        <f t="shared" si="32"/>
        <v>28</v>
      </c>
      <c r="AD42" s="290">
        <f t="shared" si="33"/>
        <v>24</v>
      </c>
      <c r="AE42" s="290" t="str">
        <f t="shared" si="13"/>
        <v>-</v>
      </c>
      <c r="AF42" s="290" t="str">
        <f t="shared" si="14"/>
        <v>-</v>
      </c>
      <c r="AG42" s="294">
        <f t="shared" si="34"/>
        <v>28.042000000000002</v>
      </c>
      <c r="AH42" s="294">
        <f t="shared" si="15"/>
        <v>24.042000000000002</v>
      </c>
      <c r="AI42" s="294" t="str">
        <f t="shared" si="16"/>
        <v>-</v>
      </c>
      <c r="AJ42" s="294" t="str">
        <f t="shared" si="17"/>
        <v>-</v>
      </c>
      <c r="AK42" s="286">
        <f t="shared" si="35"/>
        <v>28</v>
      </c>
      <c r="AL42" s="286">
        <f t="shared" si="18"/>
        <v>29</v>
      </c>
      <c r="AM42" s="286" t="str">
        <f t="shared" si="19"/>
        <v>-</v>
      </c>
      <c r="AN42" s="286" t="str">
        <f t="shared" si="20"/>
        <v>-</v>
      </c>
    </row>
    <row r="43" spans="20:40">
      <c r="T43" s="2" t="s">
        <v>96</v>
      </c>
      <c r="U43" s="9">
        <f t="shared" si="5"/>
        <v>0</v>
      </c>
      <c r="V43" s="9">
        <f t="shared" si="6"/>
        <v>0</v>
      </c>
      <c r="W43" s="9">
        <f t="shared" si="7"/>
        <v>0</v>
      </c>
      <c r="X43" s="9">
        <f t="shared" si="8"/>
        <v>0</v>
      </c>
      <c r="Y43" s="9" t="str">
        <f t="shared" si="9"/>
        <v>-</v>
      </c>
      <c r="Z43" s="9" t="str">
        <f t="shared" si="10"/>
        <v>-</v>
      </c>
      <c r="AA43" s="9" t="str">
        <f t="shared" si="11"/>
        <v>-</v>
      </c>
      <c r="AB43" s="9" t="str">
        <f t="shared" si="12"/>
        <v>-</v>
      </c>
      <c r="AC43" s="290" t="str">
        <f t="shared" si="32"/>
        <v>-</v>
      </c>
      <c r="AD43" s="290" t="str">
        <f t="shared" si="33"/>
        <v>-</v>
      </c>
      <c r="AE43" s="290" t="str">
        <f t="shared" si="13"/>
        <v>-</v>
      </c>
      <c r="AF43" s="290" t="str">
        <f t="shared" si="14"/>
        <v>-</v>
      </c>
      <c r="AG43" s="294" t="str">
        <f t="shared" si="34"/>
        <v>-</v>
      </c>
      <c r="AH43" s="294" t="str">
        <f t="shared" si="15"/>
        <v>-</v>
      </c>
      <c r="AI43" s="294" t="str">
        <f t="shared" si="16"/>
        <v>-</v>
      </c>
      <c r="AJ43" s="294" t="str">
        <f t="shared" si="17"/>
        <v>-</v>
      </c>
      <c r="AK43" s="286" t="str">
        <f t="shared" si="35"/>
        <v>-</v>
      </c>
      <c r="AL43" s="286" t="str">
        <f t="shared" si="18"/>
        <v>-</v>
      </c>
      <c r="AM43" s="286" t="str">
        <f t="shared" si="19"/>
        <v>-</v>
      </c>
      <c r="AN43" s="286" t="str">
        <f t="shared" si="20"/>
        <v>-</v>
      </c>
    </row>
    <row r="44" spans="20:40">
      <c r="T44" s="2" t="s">
        <v>97</v>
      </c>
      <c r="U44" s="9">
        <f t="shared" si="5"/>
        <v>7</v>
      </c>
      <c r="V44" s="9">
        <f t="shared" si="6"/>
        <v>4</v>
      </c>
      <c r="W44" s="9">
        <f t="shared" si="7"/>
        <v>2</v>
      </c>
      <c r="X44" s="9">
        <f t="shared" si="8"/>
        <v>0</v>
      </c>
      <c r="Y44" s="9">
        <f t="shared" si="9"/>
        <v>7</v>
      </c>
      <c r="Z44" s="9">
        <f t="shared" si="10"/>
        <v>4</v>
      </c>
      <c r="AA44" s="9">
        <f t="shared" si="11"/>
        <v>2</v>
      </c>
      <c r="AB44" s="9" t="str">
        <f t="shared" si="12"/>
        <v>-</v>
      </c>
      <c r="AC44" s="290">
        <f t="shared" si="32"/>
        <v>23</v>
      </c>
      <c r="AD44" s="290">
        <f t="shared" si="33"/>
        <v>13</v>
      </c>
      <c r="AE44" s="290">
        <f t="shared" si="13"/>
        <v>12</v>
      </c>
      <c r="AF44" s="290" t="str">
        <f t="shared" si="14"/>
        <v>-</v>
      </c>
      <c r="AG44" s="294">
        <f t="shared" si="34"/>
        <v>23.044</v>
      </c>
      <c r="AH44" s="294">
        <f t="shared" si="15"/>
        <v>13.044</v>
      </c>
      <c r="AI44" s="294">
        <f t="shared" si="16"/>
        <v>12.044</v>
      </c>
      <c r="AJ44" s="294" t="str">
        <f t="shared" si="17"/>
        <v>-</v>
      </c>
      <c r="AK44" s="286">
        <f t="shared" si="35"/>
        <v>24</v>
      </c>
      <c r="AL44" s="286">
        <f t="shared" si="18"/>
        <v>17</v>
      </c>
      <c r="AM44" s="286">
        <f t="shared" si="19"/>
        <v>14</v>
      </c>
      <c r="AN44" s="286" t="str">
        <f t="shared" si="20"/>
        <v>-</v>
      </c>
    </row>
    <row r="45" spans="20:40">
      <c r="T45" s="2" t="s">
        <v>98</v>
      </c>
      <c r="U45" s="9">
        <f t="shared" si="5"/>
        <v>2</v>
      </c>
      <c r="V45" s="9">
        <f t="shared" si="6"/>
        <v>1</v>
      </c>
      <c r="W45" s="9">
        <f t="shared" si="7"/>
        <v>1</v>
      </c>
      <c r="X45" s="9">
        <f t="shared" si="8"/>
        <v>1</v>
      </c>
      <c r="Y45" s="9">
        <f t="shared" si="9"/>
        <v>2</v>
      </c>
      <c r="Z45" s="9">
        <f t="shared" si="10"/>
        <v>1</v>
      </c>
      <c r="AA45" s="9">
        <f t="shared" si="11"/>
        <v>1</v>
      </c>
      <c r="AB45" s="9">
        <f t="shared" si="12"/>
        <v>1</v>
      </c>
      <c r="AC45" s="290">
        <f t="shared" si="32"/>
        <v>31</v>
      </c>
      <c r="AD45" s="290">
        <f t="shared" si="33"/>
        <v>24</v>
      </c>
      <c r="AE45" s="290">
        <f t="shared" si="13"/>
        <v>15</v>
      </c>
      <c r="AF45" s="290">
        <f t="shared" si="14"/>
        <v>12</v>
      </c>
      <c r="AG45" s="294">
        <f t="shared" si="34"/>
        <v>31.045000000000002</v>
      </c>
      <c r="AH45" s="294">
        <f t="shared" si="15"/>
        <v>24.045000000000002</v>
      </c>
      <c r="AI45" s="294">
        <f t="shared" si="16"/>
        <v>15.045</v>
      </c>
      <c r="AJ45" s="294">
        <f t="shared" si="17"/>
        <v>12.045</v>
      </c>
      <c r="AK45" s="286">
        <f t="shared" si="35"/>
        <v>34</v>
      </c>
      <c r="AL45" s="286">
        <f t="shared" si="18"/>
        <v>30</v>
      </c>
      <c r="AM45" s="286">
        <f t="shared" si="19"/>
        <v>23</v>
      </c>
      <c r="AN45" s="286">
        <f t="shared" si="20"/>
        <v>14</v>
      </c>
    </row>
    <row r="46" spans="20:40">
      <c r="T46" s="2" t="s">
        <v>99</v>
      </c>
      <c r="U46" s="9">
        <f t="shared" si="5"/>
        <v>1</v>
      </c>
      <c r="V46" s="9">
        <f t="shared" si="6"/>
        <v>0</v>
      </c>
      <c r="W46" s="9">
        <f t="shared" si="7"/>
        <v>0</v>
      </c>
      <c r="X46" s="9">
        <f t="shared" si="8"/>
        <v>0</v>
      </c>
      <c r="Y46" s="9">
        <f t="shared" si="9"/>
        <v>1</v>
      </c>
      <c r="Z46" s="9" t="str">
        <f t="shared" si="10"/>
        <v>-</v>
      </c>
      <c r="AA46" s="9" t="str">
        <f t="shared" si="11"/>
        <v>-</v>
      </c>
      <c r="AB46" s="9" t="str">
        <f t="shared" si="12"/>
        <v>-</v>
      </c>
      <c r="AC46" s="290">
        <f t="shared" si="32"/>
        <v>35</v>
      </c>
      <c r="AD46" s="290" t="str">
        <f t="shared" si="33"/>
        <v>-</v>
      </c>
      <c r="AE46" s="290" t="str">
        <f t="shared" si="13"/>
        <v>-</v>
      </c>
      <c r="AF46" s="290" t="str">
        <f t="shared" si="14"/>
        <v>-</v>
      </c>
      <c r="AG46" s="294">
        <f t="shared" si="34"/>
        <v>35.045999999999999</v>
      </c>
      <c r="AH46" s="294" t="str">
        <f t="shared" si="15"/>
        <v>-</v>
      </c>
      <c r="AI46" s="294" t="str">
        <f t="shared" si="16"/>
        <v>-</v>
      </c>
      <c r="AJ46" s="294" t="str">
        <f t="shared" si="17"/>
        <v>-</v>
      </c>
      <c r="AK46" s="286">
        <f t="shared" si="35"/>
        <v>40</v>
      </c>
      <c r="AL46" s="286" t="str">
        <f t="shared" si="18"/>
        <v>-</v>
      </c>
      <c r="AM46" s="286" t="str">
        <f t="shared" si="19"/>
        <v>-</v>
      </c>
      <c r="AN46" s="286" t="str">
        <f t="shared" si="20"/>
        <v>-</v>
      </c>
    </row>
    <row r="47" spans="20:40">
      <c r="T47" s="2" t="s">
        <v>100</v>
      </c>
      <c r="U47" s="9">
        <f t="shared" si="5"/>
        <v>1</v>
      </c>
      <c r="V47" s="9">
        <f t="shared" si="6"/>
        <v>1</v>
      </c>
      <c r="W47" s="9">
        <f t="shared" si="7"/>
        <v>0</v>
      </c>
      <c r="X47" s="9">
        <f t="shared" si="8"/>
        <v>0</v>
      </c>
      <c r="Y47" s="9">
        <f t="shared" si="9"/>
        <v>1</v>
      </c>
      <c r="Z47" s="9">
        <f t="shared" si="10"/>
        <v>1</v>
      </c>
      <c r="AA47" s="9" t="str">
        <f t="shared" si="11"/>
        <v>-</v>
      </c>
      <c r="AB47" s="9" t="str">
        <f t="shared" si="12"/>
        <v>-</v>
      </c>
      <c r="AC47" s="290">
        <f t="shared" si="32"/>
        <v>35</v>
      </c>
      <c r="AD47" s="290">
        <f t="shared" si="33"/>
        <v>24</v>
      </c>
      <c r="AE47" s="290" t="str">
        <f t="shared" si="13"/>
        <v>-</v>
      </c>
      <c r="AF47" s="290" t="str">
        <f t="shared" si="14"/>
        <v>-</v>
      </c>
      <c r="AG47" s="294">
        <f t="shared" si="34"/>
        <v>35.046999999999997</v>
      </c>
      <c r="AH47" s="294">
        <f t="shared" si="15"/>
        <v>24.047000000000001</v>
      </c>
      <c r="AI47" s="294" t="str">
        <f t="shared" si="16"/>
        <v>-</v>
      </c>
      <c r="AJ47" s="294" t="str">
        <f t="shared" si="17"/>
        <v>-</v>
      </c>
      <c r="AK47" s="286">
        <f t="shared" si="35"/>
        <v>41</v>
      </c>
      <c r="AL47" s="286">
        <f t="shared" si="18"/>
        <v>31</v>
      </c>
      <c r="AM47" s="286" t="str">
        <f t="shared" si="19"/>
        <v>-</v>
      </c>
      <c r="AN47" s="286" t="str">
        <f t="shared" si="20"/>
        <v>-</v>
      </c>
    </row>
    <row r="48" spans="20:40">
      <c r="T48" s="2" t="s">
        <v>101</v>
      </c>
      <c r="U48" s="9">
        <f t="shared" si="5"/>
        <v>0</v>
      </c>
      <c r="V48" s="9">
        <f t="shared" si="6"/>
        <v>0</v>
      </c>
      <c r="W48" s="9">
        <f t="shared" si="7"/>
        <v>0</v>
      </c>
      <c r="X48" s="9">
        <f t="shared" si="8"/>
        <v>0</v>
      </c>
      <c r="Y48" s="9" t="str">
        <f t="shared" si="9"/>
        <v>-</v>
      </c>
      <c r="Z48" s="9" t="str">
        <f t="shared" si="10"/>
        <v>-</v>
      </c>
      <c r="AA48" s="9" t="str">
        <f t="shared" si="11"/>
        <v>-</v>
      </c>
      <c r="AB48" s="9" t="str">
        <f t="shared" si="12"/>
        <v>-</v>
      </c>
      <c r="AC48" s="290" t="str">
        <f t="shared" si="32"/>
        <v>-</v>
      </c>
      <c r="AD48" s="290" t="str">
        <f t="shared" si="33"/>
        <v>-</v>
      </c>
      <c r="AE48" s="290" t="str">
        <f t="shared" si="13"/>
        <v>-</v>
      </c>
      <c r="AF48" s="290" t="str">
        <f t="shared" si="14"/>
        <v>-</v>
      </c>
      <c r="AG48" s="294" t="str">
        <f t="shared" si="34"/>
        <v>-</v>
      </c>
      <c r="AH48" s="294" t="str">
        <f t="shared" si="15"/>
        <v>-</v>
      </c>
      <c r="AI48" s="294" t="str">
        <f t="shared" si="16"/>
        <v>-</v>
      </c>
      <c r="AJ48" s="294" t="str">
        <f t="shared" si="17"/>
        <v>-</v>
      </c>
      <c r="AK48" s="286" t="str">
        <f t="shared" si="35"/>
        <v>-</v>
      </c>
      <c r="AL48" s="286" t="str">
        <f t="shared" si="18"/>
        <v>-</v>
      </c>
      <c r="AM48" s="286" t="str">
        <f t="shared" si="19"/>
        <v>-</v>
      </c>
      <c r="AN48" s="286" t="str">
        <f t="shared" si="20"/>
        <v>-</v>
      </c>
    </row>
    <row r="49" spans="7:40">
      <c r="T49" s="2" t="s">
        <v>102</v>
      </c>
      <c r="U49" s="9">
        <f t="shared" si="5"/>
        <v>0</v>
      </c>
      <c r="V49" s="9">
        <f t="shared" si="6"/>
        <v>0</v>
      </c>
      <c r="W49" s="9">
        <f t="shared" si="7"/>
        <v>0</v>
      </c>
      <c r="X49" s="9">
        <f t="shared" si="8"/>
        <v>0</v>
      </c>
      <c r="Y49" s="9" t="str">
        <f t="shared" si="9"/>
        <v>-</v>
      </c>
      <c r="Z49" s="9" t="str">
        <f t="shared" si="10"/>
        <v>-</v>
      </c>
      <c r="AA49" s="9" t="str">
        <f t="shared" si="11"/>
        <v>-</v>
      </c>
      <c r="AB49" s="9" t="str">
        <f t="shared" si="12"/>
        <v>-</v>
      </c>
      <c r="AC49" s="290" t="str">
        <f t="shared" si="32"/>
        <v>-</v>
      </c>
      <c r="AD49" s="290" t="str">
        <f t="shared" si="33"/>
        <v>-</v>
      </c>
      <c r="AE49" s="290" t="str">
        <f t="shared" si="13"/>
        <v>-</v>
      </c>
      <c r="AF49" s="290" t="str">
        <f t="shared" si="14"/>
        <v>-</v>
      </c>
      <c r="AG49" s="294" t="str">
        <f t="shared" si="34"/>
        <v>-</v>
      </c>
      <c r="AH49" s="294" t="str">
        <f t="shared" si="15"/>
        <v>-</v>
      </c>
      <c r="AI49" s="294" t="str">
        <f t="shared" si="16"/>
        <v>-</v>
      </c>
      <c r="AJ49" s="294" t="str">
        <f t="shared" si="17"/>
        <v>-</v>
      </c>
      <c r="AK49" s="286" t="str">
        <f t="shared" si="35"/>
        <v>-</v>
      </c>
      <c r="AL49" s="286" t="str">
        <f t="shared" si="18"/>
        <v>-</v>
      </c>
      <c r="AM49" s="286" t="str">
        <f t="shared" si="19"/>
        <v>-</v>
      </c>
      <c r="AN49" s="286" t="str">
        <f t="shared" si="20"/>
        <v>-</v>
      </c>
    </row>
    <row r="50" spans="7:40">
      <c r="T50" s="2" t="s">
        <v>103</v>
      </c>
      <c r="U50" s="9">
        <f t="shared" si="5"/>
        <v>0</v>
      </c>
      <c r="V50" s="9">
        <f t="shared" si="6"/>
        <v>0</v>
      </c>
      <c r="W50" s="9">
        <f t="shared" si="7"/>
        <v>0</v>
      </c>
      <c r="X50" s="9">
        <f t="shared" si="8"/>
        <v>0</v>
      </c>
      <c r="Y50" s="9" t="str">
        <f t="shared" si="9"/>
        <v>-</v>
      </c>
      <c r="Z50" s="9" t="str">
        <f t="shared" si="10"/>
        <v>-</v>
      </c>
      <c r="AA50" s="9" t="str">
        <f t="shared" si="11"/>
        <v>-</v>
      </c>
      <c r="AB50" s="9" t="str">
        <f t="shared" si="12"/>
        <v>-</v>
      </c>
      <c r="AC50" s="290" t="str">
        <f t="shared" si="32"/>
        <v>-</v>
      </c>
      <c r="AD50" s="290" t="str">
        <f t="shared" si="33"/>
        <v>-</v>
      </c>
      <c r="AE50" s="290" t="str">
        <f t="shared" si="13"/>
        <v>-</v>
      </c>
      <c r="AF50" s="290" t="str">
        <f t="shared" si="14"/>
        <v>-</v>
      </c>
      <c r="AG50" s="294" t="str">
        <f t="shared" si="34"/>
        <v>-</v>
      </c>
      <c r="AH50" s="294" t="str">
        <f t="shared" si="15"/>
        <v>-</v>
      </c>
      <c r="AI50" s="294" t="str">
        <f t="shared" si="16"/>
        <v>-</v>
      </c>
      <c r="AJ50" s="294" t="str">
        <f t="shared" si="17"/>
        <v>-</v>
      </c>
      <c r="AK50" s="286" t="str">
        <f t="shared" si="35"/>
        <v>-</v>
      </c>
      <c r="AL50" s="286" t="str">
        <f t="shared" si="18"/>
        <v>-</v>
      </c>
      <c r="AM50" s="286" t="str">
        <f t="shared" si="19"/>
        <v>-</v>
      </c>
      <c r="AN50" s="286" t="str">
        <f t="shared" si="20"/>
        <v>-</v>
      </c>
    </row>
    <row r="51" spans="7:40">
      <c r="T51" s="2" t="s">
        <v>104</v>
      </c>
      <c r="U51" s="9">
        <f t="shared" si="5"/>
        <v>1</v>
      </c>
      <c r="V51" s="9">
        <f t="shared" si="6"/>
        <v>0</v>
      </c>
      <c r="W51" s="9">
        <f t="shared" si="7"/>
        <v>0</v>
      </c>
      <c r="X51" s="9">
        <f t="shared" si="8"/>
        <v>0</v>
      </c>
      <c r="Y51" s="9">
        <f t="shared" si="9"/>
        <v>1</v>
      </c>
      <c r="Z51" s="9" t="str">
        <f t="shared" si="10"/>
        <v>-</v>
      </c>
      <c r="AA51" s="9" t="str">
        <f t="shared" si="11"/>
        <v>-</v>
      </c>
      <c r="AB51" s="9" t="str">
        <f t="shared" si="12"/>
        <v>-</v>
      </c>
      <c r="AC51" s="290">
        <f t="shared" si="32"/>
        <v>35</v>
      </c>
      <c r="AD51" s="290" t="str">
        <f t="shared" si="33"/>
        <v>-</v>
      </c>
      <c r="AE51" s="290" t="str">
        <f t="shared" si="13"/>
        <v>-</v>
      </c>
      <c r="AF51" s="290" t="str">
        <f t="shared" si="14"/>
        <v>-</v>
      </c>
      <c r="AG51" s="294">
        <f t="shared" si="34"/>
        <v>35.051000000000002</v>
      </c>
      <c r="AH51" s="294" t="str">
        <f t="shared" si="15"/>
        <v>-</v>
      </c>
      <c r="AI51" s="294" t="str">
        <f t="shared" si="16"/>
        <v>-</v>
      </c>
      <c r="AJ51" s="294" t="str">
        <f t="shared" si="17"/>
        <v>-</v>
      </c>
      <c r="AK51" s="286">
        <f t="shared" si="35"/>
        <v>42</v>
      </c>
      <c r="AL51" s="286" t="str">
        <f t="shared" si="18"/>
        <v>-</v>
      </c>
      <c r="AM51" s="286" t="str">
        <f t="shared" si="19"/>
        <v>-</v>
      </c>
      <c r="AN51" s="286" t="str">
        <f t="shared" si="20"/>
        <v>-</v>
      </c>
    </row>
    <row r="52" spans="7:40">
      <c r="T52" s="219" t="s">
        <v>1178</v>
      </c>
      <c r="U52" s="209">
        <f>SUM(U5:U51)</f>
        <v>1552</v>
      </c>
      <c r="V52" s="209">
        <f t="shared" ref="V52:X52" si="36">SUM(V5:V51)</f>
        <v>298</v>
      </c>
      <c r="W52" s="209">
        <f t="shared" si="36"/>
        <v>176</v>
      </c>
      <c r="X52" s="209">
        <f t="shared" si="36"/>
        <v>60</v>
      </c>
      <c r="Y52" s="209"/>
      <c r="Z52" s="209"/>
      <c r="AA52" s="209"/>
      <c r="AB52" s="209"/>
      <c r="AC52" s="290"/>
      <c r="AD52" s="290"/>
      <c r="AE52" s="290"/>
      <c r="AF52" s="290"/>
      <c r="AG52" s="210"/>
      <c r="AH52" s="210"/>
      <c r="AI52" s="210"/>
      <c r="AJ52" s="210"/>
      <c r="AK52" s="286"/>
      <c r="AL52" s="286"/>
      <c r="AM52" s="286"/>
      <c r="AN52" s="286"/>
    </row>
    <row r="64" spans="7:40">
      <c r="G64"/>
    </row>
    <row r="65" spans="7:7">
      <c r="G65"/>
    </row>
    <row r="66" spans="7:7">
      <c r="G66"/>
    </row>
    <row r="67" spans="7:7">
      <c r="G67"/>
    </row>
    <row r="68" spans="7:7">
      <c r="G68"/>
    </row>
    <row r="69" spans="7:7">
      <c r="G69"/>
    </row>
    <row r="70" spans="7:7">
      <c r="G70"/>
    </row>
  </sheetData>
  <autoFilter ref="T4:AN4" xr:uid="{00000000-0001-0000-0600-000000000000}"/>
  <phoneticPr fontId="18"/>
  <pageMargins left="0.25" right="0.25" top="0.75" bottom="0.75" header="0.3" footer="0.3"/>
  <pageSetup paperSize="8" fitToWidth="0" fitToHeight="0" orientation="portrait" r:id="rId1"/>
  <rowBreaks count="1" manualBreakCount="1">
    <brk id="26" max="16383" man="1"/>
  </rowBreaks>
  <colBreaks count="1" manualBreakCount="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1CF9B-EAB3-428C-BA3F-FD84A0F13DF1}">
  <sheetPr codeName="Sheet44">
    <tabColor theme="4"/>
  </sheetPr>
  <dimension ref="A1:BG63"/>
  <sheetViews>
    <sheetView showGridLines="0" zoomScale="80" zoomScaleNormal="80" workbookViewId="0"/>
  </sheetViews>
  <sheetFormatPr defaultColWidth="8.78515625" defaultRowHeight="13"/>
  <cols>
    <col min="1" max="1" width="25.42578125" style="4"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149"/>
      <c r="H1" s="150"/>
      <c r="I1" s="150"/>
      <c r="J1" s="150"/>
      <c r="K1" s="150"/>
      <c r="L1" s="150"/>
      <c r="M1" s="150"/>
      <c r="N1" s="150"/>
      <c r="O1" s="150"/>
      <c r="P1" s="150"/>
      <c r="Q1" s="150"/>
      <c r="R1" s="150"/>
      <c r="S1" s="150"/>
      <c r="T1" s="150"/>
      <c r="AA1" s="158" t="str">
        <f>AF16&amp;"（推移）"</f>
        <v>（推移）</v>
      </c>
      <c r="AB1"/>
      <c r="AC1" s="84" t="s">
        <v>11</v>
      </c>
      <c r="AD1" s="85"/>
      <c r="AE1" s="133" t="s">
        <v>1154</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自分ひとり</v>
      </c>
      <c r="B2" s="96">
        <f ca="1">IFERROR(OFFSET(INDEX($AG$3:$BF$14,
MATCH($A2,$A$2:$A$13,0),MATCH($A$1,$AG$2:$BF$2,0)),0,1),"")</f>
        <v>0.14990266060999352</v>
      </c>
      <c r="C2" s="96">
        <f ca="1">IFERROR(OFFSET(INDEX($AG$18:$BF$29,
MATCH($A2,$A$2:$A$13,0),MATCH($A$1,$AG$2:$BF$2,0)),0,1),"")</f>
        <v>0.21768707482993196</v>
      </c>
      <c r="D2" s="96">
        <f ca="1">IFERROR(OFFSET(INDEX($AG$33:$BF$44,
MATCH($A2,$A$2:$A$13,0),MATCH($A$1,$AG$2:$BF$2,0)),0,1),"")</f>
        <v>0.26704545454545453</v>
      </c>
      <c r="E2" s="96">
        <f ca="1">IFERROR(OFFSET(INDEX($AG$48:$BF$59,
MATCH($A2,$A$2:$A$13,0),MATCH($A$1,$AG$2:$BF$2,0)),0,1),"")</f>
        <v>0.31666666666666665</v>
      </c>
      <c r="G2" s="98"/>
      <c r="H2" s="151"/>
      <c r="I2" s="151"/>
      <c r="J2" s="151"/>
      <c r="K2" s="151"/>
      <c r="L2" s="151"/>
      <c r="M2" s="151"/>
      <c r="N2" s="151"/>
      <c r="O2" s="151"/>
      <c r="P2" s="151"/>
      <c r="Q2" s="151"/>
      <c r="R2" s="151"/>
      <c r="S2" s="151"/>
      <c r="T2" s="151"/>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恋人</v>
      </c>
      <c r="B3" s="96">
        <f t="shared" ref="B3:B13" ca="1" si="1">IFERROR(OFFSET(INDEX($AG$3:$BF$14,
MATCH($A3,$A$2:$A$13,0),MATCH($A$1,$AG$2:$BF$2,0)),0,1),"")</f>
        <v>5.191434133679429E-2</v>
      </c>
      <c r="C3" s="96">
        <f t="shared" ref="C3:C13" ca="1" si="2">IFERROR(OFFSET(INDEX($AG$18:$BF$29,
MATCH($A3,$A$2:$A$13,0),MATCH($A$1,$AG$2:$BF$2,0)),0,1),"")</f>
        <v>3.0612244897959183E-2</v>
      </c>
      <c r="D3" s="96">
        <f t="shared" ref="D3:D13" ca="1" si="3">IFERROR(OFFSET(INDEX($AG$33:$BF$44,
MATCH($A3,$A$2:$A$13,0),MATCH($A$1,$AG$2:$BF$2,0)),0,1),"")</f>
        <v>2.8409090909090908E-2</v>
      </c>
      <c r="E3" s="96">
        <f t="shared" ref="E3:E13" ca="1" si="4">IFERROR(OFFSET(INDEX($AG$48:$BF$59,
MATCH($A3,$A$2:$A$13,0),MATCH($A$1,$AG$2:$BF$2,0)),0,1),"")</f>
        <v>0</v>
      </c>
      <c r="G3" s="98"/>
      <c r="H3" s="151"/>
      <c r="I3" s="151"/>
      <c r="J3" s="151"/>
      <c r="K3" s="151"/>
      <c r="L3" s="151"/>
      <c r="M3" s="151"/>
      <c r="N3" s="151"/>
      <c r="O3" s="151"/>
      <c r="P3" s="151"/>
      <c r="Q3" s="151"/>
      <c r="R3" s="151"/>
      <c r="S3" s="151"/>
      <c r="T3" s="151"/>
      <c r="AA3" s="110" t="e">
        <f>IF($AE3&lt;&gt;"",VLOOKUP($AE3,【M】金額!$A$1:$B$11,2,0),"")</f>
        <v>#N/A</v>
      </c>
      <c r="AB3" s="141"/>
      <c r="AC3" s="113" t="str">
        <f>AC2</f>
        <v>都道府県</v>
      </c>
      <c r="AD3" s="112" t="str">
        <f>AD2</f>
        <v>福井県</v>
      </c>
      <c r="AE3" s="133" t="s">
        <v>105</v>
      </c>
      <c r="AF3" s="8"/>
      <c r="AG3" s="60">
        <f t="shared" ref="AG3:AG14" si="5">IF(OR(IFERROR(FIND($AD3,"施設コード"),0)&gt;0,$AE3=""), "",
COUNTIFS(
    INDEX(rawデータ範囲, , MATCH($AG$1,表頭範囲, 0)),AG$2,
    INDEX(rawデータ範囲, , MATCH($AE$1,表頭範囲, 0)),$AE3
)
)</f>
        <v>231</v>
      </c>
      <c r="AH3" s="130">
        <f t="shared" ref="AH3:AH13" si="6">IFERROR(AG3/AG$15,"")</f>
        <v>0.14990266060999352</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4" si="10">IFERROR(AK3/AK$15,"")</f>
        <v/>
      </c>
      <c r="AM3" s="60">
        <f t="shared" ref="AM3:AM14" si="11">IF(OR(IFERROR(FIND($AD3,"施設コード"),0)&gt;0,$AE3=""), "",
COUNTIFS(
    INDEX(rawデータ範囲, , MATCH($AG$1,表頭範囲, 0)),AM$2,
    INDEX(rawデータ範囲, , MATCH($AE$1,表頭範囲, 0)),$AE3
)
)</f>
        <v>0</v>
      </c>
      <c r="AN3" s="130" t="str">
        <f t="shared" ref="AN3:AN14" si="12">IFERROR(AM3/AM$15,"")</f>
        <v/>
      </c>
      <c r="AO3" s="60">
        <f t="shared" ref="AO3:AO14" si="13">IF(OR(IFERROR(FIND($AD3,"施設コード"),0)&gt;0,$AE3=""), "",
COUNTIFS(
    INDEX(rawデータ範囲, , MATCH($AG$1,表頭範囲, 0)),AO$2,
    INDEX(rawデータ範囲, , MATCH($AE$1,表頭範囲, 0)),$AE3
)
)</f>
        <v>0</v>
      </c>
      <c r="AP3" s="130" t="str">
        <f t="shared" ref="AP3:AP14" si="14">IFERROR(AO3/AO$15,"")</f>
        <v/>
      </c>
      <c r="AQ3" s="60">
        <f t="shared" ref="AQ3:AQ14" si="15">IF(OR(IFERROR(FIND($AD3,"施設コード"),0)&gt;0,$AE3=""), "",
COUNTIFS(
    INDEX(rawデータ範囲, , MATCH($AG$1,表頭範囲, 0)),AQ$2,
    INDEX(rawデータ範囲, , MATCH($AE$1,表頭範囲, 0)),$AE3
)
)</f>
        <v>0</v>
      </c>
      <c r="AR3" s="130" t="str">
        <f t="shared" ref="AR3:AR14" si="16">IFERROR(AQ3/AQ$15,"")</f>
        <v/>
      </c>
      <c r="AS3" s="60">
        <f t="shared" ref="AS3:AS14" si="17">IF(OR(IFERROR(FIND($AD3,"施設コード"),0)&gt;0,$AE3=""), "",
COUNTIFS(
    INDEX(rawデータ範囲, , MATCH($AG$1,表頭範囲, 0)),AS$2,
    INDEX(rawデータ範囲, , MATCH($AE$1,表頭範囲, 0)),$AE3
)
)</f>
        <v>0</v>
      </c>
      <c r="AT3" s="130" t="str">
        <f t="shared" ref="AT3:AT14" si="18">IFERROR(AS3/AS$15,"")</f>
        <v/>
      </c>
      <c r="AU3" s="60">
        <f t="shared" ref="AU3:AU14" si="19">IF(OR(IFERROR(FIND($AD3,"施設コード"),0)&gt;0,$AE3=""), "",
COUNTIFS(
    INDEX(rawデータ範囲, , MATCH($AG$1,表頭範囲, 0)),AU$2,
    INDEX(rawデータ範囲, , MATCH($AE$1,表頭範囲, 0)),$AE3
)
)</f>
        <v>0</v>
      </c>
      <c r="AV3" s="130" t="str">
        <f t="shared" ref="AV3:AV14" si="20">IFERROR(AU3/AU$15,"")</f>
        <v/>
      </c>
      <c r="AW3" s="60">
        <f t="shared" ref="AW3:AW14" si="21">IF(OR(IFERROR(FIND($AD3,"施設コード"),0)&gt;0,$AE3=""), "",
COUNTIFS(
    INDEX(rawデータ範囲, , MATCH($AG$1,表頭範囲, 0)),AW$2,
    INDEX(rawデータ範囲, , MATCH($AE$1,表頭範囲, 0)),$AE3
)
)</f>
        <v>0</v>
      </c>
      <c r="AX3" s="130" t="str">
        <f t="shared" ref="AX3:AX14" si="22">IFERROR(AW3/AW$15,"")</f>
        <v/>
      </c>
      <c r="AY3" s="60">
        <f t="shared" ref="AY3:AY14" si="23">IF(OR(IFERROR(FIND($AD3,"施設コード"),0)&gt;0,$AE3=""), "",
COUNTIFS(
    INDEX(rawデータ範囲, , MATCH($AG$1,表頭範囲, 0)),AY$2,
    INDEX(rawデータ範囲, , MATCH($AE$1,表頭範囲, 0)),$AE3
)
)</f>
        <v>0</v>
      </c>
      <c r="AZ3" s="130" t="str">
        <f t="shared" ref="AZ3:AZ14" si="24">IFERROR(AY3/AY$15,"")</f>
        <v/>
      </c>
      <c r="BA3" s="60">
        <f t="shared" ref="BA3:BA14" si="25">IF(OR(IFERROR(FIND($AD3,"施設コード"),0)&gt;0,$AE3=""), "",
COUNTIFS(
    INDEX(rawデータ範囲, , MATCH($AG$1,表頭範囲, 0)),BA$2,
    INDEX(rawデータ範囲, , MATCH($AE$1,表頭範囲, 0)),$AE3
)
)</f>
        <v>0</v>
      </c>
      <c r="BB3" s="130" t="str">
        <f t="shared" ref="BB3:BB14" si="26">IFERROR(BA3/BA$15,"")</f>
        <v/>
      </c>
      <c r="BC3" s="60">
        <f t="shared" ref="BC3:BC14"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231</v>
      </c>
      <c r="BF3" s="130">
        <f t="shared" ref="BF3:BF14" si="29">IFERROR(BE3/BE$15,"")</f>
        <v>0.14990266060999352</v>
      </c>
      <c r="BG3" s="97"/>
    </row>
    <row r="4" spans="1:59">
      <c r="A4" s="2" t="str">
        <f t="shared" si="0"/>
        <v>夫婦2人</v>
      </c>
      <c r="B4" s="96">
        <f t="shared" ca="1" si="1"/>
        <v>0.40233614536015572</v>
      </c>
      <c r="C4" s="96">
        <f t="shared" ca="1" si="2"/>
        <v>0.36054421768707484</v>
      </c>
      <c r="D4" s="96">
        <f t="shared" ca="1" si="3"/>
        <v>0.3125</v>
      </c>
      <c r="E4" s="96">
        <f t="shared" ca="1" si="4"/>
        <v>0.16666666666666666</v>
      </c>
      <c r="G4" s="98"/>
      <c r="H4" s="151"/>
      <c r="I4" s="151"/>
      <c r="J4" s="151"/>
      <c r="K4" s="151"/>
      <c r="L4" s="151"/>
      <c r="M4" s="151"/>
      <c r="N4" s="151"/>
      <c r="O4" s="151"/>
      <c r="P4" s="151"/>
      <c r="Q4" s="151"/>
      <c r="R4" s="151"/>
      <c r="S4" s="151"/>
      <c r="T4" s="151"/>
      <c r="AA4" s="110" t="e">
        <f>IF($AE4&lt;&gt;"",VLOOKUP($AE4,【M】金額!$A$1:$B$11,2,0),"")</f>
        <v>#N/A</v>
      </c>
      <c r="AB4" s="141"/>
      <c r="AC4" s="113" t="str">
        <f t="shared" ref="AC4:AD13" si="30">AC3</f>
        <v>都道府県</v>
      </c>
      <c r="AD4" s="112" t="str">
        <f t="shared" si="30"/>
        <v>福井県</v>
      </c>
      <c r="AE4" s="134" t="s">
        <v>106</v>
      </c>
      <c r="AF4" s="8"/>
      <c r="AG4" s="60">
        <f t="shared" si="5"/>
        <v>80</v>
      </c>
      <c r="AH4" s="130">
        <f t="shared" si="6"/>
        <v>5.191434133679429E-2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80</v>
      </c>
      <c r="BF4" s="130">
        <f t="shared" si="29"/>
        <v>5.191434133679429E-2</v>
      </c>
      <c r="BG4" s="97"/>
    </row>
    <row r="5" spans="1:59">
      <c r="A5" s="2" t="str">
        <f t="shared" si="0"/>
        <v>小学生以下連れの家族</v>
      </c>
      <c r="B5" s="96">
        <f t="shared" ca="1" si="1"/>
        <v>0.10123296560674887</v>
      </c>
      <c r="C5" s="96">
        <f t="shared" ca="1" si="2"/>
        <v>4.4217687074829932E-2</v>
      </c>
      <c r="D5" s="96">
        <f t="shared" ca="1" si="3"/>
        <v>5.113636363636364E-2</v>
      </c>
      <c r="E5" s="96">
        <f t="shared" ca="1" si="4"/>
        <v>8.3333333333333329E-2</v>
      </c>
      <c r="G5" s="98"/>
      <c r="H5" s="151"/>
      <c r="I5" s="151"/>
      <c r="J5" s="151"/>
      <c r="K5" s="151"/>
      <c r="L5" s="151"/>
      <c r="M5" s="151"/>
      <c r="N5" s="151"/>
      <c r="O5" s="151"/>
      <c r="P5" s="151"/>
      <c r="Q5" s="151"/>
      <c r="R5" s="151"/>
      <c r="S5" s="151"/>
      <c r="T5" s="151"/>
      <c r="AA5" s="110" t="e">
        <f>IF($AE5&lt;&gt;"",VLOOKUP($AE5,【M】金額!$A$1:$B$11,2,0),"")</f>
        <v>#N/A</v>
      </c>
      <c r="AB5" s="141"/>
      <c r="AC5" s="113" t="str">
        <f t="shared" si="30"/>
        <v>都道府県</v>
      </c>
      <c r="AD5" s="112" t="str">
        <f t="shared" si="30"/>
        <v>福井県</v>
      </c>
      <c r="AE5" s="133" t="s">
        <v>107</v>
      </c>
      <c r="AF5" s="8"/>
      <c r="AG5" s="60">
        <f t="shared" si="5"/>
        <v>620</v>
      </c>
      <c r="AH5" s="130">
        <f t="shared" si="6"/>
        <v>0.40233614536015572</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620</v>
      </c>
      <c r="BF5" s="130">
        <f t="shared" si="29"/>
        <v>0.40233614536015572</v>
      </c>
      <c r="BG5" s="98"/>
    </row>
    <row r="6" spans="1:59">
      <c r="A6" s="2" t="str">
        <f t="shared" si="0"/>
        <v>中学生以上連れの家族</v>
      </c>
      <c r="B6" s="96">
        <f t="shared" ca="1" si="1"/>
        <v>4.4127190136275148E-2</v>
      </c>
      <c r="C6" s="96">
        <f t="shared" ca="1" si="2"/>
        <v>5.1020408163265307E-2</v>
      </c>
      <c r="D6" s="96">
        <f t="shared" ca="1" si="3"/>
        <v>5.6818181818181816E-2</v>
      </c>
      <c r="E6" s="96">
        <f t="shared" ca="1" si="4"/>
        <v>8.3333333333333329E-2</v>
      </c>
      <c r="G6" s="1"/>
      <c r="AA6" s="110" t="e">
        <f>IF($AE6&lt;&gt;"",VLOOKUP($AE6,【M】金額!$A$1:$B$11,2,0),"")</f>
        <v>#N/A</v>
      </c>
      <c r="AB6" s="141"/>
      <c r="AC6" s="113" t="str">
        <f t="shared" si="30"/>
        <v>都道府県</v>
      </c>
      <c r="AD6" s="112" t="str">
        <f t="shared" si="30"/>
        <v>福井県</v>
      </c>
      <c r="AE6" s="133" t="s">
        <v>108</v>
      </c>
      <c r="AF6" s="8"/>
      <c r="AG6" s="60">
        <f t="shared" si="5"/>
        <v>156</v>
      </c>
      <c r="AH6" s="130">
        <f t="shared" si="6"/>
        <v>0.10123296560674887</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156</v>
      </c>
      <c r="BF6" s="130">
        <f t="shared" si="29"/>
        <v>0.10123296560674887</v>
      </c>
      <c r="BG6" s="98"/>
    </row>
    <row r="7" spans="1:59">
      <c r="A7" s="2" t="str">
        <f t="shared" si="0"/>
        <v>親</v>
      </c>
      <c r="B7" s="96">
        <f t="shared" ca="1" si="1"/>
        <v>7.8520441271901359E-2</v>
      </c>
      <c r="C7" s="96">
        <f t="shared" ca="1" si="2"/>
        <v>9.5238095238095233E-2</v>
      </c>
      <c r="D7" s="96">
        <f t="shared" ca="1" si="3"/>
        <v>7.9545454545454544E-2</v>
      </c>
      <c r="E7" s="96">
        <f t="shared" ca="1" si="4"/>
        <v>0.15</v>
      </c>
      <c r="AA7" s="110" t="e">
        <f>IF($AE7&lt;&gt;"",VLOOKUP($AE7,【M】金額!$A$1:$B$11,2,0),"")</f>
        <v>#N/A</v>
      </c>
      <c r="AB7" s="141"/>
      <c r="AC7" s="113" t="str">
        <f t="shared" si="30"/>
        <v>都道府県</v>
      </c>
      <c r="AD7" s="112" t="str">
        <f t="shared" si="30"/>
        <v>福井県</v>
      </c>
      <c r="AE7" s="133" t="s">
        <v>109</v>
      </c>
      <c r="AF7" s="8"/>
      <c r="AG7" s="60">
        <f t="shared" si="5"/>
        <v>68</v>
      </c>
      <c r="AH7" s="130">
        <f t="shared" si="6"/>
        <v>4.4127190136275148E-2</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68</v>
      </c>
      <c r="BF7" s="130">
        <f t="shared" si="29"/>
        <v>4.4127190136275148E-2</v>
      </c>
      <c r="BG7" s="98"/>
    </row>
    <row r="8" spans="1:59">
      <c r="A8" s="2" t="str">
        <f t="shared" si="0"/>
        <v>その他家族</v>
      </c>
      <c r="B8" s="96">
        <f t="shared" ca="1" si="1"/>
        <v>6.7488643737832574E-2</v>
      </c>
      <c r="C8" s="96">
        <f t="shared" ca="1" si="2"/>
        <v>5.4421768707482991E-2</v>
      </c>
      <c r="D8" s="96">
        <f t="shared" ca="1" si="3"/>
        <v>6.8181818181818177E-2</v>
      </c>
      <c r="E8" s="96">
        <f t="shared" ca="1" si="4"/>
        <v>0.05</v>
      </c>
      <c r="AA8" s="110" t="e">
        <f>IF($AE8&lt;&gt;"",VLOOKUP($AE8,【M】金額!$A$1:$B$11,2,0),"")</f>
        <v>#N/A</v>
      </c>
      <c r="AB8" s="141"/>
      <c r="AC8" s="113" t="str">
        <f t="shared" si="30"/>
        <v>都道府県</v>
      </c>
      <c r="AD8" s="112" t="str">
        <f t="shared" si="30"/>
        <v>福井県</v>
      </c>
      <c r="AE8" s="133" t="s">
        <v>110</v>
      </c>
      <c r="AF8" s="8"/>
      <c r="AG8" s="60">
        <f t="shared" si="5"/>
        <v>121</v>
      </c>
      <c r="AH8" s="130">
        <f t="shared" si="6"/>
        <v>7.8520441271901359E-2</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121</v>
      </c>
      <c r="BF8" s="130">
        <f t="shared" si="29"/>
        <v>7.8520441271901359E-2</v>
      </c>
      <c r="BG8" s="98"/>
    </row>
    <row r="9" spans="1:59">
      <c r="A9" s="2" t="str">
        <f t="shared" si="0"/>
        <v>友人</v>
      </c>
      <c r="B9" s="96">
        <f t="shared" ca="1" si="1"/>
        <v>7.9169370538611297E-2</v>
      </c>
      <c r="C9" s="96">
        <f t="shared" ca="1" si="2"/>
        <v>0.10884353741496598</v>
      </c>
      <c r="D9" s="96">
        <f t="shared" ca="1" si="3"/>
        <v>9.6590909090909088E-2</v>
      </c>
      <c r="E9" s="96">
        <f t="shared" ca="1" si="4"/>
        <v>0.11666666666666667</v>
      </c>
      <c r="AA9" s="110" t="e">
        <f>IF($AE9&lt;&gt;"",VLOOKUP($AE9,【M】金額!$A$1:$B$11,2,0),"")</f>
        <v>#N/A</v>
      </c>
      <c r="AB9" s="141"/>
      <c r="AC9" s="113" t="str">
        <f t="shared" si="30"/>
        <v>都道府県</v>
      </c>
      <c r="AD9" s="112" t="str">
        <f t="shared" si="30"/>
        <v>福井県</v>
      </c>
      <c r="AE9" s="133" t="s">
        <v>111</v>
      </c>
      <c r="AF9" s="8"/>
      <c r="AG9" s="60">
        <f t="shared" si="5"/>
        <v>104</v>
      </c>
      <c r="AH9" s="130">
        <f t="shared" si="6"/>
        <v>6.7488643737832574E-2</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104</v>
      </c>
      <c r="BF9" s="130">
        <f t="shared" si="29"/>
        <v>6.7488643737832574E-2</v>
      </c>
      <c r="BG9" s="98"/>
    </row>
    <row r="10" spans="1:59">
      <c r="A10" s="2" t="str">
        <f t="shared" si="0"/>
        <v>団体旅行</v>
      </c>
      <c r="B10" s="96">
        <f t="shared" ca="1" si="1"/>
        <v>1.0382868267358857E-2</v>
      </c>
      <c r="C10" s="96">
        <f t="shared" ca="1" si="2"/>
        <v>1.020408163265306E-2</v>
      </c>
      <c r="D10" s="96">
        <f t="shared" ca="1" si="3"/>
        <v>1.1363636363636364E-2</v>
      </c>
      <c r="E10" s="96">
        <f t="shared" ca="1" si="4"/>
        <v>0</v>
      </c>
      <c r="AA10" s="110" t="e">
        <f>IF($AE10&lt;&gt;"",VLOOKUP($AE10,【M】金額!$A$1:$B$11,2,0),"")</f>
        <v>#N/A</v>
      </c>
      <c r="AB10" s="141"/>
      <c r="AC10" s="113" t="str">
        <f>AC9</f>
        <v>都道府県</v>
      </c>
      <c r="AD10" s="112" t="str">
        <f>AD9</f>
        <v>福井県</v>
      </c>
      <c r="AE10" s="133" t="s">
        <v>112</v>
      </c>
      <c r="AF10" s="8"/>
      <c r="AG10" s="60">
        <f t="shared" si="5"/>
        <v>122</v>
      </c>
      <c r="AH10" s="130">
        <f t="shared" si="6"/>
        <v>7.9169370538611297E-2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122</v>
      </c>
      <c r="BF10" s="130">
        <f t="shared" si="29"/>
        <v>7.9169370538611297E-2</v>
      </c>
      <c r="BG10" s="98"/>
    </row>
    <row r="11" spans="1:59">
      <c r="A11" s="2" t="str">
        <f t="shared" si="0"/>
        <v>学校関係（修学旅行・社会科見学等）</v>
      </c>
      <c r="B11" s="96">
        <f t="shared" ca="1" si="1"/>
        <v>1.9467878001297859E-3</v>
      </c>
      <c r="C11" s="96">
        <f t="shared" ca="1" si="2"/>
        <v>3.4013605442176869E-3</v>
      </c>
      <c r="D11" s="96">
        <f t="shared" ca="1" si="3"/>
        <v>5.681818181818182E-3</v>
      </c>
      <c r="E11" s="96">
        <f t="shared" ca="1" si="4"/>
        <v>1.6666666666666666E-2</v>
      </c>
      <c r="AA11" s="110" t="e">
        <f>IF($AE11&lt;&gt;"",VLOOKUP($AE11,【M】金額!$A$1:$B$11,2,0),"")</f>
        <v>#N/A</v>
      </c>
      <c r="AB11" s="141"/>
      <c r="AC11" s="113" t="str">
        <f t="shared" si="30"/>
        <v>都道府県</v>
      </c>
      <c r="AD11" s="112" t="str">
        <f t="shared" si="30"/>
        <v>福井県</v>
      </c>
      <c r="AE11" s="133" t="s">
        <v>113</v>
      </c>
      <c r="AF11" s="8"/>
      <c r="AG11" s="60">
        <f t="shared" si="5"/>
        <v>16</v>
      </c>
      <c r="AH11" s="130">
        <f t="shared" si="6"/>
        <v>1.0382868267358857E-2</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16</v>
      </c>
      <c r="BF11" s="130">
        <f t="shared" si="29"/>
        <v>1.0382868267358857E-2</v>
      </c>
      <c r="BG11" s="98"/>
    </row>
    <row r="12" spans="1:59">
      <c r="A12" s="2" t="str">
        <f t="shared" si="0"/>
        <v>職場の同僚</v>
      </c>
      <c r="B12" s="96">
        <f t="shared" ca="1" si="1"/>
        <v>1.2978585334198572E-2</v>
      </c>
      <c r="C12" s="96">
        <f t="shared" ca="1" si="2"/>
        <v>2.3809523809523808E-2</v>
      </c>
      <c r="D12" s="96">
        <f t="shared" ca="1" si="3"/>
        <v>2.2727272727272728E-2</v>
      </c>
      <c r="E12" s="96">
        <f t="shared" ca="1" si="4"/>
        <v>1.6666666666666666E-2</v>
      </c>
      <c r="AA12" s="110" t="e">
        <f>IF($AE12&lt;&gt;"",VLOOKUP($AE12,【M】金額!$A$1:$B$11,2,0),"")</f>
        <v>#N/A</v>
      </c>
      <c r="AB12" s="141"/>
      <c r="AC12" s="113" t="str">
        <f t="shared" si="30"/>
        <v>都道府県</v>
      </c>
      <c r="AD12" s="112" t="str">
        <f t="shared" si="30"/>
        <v>福井県</v>
      </c>
      <c r="AE12" s="133" t="s">
        <v>114</v>
      </c>
      <c r="AF12" s="8"/>
      <c r="AG12" s="60">
        <f t="shared" si="5"/>
        <v>3</v>
      </c>
      <c r="AH12" s="130">
        <f t="shared" si="6"/>
        <v>1.9467878001297859E-3</v>
      </c>
      <c r="AI12" s="60">
        <f t="shared" si="7"/>
        <v>0</v>
      </c>
      <c r="AJ12" s="130" t="str">
        <f t="shared" si="8"/>
        <v/>
      </c>
      <c r="AK12" s="60">
        <f t="shared" si="9"/>
        <v>0</v>
      </c>
      <c r="AL12" s="130" t="str">
        <f t="shared" si="10"/>
        <v/>
      </c>
      <c r="AM12" s="60">
        <f t="shared" si="11"/>
        <v>0</v>
      </c>
      <c r="AN12" s="130" t="str">
        <f t="shared" si="12"/>
        <v/>
      </c>
      <c r="AO12" s="60">
        <f t="shared" si="13"/>
        <v>0</v>
      </c>
      <c r="AP12" s="130" t="str">
        <f t="shared" si="14"/>
        <v/>
      </c>
      <c r="AQ12" s="60">
        <f t="shared" si="15"/>
        <v>0</v>
      </c>
      <c r="AR12" s="130" t="str">
        <f t="shared" si="16"/>
        <v/>
      </c>
      <c r="AS12" s="60">
        <f t="shared" si="17"/>
        <v>0</v>
      </c>
      <c r="AT12" s="130" t="str">
        <f t="shared" si="18"/>
        <v/>
      </c>
      <c r="AU12" s="60">
        <f t="shared" si="19"/>
        <v>0</v>
      </c>
      <c r="AV12" s="130" t="str">
        <f t="shared" si="20"/>
        <v/>
      </c>
      <c r="AW12" s="60">
        <f t="shared" si="21"/>
        <v>0</v>
      </c>
      <c r="AX12" s="130" t="str">
        <f t="shared" si="22"/>
        <v/>
      </c>
      <c r="AY12" s="60">
        <f t="shared" si="23"/>
        <v>0</v>
      </c>
      <c r="AZ12" s="130" t="str">
        <f t="shared" si="24"/>
        <v/>
      </c>
      <c r="BA12" s="60">
        <f t="shared" si="25"/>
        <v>0</v>
      </c>
      <c r="BB12" s="130" t="str">
        <f t="shared" si="26"/>
        <v/>
      </c>
      <c r="BC12" s="60">
        <f t="shared" si="27"/>
        <v>0</v>
      </c>
      <c r="BD12" s="130" t="str">
        <f t="shared" si="28"/>
        <v/>
      </c>
      <c r="BE12" s="60">
        <f t="shared" si="31"/>
        <v>3</v>
      </c>
      <c r="BF12" s="130">
        <f t="shared" si="29"/>
        <v>1.9467878001297859E-3</v>
      </c>
      <c r="BG12" s="98"/>
    </row>
    <row r="13" spans="1:59">
      <c r="A13" s="2" t="str">
        <f t="shared" si="0"/>
        <v>その他</v>
      </c>
      <c r="B13" s="152">
        <f t="shared" ca="1" si="1"/>
        <v>0</v>
      </c>
      <c r="C13" s="96">
        <f t="shared" ca="1" si="2"/>
        <v>0</v>
      </c>
      <c r="D13" s="96">
        <f t="shared" ca="1" si="3"/>
        <v>0</v>
      </c>
      <c r="E13" s="96">
        <f t="shared" ca="1" si="4"/>
        <v>0</v>
      </c>
      <c r="AA13" s="110" t="e">
        <f>IF($AE13&lt;&gt;"",VLOOKUP($AE13,【M】金額!$A$1:$B$11,2,0),"")</f>
        <v>#N/A</v>
      </c>
      <c r="AB13" s="141"/>
      <c r="AC13" s="113" t="str">
        <f t="shared" si="30"/>
        <v>都道府県</v>
      </c>
      <c r="AD13" s="112" t="str">
        <f t="shared" si="30"/>
        <v>福井県</v>
      </c>
      <c r="AE13" s="133" t="s">
        <v>115</v>
      </c>
      <c r="AF13" s="8"/>
      <c r="AG13" s="60">
        <f t="shared" si="5"/>
        <v>20</v>
      </c>
      <c r="AH13" s="130">
        <f t="shared" si="6"/>
        <v>1.2978585334198572E-2</v>
      </c>
      <c r="AI13" s="60">
        <f t="shared" si="7"/>
        <v>0</v>
      </c>
      <c r="AJ13" s="130" t="str">
        <f t="shared" si="8"/>
        <v/>
      </c>
      <c r="AK13" s="60">
        <f t="shared" si="9"/>
        <v>0</v>
      </c>
      <c r="AL13" s="130" t="str">
        <f t="shared" si="10"/>
        <v/>
      </c>
      <c r="AM13" s="60">
        <f t="shared" si="11"/>
        <v>0</v>
      </c>
      <c r="AN13" s="130" t="str">
        <f t="shared" si="12"/>
        <v/>
      </c>
      <c r="AO13" s="60">
        <f t="shared" si="13"/>
        <v>0</v>
      </c>
      <c r="AP13" s="130" t="str">
        <f t="shared" si="14"/>
        <v/>
      </c>
      <c r="AQ13" s="60">
        <f t="shared" si="15"/>
        <v>0</v>
      </c>
      <c r="AR13" s="130" t="str">
        <f t="shared" si="16"/>
        <v/>
      </c>
      <c r="AS13" s="60">
        <f t="shared" si="17"/>
        <v>0</v>
      </c>
      <c r="AT13" s="130" t="str">
        <f t="shared" si="18"/>
        <v/>
      </c>
      <c r="AU13" s="60">
        <f t="shared" si="19"/>
        <v>0</v>
      </c>
      <c r="AV13" s="130" t="str">
        <f t="shared" si="20"/>
        <v/>
      </c>
      <c r="AW13" s="60">
        <f t="shared" si="21"/>
        <v>0</v>
      </c>
      <c r="AX13" s="130" t="str">
        <f t="shared" si="22"/>
        <v/>
      </c>
      <c r="AY13" s="60">
        <f t="shared" si="23"/>
        <v>0</v>
      </c>
      <c r="AZ13" s="130" t="str">
        <f t="shared" si="24"/>
        <v/>
      </c>
      <c r="BA13" s="60">
        <f t="shared" si="25"/>
        <v>0</v>
      </c>
      <c r="BB13" s="130" t="str">
        <f t="shared" si="26"/>
        <v/>
      </c>
      <c r="BC13" s="60">
        <f t="shared" si="27"/>
        <v>0</v>
      </c>
      <c r="BD13" s="130" t="str">
        <f t="shared" si="28"/>
        <v/>
      </c>
      <c r="BE13" s="60">
        <f t="shared" si="31"/>
        <v>20</v>
      </c>
      <c r="BF13" s="130">
        <f t="shared" si="29"/>
        <v>1.2978585334198572E-2</v>
      </c>
      <c r="BG13" s="98"/>
    </row>
    <row r="14" spans="1:59">
      <c r="AA14" s="110" t="e">
        <f>IF($AE14&lt;&gt;"",VLOOKUP($AE14,【M】金額!$A$1:$B$11,2,0),"")</f>
        <v>#N/A</v>
      </c>
      <c r="AB14" s="141"/>
      <c r="AC14" s="113" t="str">
        <f>AC12</f>
        <v>都道府県</v>
      </c>
      <c r="AD14" s="112" t="str">
        <f>AD12</f>
        <v>福井県</v>
      </c>
      <c r="AE14" s="133" t="s">
        <v>116</v>
      </c>
      <c r="AF14" s="8"/>
      <c r="AG14" s="60">
        <f t="shared" si="5"/>
        <v>0</v>
      </c>
      <c r="AH14" s="130">
        <f>IFERROR(AG14/AG$15,"")</f>
        <v>0</v>
      </c>
      <c r="AI14" s="60">
        <f t="shared" si="7"/>
        <v>0</v>
      </c>
      <c r="AJ14" s="130" t="str">
        <f>IFERROR(AI14/AI$15,"")</f>
        <v/>
      </c>
      <c r="AK14" s="60">
        <f t="shared" si="9"/>
        <v>0</v>
      </c>
      <c r="AL14" s="130" t="str">
        <f t="shared" si="10"/>
        <v/>
      </c>
      <c r="AM14" s="60">
        <f t="shared" si="11"/>
        <v>0</v>
      </c>
      <c r="AN14" s="130" t="str">
        <f t="shared" si="12"/>
        <v/>
      </c>
      <c r="AO14" s="60">
        <f t="shared" si="13"/>
        <v>0</v>
      </c>
      <c r="AP14" s="130" t="str">
        <f t="shared" si="14"/>
        <v/>
      </c>
      <c r="AQ14" s="60">
        <f t="shared" si="15"/>
        <v>0</v>
      </c>
      <c r="AR14" s="130" t="str">
        <f t="shared" si="16"/>
        <v/>
      </c>
      <c r="AS14" s="60">
        <f t="shared" si="17"/>
        <v>0</v>
      </c>
      <c r="AT14" s="130" t="str">
        <f t="shared" si="18"/>
        <v/>
      </c>
      <c r="AU14" s="60">
        <f t="shared" si="19"/>
        <v>0</v>
      </c>
      <c r="AV14" s="130" t="str">
        <f t="shared" si="20"/>
        <v/>
      </c>
      <c r="AW14" s="60">
        <f t="shared" si="21"/>
        <v>0</v>
      </c>
      <c r="AX14" s="130" t="str">
        <f t="shared" si="22"/>
        <v/>
      </c>
      <c r="AY14" s="60">
        <f t="shared" si="23"/>
        <v>0</v>
      </c>
      <c r="AZ14" s="130" t="str">
        <f t="shared" si="24"/>
        <v/>
      </c>
      <c r="BA14" s="60">
        <f t="shared" si="25"/>
        <v>0</v>
      </c>
      <c r="BB14" s="130" t="str">
        <f t="shared" si="26"/>
        <v/>
      </c>
      <c r="BC14" s="60">
        <f t="shared" si="27"/>
        <v>0</v>
      </c>
      <c r="BD14" s="130" t="str">
        <f t="shared" si="28"/>
        <v/>
      </c>
      <c r="BE14" s="60">
        <f t="shared" si="31"/>
        <v>0</v>
      </c>
      <c r="BF14" s="130">
        <f t="shared" si="29"/>
        <v>0</v>
      </c>
      <c r="BG14" s="98"/>
    </row>
    <row r="15" spans="1:59" ht="15">
      <c r="AA15"/>
      <c r="AB15"/>
      <c r="AC15" s="99"/>
      <c r="AD15" s="100"/>
      <c r="AE15" s="101"/>
      <c r="AF15" s="102" t="s">
        <v>25</v>
      </c>
      <c r="AG15" s="123">
        <f t="shared" ref="AG15:BD15" si="32">SUM(AG3:AG14)</f>
        <v>1541</v>
      </c>
      <c r="AH15" s="124">
        <f t="shared" si="32"/>
        <v>1</v>
      </c>
      <c r="AI15" s="123">
        <f t="shared" si="32"/>
        <v>0</v>
      </c>
      <c r="AJ15" s="124">
        <f t="shared" si="32"/>
        <v>0</v>
      </c>
      <c r="AK15" s="123">
        <f t="shared" si="32"/>
        <v>0</v>
      </c>
      <c r="AL15" s="124">
        <f t="shared" si="32"/>
        <v>0</v>
      </c>
      <c r="AM15" s="123">
        <f t="shared" si="32"/>
        <v>0</v>
      </c>
      <c r="AN15" s="124">
        <f t="shared" si="32"/>
        <v>0</v>
      </c>
      <c r="AO15" s="123">
        <f t="shared" si="32"/>
        <v>0</v>
      </c>
      <c r="AP15" s="124">
        <f t="shared" si="32"/>
        <v>0</v>
      </c>
      <c r="AQ15" s="123">
        <f t="shared" si="32"/>
        <v>0</v>
      </c>
      <c r="AR15" s="124">
        <f t="shared" si="32"/>
        <v>0</v>
      </c>
      <c r="AS15" s="123">
        <f t="shared" si="32"/>
        <v>0</v>
      </c>
      <c r="AT15" s="124">
        <f t="shared" si="32"/>
        <v>0</v>
      </c>
      <c r="AU15" s="123">
        <f t="shared" si="32"/>
        <v>0</v>
      </c>
      <c r="AV15" s="124">
        <f t="shared" si="32"/>
        <v>0</v>
      </c>
      <c r="AW15" s="123">
        <f t="shared" si="32"/>
        <v>0</v>
      </c>
      <c r="AX15" s="124">
        <f t="shared" si="32"/>
        <v>0</v>
      </c>
      <c r="AY15" s="123">
        <f t="shared" si="32"/>
        <v>0</v>
      </c>
      <c r="AZ15" s="124">
        <f t="shared" si="32"/>
        <v>0</v>
      </c>
      <c r="BA15" s="123">
        <f t="shared" si="32"/>
        <v>0</v>
      </c>
      <c r="BB15" s="124">
        <f t="shared" si="32"/>
        <v>0</v>
      </c>
      <c r="BC15" s="123">
        <f t="shared" si="32"/>
        <v>0</v>
      </c>
      <c r="BD15" s="124">
        <f t="shared" si="32"/>
        <v>0</v>
      </c>
      <c r="BE15" s="125">
        <f t="shared" ref="BE15" si="33">AG15+AI15+AK15+AM15+AO15+AQ15+AS15+AU15+AW15+AY15+BA15+BC15</f>
        <v>1541</v>
      </c>
      <c r="BF15" s="126">
        <f>SUM(BF3:BF14)</f>
        <v>1</v>
      </c>
      <c r="BG15" s="98"/>
    </row>
    <row r="16" spans="1:59" ht="15">
      <c r="AA16"/>
      <c r="AB16"/>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98"/>
    </row>
    <row r="17" spans="27:58" ht="15">
      <c r="AA17"/>
      <c r="AB17"/>
      <c r="AC17" s="142" t="str">
        <f>【M】エリア!$J$2</f>
        <v>6分類</v>
      </c>
      <c r="AD17" s="143" t="str">
        <f>【M】エリア!$L$3</f>
        <v>福井市・永平寺町</v>
      </c>
      <c r="AE17" s="144"/>
      <c r="AF17" s="92"/>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6"/>
      <c r="BF17" s="147"/>
    </row>
    <row r="18" spans="27:58">
      <c r="AA18" s="110" t="e">
        <f t="shared" ref="AA18:AA28" si="34">AA3</f>
        <v>#N/A</v>
      </c>
      <c r="AB18" s="141"/>
      <c r="AC18" s="111" t="str">
        <f>AC17</f>
        <v>6分類</v>
      </c>
      <c r="AD18" s="112" t="str">
        <f>AD17</f>
        <v>福井市・永平寺町</v>
      </c>
      <c r="AE18" s="2" t="str">
        <f t="shared" ref="AE18:AE28" si="35">IF(AE3&lt;&gt;"",AE3,"")</f>
        <v>自分ひとり</v>
      </c>
      <c r="AF18" s="8"/>
      <c r="AG18" s="121">
        <f t="shared" ref="AG18:AG29" si="36">IF(OR(IFERROR(FIND($AD18,"施設コード"),0)&gt;0,$AE18=""), "",
COUNTIFS(
    INDEX(rawデータ範囲, , MATCH($AG$1,表頭範囲, 0)),AG$2,
    INDEX(rawデータ範囲, , MATCH($AE$1,表頭範囲, 0)),$AE18,
    INDEX(rawデータ範囲, , MATCH($AC18,表頭範囲, 0)),$AD18
)
)</f>
        <v>64</v>
      </c>
      <c r="AH18" s="122">
        <f t="shared" ref="AH18:AH28" si="37">IFERROR(AG18/AG$30,"")</f>
        <v>0.21768707482993196</v>
      </c>
      <c r="AI18" s="121">
        <f t="shared" ref="AI18:AI29" si="38">IF(OR(IFERROR(FIND($AD18,"施設コード"),0)&gt;0,$AE18=""), "",
COUNTIFS(
    INDEX(rawデータ範囲, , MATCH($AG$1,表頭範囲, 0)),AI$2,
    INDEX(rawデータ範囲, , MATCH($AE$1,表頭範囲, 0)),$AE18,
    INDEX(rawデータ範囲, , MATCH($AC18,表頭範囲, 0)),$AD18
)
)</f>
        <v>0</v>
      </c>
      <c r="AJ18" s="122" t="str">
        <f t="shared" ref="AJ18:AJ28" si="39">IFERROR(AI18/AI$30,"")</f>
        <v/>
      </c>
      <c r="AK18" s="121">
        <f t="shared" ref="AK18:AK29" si="40">IF(OR(IFERROR(FIND($AD18,"施設コード"),0)&gt;0,$AE18=""), "",
COUNTIFS(
    INDEX(rawデータ範囲, , MATCH($AG$1,表頭範囲, 0)),AK$2,
    INDEX(rawデータ範囲, , MATCH($AE$1,表頭範囲, 0)),$AE18,
    INDEX(rawデータ範囲, , MATCH($AC18,表頭範囲, 0)),$AD18
)
)</f>
        <v>0</v>
      </c>
      <c r="AL18" s="122" t="str">
        <f t="shared" ref="AL18:AL29" si="41">IFERROR(AK18/AK$30,"")</f>
        <v/>
      </c>
      <c r="AM18" s="121">
        <f t="shared" ref="AM18:AM29" si="42">IF(OR(IFERROR(FIND($AD18,"施設コード"),0)&gt;0,$AE18=""), "",
COUNTIFS(
    INDEX(rawデータ範囲, , MATCH($AG$1,表頭範囲, 0)),AM$2,
    INDEX(rawデータ範囲, , MATCH($AE$1,表頭範囲, 0)),$AE18,
    INDEX(rawデータ範囲, , MATCH($AC18,表頭範囲, 0)),$AD18
)
)</f>
        <v>0</v>
      </c>
      <c r="AN18" s="122" t="str">
        <f t="shared" ref="AN18:AN29" si="43">IFERROR(AM18/AM$30,"")</f>
        <v/>
      </c>
      <c r="AO18" s="121">
        <f t="shared" ref="AO18:AO29" si="44">IF(OR(IFERROR(FIND($AD18,"施設コード"),0)&gt;0,$AE18=""), "",
COUNTIFS(
    INDEX(rawデータ範囲, , MATCH($AG$1,表頭範囲, 0)),AO$2,
    INDEX(rawデータ範囲, , MATCH($AE$1,表頭範囲, 0)),$AE18,
    INDEX(rawデータ範囲, , MATCH($AC18,表頭範囲, 0)),$AD18
)
)</f>
        <v>0</v>
      </c>
      <c r="AP18" s="122" t="str">
        <f t="shared" ref="AP18:AP29" si="45">IFERROR(AO18/AO$30,"")</f>
        <v/>
      </c>
      <c r="AQ18" s="121">
        <f t="shared" ref="AQ18:AQ29" si="46">IF(OR(IFERROR(FIND($AD18,"施設コード"),0)&gt;0,$AE18=""), "",
COUNTIFS(
    INDEX(rawデータ範囲, , MATCH($AG$1,表頭範囲, 0)),AQ$2,
    INDEX(rawデータ範囲, , MATCH($AE$1,表頭範囲, 0)),$AE18,
    INDEX(rawデータ範囲, , MATCH($AC18,表頭範囲, 0)),$AD18
)
)</f>
        <v>0</v>
      </c>
      <c r="AR18" s="122" t="str">
        <f t="shared" ref="AR18:AR29" si="47">IFERROR(AQ18/AQ$30,"")</f>
        <v/>
      </c>
      <c r="AS18" s="121">
        <f t="shared" ref="AS18:AS29" si="48">IF(OR(IFERROR(FIND($AD18,"施設コード"),0)&gt;0,$AE18=""), "",
COUNTIFS(
    INDEX(rawデータ範囲, , MATCH($AG$1,表頭範囲, 0)),AS$2,
    INDEX(rawデータ範囲, , MATCH($AE$1,表頭範囲, 0)),$AE18,
    INDEX(rawデータ範囲, , MATCH($AC18,表頭範囲, 0)),$AD18
)
)</f>
        <v>0</v>
      </c>
      <c r="AT18" s="122" t="str">
        <f t="shared" ref="AT18:AT29" si="49">IFERROR(AS18/AS$30,"")</f>
        <v/>
      </c>
      <c r="AU18" s="121">
        <f t="shared" ref="AU18:AU29" si="50">IF(OR(IFERROR(FIND($AD18,"施設コード"),0)&gt;0,$AE18=""), "",
COUNTIFS(
    INDEX(rawデータ範囲, , MATCH($AG$1,表頭範囲, 0)),AU$2,
    INDEX(rawデータ範囲, , MATCH($AE$1,表頭範囲, 0)),$AE18,
    INDEX(rawデータ範囲, , MATCH($AC18,表頭範囲, 0)),$AD18
)
)</f>
        <v>0</v>
      </c>
      <c r="AV18" s="122" t="str">
        <f t="shared" ref="AV18:AV29" si="51">IFERROR(AU18/AU$30,"")</f>
        <v/>
      </c>
      <c r="AW18" s="121">
        <f t="shared" ref="AW18:AW29" si="52">IF(OR(IFERROR(FIND($AD18,"施設コード"),0)&gt;0,$AE18=""), "",
COUNTIFS(
    INDEX(rawデータ範囲, , MATCH($AG$1,表頭範囲, 0)),AW$2,
    INDEX(rawデータ範囲, , MATCH($AE$1,表頭範囲, 0)),$AE18,
    INDEX(rawデータ範囲, , MATCH($AC18,表頭範囲, 0)),$AD18
)
)</f>
        <v>0</v>
      </c>
      <c r="AX18" s="122" t="str">
        <f t="shared" ref="AX18:AX29" si="53">IFERROR(AW18/AW$30,"")</f>
        <v/>
      </c>
      <c r="AY18" s="121">
        <f t="shared" ref="AY18:AY29" si="54">IF(OR(IFERROR(FIND($AD18,"施設コード"),0)&gt;0,$AE18=""), "",
COUNTIFS(
    INDEX(rawデータ範囲, , MATCH($AG$1,表頭範囲, 0)),AY$2,
    INDEX(rawデータ範囲, , MATCH($AE$1,表頭範囲, 0)),$AE18,
    INDEX(rawデータ範囲, , MATCH($AC18,表頭範囲, 0)),$AD18
)
)</f>
        <v>0</v>
      </c>
      <c r="AZ18" s="122" t="str">
        <f t="shared" ref="AZ18:AZ29" si="55">IFERROR(AY18/AY$30,"")</f>
        <v/>
      </c>
      <c r="BA18" s="121">
        <f t="shared" ref="BA18:BA29" si="56">IF(OR(IFERROR(FIND($AD18,"施設コード"),0)&gt;0,$AE18=""), "",
COUNTIFS(
    INDEX(rawデータ範囲, , MATCH($AG$1,表頭範囲, 0)),BA$2,
    INDEX(rawデータ範囲, , MATCH($AE$1,表頭範囲, 0)),$AE18,
    INDEX(rawデータ範囲, , MATCH($AC18,表頭範囲, 0)),$AD18
)
)</f>
        <v>0</v>
      </c>
      <c r="BB18" s="122" t="str">
        <f t="shared" ref="BB18:BB29" si="57">IFERROR(BA18/BA$30,"")</f>
        <v/>
      </c>
      <c r="BC18" s="121">
        <f t="shared" ref="BC18:BC29" si="58">IF(OR(IFERROR(FIND($AD18,"施設コード"),0)&gt;0,$AE18=""), "",
COUNTIFS(
    INDEX(rawデータ範囲, , MATCH($AG$1,表頭範囲, 0)),BC$2,
    INDEX(rawデータ範囲, , MATCH($AE$1,表頭範囲, 0)),$AE18,
    INDEX(rawデータ範囲, , MATCH($AC18,表頭範囲, 0)),$AD18
)
)</f>
        <v>0</v>
      </c>
      <c r="BD18" s="122" t="str">
        <f t="shared" ref="BD18:BD29" si="59">IFERROR(BC18/BC$30,"")</f>
        <v/>
      </c>
      <c r="BE18" s="121">
        <f>IFERROR(AG18+AI18+AK18+AM18+AO18+AQ18+AS18+AU18+AW18+AY18+BA18+BC18,"")</f>
        <v>64</v>
      </c>
      <c r="BF18" s="122">
        <f t="shared" ref="BF18:BF29" si="60">IFERROR(BE18/BE$30,"")</f>
        <v>0.21768707482993196</v>
      </c>
    </row>
    <row r="19" spans="27:58">
      <c r="AA19" s="110" t="e">
        <f t="shared" si="34"/>
        <v>#N/A</v>
      </c>
      <c r="AB19" s="141"/>
      <c r="AC19" s="111" t="str">
        <f t="shared" ref="AC19:AD28" si="61">AC18</f>
        <v>6分類</v>
      </c>
      <c r="AD19" s="112" t="str">
        <f t="shared" si="61"/>
        <v>福井市・永平寺町</v>
      </c>
      <c r="AE19" s="90" t="str">
        <f t="shared" si="35"/>
        <v>恋人</v>
      </c>
      <c r="AF19" s="8"/>
      <c r="AG19" s="121">
        <f t="shared" si="36"/>
        <v>9</v>
      </c>
      <c r="AH19" s="122">
        <f t="shared" si="37"/>
        <v>3.0612244897959183E-2</v>
      </c>
      <c r="AI19" s="121">
        <f t="shared" si="38"/>
        <v>0</v>
      </c>
      <c r="AJ19" s="122" t="str">
        <f t="shared" si="39"/>
        <v/>
      </c>
      <c r="AK19" s="121">
        <f t="shared" si="40"/>
        <v>0</v>
      </c>
      <c r="AL19" s="122" t="str">
        <f t="shared" si="41"/>
        <v/>
      </c>
      <c r="AM19" s="121">
        <f t="shared" si="42"/>
        <v>0</v>
      </c>
      <c r="AN19" s="122" t="str">
        <f t="shared" si="43"/>
        <v/>
      </c>
      <c r="AO19" s="121">
        <f t="shared" si="44"/>
        <v>0</v>
      </c>
      <c r="AP19" s="122" t="str">
        <f t="shared" si="45"/>
        <v/>
      </c>
      <c r="AQ19" s="121">
        <f t="shared" si="46"/>
        <v>0</v>
      </c>
      <c r="AR19" s="122" t="str">
        <f t="shared" si="47"/>
        <v/>
      </c>
      <c r="AS19" s="121">
        <f t="shared" si="48"/>
        <v>0</v>
      </c>
      <c r="AT19" s="122" t="str">
        <f t="shared" si="49"/>
        <v/>
      </c>
      <c r="AU19" s="121">
        <f t="shared" si="50"/>
        <v>0</v>
      </c>
      <c r="AV19" s="122" t="str">
        <f t="shared" si="51"/>
        <v/>
      </c>
      <c r="AW19" s="121">
        <f t="shared" si="52"/>
        <v>0</v>
      </c>
      <c r="AX19" s="122" t="str">
        <f t="shared" si="53"/>
        <v/>
      </c>
      <c r="AY19" s="121">
        <f t="shared" si="54"/>
        <v>0</v>
      </c>
      <c r="AZ19" s="122" t="str">
        <f t="shared" si="55"/>
        <v/>
      </c>
      <c r="BA19" s="121">
        <f t="shared" si="56"/>
        <v>0</v>
      </c>
      <c r="BB19" s="122" t="str">
        <f t="shared" si="57"/>
        <v/>
      </c>
      <c r="BC19" s="121">
        <f t="shared" si="58"/>
        <v>0</v>
      </c>
      <c r="BD19" s="122" t="str">
        <f t="shared" si="59"/>
        <v/>
      </c>
      <c r="BE19" s="121">
        <f t="shared" ref="BE19:BE29" si="62">IFERROR(AG19+AI19+AK19+AM19+AO19+AQ19+AS19+AU19+AW19+AY19+BA19+BC19,"")</f>
        <v>9</v>
      </c>
      <c r="BF19" s="122">
        <f t="shared" si="60"/>
        <v>3.0612244897959183E-2</v>
      </c>
    </row>
    <row r="20" spans="27:58">
      <c r="AA20" s="110" t="e">
        <f t="shared" si="34"/>
        <v>#N/A</v>
      </c>
      <c r="AB20" s="141"/>
      <c r="AC20" s="111" t="str">
        <f t="shared" si="61"/>
        <v>6分類</v>
      </c>
      <c r="AD20" s="112" t="str">
        <f t="shared" si="61"/>
        <v>福井市・永平寺町</v>
      </c>
      <c r="AE20" s="2" t="str">
        <f t="shared" si="35"/>
        <v>夫婦2人</v>
      </c>
      <c r="AF20" s="8"/>
      <c r="AG20" s="121">
        <f t="shared" si="36"/>
        <v>106</v>
      </c>
      <c r="AH20" s="122">
        <f t="shared" si="37"/>
        <v>0.36054421768707484</v>
      </c>
      <c r="AI20" s="121">
        <f t="shared" si="38"/>
        <v>0</v>
      </c>
      <c r="AJ20" s="122" t="str">
        <f t="shared" si="39"/>
        <v/>
      </c>
      <c r="AK20" s="121">
        <f t="shared" si="40"/>
        <v>0</v>
      </c>
      <c r="AL20" s="122" t="str">
        <f t="shared" si="41"/>
        <v/>
      </c>
      <c r="AM20" s="121">
        <f t="shared" si="42"/>
        <v>0</v>
      </c>
      <c r="AN20" s="122" t="str">
        <f t="shared" si="43"/>
        <v/>
      </c>
      <c r="AO20" s="121">
        <f t="shared" si="44"/>
        <v>0</v>
      </c>
      <c r="AP20" s="122" t="str">
        <f t="shared" si="45"/>
        <v/>
      </c>
      <c r="AQ20" s="121">
        <f t="shared" si="46"/>
        <v>0</v>
      </c>
      <c r="AR20" s="122" t="str">
        <f t="shared" si="47"/>
        <v/>
      </c>
      <c r="AS20" s="121">
        <f t="shared" si="48"/>
        <v>0</v>
      </c>
      <c r="AT20" s="122" t="str">
        <f t="shared" si="49"/>
        <v/>
      </c>
      <c r="AU20" s="121">
        <f t="shared" si="50"/>
        <v>0</v>
      </c>
      <c r="AV20" s="122" t="str">
        <f t="shared" si="51"/>
        <v/>
      </c>
      <c r="AW20" s="121">
        <f t="shared" si="52"/>
        <v>0</v>
      </c>
      <c r="AX20" s="122" t="str">
        <f t="shared" si="53"/>
        <v/>
      </c>
      <c r="AY20" s="121">
        <f t="shared" si="54"/>
        <v>0</v>
      </c>
      <c r="AZ20" s="122" t="str">
        <f t="shared" si="55"/>
        <v/>
      </c>
      <c r="BA20" s="121">
        <f t="shared" si="56"/>
        <v>0</v>
      </c>
      <c r="BB20" s="122" t="str">
        <f t="shared" si="57"/>
        <v/>
      </c>
      <c r="BC20" s="121">
        <f t="shared" si="58"/>
        <v>0</v>
      </c>
      <c r="BD20" s="122" t="str">
        <f t="shared" si="59"/>
        <v/>
      </c>
      <c r="BE20" s="121">
        <f t="shared" si="62"/>
        <v>106</v>
      </c>
      <c r="BF20" s="122">
        <f t="shared" si="60"/>
        <v>0.36054421768707484</v>
      </c>
    </row>
    <row r="21" spans="27:58">
      <c r="AA21" s="110" t="e">
        <f t="shared" si="34"/>
        <v>#N/A</v>
      </c>
      <c r="AB21" s="141"/>
      <c r="AC21" s="111" t="str">
        <f t="shared" si="61"/>
        <v>6分類</v>
      </c>
      <c r="AD21" s="112" t="str">
        <f t="shared" si="61"/>
        <v>福井市・永平寺町</v>
      </c>
      <c r="AE21" s="2" t="str">
        <f t="shared" si="35"/>
        <v>小学生以下連れの家族</v>
      </c>
      <c r="AF21" s="8"/>
      <c r="AG21" s="121">
        <f t="shared" si="36"/>
        <v>13</v>
      </c>
      <c r="AH21" s="122">
        <f t="shared" si="37"/>
        <v>4.4217687074829932E-2</v>
      </c>
      <c r="AI21" s="121">
        <f t="shared" si="38"/>
        <v>0</v>
      </c>
      <c r="AJ21" s="122" t="str">
        <f t="shared" si="39"/>
        <v/>
      </c>
      <c r="AK21" s="121">
        <f t="shared" si="40"/>
        <v>0</v>
      </c>
      <c r="AL21" s="122" t="str">
        <f t="shared" si="41"/>
        <v/>
      </c>
      <c r="AM21" s="121">
        <f t="shared" si="42"/>
        <v>0</v>
      </c>
      <c r="AN21" s="122" t="str">
        <f t="shared" si="43"/>
        <v/>
      </c>
      <c r="AO21" s="121">
        <f t="shared" si="44"/>
        <v>0</v>
      </c>
      <c r="AP21" s="122" t="str">
        <f t="shared" si="45"/>
        <v/>
      </c>
      <c r="AQ21" s="121">
        <f t="shared" si="46"/>
        <v>0</v>
      </c>
      <c r="AR21" s="122" t="str">
        <f t="shared" si="47"/>
        <v/>
      </c>
      <c r="AS21" s="121">
        <f t="shared" si="48"/>
        <v>0</v>
      </c>
      <c r="AT21" s="122" t="str">
        <f t="shared" si="49"/>
        <v/>
      </c>
      <c r="AU21" s="121">
        <f t="shared" si="50"/>
        <v>0</v>
      </c>
      <c r="AV21" s="122" t="str">
        <f t="shared" si="51"/>
        <v/>
      </c>
      <c r="AW21" s="121">
        <f t="shared" si="52"/>
        <v>0</v>
      </c>
      <c r="AX21" s="122" t="str">
        <f t="shared" si="53"/>
        <v/>
      </c>
      <c r="AY21" s="121">
        <f t="shared" si="54"/>
        <v>0</v>
      </c>
      <c r="AZ21" s="122" t="str">
        <f t="shared" si="55"/>
        <v/>
      </c>
      <c r="BA21" s="121">
        <f t="shared" si="56"/>
        <v>0</v>
      </c>
      <c r="BB21" s="122" t="str">
        <f t="shared" si="57"/>
        <v/>
      </c>
      <c r="BC21" s="121">
        <f t="shared" si="58"/>
        <v>0</v>
      </c>
      <c r="BD21" s="122" t="str">
        <f t="shared" si="59"/>
        <v/>
      </c>
      <c r="BE21" s="121">
        <f t="shared" si="62"/>
        <v>13</v>
      </c>
      <c r="BF21" s="122">
        <f t="shared" si="60"/>
        <v>4.4217687074829932E-2</v>
      </c>
    </row>
    <row r="22" spans="27:58">
      <c r="AA22" s="110" t="e">
        <f t="shared" si="34"/>
        <v>#N/A</v>
      </c>
      <c r="AB22" s="141"/>
      <c r="AC22" s="111" t="str">
        <f t="shared" si="61"/>
        <v>6分類</v>
      </c>
      <c r="AD22" s="112" t="str">
        <f t="shared" si="61"/>
        <v>福井市・永平寺町</v>
      </c>
      <c r="AE22" s="2" t="str">
        <f t="shared" si="35"/>
        <v>中学生以上連れの家族</v>
      </c>
      <c r="AF22" s="107"/>
      <c r="AG22" s="121">
        <f t="shared" si="36"/>
        <v>15</v>
      </c>
      <c r="AH22" s="122">
        <f t="shared" si="37"/>
        <v>5.1020408163265307E-2</v>
      </c>
      <c r="AI22" s="121">
        <f t="shared" si="38"/>
        <v>0</v>
      </c>
      <c r="AJ22" s="122" t="str">
        <f t="shared" si="39"/>
        <v/>
      </c>
      <c r="AK22" s="121">
        <f t="shared" si="40"/>
        <v>0</v>
      </c>
      <c r="AL22" s="122" t="str">
        <f t="shared" si="41"/>
        <v/>
      </c>
      <c r="AM22" s="121">
        <f t="shared" si="42"/>
        <v>0</v>
      </c>
      <c r="AN22" s="122" t="str">
        <f t="shared" si="43"/>
        <v/>
      </c>
      <c r="AO22" s="121">
        <f t="shared" si="44"/>
        <v>0</v>
      </c>
      <c r="AP22" s="122" t="str">
        <f t="shared" si="45"/>
        <v/>
      </c>
      <c r="AQ22" s="121">
        <f t="shared" si="46"/>
        <v>0</v>
      </c>
      <c r="AR22" s="122" t="str">
        <f t="shared" si="47"/>
        <v/>
      </c>
      <c r="AS22" s="121">
        <f t="shared" si="48"/>
        <v>0</v>
      </c>
      <c r="AT22" s="122" t="str">
        <f t="shared" si="49"/>
        <v/>
      </c>
      <c r="AU22" s="121">
        <f t="shared" si="50"/>
        <v>0</v>
      </c>
      <c r="AV22" s="122" t="str">
        <f t="shared" si="51"/>
        <v/>
      </c>
      <c r="AW22" s="121">
        <f t="shared" si="52"/>
        <v>0</v>
      </c>
      <c r="AX22" s="122" t="str">
        <f t="shared" si="53"/>
        <v/>
      </c>
      <c r="AY22" s="121">
        <f t="shared" si="54"/>
        <v>0</v>
      </c>
      <c r="AZ22" s="122" t="str">
        <f t="shared" si="55"/>
        <v/>
      </c>
      <c r="BA22" s="121">
        <f t="shared" si="56"/>
        <v>0</v>
      </c>
      <c r="BB22" s="122" t="str">
        <f t="shared" si="57"/>
        <v/>
      </c>
      <c r="BC22" s="121">
        <f t="shared" si="58"/>
        <v>0</v>
      </c>
      <c r="BD22" s="122" t="str">
        <f t="shared" si="59"/>
        <v/>
      </c>
      <c r="BE22" s="121">
        <f t="shared" si="62"/>
        <v>15</v>
      </c>
      <c r="BF22" s="122">
        <f t="shared" si="60"/>
        <v>5.1020408163265307E-2</v>
      </c>
    </row>
    <row r="23" spans="27:58">
      <c r="AA23" s="110" t="e">
        <f t="shared" si="34"/>
        <v>#N/A</v>
      </c>
      <c r="AB23" s="141"/>
      <c r="AC23" s="111" t="str">
        <f t="shared" si="61"/>
        <v>6分類</v>
      </c>
      <c r="AD23" s="112" t="str">
        <f t="shared" si="61"/>
        <v>福井市・永平寺町</v>
      </c>
      <c r="AE23" s="2" t="str">
        <f t="shared" si="35"/>
        <v>親</v>
      </c>
      <c r="AF23" s="107"/>
      <c r="AG23" s="121">
        <f t="shared" si="36"/>
        <v>28</v>
      </c>
      <c r="AH23" s="122">
        <f t="shared" si="37"/>
        <v>9.5238095238095233E-2</v>
      </c>
      <c r="AI23" s="121">
        <f t="shared" si="38"/>
        <v>0</v>
      </c>
      <c r="AJ23" s="122" t="str">
        <f t="shared" si="39"/>
        <v/>
      </c>
      <c r="AK23" s="121">
        <f t="shared" si="40"/>
        <v>0</v>
      </c>
      <c r="AL23" s="122" t="str">
        <f t="shared" si="41"/>
        <v/>
      </c>
      <c r="AM23" s="121">
        <f t="shared" si="42"/>
        <v>0</v>
      </c>
      <c r="AN23" s="122" t="str">
        <f t="shared" si="43"/>
        <v/>
      </c>
      <c r="AO23" s="121">
        <f t="shared" si="44"/>
        <v>0</v>
      </c>
      <c r="AP23" s="122" t="str">
        <f t="shared" si="45"/>
        <v/>
      </c>
      <c r="AQ23" s="121">
        <f t="shared" si="46"/>
        <v>0</v>
      </c>
      <c r="AR23" s="122" t="str">
        <f t="shared" si="47"/>
        <v/>
      </c>
      <c r="AS23" s="121">
        <f t="shared" si="48"/>
        <v>0</v>
      </c>
      <c r="AT23" s="122" t="str">
        <f t="shared" si="49"/>
        <v/>
      </c>
      <c r="AU23" s="121">
        <f t="shared" si="50"/>
        <v>0</v>
      </c>
      <c r="AV23" s="122" t="str">
        <f t="shared" si="51"/>
        <v/>
      </c>
      <c r="AW23" s="121">
        <f t="shared" si="52"/>
        <v>0</v>
      </c>
      <c r="AX23" s="122" t="str">
        <f t="shared" si="53"/>
        <v/>
      </c>
      <c r="AY23" s="121">
        <f t="shared" si="54"/>
        <v>0</v>
      </c>
      <c r="AZ23" s="122" t="str">
        <f t="shared" si="55"/>
        <v/>
      </c>
      <c r="BA23" s="121">
        <f t="shared" si="56"/>
        <v>0</v>
      </c>
      <c r="BB23" s="122" t="str">
        <f t="shared" si="57"/>
        <v/>
      </c>
      <c r="BC23" s="121">
        <f t="shared" si="58"/>
        <v>0</v>
      </c>
      <c r="BD23" s="122" t="str">
        <f t="shared" si="59"/>
        <v/>
      </c>
      <c r="BE23" s="121">
        <f t="shared" si="62"/>
        <v>28</v>
      </c>
      <c r="BF23" s="122">
        <f t="shared" si="60"/>
        <v>9.5238095238095233E-2</v>
      </c>
    </row>
    <row r="24" spans="27:58">
      <c r="AA24" s="110" t="e">
        <f t="shared" si="34"/>
        <v>#N/A</v>
      </c>
      <c r="AB24" s="141"/>
      <c r="AC24" s="111" t="str">
        <f t="shared" si="61"/>
        <v>6分類</v>
      </c>
      <c r="AD24" s="112" t="str">
        <f t="shared" si="61"/>
        <v>福井市・永平寺町</v>
      </c>
      <c r="AE24" s="2" t="str">
        <f t="shared" si="35"/>
        <v>その他家族</v>
      </c>
      <c r="AF24" s="107"/>
      <c r="AG24" s="121">
        <f t="shared" si="36"/>
        <v>16</v>
      </c>
      <c r="AH24" s="122">
        <f t="shared" si="37"/>
        <v>5.4421768707482991E-2</v>
      </c>
      <c r="AI24" s="121">
        <f t="shared" si="38"/>
        <v>0</v>
      </c>
      <c r="AJ24" s="122" t="str">
        <f t="shared" si="39"/>
        <v/>
      </c>
      <c r="AK24" s="121">
        <f t="shared" si="40"/>
        <v>0</v>
      </c>
      <c r="AL24" s="122" t="str">
        <f t="shared" si="41"/>
        <v/>
      </c>
      <c r="AM24" s="121">
        <f t="shared" si="42"/>
        <v>0</v>
      </c>
      <c r="AN24" s="122" t="str">
        <f t="shared" si="43"/>
        <v/>
      </c>
      <c r="AO24" s="121">
        <f t="shared" si="44"/>
        <v>0</v>
      </c>
      <c r="AP24" s="122" t="str">
        <f t="shared" si="45"/>
        <v/>
      </c>
      <c r="AQ24" s="121">
        <f t="shared" si="46"/>
        <v>0</v>
      </c>
      <c r="AR24" s="122" t="str">
        <f t="shared" si="47"/>
        <v/>
      </c>
      <c r="AS24" s="121">
        <f t="shared" si="48"/>
        <v>0</v>
      </c>
      <c r="AT24" s="122" t="str">
        <f t="shared" si="49"/>
        <v/>
      </c>
      <c r="AU24" s="121">
        <f t="shared" si="50"/>
        <v>0</v>
      </c>
      <c r="AV24" s="122" t="str">
        <f t="shared" si="51"/>
        <v/>
      </c>
      <c r="AW24" s="121">
        <f t="shared" si="52"/>
        <v>0</v>
      </c>
      <c r="AX24" s="122" t="str">
        <f t="shared" si="53"/>
        <v/>
      </c>
      <c r="AY24" s="121">
        <f t="shared" si="54"/>
        <v>0</v>
      </c>
      <c r="AZ24" s="122" t="str">
        <f t="shared" si="55"/>
        <v/>
      </c>
      <c r="BA24" s="121">
        <f t="shared" si="56"/>
        <v>0</v>
      </c>
      <c r="BB24" s="122" t="str">
        <f t="shared" si="57"/>
        <v/>
      </c>
      <c r="BC24" s="121">
        <f t="shared" si="58"/>
        <v>0</v>
      </c>
      <c r="BD24" s="122" t="str">
        <f t="shared" si="59"/>
        <v/>
      </c>
      <c r="BE24" s="121">
        <f t="shared" si="62"/>
        <v>16</v>
      </c>
      <c r="BF24" s="122">
        <f t="shared" si="60"/>
        <v>5.4421768707482991E-2</v>
      </c>
    </row>
    <row r="25" spans="27:58">
      <c r="AA25" s="110" t="e">
        <f t="shared" si="34"/>
        <v>#N/A</v>
      </c>
      <c r="AB25" s="141"/>
      <c r="AC25" s="111" t="str">
        <f>AC24</f>
        <v>6分類</v>
      </c>
      <c r="AD25" s="112" t="str">
        <f>AD24</f>
        <v>福井市・永平寺町</v>
      </c>
      <c r="AE25" s="2" t="str">
        <f t="shared" si="35"/>
        <v>友人</v>
      </c>
      <c r="AF25" s="107"/>
      <c r="AG25" s="121">
        <f t="shared" si="36"/>
        <v>32</v>
      </c>
      <c r="AH25" s="122">
        <f t="shared" si="37"/>
        <v>0.10884353741496598</v>
      </c>
      <c r="AI25" s="121">
        <f t="shared" si="38"/>
        <v>0</v>
      </c>
      <c r="AJ25" s="122" t="str">
        <f t="shared" si="39"/>
        <v/>
      </c>
      <c r="AK25" s="121">
        <f t="shared" si="40"/>
        <v>0</v>
      </c>
      <c r="AL25" s="122" t="str">
        <f t="shared" si="41"/>
        <v/>
      </c>
      <c r="AM25" s="121">
        <f t="shared" si="42"/>
        <v>0</v>
      </c>
      <c r="AN25" s="122" t="str">
        <f t="shared" si="43"/>
        <v/>
      </c>
      <c r="AO25" s="121">
        <f t="shared" si="44"/>
        <v>0</v>
      </c>
      <c r="AP25" s="122" t="str">
        <f t="shared" si="45"/>
        <v/>
      </c>
      <c r="AQ25" s="121">
        <f t="shared" si="46"/>
        <v>0</v>
      </c>
      <c r="AR25" s="122" t="str">
        <f t="shared" si="47"/>
        <v/>
      </c>
      <c r="AS25" s="121">
        <f t="shared" si="48"/>
        <v>0</v>
      </c>
      <c r="AT25" s="122" t="str">
        <f t="shared" si="49"/>
        <v/>
      </c>
      <c r="AU25" s="121">
        <f t="shared" si="50"/>
        <v>0</v>
      </c>
      <c r="AV25" s="122" t="str">
        <f t="shared" si="51"/>
        <v/>
      </c>
      <c r="AW25" s="121">
        <f t="shared" si="52"/>
        <v>0</v>
      </c>
      <c r="AX25" s="122" t="str">
        <f t="shared" si="53"/>
        <v/>
      </c>
      <c r="AY25" s="121">
        <f t="shared" si="54"/>
        <v>0</v>
      </c>
      <c r="AZ25" s="122" t="str">
        <f t="shared" si="55"/>
        <v/>
      </c>
      <c r="BA25" s="121">
        <f t="shared" si="56"/>
        <v>0</v>
      </c>
      <c r="BB25" s="122" t="str">
        <f t="shared" si="57"/>
        <v/>
      </c>
      <c r="BC25" s="121">
        <f t="shared" si="58"/>
        <v>0</v>
      </c>
      <c r="BD25" s="122" t="str">
        <f t="shared" si="59"/>
        <v/>
      </c>
      <c r="BE25" s="121">
        <f t="shared" si="62"/>
        <v>32</v>
      </c>
      <c r="BF25" s="122">
        <f t="shared" si="60"/>
        <v>0.10884353741496598</v>
      </c>
    </row>
    <row r="26" spans="27:58">
      <c r="AA26" s="110" t="e">
        <f t="shared" si="34"/>
        <v>#N/A</v>
      </c>
      <c r="AB26" s="141"/>
      <c r="AC26" s="111" t="str">
        <f t="shared" si="61"/>
        <v>6分類</v>
      </c>
      <c r="AD26" s="112" t="str">
        <f t="shared" si="61"/>
        <v>福井市・永平寺町</v>
      </c>
      <c r="AE26" s="2" t="str">
        <f t="shared" si="35"/>
        <v>団体旅行</v>
      </c>
      <c r="AF26" s="107"/>
      <c r="AG26" s="121">
        <f t="shared" si="36"/>
        <v>3</v>
      </c>
      <c r="AH26" s="122">
        <f t="shared" si="37"/>
        <v>1.020408163265306E-2</v>
      </c>
      <c r="AI26" s="121">
        <f t="shared" si="38"/>
        <v>0</v>
      </c>
      <c r="AJ26" s="122" t="str">
        <f t="shared" si="39"/>
        <v/>
      </c>
      <c r="AK26" s="121">
        <f t="shared" si="40"/>
        <v>0</v>
      </c>
      <c r="AL26" s="122" t="str">
        <f t="shared" si="41"/>
        <v/>
      </c>
      <c r="AM26" s="121">
        <f t="shared" si="42"/>
        <v>0</v>
      </c>
      <c r="AN26" s="122" t="str">
        <f t="shared" si="43"/>
        <v/>
      </c>
      <c r="AO26" s="121">
        <f t="shared" si="44"/>
        <v>0</v>
      </c>
      <c r="AP26" s="122" t="str">
        <f t="shared" si="45"/>
        <v/>
      </c>
      <c r="AQ26" s="121">
        <f t="shared" si="46"/>
        <v>0</v>
      </c>
      <c r="AR26" s="122" t="str">
        <f t="shared" si="47"/>
        <v/>
      </c>
      <c r="AS26" s="121">
        <f t="shared" si="48"/>
        <v>0</v>
      </c>
      <c r="AT26" s="122" t="str">
        <f t="shared" si="49"/>
        <v/>
      </c>
      <c r="AU26" s="121">
        <f t="shared" si="50"/>
        <v>0</v>
      </c>
      <c r="AV26" s="122" t="str">
        <f t="shared" si="51"/>
        <v/>
      </c>
      <c r="AW26" s="121">
        <f t="shared" si="52"/>
        <v>0</v>
      </c>
      <c r="AX26" s="122" t="str">
        <f t="shared" si="53"/>
        <v/>
      </c>
      <c r="AY26" s="121">
        <f t="shared" si="54"/>
        <v>0</v>
      </c>
      <c r="AZ26" s="122" t="str">
        <f t="shared" si="55"/>
        <v/>
      </c>
      <c r="BA26" s="121">
        <f t="shared" si="56"/>
        <v>0</v>
      </c>
      <c r="BB26" s="122" t="str">
        <f t="shared" si="57"/>
        <v/>
      </c>
      <c r="BC26" s="121">
        <f t="shared" si="58"/>
        <v>0</v>
      </c>
      <c r="BD26" s="122" t="str">
        <f t="shared" si="59"/>
        <v/>
      </c>
      <c r="BE26" s="121">
        <f t="shared" si="62"/>
        <v>3</v>
      </c>
      <c r="BF26" s="122">
        <f t="shared" si="60"/>
        <v>1.020408163265306E-2</v>
      </c>
    </row>
    <row r="27" spans="27:58">
      <c r="AA27" s="110" t="e">
        <f t="shared" si="34"/>
        <v>#N/A</v>
      </c>
      <c r="AB27" s="141"/>
      <c r="AC27" s="111" t="str">
        <f t="shared" si="61"/>
        <v>6分類</v>
      </c>
      <c r="AD27" s="112" t="str">
        <f t="shared" si="61"/>
        <v>福井市・永平寺町</v>
      </c>
      <c r="AE27" s="2" t="str">
        <f t="shared" si="35"/>
        <v>学校関係（修学旅行・社会科見学等）</v>
      </c>
      <c r="AF27" s="107"/>
      <c r="AG27" s="121">
        <f t="shared" si="36"/>
        <v>1</v>
      </c>
      <c r="AH27" s="122">
        <f t="shared" si="37"/>
        <v>3.4013605442176869E-3</v>
      </c>
      <c r="AI27" s="121">
        <f t="shared" si="38"/>
        <v>0</v>
      </c>
      <c r="AJ27" s="122" t="str">
        <f t="shared" si="39"/>
        <v/>
      </c>
      <c r="AK27" s="121">
        <f t="shared" si="40"/>
        <v>0</v>
      </c>
      <c r="AL27" s="122" t="str">
        <f t="shared" si="41"/>
        <v/>
      </c>
      <c r="AM27" s="121">
        <f t="shared" si="42"/>
        <v>0</v>
      </c>
      <c r="AN27" s="122" t="str">
        <f t="shared" si="43"/>
        <v/>
      </c>
      <c r="AO27" s="121">
        <f t="shared" si="44"/>
        <v>0</v>
      </c>
      <c r="AP27" s="122" t="str">
        <f t="shared" si="45"/>
        <v/>
      </c>
      <c r="AQ27" s="121">
        <f t="shared" si="46"/>
        <v>0</v>
      </c>
      <c r="AR27" s="122" t="str">
        <f t="shared" si="47"/>
        <v/>
      </c>
      <c r="AS27" s="121">
        <f t="shared" si="48"/>
        <v>0</v>
      </c>
      <c r="AT27" s="122" t="str">
        <f t="shared" si="49"/>
        <v/>
      </c>
      <c r="AU27" s="121">
        <f t="shared" si="50"/>
        <v>0</v>
      </c>
      <c r="AV27" s="122" t="str">
        <f t="shared" si="51"/>
        <v/>
      </c>
      <c r="AW27" s="121">
        <f t="shared" si="52"/>
        <v>0</v>
      </c>
      <c r="AX27" s="122" t="str">
        <f t="shared" si="53"/>
        <v/>
      </c>
      <c r="AY27" s="121">
        <f t="shared" si="54"/>
        <v>0</v>
      </c>
      <c r="AZ27" s="122" t="str">
        <f t="shared" si="55"/>
        <v/>
      </c>
      <c r="BA27" s="121">
        <f t="shared" si="56"/>
        <v>0</v>
      </c>
      <c r="BB27" s="122" t="str">
        <f t="shared" si="57"/>
        <v/>
      </c>
      <c r="BC27" s="121">
        <f t="shared" si="58"/>
        <v>0</v>
      </c>
      <c r="BD27" s="122" t="str">
        <f t="shared" si="59"/>
        <v/>
      </c>
      <c r="BE27" s="121">
        <f t="shared" si="62"/>
        <v>1</v>
      </c>
      <c r="BF27" s="122">
        <f t="shared" si="60"/>
        <v>3.4013605442176869E-3</v>
      </c>
    </row>
    <row r="28" spans="27:58">
      <c r="AA28" s="110" t="e">
        <f t="shared" si="34"/>
        <v>#N/A</v>
      </c>
      <c r="AB28" s="141"/>
      <c r="AC28" s="111" t="str">
        <f t="shared" si="61"/>
        <v>6分類</v>
      </c>
      <c r="AD28" s="112" t="str">
        <f t="shared" si="61"/>
        <v>福井市・永平寺町</v>
      </c>
      <c r="AE28" s="2" t="str">
        <f t="shared" si="35"/>
        <v>職場の同僚</v>
      </c>
      <c r="AF28" s="107"/>
      <c r="AG28" s="121">
        <f t="shared" si="36"/>
        <v>7</v>
      </c>
      <c r="AH28" s="122">
        <f t="shared" si="37"/>
        <v>2.3809523809523808E-2</v>
      </c>
      <c r="AI28" s="121">
        <f t="shared" si="38"/>
        <v>0</v>
      </c>
      <c r="AJ28" s="122" t="str">
        <f t="shared" si="39"/>
        <v/>
      </c>
      <c r="AK28" s="121">
        <f t="shared" si="40"/>
        <v>0</v>
      </c>
      <c r="AL28" s="122" t="str">
        <f t="shared" si="41"/>
        <v/>
      </c>
      <c r="AM28" s="121">
        <f t="shared" si="42"/>
        <v>0</v>
      </c>
      <c r="AN28" s="122" t="str">
        <f t="shared" si="43"/>
        <v/>
      </c>
      <c r="AO28" s="121">
        <f t="shared" si="44"/>
        <v>0</v>
      </c>
      <c r="AP28" s="122" t="str">
        <f t="shared" si="45"/>
        <v/>
      </c>
      <c r="AQ28" s="121">
        <f t="shared" si="46"/>
        <v>0</v>
      </c>
      <c r="AR28" s="122" t="str">
        <f t="shared" si="47"/>
        <v/>
      </c>
      <c r="AS28" s="121">
        <f t="shared" si="48"/>
        <v>0</v>
      </c>
      <c r="AT28" s="122" t="str">
        <f t="shared" si="49"/>
        <v/>
      </c>
      <c r="AU28" s="121">
        <f t="shared" si="50"/>
        <v>0</v>
      </c>
      <c r="AV28" s="122" t="str">
        <f t="shared" si="51"/>
        <v/>
      </c>
      <c r="AW28" s="121">
        <f t="shared" si="52"/>
        <v>0</v>
      </c>
      <c r="AX28" s="122" t="str">
        <f t="shared" si="53"/>
        <v/>
      </c>
      <c r="AY28" s="121">
        <f t="shared" si="54"/>
        <v>0</v>
      </c>
      <c r="AZ28" s="122" t="str">
        <f t="shared" si="55"/>
        <v/>
      </c>
      <c r="BA28" s="121">
        <f t="shared" si="56"/>
        <v>0</v>
      </c>
      <c r="BB28" s="122" t="str">
        <f t="shared" si="57"/>
        <v/>
      </c>
      <c r="BC28" s="121">
        <f t="shared" si="58"/>
        <v>0</v>
      </c>
      <c r="BD28" s="122" t="str">
        <f t="shared" si="59"/>
        <v/>
      </c>
      <c r="BE28" s="121">
        <f t="shared" si="62"/>
        <v>7</v>
      </c>
      <c r="BF28" s="122">
        <f t="shared" si="60"/>
        <v>2.3809523809523808E-2</v>
      </c>
    </row>
    <row r="29" spans="27:58">
      <c r="AA29" s="110" t="e">
        <f>AA14</f>
        <v>#N/A</v>
      </c>
      <c r="AB29" s="141"/>
      <c r="AC29" s="111" t="str">
        <f>AC27</f>
        <v>6分類</v>
      </c>
      <c r="AD29" s="112" t="str">
        <f>AD27</f>
        <v>福井市・永平寺町</v>
      </c>
      <c r="AE29" s="2" t="str">
        <f>IF(AE14&lt;&gt;"",AE14,"")</f>
        <v>その他</v>
      </c>
      <c r="AF29" s="107"/>
      <c r="AG29" s="121">
        <f t="shared" si="36"/>
        <v>0</v>
      </c>
      <c r="AH29" s="122">
        <f>IFERROR(AG29/AG$30,"")</f>
        <v>0</v>
      </c>
      <c r="AI29" s="121">
        <f t="shared" si="38"/>
        <v>0</v>
      </c>
      <c r="AJ29" s="122" t="str">
        <f>IFERROR(AI29/AI$30,"")</f>
        <v/>
      </c>
      <c r="AK29" s="121">
        <f t="shared" si="40"/>
        <v>0</v>
      </c>
      <c r="AL29" s="122" t="str">
        <f t="shared" si="41"/>
        <v/>
      </c>
      <c r="AM29" s="121">
        <f t="shared" si="42"/>
        <v>0</v>
      </c>
      <c r="AN29" s="122" t="str">
        <f t="shared" si="43"/>
        <v/>
      </c>
      <c r="AO29" s="121">
        <f t="shared" si="44"/>
        <v>0</v>
      </c>
      <c r="AP29" s="122" t="str">
        <f t="shared" si="45"/>
        <v/>
      </c>
      <c r="AQ29" s="121">
        <f t="shared" si="46"/>
        <v>0</v>
      </c>
      <c r="AR29" s="122" t="str">
        <f t="shared" si="47"/>
        <v/>
      </c>
      <c r="AS29" s="121">
        <f t="shared" si="48"/>
        <v>0</v>
      </c>
      <c r="AT29" s="122" t="str">
        <f t="shared" si="49"/>
        <v/>
      </c>
      <c r="AU29" s="121">
        <f t="shared" si="50"/>
        <v>0</v>
      </c>
      <c r="AV29" s="122" t="str">
        <f t="shared" si="51"/>
        <v/>
      </c>
      <c r="AW29" s="121">
        <f t="shared" si="52"/>
        <v>0</v>
      </c>
      <c r="AX29" s="122" t="str">
        <f t="shared" si="53"/>
        <v/>
      </c>
      <c r="AY29" s="121">
        <f t="shared" si="54"/>
        <v>0</v>
      </c>
      <c r="AZ29" s="122" t="str">
        <f t="shared" si="55"/>
        <v/>
      </c>
      <c r="BA29" s="121">
        <f t="shared" si="56"/>
        <v>0</v>
      </c>
      <c r="BB29" s="122" t="str">
        <f t="shared" si="57"/>
        <v/>
      </c>
      <c r="BC29" s="121">
        <f t="shared" si="58"/>
        <v>0</v>
      </c>
      <c r="BD29" s="122" t="str">
        <f t="shared" si="59"/>
        <v/>
      </c>
      <c r="BE29" s="121">
        <f t="shared" si="62"/>
        <v>0</v>
      </c>
      <c r="BF29" s="122">
        <f t="shared" si="60"/>
        <v>0</v>
      </c>
    </row>
    <row r="30" spans="27:58" ht="15">
      <c r="AA30"/>
      <c r="AB30"/>
      <c r="AC30" s="99"/>
      <c r="AD30" s="100"/>
      <c r="AE30" s="101"/>
      <c r="AF30" s="102" t="s">
        <v>25</v>
      </c>
      <c r="AG30" s="123">
        <f t="shared" ref="AG30:BF30" si="63">SUM(AG18:AG29)</f>
        <v>294</v>
      </c>
      <c r="AH30" s="124">
        <f t="shared" si="63"/>
        <v>1</v>
      </c>
      <c r="AI30" s="123">
        <f t="shared" si="63"/>
        <v>0</v>
      </c>
      <c r="AJ30" s="124">
        <f t="shared" si="63"/>
        <v>0</v>
      </c>
      <c r="AK30" s="123">
        <f t="shared" si="63"/>
        <v>0</v>
      </c>
      <c r="AL30" s="124">
        <f t="shared" si="63"/>
        <v>0</v>
      </c>
      <c r="AM30" s="123">
        <f t="shared" si="63"/>
        <v>0</v>
      </c>
      <c r="AN30" s="124">
        <f t="shared" si="63"/>
        <v>0</v>
      </c>
      <c r="AO30" s="123">
        <f t="shared" si="63"/>
        <v>0</v>
      </c>
      <c r="AP30" s="124">
        <f t="shared" si="63"/>
        <v>0</v>
      </c>
      <c r="AQ30" s="123">
        <f t="shared" si="63"/>
        <v>0</v>
      </c>
      <c r="AR30" s="124">
        <f t="shared" si="63"/>
        <v>0</v>
      </c>
      <c r="AS30" s="123">
        <f t="shared" si="63"/>
        <v>0</v>
      </c>
      <c r="AT30" s="124">
        <f t="shared" si="63"/>
        <v>0</v>
      </c>
      <c r="AU30" s="123">
        <f t="shared" si="63"/>
        <v>0</v>
      </c>
      <c r="AV30" s="124">
        <f t="shared" si="63"/>
        <v>0</v>
      </c>
      <c r="AW30" s="123">
        <f t="shared" si="63"/>
        <v>0</v>
      </c>
      <c r="AX30" s="124">
        <f t="shared" si="63"/>
        <v>0</v>
      </c>
      <c r="AY30" s="123">
        <f t="shared" si="63"/>
        <v>0</v>
      </c>
      <c r="AZ30" s="124">
        <f t="shared" si="63"/>
        <v>0</v>
      </c>
      <c r="BA30" s="123">
        <f t="shared" si="63"/>
        <v>0</v>
      </c>
      <c r="BB30" s="124">
        <f t="shared" si="63"/>
        <v>0</v>
      </c>
      <c r="BC30" s="123">
        <f t="shared" si="63"/>
        <v>0</v>
      </c>
      <c r="BD30" s="124">
        <f t="shared" si="63"/>
        <v>0</v>
      </c>
      <c r="BE30" s="123">
        <f t="shared" si="63"/>
        <v>294</v>
      </c>
      <c r="BF30" s="126">
        <f t="shared" si="63"/>
        <v>1</v>
      </c>
    </row>
    <row r="31" spans="27:58" ht="15">
      <c r="AA31"/>
      <c r="AB31"/>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t="e">
        <f t="shared" ref="AA33:AA43" si="64">AA18</f>
        <v>#N/A</v>
      </c>
      <c r="AB33" s="141"/>
      <c r="AC33" s="113" t="str">
        <f>AC32</f>
        <v>市町村</v>
      </c>
      <c r="AD33" s="112" t="str">
        <f>AD32</f>
        <v>福井市</v>
      </c>
      <c r="AE33" s="2" t="str">
        <f t="shared" ref="AE33:AE43" si="65">IF(AE3&lt;&gt;"",AE3,"")</f>
        <v>自分ひとり</v>
      </c>
      <c r="AF33" s="8"/>
      <c r="AG33" s="61">
        <f t="shared" ref="AG33:AG44" si="66">IF(OR(IFERROR(FIND($AD33,"施設コード"),0)&gt;0,$AE33=""), "",
COUNTIFS(
    INDEX(rawデータ範囲, , MATCH($AG$1,表頭範囲, 0)),AG$2,
    INDEX(rawデータ範囲, , MATCH($AE$1,表頭範囲, 0)),$AE33,
    INDEX(rawデータ範囲, , MATCH($AC33,表頭範囲, 0)),$AD33
)
)</f>
        <v>47</v>
      </c>
      <c r="AH33" s="120">
        <f t="shared" ref="AH33:AH43" si="67">IFERROR(AG33/AG$45,"")</f>
        <v>0.26704545454545453</v>
      </c>
      <c r="AI33" s="61">
        <f t="shared" ref="AI33:AI44" si="68">IF(OR(IFERROR(FIND($AD33,"施設コード"),0)&gt;0,$AE33=""), "",
COUNTIFS(
    INDEX(rawデータ範囲, , MATCH($AG$1,表頭範囲, 0)),AI$2,
    INDEX(rawデータ範囲, , MATCH($AE$1,表頭範囲, 0)),$AE33,
    INDEX(rawデータ範囲, , MATCH($AC33,表頭範囲, 0)),$AD33
)
)</f>
        <v>0</v>
      </c>
      <c r="AJ33" s="120" t="str">
        <f t="shared" ref="AJ33:AJ43" si="69">IFERROR(AI33/AI$45,"")</f>
        <v/>
      </c>
      <c r="AK33" s="61">
        <f t="shared" ref="AK33:AK44" si="70">IF(OR(IFERROR(FIND($AD33,"施設コード"),0)&gt;0,$AE33=""), "",
COUNTIFS(
    INDEX(rawデータ範囲, , MATCH($AG$1,表頭範囲, 0)),AK$2,
    INDEX(rawデータ範囲, , MATCH($AE$1,表頭範囲, 0)),$AE33,
    INDEX(rawデータ範囲, , MATCH($AC33,表頭範囲, 0)),$AD33
)
)</f>
        <v>0</v>
      </c>
      <c r="AL33" s="120" t="str">
        <f t="shared" ref="AL33:AL44" si="71">IFERROR(AK33/AK$45,"")</f>
        <v/>
      </c>
      <c r="AM33" s="61">
        <f t="shared" ref="AM33:AM44" si="72">IF(OR(IFERROR(FIND($AD33,"施設コード"),0)&gt;0,$AE33=""), "",
COUNTIFS(
    INDEX(rawデータ範囲, , MATCH($AG$1,表頭範囲, 0)),AM$2,
    INDEX(rawデータ範囲, , MATCH($AE$1,表頭範囲, 0)),$AE33,
    INDEX(rawデータ範囲, , MATCH($AC33,表頭範囲, 0)),$AD33
)
)</f>
        <v>0</v>
      </c>
      <c r="AN33" s="120" t="str">
        <f t="shared" ref="AN33:AN44" si="73">IFERROR(AM33/AM$45,"")</f>
        <v/>
      </c>
      <c r="AO33" s="61">
        <f t="shared" ref="AO33:AO44" si="74">IF(OR(IFERROR(FIND($AD33,"施設コード"),0)&gt;0,$AE33=""), "",
COUNTIFS(
    INDEX(rawデータ範囲, , MATCH($AG$1,表頭範囲, 0)),AO$2,
    INDEX(rawデータ範囲, , MATCH($AE$1,表頭範囲, 0)),$AE33,
    INDEX(rawデータ範囲, , MATCH($AC33,表頭範囲, 0)),$AD33
)
)</f>
        <v>0</v>
      </c>
      <c r="AP33" s="120" t="str">
        <f t="shared" ref="AP33:AP44" si="75">IFERROR(AO33/AO$45,"")</f>
        <v/>
      </c>
      <c r="AQ33" s="61">
        <f t="shared" ref="AQ33:AQ44" si="76">IF(OR(IFERROR(FIND($AD33,"施設コード"),0)&gt;0,$AE33=""), "",
COUNTIFS(
    INDEX(rawデータ範囲, , MATCH($AG$1,表頭範囲, 0)),AQ$2,
    INDEX(rawデータ範囲, , MATCH($AE$1,表頭範囲, 0)),$AE33,
    INDEX(rawデータ範囲, , MATCH($AC33,表頭範囲, 0)),$AD33
)
)</f>
        <v>0</v>
      </c>
      <c r="AR33" s="120" t="str">
        <f t="shared" ref="AR33:AR44" si="77">IFERROR(AQ33/AQ$45,"")</f>
        <v/>
      </c>
      <c r="AS33" s="61">
        <f t="shared" ref="AS33:AS44" si="78">IF(OR(IFERROR(FIND($AD33,"施設コード"),0)&gt;0,$AE33=""), "",
COUNTIFS(
    INDEX(rawデータ範囲, , MATCH($AG$1,表頭範囲, 0)),AS$2,
    INDEX(rawデータ範囲, , MATCH($AE$1,表頭範囲, 0)),$AE33,
    INDEX(rawデータ範囲, , MATCH($AC33,表頭範囲, 0)),$AD33
)
)</f>
        <v>0</v>
      </c>
      <c r="AT33" s="120" t="str">
        <f t="shared" ref="AT33:AT44" si="79">IFERROR(AS33/AS$45,"")</f>
        <v/>
      </c>
      <c r="AU33" s="61">
        <f t="shared" ref="AU33:AU44" si="80">IF(OR(IFERROR(FIND($AD33,"施設コード"),0)&gt;0,$AE33=""), "",
COUNTIFS(
    INDEX(rawデータ範囲, , MATCH($AG$1,表頭範囲, 0)),AU$2,
    INDEX(rawデータ範囲, , MATCH($AE$1,表頭範囲, 0)),$AE33,
    INDEX(rawデータ範囲, , MATCH($AC33,表頭範囲, 0)),$AD33
)
)</f>
        <v>0</v>
      </c>
      <c r="AV33" s="120" t="str">
        <f t="shared" ref="AV33:AV44" si="81">IFERROR(AU33/AU$45,"")</f>
        <v/>
      </c>
      <c r="AW33" s="61">
        <f t="shared" ref="AW33:AW44" si="82">IF(OR(IFERROR(FIND($AD33,"施設コード"),0)&gt;0,$AE33=""), "",
COUNTIFS(
    INDEX(rawデータ範囲, , MATCH($AG$1,表頭範囲, 0)),AW$2,
    INDEX(rawデータ範囲, , MATCH($AE$1,表頭範囲, 0)),$AE33,
    INDEX(rawデータ範囲, , MATCH($AC33,表頭範囲, 0)),$AD33
)
)</f>
        <v>0</v>
      </c>
      <c r="AX33" s="120" t="str">
        <f t="shared" ref="AX33:AX44" si="83">IFERROR(AW33/AW$45,"")</f>
        <v/>
      </c>
      <c r="AY33" s="61">
        <f t="shared" ref="AY33:AY44" si="84">IF(OR(IFERROR(FIND($AD33,"施設コード"),0)&gt;0,$AE33=""), "",
COUNTIFS(
    INDEX(rawデータ範囲, , MATCH($AG$1,表頭範囲, 0)),AY$2,
    INDEX(rawデータ範囲, , MATCH($AE$1,表頭範囲, 0)),$AE33,
    INDEX(rawデータ範囲, , MATCH($AC33,表頭範囲, 0)),$AD33
)
)</f>
        <v>0</v>
      </c>
      <c r="AZ33" s="120" t="str">
        <f t="shared" ref="AZ33:AZ44" si="85">IFERROR(AY33/AY$45,"")</f>
        <v/>
      </c>
      <c r="BA33" s="61">
        <f t="shared" ref="BA33:BA44" si="86">IF(OR(IFERROR(FIND($AD33,"施設コード"),0)&gt;0,$AE33=""), "",
COUNTIFS(
    INDEX(rawデータ範囲, , MATCH($AG$1,表頭範囲, 0)),BA$2,
    INDEX(rawデータ範囲, , MATCH($AE$1,表頭範囲, 0)),$AE33,
    INDEX(rawデータ範囲, , MATCH($AC33,表頭範囲, 0)),$AD33
)
)</f>
        <v>0</v>
      </c>
      <c r="BB33" s="120" t="str">
        <f t="shared" ref="BB33:BB44" si="87">IFERROR(BA33/BA$45,"")</f>
        <v/>
      </c>
      <c r="BC33" s="61">
        <f t="shared" ref="BC33:BC44" si="88">IF(OR(IFERROR(FIND($AD33,"施設コード"),0)&gt;0,$AE33=""), "",
COUNTIFS(
    INDEX(rawデータ範囲, , MATCH($AG$1,表頭範囲, 0)),BC$2,
    INDEX(rawデータ範囲, , MATCH($AE$1,表頭範囲, 0)),$AE33,
    INDEX(rawデータ範囲, , MATCH($AC33,表頭範囲, 0)),$AD33
)
)</f>
        <v>0</v>
      </c>
      <c r="BD33" s="120" t="str">
        <f t="shared" ref="BD33:BF44" si="89">IFERROR(BC33/BC$45,"")</f>
        <v/>
      </c>
      <c r="BE33" s="61">
        <f>IFERROR(AG33+AI33+AK33+AM33+AO33+AQ33+AS33+AU33+AW33+AY33+BA33+BC33,"")</f>
        <v>47</v>
      </c>
      <c r="BF33" s="120">
        <f t="shared" ref="BF33:BF43" si="90">IFERROR(BE33/BE$45,"")</f>
        <v>0.26704545454545453</v>
      </c>
    </row>
    <row r="34" spans="27:58">
      <c r="AA34" s="110" t="e">
        <f t="shared" si="64"/>
        <v>#N/A</v>
      </c>
      <c r="AB34" s="141"/>
      <c r="AC34" s="113" t="str">
        <f t="shared" ref="AC34:AD43" si="91">AC33</f>
        <v>市町村</v>
      </c>
      <c r="AD34" s="112" t="str">
        <f t="shared" si="91"/>
        <v>福井市</v>
      </c>
      <c r="AE34" s="90" t="str">
        <f t="shared" si="65"/>
        <v>恋人</v>
      </c>
      <c r="AF34" s="8"/>
      <c r="AG34" s="61">
        <f t="shared" si="66"/>
        <v>5</v>
      </c>
      <c r="AH34" s="120">
        <f t="shared" si="67"/>
        <v>2.8409090909090908E-2</v>
      </c>
      <c r="AI34" s="61">
        <f t="shared" si="68"/>
        <v>0</v>
      </c>
      <c r="AJ34" s="120" t="str">
        <f t="shared" si="69"/>
        <v/>
      </c>
      <c r="AK34" s="61">
        <f t="shared" si="70"/>
        <v>0</v>
      </c>
      <c r="AL34" s="120" t="str">
        <f t="shared" si="71"/>
        <v/>
      </c>
      <c r="AM34" s="61">
        <f t="shared" si="72"/>
        <v>0</v>
      </c>
      <c r="AN34" s="120" t="str">
        <f t="shared" si="73"/>
        <v/>
      </c>
      <c r="AO34" s="61">
        <f t="shared" si="74"/>
        <v>0</v>
      </c>
      <c r="AP34" s="120" t="str">
        <f t="shared" si="75"/>
        <v/>
      </c>
      <c r="AQ34" s="61">
        <f t="shared" si="76"/>
        <v>0</v>
      </c>
      <c r="AR34" s="120" t="str">
        <f t="shared" si="77"/>
        <v/>
      </c>
      <c r="AS34" s="61">
        <f t="shared" si="78"/>
        <v>0</v>
      </c>
      <c r="AT34" s="120" t="str">
        <f t="shared" si="79"/>
        <v/>
      </c>
      <c r="AU34" s="61">
        <f t="shared" si="80"/>
        <v>0</v>
      </c>
      <c r="AV34" s="120" t="str">
        <f t="shared" si="81"/>
        <v/>
      </c>
      <c r="AW34" s="61">
        <f t="shared" si="82"/>
        <v>0</v>
      </c>
      <c r="AX34" s="120" t="str">
        <f t="shared" si="83"/>
        <v/>
      </c>
      <c r="AY34" s="61">
        <f t="shared" si="84"/>
        <v>0</v>
      </c>
      <c r="AZ34" s="120" t="str">
        <f t="shared" si="85"/>
        <v/>
      </c>
      <c r="BA34" s="61">
        <f t="shared" si="86"/>
        <v>0</v>
      </c>
      <c r="BB34" s="120" t="str">
        <f t="shared" si="87"/>
        <v/>
      </c>
      <c r="BC34" s="61">
        <f t="shared" si="88"/>
        <v>0</v>
      </c>
      <c r="BD34" s="120" t="str">
        <f t="shared" si="89"/>
        <v/>
      </c>
      <c r="BE34" s="61">
        <f t="shared" ref="BE34:BE44" si="92">IFERROR(AG34+AI34+AK34+AM34+AO34+AQ34+AS34+AU34+AW34+AY34+BA34+BC34,"")</f>
        <v>5</v>
      </c>
      <c r="BF34" s="120">
        <f t="shared" si="90"/>
        <v>2.8409090909090908E-2</v>
      </c>
    </row>
    <row r="35" spans="27:58">
      <c r="AA35" s="110" t="e">
        <f t="shared" si="64"/>
        <v>#N/A</v>
      </c>
      <c r="AB35" s="141"/>
      <c r="AC35" s="113" t="str">
        <f t="shared" si="91"/>
        <v>市町村</v>
      </c>
      <c r="AD35" s="112" t="str">
        <f t="shared" si="91"/>
        <v>福井市</v>
      </c>
      <c r="AE35" s="2" t="str">
        <f t="shared" si="65"/>
        <v>夫婦2人</v>
      </c>
      <c r="AF35" s="8"/>
      <c r="AG35" s="61">
        <f t="shared" si="66"/>
        <v>55</v>
      </c>
      <c r="AH35" s="120">
        <f t="shared" si="67"/>
        <v>0.3125</v>
      </c>
      <c r="AI35" s="61">
        <f t="shared" si="68"/>
        <v>0</v>
      </c>
      <c r="AJ35" s="120" t="str">
        <f t="shared" si="69"/>
        <v/>
      </c>
      <c r="AK35" s="61">
        <f t="shared" si="70"/>
        <v>0</v>
      </c>
      <c r="AL35" s="120" t="str">
        <f t="shared" si="71"/>
        <v/>
      </c>
      <c r="AM35" s="61">
        <f t="shared" si="72"/>
        <v>0</v>
      </c>
      <c r="AN35" s="120" t="str">
        <f t="shared" si="73"/>
        <v/>
      </c>
      <c r="AO35" s="61">
        <f t="shared" si="74"/>
        <v>0</v>
      </c>
      <c r="AP35" s="120" t="str">
        <f t="shared" si="75"/>
        <v/>
      </c>
      <c r="AQ35" s="61">
        <f t="shared" si="76"/>
        <v>0</v>
      </c>
      <c r="AR35" s="120" t="str">
        <f t="shared" si="77"/>
        <v/>
      </c>
      <c r="AS35" s="61">
        <f t="shared" si="78"/>
        <v>0</v>
      </c>
      <c r="AT35" s="120" t="str">
        <f t="shared" si="79"/>
        <v/>
      </c>
      <c r="AU35" s="61">
        <f t="shared" si="80"/>
        <v>0</v>
      </c>
      <c r="AV35" s="120" t="str">
        <f t="shared" si="81"/>
        <v/>
      </c>
      <c r="AW35" s="61">
        <f t="shared" si="82"/>
        <v>0</v>
      </c>
      <c r="AX35" s="120" t="str">
        <f t="shared" si="83"/>
        <v/>
      </c>
      <c r="AY35" s="61">
        <f t="shared" si="84"/>
        <v>0</v>
      </c>
      <c r="AZ35" s="120" t="str">
        <f t="shared" si="85"/>
        <v/>
      </c>
      <c r="BA35" s="61">
        <f t="shared" si="86"/>
        <v>0</v>
      </c>
      <c r="BB35" s="120" t="str">
        <f t="shared" si="87"/>
        <v/>
      </c>
      <c r="BC35" s="61">
        <f t="shared" si="88"/>
        <v>0</v>
      </c>
      <c r="BD35" s="120" t="str">
        <f t="shared" si="89"/>
        <v/>
      </c>
      <c r="BE35" s="61">
        <f t="shared" si="92"/>
        <v>55</v>
      </c>
      <c r="BF35" s="120">
        <f t="shared" si="90"/>
        <v>0.3125</v>
      </c>
    </row>
    <row r="36" spans="27:58">
      <c r="AA36" s="110" t="e">
        <f t="shared" si="64"/>
        <v>#N/A</v>
      </c>
      <c r="AB36" s="141"/>
      <c r="AC36" s="113" t="str">
        <f t="shared" si="91"/>
        <v>市町村</v>
      </c>
      <c r="AD36" s="112" t="str">
        <f t="shared" si="91"/>
        <v>福井市</v>
      </c>
      <c r="AE36" s="2" t="str">
        <f t="shared" si="65"/>
        <v>小学生以下連れの家族</v>
      </c>
      <c r="AF36" s="8"/>
      <c r="AG36" s="61">
        <f t="shared" si="66"/>
        <v>9</v>
      </c>
      <c r="AH36" s="120">
        <f t="shared" si="67"/>
        <v>5.113636363636364E-2</v>
      </c>
      <c r="AI36" s="61">
        <f t="shared" si="68"/>
        <v>0</v>
      </c>
      <c r="AJ36" s="120" t="str">
        <f t="shared" si="69"/>
        <v/>
      </c>
      <c r="AK36" s="61">
        <f t="shared" si="70"/>
        <v>0</v>
      </c>
      <c r="AL36" s="120" t="str">
        <f t="shared" si="71"/>
        <v/>
      </c>
      <c r="AM36" s="61">
        <f t="shared" si="72"/>
        <v>0</v>
      </c>
      <c r="AN36" s="120" t="str">
        <f t="shared" si="73"/>
        <v/>
      </c>
      <c r="AO36" s="61">
        <f t="shared" si="74"/>
        <v>0</v>
      </c>
      <c r="AP36" s="120" t="str">
        <f t="shared" si="75"/>
        <v/>
      </c>
      <c r="AQ36" s="61">
        <f t="shared" si="76"/>
        <v>0</v>
      </c>
      <c r="AR36" s="120" t="str">
        <f t="shared" si="77"/>
        <v/>
      </c>
      <c r="AS36" s="61">
        <f t="shared" si="78"/>
        <v>0</v>
      </c>
      <c r="AT36" s="120" t="str">
        <f t="shared" si="79"/>
        <v/>
      </c>
      <c r="AU36" s="61">
        <f t="shared" si="80"/>
        <v>0</v>
      </c>
      <c r="AV36" s="120" t="str">
        <f t="shared" si="81"/>
        <v/>
      </c>
      <c r="AW36" s="61">
        <f t="shared" si="82"/>
        <v>0</v>
      </c>
      <c r="AX36" s="120" t="str">
        <f t="shared" si="83"/>
        <v/>
      </c>
      <c r="AY36" s="61">
        <f t="shared" si="84"/>
        <v>0</v>
      </c>
      <c r="AZ36" s="120" t="str">
        <f t="shared" si="85"/>
        <v/>
      </c>
      <c r="BA36" s="61">
        <f t="shared" si="86"/>
        <v>0</v>
      </c>
      <c r="BB36" s="120" t="str">
        <f t="shared" si="87"/>
        <v/>
      </c>
      <c r="BC36" s="61">
        <f t="shared" si="88"/>
        <v>0</v>
      </c>
      <c r="BD36" s="120" t="str">
        <f t="shared" si="89"/>
        <v/>
      </c>
      <c r="BE36" s="61">
        <f t="shared" si="92"/>
        <v>9</v>
      </c>
      <c r="BF36" s="120">
        <f t="shared" si="90"/>
        <v>5.113636363636364E-2</v>
      </c>
    </row>
    <row r="37" spans="27:58">
      <c r="AA37" s="110" t="e">
        <f t="shared" si="64"/>
        <v>#N/A</v>
      </c>
      <c r="AB37" s="141"/>
      <c r="AC37" s="113" t="str">
        <f t="shared" si="91"/>
        <v>市町村</v>
      </c>
      <c r="AD37" s="112" t="str">
        <f t="shared" si="91"/>
        <v>福井市</v>
      </c>
      <c r="AE37" s="2" t="str">
        <f t="shared" si="65"/>
        <v>中学生以上連れの家族</v>
      </c>
      <c r="AF37" s="107"/>
      <c r="AG37" s="61">
        <f t="shared" si="66"/>
        <v>10</v>
      </c>
      <c r="AH37" s="120">
        <f t="shared" si="67"/>
        <v>5.6818181818181816E-2</v>
      </c>
      <c r="AI37" s="61">
        <f t="shared" si="68"/>
        <v>0</v>
      </c>
      <c r="AJ37" s="120" t="str">
        <f t="shared" si="69"/>
        <v/>
      </c>
      <c r="AK37" s="61">
        <f t="shared" si="70"/>
        <v>0</v>
      </c>
      <c r="AL37" s="120" t="str">
        <f t="shared" si="71"/>
        <v/>
      </c>
      <c r="AM37" s="61">
        <f t="shared" si="72"/>
        <v>0</v>
      </c>
      <c r="AN37" s="120" t="str">
        <f t="shared" si="73"/>
        <v/>
      </c>
      <c r="AO37" s="61">
        <f t="shared" si="74"/>
        <v>0</v>
      </c>
      <c r="AP37" s="120" t="str">
        <f t="shared" si="75"/>
        <v/>
      </c>
      <c r="AQ37" s="61">
        <f t="shared" si="76"/>
        <v>0</v>
      </c>
      <c r="AR37" s="120" t="str">
        <f t="shared" si="77"/>
        <v/>
      </c>
      <c r="AS37" s="61">
        <f t="shared" si="78"/>
        <v>0</v>
      </c>
      <c r="AT37" s="120" t="str">
        <f t="shared" si="79"/>
        <v/>
      </c>
      <c r="AU37" s="61">
        <f t="shared" si="80"/>
        <v>0</v>
      </c>
      <c r="AV37" s="120" t="str">
        <f t="shared" si="81"/>
        <v/>
      </c>
      <c r="AW37" s="61">
        <f t="shared" si="82"/>
        <v>0</v>
      </c>
      <c r="AX37" s="120" t="str">
        <f t="shared" si="83"/>
        <v/>
      </c>
      <c r="AY37" s="61">
        <f t="shared" si="84"/>
        <v>0</v>
      </c>
      <c r="AZ37" s="120" t="str">
        <f t="shared" si="85"/>
        <v/>
      </c>
      <c r="BA37" s="61">
        <f t="shared" si="86"/>
        <v>0</v>
      </c>
      <c r="BB37" s="120" t="str">
        <f t="shared" si="87"/>
        <v/>
      </c>
      <c r="BC37" s="61">
        <f t="shared" si="88"/>
        <v>0</v>
      </c>
      <c r="BD37" s="120" t="str">
        <f t="shared" si="89"/>
        <v/>
      </c>
      <c r="BE37" s="61">
        <f t="shared" si="92"/>
        <v>10</v>
      </c>
      <c r="BF37" s="120">
        <f t="shared" si="90"/>
        <v>5.6818181818181816E-2</v>
      </c>
    </row>
    <row r="38" spans="27:58">
      <c r="AA38" s="110" t="e">
        <f t="shared" si="64"/>
        <v>#N/A</v>
      </c>
      <c r="AB38" s="141"/>
      <c r="AC38" s="113" t="str">
        <f t="shared" si="91"/>
        <v>市町村</v>
      </c>
      <c r="AD38" s="112" t="str">
        <f t="shared" si="91"/>
        <v>福井市</v>
      </c>
      <c r="AE38" s="2" t="str">
        <f t="shared" si="65"/>
        <v>親</v>
      </c>
      <c r="AF38" s="107"/>
      <c r="AG38" s="61">
        <f t="shared" si="66"/>
        <v>14</v>
      </c>
      <c r="AH38" s="120">
        <f t="shared" si="67"/>
        <v>7.9545454545454544E-2</v>
      </c>
      <c r="AI38" s="61">
        <f t="shared" si="68"/>
        <v>0</v>
      </c>
      <c r="AJ38" s="120" t="str">
        <f t="shared" si="69"/>
        <v/>
      </c>
      <c r="AK38" s="61">
        <f t="shared" si="70"/>
        <v>0</v>
      </c>
      <c r="AL38" s="120" t="str">
        <f t="shared" si="71"/>
        <v/>
      </c>
      <c r="AM38" s="61">
        <f t="shared" si="72"/>
        <v>0</v>
      </c>
      <c r="AN38" s="120" t="str">
        <f t="shared" si="73"/>
        <v/>
      </c>
      <c r="AO38" s="61">
        <f t="shared" si="74"/>
        <v>0</v>
      </c>
      <c r="AP38" s="120" t="str">
        <f t="shared" si="75"/>
        <v/>
      </c>
      <c r="AQ38" s="61">
        <f t="shared" si="76"/>
        <v>0</v>
      </c>
      <c r="AR38" s="120" t="str">
        <f t="shared" si="77"/>
        <v/>
      </c>
      <c r="AS38" s="61">
        <f t="shared" si="78"/>
        <v>0</v>
      </c>
      <c r="AT38" s="120" t="str">
        <f t="shared" si="79"/>
        <v/>
      </c>
      <c r="AU38" s="61">
        <f t="shared" si="80"/>
        <v>0</v>
      </c>
      <c r="AV38" s="120" t="str">
        <f t="shared" si="81"/>
        <v/>
      </c>
      <c r="AW38" s="61">
        <f t="shared" si="82"/>
        <v>0</v>
      </c>
      <c r="AX38" s="120" t="str">
        <f t="shared" si="83"/>
        <v/>
      </c>
      <c r="AY38" s="61">
        <f t="shared" si="84"/>
        <v>0</v>
      </c>
      <c r="AZ38" s="120" t="str">
        <f t="shared" si="85"/>
        <v/>
      </c>
      <c r="BA38" s="61">
        <f t="shared" si="86"/>
        <v>0</v>
      </c>
      <c r="BB38" s="120" t="str">
        <f t="shared" si="87"/>
        <v/>
      </c>
      <c r="BC38" s="61">
        <f t="shared" si="88"/>
        <v>0</v>
      </c>
      <c r="BD38" s="120" t="str">
        <f t="shared" si="89"/>
        <v/>
      </c>
      <c r="BE38" s="61">
        <f t="shared" si="92"/>
        <v>14</v>
      </c>
      <c r="BF38" s="120">
        <f t="shared" si="90"/>
        <v>7.9545454545454544E-2</v>
      </c>
    </row>
    <row r="39" spans="27:58">
      <c r="AA39" s="110" t="e">
        <f t="shared" si="64"/>
        <v>#N/A</v>
      </c>
      <c r="AB39" s="141"/>
      <c r="AC39" s="113" t="str">
        <f t="shared" si="91"/>
        <v>市町村</v>
      </c>
      <c r="AD39" s="112" t="str">
        <f t="shared" si="91"/>
        <v>福井市</v>
      </c>
      <c r="AE39" s="2" t="str">
        <f t="shared" si="65"/>
        <v>その他家族</v>
      </c>
      <c r="AF39" s="107"/>
      <c r="AG39" s="61">
        <f t="shared" si="66"/>
        <v>12</v>
      </c>
      <c r="AH39" s="120">
        <f t="shared" si="67"/>
        <v>6.8181818181818177E-2</v>
      </c>
      <c r="AI39" s="61">
        <f t="shared" si="68"/>
        <v>0</v>
      </c>
      <c r="AJ39" s="120" t="str">
        <f t="shared" si="69"/>
        <v/>
      </c>
      <c r="AK39" s="61">
        <f t="shared" si="70"/>
        <v>0</v>
      </c>
      <c r="AL39" s="120" t="str">
        <f t="shared" si="71"/>
        <v/>
      </c>
      <c r="AM39" s="61">
        <f t="shared" si="72"/>
        <v>0</v>
      </c>
      <c r="AN39" s="120" t="str">
        <f t="shared" si="73"/>
        <v/>
      </c>
      <c r="AO39" s="61">
        <f t="shared" si="74"/>
        <v>0</v>
      </c>
      <c r="AP39" s="120" t="str">
        <f t="shared" si="75"/>
        <v/>
      </c>
      <c r="AQ39" s="61">
        <f t="shared" si="76"/>
        <v>0</v>
      </c>
      <c r="AR39" s="120" t="str">
        <f t="shared" si="77"/>
        <v/>
      </c>
      <c r="AS39" s="61">
        <f t="shared" si="78"/>
        <v>0</v>
      </c>
      <c r="AT39" s="120" t="str">
        <f t="shared" si="79"/>
        <v/>
      </c>
      <c r="AU39" s="61">
        <f t="shared" si="80"/>
        <v>0</v>
      </c>
      <c r="AV39" s="120" t="str">
        <f t="shared" si="81"/>
        <v/>
      </c>
      <c r="AW39" s="61">
        <f t="shared" si="82"/>
        <v>0</v>
      </c>
      <c r="AX39" s="120" t="str">
        <f t="shared" si="83"/>
        <v/>
      </c>
      <c r="AY39" s="61">
        <f t="shared" si="84"/>
        <v>0</v>
      </c>
      <c r="AZ39" s="120" t="str">
        <f t="shared" si="85"/>
        <v/>
      </c>
      <c r="BA39" s="61">
        <f t="shared" si="86"/>
        <v>0</v>
      </c>
      <c r="BB39" s="120" t="str">
        <f t="shared" si="87"/>
        <v/>
      </c>
      <c r="BC39" s="61">
        <f t="shared" si="88"/>
        <v>0</v>
      </c>
      <c r="BD39" s="120" t="str">
        <f t="shared" si="89"/>
        <v/>
      </c>
      <c r="BE39" s="61">
        <f t="shared" si="92"/>
        <v>12</v>
      </c>
      <c r="BF39" s="120">
        <f t="shared" si="90"/>
        <v>6.8181818181818177E-2</v>
      </c>
    </row>
    <row r="40" spans="27:58">
      <c r="AA40" s="110" t="e">
        <f t="shared" si="64"/>
        <v>#N/A</v>
      </c>
      <c r="AB40" s="141"/>
      <c r="AC40" s="113" t="str">
        <f>AC39</f>
        <v>市町村</v>
      </c>
      <c r="AD40" s="112" t="str">
        <f>AD39</f>
        <v>福井市</v>
      </c>
      <c r="AE40" s="2" t="str">
        <f t="shared" si="65"/>
        <v>友人</v>
      </c>
      <c r="AF40" s="107"/>
      <c r="AG40" s="61">
        <f t="shared" si="66"/>
        <v>17</v>
      </c>
      <c r="AH40" s="120">
        <f t="shared" si="67"/>
        <v>9.6590909090909088E-2</v>
      </c>
      <c r="AI40" s="61">
        <f t="shared" si="68"/>
        <v>0</v>
      </c>
      <c r="AJ40" s="120" t="str">
        <f t="shared" si="69"/>
        <v/>
      </c>
      <c r="AK40" s="61">
        <f t="shared" si="70"/>
        <v>0</v>
      </c>
      <c r="AL40" s="120" t="str">
        <f t="shared" si="71"/>
        <v/>
      </c>
      <c r="AM40" s="61">
        <f t="shared" si="72"/>
        <v>0</v>
      </c>
      <c r="AN40" s="120" t="str">
        <f t="shared" si="73"/>
        <v/>
      </c>
      <c r="AO40" s="61">
        <f t="shared" si="74"/>
        <v>0</v>
      </c>
      <c r="AP40" s="120" t="str">
        <f t="shared" si="75"/>
        <v/>
      </c>
      <c r="AQ40" s="61">
        <f t="shared" si="76"/>
        <v>0</v>
      </c>
      <c r="AR40" s="120" t="str">
        <f t="shared" si="77"/>
        <v/>
      </c>
      <c r="AS40" s="61">
        <f t="shared" si="78"/>
        <v>0</v>
      </c>
      <c r="AT40" s="120" t="str">
        <f t="shared" si="79"/>
        <v/>
      </c>
      <c r="AU40" s="61">
        <f t="shared" si="80"/>
        <v>0</v>
      </c>
      <c r="AV40" s="120" t="str">
        <f t="shared" si="81"/>
        <v/>
      </c>
      <c r="AW40" s="61">
        <f t="shared" si="82"/>
        <v>0</v>
      </c>
      <c r="AX40" s="120" t="str">
        <f t="shared" si="83"/>
        <v/>
      </c>
      <c r="AY40" s="61">
        <f t="shared" si="84"/>
        <v>0</v>
      </c>
      <c r="AZ40" s="120" t="str">
        <f t="shared" si="85"/>
        <v/>
      </c>
      <c r="BA40" s="61">
        <f t="shared" si="86"/>
        <v>0</v>
      </c>
      <c r="BB40" s="120" t="str">
        <f t="shared" si="87"/>
        <v/>
      </c>
      <c r="BC40" s="61">
        <f t="shared" si="88"/>
        <v>0</v>
      </c>
      <c r="BD40" s="120" t="str">
        <f t="shared" si="89"/>
        <v/>
      </c>
      <c r="BE40" s="61">
        <f t="shared" si="92"/>
        <v>17</v>
      </c>
      <c r="BF40" s="120">
        <f t="shared" si="90"/>
        <v>9.6590909090909088E-2</v>
      </c>
    </row>
    <row r="41" spans="27:58">
      <c r="AA41" s="110" t="e">
        <f t="shared" si="64"/>
        <v>#N/A</v>
      </c>
      <c r="AB41" s="141"/>
      <c r="AC41" s="113" t="str">
        <f t="shared" si="91"/>
        <v>市町村</v>
      </c>
      <c r="AD41" s="112" t="str">
        <f t="shared" si="91"/>
        <v>福井市</v>
      </c>
      <c r="AE41" s="2" t="str">
        <f t="shared" si="65"/>
        <v>団体旅行</v>
      </c>
      <c r="AF41" s="107"/>
      <c r="AG41" s="61">
        <f t="shared" si="66"/>
        <v>2</v>
      </c>
      <c r="AH41" s="120">
        <f t="shared" si="67"/>
        <v>1.1363636363636364E-2</v>
      </c>
      <c r="AI41" s="61">
        <f t="shared" si="68"/>
        <v>0</v>
      </c>
      <c r="AJ41" s="120" t="str">
        <f t="shared" si="69"/>
        <v/>
      </c>
      <c r="AK41" s="61">
        <f t="shared" si="70"/>
        <v>0</v>
      </c>
      <c r="AL41" s="120" t="str">
        <f t="shared" si="71"/>
        <v/>
      </c>
      <c r="AM41" s="61">
        <f t="shared" si="72"/>
        <v>0</v>
      </c>
      <c r="AN41" s="120" t="str">
        <f t="shared" si="73"/>
        <v/>
      </c>
      <c r="AO41" s="61">
        <f t="shared" si="74"/>
        <v>0</v>
      </c>
      <c r="AP41" s="120" t="str">
        <f t="shared" si="75"/>
        <v/>
      </c>
      <c r="AQ41" s="61">
        <f t="shared" si="76"/>
        <v>0</v>
      </c>
      <c r="AR41" s="120" t="str">
        <f t="shared" si="77"/>
        <v/>
      </c>
      <c r="AS41" s="61">
        <f t="shared" si="78"/>
        <v>0</v>
      </c>
      <c r="AT41" s="120" t="str">
        <f t="shared" si="79"/>
        <v/>
      </c>
      <c r="AU41" s="61">
        <f t="shared" si="80"/>
        <v>0</v>
      </c>
      <c r="AV41" s="120" t="str">
        <f t="shared" si="81"/>
        <v/>
      </c>
      <c r="AW41" s="61">
        <f t="shared" si="82"/>
        <v>0</v>
      </c>
      <c r="AX41" s="120" t="str">
        <f t="shared" si="83"/>
        <v/>
      </c>
      <c r="AY41" s="61">
        <f t="shared" si="84"/>
        <v>0</v>
      </c>
      <c r="AZ41" s="120" t="str">
        <f t="shared" si="85"/>
        <v/>
      </c>
      <c r="BA41" s="61">
        <f t="shared" si="86"/>
        <v>0</v>
      </c>
      <c r="BB41" s="120" t="str">
        <f t="shared" si="87"/>
        <v/>
      </c>
      <c r="BC41" s="61">
        <f t="shared" si="88"/>
        <v>0</v>
      </c>
      <c r="BD41" s="120" t="str">
        <f t="shared" si="89"/>
        <v/>
      </c>
      <c r="BE41" s="61">
        <f t="shared" si="92"/>
        <v>2</v>
      </c>
      <c r="BF41" s="120">
        <f t="shared" si="90"/>
        <v>1.1363636363636364E-2</v>
      </c>
    </row>
    <row r="42" spans="27:58">
      <c r="AA42" s="110" t="e">
        <f t="shared" si="64"/>
        <v>#N/A</v>
      </c>
      <c r="AB42" s="141"/>
      <c r="AC42" s="113" t="str">
        <f t="shared" si="91"/>
        <v>市町村</v>
      </c>
      <c r="AD42" s="112" t="str">
        <f t="shared" si="91"/>
        <v>福井市</v>
      </c>
      <c r="AE42" s="2" t="str">
        <f t="shared" si="65"/>
        <v>学校関係（修学旅行・社会科見学等）</v>
      </c>
      <c r="AF42" s="107"/>
      <c r="AG42" s="61">
        <f t="shared" si="66"/>
        <v>1</v>
      </c>
      <c r="AH42" s="120">
        <f t="shared" si="67"/>
        <v>5.681818181818182E-3</v>
      </c>
      <c r="AI42" s="61">
        <f t="shared" si="68"/>
        <v>0</v>
      </c>
      <c r="AJ42" s="120" t="str">
        <f t="shared" si="69"/>
        <v/>
      </c>
      <c r="AK42" s="61">
        <f t="shared" si="70"/>
        <v>0</v>
      </c>
      <c r="AL42" s="120" t="str">
        <f t="shared" si="71"/>
        <v/>
      </c>
      <c r="AM42" s="61">
        <f t="shared" si="72"/>
        <v>0</v>
      </c>
      <c r="AN42" s="120" t="str">
        <f t="shared" si="73"/>
        <v/>
      </c>
      <c r="AO42" s="61">
        <f t="shared" si="74"/>
        <v>0</v>
      </c>
      <c r="AP42" s="120" t="str">
        <f t="shared" si="75"/>
        <v/>
      </c>
      <c r="AQ42" s="61">
        <f t="shared" si="76"/>
        <v>0</v>
      </c>
      <c r="AR42" s="120" t="str">
        <f t="shared" si="77"/>
        <v/>
      </c>
      <c r="AS42" s="61">
        <f t="shared" si="78"/>
        <v>0</v>
      </c>
      <c r="AT42" s="120" t="str">
        <f t="shared" si="79"/>
        <v/>
      </c>
      <c r="AU42" s="61">
        <f t="shared" si="80"/>
        <v>0</v>
      </c>
      <c r="AV42" s="120" t="str">
        <f t="shared" si="81"/>
        <v/>
      </c>
      <c r="AW42" s="61">
        <f t="shared" si="82"/>
        <v>0</v>
      </c>
      <c r="AX42" s="120" t="str">
        <f t="shared" si="83"/>
        <v/>
      </c>
      <c r="AY42" s="61">
        <f t="shared" si="84"/>
        <v>0</v>
      </c>
      <c r="AZ42" s="120" t="str">
        <f t="shared" si="85"/>
        <v/>
      </c>
      <c r="BA42" s="61">
        <f t="shared" si="86"/>
        <v>0</v>
      </c>
      <c r="BB42" s="120" t="str">
        <f t="shared" si="87"/>
        <v/>
      </c>
      <c r="BC42" s="61">
        <f t="shared" si="88"/>
        <v>0</v>
      </c>
      <c r="BD42" s="120" t="str">
        <f t="shared" si="89"/>
        <v/>
      </c>
      <c r="BE42" s="61">
        <f t="shared" si="92"/>
        <v>1</v>
      </c>
      <c r="BF42" s="120">
        <f t="shared" si="90"/>
        <v>5.681818181818182E-3</v>
      </c>
    </row>
    <row r="43" spans="27:58">
      <c r="AA43" s="110" t="e">
        <f t="shared" si="64"/>
        <v>#N/A</v>
      </c>
      <c r="AB43" s="141"/>
      <c r="AC43" s="113" t="str">
        <f t="shared" si="91"/>
        <v>市町村</v>
      </c>
      <c r="AD43" s="112" t="str">
        <f t="shared" si="91"/>
        <v>福井市</v>
      </c>
      <c r="AE43" s="2" t="str">
        <f t="shared" si="65"/>
        <v>職場の同僚</v>
      </c>
      <c r="AF43" s="107"/>
      <c r="AG43" s="61">
        <f t="shared" si="66"/>
        <v>4</v>
      </c>
      <c r="AH43" s="120">
        <f t="shared" si="67"/>
        <v>2.2727272727272728E-2</v>
      </c>
      <c r="AI43" s="61">
        <f t="shared" si="68"/>
        <v>0</v>
      </c>
      <c r="AJ43" s="120" t="str">
        <f t="shared" si="69"/>
        <v/>
      </c>
      <c r="AK43" s="61">
        <f t="shared" si="70"/>
        <v>0</v>
      </c>
      <c r="AL43" s="120" t="str">
        <f t="shared" si="71"/>
        <v/>
      </c>
      <c r="AM43" s="61">
        <f t="shared" si="72"/>
        <v>0</v>
      </c>
      <c r="AN43" s="120" t="str">
        <f t="shared" si="73"/>
        <v/>
      </c>
      <c r="AO43" s="61">
        <f t="shared" si="74"/>
        <v>0</v>
      </c>
      <c r="AP43" s="120" t="str">
        <f t="shared" si="75"/>
        <v/>
      </c>
      <c r="AQ43" s="61">
        <f t="shared" si="76"/>
        <v>0</v>
      </c>
      <c r="AR43" s="120" t="str">
        <f t="shared" si="77"/>
        <v/>
      </c>
      <c r="AS43" s="61">
        <f t="shared" si="78"/>
        <v>0</v>
      </c>
      <c r="AT43" s="120" t="str">
        <f t="shared" si="79"/>
        <v/>
      </c>
      <c r="AU43" s="61">
        <f t="shared" si="80"/>
        <v>0</v>
      </c>
      <c r="AV43" s="120" t="str">
        <f t="shared" si="81"/>
        <v/>
      </c>
      <c r="AW43" s="61">
        <f t="shared" si="82"/>
        <v>0</v>
      </c>
      <c r="AX43" s="120" t="str">
        <f t="shared" si="83"/>
        <v/>
      </c>
      <c r="AY43" s="61">
        <f t="shared" si="84"/>
        <v>0</v>
      </c>
      <c r="AZ43" s="120" t="str">
        <f t="shared" si="85"/>
        <v/>
      </c>
      <c r="BA43" s="61">
        <f t="shared" si="86"/>
        <v>0</v>
      </c>
      <c r="BB43" s="120" t="str">
        <f t="shared" si="87"/>
        <v/>
      </c>
      <c r="BC43" s="61">
        <f t="shared" si="88"/>
        <v>0</v>
      </c>
      <c r="BD43" s="120" t="str">
        <f t="shared" si="89"/>
        <v/>
      </c>
      <c r="BE43" s="61">
        <f t="shared" si="92"/>
        <v>4</v>
      </c>
      <c r="BF43" s="120">
        <f t="shared" si="90"/>
        <v>2.2727272727272728E-2</v>
      </c>
    </row>
    <row r="44" spans="27:58">
      <c r="AA44" s="110" t="e">
        <f>AA29</f>
        <v>#N/A</v>
      </c>
      <c r="AB44" s="141"/>
      <c r="AC44" s="113" t="str">
        <f>AC42</f>
        <v>市町村</v>
      </c>
      <c r="AD44" s="112" t="str">
        <f>AD42</f>
        <v>福井市</v>
      </c>
      <c r="AE44" s="2" t="str">
        <f>IF(AE14&lt;&gt;"",AE14,"")</f>
        <v>その他</v>
      </c>
      <c r="AF44" s="107"/>
      <c r="AG44" s="61">
        <f t="shared" si="66"/>
        <v>0</v>
      </c>
      <c r="AH44" s="120">
        <f>IFERROR(AG44/AG$45,"")</f>
        <v>0</v>
      </c>
      <c r="AI44" s="61">
        <f t="shared" si="68"/>
        <v>0</v>
      </c>
      <c r="AJ44" s="120" t="str">
        <f>IFERROR(AI44/AI$45,"")</f>
        <v/>
      </c>
      <c r="AK44" s="61">
        <f t="shared" si="70"/>
        <v>0</v>
      </c>
      <c r="AL44" s="120" t="str">
        <f t="shared" si="71"/>
        <v/>
      </c>
      <c r="AM44" s="61">
        <f t="shared" si="72"/>
        <v>0</v>
      </c>
      <c r="AN44" s="120" t="str">
        <f t="shared" si="73"/>
        <v/>
      </c>
      <c r="AO44" s="61">
        <f t="shared" si="74"/>
        <v>0</v>
      </c>
      <c r="AP44" s="120" t="str">
        <f t="shared" si="75"/>
        <v/>
      </c>
      <c r="AQ44" s="61">
        <f t="shared" si="76"/>
        <v>0</v>
      </c>
      <c r="AR44" s="120" t="str">
        <f t="shared" si="77"/>
        <v/>
      </c>
      <c r="AS44" s="61">
        <f t="shared" si="78"/>
        <v>0</v>
      </c>
      <c r="AT44" s="120" t="str">
        <f t="shared" si="79"/>
        <v/>
      </c>
      <c r="AU44" s="61">
        <f t="shared" si="80"/>
        <v>0</v>
      </c>
      <c r="AV44" s="120" t="str">
        <f t="shared" si="81"/>
        <v/>
      </c>
      <c r="AW44" s="61">
        <f t="shared" si="82"/>
        <v>0</v>
      </c>
      <c r="AX44" s="120" t="str">
        <f t="shared" si="83"/>
        <v/>
      </c>
      <c r="AY44" s="61">
        <f t="shared" si="84"/>
        <v>0</v>
      </c>
      <c r="AZ44" s="120" t="str">
        <f t="shared" si="85"/>
        <v/>
      </c>
      <c r="BA44" s="61">
        <f t="shared" si="86"/>
        <v>0</v>
      </c>
      <c r="BB44" s="120" t="str">
        <f t="shared" si="87"/>
        <v/>
      </c>
      <c r="BC44" s="61">
        <f t="shared" si="88"/>
        <v>0</v>
      </c>
      <c r="BD44" s="120" t="str">
        <f t="shared" si="89"/>
        <v/>
      </c>
      <c r="BE44" s="61">
        <f t="shared" si="92"/>
        <v>0</v>
      </c>
      <c r="BF44" s="120">
        <f t="shared" si="89"/>
        <v>0</v>
      </c>
    </row>
    <row r="45" spans="27:58" ht="15">
      <c r="AA45"/>
      <c r="AB45"/>
      <c r="AC45" s="99"/>
      <c r="AD45" s="100"/>
      <c r="AE45" s="101"/>
      <c r="AF45" s="102" t="s">
        <v>25</v>
      </c>
      <c r="AG45" s="123">
        <f t="shared" ref="AG45:BF45" si="93">SUM(AG33:AG44)</f>
        <v>176</v>
      </c>
      <c r="AH45" s="124">
        <f t="shared" si="93"/>
        <v>0.99999999999999989</v>
      </c>
      <c r="AI45" s="123">
        <f t="shared" si="93"/>
        <v>0</v>
      </c>
      <c r="AJ45" s="124">
        <f t="shared" si="93"/>
        <v>0</v>
      </c>
      <c r="AK45" s="123">
        <f t="shared" si="93"/>
        <v>0</v>
      </c>
      <c r="AL45" s="124">
        <f t="shared" si="93"/>
        <v>0</v>
      </c>
      <c r="AM45" s="123">
        <f t="shared" si="93"/>
        <v>0</v>
      </c>
      <c r="AN45" s="124">
        <f t="shared" si="93"/>
        <v>0</v>
      </c>
      <c r="AO45" s="123">
        <f t="shared" si="93"/>
        <v>0</v>
      </c>
      <c r="AP45" s="124">
        <f t="shared" si="93"/>
        <v>0</v>
      </c>
      <c r="AQ45" s="123">
        <f t="shared" si="93"/>
        <v>0</v>
      </c>
      <c r="AR45" s="124">
        <f t="shared" si="93"/>
        <v>0</v>
      </c>
      <c r="AS45" s="123">
        <f t="shared" si="93"/>
        <v>0</v>
      </c>
      <c r="AT45" s="124">
        <f t="shared" si="93"/>
        <v>0</v>
      </c>
      <c r="AU45" s="123">
        <f t="shared" si="93"/>
        <v>0</v>
      </c>
      <c r="AV45" s="124">
        <f t="shared" si="93"/>
        <v>0</v>
      </c>
      <c r="AW45" s="123">
        <f t="shared" si="93"/>
        <v>0</v>
      </c>
      <c r="AX45" s="124">
        <f t="shared" si="93"/>
        <v>0</v>
      </c>
      <c r="AY45" s="123">
        <f t="shared" si="93"/>
        <v>0</v>
      </c>
      <c r="AZ45" s="124">
        <f t="shared" si="93"/>
        <v>0</v>
      </c>
      <c r="BA45" s="123">
        <f t="shared" si="93"/>
        <v>0</v>
      </c>
      <c r="BB45" s="124">
        <f t="shared" si="93"/>
        <v>0</v>
      </c>
      <c r="BC45" s="123">
        <f t="shared" si="93"/>
        <v>0</v>
      </c>
      <c r="BD45" s="124">
        <f t="shared" si="93"/>
        <v>0</v>
      </c>
      <c r="BE45" s="123">
        <f t="shared" si="93"/>
        <v>176</v>
      </c>
      <c r="BF45" s="126">
        <f t="shared" si="93"/>
        <v>0.99999999999999989</v>
      </c>
    </row>
    <row r="46" spans="27:58" ht="15">
      <c r="AA46"/>
      <c r="AB46"/>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t="e">
        <f t="shared" ref="AA48:AA58" si="94">AA33</f>
        <v>#N/A</v>
      </c>
      <c r="AB48" s="141"/>
      <c r="AC48" s="113" t="str">
        <f>AC47</f>
        <v>回答エリア</v>
      </c>
      <c r="AD48" s="112" t="str">
        <f>AD47</f>
        <v>福井駅前 エリア</v>
      </c>
      <c r="AE48" s="2" t="str">
        <f t="shared" ref="AE48:AE58" si="95">IF(AE3&lt;&gt;"",AE3,"")</f>
        <v>自分ひとり</v>
      </c>
      <c r="AF48" s="8"/>
      <c r="AG48" s="131">
        <f t="shared" ref="AG48:AG59" si="96">IF(OR(IFERROR(FIND($AD48,"施設コード"),0)&gt;0,$AE48=""), "",
COUNTIFS(
    INDEX(rawデータ範囲, , MATCH($AG$1,表頭範囲, 0)),AG$2,
    INDEX(rawデータ範囲, , MATCH($AE$1,表頭範囲, 0)),$AE48,
    INDEX(rawデータ範囲, , MATCH($AC48,表頭範囲, 0)),$AD48
)
)</f>
        <v>19</v>
      </c>
      <c r="AH48" s="132">
        <f t="shared" ref="AH48:AH58" si="97">IFERROR(AG48/AG$60,"")</f>
        <v>0.31666666666666665</v>
      </c>
      <c r="AI48" s="131">
        <f t="shared" ref="AI48:AI59" si="98">IF(OR(IFERROR(FIND($AD48,"施設コード"),0)&gt;0,$AE48=""), "",
COUNTIFS(
    INDEX(rawデータ範囲, , MATCH($AG$1,表頭範囲, 0)),AI$2,
    INDEX(rawデータ範囲, , MATCH($AE$1,表頭範囲, 0)),$AE48,
    INDEX(rawデータ範囲, , MATCH($AC48,表頭範囲, 0)),$AD48
)
)</f>
        <v>0</v>
      </c>
      <c r="AJ48" s="132" t="str">
        <f t="shared" ref="AJ48:AJ58" si="99">IFERROR(AI48/AI$60,"")</f>
        <v/>
      </c>
      <c r="AK48" s="131">
        <f t="shared" ref="AK48:AK59" si="100">IF(OR(IFERROR(FIND($AD48,"施設コード"),0)&gt;0,$AE48=""), "",
COUNTIFS(
    INDEX(rawデータ範囲, , MATCH($AG$1,表頭範囲, 0)),AK$2,
    INDEX(rawデータ範囲, , MATCH($AE$1,表頭範囲, 0)),$AE48,
    INDEX(rawデータ範囲, , MATCH($AC48,表頭範囲, 0)),$AD48
)
)</f>
        <v>0</v>
      </c>
      <c r="AL48" s="132" t="str">
        <f t="shared" ref="AL48:AL59" si="101">IFERROR(AK48/AK$60,"")</f>
        <v/>
      </c>
      <c r="AM48" s="131">
        <f t="shared" ref="AM48:AM59" si="102">IF(OR(IFERROR(FIND($AD48,"施設コード"),0)&gt;0,$AE48=""), "",
COUNTIFS(
    INDEX(rawデータ範囲, , MATCH($AG$1,表頭範囲, 0)),AM$2,
    INDEX(rawデータ範囲, , MATCH($AE$1,表頭範囲, 0)),$AE48,
    INDEX(rawデータ範囲, , MATCH($AC48,表頭範囲, 0)),$AD48
)
)</f>
        <v>0</v>
      </c>
      <c r="AN48" s="132" t="str">
        <f t="shared" ref="AN48:AN59" si="103">IFERROR(AM48/AM$60,"")</f>
        <v/>
      </c>
      <c r="AO48" s="131">
        <f t="shared" ref="AO48:AO59" si="104">IF(OR(IFERROR(FIND($AD48,"施設コード"),0)&gt;0,$AE48=""), "",
COUNTIFS(
    INDEX(rawデータ範囲, , MATCH($AG$1,表頭範囲, 0)),AO$2,
    INDEX(rawデータ範囲, , MATCH($AE$1,表頭範囲, 0)),$AE48,
    INDEX(rawデータ範囲, , MATCH($AC48,表頭範囲, 0)),$AD48
)
)</f>
        <v>0</v>
      </c>
      <c r="AP48" s="132" t="str">
        <f t="shared" ref="AP48:AP59" si="105">IFERROR(AO48/AO$60,"")</f>
        <v/>
      </c>
      <c r="AQ48" s="131">
        <f t="shared" ref="AQ48:AQ59" si="106">IF(OR(IFERROR(FIND($AD48,"施設コード"),0)&gt;0,$AE48=""), "",
COUNTIFS(
    INDEX(rawデータ範囲, , MATCH($AG$1,表頭範囲, 0)),AQ$2,
    INDEX(rawデータ範囲, , MATCH($AE$1,表頭範囲, 0)),$AE48,
    INDEX(rawデータ範囲, , MATCH($AC48,表頭範囲, 0)),$AD48
)
)</f>
        <v>0</v>
      </c>
      <c r="AR48" s="132" t="str">
        <f t="shared" ref="AR48:AR59" si="107">IFERROR(AQ48/AQ$60,"")</f>
        <v/>
      </c>
      <c r="AS48" s="131">
        <f t="shared" ref="AS48:AS59" si="108">IF(OR(IFERROR(FIND($AD48,"施設コード"),0)&gt;0,$AE48=""), "",
COUNTIFS(
    INDEX(rawデータ範囲, , MATCH($AG$1,表頭範囲, 0)),AS$2,
    INDEX(rawデータ範囲, , MATCH($AE$1,表頭範囲, 0)),$AE48,
    INDEX(rawデータ範囲, , MATCH($AC48,表頭範囲, 0)),$AD48
)
)</f>
        <v>0</v>
      </c>
      <c r="AT48" s="132" t="str">
        <f t="shared" ref="AT48:AT59" si="109">IFERROR(AS48/AS$60,"")</f>
        <v/>
      </c>
      <c r="AU48" s="131">
        <f t="shared" ref="AU48:AU59" si="110">IF(OR(IFERROR(FIND($AD48,"施設コード"),0)&gt;0,$AE48=""), "",
COUNTIFS(
    INDEX(rawデータ範囲, , MATCH($AG$1,表頭範囲, 0)),AU$2,
    INDEX(rawデータ範囲, , MATCH($AE$1,表頭範囲, 0)),$AE48,
    INDEX(rawデータ範囲, , MATCH($AC48,表頭範囲, 0)),$AD48
)
)</f>
        <v>0</v>
      </c>
      <c r="AV48" s="132" t="str">
        <f t="shared" ref="AV48:AV59" si="111">IFERROR(AU48/AU$60,"")</f>
        <v/>
      </c>
      <c r="AW48" s="131">
        <f t="shared" ref="AW48:AW59" si="112">IF(OR(IFERROR(FIND($AD48,"施設コード"),0)&gt;0,$AE48=""), "",
COUNTIFS(
    INDEX(rawデータ範囲, , MATCH($AG$1,表頭範囲, 0)),AW$2,
    INDEX(rawデータ範囲, , MATCH($AE$1,表頭範囲, 0)),$AE48,
    INDEX(rawデータ範囲, , MATCH($AC48,表頭範囲, 0)),$AD48
)
)</f>
        <v>0</v>
      </c>
      <c r="AX48" s="132" t="str">
        <f t="shared" ref="AX48:AX59" si="113">IFERROR(AW48/AW$60,"")</f>
        <v/>
      </c>
      <c r="AY48" s="131">
        <f t="shared" ref="AY48:AY59" si="114">IF(OR(IFERROR(FIND($AD48,"施設コード"),0)&gt;0,$AE48=""), "",
COUNTIFS(
    INDEX(rawデータ範囲, , MATCH($AG$1,表頭範囲, 0)),AY$2,
    INDEX(rawデータ範囲, , MATCH($AE$1,表頭範囲, 0)),$AE48,
    INDEX(rawデータ範囲, , MATCH($AC48,表頭範囲, 0)),$AD48
)
)</f>
        <v>0</v>
      </c>
      <c r="AZ48" s="132" t="str">
        <f t="shared" ref="AZ48:AZ59" si="115">IFERROR(AY48/AY$60,"")</f>
        <v/>
      </c>
      <c r="BA48" s="131">
        <f t="shared" ref="BA48:BA59" si="116">IF(OR(IFERROR(FIND($AD48,"施設コード"),0)&gt;0,$AE48=""), "",
COUNTIFS(
    INDEX(rawデータ範囲, , MATCH($AG$1,表頭範囲, 0)),BA$2,
    INDEX(rawデータ範囲, , MATCH($AE$1,表頭範囲, 0)),$AE48,
    INDEX(rawデータ範囲, , MATCH($AC48,表頭範囲, 0)),$AD48
)
)</f>
        <v>0</v>
      </c>
      <c r="BB48" s="132" t="str">
        <f t="shared" ref="BB48:BB59" si="117">IFERROR(BA48/BA$60,"")</f>
        <v/>
      </c>
      <c r="BC48" s="131">
        <f t="shared" ref="BC48:BC59" si="118">IF(OR(IFERROR(FIND($AD48,"施設コード"),0)&gt;0,$AE48=""), "",
COUNTIFS(
    INDEX(rawデータ範囲, , MATCH($AG$1,表頭範囲, 0)),BC$2,
    INDEX(rawデータ範囲, , MATCH($AE$1,表頭範囲, 0)),$AE48,
    INDEX(rawデータ範囲, , MATCH($AC48,表頭範囲, 0)),$AD48
)
)</f>
        <v>0</v>
      </c>
      <c r="BD48" s="132" t="str">
        <f t="shared" ref="BD48:BD59" si="119">IFERROR(BC48/BC$60,"")</f>
        <v/>
      </c>
      <c r="BE48" s="131">
        <f>IFERROR(AG48+AI48+AK48+AM48+AO48+AQ48+AS48+AU48+AW48+AY48+BA48+BC48,"")</f>
        <v>19</v>
      </c>
      <c r="BF48" s="132">
        <f t="shared" ref="BF48:BF58" si="120">IFERROR(BE48/BE$60,"")</f>
        <v>0.31666666666666665</v>
      </c>
    </row>
    <row r="49" spans="27:58">
      <c r="AA49" s="110" t="e">
        <f t="shared" si="94"/>
        <v>#N/A</v>
      </c>
      <c r="AB49" s="141"/>
      <c r="AC49" s="113" t="str">
        <f t="shared" ref="AC49:AD58" si="121">AC48</f>
        <v>回答エリア</v>
      </c>
      <c r="AD49" s="112" t="str">
        <f t="shared" si="121"/>
        <v>福井駅前 エリア</v>
      </c>
      <c r="AE49" s="90" t="str">
        <f t="shared" si="95"/>
        <v>恋人</v>
      </c>
      <c r="AF49" s="8"/>
      <c r="AG49" s="131">
        <f t="shared" si="96"/>
        <v>0</v>
      </c>
      <c r="AH49" s="132">
        <f t="shared" si="97"/>
        <v>0</v>
      </c>
      <c r="AI49" s="131">
        <f t="shared" si="98"/>
        <v>0</v>
      </c>
      <c r="AJ49" s="132" t="str">
        <f t="shared" si="99"/>
        <v/>
      </c>
      <c r="AK49" s="131">
        <f t="shared" si="100"/>
        <v>0</v>
      </c>
      <c r="AL49" s="132" t="str">
        <f t="shared" si="101"/>
        <v/>
      </c>
      <c r="AM49" s="131">
        <f t="shared" si="102"/>
        <v>0</v>
      </c>
      <c r="AN49" s="132" t="str">
        <f t="shared" si="103"/>
        <v/>
      </c>
      <c r="AO49" s="131">
        <f t="shared" si="104"/>
        <v>0</v>
      </c>
      <c r="AP49" s="132" t="str">
        <f t="shared" si="105"/>
        <v/>
      </c>
      <c r="AQ49" s="131">
        <f t="shared" si="106"/>
        <v>0</v>
      </c>
      <c r="AR49" s="132" t="str">
        <f t="shared" si="107"/>
        <v/>
      </c>
      <c r="AS49" s="131">
        <f t="shared" si="108"/>
        <v>0</v>
      </c>
      <c r="AT49" s="132" t="str">
        <f t="shared" si="109"/>
        <v/>
      </c>
      <c r="AU49" s="131">
        <f t="shared" si="110"/>
        <v>0</v>
      </c>
      <c r="AV49" s="132" t="str">
        <f t="shared" si="111"/>
        <v/>
      </c>
      <c r="AW49" s="131">
        <f t="shared" si="112"/>
        <v>0</v>
      </c>
      <c r="AX49" s="132" t="str">
        <f t="shared" si="113"/>
        <v/>
      </c>
      <c r="AY49" s="131">
        <f t="shared" si="114"/>
        <v>0</v>
      </c>
      <c r="AZ49" s="132" t="str">
        <f t="shared" si="115"/>
        <v/>
      </c>
      <c r="BA49" s="131">
        <f t="shared" si="116"/>
        <v>0</v>
      </c>
      <c r="BB49" s="132" t="str">
        <f t="shared" si="117"/>
        <v/>
      </c>
      <c r="BC49" s="131">
        <f t="shared" si="118"/>
        <v>0</v>
      </c>
      <c r="BD49" s="132" t="str">
        <f t="shared" si="119"/>
        <v/>
      </c>
      <c r="BE49" s="131">
        <f t="shared" ref="BE49:BE59" si="122">IFERROR(AG49+AI49+AK49+AM49+AO49+AQ49+AS49+AU49+AW49+AY49+BA49+BC49,"")</f>
        <v>0</v>
      </c>
      <c r="BF49" s="132">
        <f t="shared" si="120"/>
        <v>0</v>
      </c>
    </row>
    <row r="50" spans="27:58">
      <c r="AA50" s="110" t="e">
        <f t="shared" si="94"/>
        <v>#N/A</v>
      </c>
      <c r="AB50" s="141"/>
      <c r="AC50" s="113" t="str">
        <f t="shared" si="121"/>
        <v>回答エリア</v>
      </c>
      <c r="AD50" s="112" t="str">
        <f t="shared" si="121"/>
        <v>福井駅前 エリア</v>
      </c>
      <c r="AE50" s="2" t="str">
        <f t="shared" si="95"/>
        <v>夫婦2人</v>
      </c>
      <c r="AF50" s="8"/>
      <c r="AG50" s="131">
        <f t="shared" si="96"/>
        <v>10</v>
      </c>
      <c r="AH50" s="132">
        <f t="shared" si="97"/>
        <v>0.16666666666666666</v>
      </c>
      <c r="AI50" s="131">
        <f t="shared" si="98"/>
        <v>0</v>
      </c>
      <c r="AJ50" s="132" t="str">
        <f t="shared" si="99"/>
        <v/>
      </c>
      <c r="AK50" s="131">
        <f t="shared" si="100"/>
        <v>0</v>
      </c>
      <c r="AL50" s="132" t="str">
        <f t="shared" si="101"/>
        <v/>
      </c>
      <c r="AM50" s="131">
        <f t="shared" si="102"/>
        <v>0</v>
      </c>
      <c r="AN50" s="132" t="str">
        <f t="shared" si="103"/>
        <v/>
      </c>
      <c r="AO50" s="131">
        <f t="shared" si="104"/>
        <v>0</v>
      </c>
      <c r="AP50" s="132" t="str">
        <f t="shared" si="105"/>
        <v/>
      </c>
      <c r="AQ50" s="131">
        <f t="shared" si="106"/>
        <v>0</v>
      </c>
      <c r="AR50" s="132" t="str">
        <f t="shared" si="107"/>
        <v/>
      </c>
      <c r="AS50" s="131">
        <f t="shared" si="108"/>
        <v>0</v>
      </c>
      <c r="AT50" s="132" t="str">
        <f t="shared" si="109"/>
        <v/>
      </c>
      <c r="AU50" s="131">
        <f t="shared" si="110"/>
        <v>0</v>
      </c>
      <c r="AV50" s="132" t="str">
        <f t="shared" si="111"/>
        <v/>
      </c>
      <c r="AW50" s="131">
        <f t="shared" si="112"/>
        <v>0</v>
      </c>
      <c r="AX50" s="132" t="str">
        <f t="shared" si="113"/>
        <v/>
      </c>
      <c r="AY50" s="131">
        <f t="shared" si="114"/>
        <v>0</v>
      </c>
      <c r="AZ50" s="132" t="str">
        <f t="shared" si="115"/>
        <v/>
      </c>
      <c r="BA50" s="131">
        <f t="shared" si="116"/>
        <v>0</v>
      </c>
      <c r="BB50" s="132" t="str">
        <f t="shared" si="117"/>
        <v/>
      </c>
      <c r="BC50" s="131">
        <f t="shared" si="118"/>
        <v>0</v>
      </c>
      <c r="BD50" s="132" t="str">
        <f t="shared" si="119"/>
        <v/>
      </c>
      <c r="BE50" s="131">
        <f t="shared" si="122"/>
        <v>10</v>
      </c>
      <c r="BF50" s="132">
        <f t="shared" si="120"/>
        <v>0.16666666666666666</v>
      </c>
    </row>
    <row r="51" spans="27:58">
      <c r="AA51" s="110" t="e">
        <f t="shared" si="94"/>
        <v>#N/A</v>
      </c>
      <c r="AB51" s="141"/>
      <c r="AC51" s="113" t="str">
        <f t="shared" si="121"/>
        <v>回答エリア</v>
      </c>
      <c r="AD51" s="112" t="str">
        <f t="shared" si="121"/>
        <v>福井駅前 エリア</v>
      </c>
      <c r="AE51" s="2" t="str">
        <f t="shared" si="95"/>
        <v>小学生以下連れの家族</v>
      </c>
      <c r="AF51" s="8"/>
      <c r="AG51" s="131">
        <f t="shared" si="96"/>
        <v>5</v>
      </c>
      <c r="AH51" s="132">
        <f t="shared" si="97"/>
        <v>8.3333333333333329E-2</v>
      </c>
      <c r="AI51" s="131">
        <f t="shared" si="98"/>
        <v>0</v>
      </c>
      <c r="AJ51" s="132" t="str">
        <f t="shared" si="99"/>
        <v/>
      </c>
      <c r="AK51" s="131">
        <f t="shared" si="100"/>
        <v>0</v>
      </c>
      <c r="AL51" s="132" t="str">
        <f t="shared" si="101"/>
        <v/>
      </c>
      <c r="AM51" s="131">
        <f t="shared" si="102"/>
        <v>0</v>
      </c>
      <c r="AN51" s="132" t="str">
        <f t="shared" si="103"/>
        <v/>
      </c>
      <c r="AO51" s="131">
        <f t="shared" si="104"/>
        <v>0</v>
      </c>
      <c r="AP51" s="132" t="str">
        <f t="shared" si="105"/>
        <v/>
      </c>
      <c r="AQ51" s="131">
        <f t="shared" si="106"/>
        <v>0</v>
      </c>
      <c r="AR51" s="132" t="str">
        <f t="shared" si="107"/>
        <v/>
      </c>
      <c r="AS51" s="131">
        <f t="shared" si="108"/>
        <v>0</v>
      </c>
      <c r="AT51" s="132" t="str">
        <f t="shared" si="109"/>
        <v/>
      </c>
      <c r="AU51" s="131">
        <f t="shared" si="110"/>
        <v>0</v>
      </c>
      <c r="AV51" s="132" t="str">
        <f t="shared" si="111"/>
        <v/>
      </c>
      <c r="AW51" s="131">
        <f t="shared" si="112"/>
        <v>0</v>
      </c>
      <c r="AX51" s="132" t="str">
        <f t="shared" si="113"/>
        <v/>
      </c>
      <c r="AY51" s="131">
        <f t="shared" si="114"/>
        <v>0</v>
      </c>
      <c r="AZ51" s="132" t="str">
        <f t="shared" si="115"/>
        <v/>
      </c>
      <c r="BA51" s="131">
        <f t="shared" si="116"/>
        <v>0</v>
      </c>
      <c r="BB51" s="132" t="str">
        <f t="shared" si="117"/>
        <v/>
      </c>
      <c r="BC51" s="131">
        <f t="shared" si="118"/>
        <v>0</v>
      </c>
      <c r="BD51" s="132" t="str">
        <f t="shared" si="119"/>
        <v/>
      </c>
      <c r="BE51" s="131">
        <f t="shared" si="122"/>
        <v>5</v>
      </c>
      <c r="BF51" s="132">
        <f t="shared" si="120"/>
        <v>8.3333333333333329E-2</v>
      </c>
    </row>
    <row r="52" spans="27:58">
      <c r="AA52" s="110" t="e">
        <f t="shared" si="94"/>
        <v>#N/A</v>
      </c>
      <c r="AB52" s="141"/>
      <c r="AC52" s="113" t="str">
        <f t="shared" si="121"/>
        <v>回答エリア</v>
      </c>
      <c r="AD52" s="112" t="str">
        <f t="shared" si="121"/>
        <v>福井駅前 エリア</v>
      </c>
      <c r="AE52" s="2" t="str">
        <f t="shared" si="95"/>
        <v>中学生以上連れの家族</v>
      </c>
      <c r="AF52" s="107"/>
      <c r="AG52" s="131">
        <f t="shared" si="96"/>
        <v>5</v>
      </c>
      <c r="AH52" s="132">
        <f t="shared" si="97"/>
        <v>8.3333333333333329E-2</v>
      </c>
      <c r="AI52" s="131">
        <f t="shared" si="98"/>
        <v>0</v>
      </c>
      <c r="AJ52" s="132" t="str">
        <f t="shared" si="99"/>
        <v/>
      </c>
      <c r="AK52" s="131">
        <f t="shared" si="100"/>
        <v>0</v>
      </c>
      <c r="AL52" s="132" t="str">
        <f t="shared" si="101"/>
        <v/>
      </c>
      <c r="AM52" s="131">
        <f t="shared" si="102"/>
        <v>0</v>
      </c>
      <c r="AN52" s="132" t="str">
        <f t="shared" si="103"/>
        <v/>
      </c>
      <c r="AO52" s="131">
        <f t="shared" si="104"/>
        <v>0</v>
      </c>
      <c r="AP52" s="132" t="str">
        <f t="shared" si="105"/>
        <v/>
      </c>
      <c r="AQ52" s="131">
        <f t="shared" si="106"/>
        <v>0</v>
      </c>
      <c r="AR52" s="132" t="str">
        <f t="shared" si="107"/>
        <v/>
      </c>
      <c r="AS52" s="131">
        <f t="shared" si="108"/>
        <v>0</v>
      </c>
      <c r="AT52" s="132" t="str">
        <f t="shared" si="109"/>
        <v/>
      </c>
      <c r="AU52" s="131">
        <f t="shared" si="110"/>
        <v>0</v>
      </c>
      <c r="AV52" s="132" t="str">
        <f t="shared" si="111"/>
        <v/>
      </c>
      <c r="AW52" s="131">
        <f t="shared" si="112"/>
        <v>0</v>
      </c>
      <c r="AX52" s="132" t="str">
        <f t="shared" si="113"/>
        <v/>
      </c>
      <c r="AY52" s="131">
        <f t="shared" si="114"/>
        <v>0</v>
      </c>
      <c r="AZ52" s="132" t="str">
        <f t="shared" si="115"/>
        <v/>
      </c>
      <c r="BA52" s="131">
        <f t="shared" si="116"/>
        <v>0</v>
      </c>
      <c r="BB52" s="132" t="str">
        <f t="shared" si="117"/>
        <v/>
      </c>
      <c r="BC52" s="131">
        <f t="shared" si="118"/>
        <v>0</v>
      </c>
      <c r="BD52" s="132" t="str">
        <f t="shared" si="119"/>
        <v/>
      </c>
      <c r="BE52" s="131">
        <f t="shared" si="122"/>
        <v>5</v>
      </c>
      <c r="BF52" s="132">
        <f t="shared" si="120"/>
        <v>8.3333333333333329E-2</v>
      </c>
    </row>
    <row r="53" spans="27:58">
      <c r="AA53" s="110" t="e">
        <f t="shared" si="94"/>
        <v>#N/A</v>
      </c>
      <c r="AB53" s="141"/>
      <c r="AC53" s="113" t="str">
        <f t="shared" si="121"/>
        <v>回答エリア</v>
      </c>
      <c r="AD53" s="112" t="str">
        <f t="shared" si="121"/>
        <v>福井駅前 エリア</v>
      </c>
      <c r="AE53" s="2" t="str">
        <f t="shared" si="95"/>
        <v>親</v>
      </c>
      <c r="AF53" s="107"/>
      <c r="AG53" s="131">
        <f t="shared" si="96"/>
        <v>9</v>
      </c>
      <c r="AH53" s="132">
        <f t="shared" si="97"/>
        <v>0.15</v>
      </c>
      <c r="AI53" s="131">
        <f t="shared" si="98"/>
        <v>0</v>
      </c>
      <c r="AJ53" s="132" t="str">
        <f t="shared" si="99"/>
        <v/>
      </c>
      <c r="AK53" s="131">
        <f t="shared" si="100"/>
        <v>0</v>
      </c>
      <c r="AL53" s="132" t="str">
        <f t="shared" si="101"/>
        <v/>
      </c>
      <c r="AM53" s="131">
        <f t="shared" si="102"/>
        <v>0</v>
      </c>
      <c r="AN53" s="132" t="str">
        <f t="shared" si="103"/>
        <v/>
      </c>
      <c r="AO53" s="131">
        <f t="shared" si="104"/>
        <v>0</v>
      </c>
      <c r="AP53" s="132" t="str">
        <f t="shared" si="105"/>
        <v/>
      </c>
      <c r="AQ53" s="131">
        <f t="shared" si="106"/>
        <v>0</v>
      </c>
      <c r="AR53" s="132" t="str">
        <f t="shared" si="107"/>
        <v/>
      </c>
      <c r="AS53" s="131">
        <f t="shared" si="108"/>
        <v>0</v>
      </c>
      <c r="AT53" s="132" t="str">
        <f t="shared" si="109"/>
        <v/>
      </c>
      <c r="AU53" s="131">
        <f t="shared" si="110"/>
        <v>0</v>
      </c>
      <c r="AV53" s="132" t="str">
        <f t="shared" si="111"/>
        <v/>
      </c>
      <c r="AW53" s="131">
        <f t="shared" si="112"/>
        <v>0</v>
      </c>
      <c r="AX53" s="132" t="str">
        <f t="shared" si="113"/>
        <v/>
      </c>
      <c r="AY53" s="131">
        <f t="shared" si="114"/>
        <v>0</v>
      </c>
      <c r="AZ53" s="132" t="str">
        <f t="shared" si="115"/>
        <v/>
      </c>
      <c r="BA53" s="131">
        <f t="shared" si="116"/>
        <v>0</v>
      </c>
      <c r="BB53" s="132" t="str">
        <f t="shared" si="117"/>
        <v/>
      </c>
      <c r="BC53" s="131">
        <f t="shared" si="118"/>
        <v>0</v>
      </c>
      <c r="BD53" s="132" t="str">
        <f t="shared" si="119"/>
        <v/>
      </c>
      <c r="BE53" s="131">
        <f t="shared" si="122"/>
        <v>9</v>
      </c>
      <c r="BF53" s="132">
        <f t="shared" si="120"/>
        <v>0.15</v>
      </c>
    </row>
    <row r="54" spans="27:58">
      <c r="AA54" s="110" t="e">
        <f t="shared" si="94"/>
        <v>#N/A</v>
      </c>
      <c r="AB54" s="141"/>
      <c r="AC54" s="113" t="str">
        <f t="shared" si="121"/>
        <v>回答エリア</v>
      </c>
      <c r="AD54" s="112" t="str">
        <f t="shared" si="121"/>
        <v>福井駅前 エリア</v>
      </c>
      <c r="AE54" s="2" t="str">
        <f t="shared" si="95"/>
        <v>その他家族</v>
      </c>
      <c r="AF54" s="107"/>
      <c r="AG54" s="131">
        <f t="shared" si="96"/>
        <v>3</v>
      </c>
      <c r="AH54" s="132">
        <f t="shared" si="97"/>
        <v>0.05</v>
      </c>
      <c r="AI54" s="131">
        <f t="shared" si="98"/>
        <v>0</v>
      </c>
      <c r="AJ54" s="132" t="str">
        <f t="shared" si="99"/>
        <v/>
      </c>
      <c r="AK54" s="131">
        <f t="shared" si="100"/>
        <v>0</v>
      </c>
      <c r="AL54" s="132" t="str">
        <f t="shared" si="101"/>
        <v/>
      </c>
      <c r="AM54" s="131">
        <f t="shared" si="102"/>
        <v>0</v>
      </c>
      <c r="AN54" s="132" t="str">
        <f t="shared" si="103"/>
        <v/>
      </c>
      <c r="AO54" s="131">
        <f t="shared" si="104"/>
        <v>0</v>
      </c>
      <c r="AP54" s="132" t="str">
        <f t="shared" si="105"/>
        <v/>
      </c>
      <c r="AQ54" s="131">
        <f t="shared" si="106"/>
        <v>0</v>
      </c>
      <c r="AR54" s="132" t="str">
        <f t="shared" si="107"/>
        <v/>
      </c>
      <c r="AS54" s="131">
        <f t="shared" si="108"/>
        <v>0</v>
      </c>
      <c r="AT54" s="132" t="str">
        <f t="shared" si="109"/>
        <v/>
      </c>
      <c r="AU54" s="131">
        <f t="shared" si="110"/>
        <v>0</v>
      </c>
      <c r="AV54" s="132" t="str">
        <f t="shared" si="111"/>
        <v/>
      </c>
      <c r="AW54" s="131">
        <f t="shared" si="112"/>
        <v>0</v>
      </c>
      <c r="AX54" s="132" t="str">
        <f t="shared" si="113"/>
        <v/>
      </c>
      <c r="AY54" s="131">
        <f t="shared" si="114"/>
        <v>0</v>
      </c>
      <c r="AZ54" s="132" t="str">
        <f t="shared" si="115"/>
        <v/>
      </c>
      <c r="BA54" s="131">
        <f t="shared" si="116"/>
        <v>0</v>
      </c>
      <c r="BB54" s="132" t="str">
        <f t="shared" si="117"/>
        <v/>
      </c>
      <c r="BC54" s="131">
        <f t="shared" si="118"/>
        <v>0</v>
      </c>
      <c r="BD54" s="132" t="str">
        <f t="shared" si="119"/>
        <v/>
      </c>
      <c r="BE54" s="131">
        <f t="shared" si="122"/>
        <v>3</v>
      </c>
      <c r="BF54" s="132">
        <f t="shared" si="120"/>
        <v>0.05</v>
      </c>
    </row>
    <row r="55" spans="27:58">
      <c r="AA55" s="110" t="e">
        <f t="shared" si="94"/>
        <v>#N/A</v>
      </c>
      <c r="AB55" s="141"/>
      <c r="AC55" s="113" t="str">
        <f>AC54</f>
        <v>回答エリア</v>
      </c>
      <c r="AD55" s="112" t="str">
        <f>AD54</f>
        <v>福井駅前 エリア</v>
      </c>
      <c r="AE55" s="2" t="str">
        <f t="shared" si="95"/>
        <v>友人</v>
      </c>
      <c r="AF55" s="107"/>
      <c r="AG55" s="131">
        <f t="shared" si="96"/>
        <v>7</v>
      </c>
      <c r="AH55" s="132">
        <f t="shared" si="97"/>
        <v>0.11666666666666667</v>
      </c>
      <c r="AI55" s="131">
        <f t="shared" si="98"/>
        <v>0</v>
      </c>
      <c r="AJ55" s="132" t="str">
        <f t="shared" si="99"/>
        <v/>
      </c>
      <c r="AK55" s="131">
        <f t="shared" si="100"/>
        <v>0</v>
      </c>
      <c r="AL55" s="132" t="str">
        <f t="shared" si="101"/>
        <v/>
      </c>
      <c r="AM55" s="131">
        <f t="shared" si="102"/>
        <v>0</v>
      </c>
      <c r="AN55" s="132" t="str">
        <f t="shared" si="103"/>
        <v/>
      </c>
      <c r="AO55" s="131">
        <f t="shared" si="104"/>
        <v>0</v>
      </c>
      <c r="AP55" s="132" t="str">
        <f t="shared" si="105"/>
        <v/>
      </c>
      <c r="AQ55" s="131">
        <f t="shared" si="106"/>
        <v>0</v>
      </c>
      <c r="AR55" s="132" t="str">
        <f t="shared" si="107"/>
        <v/>
      </c>
      <c r="AS55" s="131">
        <f t="shared" si="108"/>
        <v>0</v>
      </c>
      <c r="AT55" s="132" t="str">
        <f t="shared" si="109"/>
        <v/>
      </c>
      <c r="AU55" s="131">
        <f t="shared" si="110"/>
        <v>0</v>
      </c>
      <c r="AV55" s="132" t="str">
        <f t="shared" si="111"/>
        <v/>
      </c>
      <c r="AW55" s="131">
        <f t="shared" si="112"/>
        <v>0</v>
      </c>
      <c r="AX55" s="132" t="str">
        <f t="shared" si="113"/>
        <v/>
      </c>
      <c r="AY55" s="131">
        <f t="shared" si="114"/>
        <v>0</v>
      </c>
      <c r="AZ55" s="132" t="str">
        <f t="shared" si="115"/>
        <v/>
      </c>
      <c r="BA55" s="131">
        <f t="shared" si="116"/>
        <v>0</v>
      </c>
      <c r="BB55" s="132" t="str">
        <f t="shared" si="117"/>
        <v/>
      </c>
      <c r="BC55" s="131">
        <f t="shared" si="118"/>
        <v>0</v>
      </c>
      <c r="BD55" s="132" t="str">
        <f t="shared" si="119"/>
        <v/>
      </c>
      <c r="BE55" s="131">
        <f t="shared" si="122"/>
        <v>7</v>
      </c>
      <c r="BF55" s="132">
        <f t="shared" si="120"/>
        <v>0.11666666666666667</v>
      </c>
    </row>
    <row r="56" spans="27:58">
      <c r="AA56" s="110" t="e">
        <f t="shared" si="94"/>
        <v>#N/A</v>
      </c>
      <c r="AB56" s="141"/>
      <c r="AC56" s="113" t="str">
        <f t="shared" si="121"/>
        <v>回答エリア</v>
      </c>
      <c r="AD56" s="112" t="str">
        <f t="shared" si="121"/>
        <v>福井駅前 エリア</v>
      </c>
      <c r="AE56" s="2" t="str">
        <f t="shared" si="95"/>
        <v>団体旅行</v>
      </c>
      <c r="AF56" s="107"/>
      <c r="AG56" s="131">
        <f t="shared" si="96"/>
        <v>0</v>
      </c>
      <c r="AH56" s="132">
        <f t="shared" si="97"/>
        <v>0</v>
      </c>
      <c r="AI56" s="131">
        <f t="shared" si="98"/>
        <v>0</v>
      </c>
      <c r="AJ56" s="132" t="str">
        <f t="shared" si="99"/>
        <v/>
      </c>
      <c r="AK56" s="131">
        <f t="shared" si="100"/>
        <v>0</v>
      </c>
      <c r="AL56" s="132" t="str">
        <f t="shared" si="101"/>
        <v/>
      </c>
      <c r="AM56" s="131">
        <f t="shared" si="102"/>
        <v>0</v>
      </c>
      <c r="AN56" s="132" t="str">
        <f t="shared" si="103"/>
        <v/>
      </c>
      <c r="AO56" s="131">
        <f t="shared" si="104"/>
        <v>0</v>
      </c>
      <c r="AP56" s="132" t="str">
        <f t="shared" si="105"/>
        <v/>
      </c>
      <c r="AQ56" s="131">
        <f t="shared" si="106"/>
        <v>0</v>
      </c>
      <c r="AR56" s="132" t="str">
        <f t="shared" si="107"/>
        <v/>
      </c>
      <c r="AS56" s="131">
        <f t="shared" si="108"/>
        <v>0</v>
      </c>
      <c r="AT56" s="132" t="str">
        <f t="shared" si="109"/>
        <v/>
      </c>
      <c r="AU56" s="131">
        <f t="shared" si="110"/>
        <v>0</v>
      </c>
      <c r="AV56" s="132" t="str">
        <f t="shared" si="111"/>
        <v/>
      </c>
      <c r="AW56" s="131">
        <f t="shared" si="112"/>
        <v>0</v>
      </c>
      <c r="AX56" s="132" t="str">
        <f t="shared" si="113"/>
        <v/>
      </c>
      <c r="AY56" s="131">
        <f t="shared" si="114"/>
        <v>0</v>
      </c>
      <c r="AZ56" s="132" t="str">
        <f t="shared" si="115"/>
        <v/>
      </c>
      <c r="BA56" s="131">
        <f t="shared" si="116"/>
        <v>0</v>
      </c>
      <c r="BB56" s="132" t="str">
        <f t="shared" si="117"/>
        <v/>
      </c>
      <c r="BC56" s="131">
        <f t="shared" si="118"/>
        <v>0</v>
      </c>
      <c r="BD56" s="132" t="str">
        <f t="shared" si="119"/>
        <v/>
      </c>
      <c r="BE56" s="131">
        <f t="shared" si="122"/>
        <v>0</v>
      </c>
      <c r="BF56" s="132">
        <f t="shared" si="120"/>
        <v>0</v>
      </c>
    </row>
    <row r="57" spans="27:58">
      <c r="AA57" s="110" t="e">
        <f t="shared" si="94"/>
        <v>#N/A</v>
      </c>
      <c r="AB57" s="141"/>
      <c r="AC57" s="113" t="str">
        <f t="shared" si="121"/>
        <v>回答エリア</v>
      </c>
      <c r="AD57" s="112" t="str">
        <f t="shared" si="121"/>
        <v>福井駅前 エリア</v>
      </c>
      <c r="AE57" s="2" t="str">
        <f t="shared" si="95"/>
        <v>学校関係（修学旅行・社会科見学等）</v>
      </c>
      <c r="AF57" s="107"/>
      <c r="AG57" s="131">
        <f t="shared" si="96"/>
        <v>1</v>
      </c>
      <c r="AH57" s="132">
        <f t="shared" si="97"/>
        <v>1.6666666666666666E-2</v>
      </c>
      <c r="AI57" s="131">
        <f t="shared" si="98"/>
        <v>0</v>
      </c>
      <c r="AJ57" s="132" t="str">
        <f t="shared" si="99"/>
        <v/>
      </c>
      <c r="AK57" s="131">
        <f t="shared" si="100"/>
        <v>0</v>
      </c>
      <c r="AL57" s="132" t="str">
        <f t="shared" si="101"/>
        <v/>
      </c>
      <c r="AM57" s="131">
        <f t="shared" si="102"/>
        <v>0</v>
      </c>
      <c r="AN57" s="132" t="str">
        <f t="shared" si="103"/>
        <v/>
      </c>
      <c r="AO57" s="131">
        <f t="shared" si="104"/>
        <v>0</v>
      </c>
      <c r="AP57" s="132" t="str">
        <f t="shared" si="105"/>
        <v/>
      </c>
      <c r="AQ57" s="131">
        <f t="shared" si="106"/>
        <v>0</v>
      </c>
      <c r="AR57" s="132" t="str">
        <f t="shared" si="107"/>
        <v/>
      </c>
      <c r="AS57" s="131">
        <f t="shared" si="108"/>
        <v>0</v>
      </c>
      <c r="AT57" s="132" t="str">
        <f t="shared" si="109"/>
        <v/>
      </c>
      <c r="AU57" s="131">
        <f t="shared" si="110"/>
        <v>0</v>
      </c>
      <c r="AV57" s="132" t="str">
        <f t="shared" si="111"/>
        <v/>
      </c>
      <c r="AW57" s="131">
        <f t="shared" si="112"/>
        <v>0</v>
      </c>
      <c r="AX57" s="132" t="str">
        <f t="shared" si="113"/>
        <v/>
      </c>
      <c r="AY57" s="131">
        <f t="shared" si="114"/>
        <v>0</v>
      </c>
      <c r="AZ57" s="132" t="str">
        <f t="shared" si="115"/>
        <v/>
      </c>
      <c r="BA57" s="131">
        <f t="shared" si="116"/>
        <v>0</v>
      </c>
      <c r="BB57" s="132" t="str">
        <f t="shared" si="117"/>
        <v/>
      </c>
      <c r="BC57" s="131">
        <f t="shared" si="118"/>
        <v>0</v>
      </c>
      <c r="BD57" s="132" t="str">
        <f t="shared" si="119"/>
        <v/>
      </c>
      <c r="BE57" s="131">
        <f t="shared" si="122"/>
        <v>1</v>
      </c>
      <c r="BF57" s="132">
        <f t="shared" si="120"/>
        <v>1.6666666666666666E-2</v>
      </c>
    </row>
    <row r="58" spans="27:58">
      <c r="AA58" s="110" t="e">
        <f t="shared" si="94"/>
        <v>#N/A</v>
      </c>
      <c r="AB58" s="141"/>
      <c r="AC58" s="113" t="str">
        <f t="shared" si="121"/>
        <v>回答エリア</v>
      </c>
      <c r="AD58" s="112" t="str">
        <f t="shared" si="121"/>
        <v>福井駅前 エリア</v>
      </c>
      <c r="AE58" s="2" t="str">
        <f t="shared" si="95"/>
        <v>職場の同僚</v>
      </c>
      <c r="AF58" s="107"/>
      <c r="AG58" s="131">
        <f t="shared" si="96"/>
        <v>1</v>
      </c>
      <c r="AH58" s="132">
        <f t="shared" si="97"/>
        <v>1.6666666666666666E-2</v>
      </c>
      <c r="AI58" s="131">
        <f t="shared" si="98"/>
        <v>0</v>
      </c>
      <c r="AJ58" s="132" t="str">
        <f t="shared" si="99"/>
        <v/>
      </c>
      <c r="AK58" s="131">
        <f t="shared" si="100"/>
        <v>0</v>
      </c>
      <c r="AL58" s="132" t="str">
        <f t="shared" si="101"/>
        <v/>
      </c>
      <c r="AM58" s="131">
        <f t="shared" si="102"/>
        <v>0</v>
      </c>
      <c r="AN58" s="132" t="str">
        <f t="shared" si="103"/>
        <v/>
      </c>
      <c r="AO58" s="131">
        <f t="shared" si="104"/>
        <v>0</v>
      </c>
      <c r="AP58" s="132" t="str">
        <f t="shared" si="105"/>
        <v/>
      </c>
      <c r="AQ58" s="131">
        <f t="shared" si="106"/>
        <v>0</v>
      </c>
      <c r="AR58" s="132" t="str">
        <f t="shared" si="107"/>
        <v/>
      </c>
      <c r="AS58" s="131">
        <f t="shared" si="108"/>
        <v>0</v>
      </c>
      <c r="AT58" s="132" t="str">
        <f t="shared" si="109"/>
        <v/>
      </c>
      <c r="AU58" s="131">
        <f t="shared" si="110"/>
        <v>0</v>
      </c>
      <c r="AV58" s="132" t="str">
        <f t="shared" si="111"/>
        <v/>
      </c>
      <c r="AW58" s="131">
        <f t="shared" si="112"/>
        <v>0</v>
      </c>
      <c r="AX58" s="132" t="str">
        <f t="shared" si="113"/>
        <v/>
      </c>
      <c r="AY58" s="131">
        <f t="shared" si="114"/>
        <v>0</v>
      </c>
      <c r="AZ58" s="132" t="str">
        <f t="shared" si="115"/>
        <v/>
      </c>
      <c r="BA58" s="131">
        <f t="shared" si="116"/>
        <v>0</v>
      </c>
      <c r="BB58" s="132" t="str">
        <f t="shared" si="117"/>
        <v/>
      </c>
      <c r="BC58" s="131">
        <f t="shared" si="118"/>
        <v>0</v>
      </c>
      <c r="BD58" s="132" t="str">
        <f t="shared" si="119"/>
        <v/>
      </c>
      <c r="BE58" s="131">
        <f t="shared" si="122"/>
        <v>1</v>
      </c>
      <c r="BF58" s="132">
        <f t="shared" si="120"/>
        <v>1.6666666666666666E-2</v>
      </c>
    </row>
    <row r="59" spans="27:58">
      <c r="AA59" s="110" t="e">
        <f>AA44</f>
        <v>#N/A</v>
      </c>
      <c r="AB59" s="141"/>
      <c r="AC59" s="113" t="str">
        <f>AC57</f>
        <v>回答エリア</v>
      </c>
      <c r="AD59" s="112" t="str">
        <f>AD57</f>
        <v>福井駅前 エリア</v>
      </c>
      <c r="AE59" s="2" t="str">
        <f>IF(AE14&lt;&gt;"",AE14,"")</f>
        <v>その他</v>
      </c>
      <c r="AF59" s="107"/>
      <c r="AG59" s="131">
        <f t="shared" si="96"/>
        <v>0</v>
      </c>
      <c r="AH59" s="132">
        <f>IFERROR(AG59/AG$60,"")</f>
        <v>0</v>
      </c>
      <c r="AI59" s="131">
        <f t="shared" si="98"/>
        <v>0</v>
      </c>
      <c r="AJ59" s="132" t="str">
        <f>IFERROR(AI59/AI$60,"")</f>
        <v/>
      </c>
      <c r="AK59" s="131">
        <f t="shared" si="100"/>
        <v>0</v>
      </c>
      <c r="AL59" s="132" t="str">
        <f t="shared" si="101"/>
        <v/>
      </c>
      <c r="AM59" s="131">
        <f t="shared" si="102"/>
        <v>0</v>
      </c>
      <c r="AN59" s="132" t="str">
        <f t="shared" si="103"/>
        <v/>
      </c>
      <c r="AO59" s="131">
        <f t="shared" si="104"/>
        <v>0</v>
      </c>
      <c r="AP59" s="132" t="str">
        <f t="shared" si="105"/>
        <v/>
      </c>
      <c r="AQ59" s="131">
        <f t="shared" si="106"/>
        <v>0</v>
      </c>
      <c r="AR59" s="132" t="str">
        <f t="shared" si="107"/>
        <v/>
      </c>
      <c r="AS59" s="131">
        <f t="shared" si="108"/>
        <v>0</v>
      </c>
      <c r="AT59" s="132" t="str">
        <f t="shared" si="109"/>
        <v/>
      </c>
      <c r="AU59" s="131">
        <f t="shared" si="110"/>
        <v>0</v>
      </c>
      <c r="AV59" s="132" t="str">
        <f t="shared" si="111"/>
        <v/>
      </c>
      <c r="AW59" s="131">
        <f t="shared" si="112"/>
        <v>0</v>
      </c>
      <c r="AX59" s="132" t="str">
        <f t="shared" si="113"/>
        <v/>
      </c>
      <c r="AY59" s="131">
        <f t="shared" si="114"/>
        <v>0</v>
      </c>
      <c r="AZ59" s="132" t="str">
        <f t="shared" si="115"/>
        <v/>
      </c>
      <c r="BA59" s="131">
        <f t="shared" si="116"/>
        <v>0</v>
      </c>
      <c r="BB59" s="132" t="str">
        <f t="shared" si="117"/>
        <v/>
      </c>
      <c r="BC59" s="131">
        <f t="shared" si="118"/>
        <v>0</v>
      </c>
      <c r="BD59" s="132" t="str">
        <f t="shared" si="119"/>
        <v/>
      </c>
      <c r="BE59" s="131">
        <f t="shared" si="122"/>
        <v>0</v>
      </c>
      <c r="BF59" s="132">
        <f>IFERROR(BE59/BE$60,"")</f>
        <v>0</v>
      </c>
    </row>
    <row r="60" spans="27:58" ht="15">
      <c r="AA60"/>
      <c r="AB60"/>
      <c r="AC60" s="99"/>
      <c r="AD60" s="100"/>
      <c r="AE60" s="101"/>
      <c r="AF60" s="102" t="s">
        <v>25</v>
      </c>
      <c r="AG60" s="123">
        <f t="shared" ref="AG60:BF60" si="123">SUM(AG48:AG59)</f>
        <v>60</v>
      </c>
      <c r="AH60" s="124">
        <f t="shared" si="123"/>
        <v>1.0000000000000002</v>
      </c>
      <c r="AI60" s="123">
        <f t="shared" si="123"/>
        <v>0</v>
      </c>
      <c r="AJ60" s="124">
        <f t="shared" si="123"/>
        <v>0</v>
      </c>
      <c r="AK60" s="123">
        <f t="shared" si="123"/>
        <v>0</v>
      </c>
      <c r="AL60" s="124">
        <f t="shared" si="123"/>
        <v>0</v>
      </c>
      <c r="AM60" s="123">
        <f t="shared" si="123"/>
        <v>0</v>
      </c>
      <c r="AN60" s="124">
        <f t="shared" si="123"/>
        <v>0</v>
      </c>
      <c r="AO60" s="123">
        <f t="shared" si="123"/>
        <v>0</v>
      </c>
      <c r="AP60" s="124">
        <f t="shared" si="123"/>
        <v>0</v>
      </c>
      <c r="AQ60" s="123">
        <f t="shared" si="123"/>
        <v>0</v>
      </c>
      <c r="AR60" s="124">
        <f t="shared" si="123"/>
        <v>0</v>
      </c>
      <c r="AS60" s="123">
        <f t="shared" si="123"/>
        <v>0</v>
      </c>
      <c r="AT60" s="124">
        <f t="shared" si="123"/>
        <v>0</v>
      </c>
      <c r="AU60" s="123">
        <f t="shared" si="123"/>
        <v>0</v>
      </c>
      <c r="AV60" s="124">
        <f t="shared" si="123"/>
        <v>0</v>
      </c>
      <c r="AW60" s="123">
        <f t="shared" si="123"/>
        <v>0</v>
      </c>
      <c r="AX60" s="124">
        <f t="shared" si="123"/>
        <v>0</v>
      </c>
      <c r="AY60" s="123">
        <f t="shared" si="123"/>
        <v>0</v>
      </c>
      <c r="AZ60" s="124">
        <f t="shared" si="123"/>
        <v>0</v>
      </c>
      <c r="BA60" s="123">
        <f t="shared" si="123"/>
        <v>0</v>
      </c>
      <c r="BB60" s="124">
        <f t="shared" si="123"/>
        <v>0</v>
      </c>
      <c r="BC60" s="123">
        <f t="shared" si="123"/>
        <v>0</v>
      </c>
      <c r="BD60" s="124">
        <f t="shared" si="123"/>
        <v>0</v>
      </c>
      <c r="BE60" s="123">
        <f t="shared" si="123"/>
        <v>60</v>
      </c>
      <c r="BF60" s="126">
        <f t="shared" si="123"/>
        <v>1.0000000000000002</v>
      </c>
    </row>
    <row r="61" spans="27:58" ht="15">
      <c r="AA61"/>
      <c r="AB61"/>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row>
    <row r="62" spans="27:58">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row>
    <row r="63" spans="27:58">
      <c r="AB63" s="141"/>
    </row>
  </sheetData>
  <phoneticPr fontId="18"/>
  <conditionalFormatting sqref="AE3:AE14 AE48:AE59 AG48:BF59 AE33:AE44 AG33:BF44 AE18:AE29 AG18:BF29 AG3:BF14">
    <cfRule type="containsBlanks" dxfId="29" priority="2">
      <formula>LEN(TRIM(AE3))=0</formula>
    </cfRule>
  </conditionalFormatting>
  <conditionalFormatting sqref="A2:E13">
    <cfRule type="expression" dxfId="28" priority="1">
      <formula>$A2=""</formula>
    </cfRule>
  </conditionalFormatting>
  <pageMargins left="0.23622047244094491" right="0.23622047244094491" top="0.74803149606299213" bottom="0.74803149606299213" header="0.31496062992125984" footer="0.31496062992125984"/>
  <pageSetup paperSize="8" fitToWidth="0" fitToHeight="0" orientation="landscape" r:id="rId1"/>
  <rowBreaks count="2" manualBreakCount="2">
    <brk id="40" max="16383" man="1"/>
    <brk id="91" max="16383" man="1"/>
  </rowBreaks>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E5FA9-53BD-4808-8E02-D47A5E426662}">
  <sheetPr codeName="Sheet45">
    <tabColor theme="7" tint="0.39997558519241921"/>
  </sheetPr>
  <dimension ref="A1:BG63"/>
  <sheetViews>
    <sheetView showGridLines="0" zoomScale="80" zoomScaleNormal="80" workbookViewId="0"/>
  </sheetViews>
  <sheetFormatPr defaultColWidth="8.78515625" defaultRowHeight="13"/>
  <cols>
    <col min="1" max="1" width="26.35546875" style="4" bestFit="1" customWidth="1"/>
    <col min="2" max="2" width="8.78515625" style="4"/>
    <col min="3" max="5" width="12.2109375" style="4" customWidth="1"/>
    <col min="6" max="10" width="8.5703125" style="4" customWidth="1"/>
    <col min="11" max="11" width="3.2109375" style="4" customWidth="1"/>
    <col min="12" max="25" width="2.570312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149"/>
      <c r="H1" s="150"/>
      <c r="I1" s="150"/>
      <c r="J1" s="150"/>
      <c r="K1" s="150"/>
      <c r="L1" s="150"/>
      <c r="M1" s="150"/>
      <c r="N1" s="150"/>
      <c r="O1" s="150"/>
      <c r="P1" s="150"/>
      <c r="Q1" s="150"/>
      <c r="R1" s="150"/>
      <c r="S1" s="150"/>
      <c r="T1" s="150"/>
      <c r="AA1" s="158" t="str">
        <f>AF16&amp;"（推移）"</f>
        <v>（推移）</v>
      </c>
      <c r="AB1"/>
      <c r="AC1" s="84" t="s">
        <v>11</v>
      </c>
      <c r="AD1" s="85"/>
      <c r="AE1" s="133" t="s">
        <v>1034</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 xml:space="preserve">自家用車
</v>
      </c>
      <c r="B2" s="96">
        <f ca="1">IFERROR(OFFSET(INDEX($AG$3:$BF$14,
MATCH($A2,$A$2:$A$13,0),MATCH($A$1,$AG$2:$BF$2,0)),0,1),"")</f>
        <v>0.63788659793814428</v>
      </c>
      <c r="C2" s="96">
        <f ca="1">IFERROR(OFFSET(INDEX($AG$18:$BF$29,
MATCH($A2,$A$2:$A$13,0),MATCH($A$1,$AG$2:$BF$2,0)),0,1),"")</f>
        <v>0.5</v>
      </c>
      <c r="D2" s="96">
        <f ca="1">IFERROR(OFFSET(INDEX($AG$33:$BF$44,
MATCH($A2,$A$2:$A$13,0),MATCH($A$1,$AG$2:$BF$2,0)),0,1),"")</f>
        <v>0.47159090909090912</v>
      </c>
      <c r="E2" s="96">
        <f ca="1">IFERROR(OFFSET(INDEX($AG$48:$BF$59,
MATCH($A2,$A$2:$A$13,0),MATCH($A$1,$AG$2:$BF$2,0)),0,1),"")</f>
        <v>0.38333333333333336</v>
      </c>
      <c r="G2" s="98"/>
      <c r="H2" s="151"/>
      <c r="I2" s="151"/>
      <c r="J2" s="151"/>
      <c r="K2" s="151"/>
      <c r="L2" s="151"/>
      <c r="M2" s="151"/>
      <c r="N2" s="151"/>
      <c r="O2" s="151"/>
      <c r="P2" s="151"/>
      <c r="Q2" s="151"/>
      <c r="R2" s="151"/>
      <c r="S2" s="151"/>
      <c r="T2" s="151"/>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 xml:space="preserve">レンタカー
</v>
      </c>
      <c r="B3" s="96">
        <f t="shared" ref="B3:B13" ca="1" si="1">IFERROR(OFFSET(INDEX($AG$3:$BF$14,
MATCH($A3,$A$2:$A$13,0),MATCH($A$1,$AG$2:$BF$2,0)),0,1),"")</f>
        <v>1.2886597938144329E-2</v>
      </c>
      <c r="C3" s="96">
        <f t="shared" ref="C3:C13" ca="1" si="2">IFERROR(OFFSET(INDEX($AG$18:$BF$29,
MATCH($A3,$A$2:$A$13,0),MATCH($A$1,$AG$2:$BF$2,0)),0,1),"")</f>
        <v>1.3422818791946308E-2</v>
      </c>
      <c r="D3" s="96">
        <f t="shared" ref="D3:D13" ca="1" si="3">IFERROR(OFFSET(INDEX($AG$33:$BF$44,
MATCH($A3,$A$2:$A$13,0),MATCH($A$1,$AG$2:$BF$2,0)),0,1),"")</f>
        <v>5.681818181818182E-3</v>
      </c>
      <c r="E3" s="96">
        <f t="shared" ref="E3:E13" ca="1" si="4">IFERROR(OFFSET(INDEX($AG$48:$BF$59,
MATCH($A3,$A$2:$A$13,0),MATCH($A$1,$AG$2:$BF$2,0)),0,1),"")</f>
        <v>0</v>
      </c>
      <c r="G3" s="98"/>
      <c r="H3" s="151"/>
      <c r="I3" s="151"/>
      <c r="J3" s="151"/>
      <c r="K3" s="151"/>
      <c r="L3" s="151"/>
      <c r="M3" s="151"/>
      <c r="N3" s="151"/>
      <c r="O3" s="151"/>
      <c r="P3" s="151"/>
      <c r="Q3" s="151"/>
      <c r="R3" s="151"/>
      <c r="S3" s="151"/>
      <c r="T3" s="151"/>
      <c r="AA3" s="110" t="e">
        <f>IF($AE3&lt;&gt;"",VLOOKUP($AE3,【M】金額!$A$1:$B$11,2,0),"")</f>
        <v>#N/A</v>
      </c>
      <c r="AB3" s="141"/>
      <c r="AC3" s="113" t="str">
        <f>AC2</f>
        <v>都道府県</v>
      </c>
      <c r="AD3" s="112" t="str">
        <f>AD2</f>
        <v>福井県</v>
      </c>
      <c r="AE3" s="133" t="s">
        <v>345</v>
      </c>
      <c r="AF3" s="8"/>
      <c r="AG3" s="60">
        <f t="shared" ref="AG3:AG10" si="5">IF(OR(IFERROR(FIND($AD3,"施設コード"),0)&gt;0,$AE3=""), "",
COUNTIFS(
    INDEX(rawデータ範囲, , MATCH($AG$1,表頭範囲, 0)),AG$2,
    INDEX(rawデータ範囲, , MATCH($AE$1,表頭範囲, 0)),$AE3
)
)</f>
        <v>990</v>
      </c>
      <c r="AH3" s="130">
        <f t="shared" ref="AH3:AH13" si="6">IFERROR(AG3/AG$15,"")</f>
        <v>0.63788659793814428</v>
      </c>
      <c r="AI3" s="60">
        <f t="shared" ref="AI3:AI10" si="7">IF(OR(IFERROR(FIND($AD3,"施設コード"),0)&gt;0,$AE3=""), "",
COUNTIFS(
    INDEX(rawデータ範囲, , MATCH($AG$1,表頭範囲, 0)),AI$2,
    INDEX(rawデータ範囲, , MATCH($AE$1,表頭範囲, 0)),$AE3
)
)</f>
        <v>0</v>
      </c>
      <c r="AJ3" s="130" t="str">
        <f t="shared" ref="AJ3:AJ13" si="8">IFERROR(AI3/AI$15,"")</f>
        <v/>
      </c>
      <c r="AK3" s="60">
        <f t="shared" ref="AK3:AK10" si="9">IF(OR(IFERROR(FIND($AD3,"施設コード"),0)&gt;0,$AE3=""), "",
COUNTIFS(
    INDEX(rawデータ範囲, , MATCH($AG$1,表頭範囲, 0)),AK$2,
    INDEX(rawデータ範囲, , MATCH($AE$1,表頭範囲, 0)),$AE3
)
)</f>
        <v>0</v>
      </c>
      <c r="AL3" s="130" t="str">
        <f t="shared" ref="AL3:AL14" si="10">IFERROR(AK3/AK$15,"")</f>
        <v/>
      </c>
      <c r="AM3" s="60">
        <f t="shared" ref="AM3:AM10" si="11">IF(OR(IFERROR(FIND($AD3,"施設コード"),0)&gt;0,$AE3=""), "",
COUNTIFS(
    INDEX(rawデータ範囲, , MATCH($AG$1,表頭範囲, 0)),AM$2,
    INDEX(rawデータ範囲, , MATCH($AE$1,表頭範囲, 0)),$AE3
)
)</f>
        <v>0</v>
      </c>
      <c r="AN3" s="130" t="str">
        <f t="shared" ref="AN3:AN14" si="12">IFERROR(AM3/AM$15,"")</f>
        <v/>
      </c>
      <c r="AO3" s="60">
        <f t="shared" ref="AO3:AO10" si="13">IF(OR(IFERROR(FIND($AD3,"施設コード"),0)&gt;0,$AE3=""), "",
COUNTIFS(
    INDEX(rawデータ範囲, , MATCH($AG$1,表頭範囲, 0)),AO$2,
    INDEX(rawデータ範囲, , MATCH($AE$1,表頭範囲, 0)),$AE3
)
)</f>
        <v>0</v>
      </c>
      <c r="AP3" s="130" t="str">
        <f t="shared" ref="AP3:AP14" si="14">IFERROR(AO3/AO$15,"")</f>
        <v/>
      </c>
      <c r="AQ3" s="60">
        <f t="shared" ref="AQ3:AQ10" si="15">IF(OR(IFERROR(FIND($AD3,"施設コード"),0)&gt;0,$AE3=""), "",
COUNTIFS(
    INDEX(rawデータ範囲, , MATCH($AG$1,表頭範囲, 0)),AQ$2,
    INDEX(rawデータ範囲, , MATCH($AE$1,表頭範囲, 0)),$AE3
)
)</f>
        <v>0</v>
      </c>
      <c r="AR3" s="130" t="str">
        <f t="shared" ref="AR3:AR14" si="16">IFERROR(AQ3/AQ$15,"")</f>
        <v/>
      </c>
      <c r="AS3" s="60">
        <f t="shared" ref="AS3:AS10" si="17">IF(OR(IFERROR(FIND($AD3,"施設コード"),0)&gt;0,$AE3=""), "",
COUNTIFS(
    INDEX(rawデータ範囲, , MATCH($AG$1,表頭範囲, 0)),AS$2,
    INDEX(rawデータ範囲, , MATCH($AE$1,表頭範囲, 0)),$AE3
)
)</f>
        <v>0</v>
      </c>
      <c r="AT3" s="130" t="str">
        <f t="shared" ref="AT3:AT14" si="18">IFERROR(AS3/AS$15,"")</f>
        <v/>
      </c>
      <c r="AU3" s="60">
        <f t="shared" ref="AU3:AU10" si="19">IF(OR(IFERROR(FIND($AD3,"施設コード"),0)&gt;0,$AE3=""), "",
COUNTIFS(
    INDEX(rawデータ範囲, , MATCH($AG$1,表頭範囲, 0)),AU$2,
    INDEX(rawデータ範囲, , MATCH($AE$1,表頭範囲, 0)),$AE3
)
)</f>
        <v>0</v>
      </c>
      <c r="AV3" s="130" t="str">
        <f t="shared" ref="AV3:AV14" si="20">IFERROR(AU3/AU$15,"")</f>
        <v/>
      </c>
      <c r="AW3" s="60">
        <f t="shared" ref="AW3:AW10" si="21">IF(OR(IFERROR(FIND($AD3,"施設コード"),0)&gt;0,$AE3=""), "",
COUNTIFS(
    INDEX(rawデータ範囲, , MATCH($AG$1,表頭範囲, 0)),AW$2,
    INDEX(rawデータ範囲, , MATCH($AE$1,表頭範囲, 0)),$AE3
)
)</f>
        <v>0</v>
      </c>
      <c r="AX3" s="130" t="str">
        <f t="shared" ref="AX3:AX14" si="22">IFERROR(AW3/AW$15,"")</f>
        <v/>
      </c>
      <c r="AY3" s="60">
        <f t="shared" ref="AY3:AY10" si="23">IF(OR(IFERROR(FIND($AD3,"施設コード"),0)&gt;0,$AE3=""), "",
COUNTIFS(
    INDEX(rawデータ範囲, , MATCH($AG$1,表頭範囲, 0)),AY$2,
    INDEX(rawデータ範囲, , MATCH($AE$1,表頭範囲, 0)),$AE3
)
)</f>
        <v>0</v>
      </c>
      <c r="AZ3" s="130" t="str">
        <f t="shared" ref="AZ3:AZ14" si="24">IFERROR(AY3/AY$15,"")</f>
        <v/>
      </c>
      <c r="BA3" s="60">
        <f t="shared" ref="BA3:BA10" si="25">IF(OR(IFERROR(FIND($AD3,"施設コード"),0)&gt;0,$AE3=""), "",
COUNTIFS(
    INDEX(rawデータ範囲, , MATCH($AG$1,表頭範囲, 0)),BA$2,
    INDEX(rawデータ範囲, , MATCH($AE$1,表頭範囲, 0)),$AE3
)
)</f>
        <v>0</v>
      </c>
      <c r="BB3" s="130" t="str">
        <f t="shared" ref="BB3:BB14" si="26">IFERROR(BA3/BA$15,"")</f>
        <v/>
      </c>
      <c r="BC3" s="60">
        <f t="shared" ref="BC3:BC10"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990</v>
      </c>
      <c r="BF3" s="130">
        <f t="shared" ref="BF3:BF14" si="29">IFERROR(BE3/BE$15,"")</f>
        <v>0.63788659793814428</v>
      </c>
      <c r="BG3" s="97"/>
    </row>
    <row r="4" spans="1:59">
      <c r="A4" s="2" t="str">
        <f t="shared" si="0"/>
        <v xml:space="preserve">新幹線
</v>
      </c>
      <c r="B4" s="96">
        <f t="shared" ca="1" si="1"/>
        <v>7.9252577319587625E-2</v>
      </c>
      <c r="C4" s="96">
        <f t="shared" ca="1" si="2"/>
        <v>0.18791946308724833</v>
      </c>
      <c r="D4" s="96">
        <f t="shared" ca="1" si="3"/>
        <v>0.18181818181818182</v>
      </c>
      <c r="E4" s="96">
        <f t="shared" ca="1" si="4"/>
        <v>0.26666666666666666</v>
      </c>
      <c r="G4" s="98"/>
      <c r="H4" s="151"/>
      <c r="I4" s="151"/>
      <c r="J4" s="151"/>
      <c r="K4" s="151"/>
      <c r="L4" s="151"/>
      <c r="M4" s="151"/>
      <c r="N4" s="151"/>
      <c r="O4" s="151"/>
      <c r="P4" s="151"/>
      <c r="Q4" s="151"/>
      <c r="R4" s="151"/>
      <c r="S4" s="151"/>
      <c r="T4" s="151"/>
      <c r="AA4" s="110" t="e">
        <f>IF($AE4&lt;&gt;"",VLOOKUP($AE4,【M】金額!$A$1:$B$11,2,0),"")</f>
        <v>#N/A</v>
      </c>
      <c r="AB4" s="141"/>
      <c r="AC4" s="113" t="str">
        <f t="shared" ref="AC4:AD13" si="30">AC3</f>
        <v>都道府県</v>
      </c>
      <c r="AD4" s="112" t="str">
        <f t="shared" si="30"/>
        <v>福井県</v>
      </c>
      <c r="AE4" s="134" t="s">
        <v>375</v>
      </c>
      <c r="AF4" s="8"/>
      <c r="AG4" s="60">
        <f t="shared" si="5"/>
        <v>20</v>
      </c>
      <c r="AH4" s="130">
        <f t="shared" si="6"/>
        <v>1.2886597938144329E-2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20</v>
      </c>
      <c r="BF4" s="130">
        <f t="shared" si="29"/>
        <v>1.2886597938144329E-2</v>
      </c>
      <c r="BG4" s="97"/>
    </row>
    <row r="5" spans="1:59">
      <c r="A5" s="2" t="str">
        <f t="shared" si="0"/>
        <v xml:space="preserve">在来線
</v>
      </c>
      <c r="B5" s="96">
        <f t="shared" ca="1" si="1"/>
        <v>3.6726804123711342E-2</v>
      </c>
      <c r="C5" s="96">
        <f t="shared" ca="1" si="2"/>
        <v>5.7046979865771813E-2</v>
      </c>
      <c r="D5" s="96">
        <f t="shared" ca="1" si="3"/>
        <v>7.9545454545454544E-2</v>
      </c>
      <c r="E5" s="96">
        <f t="shared" ca="1" si="4"/>
        <v>0.13333333333333333</v>
      </c>
      <c r="G5" s="98"/>
      <c r="H5" s="151"/>
      <c r="I5" s="151"/>
      <c r="J5" s="151"/>
      <c r="K5" s="151"/>
      <c r="L5" s="151"/>
      <c r="M5" s="151"/>
      <c r="N5" s="151"/>
      <c r="O5" s="151"/>
      <c r="P5" s="151"/>
      <c r="Q5" s="151"/>
      <c r="R5" s="151"/>
      <c r="S5" s="151"/>
      <c r="T5" s="151"/>
      <c r="AA5" s="110" t="e">
        <f>IF($AE5&lt;&gt;"",VLOOKUP($AE5,【M】金額!$A$1:$B$11,2,0),"")</f>
        <v>#N/A</v>
      </c>
      <c r="AB5" s="141"/>
      <c r="AC5" s="113" t="str">
        <f t="shared" si="30"/>
        <v>都道府県</v>
      </c>
      <c r="AD5" s="112" t="str">
        <f t="shared" si="30"/>
        <v>福井県</v>
      </c>
      <c r="AE5" s="133" t="s">
        <v>510</v>
      </c>
      <c r="AF5" s="8"/>
      <c r="AG5" s="60">
        <f t="shared" si="5"/>
        <v>123</v>
      </c>
      <c r="AH5" s="130">
        <f t="shared" si="6"/>
        <v>7.9252577319587625E-2</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123</v>
      </c>
      <c r="BF5" s="130">
        <f t="shared" si="29"/>
        <v>7.9252577319587625E-2</v>
      </c>
      <c r="BG5" s="98"/>
    </row>
    <row r="6" spans="1:59">
      <c r="A6" s="2" t="str">
        <f t="shared" si="0"/>
        <v xml:space="preserve">飛行機
</v>
      </c>
      <c r="B6" s="96">
        <f t="shared" ca="1" si="1"/>
        <v>8.3762886597938142E-3</v>
      </c>
      <c r="C6" s="96">
        <f t="shared" ca="1" si="2"/>
        <v>1.3422818791946308E-2</v>
      </c>
      <c r="D6" s="96">
        <f t="shared" ca="1" si="3"/>
        <v>1.1363636363636364E-2</v>
      </c>
      <c r="E6" s="96">
        <f t="shared" ca="1" si="4"/>
        <v>0</v>
      </c>
      <c r="G6" s="1"/>
      <c r="AA6" s="110" t="e">
        <f>IF($AE6&lt;&gt;"",VLOOKUP($AE6,【M】金額!$A$1:$B$11,2,0),"")</f>
        <v>#N/A</v>
      </c>
      <c r="AB6" s="141"/>
      <c r="AC6" s="113" t="str">
        <f t="shared" si="30"/>
        <v>都道府県</v>
      </c>
      <c r="AD6" s="112" t="str">
        <f t="shared" si="30"/>
        <v>福井県</v>
      </c>
      <c r="AE6" s="133" t="s">
        <v>464</v>
      </c>
      <c r="AF6" s="8"/>
      <c r="AG6" s="60">
        <f t="shared" si="5"/>
        <v>57</v>
      </c>
      <c r="AH6" s="130">
        <f t="shared" si="6"/>
        <v>3.6726804123711342E-2</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57</v>
      </c>
      <c r="BF6" s="130">
        <f t="shared" si="29"/>
        <v>3.6726804123711342E-2</v>
      </c>
      <c r="BG6" s="98"/>
    </row>
    <row r="7" spans="1:59">
      <c r="A7" s="2" t="str">
        <f t="shared" si="0"/>
        <v xml:space="preserve">旅行会社ツアーバス
</v>
      </c>
      <c r="B7" s="96">
        <f t="shared" ca="1" si="1"/>
        <v>1.7396907216494846E-2</v>
      </c>
      <c r="C7" s="96">
        <f t="shared" ca="1" si="2"/>
        <v>2.3489932885906041E-2</v>
      </c>
      <c r="D7" s="96">
        <f t="shared" ca="1" si="3"/>
        <v>1.1363636363636364E-2</v>
      </c>
      <c r="E7" s="96">
        <f t="shared" ca="1" si="4"/>
        <v>0</v>
      </c>
      <c r="AA7" s="110" t="e">
        <f>IF($AE7&lt;&gt;"",VLOOKUP($AE7,【M】金額!$A$1:$B$11,2,0),"")</f>
        <v>#N/A</v>
      </c>
      <c r="AB7" s="141"/>
      <c r="AC7" s="113" t="str">
        <f t="shared" si="30"/>
        <v>都道府県</v>
      </c>
      <c r="AD7" s="112" t="str">
        <f t="shared" si="30"/>
        <v>福井県</v>
      </c>
      <c r="AE7" s="133" t="s">
        <v>408</v>
      </c>
      <c r="AF7" s="8"/>
      <c r="AG7" s="60">
        <f t="shared" si="5"/>
        <v>13</v>
      </c>
      <c r="AH7" s="130">
        <f t="shared" si="6"/>
        <v>8.3762886597938142E-3</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13</v>
      </c>
      <c r="BF7" s="130">
        <f t="shared" si="29"/>
        <v>8.3762886597938142E-3</v>
      </c>
      <c r="BG7" s="98"/>
    </row>
    <row r="8" spans="1:59">
      <c r="A8" s="2" t="str">
        <f t="shared" si="0"/>
        <v xml:space="preserve">県外から訪れていない（福井県在住）
</v>
      </c>
      <c r="B8" s="96">
        <f t="shared" ca="1" si="1"/>
        <v>0.12435567010309279</v>
      </c>
      <c r="C8" s="96">
        <f t="shared" ca="1" si="2"/>
        <v>9.3959731543624164E-2</v>
      </c>
      <c r="D8" s="96">
        <f t="shared" ca="1" si="3"/>
        <v>0.13068181818181818</v>
      </c>
      <c r="E8" s="96">
        <f t="shared" ca="1" si="4"/>
        <v>0.1</v>
      </c>
      <c r="AA8" s="110" t="e">
        <f>IF($AE8&lt;&gt;"",VLOOKUP($AE8,【M】金額!$A$1:$B$11,2,0),"")</f>
        <v>#N/A</v>
      </c>
      <c r="AB8" s="141"/>
      <c r="AC8" s="113" t="str">
        <f t="shared" si="30"/>
        <v>都道府県</v>
      </c>
      <c r="AD8" s="112" t="str">
        <f t="shared" si="30"/>
        <v>福井県</v>
      </c>
      <c r="AE8" s="133" t="s">
        <v>433</v>
      </c>
      <c r="AF8" s="8"/>
      <c r="AG8" s="60">
        <f t="shared" si="5"/>
        <v>27</v>
      </c>
      <c r="AH8" s="130">
        <f t="shared" si="6"/>
        <v>1.7396907216494846E-2</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27</v>
      </c>
      <c r="BF8" s="130">
        <f t="shared" si="29"/>
        <v>1.7396907216494846E-2</v>
      </c>
      <c r="BG8" s="98"/>
    </row>
    <row r="9" spans="1:59">
      <c r="A9" s="2" t="str">
        <f t="shared" si="0"/>
        <v xml:space="preserve">その他
</v>
      </c>
      <c r="B9" s="96">
        <f t="shared" ca="1" si="1"/>
        <v>1.6108247422680411E-2</v>
      </c>
      <c r="C9" s="96">
        <f t="shared" ca="1" si="2"/>
        <v>1.3422818791946308E-2</v>
      </c>
      <c r="D9" s="96">
        <f t="shared" ca="1" si="3"/>
        <v>1.7045454545454544E-2</v>
      </c>
      <c r="E9" s="96">
        <f t="shared" ca="1" si="4"/>
        <v>1.6666666666666666E-2</v>
      </c>
      <c r="AA9" s="110" t="e">
        <f>IF($AE9&lt;&gt;"",VLOOKUP($AE9,【M】金額!$A$1:$B$11,2,0),"")</f>
        <v>#N/A</v>
      </c>
      <c r="AB9" s="141"/>
      <c r="AC9" s="113" t="str">
        <f t="shared" si="30"/>
        <v>都道府県</v>
      </c>
      <c r="AD9" s="112" t="str">
        <f t="shared" si="30"/>
        <v>福井県</v>
      </c>
      <c r="AE9" s="133" t="s">
        <v>399</v>
      </c>
      <c r="AF9" s="8"/>
      <c r="AG9" s="60">
        <f t="shared" si="5"/>
        <v>193</v>
      </c>
      <c r="AH9" s="130">
        <f t="shared" si="6"/>
        <v>0.12435567010309279</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193</v>
      </c>
      <c r="BF9" s="130">
        <f t="shared" si="29"/>
        <v>0.12435567010309279</v>
      </c>
      <c r="BG9" s="98"/>
    </row>
    <row r="10" spans="1:59">
      <c r="A10" s="2" t="str">
        <f t="shared" si="0"/>
        <v xml:space="preserve">複数手段併用
</v>
      </c>
      <c r="B10" s="96">
        <f t="shared" ca="1" si="1"/>
        <v>6.7010309278350513E-2</v>
      </c>
      <c r="C10" s="96">
        <f t="shared" ca="1" si="2"/>
        <v>9.7315436241610737E-2</v>
      </c>
      <c r="D10" s="96">
        <f t="shared" ca="1" si="3"/>
        <v>9.0909090909090912E-2</v>
      </c>
      <c r="E10" s="96">
        <f t="shared" ca="1" si="4"/>
        <v>0.1</v>
      </c>
      <c r="AA10" s="110" t="e">
        <f>IF($AE10&lt;&gt;"",VLOOKUP($AE10,【M】金額!$A$1:$B$11,2,0),"")</f>
        <v>#N/A</v>
      </c>
      <c r="AB10" s="141"/>
      <c r="AC10" s="113" t="str">
        <f>AC9</f>
        <v>都道府県</v>
      </c>
      <c r="AD10" s="112" t="str">
        <f>AD9</f>
        <v>福井県</v>
      </c>
      <c r="AE10" s="133" t="s">
        <v>373</v>
      </c>
      <c r="AF10" s="8"/>
      <c r="AG10" s="60">
        <f t="shared" si="5"/>
        <v>25</v>
      </c>
      <c r="AH10" s="130">
        <f t="shared" si="6"/>
        <v>1.6108247422680411E-2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25</v>
      </c>
      <c r="BF10" s="130">
        <f t="shared" si="29"/>
        <v>1.6108247422680411E-2</v>
      </c>
      <c r="BG10" s="98"/>
    </row>
    <row r="11" spans="1:59">
      <c r="A11" s="2" t="str">
        <f t="shared" si="0"/>
        <v/>
      </c>
      <c r="B11" s="96" t="str">
        <f t="shared" ca="1" si="1"/>
        <v/>
      </c>
      <c r="C11" s="96" t="str">
        <f t="shared" ca="1" si="2"/>
        <v/>
      </c>
      <c r="D11" s="96" t="str">
        <f t="shared" ca="1" si="3"/>
        <v/>
      </c>
      <c r="E11" s="96" t="str">
        <f t="shared" ca="1" si="4"/>
        <v/>
      </c>
      <c r="AA11" s="110" t="e">
        <f>IF($AE11&lt;&gt;"",VLOOKUP($AE11,【M】金額!$A$1:$B$11,2,0),"")</f>
        <v>#N/A</v>
      </c>
      <c r="AB11" s="141"/>
      <c r="AC11" s="113" t="str">
        <f t="shared" si="30"/>
        <v>都道府県</v>
      </c>
      <c r="AD11" s="112" t="str">
        <f t="shared" si="30"/>
        <v>福井県</v>
      </c>
      <c r="AE11" s="133" t="s">
        <v>1155</v>
      </c>
      <c r="AF11" s="8"/>
      <c r="AG11" s="153">
        <f>IF(OR(IFERROR(FIND($AD11,"施設コード"),0)&gt;0,$AE11=""), "",
VLOOKUP($AD11,回答数!$S$2:$AQ$125,MATCH(AG$2,回答数!$S$2:$AQ$2,0),FALSE)-(SUM(AG$3:AG10)))</f>
        <v>104</v>
      </c>
      <c r="AH11" s="130">
        <f t="shared" si="6"/>
        <v>6.7010309278350513E-2</v>
      </c>
      <c r="AI11" s="153">
        <f>IF(OR(IFERROR(FIND($AD11,"施設コード"),0)&gt;0,$AE11=""), "",
VLOOKUP($AD11,回答数!$S$2:$AQ$125,MATCH(AI$2,回答数!$S$2:$AQ$2,0),FALSE)-(SUM(AI$3:AI10)))</f>
        <v>0</v>
      </c>
      <c r="AJ11" s="130" t="str">
        <f t="shared" si="8"/>
        <v/>
      </c>
      <c r="AK11" s="153">
        <f>IF(OR(IFERROR(FIND($AD11,"施設コード"),0)&gt;0,$AE11=""), "",
VLOOKUP($AD11,回答数!$S$2:$AQ$125,MATCH(AK$2,回答数!$S$2:$AQ$2,0),FALSE)-(SUM(AK$3:AK10)))</f>
        <v>0</v>
      </c>
      <c r="AL11" s="130" t="str">
        <f t="shared" si="10"/>
        <v/>
      </c>
      <c r="AM11" s="153">
        <f>IF(OR(IFERROR(FIND($AD11,"施設コード"),0)&gt;0,$AE11=""), "",
VLOOKUP($AD11,回答数!$S$2:$AQ$125,MATCH(AM$2,回答数!$S$2:$AQ$2,0),FALSE)-(SUM(AM$3:AM10)))</f>
        <v>0</v>
      </c>
      <c r="AN11" s="130" t="str">
        <f t="shared" si="12"/>
        <v/>
      </c>
      <c r="AO11" s="153">
        <f>IF(OR(IFERROR(FIND($AD11,"施設コード"),0)&gt;0,$AE11=""), "",
VLOOKUP($AD11,回答数!$S$2:$AQ$125,MATCH(AO$2,回答数!$S$2:$AQ$2,0),FALSE)-(SUM(AO$3:AO10)))</f>
        <v>0</v>
      </c>
      <c r="AP11" s="130" t="str">
        <f t="shared" si="14"/>
        <v/>
      </c>
      <c r="AQ11" s="153">
        <f>IF(OR(IFERROR(FIND($AD11,"施設コード"),0)&gt;0,$AE11=""), "",
VLOOKUP($AD11,回答数!$S$2:$AQ$125,MATCH(AQ$2,回答数!$S$2:$AQ$2,0),FALSE)-(SUM(AQ$3:AQ10)))</f>
        <v>0</v>
      </c>
      <c r="AR11" s="130" t="str">
        <f t="shared" si="16"/>
        <v/>
      </c>
      <c r="AS11" s="153">
        <f>IF(OR(IFERROR(FIND($AD11,"施設コード"),0)&gt;0,$AE11=""), "",
VLOOKUP($AD11,回答数!$S$2:$AQ$125,MATCH(AS$2,回答数!$S$2:$AQ$2,0),FALSE)-(SUM(AS$3:AS10)))</f>
        <v>0</v>
      </c>
      <c r="AT11" s="130" t="str">
        <f t="shared" si="18"/>
        <v/>
      </c>
      <c r="AU11" s="153">
        <f>IF(OR(IFERROR(FIND($AD11,"施設コード"),0)&gt;0,$AE11=""), "",
VLOOKUP($AD11,回答数!$S$2:$AQ$125,MATCH(AU$2,回答数!$S$2:$AQ$2,0),FALSE)-(SUM(AU$3:AU10)))</f>
        <v>0</v>
      </c>
      <c r="AV11" s="130" t="str">
        <f t="shared" si="20"/>
        <v/>
      </c>
      <c r="AW11" s="153">
        <f>IF(OR(IFERROR(FIND($AD11,"施設コード"),0)&gt;0,$AE11=""), "",
VLOOKUP($AD11,回答数!$S$2:$AQ$125,MATCH(AW$2,回答数!$S$2:$AQ$2,0),FALSE)-(SUM(AW$3:AW10)))</f>
        <v>0</v>
      </c>
      <c r="AX11" s="130" t="str">
        <f t="shared" si="22"/>
        <v/>
      </c>
      <c r="AY11" s="153">
        <f>IF(OR(IFERROR(FIND($AD11,"施設コード"),0)&gt;0,$AE11=""), "",
VLOOKUP($AD11,回答数!$S$2:$AQ$125,MATCH(AY$2,回答数!$S$2:$AQ$2,0),FALSE)-(SUM(AY$3:AY10)))</f>
        <v>0</v>
      </c>
      <c r="AZ11" s="130" t="str">
        <f t="shared" si="24"/>
        <v/>
      </c>
      <c r="BA11" s="153">
        <f>IF(OR(IFERROR(FIND($AD11,"施設コード"),0)&gt;0,$AE11=""), "",
VLOOKUP($AD11,回答数!$S$2:$AQ$125,MATCH(BA$2,回答数!$S$2:$AQ$2,0),FALSE)-(SUM(BA$3:BA10)))</f>
        <v>0</v>
      </c>
      <c r="BB11" s="130" t="str">
        <f t="shared" si="26"/>
        <v/>
      </c>
      <c r="BC11" s="153">
        <f>IF(OR(IFERROR(FIND($AD11,"施設コード"),0)&gt;0,$AE11=""), "",
VLOOKUP($AD11,回答数!$S$2:$AQ$125,MATCH(BC$2,回答数!$S$2:$AQ$2,0),FALSE)-(SUM(BC$3:BC10)))</f>
        <v>0</v>
      </c>
      <c r="BD11" s="130" t="str">
        <f t="shared" si="28"/>
        <v/>
      </c>
      <c r="BE11" s="60">
        <f t="shared" si="31"/>
        <v>104</v>
      </c>
      <c r="BF11" s="130">
        <f t="shared" si="29"/>
        <v>6.7010309278350513E-2</v>
      </c>
      <c r="BG11" s="98"/>
    </row>
    <row r="12" spans="1:59">
      <c r="A12" s="2" t="str">
        <f t="shared" si="0"/>
        <v/>
      </c>
      <c r="B12" s="96" t="str">
        <f t="shared" ca="1" si="1"/>
        <v/>
      </c>
      <c r="C12" s="96" t="str">
        <f t="shared" ca="1" si="2"/>
        <v/>
      </c>
      <c r="D12" s="96" t="str">
        <f t="shared" ca="1" si="3"/>
        <v/>
      </c>
      <c r="E12" s="96" t="str">
        <f t="shared" ca="1" si="4"/>
        <v/>
      </c>
      <c r="AA12" s="110" t="str">
        <f>IF($AE12&lt;&gt;"",VLOOKUP($AE12,【M】金額!$A$1:$B$11,2,0),"")</f>
        <v/>
      </c>
      <c r="AB12" s="141"/>
      <c r="AC12" s="113" t="str">
        <f t="shared" si="30"/>
        <v>都道府県</v>
      </c>
      <c r="AD12" s="112" t="str">
        <f t="shared" si="30"/>
        <v>福井県</v>
      </c>
      <c r="AE12" s="133"/>
      <c r="AF12" s="8"/>
      <c r="AG12" s="60" t="str">
        <f>IF(OR(IFERROR(FIND($AD12,"施設コード"),0)&gt;0,$AE12=""), "",
COUNTIFS(
    INDEX(rawデータ範囲, , MATCH($AG$1,表頭範囲, 0)),AG$2,
    INDEX(rawデータ範囲, , MATCH($AE$1,表頭範囲, 0)),$AE12
)
)</f>
        <v/>
      </c>
      <c r="AH12" s="130" t="str">
        <f t="shared" si="6"/>
        <v/>
      </c>
      <c r="AI12" s="60" t="str">
        <f>IF(OR(IFERROR(FIND($AD12,"施設コード"),0)&gt;0,$AE12=""), "",
COUNTIFS(
    INDEX(rawデータ範囲, , MATCH($AG$1,表頭範囲, 0)),AI$2,
    INDEX(rawデータ範囲, , MATCH($AE$1,表頭範囲, 0)),$AE12
)
)</f>
        <v/>
      </c>
      <c r="AJ12" s="130" t="str">
        <f t="shared" si="8"/>
        <v/>
      </c>
      <c r="AK12" s="60" t="str">
        <f>IF(OR(IFERROR(FIND($AD12,"施設コード"),0)&gt;0,$AE12=""), "",
COUNTIFS(
    INDEX(rawデータ範囲, , MATCH($AG$1,表頭範囲, 0)),AK$2,
    INDEX(rawデータ範囲, , MATCH($AE$1,表頭範囲, 0)),$AE12
)
)</f>
        <v/>
      </c>
      <c r="AL12" s="130" t="str">
        <f t="shared" si="10"/>
        <v/>
      </c>
      <c r="AM12" s="60" t="str">
        <f>IF(OR(IFERROR(FIND($AD12,"施設コード"),0)&gt;0,$AE12=""), "",
COUNTIFS(
    INDEX(rawデータ範囲, , MATCH($AG$1,表頭範囲, 0)),AM$2,
    INDEX(rawデータ範囲, , MATCH($AE$1,表頭範囲, 0)),$AE12
)
)</f>
        <v/>
      </c>
      <c r="AN12" s="130" t="str">
        <f t="shared" si="12"/>
        <v/>
      </c>
      <c r="AO12" s="60" t="str">
        <f>IF(OR(IFERROR(FIND($AD12,"施設コード"),0)&gt;0,$AE12=""), "",
COUNTIFS(
    INDEX(rawデータ範囲, , MATCH($AG$1,表頭範囲, 0)),AO$2,
    INDEX(rawデータ範囲, , MATCH($AE$1,表頭範囲, 0)),$AE12
)
)</f>
        <v/>
      </c>
      <c r="AP12" s="130" t="str">
        <f t="shared" si="14"/>
        <v/>
      </c>
      <c r="AQ12" s="60" t="str">
        <f>IF(OR(IFERROR(FIND($AD12,"施設コード"),0)&gt;0,$AE12=""), "",
COUNTIFS(
    INDEX(rawデータ範囲, , MATCH($AG$1,表頭範囲, 0)),AQ$2,
    INDEX(rawデータ範囲, , MATCH($AE$1,表頭範囲, 0)),$AE12
)
)</f>
        <v/>
      </c>
      <c r="AR12" s="130" t="str">
        <f t="shared" si="16"/>
        <v/>
      </c>
      <c r="AS12" s="60" t="str">
        <f>IF(OR(IFERROR(FIND($AD12,"施設コード"),0)&gt;0,$AE12=""), "",
COUNTIFS(
    INDEX(rawデータ範囲, , MATCH($AG$1,表頭範囲, 0)),AS$2,
    INDEX(rawデータ範囲, , MATCH($AE$1,表頭範囲, 0)),$AE12
)
)</f>
        <v/>
      </c>
      <c r="AT12" s="130" t="str">
        <f t="shared" si="18"/>
        <v/>
      </c>
      <c r="AU12" s="60" t="str">
        <f>IF(OR(IFERROR(FIND($AD12,"施設コード"),0)&gt;0,$AE12=""), "",
COUNTIFS(
    INDEX(rawデータ範囲, , MATCH($AG$1,表頭範囲, 0)),AU$2,
    INDEX(rawデータ範囲, , MATCH($AE$1,表頭範囲, 0)),$AE12
)
)</f>
        <v/>
      </c>
      <c r="AV12" s="130" t="str">
        <f t="shared" si="20"/>
        <v/>
      </c>
      <c r="AW12" s="60" t="str">
        <f>IF(OR(IFERROR(FIND($AD12,"施設コード"),0)&gt;0,$AE12=""), "",
COUNTIFS(
    INDEX(rawデータ範囲, , MATCH($AG$1,表頭範囲, 0)),AW$2,
    INDEX(rawデータ範囲, , MATCH($AE$1,表頭範囲, 0)),$AE12
)
)</f>
        <v/>
      </c>
      <c r="AX12" s="130" t="str">
        <f t="shared" si="22"/>
        <v/>
      </c>
      <c r="AY12" s="60" t="str">
        <f>IF(OR(IFERROR(FIND($AD12,"施設コード"),0)&gt;0,$AE12=""), "",
COUNTIFS(
    INDEX(rawデータ範囲, , MATCH($AG$1,表頭範囲, 0)),AY$2,
    INDEX(rawデータ範囲, , MATCH($AE$1,表頭範囲, 0)),$AE12
)
)</f>
        <v/>
      </c>
      <c r="AZ12" s="130" t="str">
        <f t="shared" si="24"/>
        <v/>
      </c>
      <c r="BA12" s="60" t="str">
        <f>IF(OR(IFERROR(FIND($AD12,"施設コード"),0)&gt;0,$AE12=""), "",
COUNTIFS(
    INDEX(rawデータ範囲, , MATCH($AG$1,表頭範囲, 0)),BA$2,
    INDEX(rawデータ範囲, , MATCH($AE$1,表頭範囲, 0)),$AE12
)
)</f>
        <v/>
      </c>
      <c r="BB12" s="130" t="str">
        <f t="shared" si="26"/>
        <v/>
      </c>
      <c r="BC12" s="60" t="str">
        <f>IF(OR(IFERROR(FIND($AD12,"施設コード"),0)&gt;0,$AE12=""), "",
COUNTIFS(
    INDEX(rawデータ範囲, , MATCH($AG$1,表頭範囲, 0)),BC$2,
    INDEX(rawデータ範囲, , MATCH($AE$1,表頭範囲, 0)),$AE12
)
)</f>
        <v/>
      </c>
      <c r="BD12" s="130" t="str">
        <f t="shared" si="28"/>
        <v/>
      </c>
      <c r="BE12" s="60" t="str">
        <f t="shared" si="31"/>
        <v/>
      </c>
      <c r="BF12" s="130" t="str">
        <f t="shared" si="29"/>
        <v/>
      </c>
      <c r="BG12" s="98"/>
    </row>
    <row r="13" spans="1:59">
      <c r="A13" s="2" t="str">
        <f t="shared" si="0"/>
        <v/>
      </c>
      <c r="B13" s="152" t="str">
        <f t="shared" ca="1" si="1"/>
        <v/>
      </c>
      <c r="C13" s="96" t="str">
        <f t="shared" ca="1" si="2"/>
        <v/>
      </c>
      <c r="D13" s="96" t="str">
        <f t="shared" ca="1" si="3"/>
        <v/>
      </c>
      <c r="E13" s="96" t="str">
        <f t="shared" ca="1" si="4"/>
        <v/>
      </c>
      <c r="AA13" s="110" t="str">
        <f>IF($AE13&lt;&gt;"",VLOOKUP($AE13,【M】金額!$A$1:$B$11,2,0),"")</f>
        <v/>
      </c>
      <c r="AB13" s="141"/>
      <c r="AC13" s="113" t="str">
        <f t="shared" si="30"/>
        <v>都道府県</v>
      </c>
      <c r="AD13" s="112" t="str">
        <f t="shared" si="30"/>
        <v>福井県</v>
      </c>
      <c r="AE13" s="133"/>
      <c r="AF13" s="8"/>
      <c r="AG13" s="60" t="str">
        <f>IF(OR(IFERROR(FIND($AD13,"施設コード"),0)&gt;0,$AE13=""), "",
COUNTIFS(
    INDEX(rawデータ範囲, , MATCH($AG$1,表頭範囲, 0)),AG$2,
    INDEX(rawデータ範囲, , MATCH($AE$1,表頭範囲, 0)),$AE13
)
)</f>
        <v/>
      </c>
      <c r="AH13" s="130" t="str">
        <f t="shared" si="6"/>
        <v/>
      </c>
      <c r="AI13" s="60" t="str">
        <f>IF(OR(IFERROR(FIND($AD13,"施設コード"),0)&gt;0,$AE13=""), "",
COUNTIFS(
    INDEX(rawデータ範囲, , MATCH($AG$1,表頭範囲, 0)),AI$2,
    INDEX(rawデータ範囲, , MATCH($AE$1,表頭範囲, 0)),$AE13
)
)</f>
        <v/>
      </c>
      <c r="AJ13" s="130" t="str">
        <f t="shared" si="8"/>
        <v/>
      </c>
      <c r="AK13" s="60" t="str">
        <f>IF(OR(IFERROR(FIND($AD13,"施設コード"),0)&gt;0,$AE13=""), "",
COUNTIFS(
    INDEX(rawデータ範囲, , MATCH($AG$1,表頭範囲, 0)),AK$2,
    INDEX(rawデータ範囲, , MATCH($AE$1,表頭範囲, 0)),$AE13
)
)</f>
        <v/>
      </c>
      <c r="AL13" s="130" t="str">
        <f t="shared" si="10"/>
        <v/>
      </c>
      <c r="AM13" s="60" t="str">
        <f>IF(OR(IFERROR(FIND($AD13,"施設コード"),0)&gt;0,$AE13=""), "",
COUNTIFS(
    INDEX(rawデータ範囲, , MATCH($AG$1,表頭範囲, 0)),AM$2,
    INDEX(rawデータ範囲, , MATCH($AE$1,表頭範囲, 0)),$AE13
)
)</f>
        <v/>
      </c>
      <c r="AN13" s="130" t="str">
        <f t="shared" si="12"/>
        <v/>
      </c>
      <c r="AO13" s="60" t="str">
        <f>IF(OR(IFERROR(FIND($AD13,"施設コード"),0)&gt;0,$AE13=""), "",
COUNTIFS(
    INDEX(rawデータ範囲, , MATCH($AG$1,表頭範囲, 0)),AO$2,
    INDEX(rawデータ範囲, , MATCH($AE$1,表頭範囲, 0)),$AE13
)
)</f>
        <v/>
      </c>
      <c r="AP13" s="130" t="str">
        <f t="shared" si="14"/>
        <v/>
      </c>
      <c r="AQ13" s="60" t="str">
        <f>IF(OR(IFERROR(FIND($AD13,"施設コード"),0)&gt;0,$AE13=""), "",
COUNTIFS(
    INDEX(rawデータ範囲, , MATCH($AG$1,表頭範囲, 0)),AQ$2,
    INDEX(rawデータ範囲, , MATCH($AE$1,表頭範囲, 0)),$AE13
)
)</f>
        <v/>
      </c>
      <c r="AR13" s="130" t="str">
        <f t="shared" si="16"/>
        <v/>
      </c>
      <c r="AS13" s="60" t="str">
        <f>IF(OR(IFERROR(FIND($AD13,"施設コード"),0)&gt;0,$AE13=""), "",
COUNTIFS(
    INDEX(rawデータ範囲, , MATCH($AG$1,表頭範囲, 0)),AS$2,
    INDEX(rawデータ範囲, , MATCH($AE$1,表頭範囲, 0)),$AE13
)
)</f>
        <v/>
      </c>
      <c r="AT13" s="130" t="str">
        <f t="shared" si="18"/>
        <v/>
      </c>
      <c r="AU13" s="60" t="str">
        <f>IF(OR(IFERROR(FIND($AD13,"施設コード"),0)&gt;0,$AE13=""), "",
COUNTIFS(
    INDEX(rawデータ範囲, , MATCH($AG$1,表頭範囲, 0)),AU$2,
    INDEX(rawデータ範囲, , MATCH($AE$1,表頭範囲, 0)),$AE13
)
)</f>
        <v/>
      </c>
      <c r="AV13" s="130" t="str">
        <f t="shared" si="20"/>
        <v/>
      </c>
      <c r="AW13" s="60" t="str">
        <f>IF(OR(IFERROR(FIND($AD13,"施設コード"),0)&gt;0,$AE13=""), "",
COUNTIFS(
    INDEX(rawデータ範囲, , MATCH($AG$1,表頭範囲, 0)),AW$2,
    INDEX(rawデータ範囲, , MATCH($AE$1,表頭範囲, 0)),$AE13
)
)</f>
        <v/>
      </c>
      <c r="AX13" s="130" t="str">
        <f t="shared" si="22"/>
        <v/>
      </c>
      <c r="AY13" s="60" t="str">
        <f>IF(OR(IFERROR(FIND($AD13,"施設コード"),0)&gt;0,$AE13=""), "",
COUNTIFS(
    INDEX(rawデータ範囲, , MATCH($AG$1,表頭範囲, 0)),AY$2,
    INDEX(rawデータ範囲, , MATCH($AE$1,表頭範囲, 0)),$AE13
)
)</f>
        <v/>
      </c>
      <c r="AZ13" s="130" t="str">
        <f t="shared" si="24"/>
        <v/>
      </c>
      <c r="BA13" s="60" t="str">
        <f>IF(OR(IFERROR(FIND($AD13,"施設コード"),0)&gt;0,$AE13=""), "",
COUNTIFS(
    INDEX(rawデータ範囲, , MATCH($AG$1,表頭範囲, 0)),BA$2,
    INDEX(rawデータ範囲, , MATCH($AE$1,表頭範囲, 0)),$AE13
)
)</f>
        <v/>
      </c>
      <c r="BB13" s="130" t="str">
        <f t="shared" si="26"/>
        <v/>
      </c>
      <c r="BC13" s="60" t="str">
        <f>IF(OR(IFERROR(FIND($AD13,"施設コード"),0)&gt;0,$AE13=""), "",
COUNTIFS(
    INDEX(rawデータ範囲, , MATCH($AG$1,表頭範囲, 0)),BC$2,
    INDEX(rawデータ範囲, , MATCH($AE$1,表頭範囲, 0)),$AE13
)
)</f>
        <v/>
      </c>
      <c r="BD13" s="130" t="str">
        <f t="shared" si="28"/>
        <v/>
      </c>
      <c r="BE13" s="60" t="str">
        <f t="shared" si="31"/>
        <v/>
      </c>
      <c r="BF13" s="130" t="str">
        <f t="shared" si="29"/>
        <v/>
      </c>
      <c r="BG13" s="98"/>
    </row>
    <row r="14" spans="1:59">
      <c r="AA14" s="110" t="str">
        <f>IF($AE14&lt;&gt;"",VLOOKUP($AE14,【M】金額!$A$1:$B$11,2,0),"")</f>
        <v/>
      </c>
      <c r="AB14" s="141"/>
      <c r="AC14" s="113" t="str">
        <f>AC12</f>
        <v>都道府県</v>
      </c>
      <c r="AD14" s="112" t="str">
        <f>AD12</f>
        <v>福井県</v>
      </c>
      <c r="AE14" s="133"/>
      <c r="AF14" s="8"/>
      <c r="AG14" s="60" t="str">
        <f>IF(OR(IFERROR(FIND($AD14,"施設コード"),0)&gt;0,$AE14=""), "",
COUNTIFS(
    INDEX(rawデータ範囲, , MATCH($AG$1,表頭範囲, 0)),AG$2,
    INDEX(rawデータ範囲, , MATCH($AE$1,表頭範囲, 0)),$AE14
)
)</f>
        <v/>
      </c>
      <c r="AH14" s="130" t="str">
        <f>IFERROR(AG14/AG$15,"")</f>
        <v/>
      </c>
      <c r="AI14" s="60" t="str">
        <f>IF(OR(IFERROR(FIND($AD14,"施設コード"),0)&gt;0,$AE14=""), "",
COUNTIFS(
    INDEX(rawデータ範囲, , MATCH($AG$1,表頭範囲, 0)),AI$2,
    INDEX(rawデータ範囲, , MATCH($AE$1,表頭範囲, 0)),$AE14
)
)</f>
        <v/>
      </c>
      <c r="AJ14" s="130" t="str">
        <f>IFERROR(AI14/AI$15,"")</f>
        <v/>
      </c>
      <c r="AK14" s="60" t="str">
        <f>IF(OR(IFERROR(FIND($AD14,"施設コード"),0)&gt;0,$AE14=""), "",
COUNTIFS(
    INDEX(rawデータ範囲, , MATCH($AG$1,表頭範囲, 0)),AK$2,
    INDEX(rawデータ範囲, , MATCH($AE$1,表頭範囲, 0)),$AE14
)
)</f>
        <v/>
      </c>
      <c r="AL14" s="130" t="str">
        <f t="shared" si="10"/>
        <v/>
      </c>
      <c r="AM14" s="60" t="str">
        <f>IF(OR(IFERROR(FIND($AD14,"施設コード"),0)&gt;0,$AE14=""), "",
COUNTIFS(
    INDEX(rawデータ範囲, , MATCH($AG$1,表頭範囲, 0)),AM$2,
    INDEX(rawデータ範囲, , MATCH($AE$1,表頭範囲, 0)),$AE14
)
)</f>
        <v/>
      </c>
      <c r="AN14" s="130" t="str">
        <f t="shared" si="12"/>
        <v/>
      </c>
      <c r="AO14" s="60" t="str">
        <f>IF(OR(IFERROR(FIND($AD14,"施設コード"),0)&gt;0,$AE14=""), "",
COUNTIFS(
    INDEX(rawデータ範囲, , MATCH($AG$1,表頭範囲, 0)),AO$2,
    INDEX(rawデータ範囲, , MATCH($AE$1,表頭範囲, 0)),$AE14
)
)</f>
        <v/>
      </c>
      <c r="AP14" s="130" t="str">
        <f t="shared" si="14"/>
        <v/>
      </c>
      <c r="AQ14" s="60" t="str">
        <f>IF(OR(IFERROR(FIND($AD14,"施設コード"),0)&gt;0,$AE14=""), "",
COUNTIFS(
    INDEX(rawデータ範囲, , MATCH($AG$1,表頭範囲, 0)),AQ$2,
    INDEX(rawデータ範囲, , MATCH($AE$1,表頭範囲, 0)),$AE14
)
)</f>
        <v/>
      </c>
      <c r="AR14" s="130" t="str">
        <f t="shared" si="16"/>
        <v/>
      </c>
      <c r="AS14" s="60" t="str">
        <f>IF(OR(IFERROR(FIND($AD14,"施設コード"),0)&gt;0,$AE14=""), "",
COUNTIFS(
    INDEX(rawデータ範囲, , MATCH($AG$1,表頭範囲, 0)),AS$2,
    INDEX(rawデータ範囲, , MATCH($AE$1,表頭範囲, 0)),$AE14
)
)</f>
        <v/>
      </c>
      <c r="AT14" s="130" t="str">
        <f t="shared" si="18"/>
        <v/>
      </c>
      <c r="AU14" s="60" t="str">
        <f>IF(OR(IFERROR(FIND($AD14,"施設コード"),0)&gt;0,$AE14=""), "",
COUNTIFS(
    INDEX(rawデータ範囲, , MATCH($AG$1,表頭範囲, 0)),AU$2,
    INDEX(rawデータ範囲, , MATCH($AE$1,表頭範囲, 0)),$AE14
)
)</f>
        <v/>
      </c>
      <c r="AV14" s="130" t="str">
        <f t="shared" si="20"/>
        <v/>
      </c>
      <c r="AW14" s="60" t="str">
        <f>IF(OR(IFERROR(FIND($AD14,"施設コード"),0)&gt;0,$AE14=""), "",
COUNTIFS(
    INDEX(rawデータ範囲, , MATCH($AG$1,表頭範囲, 0)),AW$2,
    INDEX(rawデータ範囲, , MATCH($AE$1,表頭範囲, 0)),$AE14
)
)</f>
        <v/>
      </c>
      <c r="AX14" s="130" t="str">
        <f t="shared" si="22"/>
        <v/>
      </c>
      <c r="AY14" s="60" t="str">
        <f>IF(OR(IFERROR(FIND($AD14,"施設コード"),0)&gt;0,$AE14=""), "",
COUNTIFS(
    INDEX(rawデータ範囲, , MATCH($AG$1,表頭範囲, 0)),AY$2,
    INDEX(rawデータ範囲, , MATCH($AE$1,表頭範囲, 0)),$AE14
)
)</f>
        <v/>
      </c>
      <c r="AZ14" s="130" t="str">
        <f t="shared" si="24"/>
        <v/>
      </c>
      <c r="BA14" s="60" t="str">
        <f>IF(OR(IFERROR(FIND($AD14,"施設コード"),0)&gt;0,$AE14=""), "",
COUNTIFS(
    INDEX(rawデータ範囲, , MATCH($AG$1,表頭範囲, 0)),BA$2,
    INDEX(rawデータ範囲, , MATCH($AE$1,表頭範囲, 0)),$AE14
)
)</f>
        <v/>
      </c>
      <c r="BB14" s="130" t="str">
        <f t="shared" si="26"/>
        <v/>
      </c>
      <c r="BC14" s="60" t="str">
        <f>IF(OR(IFERROR(FIND($AD14,"施設コード"),0)&gt;0,$AE14=""), "",
COUNTIFS(
    INDEX(rawデータ範囲, , MATCH($AG$1,表頭範囲, 0)),BC$2,
    INDEX(rawデータ範囲, , MATCH($AE$1,表頭範囲, 0)),$AE14
)
)</f>
        <v/>
      </c>
      <c r="BD14" s="130" t="str">
        <f t="shared" si="28"/>
        <v/>
      </c>
      <c r="BE14" s="60" t="str">
        <f t="shared" si="31"/>
        <v/>
      </c>
      <c r="BF14" s="130" t="str">
        <f t="shared" si="29"/>
        <v/>
      </c>
      <c r="BG14" s="98"/>
    </row>
    <row r="15" spans="1:59" ht="15">
      <c r="AA15"/>
      <c r="AB15"/>
      <c r="AC15" s="99"/>
      <c r="AD15" s="100"/>
      <c r="AE15" s="101"/>
      <c r="AF15" s="102" t="s">
        <v>25</v>
      </c>
      <c r="AG15" s="123">
        <f t="shared" ref="AG15:BD15" si="32">SUM(AG3:AG14)</f>
        <v>1552</v>
      </c>
      <c r="AH15" s="124">
        <f t="shared" si="32"/>
        <v>0.99999999999999978</v>
      </c>
      <c r="AI15" s="123">
        <f t="shared" si="32"/>
        <v>0</v>
      </c>
      <c r="AJ15" s="124">
        <f t="shared" si="32"/>
        <v>0</v>
      </c>
      <c r="AK15" s="123">
        <f t="shared" si="32"/>
        <v>0</v>
      </c>
      <c r="AL15" s="124">
        <f t="shared" si="32"/>
        <v>0</v>
      </c>
      <c r="AM15" s="123">
        <f t="shared" si="32"/>
        <v>0</v>
      </c>
      <c r="AN15" s="124">
        <f t="shared" si="32"/>
        <v>0</v>
      </c>
      <c r="AO15" s="123">
        <f t="shared" si="32"/>
        <v>0</v>
      </c>
      <c r="AP15" s="124">
        <f t="shared" si="32"/>
        <v>0</v>
      </c>
      <c r="AQ15" s="123">
        <f t="shared" si="32"/>
        <v>0</v>
      </c>
      <c r="AR15" s="124">
        <f t="shared" si="32"/>
        <v>0</v>
      </c>
      <c r="AS15" s="123">
        <f t="shared" si="32"/>
        <v>0</v>
      </c>
      <c r="AT15" s="124">
        <f t="shared" si="32"/>
        <v>0</v>
      </c>
      <c r="AU15" s="123">
        <f t="shared" si="32"/>
        <v>0</v>
      </c>
      <c r="AV15" s="124">
        <f t="shared" si="32"/>
        <v>0</v>
      </c>
      <c r="AW15" s="123">
        <f t="shared" si="32"/>
        <v>0</v>
      </c>
      <c r="AX15" s="124">
        <f t="shared" si="32"/>
        <v>0</v>
      </c>
      <c r="AY15" s="123">
        <f t="shared" si="32"/>
        <v>0</v>
      </c>
      <c r="AZ15" s="124">
        <f t="shared" si="32"/>
        <v>0</v>
      </c>
      <c r="BA15" s="123">
        <f t="shared" si="32"/>
        <v>0</v>
      </c>
      <c r="BB15" s="124">
        <f t="shared" si="32"/>
        <v>0</v>
      </c>
      <c r="BC15" s="123">
        <f t="shared" si="32"/>
        <v>0</v>
      </c>
      <c r="BD15" s="124">
        <f t="shared" si="32"/>
        <v>0</v>
      </c>
      <c r="BE15" s="125">
        <f t="shared" ref="BE15" si="33">AG15+AI15+AK15+AM15+AO15+AQ15+AS15+AU15+AW15+AY15+BA15+BC15</f>
        <v>1552</v>
      </c>
      <c r="BF15" s="126">
        <f>SUM(BF3:BF14)</f>
        <v>0.99999999999999978</v>
      </c>
      <c r="BG15" s="98"/>
    </row>
    <row r="16" spans="1:59" ht="15">
      <c r="AA16"/>
      <c r="AB16"/>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98"/>
    </row>
    <row r="17" spans="27:58" ht="15">
      <c r="AA17"/>
      <c r="AB17"/>
      <c r="AC17" s="142" t="str">
        <f>【M】エリア!$J$2</f>
        <v>6分類</v>
      </c>
      <c r="AD17" s="143" t="str">
        <f>【M】エリア!$L$3</f>
        <v>福井市・永平寺町</v>
      </c>
      <c r="AE17" s="144"/>
      <c r="AF17" s="92"/>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6"/>
      <c r="BF17" s="147"/>
    </row>
    <row r="18" spans="27:58">
      <c r="AA18" s="110" t="e">
        <f t="shared" ref="AA18:AA28" si="34">AA3</f>
        <v>#N/A</v>
      </c>
      <c r="AB18" s="141"/>
      <c r="AC18" s="111" t="str">
        <f>AC17</f>
        <v>6分類</v>
      </c>
      <c r="AD18" s="112" t="str">
        <f>AD17</f>
        <v>福井市・永平寺町</v>
      </c>
      <c r="AE18" s="2" t="str">
        <f t="shared" ref="AE18:AE28" si="35">IF(AE3&lt;&gt;"",AE3,"")</f>
        <v xml:space="preserve">自家用車
</v>
      </c>
      <c r="AF18" s="8"/>
      <c r="AG18" s="121">
        <f t="shared" ref="AG18:AG29" si="36">IF(OR(IFERROR(FIND($AD18,"施設コード"),0)&gt;0,$AE18=""), "",
COUNTIFS(
    INDEX(rawデータ範囲, , MATCH($AG$1,表頭範囲, 0)),AG$2,
    INDEX(rawデータ範囲, , MATCH($AE$1,表頭範囲, 0)),$AE18,
    INDEX(rawデータ範囲, , MATCH($AC18,表頭範囲, 0)),$AD18
)
)</f>
        <v>149</v>
      </c>
      <c r="AH18" s="122">
        <f t="shared" ref="AH18:AH28" si="37">IFERROR(AG18/AG$30,"")</f>
        <v>0.5</v>
      </c>
      <c r="AI18" s="121">
        <f t="shared" ref="AI18:AI29" si="38">IF(OR(IFERROR(FIND($AD18,"施設コード"),0)&gt;0,$AE18=""), "",
COUNTIFS(
    INDEX(rawデータ範囲, , MATCH($AG$1,表頭範囲, 0)),AI$2,
    INDEX(rawデータ範囲, , MATCH($AE$1,表頭範囲, 0)),$AE18,
    INDEX(rawデータ範囲, , MATCH($AC18,表頭範囲, 0)),$AD18
)
)</f>
        <v>0</v>
      </c>
      <c r="AJ18" s="122" t="str">
        <f t="shared" ref="AJ18:AJ28" si="39">IFERROR(AI18/AI$30,"")</f>
        <v/>
      </c>
      <c r="AK18" s="121">
        <f t="shared" ref="AK18:AK29" si="40">IF(OR(IFERROR(FIND($AD18,"施設コード"),0)&gt;0,$AE18=""), "",
COUNTIFS(
    INDEX(rawデータ範囲, , MATCH($AG$1,表頭範囲, 0)),AK$2,
    INDEX(rawデータ範囲, , MATCH($AE$1,表頭範囲, 0)),$AE18,
    INDEX(rawデータ範囲, , MATCH($AC18,表頭範囲, 0)),$AD18
)
)</f>
        <v>0</v>
      </c>
      <c r="AL18" s="122" t="str">
        <f t="shared" ref="AL18:AL29" si="41">IFERROR(AK18/AK$30,"")</f>
        <v/>
      </c>
      <c r="AM18" s="121">
        <f t="shared" ref="AM18:AM29" si="42">IF(OR(IFERROR(FIND($AD18,"施設コード"),0)&gt;0,$AE18=""), "",
COUNTIFS(
    INDEX(rawデータ範囲, , MATCH($AG$1,表頭範囲, 0)),AM$2,
    INDEX(rawデータ範囲, , MATCH($AE$1,表頭範囲, 0)),$AE18,
    INDEX(rawデータ範囲, , MATCH($AC18,表頭範囲, 0)),$AD18
)
)</f>
        <v>0</v>
      </c>
      <c r="AN18" s="122" t="str">
        <f t="shared" ref="AN18:AN29" si="43">IFERROR(AM18/AM$30,"")</f>
        <v/>
      </c>
      <c r="AO18" s="121">
        <f t="shared" ref="AO18:AO29" si="44">IF(OR(IFERROR(FIND($AD18,"施設コード"),0)&gt;0,$AE18=""), "",
COUNTIFS(
    INDEX(rawデータ範囲, , MATCH($AG$1,表頭範囲, 0)),AO$2,
    INDEX(rawデータ範囲, , MATCH($AE$1,表頭範囲, 0)),$AE18,
    INDEX(rawデータ範囲, , MATCH($AC18,表頭範囲, 0)),$AD18
)
)</f>
        <v>0</v>
      </c>
      <c r="AP18" s="122" t="str">
        <f t="shared" ref="AP18:AP29" si="45">IFERROR(AO18/AO$30,"")</f>
        <v/>
      </c>
      <c r="AQ18" s="121">
        <f t="shared" ref="AQ18:AQ29" si="46">IF(OR(IFERROR(FIND($AD18,"施設コード"),0)&gt;0,$AE18=""), "",
COUNTIFS(
    INDEX(rawデータ範囲, , MATCH($AG$1,表頭範囲, 0)),AQ$2,
    INDEX(rawデータ範囲, , MATCH($AE$1,表頭範囲, 0)),$AE18,
    INDEX(rawデータ範囲, , MATCH($AC18,表頭範囲, 0)),$AD18
)
)</f>
        <v>0</v>
      </c>
      <c r="AR18" s="122" t="str">
        <f t="shared" ref="AR18:AR29" si="47">IFERROR(AQ18/AQ$30,"")</f>
        <v/>
      </c>
      <c r="AS18" s="121">
        <f t="shared" ref="AS18:AS29" si="48">IF(OR(IFERROR(FIND($AD18,"施設コード"),0)&gt;0,$AE18=""), "",
COUNTIFS(
    INDEX(rawデータ範囲, , MATCH($AG$1,表頭範囲, 0)),AS$2,
    INDEX(rawデータ範囲, , MATCH($AE$1,表頭範囲, 0)),$AE18,
    INDEX(rawデータ範囲, , MATCH($AC18,表頭範囲, 0)),$AD18
)
)</f>
        <v>0</v>
      </c>
      <c r="AT18" s="122" t="str">
        <f t="shared" ref="AT18:AT29" si="49">IFERROR(AS18/AS$30,"")</f>
        <v/>
      </c>
      <c r="AU18" s="121">
        <f t="shared" ref="AU18:AU29" si="50">IF(OR(IFERROR(FIND($AD18,"施設コード"),0)&gt;0,$AE18=""), "",
COUNTIFS(
    INDEX(rawデータ範囲, , MATCH($AG$1,表頭範囲, 0)),AU$2,
    INDEX(rawデータ範囲, , MATCH($AE$1,表頭範囲, 0)),$AE18,
    INDEX(rawデータ範囲, , MATCH($AC18,表頭範囲, 0)),$AD18
)
)</f>
        <v>0</v>
      </c>
      <c r="AV18" s="122" t="str">
        <f t="shared" ref="AV18:AV29" si="51">IFERROR(AU18/AU$30,"")</f>
        <v/>
      </c>
      <c r="AW18" s="121">
        <f t="shared" ref="AW18:AW29" si="52">IF(OR(IFERROR(FIND($AD18,"施設コード"),0)&gt;0,$AE18=""), "",
COUNTIFS(
    INDEX(rawデータ範囲, , MATCH($AG$1,表頭範囲, 0)),AW$2,
    INDEX(rawデータ範囲, , MATCH($AE$1,表頭範囲, 0)),$AE18,
    INDEX(rawデータ範囲, , MATCH($AC18,表頭範囲, 0)),$AD18
)
)</f>
        <v>0</v>
      </c>
      <c r="AX18" s="122" t="str">
        <f t="shared" ref="AX18:AX29" si="53">IFERROR(AW18/AW$30,"")</f>
        <v/>
      </c>
      <c r="AY18" s="121">
        <f t="shared" ref="AY18:AY29" si="54">IF(OR(IFERROR(FIND($AD18,"施設コード"),0)&gt;0,$AE18=""), "",
COUNTIFS(
    INDEX(rawデータ範囲, , MATCH($AG$1,表頭範囲, 0)),AY$2,
    INDEX(rawデータ範囲, , MATCH($AE$1,表頭範囲, 0)),$AE18,
    INDEX(rawデータ範囲, , MATCH($AC18,表頭範囲, 0)),$AD18
)
)</f>
        <v>0</v>
      </c>
      <c r="AZ18" s="122" t="str">
        <f t="shared" ref="AZ18:AZ29" si="55">IFERROR(AY18/AY$30,"")</f>
        <v/>
      </c>
      <c r="BA18" s="121">
        <f t="shared" ref="BA18:BA29" si="56">IF(OR(IFERROR(FIND($AD18,"施設コード"),0)&gt;0,$AE18=""), "",
COUNTIFS(
    INDEX(rawデータ範囲, , MATCH($AG$1,表頭範囲, 0)),BA$2,
    INDEX(rawデータ範囲, , MATCH($AE$1,表頭範囲, 0)),$AE18,
    INDEX(rawデータ範囲, , MATCH($AC18,表頭範囲, 0)),$AD18
)
)</f>
        <v>0</v>
      </c>
      <c r="BB18" s="122" t="str">
        <f t="shared" ref="BB18:BB29" si="57">IFERROR(BA18/BA$30,"")</f>
        <v/>
      </c>
      <c r="BC18" s="121">
        <f t="shared" ref="BC18:BC29" si="58">IF(OR(IFERROR(FIND($AD18,"施設コード"),0)&gt;0,$AE18=""), "",
COUNTIFS(
    INDEX(rawデータ範囲, , MATCH($AG$1,表頭範囲, 0)),BC$2,
    INDEX(rawデータ範囲, , MATCH($AE$1,表頭範囲, 0)),$AE18,
    INDEX(rawデータ範囲, , MATCH($AC18,表頭範囲, 0)),$AD18
)
)</f>
        <v>0</v>
      </c>
      <c r="BD18" s="122" t="str">
        <f t="shared" ref="BD18:BD29" si="59">IFERROR(BC18/BC$30,"")</f>
        <v/>
      </c>
      <c r="BE18" s="121">
        <f>IFERROR(AG18+AI18+AK18+AM18+AO18+AQ18+AS18+AU18+AW18+AY18+BA18+BC18,"")</f>
        <v>149</v>
      </c>
      <c r="BF18" s="122">
        <f t="shared" ref="BF18:BF29" si="60">IFERROR(BE18/BE$30,"")</f>
        <v>0.5</v>
      </c>
    </row>
    <row r="19" spans="27:58">
      <c r="AA19" s="110" t="e">
        <f t="shared" si="34"/>
        <v>#N/A</v>
      </c>
      <c r="AB19" s="141"/>
      <c r="AC19" s="111" t="str">
        <f t="shared" ref="AC19:AD28" si="61">AC18</f>
        <v>6分類</v>
      </c>
      <c r="AD19" s="112" t="str">
        <f t="shared" si="61"/>
        <v>福井市・永平寺町</v>
      </c>
      <c r="AE19" s="90" t="str">
        <f t="shared" si="35"/>
        <v xml:space="preserve">レンタカー
</v>
      </c>
      <c r="AF19" s="8"/>
      <c r="AG19" s="121">
        <f t="shared" si="36"/>
        <v>4</v>
      </c>
      <c r="AH19" s="122">
        <f t="shared" si="37"/>
        <v>1.3422818791946308E-2</v>
      </c>
      <c r="AI19" s="121">
        <f t="shared" si="38"/>
        <v>0</v>
      </c>
      <c r="AJ19" s="122" t="str">
        <f t="shared" si="39"/>
        <v/>
      </c>
      <c r="AK19" s="121">
        <f t="shared" si="40"/>
        <v>0</v>
      </c>
      <c r="AL19" s="122" t="str">
        <f t="shared" si="41"/>
        <v/>
      </c>
      <c r="AM19" s="121">
        <f t="shared" si="42"/>
        <v>0</v>
      </c>
      <c r="AN19" s="122" t="str">
        <f t="shared" si="43"/>
        <v/>
      </c>
      <c r="AO19" s="121">
        <f t="shared" si="44"/>
        <v>0</v>
      </c>
      <c r="AP19" s="122" t="str">
        <f t="shared" si="45"/>
        <v/>
      </c>
      <c r="AQ19" s="121">
        <f t="shared" si="46"/>
        <v>0</v>
      </c>
      <c r="AR19" s="122" t="str">
        <f t="shared" si="47"/>
        <v/>
      </c>
      <c r="AS19" s="121">
        <f t="shared" si="48"/>
        <v>0</v>
      </c>
      <c r="AT19" s="122" t="str">
        <f t="shared" si="49"/>
        <v/>
      </c>
      <c r="AU19" s="121">
        <f t="shared" si="50"/>
        <v>0</v>
      </c>
      <c r="AV19" s="122" t="str">
        <f t="shared" si="51"/>
        <v/>
      </c>
      <c r="AW19" s="121">
        <f t="shared" si="52"/>
        <v>0</v>
      </c>
      <c r="AX19" s="122" t="str">
        <f t="shared" si="53"/>
        <v/>
      </c>
      <c r="AY19" s="121">
        <f t="shared" si="54"/>
        <v>0</v>
      </c>
      <c r="AZ19" s="122" t="str">
        <f t="shared" si="55"/>
        <v/>
      </c>
      <c r="BA19" s="121">
        <f t="shared" si="56"/>
        <v>0</v>
      </c>
      <c r="BB19" s="122" t="str">
        <f t="shared" si="57"/>
        <v/>
      </c>
      <c r="BC19" s="121">
        <f t="shared" si="58"/>
        <v>0</v>
      </c>
      <c r="BD19" s="122" t="str">
        <f t="shared" si="59"/>
        <v/>
      </c>
      <c r="BE19" s="121">
        <f t="shared" ref="BE19:BE29" si="62">IFERROR(AG19+AI19+AK19+AM19+AO19+AQ19+AS19+AU19+AW19+AY19+BA19+BC19,"")</f>
        <v>4</v>
      </c>
      <c r="BF19" s="122">
        <f t="shared" si="60"/>
        <v>1.3422818791946308E-2</v>
      </c>
    </row>
    <row r="20" spans="27:58">
      <c r="AA20" s="110" t="e">
        <f t="shared" si="34"/>
        <v>#N/A</v>
      </c>
      <c r="AB20" s="141"/>
      <c r="AC20" s="111" t="str">
        <f t="shared" si="61"/>
        <v>6分類</v>
      </c>
      <c r="AD20" s="112" t="str">
        <f t="shared" si="61"/>
        <v>福井市・永平寺町</v>
      </c>
      <c r="AE20" s="2" t="str">
        <f t="shared" si="35"/>
        <v xml:space="preserve">新幹線
</v>
      </c>
      <c r="AF20" s="8"/>
      <c r="AG20" s="121">
        <f t="shared" si="36"/>
        <v>56</v>
      </c>
      <c r="AH20" s="122">
        <f t="shared" si="37"/>
        <v>0.18791946308724833</v>
      </c>
      <c r="AI20" s="121">
        <f t="shared" si="38"/>
        <v>0</v>
      </c>
      <c r="AJ20" s="122" t="str">
        <f t="shared" si="39"/>
        <v/>
      </c>
      <c r="AK20" s="121">
        <f t="shared" si="40"/>
        <v>0</v>
      </c>
      <c r="AL20" s="122" t="str">
        <f t="shared" si="41"/>
        <v/>
      </c>
      <c r="AM20" s="121">
        <f t="shared" si="42"/>
        <v>0</v>
      </c>
      <c r="AN20" s="122" t="str">
        <f t="shared" si="43"/>
        <v/>
      </c>
      <c r="AO20" s="121">
        <f t="shared" si="44"/>
        <v>0</v>
      </c>
      <c r="AP20" s="122" t="str">
        <f t="shared" si="45"/>
        <v/>
      </c>
      <c r="AQ20" s="121">
        <f t="shared" si="46"/>
        <v>0</v>
      </c>
      <c r="AR20" s="122" t="str">
        <f t="shared" si="47"/>
        <v/>
      </c>
      <c r="AS20" s="121">
        <f t="shared" si="48"/>
        <v>0</v>
      </c>
      <c r="AT20" s="122" t="str">
        <f t="shared" si="49"/>
        <v/>
      </c>
      <c r="AU20" s="121">
        <f t="shared" si="50"/>
        <v>0</v>
      </c>
      <c r="AV20" s="122" t="str">
        <f t="shared" si="51"/>
        <v/>
      </c>
      <c r="AW20" s="121">
        <f t="shared" si="52"/>
        <v>0</v>
      </c>
      <c r="AX20" s="122" t="str">
        <f t="shared" si="53"/>
        <v/>
      </c>
      <c r="AY20" s="121">
        <f t="shared" si="54"/>
        <v>0</v>
      </c>
      <c r="AZ20" s="122" t="str">
        <f t="shared" si="55"/>
        <v/>
      </c>
      <c r="BA20" s="121">
        <f t="shared" si="56"/>
        <v>0</v>
      </c>
      <c r="BB20" s="122" t="str">
        <f t="shared" si="57"/>
        <v/>
      </c>
      <c r="BC20" s="121">
        <f t="shared" si="58"/>
        <v>0</v>
      </c>
      <c r="BD20" s="122" t="str">
        <f t="shared" si="59"/>
        <v/>
      </c>
      <c r="BE20" s="121">
        <f t="shared" si="62"/>
        <v>56</v>
      </c>
      <c r="BF20" s="122">
        <f t="shared" si="60"/>
        <v>0.18791946308724833</v>
      </c>
    </row>
    <row r="21" spans="27:58">
      <c r="AA21" s="110" t="e">
        <f t="shared" si="34"/>
        <v>#N/A</v>
      </c>
      <c r="AB21" s="141"/>
      <c r="AC21" s="111" t="str">
        <f t="shared" si="61"/>
        <v>6分類</v>
      </c>
      <c r="AD21" s="112" t="str">
        <f t="shared" si="61"/>
        <v>福井市・永平寺町</v>
      </c>
      <c r="AE21" s="2" t="str">
        <f t="shared" si="35"/>
        <v xml:space="preserve">在来線
</v>
      </c>
      <c r="AF21" s="8"/>
      <c r="AG21" s="121">
        <f t="shared" si="36"/>
        <v>17</v>
      </c>
      <c r="AH21" s="122">
        <f t="shared" si="37"/>
        <v>5.7046979865771813E-2</v>
      </c>
      <c r="AI21" s="121">
        <f t="shared" si="38"/>
        <v>0</v>
      </c>
      <c r="AJ21" s="122" t="str">
        <f t="shared" si="39"/>
        <v/>
      </c>
      <c r="AK21" s="121">
        <f t="shared" si="40"/>
        <v>0</v>
      </c>
      <c r="AL21" s="122" t="str">
        <f t="shared" si="41"/>
        <v/>
      </c>
      <c r="AM21" s="121">
        <f t="shared" si="42"/>
        <v>0</v>
      </c>
      <c r="AN21" s="122" t="str">
        <f t="shared" si="43"/>
        <v/>
      </c>
      <c r="AO21" s="121">
        <f t="shared" si="44"/>
        <v>0</v>
      </c>
      <c r="AP21" s="122" t="str">
        <f t="shared" si="45"/>
        <v/>
      </c>
      <c r="AQ21" s="121">
        <f t="shared" si="46"/>
        <v>0</v>
      </c>
      <c r="AR21" s="122" t="str">
        <f t="shared" si="47"/>
        <v/>
      </c>
      <c r="AS21" s="121">
        <f t="shared" si="48"/>
        <v>0</v>
      </c>
      <c r="AT21" s="122" t="str">
        <f t="shared" si="49"/>
        <v/>
      </c>
      <c r="AU21" s="121">
        <f t="shared" si="50"/>
        <v>0</v>
      </c>
      <c r="AV21" s="122" t="str">
        <f t="shared" si="51"/>
        <v/>
      </c>
      <c r="AW21" s="121">
        <f t="shared" si="52"/>
        <v>0</v>
      </c>
      <c r="AX21" s="122" t="str">
        <f t="shared" si="53"/>
        <v/>
      </c>
      <c r="AY21" s="121">
        <f t="shared" si="54"/>
        <v>0</v>
      </c>
      <c r="AZ21" s="122" t="str">
        <f t="shared" si="55"/>
        <v/>
      </c>
      <c r="BA21" s="121">
        <f t="shared" si="56"/>
        <v>0</v>
      </c>
      <c r="BB21" s="122" t="str">
        <f t="shared" si="57"/>
        <v/>
      </c>
      <c r="BC21" s="121">
        <f t="shared" si="58"/>
        <v>0</v>
      </c>
      <c r="BD21" s="122" t="str">
        <f t="shared" si="59"/>
        <v/>
      </c>
      <c r="BE21" s="121">
        <f t="shared" si="62"/>
        <v>17</v>
      </c>
      <c r="BF21" s="122">
        <f t="shared" si="60"/>
        <v>5.7046979865771813E-2</v>
      </c>
    </row>
    <row r="22" spans="27:58">
      <c r="AA22" s="110" t="e">
        <f t="shared" si="34"/>
        <v>#N/A</v>
      </c>
      <c r="AB22" s="141"/>
      <c r="AC22" s="111" t="str">
        <f t="shared" si="61"/>
        <v>6分類</v>
      </c>
      <c r="AD22" s="112" t="str">
        <f t="shared" si="61"/>
        <v>福井市・永平寺町</v>
      </c>
      <c r="AE22" s="2" t="str">
        <f t="shared" si="35"/>
        <v xml:space="preserve">飛行機
</v>
      </c>
      <c r="AF22" s="107"/>
      <c r="AG22" s="121">
        <f t="shared" si="36"/>
        <v>4</v>
      </c>
      <c r="AH22" s="122">
        <f t="shared" si="37"/>
        <v>1.3422818791946308E-2</v>
      </c>
      <c r="AI22" s="121">
        <f t="shared" si="38"/>
        <v>0</v>
      </c>
      <c r="AJ22" s="122" t="str">
        <f t="shared" si="39"/>
        <v/>
      </c>
      <c r="AK22" s="121">
        <f t="shared" si="40"/>
        <v>0</v>
      </c>
      <c r="AL22" s="122" t="str">
        <f t="shared" si="41"/>
        <v/>
      </c>
      <c r="AM22" s="121">
        <f t="shared" si="42"/>
        <v>0</v>
      </c>
      <c r="AN22" s="122" t="str">
        <f t="shared" si="43"/>
        <v/>
      </c>
      <c r="AO22" s="121">
        <f t="shared" si="44"/>
        <v>0</v>
      </c>
      <c r="AP22" s="122" t="str">
        <f t="shared" si="45"/>
        <v/>
      </c>
      <c r="AQ22" s="121">
        <f t="shared" si="46"/>
        <v>0</v>
      </c>
      <c r="AR22" s="122" t="str">
        <f t="shared" si="47"/>
        <v/>
      </c>
      <c r="AS22" s="121">
        <f t="shared" si="48"/>
        <v>0</v>
      </c>
      <c r="AT22" s="122" t="str">
        <f t="shared" si="49"/>
        <v/>
      </c>
      <c r="AU22" s="121">
        <f t="shared" si="50"/>
        <v>0</v>
      </c>
      <c r="AV22" s="122" t="str">
        <f t="shared" si="51"/>
        <v/>
      </c>
      <c r="AW22" s="121">
        <f t="shared" si="52"/>
        <v>0</v>
      </c>
      <c r="AX22" s="122" t="str">
        <f t="shared" si="53"/>
        <v/>
      </c>
      <c r="AY22" s="121">
        <f t="shared" si="54"/>
        <v>0</v>
      </c>
      <c r="AZ22" s="122" t="str">
        <f t="shared" si="55"/>
        <v/>
      </c>
      <c r="BA22" s="121">
        <f t="shared" si="56"/>
        <v>0</v>
      </c>
      <c r="BB22" s="122" t="str">
        <f t="shared" si="57"/>
        <v/>
      </c>
      <c r="BC22" s="121">
        <f t="shared" si="58"/>
        <v>0</v>
      </c>
      <c r="BD22" s="122" t="str">
        <f t="shared" si="59"/>
        <v/>
      </c>
      <c r="BE22" s="121">
        <f t="shared" si="62"/>
        <v>4</v>
      </c>
      <c r="BF22" s="122">
        <f t="shared" si="60"/>
        <v>1.3422818791946308E-2</v>
      </c>
    </row>
    <row r="23" spans="27:58">
      <c r="AA23" s="110" t="e">
        <f t="shared" si="34"/>
        <v>#N/A</v>
      </c>
      <c r="AB23" s="141"/>
      <c r="AC23" s="111" t="str">
        <f t="shared" si="61"/>
        <v>6分類</v>
      </c>
      <c r="AD23" s="112" t="str">
        <f t="shared" si="61"/>
        <v>福井市・永平寺町</v>
      </c>
      <c r="AE23" s="2" t="str">
        <f t="shared" si="35"/>
        <v xml:space="preserve">旅行会社ツアーバス
</v>
      </c>
      <c r="AF23" s="107"/>
      <c r="AG23" s="121">
        <f t="shared" si="36"/>
        <v>7</v>
      </c>
      <c r="AH23" s="122">
        <f t="shared" si="37"/>
        <v>2.3489932885906041E-2</v>
      </c>
      <c r="AI23" s="121">
        <f t="shared" si="38"/>
        <v>0</v>
      </c>
      <c r="AJ23" s="122" t="str">
        <f t="shared" si="39"/>
        <v/>
      </c>
      <c r="AK23" s="121">
        <f t="shared" si="40"/>
        <v>0</v>
      </c>
      <c r="AL23" s="122" t="str">
        <f t="shared" si="41"/>
        <v/>
      </c>
      <c r="AM23" s="121">
        <f t="shared" si="42"/>
        <v>0</v>
      </c>
      <c r="AN23" s="122" t="str">
        <f t="shared" si="43"/>
        <v/>
      </c>
      <c r="AO23" s="121">
        <f t="shared" si="44"/>
        <v>0</v>
      </c>
      <c r="AP23" s="122" t="str">
        <f t="shared" si="45"/>
        <v/>
      </c>
      <c r="AQ23" s="121">
        <f t="shared" si="46"/>
        <v>0</v>
      </c>
      <c r="AR23" s="122" t="str">
        <f t="shared" si="47"/>
        <v/>
      </c>
      <c r="AS23" s="121">
        <f t="shared" si="48"/>
        <v>0</v>
      </c>
      <c r="AT23" s="122" t="str">
        <f t="shared" si="49"/>
        <v/>
      </c>
      <c r="AU23" s="121">
        <f t="shared" si="50"/>
        <v>0</v>
      </c>
      <c r="AV23" s="122" t="str">
        <f t="shared" si="51"/>
        <v/>
      </c>
      <c r="AW23" s="121">
        <f t="shared" si="52"/>
        <v>0</v>
      </c>
      <c r="AX23" s="122" t="str">
        <f t="shared" si="53"/>
        <v/>
      </c>
      <c r="AY23" s="121">
        <f t="shared" si="54"/>
        <v>0</v>
      </c>
      <c r="AZ23" s="122" t="str">
        <f t="shared" si="55"/>
        <v/>
      </c>
      <c r="BA23" s="121">
        <f t="shared" si="56"/>
        <v>0</v>
      </c>
      <c r="BB23" s="122" t="str">
        <f t="shared" si="57"/>
        <v/>
      </c>
      <c r="BC23" s="121">
        <f t="shared" si="58"/>
        <v>0</v>
      </c>
      <c r="BD23" s="122" t="str">
        <f t="shared" si="59"/>
        <v/>
      </c>
      <c r="BE23" s="121">
        <f t="shared" si="62"/>
        <v>7</v>
      </c>
      <c r="BF23" s="122">
        <f t="shared" si="60"/>
        <v>2.3489932885906041E-2</v>
      </c>
    </row>
    <row r="24" spans="27:58">
      <c r="AA24" s="110" t="e">
        <f t="shared" si="34"/>
        <v>#N/A</v>
      </c>
      <c r="AB24" s="141"/>
      <c r="AC24" s="111" t="str">
        <f t="shared" si="61"/>
        <v>6分類</v>
      </c>
      <c r="AD24" s="112" t="str">
        <f t="shared" si="61"/>
        <v>福井市・永平寺町</v>
      </c>
      <c r="AE24" s="2" t="str">
        <f t="shared" si="35"/>
        <v xml:space="preserve">県外から訪れていない（福井県在住）
</v>
      </c>
      <c r="AF24" s="107"/>
      <c r="AG24" s="121">
        <f t="shared" si="36"/>
        <v>28</v>
      </c>
      <c r="AH24" s="122">
        <f t="shared" si="37"/>
        <v>9.3959731543624164E-2</v>
      </c>
      <c r="AI24" s="121">
        <f t="shared" si="38"/>
        <v>0</v>
      </c>
      <c r="AJ24" s="122" t="str">
        <f t="shared" si="39"/>
        <v/>
      </c>
      <c r="AK24" s="121">
        <f t="shared" si="40"/>
        <v>0</v>
      </c>
      <c r="AL24" s="122" t="str">
        <f t="shared" si="41"/>
        <v/>
      </c>
      <c r="AM24" s="121">
        <f t="shared" si="42"/>
        <v>0</v>
      </c>
      <c r="AN24" s="122" t="str">
        <f t="shared" si="43"/>
        <v/>
      </c>
      <c r="AO24" s="121">
        <f t="shared" si="44"/>
        <v>0</v>
      </c>
      <c r="AP24" s="122" t="str">
        <f t="shared" si="45"/>
        <v/>
      </c>
      <c r="AQ24" s="121">
        <f t="shared" si="46"/>
        <v>0</v>
      </c>
      <c r="AR24" s="122" t="str">
        <f t="shared" si="47"/>
        <v/>
      </c>
      <c r="AS24" s="121">
        <f t="shared" si="48"/>
        <v>0</v>
      </c>
      <c r="AT24" s="122" t="str">
        <f t="shared" si="49"/>
        <v/>
      </c>
      <c r="AU24" s="121">
        <f t="shared" si="50"/>
        <v>0</v>
      </c>
      <c r="AV24" s="122" t="str">
        <f t="shared" si="51"/>
        <v/>
      </c>
      <c r="AW24" s="121">
        <f t="shared" si="52"/>
        <v>0</v>
      </c>
      <c r="AX24" s="122" t="str">
        <f t="shared" si="53"/>
        <v/>
      </c>
      <c r="AY24" s="121">
        <f t="shared" si="54"/>
        <v>0</v>
      </c>
      <c r="AZ24" s="122" t="str">
        <f t="shared" si="55"/>
        <v/>
      </c>
      <c r="BA24" s="121">
        <f t="shared" si="56"/>
        <v>0</v>
      </c>
      <c r="BB24" s="122" t="str">
        <f t="shared" si="57"/>
        <v/>
      </c>
      <c r="BC24" s="121">
        <f t="shared" si="58"/>
        <v>0</v>
      </c>
      <c r="BD24" s="122" t="str">
        <f t="shared" si="59"/>
        <v/>
      </c>
      <c r="BE24" s="121">
        <f t="shared" si="62"/>
        <v>28</v>
      </c>
      <c r="BF24" s="122">
        <f t="shared" si="60"/>
        <v>9.3959731543624164E-2</v>
      </c>
    </row>
    <row r="25" spans="27:58">
      <c r="AA25" s="110" t="e">
        <f t="shared" si="34"/>
        <v>#N/A</v>
      </c>
      <c r="AB25" s="141"/>
      <c r="AC25" s="111" t="str">
        <f>AC24</f>
        <v>6分類</v>
      </c>
      <c r="AD25" s="112" t="str">
        <f>AD24</f>
        <v>福井市・永平寺町</v>
      </c>
      <c r="AE25" s="2" t="str">
        <f t="shared" si="35"/>
        <v xml:space="preserve">その他
</v>
      </c>
      <c r="AF25" s="107"/>
      <c r="AG25" s="121">
        <f t="shared" si="36"/>
        <v>4</v>
      </c>
      <c r="AH25" s="122">
        <f t="shared" si="37"/>
        <v>1.3422818791946308E-2</v>
      </c>
      <c r="AI25" s="121">
        <f t="shared" si="38"/>
        <v>0</v>
      </c>
      <c r="AJ25" s="122" t="str">
        <f t="shared" si="39"/>
        <v/>
      </c>
      <c r="AK25" s="121">
        <f t="shared" si="40"/>
        <v>0</v>
      </c>
      <c r="AL25" s="122" t="str">
        <f t="shared" si="41"/>
        <v/>
      </c>
      <c r="AM25" s="121">
        <f t="shared" si="42"/>
        <v>0</v>
      </c>
      <c r="AN25" s="122" t="str">
        <f t="shared" si="43"/>
        <v/>
      </c>
      <c r="AO25" s="121">
        <f t="shared" si="44"/>
        <v>0</v>
      </c>
      <c r="AP25" s="122" t="str">
        <f t="shared" si="45"/>
        <v/>
      </c>
      <c r="AQ25" s="121">
        <f t="shared" si="46"/>
        <v>0</v>
      </c>
      <c r="AR25" s="122" t="str">
        <f t="shared" si="47"/>
        <v/>
      </c>
      <c r="AS25" s="121">
        <f t="shared" si="48"/>
        <v>0</v>
      </c>
      <c r="AT25" s="122" t="str">
        <f t="shared" si="49"/>
        <v/>
      </c>
      <c r="AU25" s="121">
        <f t="shared" si="50"/>
        <v>0</v>
      </c>
      <c r="AV25" s="122" t="str">
        <f t="shared" si="51"/>
        <v/>
      </c>
      <c r="AW25" s="121">
        <f t="shared" si="52"/>
        <v>0</v>
      </c>
      <c r="AX25" s="122" t="str">
        <f t="shared" si="53"/>
        <v/>
      </c>
      <c r="AY25" s="121">
        <f t="shared" si="54"/>
        <v>0</v>
      </c>
      <c r="AZ25" s="122" t="str">
        <f t="shared" si="55"/>
        <v/>
      </c>
      <c r="BA25" s="121">
        <f t="shared" si="56"/>
        <v>0</v>
      </c>
      <c r="BB25" s="122" t="str">
        <f t="shared" si="57"/>
        <v/>
      </c>
      <c r="BC25" s="121">
        <f t="shared" si="58"/>
        <v>0</v>
      </c>
      <c r="BD25" s="122" t="str">
        <f t="shared" si="59"/>
        <v/>
      </c>
      <c r="BE25" s="121">
        <f t="shared" si="62"/>
        <v>4</v>
      </c>
      <c r="BF25" s="122">
        <f t="shared" si="60"/>
        <v>1.3422818791946308E-2</v>
      </c>
    </row>
    <row r="26" spans="27:58">
      <c r="AA26" s="110" t="e">
        <f t="shared" si="34"/>
        <v>#N/A</v>
      </c>
      <c r="AB26" s="141"/>
      <c r="AC26" s="111" t="str">
        <f t="shared" si="61"/>
        <v>6分類</v>
      </c>
      <c r="AD26" s="112" t="str">
        <f t="shared" si="61"/>
        <v>福井市・永平寺町</v>
      </c>
      <c r="AE26" s="2" t="str">
        <f t="shared" si="35"/>
        <v xml:space="preserve">複数手段併用
</v>
      </c>
      <c r="AF26" s="107"/>
      <c r="AG26" s="153">
        <f>IF(OR(IFERROR(FIND($AD26,"施設コード"),0)&gt;0,$AE26=""), "",
VLOOKUP($AD26,回答数!$S$2:$AQ$125,MATCH(AG$2,回答数!$S$2:$AQ$2,0),FALSE)-(SUM(AG$18:AG25)))</f>
        <v>29</v>
      </c>
      <c r="AH26" s="122">
        <f t="shared" si="37"/>
        <v>9.7315436241610737E-2</v>
      </c>
      <c r="AI26" s="153">
        <f>IF(OR(IFERROR(FIND($AD26,"施設コード"),0)&gt;0,$AE26=""), "",
VLOOKUP($AD26,回答数!$S$2:$AQ$125,MATCH(AI$2,回答数!$S$2:$AQ$2,0),FALSE)-(SUM(AI$18:AI25)))</f>
        <v>0</v>
      </c>
      <c r="AJ26" s="122" t="str">
        <f t="shared" si="39"/>
        <v/>
      </c>
      <c r="AK26" s="153">
        <f>IF(OR(IFERROR(FIND($AD26,"施設コード"),0)&gt;0,$AE26=""), "",
VLOOKUP($AD26,回答数!$S$2:$AQ$125,MATCH(AK$2,回答数!$S$2:$AQ$2,0),FALSE)-(SUM(AK$18:AK25)))</f>
        <v>0</v>
      </c>
      <c r="AL26" s="122" t="str">
        <f t="shared" si="41"/>
        <v/>
      </c>
      <c r="AM26" s="153">
        <f>IF(OR(IFERROR(FIND($AD26,"施設コード"),0)&gt;0,$AE26=""), "",
VLOOKUP($AD26,回答数!$S$2:$AQ$125,MATCH(AM$2,回答数!$S$2:$AQ$2,0),FALSE)-(SUM(AM$18:AM25)))</f>
        <v>0</v>
      </c>
      <c r="AN26" s="122" t="str">
        <f t="shared" si="43"/>
        <v/>
      </c>
      <c r="AO26" s="153">
        <f>IF(OR(IFERROR(FIND($AD26,"施設コード"),0)&gt;0,$AE26=""), "",
VLOOKUP($AD26,回答数!$S$2:$AQ$125,MATCH(AO$2,回答数!$S$2:$AQ$2,0),FALSE)-(SUM(AO$18:AO25)))</f>
        <v>0</v>
      </c>
      <c r="AP26" s="122" t="str">
        <f t="shared" si="45"/>
        <v/>
      </c>
      <c r="AQ26" s="153">
        <f>IF(OR(IFERROR(FIND($AD26,"施設コード"),0)&gt;0,$AE26=""), "",
VLOOKUP($AD26,回答数!$S$2:$AQ$125,MATCH(AQ$2,回答数!$S$2:$AQ$2,0),FALSE)-(SUM(AQ$18:AQ25)))</f>
        <v>0</v>
      </c>
      <c r="AR26" s="122" t="str">
        <f t="shared" si="47"/>
        <v/>
      </c>
      <c r="AS26" s="153">
        <f>IF(OR(IFERROR(FIND($AD26,"施設コード"),0)&gt;0,$AE26=""), "",
VLOOKUP($AD26,回答数!$S$2:$AQ$125,MATCH(AS$2,回答数!$S$2:$AQ$2,0),FALSE)-(SUM(AS$18:AS25)))</f>
        <v>0</v>
      </c>
      <c r="AT26" s="122" t="str">
        <f t="shared" si="49"/>
        <v/>
      </c>
      <c r="AU26" s="153">
        <f>IF(OR(IFERROR(FIND($AD26,"施設コード"),0)&gt;0,$AE26=""), "",
VLOOKUP($AD26,回答数!$S$2:$AQ$125,MATCH(AU$2,回答数!$S$2:$AQ$2,0),FALSE)-(SUM(AU$18:AU25)))</f>
        <v>0</v>
      </c>
      <c r="AV26" s="122" t="str">
        <f t="shared" si="51"/>
        <v/>
      </c>
      <c r="AW26" s="153">
        <f>IF(OR(IFERROR(FIND($AD26,"施設コード"),0)&gt;0,$AE26=""), "",
VLOOKUP($AD26,回答数!$S$2:$AQ$125,MATCH(AW$2,回答数!$S$2:$AQ$2,0),FALSE)-(SUM(AW$18:AW25)))</f>
        <v>0</v>
      </c>
      <c r="AX26" s="122" t="str">
        <f t="shared" si="53"/>
        <v/>
      </c>
      <c r="AY26" s="153">
        <f>IF(OR(IFERROR(FIND($AD26,"施設コード"),0)&gt;0,$AE26=""), "",
VLOOKUP($AD26,回答数!$S$2:$AQ$125,MATCH(AY$2,回答数!$S$2:$AQ$2,0),FALSE)-(SUM(AY$18:AY25)))</f>
        <v>0</v>
      </c>
      <c r="AZ26" s="122" t="str">
        <f t="shared" si="55"/>
        <v/>
      </c>
      <c r="BA26" s="153">
        <f>IF(OR(IFERROR(FIND($AD26,"施設コード"),0)&gt;0,$AE26=""), "",
VLOOKUP($AD26,回答数!$S$2:$AQ$125,MATCH(BA$2,回答数!$S$2:$AQ$2,0),FALSE)-(SUM(BA$18:BA25)))</f>
        <v>0</v>
      </c>
      <c r="BB26" s="122" t="str">
        <f t="shared" si="57"/>
        <v/>
      </c>
      <c r="BC26" s="153">
        <f>IF(OR(IFERROR(FIND($AD26,"施設コード"),0)&gt;0,$AE26=""), "",
VLOOKUP($AD26,回答数!$S$2:$AQ$125,MATCH(BC$2,回答数!$S$2:$AQ$2,0),FALSE)-(SUM(BC$18:BC25)))</f>
        <v>0</v>
      </c>
      <c r="BD26" s="122" t="str">
        <f t="shared" si="59"/>
        <v/>
      </c>
      <c r="BE26" s="121">
        <f t="shared" si="62"/>
        <v>29</v>
      </c>
      <c r="BF26" s="122">
        <f t="shared" si="60"/>
        <v>9.7315436241610737E-2</v>
      </c>
    </row>
    <row r="27" spans="27:58">
      <c r="AA27" s="110" t="str">
        <f t="shared" si="34"/>
        <v/>
      </c>
      <c r="AB27" s="141"/>
      <c r="AC27" s="111" t="str">
        <f t="shared" si="61"/>
        <v>6分類</v>
      </c>
      <c r="AD27" s="112" t="str">
        <f t="shared" si="61"/>
        <v>福井市・永平寺町</v>
      </c>
      <c r="AE27" s="2" t="str">
        <f t="shared" si="35"/>
        <v/>
      </c>
      <c r="AF27" s="107"/>
      <c r="AG27" s="121" t="str">
        <f t="shared" si="36"/>
        <v/>
      </c>
      <c r="AH27" s="122" t="str">
        <f t="shared" si="37"/>
        <v/>
      </c>
      <c r="AI27" s="121" t="str">
        <f t="shared" si="38"/>
        <v/>
      </c>
      <c r="AJ27" s="122" t="str">
        <f t="shared" si="39"/>
        <v/>
      </c>
      <c r="AK27" s="121" t="str">
        <f t="shared" si="40"/>
        <v/>
      </c>
      <c r="AL27" s="122" t="str">
        <f t="shared" si="41"/>
        <v/>
      </c>
      <c r="AM27" s="121" t="str">
        <f t="shared" si="42"/>
        <v/>
      </c>
      <c r="AN27" s="122" t="str">
        <f t="shared" si="43"/>
        <v/>
      </c>
      <c r="AO27" s="121" t="str">
        <f t="shared" si="44"/>
        <v/>
      </c>
      <c r="AP27" s="122" t="str">
        <f t="shared" si="45"/>
        <v/>
      </c>
      <c r="AQ27" s="121" t="str">
        <f t="shared" si="46"/>
        <v/>
      </c>
      <c r="AR27" s="122" t="str">
        <f t="shared" si="47"/>
        <v/>
      </c>
      <c r="AS27" s="121" t="str">
        <f t="shared" si="48"/>
        <v/>
      </c>
      <c r="AT27" s="122" t="str">
        <f t="shared" si="49"/>
        <v/>
      </c>
      <c r="AU27" s="121" t="str">
        <f t="shared" si="50"/>
        <v/>
      </c>
      <c r="AV27" s="122" t="str">
        <f t="shared" si="51"/>
        <v/>
      </c>
      <c r="AW27" s="121" t="str">
        <f t="shared" si="52"/>
        <v/>
      </c>
      <c r="AX27" s="122" t="str">
        <f t="shared" si="53"/>
        <v/>
      </c>
      <c r="AY27" s="121" t="str">
        <f t="shared" si="54"/>
        <v/>
      </c>
      <c r="AZ27" s="122" t="str">
        <f t="shared" si="55"/>
        <v/>
      </c>
      <c r="BA27" s="121" t="str">
        <f t="shared" si="56"/>
        <v/>
      </c>
      <c r="BB27" s="122" t="str">
        <f t="shared" si="57"/>
        <v/>
      </c>
      <c r="BC27" s="121" t="str">
        <f t="shared" si="58"/>
        <v/>
      </c>
      <c r="BD27" s="122" t="str">
        <f t="shared" si="59"/>
        <v/>
      </c>
      <c r="BE27" s="121" t="str">
        <f t="shared" si="62"/>
        <v/>
      </c>
      <c r="BF27" s="122" t="str">
        <f t="shared" si="60"/>
        <v/>
      </c>
    </row>
    <row r="28" spans="27:58">
      <c r="AA28" s="110" t="str">
        <f t="shared" si="34"/>
        <v/>
      </c>
      <c r="AB28" s="141"/>
      <c r="AC28" s="111" t="str">
        <f t="shared" si="61"/>
        <v>6分類</v>
      </c>
      <c r="AD28" s="112" t="str">
        <f t="shared" si="61"/>
        <v>福井市・永平寺町</v>
      </c>
      <c r="AE28" s="2" t="str">
        <f t="shared" si="35"/>
        <v/>
      </c>
      <c r="AF28" s="107"/>
      <c r="AG28" s="121" t="str">
        <f t="shared" si="36"/>
        <v/>
      </c>
      <c r="AH28" s="122" t="str">
        <f t="shared" si="37"/>
        <v/>
      </c>
      <c r="AI28" s="121" t="str">
        <f t="shared" si="38"/>
        <v/>
      </c>
      <c r="AJ28" s="122" t="str">
        <f t="shared" si="39"/>
        <v/>
      </c>
      <c r="AK28" s="121" t="str">
        <f t="shared" si="40"/>
        <v/>
      </c>
      <c r="AL28" s="122" t="str">
        <f t="shared" si="41"/>
        <v/>
      </c>
      <c r="AM28" s="121" t="str">
        <f t="shared" si="42"/>
        <v/>
      </c>
      <c r="AN28" s="122" t="str">
        <f t="shared" si="43"/>
        <v/>
      </c>
      <c r="AO28" s="121" t="str">
        <f t="shared" si="44"/>
        <v/>
      </c>
      <c r="AP28" s="122" t="str">
        <f t="shared" si="45"/>
        <v/>
      </c>
      <c r="AQ28" s="121" t="str">
        <f t="shared" si="46"/>
        <v/>
      </c>
      <c r="AR28" s="122" t="str">
        <f t="shared" si="47"/>
        <v/>
      </c>
      <c r="AS28" s="121" t="str">
        <f t="shared" si="48"/>
        <v/>
      </c>
      <c r="AT28" s="122" t="str">
        <f t="shared" si="49"/>
        <v/>
      </c>
      <c r="AU28" s="121" t="str">
        <f t="shared" si="50"/>
        <v/>
      </c>
      <c r="AV28" s="122" t="str">
        <f t="shared" si="51"/>
        <v/>
      </c>
      <c r="AW28" s="121" t="str">
        <f t="shared" si="52"/>
        <v/>
      </c>
      <c r="AX28" s="122" t="str">
        <f t="shared" si="53"/>
        <v/>
      </c>
      <c r="AY28" s="121" t="str">
        <f t="shared" si="54"/>
        <v/>
      </c>
      <c r="AZ28" s="122" t="str">
        <f t="shared" si="55"/>
        <v/>
      </c>
      <c r="BA28" s="121" t="str">
        <f t="shared" si="56"/>
        <v/>
      </c>
      <c r="BB28" s="122" t="str">
        <f t="shared" si="57"/>
        <v/>
      </c>
      <c r="BC28" s="121" t="str">
        <f t="shared" si="58"/>
        <v/>
      </c>
      <c r="BD28" s="122" t="str">
        <f t="shared" si="59"/>
        <v/>
      </c>
      <c r="BE28" s="121" t="str">
        <f t="shared" si="62"/>
        <v/>
      </c>
      <c r="BF28" s="122" t="str">
        <f t="shared" si="60"/>
        <v/>
      </c>
    </row>
    <row r="29" spans="27:58">
      <c r="AA29" s="110" t="str">
        <f>AA14</f>
        <v/>
      </c>
      <c r="AB29" s="141"/>
      <c r="AC29" s="111" t="str">
        <f>AC27</f>
        <v>6分類</v>
      </c>
      <c r="AD29" s="112" t="str">
        <f>AD27</f>
        <v>福井市・永平寺町</v>
      </c>
      <c r="AE29" s="2" t="str">
        <f>IF(AE14&lt;&gt;"",AE14,"")</f>
        <v/>
      </c>
      <c r="AF29" s="107"/>
      <c r="AG29" s="121" t="str">
        <f t="shared" si="36"/>
        <v/>
      </c>
      <c r="AH29" s="122" t="str">
        <f>IFERROR(AG29/AG$30,"")</f>
        <v/>
      </c>
      <c r="AI29" s="121" t="str">
        <f t="shared" si="38"/>
        <v/>
      </c>
      <c r="AJ29" s="122" t="str">
        <f>IFERROR(AI29/AI$30,"")</f>
        <v/>
      </c>
      <c r="AK29" s="121" t="str">
        <f t="shared" si="40"/>
        <v/>
      </c>
      <c r="AL29" s="122" t="str">
        <f t="shared" si="41"/>
        <v/>
      </c>
      <c r="AM29" s="121" t="str">
        <f t="shared" si="42"/>
        <v/>
      </c>
      <c r="AN29" s="122" t="str">
        <f t="shared" si="43"/>
        <v/>
      </c>
      <c r="AO29" s="121" t="str">
        <f t="shared" si="44"/>
        <v/>
      </c>
      <c r="AP29" s="122" t="str">
        <f t="shared" si="45"/>
        <v/>
      </c>
      <c r="AQ29" s="121" t="str">
        <f t="shared" si="46"/>
        <v/>
      </c>
      <c r="AR29" s="122" t="str">
        <f t="shared" si="47"/>
        <v/>
      </c>
      <c r="AS29" s="121" t="str">
        <f t="shared" si="48"/>
        <v/>
      </c>
      <c r="AT29" s="122" t="str">
        <f t="shared" si="49"/>
        <v/>
      </c>
      <c r="AU29" s="121" t="str">
        <f t="shared" si="50"/>
        <v/>
      </c>
      <c r="AV29" s="122" t="str">
        <f t="shared" si="51"/>
        <v/>
      </c>
      <c r="AW29" s="121" t="str">
        <f t="shared" si="52"/>
        <v/>
      </c>
      <c r="AX29" s="122" t="str">
        <f t="shared" si="53"/>
        <v/>
      </c>
      <c r="AY29" s="121" t="str">
        <f t="shared" si="54"/>
        <v/>
      </c>
      <c r="AZ29" s="122" t="str">
        <f t="shared" si="55"/>
        <v/>
      </c>
      <c r="BA29" s="121" t="str">
        <f t="shared" si="56"/>
        <v/>
      </c>
      <c r="BB29" s="122" t="str">
        <f t="shared" si="57"/>
        <v/>
      </c>
      <c r="BC29" s="121" t="str">
        <f t="shared" si="58"/>
        <v/>
      </c>
      <c r="BD29" s="122" t="str">
        <f t="shared" si="59"/>
        <v/>
      </c>
      <c r="BE29" s="121" t="str">
        <f t="shared" si="62"/>
        <v/>
      </c>
      <c r="BF29" s="122" t="str">
        <f t="shared" si="60"/>
        <v/>
      </c>
    </row>
    <row r="30" spans="27:58" ht="15">
      <c r="AA30"/>
      <c r="AB30"/>
      <c r="AC30" s="99"/>
      <c r="AD30" s="100"/>
      <c r="AE30" s="101"/>
      <c r="AF30" s="102" t="s">
        <v>25</v>
      </c>
      <c r="AG30" s="123">
        <f t="shared" ref="AG30:BF30" si="63">SUM(AG18:AG29)</f>
        <v>298</v>
      </c>
      <c r="AH30" s="124">
        <f t="shared" si="63"/>
        <v>0.99999999999999989</v>
      </c>
      <c r="AI30" s="123">
        <f t="shared" si="63"/>
        <v>0</v>
      </c>
      <c r="AJ30" s="124">
        <f t="shared" si="63"/>
        <v>0</v>
      </c>
      <c r="AK30" s="123">
        <f t="shared" si="63"/>
        <v>0</v>
      </c>
      <c r="AL30" s="124">
        <f t="shared" si="63"/>
        <v>0</v>
      </c>
      <c r="AM30" s="123">
        <f t="shared" si="63"/>
        <v>0</v>
      </c>
      <c r="AN30" s="124">
        <f t="shared" si="63"/>
        <v>0</v>
      </c>
      <c r="AO30" s="123">
        <f t="shared" si="63"/>
        <v>0</v>
      </c>
      <c r="AP30" s="124">
        <f t="shared" si="63"/>
        <v>0</v>
      </c>
      <c r="AQ30" s="123">
        <f t="shared" si="63"/>
        <v>0</v>
      </c>
      <c r="AR30" s="124">
        <f t="shared" si="63"/>
        <v>0</v>
      </c>
      <c r="AS30" s="123">
        <f t="shared" si="63"/>
        <v>0</v>
      </c>
      <c r="AT30" s="124">
        <f t="shared" si="63"/>
        <v>0</v>
      </c>
      <c r="AU30" s="123">
        <f t="shared" si="63"/>
        <v>0</v>
      </c>
      <c r="AV30" s="124">
        <f t="shared" si="63"/>
        <v>0</v>
      </c>
      <c r="AW30" s="123">
        <f t="shared" si="63"/>
        <v>0</v>
      </c>
      <c r="AX30" s="124">
        <f t="shared" si="63"/>
        <v>0</v>
      </c>
      <c r="AY30" s="123">
        <f t="shared" si="63"/>
        <v>0</v>
      </c>
      <c r="AZ30" s="124">
        <f t="shared" si="63"/>
        <v>0</v>
      </c>
      <c r="BA30" s="123">
        <f t="shared" si="63"/>
        <v>0</v>
      </c>
      <c r="BB30" s="124">
        <f t="shared" si="63"/>
        <v>0</v>
      </c>
      <c r="BC30" s="123">
        <f t="shared" si="63"/>
        <v>0</v>
      </c>
      <c r="BD30" s="124">
        <f t="shared" si="63"/>
        <v>0</v>
      </c>
      <c r="BE30" s="123">
        <f t="shared" si="63"/>
        <v>298</v>
      </c>
      <c r="BF30" s="126">
        <f t="shared" si="63"/>
        <v>0.99999999999999989</v>
      </c>
    </row>
    <row r="31" spans="27:58" ht="15">
      <c r="AA31"/>
      <c r="AB31"/>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t="e">
        <f t="shared" ref="AA33:AA43" si="64">AA18</f>
        <v>#N/A</v>
      </c>
      <c r="AB33" s="141"/>
      <c r="AC33" s="113" t="str">
        <f>AC32</f>
        <v>市町村</v>
      </c>
      <c r="AD33" s="112" t="str">
        <f>AD32</f>
        <v>福井市</v>
      </c>
      <c r="AE33" s="2" t="str">
        <f t="shared" ref="AE33:AE43" si="65">IF(AE3&lt;&gt;"",AE3,"")</f>
        <v xml:space="preserve">自家用車
</v>
      </c>
      <c r="AF33" s="8"/>
      <c r="AG33" s="61">
        <f t="shared" ref="AG33:AG44" si="66">IF(OR(IFERROR(FIND($AD33,"施設コード"),0)&gt;0,$AE33=""), "",
COUNTIFS(
    INDEX(rawデータ範囲, , MATCH($AG$1,表頭範囲, 0)),AG$2,
    INDEX(rawデータ範囲, , MATCH($AE$1,表頭範囲, 0)),$AE33,
    INDEX(rawデータ範囲, , MATCH($AC33,表頭範囲, 0)),$AD33
)
)</f>
        <v>83</v>
      </c>
      <c r="AH33" s="120">
        <f t="shared" ref="AH33:AH43" si="67">IFERROR(AG33/AG$45,"")</f>
        <v>0.47159090909090912</v>
      </c>
      <c r="AI33" s="61">
        <f t="shared" ref="AI33:AI44" si="68">IF(OR(IFERROR(FIND($AD33,"施設コード"),0)&gt;0,$AE33=""), "",
COUNTIFS(
    INDEX(rawデータ範囲, , MATCH($AG$1,表頭範囲, 0)),AI$2,
    INDEX(rawデータ範囲, , MATCH($AE$1,表頭範囲, 0)),$AE33,
    INDEX(rawデータ範囲, , MATCH($AC33,表頭範囲, 0)),$AD33
)
)</f>
        <v>0</v>
      </c>
      <c r="AJ33" s="120" t="str">
        <f t="shared" ref="AJ33:AJ43" si="69">IFERROR(AI33/AI$45,"")</f>
        <v/>
      </c>
      <c r="AK33" s="61">
        <f t="shared" ref="AK33:AK44" si="70">IF(OR(IFERROR(FIND($AD33,"施設コード"),0)&gt;0,$AE33=""), "",
COUNTIFS(
    INDEX(rawデータ範囲, , MATCH($AG$1,表頭範囲, 0)),AK$2,
    INDEX(rawデータ範囲, , MATCH($AE$1,表頭範囲, 0)),$AE33,
    INDEX(rawデータ範囲, , MATCH($AC33,表頭範囲, 0)),$AD33
)
)</f>
        <v>0</v>
      </c>
      <c r="AL33" s="120" t="str">
        <f t="shared" ref="AL33:AL44" si="71">IFERROR(AK33/AK$45,"")</f>
        <v/>
      </c>
      <c r="AM33" s="61">
        <f t="shared" ref="AM33:AM44" si="72">IF(OR(IFERROR(FIND($AD33,"施設コード"),0)&gt;0,$AE33=""), "",
COUNTIFS(
    INDEX(rawデータ範囲, , MATCH($AG$1,表頭範囲, 0)),AM$2,
    INDEX(rawデータ範囲, , MATCH($AE$1,表頭範囲, 0)),$AE33,
    INDEX(rawデータ範囲, , MATCH($AC33,表頭範囲, 0)),$AD33
)
)</f>
        <v>0</v>
      </c>
      <c r="AN33" s="120" t="str">
        <f t="shared" ref="AN33:AN44" si="73">IFERROR(AM33/AM$45,"")</f>
        <v/>
      </c>
      <c r="AO33" s="61">
        <f t="shared" ref="AO33:AO44" si="74">IF(OR(IFERROR(FIND($AD33,"施設コード"),0)&gt;0,$AE33=""), "",
COUNTIFS(
    INDEX(rawデータ範囲, , MATCH($AG$1,表頭範囲, 0)),AO$2,
    INDEX(rawデータ範囲, , MATCH($AE$1,表頭範囲, 0)),$AE33,
    INDEX(rawデータ範囲, , MATCH($AC33,表頭範囲, 0)),$AD33
)
)</f>
        <v>0</v>
      </c>
      <c r="AP33" s="120" t="str">
        <f t="shared" ref="AP33:AP44" si="75">IFERROR(AO33/AO$45,"")</f>
        <v/>
      </c>
      <c r="AQ33" s="61">
        <f t="shared" ref="AQ33:AQ44" si="76">IF(OR(IFERROR(FIND($AD33,"施設コード"),0)&gt;0,$AE33=""), "",
COUNTIFS(
    INDEX(rawデータ範囲, , MATCH($AG$1,表頭範囲, 0)),AQ$2,
    INDEX(rawデータ範囲, , MATCH($AE$1,表頭範囲, 0)),$AE33,
    INDEX(rawデータ範囲, , MATCH($AC33,表頭範囲, 0)),$AD33
)
)</f>
        <v>0</v>
      </c>
      <c r="AR33" s="120" t="str">
        <f t="shared" ref="AR33:AR44" si="77">IFERROR(AQ33/AQ$45,"")</f>
        <v/>
      </c>
      <c r="AS33" s="61">
        <f t="shared" ref="AS33:AS44" si="78">IF(OR(IFERROR(FIND($AD33,"施設コード"),0)&gt;0,$AE33=""), "",
COUNTIFS(
    INDEX(rawデータ範囲, , MATCH($AG$1,表頭範囲, 0)),AS$2,
    INDEX(rawデータ範囲, , MATCH($AE$1,表頭範囲, 0)),$AE33,
    INDEX(rawデータ範囲, , MATCH($AC33,表頭範囲, 0)),$AD33
)
)</f>
        <v>0</v>
      </c>
      <c r="AT33" s="120" t="str">
        <f t="shared" ref="AT33:AT44" si="79">IFERROR(AS33/AS$45,"")</f>
        <v/>
      </c>
      <c r="AU33" s="61">
        <f t="shared" ref="AU33:AU44" si="80">IF(OR(IFERROR(FIND($AD33,"施設コード"),0)&gt;0,$AE33=""), "",
COUNTIFS(
    INDEX(rawデータ範囲, , MATCH($AG$1,表頭範囲, 0)),AU$2,
    INDEX(rawデータ範囲, , MATCH($AE$1,表頭範囲, 0)),$AE33,
    INDEX(rawデータ範囲, , MATCH($AC33,表頭範囲, 0)),$AD33
)
)</f>
        <v>0</v>
      </c>
      <c r="AV33" s="120" t="str">
        <f t="shared" ref="AV33:AV44" si="81">IFERROR(AU33/AU$45,"")</f>
        <v/>
      </c>
      <c r="AW33" s="61">
        <f t="shared" ref="AW33:AW44" si="82">IF(OR(IFERROR(FIND($AD33,"施設コード"),0)&gt;0,$AE33=""), "",
COUNTIFS(
    INDEX(rawデータ範囲, , MATCH($AG$1,表頭範囲, 0)),AW$2,
    INDEX(rawデータ範囲, , MATCH($AE$1,表頭範囲, 0)),$AE33,
    INDEX(rawデータ範囲, , MATCH($AC33,表頭範囲, 0)),$AD33
)
)</f>
        <v>0</v>
      </c>
      <c r="AX33" s="120" t="str">
        <f t="shared" ref="AX33:AX44" si="83">IFERROR(AW33/AW$45,"")</f>
        <v/>
      </c>
      <c r="AY33" s="61">
        <f t="shared" ref="AY33:AY44" si="84">IF(OR(IFERROR(FIND($AD33,"施設コード"),0)&gt;0,$AE33=""), "",
COUNTIFS(
    INDEX(rawデータ範囲, , MATCH($AG$1,表頭範囲, 0)),AY$2,
    INDEX(rawデータ範囲, , MATCH($AE$1,表頭範囲, 0)),$AE33,
    INDEX(rawデータ範囲, , MATCH($AC33,表頭範囲, 0)),$AD33
)
)</f>
        <v>0</v>
      </c>
      <c r="AZ33" s="120" t="str">
        <f t="shared" ref="AZ33:AZ44" si="85">IFERROR(AY33/AY$45,"")</f>
        <v/>
      </c>
      <c r="BA33" s="61">
        <f t="shared" ref="BA33:BA44" si="86">IF(OR(IFERROR(FIND($AD33,"施設コード"),0)&gt;0,$AE33=""), "",
COUNTIFS(
    INDEX(rawデータ範囲, , MATCH($AG$1,表頭範囲, 0)),BA$2,
    INDEX(rawデータ範囲, , MATCH($AE$1,表頭範囲, 0)),$AE33,
    INDEX(rawデータ範囲, , MATCH($AC33,表頭範囲, 0)),$AD33
)
)</f>
        <v>0</v>
      </c>
      <c r="BB33" s="120" t="str">
        <f t="shared" ref="BB33:BB44" si="87">IFERROR(BA33/BA$45,"")</f>
        <v/>
      </c>
      <c r="BC33" s="61">
        <f t="shared" ref="BC33:BC44" si="88">IF(OR(IFERROR(FIND($AD33,"施設コード"),0)&gt;0,$AE33=""), "",
COUNTIFS(
    INDEX(rawデータ範囲, , MATCH($AG$1,表頭範囲, 0)),BC$2,
    INDEX(rawデータ範囲, , MATCH($AE$1,表頭範囲, 0)),$AE33,
    INDEX(rawデータ範囲, , MATCH($AC33,表頭範囲, 0)),$AD33
)
)</f>
        <v>0</v>
      </c>
      <c r="BD33" s="120" t="str">
        <f t="shared" ref="BD33:BF44" si="89">IFERROR(BC33/BC$45,"")</f>
        <v/>
      </c>
      <c r="BE33" s="61">
        <f>IFERROR(AG33+AI33+AK33+AM33+AO33+AQ33+AS33+AU33+AW33+AY33+BA33+BC33,"")</f>
        <v>83</v>
      </c>
      <c r="BF33" s="120">
        <f t="shared" ref="BF33:BF43" si="90">IFERROR(BE33/BE$45,"")</f>
        <v>0.47159090909090912</v>
      </c>
    </row>
    <row r="34" spans="27:58">
      <c r="AA34" s="110" t="e">
        <f t="shared" si="64"/>
        <v>#N/A</v>
      </c>
      <c r="AB34" s="141"/>
      <c r="AC34" s="113" t="str">
        <f t="shared" ref="AC34:AD43" si="91">AC33</f>
        <v>市町村</v>
      </c>
      <c r="AD34" s="112" t="str">
        <f t="shared" si="91"/>
        <v>福井市</v>
      </c>
      <c r="AE34" s="90" t="str">
        <f t="shared" si="65"/>
        <v xml:space="preserve">レンタカー
</v>
      </c>
      <c r="AF34" s="8"/>
      <c r="AG34" s="61">
        <f t="shared" si="66"/>
        <v>1</v>
      </c>
      <c r="AH34" s="120">
        <f t="shared" si="67"/>
        <v>5.681818181818182E-3</v>
      </c>
      <c r="AI34" s="61">
        <f t="shared" si="68"/>
        <v>0</v>
      </c>
      <c r="AJ34" s="120" t="str">
        <f t="shared" si="69"/>
        <v/>
      </c>
      <c r="AK34" s="61">
        <f t="shared" si="70"/>
        <v>0</v>
      </c>
      <c r="AL34" s="120" t="str">
        <f t="shared" si="71"/>
        <v/>
      </c>
      <c r="AM34" s="61">
        <f t="shared" si="72"/>
        <v>0</v>
      </c>
      <c r="AN34" s="120" t="str">
        <f t="shared" si="73"/>
        <v/>
      </c>
      <c r="AO34" s="61">
        <f t="shared" si="74"/>
        <v>0</v>
      </c>
      <c r="AP34" s="120" t="str">
        <f t="shared" si="75"/>
        <v/>
      </c>
      <c r="AQ34" s="61">
        <f t="shared" si="76"/>
        <v>0</v>
      </c>
      <c r="AR34" s="120" t="str">
        <f t="shared" si="77"/>
        <v/>
      </c>
      <c r="AS34" s="61">
        <f t="shared" si="78"/>
        <v>0</v>
      </c>
      <c r="AT34" s="120" t="str">
        <f t="shared" si="79"/>
        <v/>
      </c>
      <c r="AU34" s="61">
        <f t="shared" si="80"/>
        <v>0</v>
      </c>
      <c r="AV34" s="120" t="str">
        <f t="shared" si="81"/>
        <v/>
      </c>
      <c r="AW34" s="61">
        <f t="shared" si="82"/>
        <v>0</v>
      </c>
      <c r="AX34" s="120" t="str">
        <f t="shared" si="83"/>
        <v/>
      </c>
      <c r="AY34" s="61">
        <f t="shared" si="84"/>
        <v>0</v>
      </c>
      <c r="AZ34" s="120" t="str">
        <f t="shared" si="85"/>
        <v/>
      </c>
      <c r="BA34" s="61">
        <f t="shared" si="86"/>
        <v>0</v>
      </c>
      <c r="BB34" s="120" t="str">
        <f t="shared" si="87"/>
        <v/>
      </c>
      <c r="BC34" s="61">
        <f t="shared" si="88"/>
        <v>0</v>
      </c>
      <c r="BD34" s="120" t="str">
        <f t="shared" si="89"/>
        <v/>
      </c>
      <c r="BE34" s="61">
        <f t="shared" ref="BE34:BE44" si="92">IFERROR(AG34+AI34+AK34+AM34+AO34+AQ34+AS34+AU34+AW34+AY34+BA34+BC34,"")</f>
        <v>1</v>
      </c>
      <c r="BF34" s="120">
        <f t="shared" si="90"/>
        <v>5.681818181818182E-3</v>
      </c>
    </row>
    <row r="35" spans="27:58">
      <c r="AA35" s="110" t="e">
        <f t="shared" si="64"/>
        <v>#N/A</v>
      </c>
      <c r="AB35" s="141"/>
      <c r="AC35" s="113" t="str">
        <f t="shared" si="91"/>
        <v>市町村</v>
      </c>
      <c r="AD35" s="112" t="str">
        <f t="shared" si="91"/>
        <v>福井市</v>
      </c>
      <c r="AE35" s="2" t="str">
        <f t="shared" si="65"/>
        <v xml:space="preserve">新幹線
</v>
      </c>
      <c r="AF35" s="8"/>
      <c r="AG35" s="61">
        <f t="shared" si="66"/>
        <v>32</v>
      </c>
      <c r="AH35" s="120">
        <f t="shared" si="67"/>
        <v>0.18181818181818182</v>
      </c>
      <c r="AI35" s="61">
        <f t="shared" si="68"/>
        <v>0</v>
      </c>
      <c r="AJ35" s="120" t="str">
        <f t="shared" si="69"/>
        <v/>
      </c>
      <c r="AK35" s="61">
        <f t="shared" si="70"/>
        <v>0</v>
      </c>
      <c r="AL35" s="120" t="str">
        <f t="shared" si="71"/>
        <v/>
      </c>
      <c r="AM35" s="61">
        <f t="shared" si="72"/>
        <v>0</v>
      </c>
      <c r="AN35" s="120" t="str">
        <f t="shared" si="73"/>
        <v/>
      </c>
      <c r="AO35" s="61">
        <f t="shared" si="74"/>
        <v>0</v>
      </c>
      <c r="AP35" s="120" t="str">
        <f t="shared" si="75"/>
        <v/>
      </c>
      <c r="AQ35" s="61">
        <f t="shared" si="76"/>
        <v>0</v>
      </c>
      <c r="AR35" s="120" t="str">
        <f t="shared" si="77"/>
        <v/>
      </c>
      <c r="AS35" s="61">
        <f t="shared" si="78"/>
        <v>0</v>
      </c>
      <c r="AT35" s="120" t="str">
        <f t="shared" si="79"/>
        <v/>
      </c>
      <c r="AU35" s="61">
        <f t="shared" si="80"/>
        <v>0</v>
      </c>
      <c r="AV35" s="120" t="str">
        <f t="shared" si="81"/>
        <v/>
      </c>
      <c r="AW35" s="61">
        <f t="shared" si="82"/>
        <v>0</v>
      </c>
      <c r="AX35" s="120" t="str">
        <f t="shared" si="83"/>
        <v/>
      </c>
      <c r="AY35" s="61">
        <f t="shared" si="84"/>
        <v>0</v>
      </c>
      <c r="AZ35" s="120" t="str">
        <f t="shared" si="85"/>
        <v/>
      </c>
      <c r="BA35" s="61">
        <f t="shared" si="86"/>
        <v>0</v>
      </c>
      <c r="BB35" s="120" t="str">
        <f t="shared" si="87"/>
        <v/>
      </c>
      <c r="BC35" s="61">
        <f t="shared" si="88"/>
        <v>0</v>
      </c>
      <c r="BD35" s="120" t="str">
        <f t="shared" si="89"/>
        <v/>
      </c>
      <c r="BE35" s="61">
        <f t="shared" si="92"/>
        <v>32</v>
      </c>
      <c r="BF35" s="120">
        <f t="shared" si="90"/>
        <v>0.18181818181818182</v>
      </c>
    </row>
    <row r="36" spans="27:58">
      <c r="AA36" s="110" t="e">
        <f t="shared" si="64"/>
        <v>#N/A</v>
      </c>
      <c r="AB36" s="141"/>
      <c r="AC36" s="113" t="str">
        <f t="shared" si="91"/>
        <v>市町村</v>
      </c>
      <c r="AD36" s="112" t="str">
        <f t="shared" si="91"/>
        <v>福井市</v>
      </c>
      <c r="AE36" s="2" t="str">
        <f t="shared" si="65"/>
        <v xml:space="preserve">在来線
</v>
      </c>
      <c r="AF36" s="8"/>
      <c r="AG36" s="61">
        <f t="shared" si="66"/>
        <v>14</v>
      </c>
      <c r="AH36" s="120">
        <f t="shared" si="67"/>
        <v>7.9545454545454544E-2</v>
      </c>
      <c r="AI36" s="61">
        <f t="shared" si="68"/>
        <v>0</v>
      </c>
      <c r="AJ36" s="120" t="str">
        <f t="shared" si="69"/>
        <v/>
      </c>
      <c r="AK36" s="61">
        <f t="shared" si="70"/>
        <v>0</v>
      </c>
      <c r="AL36" s="120" t="str">
        <f t="shared" si="71"/>
        <v/>
      </c>
      <c r="AM36" s="61">
        <f t="shared" si="72"/>
        <v>0</v>
      </c>
      <c r="AN36" s="120" t="str">
        <f t="shared" si="73"/>
        <v/>
      </c>
      <c r="AO36" s="61">
        <f t="shared" si="74"/>
        <v>0</v>
      </c>
      <c r="AP36" s="120" t="str">
        <f t="shared" si="75"/>
        <v/>
      </c>
      <c r="AQ36" s="61">
        <f t="shared" si="76"/>
        <v>0</v>
      </c>
      <c r="AR36" s="120" t="str">
        <f t="shared" si="77"/>
        <v/>
      </c>
      <c r="AS36" s="61">
        <f t="shared" si="78"/>
        <v>0</v>
      </c>
      <c r="AT36" s="120" t="str">
        <f t="shared" si="79"/>
        <v/>
      </c>
      <c r="AU36" s="61">
        <f t="shared" si="80"/>
        <v>0</v>
      </c>
      <c r="AV36" s="120" t="str">
        <f t="shared" si="81"/>
        <v/>
      </c>
      <c r="AW36" s="61">
        <f t="shared" si="82"/>
        <v>0</v>
      </c>
      <c r="AX36" s="120" t="str">
        <f t="shared" si="83"/>
        <v/>
      </c>
      <c r="AY36" s="61">
        <f t="shared" si="84"/>
        <v>0</v>
      </c>
      <c r="AZ36" s="120" t="str">
        <f t="shared" si="85"/>
        <v/>
      </c>
      <c r="BA36" s="61">
        <f t="shared" si="86"/>
        <v>0</v>
      </c>
      <c r="BB36" s="120" t="str">
        <f t="shared" si="87"/>
        <v/>
      </c>
      <c r="BC36" s="61">
        <f t="shared" si="88"/>
        <v>0</v>
      </c>
      <c r="BD36" s="120" t="str">
        <f t="shared" si="89"/>
        <v/>
      </c>
      <c r="BE36" s="61">
        <f t="shared" si="92"/>
        <v>14</v>
      </c>
      <c r="BF36" s="120">
        <f t="shared" si="90"/>
        <v>7.9545454545454544E-2</v>
      </c>
    </row>
    <row r="37" spans="27:58">
      <c r="AA37" s="110" t="e">
        <f t="shared" si="64"/>
        <v>#N/A</v>
      </c>
      <c r="AB37" s="141"/>
      <c r="AC37" s="113" t="str">
        <f t="shared" si="91"/>
        <v>市町村</v>
      </c>
      <c r="AD37" s="112" t="str">
        <f t="shared" si="91"/>
        <v>福井市</v>
      </c>
      <c r="AE37" s="2" t="str">
        <f t="shared" si="65"/>
        <v xml:space="preserve">飛行機
</v>
      </c>
      <c r="AF37" s="107"/>
      <c r="AG37" s="61">
        <f t="shared" si="66"/>
        <v>2</v>
      </c>
      <c r="AH37" s="120">
        <f t="shared" si="67"/>
        <v>1.1363636363636364E-2</v>
      </c>
      <c r="AI37" s="61">
        <f t="shared" si="68"/>
        <v>0</v>
      </c>
      <c r="AJ37" s="120" t="str">
        <f t="shared" si="69"/>
        <v/>
      </c>
      <c r="AK37" s="61">
        <f t="shared" si="70"/>
        <v>0</v>
      </c>
      <c r="AL37" s="120" t="str">
        <f t="shared" si="71"/>
        <v/>
      </c>
      <c r="AM37" s="61">
        <f t="shared" si="72"/>
        <v>0</v>
      </c>
      <c r="AN37" s="120" t="str">
        <f t="shared" si="73"/>
        <v/>
      </c>
      <c r="AO37" s="61">
        <f t="shared" si="74"/>
        <v>0</v>
      </c>
      <c r="AP37" s="120" t="str">
        <f t="shared" si="75"/>
        <v/>
      </c>
      <c r="AQ37" s="61">
        <f t="shared" si="76"/>
        <v>0</v>
      </c>
      <c r="AR37" s="120" t="str">
        <f t="shared" si="77"/>
        <v/>
      </c>
      <c r="AS37" s="61">
        <f t="shared" si="78"/>
        <v>0</v>
      </c>
      <c r="AT37" s="120" t="str">
        <f t="shared" si="79"/>
        <v/>
      </c>
      <c r="AU37" s="61">
        <f t="shared" si="80"/>
        <v>0</v>
      </c>
      <c r="AV37" s="120" t="str">
        <f t="shared" si="81"/>
        <v/>
      </c>
      <c r="AW37" s="61">
        <f t="shared" si="82"/>
        <v>0</v>
      </c>
      <c r="AX37" s="120" t="str">
        <f t="shared" si="83"/>
        <v/>
      </c>
      <c r="AY37" s="61">
        <f t="shared" si="84"/>
        <v>0</v>
      </c>
      <c r="AZ37" s="120" t="str">
        <f t="shared" si="85"/>
        <v/>
      </c>
      <c r="BA37" s="61">
        <f t="shared" si="86"/>
        <v>0</v>
      </c>
      <c r="BB37" s="120" t="str">
        <f t="shared" si="87"/>
        <v/>
      </c>
      <c r="BC37" s="61">
        <f t="shared" si="88"/>
        <v>0</v>
      </c>
      <c r="BD37" s="120" t="str">
        <f t="shared" si="89"/>
        <v/>
      </c>
      <c r="BE37" s="61">
        <f t="shared" si="92"/>
        <v>2</v>
      </c>
      <c r="BF37" s="120">
        <f t="shared" si="90"/>
        <v>1.1363636363636364E-2</v>
      </c>
    </row>
    <row r="38" spans="27:58">
      <c r="AA38" s="110" t="e">
        <f t="shared" si="64"/>
        <v>#N/A</v>
      </c>
      <c r="AB38" s="141"/>
      <c r="AC38" s="113" t="str">
        <f t="shared" si="91"/>
        <v>市町村</v>
      </c>
      <c r="AD38" s="112" t="str">
        <f t="shared" si="91"/>
        <v>福井市</v>
      </c>
      <c r="AE38" s="2" t="str">
        <f t="shared" si="65"/>
        <v xml:space="preserve">旅行会社ツアーバス
</v>
      </c>
      <c r="AF38" s="107"/>
      <c r="AG38" s="61">
        <f t="shared" si="66"/>
        <v>2</v>
      </c>
      <c r="AH38" s="120">
        <f t="shared" si="67"/>
        <v>1.1363636363636364E-2</v>
      </c>
      <c r="AI38" s="61">
        <f t="shared" si="68"/>
        <v>0</v>
      </c>
      <c r="AJ38" s="120" t="str">
        <f t="shared" si="69"/>
        <v/>
      </c>
      <c r="AK38" s="61">
        <f t="shared" si="70"/>
        <v>0</v>
      </c>
      <c r="AL38" s="120" t="str">
        <f t="shared" si="71"/>
        <v/>
      </c>
      <c r="AM38" s="61">
        <f t="shared" si="72"/>
        <v>0</v>
      </c>
      <c r="AN38" s="120" t="str">
        <f t="shared" si="73"/>
        <v/>
      </c>
      <c r="AO38" s="61">
        <f t="shared" si="74"/>
        <v>0</v>
      </c>
      <c r="AP38" s="120" t="str">
        <f t="shared" si="75"/>
        <v/>
      </c>
      <c r="AQ38" s="61">
        <f t="shared" si="76"/>
        <v>0</v>
      </c>
      <c r="AR38" s="120" t="str">
        <f t="shared" si="77"/>
        <v/>
      </c>
      <c r="AS38" s="61">
        <f t="shared" si="78"/>
        <v>0</v>
      </c>
      <c r="AT38" s="120" t="str">
        <f t="shared" si="79"/>
        <v/>
      </c>
      <c r="AU38" s="61">
        <f t="shared" si="80"/>
        <v>0</v>
      </c>
      <c r="AV38" s="120" t="str">
        <f t="shared" si="81"/>
        <v/>
      </c>
      <c r="AW38" s="61">
        <f t="shared" si="82"/>
        <v>0</v>
      </c>
      <c r="AX38" s="120" t="str">
        <f t="shared" si="83"/>
        <v/>
      </c>
      <c r="AY38" s="61">
        <f t="shared" si="84"/>
        <v>0</v>
      </c>
      <c r="AZ38" s="120" t="str">
        <f t="shared" si="85"/>
        <v/>
      </c>
      <c r="BA38" s="61">
        <f t="shared" si="86"/>
        <v>0</v>
      </c>
      <c r="BB38" s="120" t="str">
        <f t="shared" si="87"/>
        <v/>
      </c>
      <c r="BC38" s="61">
        <f t="shared" si="88"/>
        <v>0</v>
      </c>
      <c r="BD38" s="120" t="str">
        <f t="shared" si="89"/>
        <v/>
      </c>
      <c r="BE38" s="61">
        <f t="shared" si="92"/>
        <v>2</v>
      </c>
      <c r="BF38" s="120">
        <f t="shared" si="90"/>
        <v>1.1363636363636364E-2</v>
      </c>
    </row>
    <row r="39" spans="27:58">
      <c r="AA39" s="110" t="e">
        <f t="shared" si="64"/>
        <v>#N/A</v>
      </c>
      <c r="AB39" s="141"/>
      <c r="AC39" s="113" t="str">
        <f t="shared" si="91"/>
        <v>市町村</v>
      </c>
      <c r="AD39" s="112" t="str">
        <f t="shared" si="91"/>
        <v>福井市</v>
      </c>
      <c r="AE39" s="2" t="str">
        <f t="shared" si="65"/>
        <v xml:space="preserve">県外から訪れていない（福井県在住）
</v>
      </c>
      <c r="AF39" s="107"/>
      <c r="AG39" s="61">
        <f t="shared" si="66"/>
        <v>23</v>
      </c>
      <c r="AH39" s="120">
        <f t="shared" si="67"/>
        <v>0.13068181818181818</v>
      </c>
      <c r="AI39" s="61">
        <f t="shared" si="68"/>
        <v>0</v>
      </c>
      <c r="AJ39" s="120" t="str">
        <f t="shared" si="69"/>
        <v/>
      </c>
      <c r="AK39" s="61">
        <f t="shared" si="70"/>
        <v>0</v>
      </c>
      <c r="AL39" s="120" t="str">
        <f t="shared" si="71"/>
        <v/>
      </c>
      <c r="AM39" s="61">
        <f t="shared" si="72"/>
        <v>0</v>
      </c>
      <c r="AN39" s="120" t="str">
        <f t="shared" si="73"/>
        <v/>
      </c>
      <c r="AO39" s="61">
        <f t="shared" si="74"/>
        <v>0</v>
      </c>
      <c r="AP39" s="120" t="str">
        <f t="shared" si="75"/>
        <v/>
      </c>
      <c r="AQ39" s="61">
        <f t="shared" si="76"/>
        <v>0</v>
      </c>
      <c r="AR39" s="120" t="str">
        <f t="shared" si="77"/>
        <v/>
      </c>
      <c r="AS39" s="61">
        <f t="shared" si="78"/>
        <v>0</v>
      </c>
      <c r="AT39" s="120" t="str">
        <f t="shared" si="79"/>
        <v/>
      </c>
      <c r="AU39" s="61">
        <f t="shared" si="80"/>
        <v>0</v>
      </c>
      <c r="AV39" s="120" t="str">
        <f t="shared" si="81"/>
        <v/>
      </c>
      <c r="AW39" s="61">
        <f t="shared" si="82"/>
        <v>0</v>
      </c>
      <c r="AX39" s="120" t="str">
        <f t="shared" si="83"/>
        <v/>
      </c>
      <c r="AY39" s="61">
        <f t="shared" si="84"/>
        <v>0</v>
      </c>
      <c r="AZ39" s="120" t="str">
        <f t="shared" si="85"/>
        <v/>
      </c>
      <c r="BA39" s="61">
        <f t="shared" si="86"/>
        <v>0</v>
      </c>
      <c r="BB39" s="120" t="str">
        <f t="shared" si="87"/>
        <v/>
      </c>
      <c r="BC39" s="61">
        <f t="shared" si="88"/>
        <v>0</v>
      </c>
      <c r="BD39" s="120" t="str">
        <f t="shared" si="89"/>
        <v/>
      </c>
      <c r="BE39" s="61">
        <f t="shared" si="92"/>
        <v>23</v>
      </c>
      <c r="BF39" s="120">
        <f t="shared" si="90"/>
        <v>0.13068181818181818</v>
      </c>
    </row>
    <row r="40" spans="27:58">
      <c r="AA40" s="110" t="e">
        <f t="shared" si="64"/>
        <v>#N/A</v>
      </c>
      <c r="AB40" s="141"/>
      <c r="AC40" s="113" t="str">
        <f>AC39</f>
        <v>市町村</v>
      </c>
      <c r="AD40" s="112" t="str">
        <f>AD39</f>
        <v>福井市</v>
      </c>
      <c r="AE40" s="2" t="str">
        <f t="shared" si="65"/>
        <v xml:space="preserve">その他
</v>
      </c>
      <c r="AF40" s="107"/>
      <c r="AG40" s="61">
        <f t="shared" si="66"/>
        <v>3</v>
      </c>
      <c r="AH40" s="120">
        <f t="shared" si="67"/>
        <v>1.7045454545454544E-2</v>
      </c>
      <c r="AI40" s="61">
        <f t="shared" si="68"/>
        <v>0</v>
      </c>
      <c r="AJ40" s="120" t="str">
        <f t="shared" si="69"/>
        <v/>
      </c>
      <c r="AK40" s="61">
        <f t="shared" si="70"/>
        <v>0</v>
      </c>
      <c r="AL40" s="120" t="str">
        <f t="shared" si="71"/>
        <v/>
      </c>
      <c r="AM40" s="61">
        <f t="shared" si="72"/>
        <v>0</v>
      </c>
      <c r="AN40" s="120" t="str">
        <f t="shared" si="73"/>
        <v/>
      </c>
      <c r="AO40" s="61">
        <f t="shared" si="74"/>
        <v>0</v>
      </c>
      <c r="AP40" s="120" t="str">
        <f t="shared" si="75"/>
        <v/>
      </c>
      <c r="AQ40" s="61">
        <f t="shared" si="76"/>
        <v>0</v>
      </c>
      <c r="AR40" s="120" t="str">
        <f t="shared" si="77"/>
        <v/>
      </c>
      <c r="AS40" s="61">
        <f t="shared" si="78"/>
        <v>0</v>
      </c>
      <c r="AT40" s="120" t="str">
        <f t="shared" si="79"/>
        <v/>
      </c>
      <c r="AU40" s="61">
        <f t="shared" si="80"/>
        <v>0</v>
      </c>
      <c r="AV40" s="120" t="str">
        <f t="shared" si="81"/>
        <v/>
      </c>
      <c r="AW40" s="61">
        <f t="shared" si="82"/>
        <v>0</v>
      </c>
      <c r="AX40" s="120" t="str">
        <f t="shared" si="83"/>
        <v/>
      </c>
      <c r="AY40" s="61">
        <f t="shared" si="84"/>
        <v>0</v>
      </c>
      <c r="AZ40" s="120" t="str">
        <f t="shared" si="85"/>
        <v/>
      </c>
      <c r="BA40" s="61">
        <f t="shared" si="86"/>
        <v>0</v>
      </c>
      <c r="BB40" s="120" t="str">
        <f t="shared" si="87"/>
        <v/>
      </c>
      <c r="BC40" s="61">
        <f t="shared" si="88"/>
        <v>0</v>
      </c>
      <c r="BD40" s="120" t="str">
        <f t="shared" si="89"/>
        <v/>
      </c>
      <c r="BE40" s="61">
        <f t="shared" si="92"/>
        <v>3</v>
      </c>
      <c r="BF40" s="120">
        <f t="shared" si="90"/>
        <v>1.7045454545454544E-2</v>
      </c>
    </row>
    <row r="41" spans="27:58">
      <c r="AA41" s="110" t="e">
        <f t="shared" si="64"/>
        <v>#N/A</v>
      </c>
      <c r="AB41" s="141"/>
      <c r="AC41" s="113" t="str">
        <f t="shared" si="91"/>
        <v>市町村</v>
      </c>
      <c r="AD41" s="112" t="str">
        <f t="shared" si="91"/>
        <v>福井市</v>
      </c>
      <c r="AE41" s="2" t="str">
        <f t="shared" si="65"/>
        <v xml:space="preserve">複数手段併用
</v>
      </c>
      <c r="AF41" s="107"/>
      <c r="AG41" s="153">
        <f>IF(OR(IFERROR(FIND($AD41,"施設コード"),0)&gt;0,$AE41=""), "",
VLOOKUP($AD41,回答数!$S$2:$AQ$125,MATCH(AG$2,回答数!$S$2:$AQ$2,0),FALSE)-(SUM(AG$33:AG40)))</f>
        <v>16</v>
      </c>
      <c r="AH41" s="120">
        <f t="shared" si="67"/>
        <v>9.0909090909090912E-2</v>
      </c>
      <c r="AI41" s="153">
        <f>IF(OR(IFERROR(FIND($AD41,"施設コード"),0)&gt;0,$AE41=""), "",
VLOOKUP($AD41,回答数!$S$2:$AQ$125,MATCH(AI$2,回答数!$S$2:$AQ$2,0),FALSE)-(SUM(AI$33:AI40)))</f>
        <v>0</v>
      </c>
      <c r="AJ41" s="120" t="str">
        <f t="shared" si="69"/>
        <v/>
      </c>
      <c r="AK41" s="153">
        <f>IF(OR(IFERROR(FIND($AD41,"施設コード"),0)&gt;0,$AE41=""), "",
VLOOKUP($AD41,回答数!$S$2:$AQ$125,MATCH(AK$2,回答数!$S$2:$AQ$2,0),FALSE)-(SUM(AK$33:AK40)))</f>
        <v>0</v>
      </c>
      <c r="AL41" s="120" t="str">
        <f t="shared" si="71"/>
        <v/>
      </c>
      <c r="AM41" s="153">
        <f>IF(OR(IFERROR(FIND($AD41,"施設コード"),0)&gt;0,$AE41=""), "",
VLOOKUP($AD41,回答数!$S$2:$AQ$125,MATCH(AM$2,回答数!$S$2:$AQ$2,0),FALSE)-(SUM(AM$33:AM40)))</f>
        <v>0</v>
      </c>
      <c r="AN41" s="120" t="str">
        <f t="shared" si="73"/>
        <v/>
      </c>
      <c r="AO41" s="153">
        <f>IF(OR(IFERROR(FIND($AD41,"施設コード"),0)&gt;0,$AE41=""), "",
VLOOKUP($AD41,回答数!$S$2:$AQ$125,MATCH(AO$2,回答数!$S$2:$AQ$2,0),FALSE)-(SUM(AO$33:AO40)))</f>
        <v>0</v>
      </c>
      <c r="AP41" s="120" t="str">
        <f t="shared" si="75"/>
        <v/>
      </c>
      <c r="AQ41" s="153">
        <f>IF(OR(IFERROR(FIND($AD41,"施設コード"),0)&gt;0,$AE41=""), "",
VLOOKUP($AD41,回答数!$S$2:$AQ$125,MATCH(AQ$2,回答数!$S$2:$AQ$2,0),FALSE)-(SUM(AQ$33:AQ40)))</f>
        <v>0</v>
      </c>
      <c r="AR41" s="120" t="str">
        <f t="shared" si="77"/>
        <v/>
      </c>
      <c r="AS41" s="153">
        <f>IF(OR(IFERROR(FIND($AD41,"施設コード"),0)&gt;0,$AE41=""), "",
VLOOKUP($AD41,回答数!$S$2:$AQ$125,MATCH(AS$2,回答数!$S$2:$AQ$2,0),FALSE)-(SUM(AS$33:AS40)))</f>
        <v>0</v>
      </c>
      <c r="AT41" s="120" t="str">
        <f t="shared" si="79"/>
        <v/>
      </c>
      <c r="AU41" s="153">
        <f>IF(OR(IFERROR(FIND($AD41,"施設コード"),0)&gt;0,$AE41=""), "",
VLOOKUP($AD41,回答数!$S$2:$AQ$125,MATCH(AU$2,回答数!$S$2:$AQ$2,0),FALSE)-(SUM(AU$33:AU40)))</f>
        <v>0</v>
      </c>
      <c r="AV41" s="120" t="str">
        <f t="shared" si="81"/>
        <v/>
      </c>
      <c r="AW41" s="153">
        <f>IF(OR(IFERROR(FIND($AD41,"施設コード"),0)&gt;0,$AE41=""), "",
VLOOKUP($AD41,回答数!$S$2:$AQ$125,MATCH(AW$2,回答数!$S$2:$AQ$2,0),FALSE)-(SUM(AW$33:AW40)))</f>
        <v>0</v>
      </c>
      <c r="AX41" s="120" t="str">
        <f t="shared" si="83"/>
        <v/>
      </c>
      <c r="AY41" s="153">
        <f>IF(OR(IFERROR(FIND($AD41,"施設コード"),0)&gt;0,$AE41=""), "",
VLOOKUP($AD41,回答数!$S$2:$AQ$125,MATCH(AY$2,回答数!$S$2:$AQ$2,0),FALSE)-(SUM(AY$33:AY40)))</f>
        <v>0</v>
      </c>
      <c r="AZ41" s="120" t="str">
        <f t="shared" si="85"/>
        <v/>
      </c>
      <c r="BA41" s="153">
        <f>IF(OR(IFERROR(FIND($AD41,"施設コード"),0)&gt;0,$AE41=""), "",
VLOOKUP($AD41,回答数!$S$2:$AQ$125,MATCH(BA$2,回答数!$S$2:$AQ$2,0),FALSE)-(SUM(BA$33:BA40)))</f>
        <v>0</v>
      </c>
      <c r="BB41" s="120" t="str">
        <f t="shared" si="87"/>
        <v/>
      </c>
      <c r="BC41" s="153">
        <f>IF(OR(IFERROR(FIND($AD41,"施設コード"),0)&gt;0,$AE41=""), "",
VLOOKUP($AD41,回答数!$S$2:$AQ$125,MATCH(BC$2,回答数!$S$2:$AQ$2,0),FALSE)-(SUM(BC$33:BC40)))</f>
        <v>0</v>
      </c>
      <c r="BD41" s="120" t="str">
        <f t="shared" si="89"/>
        <v/>
      </c>
      <c r="BE41" s="61">
        <f t="shared" si="92"/>
        <v>16</v>
      </c>
      <c r="BF41" s="120">
        <f t="shared" si="90"/>
        <v>9.0909090909090912E-2</v>
      </c>
    </row>
    <row r="42" spans="27:58">
      <c r="AA42" s="110" t="str">
        <f t="shared" si="64"/>
        <v/>
      </c>
      <c r="AB42" s="141"/>
      <c r="AC42" s="113" t="str">
        <f t="shared" si="91"/>
        <v>市町村</v>
      </c>
      <c r="AD42" s="112" t="str">
        <f t="shared" si="91"/>
        <v>福井市</v>
      </c>
      <c r="AE42" s="2" t="str">
        <f t="shared" si="65"/>
        <v/>
      </c>
      <c r="AF42" s="107"/>
      <c r="AG42" s="61" t="str">
        <f t="shared" si="66"/>
        <v/>
      </c>
      <c r="AH42" s="120" t="str">
        <f t="shared" si="67"/>
        <v/>
      </c>
      <c r="AI42" s="61" t="str">
        <f t="shared" si="68"/>
        <v/>
      </c>
      <c r="AJ42" s="120" t="str">
        <f t="shared" si="69"/>
        <v/>
      </c>
      <c r="AK42" s="61" t="str">
        <f t="shared" si="70"/>
        <v/>
      </c>
      <c r="AL42" s="120" t="str">
        <f t="shared" si="71"/>
        <v/>
      </c>
      <c r="AM42" s="61" t="str">
        <f t="shared" si="72"/>
        <v/>
      </c>
      <c r="AN42" s="120" t="str">
        <f t="shared" si="73"/>
        <v/>
      </c>
      <c r="AO42" s="61" t="str">
        <f t="shared" si="74"/>
        <v/>
      </c>
      <c r="AP42" s="120" t="str">
        <f t="shared" si="75"/>
        <v/>
      </c>
      <c r="AQ42" s="61" t="str">
        <f t="shared" si="76"/>
        <v/>
      </c>
      <c r="AR42" s="120" t="str">
        <f t="shared" si="77"/>
        <v/>
      </c>
      <c r="AS42" s="61" t="str">
        <f t="shared" si="78"/>
        <v/>
      </c>
      <c r="AT42" s="120" t="str">
        <f t="shared" si="79"/>
        <v/>
      </c>
      <c r="AU42" s="61" t="str">
        <f t="shared" si="80"/>
        <v/>
      </c>
      <c r="AV42" s="120" t="str">
        <f t="shared" si="81"/>
        <v/>
      </c>
      <c r="AW42" s="61" t="str">
        <f t="shared" si="82"/>
        <v/>
      </c>
      <c r="AX42" s="120" t="str">
        <f t="shared" si="83"/>
        <v/>
      </c>
      <c r="AY42" s="61" t="str">
        <f t="shared" si="84"/>
        <v/>
      </c>
      <c r="AZ42" s="120" t="str">
        <f t="shared" si="85"/>
        <v/>
      </c>
      <c r="BA42" s="61" t="str">
        <f t="shared" si="86"/>
        <v/>
      </c>
      <c r="BB42" s="120" t="str">
        <f t="shared" si="87"/>
        <v/>
      </c>
      <c r="BC42" s="61" t="str">
        <f t="shared" si="88"/>
        <v/>
      </c>
      <c r="BD42" s="120" t="str">
        <f t="shared" si="89"/>
        <v/>
      </c>
      <c r="BE42" s="61" t="str">
        <f t="shared" si="92"/>
        <v/>
      </c>
      <c r="BF42" s="120" t="str">
        <f t="shared" si="90"/>
        <v/>
      </c>
    </row>
    <row r="43" spans="27:58">
      <c r="AA43" s="110" t="str">
        <f t="shared" si="64"/>
        <v/>
      </c>
      <c r="AB43" s="141"/>
      <c r="AC43" s="113" t="str">
        <f t="shared" si="91"/>
        <v>市町村</v>
      </c>
      <c r="AD43" s="112" t="str">
        <f t="shared" si="91"/>
        <v>福井市</v>
      </c>
      <c r="AE43" s="2" t="str">
        <f t="shared" si="65"/>
        <v/>
      </c>
      <c r="AF43" s="107"/>
      <c r="AG43" s="61" t="str">
        <f t="shared" si="66"/>
        <v/>
      </c>
      <c r="AH43" s="120" t="str">
        <f t="shared" si="67"/>
        <v/>
      </c>
      <c r="AI43" s="61" t="str">
        <f t="shared" si="68"/>
        <v/>
      </c>
      <c r="AJ43" s="120" t="str">
        <f t="shared" si="69"/>
        <v/>
      </c>
      <c r="AK43" s="61" t="str">
        <f t="shared" si="70"/>
        <v/>
      </c>
      <c r="AL43" s="120" t="str">
        <f t="shared" si="71"/>
        <v/>
      </c>
      <c r="AM43" s="61" t="str">
        <f t="shared" si="72"/>
        <v/>
      </c>
      <c r="AN43" s="120" t="str">
        <f t="shared" si="73"/>
        <v/>
      </c>
      <c r="AO43" s="61" t="str">
        <f t="shared" si="74"/>
        <v/>
      </c>
      <c r="AP43" s="120" t="str">
        <f t="shared" si="75"/>
        <v/>
      </c>
      <c r="AQ43" s="61" t="str">
        <f t="shared" si="76"/>
        <v/>
      </c>
      <c r="AR43" s="120" t="str">
        <f t="shared" si="77"/>
        <v/>
      </c>
      <c r="AS43" s="61" t="str">
        <f t="shared" si="78"/>
        <v/>
      </c>
      <c r="AT43" s="120" t="str">
        <f t="shared" si="79"/>
        <v/>
      </c>
      <c r="AU43" s="61" t="str">
        <f t="shared" si="80"/>
        <v/>
      </c>
      <c r="AV43" s="120" t="str">
        <f t="shared" si="81"/>
        <v/>
      </c>
      <c r="AW43" s="61" t="str">
        <f t="shared" si="82"/>
        <v/>
      </c>
      <c r="AX43" s="120" t="str">
        <f t="shared" si="83"/>
        <v/>
      </c>
      <c r="AY43" s="61" t="str">
        <f t="shared" si="84"/>
        <v/>
      </c>
      <c r="AZ43" s="120" t="str">
        <f t="shared" si="85"/>
        <v/>
      </c>
      <c r="BA43" s="61" t="str">
        <f t="shared" si="86"/>
        <v/>
      </c>
      <c r="BB43" s="120" t="str">
        <f t="shared" si="87"/>
        <v/>
      </c>
      <c r="BC43" s="61" t="str">
        <f t="shared" si="88"/>
        <v/>
      </c>
      <c r="BD43" s="120" t="str">
        <f t="shared" si="89"/>
        <v/>
      </c>
      <c r="BE43" s="61" t="str">
        <f t="shared" si="92"/>
        <v/>
      </c>
      <c r="BF43" s="120" t="str">
        <f t="shared" si="90"/>
        <v/>
      </c>
    </row>
    <row r="44" spans="27:58">
      <c r="AA44" s="110" t="str">
        <f>AA29</f>
        <v/>
      </c>
      <c r="AB44" s="141"/>
      <c r="AC44" s="113" t="str">
        <f>AC42</f>
        <v>市町村</v>
      </c>
      <c r="AD44" s="112" t="str">
        <f>AD42</f>
        <v>福井市</v>
      </c>
      <c r="AE44" s="2" t="str">
        <f>IF(AE14&lt;&gt;"",AE14,"")</f>
        <v/>
      </c>
      <c r="AF44" s="107"/>
      <c r="AG44" s="61" t="str">
        <f t="shared" si="66"/>
        <v/>
      </c>
      <c r="AH44" s="120" t="str">
        <f>IFERROR(AG44/AG$45,"")</f>
        <v/>
      </c>
      <c r="AI44" s="61" t="str">
        <f t="shared" si="68"/>
        <v/>
      </c>
      <c r="AJ44" s="120" t="str">
        <f>IFERROR(AI44/AI$45,"")</f>
        <v/>
      </c>
      <c r="AK44" s="61" t="str">
        <f t="shared" si="70"/>
        <v/>
      </c>
      <c r="AL44" s="120" t="str">
        <f t="shared" si="71"/>
        <v/>
      </c>
      <c r="AM44" s="61" t="str">
        <f t="shared" si="72"/>
        <v/>
      </c>
      <c r="AN44" s="120" t="str">
        <f t="shared" si="73"/>
        <v/>
      </c>
      <c r="AO44" s="61" t="str">
        <f t="shared" si="74"/>
        <v/>
      </c>
      <c r="AP44" s="120" t="str">
        <f t="shared" si="75"/>
        <v/>
      </c>
      <c r="AQ44" s="61" t="str">
        <f t="shared" si="76"/>
        <v/>
      </c>
      <c r="AR44" s="120" t="str">
        <f t="shared" si="77"/>
        <v/>
      </c>
      <c r="AS44" s="61" t="str">
        <f t="shared" si="78"/>
        <v/>
      </c>
      <c r="AT44" s="120" t="str">
        <f t="shared" si="79"/>
        <v/>
      </c>
      <c r="AU44" s="61" t="str">
        <f t="shared" si="80"/>
        <v/>
      </c>
      <c r="AV44" s="120" t="str">
        <f t="shared" si="81"/>
        <v/>
      </c>
      <c r="AW44" s="61" t="str">
        <f t="shared" si="82"/>
        <v/>
      </c>
      <c r="AX44" s="120" t="str">
        <f t="shared" si="83"/>
        <v/>
      </c>
      <c r="AY44" s="61" t="str">
        <f t="shared" si="84"/>
        <v/>
      </c>
      <c r="AZ44" s="120" t="str">
        <f t="shared" si="85"/>
        <v/>
      </c>
      <c r="BA44" s="61" t="str">
        <f t="shared" si="86"/>
        <v/>
      </c>
      <c r="BB44" s="120" t="str">
        <f t="shared" si="87"/>
        <v/>
      </c>
      <c r="BC44" s="61" t="str">
        <f t="shared" si="88"/>
        <v/>
      </c>
      <c r="BD44" s="120" t="str">
        <f t="shared" si="89"/>
        <v/>
      </c>
      <c r="BE44" s="61" t="str">
        <f t="shared" si="92"/>
        <v/>
      </c>
      <c r="BF44" s="120" t="str">
        <f t="shared" si="89"/>
        <v/>
      </c>
    </row>
    <row r="45" spans="27:58" ht="15">
      <c r="AA45"/>
      <c r="AB45"/>
      <c r="AC45" s="99"/>
      <c r="AD45" s="100"/>
      <c r="AE45" s="101"/>
      <c r="AF45" s="102" t="s">
        <v>25</v>
      </c>
      <c r="AG45" s="123">
        <f t="shared" ref="AG45:BF45" si="93">SUM(AG33:AG44)</f>
        <v>176</v>
      </c>
      <c r="AH45" s="124">
        <f t="shared" si="93"/>
        <v>1</v>
      </c>
      <c r="AI45" s="123">
        <f t="shared" si="93"/>
        <v>0</v>
      </c>
      <c r="AJ45" s="124">
        <f t="shared" si="93"/>
        <v>0</v>
      </c>
      <c r="AK45" s="123">
        <f t="shared" si="93"/>
        <v>0</v>
      </c>
      <c r="AL45" s="124">
        <f t="shared" si="93"/>
        <v>0</v>
      </c>
      <c r="AM45" s="123">
        <f t="shared" si="93"/>
        <v>0</v>
      </c>
      <c r="AN45" s="124">
        <f t="shared" si="93"/>
        <v>0</v>
      </c>
      <c r="AO45" s="123">
        <f t="shared" si="93"/>
        <v>0</v>
      </c>
      <c r="AP45" s="124">
        <f t="shared" si="93"/>
        <v>0</v>
      </c>
      <c r="AQ45" s="123">
        <f t="shared" si="93"/>
        <v>0</v>
      </c>
      <c r="AR45" s="124">
        <f t="shared" si="93"/>
        <v>0</v>
      </c>
      <c r="AS45" s="123">
        <f t="shared" si="93"/>
        <v>0</v>
      </c>
      <c r="AT45" s="124">
        <f t="shared" si="93"/>
        <v>0</v>
      </c>
      <c r="AU45" s="123">
        <f t="shared" si="93"/>
        <v>0</v>
      </c>
      <c r="AV45" s="124">
        <f t="shared" si="93"/>
        <v>0</v>
      </c>
      <c r="AW45" s="123">
        <f t="shared" si="93"/>
        <v>0</v>
      </c>
      <c r="AX45" s="124">
        <f t="shared" si="93"/>
        <v>0</v>
      </c>
      <c r="AY45" s="123">
        <f t="shared" si="93"/>
        <v>0</v>
      </c>
      <c r="AZ45" s="124">
        <f t="shared" si="93"/>
        <v>0</v>
      </c>
      <c r="BA45" s="123">
        <f t="shared" si="93"/>
        <v>0</v>
      </c>
      <c r="BB45" s="124">
        <f t="shared" si="93"/>
        <v>0</v>
      </c>
      <c r="BC45" s="123">
        <f t="shared" si="93"/>
        <v>0</v>
      </c>
      <c r="BD45" s="124">
        <f t="shared" si="93"/>
        <v>0</v>
      </c>
      <c r="BE45" s="123">
        <f t="shared" si="93"/>
        <v>176</v>
      </c>
      <c r="BF45" s="126">
        <f t="shared" si="93"/>
        <v>1</v>
      </c>
    </row>
    <row r="46" spans="27:58" ht="15">
      <c r="AA46"/>
      <c r="AB46"/>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t="e">
        <f t="shared" ref="AA48:AA58" si="94">AA33</f>
        <v>#N/A</v>
      </c>
      <c r="AB48" s="141"/>
      <c r="AC48" s="113" t="str">
        <f>AC47</f>
        <v>回答エリア</v>
      </c>
      <c r="AD48" s="112" t="str">
        <f>AD47</f>
        <v>福井駅前 エリア</v>
      </c>
      <c r="AE48" s="2" t="str">
        <f t="shared" ref="AE48:AE58" si="95">IF(AE3&lt;&gt;"",AE3,"")</f>
        <v xml:space="preserve">自家用車
</v>
      </c>
      <c r="AF48" s="8"/>
      <c r="AG48" s="131">
        <f t="shared" ref="AG48:AG59" si="96">IF(OR(IFERROR(FIND($AD48,"施設コード"),0)&gt;0,$AE48=""), "",
COUNTIFS(
    INDEX(rawデータ範囲, , MATCH($AG$1,表頭範囲, 0)),AG$2,
    INDEX(rawデータ範囲, , MATCH($AE$1,表頭範囲, 0)),$AE48,
    INDEX(rawデータ範囲, , MATCH($AC48,表頭範囲, 0)),$AD48
)
)</f>
        <v>23</v>
      </c>
      <c r="AH48" s="132">
        <f t="shared" ref="AH48:AH58" si="97">IFERROR(AG48/AG$60,"")</f>
        <v>0.38333333333333336</v>
      </c>
      <c r="AI48" s="131">
        <f t="shared" ref="AI48:AI59" si="98">IF(OR(IFERROR(FIND($AD48,"施設コード"),0)&gt;0,$AE48=""), "",
COUNTIFS(
    INDEX(rawデータ範囲, , MATCH($AG$1,表頭範囲, 0)),AI$2,
    INDEX(rawデータ範囲, , MATCH($AE$1,表頭範囲, 0)),$AE48,
    INDEX(rawデータ範囲, , MATCH($AC48,表頭範囲, 0)),$AD48
)
)</f>
        <v>0</v>
      </c>
      <c r="AJ48" s="132" t="str">
        <f t="shared" ref="AJ48:AJ58" si="99">IFERROR(AI48/AI$60,"")</f>
        <v/>
      </c>
      <c r="AK48" s="131">
        <f t="shared" ref="AK48:AK59" si="100">IF(OR(IFERROR(FIND($AD48,"施設コード"),0)&gt;0,$AE48=""), "",
COUNTIFS(
    INDEX(rawデータ範囲, , MATCH($AG$1,表頭範囲, 0)),AK$2,
    INDEX(rawデータ範囲, , MATCH($AE$1,表頭範囲, 0)),$AE48,
    INDEX(rawデータ範囲, , MATCH($AC48,表頭範囲, 0)),$AD48
)
)</f>
        <v>0</v>
      </c>
      <c r="AL48" s="132" t="str">
        <f t="shared" ref="AL48:AL59" si="101">IFERROR(AK48/AK$60,"")</f>
        <v/>
      </c>
      <c r="AM48" s="131">
        <f t="shared" ref="AM48:AM59" si="102">IF(OR(IFERROR(FIND($AD48,"施設コード"),0)&gt;0,$AE48=""), "",
COUNTIFS(
    INDEX(rawデータ範囲, , MATCH($AG$1,表頭範囲, 0)),AM$2,
    INDEX(rawデータ範囲, , MATCH($AE$1,表頭範囲, 0)),$AE48,
    INDEX(rawデータ範囲, , MATCH($AC48,表頭範囲, 0)),$AD48
)
)</f>
        <v>0</v>
      </c>
      <c r="AN48" s="132" t="str">
        <f t="shared" ref="AN48:AN59" si="103">IFERROR(AM48/AM$60,"")</f>
        <v/>
      </c>
      <c r="AO48" s="131">
        <f t="shared" ref="AO48:AO59" si="104">IF(OR(IFERROR(FIND($AD48,"施設コード"),0)&gt;0,$AE48=""), "",
COUNTIFS(
    INDEX(rawデータ範囲, , MATCH($AG$1,表頭範囲, 0)),AO$2,
    INDEX(rawデータ範囲, , MATCH($AE$1,表頭範囲, 0)),$AE48,
    INDEX(rawデータ範囲, , MATCH($AC48,表頭範囲, 0)),$AD48
)
)</f>
        <v>0</v>
      </c>
      <c r="AP48" s="132" t="str">
        <f t="shared" ref="AP48:AP59" si="105">IFERROR(AO48/AO$60,"")</f>
        <v/>
      </c>
      <c r="AQ48" s="131">
        <f t="shared" ref="AQ48:AQ59" si="106">IF(OR(IFERROR(FIND($AD48,"施設コード"),0)&gt;0,$AE48=""), "",
COUNTIFS(
    INDEX(rawデータ範囲, , MATCH($AG$1,表頭範囲, 0)),AQ$2,
    INDEX(rawデータ範囲, , MATCH($AE$1,表頭範囲, 0)),$AE48,
    INDEX(rawデータ範囲, , MATCH($AC48,表頭範囲, 0)),$AD48
)
)</f>
        <v>0</v>
      </c>
      <c r="AR48" s="132" t="str">
        <f t="shared" ref="AR48:AR59" si="107">IFERROR(AQ48/AQ$60,"")</f>
        <v/>
      </c>
      <c r="AS48" s="131">
        <f t="shared" ref="AS48:AS59" si="108">IF(OR(IFERROR(FIND($AD48,"施設コード"),0)&gt;0,$AE48=""), "",
COUNTIFS(
    INDEX(rawデータ範囲, , MATCH($AG$1,表頭範囲, 0)),AS$2,
    INDEX(rawデータ範囲, , MATCH($AE$1,表頭範囲, 0)),$AE48,
    INDEX(rawデータ範囲, , MATCH($AC48,表頭範囲, 0)),$AD48
)
)</f>
        <v>0</v>
      </c>
      <c r="AT48" s="132" t="str">
        <f t="shared" ref="AT48:AT59" si="109">IFERROR(AS48/AS$60,"")</f>
        <v/>
      </c>
      <c r="AU48" s="131">
        <f t="shared" ref="AU48:AU59" si="110">IF(OR(IFERROR(FIND($AD48,"施設コード"),0)&gt;0,$AE48=""), "",
COUNTIFS(
    INDEX(rawデータ範囲, , MATCH($AG$1,表頭範囲, 0)),AU$2,
    INDEX(rawデータ範囲, , MATCH($AE$1,表頭範囲, 0)),$AE48,
    INDEX(rawデータ範囲, , MATCH($AC48,表頭範囲, 0)),$AD48
)
)</f>
        <v>0</v>
      </c>
      <c r="AV48" s="132" t="str">
        <f t="shared" ref="AV48:AV59" si="111">IFERROR(AU48/AU$60,"")</f>
        <v/>
      </c>
      <c r="AW48" s="131">
        <f t="shared" ref="AW48:AW59" si="112">IF(OR(IFERROR(FIND($AD48,"施設コード"),0)&gt;0,$AE48=""), "",
COUNTIFS(
    INDEX(rawデータ範囲, , MATCH($AG$1,表頭範囲, 0)),AW$2,
    INDEX(rawデータ範囲, , MATCH($AE$1,表頭範囲, 0)),$AE48,
    INDEX(rawデータ範囲, , MATCH($AC48,表頭範囲, 0)),$AD48
)
)</f>
        <v>0</v>
      </c>
      <c r="AX48" s="132" t="str">
        <f t="shared" ref="AX48:AX59" si="113">IFERROR(AW48/AW$60,"")</f>
        <v/>
      </c>
      <c r="AY48" s="131">
        <f t="shared" ref="AY48:AY59" si="114">IF(OR(IFERROR(FIND($AD48,"施設コード"),0)&gt;0,$AE48=""), "",
COUNTIFS(
    INDEX(rawデータ範囲, , MATCH($AG$1,表頭範囲, 0)),AY$2,
    INDEX(rawデータ範囲, , MATCH($AE$1,表頭範囲, 0)),$AE48,
    INDEX(rawデータ範囲, , MATCH($AC48,表頭範囲, 0)),$AD48
)
)</f>
        <v>0</v>
      </c>
      <c r="AZ48" s="132" t="str">
        <f t="shared" ref="AZ48:AZ59" si="115">IFERROR(AY48/AY$60,"")</f>
        <v/>
      </c>
      <c r="BA48" s="131">
        <f t="shared" ref="BA48:BA59" si="116">IF(OR(IFERROR(FIND($AD48,"施設コード"),0)&gt;0,$AE48=""), "",
COUNTIFS(
    INDEX(rawデータ範囲, , MATCH($AG$1,表頭範囲, 0)),BA$2,
    INDEX(rawデータ範囲, , MATCH($AE$1,表頭範囲, 0)),$AE48,
    INDEX(rawデータ範囲, , MATCH($AC48,表頭範囲, 0)),$AD48
)
)</f>
        <v>0</v>
      </c>
      <c r="BB48" s="132" t="str">
        <f t="shared" ref="BB48:BB59" si="117">IFERROR(BA48/BA$60,"")</f>
        <v/>
      </c>
      <c r="BC48" s="131">
        <f t="shared" ref="BC48:BC59" si="118">IF(OR(IFERROR(FIND($AD48,"施設コード"),0)&gt;0,$AE48=""), "",
COUNTIFS(
    INDEX(rawデータ範囲, , MATCH($AG$1,表頭範囲, 0)),BC$2,
    INDEX(rawデータ範囲, , MATCH($AE$1,表頭範囲, 0)),$AE48,
    INDEX(rawデータ範囲, , MATCH($AC48,表頭範囲, 0)),$AD48
)
)</f>
        <v>0</v>
      </c>
      <c r="BD48" s="132" t="str">
        <f t="shared" ref="BD48:BD59" si="119">IFERROR(BC48/BC$60,"")</f>
        <v/>
      </c>
      <c r="BE48" s="131">
        <f>IFERROR(AG48+AI48+AK48+AM48+AO48+AQ48+AS48+AU48+AW48+AY48+BA48+BC48,"")</f>
        <v>23</v>
      </c>
      <c r="BF48" s="132">
        <f t="shared" ref="BF48:BF58" si="120">IFERROR(BE48/BE$60,"")</f>
        <v>0.38333333333333336</v>
      </c>
    </row>
    <row r="49" spans="27:58">
      <c r="AA49" s="110" t="e">
        <f t="shared" si="94"/>
        <v>#N/A</v>
      </c>
      <c r="AB49" s="141"/>
      <c r="AC49" s="113" t="str">
        <f t="shared" ref="AC49:AD58" si="121">AC48</f>
        <v>回答エリア</v>
      </c>
      <c r="AD49" s="112" t="str">
        <f t="shared" si="121"/>
        <v>福井駅前 エリア</v>
      </c>
      <c r="AE49" s="90" t="str">
        <f t="shared" si="95"/>
        <v xml:space="preserve">レンタカー
</v>
      </c>
      <c r="AF49" s="8"/>
      <c r="AG49" s="131">
        <f t="shared" si="96"/>
        <v>0</v>
      </c>
      <c r="AH49" s="132">
        <f t="shared" si="97"/>
        <v>0</v>
      </c>
      <c r="AI49" s="131">
        <f t="shared" si="98"/>
        <v>0</v>
      </c>
      <c r="AJ49" s="132" t="str">
        <f t="shared" si="99"/>
        <v/>
      </c>
      <c r="AK49" s="131">
        <f t="shared" si="100"/>
        <v>0</v>
      </c>
      <c r="AL49" s="132" t="str">
        <f t="shared" si="101"/>
        <v/>
      </c>
      <c r="AM49" s="131">
        <f t="shared" si="102"/>
        <v>0</v>
      </c>
      <c r="AN49" s="132" t="str">
        <f t="shared" si="103"/>
        <v/>
      </c>
      <c r="AO49" s="131">
        <f t="shared" si="104"/>
        <v>0</v>
      </c>
      <c r="AP49" s="132" t="str">
        <f t="shared" si="105"/>
        <v/>
      </c>
      <c r="AQ49" s="131">
        <f t="shared" si="106"/>
        <v>0</v>
      </c>
      <c r="AR49" s="132" t="str">
        <f t="shared" si="107"/>
        <v/>
      </c>
      <c r="AS49" s="131">
        <f t="shared" si="108"/>
        <v>0</v>
      </c>
      <c r="AT49" s="132" t="str">
        <f t="shared" si="109"/>
        <v/>
      </c>
      <c r="AU49" s="131">
        <f t="shared" si="110"/>
        <v>0</v>
      </c>
      <c r="AV49" s="132" t="str">
        <f t="shared" si="111"/>
        <v/>
      </c>
      <c r="AW49" s="131">
        <f t="shared" si="112"/>
        <v>0</v>
      </c>
      <c r="AX49" s="132" t="str">
        <f t="shared" si="113"/>
        <v/>
      </c>
      <c r="AY49" s="131">
        <f t="shared" si="114"/>
        <v>0</v>
      </c>
      <c r="AZ49" s="132" t="str">
        <f t="shared" si="115"/>
        <v/>
      </c>
      <c r="BA49" s="131">
        <f t="shared" si="116"/>
        <v>0</v>
      </c>
      <c r="BB49" s="132" t="str">
        <f t="shared" si="117"/>
        <v/>
      </c>
      <c r="BC49" s="131">
        <f t="shared" si="118"/>
        <v>0</v>
      </c>
      <c r="BD49" s="132" t="str">
        <f t="shared" si="119"/>
        <v/>
      </c>
      <c r="BE49" s="131">
        <f t="shared" ref="BE49:BE59" si="122">IFERROR(AG49+AI49+AK49+AM49+AO49+AQ49+AS49+AU49+AW49+AY49+BA49+BC49,"")</f>
        <v>0</v>
      </c>
      <c r="BF49" s="132">
        <f t="shared" si="120"/>
        <v>0</v>
      </c>
    </row>
    <row r="50" spans="27:58">
      <c r="AA50" s="110" t="e">
        <f t="shared" si="94"/>
        <v>#N/A</v>
      </c>
      <c r="AB50" s="141"/>
      <c r="AC50" s="113" t="str">
        <f t="shared" si="121"/>
        <v>回答エリア</v>
      </c>
      <c r="AD50" s="112" t="str">
        <f t="shared" si="121"/>
        <v>福井駅前 エリア</v>
      </c>
      <c r="AE50" s="2" t="str">
        <f t="shared" si="95"/>
        <v xml:space="preserve">新幹線
</v>
      </c>
      <c r="AF50" s="8"/>
      <c r="AG50" s="131">
        <f t="shared" si="96"/>
        <v>16</v>
      </c>
      <c r="AH50" s="132">
        <f t="shared" si="97"/>
        <v>0.26666666666666666</v>
      </c>
      <c r="AI50" s="131">
        <f t="shared" si="98"/>
        <v>0</v>
      </c>
      <c r="AJ50" s="132" t="str">
        <f t="shared" si="99"/>
        <v/>
      </c>
      <c r="AK50" s="131">
        <f t="shared" si="100"/>
        <v>0</v>
      </c>
      <c r="AL50" s="132" t="str">
        <f t="shared" si="101"/>
        <v/>
      </c>
      <c r="AM50" s="131">
        <f t="shared" si="102"/>
        <v>0</v>
      </c>
      <c r="AN50" s="132" t="str">
        <f t="shared" si="103"/>
        <v/>
      </c>
      <c r="AO50" s="131">
        <f t="shared" si="104"/>
        <v>0</v>
      </c>
      <c r="AP50" s="132" t="str">
        <f t="shared" si="105"/>
        <v/>
      </c>
      <c r="AQ50" s="131">
        <f t="shared" si="106"/>
        <v>0</v>
      </c>
      <c r="AR50" s="132" t="str">
        <f t="shared" si="107"/>
        <v/>
      </c>
      <c r="AS50" s="131">
        <f t="shared" si="108"/>
        <v>0</v>
      </c>
      <c r="AT50" s="132" t="str">
        <f t="shared" si="109"/>
        <v/>
      </c>
      <c r="AU50" s="131">
        <f t="shared" si="110"/>
        <v>0</v>
      </c>
      <c r="AV50" s="132" t="str">
        <f t="shared" si="111"/>
        <v/>
      </c>
      <c r="AW50" s="131">
        <f t="shared" si="112"/>
        <v>0</v>
      </c>
      <c r="AX50" s="132" t="str">
        <f t="shared" si="113"/>
        <v/>
      </c>
      <c r="AY50" s="131">
        <f t="shared" si="114"/>
        <v>0</v>
      </c>
      <c r="AZ50" s="132" t="str">
        <f t="shared" si="115"/>
        <v/>
      </c>
      <c r="BA50" s="131">
        <f t="shared" si="116"/>
        <v>0</v>
      </c>
      <c r="BB50" s="132" t="str">
        <f t="shared" si="117"/>
        <v/>
      </c>
      <c r="BC50" s="131">
        <f t="shared" si="118"/>
        <v>0</v>
      </c>
      <c r="BD50" s="132" t="str">
        <f t="shared" si="119"/>
        <v/>
      </c>
      <c r="BE50" s="131">
        <f t="shared" si="122"/>
        <v>16</v>
      </c>
      <c r="BF50" s="132">
        <f t="shared" si="120"/>
        <v>0.26666666666666666</v>
      </c>
    </row>
    <row r="51" spans="27:58">
      <c r="AA51" s="110" t="e">
        <f t="shared" si="94"/>
        <v>#N/A</v>
      </c>
      <c r="AB51" s="141"/>
      <c r="AC51" s="113" t="str">
        <f t="shared" si="121"/>
        <v>回答エリア</v>
      </c>
      <c r="AD51" s="112" t="str">
        <f t="shared" si="121"/>
        <v>福井駅前 エリア</v>
      </c>
      <c r="AE51" s="2" t="str">
        <f t="shared" si="95"/>
        <v xml:space="preserve">在来線
</v>
      </c>
      <c r="AF51" s="8"/>
      <c r="AG51" s="131">
        <f t="shared" si="96"/>
        <v>8</v>
      </c>
      <c r="AH51" s="132">
        <f t="shared" si="97"/>
        <v>0.13333333333333333</v>
      </c>
      <c r="AI51" s="131">
        <f t="shared" si="98"/>
        <v>0</v>
      </c>
      <c r="AJ51" s="132" t="str">
        <f t="shared" si="99"/>
        <v/>
      </c>
      <c r="AK51" s="131">
        <f t="shared" si="100"/>
        <v>0</v>
      </c>
      <c r="AL51" s="132" t="str">
        <f t="shared" si="101"/>
        <v/>
      </c>
      <c r="AM51" s="131">
        <f t="shared" si="102"/>
        <v>0</v>
      </c>
      <c r="AN51" s="132" t="str">
        <f t="shared" si="103"/>
        <v/>
      </c>
      <c r="AO51" s="131">
        <f t="shared" si="104"/>
        <v>0</v>
      </c>
      <c r="AP51" s="132" t="str">
        <f t="shared" si="105"/>
        <v/>
      </c>
      <c r="AQ51" s="131">
        <f t="shared" si="106"/>
        <v>0</v>
      </c>
      <c r="AR51" s="132" t="str">
        <f t="shared" si="107"/>
        <v/>
      </c>
      <c r="AS51" s="131">
        <f t="shared" si="108"/>
        <v>0</v>
      </c>
      <c r="AT51" s="132" t="str">
        <f t="shared" si="109"/>
        <v/>
      </c>
      <c r="AU51" s="131">
        <f t="shared" si="110"/>
        <v>0</v>
      </c>
      <c r="AV51" s="132" t="str">
        <f t="shared" si="111"/>
        <v/>
      </c>
      <c r="AW51" s="131">
        <f t="shared" si="112"/>
        <v>0</v>
      </c>
      <c r="AX51" s="132" t="str">
        <f t="shared" si="113"/>
        <v/>
      </c>
      <c r="AY51" s="131">
        <f t="shared" si="114"/>
        <v>0</v>
      </c>
      <c r="AZ51" s="132" t="str">
        <f t="shared" si="115"/>
        <v/>
      </c>
      <c r="BA51" s="131">
        <f t="shared" si="116"/>
        <v>0</v>
      </c>
      <c r="BB51" s="132" t="str">
        <f t="shared" si="117"/>
        <v/>
      </c>
      <c r="BC51" s="131">
        <f t="shared" si="118"/>
        <v>0</v>
      </c>
      <c r="BD51" s="132" t="str">
        <f t="shared" si="119"/>
        <v/>
      </c>
      <c r="BE51" s="131">
        <f t="shared" si="122"/>
        <v>8</v>
      </c>
      <c r="BF51" s="132">
        <f t="shared" si="120"/>
        <v>0.13333333333333333</v>
      </c>
    </row>
    <row r="52" spans="27:58">
      <c r="AA52" s="110" t="e">
        <f t="shared" si="94"/>
        <v>#N/A</v>
      </c>
      <c r="AB52" s="141"/>
      <c r="AC52" s="113" t="str">
        <f t="shared" si="121"/>
        <v>回答エリア</v>
      </c>
      <c r="AD52" s="112" t="str">
        <f t="shared" si="121"/>
        <v>福井駅前 エリア</v>
      </c>
      <c r="AE52" s="2" t="str">
        <f t="shared" si="95"/>
        <v xml:space="preserve">飛行機
</v>
      </c>
      <c r="AF52" s="107"/>
      <c r="AG52" s="131">
        <f t="shared" si="96"/>
        <v>0</v>
      </c>
      <c r="AH52" s="132">
        <f t="shared" si="97"/>
        <v>0</v>
      </c>
      <c r="AI52" s="131">
        <f t="shared" si="98"/>
        <v>0</v>
      </c>
      <c r="AJ52" s="132" t="str">
        <f t="shared" si="99"/>
        <v/>
      </c>
      <c r="AK52" s="131">
        <f t="shared" si="100"/>
        <v>0</v>
      </c>
      <c r="AL52" s="132" t="str">
        <f t="shared" si="101"/>
        <v/>
      </c>
      <c r="AM52" s="131">
        <f t="shared" si="102"/>
        <v>0</v>
      </c>
      <c r="AN52" s="132" t="str">
        <f t="shared" si="103"/>
        <v/>
      </c>
      <c r="AO52" s="131">
        <f t="shared" si="104"/>
        <v>0</v>
      </c>
      <c r="AP52" s="132" t="str">
        <f t="shared" si="105"/>
        <v/>
      </c>
      <c r="AQ52" s="131">
        <f t="shared" si="106"/>
        <v>0</v>
      </c>
      <c r="AR52" s="132" t="str">
        <f t="shared" si="107"/>
        <v/>
      </c>
      <c r="AS52" s="131">
        <f t="shared" si="108"/>
        <v>0</v>
      </c>
      <c r="AT52" s="132" t="str">
        <f t="shared" si="109"/>
        <v/>
      </c>
      <c r="AU52" s="131">
        <f t="shared" si="110"/>
        <v>0</v>
      </c>
      <c r="AV52" s="132" t="str">
        <f t="shared" si="111"/>
        <v/>
      </c>
      <c r="AW52" s="131">
        <f t="shared" si="112"/>
        <v>0</v>
      </c>
      <c r="AX52" s="132" t="str">
        <f t="shared" si="113"/>
        <v/>
      </c>
      <c r="AY52" s="131">
        <f t="shared" si="114"/>
        <v>0</v>
      </c>
      <c r="AZ52" s="132" t="str">
        <f t="shared" si="115"/>
        <v/>
      </c>
      <c r="BA52" s="131">
        <f t="shared" si="116"/>
        <v>0</v>
      </c>
      <c r="BB52" s="132" t="str">
        <f t="shared" si="117"/>
        <v/>
      </c>
      <c r="BC52" s="131">
        <f t="shared" si="118"/>
        <v>0</v>
      </c>
      <c r="BD52" s="132" t="str">
        <f t="shared" si="119"/>
        <v/>
      </c>
      <c r="BE52" s="131">
        <f t="shared" si="122"/>
        <v>0</v>
      </c>
      <c r="BF52" s="132">
        <f t="shared" si="120"/>
        <v>0</v>
      </c>
    </row>
    <row r="53" spans="27:58">
      <c r="AA53" s="110" t="e">
        <f t="shared" si="94"/>
        <v>#N/A</v>
      </c>
      <c r="AB53" s="141"/>
      <c r="AC53" s="113" t="str">
        <f t="shared" si="121"/>
        <v>回答エリア</v>
      </c>
      <c r="AD53" s="112" t="str">
        <f t="shared" si="121"/>
        <v>福井駅前 エリア</v>
      </c>
      <c r="AE53" s="2" t="str">
        <f t="shared" si="95"/>
        <v xml:space="preserve">旅行会社ツアーバス
</v>
      </c>
      <c r="AF53" s="107"/>
      <c r="AG53" s="131">
        <f t="shared" si="96"/>
        <v>0</v>
      </c>
      <c r="AH53" s="132">
        <f t="shared" si="97"/>
        <v>0</v>
      </c>
      <c r="AI53" s="131">
        <f t="shared" si="98"/>
        <v>0</v>
      </c>
      <c r="AJ53" s="132" t="str">
        <f t="shared" si="99"/>
        <v/>
      </c>
      <c r="AK53" s="131">
        <f t="shared" si="100"/>
        <v>0</v>
      </c>
      <c r="AL53" s="132" t="str">
        <f t="shared" si="101"/>
        <v/>
      </c>
      <c r="AM53" s="131">
        <f t="shared" si="102"/>
        <v>0</v>
      </c>
      <c r="AN53" s="132" t="str">
        <f t="shared" si="103"/>
        <v/>
      </c>
      <c r="AO53" s="131">
        <f t="shared" si="104"/>
        <v>0</v>
      </c>
      <c r="AP53" s="132" t="str">
        <f t="shared" si="105"/>
        <v/>
      </c>
      <c r="AQ53" s="131">
        <f t="shared" si="106"/>
        <v>0</v>
      </c>
      <c r="AR53" s="132" t="str">
        <f t="shared" si="107"/>
        <v/>
      </c>
      <c r="AS53" s="131">
        <f t="shared" si="108"/>
        <v>0</v>
      </c>
      <c r="AT53" s="132" t="str">
        <f t="shared" si="109"/>
        <v/>
      </c>
      <c r="AU53" s="131">
        <f t="shared" si="110"/>
        <v>0</v>
      </c>
      <c r="AV53" s="132" t="str">
        <f t="shared" si="111"/>
        <v/>
      </c>
      <c r="AW53" s="131">
        <f t="shared" si="112"/>
        <v>0</v>
      </c>
      <c r="AX53" s="132" t="str">
        <f t="shared" si="113"/>
        <v/>
      </c>
      <c r="AY53" s="131">
        <f t="shared" si="114"/>
        <v>0</v>
      </c>
      <c r="AZ53" s="132" t="str">
        <f t="shared" si="115"/>
        <v/>
      </c>
      <c r="BA53" s="131">
        <f t="shared" si="116"/>
        <v>0</v>
      </c>
      <c r="BB53" s="132" t="str">
        <f t="shared" si="117"/>
        <v/>
      </c>
      <c r="BC53" s="131">
        <f t="shared" si="118"/>
        <v>0</v>
      </c>
      <c r="BD53" s="132" t="str">
        <f t="shared" si="119"/>
        <v/>
      </c>
      <c r="BE53" s="131">
        <f t="shared" si="122"/>
        <v>0</v>
      </c>
      <c r="BF53" s="132">
        <f t="shared" si="120"/>
        <v>0</v>
      </c>
    </row>
    <row r="54" spans="27:58">
      <c r="AA54" s="110" t="e">
        <f t="shared" si="94"/>
        <v>#N/A</v>
      </c>
      <c r="AB54" s="141"/>
      <c r="AC54" s="113" t="str">
        <f t="shared" si="121"/>
        <v>回答エリア</v>
      </c>
      <c r="AD54" s="112" t="str">
        <f t="shared" si="121"/>
        <v>福井駅前 エリア</v>
      </c>
      <c r="AE54" s="2" t="str">
        <f t="shared" si="95"/>
        <v xml:space="preserve">県外から訪れていない（福井県在住）
</v>
      </c>
      <c r="AF54" s="107"/>
      <c r="AG54" s="131">
        <f t="shared" si="96"/>
        <v>6</v>
      </c>
      <c r="AH54" s="132">
        <f t="shared" si="97"/>
        <v>0.1</v>
      </c>
      <c r="AI54" s="131">
        <f t="shared" si="98"/>
        <v>0</v>
      </c>
      <c r="AJ54" s="132" t="str">
        <f t="shared" si="99"/>
        <v/>
      </c>
      <c r="AK54" s="131">
        <f t="shared" si="100"/>
        <v>0</v>
      </c>
      <c r="AL54" s="132" t="str">
        <f t="shared" si="101"/>
        <v/>
      </c>
      <c r="AM54" s="131">
        <f t="shared" si="102"/>
        <v>0</v>
      </c>
      <c r="AN54" s="132" t="str">
        <f t="shared" si="103"/>
        <v/>
      </c>
      <c r="AO54" s="131">
        <f t="shared" si="104"/>
        <v>0</v>
      </c>
      <c r="AP54" s="132" t="str">
        <f t="shared" si="105"/>
        <v/>
      </c>
      <c r="AQ54" s="131">
        <f t="shared" si="106"/>
        <v>0</v>
      </c>
      <c r="AR54" s="132" t="str">
        <f t="shared" si="107"/>
        <v/>
      </c>
      <c r="AS54" s="131">
        <f t="shared" si="108"/>
        <v>0</v>
      </c>
      <c r="AT54" s="132" t="str">
        <f t="shared" si="109"/>
        <v/>
      </c>
      <c r="AU54" s="131">
        <f t="shared" si="110"/>
        <v>0</v>
      </c>
      <c r="AV54" s="132" t="str">
        <f t="shared" si="111"/>
        <v/>
      </c>
      <c r="AW54" s="131">
        <f t="shared" si="112"/>
        <v>0</v>
      </c>
      <c r="AX54" s="132" t="str">
        <f t="shared" si="113"/>
        <v/>
      </c>
      <c r="AY54" s="131">
        <f t="shared" si="114"/>
        <v>0</v>
      </c>
      <c r="AZ54" s="132" t="str">
        <f t="shared" si="115"/>
        <v/>
      </c>
      <c r="BA54" s="131">
        <f t="shared" si="116"/>
        <v>0</v>
      </c>
      <c r="BB54" s="132" t="str">
        <f t="shared" si="117"/>
        <v/>
      </c>
      <c r="BC54" s="131">
        <f t="shared" si="118"/>
        <v>0</v>
      </c>
      <c r="BD54" s="132" t="str">
        <f t="shared" si="119"/>
        <v/>
      </c>
      <c r="BE54" s="131">
        <f t="shared" si="122"/>
        <v>6</v>
      </c>
      <c r="BF54" s="132">
        <f t="shared" si="120"/>
        <v>0.1</v>
      </c>
    </row>
    <row r="55" spans="27:58">
      <c r="AA55" s="110" t="e">
        <f t="shared" si="94"/>
        <v>#N/A</v>
      </c>
      <c r="AB55" s="141"/>
      <c r="AC55" s="113" t="str">
        <f>AC54</f>
        <v>回答エリア</v>
      </c>
      <c r="AD55" s="112" t="str">
        <f>AD54</f>
        <v>福井駅前 エリア</v>
      </c>
      <c r="AE55" s="2" t="str">
        <f t="shared" si="95"/>
        <v xml:space="preserve">その他
</v>
      </c>
      <c r="AF55" s="107"/>
      <c r="AG55" s="131">
        <f t="shared" si="96"/>
        <v>1</v>
      </c>
      <c r="AH55" s="132">
        <f t="shared" si="97"/>
        <v>1.6666666666666666E-2</v>
      </c>
      <c r="AI55" s="131">
        <f t="shared" si="98"/>
        <v>0</v>
      </c>
      <c r="AJ55" s="132" t="str">
        <f t="shared" si="99"/>
        <v/>
      </c>
      <c r="AK55" s="131">
        <f t="shared" si="100"/>
        <v>0</v>
      </c>
      <c r="AL55" s="132" t="str">
        <f t="shared" si="101"/>
        <v/>
      </c>
      <c r="AM55" s="131">
        <f t="shared" si="102"/>
        <v>0</v>
      </c>
      <c r="AN55" s="132" t="str">
        <f t="shared" si="103"/>
        <v/>
      </c>
      <c r="AO55" s="131">
        <f t="shared" si="104"/>
        <v>0</v>
      </c>
      <c r="AP55" s="132" t="str">
        <f t="shared" si="105"/>
        <v/>
      </c>
      <c r="AQ55" s="131">
        <f t="shared" si="106"/>
        <v>0</v>
      </c>
      <c r="AR55" s="132" t="str">
        <f t="shared" si="107"/>
        <v/>
      </c>
      <c r="AS55" s="131">
        <f t="shared" si="108"/>
        <v>0</v>
      </c>
      <c r="AT55" s="132" t="str">
        <f t="shared" si="109"/>
        <v/>
      </c>
      <c r="AU55" s="131">
        <f t="shared" si="110"/>
        <v>0</v>
      </c>
      <c r="AV55" s="132" t="str">
        <f t="shared" si="111"/>
        <v/>
      </c>
      <c r="AW55" s="131">
        <f t="shared" si="112"/>
        <v>0</v>
      </c>
      <c r="AX55" s="132" t="str">
        <f t="shared" si="113"/>
        <v/>
      </c>
      <c r="AY55" s="131">
        <f t="shared" si="114"/>
        <v>0</v>
      </c>
      <c r="AZ55" s="132" t="str">
        <f t="shared" si="115"/>
        <v/>
      </c>
      <c r="BA55" s="131">
        <f t="shared" si="116"/>
        <v>0</v>
      </c>
      <c r="BB55" s="132" t="str">
        <f t="shared" si="117"/>
        <v/>
      </c>
      <c r="BC55" s="131">
        <f t="shared" si="118"/>
        <v>0</v>
      </c>
      <c r="BD55" s="132" t="str">
        <f t="shared" si="119"/>
        <v/>
      </c>
      <c r="BE55" s="131">
        <f t="shared" si="122"/>
        <v>1</v>
      </c>
      <c r="BF55" s="132">
        <f t="shared" si="120"/>
        <v>1.6666666666666666E-2</v>
      </c>
    </row>
    <row r="56" spans="27:58">
      <c r="AA56" s="110" t="e">
        <f t="shared" si="94"/>
        <v>#N/A</v>
      </c>
      <c r="AB56" s="141"/>
      <c r="AC56" s="113" t="str">
        <f t="shared" si="121"/>
        <v>回答エリア</v>
      </c>
      <c r="AD56" s="112" t="str">
        <f t="shared" si="121"/>
        <v>福井駅前 エリア</v>
      </c>
      <c r="AE56" s="2" t="str">
        <f t="shared" si="95"/>
        <v xml:space="preserve">複数手段併用
</v>
      </c>
      <c r="AF56" s="107"/>
      <c r="AG56" s="153">
        <f>IF(OR(IFERROR(FIND($AD56,"施設コード"),0)&gt;0,$AE56=""), "",
VLOOKUP($AD56,回答数!$S$2:$AQ$125,MATCH(AG$2,回答数!$S$2:$AQ$2,0),FALSE)-(SUM(AG$48:AG55)))</f>
        <v>6</v>
      </c>
      <c r="AH56" s="132">
        <f t="shared" si="97"/>
        <v>0.1</v>
      </c>
      <c r="AI56" s="153">
        <f>IF(OR(IFERROR(FIND($AD56,"施設コード"),0)&gt;0,$AE56=""), "",
VLOOKUP($AD56,回答数!$S$2:$AQ$125,MATCH(AI$2,回答数!$S$2:$AQ$2,0),FALSE)-(SUM(AI$48:AI55)))</f>
        <v>0</v>
      </c>
      <c r="AJ56" s="132" t="str">
        <f t="shared" si="99"/>
        <v/>
      </c>
      <c r="AK56" s="153">
        <f>IF(OR(IFERROR(FIND($AD56,"施設コード"),0)&gt;0,$AE56=""), "",
VLOOKUP($AD56,回答数!$S$2:$AQ$125,MATCH(AK$2,回答数!$S$2:$AQ$2,0),FALSE)-(SUM(AK$48:AK55)))</f>
        <v>0</v>
      </c>
      <c r="AL56" s="132" t="str">
        <f t="shared" si="101"/>
        <v/>
      </c>
      <c r="AM56" s="153">
        <f>IF(OR(IFERROR(FIND($AD56,"施設コード"),0)&gt;0,$AE56=""), "",
VLOOKUP($AD56,回答数!$S$2:$AQ$125,MATCH(AM$2,回答数!$S$2:$AQ$2,0),FALSE)-(SUM(AM$48:AM55)))</f>
        <v>0</v>
      </c>
      <c r="AN56" s="132" t="str">
        <f t="shared" si="103"/>
        <v/>
      </c>
      <c r="AO56" s="153">
        <f>IF(OR(IFERROR(FIND($AD56,"施設コード"),0)&gt;0,$AE56=""), "",
VLOOKUP($AD56,回答数!$S$2:$AQ$125,MATCH(AO$2,回答数!$S$2:$AQ$2,0),FALSE)-(SUM(AO$48:AO55)))</f>
        <v>0</v>
      </c>
      <c r="AP56" s="132" t="str">
        <f t="shared" si="105"/>
        <v/>
      </c>
      <c r="AQ56" s="153">
        <f>IF(OR(IFERROR(FIND($AD56,"施設コード"),0)&gt;0,$AE56=""), "",
VLOOKUP($AD56,回答数!$S$2:$AQ$125,MATCH(AQ$2,回答数!$S$2:$AQ$2,0),FALSE)-(SUM(AQ$48:AQ55)))</f>
        <v>0</v>
      </c>
      <c r="AR56" s="132" t="str">
        <f t="shared" si="107"/>
        <v/>
      </c>
      <c r="AS56" s="153">
        <f>IF(OR(IFERROR(FIND($AD56,"施設コード"),0)&gt;0,$AE56=""), "",
VLOOKUP($AD56,回答数!$S$2:$AQ$125,MATCH(AS$2,回答数!$S$2:$AQ$2,0),FALSE)-(SUM(AS$48:AS55)))</f>
        <v>0</v>
      </c>
      <c r="AT56" s="132" t="str">
        <f t="shared" si="109"/>
        <v/>
      </c>
      <c r="AU56" s="153">
        <f>IF(OR(IFERROR(FIND($AD56,"施設コード"),0)&gt;0,$AE56=""), "",
VLOOKUP($AD56,回答数!$S$2:$AQ$125,MATCH(AU$2,回答数!$S$2:$AQ$2,0),FALSE)-(SUM(AU$48:AU55)))</f>
        <v>0</v>
      </c>
      <c r="AV56" s="132" t="str">
        <f t="shared" si="111"/>
        <v/>
      </c>
      <c r="AW56" s="153">
        <f>IF(OR(IFERROR(FIND($AD56,"施設コード"),0)&gt;0,$AE56=""), "",
VLOOKUP($AD56,回答数!$S$2:$AQ$125,MATCH(AW$2,回答数!$S$2:$AQ$2,0),FALSE)-(SUM(AW$48:AW55)))</f>
        <v>0</v>
      </c>
      <c r="AX56" s="132" t="str">
        <f t="shared" si="113"/>
        <v/>
      </c>
      <c r="AY56" s="153">
        <f>IF(OR(IFERROR(FIND($AD56,"施設コード"),0)&gt;0,$AE56=""), "",
VLOOKUP($AD56,回答数!$S$2:$AQ$125,MATCH(AY$2,回答数!$S$2:$AQ$2,0),FALSE)-(SUM(AY$48:AY55)))</f>
        <v>0</v>
      </c>
      <c r="AZ56" s="132" t="str">
        <f t="shared" si="115"/>
        <v/>
      </c>
      <c r="BA56" s="153">
        <f>IF(OR(IFERROR(FIND($AD56,"施設コード"),0)&gt;0,$AE56=""), "",
VLOOKUP($AD56,回答数!$S$2:$AQ$125,MATCH(BA$2,回答数!$S$2:$AQ$2,0),FALSE)-(SUM(BA$48:BA55)))</f>
        <v>0</v>
      </c>
      <c r="BB56" s="132" t="str">
        <f t="shared" si="117"/>
        <v/>
      </c>
      <c r="BC56" s="153">
        <f>IF(OR(IFERROR(FIND($AD56,"施設コード"),0)&gt;0,$AE56=""), "",
VLOOKUP($AD56,回答数!$S$2:$AQ$125,MATCH(BC$2,回答数!$S$2:$AQ$2,0),FALSE)-(SUM(BC$48:BC55)))</f>
        <v>0</v>
      </c>
      <c r="BD56" s="132" t="str">
        <f t="shared" si="119"/>
        <v/>
      </c>
      <c r="BE56" s="131">
        <f t="shared" si="122"/>
        <v>6</v>
      </c>
      <c r="BF56" s="132">
        <f t="shared" si="120"/>
        <v>0.1</v>
      </c>
    </row>
    <row r="57" spans="27:58">
      <c r="AA57" s="110" t="str">
        <f t="shared" si="94"/>
        <v/>
      </c>
      <c r="AB57" s="141"/>
      <c r="AC57" s="113" t="str">
        <f t="shared" si="121"/>
        <v>回答エリア</v>
      </c>
      <c r="AD57" s="112" t="str">
        <f t="shared" si="121"/>
        <v>福井駅前 エリア</v>
      </c>
      <c r="AE57" s="2" t="str">
        <f t="shared" si="95"/>
        <v/>
      </c>
      <c r="AF57" s="107"/>
      <c r="AG57" s="131" t="str">
        <f t="shared" si="96"/>
        <v/>
      </c>
      <c r="AH57" s="132" t="str">
        <f t="shared" si="97"/>
        <v/>
      </c>
      <c r="AI57" s="131" t="str">
        <f t="shared" si="98"/>
        <v/>
      </c>
      <c r="AJ57" s="132" t="str">
        <f t="shared" si="99"/>
        <v/>
      </c>
      <c r="AK57" s="131" t="str">
        <f t="shared" si="100"/>
        <v/>
      </c>
      <c r="AL57" s="132" t="str">
        <f t="shared" si="101"/>
        <v/>
      </c>
      <c r="AM57" s="131" t="str">
        <f t="shared" si="102"/>
        <v/>
      </c>
      <c r="AN57" s="132" t="str">
        <f t="shared" si="103"/>
        <v/>
      </c>
      <c r="AO57" s="131" t="str">
        <f t="shared" si="104"/>
        <v/>
      </c>
      <c r="AP57" s="132" t="str">
        <f t="shared" si="105"/>
        <v/>
      </c>
      <c r="AQ57" s="131" t="str">
        <f t="shared" si="106"/>
        <v/>
      </c>
      <c r="AR57" s="132" t="str">
        <f t="shared" si="107"/>
        <v/>
      </c>
      <c r="AS57" s="131" t="str">
        <f t="shared" si="108"/>
        <v/>
      </c>
      <c r="AT57" s="132" t="str">
        <f t="shared" si="109"/>
        <v/>
      </c>
      <c r="AU57" s="131" t="str">
        <f t="shared" si="110"/>
        <v/>
      </c>
      <c r="AV57" s="132" t="str">
        <f t="shared" si="111"/>
        <v/>
      </c>
      <c r="AW57" s="131" t="str">
        <f t="shared" si="112"/>
        <v/>
      </c>
      <c r="AX57" s="132" t="str">
        <f t="shared" si="113"/>
        <v/>
      </c>
      <c r="AY57" s="131" t="str">
        <f t="shared" si="114"/>
        <v/>
      </c>
      <c r="AZ57" s="132" t="str">
        <f t="shared" si="115"/>
        <v/>
      </c>
      <c r="BA57" s="131" t="str">
        <f t="shared" si="116"/>
        <v/>
      </c>
      <c r="BB57" s="132" t="str">
        <f t="shared" si="117"/>
        <v/>
      </c>
      <c r="BC57" s="131" t="str">
        <f t="shared" si="118"/>
        <v/>
      </c>
      <c r="BD57" s="132" t="str">
        <f t="shared" si="119"/>
        <v/>
      </c>
      <c r="BE57" s="131" t="str">
        <f t="shared" si="122"/>
        <v/>
      </c>
      <c r="BF57" s="132" t="str">
        <f t="shared" si="120"/>
        <v/>
      </c>
    </row>
    <row r="58" spans="27:58">
      <c r="AA58" s="110" t="str">
        <f t="shared" si="94"/>
        <v/>
      </c>
      <c r="AB58" s="141"/>
      <c r="AC58" s="113" t="str">
        <f t="shared" si="121"/>
        <v>回答エリア</v>
      </c>
      <c r="AD58" s="112" t="str">
        <f t="shared" si="121"/>
        <v>福井駅前 エリア</v>
      </c>
      <c r="AE58" s="2" t="str">
        <f t="shared" si="95"/>
        <v/>
      </c>
      <c r="AF58" s="107"/>
      <c r="AG58" s="131" t="str">
        <f t="shared" si="96"/>
        <v/>
      </c>
      <c r="AH58" s="132" t="str">
        <f t="shared" si="97"/>
        <v/>
      </c>
      <c r="AI58" s="131" t="str">
        <f t="shared" si="98"/>
        <v/>
      </c>
      <c r="AJ58" s="132" t="str">
        <f t="shared" si="99"/>
        <v/>
      </c>
      <c r="AK58" s="131" t="str">
        <f t="shared" si="100"/>
        <v/>
      </c>
      <c r="AL58" s="132" t="str">
        <f t="shared" si="101"/>
        <v/>
      </c>
      <c r="AM58" s="131" t="str">
        <f t="shared" si="102"/>
        <v/>
      </c>
      <c r="AN58" s="132" t="str">
        <f t="shared" si="103"/>
        <v/>
      </c>
      <c r="AO58" s="131" t="str">
        <f t="shared" si="104"/>
        <v/>
      </c>
      <c r="AP58" s="132" t="str">
        <f t="shared" si="105"/>
        <v/>
      </c>
      <c r="AQ58" s="131" t="str">
        <f t="shared" si="106"/>
        <v/>
      </c>
      <c r="AR58" s="132" t="str">
        <f t="shared" si="107"/>
        <v/>
      </c>
      <c r="AS58" s="131" t="str">
        <f t="shared" si="108"/>
        <v/>
      </c>
      <c r="AT58" s="132" t="str">
        <f t="shared" si="109"/>
        <v/>
      </c>
      <c r="AU58" s="131" t="str">
        <f t="shared" si="110"/>
        <v/>
      </c>
      <c r="AV58" s="132" t="str">
        <f t="shared" si="111"/>
        <v/>
      </c>
      <c r="AW58" s="131" t="str">
        <f t="shared" si="112"/>
        <v/>
      </c>
      <c r="AX58" s="132" t="str">
        <f t="shared" si="113"/>
        <v/>
      </c>
      <c r="AY58" s="131" t="str">
        <f t="shared" si="114"/>
        <v/>
      </c>
      <c r="AZ58" s="132" t="str">
        <f t="shared" si="115"/>
        <v/>
      </c>
      <c r="BA58" s="131" t="str">
        <f t="shared" si="116"/>
        <v/>
      </c>
      <c r="BB58" s="132" t="str">
        <f t="shared" si="117"/>
        <v/>
      </c>
      <c r="BC58" s="131" t="str">
        <f t="shared" si="118"/>
        <v/>
      </c>
      <c r="BD58" s="132" t="str">
        <f t="shared" si="119"/>
        <v/>
      </c>
      <c r="BE58" s="131" t="str">
        <f t="shared" si="122"/>
        <v/>
      </c>
      <c r="BF58" s="132" t="str">
        <f t="shared" si="120"/>
        <v/>
      </c>
    </row>
    <row r="59" spans="27:58">
      <c r="AA59" s="110" t="str">
        <f>AA44</f>
        <v/>
      </c>
      <c r="AB59" s="141"/>
      <c r="AC59" s="113" t="str">
        <f>AC57</f>
        <v>回答エリア</v>
      </c>
      <c r="AD59" s="112" t="str">
        <f>AD57</f>
        <v>福井駅前 エリア</v>
      </c>
      <c r="AE59" s="2" t="str">
        <f>IF(AE14&lt;&gt;"",AE14,"")</f>
        <v/>
      </c>
      <c r="AF59" s="107"/>
      <c r="AG59" s="131" t="str">
        <f t="shared" si="96"/>
        <v/>
      </c>
      <c r="AH59" s="132" t="str">
        <f>IFERROR(AG59/AG$60,"")</f>
        <v/>
      </c>
      <c r="AI59" s="131" t="str">
        <f t="shared" si="98"/>
        <v/>
      </c>
      <c r="AJ59" s="132" t="str">
        <f>IFERROR(AI59/AI$60,"")</f>
        <v/>
      </c>
      <c r="AK59" s="131" t="str">
        <f t="shared" si="100"/>
        <v/>
      </c>
      <c r="AL59" s="132" t="str">
        <f t="shared" si="101"/>
        <v/>
      </c>
      <c r="AM59" s="131" t="str">
        <f t="shared" si="102"/>
        <v/>
      </c>
      <c r="AN59" s="132" t="str">
        <f t="shared" si="103"/>
        <v/>
      </c>
      <c r="AO59" s="131" t="str">
        <f t="shared" si="104"/>
        <v/>
      </c>
      <c r="AP59" s="132" t="str">
        <f t="shared" si="105"/>
        <v/>
      </c>
      <c r="AQ59" s="131" t="str">
        <f t="shared" si="106"/>
        <v/>
      </c>
      <c r="AR59" s="132" t="str">
        <f t="shared" si="107"/>
        <v/>
      </c>
      <c r="AS59" s="131" t="str">
        <f t="shared" si="108"/>
        <v/>
      </c>
      <c r="AT59" s="132" t="str">
        <f t="shared" si="109"/>
        <v/>
      </c>
      <c r="AU59" s="131" t="str">
        <f t="shared" si="110"/>
        <v/>
      </c>
      <c r="AV59" s="132" t="str">
        <f t="shared" si="111"/>
        <v/>
      </c>
      <c r="AW59" s="131" t="str">
        <f t="shared" si="112"/>
        <v/>
      </c>
      <c r="AX59" s="132" t="str">
        <f t="shared" si="113"/>
        <v/>
      </c>
      <c r="AY59" s="131" t="str">
        <f t="shared" si="114"/>
        <v/>
      </c>
      <c r="AZ59" s="132" t="str">
        <f t="shared" si="115"/>
        <v/>
      </c>
      <c r="BA59" s="131" t="str">
        <f t="shared" si="116"/>
        <v/>
      </c>
      <c r="BB59" s="132" t="str">
        <f t="shared" si="117"/>
        <v/>
      </c>
      <c r="BC59" s="131" t="str">
        <f t="shared" si="118"/>
        <v/>
      </c>
      <c r="BD59" s="132" t="str">
        <f t="shared" si="119"/>
        <v/>
      </c>
      <c r="BE59" s="131" t="str">
        <f t="shared" si="122"/>
        <v/>
      </c>
      <c r="BF59" s="132" t="str">
        <f>IFERROR(BE59/BE$60,"")</f>
        <v/>
      </c>
    </row>
    <row r="60" spans="27:58" ht="15">
      <c r="AA60"/>
      <c r="AB60"/>
      <c r="AC60" s="99"/>
      <c r="AD60" s="100"/>
      <c r="AE60" s="101"/>
      <c r="AF60" s="102" t="s">
        <v>25</v>
      </c>
      <c r="AG60" s="123">
        <f t="shared" ref="AG60:BF60" si="123">SUM(AG48:AG59)</f>
        <v>60</v>
      </c>
      <c r="AH60" s="124">
        <f t="shared" si="123"/>
        <v>1</v>
      </c>
      <c r="AI60" s="123">
        <f t="shared" si="123"/>
        <v>0</v>
      </c>
      <c r="AJ60" s="124">
        <f t="shared" si="123"/>
        <v>0</v>
      </c>
      <c r="AK60" s="123">
        <f t="shared" si="123"/>
        <v>0</v>
      </c>
      <c r="AL60" s="124">
        <f t="shared" si="123"/>
        <v>0</v>
      </c>
      <c r="AM60" s="123">
        <f t="shared" si="123"/>
        <v>0</v>
      </c>
      <c r="AN60" s="124">
        <f t="shared" si="123"/>
        <v>0</v>
      </c>
      <c r="AO60" s="123">
        <f t="shared" si="123"/>
        <v>0</v>
      </c>
      <c r="AP60" s="124">
        <f t="shared" si="123"/>
        <v>0</v>
      </c>
      <c r="AQ60" s="123">
        <f t="shared" si="123"/>
        <v>0</v>
      </c>
      <c r="AR60" s="124">
        <f t="shared" si="123"/>
        <v>0</v>
      </c>
      <c r="AS60" s="123">
        <f t="shared" si="123"/>
        <v>0</v>
      </c>
      <c r="AT60" s="124">
        <f t="shared" si="123"/>
        <v>0</v>
      </c>
      <c r="AU60" s="123">
        <f t="shared" si="123"/>
        <v>0</v>
      </c>
      <c r="AV60" s="124">
        <f t="shared" si="123"/>
        <v>0</v>
      </c>
      <c r="AW60" s="123">
        <f t="shared" si="123"/>
        <v>0</v>
      </c>
      <c r="AX60" s="124">
        <f t="shared" si="123"/>
        <v>0</v>
      </c>
      <c r="AY60" s="123">
        <f t="shared" si="123"/>
        <v>0</v>
      </c>
      <c r="AZ60" s="124">
        <f t="shared" si="123"/>
        <v>0</v>
      </c>
      <c r="BA60" s="123">
        <f t="shared" si="123"/>
        <v>0</v>
      </c>
      <c r="BB60" s="124">
        <f t="shared" si="123"/>
        <v>0</v>
      </c>
      <c r="BC60" s="123">
        <f t="shared" si="123"/>
        <v>0</v>
      </c>
      <c r="BD60" s="124">
        <f t="shared" si="123"/>
        <v>0</v>
      </c>
      <c r="BE60" s="123">
        <f t="shared" si="123"/>
        <v>60</v>
      </c>
      <c r="BF60" s="126">
        <f t="shared" si="123"/>
        <v>1</v>
      </c>
    </row>
    <row r="61" spans="27:58" ht="15">
      <c r="AA61"/>
      <c r="AB61"/>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row>
    <row r="62" spans="27:58">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row>
    <row r="63" spans="27:58">
      <c r="AB63" s="141"/>
    </row>
  </sheetData>
  <phoneticPr fontId="18"/>
  <conditionalFormatting sqref="AE3:AE14 AE48:AE59 AE33:AE44 AE18:AE29 AG3:BF10 AG18:BF25 AG33:BF40 AG48:BF55 AG12:BF14 AH11 AJ11 AL11 AN11 AP11 AR11 AT11 AV11 AX11 AZ11 BB11 BD11:BF11 AG27:BF29 AH26 AJ26 AL26 AN26 AP26 AR26 AT26 AV26 AX26 AZ26 BB26 BD26:BF26 AG42:BF44 AH41 AJ41 AL41 AN41 AP41 AR41 AT41 AV41 AX41 AZ41 BB41 BD41:BF41 AG57:BF59 AH56 AJ56 AL56 AN56 AP56 AR56 AT56 AV56 AX56 AZ56 BB56 BD56:BF56">
    <cfRule type="containsBlanks" dxfId="27" priority="9">
      <formula>LEN(TRIM(AE3))=0</formula>
    </cfRule>
  </conditionalFormatting>
  <conditionalFormatting sqref="A2:E13">
    <cfRule type="expression" dxfId="26" priority="8">
      <formula>$A2=""</formula>
    </cfRule>
  </conditionalFormatting>
  <conditionalFormatting sqref="AG11">
    <cfRule type="containsBlanks" dxfId="25" priority="7">
      <formula>LEN(TRIM(AG11))=0</formula>
    </cfRule>
  </conditionalFormatting>
  <conditionalFormatting sqref="BC11 BA11 AY11 AW11 AU11 AS11 AQ11 AO11 AM11 AK11 AI11">
    <cfRule type="containsBlanks" dxfId="24" priority="6">
      <formula>LEN(TRIM(AI11))=0</formula>
    </cfRule>
  </conditionalFormatting>
  <conditionalFormatting sqref="AG26 AI26 AK26 AM26 AO26 AQ26 AS26 AU26 AW26 AY26 BA26 BC26">
    <cfRule type="containsBlanks" dxfId="23" priority="5">
      <formula>LEN(TRIM(AG26))=0</formula>
    </cfRule>
  </conditionalFormatting>
  <conditionalFormatting sqref="AG41">
    <cfRule type="containsBlanks" dxfId="22" priority="4">
      <formula>LEN(TRIM(AG41))=0</formula>
    </cfRule>
  </conditionalFormatting>
  <conditionalFormatting sqref="BC41 BA41 AY41 AW41 AU41 AS41 AQ41 AO41 AM41 AK41 AI41">
    <cfRule type="containsBlanks" dxfId="21" priority="3">
      <formula>LEN(TRIM(AI41))=0</formula>
    </cfRule>
  </conditionalFormatting>
  <conditionalFormatting sqref="AG56">
    <cfRule type="containsBlanks" dxfId="20" priority="2">
      <formula>LEN(TRIM(AG56))=0</formula>
    </cfRule>
  </conditionalFormatting>
  <conditionalFormatting sqref="BC56 BA56 AY56 AW56 AU56 AS56 AQ56 AO56 AM56 AK56 AI56">
    <cfRule type="containsBlanks" dxfId="19" priority="1">
      <formula>LEN(TRIM(AI56))=0</formula>
    </cfRule>
  </conditionalFormatting>
  <pageMargins left="0.23622047244094491" right="0.23622047244094491" top="0.74803149606299213" bottom="0.74803149606299213" header="0.31496062992125984" footer="0.31496062992125984"/>
  <pageSetup paperSize="8" fitToWidth="0" fitToHeight="0" orientation="portrait" r:id="rId1"/>
  <rowBreaks count="3" manualBreakCount="3">
    <brk id="46" max="16383" man="1"/>
    <brk id="122" max="16383" man="1"/>
    <brk id="183" max="16383" man="1"/>
  </rowBreaks>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D618C-3F53-4142-971E-031D2FA80DA6}">
  <sheetPr codeName="Sheet52">
    <tabColor theme="7" tint="0.39997558519241921"/>
  </sheetPr>
  <dimension ref="A1:BG63"/>
  <sheetViews>
    <sheetView showGridLines="0" zoomScale="80" zoomScaleNormal="80" workbookViewId="0"/>
  </sheetViews>
  <sheetFormatPr defaultColWidth="8.78515625" defaultRowHeight="13"/>
  <cols>
    <col min="1" max="1" width="26.35546875" style="4" bestFit="1" customWidth="1"/>
    <col min="2" max="2" width="8.78515625" style="4"/>
    <col min="3" max="5" width="12.2109375" style="4" customWidth="1"/>
    <col min="6" max="10" width="8.5703125" style="4" customWidth="1"/>
    <col min="11" max="11" width="3.2109375" style="4" customWidth="1"/>
    <col min="12" max="25" width="2.570312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149"/>
      <c r="H1" s="150"/>
      <c r="I1" s="150"/>
      <c r="J1" s="150"/>
      <c r="K1" s="150"/>
      <c r="L1" s="150"/>
      <c r="M1" s="150"/>
      <c r="N1" s="150"/>
      <c r="O1" s="150"/>
      <c r="P1" s="150"/>
      <c r="Q1" s="150"/>
      <c r="R1" s="150"/>
      <c r="S1" s="150"/>
      <c r="T1" s="150"/>
      <c r="AA1" s="158" t="str">
        <f>AF16&amp;"（推移）"</f>
        <v>（推移）</v>
      </c>
      <c r="AB1"/>
      <c r="AC1" s="84" t="s">
        <v>11</v>
      </c>
      <c r="AD1" s="85"/>
      <c r="AE1" s="133" t="s">
        <v>293</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 xml:space="preserve">自家用車
</v>
      </c>
      <c r="B2" s="96">
        <f ca="1">IFERROR(OFFSET(INDEX($AG$3:$BF$14,
MATCH($A2,$A$2:$A$13,0),MATCH($A$1,$AG$2:$BF$2,0)),0,1),"")</f>
        <v>0.75966494845360821</v>
      </c>
      <c r="C2" s="96">
        <f ca="1">IFERROR(OFFSET(INDEX($AG$18:$BF$29,
MATCH($A2,$A$2:$A$13,0),MATCH($A$1,$AG$2:$BF$2,0)),0,1),"")</f>
        <v>0.58389261744966447</v>
      </c>
      <c r="D2" s="96">
        <f ca="1">IFERROR(OFFSET(INDEX($AG$33:$BF$44,
MATCH($A2,$A$2:$A$13,0),MATCH($A$1,$AG$2:$BF$2,0)),0,1),"")</f>
        <v>0.55113636363636365</v>
      </c>
      <c r="E2" s="96">
        <f ca="1">IFERROR(OFFSET(INDEX($AG$48:$BF$59,
MATCH($A2,$A$2:$A$13,0),MATCH($A$1,$AG$2:$BF$2,0)),0,1),"")</f>
        <v>0.31666666666666665</v>
      </c>
      <c r="G2" s="98"/>
      <c r="H2" s="151"/>
      <c r="I2" s="151"/>
      <c r="J2" s="151"/>
      <c r="K2" s="151"/>
      <c r="L2" s="151"/>
      <c r="M2" s="151"/>
      <c r="N2" s="151"/>
      <c r="O2" s="151"/>
      <c r="P2" s="151"/>
      <c r="Q2" s="151"/>
      <c r="R2" s="151"/>
      <c r="S2" s="151"/>
      <c r="T2" s="151"/>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1" si="0">IF(AE4&lt;&gt;"",AE4,"")</f>
        <v xml:space="preserve">レンタカー
</v>
      </c>
      <c r="B3" s="96">
        <f t="shared" ref="B3:B11" ca="1" si="1">IFERROR(OFFSET(INDEX($AG$3:$BF$14,
MATCH($A3,$A$2:$A$13,0),MATCH($A$1,$AG$2:$BF$2,0)),0,1),"")</f>
        <v>6.1211340206185565E-2</v>
      </c>
      <c r="C3" s="96">
        <f t="shared" ref="C3:C11" ca="1" si="2">IFERROR(OFFSET(INDEX($AG$18:$BF$29,
MATCH($A3,$A$2:$A$13,0),MATCH($A$1,$AG$2:$BF$2,0)),0,1),"")</f>
        <v>7.3825503355704702E-2</v>
      </c>
      <c r="D3" s="96">
        <f t="shared" ref="D3:D11" ca="1" si="3">IFERROR(OFFSET(INDEX($AG$33:$BF$44,
MATCH($A3,$A$2:$A$13,0),MATCH($A$1,$AG$2:$BF$2,0)),0,1),"")</f>
        <v>4.5454545454545456E-2</v>
      </c>
      <c r="E3" s="96">
        <f t="shared" ref="E3:E11" ca="1" si="4">IFERROR(OFFSET(INDEX($AG$48:$BF$59,
MATCH($A3,$A$2:$A$13,0),MATCH($A$1,$AG$2:$BF$2,0)),0,1),"")</f>
        <v>0.05</v>
      </c>
      <c r="G3" s="98"/>
      <c r="H3" s="151"/>
      <c r="I3" s="151"/>
      <c r="J3" s="151"/>
      <c r="K3" s="151"/>
      <c r="L3" s="151"/>
      <c r="M3" s="151"/>
      <c r="N3" s="151"/>
      <c r="O3" s="151"/>
      <c r="P3" s="151"/>
      <c r="Q3" s="151"/>
      <c r="R3" s="151"/>
      <c r="S3" s="151"/>
      <c r="T3" s="151"/>
      <c r="AA3" s="110" t="e">
        <f>IF($AE3&lt;&gt;"",VLOOKUP($AE3,【M】金額!$A$1:$B$11,2,0),"")</f>
        <v>#N/A</v>
      </c>
      <c r="AB3" s="141"/>
      <c r="AC3" s="113" t="str">
        <f>AC2</f>
        <v>都道府県</v>
      </c>
      <c r="AD3" s="112" t="str">
        <f>AD2</f>
        <v>福井県</v>
      </c>
      <c r="AE3" s="133" t="s">
        <v>345</v>
      </c>
      <c r="AF3" s="8"/>
      <c r="AG3" s="60">
        <f t="shared" ref="AG3:AG11" si="5">IF(OR(IFERROR(FIND($AD3,"施設コード"),0)&gt;0,$AE3=""), "",
COUNTIFS(
    INDEX(rawデータ範囲, , MATCH($AG$1,表頭範囲, 0)),AG$2,
    INDEX(rawデータ範囲, , MATCH($AE$1,表頭範囲, 0)),$AE3
)
)</f>
        <v>1179</v>
      </c>
      <c r="AH3" s="130">
        <f t="shared" ref="AH3:AH13" si="6">IFERROR(AG3/AG$15,"")</f>
        <v>0.75966494845360821</v>
      </c>
      <c r="AI3" s="60">
        <f t="shared" ref="AI3:AI11" si="7">IF(OR(IFERROR(FIND($AD3,"施設コード"),0)&gt;0,$AE3=""), "",
COUNTIFS(
    INDEX(rawデータ範囲, , MATCH($AG$1,表頭範囲, 0)),AI$2,
    INDEX(rawデータ範囲, , MATCH($AE$1,表頭範囲, 0)),$AE3
)
)</f>
        <v>0</v>
      </c>
      <c r="AJ3" s="130" t="str">
        <f t="shared" ref="AJ3:AJ13" si="8">IFERROR(AI3/AI$15,"")</f>
        <v/>
      </c>
      <c r="AK3" s="60">
        <f t="shared" ref="AK3:AK11" si="9">IF(OR(IFERROR(FIND($AD3,"施設コード"),0)&gt;0,$AE3=""), "",
COUNTIFS(
    INDEX(rawデータ範囲, , MATCH($AG$1,表頭範囲, 0)),AK$2,
    INDEX(rawデータ範囲, , MATCH($AE$1,表頭範囲, 0)),$AE3
)
)</f>
        <v>0</v>
      </c>
      <c r="AL3" s="130" t="str">
        <f t="shared" ref="AL3:AL14" si="10">IFERROR(AK3/AK$15,"")</f>
        <v/>
      </c>
      <c r="AM3" s="60">
        <f t="shared" ref="AM3:AM11" si="11">IF(OR(IFERROR(FIND($AD3,"施設コード"),0)&gt;0,$AE3=""), "",
COUNTIFS(
    INDEX(rawデータ範囲, , MATCH($AG$1,表頭範囲, 0)),AM$2,
    INDEX(rawデータ範囲, , MATCH($AE$1,表頭範囲, 0)),$AE3
)
)</f>
        <v>0</v>
      </c>
      <c r="AN3" s="130" t="str">
        <f t="shared" ref="AN3:AN14" si="12">IFERROR(AM3/AM$15,"")</f>
        <v/>
      </c>
      <c r="AO3" s="60">
        <f t="shared" ref="AO3:AO11" si="13">IF(OR(IFERROR(FIND($AD3,"施設コード"),0)&gt;0,$AE3=""), "",
COUNTIFS(
    INDEX(rawデータ範囲, , MATCH($AG$1,表頭範囲, 0)),AO$2,
    INDEX(rawデータ範囲, , MATCH($AE$1,表頭範囲, 0)),$AE3
)
)</f>
        <v>0</v>
      </c>
      <c r="AP3" s="130" t="str">
        <f t="shared" ref="AP3:AP14" si="14">IFERROR(AO3/AO$15,"")</f>
        <v/>
      </c>
      <c r="AQ3" s="60">
        <f t="shared" ref="AQ3:AQ11" si="15">IF(OR(IFERROR(FIND($AD3,"施設コード"),0)&gt;0,$AE3=""), "",
COUNTIFS(
    INDEX(rawデータ範囲, , MATCH($AG$1,表頭範囲, 0)),AQ$2,
    INDEX(rawデータ範囲, , MATCH($AE$1,表頭範囲, 0)),$AE3
)
)</f>
        <v>0</v>
      </c>
      <c r="AR3" s="130" t="str">
        <f t="shared" ref="AR3:AR14" si="16">IFERROR(AQ3/AQ$15,"")</f>
        <v/>
      </c>
      <c r="AS3" s="60">
        <f t="shared" ref="AS3:AS11" si="17">IF(OR(IFERROR(FIND($AD3,"施設コード"),0)&gt;0,$AE3=""), "",
COUNTIFS(
    INDEX(rawデータ範囲, , MATCH($AG$1,表頭範囲, 0)),AS$2,
    INDEX(rawデータ範囲, , MATCH($AE$1,表頭範囲, 0)),$AE3
)
)</f>
        <v>0</v>
      </c>
      <c r="AT3" s="130" t="str">
        <f t="shared" ref="AT3:AT14" si="18">IFERROR(AS3/AS$15,"")</f>
        <v/>
      </c>
      <c r="AU3" s="60">
        <f t="shared" ref="AU3:AU11" si="19">IF(OR(IFERROR(FIND($AD3,"施設コード"),0)&gt;0,$AE3=""), "",
COUNTIFS(
    INDEX(rawデータ範囲, , MATCH($AG$1,表頭範囲, 0)),AU$2,
    INDEX(rawデータ範囲, , MATCH($AE$1,表頭範囲, 0)),$AE3
)
)</f>
        <v>0</v>
      </c>
      <c r="AV3" s="130" t="str">
        <f t="shared" ref="AV3:AV14" si="20">IFERROR(AU3/AU$15,"")</f>
        <v/>
      </c>
      <c r="AW3" s="60">
        <f t="shared" ref="AW3:AW11" si="21">IF(OR(IFERROR(FIND($AD3,"施設コード"),0)&gt;0,$AE3=""), "",
COUNTIFS(
    INDEX(rawデータ範囲, , MATCH($AG$1,表頭範囲, 0)),AW$2,
    INDEX(rawデータ範囲, , MATCH($AE$1,表頭範囲, 0)),$AE3
)
)</f>
        <v>0</v>
      </c>
      <c r="AX3" s="130" t="str">
        <f t="shared" ref="AX3:AX14" si="22">IFERROR(AW3/AW$15,"")</f>
        <v/>
      </c>
      <c r="AY3" s="60">
        <f t="shared" ref="AY3:AY11" si="23">IF(OR(IFERROR(FIND($AD3,"施設コード"),0)&gt;0,$AE3=""), "",
COUNTIFS(
    INDEX(rawデータ範囲, , MATCH($AG$1,表頭範囲, 0)),AY$2,
    INDEX(rawデータ範囲, , MATCH($AE$1,表頭範囲, 0)),$AE3
)
)</f>
        <v>0</v>
      </c>
      <c r="AZ3" s="130" t="str">
        <f t="shared" ref="AZ3:AZ14" si="24">IFERROR(AY3/AY$15,"")</f>
        <v/>
      </c>
      <c r="BA3" s="60">
        <f t="shared" ref="BA3:BA11" si="25">IF(OR(IFERROR(FIND($AD3,"施設コード"),0)&gt;0,$AE3=""), "",
COUNTIFS(
    INDEX(rawデータ範囲, , MATCH($AG$1,表頭範囲, 0)),BA$2,
    INDEX(rawデータ範囲, , MATCH($AE$1,表頭範囲, 0)),$AE3
)
)</f>
        <v>0</v>
      </c>
      <c r="BB3" s="130" t="str">
        <f t="shared" ref="BB3:BB14" si="26">IFERROR(BA3/BA$15,"")</f>
        <v/>
      </c>
      <c r="BC3" s="60">
        <f t="shared" ref="BC3:BC11"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1179</v>
      </c>
      <c r="BF3" s="130">
        <f t="shared" ref="BF3:BF14" si="29">IFERROR(BE3/BE$15,"")</f>
        <v>0.75966494845360821</v>
      </c>
      <c r="BG3" s="97"/>
    </row>
    <row r="4" spans="1:59">
      <c r="A4" s="2" t="str">
        <f t="shared" si="0"/>
        <v xml:space="preserve">タクシー
</v>
      </c>
      <c r="B4" s="96">
        <f t="shared" ca="1" si="1"/>
        <v>5.7989690721649487E-3</v>
      </c>
      <c r="C4" s="96">
        <f t="shared" ca="1" si="2"/>
        <v>3.3557046979865771E-3</v>
      </c>
      <c r="D4" s="96">
        <f t="shared" ca="1" si="3"/>
        <v>0</v>
      </c>
      <c r="E4" s="96">
        <f t="shared" ca="1" si="4"/>
        <v>0</v>
      </c>
      <c r="G4" s="98"/>
      <c r="H4" s="151"/>
      <c r="I4" s="151"/>
      <c r="J4" s="151"/>
      <c r="K4" s="151"/>
      <c r="L4" s="151"/>
      <c r="M4" s="151"/>
      <c r="N4" s="151"/>
      <c r="O4" s="151"/>
      <c r="P4" s="151"/>
      <c r="Q4" s="151"/>
      <c r="R4" s="151"/>
      <c r="S4" s="151"/>
      <c r="T4" s="151"/>
      <c r="AA4" s="110" t="e">
        <f>IF($AE4&lt;&gt;"",VLOOKUP($AE4,【M】金額!$A$1:$B$11,2,0),"")</f>
        <v>#N/A</v>
      </c>
      <c r="AB4" s="141"/>
      <c r="AC4" s="113" t="str">
        <f t="shared" ref="AC4:AD13" si="30">AC3</f>
        <v>都道府県</v>
      </c>
      <c r="AD4" s="112" t="str">
        <f t="shared" si="30"/>
        <v>福井県</v>
      </c>
      <c r="AE4" s="134" t="s">
        <v>375</v>
      </c>
      <c r="AF4" s="8"/>
      <c r="AG4" s="60">
        <f t="shared" si="5"/>
        <v>95</v>
      </c>
      <c r="AH4" s="130">
        <f t="shared" si="6"/>
        <v>6.1211340206185565E-2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95</v>
      </c>
      <c r="BF4" s="130">
        <f t="shared" si="29"/>
        <v>6.1211340206185565E-2</v>
      </c>
      <c r="BG4" s="97"/>
    </row>
    <row r="5" spans="1:59">
      <c r="A5" s="2" t="str">
        <f t="shared" si="0"/>
        <v xml:space="preserve">在来線
</v>
      </c>
      <c r="B5" s="96">
        <f t="shared" ca="1" si="1"/>
        <v>3.0927835051546393E-2</v>
      </c>
      <c r="C5" s="96">
        <f t="shared" ca="1" si="2"/>
        <v>7.0469798657718116E-2</v>
      </c>
      <c r="D5" s="96">
        <f t="shared" ca="1" si="3"/>
        <v>0.11931818181818182</v>
      </c>
      <c r="E5" s="96">
        <f t="shared" ca="1" si="4"/>
        <v>0.26666666666666666</v>
      </c>
      <c r="G5" s="98"/>
      <c r="H5" s="151"/>
      <c r="I5" s="151"/>
      <c r="J5" s="151"/>
      <c r="K5" s="151"/>
      <c r="L5" s="151"/>
      <c r="M5" s="151"/>
      <c r="N5" s="151"/>
      <c r="O5" s="151"/>
      <c r="P5" s="151"/>
      <c r="Q5" s="151"/>
      <c r="R5" s="151"/>
      <c r="S5" s="151"/>
      <c r="T5" s="151"/>
      <c r="AA5" s="110" t="e">
        <f>IF($AE5&lt;&gt;"",VLOOKUP($AE5,【M】金額!$A$1:$B$11,2,0),"")</f>
        <v>#N/A</v>
      </c>
      <c r="AB5" s="141"/>
      <c r="AC5" s="113" t="str">
        <f t="shared" si="30"/>
        <v>都道府県</v>
      </c>
      <c r="AD5" s="112" t="str">
        <f t="shared" si="30"/>
        <v>福井県</v>
      </c>
      <c r="AE5" s="133" t="s">
        <v>745</v>
      </c>
      <c r="AF5" s="8"/>
      <c r="AG5" s="60">
        <f t="shared" si="5"/>
        <v>9</v>
      </c>
      <c r="AH5" s="130">
        <f t="shared" si="6"/>
        <v>5.7989690721649487E-3</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9</v>
      </c>
      <c r="BF5" s="130">
        <f t="shared" si="29"/>
        <v>5.7989690721649487E-3</v>
      </c>
      <c r="BG5" s="98"/>
    </row>
    <row r="6" spans="1:59">
      <c r="A6" s="2" t="str">
        <f t="shared" si="0"/>
        <v xml:space="preserve">旅行会社ツアーバス
</v>
      </c>
      <c r="B6" s="96">
        <f t="shared" ca="1" si="1"/>
        <v>3.0283505154639175E-2</v>
      </c>
      <c r="C6" s="96">
        <f t="shared" ca="1" si="2"/>
        <v>3.3557046979865772E-2</v>
      </c>
      <c r="D6" s="96">
        <f t="shared" ca="1" si="3"/>
        <v>1.7045454545454544E-2</v>
      </c>
      <c r="E6" s="96">
        <f t="shared" ca="1" si="4"/>
        <v>0</v>
      </c>
      <c r="G6" s="1"/>
      <c r="AA6" s="110" t="e">
        <f>IF($AE6&lt;&gt;"",VLOOKUP($AE6,【M】金額!$A$1:$B$11,2,0),"")</f>
        <v>#N/A</v>
      </c>
      <c r="AB6" s="141"/>
      <c r="AC6" s="113" t="str">
        <f t="shared" si="30"/>
        <v>都道府県</v>
      </c>
      <c r="AD6" s="112" t="str">
        <f t="shared" si="30"/>
        <v>福井県</v>
      </c>
      <c r="AE6" s="133" t="s">
        <v>464</v>
      </c>
      <c r="AF6" s="8"/>
      <c r="AG6" s="60">
        <f t="shared" si="5"/>
        <v>48</v>
      </c>
      <c r="AH6" s="130">
        <f t="shared" si="6"/>
        <v>3.0927835051546393E-2</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48</v>
      </c>
      <c r="BF6" s="130">
        <f t="shared" si="29"/>
        <v>3.0927835051546393E-2</v>
      </c>
      <c r="BG6" s="98"/>
    </row>
    <row r="7" spans="1:59">
      <c r="A7" s="2" t="str">
        <f t="shared" si="0"/>
        <v xml:space="preserve">路線バス
</v>
      </c>
      <c r="B7" s="96">
        <f t="shared" ca="1" si="1"/>
        <v>2.0618556701030927E-2</v>
      </c>
      <c r="C7" s="96">
        <f t="shared" ca="1" si="2"/>
        <v>7.0469798657718116E-2</v>
      </c>
      <c r="D7" s="96">
        <f t="shared" ca="1" si="3"/>
        <v>3.4090909090909088E-2</v>
      </c>
      <c r="E7" s="96">
        <f t="shared" ca="1" si="4"/>
        <v>3.3333333333333333E-2</v>
      </c>
      <c r="AA7" s="110" t="e">
        <f>IF($AE7&lt;&gt;"",VLOOKUP($AE7,【M】金額!$A$1:$B$11,2,0),"")</f>
        <v>#N/A</v>
      </c>
      <c r="AB7" s="141"/>
      <c r="AC7" s="113" t="str">
        <f t="shared" si="30"/>
        <v>都道府県</v>
      </c>
      <c r="AD7" s="112" t="str">
        <f t="shared" si="30"/>
        <v>福井県</v>
      </c>
      <c r="AE7" s="133" t="s">
        <v>433</v>
      </c>
      <c r="AF7" s="8"/>
      <c r="AG7" s="60">
        <f t="shared" si="5"/>
        <v>47</v>
      </c>
      <c r="AH7" s="130">
        <f t="shared" si="6"/>
        <v>3.0283505154639175E-2</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47</v>
      </c>
      <c r="BF7" s="130">
        <f t="shared" si="29"/>
        <v>3.0283505154639175E-2</v>
      </c>
      <c r="BG7" s="98"/>
    </row>
    <row r="8" spans="1:59">
      <c r="A8" s="2" t="str">
        <f t="shared" si="0"/>
        <v xml:space="preserve">徒歩
</v>
      </c>
      <c r="B8" s="96">
        <f t="shared" ca="1" si="1"/>
        <v>1.9329896907216496E-2</v>
      </c>
      <c r="C8" s="96">
        <f t="shared" ca="1" si="2"/>
        <v>6.3758389261744972E-2</v>
      </c>
      <c r="D8" s="96">
        <f t="shared" ca="1" si="3"/>
        <v>0.10795454545454546</v>
      </c>
      <c r="E8" s="96">
        <f t="shared" ca="1" si="4"/>
        <v>0.11666666666666667</v>
      </c>
      <c r="AA8" s="110" t="e">
        <f>IF($AE8&lt;&gt;"",VLOOKUP($AE8,【M】金額!$A$1:$B$11,2,0),"")</f>
        <v>#N/A</v>
      </c>
      <c r="AB8" s="141"/>
      <c r="AC8" s="113" t="str">
        <f t="shared" si="30"/>
        <v>都道府県</v>
      </c>
      <c r="AD8" s="112" t="str">
        <f t="shared" si="30"/>
        <v>福井県</v>
      </c>
      <c r="AE8" s="133" t="s">
        <v>608</v>
      </c>
      <c r="AF8" s="8"/>
      <c r="AG8" s="60">
        <f t="shared" si="5"/>
        <v>32</v>
      </c>
      <c r="AH8" s="130">
        <f t="shared" si="6"/>
        <v>2.0618556701030927E-2</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32</v>
      </c>
      <c r="BF8" s="130">
        <f t="shared" si="29"/>
        <v>2.0618556701030927E-2</v>
      </c>
      <c r="BG8" s="98"/>
    </row>
    <row r="9" spans="1:59">
      <c r="A9" s="2" t="str">
        <f t="shared" si="0"/>
        <v xml:space="preserve">レンタサイクル
</v>
      </c>
      <c r="B9" s="96">
        <f t="shared" ca="1" si="1"/>
        <v>6.4432989690721648E-4</v>
      </c>
      <c r="C9" s="96">
        <f t="shared" ca="1" si="2"/>
        <v>0</v>
      </c>
      <c r="D9" s="96">
        <f t="shared" ca="1" si="3"/>
        <v>0</v>
      </c>
      <c r="E9" s="96">
        <f t="shared" ca="1" si="4"/>
        <v>0</v>
      </c>
      <c r="AA9" s="110" t="e">
        <f>IF($AE9&lt;&gt;"",VLOOKUP($AE9,【M】金額!$A$1:$B$11,2,0),"")</f>
        <v>#N/A</v>
      </c>
      <c r="AB9" s="141"/>
      <c r="AC9" s="113" t="str">
        <f t="shared" si="30"/>
        <v>都道府県</v>
      </c>
      <c r="AD9" s="112" t="str">
        <f t="shared" si="30"/>
        <v>福井県</v>
      </c>
      <c r="AE9" s="133" t="s">
        <v>334</v>
      </c>
      <c r="AF9" s="8"/>
      <c r="AG9" s="60">
        <f t="shared" si="5"/>
        <v>30</v>
      </c>
      <c r="AH9" s="130">
        <f t="shared" si="6"/>
        <v>1.9329896907216496E-2</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30</v>
      </c>
      <c r="BF9" s="130">
        <f t="shared" si="29"/>
        <v>1.9329896907216496E-2</v>
      </c>
      <c r="BG9" s="98"/>
    </row>
    <row r="10" spans="1:59">
      <c r="A10" s="2" t="str">
        <f t="shared" si="0"/>
        <v xml:space="preserve">その他
</v>
      </c>
      <c r="B10" s="96">
        <f t="shared" ca="1" si="1"/>
        <v>1.997422680412371E-2</v>
      </c>
      <c r="C10" s="96">
        <f t="shared" ca="1" si="2"/>
        <v>3.0201342281879196E-2</v>
      </c>
      <c r="D10" s="96">
        <f t="shared" ca="1" si="3"/>
        <v>3.4090909090909088E-2</v>
      </c>
      <c r="E10" s="96">
        <f t="shared" ca="1" si="4"/>
        <v>6.6666666666666666E-2</v>
      </c>
      <c r="AA10" s="110" t="e">
        <f>IF($AE10&lt;&gt;"",VLOOKUP($AE10,【M】金額!$A$1:$B$11,2,0),"")</f>
        <v>#N/A</v>
      </c>
      <c r="AB10" s="141"/>
      <c r="AC10" s="113" t="str">
        <f>AC9</f>
        <v>都道府県</v>
      </c>
      <c r="AD10" s="112" t="str">
        <f>AD9</f>
        <v>福井県</v>
      </c>
      <c r="AE10" s="133" t="s">
        <v>755</v>
      </c>
      <c r="AF10" s="8"/>
      <c r="AG10" s="60">
        <f t="shared" si="5"/>
        <v>1</v>
      </c>
      <c r="AH10" s="130">
        <f t="shared" si="6"/>
        <v>6.4432989690721648E-4</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1</v>
      </c>
      <c r="BF10" s="130">
        <f t="shared" si="29"/>
        <v>6.4432989690721648E-4</v>
      </c>
      <c r="BG10" s="98"/>
    </row>
    <row r="11" spans="1:59">
      <c r="A11" s="2" t="str">
        <f t="shared" si="0"/>
        <v xml:space="preserve">複数手段併用
</v>
      </c>
      <c r="B11" s="96">
        <f t="shared" ca="1" si="1"/>
        <v>5.1546391752577317E-2</v>
      </c>
      <c r="C11" s="96">
        <f t="shared" ca="1" si="2"/>
        <v>7.0469798657718116E-2</v>
      </c>
      <c r="D11" s="96">
        <f t="shared" ca="1" si="3"/>
        <v>9.0909090909090912E-2</v>
      </c>
      <c r="E11" s="96">
        <f t="shared" ca="1" si="4"/>
        <v>0.15</v>
      </c>
      <c r="AA11" s="110" t="e">
        <f>IF($AE11&lt;&gt;"",VLOOKUP($AE11,【M】金額!$A$1:$B$11,2,0),"")</f>
        <v>#N/A</v>
      </c>
      <c r="AB11" s="141"/>
      <c r="AC11" s="113" t="str">
        <f t="shared" si="30"/>
        <v>都道府県</v>
      </c>
      <c r="AD11" s="112" t="str">
        <f t="shared" si="30"/>
        <v>福井県</v>
      </c>
      <c r="AE11" s="133" t="s">
        <v>373</v>
      </c>
      <c r="AF11" s="8"/>
      <c r="AG11" s="60">
        <f t="shared" si="5"/>
        <v>31</v>
      </c>
      <c r="AH11" s="130">
        <f t="shared" si="6"/>
        <v>1.997422680412371E-2</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31</v>
      </c>
      <c r="BF11" s="130">
        <f t="shared" si="29"/>
        <v>1.997422680412371E-2</v>
      </c>
      <c r="BG11" s="98"/>
    </row>
    <row r="12" spans="1:59">
      <c r="A12" s="2" t="str">
        <f t="shared" ref="A12:A13" si="32">IF(AE13&lt;&gt;"",AE13,"")</f>
        <v/>
      </c>
      <c r="B12" s="96" t="str">
        <f t="shared" ref="B12:B13" ca="1" si="33">IFERROR(OFFSET(INDEX($AG$3:$BF$14,
MATCH($A12,$A$2:$A$13,0),MATCH($A$1,$AG$2:$BF$2,0)),0,1),"")</f>
        <v/>
      </c>
      <c r="C12" s="96" t="str">
        <f t="shared" ref="C12:C13" ca="1" si="34">IFERROR(OFFSET(INDEX($AG$18:$BF$29,
MATCH($A12,$A$2:$A$13,0),MATCH($A$1,$AG$2:$BF$2,0)),0,1),"")</f>
        <v/>
      </c>
      <c r="D12" s="96" t="str">
        <f t="shared" ref="D12:D13" ca="1" si="35">IFERROR(OFFSET(INDEX($AG$33:$BF$44,
MATCH($A12,$A$2:$A$13,0),MATCH($A$1,$AG$2:$BF$2,0)),0,1),"")</f>
        <v/>
      </c>
      <c r="E12" s="96" t="str">
        <f t="shared" ref="E12:E13" ca="1" si="36">IFERROR(OFFSET(INDEX($AG$48:$BF$59,
MATCH($A12,$A$2:$A$13,0),MATCH($A$1,$AG$2:$BF$2,0)),0,1),"")</f>
        <v/>
      </c>
      <c r="AA12" s="110" t="e">
        <f>IF($AE12&lt;&gt;"",VLOOKUP($AE12,【M】金額!$A$1:$B$11,2,0),"")</f>
        <v>#N/A</v>
      </c>
      <c r="AB12" s="141"/>
      <c r="AC12" s="113" t="str">
        <f t="shared" si="30"/>
        <v>都道府県</v>
      </c>
      <c r="AD12" s="112" t="str">
        <f t="shared" si="30"/>
        <v>福井県</v>
      </c>
      <c r="AE12" s="133" t="s">
        <v>1155</v>
      </c>
      <c r="AF12" s="8"/>
      <c r="AG12" s="153">
        <f>IF(OR(IFERROR(FIND($AD12,"施設コード"),0)&gt;0,$AE12=""), "",
VLOOKUP($AD12,回答数!$S$2:$AQ$125,MATCH(AG$2,回答数!$S$2:$AQ$2,0),FALSE)-(SUM(AG$3:AG11)))</f>
        <v>80</v>
      </c>
      <c r="AH12" s="130">
        <f t="shared" si="6"/>
        <v>5.1546391752577317E-2</v>
      </c>
      <c r="AI12" s="153">
        <f>IF(OR(IFERROR(FIND($AD12,"施設コード"),0)&gt;0,$AE12=""), "",
VLOOKUP($AD12,回答数!$S$2:$AQ$125,MATCH(AI$2,回答数!$S$2:$AQ$2,0),FALSE)-(SUM(AI$3:AI11)))</f>
        <v>0</v>
      </c>
      <c r="AJ12" s="130" t="str">
        <f t="shared" si="8"/>
        <v/>
      </c>
      <c r="AK12" s="153">
        <f>IF(OR(IFERROR(FIND($AD12,"施設コード"),0)&gt;0,$AE12=""), "",
VLOOKUP($AD12,回答数!$S$2:$AQ$125,MATCH(AK$2,回答数!$S$2:$AQ$2,0),FALSE)-(SUM(AK$3:AK11)))</f>
        <v>0</v>
      </c>
      <c r="AL12" s="130" t="str">
        <f t="shared" si="10"/>
        <v/>
      </c>
      <c r="AM12" s="153">
        <f>IF(OR(IFERROR(FIND($AD12,"施設コード"),0)&gt;0,$AE12=""), "",
VLOOKUP($AD12,回答数!$S$2:$AQ$125,MATCH(AM$2,回答数!$S$2:$AQ$2,0),FALSE)-(SUM(AM$3:AM11)))</f>
        <v>0</v>
      </c>
      <c r="AN12" s="130" t="str">
        <f t="shared" si="12"/>
        <v/>
      </c>
      <c r="AO12" s="153">
        <f>IF(OR(IFERROR(FIND($AD12,"施設コード"),0)&gt;0,$AE12=""), "",
VLOOKUP($AD12,回答数!$S$2:$AQ$125,MATCH(AO$2,回答数!$S$2:$AQ$2,0),FALSE)-(SUM(AO$3:AO11)))</f>
        <v>0</v>
      </c>
      <c r="AP12" s="130" t="str">
        <f t="shared" si="14"/>
        <v/>
      </c>
      <c r="AQ12" s="153">
        <f>IF(OR(IFERROR(FIND($AD12,"施設コード"),0)&gt;0,$AE12=""), "",
VLOOKUP($AD12,回答数!$S$2:$AQ$125,MATCH(AQ$2,回答数!$S$2:$AQ$2,0),FALSE)-(SUM(AQ$3:AQ11)))</f>
        <v>0</v>
      </c>
      <c r="AR12" s="130" t="str">
        <f t="shared" si="16"/>
        <v/>
      </c>
      <c r="AS12" s="153">
        <f>IF(OR(IFERROR(FIND($AD12,"施設コード"),0)&gt;0,$AE12=""), "",
VLOOKUP($AD12,回答数!$S$2:$AQ$125,MATCH(AS$2,回答数!$S$2:$AQ$2,0),FALSE)-(SUM(AS$3:AS11)))</f>
        <v>0</v>
      </c>
      <c r="AT12" s="130" t="str">
        <f t="shared" si="18"/>
        <v/>
      </c>
      <c r="AU12" s="153">
        <f>IF(OR(IFERROR(FIND($AD12,"施設コード"),0)&gt;0,$AE12=""), "",
VLOOKUP($AD12,回答数!$S$2:$AQ$125,MATCH(AU$2,回答数!$S$2:$AQ$2,0),FALSE)-(SUM(AU$3:AU11)))</f>
        <v>0</v>
      </c>
      <c r="AV12" s="130" t="str">
        <f t="shared" si="20"/>
        <v/>
      </c>
      <c r="AW12" s="153">
        <f>IF(OR(IFERROR(FIND($AD12,"施設コード"),0)&gt;0,$AE12=""), "",
VLOOKUP($AD12,回答数!$S$2:$AQ$125,MATCH(AW$2,回答数!$S$2:$AQ$2,0),FALSE)-(SUM(AW$3:AW11)))</f>
        <v>0</v>
      </c>
      <c r="AX12" s="130" t="str">
        <f t="shared" si="22"/>
        <v/>
      </c>
      <c r="AY12" s="153">
        <f>IF(OR(IFERROR(FIND($AD12,"施設コード"),0)&gt;0,$AE12=""), "",
VLOOKUP($AD12,回答数!$S$2:$AQ$125,MATCH(AY$2,回答数!$S$2:$AQ$2,0),FALSE)-(SUM(AY$3:AY11)))</f>
        <v>0</v>
      </c>
      <c r="AZ12" s="130" t="str">
        <f t="shared" si="24"/>
        <v/>
      </c>
      <c r="BA12" s="153">
        <f>IF(OR(IFERROR(FIND($AD12,"施設コード"),0)&gt;0,$AE12=""), "",
VLOOKUP($AD12,回答数!$S$2:$AQ$125,MATCH(BA$2,回答数!$S$2:$AQ$2,0),FALSE)-(SUM(BA$3:BA11)))</f>
        <v>0</v>
      </c>
      <c r="BB12" s="130" t="str">
        <f t="shared" si="26"/>
        <v/>
      </c>
      <c r="BC12" s="153">
        <f>IF(OR(IFERROR(FIND($AD12,"施設コード"),0)&gt;0,$AE12=""), "",
VLOOKUP($AD12,回答数!$S$2:$AQ$125,MATCH(BC$2,回答数!$S$2:$AQ$2,0),FALSE)-(SUM(BC$3:BC11)))</f>
        <v>0</v>
      </c>
      <c r="BD12" s="130" t="str">
        <f t="shared" si="28"/>
        <v/>
      </c>
      <c r="BE12" s="60">
        <f t="shared" si="31"/>
        <v>80</v>
      </c>
      <c r="BF12" s="130">
        <f t="shared" si="29"/>
        <v>5.1546391752577317E-2</v>
      </c>
      <c r="BG12" s="98"/>
    </row>
    <row r="13" spans="1:59">
      <c r="A13" s="2" t="str">
        <f t="shared" si="32"/>
        <v/>
      </c>
      <c r="B13" s="152" t="str">
        <f t="shared" ca="1" si="33"/>
        <v/>
      </c>
      <c r="C13" s="96" t="str">
        <f t="shared" ca="1" si="34"/>
        <v/>
      </c>
      <c r="D13" s="96" t="str">
        <f t="shared" ca="1" si="35"/>
        <v/>
      </c>
      <c r="E13" s="96" t="str">
        <f t="shared" ca="1" si="36"/>
        <v/>
      </c>
      <c r="AA13" s="110" t="str">
        <f>IF($AE13&lt;&gt;"",VLOOKUP($AE13,【M】金額!$A$1:$B$11,2,0),"")</f>
        <v/>
      </c>
      <c r="AB13" s="141"/>
      <c r="AC13" s="113" t="str">
        <f t="shared" si="30"/>
        <v>都道府県</v>
      </c>
      <c r="AD13" s="112" t="str">
        <f t="shared" si="30"/>
        <v>福井県</v>
      </c>
      <c r="AE13" s="133"/>
      <c r="AF13" s="8"/>
      <c r="AG13" s="60" t="str">
        <f>IF(OR(IFERROR(FIND($AD13,"施設コード"),0)&gt;0,$AE13=""), "",
COUNTIFS(
    INDEX(rawデータ範囲, , MATCH($AG$1,表頭範囲, 0)),AG$2,
    INDEX(rawデータ範囲, , MATCH($AE$1,表頭範囲, 0)),$AE13
)
)</f>
        <v/>
      </c>
      <c r="AH13" s="130" t="str">
        <f t="shared" si="6"/>
        <v/>
      </c>
      <c r="AI13" s="60" t="str">
        <f>IF(OR(IFERROR(FIND($AD13,"施設コード"),0)&gt;0,$AE13=""), "",
COUNTIFS(
    INDEX(rawデータ範囲, , MATCH($AG$1,表頭範囲, 0)),AI$2,
    INDEX(rawデータ範囲, , MATCH($AE$1,表頭範囲, 0)),$AE13
)
)</f>
        <v/>
      </c>
      <c r="AJ13" s="130" t="str">
        <f t="shared" si="8"/>
        <v/>
      </c>
      <c r="AK13" s="60" t="str">
        <f>IF(OR(IFERROR(FIND($AD13,"施設コード"),0)&gt;0,$AE13=""), "",
COUNTIFS(
    INDEX(rawデータ範囲, , MATCH($AG$1,表頭範囲, 0)),AK$2,
    INDEX(rawデータ範囲, , MATCH($AE$1,表頭範囲, 0)),$AE13
)
)</f>
        <v/>
      </c>
      <c r="AL13" s="130" t="str">
        <f t="shared" si="10"/>
        <v/>
      </c>
      <c r="AM13" s="60" t="str">
        <f>IF(OR(IFERROR(FIND($AD13,"施設コード"),0)&gt;0,$AE13=""), "",
COUNTIFS(
    INDEX(rawデータ範囲, , MATCH($AG$1,表頭範囲, 0)),AM$2,
    INDEX(rawデータ範囲, , MATCH($AE$1,表頭範囲, 0)),$AE13
)
)</f>
        <v/>
      </c>
      <c r="AN13" s="130" t="str">
        <f t="shared" si="12"/>
        <v/>
      </c>
      <c r="AO13" s="60" t="str">
        <f>IF(OR(IFERROR(FIND($AD13,"施設コード"),0)&gt;0,$AE13=""), "",
COUNTIFS(
    INDEX(rawデータ範囲, , MATCH($AG$1,表頭範囲, 0)),AO$2,
    INDEX(rawデータ範囲, , MATCH($AE$1,表頭範囲, 0)),$AE13
)
)</f>
        <v/>
      </c>
      <c r="AP13" s="130" t="str">
        <f t="shared" si="14"/>
        <v/>
      </c>
      <c r="AQ13" s="60" t="str">
        <f>IF(OR(IFERROR(FIND($AD13,"施設コード"),0)&gt;0,$AE13=""), "",
COUNTIFS(
    INDEX(rawデータ範囲, , MATCH($AG$1,表頭範囲, 0)),AQ$2,
    INDEX(rawデータ範囲, , MATCH($AE$1,表頭範囲, 0)),$AE13
)
)</f>
        <v/>
      </c>
      <c r="AR13" s="130" t="str">
        <f t="shared" si="16"/>
        <v/>
      </c>
      <c r="AS13" s="60" t="str">
        <f>IF(OR(IFERROR(FIND($AD13,"施設コード"),0)&gt;0,$AE13=""), "",
COUNTIFS(
    INDEX(rawデータ範囲, , MATCH($AG$1,表頭範囲, 0)),AS$2,
    INDEX(rawデータ範囲, , MATCH($AE$1,表頭範囲, 0)),$AE13
)
)</f>
        <v/>
      </c>
      <c r="AT13" s="130" t="str">
        <f t="shared" si="18"/>
        <v/>
      </c>
      <c r="AU13" s="60" t="str">
        <f>IF(OR(IFERROR(FIND($AD13,"施設コード"),0)&gt;0,$AE13=""), "",
COUNTIFS(
    INDEX(rawデータ範囲, , MATCH($AG$1,表頭範囲, 0)),AU$2,
    INDEX(rawデータ範囲, , MATCH($AE$1,表頭範囲, 0)),$AE13
)
)</f>
        <v/>
      </c>
      <c r="AV13" s="130" t="str">
        <f t="shared" si="20"/>
        <v/>
      </c>
      <c r="AW13" s="60" t="str">
        <f>IF(OR(IFERROR(FIND($AD13,"施設コード"),0)&gt;0,$AE13=""), "",
COUNTIFS(
    INDEX(rawデータ範囲, , MATCH($AG$1,表頭範囲, 0)),AW$2,
    INDEX(rawデータ範囲, , MATCH($AE$1,表頭範囲, 0)),$AE13
)
)</f>
        <v/>
      </c>
      <c r="AX13" s="130" t="str">
        <f t="shared" si="22"/>
        <v/>
      </c>
      <c r="AY13" s="60" t="str">
        <f>IF(OR(IFERROR(FIND($AD13,"施設コード"),0)&gt;0,$AE13=""), "",
COUNTIFS(
    INDEX(rawデータ範囲, , MATCH($AG$1,表頭範囲, 0)),AY$2,
    INDEX(rawデータ範囲, , MATCH($AE$1,表頭範囲, 0)),$AE13
)
)</f>
        <v/>
      </c>
      <c r="AZ13" s="130" t="str">
        <f t="shared" si="24"/>
        <v/>
      </c>
      <c r="BA13" s="60" t="str">
        <f>IF(OR(IFERROR(FIND($AD13,"施設コード"),0)&gt;0,$AE13=""), "",
COUNTIFS(
    INDEX(rawデータ範囲, , MATCH($AG$1,表頭範囲, 0)),BA$2,
    INDEX(rawデータ範囲, , MATCH($AE$1,表頭範囲, 0)),$AE13
)
)</f>
        <v/>
      </c>
      <c r="BB13" s="130" t="str">
        <f t="shared" si="26"/>
        <v/>
      </c>
      <c r="BC13" s="60" t="str">
        <f>IF(OR(IFERROR(FIND($AD13,"施設コード"),0)&gt;0,$AE13=""), "",
COUNTIFS(
    INDEX(rawデータ範囲, , MATCH($AG$1,表頭範囲, 0)),BC$2,
    INDEX(rawデータ範囲, , MATCH($AE$1,表頭範囲, 0)),$AE13
)
)</f>
        <v/>
      </c>
      <c r="BD13" s="130" t="str">
        <f t="shared" si="28"/>
        <v/>
      </c>
      <c r="BE13" s="60" t="str">
        <f t="shared" si="31"/>
        <v/>
      </c>
      <c r="BF13" s="130" t="str">
        <f t="shared" si="29"/>
        <v/>
      </c>
      <c r="BG13" s="98"/>
    </row>
    <row r="14" spans="1:59">
      <c r="AA14" s="110" t="str">
        <f>IF($AE14&lt;&gt;"",VLOOKUP($AE14,【M】金額!$A$1:$B$11,2,0),"")</f>
        <v/>
      </c>
      <c r="AB14" s="141"/>
      <c r="AC14" s="113" t="str">
        <f>AC12</f>
        <v>都道府県</v>
      </c>
      <c r="AD14" s="112" t="str">
        <f>AD12</f>
        <v>福井県</v>
      </c>
      <c r="AE14" s="133"/>
      <c r="AF14" s="8"/>
      <c r="AG14" s="60" t="str">
        <f>IF(OR(IFERROR(FIND($AD14,"施設コード"),0)&gt;0,$AE14=""), "",
COUNTIFS(
    INDEX(rawデータ範囲, , MATCH($AG$1,表頭範囲, 0)),AG$2,
    INDEX(rawデータ範囲, , MATCH($AE$1,表頭範囲, 0)),$AE14
)
)</f>
        <v/>
      </c>
      <c r="AH14" s="130" t="str">
        <f>IFERROR(AG14/AG$15,"")</f>
        <v/>
      </c>
      <c r="AI14" s="60" t="str">
        <f>IF(OR(IFERROR(FIND($AD14,"施設コード"),0)&gt;0,$AE14=""), "",
COUNTIFS(
    INDEX(rawデータ範囲, , MATCH($AG$1,表頭範囲, 0)),AI$2,
    INDEX(rawデータ範囲, , MATCH($AE$1,表頭範囲, 0)),$AE14
)
)</f>
        <v/>
      </c>
      <c r="AJ14" s="130" t="str">
        <f>IFERROR(AI14/AI$15,"")</f>
        <v/>
      </c>
      <c r="AK14" s="60" t="str">
        <f>IF(OR(IFERROR(FIND($AD14,"施設コード"),0)&gt;0,$AE14=""), "",
COUNTIFS(
    INDEX(rawデータ範囲, , MATCH($AG$1,表頭範囲, 0)),AK$2,
    INDEX(rawデータ範囲, , MATCH($AE$1,表頭範囲, 0)),$AE14
)
)</f>
        <v/>
      </c>
      <c r="AL14" s="130" t="str">
        <f t="shared" si="10"/>
        <v/>
      </c>
      <c r="AM14" s="60" t="str">
        <f>IF(OR(IFERROR(FIND($AD14,"施設コード"),0)&gt;0,$AE14=""), "",
COUNTIFS(
    INDEX(rawデータ範囲, , MATCH($AG$1,表頭範囲, 0)),AM$2,
    INDEX(rawデータ範囲, , MATCH($AE$1,表頭範囲, 0)),$AE14
)
)</f>
        <v/>
      </c>
      <c r="AN14" s="130" t="str">
        <f t="shared" si="12"/>
        <v/>
      </c>
      <c r="AO14" s="60" t="str">
        <f>IF(OR(IFERROR(FIND($AD14,"施設コード"),0)&gt;0,$AE14=""), "",
COUNTIFS(
    INDEX(rawデータ範囲, , MATCH($AG$1,表頭範囲, 0)),AO$2,
    INDEX(rawデータ範囲, , MATCH($AE$1,表頭範囲, 0)),$AE14
)
)</f>
        <v/>
      </c>
      <c r="AP14" s="130" t="str">
        <f t="shared" si="14"/>
        <v/>
      </c>
      <c r="AQ14" s="60" t="str">
        <f>IF(OR(IFERROR(FIND($AD14,"施設コード"),0)&gt;0,$AE14=""), "",
COUNTIFS(
    INDEX(rawデータ範囲, , MATCH($AG$1,表頭範囲, 0)),AQ$2,
    INDEX(rawデータ範囲, , MATCH($AE$1,表頭範囲, 0)),$AE14
)
)</f>
        <v/>
      </c>
      <c r="AR14" s="130" t="str">
        <f t="shared" si="16"/>
        <v/>
      </c>
      <c r="AS14" s="60" t="str">
        <f>IF(OR(IFERROR(FIND($AD14,"施設コード"),0)&gt;0,$AE14=""), "",
COUNTIFS(
    INDEX(rawデータ範囲, , MATCH($AG$1,表頭範囲, 0)),AS$2,
    INDEX(rawデータ範囲, , MATCH($AE$1,表頭範囲, 0)),$AE14
)
)</f>
        <v/>
      </c>
      <c r="AT14" s="130" t="str">
        <f t="shared" si="18"/>
        <v/>
      </c>
      <c r="AU14" s="60" t="str">
        <f>IF(OR(IFERROR(FIND($AD14,"施設コード"),0)&gt;0,$AE14=""), "",
COUNTIFS(
    INDEX(rawデータ範囲, , MATCH($AG$1,表頭範囲, 0)),AU$2,
    INDEX(rawデータ範囲, , MATCH($AE$1,表頭範囲, 0)),$AE14
)
)</f>
        <v/>
      </c>
      <c r="AV14" s="130" t="str">
        <f t="shared" si="20"/>
        <v/>
      </c>
      <c r="AW14" s="60" t="str">
        <f>IF(OR(IFERROR(FIND($AD14,"施設コード"),0)&gt;0,$AE14=""), "",
COUNTIFS(
    INDEX(rawデータ範囲, , MATCH($AG$1,表頭範囲, 0)),AW$2,
    INDEX(rawデータ範囲, , MATCH($AE$1,表頭範囲, 0)),$AE14
)
)</f>
        <v/>
      </c>
      <c r="AX14" s="130" t="str">
        <f t="shared" si="22"/>
        <v/>
      </c>
      <c r="AY14" s="60" t="str">
        <f>IF(OR(IFERROR(FIND($AD14,"施設コード"),0)&gt;0,$AE14=""), "",
COUNTIFS(
    INDEX(rawデータ範囲, , MATCH($AG$1,表頭範囲, 0)),AY$2,
    INDEX(rawデータ範囲, , MATCH($AE$1,表頭範囲, 0)),$AE14
)
)</f>
        <v/>
      </c>
      <c r="AZ14" s="130" t="str">
        <f t="shared" si="24"/>
        <v/>
      </c>
      <c r="BA14" s="60" t="str">
        <f>IF(OR(IFERROR(FIND($AD14,"施設コード"),0)&gt;0,$AE14=""), "",
COUNTIFS(
    INDEX(rawデータ範囲, , MATCH($AG$1,表頭範囲, 0)),BA$2,
    INDEX(rawデータ範囲, , MATCH($AE$1,表頭範囲, 0)),$AE14
)
)</f>
        <v/>
      </c>
      <c r="BB14" s="130" t="str">
        <f t="shared" si="26"/>
        <v/>
      </c>
      <c r="BC14" s="60" t="str">
        <f>IF(OR(IFERROR(FIND($AD14,"施設コード"),0)&gt;0,$AE14=""), "",
COUNTIFS(
    INDEX(rawデータ範囲, , MATCH($AG$1,表頭範囲, 0)),BC$2,
    INDEX(rawデータ範囲, , MATCH($AE$1,表頭範囲, 0)),$AE14
)
)</f>
        <v/>
      </c>
      <c r="BD14" s="130" t="str">
        <f t="shared" si="28"/>
        <v/>
      </c>
      <c r="BE14" s="60" t="str">
        <f t="shared" si="31"/>
        <v/>
      </c>
      <c r="BF14" s="130" t="str">
        <f t="shared" si="29"/>
        <v/>
      </c>
      <c r="BG14" s="98"/>
    </row>
    <row r="15" spans="1:59" ht="15">
      <c r="AA15"/>
      <c r="AB15"/>
      <c r="AC15" s="99"/>
      <c r="AD15" s="100"/>
      <c r="AE15" s="101"/>
      <c r="AF15" s="102" t="s">
        <v>25</v>
      </c>
      <c r="AG15" s="123">
        <f t="shared" ref="AG15:BD15" si="37">SUM(AG3:AG14)</f>
        <v>1552</v>
      </c>
      <c r="AH15" s="124">
        <f t="shared" si="37"/>
        <v>1</v>
      </c>
      <c r="AI15" s="123">
        <f t="shared" si="37"/>
        <v>0</v>
      </c>
      <c r="AJ15" s="124">
        <f t="shared" si="37"/>
        <v>0</v>
      </c>
      <c r="AK15" s="123">
        <f t="shared" si="37"/>
        <v>0</v>
      </c>
      <c r="AL15" s="124">
        <f t="shared" si="37"/>
        <v>0</v>
      </c>
      <c r="AM15" s="123">
        <f t="shared" si="37"/>
        <v>0</v>
      </c>
      <c r="AN15" s="124">
        <f t="shared" si="37"/>
        <v>0</v>
      </c>
      <c r="AO15" s="123">
        <f t="shared" si="37"/>
        <v>0</v>
      </c>
      <c r="AP15" s="124">
        <f t="shared" si="37"/>
        <v>0</v>
      </c>
      <c r="AQ15" s="123">
        <f t="shared" si="37"/>
        <v>0</v>
      </c>
      <c r="AR15" s="124">
        <f t="shared" si="37"/>
        <v>0</v>
      </c>
      <c r="AS15" s="123">
        <f t="shared" si="37"/>
        <v>0</v>
      </c>
      <c r="AT15" s="124">
        <f t="shared" si="37"/>
        <v>0</v>
      </c>
      <c r="AU15" s="123">
        <f t="shared" si="37"/>
        <v>0</v>
      </c>
      <c r="AV15" s="124">
        <f t="shared" si="37"/>
        <v>0</v>
      </c>
      <c r="AW15" s="123">
        <f t="shared" si="37"/>
        <v>0</v>
      </c>
      <c r="AX15" s="124">
        <f t="shared" si="37"/>
        <v>0</v>
      </c>
      <c r="AY15" s="123">
        <f t="shared" si="37"/>
        <v>0</v>
      </c>
      <c r="AZ15" s="124">
        <f t="shared" si="37"/>
        <v>0</v>
      </c>
      <c r="BA15" s="123">
        <f t="shared" si="37"/>
        <v>0</v>
      </c>
      <c r="BB15" s="124">
        <f t="shared" si="37"/>
        <v>0</v>
      </c>
      <c r="BC15" s="123">
        <f t="shared" si="37"/>
        <v>0</v>
      </c>
      <c r="BD15" s="124">
        <f t="shared" si="37"/>
        <v>0</v>
      </c>
      <c r="BE15" s="125">
        <f t="shared" ref="BE15" si="38">AG15+AI15+AK15+AM15+AO15+AQ15+AS15+AU15+AW15+AY15+BA15+BC15</f>
        <v>1552</v>
      </c>
      <c r="BF15" s="126">
        <f>SUM(BF3:BF14)</f>
        <v>1</v>
      </c>
      <c r="BG15" s="98"/>
    </row>
    <row r="16" spans="1:59" ht="15">
      <c r="AA16"/>
      <c r="AB16"/>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98"/>
    </row>
    <row r="17" spans="27:58" ht="15">
      <c r="AA17"/>
      <c r="AB17"/>
      <c r="AC17" s="142" t="str">
        <f>【M】エリア!$J$2</f>
        <v>6分類</v>
      </c>
      <c r="AD17" s="143" t="str">
        <f>【M】エリア!$L$3</f>
        <v>福井市・永平寺町</v>
      </c>
      <c r="AE17" s="144"/>
      <c r="AF17" s="92"/>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6"/>
      <c r="BF17" s="147"/>
    </row>
    <row r="18" spans="27:58">
      <c r="AA18" s="110" t="e">
        <f t="shared" ref="AA18:AA28" si="39">AA3</f>
        <v>#N/A</v>
      </c>
      <c r="AB18" s="141"/>
      <c r="AC18" s="111" t="str">
        <f>AC17</f>
        <v>6分類</v>
      </c>
      <c r="AD18" s="112" t="str">
        <f>AD17</f>
        <v>福井市・永平寺町</v>
      </c>
      <c r="AE18" s="2" t="str">
        <f t="shared" ref="AE18:AE28" si="40">IF(AE3&lt;&gt;"",AE3,"")</f>
        <v xml:space="preserve">自家用車
</v>
      </c>
      <c r="AF18" s="8"/>
      <c r="AG18" s="121">
        <f t="shared" ref="AG18:BC29" si="41">IF(OR(IFERROR(FIND($AD18,"施設コード"),0)&gt;0,$AE18=""), "",
COUNTIFS(
    INDEX(rawデータ範囲, , MATCH($AG$1,表頭範囲, 0)),AG$2,
    INDEX(rawデータ範囲, , MATCH($AE$1,表頭範囲, 0)),$AE18,
    INDEX(rawデータ範囲, , MATCH($AC18,表頭範囲, 0)),$AD18
)
)</f>
        <v>174</v>
      </c>
      <c r="AH18" s="122">
        <f t="shared" ref="AH18:AH28" si="42">IFERROR(AG18/AG$30,"")</f>
        <v>0.58389261744966447</v>
      </c>
      <c r="AI18" s="121">
        <f t="shared" ref="AI18:AI29" si="43">IF(OR(IFERROR(FIND($AD18,"施設コード"),0)&gt;0,$AE18=""), "",
COUNTIFS(
    INDEX(rawデータ範囲, , MATCH($AG$1,表頭範囲, 0)),AI$2,
    INDEX(rawデータ範囲, , MATCH($AE$1,表頭範囲, 0)),$AE18,
    INDEX(rawデータ範囲, , MATCH($AC18,表頭範囲, 0)),$AD18
)
)</f>
        <v>0</v>
      </c>
      <c r="AJ18" s="122" t="str">
        <f t="shared" ref="AJ18:AJ28" si="44">IFERROR(AI18/AI$30,"")</f>
        <v/>
      </c>
      <c r="AK18" s="121">
        <f t="shared" ref="AK18:AK29" si="45">IF(OR(IFERROR(FIND($AD18,"施設コード"),0)&gt;0,$AE18=""), "",
COUNTIFS(
    INDEX(rawデータ範囲, , MATCH($AG$1,表頭範囲, 0)),AK$2,
    INDEX(rawデータ範囲, , MATCH($AE$1,表頭範囲, 0)),$AE18,
    INDEX(rawデータ範囲, , MATCH($AC18,表頭範囲, 0)),$AD18
)
)</f>
        <v>0</v>
      </c>
      <c r="AL18" s="122" t="str">
        <f t="shared" ref="AL18:AL29" si="46">IFERROR(AK18/AK$30,"")</f>
        <v/>
      </c>
      <c r="AM18" s="121">
        <f t="shared" ref="AM18:AM29" si="47">IF(OR(IFERROR(FIND($AD18,"施設コード"),0)&gt;0,$AE18=""), "",
COUNTIFS(
    INDEX(rawデータ範囲, , MATCH($AG$1,表頭範囲, 0)),AM$2,
    INDEX(rawデータ範囲, , MATCH($AE$1,表頭範囲, 0)),$AE18,
    INDEX(rawデータ範囲, , MATCH($AC18,表頭範囲, 0)),$AD18
)
)</f>
        <v>0</v>
      </c>
      <c r="AN18" s="122" t="str">
        <f t="shared" ref="AN18:AN29" si="48">IFERROR(AM18/AM$30,"")</f>
        <v/>
      </c>
      <c r="AO18" s="121">
        <f t="shared" ref="AO18:AO29" si="49">IF(OR(IFERROR(FIND($AD18,"施設コード"),0)&gt;0,$AE18=""), "",
COUNTIFS(
    INDEX(rawデータ範囲, , MATCH($AG$1,表頭範囲, 0)),AO$2,
    INDEX(rawデータ範囲, , MATCH($AE$1,表頭範囲, 0)),$AE18,
    INDEX(rawデータ範囲, , MATCH($AC18,表頭範囲, 0)),$AD18
)
)</f>
        <v>0</v>
      </c>
      <c r="AP18" s="122" t="str">
        <f t="shared" ref="AP18:AP29" si="50">IFERROR(AO18/AO$30,"")</f>
        <v/>
      </c>
      <c r="AQ18" s="121">
        <f t="shared" ref="AQ18:AQ29" si="51">IF(OR(IFERROR(FIND($AD18,"施設コード"),0)&gt;0,$AE18=""), "",
COUNTIFS(
    INDEX(rawデータ範囲, , MATCH($AG$1,表頭範囲, 0)),AQ$2,
    INDEX(rawデータ範囲, , MATCH($AE$1,表頭範囲, 0)),$AE18,
    INDEX(rawデータ範囲, , MATCH($AC18,表頭範囲, 0)),$AD18
)
)</f>
        <v>0</v>
      </c>
      <c r="AR18" s="122" t="str">
        <f t="shared" ref="AR18:AR29" si="52">IFERROR(AQ18/AQ$30,"")</f>
        <v/>
      </c>
      <c r="AS18" s="121">
        <f t="shared" ref="AS18:AS29" si="53">IF(OR(IFERROR(FIND($AD18,"施設コード"),0)&gt;0,$AE18=""), "",
COUNTIFS(
    INDEX(rawデータ範囲, , MATCH($AG$1,表頭範囲, 0)),AS$2,
    INDEX(rawデータ範囲, , MATCH($AE$1,表頭範囲, 0)),$AE18,
    INDEX(rawデータ範囲, , MATCH($AC18,表頭範囲, 0)),$AD18
)
)</f>
        <v>0</v>
      </c>
      <c r="AT18" s="122" t="str">
        <f t="shared" ref="AT18:AT29" si="54">IFERROR(AS18/AS$30,"")</f>
        <v/>
      </c>
      <c r="AU18" s="121">
        <f t="shared" ref="AU18:AU29" si="55">IF(OR(IFERROR(FIND($AD18,"施設コード"),0)&gt;0,$AE18=""), "",
COUNTIFS(
    INDEX(rawデータ範囲, , MATCH($AG$1,表頭範囲, 0)),AU$2,
    INDEX(rawデータ範囲, , MATCH($AE$1,表頭範囲, 0)),$AE18,
    INDEX(rawデータ範囲, , MATCH($AC18,表頭範囲, 0)),$AD18
)
)</f>
        <v>0</v>
      </c>
      <c r="AV18" s="122" t="str">
        <f t="shared" ref="AV18:AV29" si="56">IFERROR(AU18/AU$30,"")</f>
        <v/>
      </c>
      <c r="AW18" s="121">
        <f t="shared" ref="AW18:AW29" si="57">IF(OR(IFERROR(FIND($AD18,"施設コード"),0)&gt;0,$AE18=""), "",
COUNTIFS(
    INDEX(rawデータ範囲, , MATCH($AG$1,表頭範囲, 0)),AW$2,
    INDEX(rawデータ範囲, , MATCH($AE$1,表頭範囲, 0)),$AE18,
    INDEX(rawデータ範囲, , MATCH($AC18,表頭範囲, 0)),$AD18
)
)</f>
        <v>0</v>
      </c>
      <c r="AX18" s="122" t="str">
        <f t="shared" ref="AX18:AX29" si="58">IFERROR(AW18/AW$30,"")</f>
        <v/>
      </c>
      <c r="AY18" s="121">
        <f t="shared" ref="AY18:AY29" si="59">IF(OR(IFERROR(FIND($AD18,"施設コード"),0)&gt;0,$AE18=""), "",
COUNTIFS(
    INDEX(rawデータ範囲, , MATCH($AG$1,表頭範囲, 0)),AY$2,
    INDEX(rawデータ範囲, , MATCH($AE$1,表頭範囲, 0)),$AE18,
    INDEX(rawデータ範囲, , MATCH($AC18,表頭範囲, 0)),$AD18
)
)</f>
        <v>0</v>
      </c>
      <c r="AZ18" s="122" t="str">
        <f t="shared" ref="AZ18:AZ29" si="60">IFERROR(AY18/AY$30,"")</f>
        <v/>
      </c>
      <c r="BA18" s="121">
        <f t="shared" ref="BA18:BA29" si="61">IF(OR(IFERROR(FIND($AD18,"施設コード"),0)&gt;0,$AE18=""), "",
COUNTIFS(
    INDEX(rawデータ範囲, , MATCH($AG$1,表頭範囲, 0)),BA$2,
    INDEX(rawデータ範囲, , MATCH($AE$1,表頭範囲, 0)),$AE18,
    INDEX(rawデータ範囲, , MATCH($AC18,表頭範囲, 0)),$AD18
)
)</f>
        <v>0</v>
      </c>
      <c r="BB18" s="122" t="str">
        <f t="shared" ref="BB18:BB29" si="62">IFERROR(BA18/BA$30,"")</f>
        <v/>
      </c>
      <c r="BC18" s="121">
        <f t="shared" ref="BC18:BC29" si="63">IF(OR(IFERROR(FIND($AD18,"施設コード"),0)&gt;0,$AE18=""), "",
COUNTIFS(
    INDEX(rawデータ範囲, , MATCH($AG$1,表頭範囲, 0)),BC$2,
    INDEX(rawデータ範囲, , MATCH($AE$1,表頭範囲, 0)),$AE18,
    INDEX(rawデータ範囲, , MATCH($AC18,表頭範囲, 0)),$AD18
)
)</f>
        <v>0</v>
      </c>
      <c r="BD18" s="122" t="str">
        <f t="shared" ref="BD18:BD29" si="64">IFERROR(BC18/BC$30,"")</f>
        <v/>
      </c>
      <c r="BE18" s="121">
        <f>IFERROR(AG18+AI18+AK18+AM18+AO18+AQ18+AS18+AU18+AW18+AY18+BA18+BC18,"")</f>
        <v>174</v>
      </c>
      <c r="BF18" s="122">
        <f t="shared" ref="BF18:BF29" si="65">IFERROR(BE18/BE$30,"")</f>
        <v>0.58389261744966447</v>
      </c>
    </row>
    <row r="19" spans="27:58">
      <c r="AA19" s="110" t="e">
        <f t="shared" si="39"/>
        <v>#N/A</v>
      </c>
      <c r="AB19" s="141"/>
      <c r="AC19" s="111" t="str">
        <f t="shared" ref="AC19:AD28" si="66">AC18</f>
        <v>6分類</v>
      </c>
      <c r="AD19" s="112" t="str">
        <f t="shared" si="66"/>
        <v>福井市・永平寺町</v>
      </c>
      <c r="AE19" s="90" t="str">
        <f t="shared" si="40"/>
        <v xml:space="preserve">レンタカー
</v>
      </c>
      <c r="AF19" s="8"/>
      <c r="AG19" s="121">
        <f t="shared" si="41"/>
        <v>22</v>
      </c>
      <c r="AH19" s="122">
        <f t="shared" si="42"/>
        <v>7.3825503355704702E-2</v>
      </c>
      <c r="AI19" s="121">
        <f t="shared" si="43"/>
        <v>0</v>
      </c>
      <c r="AJ19" s="122" t="str">
        <f t="shared" si="44"/>
        <v/>
      </c>
      <c r="AK19" s="121">
        <f t="shared" si="45"/>
        <v>0</v>
      </c>
      <c r="AL19" s="122" t="str">
        <f t="shared" si="46"/>
        <v/>
      </c>
      <c r="AM19" s="121">
        <f t="shared" si="47"/>
        <v>0</v>
      </c>
      <c r="AN19" s="122" t="str">
        <f t="shared" si="48"/>
        <v/>
      </c>
      <c r="AO19" s="121">
        <f t="shared" si="49"/>
        <v>0</v>
      </c>
      <c r="AP19" s="122" t="str">
        <f t="shared" si="50"/>
        <v/>
      </c>
      <c r="AQ19" s="121">
        <f t="shared" si="51"/>
        <v>0</v>
      </c>
      <c r="AR19" s="122" t="str">
        <f t="shared" si="52"/>
        <v/>
      </c>
      <c r="AS19" s="121">
        <f t="shared" si="53"/>
        <v>0</v>
      </c>
      <c r="AT19" s="122" t="str">
        <f t="shared" si="54"/>
        <v/>
      </c>
      <c r="AU19" s="121">
        <f t="shared" si="55"/>
        <v>0</v>
      </c>
      <c r="AV19" s="122" t="str">
        <f t="shared" si="56"/>
        <v/>
      </c>
      <c r="AW19" s="121">
        <f t="shared" si="57"/>
        <v>0</v>
      </c>
      <c r="AX19" s="122" t="str">
        <f t="shared" si="58"/>
        <v/>
      </c>
      <c r="AY19" s="121">
        <f t="shared" si="59"/>
        <v>0</v>
      </c>
      <c r="AZ19" s="122" t="str">
        <f t="shared" si="60"/>
        <v/>
      </c>
      <c r="BA19" s="121">
        <f t="shared" si="61"/>
        <v>0</v>
      </c>
      <c r="BB19" s="122" t="str">
        <f t="shared" si="62"/>
        <v/>
      </c>
      <c r="BC19" s="121">
        <f t="shared" si="63"/>
        <v>0</v>
      </c>
      <c r="BD19" s="122" t="str">
        <f t="shared" si="64"/>
        <v/>
      </c>
      <c r="BE19" s="121">
        <f t="shared" ref="BE19:BE29" si="67">IFERROR(AG19+AI19+AK19+AM19+AO19+AQ19+AS19+AU19+AW19+AY19+BA19+BC19,"")</f>
        <v>22</v>
      </c>
      <c r="BF19" s="122">
        <f t="shared" si="65"/>
        <v>7.3825503355704702E-2</v>
      </c>
    </row>
    <row r="20" spans="27:58">
      <c r="AA20" s="110" t="e">
        <f t="shared" si="39"/>
        <v>#N/A</v>
      </c>
      <c r="AB20" s="141"/>
      <c r="AC20" s="111" t="str">
        <f t="shared" si="66"/>
        <v>6分類</v>
      </c>
      <c r="AD20" s="112" t="str">
        <f t="shared" si="66"/>
        <v>福井市・永平寺町</v>
      </c>
      <c r="AE20" s="2" t="str">
        <f t="shared" si="40"/>
        <v xml:space="preserve">タクシー
</v>
      </c>
      <c r="AF20" s="8"/>
      <c r="AG20" s="121">
        <f t="shared" si="41"/>
        <v>1</v>
      </c>
      <c r="AH20" s="122">
        <f t="shared" si="42"/>
        <v>3.3557046979865771E-3</v>
      </c>
      <c r="AI20" s="121">
        <f t="shared" si="43"/>
        <v>0</v>
      </c>
      <c r="AJ20" s="122" t="str">
        <f t="shared" si="44"/>
        <v/>
      </c>
      <c r="AK20" s="121">
        <f t="shared" si="45"/>
        <v>0</v>
      </c>
      <c r="AL20" s="122" t="str">
        <f t="shared" si="46"/>
        <v/>
      </c>
      <c r="AM20" s="121">
        <f t="shared" si="47"/>
        <v>0</v>
      </c>
      <c r="AN20" s="122" t="str">
        <f t="shared" si="48"/>
        <v/>
      </c>
      <c r="AO20" s="121">
        <f t="shared" si="49"/>
        <v>0</v>
      </c>
      <c r="AP20" s="122" t="str">
        <f t="shared" si="50"/>
        <v/>
      </c>
      <c r="AQ20" s="121">
        <f t="shared" si="51"/>
        <v>0</v>
      </c>
      <c r="AR20" s="122" t="str">
        <f t="shared" si="52"/>
        <v/>
      </c>
      <c r="AS20" s="121">
        <f t="shared" si="53"/>
        <v>0</v>
      </c>
      <c r="AT20" s="122" t="str">
        <f t="shared" si="54"/>
        <v/>
      </c>
      <c r="AU20" s="121">
        <f t="shared" si="55"/>
        <v>0</v>
      </c>
      <c r="AV20" s="122" t="str">
        <f t="shared" si="56"/>
        <v/>
      </c>
      <c r="AW20" s="121">
        <f t="shared" si="57"/>
        <v>0</v>
      </c>
      <c r="AX20" s="122" t="str">
        <f t="shared" si="58"/>
        <v/>
      </c>
      <c r="AY20" s="121">
        <f t="shared" si="59"/>
        <v>0</v>
      </c>
      <c r="AZ20" s="122" t="str">
        <f t="shared" si="60"/>
        <v/>
      </c>
      <c r="BA20" s="121">
        <f t="shared" si="61"/>
        <v>0</v>
      </c>
      <c r="BB20" s="122" t="str">
        <f t="shared" si="62"/>
        <v/>
      </c>
      <c r="BC20" s="121">
        <f t="shared" si="63"/>
        <v>0</v>
      </c>
      <c r="BD20" s="122" t="str">
        <f t="shared" si="64"/>
        <v/>
      </c>
      <c r="BE20" s="121">
        <f t="shared" si="67"/>
        <v>1</v>
      </c>
      <c r="BF20" s="122">
        <f t="shared" si="65"/>
        <v>3.3557046979865771E-3</v>
      </c>
    </row>
    <row r="21" spans="27:58">
      <c r="AA21" s="110" t="e">
        <f t="shared" si="39"/>
        <v>#N/A</v>
      </c>
      <c r="AB21" s="141"/>
      <c r="AC21" s="111" t="str">
        <f t="shared" si="66"/>
        <v>6分類</v>
      </c>
      <c r="AD21" s="112" t="str">
        <f t="shared" si="66"/>
        <v>福井市・永平寺町</v>
      </c>
      <c r="AE21" s="2" t="str">
        <f t="shared" si="40"/>
        <v xml:space="preserve">在来線
</v>
      </c>
      <c r="AF21" s="8"/>
      <c r="AG21" s="121">
        <f t="shared" si="41"/>
        <v>21</v>
      </c>
      <c r="AH21" s="122">
        <f t="shared" si="42"/>
        <v>7.0469798657718116E-2</v>
      </c>
      <c r="AI21" s="121">
        <f t="shared" si="43"/>
        <v>0</v>
      </c>
      <c r="AJ21" s="122" t="str">
        <f t="shared" si="44"/>
        <v/>
      </c>
      <c r="AK21" s="121">
        <f t="shared" si="45"/>
        <v>0</v>
      </c>
      <c r="AL21" s="122" t="str">
        <f t="shared" si="46"/>
        <v/>
      </c>
      <c r="AM21" s="121">
        <f t="shared" si="47"/>
        <v>0</v>
      </c>
      <c r="AN21" s="122" t="str">
        <f t="shared" si="48"/>
        <v/>
      </c>
      <c r="AO21" s="121">
        <f t="shared" si="49"/>
        <v>0</v>
      </c>
      <c r="AP21" s="122" t="str">
        <f t="shared" si="50"/>
        <v/>
      </c>
      <c r="AQ21" s="121">
        <f t="shared" si="51"/>
        <v>0</v>
      </c>
      <c r="AR21" s="122" t="str">
        <f t="shared" si="52"/>
        <v/>
      </c>
      <c r="AS21" s="121">
        <f t="shared" si="53"/>
        <v>0</v>
      </c>
      <c r="AT21" s="122" t="str">
        <f t="shared" si="54"/>
        <v/>
      </c>
      <c r="AU21" s="121">
        <f t="shared" si="55"/>
        <v>0</v>
      </c>
      <c r="AV21" s="122" t="str">
        <f t="shared" si="56"/>
        <v/>
      </c>
      <c r="AW21" s="121">
        <f t="shared" si="57"/>
        <v>0</v>
      </c>
      <c r="AX21" s="122" t="str">
        <f t="shared" si="58"/>
        <v/>
      </c>
      <c r="AY21" s="121">
        <f t="shared" si="59"/>
        <v>0</v>
      </c>
      <c r="AZ21" s="122" t="str">
        <f t="shared" si="60"/>
        <v/>
      </c>
      <c r="BA21" s="121">
        <f t="shared" si="61"/>
        <v>0</v>
      </c>
      <c r="BB21" s="122" t="str">
        <f t="shared" si="62"/>
        <v/>
      </c>
      <c r="BC21" s="121">
        <f t="shared" si="63"/>
        <v>0</v>
      </c>
      <c r="BD21" s="122" t="str">
        <f t="shared" si="64"/>
        <v/>
      </c>
      <c r="BE21" s="121">
        <f t="shared" si="67"/>
        <v>21</v>
      </c>
      <c r="BF21" s="122">
        <f t="shared" si="65"/>
        <v>7.0469798657718116E-2</v>
      </c>
    </row>
    <row r="22" spans="27:58">
      <c r="AA22" s="110" t="e">
        <f t="shared" si="39"/>
        <v>#N/A</v>
      </c>
      <c r="AB22" s="141"/>
      <c r="AC22" s="111" t="str">
        <f t="shared" si="66"/>
        <v>6分類</v>
      </c>
      <c r="AD22" s="112" t="str">
        <f t="shared" si="66"/>
        <v>福井市・永平寺町</v>
      </c>
      <c r="AE22" s="2" t="str">
        <f t="shared" si="40"/>
        <v xml:space="preserve">旅行会社ツアーバス
</v>
      </c>
      <c r="AF22" s="107"/>
      <c r="AG22" s="121">
        <f t="shared" si="41"/>
        <v>10</v>
      </c>
      <c r="AH22" s="122">
        <f t="shared" si="42"/>
        <v>3.3557046979865772E-2</v>
      </c>
      <c r="AI22" s="121">
        <f t="shared" si="43"/>
        <v>0</v>
      </c>
      <c r="AJ22" s="122" t="str">
        <f t="shared" si="44"/>
        <v/>
      </c>
      <c r="AK22" s="121">
        <f t="shared" si="45"/>
        <v>0</v>
      </c>
      <c r="AL22" s="122" t="str">
        <f t="shared" si="46"/>
        <v/>
      </c>
      <c r="AM22" s="121">
        <f t="shared" si="47"/>
        <v>0</v>
      </c>
      <c r="AN22" s="122" t="str">
        <f t="shared" si="48"/>
        <v/>
      </c>
      <c r="AO22" s="121">
        <f t="shared" si="49"/>
        <v>0</v>
      </c>
      <c r="AP22" s="122" t="str">
        <f t="shared" si="50"/>
        <v/>
      </c>
      <c r="AQ22" s="121">
        <f t="shared" si="51"/>
        <v>0</v>
      </c>
      <c r="AR22" s="122" t="str">
        <f t="shared" si="52"/>
        <v/>
      </c>
      <c r="AS22" s="121">
        <f t="shared" si="53"/>
        <v>0</v>
      </c>
      <c r="AT22" s="122" t="str">
        <f t="shared" si="54"/>
        <v/>
      </c>
      <c r="AU22" s="121">
        <f t="shared" si="55"/>
        <v>0</v>
      </c>
      <c r="AV22" s="122" t="str">
        <f t="shared" si="56"/>
        <v/>
      </c>
      <c r="AW22" s="121">
        <f t="shared" si="57"/>
        <v>0</v>
      </c>
      <c r="AX22" s="122" t="str">
        <f t="shared" si="58"/>
        <v/>
      </c>
      <c r="AY22" s="121">
        <f t="shared" si="59"/>
        <v>0</v>
      </c>
      <c r="AZ22" s="122" t="str">
        <f t="shared" si="60"/>
        <v/>
      </c>
      <c r="BA22" s="121">
        <f t="shared" si="61"/>
        <v>0</v>
      </c>
      <c r="BB22" s="122" t="str">
        <f t="shared" si="62"/>
        <v/>
      </c>
      <c r="BC22" s="121">
        <f t="shared" si="63"/>
        <v>0</v>
      </c>
      <c r="BD22" s="122" t="str">
        <f t="shared" si="64"/>
        <v/>
      </c>
      <c r="BE22" s="121">
        <f t="shared" si="67"/>
        <v>10</v>
      </c>
      <c r="BF22" s="122">
        <f t="shared" si="65"/>
        <v>3.3557046979865772E-2</v>
      </c>
    </row>
    <row r="23" spans="27:58">
      <c r="AA23" s="110" t="e">
        <f t="shared" si="39"/>
        <v>#N/A</v>
      </c>
      <c r="AB23" s="141"/>
      <c r="AC23" s="111" t="str">
        <f t="shared" si="66"/>
        <v>6分類</v>
      </c>
      <c r="AD23" s="112" t="str">
        <f t="shared" si="66"/>
        <v>福井市・永平寺町</v>
      </c>
      <c r="AE23" s="2" t="str">
        <f t="shared" si="40"/>
        <v xml:space="preserve">路線バス
</v>
      </c>
      <c r="AF23" s="107"/>
      <c r="AG23" s="121">
        <f t="shared" si="41"/>
        <v>21</v>
      </c>
      <c r="AH23" s="122">
        <f t="shared" si="42"/>
        <v>7.0469798657718116E-2</v>
      </c>
      <c r="AI23" s="121">
        <f t="shared" si="43"/>
        <v>0</v>
      </c>
      <c r="AJ23" s="122" t="str">
        <f t="shared" si="44"/>
        <v/>
      </c>
      <c r="AK23" s="121">
        <f t="shared" si="45"/>
        <v>0</v>
      </c>
      <c r="AL23" s="122" t="str">
        <f t="shared" si="46"/>
        <v/>
      </c>
      <c r="AM23" s="121">
        <f t="shared" si="47"/>
        <v>0</v>
      </c>
      <c r="AN23" s="122" t="str">
        <f t="shared" si="48"/>
        <v/>
      </c>
      <c r="AO23" s="121">
        <f t="shared" si="49"/>
        <v>0</v>
      </c>
      <c r="AP23" s="122" t="str">
        <f t="shared" si="50"/>
        <v/>
      </c>
      <c r="AQ23" s="121">
        <f t="shared" si="51"/>
        <v>0</v>
      </c>
      <c r="AR23" s="122" t="str">
        <f t="shared" si="52"/>
        <v/>
      </c>
      <c r="AS23" s="121">
        <f t="shared" si="53"/>
        <v>0</v>
      </c>
      <c r="AT23" s="122" t="str">
        <f t="shared" si="54"/>
        <v/>
      </c>
      <c r="AU23" s="121">
        <f t="shared" si="55"/>
        <v>0</v>
      </c>
      <c r="AV23" s="122" t="str">
        <f t="shared" si="56"/>
        <v/>
      </c>
      <c r="AW23" s="121">
        <f t="shared" si="57"/>
        <v>0</v>
      </c>
      <c r="AX23" s="122" t="str">
        <f t="shared" si="58"/>
        <v/>
      </c>
      <c r="AY23" s="121">
        <f t="shared" si="59"/>
        <v>0</v>
      </c>
      <c r="AZ23" s="122" t="str">
        <f t="shared" si="60"/>
        <v/>
      </c>
      <c r="BA23" s="121">
        <f t="shared" si="61"/>
        <v>0</v>
      </c>
      <c r="BB23" s="122" t="str">
        <f t="shared" si="62"/>
        <v/>
      </c>
      <c r="BC23" s="121">
        <f t="shared" si="63"/>
        <v>0</v>
      </c>
      <c r="BD23" s="122" t="str">
        <f t="shared" si="64"/>
        <v/>
      </c>
      <c r="BE23" s="121">
        <f t="shared" si="67"/>
        <v>21</v>
      </c>
      <c r="BF23" s="122">
        <f t="shared" si="65"/>
        <v>7.0469798657718116E-2</v>
      </c>
    </row>
    <row r="24" spans="27:58">
      <c r="AA24" s="110" t="e">
        <f t="shared" si="39"/>
        <v>#N/A</v>
      </c>
      <c r="AB24" s="141"/>
      <c r="AC24" s="111" t="str">
        <f t="shared" si="66"/>
        <v>6分類</v>
      </c>
      <c r="AD24" s="112" t="str">
        <f t="shared" si="66"/>
        <v>福井市・永平寺町</v>
      </c>
      <c r="AE24" s="2" t="str">
        <f t="shared" si="40"/>
        <v xml:space="preserve">徒歩
</v>
      </c>
      <c r="AF24" s="107"/>
      <c r="AG24" s="121">
        <f t="shared" si="41"/>
        <v>19</v>
      </c>
      <c r="AH24" s="122">
        <f t="shared" si="42"/>
        <v>6.3758389261744972E-2</v>
      </c>
      <c r="AI24" s="121">
        <f t="shared" si="43"/>
        <v>0</v>
      </c>
      <c r="AJ24" s="122" t="str">
        <f t="shared" si="44"/>
        <v/>
      </c>
      <c r="AK24" s="121">
        <f t="shared" si="45"/>
        <v>0</v>
      </c>
      <c r="AL24" s="122" t="str">
        <f t="shared" si="46"/>
        <v/>
      </c>
      <c r="AM24" s="121">
        <f t="shared" si="47"/>
        <v>0</v>
      </c>
      <c r="AN24" s="122" t="str">
        <f t="shared" si="48"/>
        <v/>
      </c>
      <c r="AO24" s="121">
        <f t="shared" si="49"/>
        <v>0</v>
      </c>
      <c r="AP24" s="122" t="str">
        <f t="shared" si="50"/>
        <v/>
      </c>
      <c r="AQ24" s="121">
        <f t="shared" si="51"/>
        <v>0</v>
      </c>
      <c r="AR24" s="122" t="str">
        <f t="shared" si="52"/>
        <v/>
      </c>
      <c r="AS24" s="121">
        <f t="shared" si="53"/>
        <v>0</v>
      </c>
      <c r="AT24" s="122" t="str">
        <f t="shared" si="54"/>
        <v/>
      </c>
      <c r="AU24" s="121">
        <f t="shared" si="55"/>
        <v>0</v>
      </c>
      <c r="AV24" s="122" t="str">
        <f t="shared" si="56"/>
        <v/>
      </c>
      <c r="AW24" s="121">
        <f t="shared" si="57"/>
        <v>0</v>
      </c>
      <c r="AX24" s="122" t="str">
        <f t="shared" si="58"/>
        <v/>
      </c>
      <c r="AY24" s="121">
        <f t="shared" si="59"/>
        <v>0</v>
      </c>
      <c r="AZ24" s="122" t="str">
        <f t="shared" si="60"/>
        <v/>
      </c>
      <c r="BA24" s="121">
        <f t="shared" si="61"/>
        <v>0</v>
      </c>
      <c r="BB24" s="122" t="str">
        <f t="shared" si="62"/>
        <v/>
      </c>
      <c r="BC24" s="121">
        <f t="shared" si="63"/>
        <v>0</v>
      </c>
      <c r="BD24" s="122" t="str">
        <f t="shared" si="64"/>
        <v/>
      </c>
      <c r="BE24" s="121">
        <f t="shared" si="67"/>
        <v>19</v>
      </c>
      <c r="BF24" s="122">
        <f t="shared" si="65"/>
        <v>6.3758389261744972E-2</v>
      </c>
    </row>
    <row r="25" spans="27:58">
      <c r="AA25" s="110" t="e">
        <f t="shared" si="39"/>
        <v>#N/A</v>
      </c>
      <c r="AB25" s="141"/>
      <c r="AC25" s="111" t="str">
        <f>AC24</f>
        <v>6分類</v>
      </c>
      <c r="AD25" s="112" t="str">
        <f>AD24</f>
        <v>福井市・永平寺町</v>
      </c>
      <c r="AE25" s="2" t="str">
        <f t="shared" si="40"/>
        <v xml:space="preserve">レンタサイクル
</v>
      </c>
      <c r="AF25" s="107"/>
      <c r="AG25" s="121">
        <f t="shared" si="41"/>
        <v>0</v>
      </c>
      <c r="AH25" s="122">
        <f t="shared" si="42"/>
        <v>0</v>
      </c>
      <c r="AI25" s="121">
        <f t="shared" si="43"/>
        <v>0</v>
      </c>
      <c r="AJ25" s="122" t="str">
        <f t="shared" si="44"/>
        <v/>
      </c>
      <c r="AK25" s="121">
        <f t="shared" si="45"/>
        <v>0</v>
      </c>
      <c r="AL25" s="122" t="str">
        <f t="shared" si="46"/>
        <v/>
      </c>
      <c r="AM25" s="121">
        <f t="shared" si="47"/>
        <v>0</v>
      </c>
      <c r="AN25" s="122" t="str">
        <f t="shared" si="48"/>
        <v/>
      </c>
      <c r="AO25" s="121">
        <f t="shared" si="49"/>
        <v>0</v>
      </c>
      <c r="AP25" s="122" t="str">
        <f t="shared" si="50"/>
        <v/>
      </c>
      <c r="AQ25" s="121">
        <f t="shared" si="51"/>
        <v>0</v>
      </c>
      <c r="AR25" s="122" t="str">
        <f t="shared" si="52"/>
        <v/>
      </c>
      <c r="AS25" s="121">
        <f t="shared" si="53"/>
        <v>0</v>
      </c>
      <c r="AT25" s="122" t="str">
        <f t="shared" si="54"/>
        <v/>
      </c>
      <c r="AU25" s="121">
        <f t="shared" si="55"/>
        <v>0</v>
      </c>
      <c r="AV25" s="122" t="str">
        <f t="shared" si="56"/>
        <v/>
      </c>
      <c r="AW25" s="121">
        <f t="shared" si="57"/>
        <v>0</v>
      </c>
      <c r="AX25" s="122" t="str">
        <f t="shared" si="58"/>
        <v/>
      </c>
      <c r="AY25" s="121">
        <f t="shared" si="59"/>
        <v>0</v>
      </c>
      <c r="AZ25" s="122" t="str">
        <f t="shared" si="60"/>
        <v/>
      </c>
      <c r="BA25" s="121">
        <f t="shared" si="61"/>
        <v>0</v>
      </c>
      <c r="BB25" s="122" t="str">
        <f t="shared" si="62"/>
        <v/>
      </c>
      <c r="BC25" s="121">
        <f t="shared" si="63"/>
        <v>0</v>
      </c>
      <c r="BD25" s="122" t="str">
        <f t="shared" si="64"/>
        <v/>
      </c>
      <c r="BE25" s="121">
        <f t="shared" si="67"/>
        <v>0</v>
      </c>
      <c r="BF25" s="122">
        <f t="shared" si="65"/>
        <v>0</v>
      </c>
    </row>
    <row r="26" spans="27:58">
      <c r="AA26" s="110" t="e">
        <f t="shared" si="39"/>
        <v>#N/A</v>
      </c>
      <c r="AB26" s="141"/>
      <c r="AC26" s="111" t="str">
        <f t="shared" si="66"/>
        <v>6分類</v>
      </c>
      <c r="AD26" s="112" t="str">
        <f t="shared" si="66"/>
        <v>福井市・永平寺町</v>
      </c>
      <c r="AE26" s="2" t="str">
        <f t="shared" si="40"/>
        <v xml:space="preserve">その他
</v>
      </c>
      <c r="AF26" s="107"/>
      <c r="AG26" s="121">
        <f t="shared" si="41"/>
        <v>9</v>
      </c>
      <c r="AH26" s="122">
        <f t="shared" si="42"/>
        <v>3.0201342281879196E-2</v>
      </c>
      <c r="AI26" s="121">
        <f t="shared" si="41"/>
        <v>0</v>
      </c>
      <c r="AJ26" s="122" t="str">
        <f t="shared" si="44"/>
        <v/>
      </c>
      <c r="AK26" s="121">
        <f t="shared" si="41"/>
        <v>0</v>
      </c>
      <c r="AL26" s="122" t="str">
        <f t="shared" si="46"/>
        <v/>
      </c>
      <c r="AM26" s="121">
        <f t="shared" si="41"/>
        <v>0</v>
      </c>
      <c r="AN26" s="122" t="str">
        <f t="shared" si="48"/>
        <v/>
      </c>
      <c r="AO26" s="121">
        <f t="shared" si="41"/>
        <v>0</v>
      </c>
      <c r="AP26" s="122" t="str">
        <f t="shared" si="50"/>
        <v/>
      </c>
      <c r="AQ26" s="121">
        <f t="shared" si="41"/>
        <v>0</v>
      </c>
      <c r="AR26" s="122" t="str">
        <f t="shared" si="52"/>
        <v/>
      </c>
      <c r="AS26" s="121">
        <f t="shared" si="41"/>
        <v>0</v>
      </c>
      <c r="AT26" s="122" t="str">
        <f t="shared" si="54"/>
        <v/>
      </c>
      <c r="AU26" s="121">
        <f t="shared" si="41"/>
        <v>0</v>
      </c>
      <c r="AV26" s="122" t="str">
        <f t="shared" si="56"/>
        <v/>
      </c>
      <c r="AW26" s="121">
        <f t="shared" si="41"/>
        <v>0</v>
      </c>
      <c r="AX26" s="122" t="str">
        <f t="shared" si="58"/>
        <v/>
      </c>
      <c r="AY26" s="121">
        <f t="shared" si="41"/>
        <v>0</v>
      </c>
      <c r="AZ26" s="122" t="str">
        <f t="shared" si="60"/>
        <v/>
      </c>
      <c r="BA26" s="121">
        <f t="shared" si="41"/>
        <v>0</v>
      </c>
      <c r="BB26" s="122" t="str">
        <f t="shared" si="62"/>
        <v/>
      </c>
      <c r="BC26" s="121">
        <f t="shared" si="41"/>
        <v>0</v>
      </c>
      <c r="BD26" s="122" t="str">
        <f t="shared" si="64"/>
        <v/>
      </c>
      <c r="BE26" s="121">
        <f t="shared" si="67"/>
        <v>9</v>
      </c>
      <c r="BF26" s="122">
        <f t="shared" si="65"/>
        <v>3.0201342281879196E-2</v>
      </c>
    </row>
    <row r="27" spans="27:58">
      <c r="AA27" s="110" t="e">
        <f t="shared" si="39"/>
        <v>#N/A</v>
      </c>
      <c r="AB27" s="141"/>
      <c r="AC27" s="111" t="str">
        <f t="shared" si="66"/>
        <v>6分類</v>
      </c>
      <c r="AD27" s="112" t="str">
        <f t="shared" si="66"/>
        <v>福井市・永平寺町</v>
      </c>
      <c r="AE27" s="2" t="str">
        <f t="shared" si="40"/>
        <v xml:space="preserve">複数手段併用
</v>
      </c>
      <c r="AF27" s="107"/>
      <c r="AG27" s="153">
        <f>IF(OR(IFERROR(FIND($AD27,"施設コード"),0)&gt;0,$AE27=""), "",
VLOOKUP($AD27,回答数!$S$2:$AQ$125,MATCH(AG$2,回答数!$S$2:$AQ$2,0),FALSE)-(SUM(AG$18:AG26)))</f>
        <v>21</v>
      </c>
      <c r="AH27" s="122">
        <f t="shared" si="42"/>
        <v>7.0469798657718116E-2</v>
      </c>
      <c r="AI27" s="153">
        <f>IF(OR(IFERROR(FIND($AD27,"施設コード"),0)&gt;0,$AE27=""), "",
VLOOKUP($AD27,回答数!$S$2:$AQ$125,MATCH(AI$2,回答数!$S$2:$AQ$2,0),FALSE)-(SUM(AI$18:AI26)))</f>
        <v>0</v>
      </c>
      <c r="AJ27" s="122" t="str">
        <f t="shared" si="44"/>
        <v/>
      </c>
      <c r="AK27" s="153">
        <f>IF(OR(IFERROR(FIND($AD27,"施設コード"),0)&gt;0,$AE27=""), "",
VLOOKUP($AD27,回答数!$S$2:$AQ$125,MATCH(AK$2,回答数!$S$2:$AQ$2,0),FALSE)-(SUM(AK$18:AK26)))</f>
        <v>0</v>
      </c>
      <c r="AL27" s="122" t="str">
        <f t="shared" si="46"/>
        <v/>
      </c>
      <c r="AM27" s="153">
        <f>IF(OR(IFERROR(FIND($AD27,"施設コード"),0)&gt;0,$AE27=""), "",
VLOOKUP($AD27,回答数!$S$2:$AQ$125,MATCH(AM$2,回答数!$S$2:$AQ$2,0),FALSE)-(SUM(AM$18:AM26)))</f>
        <v>0</v>
      </c>
      <c r="AN27" s="122" t="str">
        <f t="shared" si="48"/>
        <v/>
      </c>
      <c r="AO27" s="153">
        <f>IF(OR(IFERROR(FIND($AD27,"施設コード"),0)&gt;0,$AE27=""), "",
VLOOKUP($AD27,回答数!$S$2:$AQ$125,MATCH(AO$2,回答数!$S$2:$AQ$2,0),FALSE)-(SUM(AO$18:AO26)))</f>
        <v>0</v>
      </c>
      <c r="AP27" s="122" t="str">
        <f t="shared" si="50"/>
        <v/>
      </c>
      <c r="AQ27" s="153">
        <f>IF(OR(IFERROR(FIND($AD27,"施設コード"),0)&gt;0,$AE27=""), "",
VLOOKUP($AD27,回答数!$S$2:$AQ$125,MATCH(AQ$2,回答数!$S$2:$AQ$2,0),FALSE)-(SUM(AQ$18:AQ26)))</f>
        <v>0</v>
      </c>
      <c r="AR27" s="122" t="str">
        <f t="shared" si="52"/>
        <v/>
      </c>
      <c r="AS27" s="153">
        <f>IF(OR(IFERROR(FIND($AD27,"施設コード"),0)&gt;0,$AE27=""), "",
VLOOKUP($AD27,回答数!$S$2:$AQ$125,MATCH(AS$2,回答数!$S$2:$AQ$2,0),FALSE)-(SUM(AS$18:AS26)))</f>
        <v>0</v>
      </c>
      <c r="AT27" s="122" t="str">
        <f t="shared" si="54"/>
        <v/>
      </c>
      <c r="AU27" s="153">
        <f>IF(OR(IFERROR(FIND($AD27,"施設コード"),0)&gt;0,$AE27=""), "",
VLOOKUP($AD27,回答数!$S$2:$AQ$125,MATCH(AU$2,回答数!$S$2:$AQ$2,0),FALSE)-(SUM(AU$18:AU26)))</f>
        <v>0</v>
      </c>
      <c r="AV27" s="122" t="str">
        <f t="shared" si="56"/>
        <v/>
      </c>
      <c r="AW27" s="153">
        <f>IF(OR(IFERROR(FIND($AD27,"施設コード"),0)&gt;0,$AE27=""), "",
VLOOKUP($AD27,回答数!$S$2:$AQ$125,MATCH(AW$2,回答数!$S$2:$AQ$2,0),FALSE)-(SUM(AW$18:AW26)))</f>
        <v>0</v>
      </c>
      <c r="AX27" s="122" t="str">
        <f t="shared" si="58"/>
        <v/>
      </c>
      <c r="AY27" s="153">
        <f>IF(OR(IFERROR(FIND($AD27,"施設コード"),0)&gt;0,$AE27=""), "",
VLOOKUP($AD27,回答数!$S$2:$AQ$125,MATCH(AY$2,回答数!$S$2:$AQ$2,0),FALSE)-(SUM(AY$18:AY26)))</f>
        <v>0</v>
      </c>
      <c r="AZ27" s="122" t="str">
        <f t="shared" si="60"/>
        <v/>
      </c>
      <c r="BA27" s="153">
        <f>IF(OR(IFERROR(FIND($AD27,"施設コード"),0)&gt;0,$AE27=""), "",
VLOOKUP($AD27,回答数!$S$2:$AQ$125,MATCH(BA$2,回答数!$S$2:$AQ$2,0),FALSE)-(SUM(BA$18:BA26)))</f>
        <v>0</v>
      </c>
      <c r="BB27" s="122" t="str">
        <f t="shared" si="62"/>
        <v/>
      </c>
      <c r="BC27" s="153">
        <f>IF(OR(IFERROR(FIND($AD27,"施設コード"),0)&gt;0,$AE27=""), "",
VLOOKUP($AD27,回答数!$S$2:$AQ$125,MATCH(BC$2,回答数!$S$2:$AQ$2,0),FALSE)-(SUM(BC$18:BC26)))</f>
        <v>0</v>
      </c>
      <c r="BD27" s="122" t="str">
        <f t="shared" si="64"/>
        <v/>
      </c>
      <c r="BE27" s="121">
        <f t="shared" si="67"/>
        <v>21</v>
      </c>
      <c r="BF27" s="122">
        <f t="shared" si="65"/>
        <v>7.0469798657718116E-2</v>
      </c>
    </row>
    <row r="28" spans="27:58">
      <c r="AA28" s="110" t="str">
        <f t="shared" si="39"/>
        <v/>
      </c>
      <c r="AB28" s="141"/>
      <c r="AC28" s="111" t="str">
        <f t="shared" si="66"/>
        <v>6分類</v>
      </c>
      <c r="AD28" s="112" t="str">
        <f t="shared" si="66"/>
        <v>福井市・永平寺町</v>
      </c>
      <c r="AE28" s="2" t="str">
        <f t="shared" si="40"/>
        <v/>
      </c>
      <c r="AF28" s="107"/>
      <c r="AG28" s="121" t="str">
        <f t="shared" si="41"/>
        <v/>
      </c>
      <c r="AH28" s="122" t="str">
        <f t="shared" si="42"/>
        <v/>
      </c>
      <c r="AI28" s="121" t="str">
        <f t="shared" si="43"/>
        <v/>
      </c>
      <c r="AJ28" s="122" t="str">
        <f t="shared" si="44"/>
        <v/>
      </c>
      <c r="AK28" s="121" t="str">
        <f t="shared" si="45"/>
        <v/>
      </c>
      <c r="AL28" s="122" t="str">
        <f t="shared" si="46"/>
        <v/>
      </c>
      <c r="AM28" s="121" t="str">
        <f t="shared" si="47"/>
        <v/>
      </c>
      <c r="AN28" s="122" t="str">
        <f t="shared" si="48"/>
        <v/>
      </c>
      <c r="AO28" s="121" t="str">
        <f t="shared" si="49"/>
        <v/>
      </c>
      <c r="AP28" s="122" t="str">
        <f t="shared" si="50"/>
        <v/>
      </c>
      <c r="AQ28" s="121" t="str">
        <f t="shared" si="51"/>
        <v/>
      </c>
      <c r="AR28" s="122" t="str">
        <f t="shared" si="52"/>
        <v/>
      </c>
      <c r="AS28" s="121" t="str">
        <f t="shared" si="53"/>
        <v/>
      </c>
      <c r="AT28" s="122" t="str">
        <f t="shared" si="54"/>
        <v/>
      </c>
      <c r="AU28" s="121" t="str">
        <f t="shared" si="55"/>
        <v/>
      </c>
      <c r="AV28" s="122" t="str">
        <f t="shared" si="56"/>
        <v/>
      </c>
      <c r="AW28" s="121" t="str">
        <f t="shared" si="57"/>
        <v/>
      </c>
      <c r="AX28" s="122" t="str">
        <f t="shared" si="58"/>
        <v/>
      </c>
      <c r="AY28" s="121" t="str">
        <f t="shared" si="59"/>
        <v/>
      </c>
      <c r="AZ28" s="122" t="str">
        <f t="shared" si="60"/>
        <v/>
      </c>
      <c r="BA28" s="121" t="str">
        <f t="shared" si="61"/>
        <v/>
      </c>
      <c r="BB28" s="122" t="str">
        <f t="shared" si="62"/>
        <v/>
      </c>
      <c r="BC28" s="121" t="str">
        <f t="shared" si="63"/>
        <v/>
      </c>
      <c r="BD28" s="122" t="str">
        <f t="shared" si="64"/>
        <v/>
      </c>
      <c r="BE28" s="121" t="str">
        <f t="shared" si="67"/>
        <v/>
      </c>
      <c r="BF28" s="122" t="str">
        <f t="shared" si="65"/>
        <v/>
      </c>
    </row>
    <row r="29" spans="27:58">
      <c r="AA29" s="110" t="str">
        <f>AA14</f>
        <v/>
      </c>
      <c r="AB29" s="141"/>
      <c r="AC29" s="111" t="str">
        <f>AC27</f>
        <v>6分類</v>
      </c>
      <c r="AD29" s="112" t="str">
        <f>AD27</f>
        <v>福井市・永平寺町</v>
      </c>
      <c r="AE29" s="2" t="str">
        <f>IF(AE14&lt;&gt;"",AE14,"")</f>
        <v/>
      </c>
      <c r="AF29" s="107"/>
      <c r="AG29" s="121" t="str">
        <f t="shared" si="41"/>
        <v/>
      </c>
      <c r="AH29" s="122" t="str">
        <f>IFERROR(AG29/AG$30,"")</f>
        <v/>
      </c>
      <c r="AI29" s="121" t="str">
        <f t="shared" si="43"/>
        <v/>
      </c>
      <c r="AJ29" s="122" t="str">
        <f>IFERROR(AI29/AI$30,"")</f>
        <v/>
      </c>
      <c r="AK29" s="121" t="str">
        <f t="shared" si="45"/>
        <v/>
      </c>
      <c r="AL29" s="122" t="str">
        <f t="shared" si="46"/>
        <v/>
      </c>
      <c r="AM29" s="121" t="str">
        <f t="shared" si="47"/>
        <v/>
      </c>
      <c r="AN29" s="122" t="str">
        <f t="shared" si="48"/>
        <v/>
      </c>
      <c r="AO29" s="121" t="str">
        <f t="shared" si="49"/>
        <v/>
      </c>
      <c r="AP29" s="122" t="str">
        <f t="shared" si="50"/>
        <v/>
      </c>
      <c r="AQ29" s="121" t="str">
        <f t="shared" si="51"/>
        <v/>
      </c>
      <c r="AR29" s="122" t="str">
        <f t="shared" si="52"/>
        <v/>
      </c>
      <c r="AS29" s="121" t="str">
        <f t="shared" si="53"/>
        <v/>
      </c>
      <c r="AT29" s="122" t="str">
        <f t="shared" si="54"/>
        <v/>
      </c>
      <c r="AU29" s="121" t="str">
        <f t="shared" si="55"/>
        <v/>
      </c>
      <c r="AV29" s="122" t="str">
        <f t="shared" si="56"/>
        <v/>
      </c>
      <c r="AW29" s="121" t="str">
        <f t="shared" si="57"/>
        <v/>
      </c>
      <c r="AX29" s="122" t="str">
        <f t="shared" si="58"/>
        <v/>
      </c>
      <c r="AY29" s="121" t="str">
        <f t="shared" si="59"/>
        <v/>
      </c>
      <c r="AZ29" s="122" t="str">
        <f t="shared" si="60"/>
        <v/>
      </c>
      <c r="BA29" s="121" t="str">
        <f t="shared" si="61"/>
        <v/>
      </c>
      <c r="BB29" s="122" t="str">
        <f t="shared" si="62"/>
        <v/>
      </c>
      <c r="BC29" s="121" t="str">
        <f t="shared" si="63"/>
        <v/>
      </c>
      <c r="BD29" s="122" t="str">
        <f t="shared" si="64"/>
        <v/>
      </c>
      <c r="BE29" s="121" t="str">
        <f t="shared" si="67"/>
        <v/>
      </c>
      <c r="BF29" s="122" t="str">
        <f t="shared" si="65"/>
        <v/>
      </c>
    </row>
    <row r="30" spans="27:58" ht="15">
      <c r="AA30"/>
      <c r="AB30"/>
      <c r="AC30" s="99"/>
      <c r="AD30" s="100"/>
      <c r="AE30" s="101"/>
      <c r="AF30" s="102" t="s">
        <v>25</v>
      </c>
      <c r="AG30" s="123">
        <f t="shared" ref="AG30:BF30" si="68">SUM(AG18:AG29)</f>
        <v>298</v>
      </c>
      <c r="AH30" s="124">
        <f t="shared" si="68"/>
        <v>0.99999999999999989</v>
      </c>
      <c r="AI30" s="123">
        <f t="shared" si="68"/>
        <v>0</v>
      </c>
      <c r="AJ30" s="124">
        <f t="shared" si="68"/>
        <v>0</v>
      </c>
      <c r="AK30" s="123">
        <f t="shared" si="68"/>
        <v>0</v>
      </c>
      <c r="AL30" s="124">
        <f t="shared" si="68"/>
        <v>0</v>
      </c>
      <c r="AM30" s="123">
        <f t="shared" si="68"/>
        <v>0</v>
      </c>
      <c r="AN30" s="124">
        <f t="shared" si="68"/>
        <v>0</v>
      </c>
      <c r="AO30" s="123">
        <f t="shared" si="68"/>
        <v>0</v>
      </c>
      <c r="AP30" s="124">
        <f t="shared" si="68"/>
        <v>0</v>
      </c>
      <c r="AQ30" s="123">
        <f t="shared" si="68"/>
        <v>0</v>
      </c>
      <c r="AR30" s="124">
        <f t="shared" si="68"/>
        <v>0</v>
      </c>
      <c r="AS30" s="123">
        <f t="shared" si="68"/>
        <v>0</v>
      </c>
      <c r="AT30" s="124">
        <f t="shared" si="68"/>
        <v>0</v>
      </c>
      <c r="AU30" s="123">
        <f t="shared" si="68"/>
        <v>0</v>
      </c>
      <c r="AV30" s="124">
        <f t="shared" si="68"/>
        <v>0</v>
      </c>
      <c r="AW30" s="123">
        <f t="shared" si="68"/>
        <v>0</v>
      </c>
      <c r="AX30" s="124">
        <f t="shared" si="68"/>
        <v>0</v>
      </c>
      <c r="AY30" s="123">
        <f t="shared" si="68"/>
        <v>0</v>
      </c>
      <c r="AZ30" s="124">
        <f t="shared" si="68"/>
        <v>0</v>
      </c>
      <c r="BA30" s="123">
        <f t="shared" si="68"/>
        <v>0</v>
      </c>
      <c r="BB30" s="124">
        <f t="shared" si="68"/>
        <v>0</v>
      </c>
      <c r="BC30" s="123">
        <f t="shared" si="68"/>
        <v>0</v>
      </c>
      <c r="BD30" s="124">
        <f t="shared" si="68"/>
        <v>0</v>
      </c>
      <c r="BE30" s="123">
        <f t="shared" si="68"/>
        <v>298</v>
      </c>
      <c r="BF30" s="126">
        <f t="shared" si="68"/>
        <v>0.99999999999999989</v>
      </c>
    </row>
    <row r="31" spans="27:58" ht="15">
      <c r="AA31"/>
      <c r="AB31"/>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t="e">
        <f t="shared" ref="AA33:AA43" si="69">AA18</f>
        <v>#N/A</v>
      </c>
      <c r="AB33" s="141"/>
      <c r="AC33" s="113" t="str">
        <f>AC32</f>
        <v>市町村</v>
      </c>
      <c r="AD33" s="112" t="str">
        <f>AD32</f>
        <v>福井市</v>
      </c>
      <c r="AE33" s="2" t="str">
        <f t="shared" ref="AE33:AE43" si="70">IF(AE3&lt;&gt;"",AE3,"")</f>
        <v xml:space="preserve">自家用車
</v>
      </c>
      <c r="AF33" s="8"/>
      <c r="AG33" s="61">
        <f t="shared" ref="AG33:BC44" si="71">IF(OR(IFERROR(FIND($AD33,"施設コード"),0)&gt;0,$AE33=""), "",
COUNTIFS(
    INDEX(rawデータ範囲, , MATCH($AG$1,表頭範囲, 0)),AG$2,
    INDEX(rawデータ範囲, , MATCH($AE$1,表頭範囲, 0)),$AE33,
    INDEX(rawデータ範囲, , MATCH($AC33,表頭範囲, 0)),$AD33
)
)</f>
        <v>97</v>
      </c>
      <c r="AH33" s="120">
        <f t="shared" ref="AH33:AH43" si="72">IFERROR(AG33/AG$45,"")</f>
        <v>0.55113636363636365</v>
      </c>
      <c r="AI33" s="61">
        <f t="shared" ref="AI33:AI44" si="73">IF(OR(IFERROR(FIND($AD33,"施設コード"),0)&gt;0,$AE33=""), "",
COUNTIFS(
    INDEX(rawデータ範囲, , MATCH($AG$1,表頭範囲, 0)),AI$2,
    INDEX(rawデータ範囲, , MATCH($AE$1,表頭範囲, 0)),$AE33,
    INDEX(rawデータ範囲, , MATCH($AC33,表頭範囲, 0)),$AD33
)
)</f>
        <v>0</v>
      </c>
      <c r="AJ33" s="120" t="str">
        <f t="shared" ref="AJ33:AJ43" si="74">IFERROR(AI33/AI$45,"")</f>
        <v/>
      </c>
      <c r="AK33" s="61">
        <f t="shared" ref="AK33:AK44" si="75">IF(OR(IFERROR(FIND($AD33,"施設コード"),0)&gt;0,$AE33=""), "",
COUNTIFS(
    INDEX(rawデータ範囲, , MATCH($AG$1,表頭範囲, 0)),AK$2,
    INDEX(rawデータ範囲, , MATCH($AE$1,表頭範囲, 0)),$AE33,
    INDEX(rawデータ範囲, , MATCH($AC33,表頭範囲, 0)),$AD33
)
)</f>
        <v>0</v>
      </c>
      <c r="AL33" s="120" t="str">
        <f t="shared" ref="AL33:AL44" si="76">IFERROR(AK33/AK$45,"")</f>
        <v/>
      </c>
      <c r="AM33" s="61">
        <f t="shared" ref="AM33:AM44" si="77">IF(OR(IFERROR(FIND($AD33,"施設コード"),0)&gt;0,$AE33=""), "",
COUNTIFS(
    INDEX(rawデータ範囲, , MATCH($AG$1,表頭範囲, 0)),AM$2,
    INDEX(rawデータ範囲, , MATCH($AE$1,表頭範囲, 0)),$AE33,
    INDEX(rawデータ範囲, , MATCH($AC33,表頭範囲, 0)),$AD33
)
)</f>
        <v>0</v>
      </c>
      <c r="AN33" s="120" t="str">
        <f t="shared" ref="AN33:AN44" si="78">IFERROR(AM33/AM$45,"")</f>
        <v/>
      </c>
      <c r="AO33" s="61">
        <f t="shared" ref="AO33:AO44" si="79">IF(OR(IFERROR(FIND($AD33,"施設コード"),0)&gt;0,$AE33=""), "",
COUNTIFS(
    INDEX(rawデータ範囲, , MATCH($AG$1,表頭範囲, 0)),AO$2,
    INDEX(rawデータ範囲, , MATCH($AE$1,表頭範囲, 0)),$AE33,
    INDEX(rawデータ範囲, , MATCH($AC33,表頭範囲, 0)),$AD33
)
)</f>
        <v>0</v>
      </c>
      <c r="AP33" s="120" t="str">
        <f t="shared" ref="AP33:AP44" si="80">IFERROR(AO33/AO$45,"")</f>
        <v/>
      </c>
      <c r="AQ33" s="61">
        <f t="shared" ref="AQ33:AQ44" si="81">IF(OR(IFERROR(FIND($AD33,"施設コード"),0)&gt;0,$AE33=""), "",
COUNTIFS(
    INDEX(rawデータ範囲, , MATCH($AG$1,表頭範囲, 0)),AQ$2,
    INDEX(rawデータ範囲, , MATCH($AE$1,表頭範囲, 0)),$AE33,
    INDEX(rawデータ範囲, , MATCH($AC33,表頭範囲, 0)),$AD33
)
)</f>
        <v>0</v>
      </c>
      <c r="AR33" s="120" t="str">
        <f t="shared" ref="AR33:AR44" si="82">IFERROR(AQ33/AQ$45,"")</f>
        <v/>
      </c>
      <c r="AS33" s="61">
        <f t="shared" ref="AS33:AS44" si="83">IF(OR(IFERROR(FIND($AD33,"施設コード"),0)&gt;0,$AE33=""), "",
COUNTIFS(
    INDEX(rawデータ範囲, , MATCH($AG$1,表頭範囲, 0)),AS$2,
    INDEX(rawデータ範囲, , MATCH($AE$1,表頭範囲, 0)),$AE33,
    INDEX(rawデータ範囲, , MATCH($AC33,表頭範囲, 0)),$AD33
)
)</f>
        <v>0</v>
      </c>
      <c r="AT33" s="120" t="str">
        <f t="shared" ref="AT33:AT44" si="84">IFERROR(AS33/AS$45,"")</f>
        <v/>
      </c>
      <c r="AU33" s="61">
        <f t="shared" ref="AU33:AU44" si="85">IF(OR(IFERROR(FIND($AD33,"施設コード"),0)&gt;0,$AE33=""), "",
COUNTIFS(
    INDEX(rawデータ範囲, , MATCH($AG$1,表頭範囲, 0)),AU$2,
    INDEX(rawデータ範囲, , MATCH($AE$1,表頭範囲, 0)),$AE33,
    INDEX(rawデータ範囲, , MATCH($AC33,表頭範囲, 0)),$AD33
)
)</f>
        <v>0</v>
      </c>
      <c r="AV33" s="120" t="str">
        <f t="shared" ref="AV33:AV44" si="86">IFERROR(AU33/AU$45,"")</f>
        <v/>
      </c>
      <c r="AW33" s="61">
        <f t="shared" ref="AW33:AW44" si="87">IF(OR(IFERROR(FIND($AD33,"施設コード"),0)&gt;0,$AE33=""), "",
COUNTIFS(
    INDEX(rawデータ範囲, , MATCH($AG$1,表頭範囲, 0)),AW$2,
    INDEX(rawデータ範囲, , MATCH($AE$1,表頭範囲, 0)),$AE33,
    INDEX(rawデータ範囲, , MATCH($AC33,表頭範囲, 0)),$AD33
)
)</f>
        <v>0</v>
      </c>
      <c r="AX33" s="120" t="str">
        <f t="shared" ref="AX33:AX44" si="88">IFERROR(AW33/AW$45,"")</f>
        <v/>
      </c>
      <c r="AY33" s="61">
        <f t="shared" ref="AY33:AY44" si="89">IF(OR(IFERROR(FIND($AD33,"施設コード"),0)&gt;0,$AE33=""), "",
COUNTIFS(
    INDEX(rawデータ範囲, , MATCH($AG$1,表頭範囲, 0)),AY$2,
    INDEX(rawデータ範囲, , MATCH($AE$1,表頭範囲, 0)),$AE33,
    INDEX(rawデータ範囲, , MATCH($AC33,表頭範囲, 0)),$AD33
)
)</f>
        <v>0</v>
      </c>
      <c r="AZ33" s="120" t="str">
        <f t="shared" ref="AZ33:AZ44" si="90">IFERROR(AY33/AY$45,"")</f>
        <v/>
      </c>
      <c r="BA33" s="61">
        <f t="shared" ref="BA33:BA44" si="91">IF(OR(IFERROR(FIND($AD33,"施設コード"),0)&gt;0,$AE33=""), "",
COUNTIFS(
    INDEX(rawデータ範囲, , MATCH($AG$1,表頭範囲, 0)),BA$2,
    INDEX(rawデータ範囲, , MATCH($AE$1,表頭範囲, 0)),$AE33,
    INDEX(rawデータ範囲, , MATCH($AC33,表頭範囲, 0)),$AD33
)
)</f>
        <v>0</v>
      </c>
      <c r="BB33" s="120" t="str">
        <f t="shared" ref="BB33:BB44" si="92">IFERROR(BA33/BA$45,"")</f>
        <v/>
      </c>
      <c r="BC33" s="61">
        <f t="shared" ref="BC33:BC44" si="93">IF(OR(IFERROR(FIND($AD33,"施設コード"),0)&gt;0,$AE33=""), "",
COUNTIFS(
    INDEX(rawデータ範囲, , MATCH($AG$1,表頭範囲, 0)),BC$2,
    INDEX(rawデータ範囲, , MATCH($AE$1,表頭範囲, 0)),$AE33,
    INDEX(rawデータ範囲, , MATCH($AC33,表頭範囲, 0)),$AD33
)
)</f>
        <v>0</v>
      </c>
      <c r="BD33" s="120" t="str">
        <f t="shared" ref="BD33:BF44" si="94">IFERROR(BC33/BC$45,"")</f>
        <v/>
      </c>
      <c r="BE33" s="61">
        <f>IFERROR(AG33+AI33+AK33+AM33+AO33+AQ33+AS33+AU33+AW33+AY33+BA33+BC33,"")</f>
        <v>97</v>
      </c>
      <c r="BF33" s="120">
        <f t="shared" ref="BF33:BF43" si="95">IFERROR(BE33/BE$45,"")</f>
        <v>0.55113636363636365</v>
      </c>
    </row>
    <row r="34" spans="27:58">
      <c r="AA34" s="110" t="e">
        <f t="shared" si="69"/>
        <v>#N/A</v>
      </c>
      <c r="AB34" s="141"/>
      <c r="AC34" s="113" t="str">
        <f t="shared" ref="AC34:AD43" si="96">AC33</f>
        <v>市町村</v>
      </c>
      <c r="AD34" s="112" t="str">
        <f t="shared" si="96"/>
        <v>福井市</v>
      </c>
      <c r="AE34" s="90" t="str">
        <f t="shared" si="70"/>
        <v xml:space="preserve">レンタカー
</v>
      </c>
      <c r="AF34" s="8"/>
      <c r="AG34" s="61">
        <f t="shared" si="71"/>
        <v>8</v>
      </c>
      <c r="AH34" s="120">
        <f t="shared" si="72"/>
        <v>4.5454545454545456E-2</v>
      </c>
      <c r="AI34" s="61">
        <f t="shared" si="73"/>
        <v>0</v>
      </c>
      <c r="AJ34" s="120" t="str">
        <f t="shared" si="74"/>
        <v/>
      </c>
      <c r="AK34" s="61">
        <f t="shared" si="75"/>
        <v>0</v>
      </c>
      <c r="AL34" s="120" t="str">
        <f t="shared" si="76"/>
        <v/>
      </c>
      <c r="AM34" s="61">
        <f t="shared" si="77"/>
        <v>0</v>
      </c>
      <c r="AN34" s="120" t="str">
        <f t="shared" si="78"/>
        <v/>
      </c>
      <c r="AO34" s="61">
        <f t="shared" si="79"/>
        <v>0</v>
      </c>
      <c r="AP34" s="120" t="str">
        <f t="shared" si="80"/>
        <v/>
      </c>
      <c r="AQ34" s="61">
        <f t="shared" si="81"/>
        <v>0</v>
      </c>
      <c r="AR34" s="120" t="str">
        <f t="shared" si="82"/>
        <v/>
      </c>
      <c r="AS34" s="61">
        <f t="shared" si="83"/>
        <v>0</v>
      </c>
      <c r="AT34" s="120" t="str">
        <f t="shared" si="84"/>
        <v/>
      </c>
      <c r="AU34" s="61">
        <f t="shared" si="85"/>
        <v>0</v>
      </c>
      <c r="AV34" s="120" t="str">
        <f t="shared" si="86"/>
        <v/>
      </c>
      <c r="AW34" s="61">
        <f t="shared" si="87"/>
        <v>0</v>
      </c>
      <c r="AX34" s="120" t="str">
        <f t="shared" si="88"/>
        <v/>
      </c>
      <c r="AY34" s="61">
        <f t="shared" si="89"/>
        <v>0</v>
      </c>
      <c r="AZ34" s="120" t="str">
        <f t="shared" si="90"/>
        <v/>
      </c>
      <c r="BA34" s="61">
        <f t="shared" si="91"/>
        <v>0</v>
      </c>
      <c r="BB34" s="120" t="str">
        <f t="shared" si="92"/>
        <v/>
      </c>
      <c r="BC34" s="61">
        <f t="shared" si="93"/>
        <v>0</v>
      </c>
      <c r="BD34" s="120" t="str">
        <f t="shared" si="94"/>
        <v/>
      </c>
      <c r="BE34" s="61">
        <f t="shared" ref="BE34:BE44" si="97">IFERROR(AG34+AI34+AK34+AM34+AO34+AQ34+AS34+AU34+AW34+AY34+BA34+BC34,"")</f>
        <v>8</v>
      </c>
      <c r="BF34" s="120">
        <f t="shared" si="95"/>
        <v>4.5454545454545456E-2</v>
      </c>
    </row>
    <row r="35" spans="27:58">
      <c r="AA35" s="110" t="e">
        <f t="shared" si="69"/>
        <v>#N/A</v>
      </c>
      <c r="AB35" s="141"/>
      <c r="AC35" s="113" t="str">
        <f t="shared" si="96"/>
        <v>市町村</v>
      </c>
      <c r="AD35" s="112" t="str">
        <f t="shared" si="96"/>
        <v>福井市</v>
      </c>
      <c r="AE35" s="2" t="str">
        <f t="shared" si="70"/>
        <v xml:space="preserve">タクシー
</v>
      </c>
      <c r="AF35" s="8"/>
      <c r="AG35" s="61">
        <f t="shared" si="71"/>
        <v>0</v>
      </c>
      <c r="AH35" s="120">
        <f t="shared" si="72"/>
        <v>0</v>
      </c>
      <c r="AI35" s="61">
        <f t="shared" si="73"/>
        <v>0</v>
      </c>
      <c r="AJ35" s="120" t="str">
        <f t="shared" si="74"/>
        <v/>
      </c>
      <c r="AK35" s="61">
        <f t="shared" si="75"/>
        <v>0</v>
      </c>
      <c r="AL35" s="120" t="str">
        <f t="shared" si="76"/>
        <v/>
      </c>
      <c r="AM35" s="61">
        <f t="shared" si="77"/>
        <v>0</v>
      </c>
      <c r="AN35" s="120" t="str">
        <f t="shared" si="78"/>
        <v/>
      </c>
      <c r="AO35" s="61">
        <f t="shared" si="79"/>
        <v>0</v>
      </c>
      <c r="AP35" s="120" t="str">
        <f t="shared" si="80"/>
        <v/>
      </c>
      <c r="AQ35" s="61">
        <f t="shared" si="81"/>
        <v>0</v>
      </c>
      <c r="AR35" s="120" t="str">
        <f t="shared" si="82"/>
        <v/>
      </c>
      <c r="AS35" s="61">
        <f t="shared" si="83"/>
        <v>0</v>
      </c>
      <c r="AT35" s="120" t="str">
        <f t="shared" si="84"/>
        <v/>
      </c>
      <c r="AU35" s="61">
        <f t="shared" si="85"/>
        <v>0</v>
      </c>
      <c r="AV35" s="120" t="str">
        <f t="shared" si="86"/>
        <v/>
      </c>
      <c r="AW35" s="61">
        <f t="shared" si="87"/>
        <v>0</v>
      </c>
      <c r="AX35" s="120" t="str">
        <f t="shared" si="88"/>
        <v/>
      </c>
      <c r="AY35" s="61">
        <f t="shared" si="89"/>
        <v>0</v>
      </c>
      <c r="AZ35" s="120" t="str">
        <f t="shared" si="90"/>
        <v/>
      </c>
      <c r="BA35" s="61">
        <f t="shared" si="91"/>
        <v>0</v>
      </c>
      <c r="BB35" s="120" t="str">
        <f t="shared" si="92"/>
        <v/>
      </c>
      <c r="BC35" s="61">
        <f t="shared" si="93"/>
        <v>0</v>
      </c>
      <c r="BD35" s="120" t="str">
        <f t="shared" si="94"/>
        <v/>
      </c>
      <c r="BE35" s="61">
        <f t="shared" si="97"/>
        <v>0</v>
      </c>
      <c r="BF35" s="120">
        <f t="shared" si="95"/>
        <v>0</v>
      </c>
    </row>
    <row r="36" spans="27:58">
      <c r="AA36" s="110" t="e">
        <f t="shared" si="69"/>
        <v>#N/A</v>
      </c>
      <c r="AB36" s="141"/>
      <c r="AC36" s="113" t="str">
        <f t="shared" si="96"/>
        <v>市町村</v>
      </c>
      <c r="AD36" s="112" t="str">
        <f t="shared" si="96"/>
        <v>福井市</v>
      </c>
      <c r="AE36" s="2" t="str">
        <f t="shared" si="70"/>
        <v xml:space="preserve">在来線
</v>
      </c>
      <c r="AF36" s="8"/>
      <c r="AG36" s="61">
        <f t="shared" si="71"/>
        <v>21</v>
      </c>
      <c r="AH36" s="120">
        <f t="shared" si="72"/>
        <v>0.11931818181818182</v>
      </c>
      <c r="AI36" s="61">
        <f t="shared" si="73"/>
        <v>0</v>
      </c>
      <c r="AJ36" s="120" t="str">
        <f t="shared" si="74"/>
        <v/>
      </c>
      <c r="AK36" s="61">
        <f t="shared" si="75"/>
        <v>0</v>
      </c>
      <c r="AL36" s="120" t="str">
        <f t="shared" si="76"/>
        <v/>
      </c>
      <c r="AM36" s="61">
        <f t="shared" si="77"/>
        <v>0</v>
      </c>
      <c r="AN36" s="120" t="str">
        <f t="shared" si="78"/>
        <v/>
      </c>
      <c r="AO36" s="61">
        <f t="shared" si="79"/>
        <v>0</v>
      </c>
      <c r="AP36" s="120" t="str">
        <f t="shared" si="80"/>
        <v/>
      </c>
      <c r="AQ36" s="61">
        <f t="shared" si="81"/>
        <v>0</v>
      </c>
      <c r="AR36" s="120" t="str">
        <f t="shared" si="82"/>
        <v/>
      </c>
      <c r="AS36" s="61">
        <f t="shared" si="83"/>
        <v>0</v>
      </c>
      <c r="AT36" s="120" t="str">
        <f t="shared" si="84"/>
        <v/>
      </c>
      <c r="AU36" s="61">
        <f t="shared" si="85"/>
        <v>0</v>
      </c>
      <c r="AV36" s="120" t="str">
        <f t="shared" si="86"/>
        <v/>
      </c>
      <c r="AW36" s="61">
        <f t="shared" si="87"/>
        <v>0</v>
      </c>
      <c r="AX36" s="120" t="str">
        <f t="shared" si="88"/>
        <v/>
      </c>
      <c r="AY36" s="61">
        <f t="shared" si="89"/>
        <v>0</v>
      </c>
      <c r="AZ36" s="120" t="str">
        <f t="shared" si="90"/>
        <v/>
      </c>
      <c r="BA36" s="61">
        <f t="shared" si="91"/>
        <v>0</v>
      </c>
      <c r="BB36" s="120" t="str">
        <f t="shared" si="92"/>
        <v/>
      </c>
      <c r="BC36" s="61">
        <f t="shared" si="93"/>
        <v>0</v>
      </c>
      <c r="BD36" s="120" t="str">
        <f t="shared" si="94"/>
        <v/>
      </c>
      <c r="BE36" s="61">
        <f t="shared" si="97"/>
        <v>21</v>
      </c>
      <c r="BF36" s="120">
        <f t="shared" si="95"/>
        <v>0.11931818181818182</v>
      </c>
    </row>
    <row r="37" spans="27:58">
      <c r="AA37" s="110" t="e">
        <f t="shared" si="69"/>
        <v>#N/A</v>
      </c>
      <c r="AB37" s="141"/>
      <c r="AC37" s="113" t="str">
        <f t="shared" si="96"/>
        <v>市町村</v>
      </c>
      <c r="AD37" s="112" t="str">
        <f t="shared" si="96"/>
        <v>福井市</v>
      </c>
      <c r="AE37" s="2" t="str">
        <f t="shared" si="70"/>
        <v xml:space="preserve">旅行会社ツアーバス
</v>
      </c>
      <c r="AF37" s="107"/>
      <c r="AG37" s="61">
        <f t="shared" si="71"/>
        <v>3</v>
      </c>
      <c r="AH37" s="120">
        <f t="shared" si="72"/>
        <v>1.7045454545454544E-2</v>
      </c>
      <c r="AI37" s="61">
        <f t="shared" si="73"/>
        <v>0</v>
      </c>
      <c r="AJ37" s="120" t="str">
        <f t="shared" si="74"/>
        <v/>
      </c>
      <c r="AK37" s="61">
        <f t="shared" si="75"/>
        <v>0</v>
      </c>
      <c r="AL37" s="120" t="str">
        <f t="shared" si="76"/>
        <v/>
      </c>
      <c r="AM37" s="61">
        <f t="shared" si="77"/>
        <v>0</v>
      </c>
      <c r="AN37" s="120" t="str">
        <f t="shared" si="78"/>
        <v/>
      </c>
      <c r="AO37" s="61">
        <f t="shared" si="79"/>
        <v>0</v>
      </c>
      <c r="AP37" s="120" t="str">
        <f t="shared" si="80"/>
        <v/>
      </c>
      <c r="AQ37" s="61">
        <f t="shared" si="81"/>
        <v>0</v>
      </c>
      <c r="AR37" s="120" t="str">
        <f t="shared" si="82"/>
        <v/>
      </c>
      <c r="AS37" s="61">
        <f t="shared" si="83"/>
        <v>0</v>
      </c>
      <c r="AT37" s="120" t="str">
        <f t="shared" si="84"/>
        <v/>
      </c>
      <c r="AU37" s="61">
        <f t="shared" si="85"/>
        <v>0</v>
      </c>
      <c r="AV37" s="120" t="str">
        <f t="shared" si="86"/>
        <v/>
      </c>
      <c r="AW37" s="61">
        <f t="shared" si="87"/>
        <v>0</v>
      </c>
      <c r="AX37" s="120" t="str">
        <f t="shared" si="88"/>
        <v/>
      </c>
      <c r="AY37" s="61">
        <f t="shared" si="89"/>
        <v>0</v>
      </c>
      <c r="AZ37" s="120" t="str">
        <f t="shared" si="90"/>
        <v/>
      </c>
      <c r="BA37" s="61">
        <f t="shared" si="91"/>
        <v>0</v>
      </c>
      <c r="BB37" s="120" t="str">
        <f t="shared" si="92"/>
        <v/>
      </c>
      <c r="BC37" s="61">
        <f t="shared" si="93"/>
        <v>0</v>
      </c>
      <c r="BD37" s="120" t="str">
        <f t="shared" si="94"/>
        <v/>
      </c>
      <c r="BE37" s="61">
        <f t="shared" si="97"/>
        <v>3</v>
      </c>
      <c r="BF37" s="120">
        <f t="shared" si="95"/>
        <v>1.7045454545454544E-2</v>
      </c>
    </row>
    <row r="38" spans="27:58">
      <c r="AA38" s="110" t="e">
        <f t="shared" si="69"/>
        <v>#N/A</v>
      </c>
      <c r="AB38" s="141"/>
      <c r="AC38" s="113" t="str">
        <f t="shared" si="96"/>
        <v>市町村</v>
      </c>
      <c r="AD38" s="112" t="str">
        <f t="shared" si="96"/>
        <v>福井市</v>
      </c>
      <c r="AE38" s="2" t="str">
        <f t="shared" si="70"/>
        <v xml:space="preserve">路線バス
</v>
      </c>
      <c r="AF38" s="107"/>
      <c r="AG38" s="61">
        <f t="shared" si="71"/>
        <v>6</v>
      </c>
      <c r="AH38" s="120">
        <f t="shared" si="72"/>
        <v>3.4090909090909088E-2</v>
      </c>
      <c r="AI38" s="61">
        <f t="shared" si="73"/>
        <v>0</v>
      </c>
      <c r="AJ38" s="120" t="str">
        <f t="shared" si="74"/>
        <v/>
      </c>
      <c r="AK38" s="61">
        <f t="shared" si="75"/>
        <v>0</v>
      </c>
      <c r="AL38" s="120" t="str">
        <f t="shared" si="76"/>
        <v/>
      </c>
      <c r="AM38" s="61">
        <f t="shared" si="77"/>
        <v>0</v>
      </c>
      <c r="AN38" s="120" t="str">
        <f t="shared" si="78"/>
        <v/>
      </c>
      <c r="AO38" s="61">
        <f t="shared" si="79"/>
        <v>0</v>
      </c>
      <c r="AP38" s="120" t="str">
        <f t="shared" si="80"/>
        <v/>
      </c>
      <c r="AQ38" s="61">
        <f t="shared" si="81"/>
        <v>0</v>
      </c>
      <c r="AR38" s="120" t="str">
        <f t="shared" si="82"/>
        <v/>
      </c>
      <c r="AS38" s="61">
        <f t="shared" si="83"/>
        <v>0</v>
      </c>
      <c r="AT38" s="120" t="str">
        <f t="shared" si="84"/>
        <v/>
      </c>
      <c r="AU38" s="61">
        <f t="shared" si="85"/>
        <v>0</v>
      </c>
      <c r="AV38" s="120" t="str">
        <f t="shared" si="86"/>
        <v/>
      </c>
      <c r="AW38" s="61">
        <f t="shared" si="87"/>
        <v>0</v>
      </c>
      <c r="AX38" s="120" t="str">
        <f t="shared" si="88"/>
        <v/>
      </c>
      <c r="AY38" s="61">
        <f t="shared" si="89"/>
        <v>0</v>
      </c>
      <c r="AZ38" s="120" t="str">
        <f t="shared" si="90"/>
        <v/>
      </c>
      <c r="BA38" s="61">
        <f t="shared" si="91"/>
        <v>0</v>
      </c>
      <c r="BB38" s="120" t="str">
        <f t="shared" si="92"/>
        <v/>
      </c>
      <c r="BC38" s="61">
        <f t="shared" si="93"/>
        <v>0</v>
      </c>
      <c r="BD38" s="120" t="str">
        <f t="shared" si="94"/>
        <v/>
      </c>
      <c r="BE38" s="61">
        <f t="shared" si="97"/>
        <v>6</v>
      </c>
      <c r="BF38" s="120">
        <f t="shared" si="95"/>
        <v>3.4090909090909088E-2</v>
      </c>
    </row>
    <row r="39" spans="27:58">
      <c r="AA39" s="110" t="e">
        <f t="shared" si="69"/>
        <v>#N/A</v>
      </c>
      <c r="AB39" s="141"/>
      <c r="AC39" s="113" t="str">
        <f t="shared" si="96"/>
        <v>市町村</v>
      </c>
      <c r="AD39" s="112" t="str">
        <f t="shared" si="96"/>
        <v>福井市</v>
      </c>
      <c r="AE39" s="2" t="str">
        <f t="shared" si="70"/>
        <v xml:space="preserve">徒歩
</v>
      </c>
      <c r="AF39" s="107"/>
      <c r="AG39" s="61">
        <f t="shared" si="71"/>
        <v>19</v>
      </c>
      <c r="AH39" s="120">
        <f t="shared" si="72"/>
        <v>0.10795454545454546</v>
      </c>
      <c r="AI39" s="61">
        <f t="shared" si="73"/>
        <v>0</v>
      </c>
      <c r="AJ39" s="120" t="str">
        <f t="shared" si="74"/>
        <v/>
      </c>
      <c r="AK39" s="61">
        <f t="shared" si="75"/>
        <v>0</v>
      </c>
      <c r="AL39" s="120" t="str">
        <f t="shared" si="76"/>
        <v/>
      </c>
      <c r="AM39" s="61">
        <f t="shared" si="77"/>
        <v>0</v>
      </c>
      <c r="AN39" s="120" t="str">
        <f t="shared" si="78"/>
        <v/>
      </c>
      <c r="AO39" s="61">
        <f t="shared" si="79"/>
        <v>0</v>
      </c>
      <c r="AP39" s="120" t="str">
        <f t="shared" si="80"/>
        <v/>
      </c>
      <c r="AQ39" s="61">
        <f t="shared" si="81"/>
        <v>0</v>
      </c>
      <c r="AR39" s="120" t="str">
        <f t="shared" si="82"/>
        <v/>
      </c>
      <c r="AS39" s="61">
        <f t="shared" si="83"/>
        <v>0</v>
      </c>
      <c r="AT39" s="120" t="str">
        <f t="shared" si="84"/>
        <v/>
      </c>
      <c r="AU39" s="61">
        <f t="shared" si="85"/>
        <v>0</v>
      </c>
      <c r="AV39" s="120" t="str">
        <f t="shared" si="86"/>
        <v/>
      </c>
      <c r="AW39" s="61">
        <f t="shared" si="87"/>
        <v>0</v>
      </c>
      <c r="AX39" s="120" t="str">
        <f t="shared" si="88"/>
        <v/>
      </c>
      <c r="AY39" s="61">
        <f t="shared" si="89"/>
        <v>0</v>
      </c>
      <c r="AZ39" s="120" t="str">
        <f t="shared" si="90"/>
        <v/>
      </c>
      <c r="BA39" s="61">
        <f t="shared" si="91"/>
        <v>0</v>
      </c>
      <c r="BB39" s="120" t="str">
        <f t="shared" si="92"/>
        <v/>
      </c>
      <c r="BC39" s="61">
        <f t="shared" si="93"/>
        <v>0</v>
      </c>
      <c r="BD39" s="120" t="str">
        <f t="shared" si="94"/>
        <v/>
      </c>
      <c r="BE39" s="61">
        <f t="shared" si="97"/>
        <v>19</v>
      </c>
      <c r="BF39" s="120">
        <f t="shared" si="95"/>
        <v>0.10795454545454546</v>
      </c>
    </row>
    <row r="40" spans="27:58">
      <c r="AA40" s="110" t="e">
        <f t="shared" si="69"/>
        <v>#N/A</v>
      </c>
      <c r="AB40" s="141"/>
      <c r="AC40" s="113" t="str">
        <f>AC39</f>
        <v>市町村</v>
      </c>
      <c r="AD40" s="112" t="str">
        <f>AD39</f>
        <v>福井市</v>
      </c>
      <c r="AE40" s="2" t="str">
        <f t="shared" si="70"/>
        <v xml:space="preserve">レンタサイクル
</v>
      </c>
      <c r="AF40" s="107"/>
      <c r="AG40" s="61">
        <f t="shared" si="71"/>
        <v>0</v>
      </c>
      <c r="AH40" s="120">
        <f t="shared" si="72"/>
        <v>0</v>
      </c>
      <c r="AI40" s="61">
        <f t="shared" si="73"/>
        <v>0</v>
      </c>
      <c r="AJ40" s="120" t="str">
        <f t="shared" si="74"/>
        <v/>
      </c>
      <c r="AK40" s="61">
        <f t="shared" si="75"/>
        <v>0</v>
      </c>
      <c r="AL40" s="120" t="str">
        <f t="shared" si="76"/>
        <v/>
      </c>
      <c r="AM40" s="61">
        <f t="shared" si="77"/>
        <v>0</v>
      </c>
      <c r="AN40" s="120" t="str">
        <f t="shared" si="78"/>
        <v/>
      </c>
      <c r="AO40" s="61">
        <f t="shared" si="79"/>
        <v>0</v>
      </c>
      <c r="AP40" s="120" t="str">
        <f t="shared" si="80"/>
        <v/>
      </c>
      <c r="AQ40" s="61">
        <f t="shared" si="81"/>
        <v>0</v>
      </c>
      <c r="AR40" s="120" t="str">
        <f t="shared" si="82"/>
        <v/>
      </c>
      <c r="AS40" s="61">
        <f t="shared" si="83"/>
        <v>0</v>
      </c>
      <c r="AT40" s="120" t="str">
        <f t="shared" si="84"/>
        <v/>
      </c>
      <c r="AU40" s="61">
        <f t="shared" si="85"/>
        <v>0</v>
      </c>
      <c r="AV40" s="120" t="str">
        <f t="shared" si="86"/>
        <v/>
      </c>
      <c r="AW40" s="61">
        <f t="shared" si="87"/>
        <v>0</v>
      </c>
      <c r="AX40" s="120" t="str">
        <f t="shared" si="88"/>
        <v/>
      </c>
      <c r="AY40" s="61">
        <f t="shared" si="89"/>
        <v>0</v>
      </c>
      <c r="AZ40" s="120" t="str">
        <f t="shared" si="90"/>
        <v/>
      </c>
      <c r="BA40" s="61">
        <f t="shared" si="91"/>
        <v>0</v>
      </c>
      <c r="BB40" s="120" t="str">
        <f t="shared" si="92"/>
        <v/>
      </c>
      <c r="BC40" s="61">
        <f t="shared" si="93"/>
        <v>0</v>
      </c>
      <c r="BD40" s="120" t="str">
        <f t="shared" si="94"/>
        <v/>
      </c>
      <c r="BE40" s="61">
        <f t="shared" si="97"/>
        <v>0</v>
      </c>
      <c r="BF40" s="120">
        <f t="shared" si="95"/>
        <v>0</v>
      </c>
    </row>
    <row r="41" spans="27:58">
      <c r="AA41" s="110" t="e">
        <f t="shared" si="69"/>
        <v>#N/A</v>
      </c>
      <c r="AB41" s="141"/>
      <c r="AC41" s="113" t="str">
        <f t="shared" si="96"/>
        <v>市町村</v>
      </c>
      <c r="AD41" s="112" t="str">
        <f t="shared" si="96"/>
        <v>福井市</v>
      </c>
      <c r="AE41" s="2" t="str">
        <f t="shared" si="70"/>
        <v xml:space="preserve">その他
</v>
      </c>
      <c r="AF41" s="107"/>
      <c r="AG41" s="61">
        <f t="shared" si="71"/>
        <v>6</v>
      </c>
      <c r="AH41" s="120">
        <f t="shared" si="72"/>
        <v>3.4090909090909088E-2</v>
      </c>
      <c r="AI41" s="61">
        <f t="shared" si="71"/>
        <v>0</v>
      </c>
      <c r="AJ41" s="120" t="str">
        <f t="shared" si="74"/>
        <v/>
      </c>
      <c r="AK41" s="61">
        <f t="shared" si="71"/>
        <v>0</v>
      </c>
      <c r="AL41" s="120" t="str">
        <f t="shared" si="76"/>
        <v/>
      </c>
      <c r="AM41" s="61">
        <f t="shared" si="71"/>
        <v>0</v>
      </c>
      <c r="AN41" s="120" t="str">
        <f t="shared" si="78"/>
        <v/>
      </c>
      <c r="AO41" s="61">
        <f t="shared" si="71"/>
        <v>0</v>
      </c>
      <c r="AP41" s="120" t="str">
        <f t="shared" si="80"/>
        <v/>
      </c>
      <c r="AQ41" s="61">
        <f t="shared" si="71"/>
        <v>0</v>
      </c>
      <c r="AR41" s="120" t="str">
        <f t="shared" si="82"/>
        <v/>
      </c>
      <c r="AS41" s="61">
        <f t="shared" si="71"/>
        <v>0</v>
      </c>
      <c r="AT41" s="120" t="str">
        <f t="shared" si="84"/>
        <v/>
      </c>
      <c r="AU41" s="61">
        <f t="shared" si="71"/>
        <v>0</v>
      </c>
      <c r="AV41" s="120" t="str">
        <f t="shared" si="86"/>
        <v/>
      </c>
      <c r="AW41" s="61">
        <f t="shared" si="71"/>
        <v>0</v>
      </c>
      <c r="AX41" s="120" t="str">
        <f t="shared" si="88"/>
        <v/>
      </c>
      <c r="AY41" s="61">
        <f t="shared" si="71"/>
        <v>0</v>
      </c>
      <c r="AZ41" s="120" t="str">
        <f t="shared" si="90"/>
        <v/>
      </c>
      <c r="BA41" s="61">
        <f t="shared" si="71"/>
        <v>0</v>
      </c>
      <c r="BB41" s="120" t="str">
        <f t="shared" si="92"/>
        <v/>
      </c>
      <c r="BC41" s="61">
        <f t="shared" si="71"/>
        <v>0</v>
      </c>
      <c r="BD41" s="120" t="str">
        <f t="shared" si="94"/>
        <v/>
      </c>
      <c r="BE41" s="61">
        <f t="shared" si="97"/>
        <v>6</v>
      </c>
      <c r="BF41" s="120">
        <f t="shared" si="95"/>
        <v>3.4090909090909088E-2</v>
      </c>
    </row>
    <row r="42" spans="27:58">
      <c r="AA42" s="110" t="e">
        <f t="shared" si="69"/>
        <v>#N/A</v>
      </c>
      <c r="AB42" s="141"/>
      <c r="AC42" s="113" t="str">
        <f t="shared" si="96"/>
        <v>市町村</v>
      </c>
      <c r="AD42" s="112" t="str">
        <f t="shared" si="96"/>
        <v>福井市</v>
      </c>
      <c r="AE42" s="2" t="str">
        <f t="shared" si="70"/>
        <v xml:space="preserve">複数手段併用
</v>
      </c>
      <c r="AF42" s="107"/>
      <c r="AG42" s="153">
        <f>IF(OR(IFERROR(FIND($AD42,"施設コード"),0)&gt;0,$AE42=""), "",
VLOOKUP($AD42,回答数!$S$2:$AQ$125,MATCH(AG$2,回答数!$S$2:$AQ$2,0),FALSE)-(SUM(AG$33:AG41)))</f>
        <v>16</v>
      </c>
      <c r="AH42" s="120">
        <f t="shared" si="72"/>
        <v>9.0909090909090912E-2</v>
      </c>
      <c r="AI42" s="153">
        <f>IF(OR(IFERROR(FIND($AD42,"施設コード"),0)&gt;0,$AE42=""), "",
VLOOKUP($AD42,回答数!$S$2:$AQ$125,MATCH(AI$2,回答数!$S$2:$AQ$2,0),FALSE)-(SUM(AI$33:AI41)))</f>
        <v>0</v>
      </c>
      <c r="AJ42" s="120" t="str">
        <f t="shared" si="74"/>
        <v/>
      </c>
      <c r="AK42" s="153">
        <f>IF(OR(IFERROR(FIND($AD42,"施設コード"),0)&gt;0,$AE42=""), "",
VLOOKUP($AD42,回答数!$S$2:$AQ$125,MATCH(AK$2,回答数!$S$2:$AQ$2,0),FALSE)-(SUM(AK$33:AK41)))</f>
        <v>0</v>
      </c>
      <c r="AL42" s="120" t="str">
        <f t="shared" si="76"/>
        <v/>
      </c>
      <c r="AM42" s="153">
        <f>IF(OR(IFERROR(FIND($AD42,"施設コード"),0)&gt;0,$AE42=""), "",
VLOOKUP($AD42,回答数!$S$2:$AQ$125,MATCH(AM$2,回答数!$S$2:$AQ$2,0),FALSE)-(SUM(AM$33:AM41)))</f>
        <v>0</v>
      </c>
      <c r="AN42" s="120" t="str">
        <f t="shared" si="78"/>
        <v/>
      </c>
      <c r="AO42" s="153">
        <f>IF(OR(IFERROR(FIND($AD42,"施設コード"),0)&gt;0,$AE42=""), "",
VLOOKUP($AD42,回答数!$S$2:$AQ$125,MATCH(AO$2,回答数!$S$2:$AQ$2,0),FALSE)-(SUM(AO$33:AO41)))</f>
        <v>0</v>
      </c>
      <c r="AP42" s="120" t="str">
        <f t="shared" si="80"/>
        <v/>
      </c>
      <c r="AQ42" s="153">
        <f>IF(OR(IFERROR(FIND($AD42,"施設コード"),0)&gt;0,$AE42=""), "",
VLOOKUP($AD42,回答数!$S$2:$AQ$125,MATCH(AQ$2,回答数!$S$2:$AQ$2,0),FALSE)-(SUM(AQ$33:AQ41)))</f>
        <v>0</v>
      </c>
      <c r="AR42" s="120" t="str">
        <f t="shared" si="82"/>
        <v/>
      </c>
      <c r="AS42" s="153">
        <f>IF(OR(IFERROR(FIND($AD42,"施設コード"),0)&gt;0,$AE42=""), "",
VLOOKUP($AD42,回答数!$S$2:$AQ$125,MATCH(AS$2,回答数!$S$2:$AQ$2,0),FALSE)-(SUM(AS$33:AS41)))</f>
        <v>0</v>
      </c>
      <c r="AT42" s="120" t="str">
        <f t="shared" si="84"/>
        <v/>
      </c>
      <c r="AU42" s="153">
        <f>IF(OR(IFERROR(FIND($AD42,"施設コード"),0)&gt;0,$AE42=""), "",
VLOOKUP($AD42,回答数!$S$2:$AQ$125,MATCH(AU$2,回答数!$S$2:$AQ$2,0),FALSE)-(SUM(AU$33:AU41)))</f>
        <v>0</v>
      </c>
      <c r="AV42" s="120" t="str">
        <f t="shared" si="86"/>
        <v/>
      </c>
      <c r="AW42" s="153">
        <f>IF(OR(IFERROR(FIND($AD42,"施設コード"),0)&gt;0,$AE42=""), "",
VLOOKUP($AD42,回答数!$S$2:$AQ$125,MATCH(AW$2,回答数!$S$2:$AQ$2,0),FALSE)-(SUM(AW$33:AW41)))</f>
        <v>0</v>
      </c>
      <c r="AX42" s="120" t="str">
        <f t="shared" si="88"/>
        <v/>
      </c>
      <c r="AY42" s="153">
        <f>IF(OR(IFERROR(FIND($AD42,"施設コード"),0)&gt;0,$AE42=""), "",
VLOOKUP($AD42,回答数!$S$2:$AQ$125,MATCH(AY$2,回答数!$S$2:$AQ$2,0),FALSE)-(SUM(AY$33:AY41)))</f>
        <v>0</v>
      </c>
      <c r="AZ42" s="120" t="str">
        <f t="shared" si="90"/>
        <v/>
      </c>
      <c r="BA42" s="153">
        <f>IF(OR(IFERROR(FIND($AD42,"施設コード"),0)&gt;0,$AE42=""), "",
VLOOKUP($AD42,回答数!$S$2:$AQ$125,MATCH(BA$2,回答数!$S$2:$AQ$2,0),FALSE)-(SUM(BA$33:BA41)))</f>
        <v>0</v>
      </c>
      <c r="BB42" s="120" t="str">
        <f t="shared" si="92"/>
        <v/>
      </c>
      <c r="BC42" s="153">
        <f>IF(OR(IFERROR(FIND($AD42,"施設コード"),0)&gt;0,$AE42=""), "",
VLOOKUP($AD42,回答数!$S$2:$AQ$125,MATCH(BC$2,回答数!$S$2:$AQ$2,0),FALSE)-(SUM(BC$33:BC41)))</f>
        <v>0</v>
      </c>
      <c r="BD42" s="120" t="str">
        <f t="shared" si="94"/>
        <v/>
      </c>
      <c r="BE42" s="61">
        <f t="shared" si="97"/>
        <v>16</v>
      </c>
      <c r="BF42" s="120">
        <f t="shared" si="95"/>
        <v>9.0909090909090912E-2</v>
      </c>
    </row>
    <row r="43" spans="27:58">
      <c r="AA43" s="110" t="str">
        <f t="shared" si="69"/>
        <v/>
      </c>
      <c r="AB43" s="141"/>
      <c r="AC43" s="113" t="str">
        <f t="shared" si="96"/>
        <v>市町村</v>
      </c>
      <c r="AD43" s="112" t="str">
        <f t="shared" si="96"/>
        <v>福井市</v>
      </c>
      <c r="AE43" s="2" t="str">
        <f t="shared" si="70"/>
        <v/>
      </c>
      <c r="AF43" s="107"/>
      <c r="AG43" s="61" t="str">
        <f t="shared" si="71"/>
        <v/>
      </c>
      <c r="AH43" s="120" t="str">
        <f t="shared" si="72"/>
        <v/>
      </c>
      <c r="AI43" s="61" t="str">
        <f t="shared" si="73"/>
        <v/>
      </c>
      <c r="AJ43" s="120" t="str">
        <f t="shared" si="74"/>
        <v/>
      </c>
      <c r="AK43" s="61" t="str">
        <f t="shared" si="75"/>
        <v/>
      </c>
      <c r="AL43" s="120" t="str">
        <f t="shared" si="76"/>
        <v/>
      </c>
      <c r="AM43" s="61" t="str">
        <f t="shared" si="77"/>
        <v/>
      </c>
      <c r="AN43" s="120" t="str">
        <f t="shared" si="78"/>
        <v/>
      </c>
      <c r="AO43" s="61" t="str">
        <f t="shared" si="79"/>
        <v/>
      </c>
      <c r="AP43" s="120" t="str">
        <f t="shared" si="80"/>
        <v/>
      </c>
      <c r="AQ43" s="61" t="str">
        <f t="shared" si="81"/>
        <v/>
      </c>
      <c r="AR43" s="120" t="str">
        <f t="shared" si="82"/>
        <v/>
      </c>
      <c r="AS43" s="61" t="str">
        <f t="shared" si="83"/>
        <v/>
      </c>
      <c r="AT43" s="120" t="str">
        <f t="shared" si="84"/>
        <v/>
      </c>
      <c r="AU43" s="61" t="str">
        <f t="shared" si="85"/>
        <v/>
      </c>
      <c r="AV43" s="120" t="str">
        <f t="shared" si="86"/>
        <v/>
      </c>
      <c r="AW43" s="61" t="str">
        <f t="shared" si="87"/>
        <v/>
      </c>
      <c r="AX43" s="120" t="str">
        <f t="shared" si="88"/>
        <v/>
      </c>
      <c r="AY43" s="61" t="str">
        <f t="shared" si="89"/>
        <v/>
      </c>
      <c r="AZ43" s="120" t="str">
        <f t="shared" si="90"/>
        <v/>
      </c>
      <c r="BA43" s="61" t="str">
        <f t="shared" si="91"/>
        <v/>
      </c>
      <c r="BB43" s="120" t="str">
        <f t="shared" si="92"/>
        <v/>
      </c>
      <c r="BC43" s="61" t="str">
        <f t="shared" si="93"/>
        <v/>
      </c>
      <c r="BD43" s="120" t="str">
        <f t="shared" si="94"/>
        <v/>
      </c>
      <c r="BE43" s="61" t="str">
        <f t="shared" si="97"/>
        <v/>
      </c>
      <c r="BF43" s="120" t="str">
        <f t="shared" si="95"/>
        <v/>
      </c>
    </row>
    <row r="44" spans="27:58">
      <c r="AA44" s="110" t="str">
        <f>AA29</f>
        <v/>
      </c>
      <c r="AB44" s="141"/>
      <c r="AC44" s="113" t="str">
        <f>AC42</f>
        <v>市町村</v>
      </c>
      <c r="AD44" s="112" t="str">
        <f>AD42</f>
        <v>福井市</v>
      </c>
      <c r="AE44" s="2" t="str">
        <f>IF(AE14&lt;&gt;"",AE14,"")</f>
        <v/>
      </c>
      <c r="AF44" s="107"/>
      <c r="AG44" s="61" t="str">
        <f t="shared" si="71"/>
        <v/>
      </c>
      <c r="AH44" s="120" t="str">
        <f>IFERROR(AG44/AG$45,"")</f>
        <v/>
      </c>
      <c r="AI44" s="61" t="str">
        <f t="shared" si="73"/>
        <v/>
      </c>
      <c r="AJ44" s="120" t="str">
        <f>IFERROR(AI44/AI$45,"")</f>
        <v/>
      </c>
      <c r="AK44" s="61" t="str">
        <f t="shared" si="75"/>
        <v/>
      </c>
      <c r="AL44" s="120" t="str">
        <f t="shared" si="76"/>
        <v/>
      </c>
      <c r="AM44" s="61" t="str">
        <f t="shared" si="77"/>
        <v/>
      </c>
      <c r="AN44" s="120" t="str">
        <f t="shared" si="78"/>
        <v/>
      </c>
      <c r="AO44" s="61" t="str">
        <f t="shared" si="79"/>
        <v/>
      </c>
      <c r="AP44" s="120" t="str">
        <f t="shared" si="80"/>
        <v/>
      </c>
      <c r="AQ44" s="61" t="str">
        <f t="shared" si="81"/>
        <v/>
      </c>
      <c r="AR44" s="120" t="str">
        <f t="shared" si="82"/>
        <v/>
      </c>
      <c r="AS44" s="61" t="str">
        <f t="shared" si="83"/>
        <v/>
      </c>
      <c r="AT44" s="120" t="str">
        <f t="shared" si="84"/>
        <v/>
      </c>
      <c r="AU44" s="61" t="str">
        <f t="shared" si="85"/>
        <v/>
      </c>
      <c r="AV44" s="120" t="str">
        <f t="shared" si="86"/>
        <v/>
      </c>
      <c r="AW44" s="61" t="str">
        <f t="shared" si="87"/>
        <v/>
      </c>
      <c r="AX44" s="120" t="str">
        <f t="shared" si="88"/>
        <v/>
      </c>
      <c r="AY44" s="61" t="str">
        <f t="shared" si="89"/>
        <v/>
      </c>
      <c r="AZ44" s="120" t="str">
        <f t="shared" si="90"/>
        <v/>
      </c>
      <c r="BA44" s="61" t="str">
        <f t="shared" si="91"/>
        <v/>
      </c>
      <c r="BB44" s="120" t="str">
        <f t="shared" si="92"/>
        <v/>
      </c>
      <c r="BC44" s="61" t="str">
        <f t="shared" si="93"/>
        <v/>
      </c>
      <c r="BD44" s="120" t="str">
        <f t="shared" si="94"/>
        <v/>
      </c>
      <c r="BE44" s="61" t="str">
        <f t="shared" si="97"/>
        <v/>
      </c>
      <c r="BF44" s="120" t="str">
        <f t="shared" si="94"/>
        <v/>
      </c>
    </row>
    <row r="45" spans="27:58" ht="15">
      <c r="AA45"/>
      <c r="AB45"/>
      <c r="AC45" s="99"/>
      <c r="AD45" s="100"/>
      <c r="AE45" s="101"/>
      <c r="AF45" s="102" t="s">
        <v>25</v>
      </c>
      <c r="AG45" s="123">
        <f t="shared" ref="AG45:BF45" si="98">SUM(AG33:AG44)</f>
        <v>176</v>
      </c>
      <c r="AH45" s="124">
        <f t="shared" si="98"/>
        <v>0.99999999999999989</v>
      </c>
      <c r="AI45" s="123">
        <f t="shared" si="98"/>
        <v>0</v>
      </c>
      <c r="AJ45" s="124">
        <f t="shared" si="98"/>
        <v>0</v>
      </c>
      <c r="AK45" s="123">
        <f t="shared" si="98"/>
        <v>0</v>
      </c>
      <c r="AL45" s="124">
        <f t="shared" si="98"/>
        <v>0</v>
      </c>
      <c r="AM45" s="123">
        <f t="shared" si="98"/>
        <v>0</v>
      </c>
      <c r="AN45" s="124">
        <f t="shared" si="98"/>
        <v>0</v>
      </c>
      <c r="AO45" s="123">
        <f t="shared" si="98"/>
        <v>0</v>
      </c>
      <c r="AP45" s="124">
        <f t="shared" si="98"/>
        <v>0</v>
      </c>
      <c r="AQ45" s="123">
        <f t="shared" si="98"/>
        <v>0</v>
      </c>
      <c r="AR45" s="124">
        <f t="shared" si="98"/>
        <v>0</v>
      </c>
      <c r="AS45" s="123">
        <f t="shared" si="98"/>
        <v>0</v>
      </c>
      <c r="AT45" s="124">
        <f t="shared" si="98"/>
        <v>0</v>
      </c>
      <c r="AU45" s="123">
        <f t="shared" si="98"/>
        <v>0</v>
      </c>
      <c r="AV45" s="124">
        <f t="shared" si="98"/>
        <v>0</v>
      </c>
      <c r="AW45" s="123">
        <f t="shared" si="98"/>
        <v>0</v>
      </c>
      <c r="AX45" s="124">
        <f t="shared" si="98"/>
        <v>0</v>
      </c>
      <c r="AY45" s="123">
        <f t="shared" si="98"/>
        <v>0</v>
      </c>
      <c r="AZ45" s="124">
        <f t="shared" si="98"/>
        <v>0</v>
      </c>
      <c r="BA45" s="123">
        <f t="shared" si="98"/>
        <v>0</v>
      </c>
      <c r="BB45" s="124">
        <f t="shared" si="98"/>
        <v>0</v>
      </c>
      <c r="BC45" s="123">
        <f t="shared" si="98"/>
        <v>0</v>
      </c>
      <c r="BD45" s="124">
        <f t="shared" si="98"/>
        <v>0</v>
      </c>
      <c r="BE45" s="123">
        <f t="shared" si="98"/>
        <v>176</v>
      </c>
      <c r="BF45" s="126">
        <f t="shared" si="98"/>
        <v>0.99999999999999989</v>
      </c>
    </row>
    <row r="46" spans="27:58" ht="15">
      <c r="AA46"/>
      <c r="AB46"/>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t="e">
        <f t="shared" ref="AA48:AA58" si="99">AA33</f>
        <v>#N/A</v>
      </c>
      <c r="AB48" s="141"/>
      <c r="AC48" s="113" t="str">
        <f>AC47</f>
        <v>回答エリア</v>
      </c>
      <c r="AD48" s="112" t="str">
        <f>AD47</f>
        <v>福井駅前 エリア</v>
      </c>
      <c r="AE48" s="2" t="str">
        <f t="shared" ref="AE48:AE58" si="100">IF(AE3&lt;&gt;"",AE3,"")</f>
        <v xml:space="preserve">自家用車
</v>
      </c>
      <c r="AF48" s="8"/>
      <c r="AG48" s="131">
        <f t="shared" ref="AG48:BC59" si="101">IF(OR(IFERROR(FIND($AD48,"施設コード"),0)&gt;0,$AE48=""), "",
COUNTIFS(
    INDEX(rawデータ範囲, , MATCH($AG$1,表頭範囲, 0)),AG$2,
    INDEX(rawデータ範囲, , MATCH($AE$1,表頭範囲, 0)),$AE48,
    INDEX(rawデータ範囲, , MATCH($AC48,表頭範囲, 0)),$AD48
)
)</f>
        <v>19</v>
      </c>
      <c r="AH48" s="132">
        <f t="shared" ref="AH48:AH58" si="102">IFERROR(AG48/AG$60,"")</f>
        <v>0.31666666666666665</v>
      </c>
      <c r="AI48" s="131">
        <f t="shared" ref="AI48:AI59" si="103">IF(OR(IFERROR(FIND($AD48,"施設コード"),0)&gt;0,$AE48=""), "",
COUNTIFS(
    INDEX(rawデータ範囲, , MATCH($AG$1,表頭範囲, 0)),AI$2,
    INDEX(rawデータ範囲, , MATCH($AE$1,表頭範囲, 0)),$AE48,
    INDEX(rawデータ範囲, , MATCH($AC48,表頭範囲, 0)),$AD48
)
)</f>
        <v>0</v>
      </c>
      <c r="AJ48" s="132" t="str">
        <f t="shared" ref="AJ48:AJ58" si="104">IFERROR(AI48/AI$60,"")</f>
        <v/>
      </c>
      <c r="AK48" s="131">
        <f t="shared" ref="AK48:AK59" si="105">IF(OR(IFERROR(FIND($AD48,"施設コード"),0)&gt;0,$AE48=""), "",
COUNTIFS(
    INDEX(rawデータ範囲, , MATCH($AG$1,表頭範囲, 0)),AK$2,
    INDEX(rawデータ範囲, , MATCH($AE$1,表頭範囲, 0)),$AE48,
    INDEX(rawデータ範囲, , MATCH($AC48,表頭範囲, 0)),$AD48
)
)</f>
        <v>0</v>
      </c>
      <c r="AL48" s="132" t="str">
        <f t="shared" ref="AL48:AL59" si="106">IFERROR(AK48/AK$60,"")</f>
        <v/>
      </c>
      <c r="AM48" s="131">
        <f t="shared" ref="AM48:AM59" si="107">IF(OR(IFERROR(FIND($AD48,"施設コード"),0)&gt;0,$AE48=""), "",
COUNTIFS(
    INDEX(rawデータ範囲, , MATCH($AG$1,表頭範囲, 0)),AM$2,
    INDEX(rawデータ範囲, , MATCH($AE$1,表頭範囲, 0)),$AE48,
    INDEX(rawデータ範囲, , MATCH($AC48,表頭範囲, 0)),$AD48
)
)</f>
        <v>0</v>
      </c>
      <c r="AN48" s="132" t="str">
        <f t="shared" ref="AN48:AN59" si="108">IFERROR(AM48/AM$60,"")</f>
        <v/>
      </c>
      <c r="AO48" s="131">
        <f t="shared" ref="AO48:AO59" si="109">IF(OR(IFERROR(FIND($AD48,"施設コード"),0)&gt;0,$AE48=""), "",
COUNTIFS(
    INDEX(rawデータ範囲, , MATCH($AG$1,表頭範囲, 0)),AO$2,
    INDEX(rawデータ範囲, , MATCH($AE$1,表頭範囲, 0)),$AE48,
    INDEX(rawデータ範囲, , MATCH($AC48,表頭範囲, 0)),$AD48
)
)</f>
        <v>0</v>
      </c>
      <c r="AP48" s="132" t="str">
        <f t="shared" ref="AP48:AP59" si="110">IFERROR(AO48/AO$60,"")</f>
        <v/>
      </c>
      <c r="AQ48" s="131">
        <f t="shared" ref="AQ48:AQ59" si="111">IF(OR(IFERROR(FIND($AD48,"施設コード"),0)&gt;0,$AE48=""), "",
COUNTIFS(
    INDEX(rawデータ範囲, , MATCH($AG$1,表頭範囲, 0)),AQ$2,
    INDEX(rawデータ範囲, , MATCH($AE$1,表頭範囲, 0)),$AE48,
    INDEX(rawデータ範囲, , MATCH($AC48,表頭範囲, 0)),$AD48
)
)</f>
        <v>0</v>
      </c>
      <c r="AR48" s="132" t="str">
        <f t="shared" ref="AR48:AR59" si="112">IFERROR(AQ48/AQ$60,"")</f>
        <v/>
      </c>
      <c r="AS48" s="131">
        <f t="shared" ref="AS48:AS59" si="113">IF(OR(IFERROR(FIND($AD48,"施設コード"),0)&gt;0,$AE48=""), "",
COUNTIFS(
    INDEX(rawデータ範囲, , MATCH($AG$1,表頭範囲, 0)),AS$2,
    INDEX(rawデータ範囲, , MATCH($AE$1,表頭範囲, 0)),$AE48,
    INDEX(rawデータ範囲, , MATCH($AC48,表頭範囲, 0)),$AD48
)
)</f>
        <v>0</v>
      </c>
      <c r="AT48" s="132" t="str">
        <f t="shared" ref="AT48:AT59" si="114">IFERROR(AS48/AS$60,"")</f>
        <v/>
      </c>
      <c r="AU48" s="131">
        <f t="shared" ref="AU48:AU59" si="115">IF(OR(IFERROR(FIND($AD48,"施設コード"),0)&gt;0,$AE48=""), "",
COUNTIFS(
    INDEX(rawデータ範囲, , MATCH($AG$1,表頭範囲, 0)),AU$2,
    INDEX(rawデータ範囲, , MATCH($AE$1,表頭範囲, 0)),$AE48,
    INDEX(rawデータ範囲, , MATCH($AC48,表頭範囲, 0)),$AD48
)
)</f>
        <v>0</v>
      </c>
      <c r="AV48" s="132" t="str">
        <f t="shared" ref="AV48:AV59" si="116">IFERROR(AU48/AU$60,"")</f>
        <v/>
      </c>
      <c r="AW48" s="131">
        <f t="shared" ref="AW48:AW59" si="117">IF(OR(IFERROR(FIND($AD48,"施設コード"),0)&gt;0,$AE48=""), "",
COUNTIFS(
    INDEX(rawデータ範囲, , MATCH($AG$1,表頭範囲, 0)),AW$2,
    INDEX(rawデータ範囲, , MATCH($AE$1,表頭範囲, 0)),$AE48,
    INDEX(rawデータ範囲, , MATCH($AC48,表頭範囲, 0)),$AD48
)
)</f>
        <v>0</v>
      </c>
      <c r="AX48" s="132" t="str">
        <f t="shared" ref="AX48:AX59" si="118">IFERROR(AW48/AW$60,"")</f>
        <v/>
      </c>
      <c r="AY48" s="131">
        <f t="shared" ref="AY48:AY59" si="119">IF(OR(IFERROR(FIND($AD48,"施設コード"),0)&gt;0,$AE48=""), "",
COUNTIFS(
    INDEX(rawデータ範囲, , MATCH($AG$1,表頭範囲, 0)),AY$2,
    INDEX(rawデータ範囲, , MATCH($AE$1,表頭範囲, 0)),$AE48,
    INDEX(rawデータ範囲, , MATCH($AC48,表頭範囲, 0)),$AD48
)
)</f>
        <v>0</v>
      </c>
      <c r="AZ48" s="132" t="str">
        <f t="shared" ref="AZ48:AZ59" si="120">IFERROR(AY48/AY$60,"")</f>
        <v/>
      </c>
      <c r="BA48" s="131">
        <f t="shared" ref="BA48:BA59" si="121">IF(OR(IFERROR(FIND($AD48,"施設コード"),0)&gt;0,$AE48=""), "",
COUNTIFS(
    INDEX(rawデータ範囲, , MATCH($AG$1,表頭範囲, 0)),BA$2,
    INDEX(rawデータ範囲, , MATCH($AE$1,表頭範囲, 0)),$AE48,
    INDEX(rawデータ範囲, , MATCH($AC48,表頭範囲, 0)),$AD48
)
)</f>
        <v>0</v>
      </c>
      <c r="BB48" s="132" t="str">
        <f t="shared" ref="BB48:BB59" si="122">IFERROR(BA48/BA$60,"")</f>
        <v/>
      </c>
      <c r="BC48" s="131">
        <f t="shared" ref="BC48:BC59" si="123">IF(OR(IFERROR(FIND($AD48,"施設コード"),0)&gt;0,$AE48=""), "",
COUNTIFS(
    INDEX(rawデータ範囲, , MATCH($AG$1,表頭範囲, 0)),BC$2,
    INDEX(rawデータ範囲, , MATCH($AE$1,表頭範囲, 0)),$AE48,
    INDEX(rawデータ範囲, , MATCH($AC48,表頭範囲, 0)),$AD48
)
)</f>
        <v>0</v>
      </c>
      <c r="BD48" s="132" t="str">
        <f t="shared" ref="BD48:BD59" si="124">IFERROR(BC48/BC$60,"")</f>
        <v/>
      </c>
      <c r="BE48" s="131">
        <f>IFERROR(AG48+AI48+AK48+AM48+AO48+AQ48+AS48+AU48+AW48+AY48+BA48+BC48,"")</f>
        <v>19</v>
      </c>
      <c r="BF48" s="132">
        <f t="shared" ref="BF48:BF58" si="125">IFERROR(BE48/BE$60,"")</f>
        <v>0.31666666666666665</v>
      </c>
    </row>
    <row r="49" spans="27:58">
      <c r="AA49" s="110" t="e">
        <f t="shared" si="99"/>
        <v>#N/A</v>
      </c>
      <c r="AB49" s="141"/>
      <c r="AC49" s="113" t="str">
        <f t="shared" ref="AC49:AD58" si="126">AC48</f>
        <v>回答エリア</v>
      </c>
      <c r="AD49" s="112" t="str">
        <f t="shared" si="126"/>
        <v>福井駅前 エリア</v>
      </c>
      <c r="AE49" s="90" t="str">
        <f t="shared" si="100"/>
        <v xml:space="preserve">レンタカー
</v>
      </c>
      <c r="AF49" s="8"/>
      <c r="AG49" s="131">
        <f t="shared" si="101"/>
        <v>3</v>
      </c>
      <c r="AH49" s="132">
        <f t="shared" si="102"/>
        <v>0.05</v>
      </c>
      <c r="AI49" s="131">
        <f t="shared" si="103"/>
        <v>0</v>
      </c>
      <c r="AJ49" s="132" t="str">
        <f t="shared" si="104"/>
        <v/>
      </c>
      <c r="AK49" s="131">
        <f t="shared" si="105"/>
        <v>0</v>
      </c>
      <c r="AL49" s="132" t="str">
        <f t="shared" si="106"/>
        <v/>
      </c>
      <c r="AM49" s="131">
        <f t="shared" si="107"/>
        <v>0</v>
      </c>
      <c r="AN49" s="132" t="str">
        <f t="shared" si="108"/>
        <v/>
      </c>
      <c r="AO49" s="131">
        <f t="shared" si="109"/>
        <v>0</v>
      </c>
      <c r="AP49" s="132" t="str">
        <f t="shared" si="110"/>
        <v/>
      </c>
      <c r="AQ49" s="131">
        <f t="shared" si="111"/>
        <v>0</v>
      </c>
      <c r="AR49" s="132" t="str">
        <f t="shared" si="112"/>
        <v/>
      </c>
      <c r="AS49" s="131">
        <f t="shared" si="113"/>
        <v>0</v>
      </c>
      <c r="AT49" s="132" t="str">
        <f t="shared" si="114"/>
        <v/>
      </c>
      <c r="AU49" s="131">
        <f t="shared" si="115"/>
        <v>0</v>
      </c>
      <c r="AV49" s="132" t="str">
        <f t="shared" si="116"/>
        <v/>
      </c>
      <c r="AW49" s="131">
        <f t="shared" si="117"/>
        <v>0</v>
      </c>
      <c r="AX49" s="132" t="str">
        <f t="shared" si="118"/>
        <v/>
      </c>
      <c r="AY49" s="131">
        <f t="shared" si="119"/>
        <v>0</v>
      </c>
      <c r="AZ49" s="132" t="str">
        <f t="shared" si="120"/>
        <v/>
      </c>
      <c r="BA49" s="131">
        <f t="shared" si="121"/>
        <v>0</v>
      </c>
      <c r="BB49" s="132" t="str">
        <f t="shared" si="122"/>
        <v/>
      </c>
      <c r="BC49" s="131">
        <f t="shared" si="123"/>
        <v>0</v>
      </c>
      <c r="BD49" s="132" t="str">
        <f t="shared" si="124"/>
        <v/>
      </c>
      <c r="BE49" s="131">
        <f t="shared" ref="BE49:BE59" si="127">IFERROR(AG49+AI49+AK49+AM49+AO49+AQ49+AS49+AU49+AW49+AY49+BA49+BC49,"")</f>
        <v>3</v>
      </c>
      <c r="BF49" s="132">
        <f t="shared" si="125"/>
        <v>0.05</v>
      </c>
    </row>
    <row r="50" spans="27:58">
      <c r="AA50" s="110" t="e">
        <f t="shared" si="99"/>
        <v>#N/A</v>
      </c>
      <c r="AB50" s="141"/>
      <c r="AC50" s="113" t="str">
        <f t="shared" si="126"/>
        <v>回答エリア</v>
      </c>
      <c r="AD50" s="112" t="str">
        <f t="shared" si="126"/>
        <v>福井駅前 エリア</v>
      </c>
      <c r="AE50" s="2" t="str">
        <f t="shared" si="100"/>
        <v xml:space="preserve">タクシー
</v>
      </c>
      <c r="AF50" s="8"/>
      <c r="AG50" s="131">
        <f t="shared" si="101"/>
        <v>0</v>
      </c>
      <c r="AH50" s="132">
        <f t="shared" si="102"/>
        <v>0</v>
      </c>
      <c r="AI50" s="131">
        <f t="shared" si="103"/>
        <v>0</v>
      </c>
      <c r="AJ50" s="132" t="str">
        <f t="shared" si="104"/>
        <v/>
      </c>
      <c r="AK50" s="131">
        <f t="shared" si="105"/>
        <v>0</v>
      </c>
      <c r="AL50" s="132" t="str">
        <f t="shared" si="106"/>
        <v/>
      </c>
      <c r="AM50" s="131">
        <f t="shared" si="107"/>
        <v>0</v>
      </c>
      <c r="AN50" s="132" t="str">
        <f t="shared" si="108"/>
        <v/>
      </c>
      <c r="AO50" s="131">
        <f t="shared" si="109"/>
        <v>0</v>
      </c>
      <c r="AP50" s="132" t="str">
        <f t="shared" si="110"/>
        <v/>
      </c>
      <c r="AQ50" s="131">
        <f t="shared" si="111"/>
        <v>0</v>
      </c>
      <c r="AR50" s="132" t="str">
        <f t="shared" si="112"/>
        <v/>
      </c>
      <c r="AS50" s="131">
        <f t="shared" si="113"/>
        <v>0</v>
      </c>
      <c r="AT50" s="132" t="str">
        <f t="shared" si="114"/>
        <v/>
      </c>
      <c r="AU50" s="131">
        <f t="shared" si="115"/>
        <v>0</v>
      </c>
      <c r="AV50" s="132" t="str">
        <f t="shared" si="116"/>
        <v/>
      </c>
      <c r="AW50" s="131">
        <f t="shared" si="117"/>
        <v>0</v>
      </c>
      <c r="AX50" s="132" t="str">
        <f t="shared" si="118"/>
        <v/>
      </c>
      <c r="AY50" s="131">
        <f t="shared" si="119"/>
        <v>0</v>
      </c>
      <c r="AZ50" s="132" t="str">
        <f t="shared" si="120"/>
        <v/>
      </c>
      <c r="BA50" s="131">
        <f t="shared" si="121"/>
        <v>0</v>
      </c>
      <c r="BB50" s="132" t="str">
        <f t="shared" si="122"/>
        <v/>
      </c>
      <c r="BC50" s="131">
        <f t="shared" si="123"/>
        <v>0</v>
      </c>
      <c r="BD50" s="132" t="str">
        <f t="shared" si="124"/>
        <v/>
      </c>
      <c r="BE50" s="131">
        <f t="shared" si="127"/>
        <v>0</v>
      </c>
      <c r="BF50" s="132">
        <f t="shared" si="125"/>
        <v>0</v>
      </c>
    </row>
    <row r="51" spans="27:58">
      <c r="AA51" s="110" t="e">
        <f t="shared" si="99"/>
        <v>#N/A</v>
      </c>
      <c r="AB51" s="141"/>
      <c r="AC51" s="113" t="str">
        <f t="shared" si="126"/>
        <v>回答エリア</v>
      </c>
      <c r="AD51" s="112" t="str">
        <f t="shared" si="126"/>
        <v>福井駅前 エリア</v>
      </c>
      <c r="AE51" s="2" t="str">
        <f t="shared" si="100"/>
        <v xml:space="preserve">在来線
</v>
      </c>
      <c r="AF51" s="8"/>
      <c r="AG51" s="131">
        <f t="shared" si="101"/>
        <v>16</v>
      </c>
      <c r="AH51" s="132">
        <f t="shared" si="102"/>
        <v>0.26666666666666666</v>
      </c>
      <c r="AI51" s="131">
        <f t="shared" si="103"/>
        <v>0</v>
      </c>
      <c r="AJ51" s="132" t="str">
        <f t="shared" si="104"/>
        <v/>
      </c>
      <c r="AK51" s="131">
        <f t="shared" si="105"/>
        <v>0</v>
      </c>
      <c r="AL51" s="132" t="str">
        <f t="shared" si="106"/>
        <v/>
      </c>
      <c r="AM51" s="131">
        <f t="shared" si="107"/>
        <v>0</v>
      </c>
      <c r="AN51" s="132" t="str">
        <f t="shared" si="108"/>
        <v/>
      </c>
      <c r="AO51" s="131">
        <f t="shared" si="109"/>
        <v>0</v>
      </c>
      <c r="AP51" s="132" t="str">
        <f t="shared" si="110"/>
        <v/>
      </c>
      <c r="AQ51" s="131">
        <f t="shared" si="111"/>
        <v>0</v>
      </c>
      <c r="AR51" s="132" t="str">
        <f t="shared" si="112"/>
        <v/>
      </c>
      <c r="AS51" s="131">
        <f t="shared" si="113"/>
        <v>0</v>
      </c>
      <c r="AT51" s="132" t="str">
        <f t="shared" si="114"/>
        <v/>
      </c>
      <c r="AU51" s="131">
        <f t="shared" si="115"/>
        <v>0</v>
      </c>
      <c r="AV51" s="132" t="str">
        <f t="shared" si="116"/>
        <v/>
      </c>
      <c r="AW51" s="131">
        <f t="shared" si="117"/>
        <v>0</v>
      </c>
      <c r="AX51" s="132" t="str">
        <f t="shared" si="118"/>
        <v/>
      </c>
      <c r="AY51" s="131">
        <f t="shared" si="119"/>
        <v>0</v>
      </c>
      <c r="AZ51" s="132" t="str">
        <f t="shared" si="120"/>
        <v/>
      </c>
      <c r="BA51" s="131">
        <f t="shared" si="121"/>
        <v>0</v>
      </c>
      <c r="BB51" s="132" t="str">
        <f t="shared" si="122"/>
        <v/>
      </c>
      <c r="BC51" s="131">
        <f t="shared" si="123"/>
        <v>0</v>
      </c>
      <c r="BD51" s="132" t="str">
        <f t="shared" si="124"/>
        <v/>
      </c>
      <c r="BE51" s="131">
        <f t="shared" si="127"/>
        <v>16</v>
      </c>
      <c r="BF51" s="132">
        <f t="shared" si="125"/>
        <v>0.26666666666666666</v>
      </c>
    </row>
    <row r="52" spans="27:58">
      <c r="AA52" s="110" t="e">
        <f t="shared" si="99"/>
        <v>#N/A</v>
      </c>
      <c r="AB52" s="141"/>
      <c r="AC52" s="113" t="str">
        <f t="shared" si="126"/>
        <v>回答エリア</v>
      </c>
      <c r="AD52" s="112" t="str">
        <f t="shared" si="126"/>
        <v>福井駅前 エリア</v>
      </c>
      <c r="AE52" s="2" t="str">
        <f t="shared" si="100"/>
        <v xml:space="preserve">旅行会社ツアーバス
</v>
      </c>
      <c r="AF52" s="107"/>
      <c r="AG52" s="131">
        <f t="shared" si="101"/>
        <v>0</v>
      </c>
      <c r="AH52" s="132">
        <f t="shared" si="102"/>
        <v>0</v>
      </c>
      <c r="AI52" s="131">
        <f t="shared" si="103"/>
        <v>0</v>
      </c>
      <c r="AJ52" s="132" t="str">
        <f t="shared" si="104"/>
        <v/>
      </c>
      <c r="AK52" s="131">
        <f t="shared" si="105"/>
        <v>0</v>
      </c>
      <c r="AL52" s="132" t="str">
        <f t="shared" si="106"/>
        <v/>
      </c>
      <c r="AM52" s="131">
        <f t="shared" si="107"/>
        <v>0</v>
      </c>
      <c r="AN52" s="132" t="str">
        <f t="shared" si="108"/>
        <v/>
      </c>
      <c r="AO52" s="131">
        <f t="shared" si="109"/>
        <v>0</v>
      </c>
      <c r="AP52" s="132" t="str">
        <f t="shared" si="110"/>
        <v/>
      </c>
      <c r="AQ52" s="131">
        <f t="shared" si="111"/>
        <v>0</v>
      </c>
      <c r="AR52" s="132" t="str">
        <f t="shared" si="112"/>
        <v/>
      </c>
      <c r="AS52" s="131">
        <f t="shared" si="113"/>
        <v>0</v>
      </c>
      <c r="AT52" s="132" t="str">
        <f t="shared" si="114"/>
        <v/>
      </c>
      <c r="AU52" s="131">
        <f t="shared" si="115"/>
        <v>0</v>
      </c>
      <c r="AV52" s="132" t="str">
        <f t="shared" si="116"/>
        <v/>
      </c>
      <c r="AW52" s="131">
        <f t="shared" si="117"/>
        <v>0</v>
      </c>
      <c r="AX52" s="132" t="str">
        <f t="shared" si="118"/>
        <v/>
      </c>
      <c r="AY52" s="131">
        <f t="shared" si="119"/>
        <v>0</v>
      </c>
      <c r="AZ52" s="132" t="str">
        <f t="shared" si="120"/>
        <v/>
      </c>
      <c r="BA52" s="131">
        <f t="shared" si="121"/>
        <v>0</v>
      </c>
      <c r="BB52" s="132" t="str">
        <f t="shared" si="122"/>
        <v/>
      </c>
      <c r="BC52" s="131">
        <f t="shared" si="123"/>
        <v>0</v>
      </c>
      <c r="BD52" s="132" t="str">
        <f t="shared" si="124"/>
        <v/>
      </c>
      <c r="BE52" s="131">
        <f t="shared" si="127"/>
        <v>0</v>
      </c>
      <c r="BF52" s="132">
        <f t="shared" si="125"/>
        <v>0</v>
      </c>
    </row>
    <row r="53" spans="27:58">
      <c r="AA53" s="110" t="e">
        <f t="shared" si="99"/>
        <v>#N/A</v>
      </c>
      <c r="AB53" s="141"/>
      <c r="AC53" s="113" t="str">
        <f t="shared" si="126"/>
        <v>回答エリア</v>
      </c>
      <c r="AD53" s="112" t="str">
        <f t="shared" si="126"/>
        <v>福井駅前 エリア</v>
      </c>
      <c r="AE53" s="2" t="str">
        <f t="shared" si="100"/>
        <v xml:space="preserve">路線バス
</v>
      </c>
      <c r="AF53" s="107"/>
      <c r="AG53" s="131">
        <f t="shared" si="101"/>
        <v>2</v>
      </c>
      <c r="AH53" s="132">
        <f t="shared" si="102"/>
        <v>3.3333333333333333E-2</v>
      </c>
      <c r="AI53" s="131">
        <f t="shared" si="103"/>
        <v>0</v>
      </c>
      <c r="AJ53" s="132" t="str">
        <f t="shared" si="104"/>
        <v/>
      </c>
      <c r="AK53" s="131">
        <f t="shared" si="105"/>
        <v>0</v>
      </c>
      <c r="AL53" s="132" t="str">
        <f t="shared" si="106"/>
        <v/>
      </c>
      <c r="AM53" s="131">
        <f t="shared" si="107"/>
        <v>0</v>
      </c>
      <c r="AN53" s="132" t="str">
        <f t="shared" si="108"/>
        <v/>
      </c>
      <c r="AO53" s="131">
        <f t="shared" si="109"/>
        <v>0</v>
      </c>
      <c r="AP53" s="132" t="str">
        <f t="shared" si="110"/>
        <v/>
      </c>
      <c r="AQ53" s="131">
        <f t="shared" si="111"/>
        <v>0</v>
      </c>
      <c r="AR53" s="132" t="str">
        <f t="shared" si="112"/>
        <v/>
      </c>
      <c r="AS53" s="131">
        <f t="shared" si="113"/>
        <v>0</v>
      </c>
      <c r="AT53" s="132" t="str">
        <f t="shared" si="114"/>
        <v/>
      </c>
      <c r="AU53" s="131">
        <f t="shared" si="115"/>
        <v>0</v>
      </c>
      <c r="AV53" s="132" t="str">
        <f t="shared" si="116"/>
        <v/>
      </c>
      <c r="AW53" s="131">
        <f t="shared" si="117"/>
        <v>0</v>
      </c>
      <c r="AX53" s="132" t="str">
        <f t="shared" si="118"/>
        <v/>
      </c>
      <c r="AY53" s="131">
        <f t="shared" si="119"/>
        <v>0</v>
      </c>
      <c r="AZ53" s="132" t="str">
        <f t="shared" si="120"/>
        <v/>
      </c>
      <c r="BA53" s="131">
        <f t="shared" si="121"/>
        <v>0</v>
      </c>
      <c r="BB53" s="132" t="str">
        <f t="shared" si="122"/>
        <v/>
      </c>
      <c r="BC53" s="131">
        <f t="shared" si="123"/>
        <v>0</v>
      </c>
      <c r="BD53" s="132" t="str">
        <f t="shared" si="124"/>
        <v/>
      </c>
      <c r="BE53" s="131">
        <f t="shared" si="127"/>
        <v>2</v>
      </c>
      <c r="BF53" s="132">
        <f t="shared" si="125"/>
        <v>3.3333333333333333E-2</v>
      </c>
    </row>
    <row r="54" spans="27:58">
      <c r="AA54" s="110" t="e">
        <f t="shared" si="99"/>
        <v>#N/A</v>
      </c>
      <c r="AB54" s="141"/>
      <c r="AC54" s="113" t="str">
        <f t="shared" si="126"/>
        <v>回答エリア</v>
      </c>
      <c r="AD54" s="112" t="str">
        <f t="shared" si="126"/>
        <v>福井駅前 エリア</v>
      </c>
      <c r="AE54" s="2" t="str">
        <f t="shared" si="100"/>
        <v xml:space="preserve">徒歩
</v>
      </c>
      <c r="AF54" s="107"/>
      <c r="AG54" s="131">
        <f t="shared" si="101"/>
        <v>7</v>
      </c>
      <c r="AH54" s="132">
        <f t="shared" si="102"/>
        <v>0.11666666666666667</v>
      </c>
      <c r="AI54" s="131">
        <f t="shared" si="103"/>
        <v>0</v>
      </c>
      <c r="AJ54" s="132" t="str">
        <f t="shared" si="104"/>
        <v/>
      </c>
      <c r="AK54" s="131">
        <f t="shared" si="105"/>
        <v>0</v>
      </c>
      <c r="AL54" s="132" t="str">
        <f t="shared" si="106"/>
        <v/>
      </c>
      <c r="AM54" s="131">
        <f t="shared" si="107"/>
        <v>0</v>
      </c>
      <c r="AN54" s="132" t="str">
        <f t="shared" si="108"/>
        <v/>
      </c>
      <c r="AO54" s="131">
        <f t="shared" si="109"/>
        <v>0</v>
      </c>
      <c r="AP54" s="132" t="str">
        <f t="shared" si="110"/>
        <v/>
      </c>
      <c r="AQ54" s="131">
        <f t="shared" si="111"/>
        <v>0</v>
      </c>
      <c r="AR54" s="132" t="str">
        <f t="shared" si="112"/>
        <v/>
      </c>
      <c r="AS54" s="131">
        <f t="shared" si="113"/>
        <v>0</v>
      </c>
      <c r="AT54" s="132" t="str">
        <f t="shared" si="114"/>
        <v/>
      </c>
      <c r="AU54" s="131">
        <f t="shared" si="115"/>
        <v>0</v>
      </c>
      <c r="AV54" s="132" t="str">
        <f t="shared" si="116"/>
        <v/>
      </c>
      <c r="AW54" s="131">
        <f t="shared" si="117"/>
        <v>0</v>
      </c>
      <c r="AX54" s="132" t="str">
        <f t="shared" si="118"/>
        <v/>
      </c>
      <c r="AY54" s="131">
        <f t="shared" si="119"/>
        <v>0</v>
      </c>
      <c r="AZ54" s="132" t="str">
        <f t="shared" si="120"/>
        <v/>
      </c>
      <c r="BA54" s="131">
        <f t="shared" si="121"/>
        <v>0</v>
      </c>
      <c r="BB54" s="132" t="str">
        <f t="shared" si="122"/>
        <v/>
      </c>
      <c r="BC54" s="131">
        <f t="shared" si="123"/>
        <v>0</v>
      </c>
      <c r="BD54" s="132" t="str">
        <f t="shared" si="124"/>
        <v/>
      </c>
      <c r="BE54" s="131">
        <f t="shared" si="127"/>
        <v>7</v>
      </c>
      <c r="BF54" s="132">
        <f t="shared" si="125"/>
        <v>0.11666666666666667</v>
      </c>
    </row>
    <row r="55" spans="27:58">
      <c r="AA55" s="110" t="e">
        <f t="shared" si="99"/>
        <v>#N/A</v>
      </c>
      <c r="AB55" s="141"/>
      <c r="AC55" s="113" t="str">
        <f>AC54</f>
        <v>回答エリア</v>
      </c>
      <c r="AD55" s="112" t="str">
        <f>AD54</f>
        <v>福井駅前 エリア</v>
      </c>
      <c r="AE55" s="2" t="str">
        <f t="shared" si="100"/>
        <v xml:space="preserve">レンタサイクル
</v>
      </c>
      <c r="AF55" s="107"/>
      <c r="AG55" s="131">
        <f t="shared" si="101"/>
        <v>0</v>
      </c>
      <c r="AH55" s="132">
        <f t="shared" si="102"/>
        <v>0</v>
      </c>
      <c r="AI55" s="131">
        <f t="shared" si="103"/>
        <v>0</v>
      </c>
      <c r="AJ55" s="132" t="str">
        <f t="shared" si="104"/>
        <v/>
      </c>
      <c r="AK55" s="131">
        <f t="shared" si="105"/>
        <v>0</v>
      </c>
      <c r="AL55" s="132" t="str">
        <f t="shared" si="106"/>
        <v/>
      </c>
      <c r="AM55" s="131">
        <f t="shared" si="107"/>
        <v>0</v>
      </c>
      <c r="AN55" s="132" t="str">
        <f t="shared" si="108"/>
        <v/>
      </c>
      <c r="AO55" s="131">
        <f t="shared" si="109"/>
        <v>0</v>
      </c>
      <c r="AP55" s="132" t="str">
        <f t="shared" si="110"/>
        <v/>
      </c>
      <c r="AQ55" s="131">
        <f t="shared" si="111"/>
        <v>0</v>
      </c>
      <c r="AR55" s="132" t="str">
        <f t="shared" si="112"/>
        <v/>
      </c>
      <c r="AS55" s="131">
        <f t="shared" si="113"/>
        <v>0</v>
      </c>
      <c r="AT55" s="132" t="str">
        <f t="shared" si="114"/>
        <v/>
      </c>
      <c r="AU55" s="131">
        <f t="shared" si="115"/>
        <v>0</v>
      </c>
      <c r="AV55" s="132" t="str">
        <f t="shared" si="116"/>
        <v/>
      </c>
      <c r="AW55" s="131">
        <f t="shared" si="117"/>
        <v>0</v>
      </c>
      <c r="AX55" s="132" t="str">
        <f t="shared" si="118"/>
        <v/>
      </c>
      <c r="AY55" s="131">
        <f t="shared" si="119"/>
        <v>0</v>
      </c>
      <c r="AZ55" s="132" t="str">
        <f t="shared" si="120"/>
        <v/>
      </c>
      <c r="BA55" s="131">
        <f t="shared" si="121"/>
        <v>0</v>
      </c>
      <c r="BB55" s="132" t="str">
        <f t="shared" si="122"/>
        <v/>
      </c>
      <c r="BC55" s="131">
        <f t="shared" si="123"/>
        <v>0</v>
      </c>
      <c r="BD55" s="132" t="str">
        <f t="shared" si="124"/>
        <v/>
      </c>
      <c r="BE55" s="131">
        <f t="shared" si="127"/>
        <v>0</v>
      </c>
      <c r="BF55" s="132">
        <f t="shared" si="125"/>
        <v>0</v>
      </c>
    </row>
    <row r="56" spans="27:58">
      <c r="AA56" s="110" t="e">
        <f t="shared" si="99"/>
        <v>#N/A</v>
      </c>
      <c r="AB56" s="141"/>
      <c r="AC56" s="113" t="str">
        <f t="shared" si="126"/>
        <v>回答エリア</v>
      </c>
      <c r="AD56" s="112" t="str">
        <f t="shared" si="126"/>
        <v>福井駅前 エリア</v>
      </c>
      <c r="AE56" s="2" t="str">
        <f t="shared" si="100"/>
        <v xml:space="preserve">その他
</v>
      </c>
      <c r="AF56" s="107"/>
      <c r="AG56" s="131">
        <f t="shared" si="101"/>
        <v>4</v>
      </c>
      <c r="AH56" s="132">
        <f t="shared" si="102"/>
        <v>6.6666666666666666E-2</v>
      </c>
      <c r="AI56" s="131">
        <f t="shared" si="101"/>
        <v>0</v>
      </c>
      <c r="AJ56" s="132" t="str">
        <f t="shared" si="104"/>
        <v/>
      </c>
      <c r="AK56" s="131">
        <f t="shared" si="101"/>
        <v>0</v>
      </c>
      <c r="AL56" s="132" t="str">
        <f t="shared" si="106"/>
        <v/>
      </c>
      <c r="AM56" s="131">
        <f t="shared" si="101"/>
        <v>0</v>
      </c>
      <c r="AN56" s="132" t="str">
        <f t="shared" si="108"/>
        <v/>
      </c>
      <c r="AO56" s="131">
        <f t="shared" si="101"/>
        <v>0</v>
      </c>
      <c r="AP56" s="132" t="str">
        <f t="shared" si="110"/>
        <v/>
      </c>
      <c r="AQ56" s="131">
        <f t="shared" si="101"/>
        <v>0</v>
      </c>
      <c r="AR56" s="132" t="str">
        <f t="shared" si="112"/>
        <v/>
      </c>
      <c r="AS56" s="131">
        <f t="shared" si="101"/>
        <v>0</v>
      </c>
      <c r="AT56" s="132" t="str">
        <f t="shared" si="114"/>
        <v/>
      </c>
      <c r="AU56" s="131">
        <f t="shared" si="101"/>
        <v>0</v>
      </c>
      <c r="AV56" s="132" t="str">
        <f t="shared" si="116"/>
        <v/>
      </c>
      <c r="AW56" s="131">
        <f t="shared" si="101"/>
        <v>0</v>
      </c>
      <c r="AX56" s="132" t="str">
        <f t="shared" si="118"/>
        <v/>
      </c>
      <c r="AY56" s="131">
        <f t="shared" si="101"/>
        <v>0</v>
      </c>
      <c r="AZ56" s="132" t="str">
        <f t="shared" si="120"/>
        <v/>
      </c>
      <c r="BA56" s="131">
        <f t="shared" si="101"/>
        <v>0</v>
      </c>
      <c r="BB56" s="132" t="str">
        <f t="shared" si="122"/>
        <v/>
      </c>
      <c r="BC56" s="131">
        <f t="shared" si="101"/>
        <v>0</v>
      </c>
      <c r="BD56" s="132" t="str">
        <f t="shared" si="124"/>
        <v/>
      </c>
      <c r="BE56" s="131">
        <f t="shared" si="127"/>
        <v>4</v>
      </c>
      <c r="BF56" s="132">
        <f t="shared" si="125"/>
        <v>6.6666666666666666E-2</v>
      </c>
    </row>
    <row r="57" spans="27:58">
      <c r="AA57" s="110" t="e">
        <f t="shared" si="99"/>
        <v>#N/A</v>
      </c>
      <c r="AB57" s="141"/>
      <c r="AC57" s="113" t="str">
        <f t="shared" si="126"/>
        <v>回答エリア</v>
      </c>
      <c r="AD57" s="112" t="str">
        <f t="shared" si="126"/>
        <v>福井駅前 エリア</v>
      </c>
      <c r="AE57" s="2" t="str">
        <f t="shared" si="100"/>
        <v xml:space="preserve">複数手段併用
</v>
      </c>
      <c r="AF57" s="107"/>
      <c r="AG57" s="153">
        <f>IF(OR(IFERROR(FIND($AD57,"施設コード"),0)&gt;0,$AE57=""), "",
VLOOKUP($AD57,回答数!$S$2:$AQ$125,MATCH(AG$2,回答数!$S$2:$AQ$2,0),FALSE)-(SUM(AG$48:AG56)))</f>
        <v>9</v>
      </c>
      <c r="AH57" s="132">
        <f t="shared" si="102"/>
        <v>0.15</v>
      </c>
      <c r="AI57" s="153">
        <f>IF(OR(IFERROR(FIND($AD57,"施設コード"),0)&gt;0,$AE57=""), "",
VLOOKUP($AD57,回答数!$S$2:$AQ$125,MATCH(AI$2,回答数!$S$2:$AQ$2,0),FALSE)-(SUM(AI$48:AI56)))</f>
        <v>0</v>
      </c>
      <c r="AJ57" s="132" t="str">
        <f t="shared" si="104"/>
        <v/>
      </c>
      <c r="AK57" s="153">
        <f>IF(OR(IFERROR(FIND($AD57,"施設コード"),0)&gt;0,$AE57=""), "",
VLOOKUP($AD57,回答数!$S$2:$AQ$125,MATCH(AK$2,回答数!$S$2:$AQ$2,0),FALSE)-(SUM(AK$48:AK56)))</f>
        <v>0</v>
      </c>
      <c r="AL57" s="132" t="str">
        <f t="shared" si="106"/>
        <v/>
      </c>
      <c r="AM57" s="153">
        <f>IF(OR(IFERROR(FIND($AD57,"施設コード"),0)&gt;0,$AE57=""), "",
VLOOKUP($AD57,回答数!$S$2:$AQ$125,MATCH(AM$2,回答数!$S$2:$AQ$2,0),FALSE)-(SUM(AM$48:AM56)))</f>
        <v>0</v>
      </c>
      <c r="AN57" s="132" t="str">
        <f t="shared" si="108"/>
        <v/>
      </c>
      <c r="AO57" s="153">
        <f>IF(OR(IFERROR(FIND($AD57,"施設コード"),0)&gt;0,$AE57=""), "",
VLOOKUP($AD57,回答数!$S$2:$AQ$125,MATCH(AO$2,回答数!$S$2:$AQ$2,0),FALSE)-(SUM(AO$48:AO56)))</f>
        <v>0</v>
      </c>
      <c r="AP57" s="132" t="str">
        <f t="shared" si="110"/>
        <v/>
      </c>
      <c r="AQ57" s="153">
        <f>IF(OR(IFERROR(FIND($AD57,"施設コード"),0)&gt;0,$AE57=""), "",
VLOOKUP($AD57,回答数!$S$2:$AQ$125,MATCH(AQ$2,回答数!$S$2:$AQ$2,0),FALSE)-(SUM(AQ$48:AQ56)))</f>
        <v>0</v>
      </c>
      <c r="AR57" s="132" t="str">
        <f t="shared" si="112"/>
        <v/>
      </c>
      <c r="AS57" s="153">
        <f>IF(OR(IFERROR(FIND($AD57,"施設コード"),0)&gt;0,$AE57=""), "",
VLOOKUP($AD57,回答数!$S$2:$AQ$125,MATCH(AS$2,回答数!$S$2:$AQ$2,0),FALSE)-(SUM(AS$48:AS56)))</f>
        <v>0</v>
      </c>
      <c r="AT57" s="132" t="str">
        <f t="shared" si="114"/>
        <v/>
      </c>
      <c r="AU57" s="153">
        <f>IF(OR(IFERROR(FIND($AD57,"施設コード"),0)&gt;0,$AE57=""), "",
VLOOKUP($AD57,回答数!$S$2:$AQ$125,MATCH(AU$2,回答数!$S$2:$AQ$2,0),FALSE)-(SUM(AU$48:AU56)))</f>
        <v>0</v>
      </c>
      <c r="AV57" s="132" t="str">
        <f t="shared" si="116"/>
        <v/>
      </c>
      <c r="AW57" s="153">
        <f>IF(OR(IFERROR(FIND($AD57,"施設コード"),0)&gt;0,$AE57=""), "",
VLOOKUP($AD57,回答数!$S$2:$AQ$125,MATCH(AW$2,回答数!$S$2:$AQ$2,0),FALSE)-(SUM(AW$48:AW56)))</f>
        <v>0</v>
      </c>
      <c r="AX57" s="132" t="str">
        <f t="shared" si="118"/>
        <v/>
      </c>
      <c r="AY57" s="153">
        <f>IF(OR(IFERROR(FIND($AD57,"施設コード"),0)&gt;0,$AE57=""), "",
VLOOKUP($AD57,回答数!$S$2:$AQ$125,MATCH(AY$2,回答数!$S$2:$AQ$2,0),FALSE)-(SUM(AY$48:AY56)))</f>
        <v>0</v>
      </c>
      <c r="AZ57" s="132" t="str">
        <f t="shared" si="120"/>
        <v/>
      </c>
      <c r="BA57" s="153">
        <f>IF(OR(IFERROR(FIND($AD57,"施設コード"),0)&gt;0,$AE57=""), "",
VLOOKUP($AD57,回答数!$S$2:$AQ$125,MATCH(BA$2,回答数!$S$2:$AQ$2,0),FALSE)-(SUM(BA$48:BA56)))</f>
        <v>0</v>
      </c>
      <c r="BB57" s="132" t="str">
        <f t="shared" si="122"/>
        <v/>
      </c>
      <c r="BC57" s="153">
        <f>IF(OR(IFERROR(FIND($AD57,"施設コード"),0)&gt;0,$AE57=""), "",
VLOOKUP($AD57,回答数!$S$2:$AQ$125,MATCH(BC$2,回答数!$S$2:$AQ$2,0),FALSE)-(SUM(BC$48:BC56)))</f>
        <v>0</v>
      </c>
      <c r="BD57" s="132" t="str">
        <f t="shared" si="124"/>
        <v/>
      </c>
      <c r="BE57" s="131">
        <f t="shared" si="127"/>
        <v>9</v>
      </c>
      <c r="BF57" s="132">
        <f t="shared" si="125"/>
        <v>0.15</v>
      </c>
    </row>
    <row r="58" spans="27:58">
      <c r="AA58" s="110" t="str">
        <f t="shared" si="99"/>
        <v/>
      </c>
      <c r="AB58" s="141"/>
      <c r="AC58" s="113" t="str">
        <f t="shared" si="126"/>
        <v>回答エリア</v>
      </c>
      <c r="AD58" s="112" t="str">
        <f t="shared" si="126"/>
        <v>福井駅前 エリア</v>
      </c>
      <c r="AE58" s="2" t="str">
        <f t="shared" si="100"/>
        <v/>
      </c>
      <c r="AF58" s="107"/>
      <c r="AG58" s="131" t="str">
        <f t="shared" si="101"/>
        <v/>
      </c>
      <c r="AH58" s="132" t="str">
        <f t="shared" si="102"/>
        <v/>
      </c>
      <c r="AI58" s="131" t="str">
        <f t="shared" si="103"/>
        <v/>
      </c>
      <c r="AJ58" s="132" t="str">
        <f t="shared" si="104"/>
        <v/>
      </c>
      <c r="AK58" s="131" t="str">
        <f t="shared" si="105"/>
        <v/>
      </c>
      <c r="AL58" s="132" t="str">
        <f t="shared" si="106"/>
        <v/>
      </c>
      <c r="AM58" s="131" t="str">
        <f t="shared" si="107"/>
        <v/>
      </c>
      <c r="AN58" s="132" t="str">
        <f t="shared" si="108"/>
        <v/>
      </c>
      <c r="AO58" s="131" t="str">
        <f t="shared" si="109"/>
        <v/>
      </c>
      <c r="AP58" s="132" t="str">
        <f t="shared" si="110"/>
        <v/>
      </c>
      <c r="AQ58" s="131" t="str">
        <f t="shared" si="111"/>
        <v/>
      </c>
      <c r="AR58" s="132" t="str">
        <f t="shared" si="112"/>
        <v/>
      </c>
      <c r="AS58" s="131" t="str">
        <f t="shared" si="113"/>
        <v/>
      </c>
      <c r="AT58" s="132" t="str">
        <f t="shared" si="114"/>
        <v/>
      </c>
      <c r="AU58" s="131" t="str">
        <f t="shared" si="115"/>
        <v/>
      </c>
      <c r="AV58" s="132" t="str">
        <f t="shared" si="116"/>
        <v/>
      </c>
      <c r="AW58" s="131" t="str">
        <f t="shared" si="117"/>
        <v/>
      </c>
      <c r="AX58" s="132" t="str">
        <f t="shared" si="118"/>
        <v/>
      </c>
      <c r="AY58" s="131" t="str">
        <f t="shared" si="119"/>
        <v/>
      </c>
      <c r="AZ58" s="132" t="str">
        <f t="shared" si="120"/>
        <v/>
      </c>
      <c r="BA58" s="131" t="str">
        <f t="shared" si="121"/>
        <v/>
      </c>
      <c r="BB58" s="132" t="str">
        <f t="shared" si="122"/>
        <v/>
      </c>
      <c r="BC58" s="131" t="str">
        <f t="shared" si="123"/>
        <v/>
      </c>
      <c r="BD58" s="132" t="str">
        <f t="shared" si="124"/>
        <v/>
      </c>
      <c r="BE58" s="131" t="str">
        <f t="shared" si="127"/>
        <v/>
      </c>
      <c r="BF58" s="132" t="str">
        <f t="shared" si="125"/>
        <v/>
      </c>
    </row>
    <row r="59" spans="27:58">
      <c r="AA59" s="110" t="str">
        <f>AA44</f>
        <v/>
      </c>
      <c r="AB59" s="141"/>
      <c r="AC59" s="113" t="str">
        <f>AC57</f>
        <v>回答エリア</v>
      </c>
      <c r="AD59" s="112" t="str">
        <f>AD57</f>
        <v>福井駅前 エリア</v>
      </c>
      <c r="AE59" s="2" t="str">
        <f>IF(AE14&lt;&gt;"",AE14,"")</f>
        <v/>
      </c>
      <c r="AF59" s="107"/>
      <c r="AG59" s="131" t="str">
        <f t="shared" si="101"/>
        <v/>
      </c>
      <c r="AH59" s="132" t="str">
        <f>IFERROR(AG59/AG$60,"")</f>
        <v/>
      </c>
      <c r="AI59" s="131" t="str">
        <f t="shared" si="103"/>
        <v/>
      </c>
      <c r="AJ59" s="132" t="str">
        <f>IFERROR(AI59/AI$60,"")</f>
        <v/>
      </c>
      <c r="AK59" s="131" t="str">
        <f t="shared" si="105"/>
        <v/>
      </c>
      <c r="AL59" s="132" t="str">
        <f t="shared" si="106"/>
        <v/>
      </c>
      <c r="AM59" s="131" t="str">
        <f t="shared" si="107"/>
        <v/>
      </c>
      <c r="AN59" s="132" t="str">
        <f t="shared" si="108"/>
        <v/>
      </c>
      <c r="AO59" s="131" t="str">
        <f t="shared" si="109"/>
        <v/>
      </c>
      <c r="AP59" s="132" t="str">
        <f t="shared" si="110"/>
        <v/>
      </c>
      <c r="AQ59" s="131" t="str">
        <f t="shared" si="111"/>
        <v/>
      </c>
      <c r="AR59" s="132" t="str">
        <f t="shared" si="112"/>
        <v/>
      </c>
      <c r="AS59" s="131" t="str">
        <f t="shared" si="113"/>
        <v/>
      </c>
      <c r="AT59" s="132" t="str">
        <f t="shared" si="114"/>
        <v/>
      </c>
      <c r="AU59" s="131" t="str">
        <f t="shared" si="115"/>
        <v/>
      </c>
      <c r="AV59" s="132" t="str">
        <f t="shared" si="116"/>
        <v/>
      </c>
      <c r="AW59" s="131" t="str">
        <f t="shared" si="117"/>
        <v/>
      </c>
      <c r="AX59" s="132" t="str">
        <f t="shared" si="118"/>
        <v/>
      </c>
      <c r="AY59" s="131" t="str">
        <f t="shared" si="119"/>
        <v/>
      </c>
      <c r="AZ59" s="132" t="str">
        <f t="shared" si="120"/>
        <v/>
      </c>
      <c r="BA59" s="131" t="str">
        <f t="shared" si="121"/>
        <v/>
      </c>
      <c r="BB59" s="132" t="str">
        <f t="shared" si="122"/>
        <v/>
      </c>
      <c r="BC59" s="131" t="str">
        <f t="shared" si="123"/>
        <v/>
      </c>
      <c r="BD59" s="132" t="str">
        <f t="shared" si="124"/>
        <v/>
      </c>
      <c r="BE59" s="131" t="str">
        <f t="shared" si="127"/>
        <v/>
      </c>
      <c r="BF59" s="132" t="str">
        <f>IFERROR(BE59/BE$60,"")</f>
        <v/>
      </c>
    </row>
    <row r="60" spans="27:58" ht="15">
      <c r="AA60"/>
      <c r="AB60"/>
      <c r="AC60" s="99"/>
      <c r="AD60" s="100"/>
      <c r="AE60" s="101"/>
      <c r="AF60" s="102" t="s">
        <v>25</v>
      </c>
      <c r="AG60" s="123">
        <f t="shared" ref="AG60:BF60" si="128">SUM(AG48:AG59)</f>
        <v>60</v>
      </c>
      <c r="AH60" s="124">
        <f t="shared" si="128"/>
        <v>1</v>
      </c>
      <c r="AI60" s="123">
        <f t="shared" si="128"/>
        <v>0</v>
      </c>
      <c r="AJ60" s="124">
        <f t="shared" si="128"/>
        <v>0</v>
      </c>
      <c r="AK60" s="123">
        <f t="shared" si="128"/>
        <v>0</v>
      </c>
      <c r="AL60" s="124">
        <f t="shared" si="128"/>
        <v>0</v>
      </c>
      <c r="AM60" s="123">
        <f t="shared" si="128"/>
        <v>0</v>
      </c>
      <c r="AN60" s="124">
        <f t="shared" si="128"/>
        <v>0</v>
      </c>
      <c r="AO60" s="123">
        <f t="shared" si="128"/>
        <v>0</v>
      </c>
      <c r="AP60" s="124">
        <f t="shared" si="128"/>
        <v>0</v>
      </c>
      <c r="AQ60" s="123">
        <f t="shared" si="128"/>
        <v>0</v>
      </c>
      <c r="AR60" s="124">
        <f t="shared" si="128"/>
        <v>0</v>
      </c>
      <c r="AS60" s="123">
        <f t="shared" si="128"/>
        <v>0</v>
      </c>
      <c r="AT60" s="124">
        <f t="shared" si="128"/>
        <v>0</v>
      </c>
      <c r="AU60" s="123">
        <f t="shared" si="128"/>
        <v>0</v>
      </c>
      <c r="AV60" s="124">
        <f t="shared" si="128"/>
        <v>0</v>
      </c>
      <c r="AW60" s="123">
        <f t="shared" si="128"/>
        <v>0</v>
      </c>
      <c r="AX60" s="124">
        <f t="shared" si="128"/>
        <v>0</v>
      </c>
      <c r="AY60" s="123">
        <f t="shared" si="128"/>
        <v>0</v>
      </c>
      <c r="AZ60" s="124">
        <f t="shared" si="128"/>
        <v>0</v>
      </c>
      <c r="BA60" s="123">
        <f t="shared" si="128"/>
        <v>0</v>
      </c>
      <c r="BB60" s="124">
        <f t="shared" si="128"/>
        <v>0</v>
      </c>
      <c r="BC60" s="123">
        <f t="shared" si="128"/>
        <v>0</v>
      </c>
      <c r="BD60" s="124">
        <f t="shared" si="128"/>
        <v>0</v>
      </c>
      <c r="BE60" s="123">
        <f t="shared" si="128"/>
        <v>60</v>
      </c>
      <c r="BF60" s="126">
        <f t="shared" si="128"/>
        <v>1</v>
      </c>
    </row>
    <row r="61" spans="27:58" ht="15">
      <c r="AA61"/>
      <c r="AB61"/>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row>
    <row r="62" spans="27:58">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row>
    <row r="63" spans="27:58">
      <c r="AB63" s="141"/>
    </row>
  </sheetData>
  <phoneticPr fontId="18"/>
  <conditionalFormatting sqref="A2:E13">
    <cfRule type="expression" dxfId="18" priority="10">
      <formula>$A2=""</formula>
    </cfRule>
  </conditionalFormatting>
  <conditionalFormatting sqref="AE3:AE14 AE48:AE59 AE33:AE44 AE18:AE29">
    <cfRule type="containsBlanks" dxfId="17" priority="2">
      <formula>LEN(TRIM(AE3))=0</formula>
    </cfRule>
  </conditionalFormatting>
  <conditionalFormatting sqref="AG3:BF14 AG18:BF29 AG33:BF44 AG48:BF59">
    <cfRule type="containsBlanks" dxfId="16" priority="1">
      <formula>LEN(TRIM(AG3))=0</formula>
    </cfRule>
  </conditionalFormatting>
  <pageMargins left="0.23622047244094491" right="0.23622047244094491" top="0.74803149606299213" bottom="0.74803149606299213" header="0.31496062992125984" footer="0.31496062992125984"/>
  <pageSetup paperSize="8" fitToWidth="0" fitToHeight="0" orientation="portrait" r:id="rId1"/>
  <rowBreaks count="3" manualBreakCount="3">
    <brk id="46" max="16383" man="1"/>
    <brk id="122" max="16383" man="1"/>
    <brk id="183" max="16383" man="1"/>
  </rowBreaks>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FE0C-9343-47AF-B461-25BD75852BA4}">
  <sheetPr codeName="Sheet47">
    <tabColor rgb="FF00B0F0"/>
  </sheetPr>
  <dimension ref="A1:BG181"/>
  <sheetViews>
    <sheetView showGridLines="0" zoomScale="80" zoomScaleNormal="80" workbookViewId="0"/>
  </sheetViews>
  <sheetFormatPr defaultColWidth="8.78515625" defaultRowHeight="13"/>
  <cols>
    <col min="1" max="1" width="21.2109375" style="4" customWidth="1"/>
    <col min="2" max="2" width="8" style="4" customWidth="1"/>
    <col min="3" max="5" width="12.140625" style="4" customWidth="1"/>
    <col min="6" max="6" width="8.78515625" style="4"/>
    <col min="7" max="7" width="25.5703125" style="4" customWidth="1"/>
    <col min="8" max="20" width="6.640625" style="4" customWidth="1"/>
    <col min="21" max="23" width="7.35546875" style="4" customWidth="1"/>
    <col min="24" max="24" width="2.78515625" style="4" customWidth="1"/>
    <col min="25" max="25" width="10.42578125" style="4" customWidth="1"/>
    <col min="26" max="26" width="13.85546875" style="4" customWidth="1"/>
    <col min="27" max="27" width="8.78515625" style="4"/>
    <col min="28" max="28" width="8.78515625" style="4"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c r="A1" s="4" t="s">
        <v>1161</v>
      </c>
      <c r="G1" s="4" t="s">
        <v>1164</v>
      </c>
      <c r="AA1" s="158" t="str">
        <f>AF16&amp;"（推移）"</f>
        <v>平均訪問回数（推移）</v>
      </c>
      <c r="AB1" s="84" t="s">
        <v>3</v>
      </c>
      <c r="AC1" s="84" t="s">
        <v>11</v>
      </c>
      <c r="AD1" s="85"/>
      <c r="AE1" s="133" t="s">
        <v>1156</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40.5" customHeight="1">
      <c r="A2" s="21" t="str">
        <f>施設コード!$A$2</f>
        <v>4月</v>
      </c>
      <c r="B2" s="117" t="str">
        <f>【M】エリア!$L$2</f>
        <v>福井県</v>
      </c>
      <c r="C2" s="118" t="str">
        <f>【M】エリア!$L$3</f>
        <v>福井市・永平寺町</v>
      </c>
      <c r="D2" s="118" t="str">
        <f>【M】エリア!$L$4</f>
        <v>福井市</v>
      </c>
      <c r="E2" s="118" t="str">
        <f>【M】エリア!$L$5</f>
        <v>福井駅前 エリア</v>
      </c>
      <c r="G2" s="21" t="str">
        <f>AF16</f>
        <v>平均訪問回数</v>
      </c>
      <c r="H2" s="119" t="s">
        <v>14</v>
      </c>
      <c r="I2" s="119" t="s">
        <v>15</v>
      </c>
      <c r="J2" s="119" t="s">
        <v>38</v>
      </c>
      <c r="K2" s="119" t="s">
        <v>39</v>
      </c>
      <c r="L2" s="119" t="s">
        <v>17</v>
      </c>
      <c r="M2" s="119" t="s">
        <v>40</v>
      </c>
      <c r="N2" s="119" t="s">
        <v>41</v>
      </c>
      <c r="O2" s="119" t="s">
        <v>42</v>
      </c>
      <c r="P2" s="119" t="s">
        <v>43</v>
      </c>
      <c r="Q2" s="119" t="s">
        <v>44</v>
      </c>
      <c r="R2" s="119" t="s">
        <v>45</v>
      </c>
      <c r="S2" s="119" t="s">
        <v>46</v>
      </c>
      <c r="T2" s="119" t="s">
        <v>47</v>
      </c>
      <c r="Z2" s="317" t="s">
        <v>1254</v>
      </c>
      <c r="AA2"/>
      <c r="AB2" s="90" t="s">
        <v>1157</v>
      </c>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row>
    <row r="3" spans="1:59" ht="13.5" customHeight="1">
      <c r="A3" s="2" t="str">
        <f>IF($AE3&lt;&gt;"",$AE3,"")</f>
        <v>初めて</v>
      </c>
      <c r="B3" s="96">
        <f ca="1">IFERROR(OFFSET(INDEX($AG$3:$BF$14,
MATCH($A3,$A$3:$A$8,0),MATCH($A$2,$AG$2:$BF$2,0)),0,1),"")</f>
        <v>0.43814432989690721</v>
      </c>
      <c r="C3" s="96">
        <f ca="1">IFERROR(OFFSET(INDEX($AG$18:$BF$29,
MATCH($A3,$A$3:$A$8,0),MATCH($A$2,$AG$2:$BF$2,0)),0,1),"")</f>
        <v>0.5</v>
      </c>
      <c r="D3" s="96">
        <f ca="1">IFERROR(OFFSET(INDEX($AG$33:$BF$44,
MATCH($A3,$A$3:$A$8,0),MATCH($A$2,$AG$2:$BF$2,0)),0,1),"")</f>
        <v>0.44318181818181818</v>
      </c>
      <c r="E3" s="96">
        <f ca="1">IFERROR(OFFSET(INDEX($AG$48:$BF$59,
MATCH($A3,$A$3:$A$8,0),MATCH($A$2,$AG$2:$BF$2,0)),0,1),"")</f>
        <v>0.25</v>
      </c>
      <c r="G3" s="321" t="str">
        <f>【M】エリア!$L$2</f>
        <v>福井県</v>
      </c>
      <c r="H3" s="175">
        <f>AG16</f>
        <v>3.8350515463917527</v>
      </c>
      <c r="I3" s="175" t="str">
        <f>AI16</f>
        <v>-</v>
      </c>
      <c r="J3" s="175" t="str">
        <f>AK16</f>
        <v>-</v>
      </c>
      <c r="K3" s="175" t="str">
        <f>AM16</f>
        <v>-</v>
      </c>
      <c r="L3" s="175" t="str">
        <f>AO16</f>
        <v>-</v>
      </c>
      <c r="M3" s="175" t="str">
        <f>AQ16</f>
        <v>-</v>
      </c>
      <c r="N3" s="175" t="str">
        <f>AS16</f>
        <v>-</v>
      </c>
      <c r="O3" s="175" t="str">
        <f>AU16</f>
        <v>-</v>
      </c>
      <c r="P3" s="175" t="str">
        <f>AW16</f>
        <v>-</v>
      </c>
      <c r="Q3" s="175" t="str">
        <f>AY16</f>
        <v>-</v>
      </c>
      <c r="R3" s="175" t="str">
        <f>BA16</f>
        <v>-</v>
      </c>
      <c r="S3" s="175" t="str">
        <f>BC16</f>
        <v>-</v>
      </c>
      <c r="T3" s="175">
        <f>BE16</f>
        <v>3.8350515463917527</v>
      </c>
      <c r="Z3" s="316" t="str">
        <f>"集計区分_"&amp;B$2</f>
        <v>集計区分_福井県</v>
      </c>
      <c r="AA3" s="110">
        <f>IF($AE3&lt;&gt;"",VLOOKUP($AE3,【M】訪問回数!$A$1:$B$11,2,0),"")</f>
        <v>1</v>
      </c>
      <c r="AB3" s="155"/>
      <c r="AC3" s="113" t="str">
        <f>AC2</f>
        <v>都道府県</v>
      </c>
      <c r="AD3" s="112" t="str">
        <f>AD2</f>
        <v>福井県</v>
      </c>
      <c r="AE3" s="133" t="s">
        <v>117</v>
      </c>
      <c r="AF3" s="8"/>
      <c r="AG3" s="60">
        <f t="shared" ref="AG3:AG14" si="0">IF(OR(IFERROR(FIND($AD3,"施設コード"),0)&gt;0,$AE3=""), "",
COUNTIFS(
    INDEX(rawデータ範囲, , MATCH($AG$1,表頭範囲, 0)),AG$2,
    INDEX(rawデータ範囲, , MATCH($AE$1,表頭範囲, 0)),$AE3
)
)</f>
        <v>680</v>
      </c>
      <c r="AH3" s="130">
        <f t="shared" ref="AH3:AH13" si="1">IFERROR(AG3/AG$15,"")</f>
        <v>0.43814432989690721</v>
      </c>
      <c r="AI3" s="60">
        <f t="shared" ref="AI3:AI14" si="2">IF(OR(IFERROR(FIND($AD3,"施設コード"),0)&gt;0,$AE3=""), "",
COUNTIFS(
    INDEX(rawデータ範囲, , MATCH($AG$1,表頭範囲, 0)),AI$2,
    INDEX(rawデータ範囲, , MATCH($AE$1,表頭範囲, 0)),$AE3
)
)</f>
        <v>0</v>
      </c>
      <c r="AJ3" s="130" t="str">
        <f t="shared" ref="AJ3:AJ13" si="3">IFERROR(AI3/AI$15,"")</f>
        <v/>
      </c>
      <c r="AK3" s="60">
        <f t="shared" ref="AK3:AK14" si="4">IF(OR(IFERROR(FIND($AD3,"施設コード"),0)&gt;0,$AE3=""), "",
COUNTIFS(
    INDEX(rawデータ範囲, , MATCH($AG$1,表頭範囲, 0)),AK$2,
    INDEX(rawデータ範囲, , MATCH($AE$1,表頭範囲, 0)),$AE3
)
)</f>
        <v>0</v>
      </c>
      <c r="AL3" s="130" t="str">
        <f t="shared" ref="AL3:AL14" si="5">IFERROR(AK3/AK$15,"")</f>
        <v/>
      </c>
      <c r="AM3" s="60">
        <f t="shared" ref="AM3:AM14" si="6">IF(OR(IFERROR(FIND($AD3,"施設コード"),0)&gt;0,$AE3=""), "",
COUNTIFS(
    INDEX(rawデータ範囲, , MATCH($AG$1,表頭範囲, 0)),AM$2,
    INDEX(rawデータ範囲, , MATCH($AE$1,表頭範囲, 0)),$AE3
)
)</f>
        <v>0</v>
      </c>
      <c r="AN3" s="130" t="str">
        <f t="shared" ref="AN3:AN14" si="7">IFERROR(AM3/AM$15,"")</f>
        <v/>
      </c>
      <c r="AO3" s="60">
        <f t="shared" ref="AO3:AO14" si="8">IF(OR(IFERROR(FIND($AD3,"施設コード"),0)&gt;0,$AE3=""), "",
COUNTIFS(
    INDEX(rawデータ範囲, , MATCH($AG$1,表頭範囲, 0)),AO$2,
    INDEX(rawデータ範囲, , MATCH($AE$1,表頭範囲, 0)),$AE3
)
)</f>
        <v>0</v>
      </c>
      <c r="AP3" s="130" t="str">
        <f t="shared" ref="AP3:AP14" si="9">IFERROR(AO3/AO$15,"")</f>
        <v/>
      </c>
      <c r="AQ3" s="60">
        <f t="shared" ref="AQ3:AQ14" si="10">IF(OR(IFERROR(FIND($AD3,"施設コード"),0)&gt;0,$AE3=""), "",
COUNTIFS(
    INDEX(rawデータ範囲, , MATCH($AG$1,表頭範囲, 0)),AQ$2,
    INDEX(rawデータ範囲, , MATCH($AE$1,表頭範囲, 0)),$AE3
)
)</f>
        <v>0</v>
      </c>
      <c r="AR3" s="130" t="str">
        <f t="shared" ref="AR3:AR14" si="11">IFERROR(AQ3/AQ$15,"")</f>
        <v/>
      </c>
      <c r="AS3" s="60">
        <f t="shared" ref="AS3:AS14" si="12">IF(OR(IFERROR(FIND($AD3,"施設コード"),0)&gt;0,$AE3=""), "",
COUNTIFS(
    INDEX(rawデータ範囲, , MATCH($AG$1,表頭範囲, 0)),AS$2,
    INDEX(rawデータ範囲, , MATCH($AE$1,表頭範囲, 0)),$AE3
)
)</f>
        <v>0</v>
      </c>
      <c r="AT3" s="130" t="str">
        <f t="shared" ref="AT3:AT14" si="13">IFERROR(AS3/AS$15,"")</f>
        <v/>
      </c>
      <c r="AU3" s="60">
        <f t="shared" ref="AU3:AU14" si="14">IF(OR(IFERROR(FIND($AD3,"施設コード"),0)&gt;0,$AE3=""), "",
COUNTIFS(
    INDEX(rawデータ範囲, , MATCH($AG$1,表頭範囲, 0)),AU$2,
    INDEX(rawデータ範囲, , MATCH($AE$1,表頭範囲, 0)),$AE3
)
)</f>
        <v>0</v>
      </c>
      <c r="AV3" s="130" t="str">
        <f t="shared" ref="AV3:AV14" si="15">IFERROR(AU3/AU$15,"")</f>
        <v/>
      </c>
      <c r="AW3" s="60">
        <f t="shared" ref="AW3:AW14" si="16">IF(OR(IFERROR(FIND($AD3,"施設コード"),0)&gt;0,$AE3=""), "",
COUNTIFS(
    INDEX(rawデータ範囲, , MATCH($AG$1,表頭範囲, 0)),AW$2,
    INDEX(rawデータ範囲, , MATCH($AE$1,表頭範囲, 0)),$AE3
)
)</f>
        <v>0</v>
      </c>
      <c r="AX3" s="130" t="str">
        <f t="shared" ref="AX3:AX14" si="17">IFERROR(AW3/AW$15,"")</f>
        <v/>
      </c>
      <c r="AY3" s="60">
        <f t="shared" ref="AY3:AY14" si="18">IF(OR(IFERROR(FIND($AD3,"施設コード"),0)&gt;0,$AE3=""), "",
COUNTIFS(
    INDEX(rawデータ範囲, , MATCH($AG$1,表頭範囲, 0)),AY$2,
    INDEX(rawデータ範囲, , MATCH($AE$1,表頭範囲, 0)),$AE3
)
)</f>
        <v>0</v>
      </c>
      <c r="AZ3" s="130" t="str">
        <f t="shared" ref="AZ3:AZ14" si="19">IFERROR(AY3/AY$15,"")</f>
        <v/>
      </c>
      <c r="BA3" s="60">
        <f t="shared" ref="BA3:BA14" si="20">IF(OR(IFERROR(FIND($AD3,"施設コード"),0)&gt;0,$AE3=""), "",
COUNTIFS(
    INDEX(rawデータ範囲, , MATCH($AG$1,表頭範囲, 0)),BA$2,
    INDEX(rawデータ範囲, , MATCH($AE$1,表頭範囲, 0)),$AE3
)
)</f>
        <v>0</v>
      </c>
      <c r="BB3" s="130" t="str">
        <f t="shared" ref="BB3:BB14" si="21">IFERROR(BA3/BA$15,"")</f>
        <v/>
      </c>
      <c r="BC3" s="60">
        <f t="shared" ref="BC3:BC14" si="22">IF(OR(IFERROR(FIND($AD3,"施設コード"),0)&gt;0,$AE3=""), "",
COUNTIFS(
    INDEX(rawデータ範囲, , MATCH($AG$1,表頭範囲, 0)),BC$2,
    INDEX(rawデータ範囲, , MATCH($AE$1,表頭範囲, 0)),$AE3
)
)</f>
        <v>0</v>
      </c>
      <c r="BD3" s="130" t="str">
        <f t="shared" ref="BD3:BD14" si="23">IFERROR(BC3/BC$15,"")</f>
        <v/>
      </c>
      <c r="BE3" s="60">
        <f>IFERROR(AG3+AI3+AK3+AM3+AO3+AQ3+AS3+AU3+AW3+AY3+BA3+BC3,"")</f>
        <v>680</v>
      </c>
      <c r="BF3" s="130">
        <f t="shared" ref="BF3:BF14" si="24">IFERROR(BE3/BE$15,"")</f>
        <v>0.43814432989690721</v>
      </c>
      <c r="BG3" s="1"/>
    </row>
    <row r="4" spans="1:59" ht="13.5" customHeight="1">
      <c r="A4" s="2" t="str">
        <f t="shared" ref="A4:A6" si="25">IF($AE4&lt;&gt;"",$AE4,"")</f>
        <v>2～5回目</v>
      </c>
      <c r="B4" s="96">
        <f t="shared" ref="B4:B6" ca="1" si="26">IFERROR(OFFSET(INDEX($AG$3:$BF$14,
MATCH($A4,$A$3:$A$8,0),MATCH($A$2,$AG$2:$BF$2,0)),0,1),"")</f>
        <v>0.33891752577319589</v>
      </c>
      <c r="C4" s="96">
        <f t="shared" ref="C4:C6" ca="1" si="27">IFERROR(OFFSET(INDEX($AG$18:$BF$29,
MATCH($A4,$A$3:$A$8,0),MATCH($A$2,$AG$2:$BF$2,0)),0,1),"")</f>
        <v>0.31208053691275167</v>
      </c>
      <c r="D4" s="96">
        <f t="shared" ref="D4:D6" ca="1" si="28">IFERROR(OFFSET(INDEX($AG$33:$BF$44,
MATCH($A4,$A$3:$A$8,0),MATCH($A$2,$AG$2:$BF$2,0)),0,1),"")</f>
        <v>0.26704545454545453</v>
      </c>
      <c r="E4" s="96">
        <f t="shared" ref="E4:E6" ca="1" si="29">IFERROR(OFFSET(INDEX($AG$48:$BF$59,
MATCH($A4,$A$3:$A$8,0),MATCH($A$2,$AG$2:$BF$2,0)),0,1),"")</f>
        <v>0.33333333333333331</v>
      </c>
      <c r="G4" s="321" t="str">
        <f>【M】エリア!$L$3</f>
        <v>福井市・永平寺町</v>
      </c>
      <c r="H4" s="175">
        <f>AG31</f>
        <v>3.4781879194630871</v>
      </c>
      <c r="I4" s="175" t="str">
        <f>AI31</f>
        <v>-</v>
      </c>
      <c r="J4" s="175" t="str">
        <f>AK31</f>
        <v>-</v>
      </c>
      <c r="K4" s="175" t="str">
        <f>AM31</f>
        <v>-</v>
      </c>
      <c r="L4" s="175" t="str">
        <f>AO31</f>
        <v>-</v>
      </c>
      <c r="M4" s="175" t="str">
        <f>AQ31</f>
        <v>-</v>
      </c>
      <c r="N4" s="175" t="str">
        <f>AS31</f>
        <v>-</v>
      </c>
      <c r="O4" s="175" t="str">
        <f>AU31</f>
        <v>-</v>
      </c>
      <c r="P4" s="175" t="str">
        <f>AW31</f>
        <v>-</v>
      </c>
      <c r="Q4" s="175" t="str">
        <f>AY31</f>
        <v>-</v>
      </c>
      <c r="R4" s="175" t="str">
        <f>BA31</f>
        <v>-</v>
      </c>
      <c r="S4" s="175" t="str">
        <f>BC31</f>
        <v>-</v>
      </c>
      <c r="T4" s="175">
        <f>BE31</f>
        <v>3.4781879194630871</v>
      </c>
      <c r="Z4" s="316" t="str">
        <f>"集計区分_"&amp;C$2</f>
        <v>集計区分_福井市・永平寺町</v>
      </c>
      <c r="AA4" s="110">
        <f>IF($AE4&lt;&gt;"",VLOOKUP($AE4,【M】訪問回数!$A$1:$B$11,2,0),"")</f>
        <v>3.5</v>
      </c>
      <c r="AB4" s="58"/>
      <c r="AC4" s="113" t="str">
        <f t="shared" ref="AC4:AD13" si="30">AC3</f>
        <v>都道府県</v>
      </c>
      <c r="AD4" s="112" t="str">
        <f t="shared" si="30"/>
        <v>福井県</v>
      </c>
      <c r="AE4" s="134" t="s">
        <v>118</v>
      </c>
      <c r="AF4" s="8"/>
      <c r="AG4" s="60">
        <f t="shared" si="0"/>
        <v>526</v>
      </c>
      <c r="AH4" s="130">
        <f t="shared" si="1"/>
        <v>0.33891752577319589</v>
      </c>
      <c r="AI4" s="60">
        <f t="shared" si="2"/>
        <v>0</v>
      </c>
      <c r="AJ4" s="130" t="str">
        <f t="shared" si="3"/>
        <v/>
      </c>
      <c r="AK4" s="60">
        <f t="shared" si="4"/>
        <v>0</v>
      </c>
      <c r="AL4" s="130" t="str">
        <f t="shared" si="5"/>
        <v/>
      </c>
      <c r="AM4" s="60">
        <f t="shared" si="6"/>
        <v>0</v>
      </c>
      <c r="AN4" s="130" t="str">
        <f t="shared" si="7"/>
        <v/>
      </c>
      <c r="AO4" s="60">
        <f t="shared" si="8"/>
        <v>0</v>
      </c>
      <c r="AP4" s="130" t="str">
        <f t="shared" si="9"/>
        <v/>
      </c>
      <c r="AQ4" s="60">
        <f t="shared" si="10"/>
        <v>0</v>
      </c>
      <c r="AR4" s="130" t="str">
        <f t="shared" si="11"/>
        <v/>
      </c>
      <c r="AS4" s="60">
        <f t="shared" si="12"/>
        <v>0</v>
      </c>
      <c r="AT4" s="130" t="str">
        <f t="shared" si="13"/>
        <v/>
      </c>
      <c r="AU4" s="60">
        <f t="shared" si="14"/>
        <v>0</v>
      </c>
      <c r="AV4" s="130" t="str">
        <f t="shared" si="15"/>
        <v/>
      </c>
      <c r="AW4" s="60">
        <f t="shared" si="16"/>
        <v>0</v>
      </c>
      <c r="AX4" s="130" t="str">
        <f t="shared" si="17"/>
        <v/>
      </c>
      <c r="AY4" s="60">
        <f t="shared" si="18"/>
        <v>0</v>
      </c>
      <c r="AZ4" s="130" t="str">
        <f t="shared" si="19"/>
        <v/>
      </c>
      <c r="BA4" s="60">
        <f t="shared" si="20"/>
        <v>0</v>
      </c>
      <c r="BB4" s="130" t="str">
        <f t="shared" si="21"/>
        <v/>
      </c>
      <c r="BC4" s="60">
        <f t="shared" si="22"/>
        <v>0</v>
      </c>
      <c r="BD4" s="130" t="str">
        <f t="shared" si="23"/>
        <v/>
      </c>
      <c r="BE4" s="60">
        <f t="shared" ref="BE4:BE14" si="31">IFERROR(AG4+AI4+AK4+AM4+AO4+AQ4+AS4+AU4+AW4+AY4+BA4+BC4,"")</f>
        <v>526</v>
      </c>
      <c r="BF4" s="130">
        <f t="shared" si="24"/>
        <v>0.33891752577319589</v>
      </c>
      <c r="BG4" s="97"/>
    </row>
    <row r="5" spans="1:59" ht="13.5" customHeight="1">
      <c r="A5" s="2" t="str">
        <f t="shared" si="25"/>
        <v>6～10回目</v>
      </c>
      <c r="B5" s="96">
        <f t="shared" ca="1" si="26"/>
        <v>8.0541237113402067E-2</v>
      </c>
      <c r="C5" s="96">
        <f t="shared" ca="1" si="27"/>
        <v>6.0402684563758392E-2</v>
      </c>
      <c r="D5" s="96">
        <f t="shared" ca="1" si="28"/>
        <v>8.5227272727272721E-2</v>
      </c>
      <c r="E5" s="96">
        <f t="shared" ca="1" si="29"/>
        <v>0.1</v>
      </c>
      <c r="G5" s="321" t="str">
        <f>【M】エリア!$L$4</f>
        <v>福井市</v>
      </c>
      <c r="H5" s="175">
        <f>AG46</f>
        <v>4.3096590909090908</v>
      </c>
      <c r="I5" s="175" t="str">
        <f>AI46</f>
        <v>-</v>
      </c>
      <c r="J5" s="175" t="str">
        <f>AK46</f>
        <v>-</v>
      </c>
      <c r="K5" s="175" t="str">
        <f>AM46</f>
        <v>-</v>
      </c>
      <c r="L5" s="175" t="str">
        <f>AO46</f>
        <v>-</v>
      </c>
      <c r="M5" s="175" t="str">
        <f>AQ46</f>
        <v>-</v>
      </c>
      <c r="N5" s="175" t="str">
        <f>AS46</f>
        <v>-</v>
      </c>
      <c r="O5" s="175" t="str">
        <f>AU46</f>
        <v>-</v>
      </c>
      <c r="P5" s="175" t="str">
        <f>AW46</f>
        <v>-</v>
      </c>
      <c r="Q5" s="175" t="str">
        <f>AY46</f>
        <v>-</v>
      </c>
      <c r="R5" s="175" t="str">
        <f>BA46</f>
        <v>-</v>
      </c>
      <c r="S5" s="175" t="str">
        <f>BC46</f>
        <v>-</v>
      </c>
      <c r="T5" s="175">
        <f>BE46</f>
        <v>4.3096590909090908</v>
      </c>
      <c r="Z5" s="316" t="str">
        <f>"集計区分_"&amp;D$2</f>
        <v>集計区分_福井市</v>
      </c>
      <c r="AA5" s="110">
        <f>IF($AE5&lt;&gt;"",VLOOKUP($AE5,【M】訪問回数!$A$1:$B$11,2,0),"")</f>
        <v>8</v>
      </c>
      <c r="AB5" s="58"/>
      <c r="AC5" s="113" t="str">
        <f t="shared" si="30"/>
        <v>都道府県</v>
      </c>
      <c r="AD5" s="112" t="str">
        <f t="shared" si="30"/>
        <v>福井県</v>
      </c>
      <c r="AE5" s="133" t="s">
        <v>119</v>
      </c>
      <c r="AF5" s="8"/>
      <c r="AG5" s="60">
        <f t="shared" si="0"/>
        <v>125</v>
      </c>
      <c r="AH5" s="130">
        <f t="shared" si="1"/>
        <v>8.0541237113402067E-2</v>
      </c>
      <c r="AI5" s="60">
        <f t="shared" si="2"/>
        <v>0</v>
      </c>
      <c r="AJ5" s="130" t="str">
        <f t="shared" si="3"/>
        <v/>
      </c>
      <c r="AK5" s="60">
        <f t="shared" si="4"/>
        <v>0</v>
      </c>
      <c r="AL5" s="130" t="str">
        <f t="shared" si="5"/>
        <v/>
      </c>
      <c r="AM5" s="60">
        <f t="shared" si="6"/>
        <v>0</v>
      </c>
      <c r="AN5" s="130" t="str">
        <f t="shared" si="7"/>
        <v/>
      </c>
      <c r="AO5" s="60">
        <f t="shared" si="8"/>
        <v>0</v>
      </c>
      <c r="AP5" s="130" t="str">
        <f t="shared" si="9"/>
        <v/>
      </c>
      <c r="AQ5" s="60">
        <f t="shared" si="10"/>
        <v>0</v>
      </c>
      <c r="AR5" s="130" t="str">
        <f t="shared" si="11"/>
        <v/>
      </c>
      <c r="AS5" s="60">
        <f t="shared" si="12"/>
        <v>0</v>
      </c>
      <c r="AT5" s="130" t="str">
        <f t="shared" si="13"/>
        <v/>
      </c>
      <c r="AU5" s="60">
        <f t="shared" si="14"/>
        <v>0</v>
      </c>
      <c r="AV5" s="130" t="str">
        <f t="shared" si="15"/>
        <v/>
      </c>
      <c r="AW5" s="60">
        <f t="shared" si="16"/>
        <v>0</v>
      </c>
      <c r="AX5" s="130" t="str">
        <f t="shared" si="17"/>
        <v/>
      </c>
      <c r="AY5" s="60">
        <f t="shared" si="18"/>
        <v>0</v>
      </c>
      <c r="AZ5" s="130" t="str">
        <f t="shared" si="19"/>
        <v/>
      </c>
      <c r="BA5" s="60">
        <f t="shared" si="20"/>
        <v>0</v>
      </c>
      <c r="BB5" s="130" t="str">
        <f t="shared" si="21"/>
        <v/>
      </c>
      <c r="BC5" s="60">
        <f t="shared" si="22"/>
        <v>0</v>
      </c>
      <c r="BD5" s="130" t="str">
        <f t="shared" si="23"/>
        <v/>
      </c>
      <c r="BE5" s="60">
        <f t="shared" si="31"/>
        <v>125</v>
      </c>
      <c r="BF5" s="130">
        <f t="shared" si="24"/>
        <v>8.0541237113402067E-2</v>
      </c>
      <c r="BG5" s="97"/>
    </row>
    <row r="6" spans="1:59" ht="13.5" customHeight="1">
      <c r="A6" s="90" t="str">
        <f t="shared" si="25"/>
        <v>11回目以上</v>
      </c>
      <c r="B6" s="176">
        <f t="shared" ca="1" si="26"/>
        <v>0.14239690721649484</v>
      </c>
      <c r="C6" s="176">
        <f t="shared" ca="1" si="27"/>
        <v>0.12751677852348994</v>
      </c>
      <c r="D6" s="176">
        <f t="shared" ca="1" si="28"/>
        <v>0.20454545454545456</v>
      </c>
      <c r="E6" s="176">
        <f t="shared" ca="1" si="29"/>
        <v>0.31666666666666665</v>
      </c>
      <c r="G6" s="321" t="str">
        <f>【M】エリア!$L$5</f>
        <v>福井駅前 エリア</v>
      </c>
      <c r="H6" s="175">
        <f>AG61</f>
        <v>5.7</v>
      </c>
      <c r="I6" s="175" t="str">
        <f>AI61</f>
        <v>-</v>
      </c>
      <c r="J6" s="175" t="str">
        <f>AK61</f>
        <v>-</v>
      </c>
      <c r="K6" s="175" t="str">
        <f>AM61</f>
        <v>-</v>
      </c>
      <c r="L6" s="175" t="str">
        <f>AO61</f>
        <v>-</v>
      </c>
      <c r="M6" s="175" t="str">
        <f>AQ61</f>
        <v>-</v>
      </c>
      <c r="N6" s="175" t="str">
        <f>AS61</f>
        <v>-</v>
      </c>
      <c r="O6" s="175" t="str">
        <f>AU61</f>
        <v>-</v>
      </c>
      <c r="P6" s="175" t="str">
        <f>AW61</f>
        <v>-</v>
      </c>
      <c r="Q6" s="175" t="str">
        <f>AY61</f>
        <v>-</v>
      </c>
      <c r="R6" s="175" t="str">
        <f>BA61</f>
        <v>-</v>
      </c>
      <c r="S6" s="175" t="str">
        <f>BC61</f>
        <v>-</v>
      </c>
      <c r="T6" s="175">
        <f>BE61</f>
        <v>5.7</v>
      </c>
      <c r="Z6" s="316" t="str">
        <f>"集計区分_"&amp;E$2</f>
        <v>集計区分_福井駅前 エリア</v>
      </c>
      <c r="AA6" s="110">
        <f>IF($AE6&lt;&gt;"",VLOOKUP($AE6,【M】訪問回数!$A$1:$B$11,2,0),"")</f>
        <v>11</v>
      </c>
      <c r="AB6" s="58"/>
      <c r="AC6" s="113" t="str">
        <f t="shared" si="30"/>
        <v>都道府県</v>
      </c>
      <c r="AD6" s="112" t="str">
        <f t="shared" si="30"/>
        <v>福井県</v>
      </c>
      <c r="AE6" s="133" t="s">
        <v>120</v>
      </c>
      <c r="AF6" s="8"/>
      <c r="AG6" s="60">
        <f t="shared" si="0"/>
        <v>221</v>
      </c>
      <c r="AH6" s="130">
        <f t="shared" si="1"/>
        <v>0.14239690721649484</v>
      </c>
      <c r="AI6" s="60">
        <f t="shared" si="2"/>
        <v>0</v>
      </c>
      <c r="AJ6" s="130" t="str">
        <f t="shared" si="3"/>
        <v/>
      </c>
      <c r="AK6" s="60">
        <f t="shared" si="4"/>
        <v>0</v>
      </c>
      <c r="AL6" s="130" t="str">
        <f t="shared" si="5"/>
        <v/>
      </c>
      <c r="AM6" s="60">
        <f t="shared" si="6"/>
        <v>0</v>
      </c>
      <c r="AN6" s="130" t="str">
        <f t="shared" si="7"/>
        <v/>
      </c>
      <c r="AO6" s="60">
        <f t="shared" si="8"/>
        <v>0</v>
      </c>
      <c r="AP6" s="130" t="str">
        <f t="shared" si="9"/>
        <v/>
      </c>
      <c r="AQ6" s="60">
        <f t="shared" si="10"/>
        <v>0</v>
      </c>
      <c r="AR6" s="130" t="str">
        <f t="shared" si="11"/>
        <v/>
      </c>
      <c r="AS6" s="60">
        <f t="shared" si="12"/>
        <v>0</v>
      </c>
      <c r="AT6" s="130" t="str">
        <f t="shared" si="13"/>
        <v/>
      </c>
      <c r="AU6" s="60">
        <f t="shared" si="14"/>
        <v>0</v>
      </c>
      <c r="AV6" s="130" t="str">
        <f t="shared" si="15"/>
        <v/>
      </c>
      <c r="AW6" s="60">
        <f t="shared" si="16"/>
        <v>0</v>
      </c>
      <c r="AX6" s="130" t="str">
        <f t="shared" si="17"/>
        <v/>
      </c>
      <c r="AY6" s="60">
        <f t="shared" si="18"/>
        <v>0</v>
      </c>
      <c r="AZ6" s="130" t="str">
        <f t="shared" si="19"/>
        <v/>
      </c>
      <c r="BA6" s="60">
        <f t="shared" si="20"/>
        <v>0</v>
      </c>
      <c r="BB6" s="130" t="str">
        <f t="shared" si="21"/>
        <v/>
      </c>
      <c r="BC6" s="60">
        <f t="shared" si="22"/>
        <v>0</v>
      </c>
      <c r="BD6" s="130" t="str">
        <f t="shared" si="23"/>
        <v/>
      </c>
      <c r="BE6" s="60">
        <f t="shared" si="31"/>
        <v>221</v>
      </c>
      <c r="BF6" s="130">
        <f t="shared" si="24"/>
        <v>0.14239690721649484</v>
      </c>
      <c r="BG6" s="98"/>
    </row>
    <row r="7" spans="1:59" ht="13.5" customHeight="1">
      <c r="A7" s="177" t="s">
        <v>1160</v>
      </c>
      <c r="B7" s="178">
        <f t="shared" ref="B7:C7" ca="1" si="32">IF(B3&lt;&gt;"",SUM(B4:B6),"")</f>
        <v>0.56185567010309279</v>
      </c>
      <c r="C7" s="178">
        <f t="shared" ca="1" si="32"/>
        <v>0.5</v>
      </c>
      <c r="D7" s="178">
        <f ca="1">IF(D3&lt;&gt;"",SUM(D4:D6),"")</f>
        <v>0.55681818181818177</v>
      </c>
      <c r="E7" s="178">
        <f t="shared" ref="E7" ca="1" si="33">IF(E3&lt;&gt;"",SUM(E4:E6),"")</f>
        <v>0.75</v>
      </c>
      <c r="AA7" s="110" t="str">
        <f>IF($AE7&lt;&gt;"",VLOOKUP($AE7,【M】訪問回数!$A$1:$B$11,2,0),"")</f>
        <v/>
      </c>
      <c r="AB7" s="58"/>
      <c r="AC7" s="113" t="str">
        <f t="shared" si="30"/>
        <v>都道府県</v>
      </c>
      <c r="AD7" s="112" t="str">
        <f t="shared" si="30"/>
        <v>福井県</v>
      </c>
      <c r="AE7" s="133"/>
      <c r="AF7" s="8"/>
      <c r="AG7" s="60" t="str">
        <f t="shared" si="0"/>
        <v/>
      </c>
      <c r="AH7" s="130" t="str">
        <f t="shared" si="1"/>
        <v/>
      </c>
      <c r="AI7" s="60" t="str">
        <f t="shared" si="2"/>
        <v/>
      </c>
      <c r="AJ7" s="130" t="str">
        <f t="shared" si="3"/>
        <v/>
      </c>
      <c r="AK7" s="60" t="str">
        <f t="shared" si="4"/>
        <v/>
      </c>
      <c r="AL7" s="130" t="str">
        <f t="shared" si="5"/>
        <v/>
      </c>
      <c r="AM7" s="60" t="str">
        <f t="shared" si="6"/>
        <v/>
      </c>
      <c r="AN7" s="130" t="str">
        <f t="shared" si="7"/>
        <v/>
      </c>
      <c r="AO7" s="60" t="str">
        <f t="shared" si="8"/>
        <v/>
      </c>
      <c r="AP7" s="130" t="str">
        <f t="shared" si="9"/>
        <v/>
      </c>
      <c r="AQ7" s="60" t="str">
        <f t="shared" si="10"/>
        <v/>
      </c>
      <c r="AR7" s="130" t="str">
        <f t="shared" si="11"/>
        <v/>
      </c>
      <c r="AS7" s="60" t="str">
        <f t="shared" si="12"/>
        <v/>
      </c>
      <c r="AT7" s="130" t="str">
        <f t="shared" si="13"/>
        <v/>
      </c>
      <c r="AU7" s="60" t="str">
        <f t="shared" si="14"/>
        <v/>
      </c>
      <c r="AV7" s="130" t="str">
        <f t="shared" si="15"/>
        <v/>
      </c>
      <c r="AW7" s="60" t="str">
        <f t="shared" si="16"/>
        <v/>
      </c>
      <c r="AX7" s="130" t="str">
        <f t="shared" si="17"/>
        <v/>
      </c>
      <c r="AY7" s="60" t="str">
        <f t="shared" si="18"/>
        <v/>
      </c>
      <c r="AZ7" s="130" t="str">
        <f t="shared" si="19"/>
        <v/>
      </c>
      <c r="BA7" s="60" t="str">
        <f t="shared" si="20"/>
        <v/>
      </c>
      <c r="BB7" s="130" t="str">
        <f t="shared" si="21"/>
        <v/>
      </c>
      <c r="BC7" s="60" t="str">
        <f t="shared" si="22"/>
        <v/>
      </c>
      <c r="BD7" s="130" t="str">
        <f t="shared" si="23"/>
        <v/>
      </c>
      <c r="BE7" s="60" t="str">
        <f t="shared" si="31"/>
        <v/>
      </c>
      <c r="BF7" s="130" t="str">
        <f t="shared" si="24"/>
        <v/>
      </c>
      <c r="BG7" s="98"/>
    </row>
    <row r="8" spans="1:59">
      <c r="A8" s="180"/>
      <c r="B8" s="181"/>
      <c r="C8" s="181"/>
      <c r="D8" s="181"/>
      <c r="E8" s="181"/>
      <c r="AA8" s="110" t="str">
        <f>IF($AE8&lt;&gt;"",VLOOKUP($AE8,【M】訪問回数!$A$1:$B$11,2,0),"")</f>
        <v/>
      </c>
      <c r="AB8" s="58"/>
      <c r="AC8" s="113" t="str">
        <f t="shared" si="30"/>
        <v>都道府県</v>
      </c>
      <c r="AD8" s="112" t="str">
        <f t="shared" si="30"/>
        <v>福井県</v>
      </c>
      <c r="AE8" s="133"/>
      <c r="AF8" s="8"/>
      <c r="AG8" s="60" t="str">
        <f t="shared" si="0"/>
        <v/>
      </c>
      <c r="AH8" s="130" t="str">
        <f t="shared" si="1"/>
        <v/>
      </c>
      <c r="AI8" s="60" t="str">
        <f t="shared" si="2"/>
        <v/>
      </c>
      <c r="AJ8" s="130" t="str">
        <f t="shared" si="3"/>
        <v/>
      </c>
      <c r="AK8" s="60" t="str">
        <f t="shared" si="4"/>
        <v/>
      </c>
      <c r="AL8" s="130" t="str">
        <f t="shared" si="5"/>
        <v/>
      </c>
      <c r="AM8" s="60" t="str">
        <f t="shared" si="6"/>
        <v/>
      </c>
      <c r="AN8" s="130" t="str">
        <f t="shared" si="7"/>
        <v/>
      </c>
      <c r="AO8" s="60" t="str">
        <f t="shared" si="8"/>
        <v/>
      </c>
      <c r="AP8" s="130" t="str">
        <f t="shared" si="9"/>
        <v/>
      </c>
      <c r="AQ8" s="60" t="str">
        <f t="shared" si="10"/>
        <v/>
      </c>
      <c r="AR8" s="130" t="str">
        <f t="shared" si="11"/>
        <v/>
      </c>
      <c r="AS8" s="60" t="str">
        <f t="shared" si="12"/>
        <v/>
      </c>
      <c r="AT8" s="130" t="str">
        <f t="shared" si="13"/>
        <v/>
      </c>
      <c r="AU8" s="60" t="str">
        <f t="shared" si="14"/>
        <v/>
      </c>
      <c r="AV8" s="130" t="str">
        <f t="shared" si="15"/>
        <v/>
      </c>
      <c r="AW8" s="60" t="str">
        <f t="shared" si="16"/>
        <v/>
      </c>
      <c r="AX8" s="130" t="str">
        <f t="shared" si="17"/>
        <v/>
      </c>
      <c r="AY8" s="60" t="str">
        <f t="shared" si="18"/>
        <v/>
      </c>
      <c r="AZ8" s="130" t="str">
        <f t="shared" si="19"/>
        <v/>
      </c>
      <c r="BA8" s="60" t="str">
        <f t="shared" si="20"/>
        <v/>
      </c>
      <c r="BB8" s="130" t="str">
        <f t="shared" si="21"/>
        <v/>
      </c>
      <c r="BC8" s="60" t="str">
        <f t="shared" si="22"/>
        <v/>
      </c>
      <c r="BD8" s="130" t="str">
        <f t="shared" si="23"/>
        <v/>
      </c>
      <c r="BE8" s="60" t="str">
        <f t="shared" si="31"/>
        <v/>
      </c>
      <c r="BF8" s="130" t="str">
        <f t="shared" si="24"/>
        <v/>
      </c>
      <c r="BG8" s="98"/>
    </row>
    <row r="9" spans="1:59">
      <c r="A9" s="4" t="s">
        <v>1162</v>
      </c>
      <c r="AA9" s="110" t="str">
        <f>IF($AE9&lt;&gt;"",VLOOKUP($AE9,【M】訪問回数!$A$1:$B$11,2,0),"")</f>
        <v/>
      </c>
      <c r="AB9" s="58"/>
      <c r="AC9" s="113" t="str">
        <f t="shared" si="30"/>
        <v>都道府県</v>
      </c>
      <c r="AD9" s="112" t="str">
        <f t="shared" si="30"/>
        <v>福井県</v>
      </c>
      <c r="AE9" s="133"/>
      <c r="AF9" s="8"/>
      <c r="AG9" s="60" t="str">
        <f t="shared" si="0"/>
        <v/>
      </c>
      <c r="AH9" s="130" t="str">
        <f t="shared" si="1"/>
        <v/>
      </c>
      <c r="AI9" s="60" t="str">
        <f t="shared" si="2"/>
        <v/>
      </c>
      <c r="AJ9" s="130" t="str">
        <f t="shared" si="3"/>
        <v/>
      </c>
      <c r="AK9" s="60" t="str">
        <f t="shared" si="4"/>
        <v/>
      </c>
      <c r="AL9" s="130" t="str">
        <f t="shared" si="5"/>
        <v/>
      </c>
      <c r="AM9" s="60" t="str">
        <f t="shared" si="6"/>
        <v/>
      </c>
      <c r="AN9" s="130" t="str">
        <f t="shared" si="7"/>
        <v/>
      </c>
      <c r="AO9" s="60" t="str">
        <f t="shared" si="8"/>
        <v/>
      </c>
      <c r="AP9" s="130" t="str">
        <f t="shared" si="9"/>
        <v/>
      </c>
      <c r="AQ9" s="60" t="str">
        <f t="shared" si="10"/>
        <v/>
      </c>
      <c r="AR9" s="130" t="str">
        <f t="shared" si="11"/>
        <v/>
      </c>
      <c r="AS9" s="60" t="str">
        <f t="shared" si="12"/>
        <v/>
      </c>
      <c r="AT9" s="130" t="str">
        <f t="shared" si="13"/>
        <v/>
      </c>
      <c r="AU9" s="60" t="str">
        <f t="shared" si="14"/>
        <v/>
      </c>
      <c r="AV9" s="130" t="str">
        <f t="shared" si="15"/>
        <v/>
      </c>
      <c r="AW9" s="60" t="str">
        <f t="shared" si="16"/>
        <v/>
      </c>
      <c r="AX9" s="130" t="str">
        <f t="shared" si="17"/>
        <v/>
      </c>
      <c r="AY9" s="60" t="str">
        <f t="shared" si="18"/>
        <v/>
      </c>
      <c r="AZ9" s="130" t="str">
        <f t="shared" si="19"/>
        <v/>
      </c>
      <c r="BA9" s="60" t="str">
        <f t="shared" si="20"/>
        <v/>
      </c>
      <c r="BB9" s="130" t="str">
        <f t="shared" si="21"/>
        <v/>
      </c>
      <c r="BC9" s="60" t="str">
        <f t="shared" si="22"/>
        <v/>
      </c>
      <c r="BD9" s="130" t="str">
        <f t="shared" si="23"/>
        <v/>
      </c>
      <c r="BE9" s="60" t="str">
        <f t="shared" si="31"/>
        <v/>
      </c>
      <c r="BF9" s="130" t="str">
        <f t="shared" si="24"/>
        <v/>
      </c>
      <c r="BG9" s="98"/>
    </row>
    <row r="10" spans="1:59" ht="40.5" customHeight="1">
      <c r="A10" s="21" t="str">
        <f>施設コード!$A$2</f>
        <v>4月</v>
      </c>
      <c r="B10" s="117" t="str">
        <f>【M】エリア!$L$2</f>
        <v>福井県</v>
      </c>
      <c r="C10" s="118" t="str">
        <f>【M】エリア!$L$3</f>
        <v>福井市・永平寺町</v>
      </c>
      <c r="D10" s="118" t="str">
        <f>【M】エリア!$L$4</f>
        <v>福井市</v>
      </c>
      <c r="E10" s="118" t="str">
        <f>【M】エリア!$L$5</f>
        <v>福井駅前 エリア</v>
      </c>
      <c r="AA10" s="110" t="str">
        <f>IF($AE10&lt;&gt;"",VLOOKUP($AE10,【M】訪問回数!$A$1:$B$11,2,0),"")</f>
        <v/>
      </c>
      <c r="AB10" s="58"/>
      <c r="AC10" s="113" t="str">
        <f>AC9</f>
        <v>都道府県</v>
      </c>
      <c r="AD10" s="112" t="str">
        <f>AD9</f>
        <v>福井県</v>
      </c>
      <c r="AE10" s="133"/>
      <c r="AF10" s="8"/>
      <c r="AG10" s="60" t="str">
        <f t="shared" si="0"/>
        <v/>
      </c>
      <c r="AH10" s="130" t="str">
        <f t="shared" si="1"/>
        <v/>
      </c>
      <c r="AI10" s="60" t="str">
        <f t="shared" si="2"/>
        <v/>
      </c>
      <c r="AJ10" s="130" t="str">
        <f t="shared" si="3"/>
        <v/>
      </c>
      <c r="AK10" s="60" t="str">
        <f t="shared" si="4"/>
        <v/>
      </c>
      <c r="AL10" s="130" t="str">
        <f t="shared" si="5"/>
        <v/>
      </c>
      <c r="AM10" s="60" t="str">
        <f t="shared" si="6"/>
        <v/>
      </c>
      <c r="AN10" s="130" t="str">
        <f t="shared" si="7"/>
        <v/>
      </c>
      <c r="AO10" s="60" t="str">
        <f t="shared" si="8"/>
        <v/>
      </c>
      <c r="AP10" s="130" t="str">
        <f t="shared" si="9"/>
        <v/>
      </c>
      <c r="AQ10" s="60" t="str">
        <f t="shared" si="10"/>
        <v/>
      </c>
      <c r="AR10" s="130" t="str">
        <f t="shared" si="11"/>
        <v/>
      </c>
      <c r="AS10" s="60" t="str">
        <f t="shared" si="12"/>
        <v/>
      </c>
      <c r="AT10" s="130" t="str">
        <f t="shared" si="13"/>
        <v/>
      </c>
      <c r="AU10" s="60" t="str">
        <f t="shared" si="14"/>
        <v/>
      </c>
      <c r="AV10" s="130" t="str">
        <f t="shared" si="15"/>
        <v/>
      </c>
      <c r="AW10" s="60" t="str">
        <f t="shared" si="16"/>
        <v/>
      </c>
      <c r="AX10" s="130" t="str">
        <f t="shared" si="17"/>
        <v/>
      </c>
      <c r="AY10" s="60" t="str">
        <f t="shared" si="18"/>
        <v/>
      </c>
      <c r="AZ10" s="130" t="str">
        <f t="shared" si="19"/>
        <v/>
      </c>
      <c r="BA10" s="60" t="str">
        <f t="shared" si="20"/>
        <v/>
      </c>
      <c r="BB10" s="130" t="str">
        <f t="shared" si="21"/>
        <v/>
      </c>
      <c r="BC10" s="60" t="str">
        <f t="shared" si="22"/>
        <v/>
      </c>
      <c r="BD10" s="130" t="str">
        <f t="shared" si="23"/>
        <v/>
      </c>
      <c r="BE10" s="60" t="str">
        <f t="shared" si="31"/>
        <v/>
      </c>
      <c r="BF10" s="130" t="str">
        <f t="shared" si="24"/>
        <v/>
      </c>
      <c r="BG10" s="98"/>
    </row>
    <row r="11" spans="1:59" ht="13.5" customHeight="1">
      <c r="A11" s="2" t="str">
        <f>IF($AE63&lt;&gt;"",$AE63,"")</f>
        <v>初めて</v>
      </c>
      <c r="B11" s="96">
        <f ca="1">IFERROR(OFFSET(INDEX($AG$63:$BF$74,
MATCH($A11,$A$3:$A$8,0),MATCH($A$2,$AG$62:$BF$62,0)),0,1),"")</f>
        <v>0.15023474178403756</v>
      </c>
      <c r="C11" s="96">
        <f ca="1">IFERROR(OFFSET(INDEX($AG$78:$BF$89,
MATCH($A11,$A$3:$A$8,0),MATCH($A$2,$AG$62:$BF$62,0)),0,1),"")</f>
        <v>0.15517241379310345</v>
      </c>
      <c r="D11" s="96">
        <f ca="1">IFERROR(OFFSET(INDEX($AG$93:$BF$104,
MATCH($A11,$A$3:$A$8,0),MATCH($A$2,$AG$62:$BF$62,0)),0,1),"")</f>
        <v>0.14893617021276595</v>
      </c>
      <c r="E11" s="96">
        <f ca="1">IFERROR(OFFSET(INDEX($AG$108:$BF$119,
MATCH($A11,$A$3:$A$8,0),MATCH($A$2,$AG$62:$BF$62,0)),0,1),"")</f>
        <v>0</v>
      </c>
      <c r="AA11" s="110" t="str">
        <f>IF($AE11&lt;&gt;"",VLOOKUP($AE11,【M】訪問回数!$A$1:$B$11,2,0),"")</f>
        <v/>
      </c>
      <c r="AB11" s="58"/>
      <c r="AC11" s="113" t="str">
        <f t="shared" si="30"/>
        <v>都道府県</v>
      </c>
      <c r="AD11" s="112" t="str">
        <f t="shared" si="30"/>
        <v>福井県</v>
      </c>
      <c r="AE11" s="133"/>
      <c r="AF11" s="8"/>
      <c r="AG11" s="60" t="str">
        <f t="shared" si="0"/>
        <v/>
      </c>
      <c r="AH11" s="130" t="str">
        <f t="shared" si="1"/>
        <v/>
      </c>
      <c r="AI11" s="60" t="str">
        <f t="shared" si="2"/>
        <v/>
      </c>
      <c r="AJ11" s="130" t="str">
        <f t="shared" si="3"/>
        <v/>
      </c>
      <c r="AK11" s="60" t="str">
        <f t="shared" si="4"/>
        <v/>
      </c>
      <c r="AL11" s="130" t="str">
        <f t="shared" si="5"/>
        <v/>
      </c>
      <c r="AM11" s="60" t="str">
        <f t="shared" si="6"/>
        <v/>
      </c>
      <c r="AN11" s="130" t="str">
        <f t="shared" si="7"/>
        <v/>
      </c>
      <c r="AO11" s="60" t="str">
        <f t="shared" si="8"/>
        <v/>
      </c>
      <c r="AP11" s="130" t="str">
        <f t="shared" si="9"/>
        <v/>
      </c>
      <c r="AQ11" s="60" t="str">
        <f t="shared" si="10"/>
        <v/>
      </c>
      <c r="AR11" s="130" t="str">
        <f t="shared" si="11"/>
        <v/>
      </c>
      <c r="AS11" s="60" t="str">
        <f t="shared" si="12"/>
        <v/>
      </c>
      <c r="AT11" s="130" t="str">
        <f t="shared" si="13"/>
        <v/>
      </c>
      <c r="AU11" s="60" t="str">
        <f t="shared" si="14"/>
        <v/>
      </c>
      <c r="AV11" s="130" t="str">
        <f t="shared" si="15"/>
        <v/>
      </c>
      <c r="AW11" s="60" t="str">
        <f t="shared" si="16"/>
        <v/>
      </c>
      <c r="AX11" s="130" t="str">
        <f t="shared" si="17"/>
        <v/>
      </c>
      <c r="AY11" s="60" t="str">
        <f t="shared" si="18"/>
        <v/>
      </c>
      <c r="AZ11" s="130" t="str">
        <f t="shared" si="19"/>
        <v/>
      </c>
      <c r="BA11" s="60" t="str">
        <f t="shared" si="20"/>
        <v/>
      </c>
      <c r="BB11" s="130" t="str">
        <f t="shared" si="21"/>
        <v/>
      </c>
      <c r="BC11" s="60" t="str">
        <f t="shared" si="22"/>
        <v/>
      </c>
      <c r="BD11" s="130" t="str">
        <f t="shared" si="23"/>
        <v/>
      </c>
      <c r="BE11" s="60" t="str">
        <f t="shared" si="31"/>
        <v/>
      </c>
      <c r="BF11" s="130" t="str">
        <f t="shared" si="24"/>
        <v/>
      </c>
      <c r="BG11" s="98"/>
    </row>
    <row r="12" spans="1:59" ht="13.5" customHeight="1">
      <c r="A12" s="2" t="str">
        <f t="shared" ref="A12:A14" si="34">IF($AE64&lt;&gt;"",$AE64,"")</f>
        <v>2～5回目</v>
      </c>
      <c r="B12" s="96">
        <f t="shared" ref="B12:B14" ca="1" si="35">IFERROR(OFFSET(INDEX($AG$63:$BF$74,
MATCH($A12,$A$3:$A$8,0),MATCH($A$2,$AG$62:$BF$62,0)),0,1),"")</f>
        <v>0.37558685446009388</v>
      </c>
      <c r="C12" s="96">
        <f t="shared" ref="C12:C14" ca="1" si="36">IFERROR(OFFSET(INDEX($AG$78:$BF$89,
MATCH($A12,$A$3:$A$8,0),MATCH($A$2,$AG$62:$BF$62,0)),0,1),"")</f>
        <v>0.31034482758620691</v>
      </c>
      <c r="D12" s="96">
        <f t="shared" ref="D12:D14" ca="1" si="37">IFERROR(OFFSET(INDEX($AG$93:$BF$104,
MATCH($A12,$A$3:$A$8,0),MATCH($A$2,$AG$62:$BF$62,0)),0,1),"")</f>
        <v>0.25531914893617019</v>
      </c>
      <c r="E12" s="96">
        <f t="shared" ref="E12:E14" ca="1" si="38">IFERROR(OFFSET(INDEX($AG$108:$BF$119,
MATCH($A12,$A$3:$A$8,0),MATCH($A$2,$AG$62:$BF$62,0)),0,1),"")</f>
        <v>0.17647058823529413</v>
      </c>
      <c r="AA12" s="110" t="str">
        <f>IF($AE12&lt;&gt;"",VLOOKUP($AE12,【M】訪問回数!$A$1:$B$11,2,0),"")</f>
        <v/>
      </c>
      <c r="AB12" s="58"/>
      <c r="AC12" s="113" t="str">
        <f t="shared" si="30"/>
        <v>都道府県</v>
      </c>
      <c r="AD12" s="112" t="str">
        <f t="shared" si="30"/>
        <v>福井県</v>
      </c>
      <c r="AE12" s="133"/>
      <c r="AF12" s="8"/>
      <c r="AG12" s="60" t="str">
        <f t="shared" si="0"/>
        <v/>
      </c>
      <c r="AH12" s="130" t="str">
        <f t="shared" si="1"/>
        <v/>
      </c>
      <c r="AI12" s="60" t="str">
        <f t="shared" si="2"/>
        <v/>
      </c>
      <c r="AJ12" s="130" t="str">
        <f t="shared" si="3"/>
        <v/>
      </c>
      <c r="AK12" s="60" t="str">
        <f t="shared" si="4"/>
        <v/>
      </c>
      <c r="AL12" s="130" t="str">
        <f t="shared" si="5"/>
        <v/>
      </c>
      <c r="AM12" s="60" t="str">
        <f t="shared" si="6"/>
        <v/>
      </c>
      <c r="AN12" s="130" t="str">
        <f t="shared" si="7"/>
        <v/>
      </c>
      <c r="AO12" s="60" t="str">
        <f t="shared" si="8"/>
        <v/>
      </c>
      <c r="AP12" s="130" t="str">
        <f t="shared" si="9"/>
        <v/>
      </c>
      <c r="AQ12" s="60" t="str">
        <f t="shared" si="10"/>
        <v/>
      </c>
      <c r="AR12" s="130" t="str">
        <f t="shared" si="11"/>
        <v/>
      </c>
      <c r="AS12" s="60" t="str">
        <f t="shared" si="12"/>
        <v/>
      </c>
      <c r="AT12" s="130" t="str">
        <f t="shared" si="13"/>
        <v/>
      </c>
      <c r="AU12" s="60" t="str">
        <f t="shared" si="14"/>
        <v/>
      </c>
      <c r="AV12" s="130" t="str">
        <f t="shared" si="15"/>
        <v/>
      </c>
      <c r="AW12" s="60" t="str">
        <f t="shared" si="16"/>
        <v/>
      </c>
      <c r="AX12" s="130" t="str">
        <f t="shared" si="17"/>
        <v/>
      </c>
      <c r="AY12" s="60" t="str">
        <f t="shared" si="18"/>
        <v/>
      </c>
      <c r="AZ12" s="130" t="str">
        <f t="shared" si="19"/>
        <v/>
      </c>
      <c r="BA12" s="60" t="str">
        <f t="shared" si="20"/>
        <v/>
      </c>
      <c r="BB12" s="130" t="str">
        <f t="shared" si="21"/>
        <v/>
      </c>
      <c r="BC12" s="60" t="str">
        <f t="shared" si="22"/>
        <v/>
      </c>
      <c r="BD12" s="130" t="str">
        <f t="shared" si="23"/>
        <v/>
      </c>
      <c r="BE12" s="60" t="str">
        <f t="shared" si="31"/>
        <v/>
      </c>
      <c r="BF12" s="130" t="str">
        <f t="shared" si="24"/>
        <v/>
      </c>
      <c r="BG12" s="98"/>
    </row>
    <row r="13" spans="1:59" ht="13.5" customHeight="1">
      <c r="A13" s="2" t="str">
        <f t="shared" si="34"/>
        <v>6～10回目</v>
      </c>
      <c r="B13" s="96">
        <f t="shared" ca="1" si="35"/>
        <v>0.14319248826291081</v>
      </c>
      <c r="C13" s="96">
        <f t="shared" ca="1" si="36"/>
        <v>0.13793103448275862</v>
      </c>
      <c r="D13" s="96">
        <f t="shared" ca="1" si="37"/>
        <v>0.14893617021276595</v>
      </c>
      <c r="E13" s="96">
        <f t="shared" ca="1" si="38"/>
        <v>0.17647058823529413</v>
      </c>
      <c r="AA13" s="110" t="str">
        <f>IF($AE13&lt;&gt;"",VLOOKUP($AE13,【M】訪問回数!$A$1:$B$11,2,0),"")</f>
        <v/>
      </c>
      <c r="AB13" s="58"/>
      <c r="AC13" s="113" t="str">
        <f t="shared" si="30"/>
        <v>都道府県</v>
      </c>
      <c r="AD13" s="112" t="str">
        <f t="shared" si="30"/>
        <v>福井県</v>
      </c>
      <c r="AE13" s="133"/>
      <c r="AF13" s="8"/>
      <c r="AG13" s="60" t="str">
        <f t="shared" si="0"/>
        <v/>
      </c>
      <c r="AH13" s="130" t="str">
        <f t="shared" si="1"/>
        <v/>
      </c>
      <c r="AI13" s="60" t="str">
        <f t="shared" si="2"/>
        <v/>
      </c>
      <c r="AJ13" s="130" t="str">
        <f t="shared" si="3"/>
        <v/>
      </c>
      <c r="AK13" s="60" t="str">
        <f t="shared" si="4"/>
        <v/>
      </c>
      <c r="AL13" s="130" t="str">
        <f t="shared" si="5"/>
        <v/>
      </c>
      <c r="AM13" s="60" t="str">
        <f t="shared" si="6"/>
        <v/>
      </c>
      <c r="AN13" s="130" t="str">
        <f t="shared" si="7"/>
        <v/>
      </c>
      <c r="AO13" s="60" t="str">
        <f t="shared" si="8"/>
        <v/>
      </c>
      <c r="AP13" s="130" t="str">
        <f t="shared" si="9"/>
        <v/>
      </c>
      <c r="AQ13" s="60" t="str">
        <f t="shared" si="10"/>
        <v/>
      </c>
      <c r="AR13" s="130" t="str">
        <f t="shared" si="11"/>
        <v/>
      </c>
      <c r="AS13" s="60" t="str">
        <f t="shared" si="12"/>
        <v/>
      </c>
      <c r="AT13" s="130" t="str">
        <f t="shared" si="13"/>
        <v/>
      </c>
      <c r="AU13" s="60" t="str">
        <f t="shared" si="14"/>
        <v/>
      </c>
      <c r="AV13" s="130" t="str">
        <f t="shared" si="15"/>
        <v/>
      </c>
      <c r="AW13" s="60" t="str">
        <f t="shared" si="16"/>
        <v/>
      </c>
      <c r="AX13" s="130" t="str">
        <f t="shared" si="17"/>
        <v/>
      </c>
      <c r="AY13" s="60" t="str">
        <f t="shared" si="18"/>
        <v/>
      </c>
      <c r="AZ13" s="130" t="str">
        <f t="shared" si="19"/>
        <v/>
      </c>
      <c r="BA13" s="60" t="str">
        <f t="shared" si="20"/>
        <v/>
      </c>
      <c r="BB13" s="130" t="str">
        <f t="shared" si="21"/>
        <v/>
      </c>
      <c r="BC13" s="60" t="str">
        <f t="shared" si="22"/>
        <v/>
      </c>
      <c r="BD13" s="130" t="str">
        <f t="shared" si="23"/>
        <v/>
      </c>
      <c r="BE13" s="60" t="str">
        <f t="shared" si="31"/>
        <v/>
      </c>
      <c r="BF13" s="130" t="str">
        <f t="shared" si="24"/>
        <v/>
      </c>
      <c r="BG13" s="98"/>
    </row>
    <row r="14" spans="1:59" ht="13.5" customHeight="1">
      <c r="A14" s="90" t="str">
        <f t="shared" si="34"/>
        <v>11回目以上</v>
      </c>
      <c r="B14" s="176">
        <f t="shared" ca="1" si="35"/>
        <v>0.33098591549295775</v>
      </c>
      <c r="C14" s="176">
        <f t="shared" ca="1" si="36"/>
        <v>0.39655172413793105</v>
      </c>
      <c r="D14" s="176">
        <f t="shared" ca="1" si="37"/>
        <v>0.44680851063829785</v>
      </c>
      <c r="E14" s="176">
        <f t="shared" ca="1" si="38"/>
        <v>0.6470588235294118</v>
      </c>
      <c r="AA14" s="110" t="str">
        <f>IF($AE14&lt;&gt;"",VLOOKUP($AE14,【M】訪問回数!$A$1:$B$11,2,0),"")</f>
        <v/>
      </c>
      <c r="AB14" s="58"/>
      <c r="AC14" s="113" t="str">
        <f>AC12</f>
        <v>都道府県</v>
      </c>
      <c r="AD14" s="112" t="str">
        <f>AD12</f>
        <v>福井県</v>
      </c>
      <c r="AE14" s="133"/>
      <c r="AF14" s="8"/>
      <c r="AG14" s="60" t="str">
        <f t="shared" si="0"/>
        <v/>
      </c>
      <c r="AH14" s="130" t="str">
        <f>IFERROR(AG14/AG$15,"")</f>
        <v/>
      </c>
      <c r="AI14" s="60" t="str">
        <f t="shared" si="2"/>
        <v/>
      </c>
      <c r="AJ14" s="130" t="str">
        <f>IFERROR(AI14/AI$15,"")</f>
        <v/>
      </c>
      <c r="AK14" s="60" t="str">
        <f t="shared" si="4"/>
        <v/>
      </c>
      <c r="AL14" s="130" t="str">
        <f t="shared" si="5"/>
        <v/>
      </c>
      <c r="AM14" s="60" t="str">
        <f t="shared" si="6"/>
        <v/>
      </c>
      <c r="AN14" s="130" t="str">
        <f t="shared" si="7"/>
        <v/>
      </c>
      <c r="AO14" s="60" t="str">
        <f t="shared" si="8"/>
        <v/>
      </c>
      <c r="AP14" s="130" t="str">
        <f t="shared" si="9"/>
        <v/>
      </c>
      <c r="AQ14" s="60" t="str">
        <f t="shared" si="10"/>
        <v/>
      </c>
      <c r="AR14" s="130" t="str">
        <f t="shared" si="11"/>
        <v/>
      </c>
      <c r="AS14" s="60" t="str">
        <f t="shared" si="12"/>
        <v/>
      </c>
      <c r="AT14" s="130" t="str">
        <f t="shared" si="13"/>
        <v/>
      </c>
      <c r="AU14" s="60" t="str">
        <f t="shared" si="14"/>
        <v/>
      </c>
      <c r="AV14" s="130" t="str">
        <f t="shared" si="15"/>
        <v/>
      </c>
      <c r="AW14" s="60" t="str">
        <f t="shared" si="16"/>
        <v/>
      </c>
      <c r="AX14" s="130" t="str">
        <f t="shared" si="17"/>
        <v/>
      </c>
      <c r="AY14" s="60" t="str">
        <f t="shared" si="18"/>
        <v/>
      </c>
      <c r="AZ14" s="130" t="str">
        <f t="shared" si="19"/>
        <v/>
      </c>
      <c r="BA14" s="60" t="str">
        <f t="shared" si="20"/>
        <v/>
      </c>
      <c r="BB14" s="130" t="str">
        <f t="shared" si="21"/>
        <v/>
      </c>
      <c r="BC14" s="60" t="str">
        <f t="shared" si="22"/>
        <v/>
      </c>
      <c r="BD14" s="130" t="str">
        <f t="shared" si="23"/>
        <v/>
      </c>
      <c r="BE14" s="60" t="str">
        <f t="shared" si="31"/>
        <v/>
      </c>
      <c r="BF14" s="130" t="str">
        <f t="shared" si="24"/>
        <v/>
      </c>
      <c r="BG14" s="98"/>
    </row>
    <row r="15" spans="1:59" ht="13.5" customHeight="1">
      <c r="A15" s="177" t="s">
        <v>1160</v>
      </c>
      <c r="B15" s="178">
        <f t="shared" ref="B15" ca="1" si="39">IF(B11&lt;&gt;"",SUM(B12:B14),"")</f>
        <v>0.84976525821596249</v>
      </c>
      <c r="C15" s="178">
        <f t="shared" ref="C15" ca="1" si="40">IF(C11&lt;&gt;"",SUM(C12:C14),"")</f>
        <v>0.84482758620689657</v>
      </c>
      <c r="D15" s="178">
        <f ca="1">IF(D11&lt;&gt;"",SUM(D12:D14),"")</f>
        <v>0.85106382978723394</v>
      </c>
      <c r="E15" s="178">
        <f t="shared" ref="E15" ca="1" si="41">IF(E11&lt;&gt;"",SUM(E12:E14),"")</f>
        <v>1</v>
      </c>
      <c r="AA15"/>
      <c r="AB15" s="156"/>
      <c r="AC15" s="99"/>
      <c r="AD15" s="100"/>
      <c r="AE15" s="101"/>
      <c r="AF15" s="102" t="s">
        <v>25</v>
      </c>
      <c r="AG15" s="123">
        <f t="shared" ref="AG15:BD15" si="42">SUM(AG3:AG14)</f>
        <v>1552</v>
      </c>
      <c r="AH15" s="124">
        <f t="shared" si="42"/>
        <v>1</v>
      </c>
      <c r="AI15" s="123">
        <f t="shared" si="42"/>
        <v>0</v>
      </c>
      <c r="AJ15" s="124">
        <f t="shared" si="42"/>
        <v>0</v>
      </c>
      <c r="AK15" s="123">
        <f t="shared" si="42"/>
        <v>0</v>
      </c>
      <c r="AL15" s="124">
        <f t="shared" si="42"/>
        <v>0</v>
      </c>
      <c r="AM15" s="123">
        <f t="shared" si="42"/>
        <v>0</v>
      </c>
      <c r="AN15" s="124">
        <f t="shared" si="42"/>
        <v>0</v>
      </c>
      <c r="AO15" s="123">
        <f t="shared" si="42"/>
        <v>0</v>
      </c>
      <c r="AP15" s="124">
        <f t="shared" si="42"/>
        <v>0</v>
      </c>
      <c r="AQ15" s="123">
        <f t="shared" si="42"/>
        <v>0</v>
      </c>
      <c r="AR15" s="124">
        <f t="shared" si="42"/>
        <v>0</v>
      </c>
      <c r="AS15" s="123">
        <f t="shared" si="42"/>
        <v>0</v>
      </c>
      <c r="AT15" s="124">
        <f t="shared" si="42"/>
        <v>0</v>
      </c>
      <c r="AU15" s="123">
        <f t="shared" si="42"/>
        <v>0</v>
      </c>
      <c r="AV15" s="124">
        <f t="shared" si="42"/>
        <v>0</v>
      </c>
      <c r="AW15" s="123">
        <f t="shared" si="42"/>
        <v>0</v>
      </c>
      <c r="AX15" s="124">
        <f t="shared" si="42"/>
        <v>0</v>
      </c>
      <c r="AY15" s="123">
        <f t="shared" si="42"/>
        <v>0</v>
      </c>
      <c r="AZ15" s="124">
        <f t="shared" si="42"/>
        <v>0</v>
      </c>
      <c r="BA15" s="123">
        <f t="shared" si="42"/>
        <v>0</v>
      </c>
      <c r="BB15" s="124">
        <f t="shared" si="42"/>
        <v>0</v>
      </c>
      <c r="BC15" s="123">
        <f t="shared" si="42"/>
        <v>0</v>
      </c>
      <c r="BD15" s="124">
        <f t="shared" si="42"/>
        <v>0</v>
      </c>
      <c r="BE15" s="125">
        <f t="shared" ref="BE15" si="43">AG15+AI15+AK15+AM15+AO15+AQ15+AS15+AU15+AW15+AY15+BA15+BC15</f>
        <v>1552</v>
      </c>
      <c r="BF15" s="126">
        <f>SUM(BF3:BF14)</f>
        <v>1</v>
      </c>
      <c r="BG15" s="98"/>
    </row>
    <row r="16" spans="1:59" ht="15">
      <c r="AA16"/>
      <c r="AB16" s="156"/>
      <c r="AC16" s="103"/>
      <c r="AD16" s="104"/>
      <c r="AE16" s="105"/>
      <c r="AF16" s="135" t="s">
        <v>1158</v>
      </c>
      <c r="AG16" s="154">
        <f>IF(AG15&gt;0,SUMPRODUCT($AA3:$AA14,AG3:AG14)/AG15,"-")</f>
        <v>3.8350515463917527</v>
      </c>
      <c r="AH16" s="138"/>
      <c r="AI16" s="154" t="str">
        <f>IF(AI15&gt;0,SUMPRODUCT($AA3:$AA14,AI3:AI14)/AI15,"-")</f>
        <v>-</v>
      </c>
      <c r="AJ16" s="138"/>
      <c r="AK16" s="154" t="str">
        <f>IF(AK15&gt;0,SUMPRODUCT($AA3:$AA14,AK3:AK14)/AK15,"-")</f>
        <v>-</v>
      </c>
      <c r="AL16" s="138"/>
      <c r="AM16" s="154" t="str">
        <f>IF(AM15&gt;0,SUMPRODUCT($AA3:$AA14,AM3:AM14)/AM15,"-")</f>
        <v>-</v>
      </c>
      <c r="AN16" s="138"/>
      <c r="AO16" s="154" t="str">
        <f>IF(AO15&gt;0,SUMPRODUCT($AA3:$AA14,AO3:AO14)/AO15,"-")</f>
        <v>-</v>
      </c>
      <c r="AP16" s="138"/>
      <c r="AQ16" s="154" t="str">
        <f>IF(AQ15&gt;0,SUMPRODUCT($AA3:$AA14,AQ3:AQ14)/AQ15,"-")</f>
        <v>-</v>
      </c>
      <c r="AR16" s="138"/>
      <c r="AS16" s="154" t="str">
        <f>IF(AS15&gt;0,SUMPRODUCT($AA3:$AA14,AS3:AS14)/AS15,"-")</f>
        <v>-</v>
      </c>
      <c r="AT16" s="138"/>
      <c r="AU16" s="154" t="str">
        <f>IF(AU15&gt;0,SUMPRODUCT($AA3:$AA14,AU3:AU14)/AU15,"-")</f>
        <v>-</v>
      </c>
      <c r="AV16" s="138"/>
      <c r="AW16" s="154" t="str">
        <f>IF(AW15&gt;0,SUMPRODUCT($AA3:$AA14,AW3:AW14)/AW15,"-")</f>
        <v>-</v>
      </c>
      <c r="AX16" s="138"/>
      <c r="AY16" s="154" t="str">
        <f>IF(AY15&gt;0,SUMPRODUCT($AA3:$AA14,AY3:AY14)/AY15,"-")</f>
        <v>-</v>
      </c>
      <c r="AZ16" s="138"/>
      <c r="BA16" s="154" t="str">
        <f>IF(BA15&gt;0,SUMPRODUCT($AA3:$AA14,BA3:BA14)/BA15,"-")</f>
        <v>-</v>
      </c>
      <c r="BB16" s="138"/>
      <c r="BC16" s="154" t="str">
        <f>IF(BC15&gt;0,SUMPRODUCT($AA3:$AA14,BC3:BC14)/BC15,"-")</f>
        <v>-</v>
      </c>
      <c r="BD16" s="138"/>
      <c r="BE16" s="154">
        <f>IF(BE15&gt;0,SUMPRODUCT($AA3:$AA14,BE3:BE14)/BE15,"-")</f>
        <v>3.8350515463917527</v>
      </c>
      <c r="BF16" s="139"/>
      <c r="BG16" s="98"/>
    </row>
    <row r="17" spans="1:59" ht="15">
      <c r="A17" s="4" t="s">
        <v>1163</v>
      </c>
      <c r="AA17"/>
      <c r="AB17" s="156"/>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c r="BG17" s="98"/>
    </row>
    <row r="18" spans="1:59" s="88" customFormat="1" ht="40.5" customHeight="1">
      <c r="A18" s="21" t="str">
        <f>施設コード!$A$2</f>
        <v>4月</v>
      </c>
      <c r="B18" s="117" t="str">
        <f>【M】エリア!$L$2</f>
        <v>福井県</v>
      </c>
      <c r="C18" s="118" t="str">
        <f>【M】エリア!$L$3</f>
        <v>福井市・永平寺町</v>
      </c>
      <c r="D18" s="118" t="str">
        <f>【M】エリア!$L$4</f>
        <v>福井市</v>
      </c>
      <c r="E18" s="118" t="str">
        <f>【M】エリア!$L$5</f>
        <v>福井駅前 エリア</v>
      </c>
      <c r="F18" s="4"/>
      <c r="U18" s="4"/>
      <c r="V18" s="4"/>
      <c r="W18" s="4"/>
      <c r="X18" s="4"/>
      <c r="Y18" s="4"/>
      <c r="Z18" s="4"/>
      <c r="AA18" s="110">
        <f t="shared" ref="AA18:AA28" si="44">AA3</f>
        <v>1</v>
      </c>
      <c r="AB18" s="58"/>
      <c r="AC18" s="111" t="str">
        <f>AC17</f>
        <v>6分類</v>
      </c>
      <c r="AD18" s="112" t="str">
        <f>AD17</f>
        <v>福井市・永平寺町</v>
      </c>
      <c r="AE18" s="2" t="str">
        <f t="shared" ref="AE18:AE28" si="45">IF(AE3&lt;&gt;"",AE3,"")</f>
        <v>初めて</v>
      </c>
      <c r="AF18" s="8"/>
      <c r="AG18" s="121">
        <f t="shared" ref="AG18:AG29" si="46">IF(OR(IFERROR(FIND($AD18,"施設コード"),0)&gt;0,$AE18=""), "",
COUNTIFS(
    INDEX(rawデータ範囲, , MATCH($AG$1,表頭範囲, 0)),AG$2,
    INDEX(rawデータ範囲, , MATCH($AE$1,表頭範囲, 0)),$AE18,
    INDEX(rawデータ範囲, , MATCH($AC18,表頭範囲, 0)),$AD18
)
)</f>
        <v>149</v>
      </c>
      <c r="AH18" s="122">
        <f t="shared" ref="AH18:AH28" si="47">IFERROR(AG18/AG$30,"")</f>
        <v>0.5</v>
      </c>
      <c r="AI18" s="121">
        <f t="shared" ref="AI18:AI29" si="48">IF(OR(IFERROR(FIND($AD18,"施設コード"),0)&gt;0,$AE18=""), "",
COUNTIFS(
    INDEX(rawデータ範囲, , MATCH($AG$1,表頭範囲, 0)),AI$2,
    INDEX(rawデータ範囲, , MATCH($AE$1,表頭範囲, 0)),$AE18,
    INDEX(rawデータ範囲, , MATCH($AC18,表頭範囲, 0)),$AD18
)
)</f>
        <v>0</v>
      </c>
      <c r="AJ18" s="122" t="str">
        <f t="shared" ref="AJ18:AJ28" si="49">IFERROR(AI18/AI$30,"")</f>
        <v/>
      </c>
      <c r="AK18" s="121">
        <f t="shared" ref="AK18:AK29" si="50">IF(OR(IFERROR(FIND($AD18,"施設コード"),0)&gt;0,$AE18=""), "",
COUNTIFS(
    INDEX(rawデータ範囲, , MATCH($AG$1,表頭範囲, 0)),AK$2,
    INDEX(rawデータ範囲, , MATCH($AE$1,表頭範囲, 0)),$AE18,
    INDEX(rawデータ範囲, , MATCH($AC18,表頭範囲, 0)),$AD18
)
)</f>
        <v>0</v>
      </c>
      <c r="AL18" s="122" t="str">
        <f t="shared" ref="AL18:AL29" si="51">IFERROR(AK18/AK$30,"")</f>
        <v/>
      </c>
      <c r="AM18" s="121">
        <f t="shared" ref="AM18:AM29" si="52">IF(OR(IFERROR(FIND($AD18,"施設コード"),0)&gt;0,$AE18=""), "",
COUNTIFS(
    INDEX(rawデータ範囲, , MATCH($AG$1,表頭範囲, 0)),AM$2,
    INDEX(rawデータ範囲, , MATCH($AE$1,表頭範囲, 0)),$AE18,
    INDEX(rawデータ範囲, , MATCH($AC18,表頭範囲, 0)),$AD18
)
)</f>
        <v>0</v>
      </c>
      <c r="AN18" s="122" t="str">
        <f t="shared" ref="AN18:AN29" si="53">IFERROR(AM18/AM$30,"")</f>
        <v/>
      </c>
      <c r="AO18" s="121">
        <f t="shared" ref="AO18:AO29" si="54">IF(OR(IFERROR(FIND($AD18,"施設コード"),0)&gt;0,$AE18=""), "",
COUNTIFS(
    INDEX(rawデータ範囲, , MATCH($AG$1,表頭範囲, 0)),AO$2,
    INDEX(rawデータ範囲, , MATCH($AE$1,表頭範囲, 0)),$AE18,
    INDEX(rawデータ範囲, , MATCH($AC18,表頭範囲, 0)),$AD18
)
)</f>
        <v>0</v>
      </c>
      <c r="AP18" s="122" t="str">
        <f t="shared" ref="AP18:AP29" si="55">IFERROR(AO18/AO$30,"")</f>
        <v/>
      </c>
      <c r="AQ18" s="121">
        <f t="shared" ref="AQ18:AQ29" si="56">IF(OR(IFERROR(FIND($AD18,"施設コード"),0)&gt;0,$AE18=""), "",
COUNTIFS(
    INDEX(rawデータ範囲, , MATCH($AG$1,表頭範囲, 0)),AQ$2,
    INDEX(rawデータ範囲, , MATCH($AE$1,表頭範囲, 0)),$AE18,
    INDEX(rawデータ範囲, , MATCH($AC18,表頭範囲, 0)),$AD18
)
)</f>
        <v>0</v>
      </c>
      <c r="AR18" s="122" t="str">
        <f t="shared" ref="AR18:AR29" si="57">IFERROR(AQ18/AQ$30,"")</f>
        <v/>
      </c>
      <c r="AS18" s="121">
        <f t="shared" ref="AS18:AS29" si="58">IF(OR(IFERROR(FIND($AD18,"施設コード"),0)&gt;0,$AE18=""), "",
COUNTIFS(
    INDEX(rawデータ範囲, , MATCH($AG$1,表頭範囲, 0)),AS$2,
    INDEX(rawデータ範囲, , MATCH($AE$1,表頭範囲, 0)),$AE18,
    INDEX(rawデータ範囲, , MATCH($AC18,表頭範囲, 0)),$AD18
)
)</f>
        <v>0</v>
      </c>
      <c r="AT18" s="122" t="str">
        <f t="shared" ref="AT18:AT29" si="59">IFERROR(AS18/AS$30,"")</f>
        <v/>
      </c>
      <c r="AU18" s="121">
        <f t="shared" ref="AU18:AU29" si="60">IF(OR(IFERROR(FIND($AD18,"施設コード"),0)&gt;0,$AE18=""), "",
COUNTIFS(
    INDEX(rawデータ範囲, , MATCH($AG$1,表頭範囲, 0)),AU$2,
    INDEX(rawデータ範囲, , MATCH($AE$1,表頭範囲, 0)),$AE18,
    INDEX(rawデータ範囲, , MATCH($AC18,表頭範囲, 0)),$AD18
)
)</f>
        <v>0</v>
      </c>
      <c r="AV18" s="122" t="str">
        <f t="shared" ref="AV18:AV29" si="61">IFERROR(AU18/AU$30,"")</f>
        <v/>
      </c>
      <c r="AW18" s="121">
        <f t="shared" ref="AW18:AW29" si="62">IF(OR(IFERROR(FIND($AD18,"施設コード"),0)&gt;0,$AE18=""), "",
COUNTIFS(
    INDEX(rawデータ範囲, , MATCH($AG$1,表頭範囲, 0)),AW$2,
    INDEX(rawデータ範囲, , MATCH($AE$1,表頭範囲, 0)),$AE18,
    INDEX(rawデータ範囲, , MATCH($AC18,表頭範囲, 0)),$AD18
)
)</f>
        <v>0</v>
      </c>
      <c r="AX18" s="122" t="str">
        <f t="shared" ref="AX18:AX29" si="63">IFERROR(AW18/AW$30,"")</f>
        <v/>
      </c>
      <c r="AY18" s="121">
        <f t="shared" ref="AY18:AY29" si="64">IF(OR(IFERROR(FIND($AD18,"施設コード"),0)&gt;0,$AE18=""), "",
COUNTIFS(
    INDEX(rawデータ範囲, , MATCH($AG$1,表頭範囲, 0)),AY$2,
    INDEX(rawデータ範囲, , MATCH($AE$1,表頭範囲, 0)),$AE18,
    INDEX(rawデータ範囲, , MATCH($AC18,表頭範囲, 0)),$AD18
)
)</f>
        <v>0</v>
      </c>
      <c r="AZ18" s="122" t="str">
        <f t="shared" ref="AZ18:AZ29" si="65">IFERROR(AY18/AY$30,"")</f>
        <v/>
      </c>
      <c r="BA18" s="121">
        <f t="shared" ref="BA18:BA29" si="66">IF(OR(IFERROR(FIND($AD18,"施設コード"),0)&gt;0,$AE18=""), "",
COUNTIFS(
    INDEX(rawデータ範囲, , MATCH($AG$1,表頭範囲, 0)),BA$2,
    INDEX(rawデータ範囲, , MATCH($AE$1,表頭範囲, 0)),$AE18,
    INDEX(rawデータ範囲, , MATCH($AC18,表頭範囲, 0)),$AD18
)
)</f>
        <v>0</v>
      </c>
      <c r="BB18" s="122" t="str">
        <f t="shared" ref="BB18:BB29" si="67">IFERROR(BA18/BA$30,"")</f>
        <v/>
      </c>
      <c r="BC18" s="121">
        <f t="shared" ref="BC18:BC29" si="68">IF(OR(IFERROR(FIND($AD18,"施設コード"),0)&gt;0,$AE18=""), "",
COUNTIFS(
    INDEX(rawデータ範囲, , MATCH($AG$1,表頭範囲, 0)),BC$2,
    INDEX(rawデータ範囲, , MATCH($AE$1,表頭範囲, 0)),$AE18,
    INDEX(rawデータ範囲, , MATCH($AC18,表頭範囲, 0)),$AD18
)
)</f>
        <v>0</v>
      </c>
      <c r="BD18" s="122" t="str">
        <f t="shared" ref="BD18:BD29" si="69">IFERROR(BC18/BC$30,"")</f>
        <v/>
      </c>
      <c r="BE18" s="121">
        <f>IFERROR(AG18+AI18+AK18+AM18+AO18+AQ18+AS18+AU18+AW18+AY18+BA18+BC18,"")</f>
        <v>149</v>
      </c>
      <c r="BF18" s="122">
        <f t="shared" ref="BF18:BF29" si="70">IFERROR(BE18/BE$30,"")</f>
        <v>0.5</v>
      </c>
    </row>
    <row r="19" spans="1:59" s="88" customFormat="1" ht="13.5" customHeight="1">
      <c r="A19" s="2" t="str">
        <f>IF($AE123&lt;&gt;"",$AE123,"")</f>
        <v>初めて</v>
      </c>
      <c r="B19" s="96">
        <f ca="1">IFERROR(OFFSET(INDEX($AG$123:$BF$134,
MATCH($A19,$A$3:$A$8,0),MATCH($A$2,$AG$122:$BF$122,0)),0,1),"")</f>
        <v>0.54706927175843689</v>
      </c>
      <c r="C19" s="96">
        <f ca="1">IFERROR(OFFSET(INDEX($AG$138:$BF$149,
MATCH($A19,$A$3:$A$8,0),MATCH($A$2,$AG$122:$BF$122,0)),0,1),"")</f>
        <v>0.58333333333333337</v>
      </c>
      <c r="D19" s="96">
        <f ca="1">IFERROR(OFFSET(INDEX($AG$153:$BF$164,
MATCH($A19,$A$3:$A$8,0),MATCH($A$2,$AG$122:$BF$122,0)),0,1),"")</f>
        <v>0.55038759689922478</v>
      </c>
      <c r="E19" s="96">
        <f ca="1">IFERROR(OFFSET(INDEX($AG$168:$BF$179,
MATCH($A19,$A$3:$A$8,0),MATCH($A$2,$AG$122:$BF$122,0)),0,1),"")</f>
        <v>0.34883720930232559</v>
      </c>
      <c r="F19" s="4"/>
      <c r="U19" s="4"/>
      <c r="V19" s="4"/>
      <c r="W19" s="4"/>
      <c r="X19" s="4"/>
      <c r="Y19" s="4"/>
      <c r="Z19" s="4"/>
      <c r="AA19" s="110">
        <f t="shared" si="44"/>
        <v>3.5</v>
      </c>
      <c r="AB19" s="58"/>
      <c r="AC19" s="111" t="str">
        <f t="shared" ref="AC19:AD28" si="71">AC18</f>
        <v>6分類</v>
      </c>
      <c r="AD19" s="112" t="str">
        <f t="shared" si="71"/>
        <v>福井市・永平寺町</v>
      </c>
      <c r="AE19" s="90" t="str">
        <f t="shared" si="45"/>
        <v>2～5回目</v>
      </c>
      <c r="AF19" s="8"/>
      <c r="AG19" s="121">
        <f t="shared" si="46"/>
        <v>93</v>
      </c>
      <c r="AH19" s="122">
        <f t="shared" si="47"/>
        <v>0.31208053691275167</v>
      </c>
      <c r="AI19" s="121">
        <f t="shared" si="48"/>
        <v>0</v>
      </c>
      <c r="AJ19" s="122" t="str">
        <f t="shared" si="49"/>
        <v/>
      </c>
      <c r="AK19" s="121">
        <f t="shared" si="50"/>
        <v>0</v>
      </c>
      <c r="AL19" s="122" t="str">
        <f t="shared" si="51"/>
        <v/>
      </c>
      <c r="AM19" s="121">
        <f t="shared" si="52"/>
        <v>0</v>
      </c>
      <c r="AN19" s="122" t="str">
        <f t="shared" si="53"/>
        <v/>
      </c>
      <c r="AO19" s="121">
        <f t="shared" si="54"/>
        <v>0</v>
      </c>
      <c r="AP19" s="122" t="str">
        <f t="shared" si="55"/>
        <v/>
      </c>
      <c r="AQ19" s="121">
        <f t="shared" si="56"/>
        <v>0</v>
      </c>
      <c r="AR19" s="122" t="str">
        <f t="shared" si="57"/>
        <v/>
      </c>
      <c r="AS19" s="121">
        <f t="shared" si="58"/>
        <v>0</v>
      </c>
      <c r="AT19" s="122" t="str">
        <f t="shared" si="59"/>
        <v/>
      </c>
      <c r="AU19" s="121">
        <f t="shared" si="60"/>
        <v>0</v>
      </c>
      <c r="AV19" s="122" t="str">
        <f t="shared" si="61"/>
        <v/>
      </c>
      <c r="AW19" s="121">
        <f t="shared" si="62"/>
        <v>0</v>
      </c>
      <c r="AX19" s="122" t="str">
        <f t="shared" si="63"/>
        <v/>
      </c>
      <c r="AY19" s="121">
        <f t="shared" si="64"/>
        <v>0</v>
      </c>
      <c r="AZ19" s="122" t="str">
        <f t="shared" si="65"/>
        <v/>
      </c>
      <c r="BA19" s="121">
        <f t="shared" si="66"/>
        <v>0</v>
      </c>
      <c r="BB19" s="122" t="str">
        <f t="shared" si="67"/>
        <v/>
      </c>
      <c r="BC19" s="121">
        <f t="shared" si="68"/>
        <v>0</v>
      </c>
      <c r="BD19" s="122" t="str">
        <f t="shared" si="69"/>
        <v/>
      </c>
      <c r="BE19" s="121">
        <f t="shared" ref="BE19:BE29" si="72">IFERROR(AG19+AI19+AK19+AM19+AO19+AQ19+AS19+AU19+AW19+AY19+BA19+BC19,"")</f>
        <v>93</v>
      </c>
      <c r="BF19" s="122">
        <f t="shared" si="70"/>
        <v>0.31208053691275167</v>
      </c>
    </row>
    <row r="20" spans="1:59" s="88" customFormat="1" ht="13.5" customHeight="1">
      <c r="A20" s="2" t="str">
        <f t="shared" ref="A20:A22" si="73">IF($AE124&lt;&gt;"",$AE124,"")</f>
        <v>2～5回目</v>
      </c>
      <c r="B20" s="96">
        <f t="shared" ref="B20:B22" ca="1" si="74">IFERROR(OFFSET(INDEX($AG$123:$BF$134,
MATCH($A20,$A$3:$A$8,0),MATCH($A$2,$AG$122:$BF$122,0)),0,1),"")</f>
        <v>0.32504440497335702</v>
      </c>
      <c r="C20" s="96">
        <f t="shared" ref="C20:C22" ca="1" si="75">IFERROR(OFFSET(INDEX($AG$138:$BF$149,
MATCH($A20,$A$3:$A$8,0),MATCH($A$2,$AG$122:$BF$122,0)),0,1),"")</f>
        <v>0.3125</v>
      </c>
      <c r="D20" s="96">
        <f t="shared" ref="D20:D22" ca="1" si="76">IFERROR(OFFSET(INDEX($AG$153:$BF$164,
MATCH($A20,$A$3:$A$8,0),MATCH($A$2,$AG$122:$BF$122,0)),0,1),"")</f>
        <v>0.27131782945736432</v>
      </c>
      <c r="E20" s="96">
        <f t="shared" ref="E20:E22" ca="1" si="77">IFERROR(OFFSET(INDEX($AG$168:$BF$179,
MATCH($A20,$A$3:$A$8,0),MATCH($A$2,$AG$122:$BF$122,0)),0,1),"")</f>
        <v>0.39534883720930231</v>
      </c>
      <c r="F20" s="4"/>
      <c r="U20" s="4"/>
      <c r="V20" s="4"/>
      <c r="W20" s="4"/>
      <c r="X20" s="4"/>
      <c r="Y20" s="4"/>
      <c r="Z20" s="4"/>
      <c r="AA20" s="110">
        <f t="shared" si="44"/>
        <v>8</v>
      </c>
      <c r="AB20" s="58"/>
      <c r="AC20" s="111" t="str">
        <f t="shared" si="71"/>
        <v>6分類</v>
      </c>
      <c r="AD20" s="112" t="str">
        <f t="shared" si="71"/>
        <v>福井市・永平寺町</v>
      </c>
      <c r="AE20" s="2" t="str">
        <f t="shared" si="45"/>
        <v>6～10回目</v>
      </c>
      <c r="AF20" s="8"/>
      <c r="AG20" s="121">
        <f t="shared" si="46"/>
        <v>18</v>
      </c>
      <c r="AH20" s="122">
        <f t="shared" si="47"/>
        <v>6.0402684563758392E-2</v>
      </c>
      <c r="AI20" s="121">
        <f t="shared" si="48"/>
        <v>0</v>
      </c>
      <c r="AJ20" s="122" t="str">
        <f t="shared" si="49"/>
        <v/>
      </c>
      <c r="AK20" s="121">
        <f t="shared" si="50"/>
        <v>0</v>
      </c>
      <c r="AL20" s="122" t="str">
        <f t="shared" si="51"/>
        <v/>
      </c>
      <c r="AM20" s="121">
        <f t="shared" si="52"/>
        <v>0</v>
      </c>
      <c r="AN20" s="122" t="str">
        <f t="shared" si="53"/>
        <v/>
      </c>
      <c r="AO20" s="121">
        <f t="shared" si="54"/>
        <v>0</v>
      </c>
      <c r="AP20" s="122" t="str">
        <f t="shared" si="55"/>
        <v/>
      </c>
      <c r="AQ20" s="121">
        <f t="shared" si="56"/>
        <v>0</v>
      </c>
      <c r="AR20" s="122" t="str">
        <f t="shared" si="57"/>
        <v/>
      </c>
      <c r="AS20" s="121">
        <f t="shared" si="58"/>
        <v>0</v>
      </c>
      <c r="AT20" s="122" t="str">
        <f t="shared" si="59"/>
        <v/>
      </c>
      <c r="AU20" s="121">
        <f t="shared" si="60"/>
        <v>0</v>
      </c>
      <c r="AV20" s="122" t="str">
        <f t="shared" si="61"/>
        <v/>
      </c>
      <c r="AW20" s="121">
        <f t="shared" si="62"/>
        <v>0</v>
      </c>
      <c r="AX20" s="122" t="str">
        <f t="shared" si="63"/>
        <v/>
      </c>
      <c r="AY20" s="121">
        <f t="shared" si="64"/>
        <v>0</v>
      </c>
      <c r="AZ20" s="122" t="str">
        <f t="shared" si="65"/>
        <v/>
      </c>
      <c r="BA20" s="121">
        <f t="shared" si="66"/>
        <v>0</v>
      </c>
      <c r="BB20" s="122" t="str">
        <f t="shared" si="67"/>
        <v/>
      </c>
      <c r="BC20" s="121">
        <f t="shared" si="68"/>
        <v>0</v>
      </c>
      <c r="BD20" s="122" t="str">
        <f t="shared" si="69"/>
        <v/>
      </c>
      <c r="BE20" s="121">
        <f t="shared" si="72"/>
        <v>18</v>
      </c>
      <c r="BF20" s="122">
        <f t="shared" si="70"/>
        <v>6.0402684563758392E-2</v>
      </c>
    </row>
    <row r="21" spans="1:59" s="88" customFormat="1" ht="13.5" customHeight="1">
      <c r="A21" s="2" t="str">
        <f t="shared" si="73"/>
        <v>6～10回目</v>
      </c>
      <c r="B21" s="96">
        <f t="shared" ca="1" si="74"/>
        <v>5.6838365896980464E-2</v>
      </c>
      <c r="C21" s="96">
        <f t="shared" ca="1" si="75"/>
        <v>4.1666666666666664E-2</v>
      </c>
      <c r="D21" s="96">
        <f t="shared" ca="1" si="76"/>
        <v>6.2015503875968991E-2</v>
      </c>
      <c r="E21" s="96">
        <f t="shared" ca="1" si="77"/>
        <v>6.9767441860465115E-2</v>
      </c>
      <c r="F21" s="4"/>
      <c r="U21" s="4"/>
      <c r="V21" s="4"/>
      <c r="W21" s="4"/>
      <c r="X21" s="4"/>
      <c r="Y21" s="4"/>
      <c r="Z21" s="4"/>
      <c r="AA21" s="110">
        <f t="shared" si="44"/>
        <v>11</v>
      </c>
      <c r="AB21" s="58"/>
      <c r="AC21" s="111" t="str">
        <f t="shared" si="71"/>
        <v>6分類</v>
      </c>
      <c r="AD21" s="112" t="str">
        <f t="shared" si="71"/>
        <v>福井市・永平寺町</v>
      </c>
      <c r="AE21" s="2" t="str">
        <f t="shared" si="45"/>
        <v>11回目以上</v>
      </c>
      <c r="AF21" s="8"/>
      <c r="AG21" s="121">
        <f t="shared" si="46"/>
        <v>38</v>
      </c>
      <c r="AH21" s="122">
        <f t="shared" si="47"/>
        <v>0.12751677852348994</v>
      </c>
      <c r="AI21" s="121">
        <f t="shared" si="48"/>
        <v>0</v>
      </c>
      <c r="AJ21" s="122" t="str">
        <f t="shared" si="49"/>
        <v/>
      </c>
      <c r="AK21" s="121">
        <f t="shared" si="50"/>
        <v>0</v>
      </c>
      <c r="AL21" s="122" t="str">
        <f t="shared" si="51"/>
        <v/>
      </c>
      <c r="AM21" s="121">
        <f t="shared" si="52"/>
        <v>0</v>
      </c>
      <c r="AN21" s="122" t="str">
        <f t="shared" si="53"/>
        <v/>
      </c>
      <c r="AO21" s="121">
        <f t="shared" si="54"/>
        <v>0</v>
      </c>
      <c r="AP21" s="122" t="str">
        <f t="shared" si="55"/>
        <v/>
      </c>
      <c r="AQ21" s="121">
        <f t="shared" si="56"/>
        <v>0</v>
      </c>
      <c r="AR21" s="122" t="str">
        <f t="shared" si="57"/>
        <v/>
      </c>
      <c r="AS21" s="121">
        <f t="shared" si="58"/>
        <v>0</v>
      </c>
      <c r="AT21" s="122" t="str">
        <f t="shared" si="59"/>
        <v/>
      </c>
      <c r="AU21" s="121">
        <f t="shared" si="60"/>
        <v>0</v>
      </c>
      <c r="AV21" s="122" t="str">
        <f t="shared" si="61"/>
        <v/>
      </c>
      <c r="AW21" s="121">
        <f t="shared" si="62"/>
        <v>0</v>
      </c>
      <c r="AX21" s="122" t="str">
        <f t="shared" si="63"/>
        <v/>
      </c>
      <c r="AY21" s="121">
        <f t="shared" si="64"/>
        <v>0</v>
      </c>
      <c r="AZ21" s="122" t="str">
        <f t="shared" si="65"/>
        <v/>
      </c>
      <c r="BA21" s="121">
        <f t="shared" si="66"/>
        <v>0</v>
      </c>
      <c r="BB21" s="122" t="str">
        <f t="shared" si="67"/>
        <v/>
      </c>
      <c r="BC21" s="121">
        <f t="shared" si="68"/>
        <v>0</v>
      </c>
      <c r="BD21" s="122" t="str">
        <f t="shared" si="69"/>
        <v/>
      </c>
      <c r="BE21" s="121">
        <f t="shared" si="72"/>
        <v>38</v>
      </c>
      <c r="BF21" s="122">
        <f t="shared" si="70"/>
        <v>0.12751677852348994</v>
      </c>
    </row>
    <row r="22" spans="1:59" s="88" customFormat="1" ht="13.5" customHeight="1">
      <c r="A22" s="90" t="str">
        <f t="shared" si="73"/>
        <v>11回目以上</v>
      </c>
      <c r="B22" s="176">
        <f t="shared" ca="1" si="74"/>
        <v>7.1047957371225573E-2</v>
      </c>
      <c r="C22" s="176">
        <f t="shared" ca="1" si="75"/>
        <v>6.25E-2</v>
      </c>
      <c r="D22" s="176">
        <f t="shared" ca="1" si="76"/>
        <v>0.11627906976744186</v>
      </c>
      <c r="E22" s="176">
        <f t="shared" ca="1" si="77"/>
        <v>0.18604651162790697</v>
      </c>
      <c r="F22" s="4"/>
      <c r="G22" s="4"/>
      <c r="H22" s="4"/>
      <c r="I22" s="4"/>
      <c r="J22" s="4"/>
      <c r="K22" s="4"/>
      <c r="L22" s="4"/>
      <c r="M22" s="4"/>
      <c r="N22" s="4"/>
      <c r="O22" s="4"/>
      <c r="P22" s="4"/>
      <c r="Q22" s="4"/>
      <c r="R22" s="4"/>
      <c r="S22" s="4"/>
      <c r="T22" s="4"/>
      <c r="U22" s="4"/>
      <c r="V22" s="4"/>
      <c r="W22" s="4"/>
      <c r="X22" s="4"/>
      <c r="Y22" s="4"/>
      <c r="Z22" s="4"/>
      <c r="AA22" s="110" t="str">
        <f t="shared" si="44"/>
        <v/>
      </c>
      <c r="AB22" s="58"/>
      <c r="AC22" s="111" t="str">
        <f t="shared" si="71"/>
        <v>6分類</v>
      </c>
      <c r="AD22" s="112" t="str">
        <f t="shared" si="71"/>
        <v>福井市・永平寺町</v>
      </c>
      <c r="AE22" s="2" t="str">
        <f t="shared" si="45"/>
        <v/>
      </c>
      <c r="AF22" s="107"/>
      <c r="AG22" s="121" t="str">
        <f t="shared" si="46"/>
        <v/>
      </c>
      <c r="AH22" s="122" t="str">
        <f t="shared" si="47"/>
        <v/>
      </c>
      <c r="AI22" s="121" t="str">
        <f t="shared" si="48"/>
        <v/>
      </c>
      <c r="AJ22" s="122" t="str">
        <f t="shared" si="49"/>
        <v/>
      </c>
      <c r="AK22" s="121" t="str">
        <f t="shared" si="50"/>
        <v/>
      </c>
      <c r="AL22" s="122" t="str">
        <f t="shared" si="51"/>
        <v/>
      </c>
      <c r="AM22" s="121" t="str">
        <f t="shared" si="52"/>
        <v/>
      </c>
      <c r="AN22" s="122" t="str">
        <f t="shared" si="53"/>
        <v/>
      </c>
      <c r="AO22" s="121" t="str">
        <f t="shared" si="54"/>
        <v/>
      </c>
      <c r="AP22" s="122" t="str">
        <f t="shared" si="55"/>
        <v/>
      </c>
      <c r="AQ22" s="121" t="str">
        <f t="shared" si="56"/>
        <v/>
      </c>
      <c r="AR22" s="122" t="str">
        <f t="shared" si="57"/>
        <v/>
      </c>
      <c r="AS22" s="121" t="str">
        <f t="shared" si="58"/>
        <v/>
      </c>
      <c r="AT22" s="122" t="str">
        <f t="shared" si="59"/>
        <v/>
      </c>
      <c r="AU22" s="121" t="str">
        <f t="shared" si="60"/>
        <v/>
      </c>
      <c r="AV22" s="122" t="str">
        <f t="shared" si="61"/>
        <v/>
      </c>
      <c r="AW22" s="121" t="str">
        <f t="shared" si="62"/>
        <v/>
      </c>
      <c r="AX22" s="122" t="str">
        <f t="shared" si="63"/>
        <v/>
      </c>
      <c r="AY22" s="121" t="str">
        <f t="shared" si="64"/>
        <v/>
      </c>
      <c r="AZ22" s="122" t="str">
        <f t="shared" si="65"/>
        <v/>
      </c>
      <c r="BA22" s="121" t="str">
        <f t="shared" si="66"/>
        <v/>
      </c>
      <c r="BB22" s="122" t="str">
        <f t="shared" si="67"/>
        <v/>
      </c>
      <c r="BC22" s="121" t="str">
        <f t="shared" si="68"/>
        <v/>
      </c>
      <c r="BD22" s="122" t="str">
        <f t="shared" si="69"/>
        <v/>
      </c>
      <c r="BE22" s="121" t="str">
        <f t="shared" si="72"/>
        <v/>
      </c>
      <c r="BF22" s="122" t="str">
        <f t="shared" si="70"/>
        <v/>
      </c>
    </row>
    <row r="23" spans="1:59" s="88" customFormat="1" ht="13.5" customHeight="1">
      <c r="A23" s="177" t="s">
        <v>1160</v>
      </c>
      <c r="B23" s="178">
        <f t="shared" ref="B23" ca="1" si="78">IF(B19&lt;&gt;"",SUM(B20:B22),"")</f>
        <v>0.45293072824156311</v>
      </c>
      <c r="C23" s="178">
        <f t="shared" ref="C23" ca="1" si="79">IF(C19&lt;&gt;"",SUM(C20:C22),"")</f>
        <v>0.41666666666666669</v>
      </c>
      <c r="D23" s="178">
        <f ca="1">IF(D19&lt;&gt;"",SUM(D20:D22),"")</f>
        <v>0.44961240310077516</v>
      </c>
      <c r="E23" s="178">
        <f t="shared" ref="E23" ca="1" si="80">IF(E19&lt;&gt;"",SUM(E20:E22),"")</f>
        <v>0.65116279069767447</v>
      </c>
      <c r="F23" s="4"/>
      <c r="G23" s="4"/>
      <c r="H23" s="4"/>
      <c r="I23" s="4"/>
      <c r="J23" s="4"/>
      <c r="K23" s="4"/>
      <c r="L23" s="4"/>
      <c r="M23" s="4"/>
      <c r="N23" s="4"/>
      <c r="O23" s="4"/>
      <c r="P23" s="4"/>
      <c r="Q23" s="4"/>
      <c r="R23" s="4"/>
      <c r="S23" s="4"/>
      <c r="T23" s="4"/>
      <c r="U23" s="4"/>
      <c r="V23" s="4"/>
      <c r="W23" s="4"/>
      <c r="X23" s="4"/>
      <c r="Y23" s="4"/>
      <c r="Z23" s="4"/>
      <c r="AA23" s="110" t="str">
        <f t="shared" si="44"/>
        <v/>
      </c>
      <c r="AB23" s="58"/>
      <c r="AC23" s="111" t="str">
        <f t="shared" si="71"/>
        <v>6分類</v>
      </c>
      <c r="AD23" s="112" t="str">
        <f t="shared" si="71"/>
        <v>福井市・永平寺町</v>
      </c>
      <c r="AE23" s="2" t="str">
        <f t="shared" si="45"/>
        <v/>
      </c>
      <c r="AF23" s="107"/>
      <c r="AG23" s="121" t="str">
        <f t="shared" si="46"/>
        <v/>
      </c>
      <c r="AH23" s="122" t="str">
        <f t="shared" si="47"/>
        <v/>
      </c>
      <c r="AI23" s="121" t="str">
        <f t="shared" si="48"/>
        <v/>
      </c>
      <c r="AJ23" s="122" t="str">
        <f t="shared" si="49"/>
        <v/>
      </c>
      <c r="AK23" s="121" t="str">
        <f t="shared" si="50"/>
        <v/>
      </c>
      <c r="AL23" s="122" t="str">
        <f t="shared" si="51"/>
        <v/>
      </c>
      <c r="AM23" s="121" t="str">
        <f t="shared" si="52"/>
        <v/>
      </c>
      <c r="AN23" s="122" t="str">
        <f t="shared" si="53"/>
        <v/>
      </c>
      <c r="AO23" s="121" t="str">
        <f t="shared" si="54"/>
        <v/>
      </c>
      <c r="AP23" s="122" t="str">
        <f t="shared" si="55"/>
        <v/>
      </c>
      <c r="AQ23" s="121" t="str">
        <f t="shared" si="56"/>
        <v/>
      </c>
      <c r="AR23" s="122" t="str">
        <f t="shared" si="57"/>
        <v/>
      </c>
      <c r="AS23" s="121" t="str">
        <f t="shared" si="58"/>
        <v/>
      </c>
      <c r="AT23" s="122" t="str">
        <f t="shared" si="59"/>
        <v/>
      </c>
      <c r="AU23" s="121" t="str">
        <f t="shared" si="60"/>
        <v/>
      </c>
      <c r="AV23" s="122" t="str">
        <f t="shared" si="61"/>
        <v/>
      </c>
      <c r="AW23" s="121" t="str">
        <f t="shared" si="62"/>
        <v/>
      </c>
      <c r="AX23" s="122" t="str">
        <f t="shared" si="63"/>
        <v/>
      </c>
      <c r="AY23" s="121" t="str">
        <f t="shared" si="64"/>
        <v/>
      </c>
      <c r="AZ23" s="122" t="str">
        <f t="shared" si="65"/>
        <v/>
      </c>
      <c r="BA23" s="121" t="str">
        <f t="shared" si="66"/>
        <v/>
      </c>
      <c r="BB23" s="122" t="str">
        <f t="shared" si="67"/>
        <v/>
      </c>
      <c r="BC23" s="121" t="str">
        <f t="shared" si="68"/>
        <v/>
      </c>
      <c r="BD23" s="122" t="str">
        <f t="shared" si="69"/>
        <v/>
      </c>
      <c r="BE23" s="121" t="str">
        <f t="shared" si="72"/>
        <v/>
      </c>
      <c r="BF23" s="122" t="str">
        <f t="shared" si="70"/>
        <v/>
      </c>
    </row>
    <row r="24" spans="1:59" s="88" customFormat="1">
      <c r="A24" s="4"/>
      <c r="B24" s="4"/>
      <c r="C24" s="4"/>
      <c r="D24" s="4"/>
      <c r="E24" s="4"/>
      <c r="F24" s="4"/>
      <c r="G24" s="4"/>
      <c r="H24" s="4"/>
      <c r="I24" s="4"/>
      <c r="J24" s="4"/>
      <c r="K24" s="4"/>
      <c r="L24" s="4"/>
      <c r="M24" s="4"/>
      <c r="N24" s="4"/>
      <c r="O24" s="4"/>
      <c r="P24" s="4"/>
      <c r="Q24" s="4"/>
      <c r="R24" s="4"/>
      <c r="S24" s="4"/>
      <c r="T24" s="4"/>
      <c r="U24" s="4"/>
      <c r="V24" s="4"/>
      <c r="W24" s="4"/>
      <c r="X24" s="4"/>
      <c r="Y24" s="4"/>
      <c r="Z24" s="4"/>
      <c r="AA24" s="110" t="str">
        <f t="shared" si="44"/>
        <v/>
      </c>
      <c r="AB24" s="58"/>
      <c r="AC24" s="111" t="str">
        <f t="shared" si="71"/>
        <v>6分類</v>
      </c>
      <c r="AD24" s="112" t="str">
        <f t="shared" si="71"/>
        <v>福井市・永平寺町</v>
      </c>
      <c r="AE24" s="2" t="str">
        <f t="shared" si="45"/>
        <v/>
      </c>
      <c r="AF24" s="107"/>
      <c r="AG24" s="121" t="str">
        <f t="shared" si="46"/>
        <v/>
      </c>
      <c r="AH24" s="122" t="str">
        <f t="shared" si="47"/>
        <v/>
      </c>
      <c r="AI24" s="121" t="str">
        <f t="shared" si="48"/>
        <v/>
      </c>
      <c r="AJ24" s="122" t="str">
        <f t="shared" si="49"/>
        <v/>
      </c>
      <c r="AK24" s="121" t="str">
        <f t="shared" si="50"/>
        <v/>
      </c>
      <c r="AL24" s="122" t="str">
        <f t="shared" si="51"/>
        <v/>
      </c>
      <c r="AM24" s="121" t="str">
        <f t="shared" si="52"/>
        <v/>
      </c>
      <c r="AN24" s="122" t="str">
        <f t="shared" si="53"/>
        <v/>
      </c>
      <c r="AO24" s="121" t="str">
        <f t="shared" si="54"/>
        <v/>
      </c>
      <c r="AP24" s="122" t="str">
        <f t="shared" si="55"/>
        <v/>
      </c>
      <c r="AQ24" s="121" t="str">
        <f t="shared" si="56"/>
        <v/>
      </c>
      <c r="AR24" s="122" t="str">
        <f t="shared" si="57"/>
        <v/>
      </c>
      <c r="AS24" s="121" t="str">
        <f t="shared" si="58"/>
        <v/>
      </c>
      <c r="AT24" s="122" t="str">
        <f t="shared" si="59"/>
        <v/>
      </c>
      <c r="AU24" s="121" t="str">
        <f t="shared" si="60"/>
        <v/>
      </c>
      <c r="AV24" s="122" t="str">
        <f t="shared" si="61"/>
        <v/>
      </c>
      <c r="AW24" s="121" t="str">
        <f t="shared" si="62"/>
        <v/>
      </c>
      <c r="AX24" s="122" t="str">
        <f t="shared" si="63"/>
        <v/>
      </c>
      <c r="AY24" s="121" t="str">
        <f t="shared" si="64"/>
        <v/>
      </c>
      <c r="AZ24" s="122" t="str">
        <f t="shared" si="65"/>
        <v/>
      </c>
      <c r="BA24" s="121" t="str">
        <f t="shared" si="66"/>
        <v/>
      </c>
      <c r="BB24" s="122" t="str">
        <f t="shared" si="67"/>
        <v/>
      </c>
      <c r="BC24" s="121" t="str">
        <f t="shared" si="68"/>
        <v/>
      </c>
      <c r="BD24" s="122" t="str">
        <f t="shared" si="69"/>
        <v/>
      </c>
      <c r="BE24" s="121" t="str">
        <f t="shared" si="72"/>
        <v/>
      </c>
      <c r="BF24" s="122" t="str">
        <f t="shared" si="70"/>
        <v/>
      </c>
    </row>
    <row r="25" spans="1:59" s="88" customFormat="1">
      <c r="A25" s="4"/>
      <c r="B25" s="4"/>
      <c r="C25" s="4"/>
      <c r="D25" s="4"/>
      <c r="E25" s="4"/>
      <c r="F25" s="4"/>
      <c r="G25" s="4"/>
      <c r="H25" s="4"/>
      <c r="I25" s="4"/>
      <c r="J25" s="4"/>
      <c r="K25" s="4"/>
      <c r="L25" s="4"/>
      <c r="M25" s="4"/>
      <c r="N25" s="4"/>
      <c r="O25" s="4"/>
      <c r="P25" s="4"/>
      <c r="Q25" s="4"/>
      <c r="R25" s="4"/>
      <c r="S25" s="4"/>
      <c r="T25" s="4"/>
      <c r="U25" s="4"/>
      <c r="V25" s="4"/>
      <c r="W25" s="4"/>
      <c r="X25" s="4"/>
      <c r="Y25" s="4"/>
      <c r="Z25" s="4"/>
      <c r="AA25" s="110" t="str">
        <f t="shared" si="44"/>
        <v/>
      </c>
      <c r="AB25" s="58"/>
      <c r="AC25" s="111" t="str">
        <f>AC24</f>
        <v>6分類</v>
      </c>
      <c r="AD25" s="112" t="str">
        <f>AD24</f>
        <v>福井市・永平寺町</v>
      </c>
      <c r="AE25" s="2" t="str">
        <f t="shared" si="45"/>
        <v/>
      </c>
      <c r="AF25" s="107"/>
      <c r="AG25" s="121" t="str">
        <f t="shared" si="46"/>
        <v/>
      </c>
      <c r="AH25" s="122" t="str">
        <f t="shared" si="47"/>
        <v/>
      </c>
      <c r="AI25" s="121" t="str">
        <f t="shared" si="48"/>
        <v/>
      </c>
      <c r="AJ25" s="122" t="str">
        <f t="shared" si="49"/>
        <v/>
      </c>
      <c r="AK25" s="121" t="str">
        <f t="shared" si="50"/>
        <v/>
      </c>
      <c r="AL25" s="122" t="str">
        <f t="shared" si="51"/>
        <v/>
      </c>
      <c r="AM25" s="121" t="str">
        <f t="shared" si="52"/>
        <v/>
      </c>
      <c r="AN25" s="122" t="str">
        <f t="shared" si="53"/>
        <v/>
      </c>
      <c r="AO25" s="121" t="str">
        <f t="shared" si="54"/>
        <v/>
      </c>
      <c r="AP25" s="122" t="str">
        <f t="shared" si="55"/>
        <v/>
      </c>
      <c r="AQ25" s="121" t="str">
        <f t="shared" si="56"/>
        <v/>
      </c>
      <c r="AR25" s="122" t="str">
        <f t="shared" si="57"/>
        <v/>
      </c>
      <c r="AS25" s="121" t="str">
        <f t="shared" si="58"/>
        <v/>
      </c>
      <c r="AT25" s="122" t="str">
        <f t="shared" si="59"/>
        <v/>
      </c>
      <c r="AU25" s="121" t="str">
        <f t="shared" si="60"/>
        <v/>
      </c>
      <c r="AV25" s="122" t="str">
        <f t="shared" si="61"/>
        <v/>
      </c>
      <c r="AW25" s="121" t="str">
        <f t="shared" si="62"/>
        <v/>
      </c>
      <c r="AX25" s="122" t="str">
        <f t="shared" si="63"/>
        <v/>
      </c>
      <c r="AY25" s="121" t="str">
        <f t="shared" si="64"/>
        <v/>
      </c>
      <c r="AZ25" s="122" t="str">
        <f t="shared" si="65"/>
        <v/>
      </c>
      <c r="BA25" s="121" t="str">
        <f t="shared" si="66"/>
        <v/>
      </c>
      <c r="BB25" s="122" t="str">
        <f t="shared" si="67"/>
        <v/>
      </c>
      <c r="BC25" s="121" t="str">
        <f t="shared" si="68"/>
        <v/>
      </c>
      <c r="BD25" s="122" t="str">
        <f t="shared" si="69"/>
        <v/>
      </c>
      <c r="BE25" s="121" t="str">
        <f t="shared" si="72"/>
        <v/>
      </c>
      <c r="BF25" s="122" t="str">
        <f t="shared" si="70"/>
        <v/>
      </c>
    </row>
    <row r="26" spans="1:59" s="88" customFormat="1">
      <c r="A26" s="4"/>
      <c r="B26" s="4"/>
      <c r="C26" s="4"/>
      <c r="D26" s="4"/>
      <c r="E26" s="4"/>
      <c r="F26" s="4"/>
      <c r="G26" s="4"/>
      <c r="H26" s="4"/>
      <c r="I26" s="4"/>
      <c r="J26" s="4"/>
      <c r="K26" s="4"/>
      <c r="L26" s="4"/>
      <c r="M26" s="4"/>
      <c r="N26" s="4"/>
      <c r="O26" s="4"/>
      <c r="P26" s="4"/>
      <c r="Q26" s="4"/>
      <c r="R26" s="4"/>
      <c r="S26" s="4"/>
      <c r="T26" s="4"/>
      <c r="U26" s="4"/>
      <c r="V26" s="4"/>
      <c r="W26" s="4"/>
      <c r="X26" s="4"/>
      <c r="Y26" s="4"/>
      <c r="Z26" s="4"/>
      <c r="AA26" s="110" t="str">
        <f t="shared" si="44"/>
        <v/>
      </c>
      <c r="AB26" s="58"/>
      <c r="AC26" s="111" t="str">
        <f t="shared" si="71"/>
        <v>6分類</v>
      </c>
      <c r="AD26" s="112" t="str">
        <f t="shared" si="71"/>
        <v>福井市・永平寺町</v>
      </c>
      <c r="AE26" s="2" t="str">
        <f t="shared" si="45"/>
        <v/>
      </c>
      <c r="AF26" s="107"/>
      <c r="AG26" s="121" t="str">
        <f t="shared" si="46"/>
        <v/>
      </c>
      <c r="AH26" s="122" t="str">
        <f t="shared" si="47"/>
        <v/>
      </c>
      <c r="AI26" s="121" t="str">
        <f t="shared" si="48"/>
        <v/>
      </c>
      <c r="AJ26" s="122" t="str">
        <f t="shared" si="49"/>
        <v/>
      </c>
      <c r="AK26" s="121" t="str">
        <f t="shared" si="50"/>
        <v/>
      </c>
      <c r="AL26" s="122" t="str">
        <f t="shared" si="51"/>
        <v/>
      </c>
      <c r="AM26" s="121" t="str">
        <f t="shared" si="52"/>
        <v/>
      </c>
      <c r="AN26" s="122" t="str">
        <f t="shared" si="53"/>
        <v/>
      </c>
      <c r="AO26" s="121" t="str">
        <f t="shared" si="54"/>
        <v/>
      </c>
      <c r="AP26" s="122" t="str">
        <f t="shared" si="55"/>
        <v/>
      </c>
      <c r="AQ26" s="121" t="str">
        <f t="shared" si="56"/>
        <v/>
      </c>
      <c r="AR26" s="122" t="str">
        <f t="shared" si="57"/>
        <v/>
      </c>
      <c r="AS26" s="121" t="str">
        <f t="shared" si="58"/>
        <v/>
      </c>
      <c r="AT26" s="122" t="str">
        <f t="shared" si="59"/>
        <v/>
      </c>
      <c r="AU26" s="121" t="str">
        <f t="shared" si="60"/>
        <v/>
      </c>
      <c r="AV26" s="122" t="str">
        <f t="shared" si="61"/>
        <v/>
      </c>
      <c r="AW26" s="121" t="str">
        <f t="shared" si="62"/>
        <v/>
      </c>
      <c r="AX26" s="122" t="str">
        <f t="shared" si="63"/>
        <v/>
      </c>
      <c r="AY26" s="121" t="str">
        <f t="shared" si="64"/>
        <v/>
      </c>
      <c r="AZ26" s="122" t="str">
        <f t="shared" si="65"/>
        <v/>
      </c>
      <c r="BA26" s="121" t="str">
        <f t="shared" si="66"/>
        <v/>
      </c>
      <c r="BB26" s="122" t="str">
        <f t="shared" si="67"/>
        <v/>
      </c>
      <c r="BC26" s="121" t="str">
        <f t="shared" si="68"/>
        <v/>
      </c>
      <c r="BD26" s="122" t="str">
        <f t="shared" si="69"/>
        <v/>
      </c>
      <c r="BE26" s="121" t="str">
        <f t="shared" si="72"/>
        <v/>
      </c>
      <c r="BF26" s="122" t="str">
        <f t="shared" si="70"/>
        <v/>
      </c>
    </row>
    <row r="27" spans="1:59" s="88" customFormat="1">
      <c r="A27" s="4"/>
      <c r="B27" s="4"/>
      <c r="C27" s="4"/>
      <c r="D27" s="4"/>
      <c r="E27" s="4"/>
      <c r="F27" s="4"/>
      <c r="G27" s="4"/>
      <c r="H27" s="4"/>
      <c r="I27" s="4"/>
      <c r="J27" s="4"/>
      <c r="K27" s="4"/>
      <c r="L27" s="4"/>
      <c r="M27" s="4"/>
      <c r="N27" s="4"/>
      <c r="O27" s="4"/>
      <c r="P27" s="4"/>
      <c r="Q27" s="4"/>
      <c r="R27" s="4"/>
      <c r="S27" s="4"/>
      <c r="T27" s="4"/>
      <c r="U27" s="4"/>
      <c r="V27" s="4"/>
      <c r="W27" s="4"/>
      <c r="X27" s="4"/>
      <c r="Y27" s="4"/>
      <c r="Z27" s="4"/>
      <c r="AA27" s="110" t="str">
        <f t="shared" si="44"/>
        <v/>
      </c>
      <c r="AB27" s="58"/>
      <c r="AC27" s="111" t="str">
        <f t="shared" si="71"/>
        <v>6分類</v>
      </c>
      <c r="AD27" s="112" t="str">
        <f t="shared" si="71"/>
        <v>福井市・永平寺町</v>
      </c>
      <c r="AE27" s="2" t="str">
        <f t="shared" si="45"/>
        <v/>
      </c>
      <c r="AF27" s="107"/>
      <c r="AG27" s="121" t="str">
        <f t="shared" si="46"/>
        <v/>
      </c>
      <c r="AH27" s="122" t="str">
        <f t="shared" si="47"/>
        <v/>
      </c>
      <c r="AI27" s="121" t="str">
        <f t="shared" si="48"/>
        <v/>
      </c>
      <c r="AJ27" s="122" t="str">
        <f t="shared" si="49"/>
        <v/>
      </c>
      <c r="AK27" s="121" t="str">
        <f t="shared" si="50"/>
        <v/>
      </c>
      <c r="AL27" s="122" t="str">
        <f t="shared" si="51"/>
        <v/>
      </c>
      <c r="AM27" s="121" t="str">
        <f t="shared" si="52"/>
        <v/>
      </c>
      <c r="AN27" s="122" t="str">
        <f t="shared" si="53"/>
        <v/>
      </c>
      <c r="AO27" s="121" t="str">
        <f t="shared" si="54"/>
        <v/>
      </c>
      <c r="AP27" s="122" t="str">
        <f t="shared" si="55"/>
        <v/>
      </c>
      <c r="AQ27" s="121" t="str">
        <f t="shared" si="56"/>
        <v/>
      </c>
      <c r="AR27" s="122" t="str">
        <f t="shared" si="57"/>
        <v/>
      </c>
      <c r="AS27" s="121" t="str">
        <f t="shared" si="58"/>
        <v/>
      </c>
      <c r="AT27" s="122" t="str">
        <f t="shared" si="59"/>
        <v/>
      </c>
      <c r="AU27" s="121" t="str">
        <f t="shared" si="60"/>
        <v/>
      </c>
      <c r="AV27" s="122" t="str">
        <f t="shared" si="61"/>
        <v/>
      </c>
      <c r="AW27" s="121" t="str">
        <f t="shared" si="62"/>
        <v/>
      </c>
      <c r="AX27" s="122" t="str">
        <f t="shared" si="63"/>
        <v/>
      </c>
      <c r="AY27" s="121" t="str">
        <f t="shared" si="64"/>
        <v/>
      </c>
      <c r="AZ27" s="122" t="str">
        <f t="shared" si="65"/>
        <v/>
      </c>
      <c r="BA27" s="121" t="str">
        <f t="shared" si="66"/>
        <v/>
      </c>
      <c r="BB27" s="122" t="str">
        <f t="shared" si="67"/>
        <v/>
      </c>
      <c r="BC27" s="121" t="str">
        <f t="shared" si="68"/>
        <v/>
      </c>
      <c r="BD27" s="122" t="str">
        <f t="shared" si="69"/>
        <v/>
      </c>
      <c r="BE27" s="121" t="str">
        <f t="shared" si="72"/>
        <v/>
      </c>
      <c r="BF27" s="122" t="str">
        <f t="shared" si="70"/>
        <v/>
      </c>
    </row>
    <row r="28" spans="1:59" s="88" customFormat="1">
      <c r="A28" s="4"/>
      <c r="B28" s="4"/>
      <c r="C28" s="4"/>
      <c r="D28" s="4"/>
      <c r="E28" s="4"/>
      <c r="F28" s="4"/>
      <c r="G28" s="4"/>
      <c r="H28" s="4"/>
      <c r="I28" s="4"/>
      <c r="J28" s="4"/>
      <c r="K28" s="4"/>
      <c r="L28" s="4"/>
      <c r="M28" s="4"/>
      <c r="N28" s="4"/>
      <c r="O28" s="4"/>
      <c r="P28" s="4"/>
      <c r="Q28" s="4"/>
      <c r="R28" s="4"/>
      <c r="S28" s="4"/>
      <c r="T28" s="4"/>
      <c r="U28" s="4"/>
      <c r="V28" s="4"/>
      <c r="W28" s="4"/>
      <c r="X28" s="4"/>
      <c r="Y28" s="4"/>
      <c r="Z28" s="4"/>
      <c r="AA28" s="110" t="str">
        <f t="shared" si="44"/>
        <v/>
      </c>
      <c r="AB28" s="58"/>
      <c r="AC28" s="111" t="str">
        <f t="shared" si="71"/>
        <v>6分類</v>
      </c>
      <c r="AD28" s="112" t="str">
        <f t="shared" si="71"/>
        <v>福井市・永平寺町</v>
      </c>
      <c r="AE28" s="2" t="str">
        <f t="shared" si="45"/>
        <v/>
      </c>
      <c r="AF28" s="107"/>
      <c r="AG28" s="121" t="str">
        <f t="shared" si="46"/>
        <v/>
      </c>
      <c r="AH28" s="122" t="str">
        <f t="shared" si="47"/>
        <v/>
      </c>
      <c r="AI28" s="121" t="str">
        <f t="shared" si="48"/>
        <v/>
      </c>
      <c r="AJ28" s="122" t="str">
        <f t="shared" si="49"/>
        <v/>
      </c>
      <c r="AK28" s="121" t="str">
        <f t="shared" si="50"/>
        <v/>
      </c>
      <c r="AL28" s="122" t="str">
        <f t="shared" si="51"/>
        <v/>
      </c>
      <c r="AM28" s="121" t="str">
        <f t="shared" si="52"/>
        <v/>
      </c>
      <c r="AN28" s="122" t="str">
        <f t="shared" si="53"/>
        <v/>
      </c>
      <c r="AO28" s="121" t="str">
        <f t="shared" si="54"/>
        <v/>
      </c>
      <c r="AP28" s="122" t="str">
        <f t="shared" si="55"/>
        <v/>
      </c>
      <c r="AQ28" s="121" t="str">
        <f t="shared" si="56"/>
        <v/>
      </c>
      <c r="AR28" s="122" t="str">
        <f t="shared" si="57"/>
        <v/>
      </c>
      <c r="AS28" s="121" t="str">
        <f t="shared" si="58"/>
        <v/>
      </c>
      <c r="AT28" s="122" t="str">
        <f t="shared" si="59"/>
        <v/>
      </c>
      <c r="AU28" s="121" t="str">
        <f t="shared" si="60"/>
        <v/>
      </c>
      <c r="AV28" s="122" t="str">
        <f t="shared" si="61"/>
        <v/>
      </c>
      <c r="AW28" s="121" t="str">
        <f t="shared" si="62"/>
        <v/>
      </c>
      <c r="AX28" s="122" t="str">
        <f t="shared" si="63"/>
        <v/>
      </c>
      <c r="AY28" s="121" t="str">
        <f t="shared" si="64"/>
        <v/>
      </c>
      <c r="AZ28" s="122" t="str">
        <f t="shared" si="65"/>
        <v/>
      </c>
      <c r="BA28" s="121" t="str">
        <f t="shared" si="66"/>
        <v/>
      </c>
      <c r="BB28" s="122" t="str">
        <f t="shared" si="67"/>
        <v/>
      </c>
      <c r="BC28" s="121" t="str">
        <f t="shared" si="68"/>
        <v/>
      </c>
      <c r="BD28" s="122" t="str">
        <f t="shared" si="69"/>
        <v/>
      </c>
      <c r="BE28" s="121" t="str">
        <f t="shared" si="72"/>
        <v/>
      </c>
      <c r="BF28" s="122" t="str">
        <f t="shared" si="70"/>
        <v/>
      </c>
    </row>
    <row r="29" spans="1:59" s="88" customFormat="1">
      <c r="A29" s="4"/>
      <c r="B29" s="4"/>
      <c r="C29" s="4"/>
      <c r="D29" s="4"/>
      <c r="E29" s="4"/>
      <c r="F29" s="4"/>
      <c r="G29" s="4"/>
      <c r="H29" s="4"/>
      <c r="I29" s="4"/>
      <c r="J29" s="4"/>
      <c r="K29" s="4"/>
      <c r="L29" s="4"/>
      <c r="M29" s="4"/>
      <c r="N29" s="4"/>
      <c r="O29" s="4"/>
      <c r="P29" s="4"/>
      <c r="Q29" s="4"/>
      <c r="R29" s="4"/>
      <c r="S29" s="4"/>
      <c r="T29" s="4"/>
      <c r="U29" s="4"/>
      <c r="V29" s="4"/>
      <c r="W29" s="4"/>
      <c r="X29" s="4"/>
      <c r="Y29" s="4"/>
      <c r="Z29" s="4"/>
      <c r="AA29" s="110" t="str">
        <f>AA14</f>
        <v/>
      </c>
      <c r="AB29" s="58"/>
      <c r="AC29" s="111" t="str">
        <f>AC27</f>
        <v>6分類</v>
      </c>
      <c r="AD29" s="112" t="str">
        <f>AD27</f>
        <v>福井市・永平寺町</v>
      </c>
      <c r="AE29" s="2" t="str">
        <f>IF(AE14&lt;&gt;"",AE14,"")</f>
        <v/>
      </c>
      <c r="AF29" s="107"/>
      <c r="AG29" s="121" t="str">
        <f t="shared" si="46"/>
        <v/>
      </c>
      <c r="AH29" s="122" t="str">
        <f>IFERROR(AG29/AG$30,"")</f>
        <v/>
      </c>
      <c r="AI29" s="121" t="str">
        <f t="shared" si="48"/>
        <v/>
      </c>
      <c r="AJ29" s="122" t="str">
        <f>IFERROR(AI29/AI$30,"")</f>
        <v/>
      </c>
      <c r="AK29" s="121" t="str">
        <f t="shared" si="50"/>
        <v/>
      </c>
      <c r="AL29" s="122" t="str">
        <f t="shared" si="51"/>
        <v/>
      </c>
      <c r="AM29" s="121" t="str">
        <f t="shared" si="52"/>
        <v/>
      </c>
      <c r="AN29" s="122" t="str">
        <f t="shared" si="53"/>
        <v/>
      </c>
      <c r="AO29" s="121" t="str">
        <f t="shared" si="54"/>
        <v/>
      </c>
      <c r="AP29" s="122" t="str">
        <f t="shared" si="55"/>
        <v/>
      </c>
      <c r="AQ29" s="121" t="str">
        <f t="shared" si="56"/>
        <v/>
      </c>
      <c r="AR29" s="122" t="str">
        <f t="shared" si="57"/>
        <v/>
      </c>
      <c r="AS29" s="121" t="str">
        <f t="shared" si="58"/>
        <v/>
      </c>
      <c r="AT29" s="122" t="str">
        <f t="shared" si="59"/>
        <v/>
      </c>
      <c r="AU29" s="121" t="str">
        <f t="shared" si="60"/>
        <v/>
      </c>
      <c r="AV29" s="122" t="str">
        <f t="shared" si="61"/>
        <v/>
      </c>
      <c r="AW29" s="121" t="str">
        <f t="shared" si="62"/>
        <v/>
      </c>
      <c r="AX29" s="122" t="str">
        <f t="shared" si="63"/>
        <v/>
      </c>
      <c r="AY29" s="121" t="str">
        <f t="shared" si="64"/>
        <v/>
      </c>
      <c r="AZ29" s="122" t="str">
        <f t="shared" si="65"/>
        <v/>
      </c>
      <c r="BA29" s="121" t="str">
        <f t="shared" si="66"/>
        <v/>
      </c>
      <c r="BB29" s="122" t="str">
        <f t="shared" si="67"/>
        <v/>
      </c>
      <c r="BC29" s="121" t="str">
        <f t="shared" si="68"/>
        <v/>
      </c>
      <c r="BD29" s="122" t="str">
        <f t="shared" si="69"/>
        <v/>
      </c>
      <c r="BE29" s="121" t="str">
        <f t="shared" si="72"/>
        <v/>
      </c>
      <c r="BF29" s="122" t="str">
        <f t="shared" si="70"/>
        <v/>
      </c>
    </row>
    <row r="30" spans="1:59" s="88" customFormat="1" ht="15">
      <c r="A30" s="4"/>
      <c r="B30" s="4"/>
      <c r="C30" s="4"/>
      <c r="D30" s="4"/>
      <c r="E30" s="4"/>
      <c r="F30" s="4"/>
      <c r="G30" s="4"/>
      <c r="H30" s="4"/>
      <c r="I30" s="4"/>
      <c r="J30" s="4"/>
      <c r="K30" s="4"/>
      <c r="L30" s="4"/>
      <c r="M30" s="4"/>
      <c r="N30" s="4"/>
      <c r="O30" s="4"/>
      <c r="P30" s="4"/>
      <c r="Q30" s="4"/>
      <c r="R30" s="4"/>
      <c r="S30" s="4"/>
      <c r="T30" s="4"/>
      <c r="U30" s="4"/>
      <c r="V30" s="4"/>
      <c r="W30" s="4"/>
      <c r="X30" s="4"/>
      <c r="Y30" s="4"/>
      <c r="Z30" s="4"/>
      <c r="AA30"/>
      <c r="AB30" s="156"/>
      <c r="AC30" s="99"/>
      <c r="AD30" s="100"/>
      <c r="AE30" s="101"/>
      <c r="AF30" s="102" t="s">
        <v>25</v>
      </c>
      <c r="AG30" s="123">
        <f t="shared" ref="AG30:BF30" si="81">SUM(AG18:AG29)</f>
        <v>298</v>
      </c>
      <c r="AH30" s="124">
        <f t="shared" si="81"/>
        <v>1</v>
      </c>
      <c r="AI30" s="123">
        <f t="shared" si="81"/>
        <v>0</v>
      </c>
      <c r="AJ30" s="124">
        <f t="shared" si="81"/>
        <v>0</v>
      </c>
      <c r="AK30" s="123">
        <f t="shared" si="81"/>
        <v>0</v>
      </c>
      <c r="AL30" s="124">
        <f t="shared" si="81"/>
        <v>0</v>
      </c>
      <c r="AM30" s="123">
        <f t="shared" si="81"/>
        <v>0</v>
      </c>
      <c r="AN30" s="124">
        <f t="shared" si="81"/>
        <v>0</v>
      </c>
      <c r="AO30" s="123">
        <f t="shared" si="81"/>
        <v>0</v>
      </c>
      <c r="AP30" s="124">
        <f t="shared" si="81"/>
        <v>0</v>
      </c>
      <c r="AQ30" s="123">
        <f t="shared" si="81"/>
        <v>0</v>
      </c>
      <c r="AR30" s="124">
        <f t="shared" si="81"/>
        <v>0</v>
      </c>
      <c r="AS30" s="123">
        <f t="shared" si="81"/>
        <v>0</v>
      </c>
      <c r="AT30" s="124">
        <f t="shared" si="81"/>
        <v>0</v>
      </c>
      <c r="AU30" s="123">
        <f t="shared" si="81"/>
        <v>0</v>
      </c>
      <c r="AV30" s="124">
        <f t="shared" si="81"/>
        <v>0</v>
      </c>
      <c r="AW30" s="123">
        <f t="shared" si="81"/>
        <v>0</v>
      </c>
      <c r="AX30" s="124">
        <f t="shared" si="81"/>
        <v>0</v>
      </c>
      <c r="AY30" s="123">
        <f t="shared" si="81"/>
        <v>0</v>
      </c>
      <c r="AZ30" s="124">
        <f t="shared" si="81"/>
        <v>0</v>
      </c>
      <c r="BA30" s="123">
        <f t="shared" si="81"/>
        <v>0</v>
      </c>
      <c r="BB30" s="124">
        <f t="shared" si="81"/>
        <v>0</v>
      </c>
      <c r="BC30" s="123">
        <f t="shared" si="81"/>
        <v>0</v>
      </c>
      <c r="BD30" s="124">
        <f t="shared" si="81"/>
        <v>0</v>
      </c>
      <c r="BE30" s="123">
        <f t="shared" si="81"/>
        <v>298</v>
      </c>
      <c r="BF30" s="126">
        <f t="shared" si="81"/>
        <v>1</v>
      </c>
    </row>
    <row r="31" spans="1:59" s="88" customFormat="1" ht="15">
      <c r="A31" s="4"/>
      <c r="B31" s="4"/>
      <c r="C31" s="4"/>
      <c r="D31" s="4"/>
      <c r="E31" s="4"/>
      <c r="F31" s="4"/>
      <c r="G31" s="4"/>
      <c r="H31" s="4"/>
      <c r="I31" s="4"/>
      <c r="J31" s="4"/>
      <c r="K31" s="4"/>
      <c r="L31" s="4"/>
      <c r="M31" s="4"/>
      <c r="N31" s="4"/>
      <c r="O31" s="4"/>
      <c r="P31" s="4"/>
      <c r="Q31" s="4"/>
      <c r="R31" s="4"/>
      <c r="S31" s="4"/>
      <c r="T31" s="4"/>
      <c r="U31" s="4"/>
      <c r="V31" s="4"/>
      <c r="W31" s="4"/>
      <c r="X31" s="4"/>
      <c r="Y31" s="4"/>
      <c r="Z31" s="4"/>
      <c r="AA31"/>
      <c r="AB31" s="156"/>
      <c r="AC31" s="103"/>
      <c r="AD31" s="104"/>
      <c r="AE31" s="105"/>
      <c r="AF31" s="135" t="str">
        <f>IF(AF$16&lt;&gt;"",AF$16,"")</f>
        <v>平均訪問回数</v>
      </c>
      <c r="AG31" s="154">
        <f>IF(AG30&gt;0,SUMPRODUCT($AA18:$AA29,AG18:AG29)/AG30,"-")</f>
        <v>3.4781879194630871</v>
      </c>
      <c r="AH31" s="138"/>
      <c r="AI31" s="154" t="str">
        <f>IF(AI30&gt;0,SUMPRODUCT($AA18:$AA29,AI18:AI29)/AI30,"-")</f>
        <v>-</v>
      </c>
      <c r="AJ31" s="138"/>
      <c r="AK31" s="154" t="str">
        <f>IF(AK30&gt;0,SUMPRODUCT($AA18:$AA29,AK18:AK29)/AK30,"-")</f>
        <v>-</v>
      </c>
      <c r="AL31" s="138"/>
      <c r="AM31" s="154" t="str">
        <f>IF(AM30&gt;0,SUMPRODUCT($AA18:$AA29,AM18:AM29)/AM30,"-")</f>
        <v>-</v>
      </c>
      <c r="AN31" s="138"/>
      <c r="AO31" s="154" t="str">
        <f>IF(AO30&gt;0,SUMPRODUCT($AA18:$AA29,AO18:AO29)/AO30,"-")</f>
        <v>-</v>
      </c>
      <c r="AP31" s="138"/>
      <c r="AQ31" s="154" t="str">
        <f>IF(AQ30&gt;0,SUMPRODUCT($AA18:$AA29,AQ18:AQ29)/AQ30,"-")</f>
        <v>-</v>
      </c>
      <c r="AR31" s="138"/>
      <c r="AS31" s="154" t="str">
        <f>IF(AS30&gt;0,SUMPRODUCT($AA18:$AA29,AS18:AS29)/AS30,"-")</f>
        <v>-</v>
      </c>
      <c r="AT31" s="138"/>
      <c r="AU31" s="154" t="str">
        <f>IF(AU30&gt;0,SUMPRODUCT($AA18:$AA29,AU18:AU29)/AU30,"-")</f>
        <v>-</v>
      </c>
      <c r="AV31" s="138"/>
      <c r="AW31" s="154" t="str">
        <f>IF(AW30&gt;0,SUMPRODUCT($AA18:$AA29,AW18:AW29)/AW30,"-")</f>
        <v>-</v>
      </c>
      <c r="AX31" s="138"/>
      <c r="AY31" s="154" t="str">
        <f>IF(AY30&gt;0,SUMPRODUCT($AA18:$AA29,AY18:AY29)/AY30,"-")</f>
        <v>-</v>
      </c>
      <c r="AZ31" s="138"/>
      <c r="BA31" s="154" t="str">
        <f>IF(BA30&gt;0,SUMPRODUCT($AA18:$AA29,BA18:BA29)/BA30,"-")</f>
        <v>-</v>
      </c>
      <c r="BB31" s="138"/>
      <c r="BC31" s="154" t="str">
        <f>IF(BC30&gt;0,SUMPRODUCT($AA18:$AA29,BC18:BC29)/BC30,"-")</f>
        <v>-</v>
      </c>
      <c r="BD31" s="138"/>
      <c r="BE31" s="154">
        <f>IF(BE30&gt;0,SUMPRODUCT($AA18:$AA29,BE18:BE29)/BE30,"-")</f>
        <v>3.4781879194630871</v>
      </c>
      <c r="BF31" s="139"/>
    </row>
    <row r="32" spans="1:59" s="88" customFormat="1" ht="15">
      <c r="A32" s="4"/>
      <c r="B32" s="4"/>
      <c r="C32" s="4"/>
      <c r="D32" s="4"/>
      <c r="E32" s="4"/>
      <c r="F32" s="4"/>
      <c r="G32" s="4"/>
      <c r="H32" s="4"/>
      <c r="I32" s="4"/>
      <c r="J32" s="4"/>
      <c r="K32" s="4"/>
      <c r="L32" s="4"/>
      <c r="M32" s="4"/>
      <c r="N32" s="4"/>
      <c r="O32" s="4"/>
      <c r="P32" s="4"/>
      <c r="Q32" s="4"/>
      <c r="R32" s="4"/>
      <c r="S32" s="4"/>
      <c r="T32" s="4"/>
      <c r="U32" s="4"/>
      <c r="V32" s="4"/>
      <c r="W32" s="4"/>
      <c r="X32" s="4"/>
      <c r="Y32" s="4"/>
      <c r="Z32" s="4"/>
      <c r="AA32"/>
      <c r="AB32" s="156"/>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1:58" s="88" customFormat="1">
      <c r="A33" s="4"/>
      <c r="B33" s="4"/>
      <c r="C33" s="4"/>
      <c r="D33" s="4"/>
      <c r="E33" s="4"/>
      <c r="F33" s="4"/>
      <c r="G33" s="4"/>
      <c r="H33" s="4"/>
      <c r="I33" s="4"/>
      <c r="J33" s="4"/>
      <c r="K33" s="4"/>
      <c r="L33" s="4"/>
      <c r="M33" s="4"/>
      <c r="N33" s="4"/>
      <c r="O33" s="4"/>
      <c r="P33" s="4"/>
      <c r="Q33" s="4"/>
      <c r="R33" s="4"/>
      <c r="S33" s="4"/>
      <c r="T33" s="4"/>
      <c r="U33" s="4"/>
      <c r="V33" s="4"/>
      <c r="W33" s="4"/>
      <c r="X33" s="4"/>
      <c r="Y33" s="4"/>
      <c r="Z33" s="4"/>
      <c r="AA33" s="110">
        <f t="shared" ref="AA33:AA43" si="82">AA18</f>
        <v>1</v>
      </c>
      <c r="AB33" s="58"/>
      <c r="AC33" s="113" t="str">
        <f>AC32</f>
        <v>市町村</v>
      </c>
      <c r="AD33" s="112" t="str">
        <f>AD32</f>
        <v>福井市</v>
      </c>
      <c r="AE33" s="2" t="str">
        <f t="shared" ref="AE33:AE43" si="83">IF(AE3&lt;&gt;"",AE3,"")</f>
        <v>初めて</v>
      </c>
      <c r="AF33" s="8"/>
      <c r="AG33" s="61">
        <f t="shared" ref="AG33:AG44" si="84">IF(OR(IFERROR(FIND($AD33,"施設コード"),0)&gt;0,$AE33=""), "",
COUNTIFS(
    INDEX(rawデータ範囲, , MATCH($AG$1,表頭範囲, 0)),AG$2,
    INDEX(rawデータ範囲, , MATCH($AE$1,表頭範囲, 0)),$AE33,
    INDEX(rawデータ範囲, , MATCH($AC33,表頭範囲, 0)),$AD33
)
)</f>
        <v>78</v>
      </c>
      <c r="AH33" s="120">
        <f t="shared" ref="AH33:AH43" si="85">IFERROR(AG33/AG$45,"")</f>
        <v>0.44318181818181818</v>
      </c>
      <c r="AI33" s="61">
        <f t="shared" ref="AI33:AI44" si="86">IF(OR(IFERROR(FIND($AD33,"施設コード"),0)&gt;0,$AE33=""), "",
COUNTIFS(
    INDEX(rawデータ範囲, , MATCH($AG$1,表頭範囲, 0)),AI$2,
    INDEX(rawデータ範囲, , MATCH($AE$1,表頭範囲, 0)),$AE33,
    INDEX(rawデータ範囲, , MATCH($AC33,表頭範囲, 0)),$AD33
)
)</f>
        <v>0</v>
      </c>
      <c r="AJ33" s="120" t="str">
        <f t="shared" ref="AJ33:AJ43" si="87">IFERROR(AI33/AI$45,"")</f>
        <v/>
      </c>
      <c r="AK33" s="61">
        <f t="shared" ref="AK33:AK44" si="88">IF(OR(IFERROR(FIND($AD33,"施設コード"),0)&gt;0,$AE33=""), "",
COUNTIFS(
    INDEX(rawデータ範囲, , MATCH($AG$1,表頭範囲, 0)),AK$2,
    INDEX(rawデータ範囲, , MATCH($AE$1,表頭範囲, 0)),$AE33,
    INDEX(rawデータ範囲, , MATCH($AC33,表頭範囲, 0)),$AD33
)
)</f>
        <v>0</v>
      </c>
      <c r="AL33" s="120" t="str">
        <f t="shared" ref="AL33:AL44" si="89">IFERROR(AK33/AK$45,"")</f>
        <v/>
      </c>
      <c r="AM33" s="61">
        <f t="shared" ref="AM33:AM44" si="90">IF(OR(IFERROR(FIND($AD33,"施設コード"),0)&gt;0,$AE33=""), "",
COUNTIFS(
    INDEX(rawデータ範囲, , MATCH($AG$1,表頭範囲, 0)),AM$2,
    INDEX(rawデータ範囲, , MATCH($AE$1,表頭範囲, 0)),$AE33,
    INDEX(rawデータ範囲, , MATCH($AC33,表頭範囲, 0)),$AD33
)
)</f>
        <v>0</v>
      </c>
      <c r="AN33" s="120" t="str">
        <f t="shared" ref="AN33:AN44" si="91">IFERROR(AM33/AM$45,"")</f>
        <v/>
      </c>
      <c r="AO33" s="61">
        <f t="shared" ref="AO33:AO44" si="92">IF(OR(IFERROR(FIND($AD33,"施設コード"),0)&gt;0,$AE33=""), "",
COUNTIFS(
    INDEX(rawデータ範囲, , MATCH($AG$1,表頭範囲, 0)),AO$2,
    INDEX(rawデータ範囲, , MATCH($AE$1,表頭範囲, 0)),$AE33,
    INDEX(rawデータ範囲, , MATCH($AC33,表頭範囲, 0)),$AD33
)
)</f>
        <v>0</v>
      </c>
      <c r="AP33" s="120" t="str">
        <f t="shared" ref="AP33:AP44" si="93">IFERROR(AO33/AO$45,"")</f>
        <v/>
      </c>
      <c r="AQ33" s="61">
        <f t="shared" ref="AQ33:AQ44" si="94">IF(OR(IFERROR(FIND($AD33,"施設コード"),0)&gt;0,$AE33=""), "",
COUNTIFS(
    INDEX(rawデータ範囲, , MATCH($AG$1,表頭範囲, 0)),AQ$2,
    INDEX(rawデータ範囲, , MATCH($AE$1,表頭範囲, 0)),$AE33,
    INDEX(rawデータ範囲, , MATCH($AC33,表頭範囲, 0)),$AD33
)
)</f>
        <v>0</v>
      </c>
      <c r="AR33" s="120" t="str">
        <f t="shared" ref="AR33:AR44" si="95">IFERROR(AQ33/AQ$45,"")</f>
        <v/>
      </c>
      <c r="AS33" s="61">
        <f t="shared" ref="AS33:AS44" si="96">IF(OR(IFERROR(FIND($AD33,"施設コード"),0)&gt;0,$AE33=""), "",
COUNTIFS(
    INDEX(rawデータ範囲, , MATCH($AG$1,表頭範囲, 0)),AS$2,
    INDEX(rawデータ範囲, , MATCH($AE$1,表頭範囲, 0)),$AE33,
    INDEX(rawデータ範囲, , MATCH($AC33,表頭範囲, 0)),$AD33
)
)</f>
        <v>0</v>
      </c>
      <c r="AT33" s="120" t="str">
        <f t="shared" ref="AT33:AT44" si="97">IFERROR(AS33/AS$45,"")</f>
        <v/>
      </c>
      <c r="AU33" s="61">
        <f t="shared" ref="AU33:AU44" si="98">IF(OR(IFERROR(FIND($AD33,"施設コード"),0)&gt;0,$AE33=""), "",
COUNTIFS(
    INDEX(rawデータ範囲, , MATCH($AG$1,表頭範囲, 0)),AU$2,
    INDEX(rawデータ範囲, , MATCH($AE$1,表頭範囲, 0)),$AE33,
    INDEX(rawデータ範囲, , MATCH($AC33,表頭範囲, 0)),$AD33
)
)</f>
        <v>0</v>
      </c>
      <c r="AV33" s="120" t="str">
        <f t="shared" ref="AV33:AV44" si="99">IFERROR(AU33/AU$45,"")</f>
        <v/>
      </c>
      <c r="AW33" s="61">
        <f t="shared" ref="AW33:AW44" si="100">IF(OR(IFERROR(FIND($AD33,"施設コード"),0)&gt;0,$AE33=""), "",
COUNTIFS(
    INDEX(rawデータ範囲, , MATCH($AG$1,表頭範囲, 0)),AW$2,
    INDEX(rawデータ範囲, , MATCH($AE$1,表頭範囲, 0)),$AE33,
    INDEX(rawデータ範囲, , MATCH($AC33,表頭範囲, 0)),$AD33
)
)</f>
        <v>0</v>
      </c>
      <c r="AX33" s="120" t="str">
        <f t="shared" ref="AX33:AX44" si="101">IFERROR(AW33/AW$45,"")</f>
        <v/>
      </c>
      <c r="AY33" s="61">
        <f t="shared" ref="AY33:AY44" si="102">IF(OR(IFERROR(FIND($AD33,"施設コード"),0)&gt;0,$AE33=""), "",
COUNTIFS(
    INDEX(rawデータ範囲, , MATCH($AG$1,表頭範囲, 0)),AY$2,
    INDEX(rawデータ範囲, , MATCH($AE$1,表頭範囲, 0)),$AE33,
    INDEX(rawデータ範囲, , MATCH($AC33,表頭範囲, 0)),$AD33
)
)</f>
        <v>0</v>
      </c>
      <c r="AZ33" s="120" t="str">
        <f t="shared" ref="AZ33:AZ44" si="103">IFERROR(AY33/AY$45,"")</f>
        <v/>
      </c>
      <c r="BA33" s="61">
        <f t="shared" ref="BA33:BA44" si="104">IF(OR(IFERROR(FIND($AD33,"施設コード"),0)&gt;0,$AE33=""), "",
COUNTIFS(
    INDEX(rawデータ範囲, , MATCH($AG$1,表頭範囲, 0)),BA$2,
    INDEX(rawデータ範囲, , MATCH($AE$1,表頭範囲, 0)),$AE33,
    INDEX(rawデータ範囲, , MATCH($AC33,表頭範囲, 0)),$AD33
)
)</f>
        <v>0</v>
      </c>
      <c r="BB33" s="120" t="str">
        <f t="shared" ref="BB33:BB44" si="105">IFERROR(BA33/BA$45,"")</f>
        <v/>
      </c>
      <c r="BC33" s="61">
        <f t="shared" ref="BC33:BC44" si="106">IF(OR(IFERROR(FIND($AD33,"施設コード"),0)&gt;0,$AE33=""), "",
COUNTIFS(
    INDEX(rawデータ範囲, , MATCH($AG$1,表頭範囲, 0)),BC$2,
    INDEX(rawデータ範囲, , MATCH($AE$1,表頭範囲, 0)),$AE33,
    INDEX(rawデータ範囲, , MATCH($AC33,表頭範囲, 0)),$AD33
)
)</f>
        <v>0</v>
      </c>
      <c r="BD33" s="120" t="str">
        <f t="shared" ref="BD33:BF44" si="107">IFERROR(BC33/BC$45,"")</f>
        <v/>
      </c>
      <c r="BE33" s="61">
        <f>IFERROR(AG33+AI33+AK33+AM33+AO33+AQ33+AS33+AU33+AW33+AY33+BA33+BC33,"")</f>
        <v>78</v>
      </c>
      <c r="BF33" s="120">
        <f t="shared" ref="BF33:BF43" si="108">IFERROR(BE33/BE$45,"")</f>
        <v>0.44318181818181818</v>
      </c>
    </row>
    <row r="34" spans="1:58" s="88" customFormat="1">
      <c r="A34" s="4"/>
      <c r="B34" s="4"/>
      <c r="C34" s="4"/>
      <c r="D34" s="4"/>
      <c r="E34" s="4"/>
      <c r="F34" s="4"/>
      <c r="G34" s="4"/>
      <c r="H34" s="4"/>
      <c r="I34" s="4"/>
      <c r="J34" s="4"/>
      <c r="K34" s="4"/>
      <c r="L34" s="4"/>
      <c r="M34" s="4"/>
      <c r="N34" s="4"/>
      <c r="O34" s="4"/>
      <c r="P34" s="4"/>
      <c r="Q34" s="4"/>
      <c r="R34" s="4"/>
      <c r="S34" s="4"/>
      <c r="T34" s="4"/>
      <c r="U34" s="4"/>
      <c r="V34" s="4"/>
      <c r="W34" s="4"/>
      <c r="X34" s="4"/>
      <c r="Y34" s="4"/>
      <c r="Z34" s="4"/>
      <c r="AA34" s="110">
        <f t="shared" si="82"/>
        <v>3.5</v>
      </c>
      <c r="AB34" s="58"/>
      <c r="AC34" s="113" t="str">
        <f t="shared" ref="AC34:AD43" si="109">AC33</f>
        <v>市町村</v>
      </c>
      <c r="AD34" s="112" t="str">
        <f t="shared" si="109"/>
        <v>福井市</v>
      </c>
      <c r="AE34" s="90" t="str">
        <f t="shared" si="83"/>
        <v>2～5回目</v>
      </c>
      <c r="AF34" s="8"/>
      <c r="AG34" s="61">
        <f t="shared" si="84"/>
        <v>47</v>
      </c>
      <c r="AH34" s="120">
        <f t="shared" si="85"/>
        <v>0.26704545454545453</v>
      </c>
      <c r="AI34" s="61">
        <f t="shared" si="86"/>
        <v>0</v>
      </c>
      <c r="AJ34" s="120" t="str">
        <f t="shared" si="87"/>
        <v/>
      </c>
      <c r="AK34" s="61">
        <f t="shared" si="88"/>
        <v>0</v>
      </c>
      <c r="AL34" s="120" t="str">
        <f t="shared" si="89"/>
        <v/>
      </c>
      <c r="AM34" s="61">
        <f t="shared" si="90"/>
        <v>0</v>
      </c>
      <c r="AN34" s="120" t="str">
        <f t="shared" si="91"/>
        <v/>
      </c>
      <c r="AO34" s="61">
        <f t="shared" si="92"/>
        <v>0</v>
      </c>
      <c r="AP34" s="120" t="str">
        <f t="shared" si="93"/>
        <v/>
      </c>
      <c r="AQ34" s="61">
        <f t="shared" si="94"/>
        <v>0</v>
      </c>
      <c r="AR34" s="120" t="str">
        <f t="shared" si="95"/>
        <v/>
      </c>
      <c r="AS34" s="61">
        <f t="shared" si="96"/>
        <v>0</v>
      </c>
      <c r="AT34" s="120" t="str">
        <f t="shared" si="97"/>
        <v/>
      </c>
      <c r="AU34" s="61">
        <f t="shared" si="98"/>
        <v>0</v>
      </c>
      <c r="AV34" s="120" t="str">
        <f t="shared" si="99"/>
        <v/>
      </c>
      <c r="AW34" s="61">
        <f t="shared" si="100"/>
        <v>0</v>
      </c>
      <c r="AX34" s="120" t="str">
        <f t="shared" si="101"/>
        <v/>
      </c>
      <c r="AY34" s="61">
        <f t="shared" si="102"/>
        <v>0</v>
      </c>
      <c r="AZ34" s="120" t="str">
        <f t="shared" si="103"/>
        <v/>
      </c>
      <c r="BA34" s="61">
        <f t="shared" si="104"/>
        <v>0</v>
      </c>
      <c r="BB34" s="120" t="str">
        <f t="shared" si="105"/>
        <v/>
      </c>
      <c r="BC34" s="61">
        <f t="shared" si="106"/>
        <v>0</v>
      </c>
      <c r="BD34" s="120" t="str">
        <f t="shared" si="107"/>
        <v/>
      </c>
      <c r="BE34" s="61">
        <f t="shared" ref="BE34:BE44" si="110">IFERROR(AG34+AI34+AK34+AM34+AO34+AQ34+AS34+AU34+AW34+AY34+BA34+BC34,"")</f>
        <v>47</v>
      </c>
      <c r="BF34" s="120">
        <f t="shared" si="108"/>
        <v>0.26704545454545453</v>
      </c>
    </row>
    <row r="35" spans="1:58" s="88" customFormat="1">
      <c r="A35" s="4"/>
      <c r="B35" s="4"/>
      <c r="C35" s="4"/>
      <c r="D35" s="4"/>
      <c r="E35" s="4"/>
      <c r="F35" s="4"/>
      <c r="G35" s="4"/>
      <c r="H35" s="4"/>
      <c r="I35" s="4"/>
      <c r="J35" s="4"/>
      <c r="K35" s="4"/>
      <c r="L35" s="4"/>
      <c r="M35" s="4"/>
      <c r="N35" s="4"/>
      <c r="O35" s="4"/>
      <c r="P35" s="4"/>
      <c r="Q35" s="4"/>
      <c r="R35" s="4"/>
      <c r="S35" s="4"/>
      <c r="T35" s="4"/>
      <c r="U35" s="4"/>
      <c r="V35" s="4"/>
      <c r="W35" s="4"/>
      <c r="X35" s="4"/>
      <c r="Y35" s="4"/>
      <c r="Z35" s="4"/>
      <c r="AA35" s="110">
        <f t="shared" si="82"/>
        <v>8</v>
      </c>
      <c r="AB35" s="58"/>
      <c r="AC35" s="113" t="str">
        <f t="shared" si="109"/>
        <v>市町村</v>
      </c>
      <c r="AD35" s="112" t="str">
        <f t="shared" si="109"/>
        <v>福井市</v>
      </c>
      <c r="AE35" s="2" t="str">
        <f t="shared" si="83"/>
        <v>6～10回目</v>
      </c>
      <c r="AF35" s="8"/>
      <c r="AG35" s="61">
        <f t="shared" si="84"/>
        <v>15</v>
      </c>
      <c r="AH35" s="120">
        <f t="shared" si="85"/>
        <v>8.5227272727272721E-2</v>
      </c>
      <c r="AI35" s="61">
        <f t="shared" si="86"/>
        <v>0</v>
      </c>
      <c r="AJ35" s="120" t="str">
        <f t="shared" si="87"/>
        <v/>
      </c>
      <c r="AK35" s="61">
        <f t="shared" si="88"/>
        <v>0</v>
      </c>
      <c r="AL35" s="120" t="str">
        <f t="shared" si="89"/>
        <v/>
      </c>
      <c r="AM35" s="61">
        <f t="shared" si="90"/>
        <v>0</v>
      </c>
      <c r="AN35" s="120" t="str">
        <f t="shared" si="91"/>
        <v/>
      </c>
      <c r="AO35" s="61">
        <f t="shared" si="92"/>
        <v>0</v>
      </c>
      <c r="AP35" s="120" t="str">
        <f t="shared" si="93"/>
        <v/>
      </c>
      <c r="AQ35" s="61">
        <f t="shared" si="94"/>
        <v>0</v>
      </c>
      <c r="AR35" s="120" t="str">
        <f t="shared" si="95"/>
        <v/>
      </c>
      <c r="AS35" s="61">
        <f t="shared" si="96"/>
        <v>0</v>
      </c>
      <c r="AT35" s="120" t="str">
        <f t="shared" si="97"/>
        <v/>
      </c>
      <c r="AU35" s="61">
        <f t="shared" si="98"/>
        <v>0</v>
      </c>
      <c r="AV35" s="120" t="str">
        <f t="shared" si="99"/>
        <v/>
      </c>
      <c r="AW35" s="61">
        <f t="shared" si="100"/>
        <v>0</v>
      </c>
      <c r="AX35" s="120" t="str">
        <f t="shared" si="101"/>
        <v/>
      </c>
      <c r="AY35" s="61">
        <f t="shared" si="102"/>
        <v>0</v>
      </c>
      <c r="AZ35" s="120" t="str">
        <f t="shared" si="103"/>
        <v/>
      </c>
      <c r="BA35" s="61">
        <f t="shared" si="104"/>
        <v>0</v>
      </c>
      <c r="BB35" s="120" t="str">
        <f t="shared" si="105"/>
        <v/>
      </c>
      <c r="BC35" s="61">
        <f t="shared" si="106"/>
        <v>0</v>
      </c>
      <c r="BD35" s="120" t="str">
        <f t="shared" si="107"/>
        <v/>
      </c>
      <c r="BE35" s="61">
        <f t="shared" si="110"/>
        <v>15</v>
      </c>
      <c r="BF35" s="120">
        <f t="shared" si="108"/>
        <v>8.5227272727272721E-2</v>
      </c>
    </row>
    <row r="36" spans="1:58" s="88" customFormat="1">
      <c r="A36" s="4"/>
      <c r="B36" s="4"/>
      <c r="C36" s="4"/>
      <c r="D36" s="4"/>
      <c r="E36" s="4"/>
      <c r="F36" s="4"/>
      <c r="G36" s="4"/>
      <c r="H36" s="4"/>
      <c r="I36" s="4"/>
      <c r="J36" s="4"/>
      <c r="K36" s="4"/>
      <c r="L36" s="4"/>
      <c r="M36" s="4"/>
      <c r="N36" s="4"/>
      <c r="O36" s="4"/>
      <c r="P36" s="4"/>
      <c r="Q36" s="4"/>
      <c r="R36" s="4"/>
      <c r="S36" s="4"/>
      <c r="T36" s="4"/>
      <c r="U36" s="4"/>
      <c r="V36" s="4"/>
      <c r="W36" s="4"/>
      <c r="X36" s="4"/>
      <c r="Y36" s="4"/>
      <c r="Z36" s="4"/>
      <c r="AA36" s="110">
        <f t="shared" si="82"/>
        <v>11</v>
      </c>
      <c r="AB36" s="58"/>
      <c r="AC36" s="113" t="str">
        <f t="shared" si="109"/>
        <v>市町村</v>
      </c>
      <c r="AD36" s="112" t="str">
        <f t="shared" si="109"/>
        <v>福井市</v>
      </c>
      <c r="AE36" s="2" t="str">
        <f t="shared" si="83"/>
        <v>11回目以上</v>
      </c>
      <c r="AF36" s="8"/>
      <c r="AG36" s="61">
        <f t="shared" si="84"/>
        <v>36</v>
      </c>
      <c r="AH36" s="120">
        <f t="shared" si="85"/>
        <v>0.20454545454545456</v>
      </c>
      <c r="AI36" s="61">
        <f t="shared" si="86"/>
        <v>0</v>
      </c>
      <c r="AJ36" s="120" t="str">
        <f t="shared" si="87"/>
        <v/>
      </c>
      <c r="AK36" s="61">
        <f t="shared" si="88"/>
        <v>0</v>
      </c>
      <c r="AL36" s="120" t="str">
        <f t="shared" si="89"/>
        <v/>
      </c>
      <c r="AM36" s="61">
        <f t="shared" si="90"/>
        <v>0</v>
      </c>
      <c r="AN36" s="120" t="str">
        <f t="shared" si="91"/>
        <v/>
      </c>
      <c r="AO36" s="61">
        <f t="shared" si="92"/>
        <v>0</v>
      </c>
      <c r="AP36" s="120" t="str">
        <f t="shared" si="93"/>
        <v/>
      </c>
      <c r="AQ36" s="61">
        <f t="shared" si="94"/>
        <v>0</v>
      </c>
      <c r="AR36" s="120" t="str">
        <f t="shared" si="95"/>
        <v/>
      </c>
      <c r="AS36" s="61">
        <f t="shared" si="96"/>
        <v>0</v>
      </c>
      <c r="AT36" s="120" t="str">
        <f t="shared" si="97"/>
        <v/>
      </c>
      <c r="AU36" s="61">
        <f t="shared" si="98"/>
        <v>0</v>
      </c>
      <c r="AV36" s="120" t="str">
        <f t="shared" si="99"/>
        <v/>
      </c>
      <c r="AW36" s="61">
        <f t="shared" si="100"/>
        <v>0</v>
      </c>
      <c r="AX36" s="120" t="str">
        <f t="shared" si="101"/>
        <v/>
      </c>
      <c r="AY36" s="61">
        <f t="shared" si="102"/>
        <v>0</v>
      </c>
      <c r="AZ36" s="120" t="str">
        <f t="shared" si="103"/>
        <v/>
      </c>
      <c r="BA36" s="61">
        <f t="shared" si="104"/>
        <v>0</v>
      </c>
      <c r="BB36" s="120" t="str">
        <f t="shared" si="105"/>
        <v/>
      </c>
      <c r="BC36" s="61">
        <f t="shared" si="106"/>
        <v>0</v>
      </c>
      <c r="BD36" s="120" t="str">
        <f t="shared" si="107"/>
        <v/>
      </c>
      <c r="BE36" s="61">
        <f t="shared" si="110"/>
        <v>36</v>
      </c>
      <c r="BF36" s="120">
        <f t="shared" si="108"/>
        <v>0.20454545454545456</v>
      </c>
    </row>
    <row r="37" spans="1:58" s="88" customFormat="1">
      <c r="A37" s="4"/>
      <c r="B37" s="4"/>
      <c r="C37" s="4"/>
      <c r="D37" s="4"/>
      <c r="E37" s="4"/>
      <c r="F37" s="4"/>
      <c r="G37" s="4"/>
      <c r="H37" s="4"/>
      <c r="I37" s="4"/>
      <c r="J37" s="4"/>
      <c r="K37" s="4"/>
      <c r="L37" s="4"/>
      <c r="M37" s="4"/>
      <c r="N37" s="4"/>
      <c r="O37" s="4"/>
      <c r="P37" s="4"/>
      <c r="Q37" s="4"/>
      <c r="R37" s="4"/>
      <c r="S37" s="4"/>
      <c r="T37" s="4"/>
      <c r="U37" s="4"/>
      <c r="V37" s="4"/>
      <c r="W37" s="4"/>
      <c r="X37" s="4"/>
      <c r="Y37" s="4"/>
      <c r="Z37" s="4"/>
      <c r="AA37" s="110" t="str">
        <f t="shared" si="82"/>
        <v/>
      </c>
      <c r="AB37" s="58"/>
      <c r="AC37" s="113" t="str">
        <f t="shared" si="109"/>
        <v>市町村</v>
      </c>
      <c r="AD37" s="112" t="str">
        <f t="shared" si="109"/>
        <v>福井市</v>
      </c>
      <c r="AE37" s="2" t="str">
        <f t="shared" si="83"/>
        <v/>
      </c>
      <c r="AF37" s="107"/>
      <c r="AG37" s="61" t="str">
        <f t="shared" si="84"/>
        <v/>
      </c>
      <c r="AH37" s="120" t="str">
        <f t="shared" si="85"/>
        <v/>
      </c>
      <c r="AI37" s="61" t="str">
        <f t="shared" si="86"/>
        <v/>
      </c>
      <c r="AJ37" s="120" t="str">
        <f t="shared" si="87"/>
        <v/>
      </c>
      <c r="AK37" s="61" t="str">
        <f t="shared" si="88"/>
        <v/>
      </c>
      <c r="AL37" s="120" t="str">
        <f t="shared" si="89"/>
        <v/>
      </c>
      <c r="AM37" s="61" t="str">
        <f t="shared" si="90"/>
        <v/>
      </c>
      <c r="AN37" s="120" t="str">
        <f t="shared" si="91"/>
        <v/>
      </c>
      <c r="AO37" s="61" t="str">
        <f t="shared" si="92"/>
        <v/>
      </c>
      <c r="AP37" s="120" t="str">
        <f t="shared" si="93"/>
        <v/>
      </c>
      <c r="AQ37" s="61" t="str">
        <f t="shared" si="94"/>
        <v/>
      </c>
      <c r="AR37" s="120" t="str">
        <f t="shared" si="95"/>
        <v/>
      </c>
      <c r="AS37" s="61" t="str">
        <f t="shared" si="96"/>
        <v/>
      </c>
      <c r="AT37" s="120" t="str">
        <f t="shared" si="97"/>
        <v/>
      </c>
      <c r="AU37" s="61" t="str">
        <f t="shared" si="98"/>
        <v/>
      </c>
      <c r="AV37" s="120" t="str">
        <f t="shared" si="99"/>
        <v/>
      </c>
      <c r="AW37" s="61" t="str">
        <f t="shared" si="100"/>
        <v/>
      </c>
      <c r="AX37" s="120" t="str">
        <f t="shared" si="101"/>
        <v/>
      </c>
      <c r="AY37" s="61" t="str">
        <f t="shared" si="102"/>
        <v/>
      </c>
      <c r="AZ37" s="120" t="str">
        <f t="shared" si="103"/>
        <v/>
      </c>
      <c r="BA37" s="61" t="str">
        <f t="shared" si="104"/>
        <v/>
      </c>
      <c r="BB37" s="120" t="str">
        <f t="shared" si="105"/>
        <v/>
      </c>
      <c r="BC37" s="61" t="str">
        <f t="shared" si="106"/>
        <v/>
      </c>
      <c r="BD37" s="120" t="str">
        <f t="shared" si="107"/>
        <v/>
      </c>
      <c r="BE37" s="61" t="str">
        <f t="shared" si="110"/>
        <v/>
      </c>
      <c r="BF37" s="120" t="str">
        <f t="shared" si="108"/>
        <v/>
      </c>
    </row>
    <row r="38" spans="1:58" s="88" customFormat="1">
      <c r="A38" s="4"/>
      <c r="B38" s="4"/>
      <c r="C38" s="4"/>
      <c r="D38" s="4"/>
      <c r="E38" s="4"/>
      <c r="F38" s="4"/>
      <c r="G38" s="4"/>
      <c r="H38" s="4"/>
      <c r="I38" s="4"/>
      <c r="J38" s="4"/>
      <c r="K38" s="4"/>
      <c r="L38" s="4"/>
      <c r="M38" s="4"/>
      <c r="N38" s="4"/>
      <c r="O38" s="4"/>
      <c r="P38" s="4"/>
      <c r="Q38" s="4"/>
      <c r="R38" s="4"/>
      <c r="S38" s="4"/>
      <c r="T38" s="4"/>
      <c r="U38" s="4"/>
      <c r="V38" s="4"/>
      <c r="W38" s="4"/>
      <c r="X38" s="4"/>
      <c r="Y38" s="4"/>
      <c r="Z38" s="4"/>
      <c r="AA38" s="110" t="str">
        <f t="shared" si="82"/>
        <v/>
      </c>
      <c r="AB38" s="58"/>
      <c r="AC38" s="113" t="str">
        <f t="shared" si="109"/>
        <v>市町村</v>
      </c>
      <c r="AD38" s="112" t="str">
        <f t="shared" si="109"/>
        <v>福井市</v>
      </c>
      <c r="AE38" s="2" t="str">
        <f t="shared" si="83"/>
        <v/>
      </c>
      <c r="AF38" s="107"/>
      <c r="AG38" s="61" t="str">
        <f t="shared" si="84"/>
        <v/>
      </c>
      <c r="AH38" s="120" t="str">
        <f t="shared" si="85"/>
        <v/>
      </c>
      <c r="AI38" s="61" t="str">
        <f t="shared" si="86"/>
        <v/>
      </c>
      <c r="AJ38" s="120" t="str">
        <f t="shared" si="87"/>
        <v/>
      </c>
      <c r="AK38" s="61" t="str">
        <f t="shared" si="88"/>
        <v/>
      </c>
      <c r="AL38" s="120" t="str">
        <f t="shared" si="89"/>
        <v/>
      </c>
      <c r="AM38" s="61" t="str">
        <f t="shared" si="90"/>
        <v/>
      </c>
      <c r="AN38" s="120" t="str">
        <f t="shared" si="91"/>
        <v/>
      </c>
      <c r="AO38" s="61" t="str">
        <f t="shared" si="92"/>
        <v/>
      </c>
      <c r="AP38" s="120" t="str">
        <f t="shared" si="93"/>
        <v/>
      </c>
      <c r="AQ38" s="61" t="str">
        <f t="shared" si="94"/>
        <v/>
      </c>
      <c r="AR38" s="120" t="str">
        <f t="shared" si="95"/>
        <v/>
      </c>
      <c r="AS38" s="61" t="str">
        <f t="shared" si="96"/>
        <v/>
      </c>
      <c r="AT38" s="120" t="str">
        <f t="shared" si="97"/>
        <v/>
      </c>
      <c r="AU38" s="61" t="str">
        <f t="shared" si="98"/>
        <v/>
      </c>
      <c r="AV38" s="120" t="str">
        <f t="shared" si="99"/>
        <v/>
      </c>
      <c r="AW38" s="61" t="str">
        <f t="shared" si="100"/>
        <v/>
      </c>
      <c r="AX38" s="120" t="str">
        <f t="shared" si="101"/>
        <v/>
      </c>
      <c r="AY38" s="61" t="str">
        <f t="shared" si="102"/>
        <v/>
      </c>
      <c r="AZ38" s="120" t="str">
        <f t="shared" si="103"/>
        <v/>
      </c>
      <c r="BA38" s="61" t="str">
        <f t="shared" si="104"/>
        <v/>
      </c>
      <c r="BB38" s="120" t="str">
        <f t="shared" si="105"/>
        <v/>
      </c>
      <c r="BC38" s="61" t="str">
        <f t="shared" si="106"/>
        <v/>
      </c>
      <c r="BD38" s="120" t="str">
        <f t="shared" si="107"/>
        <v/>
      </c>
      <c r="BE38" s="61" t="str">
        <f t="shared" si="110"/>
        <v/>
      </c>
      <c r="BF38" s="120" t="str">
        <f t="shared" si="108"/>
        <v/>
      </c>
    </row>
    <row r="39" spans="1:58" s="88" customFormat="1">
      <c r="A39" s="4"/>
      <c r="B39" s="4"/>
      <c r="C39" s="4"/>
      <c r="D39" s="4"/>
      <c r="E39" s="4"/>
      <c r="F39" s="4"/>
      <c r="G39" s="4"/>
      <c r="H39" s="4"/>
      <c r="I39" s="4"/>
      <c r="J39" s="4"/>
      <c r="K39" s="4"/>
      <c r="L39" s="4"/>
      <c r="M39" s="4"/>
      <c r="N39" s="4"/>
      <c r="O39" s="4"/>
      <c r="P39" s="4"/>
      <c r="Q39" s="4"/>
      <c r="R39" s="4"/>
      <c r="S39" s="4"/>
      <c r="T39" s="4"/>
      <c r="U39" s="4"/>
      <c r="V39" s="4"/>
      <c r="W39" s="4"/>
      <c r="X39" s="4"/>
      <c r="Y39" s="4"/>
      <c r="Z39" s="4"/>
      <c r="AA39" s="110" t="str">
        <f t="shared" si="82"/>
        <v/>
      </c>
      <c r="AB39" s="58"/>
      <c r="AC39" s="113" t="str">
        <f t="shared" si="109"/>
        <v>市町村</v>
      </c>
      <c r="AD39" s="112" t="str">
        <f t="shared" si="109"/>
        <v>福井市</v>
      </c>
      <c r="AE39" s="2" t="str">
        <f t="shared" si="83"/>
        <v/>
      </c>
      <c r="AF39" s="107"/>
      <c r="AG39" s="61" t="str">
        <f t="shared" si="84"/>
        <v/>
      </c>
      <c r="AH39" s="120" t="str">
        <f t="shared" si="85"/>
        <v/>
      </c>
      <c r="AI39" s="61" t="str">
        <f t="shared" si="86"/>
        <v/>
      </c>
      <c r="AJ39" s="120" t="str">
        <f t="shared" si="87"/>
        <v/>
      </c>
      <c r="AK39" s="61" t="str">
        <f t="shared" si="88"/>
        <v/>
      </c>
      <c r="AL39" s="120" t="str">
        <f t="shared" si="89"/>
        <v/>
      </c>
      <c r="AM39" s="61" t="str">
        <f t="shared" si="90"/>
        <v/>
      </c>
      <c r="AN39" s="120" t="str">
        <f t="shared" si="91"/>
        <v/>
      </c>
      <c r="AO39" s="61" t="str">
        <f t="shared" si="92"/>
        <v/>
      </c>
      <c r="AP39" s="120" t="str">
        <f t="shared" si="93"/>
        <v/>
      </c>
      <c r="AQ39" s="61" t="str">
        <f t="shared" si="94"/>
        <v/>
      </c>
      <c r="AR39" s="120" t="str">
        <f t="shared" si="95"/>
        <v/>
      </c>
      <c r="AS39" s="61" t="str">
        <f t="shared" si="96"/>
        <v/>
      </c>
      <c r="AT39" s="120" t="str">
        <f t="shared" si="97"/>
        <v/>
      </c>
      <c r="AU39" s="61" t="str">
        <f t="shared" si="98"/>
        <v/>
      </c>
      <c r="AV39" s="120" t="str">
        <f t="shared" si="99"/>
        <v/>
      </c>
      <c r="AW39" s="61" t="str">
        <f t="shared" si="100"/>
        <v/>
      </c>
      <c r="AX39" s="120" t="str">
        <f t="shared" si="101"/>
        <v/>
      </c>
      <c r="AY39" s="61" t="str">
        <f t="shared" si="102"/>
        <v/>
      </c>
      <c r="AZ39" s="120" t="str">
        <f t="shared" si="103"/>
        <v/>
      </c>
      <c r="BA39" s="61" t="str">
        <f t="shared" si="104"/>
        <v/>
      </c>
      <c r="BB39" s="120" t="str">
        <f t="shared" si="105"/>
        <v/>
      </c>
      <c r="BC39" s="61" t="str">
        <f t="shared" si="106"/>
        <v/>
      </c>
      <c r="BD39" s="120" t="str">
        <f t="shared" si="107"/>
        <v/>
      </c>
      <c r="BE39" s="61" t="str">
        <f t="shared" si="110"/>
        <v/>
      </c>
      <c r="BF39" s="120" t="str">
        <f t="shared" si="108"/>
        <v/>
      </c>
    </row>
    <row r="40" spans="1:58" s="88" customFormat="1">
      <c r="A40" s="4"/>
      <c r="B40" s="4"/>
      <c r="C40" s="4"/>
      <c r="D40" s="4"/>
      <c r="E40" s="4"/>
      <c r="F40" s="4"/>
      <c r="G40" s="4"/>
      <c r="H40" s="4"/>
      <c r="I40" s="4"/>
      <c r="J40" s="4"/>
      <c r="K40" s="4"/>
      <c r="L40" s="4"/>
      <c r="M40" s="4"/>
      <c r="N40" s="4"/>
      <c r="O40" s="4"/>
      <c r="P40" s="4"/>
      <c r="Q40" s="4"/>
      <c r="R40" s="4"/>
      <c r="S40" s="4"/>
      <c r="T40" s="4"/>
      <c r="U40" s="4"/>
      <c r="V40" s="4"/>
      <c r="W40" s="4"/>
      <c r="X40" s="4"/>
      <c r="Y40" s="4"/>
      <c r="Z40" s="4"/>
      <c r="AA40" s="110" t="str">
        <f t="shared" si="82"/>
        <v/>
      </c>
      <c r="AB40" s="58"/>
      <c r="AC40" s="113" t="str">
        <f>AC39</f>
        <v>市町村</v>
      </c>
      <c r="AD40" s="112" t="str">
        <f>AD39</f>
        <v>福井市</v>
      </c>
      <c r="AE40" s="2" t="str">
        <f t="shared" si="83"/>
        <v/>
      </c>
      <c r="AF40" s="107"/>
      <c r="AG40" s="61" t="str">
        <f t="shared" si="84"/>
        <v/>
      </c>
      <c r="AH40" s="120" t="str">
        <f t="shared" si="85"/>
        <v/>
      </c>
      <c r="AI40" s="61" t="str">
        <f t="shared" si="86"/>
        <v/>
      </c>
      <c r="AJ40" s="120" t="str">
        <f t="shared" si="87"/>
        <v/>
      </c>
      <c r="AK40" s="61" t="str">
        <f t="shared" si="88"/>
        <v/>
      </c>
      <c r="AL40" s="120" t="str">
        <f t="shared" si="89"/>
        <v/>
      </c>
      <c r="AM40" s="61" t="str">
        <f t="shared" si="90"/>
        <v/>
      </c>
      <c r="AN40" s="120" t="str">
        <f t="shared" si="91"/>
        <v/>
      </c>
      <c r="AO40" s="61" t="str">
        <f t="shared" si="92"/>
        <v/>
      </c>
      <c r="AP40" s="120" t="str">
        <f t="shared" si="93"/>
        <v/>
      </c>
      <c r="AQ40" s="61" t="str">
        <f t="shared" si="94"/>
        <v/>
      </c>
      <c r="AR40" s="120" t="str">
        <f t="shared" si="95"/>
        <v/>
      </c>
      <c r="AS40" s="61" t="str">
        <f t="shared" si="96"/>
        <v/>
      </c>
      <c r="AT40" s="120" t="str">
        <f t="shared" si="97"/>
        <v/>
      </c>
      <c r="AU40" s="61" t="str">
        <f t="shared" si="98"/>
        <v/>
      </c>
      <c r="AV40" s="120" t="str">
        <f t="shared" si="99"/>
        <v/>
      </c>
      <c r="AW40" s="61" t="str">
        <f t="shared" si="100"/>
        <v/>
      </c>
      <c r="AX40" s="120" t="str">
        <f t="shared" si="101"/>
        <v/>
      </c>
      <c r="AY40" s="61" t="str">
        <f t="shared" si="102"/>
        <v/>
      </c>
      <c r="AZ40" s="120" t="str">
        <f t="shared" si="103"/>
        <v/>
      </c>
      <c r="BA40" s="61" t="str">
        <f t="shared" si="104"/>
        <v/>
      </c>
      <c r="BB40" s="120" t="str">
        <f t="shared" si="105"/>
        <v/>
      </c>
      <c r="BC40" s="61" t="str">
        <f t="shared" si="106"/>
        <v/>
      </c>
      <c r="BD40" s="120" t="str">
        <f t="shared" si="107"/>
        <v/>
      </c>
      <c r="BE40" s="61" t="str">
        <f t="shared" si="110"/>
        <v/>
      </c>
      <c r="BF40" s="120" t="str">
        <f t="shared" si="108"/>
        <v/>
      </c>
    </row>
    <row r="41" spans="1:58" s="88" customFormat="1">
      <c r="A41" s="4"/>
      <c r="B41" s="4"/>
      <c r="C41" s="4"/>
      <c r="D41" s="4"/>
      <c r="E41" s="4"/>
      <c r="F41" s="4"/>
      <c r="G41" s="4"/>
      <c r="H41" s="4"/>
      <c r="I41" s="4"/>
      <c r="J41" s="4"/>
      <c r="K41" s="4"/>
      <c r="L41" s="4"/>
      <c r="M41" s="4"/>
      <c r="N41" s="4"/>
      <c r="O41" s="4"/>
      <c r="P41" s="4"/>
      <c r="Q41" s="4"/>
      <c r="R41" s="4"/>
      <c r="S41" s="4"/>
      <c r="T41" s="4"/>
      <c r="U41" s="4"/>
      <c r="V41" s="4"/>
      <c r="W41" s="4"/>
      <c r="X41" s="4"/>
      <c r="Y41" s="4"/>
      <c r="Z41" s="4"/>
      <c r="AA41" s="110" t="str">
        <f t="shared" si="82"/>
        <v/>
      </c>
      <c r="AB41" s="58"/>
      <c r="AC41" s="113" t="str">
        <f t="shared" si="109"/>
        <v>市町村</v>
      </c>
      <c r="AD41" s="112" t="str">
        <f t="shared" si="109"/>
        <v>福井市</v>
      </c>
      <c r="AE41" s="2" t="str">
        <f t="shared" si="83"/>
        <v/>
      </c>
      <c r="AF41" s="107"/>
      <c r="AG41" s="61" t="str">
        <f t="shared" si="84"/>
        <v/>
      </c>
      <c r="AH41" s="120" t="str">
        <f t="shared" si="85"/>
        <v/>
      </c>
      <c r="AI41" s="61" t="str">
        <f t="shared" si="86"/>
        <v/>
      </c>
      <c r="AJ41" s="120" t="str">
        <f t="shared" si="87"/>
        <v/>
      </c>
      <c r="AK41" s="61" t="str">
        <f t="shared" si="88"/>
        <v/>
      </c>
      <c r="AL41" s="120" t="str">
        <f t="shared" si="89"/>
        <v/>
      </c>
      <c r="AM41" s="61" t="str">
        <f t="shared" si="90"/>
        <v/>
      </c>
      <c r="AN41" s="120" t="str">
        <f t="shared" si="91"/>
        <v/>
      </c>
      <c r="AO41" s="61" t="str">
        <f t="shared" si="92"/>
        <v/>
      </c>
      <c r="AP41" s="120" t="str">
        <f t="shared" si="93"/>
        <v/>
      </c>
      <c r="AQ41" s="61" t="str">
        <f t="shared" si="94"/>
        <v/>
      </c>
      <c r="AR41" s="120" t="str">
        <f t="shared" si="95"/>
        <v/>
      </c>
      <c r="AS41" s="61" t="str">
        <f t="shared" si="96"/>
        <v/>
      </c>
      <c r="AT41" s="120" t="str">
        <f t="shared" si="97"/>
        <v/>
      </c>
      <c r="AU41" s="61" t="str">
        <f t="shared" si="98"/>
        <v/>
      </c>
      <c r="AV41" s="120" t="str">
        <f t="shared" si="99"/>
        <v/>
      </c>
      <c r="AW41" s="61" t="str">
        <f t="shared" si="100"/>
        <v/>
      </c>
      <c r="AX41" s="120" t="str">
        <f t="shared" si="101"/>
        <v/>
      </c>
      <c r="AY41" s="61" t="str">
        <f t="shared" si="102"/>
        <v/>
      </c>
      <c r="AZ41" s="120" t="str">
        <f t="shared" si="103"/>
        <v/>
      </c>
      <c r="BA41" s="61" t="str">
        <f t="shared" si="104"/>
        <v/>
      </c>
      <c r="BB41" s="120" t="str">
        <f t="shared" si="105"/>
        <v/>
      </c>
      <c r="BC41" s="61" t="str">
        <f t="shared" si="106"/>
        <v/>
      </c>
      <c r="BD41" s="120" t="str">
        <f t="shared" si="107"/>
        <v/>
      </c>
      <c r="BE41" s="61" t="str">
        <f t="shared" si="110"/>
        <v/>
      </c>
      <c r="BF41" s="120" t="str">
        <f t="shared" si="108"/>
        <v/>
      </c>
    </row>
    <row r="42" spans="1:58" s="88" customFormat="1">
      <c r="A42" s="4"/>
      <c r="B42" s="4"/>
      <c r="C42" s="4"/>
      <c r="D42" s="4"/>
      <c r="E42" s="4"/>
      <c r="F42" s="4"/>
      <c r="G42" s="4"/>
      <c r="H42" s="4"/>
      <c r="I42" s="4"/>
      <c r="J42" s="4"/>
      <c r="K42" s="4"/>
      <c r="L42" s="4"/>
      <c r="M42" s="4"/>
      <c r="N42" s="4"/>
      <c r="O42" s="4"/>
      <c r="P42" s="4"/>
      <c r="Q42" s="4"/>
      <c r="R42" s="4"/>
      <c r="S42" s="4"/>
      <c r="T42" s="4"/>
      <c r="U42" s="4"/>
      <c r="V42" s="4"/>
      <c r="W42" s="4"/>
      <c r="X42" s="4"/>
      <c r="Y42" s="4"/>
      <c r="Z42" s="4"/>
      <c r="AA42" s="110" t="str">
        <f t="shared" si="82"/>
        <v/>
      </c>
      <c r="AB42" s="58"/>
      <c r="AC42" s="113" t="str">
        <f t="shared" si="109"/>
        <v>市町村</v>
      </c>
      <c r="AD42" s="112" t="str">
        <f t="shared" si="109"/>
        <v>福井市</v>
      </c>
      <c r="AE42" s="2" t="str">
        <f t="shared" si="83"/>
        <v/>
      </c>
      <c r="AF42" s="107"/>
      <c r="AG42" s="61" t="str">
        <f t="shared" si="84"/>
        <v/>
      </c>
      <c r="AH42" s="120" t="str">
        <f t="shared" si="85"/>
        <v/>
      </c>
      <c r="AI42" s="61" t="str">
        <f t="shared" si="86"/>
        <v/>
      </c>
      <c r="AJ42" s="120" t="str">
        <f t="shared" si="87"/>
        <v/>
      </c>
      <c r="AK42" s="61" t="str">
        <f t="shared" si="88"/>
        <v/>
      </c>
      <c r="AL42" s="120" t="str">
        <f t="shared" si="89"/>
        <v/>
      </c>
      <c r="AM42" s="61" t="str">
        <f t="shared" si="90"/>
        <v/>
      </c>
      <c r="AN42" s="120" t="str">
        <f t="shared" si="91"/>
        <v/>
      </c>
      <c r="AO42" s="61" t="str">
        <f t="shared" si="92"/>
        <v/>
      </c>
      <c r="AP42" s="120" t="str">
        <f t="shared" si="93"/>
        <v/>
      </c>
      <c r="AQ42" s="61" t="str">
        <f t="shared" si="94"/>
        <v/>
      </c>
      <c r="AR42" s="120" t="str">
        <f t="shared" si="95"/>
        <v/>
      </c>
      <c r="AS42" s="61" t="str">
        <f t="shared" si="96"/>
        <v/>
      </c>
      <c r="AT42" s="120" t="str">
        <f t="shared" si="97"/>
        <v/>
      </c>
      <c r="AU42" s="61" t="str">
        <f t="shared" si="98"/>
        <v/>
      </c>
      <c r="AV42" s="120" t="str">
        <f t="shared" si="99"/>
        <v/>
      </c>
      <c r="AW42" s="61" t="str">
        <f t="shared" si="100"/>
        <v/>
      </c>
      <c r="AX42" s="120" t="str">
        <f t="shared" si="101"/>
        <v/>
      </c>
      <c r="AY42" s="61" t="str">
        <f t="shared" si="102"/>
        <v/>
      </c>
      <c r="AZ42" s="120" t="str">
        <f t="shared" si="103"/>
        <v/>
      </c>
      <c r="BA42" s="61" t="str">
        <f t="shared" si="104"/>
        <v/>
      </c>
      <c r="BB42" s="120" t="str">
        <f t="shared" si="105"/>
        <v/>
      </c>
      <c r="BC42" s="61" t="str">
        <f t="shared" si="106"/>
        <v/>
      </c>
      <c r="BD42" s="120" t="str">
        <f t="shared" si="107"/>
        <v/>
      </c>
      <c r="BE42" s="61" t="str">
        <f t="shared" si="110"/>
        <v/>
      </c>
      <c r="BF42" s="120" t="str">
        <f t="shared" si="108"/>
        <v/>
      </c>
    </row>
    <row r="43" spans="1:58" s="88" customFormat="1">
      <c r="A43" s="4"/>
      <c r="B43" s="4"/>
      <c r="C43" s="4"/>
      <c r="D43" s="4"/>
      <c r="E43" s="4"/>
      <c r="F43" s="4"/>
      <c r="G43" s="4"/>
      <c r="H43" s="4"/>
      <c r="I43" s="4"/>
      <c r="J43" s="4"/>
      <c r="K43" s="4"/>
      <c r="L43" s="4"/>
      <c r="M43" s="4"/>
      <c r="N43" s="4"/>
      <c r="O43" s="4"/>
      <c r="P43" s="4"/>
      <c r="Q43" s="4"/>
      <c r="R43" s="4"/>
      <c r="S43" s="4"/>
      <c r="T43" s="4"/>
      <c r="U43" s="4"/>
      <c r="V43" s="4"/>
      <c r="W43" s="4"/>
      <c r="X43" s="4"/>
      <c r="Y43" s="4"/>
      <c r="Z43" s="4"/>
      <c r="AA43" s="110" t="str">
        <f t="shared" si="82"/>
        <v/>
      </c>
      <c r="AB43" s="58"/>
      <c r="AC43" s="113" t="str">
        <f t="shared" si="109"/>
        <v>市町村</v>
      </c>
      <c r="AD43" s="112" t="str">
        <f t="shared" si="109"/>
        <v>福井市</v>
      </c>
      <c r="AE43" s="2" t="str">
        <f t="shared" si="83"/>
        <v/>
      </c>
      <c r="AF43" s="107"/>
      <c r="AG43" s="61" t="str">
        <f t="shared" si="84"/>
        <v/>
      </c>
      <c r="AH43" s="120" t="str">
        <f t="shared" si="85"/>
        <v/>
      </c>
      <c r="AI43" s="61" t="str">
        <f t="shared" si="86"/>
        <v/>
      </c>
      <c r="AJ43" s="120" t="str">
        <f t="shared" si="87"/>
        <v/>
      </c>
      <c r="AK43" s="61" t="str">
        <f t="shared" si="88"/>
        <v/>
      </c>
      <c r="AL43" s="120" t="str">
        <f t="shared" si="89"/>
        <v/>
      </c>
      <c r="AM43" s="61" t="str">
        <f t="shared" si="90"/>
        <v/>
      </c>
      <c r="AN43" s="120" t="str">
        <f t="shared" si="91"/>
        <v/>
      </c>
      <c r="AO43" s="61" t="str">
        <f t="shared" si="92"/>
        <v/>
      </c>
      <c r="AP43" s="120" t="str">
        <f t="shared" si="93"/>
        <v/>
      </c>
      <c r="AQ43" s="61" t="str">
        <f t="shared" si="94"/>
        <v/>
      </c>
      <c r="AR43" s="120" t="str">
        <f t="shared" si="95"/>
        <v/>
      </c>
      <c r="AS43" s="61" t="str">
        <f t="shared" si="96"/>
        <v/>
      </c>
      <c r="AT43" s="120" t="str">
        <f t="shared" si="97"/>
        <v/>
      </c>
      <c r="AU43" s="61" t="str">
        <f t="shared" si="98"/>
        <v/>
      </c>
      <c r="AV43" s="120" t="str">
        <f t="shared" si="99"/>
        <v/>
      </c>
      <c r="AW43" s="61" t="str">
        <f t="shared" si="100"/>
        <v/>
      </c>
      <c r="AX43" s="120" t="str">
        <f t="shared" si="101"/>
        <v/>
      </c>
      <c r="AY43" s="61" t="str">
        <f t="shared" si="102"/>
        <v/>
      </c>
      <c r="AZ43" s="120" t="str">
        <f t="shared" si="103"/>
        <v/>
      </c>
      <c r="BA43" s="61" t="str">
        <f t="shared" si="104"/>
        <v/>
      </c>
      <c r="BB43" s="120" t="str">
        <f t="shared" si="105"/>
        <v/>
      </c>
      <c r="BC43" s="61" t="str">
        <f t="shared" si="106"/>
        <v/>
      </c>
      <c r="BD43" s="120" t="str">
        <f t="shared" si="107"/>
        <v/>
      </c>
      <c r="BE43" s="61" t="str">
        <f t="shared" si="110"/>
        <v/>
      </c>
      <c r="BF43" s="120" t="str">
        <f t="shared" si="108"/>
        <v/>
      </c>
    </row>
    <row r="44" spans="1:58" s="88" customFormat="1">
      <c r="A44" s="4"/>
      <c r="B44" s="4"/>
      <c r="C44" s="4"/>
      <c r="D44" s="4"/>
      <c r="E44" s="4"/>
      <c r="F44" s="4"/>
      <c r="G44" s="4"/>
      <c r="H44" s="4"/>
      <c r="I44" s="4"/>
      <c r="J44" s="4"/>
      <c r="K44" s="4"/>
      <c r="L44" s="4"/>
      <c r="M44" s="4"/>
      <c r="N44" s="4"/>
      <c r="O44" s="4"/>
      <c r="P44" s="4"/>
      <c r="Q44" s="4"/>
      <c r="R44" s="4"/>
      <c r="S44" s="4"/>
      <c r="T44" s="4"/>
      <c r="U44" s="4"/>
      <c r="V44" s="4"/>
      <c r="W44" s="4"/>
      <c r="X44" s="4"/>
      <c r="Y44" s="4"/>
      <c r="Z44" s="4"/>
      <c r="AA44" s="110" t="str">
        <f>AA29</f>
        <v/>
      </c>
      <c r="AB44" s="58"/>
      <c r="AC44" s="113" t="str">
        <f>AC42</f>
        <v>市町村</v>
      </c>
      <c r="AD44" s="112" t="str">
        <f>AD42</f>
        <v>福井市</v>
      </c>
      <c r="AE44" s="2" t="str">
        <f>IF(AE14&lt;&gt;"",AE14,"")</f>
        <v/>
      </c>
      <c r="AF44" s="107"/>
      <c r="AG44" s="61" t="str">
        <f t="shared" si="84"/>
        <v/>
      </c>
      <c r="AH44" s="120" t="str">
        <f>IFERROR(AG44/AG$45,"")</f>
        <v/>
      </c>
      <c r="AI44" s="61" t="str">
        <f t="shared" si="86"/>
        <v/>
      </c>
      <c r="AJ44" s="120" t="str">
        <f>IFERROR(AI44/AI$45,"")</f>
        <v/>
      </c>
      <c r="AK44" s="61" t="str">
        <f t="shared" si="88"/>
        <v/>
      </c>
      <c r="AL44" s="120" t="str">
        <f t="shared" si="89"/>
        <v/>
      </c>
      <c r="AM44" s="61" t="str">
        <f t="shared" si="90"/>
        <v/>
      </c>
      <c r="AN44" s="120" t="str">
        <f t="shared" si="91"/>
        <v/>
      </c>
      <c r="AO44" s="61" t="str">
        <f t="shared" si="92"/>
        <v/>
      </c>
      <c r="AP44" s="120" t="str">
        <f t="shared" si="93"/>
        <v/>
      </c>
      <c r="AQ44" s="61" t="str">
        <f t="shared" si="94"/>
        <v/>
      </c>
      <c r="AR44" s="120" t="str">
        <f t="shared" si="95"/>
        <v/>
      </c>
      <c r="AS44" s="61" t="str">
        <f t="shared" si="96"/>
        <v/>
      </c>
      <c r="AT44" s="120" t="str">
        <f t="shared" si="97"/>
        <v/>
      </c>
      <c r="AU44" s="61" t="str">
        <f t="shared" si="98"/>
        <v/>
      </c>
      <c r="AV44" s="120" t="str">
        <f t="shared" si="99"/>
        <v/>
      </c>
      <c r="AW44" s="61" t="str">
        <f t="shared" si="100"/>
        <v/>
      </c>
      <c r="AX44" s="120" t="str">
        <f t="shared" si="101"/>
        <v/>
      </c>
      <c r="AY44" s="61" t="str">
        <f t="shared" si="102"/>
        <v/>
      </c>
      <c r="AZ44" s="120" t="str">
        <f t="shared" si="103"/>
        <v/>
      </c>
      <c r="BA44" s="61" t="str">
        <f t="shared" si="104"/>
        <v/>
      </c>
      <c r="BB44" s="120" t="str">
        <f t="shared" si="105"/>
        <v/>
      </c>
      <c r="BC44" s="61" t="str">
        <f t="shared" si="106"/>
        <v/>
      </c>
      <c r="BD44" s="120" t="str">
        <f t="shared" si="107"/>
        <v/>
      </c>
      <c r="BE44" s="61" t="str">
        <f t="shared" si="110"/>
        <v/>
      </c>
      <c r="BF44" s="120" t="str">
        <f t="shared" si="107"/>
        <v/>
      </c>
    </row>
    <row r="45" spans="1:58" s="88" customFormat="1" ht="15">
      <c r="A45" s="4"/>
      <c r="B45" s="4"/>
      <c r="C45" s="4"/>
      <c r="D45" s="4"/>
      <c r="E45" s="4"/>
      <c r="F45" s="4"/>
      <c r="G45" s="4"/>
      <c r="H45" s="4"/>
      <c r="I45" s="4"/>
      <c r="J45" s="4"/>
      <c r="K45" s="4"/>
      <c r="L45" s="4"/>
      <c r="M45" s="4"/>
      <c r="N45" s="4"/>
      <c r="O45" s="4"/>
      <c r="P45" s="4"/>
      <c r="Q45" s="4"/>
      <c r="R45" s="4"/>
      <c r="S45" s="4"/>
      <c r="T45" s="4"/>
      <c r="U45" s="4"/>
      <c r="V45" s="4"/>
      <c r="W45" s="4"/>
      <c r="X45" s="4"/>
      <c r="Y45" s="4"/>
      <c r="Z45" s="4"/>
      <c r="AA45"/>
      <c r="AB45" s="156"/>
      <c r="AC45" s="99"/>
      <c r="AD45" s="100"/>
      <c r="AE45" s="101"/>
      <c r="AF45" s="102" t="s">
        <v>25</v>
      </c>
      <c r="AG45" s="123">
        <f t="shared" ref="AG45:BF45" si="111">SUM(AG33:AG44)</f>
        <v>176</v>
      </c>
      <c r="AH45" s="124">
        <f t="shared" si="111"/>
        <v>1</v>
      </c>
      <c r="AI45" s="123">
        <f t="shared" si="111"/>
        <v>0</v>
      </c>
      <c r="AJ45" s="124">
        <f t="shared" si="111"/>
        <v>0</v>
      </c>
      <c r="AK45" s="123">
        <f t="shared" si="111"/>
        <v>0</v>
      </c>
      <c r="AL45" s="124">
        <f t="shared" si="111"/>
        <v>0</v>
      </c>
      <c r="AM45" s="123">
        <f t="shared" si="111"/>
        <v>0</v>
      </c>
      <c r="AN45" s="124">
        <f t="shared" si="111"/>
        <v>0</v>
      </c>
      <c r="AO45" s="123">
        <f t="shared" si="111"/>
        <v>0</v>
      </c>
      <c r="AP45" s="124">
        <f t="shared" si="111"/>
        <v>0</v>
      </c>
      <c r="AQ45" s="123">
        <f t="shared" si="111"/>
        <v>0</v>
      </c>
      <c r="AR45" s="124">
        <f t="shared" si="111"/>
        <v>0</v>
      </c>
      <c r="AS45" s="123">
        <f t="shared" si="111"/>
        <v>0</v>
      </c>
      <c r="AT45" s="124">
        <f t="shared" si="111"/>
        <v>0</v>
      </c>
      <c r="AU45" s="123">
        <f t="shared" si="111"/>
        <v>0</v>
      </c>
      <c r="AV45" s="124">
        <f t="shared" si="111"/>
        <v>0</v>
      </c>
      <c r="AW45" s="123">
        <f t="shared" si="111"/>
        <v>0</v>
      </c>
      <c r="AX45" s="124">
        <f t="shared" si="111"/>
        <v>0</v>
      </c>
      <c r="AY45" s="123">
        <f t="shared" si="111"/>
        <v>0</v>
      </c>
      <c r="AZ45" s="124">
        <f t="shared" si="111"/>
        <v>0</v>
      </c>
      <c r="BA45" s="123">
        <f t="shared" si="111"/>
        <v>0</v>
      </c>
      <c r="BB45" s="124">
        <f t="shared" si="111"/>
        <v>0</v>
      </c>
      <c r="BC45" s="123">
        <f t="shared" si="111"/>
        <v>0</v>
      </c>
      <c r="BD45" s="124">
        <f t="shared" si="111"/>
        <v>0</v>
      </c>
      <c r="BE45" s="123">
        <f t="shared" si="111"/>
        <v>176</v>
      </c>
      <c r="BF45" s="126">
        <f t="shared" si="111"/>
        <v>1</v>
      </c>
    </row>
    <row r="46" spans="1:58" s="88" customFormat="1" ht="15">
      <c r="A46" s="4"/>
      <c r="B46" s="4"/>
      <c r="C46" s="4"/>
      <c r="D46" s="4"/>
      <c r="E46" s="4"/>
      <c r="F46" s="4"/>
      <c r="G46" s="4"/>
      <c r="H46" s="4"/>
      <c r="I46" s="4"/>
      <c r="J46" s="4"/>
      <c r="K46" s="4"/>
      <c r="L46" s="4"/>
      <c r="M46" s="4"/>
      <c r="N46" s="4"/>
      <c r="O46" s="4"/>
      <c r="P46" s="4"/>
      <c r="Q46" s="4"/>
      <c r="R46" s="4"/>
      <c r="S46" s="4"/>
      <c r="T46" s="4"/>
      <c r="U46" s="4"/>
      <c r="V46" s="4"/>
      <c r="W46" s="4"/>
      <c r="X46" s="4"/>
      <c r="Y46" s="4"/>
      <c r="Z46" s="4"/>
      <c r="AA46"/>
      <c r="AB46" s="156"/>
      <c r="AC46" s="103"/>
      <c r="AD46" s="104"/>
      <c r="AE46" s="105"/>
      <c r="AF46" s="135" t="str">
        <f>IF(AF$16&lt;&gt;"",AF$16,"")</f>
        <v>平均訪問回数</v>
      </c>
      <c r="AG46" s="154">
        <f>IF(AG45&gt;0,SUMPRODUCT($AA33:$AA44,AG33:AG44)/AG45,"-")</f>
        <v>4.3096590909090908</v>
      </c>
      <c r="AH46" s="138"/>
      <c r="AI46" s="154" t="str">
        <f>IF(AI45&gt;0,SUMPRODUCT($AA33:$AA44,AI33:AI44)/AI45,"-")</f>
        <v>-</v>
      </c>
      <c r="AJ46" s="138"/>
      <c r="AK46" s="154" t="str">
        <f>IF(AK45&gt;0,SUMPRODUCT($AA33:$AA44,AK33:AK44)/AK45,"-")</f>
        <v>-</v>
      </c>
      <c r="AL46" s="138"/>
      <c r="AM46" s="154" t="str">
        <f>IF(AM45&gt;0,SUMPRODUCT($AA33:$AA44,AM33:AM44)/AM45,"-")</f>
        <v>-</v>
      </c>
      <c r="AN46" s="138"/>
      <c r="AO46" s="154" t="str">
        <f>IF(AO45&gt;0,SUMPRODUCT($AA33:$AA44,AO33:AO44)/AO45,"-")</f>
        <v>-</v>
      </c>
      <c r="AP46" s="138"/>
      <c r="AQ46" s="154" t="str">
        <f>IF(AQ45&gt;0,SUMPRODUCT($AA33:$AA44,AQ33:AQ44)/AQ45,"-")</f>
        <v>-</v>
      </c>
      <c r="AR46" s="138"/>
      <c r="AS46" s="154" t="str">
        <f>IF(AS45&gt;0,SUMPRODUCT($AA33:$AA44,AS33:AS44)/AS45,"-")</f>
        <v>-</v>
      </c>
      <c r="AT46" s="138"/>
      <c r="AU46" s="154" t="str">
        <f>IF(AU45&gt;0,SUMPRODUCT($AA33:$AA44,AU33:AU44)/AU45,"-")</f>
        <v>-</v>
      </c>
      <c r="AV46" s="138"/>
      <c r="AW46" s="154" t="str">
        <f>IF(AW45&gt;0,SUMPRODUCT($AA33:$AA44,AW33:AW44)/AW45,"-")</f>
        <v>-</v>
      </c>
      <c r="AX46" s="138"/>
      <c r="AY46" s="154" t="str">
        <f>IF(AY45&gt;0,SUMPRODUCT($AA33:$AA44,AY33:AY44)/AY45,"-")</f>
        <v>-</v>
      </c>
      <c r="AZ46" s="138"/>
      <c r="BA46" s="154" t="str">
        <f>IF(BA45&gt;0,SUMPRODUCT($AA33:$AA44,BA33:BA44)/BA45,"-")</f>
        <v>-</v>
      </c>
      <c r="BB46" s="138"/>
      <c r="BC46" s="154" t="str">
        <f>IF(BC45&gt;0,SUMPRODUCT($AA33:$AA44,BC33:BC44)/BC45,"-")</f>
        <v>-</v>
      </c>
      <c r="BD46" s="138"/>
      <c r="BE46" s="154">
        <f>IF(BE45&gt;0,SUMPRODUCT($AA33:$AA44,BE33:BE44)/BE45,"-")</f>
        <v>4.3096590909090908</v>
      </c>
      <c r="BF46" s="139"/>
    </row>
    <row r="47" spans="1:58" s="88" customFormat="1" ht="15">
      <c r="A47" s="4"/>
      <c r="B47" s="4"/>
      <c r="C47" s="4"/>
      <c r="D47" s="4"/>
      <c r="E47" s="4"/>
      <c r="F47" s="4"/>
      <c r="G47" s="4"/>
      <c r="H47" s="4"/>
      <c r="I47" s="4"/>
      <c r="J47" s="4"/>
      <c r="K47" s="4"/>
      <c r="L47" s="4"/>
      <c r="M47" s="4"/>
      <c r="N47" s="4"/>
      <c r="O47" s="4"/>
      <c r="P47" s="4"/>
      <c r="Q47" s="4"/>
      <c r="R47" s="4"/>
      <c r="S47" s="4"/>
      <c r="T47" s="4"/>
      <c r="U47" s="4"/>
      <c r="V47" s="4"/>
      <c r="W47" s="4"/>
      <c r="X47" s="4"/>
      <c r="Y47" s="4"/>
      <c r="Z47" s="4"/>
      <c r="AA47"/>
      <c r="AB47" s="156"/>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1:58" s="88" customFormat="1">
      <c r="A48" s="4"/>
      <c r="B48" s="4"/>
      <c r="C48" s="4"/>
      <c r="D48" s="4"/>
      <c r="E48" s="4"/>
      <c r="F48" s="4"/>
      <c r="G48" s="4"/>
      <c r="H48" s="4"/>
      <c r="I48" s="4"/>
      <c r="J48" s="4"/>
      <c r="K48" s="4"/>
      <c r="L48" s="4"/>
      <c r="M48" s="4"/>
      <c r="N48" s="4"/>
      <c r="O48" s="4"/>
      <c r="P48" s="4"/>
      <c r="Q48" s="4"/>
      <c r="R48" s="4"/>
      <c r="S48" s="4"/>
      <c r="T48" s="4"/>
      <c r="U48" s="4"/>
      <c r="V48" s="4"/>
      <c r="W48" s="4"/>
      <c r="X48" s="4"/>
      <c r="Y48" s="4"/>
      <c r="Z48" s="4"/>
      <c r="AA48" s="110">
        <f t="shared" ref="AA48:AA58" si="112">AA33</f>
        <v>1</v>
      </c>
      <c r="AB48" s="58"/>
      <c r="AC48" s="113" t="str">
        <f>AC47</f>
        <v>回答エリア</v>
      </c>
      <c r="AD48" s="112" t="str">
        <f>AD47</f>
        <v>福井駅前 エリア</v>
      </c>
      <c r="AE48" s="2" t="str">
        <f t="shared" ref="AE48:AE58" si="113">IF(AE3&lt;&gt;"",AE3,"")</f>
        <v>初めて</v>
      </c>
      <c r="AF48" s="8"/>
      <c r="AG48" s="131">
        <f t="shared" ref="AG48:AG59" si="114">IF(OR(IFERROR(FIND($AD48,"施設コード"),0)&gt;0,$AE48=""), "",
COUNTIFS(
    INDEX(rawデータ範囲, , MATCH($AG$1,表頭範囲, 0)),AG$2,
    INDEX(rawデータ範囲, , MATCH($AE$1,表頭範囲, 0)),$AE48,
    INDEX(rawデータ範囲, , MATCH($AC48,表頭範囲, 0)),$AD48
)
)</f>
        <v>15</v>
      </c>
      <c r="AH48" s="132">
        <f t="shared" ref="AH48:AH58" si="115">IFERROR(AG48/AG$60,"")</f>
        <v>0.25</v>
      </c>
      <c r="AI48" s="131">
        <f t="shared" ref="AI48:AI59" si="116">IF(OR(IFERROR(FIND($AD48,"施設コード"),0)&gt;0,$AE48=""), "",
COUNTIFS(
    INDEX(rawデータ範囲, , MATCH($AG$1,表頭範囲, 0)),AI$2,
    INDEX(rawデータ範囲, , MATCH($AE$1,表頭範囲, 0)),$AE48,
    INDEX(rawデータ範囲, , MATCH($AC48,表頭範囲, 0)),$AD48
)
)</f>
        <v>0</v>
      </c>
      <c r="AJ48" s="132" t="str">
        <f t="shared" ref="AJ48:AJ58" si="117">IFERROR(AI48/AI$60,"")</f>
        <v/>
      </c>
      <c r="AK48" s="131">
        <f t="shared" ref="AK48:AK59" si="118">IF(OR(IFERROR(FIND($AD48,"施設コード"),0)&gt;0,$AE48=""), "",
COUNTIFS(
    INDEX(rawデータ範囲, , MATCH($AG$1,表頭範囲, 0)),AK$2,
    INDEX(rawデータ範囲, , MATCH($AE$1,表頭範囲, 0)),$AE48,
    INDEX(rawデータ範囲, , MATCH($AC48,表頭範囲, 0)),$AD48
)
)</f>
        <v>0</v>
      </c>
      <c r="AL48" s="132" t="str">
        <f t="shared" ref="AL48:AL59" si="119">IFERROR(AK48/AK$60,"")</f>
        <v/>
      </c>
      <c r="AM48" s="131">
        <f t="shared" ref="AM48:AM59" si="120">IF(OR(IFERROR(FIND($AD48,"施設コード"),0)&gt;0,$AE48=""), "",
COUNTIFS(
    INDEX(rawデータ範囲, , MATCH($AG$1,表頭範囲, 0)),AM$2,
    INDEX(rawデータ範囲, , MATCH($AE$1,表頭範囲, 0)),$AE48,
    INDEX(rawデータ範囲, , MATCH($AC48,表頭範囲, 0)),$AD48
)
)</f>
        <v>0</v>
      </c>
      <c r="AN48" s="132" t="str">
        <f t="shared" ref="AN48:AN59" si="121">IFERROR(AM48/AM$60,"")</f>
        <v/>
      </c>
      <c r="AO48" s="131">
        <f t="shared" ref="AO48:AO59" si="122">IF(OR(IFERROR(FIND($AD48,"施設コード"),0)&gt;0,$AE48=""), "",
COUNTIFS(
    INDEX(rawデータ範囲, , MATCH($AG$1,表頭範囲, 0)),AO$2,
    INDEX(rawデータ範囲, , MATCH($AE$1,表頭範囲, 0)),$AE48,
    INDEX(rawデータ範囲, , MATCH($AC48,表頭範囲, 0)),$AD48
)
)</f>
        <v>0</v>
      </c>
      <c r="AP48" s="132" t="str">
        <f t="shared" ref="AP48:AP59" si="123">IFERROR(AO48/AO$60,"")</f>
        <v/>
      </c>
      <c r="AQ48" s="131">
        <f t="shared" ref="AQ48:AQ59" si="124">IF(OR(IFERROR(FIND($AD48,"施設コード"),0)&gt;0,$AE48=""), "",
COUNTIFS(
    INDEX(rawデータ範囲, , MATCH($AG$1,表頭範囲, 0)),AQ$2,
    INDEX(rawデータ範囲, , MATCH($AE$1,表頭範囲, 0)),$AE48,
    INDEX(rawデータ範囲, , MATCH($AC48,表頭範囲, 0)),$AD48
)
)</f>
        <v>0</v>
      </c>
      <c r="AR48" s="132" t="str">
        <f t="shared" ref="AR48:AR59" si="125">IFERROR(AQ48/AQ$60,"")</f>
        <v/>
      </c>
      <c r="AS48" s="131">
        <f t="shared" ref="AS48:AS59" si="126">IF(OR(IFERROR(FIND($AD48,"施設コード"),0)&gt;0,$AE48=""), "",
COUNTIFS(
    INDEX(rawデータ範囲, , MATCH($AG$1,表頭範囲, 0)),AS$2,
    INDEX(rawデータ範囲, , MATCH($AE$1,表頭範囲, 0)),$AE48,
    INDEX(rawデータ範囲, , MATCH($AC48,表頭範囲, 0)),$AD48
)
)</f>
        <v>0</v>
      </c>
      <c r="AT48" s="132" t="str">
        <f t="shared" ref="AT48:AT59" si="127">IFERROR(AS48/AS$60,"")</f>
        <v/>
      </c>
      <c r="AU48" s="131">
        <f t="shared" ref="AU48:AU59" si="128">IF(OR(IFERROR(FIND($AD48,"施設コード"),0)&gt;0,$AE48=""), "",
COUNTIFS(
    INDEX(rawデータ範囲, , MATCH($AG$1,表頭範囲, 0)),AU$2,
    INDEX(rawデータ範囲, , MATCH($AE$1,表頭範囲, 0)),$AE48,
    INDEX(rawデータ範囲, , MATCH($AC48,表頭範囲, 0)),$AD48
)
)</f>
        <v>0</v>
      </c>
      <c r="AV48" s="132" t="str">
        <f t="shared" ref="AV48:AV59" si="129">IFERROR(AU48/AU$60,"")</f>
        <v/>
      </c>
      <c r="AW48" s="131">
        <f t="shared" ref="AW48:AW59" si="130">IF(OR(IFERROR(FIND($AD48,"施設コード"),0)&gt;0,$AE48=""), "",
COUNTIFS(
    INDEX(rawデータ範囲, , MATCH($AG$1,表頭範囲, 0)),AW$2,
    INDEX(rawデータ範囲, , MATCH($AE$1,表頭範囲, 0)),$AE48,
    INDEX(rawデータ範囲, , MATCH($AC48,表頭範囲, 0)),$AD48
)
)</f>
        <v>0</v>
      </c>
      <c r="AX48" s="132" t="str">
        <f t="shared" ref="AX48:AX59" si="131">IFERROR(AW48/AW$60,"")</f>
        <v/>
      </c>
      <c r="AY48" s="131">
        <f t="shared" ref="AY48:AY59" si="132">IF(OR(IFERROR(FIND($AD48,"施設コード"),0)&gt;0,$AE48=""), "",
COUNTIFS(
    INDEX(rawデータ範囲, , MATCH($AG$1,表頭範囲, 0)),AY$2,
    INDEX(rawデータ範囲, , MATCH($AE$1,表頭範囲, 0)),$AE48,
    INDEX(rawデータ範囲, , MATCH($AC48,表頭範囲, 0)),$AD48
)
)</f>
        <v>0</v>
      </c>
      <c r="AZ48" s="132" t="str">
        <f t="shared" ref="AZ48:AZ59" si="133">IFERROR(AY48/AY$60,"")</f>
        <v/>
      </c>
      <c r="BA48" s="131">
        <f t="shared" ref="BA48:BA59" si="134">IF(OR(IFERROR(FIND($AD48,"施設コード"),0)&gt;0,$AE48=""), "",
COUNTIFS(
    INDEX(rawデータ範囲, , MATCH($AG$1,表頭範囲, 0)),BA$2,
    INDEX(rawデータ範囲, , MATCH($AE$1,表頭範囲, 0)),$AE48,
    INDEX(rawデータ範囲, , MATCH($AC48,表頭範囲, 0)),$AD48
)
)</f>
        <v>0</v>
      </c>
      <c r="BB48" s="132" t="str">
        <f t="shared" ref="BB48:BB59" si="135">IFERROR(BA48/BA$60,"")</f>
        <v/>
      </c>
      <c r="BC48" s="131">
        <f t="shared" ref="BC48:BC59" si="136">IF(OR(IFERROR(FIND($AD48,"施設コード"),0)&gt;0,$AE48=""), "",
COUNTIFS(
    INDEX(rawデータ範囲, , MATCH($AG$1,表頭範囲, 0)),BC$2,
    INDEX(rawデータ範囲, , MATCH($AE$1,表頭範囲, 0)),$AE48,
    INDEX(rawデータ範囲, , MATCH($AC48,表頭範囲, 0)),$AD48
)
)</f>
        <v>0</v>
      </c>
      <c r="BD48" s="132" t="str">
        <f t="shared" ref="BD48:BD59" si="137">IFERROR(BC48/BC$60,"")</f>
        <v/>
      </c>
      <c r="BE48" s="131">
        <f>IFERROR(AG48+AI48+AK48+AM48+AO48+AQ48+AS48+AU48+AW48+AY48+BA48+BC48,"")</f>
        <v>15</v>
      </c>
      <c r="BF48" s="132">
        <f t="shared" ref="BF48:BF58" si="138">IFERROR(BE48/BE$60,"")</f>
        <v>0.25</v>
      </c>
    </row>
    <row r="49" spans="1:58" s="88" customFormat="1">
      <c r="A49" s="4"/>
      <c r="B49" s="4"/>
      <c r="C49" s="4"/>
      <c r="D49" s="4"/>
      <c r="E49" s="4"/>
      <c r="F49" s="4"/>
      <c r="G49" s="4"/>
      <c r="H49" s="4"/>
      <c r="I49" s="4"/>
      <c r="J49" s="4"/>
      <c r="K49" s="4"/>
      <c r="L49" s="4"/>
      <c r="M49" s="4"/>
      <c r="N49" s="4"/>
      <c r="O49" s="4"/>
      <c r="P49" s="4"/>
      <c r="Q49" s="4"/>
      <c r="R49" s="4"/>
      <c r="S49" s="4"/>
      <c r="T49" s="4"/>
      <c r="U49" s="4"/>
      <c r="V49" s="4"/>
      <c r="W49" s="4"/>
      <c r="X49" s="4"/>
      <c r="Y49" s="4"/>
      <c r="Z49" s="4"/>
      <c r="AA49" s="110">
        <f t="shared" si="112"/>
        <v>3.5</v>
      </c>
      <c r="AB49" s="58"/>
      <c r="AC49" s="113" t="str">
        <f t="shared" ref="AC49:AD58" si="139">AC48</f>
        <v>回答エリア</v>
      </c>
      <c r="AD49" s="112" t="str">
        <f t="shared" si="139"/>
        <v>福井駅前 エリア</v>
      </c>
      <c r="AE49" s="90" t="str">
        <f t="shared" si="113"/>
        <v>2～5回目</v>
      </c>
      <c r="AF49" s="8"/>
      <c r="AG49" s="131">
        <f t="shared" si="114"/>
        <v>20</v>
      </c>
      <c r="AH49" s="132">
        <f t="shared" si="115"/>
        <v>0.33333333333333331</v>
      </c>
      <c r="AI49" s="131">
        <f t="shared" si="116"/>
        <v>0</v>
      </c>
      <c r="AJ49" s="132" t="str">
        <f t="shared" si="117"/>
        <v/>
      </c>
      <c r="AK49" s="131">
        <f t="shared" si="118"/>
        <v>0</v>
      </c>
      <c r="AL49" s="132" t="str">
        <f t="shared" si="119"/>
        <v/>
      </c>
      <c r="AM49" s="131">
        <f t="shared" si="120"/>
        <v>0</v>
      </c>
      <c r="AN49" s="132" t="str">
        <f t="shared" si="121"/>
        <v/>
      </c>
      <c r="AO49" s="131">
        <f t="shared" si="122"/>
        <v>0</v>
      </c>
      <c r="AP49" s="132" t="str">
        <f t="shared" si="123"/>
        <v/>
      </c>
      <c r="AQ49" s="131">
        <f t="shared" si="124"/>
        <v>0</v>
      </c>
      <c r="AR49" s="132" t="str">
        <f t="shared" si="125"/>
        <v/>
      </c>
      <c r="AS49" s="131">
        <f t="shared" si="126"/>
        <v>0</v>
      </c>
      <c r="AT49" s="132" t="str">
        <f t="shared" si="127"/>
        <v/>
      </c>
      <c r="AU49" s="131">
        <f t="shared" si="128"/>
        <v>0</v>
      </c>
      <c r="AV49" s="132" t="str">
        <f t="shared" si="129"/>
        <v/>
      </c>
      <c r="AW49" s="131">
        <f t="shared" si="130"/>
        <v>0</v>
      </c>
      <c r="AX49" s="132" t="str">
        <f t="shared" si="131"/>
        <v/>
      </c>
      <c r="AY49" s="131">
        <f t="shared" si="132"/>
        <v>0</v>
      </c>
      <c r="AZ49" s="132" t="str">
        <f t="shared" si="133"/>
        <v/>
      </c>
      <c r="BA49" s="131">
        <f t="shared" si="134"/>
        <v>0</v>
      </c>
      <c r="BB49" s="132" t="str">
        <f t="shared" si="135"/>
        <v/>
      </c>
      <c r="BC49" s="131">
        <f t="shared" si="136"/>
        <v>0</v>
      </c>
      <c r="BD49" s="132" t="str">
        <f t="shared" si="137"/>
        <v/>
      </c>
      <c r="BE49" s="131">
        <f t="shared" ref="BE49:BE59" si="140">IFERROR(AG49+AI49+AK49+AM49+AO49+AQ49+AS49+AU49+AW49+AY49+BA49+BC49,"")</f>
        <v>20</v>
      </c>
      <c r="BF49" s="132">
        <f t="shared" si="138"/>
        <v>0.33333333333333331</v>
      </c>
    </row>
    <row r="50" spans="1:58" s="88" customFormat="1">
      <c r="A50" s="4"/>
      <c r="B50" s="4"/>
      <c r="C50" s="4"/>
      <c r="D50" s="4"/>
      <c r="E50" s="4"/>
      <c r="F50" s="4"/>
      <c r="G50" s="4"/>
      <c r="H50" s="4"/>
      <c r="I50" s="4"/>
      <c r="J50" s="4"/>
      <c r="K50" s="4"/>
      <c r="L50" s="4"/>
      <c r="M50" s="4"/>
      <c r="N50" s="4"/>
      <c r="O50" s="4"/>
      <c r="P50" s="4"/>
      <c r="Q50" s="4"/>
      <c r="R50" s="4"/>
      <c r="S50" s="4"/>
      <c r="T50" s="4"/>
      <c r="U50" s="4"/>
      <c r="V50" s="4"/>
      <c r="W50" s="4"/>
      <c r="X50" s="4"/>
      <c r="Y50" s="4"/>
      <c r="Z50" s="4"/>
      <c r="AA50" s="110">
        <f t="shared" si="112"/>
        <v>8</v>
      </c>
      <c r="AB50" s="58"/>
      <c r="AC50" s="113" t="str">
        <f t="shared" si="139"/>
        <v>回答エリア</v>
      </c>
      <c r="AD50" s="112" t="str">
        <f t="shared" si="139"/>
        <v>福井駅前 エリア</v>
      </c>
      <c r="AE50" s="2" t="str">
        <f t="shared" si="113"/>
        <v>6～10回目</v>
      </c>
      <c r="AF50" s="8"/>
      <c r="AG50" s="131">
        <f t="shared" si="114"/>
        <v>6</v>
      </c>
      <c r="AH50" s="132">
        <f t="shared" si="115"/>
        <v>0.1</v>
      </c>
      <c r="AI50" s="131">
        <f t="shared" si="116"/>
        <v>0</v>
      </c>
      <c r="AJ50" s="132" t="str">
        <f t="shared" si="117"/>
        <v/>
      </c>
      <c r="AK50" s="131">
        <f t="shared" si="118"/>
        <v>0</v>
      </c>
      <c r="AL50" s="132" t="str">
        <f t="shared" si="119"/>
        <v/>
      </c>
      <c r="AM50" s="131">
        <f t="shared" si="120"/>
        <v>0</v>
      </c>
      <c r="AN50" s="132" t="str">
        <f t="shared" si="121"/>
        <v/>
      </c>
      <c r="AO50" s="131">
        <f t="shared" si="122"/>
        <v>0</v>
      </c>
      <c r="AP50" s="132" t="str">
        <f t="shared" si="123"/>
        <v/>
      </c>
      <c r="AQ50" s="131">
        <f t="shared" si="124"/>
        <v>0</v>
      </c>
      <c r="AR50" s="132" t="str">
        <f t="shared" si="125"/>
        <v/>
      </c>
      <c r="AS50" s="131">
        <f t="shared" si="126"/>
        <v>0</v>
      </c>
      <c r="AT50" s="132" t="str">
        <f t="shared" si="127"/>
        <v/>
      </c>
      <c r="AU50" s="131">
        <f t="shared" si="128"/>
        <v>0</v>
      </c>
      <c r="AV50" s="132" t="str">
        <f t="shared" si="129"/>
        <v/>
      </c>
      <c r="AW50" s="131">
        <f t="shared" si="130"/>
        <v>0</v>
      </c>
      <c r="AX50" s="132" t="str">
        <f t="shared" si="131"/>
        <v/>
      </c>
      <c r="AY50" s="131">
        <f t="shared" si="132"/>
        <v>0</v>
      </c>
      <c r="AZ50" s="132" t="str">
        <f t="shared" si="133"/>
        <v/>
      </c>
      <c r="BA50" s="131">
        <f t="shared" si="134"/>
        <v>0</v>
      </c>
      <c r="BB50" s="132" t="str">
        <f t="shared" si="135"/>
        <v/>
      </c>
      <c r="BC50" s="131">
        <f t="shared" si="136"/>
        <v>0</v>
      </c>
      <c r="BD50" s="132" t="str">
        <f t="shared" si="137"/>
        <v/>
      </c>
      <c r="BE50" s="131">
        <f t="shared" si="140"/>
        <v>6</v>
      </c>
      <c r="BF50" s="132">
        <f t="shared" si="138"/>
        <v>0.1</v>
      </c>
    </row>
    <row r="51" spans="1:58" s="88" customFormat="1">
      <c r="A51" s="4"/>
      <c r="B51" s="4"/>
      <c r="C51" s="4"/>
      <c r="D51" s="4"/>
      <c r="E51" s="4"/>
      <c r="F51" s="4"/>
      <c r="G51" s="4"/>
      <c r="H51" s="4"/>
      <c r="I51" s="4"/>
      <c r="J51" s="4"/>
      <c r="K51" s="4"/>
      <c r="L51" s="4"/>
      <c r="M51" s="4"/>
      <c r="N51" s="4"/>
      <c r="O51" s="4"/>
      <c r="P51" s="4"/>
      <c r="Q51" s="4"/>
      <c r="R51" s="4"/>
      <c r="S51" s="4"/>
      <c r="T51" s="4"/>
      <c r="U51" s="4"/>
      <c r="V51" s="4"/>
      <c r="W51" s="4"/>
      <c r="X51" s="4"/>
      <c r="Y51" s="4"/>
      <c r="Z51" s="4"/>
      <c r="AA51" s="110">
        <f t="shared" si="112"/>
        <v>11</v>
      </c>
      <c r="AB51" s="58"/>
      <c r="AC51" s="113" t="str">
        <f t="shared" si="139"/>
        <v>回答エリア</v>
      </c>
      <c r="AD51" s="112" t="str">
        <f t="shared" si="139"/>
        <v>福井駅前 エリア</v>
      </c>
      <c r="AE51" s="2" t="str">
        <f t="shared" si="113"/>
        <v>11回目以上</v>
      </c>
      <c r="AF51" s="8"/>
      <c r="AG51" s="131">
        <f t="shared" si="114"/>
        <v>19</v>
      </c>
      <c r="AH51" s="132">
        <f t="shared" si="115"/>
        <v>0.31666666666666665</v>
      </c>
      <c r="AI51" s="131">
        <f t="shared" si="116"/>
        <v>0</v>
      </c>
      <c r="AJ51" s="132" t="str">
        <f t="shared" si="117"/>
        <v/>
      </c>
      <c r="AK51" s="131">
        <f t="shared" si="118"/>
        <v>0</v>
      </c>
      <c r="AL51" s="132" t="str">
        <f t="shared" si="119"/>
        <v/>
      </c>
      <c r="AM51" s="131">
        <f t="shared" si="120"/>
        <v>0</v>
      </c>
      <c r="AN51" s="132" t="str">
        <f t="shared" si="121"/>
        <v/>
      </c>
      <c r="AO51" s="131">
        <f t="shared" si="122"/>
        <v>0</v>
      </c>
      <c r="AP51" s="132" t="str">
        <f t="shared" si="123"/>
        <v/>
      </c>
      <c r="AQ51" s="131">
        <f t="shared" si="124"/>
        <v>0</v>
      </c>
      <c r="AR51" s="132" t="str">
        <f t="shared" si="125"/>
        <v/>
      </c>
      <c r="AS51" s="131">
        <f t="shared" si="126"/>
        <v>0</v>
      </c>
      <c r="AT51" s="132" t="str">
        <f t="shared" si="127"/>
        <v/>
      </c>
      <c r="AU51" s="131">
        <f t="shared" si="128"/>
        <v>0</v>
      </c>
      <c r="AV51" s="132" t="str">
        <f t="shared" si="129"/>
        <v/>
      </c>
      <c r="AW51" s="131">
        <f t="shared" si="130"/>
        <v>0</v>
      </c>
      <c r="AX51" s="132" t="str">
        <f t="shared" si="131"/>
        <v/>
      </c>
      <c r="AY51" s="131">
        <f t="shared" si="132"/>
        <v>0</v>
      </c>
      <c r="AZ51" s="132" t="str">
        <f t="shared" si="133"/>
        <v/>
      </c>
      <c r="BA51" s="131">
        <f t="shared" si="134"/>
        <v>0</v>
      </c>
      <c r="BB51" s="132" t="str">
        <f t="shared" si="135"/>
        <v/>
      </c>
      <c r="BC51" s="131">
        <f t="shared" si="136"/>
        <v>0</v>
      </c>
      <c r="BD51" s="132" t="str">
        <f t="shared" si="137"/>
        <v/>
      </c>
      <c r="BE51" s="131">
        <f t="shared" si="140"/>
        <v>19</v>
      </c>
      <c r="BF51" s="132">
        <f t="shared" si="138"/>
        <v>0.31666666666666665</v>
      </c>
    </row>
    <row r="52" spans="1:58" s="88" customFormat="1">
      <c r="A52" s="4"/>
      <c r="B52" s="4"/>
      <c r="C52" s="4"/>
      <c r="D52" s="4"/>
      <c r="E52" s="4"/>
      <c r="F52" s="4"/>
      <c r="G52" s="4"/>
      <c r="H52" s="4"/>
      <c r="I52" s="4"/>
      <c r="J52" s="4"/>
      <c r="K52" s="4"/>
      <c r="L52" s="4"/>
      <c r="M52" s="4"/>
      <c r="N52" s="4"/>
      <c r="O52" s="4"/>
      <c r="P52" s="4"/>
      <c r="Q52" s="4"/>
      <c r="R52" s="4"/>
      <c r="S52" s="4"/>
      <c r="T52" s="4"/>
      <c r="U52" s="4"/>
      <c r="V52" s="4"/>
      <c r="W52" s="4"/>
      <c r="X52" s="4"/>
      <c r="Y52" s="4"/>
      <c r="Z52" s="4"/>
      <c r="AA52" s="110" t="str">
        <f t="shared" si="112"/>
        <v/>
      </c>
      <c r="AB52" s="58"/>
      <c r="AC52" s="113" t="str">
        <f t="shared" si="139"/>
        <v>回答エリア</v>
      </c>
      <c r="AD52" s="112" t="str">
        <f t="shared" si="139"/>
        <v>福井駅前 エリア</v>
      </c>
      <c r="AE52" s="2" t="str">
        <f t="shared" si="113"/>
        <v/>
      </c>
      <c r="AF52" s="107"/>
      <c r="AG52" s="131" t="str">
        <f t="shared" si="114"/>
        <v/>
      </c>
      <c r="AH52" s="132" t="str">
        <f t="shared" si="115"/>
        <v/>
      </c>
      <c r="AI52" s="131" t="str">
        <f t="shared" si="116"/>
        <v/>
      </c>
      <c r="AJ52" s="132" t="str">
        <f t="shared" si="117"/>
        <v/>
      </c>
      <c r="AK52" s="131" t="str">
        <f t="shared" si="118"/>
        <v/>
      </c>
      <c r="AL52" s="132" t="str">
        <f t="shared" si="119"/>
        <v/>
      </c>
      <c r="AM52" s="131" t="str">
        <f t="shared" si="120"/>
        <v/>
      </c>
      <c r="AN52" s="132" t="str">
        <f t="shared" si="121"/>
        <v/>
      </c>
      <c r="AO52" s="131" t="str">
        <f t="shared" si="122"/>
        <v/>
      </c>
      <c r="AP52" s="132" t="str">
        <f t="shared" si="123"/>
        <v/>
      </c>
      <c r="AQ52" s="131" t="str">
        <f t="shared" si="124"/>
        <v/>
      </c>
      <c r="AR52" s="132" t="str">
        <f t="shared" si="125"/>
        <v/>
      </c>
      <c r="AS52" s="131" t="str">
        <f t="shared" si="126"/>
        <v/>
      </c>
      <c r="AT52" s="132" t="str">
        <f t="shared" si="127"/>
        <v/>
      </c>
      <c r="AU52" s="131" t="str">
        <f t="shared" si="128"/>
        <v/>
      </c>
      <c r="AV52" s="132" t="str">
        <f t="shared" si="129"/>
        <v/>
      </c>
      <c r="AW52" s="131" t="str">
        <f t="shared" si="130"/>
        <v/>
      </c>
      <c r="AX52" s="132" t="str">
        <f t="shared" si="131"/>
        <v/>
      </c>
      <c r="AY52" s="131" t="str">
        <f t="shared" si="132"/>
        <v/>
      </c>
      <c r="AZ52" s="132" t="str">
        <f t="shared" si="133"/>
        <v/>
      </c>
      <c r="BA52" s="131" t="str">
        <f t="shared" si="134"/>
        <v/>
      </c>
      <c r="BB52" s="132" t="str">
        <f t="shared" si="135"/>
        <v/>
      </c>
      <c r="BC52" s="131" t="str">
        <f t="shared" si="136"/>
        <v/>
      </c>
      <c r="BD52" s="132" t="str">
        <f t="shared" si="137"/>
        <v/>
      </c>
      <c r="BE52" s="131" t="str">
        <f t="shared" si="140"/>
        <v/>
      </c>
      <c r="BF52" s="132" t="str">
        <f t="shared" si="138"/>
        <v/>
      </c>
    </row>
    <row r="53" spans="1:58" s="88" customFormat="1">
      <c r="A53" s="4"/>
      <c r="B53" s="4"/>
      <c r="C53" s="4"/>
      <c r="D53" s="4"/>
      <c r="E53" s="4"/>
      <c r="F53" s="4"/>
      <c r="G53" s="4"/>
      <c r="H53" s="4"/>
      <c r="I53" s="4"/>
      <c r="J53" s="4"/>
      <c r="K53" s="4"/>
      <c r="L53" s="4"/>
      <c r="M53" s="4"/>
      <c r="N53" s="4"/>
      <c r="O53" s="4"/>
      <c r="P53" s="4"/>
      <c r="Q53" s="4"/>
      <c r="R53" s="4"/>
      <c r="S53" s="4"/>
      <c r="T53" s="4"/>
      <c r="U53" s="4"/>
      <c r="V53" s="4"/>
      <c r="W53" s="4"/>
      <c r="X53" s="4"/>
      <c r="Y53" s="4"/>
      <c r="Z53" s="4"/>
      <c r="AA53" s="110" t="str">
        <f t="shared" si="112"/>
        <v/>
      </c>
      <c r="AB53" s="58"/>
      <c r="AC53" s="113" t="str">
        <f t="shared" si="139"/>
        <v>回答エリア</v>
      </c>
      <c r="AD53" s="112" t="str">
        <f t="shared" si="139"/>
        <v>福井駅前 エリア</v>
      </c>
      <c r="AE53" s="2" t="str">
        <f t="shared" si="113"/>
        <v/>
      </c>
      <c r="AF53" s="107"/>
      <c r="AG53" s="131" t="str">
        <f t="shared" si="114"/>
        <v/>
      </c>
      <c r="AH53" s="132" t="str">
        <f t="shared" si="115"/>
        <v/>
      </c>
      <c r="AI53" s="131" t="str">
        <f t="shared" si="116"/>
        <v/>
      </c>
      <c r="AJ53" s="132" t="str">
        <f t="shared" si="117"/>
        <v/>
      </c>
      <c r="AK53" s="131" t="str">
        <f t="shared" si="118"/>
        <v/>
      </c>
      <c r="AL53" s="132" t="str">
        <f t="shared" si="119"/>
        <v/>
      </c>
      <c r="AM53" s="131" t="str">
        <f t="shared" si="120"/>
        <v/>
      </c>
      <c r="AN53" s="132" t="str">
        <f t="shared" si="121"/>
        <v/>
      </c>
      <c r="AO53" s="131" t="str">
        <f t="shared" si="122"/>
        <v/>
      </c>
      <c r="AP53" s="132" t="str">
        <f t="shared" si="123"/>
        <v/>
      </c>
      <c r="AQ53" s="131" t="str">
        <f t="shared" si="124"/>
        <v/>
      </c>
      <c r="AR53" s="132" t="str">
        <f t="shared" si="125"/>
        <v/>
      </c>
      <c r="AS53" s="131" t="str">
        <f t="shared" si="126"/>
        <v/>
      </c>
      <c r="AT53" s="132" t="str">
        <f t="shared" si="127"/>
        <v/>
      </c>
      <c r="AU53" s="131" t="str">
        <f t="shared" si="128"/>
        <v/>
      </c>
      <c r="AV53" s="132" t="str">
        <f t="shared" si="129"/>
        <v/>
      </c>
      <c r="AW53" s="131" t="str">
        <f t="shared" si="130"/>
        <v/>
      </c>
      <c r="AX53" s="132" t="str">
        <f t="shared" si="131"/>
        <v/>
      </c>
      <c r="AY53" s="131" t="str">
        <f t="shared" si="132"/>
        <v/>
      </c>
      <c r="AZ53" s="132" t="str">
        <f t="shared" si="133"/>
        <v/>
      </c>
      <c r="BA53" s="131" t="str">
        <f t="shared" si="134"/>
        <v/>
      </c>
      <c r="BB53" s="132" t="str">
        <f t="shared" si="135"/>
        <v/>
      </c>
      <c r="BC53" s="131" t="str">
        <f t="shared" si="136"/>
        <v/>
      </c>
      <c r="BD53" s="132" t="str">
        <f t="shared" si="137"/>
        <v/>
      </c>
      <c r="BE53" s="131" t="str">
        <f t="shared" si="140"/>
        <v/>
      </c>
      <c r="BF53" s="132" t="str">
        <f t="shared" si="138"/>
        <v/>
      </c>
    </row>
    <row r="54" spans="1:58" s="88" customFormat="1">
      <c r="A54" s="4"/>
      <c r="B54" s="4"/>
      <c r="C54" s="4"/>
      <c r="D54" s="4"/>
      <c r="E54" s="4"/>
      <c r="F54" s="4"/>
      <c r="G54" s="4"/>
      <c r="H54" s="4"/>
      <c r="I54" s="4"/>
      <c r="J54" s="4"/>
      <c r="K54" s="4"/>
      <c r="L54" s="4"/>
      <c r="M54" s="4"/>
      <c r="N54" s="4"/>
      <c r="O54" s="4"/>
      <c r="P54" s="4"/>
      <c r="Q54" s="4"/>
      <c r="R54" s="4"/>
      <c r="S54" s="4"/>
      <c r="T54" s="4"/>
      <c r="U54" s="4"/>
      <c r="V54" s="4"/>
      <c r="W54" s="4"/>
      <c r="X54" s="4"/>
      <c r="Y54" s="4"/>
      <c r="Z54" s="4"/>
      <c r="AA54" s="110" t="str">
        <f t="shared" si="112"/>
        <v/>
      </c>
      <c r="AB54" s="58"/>
      <c r="AC54" s="113" t="str">
        <f t="shared" si="139"/>
        <v>回答エリア</v>
      </c>
      <c r="AD54" s="112" t="str">
        <f t="shared" si="139"/>
        <v>福井駅前 エリア</v>
      </c>
      <c r="AE54" s="2" t="str">
        <f t="shared" si="113"/>
        <v/>
      </c>
      <c r="AF54" s="107"/>
      <c r="AG54" s="131" t="str">
        <f t="shared" si="114"/>
        <v/>
      </c>
      <c r="AH54" s="132" t="str">
        <f t="shared" si="115"/>
        <v/>
      </c>
      <c r="AI54" s="131" t="str">
        <f t="shared" si="116"/>
        <v/>
      </c>
      <c r="AJ54" s="132" t="str">
        <f t="shared" si="117"/>
        <v/>
      </c>
      <c r="AK54" s="131" t="str">
        <f t="shared" si="118"/>
        <v/>
      </c>
      <c r="AL54" s="132" t="str">
        <f t="shared" si="119"/>
        <v/>
      </c>
      <c r="AM54" s="131" t="str">
        <f t="shared" si="120"/>
        <v/>
      </c>
      <c r="AN54" s="132" t="str">
        <f t="shared" si="121"/>
        <v/>
      </c>
      <c r="AO54" s="131" t="str">
        <f t="shared" si="122"/>
        <v/>
      </c>
      <c r="AP54" s="132" t="str">
        <f t="shared" si="123"/>
        <v/>
      </c>
      <c r="AQ54" s="131" t="str">
        <f t="shared" si="124"/>
        <v/>
      </c>
      <c r="AR54" s="132" t="str">
        <f t="shared" si="125"/>
        <v/>
      </c>
      <c r="AS54" s="131" t="str">
        <f t="shared" si="126"/>
        <v/>
      </c>
      <c r="AT54" s="132" t="str">
        <f t="shared" si="127"/>
        <v/>
      </c>
      <c r="AU54" s="131" t="str">
        <f t="shared" si="128"/>
        <v/>
      </c>
      <c r="AV54" s="132" t="str">
        <f t="shared" si="129"/>
        <v/>
      </c>
      <c r="AW54" s="131" t="str">
        <f t="shared" si="130"/>
        <v/>
      </c>
      <c r="AX54" s="132" t="str">
        <f t="shared" si="131"/>
        <v/>
      </c>
      <c r="AY54" s="131" t="str">
        <f t="shared" si="132"/>
        <v/>
      </c>
      <c r="AZ54" s="132" t="str">
        <f t="shared" si="133"/>
        <v/>
      </c>
      <c r="BA54" s="131" t="str">
        <f t="shared" si="134"/>
        <v/>
      </c>
      <c r="BB54" s="132" t="str">
        <f t="shared" si="135"/>
        <v/>
      </c>
      <c r="BC54" s="131" t="str">
        <f t="shared" si="136"/>
        <v/>
      </c>
      <c r="BD54" s="132" t="str">
        <f t="shared" si="137"/>
        <v/>
      </c>
      <c r="BE54" s="131" t="str">
        <f t="shared" si="140"/>
        <v/>
      </c>
      <c r="BF54" s="132" t="str">
        <f t="shared" si="138"/>
        <v/>
      </c>
    </row>
    <row r="55" spans="1:58" s="88" customFormat="1">
      <c r="A55" s="4"/>
      <c r="B55" s="4"/>
      <c r="C55" s="4"/>
      <c r="D55" s="4"/>
      <c r="E55" s="4"/>
      <c r="F55" s="4"/>
      <c r="G55" s="4"/>
      <c r="H55" s="4"/>
      <c r="I55" s="4"/>
      <c r="J55" s="4"/>
      <c r="K55" s="4"/>
      <c r="L55" s="4"/>
      <c r="M55" s="4"/>
      <c r="N55" s="4"/>
      <c r="O55" s="4"/>
      <c r="P55" s="4"/>
      <c r="Q55" s="4"/>
      <c r="R55" s="4"/>
      <c r="S55" s="4"/>
      <c r="T55" s="4"/>
      <c r="U55" s="4"/>
      <c r="V55" s="4"/>
      <c r="W55" s="4"/>
      <c r="X55" s="4"/>
      <c r="Y55" s="4"/>
      <c r="Z55" s="4"/>
      <c r="AA55" s="110" t="str">
        <f t="shared" si="112"/>
        <v/>
      </c>
      <c r="AB55" s="58"/>
      <c r="AC55" s="113" t="str">
        <f>AC54</f>
        <v>回答エリア</v>
      </c>
      <c r="AD55" s="112" t="str">
        <f>AD54</f>
        <v>福井駅前 エリア</v>
      </c>
      <c r="AE55" s="2" t="str">
        <f t="shared" si="113"/>
        <v/>
      </c>
      <c r="AF55" s="107"/>
      <c r="AG55" s="131" t="str">
        <f t="shared" si="114"/>
        <v/>
      </c>
      <c r="AH55" s="132" t="str">
        <f t="shared" si="115"/>
        <v/>
      </c>
      <c r="AI55" s="131" t="str">
        <f t="shared" si="116"/>
        <v/>
      </c>
      <c r="AJ55" s="132" t="str">
        <f t="shared" si="117"/>
        <v/>
      </c>
      <c r="AK55" s="131" t="str">
        <f t="shared" si="118"/>
        <v/>
      </c>
      <c r="AL55" s="132" t="str">
        <f t="shared" si="119"/>
        <v/>
      </c>
      <c r="AM55" s="131" t="str">
        <f t="shared" si="120"/>
        <v/>
      </c>
      <c r="AN55" s="132" t="str">
        <f t="shared" si="121"/>
        <v/>
      </c>
      <c r="AO55" s="131" t="str">
        <f t="shared" si="122"/>
        <v/>
      </c>
      <c r="AP55" s="132" t="str">
        <f t="shared" si="123"/>
        <v/>
      </c>
      <c r="AQ55" s="131" t="str">
        <f t="shared" si="124"/>
        <v/>
      </c>
      <c r="AR55" s="132" t="str">
        <f t="shared" si="125"/>
        <v/>
      </c>
      <c r="AS55" s="131" t="str">
        <f t="shared" si="126"/>
        <v/>
      </c>
      <c r="AT55" s="132" t="str">
        <f t="shared" si="127"/>
        <v/>
      </c>
      <c r="AU55" s="131" t="str">
        <f t="shared" si="128"/>
        <v/>
      </c>
      <c r="AV55" s="132" t="str">
        <f t="shared" si="129"/>
        <v/>
      </c>
      <c r="AW55" s="131" t="str">
        <f t="shared" si="130"/>
        <v/>
      </c>
      <c r="AX55" s="132" t="str">
        <f t="shared" si="131"/>
        <v/>
      </c>
      <c r="AY55" s="131" t="str">
        <f t="shared" si="132"/>
        <v/>
      </c>
      <c r="AZ55" s="132" t="str">
        <f t="shared" si="133"/>
        <v/>
      </c>
      <c r="BA55" s="131" t="str">
        <f t="shared" si="134"/>
        <v/>
      </c>
      <c r="BB55" s="132" t="str">
        <f t="shared" si="135"/>
        <v/>
      </c>
      <c r="BC55" s="131" t="str">
        <f t="shared" si="136"/>
        <v/>
      </c>
      <c r="BD55" s="132" t="str">
        <f t="shared" si="137"/>
        <v/>
      </c>
      <c r="BE55" s="131" t="str">
        <f t="shared" si="140"/>
        <v/>
      </c>
      <c r="BF55" s="132" t="str">
        <f t="shared" si="138"/>
        <v/>
      </c>
    </row>
    <row r="56" spans="1:58" s="88" customFormat="1">
      <c r="A56" s="4"/>
      <c r="B56" s="4"/>
      <c r="C56" s="4"/>
      <c r="D56" s="4"/>
      <c r="E56" s="4"/>
      <c r="F56" s="4"/>
      <c r="G56" s="4"/>
      <c r="H56" s="4"/>
      <c r="I56" s="4"/>
      <c r="J56" s="4"/>
      <c r="K56" s="4"/>
      <c r="L56" s="4"/>
      <c r="M56" s="4"/>
      <c r="N56" s="4"/>
      <c r="O56" s="4"/>
      <c r="P56" s="4"/>
      <c r="Q56" s="4"/>
      <c r="R56" s="4"/>
      <c r="S56" s="4"/>
      <c r="T56" s="4"/>
      <c r="U56" s="4"/>
      <c r="V56" s="4"/>
      <c r="W56" s="4"/>
      <c r="X56" s="4"/>
      <c r="Y56" s="4"/>
      <c r="Z56" s="4"/>
      <c r="AA56" s="110" t="str">
        <f t="shared" si="112"/>
        <v/>
      </c>
      <c r="AB56" s="58"/>
      <c r="AC56" s="113" t="str">
        <f t="shared" si="139"/>
        <v>回答エリア</v>
      </c>
      <c r="AD56" s="112" t="str">
        <f t="shared" si="139"/>
        <v>福井駅前 エリア</v>
      </c>
      <c r="AE56" s="2" t="str">
        <f t="shared" si="113"/>
        <v/>
      </c>
      <c r="AF56" s="107"/>
      <c r="AG56" s="131" t="str">
        <f t="shared" si="114"/>
        <v/>
      </c>
      <c r="AH56" s="132" t="str">
        <f t="shared" si="115"/>
        <v/>
      </c>
      <c r="AI56" s="131" t="str">
        <f t="shared" si="116"/>
        <v/>
      </c>
      <c r="AJ56" s="132" t="str">
        <f t="shared" si="117"/>
        <v/>
      </c>
      <c r="AK56" s="131" t="str">
        <f t="shared" si="118"/>
        <v/>
      </c>
      <c r="AL56" s="132" t="str">
        <f t="shared" si="119"/>
        <v/>
      </c>
      <c r="AM56" s="131" t="str">
        <f t="shared" si="120"/>
        <v/>
      </c>
      <c r="AN56" s="132" t="str">
        <f t="shared" si="121"/>
        <v/>
      </c>
      <c r="AO56" s="131" t="str">
        <f t="shared" si="122"/>
        <v/>
      </c>
      <c r="AP56" s="132" t="str">
        <f t="shared" si="123"/>
        <v/>
      </c>
      <c r="AQ56" s="131" t="str">
        <f t="shared" si="124"/>
        <v/>
      </c>
      <c r="AR56" s="132" t="str">
        <f t="shared" si="125"/>
        <v/>
      </c>
      <c r="AS56" s="131" t="str">
        <f t="shared" si="126"/>
        <v/>
      </c>
      <c r="AT56" s="132" t="str">
        <f t="shared" si="127"/>
        <v/>
      </c>
      <c r="AU56" s="131" t="str">
        <f t="shared" si="128"/>
        <v/>
      </c>
      <c r="AV56" s="132" t="str">
        <f t="shared" si="129"/>
        <v/>
      </c>
      <c r="AW56" s="131" t="str">
        <f t="shared" si="130"/>
        <v/>
      </c>
      <c r="AX56" s="132" t="str">
        <f t="shared" si="131"/>
        <v/>
      </c>
      <c r="AY56" s="131" t="str">
        <f t="shared" si="132"/>
        <v/>
      </c>
      <c r="AZ56" s="132" t="str">
        <f t="shared" si="133"/>
        <v/>
      </c>
      <c r="BA56" s="131" t="str">
        <f t="shared" si="134"/>
        <v/>
      </c>
      <c r="BB56" s="132" t="str">
        <f t="shared" si="135"/>
        <v/>
      </c>
      <c r="BC56" s="131" t="str">
        <f t="shared" si="136"/>
        <v/>
      </c>
      <c r="BD56" s="132" t="str">
        <f t="shared" si="137"/>
        <v/>
      </c>
      <c r="BE56" s="131" t="str">
        <f t="shared" si="140"/>
        <v/>
      </c>
      <c r="BF56" s="132" t="str">
        <f t="shared" si="138"/>
        <v/>
      </c>
    </row>
    <row r="57" spans="1:58" s="88" customFormat="1">
      <c r="A57" s="4"/>
      <c r="B57" s="4"/>
      <c r="C57" s="4"/>
      <c r="D57" s="4"/>
      <c r="E57" s="4"/>
      <c r="F57" s="4"/>
      <c r="G57" s="4"/>
      <c r="H57" s="4"/>
      <c r="I57" s="4"/>
      <c r="J57" s="4"/>
      <c r="K57" s="4"/>
      <c r="L57" s="4"/>
      <c r="M57" s="4"/>
      <c r="N57" s="4"/>
      <c r="O57" s="4"/>
      <c r="P57" s="4"/>
      <c r="Q57" s="4"/>
      <c r="R57" s="4"/>
      <c r="S57" s="4"/>
      <c r="T57" s="4"/>
      <c r="U57" s="4"/>
      <c r="V57" s="4"/>
      <c r="W57" s="4"/>
      <c r="X57" s="4"/>
      <c r="Y57" s="4"/>
      <c r="Z57" s="4"/>
      <c r="AA57" s="110" t="str">
        <f t="shared" si="112"/>
        <v/>
      </c>
      <c r="AB57" s="58"/>
      <c r="AC57" s="113" t="str">
        <f t="shared" si="139"/>
        <v>回答エリア</v>
      </c>
      <c r="AD57" s="112" t="str">
        <f t="shared" si="139"/>
        <v>福井駅前 エリア</v>
      </c>
      <c r="AE57" s="2" t="str">
        <f t="shared" si="113"/>
        <v/>
      </c>
      <c r="AF57" s="107"/>
      <c r="AG57" s="131" t="str">
        <f t="shared" si="114"/>
        <v/>
      </c>
      <c r="AH57" s="132" t="str">
        <f t="shared" si="115"/>
        <v/>
      </c>
      <c r="AI57" s="131" t="str">
        <f t="shared" si="116"/>
        <v/>
      </c>
      <c r="AJ57" s="132" t="str">
        <f t="shared" si="117"/>
        <v/>
      </c>
      <c r="AK57" s="131" t="str">
        <f t="shared" si="118"/>
        <v/>
      </c>
      <c r="AL57" s="132" t="str">
        <f t="shared" si="119"/>
        <v/>
      </c>
      <c r="AM57" s="131" t="str">
        <f t="shared" si="120"/>
        <v/>
      </c>
      <c r="AN57" s="132" t="str">
        <f t="shared" si="121"/>
        <v/>
      </c>
      <c r="AO57" s="131" t="str">
        <f t="shared" si="122"/>
        <v/>
      </c>
      <c r="AP57" s="132" t="str">
        <f t="shared" si="123"/>
        <v/>
      </c>
      <c r="AQ57" s="131" t="str">
        <f t="shared" si="124"/>
        <v/>
      </c>
      <c r="AR57" s="132" t="str">
        <f t="shared" si="125"/>
        <v/>
      </c>
      <c r="AS57" s="131" t="str">
        <f t="shared" si="126"/>
        <v/>
      </c>
      <c r="AT57" s="132" t="str">
        <f t="shared" si="127"/>
        <v/>
      </c>
      <c r="AU57" s="131" t="str">
        <f t="shared" si="128"/>
        <v/>
      </c>
      <c r="AV57" s="132" t="str">
        <f t="shared" si="129"/>
        <v/>
      </c>
      <c r="AW57" s="131" t="str">
        <f t="shared" si="130"/>
        <v/>
      </c>
      <c r="AX57" s="132" t="str">
        <f t="shared" si="131"/>
        <v/>
      </c>
      <c r="AY57" s="131" t="str">
        <f t="shared" si="132"/>
        <v/>
      </c>
      <c r="AZ57" s="132" t="str">
        <f t="shared" si="133"/>
        <v/>
      </c>
      <c r="BA57" s="131" t="str">
        <f t="shared" si="134"/>
        <v/>
      </c>
      <c r="BB57" s="132" t="str">
        <f t="shared" si="135"/>
        <v/>
      </c>
      <c r="BC57" s="131" t="str">
        <f t="shared" si="136"/>
        <v/>
      </c>
      <c r="BD57" s="132" t="str">
        <f t="shared" si="137"/>
        <v/>
      </c>
      <c r="BE57" s="131" t="str">
        <f t="shared" si="140"/>
        <v/>
      </c>
      <c r="BF57" s="132" t="str">
        <f t="shared" si="138"/>
        <v/>
      </c>
    </row>
    <row r="58" spans="1:58" s="88" customFormat="1">
      <c r="A58" s="4"/>
      <c r="B58" s="4"/>
      <c r="C58" s="4"/>
      <c r="D58" s="4"/>
      <c r="E58" s="4"/>
      <c r="F58" s="4"/>
      <c r="G58" s="4"/>
      <c r="H58" s="4"/>
      <c r="I58" s="4"/>
      <c r="J58" s="4"/>
      <c r="K58" s="4"/>
      <c r="L58" s="4"/>
      <c r="M58" s="4"/>
      <c r="N58" s="4"/>
      <c r="O58" s="4"/>
      <c r="P58" s="4"/>
      <c r="Q58" s="4"/>
      <c r="R58" s="4"/>
      <c r="S58" s="4"/>
      <c r="T58" s="4"/>
      <c r="U58" s="4"/>
      <c r="V58" s="4"/>
      <c r="W58" s="4"/>
      <c r="X58" s="4"/>
      <c r="Y58" s="4"/>
      <c r="Z58" s="4"/>
      <c r="AA58" s="110" t="str">
        <f t="shared" si="112"/>
        <v/>
      </c>
      <c r="AB58" s="58"/>
      <c r="AC58" s="113" t="str">
        <f t="shared" si="139"/>
        <v>回答エリア</v>
      </c>
      <c r="AD58" s="112" t="str">
        <f t="shared" si="139"/>
        <v>福井駅前 エリア</v>
      </c>
      <c r="AE58" s="2" t="str">
        <f t="shared" si="113"/>
        <v/>
      </c>
      <c r="AF58" s="107"/>
      <c r="AG58" s="131" t="str">
        <f t="shared" si="114"/>
        <v/>
      </c>
      <c r="AH58" s="132" t="str">
        <f t="shared" si="115"/>
        <v/>
      </c>
      <c r="AI58" s="131" t="str">
        <f t="shared" si="116"/>
        <v/>
      </c>
      <c r="AJ58" s="132" t="str">
        <f t="shared" si="117"/>
        <v/>
      </c>
      <c r="AK58" s="131" t="str">
        <f t="shared" si="118"/>
        <v/>
      </c>
      <c r="AL58" s="132" t="str">
        <f t="shared" si="119"/>
        <v/>
      </c>
      <c r="AM58" s="131" t="str">
        <f t="shared" si="120"/>
        <v/>
      </c>
      <c r="AN58" s="132" t="str">
        <f t="shared" si="121"/>
        <v/>
      </c>
      <c r="AO58" s="131" t="str">
        <f t="shared" si="122"/>
        <v/>
      </c>
      <c r="AP58" s="132" t="str">
        <f t="shared" si="123"/>
        <v/>
      </c>
      <c r="AQ58" s="131" t="str">
        <f t="shared" si="124"/>
        <v/>
      </c>
      <c r="AR58" s="132" t="str">
        <f t="shared" si="125"/>
        <v/>
      </c>
      <c r="AS58" s="131" t="str">
        <f t="shared" si="126"/>
        <v/>
      </c>
      <c r="AT58" s="132" t="str">
        <f t="shared" si="127"/>
        <v/>
      </c>
      <c r="AU58" s="131" t="str">
        <f t="shared" si="128"/>
        <v/>
      </c>
      <c r="AV58" s="132" t="str">
        <f t="shared" si="129"/>
        <v/>
      </c>
      <c r="AW58" s="131" t="str">
        <f t="shared" si="130"/>
        <v/>
      </c>
      <c r="AX58" s="132" t="str">
        <f t="shared" si="131"/>
        <v/>
      </c>
      <c r="AY58" s="131" t="str">
        <f t="shared" si="132"/>
        <v/>
      </c>
      <c r="AZ58" s="132" t="str">
        <f t="shared" si="133"/>
        <v/>
      </c>
      <c r="BA58" s="131" t="str">
        <f t="shared" si="134"/>
        <v/>
      </c>
      <c r="BB58" s="132" t="str">
        <f t="shared" si="135"/>
        <v/>
      </c>
      <c r="BC58" s="131" t="str">
        <f t="shared" si="136"/>
        <v/>
      </c>
      <c r="BD58" s="132" t="str">
        <f t="shared" si="137"/>
        <v/>
      </c>
      <c r="BE58" s="131" t="str">
        <f t="shared" si="140"/>
        <v/>
      </c>
      <c r="BF58" s="132" t="str">
        <f t="shared" si="138"/>
        <v/>
      </c>
    </row>
    <row r="59" spans="1:58" s="88" customFormat="1">
      <c r="A59" s="4"/>
      <c r="B59" s="4"/>
      <c r="C59" s="4"/>
      <c r="D59" s="4"/>
      <c r="E59" s="4"/>
      <c r="F59" s="4"/>
      <c r="G59" s="4"/>
      <c r="H59" s="4"/>
      <c r="I59" s="4"/>
      <c r="J59" s="4"/>
      <c r="K59" s="4"/>
      <c r="L59" s="4"/>
      <c r="M59" s="4"/>
      <c r="N59" s="4"/>
      <c r="O59" s="4"/>
      <c r="P59" s="4"/>
      <c r="Q59" s="4"/>
      <c r="R59" s="4"/>
      <c r="S59" s="4"/>
      <c r="T59" s="4"/>
      <c r="U59" s="4"/>
      <c r="V59" s="4"/>
      <c r="W59" s="4"/>
      <c r="X59" s="4"/>
      <c r="Y59" s="4"/>
      <c r="Z59" s="4"/>
      <c r="AA59" s="110" t="str">
        <f>AA44</f>
        <v/>
      </c>
      <c r="AB59" s="58"/>
      <c r="AC59" s="113" t="str">
        <f>AC57</f>
        <v>回答エリア</v>
      </c>
      <c r="AD59" s="112" t="str">
        <f>AD57</f>
        <v>福井駅前 エリア</v>
      </c>
      <c r="AE59" s="2" t="str">
        <f>IF(AE14&lt;&gt;"",AE14,"")</f>
        <v/>
      </c>
      <c r="AF59" s="107"/>
      <c r="AG59" s="131" t="str">
        <f t="shared" si="114"/>
        <v/>
      </c>
      <c r="AH59" s="132" t="str">
        <f>IFERROR(AG59/AG$60,"")</f>
        <v/>
      </c>
      <c r="AI59" s="131" t="str">
        <f t="shared" si="116"/>
        <v/>
      </c>
      <c r="AJ59" s="132" t="str">
        <f>IFERROR(AI59/AI$60,"")</f>
        <v/>
      </c>
      <c r="AK59" s="131" t="str">
        <f t="shared" si="118"/>
        <v/>
      </c>
      <c r="AL59" s="132" t="str">
        <f t="shared" si="119"/>
        <v/>
      </c>
      <c r="AM59" s="131" t="str">
        <f t="shared" si="120"/>
        <v/>
      </c>
      <c r="AN59" s="132" t="str">
        <f t="shared" si="121"/>
        <v/>
      </c>
      <c r="AO59" s="131" t="str">
        <f t="shared" si="122"/>
        <v/>
      </c>
      <c r="AP59" s="132" t="str">
        <f t="shared" si="123"/>
        <v/>
      </c>
      <c r="AQ59" s="131" t="str">
        <f t="shared" si="124"/>
        <v/>
      </c>
      <c r="AR59" s="132" t="str">
        <f t="shared" si="125"/>
        <v/>
      </c>
      <c r="AS59" s="131" t="str">
        <f t="shared" si="126"/>
        <v/>
      </c>
      <c r="AT59" s="132" t="str">
        <f t="shared" si="127"/>
        <v/>
      </c>
      <c r="AU59" s="131" t="str">
        <f t="shared" si="128"/>
        <v/>
      </c>
      <c r="AV59" s="132" t="str">
        <f t="shared" si="129"/>
        <v/>
      </c>
      <c r="AW59" s="131" t="str">
        <f t="shared" si="130"/>
        <v/>
      </c>
      <c r="AX59" s="132" t="str">
        <f t="shared" si="131"/>
        <v/>
      </c>
      <c r="AY59" s="131" t="str">
        <f t="shared" si="132"/>
        <v/>
      </c>
      <c r="AZ59" s="132" t="str">
        <f t="shared" si="133"/>
        <v/>
      </c>
      <c r="BA59" s="131" t="str">
        <f t="shared" si="134"/>
        <v/>
      </c>
      <c r="BB59" s="132" t="str">
        <f t="shared" si="135"/>
        <v/>
      </c>
      <c r="BC59" s="131" t="str">
        <f t="shared" si="136"/>
        <v/>
      </c>
      <c r="BD59" s="132" t="str">
        <f t="shared" si="137"/>
        <v/>
      </c>
      <c r="BE59" s="131" t="str">
        <f t="shared" si="140"/>
        <v/>
      </c>
      <c r="BF59" s="132" t="str">
        <f>IFERROR(BE59/BE$60,"")</f>
        <v/>
      </c>
    </row>
    <row r="60" spans="1:58" s="88" customFormat="1" ht="15">
      <c r="A60" s="4"/>
      <c r="B60" s="4"/>
      <c r="C60" s="4"/>
      <c r="D60" s="4"/>
      <c r="E60" s="4"/>
      <c r="F60" s="4"/>
      <c r="G60" s="4"/>
      <c r="H60" s="4"/>
      <c r="I60" s="4"/>
      <c r="J60" s="4"/>
      <c r="K60" s="4"/>
      <c r="L60" s="4"/>
      <c r="M60" s="4"/>
      <c r="N60" s="4"/>
      <c r="O60" s="4"/>
      <c r="P60" s="4"/>
      <c r="Q60" s="4"/>
      <c r="R60" s="4"/>
      <c r="S60" s="4"/>
      <c r="T60" s="4"/>
      <c r="U60" s="4"/>
      <c r="V60" s="4"/>
      <c r="W60" s="4"/>
      <c r="X60" s="4"/>
      <c r="Y60" s="4"/>
      <c r="Z60" s="4"/>
      <c r="AA60"/>
      <c r="AB60" s="156"/>
      <c r="AC60" s="99"/>
      <c r="AD60" s="100"/>
      <c r="AE60" s="101"/>
      <c r="AF60" s="102" t="s">
        <v>25</v>
      </c>
      <c r="AG60" s="123">
        <f t="shared" ref="AG60:BF60" si="141">SUM(AG48:AG59)</f>
        <v>60</v>
      </c>
      <c r="AH60" s="124">
        <f t="shared" si="141"/>
        <v>0.99999999999999989</v>
      </c>
      <c r="AI60" s="123">
        <f t="shared" si="141"/>
        <v>0</v>
      </c>
      <c r="AJ60" s="124">
        <f t="shared" si="141"/>
        <v>0</v>
      </c>
      <c r="AK60" s="123">
        <f t="shared" si="141"/>
        <v>0</v>
      </c>
      <c r="AL60" s="124">
        <f t="shared" si="141"/>
        <v>0</v>
      </c>
      <c r="AM60" s="123">
        <f t="shared" si="141"/>
        <v>0</v>
      </c>
      <c r="AN60" s="124">
        <f t="shared" si="141"/>
        <v>0</v>
      </c>
      <c r="AO60" s="123">
        <f t="shared" si="141"/>
        <v>0</v>
      </c>
      <c r="AP60" s="124">
        <f t="shared" si="141"/>
        <v>0</v>
      </c>
      <c r="AQ60" s="123">
        <f t="shared" si="141"/>
        <v>0</v>
      </c>
      <c r="AR60" s="124">
        <f t="shared" si="141"/>
        <v>0</v>
      </c>
      <c r="AS60" s="123">
        <f t="shared" si="141"/>
        <v>0</v>
      </c>
      <c r="AT60" s="124">
        <f t="shared" si="141"/>
        <v>0</v>
      </c>
      <c r="AU60" s="123">
        <f t="shared" si="141"/>
        <v>0</v>
      </c>
      <c r="AV60" s="124">
        <f t="shared" si="141"/>
        <v>0</v>
      </c>
      <c r="AW60" s="123">
        <f t="shared" si="141"/>
        <v>0</v>
      </c>
      <c r="AX60" s="124">
        <f t="shared" si="141"/>
        <v>0</v>
      </c>
      <c r="AY60" s="123">
        <f t="shared" si="141"/>
        <v>0</v>
      </c>
      <c r="AZ60" s="124">
        <f t="shared" si="141"/>
        <v>0</v>
      </c>
      <c r="BA60" s="123">
        <f t="shared" si="141"/>
        <v>0</v>
      </c>
      <c r="BB60" s="124">
        <f t="shared" si="141"/>
        <v>0</v>
      </c>
      <c r="BC60" s="123">
        <f t="shared" si="141"/>
        <v>0</v>
      </c>
      <c r="BD60" s="124">
        <f t="shared" si="141"/>
        <v>0</v>
      </c>
      <c r="BE60" s="123">
        <f t="shared" si="141"/>
        <v>60</v>
      </c>
      <c r="BF60" s="126">
        <f t="shared" si="141"/>
        <v>0.99999999999999989</v>
      </c>
    </row>
    <row r="61" spans="1:58" s="88" customFormat="1" ht="15.5" thickBot="1">
      <c r="A61" s="4"/>
      <c r="B61" s="4"/>
      <c r="C61" s="4"/>
      <c r="D61" s="4"/>
      <c r="E61" s="4"/>
      <c r="F61" s="4"/>
      <c r="G61" s="4"/>
      <c r="H61" s="4"/>
      <c r="I61" s="4"/>
      <c r="J61" s="4"/>
      <c r="K61" s="4"/>
      <c r="L61" s="4"/>
      <c r="M61" s="4"/>
      <c r="N61" s="4"/>
      <c r="O61" s="4"/>
      <c r="P61" s="4"/>
      <c r="Q61" s="4"/>
      <c r="R61" s="4"/>
      <c r="S61" s="4"/>
      <c r="T61" s="4"/>
      <c r="U61" s="4"/>
      <c r="V61" s="4"/>
      <c r="W61" s="4"/>
      <c r="X61" s="4"/>
      <c r="Y61" s="4"/>
      <c r="Z61" s="4"/>
      <c r="AA61"/>
      <c r="AB61" s="156"/>
      <c r="AC61" s="159"/>
      <c r="AD61" s="160"/>
      <c r="AE61" s="161"/>
      <c r="AF61" s="162" t="str">
        <f>IF(AF$16&lt;&gt;"",AF$16,"")</f>
        <v>平均訪問回数</v>
      </c>
      <c r="AG61" s="163">
        <f>IF(AG60&gt;0,SUMPRODUCT($AA48:$AA59,AG48:AG59)/AG60,"-")</f>
        <v>5.7</v>
      </c>
      <c r="AH61" s="164"/>
      <c r="AI61" s="163" t="str">
        <f>IF(AI60&gt;0,SUMPRODUCT($AA48:$AA59,AI48:AI59)/AI60,"-")</f>
        <v>-</v>
      </c>
      <c r="AJ61" s="164"/>
      <c r="AK61" s="163" t="str">
        <f>IF(AK60&gt;0,SUMPRODUCT($AA48:$AA59,AK48:AK59)/AK60,"-")</f>
        <v>-</v>
      </c>
      <c r="AL61" s="164"/>
      <c r="AM61" s="163" t="str">
        <f>IF(AM60&gt;0,SUMPRODUCT($AA48:$AA59,AM48:AM59)/AM60,"-")</f>
        <v>-</v>
      </c>
      <c r="AN61" s="164"/>
      <c r="AO61" s="163" t="str">
        <f>IF(AO60&gt;0,SUMPRODUCT($AA48:$AA59,AO48:AO59)/AO60,"-")</f>
        <v>-</v>
      </c>
      <c r="AP61" s="164"/>
      <c r="AQ61" s="163" t="str">
        <f>IF(AQ60&gt;0,SUMPRODUCT($AA48:$AA59,AQ48:AQ59)/AQ60,"-")</f>
        <v>-</v>
      </c>
      <c r="AR61" s="164"/>
      <c r="AS61" s="163" t="str">
        <f>IF(AS60&gt;0,SUMPRODUCT($AA48:$AA59,AS48:AS59)/AS60,"-")</f>
        <v>-</v>
      </c>
      <c r="AT61" s="164"/>
      <c r="AU61" s="163" t="str">
        <f>IF(AU60&gt;0,SUMPRODUCT($AA48:$AA59,AU48:AU59)/AU60,"-")</f>
        <v>-</v>
      </c>
      <c r="AV61" s="164"/>
      <c r="AW61" s="163" t="str">
        <f>IF(AW60&gt;0,SUMPRODUCT($AA48:$AA59,AW48:AW59)/AW60,"-")</f>
        <v>-</v>
      </c>
      <c r="AX61" s="164"/>
      <c r="AY61" s="163" t="str">
        <f>IF(AY60&gt;0,SUMPRODUCT($AA48:$AA59,AY48:AY59)/AY60,"-")</f>
        <v>-</v>
      </c>
      <c r="AZ61" s="164"/>
      <c r="BA61" s="163" t="str">
        <f>IF(BA60&gt;0,SUMPRODUCT($AA48:$AA59,BA48:BA59)/BA60,"-")</f>
        <v>-</v>
      </c>
      <c r="BB61" s="164"/>
      <c r="BC61" s="163" t="str">
        <f>IF(BC60&gt;0,SUMPRODUCT($AA48:$AA59,BC48:BC59)/BC60,"-")</f>
        <v>-</v>
      </c>
      <c r="BD61" s="164"/>
      <c r="BE61" s="163">
        <f>IF(BE60&gt;0,SUMPRODUCT($AA48:$AA59,BE48:BE59)/BE60,"-")</f>
        <v>5.7</v>
      </c>
      <c r="BF61" s="165"/>
    </row>
    <row r="62" spans="1:58" s="88" customFormat="1" ht="15.5" thickTop="1">
      <c r="A62" s="4"/>
      <c r="B62" s="4"/>
      <c r="C62" s="4"/>
      <c r="D62" s="4"/>
      <c r="E62" s="4"/>
      <c r="F62" s="4"/>
      <c r="G62" s="4"/>
      <c r="H62" s="4"/>
      <c r="I62" s="4"/>
      <c r="J62" s="4"/>
      <c r="K62" s="4"/>
      <c r="L62" s="4"/>
      <c r="M62" s="4"/>
      <c r="N62" s="4"/>
      <c r="O62" s="4"/>
      <c r="P62" s="4"/>
      <c r="Q62" s="4"/>
      <c r="R62" s="4"/>
      <c r="S62" s="4"/>
      <c r="T62" s="4"/>
      <c r="U62" s="4"/>
      <c r="V62" s="4"/>
      <c r="W62" s="4"/>
      <c r="X62" s="4"/>
      <c r="Y62" s="4"/>
      <c r="Z62" s="4"/>
      <c r="AA62"/>
      <c r="AB62" s="166" t="s">
        <v>6</v>
      </c>
      <c r="AC62" s="166" t="s">
        <v>3</v>
      </c>
      <c r="AD62" s="167" t="str">
        <f>【M】エリア!$L$2</f>
        <v>福井県</v>
      </c>
      <c r="AE62" s="168"/>
      <c r="AF62" s="169"/>
      <c r="AG62" s="170" t="s">
        <v>14</v>
      </c>
      <c r="AH62" s="171"/>
      <c r="AI62" s="169" t="s">
        <v>15</v>
      </c>
      <c r="AJ62" s="169"/>
      <c r="AK62" s="170" t="s">
        <v>5</v>
      </c>
      <c r="AL62" s="171"/>
      <c r="AM62" s="169" t="s">
        <v>16</v>
      </c>
      <c r="AN62" s="169"/>
      <c r="AO62" s="170" t="s">
        <v>17</v>
      </c>
      <c r="AP62" s="171"/>
      <c r="AQ62" s="170" t="s">
        <v>18</v>
      </c>
      <c r="AR62" s="171"/>
      <c r="AS62" s="170" t="s">
        <v>19</v>
      </c>
      <c r="AT62" s="171"/>
      <c r="AU62" s="170" t="s">
        <v>20</v>
      </c>
      <c r="AV62" s="171"/>
      <c r="AW62" s="170" t="s">
        <v>21</v>
      </c>
      <c r="AX62" s="171"/>
      <c r="AY62" s="170" t="s">
        <v>22</v>
      </c>
      <c r="AZ62" s="171"/>
      <c r="BA62" s="169" t="s">
        <v>23</v>
      </c>
      <c r="BB62" s="169"/>
      <c r="BC62" s="170" t="s">
        <v>24</v>
      </c>
      <c r="BD62" s="171"/>
      <c r="BE62" s="169" t="s">
        <v>47</v>
      </c>
      <c r="BF62" s="172"/>
    </row>
    <row r="63" spans="1:58">
      <c r="AA63" s="110">
        <f>IF($AE63&lt;&gt;"",VLOOKUP($AE63,【M】訪問回数!$A$1:$B$11,2,0),"")</f>
        <v>1</v>
      </c>
      <c r="AB63" s="155"/>
      <c r="AC63" s="113" t="str">
        <f>AC62</f>
        <v>都道府県</v>
      </c>
      <c r="AD63" s="112" t="str">
        <f>AD62</f>
        <v>福井県</v>
      </c>
      <c r="AE63" s="133" t="s">
        <v>117</v>
      </c>
      <c r="AF63" s="8"/>
      <c r="AG63" s="60">
        <f t="shared" ref="AG63:AG74" si="142">IF(OR(IFERROR(FIND($AD63,"施設コード"),0)&gt;0,$AE63=""), "",
COUNTIFS(
    INDEX(rawデータ範囲, , MATCH($AG$1,表頭範囲, 0)),AG$2,
    INDEX(rawデータ範囲, , MATCH($AE$1,表頭範囲, 0)),$AE63,
    INDEX(rawデータ範囲, , MATCH($AB$1,表頭範囲, 0)),$AB$62
)
)</f>
        <v>64</v>
      </c>
      <c r="AH63" s="130">
        <f>IFERROR(AG63/AG$75,"")</f>
        <v>0.15023474178403756</v>
      </c>
      <c r="AI63" s="60">
        <f t="shared" ref="AI63:AI74" si="143">IF(OR(IFERROR(FIND($AD63,"施設コード"),0)&gt;0,$AE63=""), "",
COUNTIFS(
    INDEX(rawデータ範囲, , MATCH($AG$1,表頭範囲, 0)),AI$2,
    INDEX(rawデータ範囲, , MATCH($AE$1,表頭範囲, 0)),$AE63,
    INDEX(rawデータ範囲, , MATCH($AB$1,表頭範囲, 0)),$AB$62
)
)</f>
        <v>0</v>
      </c>
      <c r="AJ63" s="130" t="str">
        <f>IFERROR(AI63/AI$75,"")</f>
        <v/>
      </c>
      <c r="AK63" s="60">
        <f t="shared" ref="AK63:AK74" si="144">IF(OR(IFERROR(FIND($AD63,"施設コード"),0)&gt;0,$AE63=""), "",
COUNTIFS(
    INDEX(rawデータ範囲, , MATCH($AG$1,表頭範囲, 0)),AK$2,
    INDEX(rawデータ範囲, , MATCH($AE$1,表頭範囲, 0)),$AE63,
    INDEX(rawデータ範囲, , MATCH($AB$1,表頭範囲, 0)),$AB$62
)
)</f>
        <v>0</v>
      </c>
      <c r="AL63" s="130" t="str">
        <f>IFERROR(AK63/AK$75,"")</f>
        <v/>
      </c>
      <c r="AM63" s="60">
        <f t="shared" ref="AM63:AM74" si="145">IF(OR(IFERROR(FIND($AD63,"施設コード"),0)&gt;0,$AE63=""), "",
COUNTIFS(
    INDEX(rawデータ範囲, , MATCH($AG$1,表頭範囲, 0)),AM$2,
    INDEX(rawデータ範囲, , MATCH($AE$1,表頭範囲, 0)),$AE63,
    INDEX(rawデータ範囲, , MATCH($AB$1,表頭範囲, 0)),$AB$62
)
)</f>
        <v>0</v>
      </c>
      <c r="AN63" s="130" t="str">
        <f>IFERROR(AM63/AM$75,"")</f>
        <v/>
      </c>
      <c r="AO63" s="60">
        <f t="shared" ref="AO63:AO74" si="146">IF(OR(IFERROR(FIND($AD63,"施設コード"),0)&gt;0,$AE63=""), "",
COUNTIFS(
    INDEX(rawデータ範囲, , MATCH($AG$1,表頭範囲, 0)),AO$2,
    INDEX(rawデータ範囲, , MATCH($AE$1,表頭範囲, 0)),$AE63,
    INDEX(rawデータ範囲, , MATCH($AB$1,表頭範囲, 0)),$AB$62
)
)</f>
        <v>0</v>
      </c>
      <c r="AP63" s="130" t="str">
        <f>IFERROR(AO63/AO$75,"")</f>
        <v/>
      </c>
      <c r="AQ63" s="60">
        <f t="shared" ref="AQ63:AQ74" si="147">IF(OR(IFERROR(FIND($AD63,"施設コード"),0)&gt;0,$AE63=""), "",
COUNTIFS(
    INDEX(rawデータ範囲, , MATCH($AG$1,表頭範囲, 0)),AQ$2,
    INDEX(rawデータ範囲, , MATCH($AE$1,表頭範囲, 0)),$AE63,
    INDEX(rawデータ範囲, , MATCH($AB$1,表頭範囲, 0)),$AB$62
)
)</f>
        <v>0</v>
      </c>
      <c r="AR63" s="130" t="str">
        <f>IFERROR(AQ63/AQ$75,"")</f>
        <v/>
      </c>
      <c r="AS63" s="60">
        <f t="shared" ref="AS63:AS74" si="148">IF(OR(IFERROR(FIND($AD63,"施設コード"),0)&gt;0,$AE63=""), "",
COUNTIFS(
    INDEX(rawデータ範囲, , MATCH($AG$1,表頭範囲, 0)),AS$2,
    INDEX(rawデータ範囲, , MATCH($AE$1,表頭範囲, 0)),$AE63,
    INDEX(rawデータ範囲, , MATCH($AB$1,表頭範囲, 0)),$AB$62
)
)</f>
        <v>0</v>
      </c>
      <c r="AT63" s="130" t="str">
        <f>IFERROR(AS63/AS$75,"")</f>
        <v/>
      </c>
      <c r="AU63" s="60">
        <f t="shared" ref="AU63:AU74" si="149">IF(OR(IFERROR(FIND($AD63,"施設コード"),0)&gt;0,$AE63=""), "",
COUNTIFS(
    INDEX(rawデータ範囲, , MATCH($AG$1,表頭範囲, 0)),AU$2,
    INDEX(rawデータ範囲, , MATCH($AE$1,表頭範囲, 0)),$AE63,
    INDEX(rawデータ範囲, , MATCH($AB$1,表頭範囲, 0)),$AB$62
)
)</f>
        <v>0</v>
      </c>
      <c r="AV63" s="130" t="str">
        <f>IFERROR(AU63/AU$75,"")</f>
        <v/>
      </c>
      <c r="AW63" s="60">
        <f t="shared" ref="AW63:AW74" si="150">IF(OR(IFERROR(FIND($AD63,"施設コード"),0)&gt;0,$AE63=""), "",
COUNTIFS(
    INDEX(rawデータ範囲, , MATCH($AG$1,表頭範囲, 0)),AW$2,
    INDEX(rawデータ範囲, , MATCH($AE$1,表頭範囲, 0)),$AE63,
    INDEX(rawデータ範囲, , MATCH($AB$1,表頭範囲, 0)),$AB$62
)
)</f>
        <v>0</v>
      </c>
      <c r="AX63" s="130" t="str">
        <f>IFERROR(AW63/AW$75,"")</f>
        <v/>
      </c>
      <c r="AY63" s="60">
        <f t="shared" ref="AY63:AY74" si="151">IF(OR(IFERROR(FIND($AD63,"施設コード"),0)&gt;0,$AE63=""), "",
COUNTIFS(
    INDEX(rawデータ範囲, , MATCH($AG$1,表頭範囲, 0)),AY$2,
    INDEX(rawデータ範囲, , MATCH($AE$1,表頭範囲, 0)),$AE63,
    INDEX(rawデータ範囲, , MATCH($AB$1,表頭範囲, 0)),$AB$62
)
)</f>
        <v>0</v>
      </c>
      <c r="AZ63" s="130" t="str">
        <f>IFERROR(AY63/AY$75,"")</f>
        <v/>
      </c>
      <c r="BA63" s="60">
        <f t="shared" ref="BA63:BA74" si="152">IF(OR(IFERROR(FIND($AD63,"施設コード"),0)&gt;0,$AE63=""), "",
COUNTIFS(
    INDEX(rawデータ範囲, , MATCH($AG$1,表頭範囲, 0)),BA$2,
    INDEX(rawデータ範囲, , MATCH($AE$1,表頭範囲, 0)),$AE63,
    INDEX(rawデータ範囲, , MATCH($AB$1,表頭範囲, 0)),$AB$62
)
)</f>
        <v>0</v>
      </c>
      <c r="BB63" s="130" t="str">
        <f>IFERROR(BA63/BA$75,"")</f>
        <v/>
      </c>
      <c r="BC63" s="60">
        <f t="shared" ref="BC63:BC74" si="153">IF(OR(IFERROR(FIND($AD63,"施設コード"),0)&gt;0,$AE63=""), "",
COUNTIFS(
    INDEX(rawデータ範囲, , MATCH($AG$1,表頭範囲, 0)),BC$2,
    INDEX(rawデータ範囲, , MATCH($AE$1,表頭範囲, 0)),$AE63,
    INDEX(rawデータ範囲, , MATCH($AB$1,表頭範囲, 0)),$AB$62
)
)</f>
        <v>0</v>
      </c>
      <c r="BD63" s="130" t="str">
        <f>IFERROR(BC63/BC$75,"")</f>
        <v/>
      </c>
      <c r="BE63" s="60">
        <f>IFERROR(AG63+AI63+AK63+AM63+AO63+AQ63+AS63+AU63+AW63+AY63+BA63+BC63,"")</f>
        <v>64</v>
      </c>
      <c r="BF63" s="130">
        <f>IFERROR(BE63/BE$75,"")</f>
        <v>0.15023474178403756</v>
      </c>
    </row>
    <row r="64" spans="1:58" s="88" customFormat="1">
      <c r="A64" s="4"/>
      <c r="B64" s="4"/>
      <c r="C64" s="4"/>
      <c r="D64" s="4"/>
      <c r="E64" s="4"/>
      <c r="F64" s="4"/>
      <c r="G64" s="4"/>
      <c r="H64" s="4"/>
      <c r="I64" s="4"/>
      <c r="J64" s="4"/>
      <c r="K64" s="4"/>
      <c r="L64" s="4"/>
      <c r="M64" s="4"/>
      <c r="N64" s="4"/>
      <c r="O64" s="4"/>
      <c r="P64" s="4"/>
      <c r="Q64" s="4"/>
      <c r="R64" s="4"/>
      <c r="S64" s="4"/>
      <c r="T64" s="4"/>
      <c r="U64" s="4"/>
      <c r="V64" s="4"/>
      <c r="W64" s="4"/>
      <c r="X64" s="4"/>
      <c r="Y64" s="4"/>
      <c r="Z64" s="4"/>
      <c r="AA64" s="110">
        <f>IF($AE64&lt;&gt;"",VLOOKUP($AE64,【M】訪問回数!$A$1:$B$11,2,0),"")</f>
        <v>3.5</v>
      </c>
      <c r="AB64" s="58"/>
      <c r="AC64" s="113" t="str">
        <f t="shared" ref="AC64:AD64" si="154">AC63</f>
        <v>都道府県</v>
      </c>
      <c r="AD64" s="112" t="str">
        <f t="shared" si="154"/>
        <v>福井県</v>
      </c>
      <c r="AE64" s="134" t="s">
        <v>118</v>
      </c>
      <c r="AF64" s="8"/>
      <c r="AG64" s="60">
        <f t="shared" si="142"/>
        <v>160</v>
      </c>
      <c r="AH64" s="130">
        <f t="shared" ref="AH64" si="155">IFERROR(AG64/AG$75,"")</f>
        <v>0.37558685446009388</v>
      </c>
      <c r="AI64" s="60">
        <f t="shared" si="143"/>
        <v>0</v>
      </c>
      <c r="AJ64" s="130" t="str">
        <f t="shared" ref="AJ64" si="156">IFERROR(AI64/AI$75,"")</f>
        <v/>
      </c>
      <c r="AK64" s="60">
        <f t="shared" si="144"/>
        <v>0</v>
      </c>
      <c r="AL64" s="130" t="str">
        <f t="shared" ref="AL64" si="157">IFERROR(AK64/AK$75,"")</f>
        <v/>
      </c>
      <c r="AM64" s="60">
        <f t="shared" si="145"/>
        <v>0</v>
      </c>
      <c r="AN64" s="130" t="str">
        <f t="shared" ref="AN64" si="158">IFERROR(AM64/AM$75,"")</f>
        <v/>
      </c>
      <c r="AO64" s="60">
        <f t="shared" si="146"/>
        <v>0</v>
      </c>
      <c r="AP64" s="130" t="str">
        <f t="shared" ref="AP64" si="159">IFERROR(AO64/AO$75,"")</f>
        <v/>
      </c>
      <c r="AQ64" s="60">
        <f t="shared" si="147"/>
        <v>0</v>
      </c>
      <c r="AR64" s="130" t="str">
        <f t="shared" ref="AR64" si="160">IFERROR(AQ64/AQ$75,"")</f>
        <v/>
      </c>
      <c r="AS64" s="60">
        <f t="shared" si="148"/>
        <v>0</v>
      </c>
      <c r="AT64" s="130" t="str">
        <f t="shared" ref="AT64" si="161">IFERROR(AS64/AS$75,"")</f>
        <v/>
      </c>
      <c r="AU64" s="60">
        <f t="shared" si="149"/>
        <v>0</v>
      </c>
      <c r="AV64" s="130" t="str">
        <f t="shared" ref="AV64" si="162">IFERROR(AU64/AU$75,"")</f>
        <v/>
      </c>
      <c r="AW64" s="60">
        <f t="shared" si="150"/>
        <v>0</v>
      </c>
      <c r="AX64" s="130" t="str">
        <f t="shared" ref="AX64" si="163">IFERROR(AW64/AW$75,"")</f>
        <v/>
      </c>
      <c r="AY64" s="60">
        <f t="shared" si="151"/>
        <v>0</v>
      </c>
      <c r="AZ64" s="130" t="str">
        <f t="shared" ref="AZ64" si="164">IFERROR(AY64/AY$75,"")</f>
        <v/>
      </c>
      <c r="BA64" s="60">
        <f t="shared" si="152"/>
        <v>0</v>
      </c>
      <c r="BB64" s="130" t="str">
        <f t="shared" ref="BB64" si="165">IFERROR(BA64/BA$75,"")</f>
        <v/>
      </c>
      <c r="BC64" s="60">
        <f t="shared" si="153"/>
        <v>0</v>
      </c>
      <c r="BD64" s="130" t="str">
        <f t="shared" ref="BD64:BF74" si="166">IFERROR(BC64/BC$75,"")</f>
        <v/>
      </c>
      <c r="BE64" s="60">
        <f t="shared" ref="BE64:BE74" si="167">IFERROR(AG64+AI64+AK64+AM64+AO64+AQ64+AS64+AU64+AW64+AY64+BA64+BC64,"")</f>
        <v>160</v>
      </c>
      <c r="BF64" s="130">
        <f t="shared" si="166"/>
        <v>0.37558685446009388</v>
      </c>
    </row>
    <row r="65" spans="27:58">
      <c r="AA65" s="110">
        <f>IF($AE65&lt;&gt;"",VLOOKUP($AE65,【M】訪問回数!$A$1:$B$11,2,0),"")</f>
        <v>8</v>
      </c>
      <c r="AB65" s="58"/>
      <c r="AC65" s="113" t="str">
        <f t="shared" ref="AC65:AD65" si="168">AC64</f>
        <v>都道府県</v>
      </c>
      <c r="AD65" s="112" t="str">
        <f t="shared" si="168"/>
        <v>福井県</v>
      </c>
      <c r="AE65" s="133" t="s">
        <v>119</v>
      </c>
      <c r="AF65" s="8"/>
      <c r="AG65" s="60">
        <f t="shared" si="142"/>
        <v>61</v>
      </c>
      <c r="AH65" s="130">
        <f t="shared" ref="AH65" si="169">IFERROR(AG65/AG$75,"")</f>
        <v>0.14319248826291081</v>
      </c>
      <c r="AI65" s="60">
        <f t="shared" si="143"/>
        <v>0</v>
      </c>
      <c r="AJ65" s="130" t="str">
        <f t="shared" ref="AJ65" si="170">IFERROR(AI65/AI$75,"")</f>
        <v/>
      </c>
      <c r="AK65" s="60">
        <f t="shared" si="144"/>
        <v>0</v>
      </c>
      <c r="AL65" s="130" t="str">
        <f t="shared" ref="AL65" si="171">IFERROR(AK65/AK$75,"")</f>
        <v/>
      </c>
      <c r="AM65" s="60">
        <f t="shared" si="145"/>
        <v>0</v>
      </c>
      <c r="AN65" s="130" t="str">
        <f t="shared" ref="AN65" si="172">IFERROR(AM65/AM$75,"")</f>
        <v/>
      </c>
      <c r="AO65" s="60">
        <f t="shared" si="146"/>
        <v>0</v>
      </c>
      <c r="AP65" s="130" t="str">
        <f t="shared" ref="AP65" si="173">IFERROR(AO65/AO$75,"")</f>
        <v/>
      </c>
      <c r="AQ65" s="60">
        <f t="shared" si="147"/>
        <v>0</v>
      </c>
      <c r="AR65" s="130" t="str">
        <f t="shared" ref="AR65" si="174">IFERROR(AQ65/AQ$75,"")</f>
        <v/>
      </c>
      <c r="AS65" s="60">
        <f t="shared" si="148"/>
        <v>0</v>
      </c>
      <c r="AT65" s="130" t="str">
        <f t="shared" ref="AT65" si="175">IFERROR(AS65/AS$75,"")</f>
        <v/>
      </c>
      <c r="AU65" s="60">
        <f t="shared" si="149"/>
        <v>0</v>
      </c>
      <c r="AV65" s="130" t="str">
        <f t="shared" ref="AV65" si="176">IFERROR(AU65/AU$75,"")</f>
        <v/>
      </c>
      <c r="AW65" s="60">
        <f t="shared" si="150"/>
        <v>0</v>
      </c>
      <c r="AX65" s="130" t="str">
        <f t="shared" ref="AX65" si="177">IFERROR(AW65/AW$75,"")</f>
        <v/>
      </c>
      <c r="AY65" s="60">
        <f t="shared" si="151"/>
        <v>0</v>
      </c>
      <c r="AZ65" s="130" t="str">
        <f t="shared" ref="AZ65" si="178">IFERROR(AY65/AY$75,"")</f>
        <v/>
      </c>
      <c r="BA65" s="60">
        <f t="shared" si="152"/>
        <v>0</v>
      </c>
      <c r="BB65" s="130" t="str">
        <f t="shared" ref="BB65" si="179">IFERROR(BA65/BA$75,"")</f>
        <v/>
      </c>
      <c r="BC65" s="60">
        <f t="shared" si="153"/>
        <v>0</v>
      </c>
      <c r="BD65" s="130" t="str">
        <f t="shared" si="166"/>
        <v/>
      </c>
      <c r="BE65" s="60">
        <f t="shared" si="167"/>
        <v>61</v>
      </c>
      <c r="BF65" s="130">
        <f t="shared" si="166"/>
        <v>0.14319248826291081</v>
      </c>
    </row>
    <row r="66" spans="27:58">
      <c r="AA66" s="110">
        <f>IF($AE66&lt;&gt;"",VLOOKUP($AE66,【M】訪問回数!$A$1:$B$11,2,0),"")</f>
        <v>11</v>
      </c>
      <c r="AB66" s="58"/>
      <c r="AC66" s="113" t="str">
        <f t="shared" ref="AC66:AD66" si="180">AC65</f>
        <v>都道府県</v>
      </c>
      <c r="AD66" s="112" t="str">
        <f t="shared" si="180"/>
        <v>福井県</v>
      </c>
      <c r="AE66" s="133" t="s">
        <v>120</v>
      </c>
      <c r="AF66" s="8"/>
      <c r="AG66" s="60">
        <f t="shared" si="142"/>
        <v>141</v>
      </c>
      <c r="AH66" s="130">
        <f t="shared" ref="AH66" si="181">IFERROR(AG66/AG$75,"")</f>
        <v>0.33098591549295775</v>
      </c>
      <c r="AI66" s="60">
        <f t="shared" si="143"/>
        <v>0</v>
      </c>
      <c r="AJ66" s="130" t="str">
        <f t="shared" ref="AJ66" si="182">IFERROR(AI66/AI$75,"")</f>
        <v/>
      </c>
      <c r="AK66" s="60">
        <f t="shared" si="144"/>
        <v>0</v>
      </c>
      <c r="AL66" s="130" t="str">
        <f t="shared" ref="AL66" si="183">IFERROR(AK66/AK$75,"")</f>
        <v/>
      </c>
      <c r="AM66" s="60">
        <f t="shared" si="145"/>
        <v>0</v>
      </c>
      <c r="AN66" s="130" t="str">
        <f t="shared" ref="AN66" si="184">IFERROR(AM66/AM$75,"")</f>
        <v/>
      </c>
      <c r="AO66" s="60">
        <f t="shared" si="146"/>
        <v>0</v>
      </c>
      <c r="AP66" s="130" t="str">
        <f t="shared" ref="AP66" si="185">IFERROR(AO66/AO$75,"")</f>
        <v/>
      </c>
      <c r="AQ66" s="60">
        <f t="shared" si="147"/>
        <v>0</v>
      </c>
      <c r="AR66" s="130" t="str">
        <f t="shared" ref="AR66" si="186">IFERROR(AQ66/AQ$75,"")</f>
        <v/>
      </c>
      <c r="AS66" s="60">
        <f t="shared" si="148"/>
        <v>0</v>
      </c>
      <c r="AT66" s="130" t="str">
        <f t="shared" ref="AT66" si="187">IFERROR(AS66/AS$75,"")</f>
        <v/>
      </c>
      <c r="AU66" s="60">
        <f t="shared" si="149"/>
        <v>0</v>
      </c>
      <c r="AV66" s="130" t="str">
        <f t="shared" ref="AV66" si="188">IFERROR(AU66/AU$75,"")</f>
        <v/>
      </c>
      <c r="AW66" s="60">
        <f t="shared" si="150"/>
        <v>0</v>
      </c>
      <c r="AX66" s="130" t="str">
        <f t="shared" ref="AX66" si="189">IFERROR(AW66/AW$75,"")</f>
        <v/>
      </c>
      <c r="AY66" s="60">
        <f t="shared" si="151"/>
        <v>0</v>
      </c>
      <c r="AZ66" s="130" t="str">
        <f t="shared" ref="AZ66" si="190">IFERROR(AY66/AY$75,"")</f>
        <v/>
      </c>
      <c r="BA66" s="60">
        <f t="shared" si="152"/>
        <v>0</v>
      </c>
      <c r="BB66" s="130" t="str">
        <f t="shared" ref="BB66" si="191">IFERROR(BA66/BA$75,"")</f>
        <v/>
      </c>
      <c r="BC66" s="60">
        <f t="shared" si="153"/>
        <v>0</v>
      </c>
      <c r="BD66" s="130" t="str">
        <f t="shared" si="166"/>
        <v/>
      </c>
      <c r="BE66" s="60">
        <f t="shared" si="167"/>
        <v>141</v>
      </c>
      <c r="BF66" s="130">
        <f t="shared" si="166"/>
        <v>0.33098591549295775</v>
      </c>
    </row>
    <row r="67" spans="27:58">
      <c r="AA67" s="110" t="str">
        <f>IF($AE67&lt;&gt;"",VLOOKUP($AE67,【M】訪問回数!$A$1:$B$11,2,0),"")</f>
        <v/>
      </c>
      <c r="AB67" s="58"/>
      <c r="AC67" s="113" t="str">
        <f t="shared" ref="AC67:AD67" si="192">AC66</f>
        <v>都道府県</v>
      </c>
      <c r="AD67" s="112" t="str">
        <f t="shared" si="192"/>
        <v>福井県</v>
      </c>
      <c r="AE67" s="133"/>
      <c r="AF67" s="8"/>
      <c r="AG67" s="60" t="str">
        <f t="shared" si="142"/>
        <v/>
      </c>
      <c r="AH67" s="130" t="str">
        <f t="shared" ref="AH67" si="193">IFERROR(AG67/AG$75,"")</f>
        <v/>
      </c>
      <c r="AI67" s="60" t="str">
        <f t="shared" si="143"/>
        <v/>
      </c>
      <c r="AJ67" s="130" t="str">
        <f t="shared" ref="AJ67" si="194">IFERROR(AI67/AI$75,"")</f>
        <v/>
      </c>
      <c r="AK67" s="60" t="str">
        <f t="shared" si="144"/>
        <v/>
      </c>
      <c r="AL67" s="130" t="str">
        <f t="shared" ref="AL67" si="195">IFERROR(AK67/AK$75,"")</f>
        <v/>
      </c>
      <c r="AM67" s="60" t="str">
        <f t="shared" si="145"/>
        <v/>
      </c>
      <c r="AN67" s="130" t="str">
        <f t="shared" ref="AN67" si="196">IFERROR(AM67/AM$75,"")</f>
        <v/>
      </c>
      <c r="AO67" s="60" t="str">
        <f t="shared" si="146"/>
        <v/>
      </c>
      <c r="AP67" s="130" t="str">
        <f t="shared" ref="AP67" si="197">IFERROR(AO67/AO$75,"")</f>
        <v/>
      </c>
      <c r="AQ67" s="60" t="str">
        <f t="shared" si="147"/>
        <v/>
      </c>
      <c r="AR67" s="130" t="str">
        <f t="shared" ref="AR67" si="198">IFERROR(AQ67/AQ$75,"")</f>
        <v/>
      </c>
      <c r="AS67" s="60" t="str">
        <f t="shared" si="148"/>
        <v/>
      </c>
      <c r="AT67" s="130" t="str">
        <f t="shared" ref="AT67" si="199">IFERROR(AS67/AS$75,"")</f>
        <v/>
      </c>
      <c r="AU67" s="60" t="str">
        <f t="shared" si="149"/>
        <v/>
      </c>
      <c r="AV67" s="130" t="str">
        <f t="shared" ref="AV67" si="200">IFERROR(AU67/AU$75,"")</f>
        <v/>
      </c>
      <c r="AW67" s="60" t="str">
        <f t="shared" si="150"/>
        <v/>
      </c>
      <c r="AX67" s="130" t="str">
        <f t="shared" ref="AX67" si="201">IFERROR(AW67/AW$75,"")</f>
        <v/>
      </c>
      <c r="AY67" s="60" t="str">
        <f t="shared" si="151"/>
        <v/>
      </c>
      <c r="AZ67" s="130" t="str">
        <f t="shared" ref="AZ67" si="202">IFERROR(AY67/AY$75,"")</f>
        <v/>
      </c>
      <c r="BA67" s="60" t="str">
        <f t="shared" si="152"/>
        <v/>
      </c>
      <c r="BB67" s="130" t="str">
        <f t="shared" ref="BB67" si="203">IFERROR(BA67/BA$75,"")</f>
        <v/>
      </c>
      <c r="BC67" s="60" t="str">
        <f t="shared" si="153"/>
        <v/>
      </c>
      <c r="BD67" s="130" t="str">
        <f t="shared" si="166"/>
        <v/>
      </c>
      <c r="BE67" s="60" t="str">
        <f t="shared" si="167"/>
        <v/>
      </c>
      <c r="BF67" s="130" t="str">
        <f t="shared" si="166"/>
        <v/>
      </c>
    </row>
    <row r="68" spans="27:58">
      <c r="AA68" s="110" t="str">
        <f>IF($AE68&lt;&gt;"",VLOOKUP($AE68,【M】訪問回数!$A$1:$B$11,2,0),"")</f>
        <v/>
      </c>
      <c r="AB68" s="58"/>
      <c r="AC68" s="113" t="str">
        <f t="shared" ref="AC68:AD68" si="204">AC67</f>
        <v>都道府県</v>
      </c>
      <c r="AD68" s="112" t="str">
        <f t="shared" si="204"/>
        <v>福井県</v>
      </c>
      <c r="AE68" s="133"/>
      <c r="AF68" s="8"/>
      <c r="AG68" s="60" t="str">
        <f t="shared" si="142"/>
        <v/>
      </c>
      <c r="AH68" s="130" t="str">
        <f t="shared" ref="AH68" si="205">IFERROR(AG68/AG$75,"")</f>
        <v/>
      </c>
      <c r="AI68" s="60" t="str">
        <f t="shared" si="143"/>
        <v/>
      </c>
      <c r="AJ68" s="130" t="str">
        <f t="shared" ref="AJ68" si="206">IFERROR(AI68/AI$75,"")</f>
        <v/>
      </c>
      <c r="AK68" s="60" t="str">
        <f t="shared" si="144"/>
        <v/>
      </c>
      <c r="AL68" s="130" t="str">
        <f t="shared" ref="AL68" si="207">IFERROR(AK68/AK$75,"")</f>
        <v/>
      </c>
      <c r="AM68" s="60" t="str">
        <f t="shared" si="145"/>
        <v/>
      </c>
      <c r="AN68" s="130" t="str">
        <f t="shared" ref="AN68" si="208">IFERROR(AM68/AM$75,"")</f>
        <v/>
      </c>
      <c r="AO68" s="60" t="str">
        <f t="shared" si="146"/>
        <v/>
      </c>
      <c r="AP68" s="130" t="str">
        <f t="shared" ref="AP68" si="209">IFERROR(AO68/AO$75,"")</f>
        <v/>
      </c>
      <c r="AQ68" s="60" t="str">
        <f t="shared" si="147"/>
        <v/>
      </c>
      <c r="AR68" s="130" t="str">
        <f t="shared" ref="AR68" si="210">IFERROR(AQ68/AQ$75,"")</f>
        <v/>
      </c>
      <c r="AS68" s="60" t="str">
        <f t="shared" si="148"/>
        <v/>
      </c>
      <c r="AT68" s="130" t="str">
        <f t="shared" ref="AT68" si="211">IFERROR(AS68/AS$75,"")</f>
        <v/>
      </c>
      <c r="AU68" s="60" t="str">
        <f t="shared" si="149"/>
        <v/>
      </c>
      <c r="AV68" s="130" t="str">
        <f t="shared" ref="AV68" si="212">IFERROR(AU68/AU$75,"")</f>
        <v/>
      </c>
      <c r="AW68" s="60" t="str">
        <f t="shared" si="150"/>
        <v/>
      </c>
      <c r="AX68" s="130" t="str">
        <f t="shared" ref="AX68" si="213">IFERROR(AW68/AW$75,"")</f>
        <v/>
      </c>
      <c r="AY68" s="60" t="str">
        <f t="shared" si="151"/>
        <v/>
      </c>
      <c r="AZ68" s="130" t="str">
        <f t="shared" ref="AZ68" si="214">IFERROR(AY68/AY$75,"")</f>
        <v/>
      </c>
      <c r="BA68" s="60" t="str">
        <f t="shared" si="152"/>
        <v/>
      </c>
      <c r="BB68" s="130" t="str">
        <f t="shared" ref="BB68" si="215">IFERROR(BA68/BA$75,"")</f>
        <v/>
      </c>
      <c r="BC68" s="60" t="str">
        <f t="shared" si="153"/>
        <v/>
      </c>
      <c r="BD68" s="130" t="str">
        <f t="shared" si="166"/>
        <v/>
      </c>
      <c r="BE68" s="60" t="str">
        <f t="shared" si="167"/>
        <v/>
      </c>
      <c r="BF68" s="130" t="str">
        <f t="shared" si="166"/>
        <v/>
      </c>
    </row>
    <row r="69" spans="27:58">
      <c r="AA69" s="110" t="str">
        <f>IF($AE69&lt;&gt;"",VLOOKUP($AE69,【M】訪問回数!$A$1:$B$11,2,0),"")</f>
        <v/>
      </c>
      <c r="AB69" s="58"/>
      <c r="AC69" s="113" t="str">
        <f t="shared" ref="AC69:AD69" si="216">AC68</f>
        <v>都道府県</v>
      </c>
      <c r="AD69" s="112" t="str">
        <f t="shared" si="216"/>
        <v>福井県</v>
      </c>
      <c r="AE69" s="133"/>
      <c r="AF69" s="8"/>
      <c r="AG69" s="60" t="str">
        <f t="shared" si="142"/>
        <v/>
      </c>
      <c r="AH69" s="130" t="str">
        <f t="shared" ref="AH69" si="217">IFERROR(AG69/AG$75,"")</f>
        <v/>
      </c>
      <c r="AI69" s="60" t="str">
        <f t="shared" si="143"/>
        <v/>
      </c>
      <c r="AJ69" s="130" t="str">
        <f t="shared" ref="AJ69" si="218">IFERROR(AI69/AI$75,"")</f>
        <v/>
      </c>
      <c r="AK69" s="60" t="str">
        <f t="shared" si="144"/>
        <v/>
      </c>
      <c r="AL69" s="130" t="str">
        <f t="shared" ref="AL69" si="219">IFERROR(AK69/AK$75,"")</f>
        <v/>
      </c>
      <c r="AM69" s="60" t="str">
        <f t="shared" si="145"/>
        <v/>
      </c>
      <c r="AN69" s="130" t="str">
        <f t="shared" ref="AN69" si="220">IFERROR(AM69/AM$75,"")</f>
        <v/>
      </c>
      <c r="AO69" s="60" t="str">
        <f t="shared" si="146"/>
        <v/>
      </c>
      <c r="AP69" s="130" t="str">
        <f t="shared" ref="AP69" si="221">IFERROR(AO69/AO$75,"")</f>
        <v/>
      </c>
      <c r="AQ69" s="60" t="str">
        <f t="shared" si="147"/>
        <v/>
      </c>
      <c r="AR69" s="130" t="str">
        <f t="shared" ref="AR69" si="222">IFERROR(AQ69/AQ$75,"")</f>
        <v/>
      </c>
      <c r="AS69" s="60" t="str">
        <f t="shared" si="148"/>
        <v/>
      </c>
      <c r="AT69" s="130" t="str">
        <f t="shared" ref="AT69" si="223">IFERROR(AS69/AS$75,"")</f>
        <v/>
      </c>
      <c r="AU69" s="60" t="str">
        <f t="shared" si="149"/>
        <v/>
      </c>
      <c r="AV69" s="130" t="str">
        <f t="shared" ref="AV69" si="224">IFERROR(AU69/AU$75,"")</f>
        <v/>
      </c>
      <c r="AW69" s="60" t="str">
        <f t="shared" si="150"/>
        <v/>
      </c>
      <c r="AX69" s="130" t="str">
        <f t="shared" ref="AX69" si="225">IFERROR(AW69/AW$75,"")</f>
        <v/>
      </c>
      <c r="AY69" s="60" t="str">
        <f t="shared" si="151"/>
        <v/>
      </c>
      <c r="AZ69" s="130" t="str">
        <f t="shared" ref="AZ69" si="226">IFERROR(AY69/AY$75,"")</f>
        <v/>
      </c>
      <c r="BA69" s="60" t="str">
        <f t="shared" si="152"/>
        <v/>
      </c>
      <c r="BB69" s="130" t="str">
        <f t="shared" ref="BB69" si="227">IFERROR(BA69/BA$75,"")</f>
        <v/>
      </c>
      <c r="BC69" s="60" t="str">
        <f t="shared" si="153"/>
        <v/>
      </c>
      <c r="BD69" s="130" t="str">
        <f t="shared" si="166"/>
        <v/>
      </c>
      <c r="BE69" s="60" t="str">
        <f t="shared" si="167"/>
        <v/>
      </c>
      <c r="BF69" s="130" t="str">
        <f t="shared" si="166"/>
        <v/>
      </c>
    </row>
    <row r="70" spans="27:58">
      <c r="AA70" s="110" t="str">
        <f>IF($AE70&lt;&gt;"",VLOOKUP($AE70,【M】訪問回数!$A$1:$B$11,2,0),"")</f>
        <v/>
      </c>
      <c r="AB70" s="58"/>
      <c r="AC70" s="113" t="str">
        <f>AC69</f>
        <v>都道府県</v>
      </c>
      <c r="AD70" s="112" t="str">
        <f>AD69</f>
        <v>福井県</v>
      </c>
      <c r="AE70" s="133"/>
      <c r="AF70" s="8"/>
      <c r="AG70" s="60" t="str">
        <f t="shared" si="142"/>
        <v/>
      </c>
      <c r="AH70" s="130" t="str">
        <f t="shared" ref="AH70" si="228">IFERROR(AG70/AG$75,"")</f>
        <v/>
      </c>
      <c r="AI70" s="60" t="str">
        <f t="shared" si="143"/>
        <v/>
      </c>
      <c r="AJ70" s="130" t="str">
        <f t="shared" ref="AJ70" si="229">IFERROR(AI70/AI$75,"")</f>
        <v/>
      </c>
      <c r="AK70" s="60" t="str">
        <f t="shared" si="144"/>
        <v/>
      </c>
      <c r="AL70" s="130" t="str">
        <f t="shared" ref="AL70" si="230">IFERROR(AK70/AK$75,"")</f>
        <v/>
      </c>
      <c r="AM70" s="60" t="str">
        <f t="shared" si="145"/>
        <v/>
      </c>
      <c r="AN70" s="130" t="str">
        <f t="shared" ref="AN70" si="231">IFERROR(AM70/AM$75,"")</f>
        <v/>
      </c>
      <c r="AO70" s="60" t="str">
        <f t="shared" si="146"/>
        <v/>
      </c>
      <c r="AP70" s="130" t="str">
        <f t="shared" ref="AP70" si="232">IFERROR(AO70/AO$75,"")</f>
        <v/>
      </c>
      <c r="AQ70" s="60" t="str">
        <f t="shared" si="147"/>
        <v/>
      </c>
      <c r="AR70" s="130" t="str">
        <f t="shared" ref="AR70" si="233">IFERROR(AQ70/AQ$75,"")</f>
        <v/>
      </c>
      <c r="AS70" s="60" t="str">
        <f t="shared" si="148"/>
        <v/>
      </c>
      <c r="AT70" s="130" t="str">
        <f t="shared" ref="AT70" si="234">IFERROR(AS70/AS$75,"")</f>
        <v/>
      </c>
      <c r="AU70" s="60" t="str">
        <f t="shared" si="149"/>
        <v/>
      </c>
      <c r="AV70" s="130" t="str">
        <f t="shared" ref="AV70" si="235">IFERROR(AU70/AU$75,"")</f>
        <v/>
      </c>
      <c r="AW70" s="60" t="str">
        <f t="shared" si="150"/>
        <v/>
      </c>
      <c r="AX70" s="130" t="str">
        <f t="shared" ref="AX70" si="236">IFERROR(AW70/AW$75,"")</f>
        <v/>
      </c>
      <c r="AY70" s="60" t="str">
        <f t="shared" si="151"/>
        <v/>
      </c>
      <c r="AZ70" s="130" t="str">
        <f t="shared" ref="AZ70" si="237">IFERROR(AY70/AY$75,"")</f>
        <v/>
      </c>
      <c r="BA70" s="60" t="str">
        <f t="shared" si="152"/>
        <v/>
      </c>
      <c r="BB70" s="130" t="str">
        <f t="shared" ref="BB70" si="238">IFERROR(BA70/BA$75,"")</f>
        <v/>
      </c>
      <c r="BC70" s="60" t="str">
        <f t="shared" si="153"/>
        <v/>
      </c>
      <c r="BD70" s="130" t="str">
        <f t="shared" si="166"/>
        <v/>
      </c>
      <c r="BE70" s="60" t="str">
        <f t="shared" si="167"/>
        <v/>
      </c>
      <c r="BF70" s="130" t="str">
        <f t="shared" si="166"/>
        <v/>
      </c>
    </row>
    <row r="71" spans="27:58">
      <c r="AA71" s="110" t="str">
        <f>IF($AE71&lt;&gt;"",VLOOKUP($AE71,【M】訪問回数!$A$1:$B$11,2,0),"")</f>
        <v/>
      </c>
      <c r="AB71" s="58"/>
      <c r="AC71" s="113" t="str">
        <f t="shared" ref="AC71:AD71" si="239">AC70</f>
        <v>都道府県</v>
      </c>
      <c r="AD71" s="112" t="str">
        <f t="shared" si="239"/>
        <v>福井県</v>
      </c>
      <c r="AE71" s="133"/>
      <c r="AF71" s="8"/>
      <c r="AG71" s="60" t="str">
        <f t="shared" si="142"/>
        <v/>
      </c>
      <c r="AH71" s="130" t="str">
        <f t="shared" ref="AH71" si="240">IFERROR(AG71/AG$75,"")</f>
        <v/>
      </c>
      <c r="AI71" s="60" t="str">
        <f t="shared" si="143"/>
        <v/>
      </c>
      <c r="AJ71" s="130" t="str">
        <f t="shared" ref="AJ71" si="241">IFERROR(AI71/AI$75,"")</f>
        <v/>
      </c>
      <c r="AK71" s="60" t="str">
        <f t="shared" si="144"/>
        <v/>
      </c>
      <c r="AL71" s="130" t="str">
        <f t="shared" ref="AL71" si="242">IFERROR(AK71/AK$75,"")</f>
        <v/>
      </c>
      <c r="AM71" s="60" t="str">
        <f t="shared" si="145"/>
        <v/>
      </c>
      <c r="AN71" s="130" t="str">
        <f t="shared" ref="AN71" si="243">IFERROR(AM71/AM$75,"")</f>
        <v/>
      </c>
      <c r="AO71" s="60" t="str">
        <f t="shared" si="146"/>
        <v/>
      </c>
      <c r="AP71" s="130" t="str">
        <f t="shared" ref="AP71" si="244">IFERROR(AO71/AO$75,"")</f>
        <v/>
      </c>
      <c r="AQ71" s="60" t="str">
        <f t="shared" si="147"/>
        <v/>
      </c>
      <c r="AR71" s="130" t="str">
        <f t="shared" ref="AR71" si="245">IFERROR(AQ71/AQ$75,"")</f>
        <v/>
      </c>
      <c r="AS71" s="60" t="str">
        <f t="shared" si="148"/>
        <v/>
      </c>
      <c r="AT71" s="130" t="str">
        <f t="shared" ref="AT71" si="246">IFERROR(AS71/AS$75,"")</f>
        <v/>
      </c>
      <c r="AU71" s="60" t="str">
        <f t="shared" si="149"/>
        <v/>
      </c>
      <c r="AV71" s="130" t="str">
        <f t="shared" ref="AV71" si="247">IFERROR(AU71/AU$75,"")</f>
        <v/>
      </c>
      <c r="AW71" s="60" t="str">
        <f t="shared" si="150"/>
        <v/>
      </c>
      <c r="AX71" s="130" t="str">
        <f t="shared" ref="AX71" si="248">IFERROR(AW71/AW$75,"")</f>
        <v/>
      </c>
      <c r="AY71" s="60" t="str">
        <f t="shared" si="151"/>
        <v/>
      </c>
      <c r="AZ71" s="130" t="str">
        <f t="shared" ref="AZ71" si="249">IFERROR(AY71/AY$75,"")</f>
        <v/>
      </c>
      <c r="BA71" s="60" t="str">
        <f t="shared" si="152"/>
        <v/>
      </c>
      <c r="BB71" s="130" t="str">
        <f t="shared" ref="BB71" si="250">IFERROR(BA71/BA$75,"")</f>
        <v/>
      </c>
      <c r="BC71" s="60" t="str">
        <f t="shared" si="153"/>
        <v/>
      </c>
      <c r="BD71" s="130" t="str">
        <f t="shared" si="166"/>
        <v/>
      </c>
      <c r="BE71" s="60" t="str">
        <f t="shared" si="167"/>
        <v/>
      </c>
      <c r="BF71" s="130" t="str">
        <f t="shared" si="166"/>
        <v/>
      </c>
    </row>
    <row r="72" spans="27:58">
      <c r="AA72" s="110" t="str">
        <f>IF($AE72&lt;&gt;"",VLOOKUP($AE72,【M】訪問回数!$A$1:$B$11,2,0),"")</f>
        <v/>
      </c>
      <c r="AB72" s="58"/>
      <c r="AC72" s="113" t="str">
        <f t="shared" ref="AC72:AD72" si="251">AC71</f>
        <v>都道府県</v>
      </c>
      <c r="AD72" s="112" t="str">
        <f t="shared" si="251"/>
        <v>福井県</v>
      </c>
      <c r="AE72" s="133"/>
      <c r="AF72" s="8"/>
      <c r="AG72" s="60" t="str">
        <f t="shared" si="142"/>
        <v/>
      </c>
      <c r="AH72" s="130" t="str">
        <f t="shared" ref="AH72" si="252">IFERROR(AG72/AG$75,"")</f>
        <v/>
      </c>
      <c r="AI72" s="60" t="str">
        <f t="shared" si="143"/>
        <v/>
      </c>
      <c r="AJ72" s="130" t="str">
        <f t="shared" ref="AJ72" si="253">IFERROR(AI72/AI$75,"")</f>
        <v/>
      </c>
      <c r="AK72" s="60" t="str">
        <f t="shared" si="144"/>
        <v/>
      </c>
      <c r="AL72" s="130" t="str">
        <f t="shared" ref="AL72" si="254">IFERROR(AK72/AK$75,"")</f>
        <v/>
      </c>
      <c r="AM72" s="60" t="str">
        <f t="shared" si="145"/>
        <v/>
      </c>
      <c r="AN72" s="130" t="str">
        <f t="shared" ref="AN72" si="255">IFERROR(AM72/AM$75,"")</f>
        <v/>
      </c>
      <c r="AO72" s="60" t="str">
        <f t="shared" si="146"/>
        <v/>
      </c>
      <c r="AP72" s="130" t="str">
        <f t="shared" ref="AP72" si="256">IFERROR(AO72/AO$75,"")</f>
        <v/>
      </c>
      <c r="AQ72" s="60" t="str">
        <f t="shared" si="147"/>
        <v/>
      </c>
      <c r="AR72" s="130" t="str">
        <f t="shared" ref="AR72" si="257">IFERROR(AQ72/AQ$75,"")</f>
        <v/>
      </c>
      <c r="AS72" s="60" t="str">
        <f t="shared" si="148"/>
        <v/>
      </c>
      <c r="AT72" s="130" t="str">
        <f t="shared" ref="AT72" si="258">IFERROR(AS72/AS$75,"")</f>
        <v/>
      </c>
      <c r="AU72" s="60" t="str">
        <f t="shared" si="149"/>
        <v/>
      </c>
      <c r="AV72" s="130" t="str">
        <f t="shared" ref="AV72" si="259">IFERROR(AU72/AU$75,"")</f>
        <v/>
      </c>
      <c r="AW72" s="60" t="str">
        <f t="shared" si="150"/>
        <v/>
      </c>
      <c r="AX72" s="130" t="str">
        <f t="shared" ref="AX72" si="260">IFERROR(AW72/AW$75,"")</f>
        <v/>
      </c>
      <c r="AY72" s="60" t="str">
        <f t="shared" si="151"/>
        <v/>
      </c>
      <c r="AZ72" s="130" t="str">
        <f t="shared" ref="AZ72" si="261">IFERROR(AY72/AY$75,"")</f>
        <v/>
      </c>
      <c r="BA72" s="60" t="str">
        <f t="shared" si="152"/>
        <v/>
      </c>
      <c r="BB72" s="130" t="str">
        <f t="shared" ref="BB72" si="262">IFERROR(BA72/BA$75,"")</f>
        <v/>
      </c>
      <c r="BC72" s="60" t="str">
        <f t="shared" si="153"/>
        <v/>
      </c>
      <c r="BD72" s="130" t="str">
        <f t="shared" si="166"/>
        <v/>
      </c>
      <c r="BE72" s="60" t="str">
        <f t="shared" si="167"/>
        <v/>
      </c>
      <c r="BF72" s="130" t="str">
        <f t="shared" si="166"/>
        <v/>
      </c>
    </row>
    <row r="73" spans="27:58">
      <c r="AA73" s="110" t="str">
        <f>IF($AE73&lt;&gt;"",VLOOKUP($AE73,【M】訪問回数!$A$1:$B$11,2,0),"")</f>
        <v/>
      </c>
      <c r="AB73" s="58"/>
      <c r="AC73" s="113" t="str">
        <f t="shared" ref="AC73:AD73" si="263">AC72</f>
        <v>都道府県</v>
      </c>
      <c r="AD73" s="112" t="str">
        <f t="shared" si="263"/>
        <v>福井県</v>
      </c>
      <c r="AE73" s="133"/>
      <c r="AF73" s="8"/>
      <c r="AG73" s="60" t="str">
        <f t="shared" si="142"/>
        <v/>
      </c>
      <c r="AH73" s="130" t="str">
        <f t="shared" ref="AH73" si="264">IFERROR(AG73/AG$75,"")</f>
        <v/>
      </c>
      <c r="AI73" s="60" t="str">
        <f t="shared" si="143"/>
        <v/>
      </c>
      <c r="AJ73" s="130" t="str">
        <f t="shared" ref="AJ73" si="265">IFERROR(AI73/AI$75,"")</f>
        <v/>
      </c>
      <c r="AK73" s="60" t="str">
        <f t="shared" si="144"/>
        <v/>
      </c>
      <c r="AL73" s="130" t="str">
        <f t="shared" ref="AL73" si="266">IFERROR(AK73/AK$75,"")</f>
        <v/>
      </c>
      <c r="AM73" s="60" t="str">
        <f t="shared" si="145"/>
        <v/>
      </c>
      <c r="AN73" s="130" t="str">
        <f t="shared" ref="AN73" si="267">IFERROR(AM73/AM$75,"")</f>
        <v/>
      </c>
      <c r="AO73" s="60" t="str">
        <f t="shared" si="146"/>
        <v/>
      </c>
      <c r="AP73" s="130" t="str">
        <f t="shared" ref="AP73" si="268">IFERROR(AO73/AO$75,"")</f>
        <v/>
      </c>
      <c r="AQ73" s="60" t="str">
        <f t="shared" si="147"/>
        <v/>
      </c>
      <c r="AR73" s="130" t="str">
        <f t="shared" ref="AR73" si="269">IFERROR(AQ73/AQ$75,"")</f>
        <v/>
      </c>
      <c r="AS73" s="60" t="str">
        <f t="shared" si="148"/>
        <v/>
      </c>
      <c r="AT73" s="130" t="str">
        <f t="shared" ref="AT73" si="270">IFERROR(AS73/AS$75,"")</f>
        <v/>
      </c>
      <c r="AU73" s="60" t="str">
        <f t="shared" si="149"/>
        <v/>
      </c>
      <c r="AV73" s="130" t="str">
        <f t="shared" ref="AV73" si="271">IFERROR(AU73/AU$75,"")</f>
        <v/>
      </c>
      <c r="AW73" s="60" t="str">
        <f t="shared" si="150"/>
        <v/>
      </c>
      <c r="AX73" s="130" t="str">
        <f t="shared" ref="AX73" si="272">IFERROR(AW73/AW$75,"")</f>
        <v/>
      </c>
      <c r="AY73" s="60" t="str">
        <f t="shared" si="151"/>
        <v/>
      </c>
      <c r="AZ73" s="130" t="str">
        <f t="shared" ref="AZ73" si="273">IFERROR(AY73/AY$75,"")</f>
        <v/>
      </c>
      <c r="BA73" s="60" t="str">
        <f t="shared" si="152"/>
        <v/>
      </c>
      <c r="BB73" s="130" t="str">
        <f t="shared" ref="BB73" si="274">IFERROR(BA73/BA$75,"")</f>
        <v/>
      </c>
      <c r="BC73" s="60" t="str">
        <f t="shared" si="153"/>
        <v/>
      </c>
      <c r="BD73" s="130" t="str">
        <f t="shared" si="166"/>
        <v/>
      </c>
      <c r="BE73" s="60" t="str">
        <f t="shared" si="167"/>
        <v/>
      </c>
      <c r="BF73" s="130" t="str">
        <f t="shared" si="166"/>
        <v/>
      </c>
    </row>
    <row r="74" spans="27:58">
      <c r="AA74" s="110" t="str">
        <f>IF($AE74&lt;&gt;"",VLOOKUP($AE74,【M】訪問回数!$A$1:$B$11,2,0),"")</f>
        <v/>
      </c>
      <c r="AB74" s="58"/>
      <c r="AC74" s="113" t="str">
        <f>AC72</f>
        <v>都道府県</v>
      </c>
      <c r="AD74" s="112" t="str">
        <f>AD72</f>
        <v>福井県</v>
      </c>
      <c r="AE74" s="133"/>
      <c r="AF74" s="8"/>
      <c r="AG74" s="60" t="str">
        <f t="shared" si="142"/>
        <v/>
      </c>
      <c r="AH74" s="130" t="str">
        <f t="shared" ref="AH74" si="275">IFERROR(AG74/AG$75,"")</f>
        <v/>
      </c>
      <c r="AI74" s="60" t="str">
        <f t="shared" si="143"/>
        <v/>
      </c>
      <c r="AJ74" s="130" t="str">
        <f t="shared" ref="AJ74" si="276">IFERROR(AI74/AI$75,"")</f>
        <v/>
      </c>
      <c r="AK74" s="60" t="str">
        <f t="shared" si="144"/>
        <v/>
      </c>
      <c r="AL74" s="130" t="str">
        <f t="shared" ref="AL74" si="277">IFERROR(AK74/AK$75,"")</f>
        <v/>
      </c>
      <c r="AM74" s="60" t="str">
        <f t="shared" si="145"/>
        <v/>
      </c>
      <c r="AN74" s="130" t="str">
        <f t="shared" ref="AN74" si="278">IFERROR(AM74/AM$75,"")</f>
        <v/>
      </c>
      <c r="AO74" s="60" t="str">
        <f t="shared" si="146"/>
        <v/>
      </c>
      <c r="AP74" s="130" t="str">
        <f t="shared" ref="AP74" si="279">IFERROR(AO74/AO$75,"")</f>
        <v/>
      </c>
      <c r="AQ74" s="60" t="str">
        <f t="shared" si="147"/>
        <v/>
      </c>
      <c r="AR74" s="130" t="str">
        <f t="shared" ref="AR74" si="280">IFERROR(AQ74/AQ$75,"")</f>
        <v/>
      </c>
      <c r="AS74" s="60" t="str">
        <f t="shared" si="148"/>
        <v/>
      </c>
      <c r="AT74" s="130" t="str">
        <f t="shared" ref="AT74" si="281">IFERROR(AS74/AS$75,"")</f>
        <v/>
      </c>
      <c r="AU74" s="60" t="str">
        <f t="shared" si="149"/>
        <v/>
      </c>
      <c r="AV74" s="130" t="str">
        <f t="shared" ref="AV74" si="282">IFERROR(AU74/AU$75,"")</f>
        <v/>
      </c>
      <c r="AW74" s="60" t="str">
        <f t="shared" si="150"/>
        <v/>
      </c>
      <c r="AX74" s="130" t="str">
        <f t="shared" ref="AX74" si="283">IFERROR(AW74/AW$75,"")</f>
        <v/>
      </c>
      <c r="AY74" s="60" t="str">
        <f t="shared" si="151"/>
        <v/>
      </c>
      <c r="AZ74" s="130" t="str">
        <f t="shared" ref="AZ74" si="284">IFERROR(AY74/AY$75,"")</f>
        <v/>
      </c>
      <c r="BA74" s="60" t="str">
        <f t="shared" si="152"/>
        <v/>
      </c>
      <c r="BB74" s="130" t="str">
        <f t="shared" ref="BB74" si="285">IFERROR(BA74/BA$75,"")</f>
        <v/>
      </c>
      <c r="BC74" s="60" t="str">
        <f t="shared" si="153"/>
        <v/>
      </c>
      <c r="BD74" s="130" t="str">
        <f t="shared" si="166"/>
        <v/>
      </c>
      <c r="BE74" s="60" t="str">
        <f t="shared" si="167"/>
        <v/>
      </c>
      <c r="BF74" s="130" t="str">
        <f t="shared" si="166"/>
        <v/>
      </c>
    </row>
    <row r="75" spans="27:58" ht="15">
      <c r="AA75"/>
      <c r="AB75" s="156"/>
      <c r="AC75" s="99"/>
      <c r="AD75" s="100"/>
      <c r="AE75" s="101"/>
      <c r="AF75" s="102" t="s">
        <v>25</v>
      </c>
      <c r="AG75" s="123">
        <f t="shared" ref="AG75" si="286">SUM(AG63:AG74)</f>
        <v>426</v>
      </c>
      <c r="AH75" s="124">
        <f t="shared" ref="AH75" si="287">SUM(AH63:AH74)</f>
        <v>1</v>
      </c>
      <c r="AI75" s="123">
        <f t="shared" ref="AI75" si="288">SUM(AI63:AI74)</f>
        <v>0</v>
      </c>
      <c r="AJ75" s="124">
        <f t="shared" ref="AJ75" si="289">SUM(AJ63:AJ74)</f>
        <v>0</v>
      </c>
      <c r="AK75" s="123">
        <f t="shared" ref="AK75" si="290">SUM(AK63:AK74)</f>
        <v>0</v>
      </c>
      <c r="AL75" s="124">
        <f t="shared" ref="AL75" si="291">SUM(AL63:AL74)</f>
        <v>0</v>
      </c>
      <c r="AM75" s="123">
        <f t="shared" ref="AM75" si="292">SUM(AM63:AM74)</f>
        <v>0</v>
      </c>
      <c r="AN75" s="124">
        <f t="shared" ref="AN75" si="293">SUM(AN63:AN74)</f>
        <v>0</v>
      </c>
      <c r="AO75" s="123">
        <f t="shared" ref="AO75" si="294">SUM(AO63:AO74)</f>
        <v>0</v>
      </c>
      <c r="AP75" s="124">
        <f t="shared" ref="AP75" si="295">SUM(AP63:AP74)</f>
        <v>0</v>
      </c>
      <c r="AQ75" s="123">
        <f t="shared" ref="AQ75" si="296">SUM(AQ63:AQ74)</f>
        <v>0</v>
      </c>
      <c r="AR75" s="124">
        <f t="shared" ref="AR75" si="297">SUM(AR63:AR74)</f>
        <v>0</v>
      </c>
      <c r="AS75" s="123">
        <f t="shared" ref="AS75" si="298">SUM(AS63:AS74)</f>
        <v>0</v>
      </c>
      <c r="AT75" s="124">
        <f t="shared" ref="AT75" si="299">SUM(AT63:AT74)</f>
        <v>0</v>
      </c>
      <c r="AU75" s="123">
        <f t="shared" ref="AU75" si="300">SUM(AU63:AU74)</f>
        <v>0</v>
      </c>
      <c r="AV75" s="124">
        <f t="shared" ref="AV75" si="301">SUM(AV63:AV74)</f>
        <v>0</v>
      </c>
      <c r="AW75" s="123">
        <f t="shared" ref="AW75" si="302">SUM(AW63:AW74)</f>
        <v>0</v>
      </c>
      <c r="AX75" s="124">
        <f t="shared" ref="AX75" si="303">SUM(AX63:AX74)</f>
        <v>0</v>
      </c>
      <c r="AY75" s="123">
        <f t="shared" ref="AY75" si="304">SUM(AY63:AY74)</f>
        <v>0</v>
      </c>
      <c r="AZ75" s="124">
        <f t="shared" ref="AZ75" si="305">SUM(AZ63:AZ74)</f>
        <v>0</v>
      </c>
      <c r="BA75" s="123">
        <f t="shared" ref="BA75" si="306">SUM(BA63:BA74)</f>
        <v>0</v>
      </c>
      <c r="BB75" s="124">
        <f t="shared" ref="BB75" si="307">SUM(BB63:BB74)</f>
        <v>0</v>
      </c>
      <c r="BC75" s="123">
        <f t="shared" ref="BC75" si="308">SUM(BC63:BC74)</f>
        <v>0</v>
      </c>
      <c r="BD75" s="124">
        <f t="shared" ref="BD75" si="309">SUM(BD63:BD74)</f>
        <v>0</v>
      </c>
      <c r="BE75" s="125">
        <f t="shared" ref="BE75" si="310">AG75+AI75+AK75+AM75+AO75+AQ75+AS75+AU75+AW75+AY75+BA75+BC75</f>
        <v>426</v>
      </c>
      <c r="BF75" s="126">
        <f>SUM(BF63:BF74)</f>
        <v>1</v>
      </c>
    </row>
    <row r="76" spans="27:58" ht="15">
      <c r="AA76"/>
      <c r="AB76" s="156"/>
      <c r="AC76" s="103"/>
      <c r="AD76" s="104"/>
      <c r="AE76" s="105"/>
      <c r="AF76" s="135" t="s">
        <v>1158</v>
      </c>
      <c r="AG76" s="154">
        <f>IF(AG75&gt;0,SUMPRODUCT($AA63:$AA74,AG63:AG74)/AG75,"-")</f>
        <v>6.251173708920188</v>
      </c>
      <c r="AH76" s="138"/>
      <c r="AI76" s="154" t="str">
        <f>IF(AI75&gt;0,SUMPRODUCT($AA63:$AA74,AI63:AI74)/AI75,"-")</f>
        <v>-</v>
      </c>
      <c r="AJ76" s="138"/>
      <c r="AK76" s="154" t="str">
        <f>IF(AK75&gt;0,SUMPRODUCT($AA63:$AA74,AK63:AK74)/AK75,"-")</f>
        <v>-</v>
      </c>
      <c r="AL76" s="138"/>
      <c r="AM76" s="154" t="str">
        <f>IF(AM75&gt;0,SUMPRODUCT($AA63:$AA74,AM63:AM74)/AM75,"-")</f>
        <v>-</v>
      </c>
      <c r="AN76" s="138"/>
      <c r="AO76" s="154" t="str">
        <f>IF(AO75&gt;0,SUMPRODUCT($AA63:$AA74,AO63:AO74)/AO75,"-")</f>
        <v>-</v>
      </c>
      <c r="AP76" s="138"/>
      <c r="AQ76" s="154" t="str">
        <f>IF(AQ75&gt;0,SUMPRODUCT($AA63:$AA74,AQ63:AQ74)/AQ75,"-")</f>
        <v>-</v>
      </c>
      <c r="AR76" s="138"/>
      <c r="AS76" s="154" t="str">
        <f>IF(AS75&gt;0,SUMPRODUCT($AA63:$AA74,AS63:AS74)/AS75,"-")</f>
        <v>-</v>
      </c>
      <c r="AT76" s="138"/>
      <c r="AU76" s="154" t="str">
        <f>IF(AU75&gt;0,SUMPRODUCT($AA63:$AA74,AU63:AU74)/AU75,"-")</f>
        <v>-</v>
      </c>
      <c r="AV76" s="138"/>
      <c r="AW76" s="154" t="str">
        <f>IF(AW75&gt;0,SUMPRODUCT($AA63:$AA74,AW63:AW74)/AW75,"-")</f>
        <v>-</v>
      </c>
      <c r="AX76" s="138"/>
      <c r="AY76" s="154" t="str">
        <f>IF(AY75&gt;0,SUMPRODUCT($AA63:$AA74,AY63:AY74)/AY75,"-")</f>
        <v>-</v>
      </c>
      <c r="AZ76" s="138"/>
      <c r="BA76" s="154" t="str">
        <f>IF(BA75&gt;0,SUMPRODUCT($AA63:$AA74,BA63:BA74)/BA75,"-")</f>
        <v>-</v>
      </c>
      <c r="BB76" s="138"/>
      <c r="BC76" s="154" t="str">
        <f>IF(BC75&gt;0,SUMPRODUCT($AA63:$AA74,BC63:BC74)/BC75,"-")</f>
        <v>-</v>
      </c>
      <c r="BD76" s="138"/>
      <c r="BE76" s="154">
        <f>IF(BE75&gt;0,SUMPRODUCT($AA63:$AA74,BE63:BE74)/BE75,"-")</f>
        <v>6.251173708920188</v>
      </c>
      <c r="BF76" s="139"/>
    </row>
    <row r="77" spans="27:58" ht="15">
      <c r="AA77"/>
      <c r="AB77" s="156"/>
      <c r="AC77" s="106" t="str">
        <f>【M】エリア!$J$2</f>
        <v>6分類</v>
      </c>
      <c r="AD77" s="91" t="str">
        <f>【M】エリア!$L$3</f>
        <v>福井市・永平寺町</v>
      </c>
      <c r="AE77" s="85"/>
      <c r="AF77" s="92"/>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8"/>
      <c r="BF77" s="129"/>
    </row>
    <row r="78" spans="27:58">
      <c r="AA78" s="110">
        <f t="shared" ref="AA78:AA88" si="311">AA63</f>
        <v>1</v>
      </c>
      <c r="AB78" s="58"/>
      <c r="AC78" s="111" t="str">
        <f>AC77</f>
        <v>6分類</v>
      </c>
      <c r="AD78" s="112" t="str">
        <f>AD77</f>
        <v>福井市・永平寺町</v>
      </c>
      <c r="AE78" s="2" t="str">
        <f t="shared" ref="AE78:AE88" si="312">IF(AE63&lt;&gt;"",AE63,"")</f>
        <v>初めて</v>
      </c>
      <c r="AF78" s="8"/>
      <c r="AG78" s="121">
        <f t="shared" ref="AG78:AG89" si="313">IF(OR(IFERROR(FIND($AD78,"施設コード"),0)&gt;0,$AE78=""), "",
COUNTIFS(
    INDEX(rawデータ範囲, , MATCH($AG$1,表頭範囲, 0)),AG$2,
    INDEX(rawデータ範囲, , MATCH($AE$1,表頭範囲, 0)),$AE78,
    INDEX(rawデータ範囲, , MATCH($AC78,表頭範囲, 0)),$AD78,
    INDEX(rawデータ範囲, , MATCH($AB$1,表頭範囲, 0)),$AB$62
)
)</f>
        <v>9</v>
      </c>
      <c r="AH78" s="122">
        <f>IFERROR(AG78/AG$90,"")</f>
        <v>0.15517241379310345</v>
      </c>
      <c r="AI78" s="121">
        <f t="shared" ref="AI78:AI89" si="314">IF(OR(IFERROR(FIND($AD78,"施設コード"),0)&gt;0,$AE78=""), "",
COUNTIFS(
    INDEX(rawデータ範囲, , MATCH($AG$1,表頭範囲, 0)),AI$2,
    INDEX(rawデータ範囲, , MATCH($AE$1,表頭範囲, 0)),$AE78,
    INDEX(rawデータ範囲, , MATCH($AC78,表頭範囲, 0)),$AD78,
    INDEX(rawデータ範囲, , MATCH($AB$1,表頭範囲, 0)),$AB$62
)
)</f>
        <v>0</v>
      </c>
      <c r="AJ78" s="122" t="str">
        <f>IFERROR(AI78/AI$90,"")</f>
        <v/>
      </c>
      <c r="AK78" s="121">
        <f t="shared" ref="AK78:AK89" si="315">IF(OR(IFERROR(FIND($AD78,"施設コード"),0)&gt;0,$AE78=""), "",
COUNTIFS(
    INDEX(rawデータ範囲, , MATCH($AG$1,表頭範囲, 0)),AK$2,
    INDEX(rawデータ範囲, , MATCH($AE$1,表頭範囲, 0)),$AE78,
    INDEX(rawデータ範囲, , MATCH($AC78,表頭範囲, 0)),$AD78,
    INDEX(rawデータ範囲, , MATCH($AB$1,表頭範囲, 0)),$AB$62
)
)</f>
        <v>0</v>
      </c>
      <c r="AL78" s="122" t="str">
        <f>IFERROR(AK78/AK$90,"")</f>
        <v/>
      </c>
      <c r="AM78" s="121">
        <f t="shared" ref="AM78:AM89" si="316">IF(OR(IFERROR(FIND($AD78,"施設コード"),0)&gt;0,$AE78=""), "",
COUNTIFS(
    INDEX(rawデータ範囲, , MATCH($AG$1,表頭範囲, 0)),AM$2,
    INDEX(rawデータ範囲, , MATCH($AE$1,表頭範囲, 0)),$AE78,
    INDEX(rawデータ範囲, , MATCH($AC78,表頭範囲, 0)),$AD78,
    INDEX(rawデータ範囲, , MATCH($AB$1,表頭範囲, 0)),$AB$62
)
)</f>
        <v>0</v>
      </c>
      <c r="AN78" s="122" t="str">
        <f>IFERROR(AM78/AM$90,"")</f>
        <v/>
      </c>
      <c r="AO78" s="121">
        <f t="shared" ref="AO78:AO89" si="317">IF(OR(IFERROR(FIND($AD78,"施設コード"),0)&gt;0,$AE78=""), "",
COUNTIFS(
    INDEX(rawデータ範囲, , MATCH($AG$1,表頭範囲, 0)),AO$2,
    INDEX(rawデータ範囲, , MATCH($AE$1,表頭範囲, 0)),$AE78,
    INDEX(rawデータ範囲, , MATCH($AC78,表頭範囲, 0)),$AD78,
    INDEX(rawデータ範囲, , MATCH($AB$1,表頭範囲, 0)),$AB$62
)
)</f>
        <v>0</v>
      </c>
      <c r="AP78" s="122" t="str">
        <f>IFERROR(AO78/AO$90,"")</f>
        <v/>
      </c>
      <c r="AQ78" s="121">
        <f t="shared" ref="AQ78:AQ89" si="318">IF(OR(IFERROR(FIND($AD78,"施設コード"),0)&gt;0,$AE78=""), "",
COUNTIFS(
    INDEX(rawデータ範囲, , MATCH($AG$1,表頭範囲, 0)),AQ$2,
    INDEX(rawデータ範囲, , MATCH($AE$1,表頭範囲, 0)),$AE78,
    INDEX(rawデータ範囲, , MATCH($AC78,表頭範囲, 0)),$AD78,
    INDEX(rawデータ範囲, , MATCH($AB$1,表頭範囲, 0)),$AB$62
)
)</f>
        <v>0</v>
      </c>
      <c r="AR78" s="122" t="str">
        <f>IFERROR(AQ78/AQ$90,"")</f>
        <v/>
      </c>
      <c r="AS78" s="121">
        <f t="shared" ref="AS78:AS89" si="319">IF(OR(IFERROR(FIND($AD78,"施設コード"),0)&gt;0,$AE78=""), "",
COUNTIFS(
    INDEX(rawデータ範囲, , MATCH($AG$1,表頭範囲, 0)),AS$2,
    INDEX(rawデータ範囲, , MATCH($AE$1,表頭範囲, 0)),$AE78,
    INDEX(rawデータ範囲, , MATCH($AC78,表頭範囲, 0)),$AD78,
    INDEX(rawデータ範囲, , MATCH($AB$1,表頭範囲, 0)),$AB$62
)
)</f>
        <v>0</v>
      </c>
      <c r="AT78" s="122" t="str">
        <f>IFERROR(AS78/AS$90,"")</f>
        <v/>
      </c>
      <c r="AU78" s="121">
        <f t="shared" ref="AU78:AU89" si="320">IF(OR(IFERROR(FIND($AD78,"施設コード"),0)&gt;0,$AE78=""), "",
COUNTIFS(
    INDEX(rawデータ範囲, , MATCH($AG$1,表頭範囲, 0)),AU$2,
    INDEX(rawデータ範囲, , MATCH($AE$1,表頭範囲, 0)),$AE78,
    INDEX(rawデータ範囲, , MATCH($AC78,表頭範囲, 0)),$AD78,
    INDEX(rawデータ範囲, , MATCH($AB$1,表頭範囲, 0)),$AB$62
)
)</f>
        <v>0</v>
      </c>
      <c r="AV78" s="122" t="str">
        <f>IFERROR(AU78/AU$90,"")</f>
        <v/>
      </c>
      <c r="AW78" s="121">
        <f t="shared" ref="AW78:AW89" si="321">IF(OR(IFERROR(FIND($AD78,"施設コード"),0)&gt;0,$AE78=""), "",
COUNTIFS(
    INDEX(rawデータ範囲, , MATCH($AG$1,表頭範囲, 0)),AW$2,
    INDEX(rawデータ範囲, , MATCH($AE$1,表頭範囲, 0)),$AE78,
    INDEX(rawデータ範囲, , MATCH($AC78,表頭範囲, 0)),$AD78,
    INDEX(rawデータ範囲, , MATCH($AB$1,表頭範囲, 0)),$AB$62
)
)</f>
        <v>0</v>
      </c>
      <c r="AX78" s="122" t="str">
        <f>IFERROR(AW78/AW$90,"")</f>
        <v/>
      </c>
      <c r="AY78" s="121">
        <f t="shared" ref="AY78:AY89" si="322">IF(OR(IFERROR(FIND($AD78,"施設コード"),0)&gt;0,$AE78=""), "",
COUNTIFS(
    INDEX(rawデータ範囲, , MATCH($AG$1,表頭範囲, 0)),AY$2,
    INDEX(rawデータ範囲, , MATCH($AE$1,表頭範囲, 0)),$AE78,
    INDEX(rawデータ範囲, , MATCH($AC78,表頭範囲, 0)),$AD78,
    INDEX(rawデータ範囲, , MATCH($AB$1,表頭範囲, 0)),$AB$62
)
)</f>
        <v>0</v>
      </c>
      <c r="AZ78" s="122" t="str">
        <f>IFERROR(AY78/AY$90,"")</f>
        <v/>
      </c>
      <c r="BA78" s="121">
        <f t="shared" ref="BA78:BA89" si="323">IF(OR(IFERROR(FIND($AD78,"施設コード"),0)&gt;0,$AE78=""), "",
COUNTIFS(
    INDEX(rawデータ範囲, , MATCH($AG$1,表頭範囲, 0)),BA$2,
    INDEX(rawデータ範囲, , MATCH($AE$1,表頭範囲, 0)),$AE78,
    INDEX(rawデータ範囲, , MATCH($AC78,表頭範囲, 0)),$AD78,
    INDEX(rawデータ範囲, , MATCH($AB$1,表頭範囲, 0)),$AB$62
)
)</f>
        <v>0</v>
      </c>
      <c r="BB78" s="122" t="str">
        <f>IFERROR(BA78/BA$90,"")</f>
        <v/>
      </c>
      <c r="BC78" s="121">
        <f t="shared" ref="BC78:BC89" si="324">IF(OR(IFERROR(FIND($AD78,"施設コード"),0)&gt;0,$AE78=""), "",
COUNTIFS(
    INDEX(rawデータ範囲, , MATCH($AG$1,表頭範囲, 0)),BC$2,
    INDEX(rawデータ範囲, , MATCH($AE$1,表頭範囲, 0)),$AE78,
    INDEX(rawデータ範囲, , MATCH($AC78,表頭範囲, 0)),$AD78,
    INDEX(rawデータ範囲, , MATCH($AB$1,表頭範囲, 0)),$AB$62
)
)</f>
        <v>0</v>
      </c>
      <c r="BD78" s="122" t="str">
        <f>IFERROR(BC78/BC$90,"")</f>
        <v/>
      </c>
      <c r="BE78" s="121">
        <f>IFERROR(AG78+AI78+AK78+AM78+AO78+AQ78+AS78+AU78+AW78+AY78+BA78+BC78,"")</f>
        <v>9</v>
      </c>
      <c r="BF78" s="122">
        <f>IFERROR(BE78/BE$90,"")</f>
        <v>0.15517241379310345</v>
      </c>
    </row>
    <row r="79" spans="27:58">
      <c r="AA79" s="110">
        <f t="shared" si="311"/>
        <v>3.5</v>
      </c>
      <c r="AB79" s="58"/>
      <c r="AC79" s="111" t="str">
        <f t="shared" ref="AC79:AD79" si="325">AC78</f>
        <v>6分類</v>
      </c>
      <c r="AD79" s="112" t="str">
        <f t="shared" si="325"/>
        <v>福井市・永平寺町</v>
      </c>
      <c r="AE79" s="90" t="str">
        <f t="shared" si="312"/>
        <v>2～5回目</v>
      </c>
      <c r="AF79" s="8"/>
      <c r="AG79" s="121">
        <f t="shared" si="313"/>
        <v>18</v>
      </c>
      <c r="AH79" s="122">
        <f t="shared" ref="AH79:AJ89" si="326">IFERROR(AG79/AG$90,"")</f>
        <v>0.31034482758620691</v>
      </c>
      <c r="AI79" s="121">
        <f t="shared" si="314"/>
        <v>0</v>
      </c>
      <c r="AJ79" s="122" t="str">
        <f t="shared" si="326"/>
        <v/>
      </c>
      <c r="AK79" s="121">
        <f t="shared" si="315"/>
        <v>0</v>
      </c>
      <c r="AL79" s="122" t="str">
        <f t="shared" ref="AL79" si="327">IFERROR(AK79/AK$90,"")</f>
        <v/>
      </c>
      <c r="AM79" s="121">
        <f t="shared" si="316"/>
        <v>0</v>
      </c>
      <c r="AN79" s="122" t="str">
        <f t="shared" ref="AN79" si="328">IFERROR(AM79/AM$90,"")</f>
        <v/>
      </c>
      <c r="AO79" s="121">
        <f t="shared" si="317"/>
        <v>0</v>
      </c>
      <c r="AP79" s="122" t="str">
        <f t="shared" ref="AP79" si="329">IFERROR(AO79/AO$90,"")</f>
        <v/>
      </c>
      <c r="AQ79" s="121">
        <f t="shared" si="318"/>
        <v>0</v>
      </c>
      <c r="AR79" s="122" t="str">
        <f t="shared" ref="AR79" si="330">IFERROR(AQ79/AQ$90,"")</f>
        <v/>
      </c>
      <c r="AS79" s="121">
        <f t="shared" si="319"/>
        <v>0</v>
      </c>
      <c r="AT79" s="122" t="str">
        <f t="shared" ref="AT79" si="331">IFERROR(AS79/AS$90,"")</f>
        <v/>
      </c>
      <c r="AU79" s="121">
        <f t="shared" si="320"/>
        <v>0</v>
      </c>
      <c r="AV79" s="122" t="str">
        <f t="shared" ref="AV79" si="332">IFERROR(AU79/AU$90,"")</f>
        <v/>
      </c>
      <c r="AW79" s="121">
        <f t="shared" si="321"/>
        <v>0</v>
      </c>
      <c r="AX79" s="122" t="str">
        <f t="shared" ref="AX79" si="333">IFERROR(AW79/AW$90,"")</f>
        <v/>
      </c>
      <c r="AY79" s="121">
        <f t="shared" si="322"/>
        <v>0</v>
      </c>
      <c r="AZ79" s="122" t="str">
        <f t="shared" ref="AZ79" si="334">IFERROR(AY79/AY$90,"")</f>
        <v/>
      </c>
      <c r="BA79" s="121">
        <f t="shared" si="323"/>
        <v>0</v>
      </c>
      <c r="BB79" s="122" t="str">
        <f t="shared" ref="BB79" si="335">IFERROR(BA79/BA$90,"")</f>
        <v/>
      </c>
      <c r="BC79" s="121">
        <f t="shared" si="324"/>
        <v>0</v>
      </c>
      <c r="BD79" s="122" t="str">
        <f t="shared" ref="BD79" si="336">IFERROR(BC79/BC$90,"")</f>
        <v/>
      </c>
      <c r="BE79" s="121">
        <f t="shared" ref="BE79:BE89" si="337">IFERROR(AG79+AI79+AK79+AM79+AO79+AQ79+AS79+AU79+AW79+AY79+BA79+BC79,"")</f>
        <v>18</v>
      </c>
      <c r="BF79" s="122">
        <f t="shared" ref="BF79:BF89" si="338">IFERROR(BE79/BE$90,"")</f>
        <v>0.31034482758620691</v>
      </c>
    </row>
    <row r="80" spans="27:58">
      <c r="AA80" s="110">
        <f t="shared" si="311"/>
        <v>8</v>
      </c>
      <c r="AB80" s="58"/>
      <c r="AC80" s="111" t="str">
        <f t="shared" ref="AC80:AD80" si="339">AC79</f>
        <v>6分類</v>
      </c>
      <c r="AD80" s="112" t="str">
        <f t="shared" si="339"/>
        <v>福井市・永平寺町</v>
      </c>
      <c r="AE80" s="2" t="str">
        <f t="shared" si="312"/>
        <v>6～10回目</v>
      </c>
      <c r="AF80" s="8"/>
      <c r="AG80" s="121">
        <f t="shared" si="313"/>
        <v>8</v>
      </c>
      <c r="AH80" s="122">
        <f t="shared" si="326"/>
        <v>0.13793103448275862</v>
      </c>
      <c r="AI80" s="121">
        <f t="shared" si="314"/>
        <v>0</v>
      </c>
      <c r="AJ80" s="122" t="str">
        <f t="shared" si="326"/>
        <v/>
      </c>
      <c r="AK80" s="121">
        <f t="shared" si="315"/>
        <v>0</v>
      </c>
      <c r="AL80" s="122" t="str">
        <f t="shared" ref="AL80" si="340">IFERROR(AK80/AK$90,"")</f>
        <v/>
      </c>
      <c r="AM80" s="121">
        <f t="shared" si="316"/>
        <v>0</v>
      </c>
      <c r="AN80" s="122" t="str">
        <f t="shared" ref="AN80" si="341">IFERROR(AM80/AM$90,"")</f>
        <v/>
      </c>
      <c r="AO80" s="121">
        <f t="shared" si="317"/>
        <v>0</v>
      </c>
      <c r="AP80" s="122" t="str">
        <f t="shared" ref="AP80" si="342">IFERROR(AO80/AO$90,"")</f>
        <v/>
      </c>
      <c r="AQ80" s="121">
        <f t="shared" si="318"/>
        <v>0</v>
      </c>
      <c r="AR80" s="122" t="str">
        <f t="shared" ref="AR80" si="343">IFERROR(AQ80/AQ$90,"")</f>
        <v/>
      </c>
      <c r="AS80" s="121">
        <f t="shared" si="319"/>
        <v>0</v>
      </c>
      <c r="AT80" s="122" t="str">
        <f t="shared" ref="AT80" si="344">IFERROR(AS80/AS$90,"")</f>
        <v/>
      </c>
      <c r="AU80" s="121">
        <f t="shared" si="320"/>
        <v>0</v>
      </c>
      <c r="AV80" s="122" t="str">
        <f t="shared" ref="AV80" si="345">IFERROR(AU80/AU$90,"")</f>
        <v/>
      </c>
      <c r="AW80" s="121">
        <f t="shared" si="321"/>
        <v>0</v>
      </c>
      <c r="AX80" s="122" t="str">
        <f t="shared" ref="AX80" si="346">IFERROR(AW80/AW$90,"")</f>
        <v/>
      </c>
      <c r="AY80" s="121">
        <f t="shared" si="322"/>
        <v>0</v>
      </c>
      <c r="AZ80" s="122" t="str">
        <f t="shared" ref="AZ80" si="347">IFERROR(AY80/AY$90,"")</f>
        <v/>
      </c>
      <c r="BA80" s="121">
        <f t="shared" si="323"/>
        <v>0</v>
      </c>
      <c r="BB80" s="122" t="str">
        <f t="shared" ref="BB80" si="348">IFERROR(BA80/BA$90,"")</f>
        <v/>
      </c>
      <c r="BC80" s="121">
        <f t="shared" si="324"/>
        <v>0</v>
      </c>
      <c r="BD80" s="122" t="str">
        <f t="shared" ref="BD80" si="349">IFERROR(BC80/BC$90,"")</f>
        <v/>
      </c>
      <c r="BE80" s="121">
        <f t="shared" si="337"/>
        <v>8</v>
      </c>
      <c r="BF80" s="122">
        <f t="shared" si="338"/>
        <v>0.13793103448275862</v>
      </c>
    </row>
    <row r="81" spans="27:58">
      <c r="AA81" s="110">
        <f t="shared" si="311"/>
        <v>11</v>
      </c>
      <c r="AB81" s="58"/>
      <c r="AC81" s="111" t="str">
        <f t="shared" ref="AC81:AD81" si="350">AC80</f>
        <v>6分類</v>
      </c>
      <c r="AD81" s="112" t="str">
        <f t="shared" si="350"/>
        <v>福井市・永平寺町</v>
      </c>
      <c r="AE81" s="2" t="str">
        <f t="shared" si="312"/>
        <v>11回目以上</v>
      </c>
      <c r="AF81" s="8"/>
      <c r="AG81" s="121">
        <f t="shared" si="313"/>
        <v>23</v>
      </c>
      <c r="AH81" s="122">
        <f t="shared" si="326"/>
        <v>0.39655172413793105</v>
      </c>
      <c r="AI81" s="121">
        <f t="shared" si="314"/>
        <v>0</v>
      </c>
      <c r="AJ81" s="122" t="str">
        <f t="shared" si="326"/>
        <v/>
      </c>
      <c r="AK81" s="121">
        <f t="shared" si="315"/>
        <v>0</v>
      </c>
      <c r="AL81" s="122" t="str">
        <f t="shared" ref="AL81" si="351">IFERROR(AK81/AK$90,"")</f>
        <v/>
      </c>
      <c r="AM81" s="121">
        <f t="shared" si="316"/>
        <v>0</v>
      </c>
      <c r="AN81" s="122" t="str">
        <f t="shared" ref="AN81" si="352">IFERROR(AM81/AM$90,"")</f>
        <v/>
      </c>
      <c r="AO81" s="121">
        <f t="shared" si="317"/>
        <v>0</v>
      </c>
      <c r="AP81" s="122" t="str">
        <f t="shared" ref="AP81" si="353">IFERROR(AO81/AO$90,"")</f>
        <v/>
      </c>
      <c r="AQ81" s="121">
        <f t="shared" si="318"/>
        <v>0</v>
      </c>
      <c r="AR81" s="122" t="str">
        <f t="shared" ref="AR81" si="354">IFERROR(AQ81/AQ$90,"")</f>
        <v/>
      </c>
      <c r="AS81" s="121">
        <f t="shared" si="319"/>
        <v>0</v>
      </c>
      <c r="AT81" s="122" t="str">
        <f t="shared" ref="AT81" si="355">IFERROR(AS81/AS$90,"")</f>
        <v/>
      </c>
      <c r="AU81" s="121">
        <f t="shared" si="320"/>
        <v>0</v>
      </c>
      <c r="AV81" s="122" t="str">
        <f t="shared" ref="AV81" si="356">IFERROR(AU81/AU$90,"")</f>
        <v/>
      </c>
      <c r="AW81" s="121">
        <f t="shared" si="321"/>
        <v>0</v>
      </c>
      <c r="AX81" s="122" t="str">
        <f t="shared" ref="AX81" si="357">IFERROR(AW81/AW$90,"")</f>
        <v/>
      </c>
      <c r="AY81" s="121">
        <f t="shared" si="322"/>
        <v>0</v>
      </c>
      <c r="AZ81" s="122" t="str">
        <f t="shared" ref="AZ81" si="358">IFERROR(AY81/AY$90,"")</f>
        <v/>
      </c>
      <c r="BA81" s="121">
        <f t="shared" si="323"/>
        <v>0</v>
      </c>
      <c r="BB81" s="122" t="str">
        <f t="shared" ref="BB81" si="359">IFERROR(BA81/BA$90,"")</f>
        <v/>
      </c>
      <c r="BC81" s="121">
        <f t="shared" si="324"/>
        <v>0</v>
      </c>
      <c r="BD81" s="122" t="str">
        <f t="shared" ref="BD81" si="360">IFERROR(BC81/BC$90,"")</f>
        <v/>
      </c>
      <c r="BE81" s="121">
        <f t="shared" si="337"/>
        <v>23</v>
      </c>
      <c r="BF81" s="122">
        <f t="shared" si="338"/>
        <v>0.39655172413793105</v>
      </c>
    </row>
    <row r="82" spans="27:58">
      <c r="AA82" s="110" t="str">
        <f t="shared" si="311"/>
        <v/>
      </c>
      <c r="AB82" s="58"/>
      <c r="AC82" s="111" t="str">
        <f t="shared" ref="AC82:AD82" si="361">AC81</f>
        <v>6分類</v>
      </c>
      <c r="AD82" s="112" t="str">
        <f t="shared" si="361"/>
        <v>福井市・永平寺町</v>
      </c>
      <c r="AE82" s="2" t="str">
        <f t="shared" si="312"/>
        <v/>
      </c>
      <c r="AF82" s="107"/>
      <c r="AG82" s="121" t="str">
        <f t="shared" si="313"/>
        <v/>
      </c>
      <c r="AH82" s="122" t="str">
        <f t="shared" si="326"/>
        <v/>
      </c>
      <c r="AI82" s="121" t="str">
        <f t="shared" si="314"/>
        <v/>
      </c>
      <c r="AJ82" s="122" t="str">
        <f t="shared" si="326"/>
        <v/>
      </c>
      <c r="AK82" s="121" t="str">
        <f t="shared" si="315"/>
        <v/>
      </c>
      <c r="AL82" s="122" t="str">
        <f t="shared" ref="AL82" si="362">IFERROR(AK82/AK$90,"")</f>
        <v/>
      </c>
      <c r="AM82" s="121" t="str">
        <f t="shared" si="316"/>
        <v/>
      </c>
      <c r="AN82" s="122" t="str">
        <f t="shared" ref="AN82" si="363">IFERROR(AM82/AM$90,"")</f>
        <v/>
      </c>
      <c r="AO82" s="121" t="str">
        <f t="shared" si="317"/>
        <v/>
      </c>
      <c r="AP82" s="122" t="str">
        <f t="shared" ref="AP82" si="364">IFERROR(AO82/AO$90,"")</f>
        <v/>
      </c>
      <c r="AQ82" s="121" t="str">
        <f t="shared" si="318"/>
        <v/>
      </c>
      <c r="AR82" s="122" t="str">
        <f t="shared" ref="AR82" si="365">IFERROR(AQ82/AQ$90,"")</f>
        <v/>
      </c>
      <c r="AS82" s="121" t="str">
        <f t="shared" si="319"/>
        <v/>
      </c>
      <c r="AT82" s="122" t="str">
        <f t="shared" ref="AT82" si="366">IFERROR(AS82/AS$90,"")</f>
        <v/>
      </c>
      <c r="AU82" s="121" t="str">
        <f t="shared" si="320"/>
        <v/>
      </c>
      <c r="AV82" s="122" t="str">
        <f t="shared" ref="AV82" si="367">IFERROR(AU82/AU$90,"")</f>
        <v/>
      </c>
      <c r="AW82" s="121" t="str">
        <f t="shared" si="321"/>
        <v/>
      </c>
      <c r="AX82" s="122" t="str">
        <f t="shared" ref="AX82" si="368">IFERROR(AW82/AW$90,"")</f>
        <v/>
      </c>
      <c r="AY82" s="121" t="str">
        <f t="shared" si="322"/>
        <v/>
      </c>
      <c r="AZ82" s="122" t="str">
        <f t="shared" ref="AZ82" si="369">IFERROR(AY82/AY$90,"")</f>
        <v/>
      </c>
      <c r="BA82" s="121" t="str">
        <f t="shared" si="323"/>
        <v/>
      </c>
      <c r="BB82" s="122" t="str">
        <f t="shared" ref="BB82" si="370">IFERROR(BA82/BA$90,"")</f>
        <v/>
      </c>
      <c r="BC82" s="121" t="str">
        <f t="shared" si="324"/>
        <v/>
      </c>
      <c r="BD82" s="122" t="str">
        <f t="shared" ref="BD82" si="371">IFERROR(BC82/BC$90,"")</f>
        <v/>
      </c>
      <c r="BE82" s="121" t="str">
        <f t="shared" si="337"/>
        <v/>
      </c>
      <c r="BF82" s="122" t="str">
        <f t="shared" si="338"/>
        <v/>
      </c>
    </row>
    <row r="83" spans="27:58">
      <c r="AA83" s="110" t="str">
        <f t="shared" si="311"/>
        <v/>
      </c>
      <c r="AB83" s="58"/>
      <c r="AC83" s="111" t="str">
        <f t="shared" ref="AC83:AD83" si="372">AC82</f>
        <v>6分類</v>
      </c>
      <c r="AD83" s="112" t="str">
        <f t="shared" si="372"/>
        <v>福井市・永平寺町</v>
      </c>
      <c r="AE83" s="2" t="str">
        <f t="shared" si="312"/>
        <v/>
      </c>
      <c r="AF83" s="107"/>
      <c r="AG83" s="121" t="str">
        <f t="shared" si="313"/>
        <v/>
      </c>
      <c r="AH83" s="122" t="str">
        <f t="shared" si="326"/>
        <v/>
      </c>
      <c r="AI83" s="121" t="str">
        <f t="shared" si="314"/>
        <v/>
      </c>
      <c r="AJ83" s="122" t="str">
        <f t="shared" si="326"/>
        <v/>
      </c>
      <c r="AK83" s="121" t="str">
        <f t="shared" si="315"/>
        <v/>
      </c>
      <c r="AL83" s="122" t="str">
        <f t="shared" ref="AL83" si="373">IFERROR(AK83/AK$90,"")</f>
        <v/>
      </c>
      <c r="AM83" s="121" t="str">
        <f t="shared" si="316"/>
        <v/>
      </c>
      <c r="AN83" s="122" t="str">
        <f t="shared" ref="AN83" si="374">IFERROR(AM83/AM$90,"")</f>
        <v/>
      </c>
      <c r="AO83" s="121" t="str">
        <f t="shared" si="317"/>
        <v/>
      </c>
      <c r="AP83" s="122" t="str">
        <f t="shared" ref="AP83" si="375">IFERROR(AO83/AO$90,"")</f>
        <v/>
      </c>
      <c r="AQ83" s="121" t="str">
        <f t="shared" si="318"/>
        <v/>
      </c>
      <c r="AR83" s="122" t="str">
        <f t="shared" ref="AR83" si="376">IFERROR(AQ83/AQ$90,"")</f>
        <v/>
      </c>
      <c r="AS83" s="121" t="str">
        <f t="shared" si="319"/>
        <v/>
      </c>
      <c r="AT83" s="122" t="str">
        <f t="shared" ref="AT83" si="377">IFERROR(AS83/AS$90,"")</f>
        <v/>
      </c>
      <c r="AU83" s="121" t="str">
        <f t="shared" si="320"/>
        <v/>
      </c>
      <c r="AV83" s="122" t="str">
        <f t="shared" ref="AV83" si="378">IFERROR(AU83/AU$90,"")</f>
        <v/>
      </c>
      <c r="AW83" s="121" t="str">
        <f t="shared" si="321"/>
        <v/>
      </c>
      <c r="AX83" s="122" t="str">
        <f t="shared" ref="AX83" si="379">IFERROR(AW83/AW$90,"")</f>
        <v/>
      </c>
      <c r="AY83" s="121" t="str">
        <f t="shared" si="322"/>
        <v/>
      </c>
      <c r="AZ83" s="122" t="str">
        <f t="shared" ref="AZ83" si="380">IFERROR(AY83/AY$90,"")</f>
        <v/>
      </c>
      <c r="BA83" s="121" t="str">
        <f t="shared" si="323"/>
        <v/>
      </c>
      <c r="BB83" s="122" t="str">
        <f t="shared" ref="BB83" si="381">IFERROR(BA83/BA$90,"")</f>
        <v/>
      </c>
      <c r="BC83" s="121" t="str">
        <f t="shared" si="324"/>
        <v/>
      </c>
      <c r="BD83" s="122" t="str">
        <f t="shared" ref="BD83" si="382">IFERROR(BC83/BC$90,"")</f>
        <v/>
      </c>
      <c r="BE83" s="121" t="str">
        <f t="shared" si="337"/>
        <v/>
      </c>
      <c r="BF83" s="122" t="str">
        <f t="shared" si="338"/>
        <v/>
      </c>
    </row>
    <row r="84" spans="27:58">
      <c r="AA84" s="110" t="str">
        <f t="shared" si="311"/>
        <v/>
      </c>
      <c r="AB84" s="58"/>
      <c r="AC84" s="111" t="str">
        <f t="shared" ref="AC84:AD84" si="383">AC83</f>
        <v>6分類</v>
      </c>
      <c r="AD84" s="112" t="str">
        <f t="shared" si="383"/>
        <v>福井市・永平寺町</v>
      </c>
      <c r="AE84" s="2" t="str">
        <f t="shared" si="312"/>
        <v/>
      </c>
      <c r="AF84" s="107"/>
      <c r="AG84" s="121" t="str">
        <f t="shared" si="313"/>
        <v/>
      </c>
      <c r="AH84" s="122" t="str">
        <f t="shared" si="326"/>
        <v/>
      </c>
      <c r="AI84" s="121" t="str">
        <f t="shared" si="314"/>
        <v/>
      </c>
      <c r="AJ84" s="122" t="str">
        <f t="shared" si="326"/>
        <v/>
      </c>
      <c r="AK84" s="121" t="str">
        <f t="shared" si="315"/>
        <v/>
      </c>
      <c r="AL84" s="122" t="str">
        <f t="shared" ref="AL84" si="384">IFERROR(AK84/AK$90,"")</f>
        <v/>
      </c>
      <c r="AM84" s="121" t="str">
        <f t="shared" si="316"/>
        <v/>
      </c>
      <c r="AN84" s="122" t="str">
        <f t="shared" ref="AN84" si="385">IFERROR(AM84/AM$90,"")</f>
        <v/>
      </c>
      <c r="AO84" s="121" t="str">
        <f t="shared" si="317"/>
        <v/>
      </c>
      <c r="AP84" s="122" t="str">
        <f t="shared" ref="AP84" si="386">IFERROR(AO84/AO$90,"")</f>
        <v/>
      </c>
      <c r="AQ84" s="121" t="str">
        <f t="shared" si="318"/>
        <v/>
      </c>
      <c r="AR84" s="122" t="str">
        <f t="shared" ref="AR84" si="387">IFERROR(AQ84/AQ$90,"")</f>
        <v/>
      </c>
      <c r="AS84" s="121" t="str">
        <f t="shared" si="319"/>
        <v/>
      </c>
      <c r="AT84" s="122" t="str">
        <f t="shared" ref="AT84" si="388">IFERROR(AS84/AS$90,"")</f>
        <v/>
      </c>
      <c r="AU84" s="121" t="str">
        <f t="shared" si="320"/>
        <v/>
      </c>
      <c r="AV84" s="122" t="str">
        <f t="shared" ref="AV84" si="389">IFERROR(AU84/AU$90,"")</f>
        <v/>
      </c>
      <c r="AW84" s="121" t="str">
        <f t="shared" si="321"/>
        <v/>
      </c>
      <c r="AX84" s="122" t="str">
        <f t="shared" ref="AX84" si="390">IFERROR(AW84/AW$90,"")</f>
        <v/>
      </c>
      <c r="AY84" s="121" t="str">
        <f t="shared" si="322"/>
        <v/>
      </c>
      <c r="AZ84" s="122" t="str">
        <f t="shared" ref="AZ84" si="391">IFERROR(AY84/AY$90,"")</f>
        <v/>
      </c>
      <c r="BA84" s="121" t="str">
        <f t="shared" si="323"/>
        <v/>
      </c>
      <c r="BB84" s="122" t="str">
        <f t="shared" ref="BB84" si="392">IFERROR(BA84/BA$90,"")</f>
        <v/>
      </c>
      <c r="BC84" s="121" t="str">
        <f t="shared" si="324"/>
        <v/>
      </c>
      <c r="BD84" s="122" t="str">
        <f t="shared" ref="BD84" si="393">IFERROR(BC84/BC$90,"")</f>
        <v/>
      </c>
      <c r="BE84" s="121" t="str">
        <f t="shared" si="337"/>
        <v/>
      </c>
      <c r="BF84" s="122" t="str">
        <f t="shared" si="338"/>
        <v/>
      </c>
    </row>
    <row r="85" spans="27:58">
      <c r="AA85" s="110" t="str">
        <f t="shared" si="311"/>
        <v/>
      </c>
      <c r="AB85" s="58"/>
      <c r="AC85" s="111" t="str">
        <f>AC84</f>
        <v>6分類</v>
      </c>
      <c r="AD85" s="112" t="str">
        <f>AD84</f>
        <v>福井市・永平寺町</v>
      </c>
      <c r="AE85" s="2" t="str">
        <f t="shared" si="312"/>
        <v/>
      </c>
      <c r="AF85" s="107"/>
      <c r="AG85" s="121" t="str">
        <f t="shared" si="313"/>
        <v/>
      </c>
      <c r="AH85" s="122" t="str">
        <f t="shared" si="326"/>
        <v/>
      </c>
      <c r="AI85" s="121" t="str">
        <f t="shared" si="314"/>
        <v/>
      </c>
      <c r="AJ85" s="122" t="str">
        <f t="shared" si="326"/>
        <v/>
      </c>
      <c r="AK85" s="121" t="str">
        <f t="shared" si="315"/>
        <v/>
      </c>
      <c r="AL85" s="122" t="str">
        <f t="shared" ref="AL85" si="394">IFERROR(AK85/AK$90,"")</f>
        <v/>
      </c>
      <c r="AM85" s="121" t="str">
        <f t="shared" si="316"/>
        <v/>
      </c>
      <c r="AN85" s="122" t="str">
        <f t="shared" ref="AN85" si="395">IFERROR(AM85/AM$90,"")</f>
        <v/>
      </c>
      <c r="AO85" s="121" t="str">
        <f t="shared" si="317"/>
        <v/>
      </c>
      <c r="AP85" s="122" t="str">
        <f t="shared" ref="AP85" si="396">IFERROR(AO85/AO$90,"")</f>
        <v/>
      </c>
      <c r="AQ85" s="121" t="str">
        <f t="shared" si="318"/>
        <v/>
      </c>
      <c r="AR85" s="122" t="str">
        <f t="shared" ref="AR85" si="397">IFERROR(AQ85/AQ$90,"")</f>
        <v/>
      </c>
      <c r="AS85" s="121" t="str">
        <f t="shared" si="319"/>
        <v/>
      </c>
      <c r="AT85" s="122" t="str">
        <f t="shared" ref="AT85" si="398">IFERROR(AS85/AS$90,"")</f>
        <v/>
      </c>
      <c r="AU85" s="121" t="str">
        <f t="shared" si="320"/>
        <v/>
      </c>
      <c r="AV85" s="122" t="str">
        <f t="shared" ref="AV85" si="399">IFERROR(AU85/AU$90,"")</f>
        <v/>
      </c>
      <c r="AW85" s="121" t="str">
        <f t="shared" si="321"/>
        <v/>
      </c>
      <c r="AX85" s="122" t="str">
        <f t="shared" ref="AX85" si="400">IFERROR(AW85/AW$90,"")</f>
        <v/>
      </c>
      <c r="AY85" s="121" t="str">
        <f t="shared" si="322"/>
        <v/>
      </c>
      <c r="AZ85" s="122" t="str">
        <f t="shared" ref="AZ85" si="401">IFERROR(AY85/AY$90,"")</f>
        <v/>
      </c>
      <c r="BA85" s="121" t="str">
        <f t="shared" si="323"/>
        <v/>
      </c>
      <c r="BB85" s="122" t="str">
        <f t="shared" ref="BB85" si="402">IFERROR(BA85/BA$90,"")</f>
        <v/>
      </c>
      <c r="BC85" s="121" t="str">
        <f t="shared" si="324"/>
        <v/>
      </c>
      <c r="BD85" s="122" t="str">
        <f t="shared" ref="BD85" si="403">IFERROR(BC85/BC$90,"")</f>
        <v/>
      </c>
      <c r="BE85" s="121" t="str">
        <f t="shared" si="337"/>
        <v/>
      </c>
      <c r="BF85" s="122" t="str">
        <f t="shared" si="338"/>
        <v/>
      </c>
    </row>
    <row r="86" spans="27:58">
      <c r="AA86" s="110" t="str">
        <f t="shared" si="311"/>
        <v/>
      </c>
      <c r="AB86" s="58"/>
      <c r="AC86" s="111" t="str">
        <f t="shared" ref="AC86:AD86" si="404">AC85</f>
        <v>6分類</v>
      </c>
      <c r="AD86" s="112" t="str">
        <f t="shared" si="404"/>
        <v>福井市・永平寺町</v>
      </c>
      <c r="AE86" s="2" t="str">
        <f t="shared" si="312"/>
        <v/>
      </c>
      <c r="AF86" s="107"/>
      <c r="AG86" s="121" t="str">
        <f t="shared" si="313"/>
        <v/>
      </c>
      <c r="AH86" s="122" t="str">
        <f t="shared" si="326"/>
        <v/>
      </c>
      <c r="AI86" s="121" t="str">
        <f t="shared" si="314"/>
        <v/>
      </c>
      <c r="AJ86" s="122" t="str">
        <f t="shared" si="326"/>
        <v/>
      </c>
      <c r="AK86" s="121" t="str">
        <f t="shared" si="315"/>
        <v/>
      </c>
      <c r="AL86" s="122" t="str">
        <f t="shared" ref="AL86" si="405">IFERROR(AK86/AK$90,"")</f>
        <v/>
      </c>
      <c r="AM86" s="121" t="str">
        <f t="shared" si="316"/>
        <v/>
      </c>
      <c r="AN86" s="122" t="str">
        <f t="shared" ref="AN86" si="406">IFERROR(AM86/AM$90,"")</f>
        <v/>
      </c>
      <c r="AO86" s="121" t="str">
        <f t="shared" si="317"/>
        <v/>
      </c>
      <c r="AP86" s="122" t="str">
        <f t="shared" ref="AP86" si="407">IFERROR(AO86/AO$90,"")</f>
        <v/>
      </c>
      <c r="AQ86" s="121" t="str">
        <f t="shared" si="318"/>
        <v/>
      </c>
      <c r="AR86" s="122" t="str">
        <f t="shared" ref="AR86" si="408">IFERROR(AQ86/AQ$90,"")</f>
        <v/>
      </c>
      <c r="AS86" s="121" t="str">
        <f t="shared" si="319"/>
        <v/>
      </c>
      <c r="AT86" s="122" t="str">
        <f t="shared" ref="AT86" si="409">IFERROR(AS86/AS$90,"")</f>
        <v/>
      </c>
      <c r="AU86" s="121" t="str">
        <f t="shared" si="320"/>
        <v/>
      </c>
      <c r="AV86" s="122" t="str">
        <f t="shared" ref="AV86" si="410">IFERROR(AU86/AU$90,"")</f>
        <v/>
      </c>
      <c r="AW86" s="121" t="str">
        <f t="shared" si="321"/>
        <v/>
      </c>
      <c r="AX86" s="122" t="str">
        <f t="shared" ref="AX86" si="411">IFERROR(AW86/AW$90,"")</f>
        <v/>
      </c>
      <c r="AY86" s="121" t="str">
        <f t="shared" si="322"/>
        <v/>
      </c>
      <c r="AZ86" s="122" t="str">
        <f t="shared" ref="AZ86" si="412">IFERROR(AY86/AY$90,"")</f>
        <v/>
      </c>
      <c r="BA86" s="121" t="str">
        <f t="shared" si="323"/>
        <v/>
      </c>
      <c r="BB86" s="122" t="str">
        <f t="shared" ref="BB86" si="413">IFERROR(BA86/BA$90,"")</f>
        <v/>
      </c>
      <c r="BC86" s="121" t="str">
        <f t="shared" si="324"/>
        <v/>
      </c>
      <c r="BD86" s="122" t="str">
        <f t="shared" ref="BD86" si="414">IFERROR(BC86/BC$90,"")</f>
        <v/>
      </c>
      <c r="BE86" s="121" t="str">
        <f t="shared" si="337"/>
        <v/>
      </c>
      <c r="BF86" s="122" t="str">
        <f t="shared" si="338"/>
        <v/>
      </c>
    </row>
    <row r="87" spans="27:58">
      <c r="AA87" s="110" t="str">
        <f t="shared" si="311"/>
        <v/>
      </c>
      <c r="AB87" s="58"/>
      <c r="AC87" s="111" t="str">
        <f t="shared" ref="AC87:AD87" si="415">AC86</f>
        <v>6分類</v>
      </c>
      <c r="AD87" s="112" t="str">
        <f t="shared" si="415"/>
        <v>福井市・永平寺町</v>
      </c>
      <c r="AE87" s="2" t="str">
        <f t="shared" si="312"/>
        <v/>
      </c>
      <c r="AF87" s="107"/>
      <c r="AG87" s="121" t="str">
        <f t="shared" si="313"/>
        <v/>
      </c>
      <c r="AH87" s="122" t="str">
        <f t="shared" si="326"/>
        <v/>
      </c>
      <c r="AI87" s="121" t="str">
        <f t="shared" si="314"/>
        <v/>
      </c>
      <c r="AJ87" s="122" t="str">
        <f t="shared" si="326"/>
        <v/>
      </c>
      <c r="AK87" s="121" t="str">
        <f t="shared" si="315"/>
        <v/>
      </c>
      <c r="AL87" s="122" t="str">
        <f t="shared" ref="AL87" si="416">IFERROR(AK87/AK$90,"")</f>
        <v/>
      </c>
      <c r="AM87" s="121" t="str">
        <f t="shared" si="316"/>
        <v/>
      </c>
      <c r="AN87" s="122" t="str">
        <f t="shared" ref="AN87" si="417">IFERROR(AM87/AM$90,"")</f>
        <v/>
      </c>
      <c r="AO87" s="121" t="str">
        <f t="shared" si="317"/>
        <v/>
      </c>
      <c r="AP87" s="122" t="str">
        <f t="shared" ref="AP87" si="418">IFERROR(AO87/AO$90,"")</f>
        <v/>
      </c>
      <c r="AQ87" s="121" t="str">
        <f t="shared" si="318"/>
        <v/>
      </c>
      <c r="AR87" s="122" t="str">
        <f t="shared" ref="AR87" si="419">IFERROR(AQ87/AQ$90,"")</f>
        <v/>
      </c>
      <c r="AS87" s="121" t="str">
        <f t="shared" si="319"/>
        <v/>
      </c>
      <c r="AT87" s="122" t="str">
        <f t="shared" ref="AT87" si="420">IFERROR(AS87/AS$90,"")</f>
        <v/>
      </c>
      <c r="AU87" s="121" t="str">
        <f t="shared" si="320"/>
        <v/>
      </c>
      <c r="AV87" s="122" t="str">
        <f t="shared" ref="AV87" si="421">IFERROR(AU87/AU$90,"")</f>
        <v/>
      </c>
      <c r="AW87" s="121" t="str">
        <f t="shared" si="321"/>
        <v/>
      </c>
      <c r="AX87" s="122" t="str">
        <f t="shared" ref="AX87" si="422">IFERROR(AW87/AW$90,"")</f>
        <v/>
      </c>
      <c r="AY87" s="121" t="str">
        <f t="shared" si="322"/>
        <v/>
      </c>
      <c r="AZ87" s="122" t="str">
        <f t="shared" ref="AZ87" si="423">IFERROR(AY87/AY$90,"")</f>
        <v/>
      </c>
      <c r="BA87" s="121" t="str">
        <f t="shared" si="323"/>
        <v/>
      </c>
      <c r="BB87" s="122" t="str">
        <f t="shared" ref="BB87" si="424">IFERROR(BA87/BA$90,"")</f>
        <v/>
      </c>
      <c r="BC87" s="121" t="str">
        <f t="shared" si="324"/>
        <v/>
      </c>
      <c r="BD87" s="122" t="str">
        <f t="shared" ref="BD87" si="425">IFERROR(BC87/BC$90,"")</f>
        <v/>
      </c>
      <c r="BE87" s="121" t="str">
        <f t="shared" si="337"/>
        <v/>
      </c>
      <c r="BF87" s="122" t="str">
        <f t="shared" si="338"/>
        <v/>
      </c>
    </row>
    <row r="88" spans="27:58">
      <c r="AA88" s="110" t="str">
        <f t="shared" si="311"/>
        <v/>
      </c>
      <c r="AB88" s="58"/>
      <c r="AC88" s="111" t="str">
        <f t="shared" ref="AC88:AD88" si="426">AC87</f>
        <v>6分類</v>
      </c>
      <c r="AD88" s="112" t="str">
        <f t="shared" si="426"/>
        <v>福井市・永平寺町</v>
      </c>
      <c r="AE88" s="2" t="str">
        <f t="shared" si="312"/>
        <v/>
      </c>
      <c r="AF88" s="107"/>
      <c r="AG88" s="121" t="str">
        <f t="shared" si="313"/>
        <v/>
      </c>
      <c r="AH88" s="122" t="str">
        <f t="shared" si="326"/>
        <v/>
      </c>
      <c r="AI88" s="121" t="str">
        <f t="shared" si="314"/>
        <v/>
      </c>
      <c r="AJ88" s="122" t="str">
        <f t="shared" si="326"/>
        <v/>
      </c>
      <c r="AK88" s="121" t="str">
        <f t="shared" si="315"/>
        <v/>
      </c>
      <c r="AL88" s="122" t="str">
        <f t="shared" ref="AL88" si="427">IFERROR(AK88/AK$90,"")</f>
        <v/>
      </c>
      <c r="AM88" s="121" t="str">
        <f t="shared" si="316"/>
        <v/>
      </c>
      <c r="AN88" s="122" t="str">
        <f t="shared" ref="AN88" si="428">IFERROR(AM88/AM$90,"")</f>
        <v/>
      </c>
      <c r="AO88" s="121" t="str">
        <f t="shared" si="317"/>
        <v/>
      </c>
      <c r="AP88" s="122" t="str">
        <f t="shared" ref="AP88" si="429">IFERROR(AO88/AO$90,"")</f>
        <v/>
      </c>
      <c r="AQ88" s="121" t="str">
        <f t="shared" si="318"/>
        <v/>
      </c>
      <c r="AR88" s="122" t="str">
        <f t="shared" ref="AR88" si="430">IFERROR(AQ88/AQ$90,"")</f>
        <v/>
      </c>
      <c r="AS88" s="121" t="str">
        <f t="shared" si="319"/>
        <v/>
      </c>
      <c r="AT88" s="122" t="str">
        <f t="shared" ref="AT88" si="431">IFERROR(AS88/AS$90,"")</f>
        <v/>
      </c>
      <c r="AU88" s="121" t="str">
        <f t="shared" si="320"/>
        <v/>
      </c>
      <c r="AV88" s="122" t="str">
        <f t="shared" ref="AV88" si="432">IFERROR(AU88/AU$90,"")</f>
        <v/>
      </c>
      <c r="AW88" s="121" t="str">
        <f t="shared" si="321"/>
        <v/>
      </c>
      <c r="AX88" s="122" t="str">
        <f t="shared" ref="AX88" si="433">IFERROR(AW88/AW$90,"")</f>
        <v/>
      </c>
      <c r="AY88" s="121" t="str">
        <f t="shared" si="322"/>
        <v/>
      </c>
      <c r="AZ88" s="122" t="str">
        <f t="shared" ref="AZ88" si="434">IFERROR(AY88/AY$90,"")</f>
        <v/>
      </c>
      <c r="BA88" s="121" t="str">
        <f t="shared" si="323"/>
        <v/>
      </c>
      <c r="BB88" s="122" t="str">
        <f t="shared" ref="BB88" si="435">IFERROR(BA88/BA$90,"")</f>
        <v/>
      </c>
      <c r="BC88" s="121" t="str">
        <f t="shared" si="324"/>
        <v/>
      </c>
      <c r="BD88" s="122" t="str">
        <f t="shared" ref="BD88" si="436">IFERROR(BC88/BC$90,"")</f>
        <v/>
      </c>
      <c r="BE88" s="121" t="str">
        <f t="shared" si="337"/>
        <v/>
      </c>
      <c r="BF88" s="122" t="str">
        <f t="shared" si="338"/>
        <v/>
      </c>
    </row>
    <row r="89" spans="27:58">
      <c r="AA89" s="110" t="str">
        <f>AA74</f>
        <v/>
      </c>
      <c r="AB89" s="58"/>
      <c r="AC89" s="111" t="str">
        <f>AC87</f>
        <v>6分類</v>
      </c>
      <c r="AD89" s="112" t="str">
        <f>AD87</f>
        <v>福井市・永平寺町</v>
      </c>
      <c r="AE89" s="2" t="str">
        <f>IF(AE74&lt;&gt;"",AE74,"")</f>
        <v/>
      </c>
      <c r="AF89" s="107"/>
      <c r="AG89" s="121" t="str">
        <f t="shared" si="313"/>
        <v/>
      </c>
      <c r="AH89" s="122" t="str">
        <f t="shared" si="326"/>
        <v/>
      </c>
      <c r="AI89" s="121" t="str">
        <f t="shared" si="314"/>
        <v/>
      </c>
      <c r="AJ89" s="122" t="str">
        <f t="shared" si="326"/>
        <v/>
      </c>
      <c r="AK89" s="121" t="str">
        <f t="shared" si="315"/>
        <v/>
      </c>
      <c r="AL89" s="122" t="str">
        <f t="shared" ref="AL89" si="437">IFERROR(AK89/AK$90,"")</f>
        <v/>
      </c>
      <c r="AM89" s="121" t="str">
        <f t="shared" si="316"/>
        <v/>
      </c>
      <c r="AN89" s="122" t="str">
        <f t="shared" ref="AN89" si="438">IFERROR(AM89/AM$90,"")</f>
        <v/>
      </c>
      <c r="AO89" s="121" t="str">
        <f t="shared" si="317"/>
        <v/>
      </c>
      <c r="AP89" s="122" t="str">
        <f t="shared" ref="AP89" si="439">IFERROR(AO89/AO$90,"")</f>
        <v/>
      </c>
      <c r="AQ89" s="121" t="str">
        <f t="shared" si="318"/>
        <v/>
      </c>
      <c r="AR89" s="122" t="str">
        <f t="shared" ref="AR89" si="440">IFERROR(AQ89/AQ$90,"")</f>
        <v/>
      </c>
      <c r="AS89" s="121" t="str">
        <f t="shared" si="319"/>
        <v/>
      </c>
      <c r="AT89" s="122" t="str">
        <f t="shared" ref="AT89" si="441">IFERROR(AS89/AS$90,"")</f>
        <v/>
      </c>
      <c r="AU89" s="121" t="str">
        <f t="shared" si="320"/>
        <v/>
      </c>
      <c r="AV89" s="122" t="str">
        <f t="shared" ref="AV89" si="442">IFERROR(AU89/AU$90,"")</f>
        <v/>
      </c>
      <c r="AW89" s="121" t="str">
        <f t="shared" si="321"/>
        <v/>
      </c>
      <c r="AX89" s="122" t="str">
        <f t="shared" ref="AX89" si="443">IFERROR(AW89/AW$90,"")</f>
        <v/>
      </c>
      <c r="AY89" s="121" t="str">
        <f t="shared" si="322"/>
        <v/>
      </c>
      <c r="AZ89" s="122" t="str">
        <f t="shared" ref="AZ89" si="444">IFERROR(AY89/AY$90,"")</f>
        <v/>
      </c>
      <c r="BA89" s="121" t="str">
        <f t="shared" si="323"/>
        <v/>
      </c>
      <c r="BB89" s="122" t="str">
        <f t="shared" ref="BB89" si="445">IFERROR(BA89/BA$90,"")</f>
        <v/>
      </c>
      <c r="BC89" s="121" t="str">
        <f t="shared" si="324"/>
        <v/>
      </c>
      <c r="BD89" s="122" t="str">
        <f t="shared" ref="BD89" si="446">IFERROR(BC89/BC$90,"")</f>
        <v/>
      </c>
      <c r="BE89" s="121" t="str">
        <f t="shared" si="337"/>
        <v/>
      </c>
      <c r="BF89" s="122" t="str">
        <f t="shared" si="338"/>
        <v/>
      </c>
    </row>
    <row r="90" spans="27:58" ht="15">
      <c r="AA90"/>
      <c r="AB90" s="156"/>
      <c r="AC90" s="99"/>
      <c r="AD90" s="100"/>
      <c r="AE90" s="101"/>
      <c r="AF90" s="102" t="s">
        <v>25</v>
      </c>
      <c r="AG90" s="123">
        <f t="shared" ref="AG90" si="447">SUM(AG78:AG89)</f>
        <v>58</v>
      </c>
      <c r="AH90" s="124">
        <f t="shared" ref="AH90" si="448">SUM(AH78:AH89)</f>
        <v>1</v>
      </c>
      <c r="AI90" s="123">
        <f t="shared" ref="AI90" si="449">SUM(AI78:AI89)</f>
        <v>0</v>
      </c>
      <c r="AJ90" s="124">
        <f t="shared" ref="AJ90" si="450">SUM(AJ78:AJ89)</f>
        <v>0</v>
      </c>
      <c r="AK90" s="123">
        <f t="shared" ref="AK90" si="451">SUM(AK78:AK89)</f>
        <v>0</v>
      </c>
      <c r="AL90" s="124">
        <f t="shared" ref="AL90" si="452">SUM(AL78:AL89)</f>
        <v>0</v>
      </c>
      <c r="AM90" s="123">
        <f t="shared" ref="AM90" si="453">SUM(AM78:AM89)</f>
        <v>0</v>
      </c>
      <c r="AN90" s="124">
        <f t="shared" ref="AN90" si="454">SUM(AN78:AN89)</f>
        <v>0</v>
      </c>
      <c r="AO90" s="123">
        <f t="shared" ref="AO90" si="455">SUM(AO78:AO89)</f>
        <v>0</v>
      </c>
      <c r="AP90" s="124">
        <f t="shared" ref="AP90" si="456">SUM(AP78:AP89)</f>
        <v>0</v>
      </c>
      <c r="AQ90" s="123">
        <f t="shared" ref="AQ90" si="457">SUM(AQ78:AQ89)</f>
        <v>0</v>
      </c>
      <c r="AR90" s="124">
        <f t="shared" ref="AR90" si="458">SUM(AR78:AR89)</f>
        <v>0</v>
      </c>
      <c r="AS90" s="123">
        <f t="shared" ref="AS90" si="459">SUM(AS78:AS89)</f>
        <v>0</v>
      </c>
      <c r="AT90" s="124">
        <f t="shared" ref="AT90" si="460">SUM(AT78:AT89)</f>
        <v>0</v>
      </c>
      <c r="AU90" s="123">
        <f t="shared" ref="AU90" si="461">SUM(AU78:AU89)</f>
        <v>0</v>
      </c>
      <c r="AV90" s="124">
        <f t="shared" ref="AV90" si="462">SUM(AV78:AV89)</f>
        <v>0</v>
      </c>
      <c r="AW90" s="123">
        <f t="shared" ref="AW90" si="463">SUM(AW78:AW89)</f>
        <v>0</v>
      </c>
      <c r="AX90" s="124">
        <f t="shared" ref="AX90" si="464">SUM(AX78:AX89)</f>
        <v>0</v>
      </c>
      <c r="AY90" s="123">
        <f t="shared" ref="AY90" si="465">SUM(AY78:AY89)</f>
        <v>0</v>
      </c>
      <c r="AZ90" s="124">
        <f t="shared" ref="AZ90" si="466">SUM(AZ78:AZ89)</f>
        <v>0</v>
      </c>
      <c r="BA90" s="123">
        <f t="shared" ref="BA90" si="467">SUM(BA78:BA89)</f>
        <v>0</v>
      </c>
      <c r="BB90" s="124">
        <f t="shared" ref="BB90" si="468">SUM(BB78:BB89)</f>
        <v>0</v>
      </c>
      <c r="BC90" s="123">
        <f t="shared" ref="BC90" si="469">SUM(BC78:BC89)</f>
        <v>0</v>
      </c>
      <c r="BD90" s="124">
        <f t="shared" ref="BD90" si="470">SUM(BD78:BD89)</f>
        <v>0</v>
      </c>
      <c r="BE90" s="123">
        <f t="shared" ref="BE90" si="471">SUM(BE78:BE89)</f>
        <v>58</v>
      </c>
      <c r="BF90" s="126">
        <f t="shared" ref="BF90" si="472">SUM(BF78:BF89)</f>
        <v>1</v>
      </c>
    </row>
    <row r="91" spans="27:58" ht="15">
      <c r="AA91"/>
      <c r="AB91" s="156"/>
      <c r="AC91" s="103"/>
      <c r="AD91" s="104"/>
      <c r="AE91" s="105"/>
      <c r="AF91" s="135" t="str">
        <f>IF(AF$16&lt;&gt;"",AF$16,"")</f>
        <v>平均訪問回数</v>
      </c>
      <c r="AG91" s="154">
        <f>IF(AG90&gt;0,SUMPRODUCT($AA78:$AA89,AG78:AG89)/AG90,"-")</f>
        <v>6.7068965517241379</v>
      </c>
      <c r="AH91" s="138"/>
      <c r="AI91" s="154" t="str">
        <f>IF(AI90&gt;0,SUMPRODUCT($AA78:$AA89,AI78:AI89)/AI90,"-")</f>
        <v>-</v>
      </c>
      <c r="AJ91" s="138"/>
      <c r="AK91" s="154" t="str">
        <f>IF(AK90&gt;0,SUMPRODUCT($AA78:$AA89,AK78:AK89)/AK90,"-")</f>
        <v>-</v>
      </c>
      <c r="AL91" s="138"/>
      <c r="AM91" s="154" t="str">
        <f>IF(AM90&gt;0,SUMPRODUCT($AA78:$AA89,AM78:AM89)/AM90,"-")</f>
        <v>-</v>
      </c>
      <c r="AN91" s="138"/>
      <c r="AO91" s="154" t="str">
        <f>IF(AO90&gt;0,SUMPRODUCT($AA78:$AA89,AO78:AO89)/AO90,"-")</f>
        <v>-</v>
      </c>
      <c r="AP91" s="138"/>
      <c r="AQ91" s="154" t="str">
        <f>IF(AQ90&gt;0,SUMPRODUCT($AA78:$AA89,AQ78:AQ89)/AQ90,"-")</f>
        <v>-</v>
      </c>
      <c r="AR91" s="138"/>
      <c r="AS91" s="154" t="str">
        <f>IF(AS90&gt;0,SUMPRODUCT($AA78:$AA89,AS78:AS89)/AS90,"-")</f>
        <v>-</v>
      </c>
      <c r="AT91" s="138"/>
      <c r="AU91" s="154" t="str">
        <f>IF(AU90&gt;0,SUMPRODUCT($AA78:$AA89,AU78:AU89)/AU90,"-")</f>
        <v>-</v>
      </c>
      <c r="AV91" s="138"/>
      <c r="AW91" s="154" t="str">
        <f>IF(AW90&gt;0,SUMPRODUCT($AA78:$AA89,AW78:AW89)/AW90,"-")</f>
        <v>-</v>
      </c>
      <c r="AX91" s="138"/>
      <c r="AY91" s="154" t="str">
        <f>IF(AY90&gt;0,SUMPRODUCT($AA78:$AA89,AY78:AY89)/AY90,"-")</f>
        <v>-</v>
      </c>
      <c r="AZ91" s="138"/>
      <c r="BA91" s="154" t="str">
        <f>IF(BA90&gt;0,SUMPRODUCT($AA78:$AA89,BA78:BA89)/BA90,"-")</f>
        <v>-</v>
      </c>
      <c r="BB91" s="138"/>
      <c r="BC91" s="154" t="str">
        <f>IF(BC90&gt;0,SUMPRODUCT($AA78:$AA89,BC78:BC89)/BC90,"-")</f>
        <v>-</v>
      </c>
      <c r="BD91" s="138"/>
      <c r="BE91" s="154">
        <f>IF(BE90&gt;0,SUMPRODUCT($AA78:$AA89,BE78:BE89)/BE90,"-")</f>
        <v>6.7068965517241379</v>
      </c>
      <c r="BF91" s="139"/>
    </row>
    <row r="92" spans="27:58" ht="15">
      <c r="AA92"/>
      <c r="AB92" s="156"/>
      <c r="AC92" s="5" t="s">
        <v>4</v>
      </c>
      <c r="AD92" s="91" t="str">
        <f>【M】エリア!$L$4</f>
        <v>福井市</v>
      </c>
      <c r="AE92" s="85"/>
      <c r="AF92" s="92"/>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8"/>
      <c r="BF92" s="129"/>
    </row>
    <row r="93" spans="27:58">
      <c r="AA93" s="110">
        <f t="shared" ref="AA93:AA103" si="473">AA78</f>
        <v>1</v>
      </c>
      <c r="AB93" s="58"/>
      <c r="AC93" s="113" t="str">
        <f>AC92</f>
        <v>市町村</v>
      </c>
      <c r="AD93" s="112" t="str">
        <f>AD92</f>
        <v>福井市</v>
      </c>
      <c r="AE93" s="2" t="str">
        <f t="shared" ref="AE93:AE103" si="474">IF(AE63&lt;&gt;"",AE63,"")</f>
        <v>初めて</v>
      </c>
      <c r="AF93" s="8"/>
      <c r="AG93" s="61">
        <f t="shared" ref="AG93:AG104" si="475">IF(OR(IFERROR(FIND($AD93,"施設コード"),0)&gt;0,$AE93=""), "",
COUNTIFS(
    INDEX(rawデータ範囲, , MATCH($AG$1,表頭範囲, 0)),AG$2,
    INDEX(rawデータ範囲, , MATCH($AE$1,表頭範囲, 0)),$AE93,
    INDEX(rawデータ範囲, , MATCH($AC93,表頭範囲, 0)),$AD93,
    INDEX(rawデータ範囲, , MATCH($AB$1,表頭範囲, 0)),$AB$62
)
)</f>
        <v>7</v>
      </c>
      <c r="AH93" s="120">
        <f>IFERROR(AG93/AG$105,"")</f>
        <v>0.14893617021276595</v>
      </c>
      <c r="AI93" s="61">
        <f t="shared" ref="AI93:AI104" si="476">IF(OR(IFERROR(FIND($AD93,"施設コード"),0)&gt;0,$AE93=""), "",
COUNTIFS(
    INDEX(rawデータ範囲, , MATCH($AG$1,表頭範囲, 0)),AI$2,
    INDEX(rawデータ範囲, , MATCH($AE$1,表頭範囲, 0)),$AE93,
    INDEX(rawデータ範囲, , MATCH($AC93,表頭範囲, 0)),$AD93,
    INDEX(rawデータ範囲, , MATCH($AB$1,表頭範囲, 0)),$AB$62
)
)</f>
        <v>0</v>
      </c>
      <c r="AJ93" s="120" t="str">
        <f>IFERROR(AI93/AI$105,"")</f>
        <v/>
      </c>
      <c r="AK93" s="61">
        <f t="shared" ref="AK93:AK104" si="477">IF(OR(IFERROR(FIND($AD93,"施設コード"),0)&gt;0,$AE93=""), "",
COUNTIFS(
    INDEX(rawデータ範囲, , MATCH($AG$1,表頭範囲, 0)),AK$2,
    INDEX(rawデータ範囲, , MATCH($AE$1,表頭範囲, 0)),$AE93,
    INDEX(rawデータ範囲, , MATCH($AC93,表頭範囲, 0)),$AD93,
    INDEX(rawデータ範囲, , MATCH($AB$1,表頭範囲, 0)),$AB$62
)
)</f>
        <v>0</v>
      </c>
      <c r="AL93" s="120" t="str">
        <f>IFERROR(AK93/AK$105,"")</f>
        <v/>
      </c>
      <c r="AM93" s="61">
        <f t="shared" ref="AM93:AM104" si="478">IF(OR(IFERROR(FIND($AD93,"施設コード"),0)&gt;0,$AE93=""), "",
COUNTIFS(
    INDEX(rawデータ範囲, , MATCH($AG$1,表頭範囲, 0)),AM$2,
    INDEX(rawデータ範囲, , MATCH($AE$1,表頭範囲, 0)),$AE93,
    INDEX(rawデータ範囲, , MATCH($AC93,表頭範囲, 0)),$AD93,
    INDEX(rawデータ範囲, , MATCH($AB$1,表頭範囲, 0)),$AB$62
)
)</f>
        <v>0</v>
      </c>
      <c r="AN93" s="120" t="str">
        <f>IFERROR(AM93/AM$105,"")</f>
        <v/>
      </c>
      <c r="AO93" s="61">
        <f t="shared" ref="AO93:AO104" si="479">IF(OR(IFERROR(FIND($AD93,"施設コード"),0)&gt;0,$AE93=""), "",
COUNTIFS(
    INDEX(rawデータ範囲, , MATCH($AG$1,表頭範囲, 0)),AO$2,
    INDEX(rawデータ範囲, , MATCH($AE$1,表頭範囲, 0)),$AE93,
    INDEX(rawデータ範囲, , MATCH($AC93,表頭範囲, 0)),$AD93,
    INDEX(rawデータ範囲, , MATCH($AB$1,表頭範囲, 0)),$AB$62
)
)</f>
        <v>0</v>
      </c>
      <c r="AP93" s="120" t="str">
        <f>IFERROR(AO93/AO$105,"")</f>
        <v/>
      </c>
      <c r="AQ93" s="61">
        <f t="shared" ref="AQ93:AQ104" si="480">IF(OR(IFERROR(FIND($AD93,"施設コード"),0)&gt;0,$AE93=""), "",
COUNTIFS(
    INDEX(rawデータ範囲, , MATCH($AG$1,表頭範囲, 0)),AQ$2,
    INDEX(rawデータ範囲, , MATCH($AE$1,表頭範囲, 0)),$AE93,
    INDEX(rawデータ範囲, , MATCH($AC93,表頭範囲, 0)),$AD93,
    INDEX(rawデータ範囲, , MATCH($AB$1,表頭範囲, 0)),$AB$62
)
)</f>
        <v>0</v>
      </c>
      <c r="AR93" s="120" t="str">
        <f>IFERROR(AQ93/AQ$105,"")</f>
        <v/>
      </c>
      <c r="AS93" s="61">
        <f t="shared" ref="AS93:AS104" si="481">IF(OR(IFERROR(FIND($AD93,"施設コード"),0)&gt;0,$AE93=""), "",
COUNTIFS(
    INDEX(rawデータ範囲, , MATCH($AG$1,表頭範囲, 0)),AS$2,
    INDEX(rawデータ範囲, , MATCH($AE$1,表頭範囲, 0)),$AE93,
    INDEX(rawデータ範囲, , MATCH($AC93,表頭範囲, 0)),$AD93,
    INDEX(rawデータ範囲, , MATCH($AB$1,表頭範囲, 0)),$AB$62
)
)</f>
        <v>0</v>
      </c>
      <c r="AT93" s="120" t="str">
        <f>IFERROR(AS93/AS$105,"")</f>
        <v/>
      </c>
      <c r="AU93" s="61">
        <f t="shared" ref="AU93:AU104" si="482">IF(OR(IFERROR(FIND($AD93,"施設コード"),0)&gt;0,$AE93=""), "",
COUNTIFS(
    INDEX(rawデータ範囲, , MATCH($AG$1,表頭範囲, 0)),AU$2,
    INDEX(rawデータ範囲, , MATCH($AE$1,表頭範囲, 0)),$AE93,
    INDEX(rawデータ範囲, , MATCH($AC93,表頭範囲, 0)),$AD93,
    INDEX(rawデータ範囲, , MATCH($AB$1,表頭範囲, 0)),$AB$62
)
)</f>
        <v>0</v>
      </c>
      <c r="AV93" s="120" t="str">
        <f>IFERROR(AU93/AU$105,"")</f>
        <v/>
      </c>
      <c r="AW93" s="61">
        <f t="shared" ref="AW93:AW104" si="483">IF(OR(IFERROR(FIND($AD93,"施設コード"),0)&gt;0,$AE93=""), "",
COUNTIFS(
    INDEX(rawデータ範囲, , MATCH($AG$1,表頭範囲, 0)),AW$2,
    INDEX(rawデータ範囲, , MATCH($AE$1,表頭範囲, 0)),$AE93,
    INDEX(rawデータ範囲, , MATCH($AC93,表頭範囲, 0)),$AD93,
    INDEX(rawデータ範囲, , MATCH($AB$1,表頭範囲, 0)),$AB$62
)
)</f>
        <v>0</v>
      </c>
      <c r="AX93" s="120" t="str">
        <f>IFERROR(AW93/AW$105,"")</f>
        <v/>
      </c>
      <c r="AY93" s="61">
        <f t="shared" ref="AY93:AY104" si="484">IF(OR(IFERROR(FIND($AD93,"施設コード"),0)&gt;0,$AE93=""), "",
COUNTIFS(
    INDEX(rawデータ範囲, , MATCH($AG$1,表頭範囲, 0)),AY$2,
    INDEX(rawデータ範囲, , MATCH($AE$1,表頭範囲, 0)),$AE93,
    INDEX(rawデータ範囲, , MATCH($AC93,表頭範囲, 0)),$AD93,
    INDEX(rawデータ範囲, , MATCH($AB$1,表頭範囲, 0)),$AB$62
)
)</f>
        <v>0</v>
      </c>
      <c r="AZ93" s="120" t="str">
        <f>IFERROR(AY93/AY$105,"")</f>
        <v/>
      </c>
      <c r="BA93" s="61">
        <f t="shared" ref="BA93:BA104" si="485">IF(OR(IFERROR(FIND($AD93,"施設コード"),0)&gt;0,$AE93=""), "",
COUNTIFS(
    INDEX(rawデータ範囲, , MATCH($AG$1,表頭範囲, 0)),BA$2,
    INDEX(rawデータ範囲, , MATCH($AE$1,表頭範囲, 0)),$AE93,
    INDEX(rawデータ範囲, , MATCH($AC93,表頭範囲, 0)),$AD93,
    INDEX(rawデータ範囲, , MATCH($AB$1,表頭範囲, 0)),$AB$62
)
)</f>
        <v>0</v>
      </c>
      <c r="BB93" s="120" t="str">
        <f>IFERROR(BA93/BA$105,"")</f>
        <v/>
      </c>
      <c r="BC93" s="61">
        <f t="shared" ref="BC93:BC104" si="486">IF(OR(IFERROR(FIND($AD93,"施設コード"),0)&gt;0,$AE93=""), "",
COUNTIFS(
    INDEX(rawデータ範囲, , MATCH($AG$1,表頭範囲, 0)),BC$2,
    INDEX(rawデータ範囲, , MATCH($AE$1,表頭範囲, 0)),$AE93,
    INDEX(rawデータ範囲, , MATCH($AC93,表頭範囲, 0)),$AD93,
    INDEX(rawデータ範囲, , MATCH($AB$1,表頭範囲, 0)),$AB$62
)
)</f>
        <v>0</v>
      </c>
      <c r="BD93" s="120" t="str">
        <f>IFERROR(BC93/BC$105,"")</f>
        <v/>
      </c>
      <c r="BE93" s="61">
        <f>IFERROR(AG93+AI93+AK93+AM93+AO93+AQ93+AS93+AU93+AW93+AY93+BA93+BC93,"")</f>
        <v>7</v>
      </c>
      <c r="BF93" s="120">
        <f>IFERROR(BE93/BE$105,"")</f>
        <v>0.14893617021276595</v>
      </c>
    </row>
    <row r="94" spans="27:58">
      <c r="AA94" s="110">
        <f t="shared" si="473"/>
        <v>3.5</v>
      </c>
      <c r="AB94" s="58"/>
      <c r="AC94" s="113" t="str">
        <f t="shared" ref="AC94:AD94" si="487">AC93</f>
        <v>市町村</v>
      </c>
      <c r="AD94" s="112" t="str">
        <f t="shared" si="487"/>
        <v>福井市</v>
      </c>
      <c r="AE94" s="90" t="str">
        <f t="shared" si="474"/>
        <v>2～5回目</v>
      </c>
      <c r="AF94" s="8"/>
      <c r="AG94" s="61">
        <f t="shared" si="475"/>
        <v>12</v>
      </c>
      <c r="AH94" s="120">
        <f t="shared" ref="AH94:AJ104" si="488">IFERROR(AG94/AG$105,"")</f>
        <v>0.25531914893617019</v>
      </c>
      <c r="AI94" s="61">
        <f t="shared" si="476"/>
        <v>0</v>
      </c>
      <c r="AJ94" s="120" t="str">
        <f t="shared" si="488"/>
        <v/>
      </c>
      <c r="AK94" s="61">
        <f t="shared" si="477"/>
        <v>0</v>
      </c>
      <c r="AL94" s="120" t="str">
        <f t="shared" ref="AL94" si="489">IFERROR(AK94/AK$105,"")</f>
        <v/>
      </c>
      <c r="AM94" s="61">
        <f t="shared" si="478"/>
        <v>0</v>
      </c>
      <c r="AN94" s="120" t="str">
        <f t="shared" ref="AN94" si="490">IFERROR(AM94/AM$105,"")</f>
        <v/>
      </c>
      <c r="AO94" s="61">
        <f t="shared" si="479"/>
        <v>0</v>
      </c>
      <c r="AP94" s="120" t="str">
        <f t="shared" ref="AP94" si="491">IFERROR(AO94/AO$105,"")</f>
        <v/>
      </c>
      <c r="AQ94" s="61">
        <f t="shared" si="480"/>
        <v>0</v>
      </c>
      <c r="AR94" s="120" t="str">
        <f t="shared" ref="AR94" si="492">IFERROR(AQ94/AQ$105,"")</f>
        <v/>
      </c>
      <c r="AS94" s="61">
        <f t="shared" si="481"/>
        <v>0</v>
      </c>
      <c r="AT94" s="120" t="str">
        <f t="shared" ref="AT94" si="493">IFERROR(AS94/AS$105,"")</f>
        <v/>
      </c>
      <c r="AU94" s="61">
        <f t="shared" si="482"/>
        <v>0</v>
      </c>
      <c r="AV94" s="120" t="str">
        <f t="shared" ref="AV94" si="494">IFERROR(AU94/AU$105,"")</f>
        <v/>
      </c>
      <c r="AW94" s="61">
        <f t="shared" si="483"/>
        <v>0</v>
      </c>
      <c r="AX94" s="120" t="str">
        <f t="shared" ref="AX94" si="495">IFERROR(AW94/AW$105,"")</f>
        <v/>
      </c>
      <c r="AY94" s="61">
        <f t="shared" si="484"/>
        <v>0</v>
      </c>
      <c r="AZ94" s="120" t="str">
        <f t="shared" ref="AZ94" si="496">IFERROR(AY94/AY$105,"")</f>
        <v/>
      </c>
      <c r="BA94" s="61">
        <f t="shared" si="485"/>
        <v>0</v>
      </c>
      <c r="BB94" s="120" t="str">
        <f t="shared" ref="BB94" si="497">IFERROR(BA94/BA$105,"")</f>
        <v/>
      </c>
      <c r="BC94" s="61">
        <f t="shared" si="486"/>
        <v>0</v>
      </c>
      <c r="BD94" s="120" t="str">
        <f t="shared" ref="BD94" si="498">IFERROR(BC94/BC$105,"")</f>
        <v/>
      </c>
      <c r="BE94" s="61">
        <f t="shared" ref="BE94:BE104" si="499">IFERROR(AG94+AI94+AK94+AM94+AO94+AQ94+AS94+AU94+AW94+AY94+BA94+BC94,"")</f>
        <v>12</v>
      </c>
      <c r="BF94" s="120">
        <f t="shared" ref="BF94:BF104" si="500">IFERROR(BE94/BE$105,"")</f>
        <v>0.25531914893617019</v>
      </c>
    </row>
    <row r="95" spans="27:58">
      <c r="AA95" s="110">
        <f t="shared" si="473"/>
        <v>8</v>
      </c>
      <c r="AB95" s="58"/>
      <c r="AC95" s="113" t="str">
        <f t="shared" ref="AC95:AD95" si="501">AC94</f>
        <v>市町村</v>
      </c>
      <c r="AD95" s="112" t="str">
        <f t="shared" si="501"/>
        <v>福井市</v>
      </c>
      <c r="AE95" s="2" t="str">
        <f t="shared" si="474"/>
        <v>6～10回目</v>
      </c>
      <c r="AF95" s="8"/>
      <c r="AG95" s="61">
        <f t="shared" si="475"/>
        <v>7</v>
      </c>
      <c r="AH95" s="120">
        <f t="shared" si="488"/>
        <v>0.14893617021276595</v>
      </c>
      <c r="AI95" s="61">
        <f t="shared" si="476"/>
        <v>0</v>
      </c>
      <c r="AJ95" s="120" t="str">
        <f t="shared" si="488"/>
        <v/>
      </c>
      <c r="AK95" s="61">
        <f t="shared" si="477"/>
        <v>0</v>
      </c>
      <c r="AL95" s="120" t="str">
        <f t="shared" ref="AL95" si="502">IFERROR(AK95/AK$105,"")</f>
        <v/>
      </c>
      <c r="AM95" s="61">
        <f t="shared" si="478"/>
        <v>0</v>
      </c>
      <c r="AN95" s="120" t="str">
        <f t="shared" ref="AN95" si="503">IFERROR(AM95/AM$105,"")</f>
        <v/>
      </c>
      <c r="AO95" s="61">
        <f t="shared" si="479"/>
        <v>0</v>
      </c>
      <c r="AP95" s="120" t="str">
        <f t="shared" ref="AP95" si="504">IFERROR(AO95/AO$105,"")</f>
        <v/>
      </c>
      <c r="AQ95" s="61">
        <f t="shared" si="480"/>
        <v>0</v>
      </c>
      <c r="AR95" s="120" t="str">
        <f t="shared" ref="AR95" si="505">IFERROR(AQ95/AQ$105,"")</f>
        <v/>
      </c>
      <c r="AS95" s="61">
        <f t="shared" si="481"/>
        <v>0</v>
      </c>
      <c r="AT95" s="120" t="str">
        <f t="shared" ref="AT95" si="506">IFERROR(AS95/AS$105,"")</f>
        <v/>
      </c>
      <c r="AU95" s="61">
        <f t="shared" si="482"/>
        <v>0</v>
      </c>
      <c r="AV95" s="120" t="str">
        <f t="shared" ref="AV95" si="507">IFERROR(AU95/AU$105,"")</f>
        <v/>
      </c>
      <c r="AW95" s="61">
        <f t="shared" si="483"/>
        <v>0</v>
      </c>
      <c r="AX95" s="120" t="str">
        <f t="shared" ref="AX95" si="508">IFERROR(AW95/AW$105,"")</f>
        <v/>
      </c>
      <c r="AY95" s="61">
        <f t="shared" si="484"/>
        <v>0</v>
      </c>
      <c r="AZ95" s="120" t="str">
        <f t="shared" ref="AZ95" si="509">IFERROR(AY95/AY$105,"")</f>
        <v/>
      </c>
      <c r="BA95" s="61">
        <f t="shared" si="485"/>
        <v>0</v>
      </c>
      <c r="BB95" s="120" t="str">
        <f t="shared" ref="BB95" si="510">IFERROR(BA95/BA$105,"")</f>
        <v/>
      </c>
      <c r="BC95" s="61">
        <f t="shared" si="486"/>
        <v>0</v>
      </c>
      <c r="BD95" s="120" t="str">
        <f t="shared" ref="BD95" si="511">IFERROR(BC95/BC$105,"")</f>
        <v/>
      </c>
      <c r="BE95" s="61">
        <f t="shared" si="499"/>
        <v>7</v>
      </c>
      <c r="BF95" s="120">
        <f t="shared" si="500"/>
        <v>0.14893617021276595</v>
      </c>
    </row>
    <row r="96" spans="27:58">
      <c r="AA96" s="110">
        <f t="shared" si="473"/>
        <v>11</v>
      </c>
      <c r="AB96" s="58"/>
      <c r="AC96" s="113" t="str">
        <f t="shared" ref="AC96:AD96" si="512">AC95</f>
        <v>市町村</v>
      </c>
      <c r="AD96" s="112" t="str">
        <f t="shared" si="512"/>
        <v>福井市</v>
      </c>
      <c r="AE96" s="2" t="str">
        <f t="shared" si="474"/>
        <v>11回目以上</v>
      </c>
      <c r="AF96" s="8"/>
      <c r="AG96" s="61">
        <f t="shared" si="475"/>
        <v>21</v>
      </c>
      <c r="AH96" s="120">
        <f t="shared" si="488"/>
        <v>0.44680851063829785</v>
      </c>
      <c r="AI96" s="61">
        <f t="shared" si="476"/>
        <v>0</v>
      </c>
      <c r="AJ96" s="120" t="str">
        <f t="shared" si="488"/>
        <v/>
      </c>
      <c r="AK96" s="61">
        <f t="shared" si="477"/>
        <v>0</v>
      </c>
      <c r="AL96" s="120" t="str">
        <f t="shared" ref="AL96" si="513">IFERROR(AK96/AK$105,"")</f>
        <v/>
      </c>
      <c r="AM96" s="61">
        <f t="shared" si="478"/>
        <v>0</v>
      </c>
      <c r="AN96" s="120" t="str">
        <f t="shared" ref="AN96" si="514">IFERROR(AM96/AM$105,"")</f>
        <v/>
      </c>
      <c r="AO96" s="61">
        <f t="shared" si="479"/>
        <v>0</v>
      </c>
      <c r="AP96" s="120" t="str">
        <f t="shared" ref="AP96" si="515">IFERROR(AO96/AO$105,"")</f>
        <v/>
      </c>
      <c r="AQ96" s="61">
        <f t="shared" si="480"/>
        <v>0</v>
      </c>
      <c r="AR96" s="120" t="str">
        <f t="shared" ref="AR96" si="516">IFERROR(AQ96/AQ$105,"")</f>
        <v/>
      </c>
      <c r="AS96" s="61">
        <f t="shared" si="481"/>
        <v>0</v>
      </c>
      <c r="AT96" s="120" t="str">
        <f t="shared" ref="AT96" si="517">IFERROR(AS96/AS$105,"")</f>
        <v/>
      </c>
      <c r="AU96" s="61">
        <f t="shared" si="482"/>
        <v>0</v>
      </c>
      <c r="AV96" s="120" t="str">
        <f t="shared" ref="AV96" si="518">IFERROR(AU96/AU$105,"")</f>
        <v/>
      </c>
      <c r="AW96" s="61">
        <f t="shared" si="483"/>
        <v>0</v>
      </c>
      <c r="AX96" s="120" t="str">
        <f t="shared" ref="AX96" si="519">IFERROR(AW96/AW$105,"")</f>
        <v/>
      </c>
      <c r="AY96" s="61">
        <f t="shared" si="484"/>
        <v>0</v>
      </c>
      <c r="AZ96" s="120" t="str">
        <f t="shared" ref="AZ96" si="520">IFERROR(AY96/AY$105,"")</f>
        <v/>
      </c>
      <c r="BA96" s="61">
        <f t="shared" si="485"/>
        <v>0</v>
      </c>
      <c r="BB96" s="120" t="str">
        <f t="shared" ref="BB96" si="521">IFERROR(BA96/BA$105,"")</f>
        <v/>
      </c>
      <c r="BC96" s="61">
        <f t="shared" si="486"/>
        <v>0</v>
      </c>
      <c r="BD96" s="120" t="str">
        <f t="shared" ref="BD96" si="522">IFERROR(BC96/BC$105,"")</f>
        <v/>
      </c>
      <c r="BE96" s="61">
        <f t="shared" si="499"/>
        <v>21</v>
      </c>
      <c r="BF96" s="120">
        <f t="shared" si="500"/>
        <v>0.44680851063829785</v>
      </c>
    </row>
    <row r="97" spans="27:58">
      <c r="AA97" s="110" t="str">
        <f t="shared" si="473"/>
        <v/>
      </c>
      <c r="AB97" s="58"/>
      <c r="AC97" s="113" t="str">
        <f t="shared" ref="AC97:AD97" si="523">AC96</f>
        <v>市町村</v>
      </c>
      <c r="AD97" s="112" t="str">
        <f t="shared" si="523"/>
        <v>福井市</v>
      </c>
      <c r="AE97" s="2" t="str">
        <f t="shared" si="474"/>
        <v/>
      </c>
      <c r="AF97" s="107"/>
      <c r="AG97" s="61" t="str">
        <f t="shared" si="475"/>
        <v/>
      </c>
      <c r="AH97" s="120" t="str">
        <f t="shared" si="488"/>
        <v/>
      </c>
      <c r="AI97" s="61" t="str">
        <f t="shared" si="476"/>
        <v/>
      </c>
      <c r="AJ97" s="120" t="str">
        <f t="shared" si="488"/>
        <v/>
      </c>
      <c r="AK97" s="61" t="str">
        <f t="shared" si="477"/>
        <v/>
      </c>
      <c r="AL97" s="120" t="str">
        <f t="shared" ref="AL97" si="524">IFERROR(AK97/AK$105,"")</f>
        <v/>
      </c>
      <c r="AM97" s="61" t="str">
        <f t="shared" si="478"/>
        <v/>
      </c>
      <c r="AN97" s="120" t="str">
        <f t="shared" ref="AN97" si="525">IFERROR(AM97/AM$105,"")</f>
        <v/>
      </c>
      <c r="AO97" s="61" t="str">
        <f t="shared" si="479"/>
        <v/>
      </c>
      <c r="AP97" s="120" t="str">
        <f t="shared" ref="AP97" si="526">IFERROR(AO97/AO$105,"")</f>
        <v/>
      </c>
      <c r="AQ97" s="61" t="str">
        <f t="shared" si="480"/>
        <v/>
      </c>
      <c r="AR97" s="120" t="str">
        <f t="shared" ref="AR97" si="527">IFERROR(AQ97/AQ$105,"")</f>
        <v/>
      </c>
      <c r="AS97" s="61" t="str">
        <f t="shared" si="481"/>
        <v/>
      </c>
      <c r="AT97" s="120" t="str">
        <f t="shared" ref="AT97" si="528">IFERROR(AS97/AS$105,"")</f>
        <v/>
      </c>
      <c r="AU97" s="61" t="str">
        <f t="shared" si="482"/>
        <v/>
      </c>
      <c r="AV97" s="120" t="str">
        <f t="shared" ref="AV97" si="529">IFERROR(AU97/AU$105,"")</f>
        <v/>
      </c>
      <c r="AW97" s="61" t="str">
        <f t="shared" si="483"/>
        <v/>
      </c>
      <c r="AX97" s="120" t="str">
        <f t="shared" ref="AX97" si="530">IFERROR(AW97/AW$105,"")</f>
        <v/>
      </c>
      <c r="AY97" s="61" t="str">
        <f t="shared" si="484"/>
        <v/>
      </c>
      <c r="AZ97" s="120" t="str">
        <f t="shared" ref="AZ97" si="531">IFERROR(AY97/AY$105,"")</f>
        <v/>
      </c>
      <c r="BA97" s="61" t="str">
        <f t="shared" si="485"/>
        <v/>
      </c>
      <c r="BB97" s="120" t="str">
        <f t="shared" ref="BB97" si="532">IFERROR(BA97/BA$105,"")</f>
        <v/>
      </c>
      <c r="BC97" s="61" t="str">
        <f t="shared" si="486"/>
        <v/>
      </c>
      <c r="BD97" s="120" t="str">
        <f t="shared" ref="BD97" si="533">IFERROR(BC97/BC$105,"")</f>
        <v/>
      </c>
      <c r="BE97" s="61" t="str">
        <f t="shared" si="499"/>
        <v/>
      </c>
      <c r="BF97" s="120" t="str">
        <f t="shared" si="500"/>
        <v/>
      </c>
    </row>
    <row r="98" spans="27:58">
      <c r="AA98" s="110" t="str">
        <f t="shared" si="473"/>
        <v/>
      </c>
      <c r="AB98" s="58"/>
      <c r="AC98" s="113" t="str">
        <f t="shared" ref="AC98:AD98" si="534">AC97</f>
        <v>市町村</v>
      </c>
      <c r="AD98" s="112" t="str">
        <f t="shared" si="534"/>
        <v>福井市</v>
      </c>
      <c r="AE98" s="2" t="str">
        <f t="shared" si="474"/>
        <v/>
      </c>
      <c r="AF98" s="107"/>
      <c r="AG98" s="61" t="str">
        <f t="shared" si="475"/>
        <v/>
      </c>
      <c r="AH98" s="120" t="str">
        <f t="shared" si="488"/>
        <v/>
      </c>
      <c r="AI98" s="61" t="str">
        <f t="shared" si="476"/>
        <v/>
      </c>
      <c r="AJ98" s="120" t="str">
        <f t="shared" si="488"/>
        <v/>
      </c>
      <c r="AK98" s="61" t="str">
        <f t="shared" si="477"/>
        <v/>
      </c>
      <c r="AL98" s="120" t="str">
        <f t="shared" ref="AL98" si="535">IFERROR(AK98/AK$105,"")</f>
        <v/>
      </c>
      <c r="AM98" s="61" t="str">
        <f t="shared" si="478"/>
        <v/>
      </c>
      <c r="AN98" s="120" t="str">
        <f t="shared" ref="AN98" si="536">IFERROR(AM98/AM$105,"")</f>
        <v/>
      </c>
      <c r="AO98" s="61" t="str">
        <f t="shared" si="479"/>
        <v/>
      </c>
      <c r="AP98" s="120" t="str">
        <f t="shared" ref="AP98" si="537">IFERROR(AO98/AO$105,"")</f>
        <v/>
      </c>
      <c r="AQ98" s="61" t="str">
        <f t="shared" si="480"/>
        <v/>
      </c>
      <c r="AR98" s="120" t="str">
        <f t="shared" ref="AR98" si="538">IFERROR(AQ98/AQ$105,"")</f>
        <v/>
      </c>
      <c r="AS98" s="61" t="str">
        <f t="shared" si="481"/>
        <v/>
      </c>
      <c r="AT98" s="120" t="str">
        <f t="shared" ref="AT98" si="539">IFERROR(AS98/AS$105,"")</f>
        <v/>
      </c>
      <c r="AU98" s="61" t="str">
        <f t="shared" si="482"/>
        <v/>
      </c>
      <c r="AV98" s="120" t="str">
        <f t="shared" ref="AV98" si="540">IFERROR(AU98/AU$105,"")</f>
        <v/>
      </c>
      <c r="AW98" s="61" t="str">
        <f t="shared" si="483"/>
        <v/>
      </c>
      <c r="AX98" s="120" t="str">
        <f t="shared" ref="AX98" si="541">IFERROR(AW98/AW$105,"")</f>
        <v/>
      </c>
      <c r="AY98" s="61" t="str">
        <f t="shared" si="484"/>
        <v/>
      </c>
      <c r="AZ98" s="120" t="str">
        <f t="shared" ref="AZ98" si="542">IFERROR(AY98/AY$105,"")</f>
        <v/>
      </c>
      <c r="BA98" s="61" t="str">
        <f t="shared" si="485"/>
        <v/>
      </c>
      <c r="BB98" s="120" t="str">
        <f t="shared" ref="BB98" si="543">IFERROR(BA98/BA$105,"")</f>
        <v/>
      </c>
      <c r="BC98" s="61" t="str">
        <f t="shared" si="486"/>
        <v/>
      </c>
      <c r="BD98" s="120" t="str">
        <f t="shared" ref="BD98" si="544">IFERROR(BC98/BC$105,"")</f>
        <v/>
      </c>
      <c r="BE98" s="61" t="str">
        <f t="shared" si="499"/>
        <v/>
      </c>
      <c r="BF98" s="120" t="str">
        <f t="shared" si="500"/>
        <v/>
      </c>
    </row>
    <row r="99" spans="27:58">
      <c r="AA99" s="110" t="str">
        <f t="shared" si="473"/>
        <v/>
      </c>
      <c r="AB99" s="58"/>
      <c r="AC99" s="113" t="str">
        <f t="shared" ref="AC99:AD99" si="545">AC98</f>
        <v>市町村</v>
      </c>
      <c r="AD99" s="112" t="str">
        <f t="shared" si="545"/>
        <v>福井市</v>
      </c>
      <c r="AE99" s="2" t="str">
        <f t="shared" si="474"/>
        <v/>
      </c>
      <c r="AF99" s="107"/>
      <c r="AG99" s="61" t="str">
        <f t="shared" si="475"/>
        <v/>
      </c>
      <c r="AH99" s="120" t="str">
        <f t="shared" si="488"/>
        <v/>
      </c>
      <c r="AI99" s="61" t="str">
        <f t="shared" si="476"/>
        <v/>
      </c>
      <c r="AJ99" s="120" t="str">
        <f t="shared" si="488"/>
        <v/>
      </c>
      <c r="AK99" s="61" t="str">
        <f t="shared" si="477"/>
        <v/>
      </c>
      <c r="AL99" s="120" t="str">
        <f t="shared" ref="AL99" si="546">IFERROR(AK99/AK$105,"")</f>
        <v/>
      </c>
      <c r="AM99" s="61" t="str">
        <f t="shared" si="478"/>
        <v/>
      </c>
      <c r="AN99" s="120" t="str">
        <f t="shared" ref="AN99" si="547">IFERROR(AM99/AM$105,"")</f>
        <v/>
      </c>
      <c r="AO99" s="61" t="str">
        <f t="shared" si="479"/>
        <v/>
      </c>
      <c r="AP99" s="120" t="str">
        <f t="shared" ref="AP99" si="548">IFERROR(AO99/AO$105,"")</f>
        <v/>
      </c>
      <c r="AQ99" s="61" t="str">
        <f t="shared" si="480"/>
        <v/>
      </c>
      <c r="AR99" s="120" t="str">
        <f t="shared" ref="AR99" si="549">IFERROR(AQ99/AQ$105,"")</f>
        <v/>
      </c>
      <c r="AS99" s="61" t="str">
        <f t="shared" si="481"/>
        <v/>
      </c>
      <c r="AT99" s="120" t="str">
        <f t="shared" ref="AT99" si="550">IFERROR(AS99/AS$105,"")</f>
        <v/>
      </c>
      <c r="AU99" s="61" t="str">
        <f t="shared" si="482"/>
        <v/>
      </c>
      <c r="AV99" s="120" t="str">
        <f t="shared" ref="AV99" si="551">IFERROR(AU99/AU$105,"")</f>
        <v/>
      </c>
      <c r="AW99" s="61" t="str">
        <f t="shared" si="483"/>
        <v/>
      </c>
      <c r="AX99" s="120" t="str">
        <f t="shared" ref="AX99" si="552">IFERROR(AW99/AW$105,"")</f>
        <v/>
      </c>
      <c r="AY99" s="61" t="str">
        <f t="shared" si="484"/>
        <v/>
      </c>
      <c r="AZ99" s="120" t="str">
        <f t="shared" ref="AZ99" si="553">IFERROR(AY99/AY$105,"")</f>
        <v/>
      </c>
      <c r="BA99" s="61" t="str">
        <f t="shared" si="485"/>
        <v/>
      </c>
      <c r="BB99" s="120" t="str">
        <f t="shared" ref="BB99" si="554">IFERROR(BA99/BA$105,"")</f>
        <v/>
      </c>
      <c r="BC99" s="61" t="str">
        <f t="shared" si="486"/>
        <v/>
      </c>
      <c r="BD99" s="120" t="str">
        <f t="shared" ref="BD99" si="555">IFERROR(BC99/BC$105,"")</f>
        <v/>
      </c>
      <c r="BE99" s="61" t="str">
        <f t="shared" si="499"/>
        <v/>
      </c>
      <c r="BF99" s="120" t="str">
        <f t="shared" si="500"/>
        <v/>
      </c>
    </row>
    <row r="100" spans="27:58">
      <c r="AA100" s="110" t="str">
        <f t="shared" si="473"/>
        <v/>
      </c>
      <c r="AB100" s="58"/>
      <c r="AC100" s="113" t="str">
        <f>AC99</f>
        <v>市町村</v>
      </c>
      <c r="AD100" s="112" t="str">
        <f>AD99</f>
        <v>福井市</v>
      </c>
      <c r="AE100" s="2" t="str">
        <f t="shared" si="474"/>
        <v/>
      </c>
      <c r="AF100" s="107"/>
      <c r="AG100" s="61" t="str">
        <f t="shared" si="475"/>
        <v/>
      </c>
      <c r="AH100" s="120" t="str">
        <f t="shared" si="488"/>
        <v/>
      </c>
      <c r="AI100" s="61" t="str">
        <f t="shared" si="476"/>
        <v/>
      </c>
      <c r="AJ100" s="120" t="str">
        <f t="shared" si="488"/>
        <v/>
      </c>
      <c r="AK100" s="61" t="str">
        <f t="shared" si="477"/>
        <v/>
      </c>
      <c r="AL100" s="120" t="str">
        <f t="shared" ref="AL100" si="556">IFERROR(AK100/AK$105,"")</f>
        <v/>
      </c>
      <c r="AM100" s="61" t="str">
        <f t="shared" si="478"/>
        <v/>
      </c>
      <c r="AN100" s="120" t="str">
        <f t="shared" ref="AN100" si="557">IFERROR(AM100/AM$105,"")</f>
        <v/>
      </c>
      <c r="AO100" s="61" t="str">
        <f t="shared" si="479"/>
        <v/>
      </c>
      <c r="AP100" s="120" t="str">
        <f t="shared" ref="AP100" si="558">IFERROR(AO100/AO$105,"")</f>
        <v/>
      </c>
      <c r="AQ100" s="61" t="str">
        <f t="shared" si="480"/>
        <v/>
      </c>
      <c r="AR100" s="120" t="str">
        <f t="shared" ref="AR100" si="559">IFERROR(AQ100/AQ$105,"")</f>
        <v/>
      </c>
      <c r="AS100" s="61" t="str">
        <f t="shared" si="481"/>
        <v/>
      </c>
      <c r="AT100" s="120" t="str">
        <f t="shared" ref="AT100" si="560">IFERROR(AS100/AS$105,"")</f>
        <v/>
      </c>
      <c r="AU100" s="61" t="str">
        <f t="shared" si="482"/>
        <v/>
      </c>
      <c r="AV100" s="120" t="str">
        <f t="shared" ref="AV100" si="561">IFERROR(AU100/AU$105,"")</f>
        <v/>
      </c>
      <c r="AW100" s="61" t="str">
        <f t="shared" si="483"/>
        <v/>
      </c>
      <c r="AX100" s="120" t="str">
        <f t="shared" ref="AX100" si="562">IFERROR(AW100/AW$105,"")</f>
        <v/>
      </c>
      <c r="AY100" s="61" t="str">
        <f t="shared" si="484"/>
        <v/>
      </c>
      <c r="AZ100" s="120" t="str">
        <f t="shared" ref="AZ100" si="563">IFERROR(AY100/AY$105,"")</f>
        <v/>
      </c>
      <c r="BA100" s="61" t="str">
        <f t="shared" si="485"/>
        <v/>
      </c>
      <c r="BB100" s="120" t="str">
        <f t="shared" ref="BB100" si="564">IFERROR(BA100/BA$105,"")</f>
        <v/>
      </c>
      <c r="BC100" s="61" t="str">
        <f t="shared" si="486"/>
        <v/>
      </c>
      <c r="BD100" s="120" t="str">
        <f t="shared" ref="BD100" si="565">IFERROR(BC100/BC$105,"")</f>
        <v/>
      </c>
      <c r="BE100" s="61" t="str">
        <f t="shared" si="499"/>
        <v/>
      </c>
      <c r="BF100" s="120" t="str">
        <f t="shared" si="500"/>
        <v/>
      </c>
    </row>
    <row r="101" spans="27:58">
      <c r="AA101" s="110" t="str">
        <f t="shared" si="473"/>
        <v/>
      </c>
      <c r="AB101" s="58"/>
      <c r="AC101" s="113" t="str">
        <f t="shared" ref="AC101:AD101" si="566">AC100</f>
        <v>市町村</v>
      </c>
      <c r="AD101" s="112" t="str">
        <f t="shared" si="566"/>
        <v>福井市</v>
      </c>
      <c r="AE101" s="2" t="str">
        <f t="shared" si="474"/>
        <v/>
      </c>
      <c r="AF101" s="107"/>
      <c r="AG101" s="61" t="str">
        <f t="shared" si="475"/>
        <v/>
      </c>
      <c r="AH101" s="120" t="str">
        <f t="shared" si="488"/>
        <v/>
      </c>
      <c r="AI101" s="61" t="str">
        <f t="shared" si="476"/>
        <v/>
      </c>
      <c r="AJ101" s="120" t="str">
        <f t="shared" si="488"/>
        <v/>
      </c>
      <c r="AK101" s="61" t="str">
        <f t="shared" si="477"/>
        <v/>
      </c>
      <c r="AL101" s="120" t="str">
        <f t="shared" ref="AL101" si="567">IFERROR(AK101/AK$105,"")</f>
        <v/>
      </c>
      <c r="AM101" s="61" t="str">
        <f t="shared" si="478"/>
        <v/>
      </c>
      <c r="AN101" s="120" t="str">
        <f t="shared" ref="AN101" si="568">IFERROR(AM101/AM$105,"")</f>
        <v/>
      </c>
      <c r="AO101" s="61" t="str">
        <f t="shared" si="479"/>
        <v/>
      </c>
      <c r="AP101" s="120" t="str">
        <f t="shared" ref="AP101" si="569">IFERROR(AO101/AO$105,"")</f>
        <v/>
      </c>
      <c r="AQ101" s="61" t="str">
        <f t="shared" si="480"/>
        <v/>
      </c>
      <c r="AR101" s="120" t="str">
        <f t="shared" ref="AR101" si="570">IFERROR(AQ101/AQ$105,"")</f>
        <v/>
      </c>
      <c r="AS101" s="61" t="str">
        <f t="shared" si="481"/>
        <v/>
      </c>
      <c r="AT101" s="120" t="str">
        <f t="shared" ref="AT101" si="571">IFERROR(AS101/AS$105,"")</f>
        <v/>
      </c>
      <c r="AU101" s="61" t="str">
        <f t="shared" si="482"/>
        <v/>
      </c>
      <c r="AV101" s="120" t="str">
        <f t="shared" ref="AV101" si="572">IFERROR(AU101/AU$105,"")</f>
        <v/>
      </c>
      <c r="AW101" s="61" t="str">
        <f t="shared" si="483"/>
        <v/>
      </c>
      <c r="AX101" s="120" t="str">
        <f t="shared" ref="AX101" si="573">IFERROR(AW101/AW$105,"")</f>
        <v/>
      </c>
      <c r="AY101" s="61" t="str">
        <f t="shared" si="484"/>
        <v/>
      </c>
      <c r="AZ101" s="120" t="str">
        <f t="shared" ref="AZ101" si="574">IFERROR(AY101/AY$105,"")</f>
        <v/>
      </c>
      <c r="BA101" s="61" t="str">
        <f t="shared" si="485"/>
        <v/>
      </c>
      <c r="BB101" s="120" t="str">
        <f t="shared" ref="BB101" si="575">IFERROR(BA101/BA$105,"")</f>
        <v/>
      </c>
      <c r="BC101" s="61" t="str">
        <f t="shared" si="486"/>
        <v/>
      </c>
      <c r="BD101" s="120" t="str">
        <f t="shared" ref="BD101" si="576">IFERROR(BC101/BC$105,"")</f>
        <v/>
      </c>
      <c r="BE101" s="61" t="str">
        <f t="shared" si="499"/>
        <v/>
      </c>
      <c r="BF101" s="120" t="str">
        <f t="shared" si="500"/>
        <v/>
      </c>
    </row>
    <row r="102" spans="27:58">
      <c r="AA102" s="110" t="str">
        <f t="shared" si="473"/>
        <v/>
      </c>
      <c r="AB102" s="58"/>
      <c r="AC102" s="113" t="str">
        <f t="shared" ref="AC102:AD102" si="577">AC101</f>
        <v>市町村</v>
      </c>
      <c r="AD102" s="112" t="str">
        <f t="shared" si="577"/>
        <v>福井市</v>
      </c>
      <c r="AE102" s="2" t="str">
        <f t="shared" si="474"/>
        <v/>
      </c>
      <c r="AF102" s="107"/>
      <c r="AG102" s="61" t="str">
        <f t="shared" si="475"/>
        <v/>
      </c>
      <c r="AH102" s="120" t="str">
        <f t="shared" si="488"/>
        <v/>
      </c>
      <c r="AI102" s="61" t="str">
        <f t="shared" si="476"/>
        <v/>
      </c>
      <c r="AJ102" s="120" t="str">
        <f t="shared" si="488"/>
        <v/>
      </c>
      <c r="AK102" s="61" t="str">
        <f t="shared" si="477"/>
        <v/>
      </c>
      <c r="AL102" s="120" t="str">
        <f t="shared" ref="AL102" si="578">IFERROR(AK102/AK$105,"")</f>
        <v/>
      </c>
      <c r="AM102" s="61" t="str">
        <f t="shared" si="478"/>
        <v/>
      </c>
      <c r="AN102" s="120" t="str">
        <f t="shared" ref="AN102" si="579">IFERROR(AM102/AM$105,"")</f>
        <v/>
      </c>
      <c r="AO102" s="61" t="str">
        <f t="shared" si="479"/>
        <v/>
      </c>
      <c r="AP102" s="120" t="str">
        <f t="shared" ref="AP102" si="580">IFERROR(AO102/AO$105,"")</f>
        <v/>
      </c>
      <c r="AQ102" s="61" t="str">
        <f t="shared" si="480"/>
        <v/>
      </c>
      <c r="AR102" s="120" t="str">
        <f t="shared" ref="AR102" si="581">IFERROR(AQ102/AQ$105,"")</f>
        <v/>
      </c>
      <c r="AS102" s="61" t="str">
        <f t="shared" si="481"/>
        <v/>
      </c>
      <c r="AT102" s="120" t="str">
        <f t="shared" ref="AT102" si="582">IFERROR(AS102/AS$105,"")</f>
        <v/>
      </c>
      <c r="AU102" s="61" t="str">
        <f t="shared" si="482"/>
        <v/>
      </c>
      <c r="AV102" s="120" t="str">
        <f t="shared" ref="AV102" si="583">IFERROR(AU102/AU$105,"")</f>
        <v/>
      </c>
      <c r="AW102" s="61" t="str">
        <f t="shared" si="483"/>
        <v/>
      </c>
      <c r="AX102" s="120" t="str">
        <f t="shared" ref="AX102" si="584">IFERROR(AW102/AW$105,"")</f>
        <v/>
      </c>
      <c r="AY102" s="61" t="str">
        <f t="shared" si="484"/>
        <v/>
      </c>
      <c r="AZ102" s="120" t="str">
        <f t="shared" ref="AZ102" si="585">IFERROR(AY102/AY$105,"")</f>
        <v/>
      </c>
      <c r="BA102" s="61" t="str">
        <f t="shared" si="485"/>
        <v/>
      </c>
      <c r="BB102" s="120" t="str">
        <f t="shared" ref="BB102" si="586">IFERROR(BA102/BA$105,"")</f>
        <v/>
      </c>
      <c r="BC102" s="61" t="str">
        <f t="shared" si="486"/>
        <v/>
      </c>
      <c r="BD102" s="120" t="str">
        <f t="shared" ref="BD102" si="587">IFERROR(BC102/BC$105,"")</f>
        <v/>
      </c>
      <c r="BE102" s="61" t="str">
        <f t="shared" si="499"/>
        <v/>
      </c>
      <c r="BF102" s="120" t="str">
        <f t="shared" si="500"/>
        <v/>
      </c>
    </row>
    <row r="103" spans="27:58">
      <c r="AA103" s="110" t="str">
        <f t="shared" si="473"/>
        <v/>
      </c>
      <c r="AB103" s="58"/>
      <c r="AC103" s="113" t="str">
        <f t="shared" ref="AC103:AD103" si="588">AC102</f>
        <v>市町村</v>
      </c>
      <c r="AD103" s="112" t="str">
        <f t="shared" si="588"/>
        <v>福井市</v>
      </c>
      <c r="AE103" s="2" t="str">
        <f t="shared" si="474"/>
        <v/>
      </c>
      <c r="AF103" s="107"/>
      <c r="AG103" s="61" t="str">
        <f t="shared" si="475"/>
        <v/>
      </c>
      <c r="AH103" s="120" t="str">
        <f t="shared" si="488"/>
        <v/>
      </c>
      <c r="AI103" s="61" t="str">
        <f t="shared" si="476"/>
        <v/>
      </c>
      <c r="AJ103" s="120" t="str">
        <f t="shared" si="488"/>
        <v/>
      </c>
      <c r="AK103" s="61" t="str">
        <f t="shared" si="477"/>
        <v/>
      </c>
      <c r="AL103" s="120" t="str">
        <f t="shared" ref="AL103" si="589">IFERROR(AK103/AK$105,"")</f>
        <v/>
      </c>
      <c r="AM103" s="61" t="str">
        <f t="shared" si="478"/>
        <v/>
      </c>
      <c r="AN103" s="120" t="str">
        <f t="shared" ref="AN103" si="590">IFERROR(AM103/AM$105,"")</f>
        <v/>
      </c>
      <c r="AO103" s="61" t="str">
        <f t="shared" si="479"/>
        <v/>
      </c>
      <c r="AP103" s="120" t="str">
        <f t="shared" ref="AP103" si="591">IFERROR(AO103/AO$105,"")</f>
        <v/>
      </c>
      <c r="AQ103" s="61" t="str">
        <f t="shared" si="480"/>
        <v/>
      </c>
      <c r="AR103" s="120" t="str">
        <f t="shared" ref="AR103" si="592">IFERROR(AQ103/AQ$105,"")</f>
        <v/>
      </c>
      <c r="AS103" s="61" t="str">
        <f t="shared" si="481"/>
        <v/>
      </c>
      <c r="AT103" s="120" t="str">
        <f t="shared" ref="AT103" si="593">IFERROR(AS103/AS$105,"")</f>
        <v/>
      </c>
      <c r="AU103" s="61" t="str">
        <f t="shared" si="482"/>
        <v/>
      </c>
      <c r="AV103" s="120" t="str">
        <f t="shared" ref="AV103" si="594">IFERROR(AU103/AU$105,"")</f>
        <v/>
      </c>
      <c r="AW103" s="61" t="str">
        <f t="shared" si="483"/>
        <v/>
      </c>
      <c r="AX103" s="120" t="str">
        <f t="shared" ref="AX103" si="595">IFERROR(AW103/AW$105,"")</f>
        <v/>
      </c>
      <c r="AY103" s="61" t="str">
        <f t="shared" si="484"/>
        <v/>
      </c>
      <c r="AZ103" s="120" t="str">
        <f t="shared" ref="AZ103" si="596">IFERROR(AY103/AY$105,"")</f>
        <v/>
      </c>
      <c r="BA103" s="61" t="str">
        <f t="shared" si="485"/>
        <v/>
      </c>
      <c r="BB103" s="120" t="str">
        <f t="shared" ref="BB103" si="597">IFERROR(BA103/BA$105,"")</f>
        <v/>
      </c>
      <c r="BC103" s="61" t="str">
        <f t="shared" si="486"/>
        <v/>
      </c>
      <c r="BD103" s="120" t="str">
        <f t="shared" ref="BD103" si="598">IFERROR(BC103/BC$105,"")</f>
        <v/>
      </c>
      <c r="BE103" s="61" t="str">
        <f t="shared" si="499"/>
        <v/>
      </c>
      <c r="BF103" s="120" t="str">
        <f t="shared" si="500"/>
        <v/>
      </c>
    </row>
    <row r="104" spans="27:58">
      <c r="AA104" s="110" t="str">
        <f>AA89</f>
        <v/>
      </c>
      <c r="AB104" s="58"/>
      <c r="AC104" s="113" t="str">
        <f>AC102</f>
        <v>市町村</v>
      </c>
      <c r="AD104" s="112" t="str">
        <f>AD102</f>
        <v>福井市</v>
      </c>
      <c r="AE104" s="2" t="str">
        <f>IF(AE74&lt;&gt;"",AE74,"")</f>
        <v/>
      </c>
      <c r="AF104" s="107"/>
      <c r="AG104" s="61" t="str">
        <f t="shared" si="475"/>
        <v/>
      </c>
      <c r="AH104" s="120" t="str">
        <f t="shared" si="488"/>
        <v/>
      </c>
      <c r="AI104" s="61" t="str">
        <f t="shared" si="476"/>
        <v/>
      </c>
      <c r="AJ104" s="120" t="str">
        <f t="shared" si="488"/>
        <v/>
      </c>
      <c r="AK104" s="61" t="str">
        <f t="shared" si="477"/>
        <v/>
      </c>
      <c r="AL104" s="120" t="str">
        <f t="shared" ref="AL104" si="599">IFERROR(AK104/AK$105,"")</f>
        <v/>
      </c>
      <c r="AM104" s="61" t="str">
        <f t="shared" si="478"/>
        <v/>
      </c>
      <c r="AN104" s="120" t="str">
        <f t="shared" ref="AN104" si="600">IFERROR(AM104/AM$105,"")</f>
        <v/>
      </c>
      <c r="AO104" s="61" t="str">
        <f t="shared" si="479"/>
        <v/>
      </c>
      <c r="AP104" s="120" t="str">
        <f t="shared" ref="AP104" si="601">IFERROR(AO104/AO$105,"")</f>
        <v/>
      </c>
      <c r="AQ104" s="61" t="str">
        <f t="shared" si="480"/>
        <v/>
      </c>
      <c r="AR104" s="120" t="str">
        <f t="shared" ref="AR104" si="602">IFERROR(AQ104/AQ$105,"")</f>
        <v/>
      </c>
      <c r="AS104" s="61" t="str">
        <f t="shared" si="481"/>
        <v/>
      </c>
      <c r="AT104" s="120" t="str">
        <f t="shared" ref="AT104" si="603">IFERROR(AS104/AS$105,"")</f>
        <v/>
      </c>
      <c r="AU104" s="61" t="str">
        <f t="shared" si="482"/>
        <v/>
      </c>
      <c r="AV104" s="120" t="str">
        <f t="shared" ref="AV104" si="604">IFERROR(AU104/AU$105,"")</f>
        <v/>
      </c>
      <c r="AW104" s="61" t="str">
        <f t="shared" si="483"/>
        <v/>
      </c>
      <c r="AX104" s="120" t="str">
        <f t="shared" ref="AX104" si="605">IFERROR(AW104/AW$105,"")</f>
        <v/>
      </c>
      <c r="AY104" s="61" t="str">
        <f t="shared" si="484"/>
        <v/>
      </c>
      <c r="AZ104" s="120" t="str">
        <f t="shared" ref="AZ104" si="606">IFERROR(AY104/AY$105,"")</f>
        <v/>
      </c>
      <c r="BA104" s="61" t="str">
        <f t="shared" si="485"/>
        <v/>
      </c>
      <c r="BB104" s="120" t="str">
        <f t="shared" ref="BB104" si="607">IFERROR(BA104/BA$105,"")</f>
        <v/>
      </c>
      <c r="BC104" s="61" t="str">
        <f t="shared" si="486"/>
        <v/>
      </c>
      <c r="BD104" s="120" t="str">
        <f t="shared" ref="BD104" si="608">IFERROR(BC104/BC$105,"")</f>
        <v/>
      </c>
      <c r="BE104" s="61" t="str">
        <f t="shared" si="499"/>
        <v/>
      </c>
      <c r="BF104" s="120" t="str">
        <f t="shared" si="500"/>
        <v/>
      </c>
    </row>
    <row r="105" spans="27:58" ht="15">
      <c r="AA105"/>
      <c r="AB105" s="156"/>
      <c r="AC105" s="99"/>
      <c r="AD105" s="100"/>
      <c r="AE105" s="101"/>
      <c r="AF105" s="102" t="s">
        <v>25</v>
      </c>
      <c r="AG105" s="123">
        <f t="shared" ref="AG105" si="609">SUM(AG93:AG104)</f>
        <v>47</v>
      </c>
      <c r="AH105" s="124">
        <f t="shared" ref="AH105" si="610">SUM(AH93:AH104)</f>
        <v>0.99999999999999989</v>
      </c>
      <c r="AI105" s="123">
        <f t="shared" ref="AI105" si="611">SUM(AI93:AI104)</f>
        <v>0</v>
      </c>
      <c r="AJ105" s="124">
        <f t="shared" ref="AJ105" si="612">SUM(AJ93:AJ104)</f>
        <v>0</v>
      </c>
      <c r="AK105" s="123">
        <f t="shared" ref="AK105" si="613">SUM(AK93:AK104)</f>
        <v>0</v>
      </c>
      <c r="AL105" s="124">
        <f t="shared" ref="AL105" si="614">SUM(AL93:AL104)</f>
        <v>0</v>
      </c>
      <c r="AM105" s="123">
        <f t="shared" ref="AM105" si="615">SUM(AM93:AM104)</f>
        <v>0</v>
      </c>
      <c r="AN105" s="124">
        <f t="shared" ref="AN105" si="616">SUM(AN93:AN104)</f>
        <v>0</v>
      </c>
      <c r="AO105" s="123">
        <f t="shared" ref="AO105" si="617">SUM(AO93:AO104)</f>
        <v>0</v>
      </c>
      <c r="AP105" s="124">
        <f t="shared" ref="AP105" si="618">SUM(AP93:AP104)</f>
        <v>0</v>
      </c>
      <c r="AQ105" s="123">
        <f t="shared" ref="AQ105" si="619">SUM(AQ93:AQ104)</f>
        <v>0</v>
      </c>
      <c r="AR105" s="124">
        <f t="shared" ref="AR105" si="620">SUM(AR93:AR104)</f>
        <v>0</v>
      </c>
      <c r="AS105" s="123">
        <f t="shared" ref="AS105" si="621">SUM(AS93:AS104)</f>
        <v>0</v>
      </c>
      <c r="AT105" s="124">
        <f t="shared" ref="AT105" si="622">SUM(AT93:AT104)</f>
        <v>0</v>
      </c>
      <c r="AU105" s="123">
        <f t="shared" ref="AU105" si="623">SUM(AU93:AU104)</f>
        <v>0</v>
      </c>
      <c r="AV105" s="124">
        <f t="shared" ref="AV105" si="624">SUM(AV93:AV104)</f>
        <v>0</v>
      </c>
      <c r="AW105" s="123">
        <f t="shared" ref="AW105" si="625">SUM(AW93:AW104)</f>
        <v>0</v>
      </c>
      <c r="AX105" s="124">
        <f t="shared" ref="AX105" si="626">SUM(AX93:AX104)</f>
        <v>0</v>
      </c>
      <c r="AY105" s="123">
        <f t="shared" ref="AY105" si="627">SUM(AY93:AY104)</f>
        <v>0</v>
      </c>
      <c r="AZ105" s="124">
        <f t="shared" ref="AZ105" si="628">SUM(AZ93:AZ104)</f>
        <v>0</v>
      </c>
      <c r="BA105" s="123">
        <f t="shared" ref="BA105" si="629">SUM(BA93:BA104)</f>
        <v>0</v>
      </c>
      <c r="BB105" s="124">
        <f t="shared" ref="BB105" si="630">SUM(BB93:BB104)</f>
        <v>0</v>
      </c>
      <c r="BC105" s="123">
        <f t="shared" ref="BC105" si="631">SUM(BC93:BC104)</f>
        <v>0</v>
      </c>
      <c r="BD105" s="124">
        <f t="shared" ref="BD105" si="632">SUM(BD93:BD104)</f>
        <v>0</v>
      </c>
      <c r="BE105" s="123">
        <f t="shared" ref="BE105" si="633">SUM(BE93:BE104)</f>
        <v>47</v>
      </c>
      <c r="BF105" s="126">
        <f t="shared" ref="BF105" si="634">SUM(BF93:BF104)</f>
        <v>0.99999999999999989</v>
      </c>
    </row>
    <row r="106" spans="27:58" ht="15">
      <c r="AA106"/>
      <c r="AB106" s="156"/>
      <c r="AC106" s="103"/>
      <c r="AD106" s="104"/>
      <c r="AE106" s="105"/>
      <c r="AF106" s="135" t="str">
        <f>IF(AF$16&lt;&gt;"",AF$16,"")</f>
        <v>平均訪問回数</v>
      </c>
      <c r="AG106" s="154">
        <f>IF(AG105&gt;0,SUMPRODUCT($AA93:$AA104,AG93:AG104)/AG105,"-")</f>
        <v>7.1489361702127656</v>
      </c>
      <c r="AH106" s="138"/>
      <c r="AI106" s="154" t="str">
        <f>IF(AI105&gt;0,SUMPRODUCT($AA93:$AA104,AI93:AI104)/AI105,"-")</f>
        <v>-</v>
      </c>
      <c r="AJ106" s="138"/>
      <c r="AK106" s="154" t="str">
        <f>IF(AK105&gt;0,SUMPRODUCT($AA93:$AA104,AK93:AK104)/AK105,"-")</f>
        <v>-</v>
      </c>
      <c r="AL106" s="138"/>
      <c r="AM106" s="154" t="str">
        <f>IF(AM105&gt;0,SUMPRODUCT($AA93:$AA104,AM93:AM104)/AM105,"-")</f>
        <v>-</v>
      </c>
      <c r="AN106" s="138"/>
      <c r="AO106" s="154" t="str">
        <f>IF(AO105&gt;0,SUMPRODUCT($AA93:$AA104,AO93:AO104)/AO105,"-")</f>
        <v>-</v>
      </c>
      <c r="AP106" s="138"/>
      <c r="AQ106" s="154" t="str">
        <f>IF(AQ105&gt;0,SUMPRODUCT($AA93:$AA104,AQ93:AQ104)/AQ105,"-")</f>
        <v>-</v>
      </c>
      <c r="AR106" s="138"/>
      <c r="AS106" s="154" t="str">
        <f>IF(AS105&gt;0,SUMPRODUCT($AA93:$AA104,AS93:AS104)/AS105,"-")</f>
        <v>-</v>
      </c>
      <c r="AT106" s="138"/>
      <c r="AU106" s="154" t="str">
        <f>IF(AU105&gt;0,SUMPRODUCT($AA93:$AA104,AU93:AU104)/AU105,"-")</f>
        <v>-</v>
      </c>
      <c r="AV106" s="138"/>
      <c r="AW106" s="154" t="str">
        <f>IF(AW105&gt;0,SUMPRODUCT($AA93:$AA104,AW93:AW104)/AW105,"-")</f>
        <v>-</v>
      </c>
      <c r="AX106" s="138"/>
      <c r="AY106" s="154" t="str">
        <f>IF(AY105&gt;0,SUMPRODUCT($AA93:$AA104,AY93:AY104)/AY105,"-")</f>
        <v>-</v>
      </c>
      <c r="AZ106" s="138"/>
      <c r="BA106" s="154" t="str">
        <f>IF(BA105&gt;0,SUMPRODUCT($AA93:$AA104,BA93:BA104)/BA105,"-")</f>
        <v>-</v>
      </c>
      <c r="BB106" s="138"/>
      <c r="BC106" s="154" t="str">
        <f>IF(BC105&gt;0,SUMPRODUCT($AA93:$AA104,BC93:BC104)/BC105,"-")</f>
        <v>-</v>
      </c>
      <c r="BD106" s="138"/>
      <c r="BE106" s="154">
        <f>IF(BE105&gt;0,SUMPRODUCT($AA93:$AA104,BE93:BE104)/BE105,"-")</f>
        <v>7.1489361702127656</v>
      </c>
      <c r="BF106" s="139"/>
    </row>
    <row r="107" spans="27:58" ht="15">
      <c r="AA107"/>
      <c r="AB107" s="156"/>
      <c r="AC107" s="5" t="s">
        <v>50</v>
      </c>
      <c r="AD107" s="91" t="str">
        <f>【M】エリア!$L$5</f>
        <v>福井駅前 エリア</v>
      </c>
      <c r="AE107" s="85"/>
      <c r="AF107" s="92"/>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8"/>
      <c r="BF107" s="129"/>
    </row>
    <row r="108" spans="27:58">
      <c r="AA108" s="110">
        <f t="shared" ref="AA108:AA118" si="635">AA93</f>
        <v>1</v>
      </c>
      <c r="AB108" s="58"/>
      <c r="AC108" s="113" t="str">
        <f>AC107</f>
        <v>回答エリア</v>
      </c>
      <c r="AD108" s="112" t="str">
        <f>AD107</f>
        <v>福井駅前 エリア</v>
      </c>
      <c r="AE108" s="2" t="str">
        <f t="shared" ref="AE108:AE118" si="636">IF(AE63&lt;&gt;"",AE63,"")</f>
        <v>初めて</v>
      </c>
      <c r="AF108" s="8"/>
      <c r="AG108" s="131">
        <f t="shared" ref="AG108:AG119" si="637">IF(OR(IFERROR(FIND($AD108,"施設コード"),0)&gt;0,$AE108=""), "",
COUNTIFS(
    INDEX(rawデータ範囲, , MATCH($AG$1,表頭範囲, 0)),AG$2,
    INDEX(rawデータ範囲, , MATCH($AE$1,表頭範囲, 0)),$AE108,
    INDEX(rawデータ範囲, , MATCH($AC108,表頭範囲, 0)),$AD108,
    INDEX(rawデータ範囲, , MATCH($AB$1,表頭範囲, 0)),$AB$62
)
)</f>
        <v>0</v>
      </c>
      <c r="AH108" s="132">
        <f>IFERROR(AG108/AG$120,"")</f>
        <v>0</v>
      </c>
      <c r="AI108" s="131">
        <f t="shared" ref="AI108:AI119" si="638">IF(OR(IFERROR(FIND($AD108,"施設コード"),0)&gt;0,$AE108=""), "",
COUNTIFS(
    INDEX(rawデータ範囲, , MATCH($AG$1,表頭範囲, 0)),AI$2,
    INDEX(rawデータ範囲, , MATCH($AE$1,表頭範囲, 0)),$AE108,
    INDEX(rawデータ範囲, , MATCH($AC108,表頭範囲, 0)),$AD108,
    INDEX(rawデータ範囲, , MATCH($AB$1,表頭範囲, 0)),$AB$62
)
)</f>
        <v>0</v>
      </c>
      <c r="AJ108" s="132" t="str">
        <f>IFERROR(AI108/AI$120,"")</f>
        <v/>
      </c>
      <c r="AK108" s="131">
        <f t="shared" ref="AK108:AK119" si="639">IF(OR(IFERROR(FIND($AD108,"施設コード"),0)&gt;0,$AE108=""), "",
COUNTIFS(
    INDEX(rawデータ範囲, , MATCH($AG$1,表頭範囲, 0)),AK$2,
    INDEX(rawデータ範囲, , MATCH($AE$1,表頭範囲, 0)),$AE108,
    INDEX(rawデータ範囲, , MATCH($AC108,表頭範囲, 0)),$AD108,
    INDEX(rawデータ範囲, , MATCH($AB$1,表頭範囲, 0)),$AB$62
)
)</f>
        <v>0</v>
      </c>
      <c r="AL108" s="132" t="str">
        <f>IFERROR(AK108/AK$120,"")</f>
        <v/>
      </c>
      <c r="AM108" s="131">
        <f t="shared" ref="AM108:AM119" si="640">IF(OR(IFERROR(FIND($AD108,"施設コード"),0)&gt;0,$AE108=""), "",
COUNTIFS(
    INDEX(rawデータ範囲, , MATCH($AG$1,表頭範囲, 0)),AM$2,
    INDEX(rawデータ範囲, , MATCH($AE$1,表頭範囲, 0)),$AE108,
    INDEX(rawデータ範囲, , MATCH($AC108,表頭範囲, 0)),$AD108,
    INDEX(rawデータ範囲, , MATCH($AB$1,表頭範囲, 0)),$AB$62
)
)</f>
        <v>0</v>
      </c>
      <c r="AN108" s="132" t="str">
        <f>IFERROR(AM108/AM$120,"")</f>
        <v/>
      </c>
      <c r="AO108" s="131">
        <f t="shared" ref="AO108:AO119" si="641">IF(OR(IFERROR(FIND($AD108,"施設コード"),0)&gt;0,$AE108=""), "",
COUNTIFS(
    INDEX(rawデータ範囲, , MATCH($AG$1,表頭範囲, 0)),AO$2,
    INDEX(rawデータ範囲, , MATCH($AE$1,表頭範囲, 0)),$AE108,
    INDEX(rawデータ範囲, , MATCH($AC108,表頭範囲, 0)),$AD108,
    INDEX(rawデータ範囲, , MATCH($AB$1,表頭範囲, 0)),$AB$62
)
)</f>
        <v>0</v>
      </c>
      <c r="AP108" s="132" t="str">
        <f>IFERROR(AO108/AO$120,"")</f>
        <v/>
      </c>
      <c r="AQ108" s="131">
        <f t="shared" ref="AQ108:AQ119" si="642">IF(OR(IFERROR(FIND($AD108,"施設コード"),0)&gt;0,$AE108=""), "",
COUNTIFS(
    INDEX(rawデータ範囲, , MATCH($AG$1,表頭範囲, 0)),AQ$2,
    INDEX(rawデータ範囲, , MATCH($AE$1,表頭範囲, 0)),$AE108,
    INDEX(rawデータ範囲, , MATCH($AC108,表頭範囲, 0)),$AD108,
    INDEX(rawデータ範囲, , MATCH($AB$1,表頭範囲, 0)),$AB$62
)
)</f>
        <v>0</v>
      </c>
      <c r="AR108" s="132" t="str">
        <f>IFERROR(AQ108/AQ$120,"")</f>
        <v/>
      </c>
      <c r="AS108" s="131">
        <f t="shared" ref="AS108:AS119" si="643">IF(OR(IFERROR(FIND($AD108,"施設コード"),0)&gt;0,$AE108=""), "",
COUNTIFS(
    INDEX(rawデータ範囲, , MATCH($AG$1,表頭範囲, 0)),AS$2,
    INDEX(rawデータ範囲, , MATCH($AE$1,表頭範囲, 0)),$AE108,
    INDEX(rawデータ範囲, , MATCH($AC108,表頭範囲, 0)),$AD108,
    INDEX(rawデータ範囲, , MATCH($AB$1,表頭範囲, 0)),$AB$62
)
)</f>
        <v>0</v>
      </c>
      <c r="AT108" s="132" t="str">
        <f>IFERROR(AS108/AS$120,"")</f>
        <v/>
      </c>
      <c r="AU108" s="131">
        <f t="shared" ref="AU108:AU119" si="644">IF(OR(IFERROR(FIND($AD108,"施設コード"),0)&gt;0,$AE108=""), "",
COUNTIFS(
    INDEX(rawデータ範囲, , MATCH($AG$1,表頭範囲, 0)),AU$2,
    INDEX(rawデータ範囲, , MATCH($AE$1,表頭範囲, 0)),$AE108,
    INDEX(rawデータ範囲, , MATCH($AC108,表頭範囲, 0)),$AD108,
    INDEX(rawデータ範囲, , MATCH($AB$1,表頭範囲, 0)),$AB$62
)
)</f>
        <v>0</v>
      </c>
      <c r="AV108" s="132" t="str">
        <f>IFERROR(AU108/AU$120,"")</f>
        <v/>
      </c>
      <c r="AW108" s="131">
        <f t="shared" ref="AW108:AW119" si="645">IF(OR(IFERROR(FIND($AD108,"施設コード"),0)&gt;0,$AE108=""), "",
COUNTIFS(
    INDEX(rawデータ範囲, , MATCH($AG$1,表頭範囲, 0)),AW$2,
    INDEX(rawデータ範囲, , MATCH($AE$1,表頭範囲, 0)),$AE108,
    INDEX(rawデータ範囲, , MATCH($AC108,表頭範囲, 0)),$AD108,
    INDEX(rawデータ範囲, , MATCH($AB$1,表頭範囲, 0)),$AB$62
)
)</f>
        <v>0</v>
      </c>
      <c r="AX108" s="132" t="str">
        <f>IFERROR(AW108/AW$120,"")</f>
        <v/>
      </c>
      <c r="AY108" s="131">
        <f t="shared" ref="AY108:AY119" si="646">IF(OR(IFERROR(FIND($AD108,"施設コード"),0)&gt;0,$AE108=""), "",
COUNTIFS(
    INDEX(rawデータ範囲, , MATCH($AG$1,表頭範囲, 0)),AY$2,
    INDEX(rawデータ範囲, , MATCH($AE$1,表頭範囲, 0)),$AE108,
    INDEX(rawデータ範囲, , MATCH($AC108,表頭範囲, 0)),$AD108,
    INDEX(rawデータ範囲, , MATCH($AB$1,表頭範囲, 0)),$AB$62
)
)</f>
        <v>0</v>
      </c>
      <c r="AZ108" s="132" t="str">
        <f>IFERROR(AY108/AY$120,"")</f>
        <v/>
      </c>
      <c r="BA108" s="131">
        <f t="shared" ref="BA108:BA119" si="647">IF(OR(IFERROR(FIND($AD108,"施設コード"),0)&gt;0,$AE108=""), "",
COUNTIFS(
    INDEX(rawデータ範囲, , MATCH($AG$1,表頭範囲, 0)),BA$2,
    INDEX(rawデータ範囲, , MATCH($AE$1,表頭範囲, 0)),$AE108,
    INDEX(rawデータ範囲, , MATCH($AC108,表頭範囲, 0)),$AD108,
    INDEX(rawデータ範囲, , MATCH($AB$1,表頭範囲, 0)),$AB$62
)
)</f>
        <v>0</v>
      </c>
      <c r="BB108" s="132" t="str">
        <f>IFERROR(BA108/BA$120,"")</f>
        <v/>
      </c>
      <c r="BC108" s="131">
        <f t="shared" ref="BC108:BC119" si="648">IF(OR(IFERROR(FIND($AD108,"施設コード"),0)&gt;0,$AE108=""), "",
COUNTIFS(
    INDEX(rawデータ範囲, , MATCH($AG$1,表頭範囲, 0)),BC$2,
    INDEX(rawデータ範囲, , MATCH($AE$1,表頭範囲, 0)),$AE108,
    INDEX(rawデータ範囲, , MATCH($AC108,表頭範囲, 0)),$AD108,
    INDEX(rawデータ範囲, , MATCH($AB$1,表頭範囲, 0)),$AB$62
)
)</f>
        <v>0</v>
      </c>
      <c r="BD108" s="132" t="str">
        <f>IFERROR(BC108/BC$120,"")</f>
        <v/>
      </c>
      <c r="BE108" s="131">
        <f>IFERROR(AG108+AI108+AK108+AM108+AO108+AQ108+AS108+AU108+AW108+AY108+BA108+BC108,"")</f>
        <v>0</v>
      </c>
      <c r="BF108" s="120">
        <f>IFERROR(BE108/BE$120,"")</f>
        <v>0</v>
      </c>
    </row>
    <row r="109" spans="27:58">
      <c r="AA109" s="110">
        <f t="shared" si="635"/>
        <v>3.5</v>
      </c>
      <c r="AB109" s="58"/>
      <c r="AC109" s="113" t="str">
        <f t="shared" ref="AC109:AD109" si="649">AC108</f>
        <v>回答エリア</v>
      </c>
      <c r="AD109" s="112" t="str">
        <f t="shared" si="649"/>
        <v>福井駅前 エリア</v>
      </c>
      <c r="AE109" s="90" t="str">
        <f t="shared" si="636"/>
        <v>2～5回目</v>
      </c>
      <c r="AF109" s="8"/>
      <c r="AG109" s="131">
        <f t="shared" si="637"/>
        <v>3</v>
      </c>
      <c r="AH109" s="132">
        <f t="shared" ref="AH109:AJ119" si="650">IFERROR(AG109/AG$120,"")</f>
        <v>0.17647058823529413</v>
      </c>
      <c r="AI109" s="131">
        <f t="shared" si="638"/>
        <v>0</v>
      </c>
      <c r="AJ109" s="132" t="str">
        <f t="shared" si="650"/>
        <v/>
      </c>
      <c r="AK109" s="131">
        <f t="shared" si="639"/>
        <v>0</v>
      </c>
      <c r="AL109" s="132" t="str">
        <f t="shared" ref="AL109" si="651">IFERROR(AK109/AK$120,"")</f>
        <v/>
      </c>
      <c r="AM109" s="131">
        <f t="shared" si="640"/>
        <v>0</v>
      </c>
      <c r="AN109" s="132" t="str">
        <f t="shared" ref="AN109" si="652">IFERROR(AM109/AM$120,"")</f>
        <v/>
      </c>
      <c r="AO109" s="131">
        <f t="shared" si="641"/>
        <v>0</v>
      </c>
      <c r="AP109" s="132" t="str">
        <f t="shared" ref="AP109" si="653">IFERROR(AO109/AO$120,"")</f>
        <v/>
      </c>
      <c r="AQ109" s="131">
        <f t="shared" si="642"/>
        <v>0</v>
      </c>
      <c r="AR109" s="132" t="str">
        <f t="shared" ref="AR109" si="654">IFERROR(AQ109/AQ$120,"")</f>
        <v/>
      </c>
      <c r="AS109" s="131">
        <f t="shared" si="643"/>
        <v>0</v>
      </c>
      <c r="AT109" s="132" t="str">
        <f t="shared" ref="AT109:AT119" si="655">IFERROR(AS109/AS$120,"")</f>
        <v/>
      </c>
      <c r="AU109" s="131">
        <f t="shared" si="644"/>
        <v>0</v>
      </c>
      <c r="AV109" s="132" t="str">
        <f t="shared" ref="AV109:AV119" si="656">IFERROR(AU109/AU$120,"")</f>
        <v/>
      </c>
      <c r="AW109" s="131">
        <f t="shared" si="645"/>
        <v>0</v>
      </c>
      <c r="AX109" s="132" t="str">
        <f t="shared" ref="AX109" si="657">IFERROR(AW109/AW$120,"")</f>
        <v/>
      </c>
      <c r="AY109" s="131">
        <f t="shared" si="646"/>
        <v>0</v>
      </c>
      <c r="AZ109" s="132" t="str">
        <f t="shared" ref="AZ109" si="658">IFERROR(AY109/AY$120,"")</f>
        <v/>
      </c>
      <c r="BA109" s="131">
        <f t="shared" si="647"/>
        <v>0</v>
      </c>
      <c r="BB109" s="132" t="str">
        <f t="shared" ref="BB109:BB119" si="659">IFERROR(BA109/BA$120,"")</f>
        <v/>
      </c>
      <c r="BC109" s="131">
        <f t="shared" si="648"/>
        <v>0</v>
      </c>
      <c r="BD109" s="132" t="str">
        <f t="shared" ref="BD109:BD119" si="660">IFERROR(BC109/BC$120,"")</f>
        <v/>
      </c>
      <c r="BE109" s="131">
        <f t="shared" ref="BE109:BE119" si="661">IFERROR(AG109+AI109+AK109+AM109+AO109+AQ109+AS109+AU109+AW109+AY109+BA109+BC109,"")</f>
        <v>3</v>
      </c>
      <c r="BF109" s="120">
        <f t="shared" ref="BF109:BF119" si="662">IFERROR(BE109/BE$120,"")</f>
        <v>0.17647058823529413</v>
      </c>
    </row>
    <row r="110" spans="27:58">
      <c r="AA110" s="110">
        <f t="shared" si="635"/>
        <v>8</v>
      </c>
      <c r="AB110" s="58"/>
      <c r="AC110" s="113" t="str">
        <f t="shared" ref="AC110:AD110" si="663">AC109</f>
        <v>回答エリア</v>
      </c>
      <c r="AD110" s="112" t="str">
        <f t="shared" si="663"/>
        <v>福井駅前 エリア</v>
      </c>
      <c r="AE110" s="2" t="str">
        <f t="shared" si="636"/>
        <v>6～10回目</v>
      </c>
      <c r="AF110" s="8"/>
      <c r="AG110" s="131">
        <f t="shared" si="637"/>
        <v>3</v>
      </c>
      <c r="AH110" s="132">
        <f t="shared" si="650"/>
        <v>0.17647058823529413</v>
      </c>
      <c r="AI110" s="131">
        <f t="shared" si="638"/>
        <v>0</v>
      </c>
      <c r="AJ110" s="132" t="str">
        <f t="shared" si="650"/>
        <v/>
      </c>
      <c r="AK110" s="131">
        <f t="shared" si="639"/>
        <v>0</v>
      </c>
      <c r="AL110" s="132" t="str">
        <f t="shared" ref="AL110" si="664">IFERROR(AK110/AK$120,"")</f>
        <v/>
      </c>
      <c r="AM110" s="131">
        <f t="shared" si="640"/>
        <v>0</v>
      </c>
      <c r="AN110" s="132" t="str">
        <f t="shared" ref="AN110" si="665">IFERROR(AM110/AM$120,"")</f>
        <v/>
      </c>
      <c r="AO110" s="131">
        <f t="shared" si="641"/>
        <v>0</v>
      </c>
      <c r="AP110" s="132" t="str">
        <f t="shared" ref="AP110" si="666">IFERROR(AO110/AO$120,"")</f>
        <v/>
      </c>
      <c r="AQ110" s="131">
        <f t="shared" si="642"/>
        <v>0</v>
      </c>
      <c r="AR110" s="132" t="str">
        <f t="shared" ref="AR110" si="667">IFERROR(AQ110/AQ$120,"")</f>
        <v/>
      </c>
      <c r="AS110" s="131">
        <f t="shared" si="643"/>
        <v>0</v>
      </c>
      <c r="AT110" s="132" t="str">
        <f t="shared" si="655"/>
        <v/>
      </c>
      <c r="AU110" s="131">
        <f t="shared" si="644"/>
        <v>0</v>
      </c>
      <c r="AV110" s="132" t="str">
        <f t="shared" si="656"/>
        <v/>
      </c>
      <c r="AW110" s="131">
        <f t="shared" si="645"/>
        <v>0</v>
      </c>
      <c r="AX110" s="132" t="str">
        <f t="shared" ref="AX110" si="668">IFERROR(AW110/AW$120,"")</f>
        <v/>
      </c>
      <c r="AY110" s="131">
        <f t="shared" si="646"/>
        <v>0</v>
      </c>
      <c r="AZ110" s="132" t="str">
        <f t="shared" ref="AZ110" si="669">IFERROR(AY110/AY$120,"")</f>
        <v/>
      </c>
      <c r="BA110" s="131">
        <f t="shared" si="647"/>
        <v>0</v>
      </c>
      <c r="BB110" s="132" t="str">
        <f t="shared" si="659"/>
        <v/>
      </c>
      <c r="BC110" s="131">
        <f t="shared" si="648"/>
        <v>0</v>
      </c>
      <c r="BD110" s="132" t="str">
        <f t="shared" si="660"/>
        <v/>
      </c>
      <c r="BE110" s="131">
        <f t="shared" si="661"/>
        <v>3</v>
      </c>
      <c r="BF110" s="120">
        <f t="shared" si="662"/>
        <v>0.17647058823529413</v>
      </c>
    </row>
    <row r="111" spans="27:58">
      <c r="AA111" s="110">
        <f t="shared" si="635"/>
        <v>11</v>
      </c>
      <c r="AB111" s="58"/>
      <c r="AC111" s="113" t="str">
        <f t="shared" ref="AC111:AD111" si="670">AC110</f>
        <v>回答エリア</v>
      </c>
      <c r="AD111" s="112" t="str">
        <f t="shared" si="670"/>
        <v>福井駅前 エリア</v>
      </c>
      <c r="AE111" s="2" t="str">
        <f t="shared" si="636"/>
        <v>11回目以上</v>
      </c>
      <c r="AF111" s="8"/>
      <c r="AG111" s="131">
        <f t="shared" si="637"/>
        <v>11</v>
      </c>
      <c r="AH111" s="132">
        <f t="shared" si="650"/>
        <v>0.6470588235294118</v>
      </c>
      <c r="AI111" s="131">
        <f t="shared" si="638"/>
        <v>0</v>
      </c>
      <c r="AJ111" s="132" t="str">
        <f t="shared" si="650"/>
        <v/>
      </c>
      <c r="AK111" s="131">
        <f t="shared" si="639"/>
        <v>0</v>
      </c>
      <c r="AL111" s="132" t="str">
        <f t="shared" ref="AL111" si="671">IFERROR(AK111/AK$120,"")</f>
        <v/>
      </c>
      <c r="AM111" s="131">
        <f t="shared" si="640"/>
        <v>0</v>
      </c>
      <c r="AN111" s="132" t="str">
        <f t="shared" ref="AN111" si="672">IFERROR(AM111/AM$120,"")</f>
        <v/>
      </c>
      <c r="AO111" s="131">
        <f t="shared" si="641"/>
        <v>0</v>
      </c>
      <c r="AP111" s="132" t="str">
        <f t="shared" ref="AP111" si="673">IFERROR(AO111/AO$120,"")</f>
        <v/>
      </c>
      <c r="AQ111" s="131">
        <f t="shared" si="642"/>
        <v>0</v>
      </c>
      <c r="AR111" s="132" t="str">
        <f t="shared" ref="AR111" si="674">IFERROR(AQ111/AQ$120,"")</f>
        <v/>
      </c>
      <c r="AS111" s="131">
        <f t="shared" si="643"/>
        <v>0</v>
      </c>
      <c r="AT111" s="132" t="str">
        <f t="shared" si="655"/>
        <v/>
      </c>
      <c r="AU111" s="131">
        <f t="shared" si="644"/>
        <v>0</v>
      </c>
      <c r="AV111" s="132" t="str">
        <f t="shared" si="656"/>
        <v/>
      </c>
      <c r="AW111" s="131">
        <f t="shared" si="645"/>
        <v>0</v>
      </c>
      <c r="AX111" s="132" t="str">
        <f t="shared" ref="AX111" si="675">IFERROR(AW111/AW$120,"")</f>
        <v/>
      </c>
      <c r="AY111" s="131">
        <f t="shared" si="646"/>
        <v>0</v>
      </c>
      <c r="AZ111" s="132" t="str">
        <f t="shared" ref="AZ111" si="676">IFERROR(AY111/AY$120,"")</f>
        <v/>
      </c>
      <c r="BA111" s="131">
        <f t="shared" si="647"/>
        <v>0</v>
      </c>
      <c r="BB111" s="132" t="str">
        <f t="shared" si="659"/>
        <v/>
      </c>
      <c r="BC111" s="131">
        <f t="shared" si="648"/>
        <v>0</v>
      </c>
      <c r="BD111" s="132" t="str">
        <f t="shared" si="660"/>
        <v/>
      </c>
      <c r="BE111" s="131">
        <f t="shared" si="661"/>
        <v>11</v>
      </c>
      <c r="BF111" s="120">
        <f t="shared" si="662"/>
        <v>0.6470588235294118</v>
      </c>
    </row>
    <row r="112" spans="27:58">
      <c r="AA112" s="110" t="str">
        <f t="shared" si="635"/>
        <v/>
      </c>
      <c r="AB112" s="58"/>
      <c r="AC112" s="113" t="str">
        <f t="shared" ref="AC112:AD112" si="677">AC111</f>
        <v>回答エリア</v>
      </c>
      <c r="AD112" s="112" t="str">
        <f t="shared" si="677"/>
        <v>福井駅前 エリア</v>
      </c>
      <c r="AE112" s="2" t="str">
        <f t="shared" si="636"/>
        <v/>
      </c>
      <c r="AF112" s="107"/>
      <c r="AG112" s="131" t="str">
        <f t="shared" si="637"/>
        <v/>
      </c>
      <c r="AH112" s="132" t="str">
        <f t="shared" si="650"/>
        <v/>
      </c>
      <c r="AI112" s="131" t="str">
        <f t="shared" si="638"/>
        <v/>
      </c>
      <c r="AJ112" s="132" t="str">
        <f t="shared" si="650"/>
        <v/>
      </c>
      <c r="AK112" s="131" t="str">
        <f t="shared" si="639"/>
        <v/>
      </c>
      <c r="AL112" s="132" t="str">
        <f t="shared" ref="AL112" si="678">IFERROR(AK112/AK$120,"")</f>
        <v/>
      </c>
      <c r="AM112" s="131" t="str">
        <f t="shared" si="640"/>
        <v/>
      </c>
      <c r="AN112" s="132" t="str">
        <f t="shared" ref="AN112" si="679">IFERROR(AM112/AM$120,"")</f>
        <v/>
      </c>
      <c r="AO112" s="131" t="str">
        <f t="shared" si="641"/>
        <v/>
      </c>
      <c r="AP112" s="132" t="str">
        <f t="shared" ref="AP112" si="680">IFERROR(AO112/AO$120,"")</f>
        <v/>
      </c>
      <c r="AQ112" s="131" t="str">
        <f t="shared" si="642"/>
        <v/>
      </c>
      <c r="AR112" s="132" t="str">
        <f t="shared" ref="AR112" si="681">IFERROR(AQ112/AQ$120,"")</f>
        <v/>
      </c>
      <c r="AS112" s="131" t="str">
        <f t="shared" si="643"/>
        <v/>
      </c>
      <c r="AT112" s="132" t="str">
        <f t="shared" si="655"/>
        <v/>
      </c>
      <c r="AU112" s="131" t="str">
        <f t="shared" si="644"/>
        <v/>
      </c>
      <c r="AV112" s="132" t="str">
        <f t="shared" si="656"/>
        <v/>
      </c>
      <c r="AW112" s="131" t="str">
        <f t="shared" si="645"/>
        <v/>
      </c>
      <c r="AX112" s="132" t="str">
        <f t="shared" ref="AX112" si="682">IFERROR(AW112/AW$120,"")</f>
        <v/>
      </c>
      <c r="AY112" s="131" t="str">
        <f t="shared" si="646"/>
        <v/>
      </c>
      <c r="AZ112" s="132" t="str">
        <f t="shared" ref="AZ112" si="683">IFERROR(AY112/AY$120,"")</f>
        <v/>
      </c>
      <c r="BA112" s="131" t="str">
        <f t="shared" si="647"/>
        <v/>
      </c>
      <c r="BB112" s="132" t="str">
        <f t="shared" si="659"/>
        <v/>
      </c>
      <c r="BC112" s="131" t="str">
        <f t="shared" si="648"/>
        <v/>
      </c>
      <c r="BD112" s="132" t="str">
        <f t="shared" si="660"/>
        <v/>
      </c>
      <c r="BE112" s="131" t="str">
        <f t="shared" si="661"/>
        <v/>
      </c>
      <c r="BF112" s="120" t="str">
        <f t="shared" si="662"/>
        <v/>
      </c>
    </row>
    <row r="113" spans="27:58">
      <c r="AA113" s="110" t="str">
        <f t="shared" si="635"/>
        <v/>
      </c>
      <c r="AB113" s="58"/>
      <c r="AC113" s="113" t="str">
        <f t="shared" ref="AC113:AD113" si="684">AC112</f>
        <v>回答エリア</v>
      </c>
      <c r="AD113" s="112" t="str">
        <f t="shared" si="684"/>
        <v>福井駅前 エリア</v>
      </c>
      <c r="AE113" s="2" t="str">
        <f t="shared" si="636"/>
        <v/>
      </c>
      <c r="AF113" s="107"/>
      <c r="AG113" s="131" t="str">
        <f t="shared" si="637"/>
        <v/>
      </c>
      <c r="AH113" s="132" t="str">
        <f t="shared" si="650"/>
        <v/>
      </c>
      <c r="AI113" s="131" t="str">
        <f t="shared" si="638"/>
        <v/>
      </c>
      <c r="AJ113" s="132" t="str">
        <f t="shared" si="650"/>
        <v/>
      </c>
      <c r="AK113" s="131" t="str">
        <f t="shared" si="639"/>
        <v/>
      </c>
      <c r="AL113" s="132" t="str">
        <f t="shared" ref="AL113" si="685">IFERROR(AK113/AK$120,"")</f>
        <v/>
      </c>
      <c r="AM113" s="131" t="str">
        <f t="shared" si="640"/>
        <v/>
      </c>
      <c r="AN113" s="132" t="str">
        <f t="shared" ref="AN113" si="686">IFERROR(AM113/AM$120,"")</f>
        <v/>
      </c>
      <c r="AO113" s="131" t="str">
        <f t="shared" si="641"/>
        <v/>
      </c>
      <c r="AP113" s="132" t="str">
        <f t="shared" ref="AP113" si="687">IFERROR(AO113/AO$120,"")</f>
        <v/>
      </c>
      <c r="AQ113" s="131" t="str">
        <f t="shared" si="642"/>
        <v/>
      </c>
      <c r="AR113" s="132" t="str">
        <f t="shared" ref="AR113" si="688">IFERROR(AQ113/AQ$120,"")</f>
        <v/>
      </c>
      <c r="AS113" s="131" t="str">
        <f t="shared" si="643"/>
        <v/>
      </c>
      <c r="AT113" s="132" t="str">
        <f t="shared" si="655"/>
        <v/>
      </c>
      <c r="AU113" s="131" t="str">
        <f t="shared" si="644"/>
        <v/>
      </c>
      <c r="AV113" s="132" t="str">
        <f t="shared" si="656"/>
        <v/>
      </c>
      <c r="AW113" s="131" t="str">
        <f t="shared" si="645"/>
        <v/>
      </c>
      <c r="AX113" s="132" t="str">
        <f t="shared" ref="AX113" si="689">IFERROR(AW113/AW$120,"")</f>
        <v/>
      </c>
      <c r="AY113" s="131" t="str">
        <f t="shared" si="646"/>
        <v/>
      </c>
      <c r="AZ113" s="132" t="str">
        <f t="shared" ref="AZ113" si="690">IFERROR(AY113/AY$120,"")</f>
        <v/>
      </c>
      <c r="BA113" s="131" t="str">
        <f t="shared" si="647"/>
        <v/>
      </c>
      <c r="BB113" s="132" t="str">
        <f t="shared" si="659"/>
        <v/>
      </c>
      <c r="BC113" s="131" t="str">
        <f t="shared" si="648"/>
        <v/>
      </c>
      <c r="BD113" s="132" t="str">
        <f t="shared" si="660"/>
        <v/>
      </c>
      <c r="BE113" s="131" t="str">
        <f t="shared" si="661"/>
        <v/>
      </c>
      <c r="BF113" s="120" t="str">
        <f t="shared" si="662"/>
        <v/>
      </c>
    </row>
    <row r="114" spans="27:58">
      <c r="AA114" s="110" t="str">
        <f t="shared" si="635"/>
        <v/>
      </c>
      <c r="AB114" s="58"/>
      <c r="AC114" s="113" t="str">
        <f t="shared" ref="AC114:AD114" si="691">AC113</f>
        <v>回答エリア</v>
      </c>
      <c r="AD114" s="112" t="str">
        <f t="shared" si="691"/>
        <v>福井駅前 エリア</v>
      </c>
      <c r="AE114" s="2" t="str">
        <f t="shared" si="636"/>
        <v/>
      </c>
      <c r="AF114" s="107"/>
      <c r="AG114" s="131" t="str">
        <f t="shared" si="637"/>
        <v/>
      </c>
      <c r="AH114" s="132" t="str">
        <f t="shared" si="650"/>
        <v/>
      </c>
      <c r="AI114" s="131" t="str">
        <f t="shared" si="638"/>
        <v/>
      </c>
      <c r="AJ114" s="132" t="str">
        <f t="shared" si="650"/>
        <v/>
      </c>
      <c r="AK114" s="131" t="str">
        <f t="shared" si="639"/>
        <v/>
      </c>
      <c r="AL114" s="132" t="str">
        <f t="shared" ref="AL114" si="692">IFERROR(AK114/AK$120,"")</f>
        <v/>
      </c>
      <c r="AM114" s="131" t="str">
        <f t="shared" si="640"/>
        <v/>
      </c>
      <c r="AN114" s="132" t="str">
        <f t="shared" ref="AN114" si="693">IFERROR(AM114/AM$120,"")</f>
        <v/>
      </c>
      <c r="AO114" s="131" t="str">
        <f t="shared" si="641"/>
        <v/>
      </c>
      <c r="AP114" s="132" t="str">
        <f t="shared" ref="AP114" si="694">IFERROR(AO114/AO$120,"")</f>
        <v/>
      </c>
      <c r="AQ114" s="131" t="str">
        <f t="shared" si="642"/>
        <v/>
      </c>
      <c r="AR114" s="132" t="str">
        <f t="shared" ref="AR114" si="695">IFERROR(AQ114/AQ$120,"")</f>
        <v/>
      </c>
      <c r="AS114" s="131" t="str">
        <f t="shared" si="643"/>
        <v/>
      </c>
      <c r="AT114" s="132" t="str">
        <f t="shared" si="655"/>
        <v/>
      </c>
      <c r="AU114" s="131" t="str">
        <f t="shared" si="644"/>
        <v/>
      </c>
      <c r="AV114" s="132" t="str">
        <f t="shared" si="656"/>
        <v/>
      </c>
      <c r="AW114" s="131" t="str">
        <f t="shared" si="645"/>
        <v/>
      </c>
      <c r="AX114" s="132" t="str">
        <f t="shared" ref="AX114" si="696">IFERROR(AW114/AW$120,"")</f>
        <v/>
      </c>
      <c r="AY114" s="131" t="str">
        <f t="shared" si="646"/>
        <v/>
      </c>
      <c r="AZ114" s="132" t="str">
        <f t="shared" ref="AZ114" si="697">IFERROR(AY114/AY$120,"")</f>
        <v/>
      </c>
      <c r="BA114" s="131" t="str">
        <f t="shared" si="647"/>
        <v/>
      </c>
      <c r="BB114" s="132" t="str">
        <f t="shared" si="659"/>
        <v/>
      </c>
      <c r="BC114" s="131" t="str">
        <f t="shared" si="648"/>
        <v/>
      </c>
      <c r="BD114" s="132" t="str">
        <f t="shared" si="660"/>
        <v/>
      </c>
      <c r="BE114" s="131" t="str">
        <f t="shared" si="661"/>
        <v/>
      </c>
      <c r="BF114" s="120" t="str">
        <f t="shared" si="662"/>
        <v/>
      </c>
    </row>
    <row r="115" spans="27:58">
      <c r="AA115" s="110" t="str">
        <f t="shared" si="635"/>
        <v/>
      </c>
      <c r="AB115" s="58"/>
      <c r="AC115" s="113" t="str">
        <f>AC114</f>
        <v>回答エリア</v>
      </c>
      <c r="AD115" s="112" t="str">
        <f>AD114</f>
        <v>福井駅前 エリア</v>
      </c>
      <c r="AE115" s="2" t="str">
        <f t="shared" si="636"/>
        <v/>
      </c>
      <c r="AF115" s="107"/>
      <c r="AG115" s="131" t="str">
        <f t="shared" si="637"/>
        <v/>
      </c>
      <c r="AH115" s="132" t="str">
        <f t="shared" si="650"/>
        <v/>
      </c>
      <c r="AI115" s="131" t="str">
        <f t="shared" si="638"/>
        <v/>
      </c>
      <c r="AJ115" s="132" t="str">
        <f t="shared" si="650"/>
        <v/>
      </c>
      <c r="AK115" s="131" t="str">
        <f t="shared" si="639"/>
        <v/>
      </c>
      <c r="AL115" s="132" t="str">
        <f t="shared" ref="AL115" si="698">IFERROR(AK115/AK$120,"")</f>
        <v/>
      </c>
      <c r="AM115" s="131" t="str">
        <f t="shared" si="640"/>
        <v/>
      </c>
      <c r="AN115" s="132" t="str">
        <f t="shared" ref="AN115" si="699">IFERROR(AM115/AM$120,"")</f>
        <v/>
      </c>
      <c r="AO115" s="131" t="str">
        <f t="shared" si="641"/>
        <v/>
      </c>
      <c r="AP115" s="132" t="str">
        <f t="shared" ref="AP115" si="700">IFERROR(AO115/AO$120,"")</f>
        <v/>
      </c>
      <c r="AQ115" s="131" t="str">
        <f t="shared" si="642"/>
        <v/>
      </c>
      <c r="AR115" s="132" t="str">
        <f t="shared" ref="AR115" si="701">IFERROR(AQ115/AQ$120,"")</f>
        <v/>
      </c>
      <c r="AS115" s="131" t="str">
        <f t="shared" si="643"/>
        <v/>
      </c>
      <c r="AT115" s="132" t="str">
        <f t="shared" si="655"/>
        <v/>
      </c>
      <c r="AU115" s="131" t="str">
        <f t="shared" si="644"/>
        <v/>
      </c>
      <c r="AV115" s="132" t="str">
        <f t="shared" si="656"/>
        <v/>
      </c>
      <c r="AW115" s="131" t="str">
        <f t="shared" si="645"/>
        <v/>
      </c>
      <c r="AX115" s="132" t="str">
        <f t="shared" ref="AX115" si="702">IFERROR(AW115/AW$120,"")</f>
        <v/>
      </c>
      <c r="AY115" s="131" t="str">
        <f t="shared" si="646"/>
        <v/>
      </c>
      <c r="AZ115" s="132" t="str">
        <f t="shared" ref="AZ115" si="703">IFERROR(AY115/AY$120,"")</f>
        <v/>
      </c>
      <c r="BA115" s="131" t="str">
        <f t="shared" si="647"/>
        <v/>
      </c>
      <c r="BB115" s="132" t="str">
        <f t="shared" si="659"/>
        <v/>
      </c>
      <c r="BC115" s="131" t="str">
        <f t="shared" si="648"/>
        <v/>
      </c>
      <c r="BD115" s="132" t="str">
        <f t="shared" si="660"/>
        <v/>
      </c>
      <c r="BE115" s="131" t="str">
        <f t="shared" si="661"/>
        <v/>
      </c>
      <c r="BF115" s="120" t="str">
        <f t="shared" si="662"/>
        <v/>
      </c>
    </row>
    <row r="116" spans="27:58">
      <c r="AA116" s="110" t="str">
        <f t="shared" si="635"/>
        <v/>
      </c>
      <c r="AB116" s="58"/>
      <c r="AC116" s="113" t="str">
        <f t="shared" ref="AC116:AD116" si="704">AC115</f>
        <v>回答エリア</v>
      </c>
      <c r="AD116" s="112" t="str">
        <f t="shared" si="704"/>
        <v>福井駅前 エリア</v>
      </c>
      <c r="AE116" s="2" t="str">
        <f t="shared" si="636"/>
        <v/>
      </c>
      <c r="AF116" s="107"/>
      <c r="AG116" s="131" t="str">
        <f t="shared" si="637"/>
        <v/>
      </c>
      <c r="AH116" s="132" t="str">
        <f t="shared" si="650"/>
        <v/>
      </c>
      <c r="AI116" s="131" t="str">
        <f t="shared" si="638"/>
        <v/>
      </c>
      <c r="AJ116" s="132" t="str">
        <f t="shared" si="650"/>
        <v/>
      </c>
      <c r="AK116" s="131" t="str">
        <f t="shared" si="639"/>
        <v/>
      </c>
      <c r="AL116" s="132" t="str">
        <f t="shared" ref="AL116" si="705">IFERROR(AK116/AK$120,"")</f>
        <v/>
      </c>
      <c r="AM116" s="131" t="str">
        <f t="shared" si="640"/>
        <v/>
      </c>
      <c r="AN116" s="132" t="str">
        <f t="shared" ref="AN116" si="706">IFERROR(AM116/AM$120,"")</f>
        <v/>
      </c>
      <c r="AO116" s="131" t="str">
        <f t="shared" si="641"/>
        <v/>
      </c>
      <c r="AP116" s="132" t="str">
        <f t="shared" ref="AP116" si="707">IFERROR(AO116/AO$120,"")</f>
        <v/>
      </c>
      <c r="AQ116" s="131" t="str">
        <f t="shared" si="642"/>
        <v/>
      </c>
      <c r="AR116" s="132" t="str">
        <f t="shared" ref="AR116" si="708">IFERROR(AQ116/AQ$120,"")</f>
        <v/>
      </c>
      <c r="AS116" s="131" t="str">
        <f t="shared" si="643"/>
        <v/>
      </c>
      <c r="AT116" s="132" t="str">
        <f t="shared" si="655"/>
        <v/>
      </c>
      <c r="AU116" s="131" t="str">
        <f t="shared" si="644"/>
        <v/>
      </c>
      <c r="AV116" s="132" t="str">
        <f t="shared" si="656"/>
        <v/>
      </c>
      <c r="AW116" s="131" t="str">
        <f t="shared" si="645"/>
        <v/>
      </c>
      <c r="AX116" s="132" t="str">
        <f t="shared" ref="AX116" si="709">IFERROR(AW116/AW$120,"")</f>
        <v/>
      </c>
      <c r="AY116" s="131" t="str">
        <f t="shared" si="646"/>
        <v/>
      </c>
      <c r="AZ116" s="132" t="str">
        <f t="shared" ref="AZ116" si="710">IFERROR(AY116/AY$120,"")</f>
        <v/>
      </c>
      <c r="BA116" s="131" t="str">
        <f t="shared" si="647"/>
        <v/>
      </c>
      <c r="BB116" s="132" t="str">
        <f t="shared" si="659"/>
        <v/>
      </c>
      <c r="BC116" s="131" t="str">
        <f t="shared" si="648"/>
        <v/>
      </c>
      <c r="BD116" s="132" t="str">
        <f t="shared" si="660"/>
        <v/>
      </c>
      <c r="BE116" s="131" t="str">
        <f t="shared" si="661"/>
        <v/>
      </c>
      <c r="BF116" s="120" t="str">
        <f t="shared" si="662"/>
        <v/>
      </c>
    </row>
    <row r="117" spans="27:58">
      <c r="AA117" s="110" t="str">
        <f t="shared" si="635"/>
        <v/>
      </c>
      <c r="AB117" s="58"/>
      <c r="AC117" s="113" t="str">
        <f t="shared" ref="AC117:AD117" si="711">AC116</f>
        <v>回答エリア</v>
      </c>
      <c r="AD117" s="112" t="str">
        <f t="shared" si="711"/>
        <v>福井駅前 エリア</v>
      </c>
      <c r="AE117" s="2" t="str">
        <f t="shared" si="636"/>
        <v/>
      </c>
      <c r="AF117" s="107"/>
      <c r="AG117" s="131" t="str">
        <f t="shared" si="637"/>
        <v/>
      </c>
      <c r="AH117" s="132" t="str">
        <f t="shared" si="650"/>
        <v/>
      </c>
      <c r="AI117" s="131" t="str">
        <f t="shared" si="638"/>
        <v/>
      </c>
      <c r="AJ117" s="132" t="str">
        <f t="shared" si="650"/>
        <v/>
      </c>
      <c r="AK117" s="131" t="str">
        <f t="shared" si="639"/>
        <v/>
      </c>
      <c r="AL117" s="132" t="str">
        <f t="shared" ref="AL117" si="712">IFERROR(AK117/AK$120,"")</f>
        <v/>
      </c>
      <c r="AM117" s="131" t="str">
        <f t="shared" si="640"/>
        <v/>
      </c>
      <c r="AN117" s="132" t="str">
        <f t="shared" ref="AN117" si="713">IFERROR(AM117/AM$120,"")</f>
        <v/>
      </c>
      <c r="AO117" s="131" t="str">
        <f t="shared" si="641"/>
        <v/>
      </c>
      <c r="AP117" s="132" t="str">
        <f t="shared" ref="AP117" si="714">IFERROR(AO117/AO$120,"")</f>
        <v/>
      </c>
      <c r="AQ117" s="131" t="str">
        <f t="shared" si="642"/>
        <v/>
      </c>
      <c r="AR117" s="132" t="str">
        <f t="shared" ref="AR117" si="715">IFERROR(AQ117/AQ$120,"")</f>
        <v/>
      </c>
      <c r="AS117" s="131" t="str">
        <f t="shared" si="643"/>
        <v/>
      </c>
      <c r="AT117" s="132" t="str">
        <f t="shared" si="655"/>
        <v/>
      </c>
      <c r="AU117" s="131" t="str">
        <f t="shared" si="644"/>
        <v/>
      </c>
      <c r="AV117" s="132" t="str">
        <f t="shared" si="656"/>
        <v/>
      </c>
      <c r="AW117" s="131" t="str">
        <f t="shared" si="645"/>
        <v/>
      </c>
      <c r="AX117" s="132" t="str">
        <f t="shared" ref="AX117" si="716">IFERROR(AW117/AW$120,"")</f>
        <v/>
      </c>
      <c r="AY117" s="131" t="str">
        <f t="shared" si="646"/>
        <v/>
      </c>
      <c r="AZ117" s="132" t="str">
        <f t="shared" ref="AZ117" si="717">IFERROR(AY117/AY$120,"")</f>
        <v/>
      </c>
      <c r="BA117" s="131" t="str">
        <f t="shared" si="647"/>
        <v/>
      </c>
      <c r="BB117" s="132" t="str">
        <f t="shared" si="659"/>
        <v/>
      </c>
      <c r="BC117" s="131" t="str">
        <f t="shared" si="648"/>
        <v/>
      </c>
      <c r="BD117" s="132" t="str">
        <f t="shared" si="660"/>
        <v/>
      </c>
      <c r="BE117" s="131" t="str">
        <f t="shared" si="661"/>
        <v/>
      </c>
      <c r="BF117" s="120" t="str">
        <f t="shared" si="662"/>
        <v/>
      </c>
    </row>
    <row r="118" spans="27:58">
      <c r="AA118" s="110" t="str">
        <f t="shared" si="635"/>
        <v/>
      </c>
      <c r="AB118" s="58"/>
      <c r="AC118" s="113" t="str">
        <f t="shared" ref="AC118:AD118" si="718">AC117</f>
        <v>回答エリア</v>
      </c>
      <c r="AD118" s="112" t="str">
        <f t="shared" si="718"/>
        <v>福井駅前 エリア</v>
      </c>
      <c r="AE118" s="2" t="str">
        <f t="shared" si="636"/>
        <v/>
      </c>
      <c r="AF118" s="107"/>
      <c r="AG118" s="131" t="str">
        <f t="shared" si="637"/>
        <v/>
      </c>
      <c r="AH118" s="132" t="str">
        <f t="shared" si="650"/>
        <v/>
      </c>
      <c r="AI118" s="131" t="str">
        <f t="shared" si="638"/>
        <v/>
      </c>
      <c r="AJ118" s="132" t="str">
        <f t="shared" si="650"/>
        <v/>
      </c>
      <c r="AK118" s="131" t="str">
        <f t="shared" si="639"/>
        <v/>
      </c>
      <c r="AL118" s="132" t="str">
        <f t="shared" ref="AL118" si="719">IFERROR(AK118/AK$120,"")</f>
        <v/>
      </c>
      <c r="AM118" s="131" t="str">
        <f t="shared" si="640"/>
        <v/>
      </c>
      <c r="AN118" s="132" t="str">
        <f t="shared" ref="AN118" si="720">IFERROR(AM118/AM$120,"")</f>
        <v/>
      </c>
      <c r="AO118" s="131" t="str">
        <f t="shared" si="641"/>
        <v/>
      </c>
      <c r="AP118" s="132" t="str">
        <f t="shared" ref="AP118" si="721">IFERROR(AO118/AO$120,"")</f>
        <v/>
      </c>
      <c r="AQ118" s="131" t="str">
        <f t="shared" si="642"/>
        <v/>
      </c>
      <c r="AR118" s="132" t="str">
        <f t="shared" ref="AR118" si="722">IFERROR(AQ118/AQ$120,"")</f>
        <v/>
      </c>
      <c r="AS118" s="131" t="str">
        <f t="shared" si="643"/>
        <v/>
      </c>
      <c r="AT118" s="132" t="str">
        <f t="shared" si="655"/>
        <v/>
      </c>
      <c r="AU118" s="131" t="str">
        <f t="shared" si="644"/>
        <v/>
      </c>
      <c r="AV118" s="132" t="str">
        <f t="shared" si="656"/>
        <v/>
      </c>
      <c r="AW118" s="131" t="str">
        <f t="shared" si="645"/>
        <v/>
      </c>
      <c r="AX118" s="132" t="str">
        <f t="shared" ref="AX118" si="723">IFERROR(AW118/AW$120,"")</f>
        <v/>
      </c>
      <c r="AY118" s="131" t="str">
        <f t="shared" si="646"/>
        <v/>
      </c>
      <c r="AZ118" s="132" t="str">
        <f t="shared" ref="AZ118" si="724">IFERROR(AY118/AY$120,"")</f>
        <v/>
      </c>
      <c r="BA118" s="131" t="str">
        <f t="shared" si="647"/>
        <v/>
      </c>
      <c r="BB118" s="132" t="str">
        <f t="shared" si="659"/>
        <v/>
      </c>
      <c r="BC118" s="131" t="str">
        <f t="shared" si="648"/>
        <v/>
      </c>
      <c r="BD118" s="132" t="str">
        <f t="shared" si="660"/>
        <v/>
      </c>
      <c r="BE118" s="131" t="str">
        <f t="shared" si="661"/>
        <v/>
      </c>
      <c r="BF118" s="120" t="str">
        <f t="shared" si="662"/>
        <v/>
      </c>
    </row>
    <row r="119" spans="27:58">
      <c r="AA119" s="110" t="str">
        <f>AA104</f>
        <v/>
      </c>
      <c r="AB119" s="58"/>
      <c r="AC119" s="113" t="str">
        <f>AC117</f>
        <v>回答エリア</v>
      </c>
      <c r="AD119" s="112" t="str">
        <f>AD117</f>
        <v>福井駅前 エリア</v>
      </c>
      <c r="AE119" s="2" t="str">
        <f>IF(AE74&lt;&gt;"",AE74,"")</f>
        <v/>
      </c>
      <c r="AF119" s="107"/>
      <c r="AG119" s="131" t="str">
        <f t="shared" si="637"/>
        <v/>
      </c>
      <c r="AH119" s="132" t="str">
        <f t="shared" si="650"/>
        <v/>
      </c>
      <c r="AI119" s="131" t="str">
        <f t="shared" si="638"/>
        <v/>
      </c>
      <c r="AJ119" s="132" t="str">
        <f t="shared" si="650"/>
        <v/>
      </c>
      <c r="AK119" s="131" t="str">
        <f t="shared" si="639"/>
        <v/>
      </c>
      <c r="AL119" s="132" t="str">
        <f t="shared" ref="AL119" si="725">IFERROR(AK119/AK$120,"")</f>
        <v/>
      </c>
      <c r="AM119" s="131" t="str">
        <f t="shared" si="640"/>
        <v/>
      </c>
      <c r="AN119" s="132" t="str">
        <f t="shared" ref="AN119" si="726">IFERROR(AM119/AM$120,"")</f>
        <v/>
      </c>
      <c r="AO119" s="131" t="str">
        <f t="shared" si="641"/>
        <v/>
      </c>
      <c r="AP119" s="132" t="str">
        <f t="shared" ref="AP119" si="727">IFERROR(AO119/AO$120,"")</f>
        <v/>
      </c>
      <c r="AQ119" s="131" t="str">
        <f t="shared" si="642"/>
        <v/>
      </c>
      <c r="AR119" s="132" t="str">
        <f t="shared" ref="AR119" si="728">IFERROR(AQ119/AQ$120,"")</f>
        <v/>
      </c>
      <c r="AS119" s="131" t="str">
        <f t="shared" si="643"/>
        <v/>
      </c>
      <c r="AT119" s="132" t="str">
        <f t="shared" si="655"/>
        <v/>
      </c>
      <c r="AU119" s="131" t="str">
        <f t="shared" si="644"/>
        <v/>
      </c>
      <c r="AV119" s="132" t="str">
        <f t="shared" si="656"/>
        <v/>
      </c>
      <c r="AW119" s="131" t="str">
        <f t="shared" si="645"/>
        <v/>
      </c>
      <c r="AX119" s="132" t="str">
        <f t="shared" ref="AX119" si="729">IFERROR(AW119/AW$120,"")</f>
        <v/>
      </c>
      <c r="AY119" s="131" t="str">
        <f t="shared" si="646"/>
        <v/>
      </c>
      <c r="AZ119" s="132" t="str">
        <f t="shared" ref="AZ119" si="730">IFERROR(AY119/AY$120,"")</f>
        <v/>
      </c>
      <c r="BA119" s="131" t="str">
        <f t="shared" si="647"/>
        <v/>
      </c>
      <c r="BB119" s="132" t="str">
        <f t="shared" si="659"/>
        <v/>
      </c>
      <c r="BC119" s="131" t="str">
        <f t="shared" si="648"/>
        <v/>
      </c>
      <c r="BD119" s="132" t="str">
        <f t="shared" si="660"/>
        <v/>
      </c>
      <c r="BE119" s="131" t="str">
        <f t="shared" si="661"/>
        <v/>
      </c>
      <c r="BF119" s="120" t="str">
        <f t="shared" si="662"/>
        <v/>
      </c>
    </row>
    <row r="120" spans="27:58" ht="15">
      <c r="AA120"/>
      <c r="AB120" s="156"/>
      <c r="AC120" s="99"/>
      <c r="AD120" s="100"/>
      <c r="AE120" s="101"/>
      <c r="AF120" s="102" t="s">
        <v>25</v>
      </c>
      <c r="AG120" s="123">
        <f t="shared" ref="AG120" si="731">SUM(AG108:AG119)</f>
        <v>17</v>
      </c>
      <c r="AH120" s="124">
        <f t="shared" ref="AH120" si="732">SUM(AH108:AH119)</f>
        <v>1</v>
      </c>
      <c r="AI120" s="123">
        <f t="shared" ref="AI120" si="733">SUM(AI108:AI119)</f>
        <v>0</v>
      </c>
      <c r="AJ120" s="124">
        <f t="shared" ref="AJ120" si="734">SUM(AJ108:AJ119)</f>
        <v>0</v>
      </c>
      <c r="AK120" s="123">
        <f t="shared" ref="AK120" si="735">SUM(AK108:AK119)</f>
        <v>0</v>
      </c>
      <c r="AL120" s="124">
        <f t="shared" ref="AL120" si="736">SUM(AL108:AL119)</f>
        <v>0</v>
      </c>
      <c r="AM120" s="123">
        <f t="shared" ref="AM120" si="737">SUM(AM108:AM119)</f>
        <v>0</v>
      </c>
      <c r="AN120" s="124">
        <f t="shared" ref="AN120" si="738">SUM(AN108:AN119)</f>
        <v>0</v>
      </c>
      <c r="AO120" s="123">
        <f t="shared" ref="AO120" si="739">SUM(AO108:AO119)</f>
        <v>0</v>
      </c>
      <c r="AP120" s="124">
        <f t="shared" ref="AP120" si="740">SUM(AP108:AP119)</f>
        <v>0</v>
      </c>
      <c r="AQ120" s="123">
        <f t="shared" ref="AQ120" si="741">SUM(AQ108:AQ119)</f>
        <v>0</v>
      </c>
      <c r="AR120" s="124">
        <f t="shared" ref="AR120" si="742">SUM(AR108:AR119)</f>
        <v>0</v>
      </c>
      <c r="AS120" s="123">
        <f t="shared" ref="AS120" si="743">SUM(AS108:AS119)</f>
        <v>0</v>
      </c>
      <c r="AT120" s="124">
        <f t="shared" ref="AT120" si="744">SUM(AT108:AT119)</f>
        <v>0</v>
      </c>
      <c r="AU120" s="123">
        <f t="shared" ref="AU120" si="745">SUM(AU108:AU119)</f>
        <v>0</v>
      </c>
      <c r="AV120" s="124">
        <f t="shared" ref="AV120" si="746">SUM(AV108:AV119)</f>
        <v>0</v>
      </c>
      <c r="AW120" s="123">
        <f t="shared" ref="AW120" si="747">SUM(AW108:AW119)</f>
        <v>0</v>
      </c>
      <c r="AX120" s="124">
        <f t="shared" ref="AX120" si="748">SUM(AX108:AX119)</f>
        <v>0</v>
      </c>
      <c r="AY120" s="123">
        <f t="shared" ref="AY120" si="749">SUM(AY108:AY119)</f>
        <v>0</v>
      </c>
      <c r="AZ120" s="124">
        <f t="shared" ref="AZ120" si="750">SUM(AZ108:AZ119)</f>
        <v>0</v>
      </c>
      <c r="BA120" s="123">
        <f t="shared" ref="BA120" si="751">SUM(BA108:BA119)</f>
        <v>0</v>
      </c>
      <c r="BB120" s="124">
        <f t="shared" ref="BB120" si="752">SUM(BB108:BB119)</f>
        <v>0</v>
      </c>
      <c r="BC120" s="123">
        <f t="shared" ref="BC120" si="753">SUM(BC108:BC119)</f>
        <v>0</v>
      </c>
      <c r="BD120" s="124">
        <f t="shared" ref="BD120" si="754">SUM(BD108:BD119)</f>
        <v>0</v>
      </c>
      <c r="BE120" s="123">
        <f t="shared" ref="BE120" si="755">SUM(BE108:BE119)</f>
        <v>17</v>
      </c>
      <c r="BF120" s="126">
        <f t="shared" ref="BF120" si="756">SUM(BF108:BF119)</f>
        <v>1</v>
      </c>
    </row>
    <row r="121" spans="27:58" ht="15">
      <c r="AA121"/>
      <c r="AB121" s="156"/>
      <c r="AC121" s="159"/>
      <c r="AD121" s="160"/>
      <c r="AE121" s="161"/>
      <c r="AF121" s="162" t="str">
        <f>IF(AF$16&lt;&gt;"",AF$16,"")</f>
        <v>平均訪問回数</v>
      </c>
      <c r="AG121" s="163">
        <f>IF(AG120&gt;0,SUMPRODUCT($AA108:$AA119,AG108:AG119)/AG120,"-")</f>
        <v>9.1470588235294112</v>
      </c>
      <c r="AH121" s="164"/>
      <c r="AI121" s="163" t="str">
        <f>IF(AI120&gt;0,SUMPRODUCT($AA108:$AA119,AI108:AI119)/AI120,"-")</f>
        <v>-</v>
      </c>
      <c r="AJ121" s="164"/>
      <c r="AK121" s="163" t="str">
        <f>IF(AK120&gt;0,SUMPRODUCT($AA108:$AA119,AK108:AK119)/AK120,"-")</f>
        <v>-</v>
      </c>
      <c r="AL121" s="164"/>
      <c r="AM121" s="163" t="str">
        <f>IF(AM120&gt;0,SUMPRODUCT($AA108:$AA119,AM108:AM119)/AM120,"-")</f>
        <v>-</v>
      </c>
      <c r="AN121" s="164"/>
      <c r="AO121" s="163" t="str">
        <f>IF(AO120&gt;0,SUMPRODUCT($AA108:$AA119,AO108:AO119)/AO120,"-")</f>
        <v>-</v>
      </c>
      <c r="AP121" s="164"/>
      <c r="AQ121" s="163" t="str">
        <f>IF(AQ120&gt;0,SUMPRODUCT($AA108:$AA119,AQ108:AQ119)/AQ120,"-")</f>
        <v>-</v>
      </c>
      <c r="AR121" s="164"/>
      <c r="AS121" s="163" t="str">
        <f>IF(AS120&gt;0,SUMPRODUCT($AA108:$AA119,AS108:AS119)/AS120,"-")</f>
        <v>-</v>
      </c>
      <c r="AT121" s="164"/>
      <c r="AU121" s="163" t="str">
        <f>IF(AU120&gt;0,SUMPRODUCT($AA108:$AA119,AU108:AU119)/AU120,"-")</f>
        <v>-</v>
      </c>
      <c r="AV121" s="164"/>
      <c r="AW121" s="163" t="str">
        <f>IF(AW120&gt;0,SUMPRODUCT($AA108:$AA119,AW108:AW119)/AW120,"-")</f>
        <v>-</v>
      </c>
      <c r="AX121" s="164"/>
      <c r="AY121" s="163" t="str">
        <f>IF(AY120&gt;0,SUMPRODUCT($AA108:$AA119,AY108:AY119)/AY120,"-")</f>
        <v>-</v>
      </c>
      <c r="AZ121" s="164"/>
      <c r="BA121" s="163" t="str">
        <f>IF(BA120&gt;0,SUMPRODUCT($AA108:$AA119,BA108:BA119)/BA120,"-")</f>
        <v>-</v>
      </c>
      <c r="BB121" s="164"/>
      <c r="BC121" s="163" t="str">
        <f>IF(BC120&gt;0,SUMPRODUCT($AA108:$AA119,BC108:BC119)/BC120,"-")</f>
        <v>-</v>
      </c>
      <c r="BD121" s="164"/>
      <c r="BE121" s="163">
        <f>IF(BE120&gt;0,SUMPRODUCT($AA108:$AA119,BE108:BE119)/BE120,"-")</f>
        <v>9.1470588235294112</v>
      </c>
      <c r="BF121" s="165"/>
    </row>
    <row r="122" spans="27:58" ht="15">
      <c r="AA122"/>
      <c r="AB122" s="90" t="s">
        <v>1159</v>
      </c>
      <c r="AC122" s="90" t="s">
        <v>3</v>
      </c>
      <c r="AD122" s="91" t="str">
        <f>【M】エリア!$L$2</f>
        <v>福井県</v>
      </c>
      <c r="AE122" s="85"/>
      <c r="AF122" s="95"/>
      <c r="AG122" s="93" t="s">
        <v>14</v>
      </c>
      <c r="AH122" s="94"/>
      <c r="AI122" s="95" t="s">
        <v>15</v>
      </c>
      <c r="AJ122" s="95"/>
      <c r="AK122" s="93" t="s">
        <v>5</v>
      </c>
      <c r="AL122" s="94"/>
      <c r="AM122" s="95" t="s">
        <v>16</v>
      </c>
      <c r="AN122" s="95"/>
      <c r="AO122" s="93" t="s">
        <v>17</v>
      </c>
      <c r="AP122" s="94"/>
      <c r="AQ122" s="93" t="s">
        <v>18</v>
      </c>
      <c r="AR122" s="94"/>
      <c r="AS122" s="93" t="s">
        <v>19</v>
      </c>
      <c r="AT122" s="94"/>
      <c r="AU122" s="93" t="s">
        <v>20</v>
      </c>
      <c r="AV122" s="94"/>
      <c r="AW122" s="93" t="s">
        <v>21</v>
      </c>
      <c r="AX122" s="94"/>
      <c r="AY122" s="93" t="s">
        <v>22</v>
      </c>
      <c r="AZ122" s="94"/>
      <c r="BA122" s="95" t="s">
        <v>23</v>
      </c>
      <c r="BB122" s="95"/>
      <c r="BC122" s="93" t="s">
        <v>24</v>
      </c>
      <c r="BD122" s="94"/>
      <c r="BE122" s="95" t="s">
        <v>47</v>
      </c>
      <c r="BF122" s="87"/>
    </row>
    <row r="123" spans="27:58">
      <c r="AA123" s="110">
        <f>IF($AE123&lt;&gt;"",VLOOKUP($AE123,【M】訪問回数!$A$1:$B$11,2,0),"")</f>
        <v>1</v>
      </c>
      <c r="AB123" s="155"/>
      <c r="AC123" s="113" t="str">
        <f>AC122</f>
        <v>都道府県</v>
      </c>
      <c r="AD123" s="112" t="str">
        <f>AD122</f>
        <v>福井県</v>
      </c>
      <c r="AE123" s="133" t="s">
        <v>117</v>
      </c>
      <c r="AF123" s="8"/>
      <c r="AG123" s="60">
        <f>IF(OR(IFERROR(FIND($AD123,"施設コード"),0)&gt;0,$AE123=""), "",AG3-AG63)</f>
        <v>616</v>
      </c>
      <c r="AH123" s="130">
        <f>IFERROR(AG123/AG$135,"")</f>
        <v>0.54706927175843689</v>
      </c>
      <c r="AI123" s="60">
        <f>IF(OR(IFERROR(FIND($AD123,"施設コード"),0)&gt;0,$AE123=""), "",AI3-AI63)</f>
        <v>0</v>
      </c>
      <c r="AJ123" s="130" t="str">
        <f>IFERROR(AI123/AI$135,"")</f>
        <v/>
      </c>
      <c r="AK123" s="60">
        <f>IF(OR(IFERROR(FIND($AD123,"施設コード"),0)&gt;0,$AE123=""), "",AK3-AK63)</f>
        <v>0</v>
      </c>
      <c r="AL123" s="130" t="str">
        <f>IFERROR(AK123/AK$135,"")</f>
        <v/>
      </c>
      <c r="AM123" s="60">
        <f>IF(OR(IFERROR(FIND($AD123,"施設コード"),0)&gt;0,$AE123=""), "",AM3-AM63)</f>
        <v>0</v>
      </c>
      <c r="AN123" s="130" t="str">
        <f>IFERROR(AM123/AM$135,"")</f>
        <v/>
      </c>
      <c r="AO123" s="60">
        <f>IF(OR(IFERROR(FIND($AD123,"施設コード"),0)&gt;0,$AE123=""), "",AO3-AO63)</f>
        <v>0</v>
      </c>
      <c r="AP123" s="130" t="str">
        <f>IFERROR(AO123/AO$135,"")</f>
        <v/>
      </c>
      <c r="AQ123" s="60">
        <f>IF(OR(IFERROR(FIND($AD123,"施設コード"),0)&gt;0,$AE123=""), "",AQ3-AQ63)</f>
        <v>0</v>
      </c>
      <c r="AR123" s="130" t="str">
        <f>IFERROR(AQ123/AQ$135,"")</f>
        <v/>
      </c>
      <c r="AS123" s="60">
        <f>IF(OR(IFERROR(FIND($AD123,"施設コード"),0)&gt;0,$AE123=""), "",AS3-AS63)</f>
        <v>0</v>
      </c>
      <c r="AT123" s="130" t="str">
        <f>IFERROR(AS123/AS$135,"")</f>
        <v/>
      </c>
      <c r="AU123" s="60">
        <f>IF(OR(IFERROR(FIND($AD123,"施設コード"),0)&gt;0,$AE123=""), "",AU3-AU63)</f>
        <v>0</v>
      </c>
      <c r="AV123" s="130" t="str">
        <f>IFERROR(AU123/AU$135,"")</f>
        <v/>
      </c>
      <c r="AW123" s="60">
        <f>IF(OR(IFERROR(FIND($AD123,"施設コード"),0)&gt;0,$AE123=""), "",AW3-AW63)</f>
        <v>0</v>
      </c>
      <c r="AX123" s="130" t="str">
        <f>IFERROR(AW123/AW$135,"")</f>
        <v/>
      </c>
      <c r="AY123" s="60">
        <f>IF(OR(IFERROR(FIND($AD123,"施設コード"),0)&gt;0,$AE123=""), "",AY3-AY63)</f>
        <v>0</v>
      </c>
      <c r="AZ123" s="130" t="str">
        <f>IFERROR(AY123/AY$135,"")</f>
        <v/>
      </c>
      <c r="BA123" s="60">
        <f>IF(OR(IFERROR(FIND($AD123,"施設コード"),0)&gt;0,$AE123=""), "",BA3-BA63)</f>
        <v>0</v>
      </c>
      <c r="BB123" s="130" t="str">
        <f>IFERROR(BA123/BA$135,"")</f>
        <v/>
      </c>
      <c r="BC123" s="60">
        <f>IF(OR(IFERROR(FIND($AD123,"施設コード"),0)&gt;0,$AE123=""), "",BC3-BC63)</f>
        <v>0</v>
      </c>
      <c r="BD123" s="130" t="str">
        <f>IFERROR(BC123/BC$135,"")</f>
        <v/>
      </c>
      <c r="BE123" s="60">
        <f>IFERROR(AG123+AI123+AK123+AM123+AO123+AQ123+AS123+AU123+AW123+AY123+BA123+BC123,"")</f>
        <v>616</v>
      </c>
      <c r="BF123" s="130">
        <f>IFERROR(BE123/BE$135,"")</f>
        <v>0.54706927175843689</v>
      </c>
    </row>
    <row r="124" spans="27:58">
      <c r="AA124" s="110">
        <f>IF($AE124&lt;&gt;"",VLOOKUP($AE124,【M】訪問回数!$A$1:$B$11,2,0),"")</f>
        <v>3.5</v>
      </c>
      <c r="AB124" s="58"/>
      <c r="AC124" s="113" t="str">
        <f t="shared" ref="AC124:AD124" si="757">AC123</f>
        <v>都道府県</v>
      </c>
      <c r="AD124" s="112" t="str">
        <f t="shared" si="757"/>
        <v>福井県</v>
      </c>
      <c r="AE124" s="134" t="s">
        <v>118</v>
      </c>
      <c r="AF124" s="8"/>
      <c r="AG124" s="60">
        <f t="shared" ref="AG124:AI134" si="758">IF(OR(IFERROR(FIND($AD124,"施設コード"),0)&gt;0,$AE124=""), "",AG4-AG64)</f>
        <v>366</v>
      </c>
      <c r="AH124" s="130">
        <f t="shared" ref="AH124:AJ134" si="759">IFERROR(AG124/AG$135,"")</f>
        <v>0.32504440497335702</v>
      </c>
      <c r="AI124" s="60">
        <f t="shared" si="758"/>
        <v>0</v>
      </c>
      <c r="AJ124" s="130" t="str">
        <f t="shared" si="759"/>
        <v/>
      </c>
      <c r="AK124" s="60">
        <f t="shared" ref="AK124" si="760">IF(OR(IFERROR(FIND($AD124,"施設コード"),0)&gt;0,$AE124=""), "",AK4-AK64)</f>
        <v>0</v>
      </c>
      <c r="AL124" s="130" t="str">
        <f t="shared" ref="AL124" si="761">IFERROR(AK124/AK$135,"")</f>
        <v/>
      </c>
      <c r="AM124" s="60">
        <f t="shared" ref="AM124" si="762">IF(OR(IFERROR(FIND($AD124,"施設コード"),0)&gt;0,$AE124=""), "",AM4-AM64)</f>
        <v>0</v>
      </c>
      <c r="AN124" s="130" t="str">
        <f t="shared" ref="AN124" si="763">IFERROR(AM124/AM$135,"")</f>
        <v/>
      </c>
      <c r="AO124" s="60">
        <f t="shared" ref="AO124" si="764">IF(OR(IFERROR(FIND($AD124,"施設コード"),0)&gt;0,$AE124=""), "",AO4-AO64)</f>
        <v>0</v>
      </c>
      <c r="AP124" s="130" t="str">
        <f t="shared" ref="AP124" si="765">IFERROR(AO124/AO$135,"")</f>
        <v/>
      </c>
      <c r="AQ124" s="60">
        <f t="shared" ref="AQ124" si="766">IF(OR(IFERROR(FIND($AD124,"施設コード"),0)&gt;0,$AE124=""), "",AQ4-AQ64)</f>
        <v>0</v>
      </c>
      <c r="AR124" s="130" t="str">
        <f t="shared" ref="AR124" si="767">IFERROR(AQ124/AQ$135,"")</f>
        <v/>
      </c>
      <c r="AS124" s="60">
        <f t="shared" ref="AS124" si="768">IF(OR(IFERROR(FIND($AD124,"施設コード"),0)&gt;0,$AE124=""), "",AS4-AS64)</f>
        <v>0</v>
      </c>
      <c r="AT124" s="130" t="str">
        <f t="shared" ref="AT124" si="769">IFERROR(AS124/AS$135,"")</f>
        <v/>
      </c>
      <c r="AU124" s="60">
        <f t="shared" ref="AU124" si="770">IF(OR(IFERROR(FIND($AD124,"施設コード"),0)&gt;0,$AE124=""), "",AU4-AU64)</f>
        <v>0</v>
      </c>
      <c r="AV124" s="130" t="str">
        <f t="shared" ref="AV124" si="771">IFERROR(AU124/AU$135,"")</f>
        <v/>
      </c>
      <c r="AW124" s="60">
        <f t="shared" ref="AW124" si="772">IF(OR(IFERROR(FIND($AD124,"施設コード"),0)&gt;0,$AE124=""), "",AW4-AW64)</f>
        <v>0</v>
      </c>
      <c r="AX124" s="130" t="str">
        <f t="shared" ref="AX124:AX134" si="773">IFERROR(AW124/AW$135,"")</f>
        <v/>
      </c>
      <c r="AY124" s="60">
        <f t="shared" ref="AY124" si="774">IF(OR(IFERROR(FIND($AD124,"施設コード"),0)&gt;0,$AE124=""), "",AY4-AY64)</f>
        <v>0</v>
      </c>
      <c r="AZ124" s="130" t="str">
        <f t="shared" ref="AZ124:AZ134" si="775">IFERROR(AY124/AY$135,"")</f>
        <v/>
      </c>
      <c r="BA124" s="60">
        <f t="shared" ref="BA124" si="776">IF(OR(IFERROR(FIND($AD124,"施設コード"),0)&gt;0,$AE124=""), "",BA4-BA64)</f>
        <v>0</v>
      </c>
      <c r="BB124" s="130" t="str">
        <f t="shared" ref="BB124:BB134" si="777">IFERROR(BA124/BA$135,"")</f>
        <v/>
      </c>
      <c r="BC124" s="60">
        <f t="shared" ref="BC124" si="778">IF(OR(IFERROR(FIND($AD124,"施設コード"),0)&gt;0,$AE124=""), "",BC4-BC64)</f>
        <v>0</v>
      </c>
      <c r="BD124" s="130" t="str">
        <f t="shared" ref="BD124:BD134" si="779">IFERROR(BC124/BC$135,"")</f>
        <v/>
      </c>
      <c r="BE124" s="60">
        <f t="shared" ref="BE124:BE134" si="780">IFERROR(AG124+AI124+AK124+AM124+AO124+AQ124+AS124+AU124+AW124+AY124+BA124+BC124,"")</f>
        <v>366</v>
      </c>
      <c r="BF124" s="130">
        <f t="shared" ref="BF124:BF134" si="781">IFERROR(BE124/BE$135,"")</f>
        <v>0.32504440497335702</v>
      </c>
    </row>
    <row r="125" spans="27:58">
      <c r="AA125" s="110">
        <f>IF($AE125&lt;&gt;"",VLOOKUP($AE125,【M】訪問回数!$A$1:$B$11,2,0),"")</f>
        <v>8</v>
      </c>
      <c r="AB125" s="58"/>
      <c r="AC125" s="113" t="str">
        <f t="shared" ref="AC125:AD125" si="782">AC124</f>
        <v>都道府県</v>
      </c>
      <c r="AD125" s="112" t="str">
        <f t="shared" si="782"/>
        <v>福井県</v>
      </c>
      <c r="AE125" s="133" t="s">
        <v>119</v>
      </c>
      <c r="AF125" s="8"/>
      <c r="AG125" s="60">
        <f t="shared" si="758"/>
        <v>64</v>
      </c>
      <c r="AH125" s="130">
        <f t="shared" si="759"/>
        <v>5.6838365896980464E-2</v>
      </c>
      <c r="AI125" s="60">
        <f t="shared" si="758"/>
        <v>0</v>
      </c>
      <c r="AJ125" s="130" t="str">
        <f t="shared" si="759"/>
        <v/>
      </c>
      <c r="AK125" s="60">
        <f t="shared" ref="AK125" si="783">IF(OR(IFERROR(FIND($AD125,"施設コード"),0)&gt;0,$AE125=""), "",AK5-AK65)</f>
        <v>0</v>
      </c>
      <c r="AL125" s="130" t="str">
        <f t="shared" ref="AL125" si="784">IFERROR(AK125/AK$135,"")</f>
        <v/>
      </c>
      <c r="AM125" s="60">
        <f t="shared" ref="AM125" si="785">IF(OR(IFERROR(FIND($AD125,"施設コード"),0)&gt;0,$AE125=""), "",AM5-AM65)</f>
        <v>0</v>
      </c>
      <c r="AN125" s="130" t="str">
        <f t="shared" ref="AN125" si="786">IFERROR(AM125/AM$135,"")</f>
        <v/>
      </c>
      <c r="AO125" s="60">
        <f t="shared" ref="AO125" si="787">IF(OR(IFERROR(FIND($AD125,"施設コード"),0)&gt;0,$AE125=""), "",AO5-AO65)</f>
        <v>0</v>
      </c>
      <c r="AP125" s="130" t="str">
        <f t="shared" ref="AP125" si="788">IFERROR(AO125/AO$135,"")</f>
        <v/>
      </c>
      <c r="AQ125" s="60">
        <f t="shared" ref="AQ125" si="789">IF(OR(IFERROR(FIND($AD125,"施設コード"),0)&gt;0,$AE125=""), "",AQ5-AQ65)</f>
        <v>0</v>
      </c>
      <c r="AR125" s="130" t="str">
        <f t="shared" ref="AR125" si="790">IFERROR(AQ125/AQ$135,"")</f>
        <v/>
      </c>
      <c r="AS125" s="60">
        <f t="shared" ref="AS125" si="791">IF(OR(IFERROR(FIND($AD125,"施設コード"),0)&gt;0,$AE125=""), "",AS5-AS65)</f>
        <v>0</v>
      </c>
      <c r="AT125" s="130" t="str">
        <f t="shared" ref="AT125" si="792">IFERROR(AS125/AS$135,"")</f>
        <v/>
      </c>
      <c r="AU125" s="60">
        <f t="shared" ref="AU125" si="793">IF(OR(IFERROR(FIND($AD125,"施設コード"),0)&gt;0,$AE125=""), "",AU5-AU65)</f>
        <v>0</v>
      </c>
      <c r="AV125" s="130" t="str">
        <f t="shared" ref="AV125" si="794">IFERROR(AU125/AU$135,"")</f>
        <v/>
      </c>
      <c r="AW125" s="60">
        <f t="shared" ref="AW125" si="795">IF(OR(IFERROR(FIND($AD125,"施設コード"),0)&gt;0,$AE125=""), "",AW5-AW65)</f>
        <v>0</v>
      </c>
      <c r="AX125" s="130" t="str">
        <f t="shared" si="773"/>
        <v/>
      </c>
      <c r="AY125" s="60">
        <f t="shared" ref="AY125" si="796">IF(OR(IFERROR(FIND($AD125,"施設コード"),0)&gt;0,$AE125=""), "",AY5-AY65)</f>
        <v>0</v>
      </c>
      <c r="AZ125" s="130" t="str">
        <f t="shared" si="775"/>
        <v/>
      </c>
      <c r="BA125" s="60">
        <f t="shared" ref="BA125" si="797">IF(OR(IFERROR(FIND($AD125,"施設コード"),0)&gt;0,$AE125=""), "",BA5-BA65)</f>
        <v>0</v>
      </c>
      <c r="BB125" s="130" t="str">
        <f t="shared" si="777"/>
        <v/>
      </c>
      <c r="BC125" s="60">
        <f t="shared" ref="BC125" si="798">IF(OR(IFERROR(FIND($AD125,"施設コード"),0)&gt;0,$AE125=""), "",BC5-BC65)</f>
        <v>0</v>
      </c>
      <c r="BD125" s="130" t="str">
        <f t="shared" si="779"/>
        <v/>
      </c>
      <c r="BE125" s="60">
        <f t="shared" si="780"/>
        <v>64</v>
      </c>
      <c r="BF125" s="130">
        <f t="shared" si="781"/>
        <v>5.6838365896980464E-2</v>
      </c>
    </row>
    <row r="126" spans="27:58">
      <c r="AA126" s="110">
        <f>IF($AE126&lt;&gt;"",VLOOKUP($AE126,【M】訪問回数!$A$1:$B$11,2,0),"")</f>
        <v>11</v>
      </c>
      <c r="AB126" s="58"/>
      <c r="AC126" s="113" t="str">
        <f t="shared" ref="AC126:AD126" si="799">AC125</f>
        <v>都道府県</v>
      </c>
      <c r="AD126" s="112" t="str">
        <f t="shared" si="799"/>
        <v>福井県</v>
      </c>
      <c r="AE126" s="133" t="s">
        <v>120</v>
      </c>
      <c r="AF126" s="8"/>
      <c r="AG126" s="60">
        <f t="shared" si="758"/>
        <v>80</v>
      </c>
      <c r="AH126" s="130">
        <f t="shared" si="759"/>
        <v>7.1047957371225573E-2</v>
      </c>
      <c r="AI126" s="60">
        <f t="shared" si="758"/>
        <v>0</v>
      </c>
      <c r="AJ126" s="130" t="str">
        <f t="shared" si="759"/>
        <v/>
      </c>
      <c r="AK126" s="60">
        <f t="shared" ref="AK126" si="800">IF(OR(IFERROR(FIND($AD126,"施設コード"),0)&gt;0,$AE126=""), "",AK6-AK66)</f>
        <v>0</v>
      </c>
      <c r="AL126" s="130" t="str">
        <f t="shared" ref="AL126" si="801">IFERROR(AK126/AK$135,"")</f>
        <v/>
      </c>
      <c r="AM126" s="60">
        <f t="shared" ref="AM126" si="802">IF(OR(IFERROR(FIND($AD126,"施設コード"),0)&gt;0,$AE126=""), "",AM6-AM66)</f>
        <v>0</v>
      </c>
      <c r="AN126" s="130" t="str">
        <f t="shared" ref="AN126" si="803">IFERROR(AM126/AM$135,"")</f>
        <v/>
      </c>
      <c r="AO126" s="60">
        <f t="shared" ref="AO126" si="804">IF(OR(IFERROR(FIND($AD126,"施設コード"),0)&gt;0,$AE126=""), "",AO6-AO66)</f>
        <v>0</v>
      </c>
      <c r="AP126" s="130" t="str">
        <f t="shared" ref="AP126" si="805">IFERROR(AO126/AO$135,"")</f>
        <v/>
      </c>
      <c r="AQ126" s="60">
        <f t="shared" ref="AQ126" si="806">IF(OR(IFERROR(FIND($AD126,"施設コード"),0)&gt;0,$AE126=""), "",AQ6-AQ66)</f>
        <v>0</v>
      </c>
      <c r="AR126" s="130" t="str">
        <f t="shared" ref="AR126" si="807">IFERROR(AQ126/AQ$135,"")</f>
        <v/>
      </c>
      <c r="AS126" s="60">
        <f t="shared" ref="AS126" si="808">IF(OR(IFERROR(FIND($AD126,"施設コード"),0)&gt;0,$AE126=""), "",AS6-AS66)</f>
        <v>0</v>
      </c>
      <c r="AT126" s="130" t="str">
        <f t="shared" ref="AT126" si="809">IFERROR(AS126/AS$135,"")</f>
        <v/>
      </c>
      <c r="AU126" s="60">
        <f t="shared" ref="AU126" si="810">IF(OR(IFERROR(FIND($AD126,"施設コード"),0)&gt;0,$AE126=""), "",AU6-AU66)</f>
        <v>0</v>
      </c>
      <c r="AV126" s="130" t="str">
        <f t="shared" ref="AV126" si="811">IFERROR(AU126/AU$135,"")</f>
        <v/>
      </c>
      <c r="AW126" s="60">
        <f t="shared" ref="AW126" si="812">IF(OR(IFERROR(FIND($AD126,"施設コード"),0)&gt;0,$AE126=""), "",AW6-AW66)</f>
        <v>0</v>
      </c>
      <c r="AX126" s="130" t="str">
        <f t="shared" si="773"/>
        <v/>
      </c>
      <c r="AY126" s="60">
        <f t="shared" ref="AY126" si="813">IF(OR(IFERROR(FIND($AD126,"施設コード"),0)&gt;0,$AE126=""), "",AY6-AY66)</f>
        <v>0</v>
      </c>
      <c r="AZ126" s="130" t="str">
        <f t="shared" si="775"/>
        <v/>
      </c>
      <c r="BA126" s="60">
        <f t="shared" ref="BA126" si="814">IF(OR(IFERROR(FIND($AD126,"施設コード"),0)&gt;0,$AE126=""), "",BA6-BA66)</f>
        <v>0</v>
      </c>
      <c r="BB126" s="130" t="str">
        <f t="shared" si="777"/>
        <v/>
      </c>
      <c r="BC126" s="60">
        <f t="shared" ref="BC126" si="815">IF(OR(IFERROR(FIND($AD126,"施設コード"),0)&gt;0,$AE126=""), "",BC6-BC66)</f>
        <v>0</v>
      </c>
      <c r="BD126" s="130" t="str">
        <f t="shared" si="779"/>
        <v/>
      </c>
      <c r="BE126" s="60">
        <f t="shared" si="780"/>
        <v>80</v>
      </c>
      <c r="BF126" s="130">
        <f t="shared" si="781"/>
        <v>7.1047957371225573E-2</v>
      </c>
    </row>
    <row r="127" spans="27:58">
      <c r="AA127" s="110" t="str">
        <f>IF($AE127&lt;&gt;"",VLOOKUP($AE127,【M】訪問回数!$A$1:$B$11,2,0),"")</f>
        <v/>
      </c>
      <c r="AB127" s="58"/>
      <c r="AC127" s="113" t="str">
        <f t="shared" ref="AC127:AD127" si="816">AC126</f>
        <v>都道府県</v>
      </c>
      <c r="AD127" s="112" t="str">
        <f t="shared" si="816"/>
        <v>福井県</v>
      </c>
      <c r="AE127" s="133"/>
      <c r="AF127" s="8"/>
      <c r="AG127" s="60" t="str">
        <f t="shared" si="758"/>
        <v/>
      </c>
      <c r="AH127" s="130" t="str">
        <f t="shared" si="759"/>
        <v/>
      </c>
      <c r="AI127" s="60" t="str">
        <f t="shared" si="758"/>
        <v/>
      </c>
      <c r="AJ127" s="130" t="str">
        <f t="shared" si="759"/>
        <v/>
      </c>
      <c r="AK127" s="60" t="str">
        <f t="shared" ref="AK127" si="817">IF(OR(IFERROR(FIND($AD127,"施設コード"),0)&gt;0,$AE127=""), "",AK7-AK67)</f>
        <v/>
      </c>
      <c r="AL127" s="130" t="str">
        <f t="shared" ref="AL127" si="818">IFERROR(AK127/AK$135,"")</f>
        <v/>
      </c>
      <c r="AM127" s="60" t="str">
        <f t="shared" ref="AM127" si="819">IF(OR(IFERROR(FIND($AD127,"施設コード"),0)&gt;0,$AE127=""), "",AM7-AM67)</f>
        <v/>
      </c>
      <c r="AN127" s="130" t="str">
        <f t="shared" ref="AN127" si="820">IFERROR(AM127/AM$135,"")</f>
        <v/>
      </c>
      <c r="AO127" s="60" t="str">
        <f t="shared" ref="AO127" si="821">IF(OR(IFERROR(FIND($AD127,"施設コード"),0)&gt;0,$AE127=""), "",AO7-AO67)</f>
        <v/>
      </c>
      <c r="AP127" s="130" t="str">
        <f t="shared" ref="AP127" si="822">IFERROR(AO127/AO$135,"")</f>
        <v/>
      </c>
      <c r="AQ127" s="60" t="str">
        <f t="shared" ref="AQ127" si="823">IF(OR(IFERROR(FIND($AD127,"施設コード"),0)&gt;0,$AE127=""), "",AQ7-AQ67)</f>
        <v/>
      </c>
      <c r="AR127" s="130" t="str">
        <f t="shared" ref="AR127" si="824">IFERROR(AQ127/AQ$135,"")</f>
        <v/>
      </c>
      <c r="AS127" s="60" t="str">
        <f t="shared" ref="AS127" si="825">IF(OR(IFERROR(FIND($AD127,"施設コード"),0)&gt;0,$AE127=""), "",AS7-AS67)</f>
        <v/>
      </c>
      <c r="AT127" s="130" t="str">
        <f t="shared" ref="AT127" si="826">IFERROR(AS127/AS$135,"")</f>
        <v/>
      </c>
      <c r="AU127" s="60" t="str">
        <f t="shared" ref="AU127" si="827">IF(OR(IFERROR(FIND($AD127,"施設コード"),0)&gt;0,$AE127=""), "",AU7-AU67)</f>
        <v/>
      </c>
      <c r="AV127" s="130" t="str">
        <f t="shared" ref="AV127" si="828">IFERROR(AU127/AU$135,"")</f>
        <v/>
      </c>
      <c r="AW127" s="60" t="str">
        <f t="shared" ref="AW127" si="829">IF(OR(IFERROR(FIND($AD127,"施設コード"),0)&gt;0,$AE127=""), "",AW7-AW67)</f>
        <v/>
      </c>
      <c r="AX127" s="130" t="str">
        <f t="shared" si="773"/>
        <v/>
      </c>
      <c r="AY127" s="60" t="str">
        <f t="shared" ref="AY127" si="830">IF(OR(IFERROR(FIND($AD127,"施設コード"),0)&gt;0,$AE127=""), "",AY7-AY67)</f>
        <v/>
      </c>
      <c r="AZ127" s="130" t="str">
        <f t="shared" si="775"/>
        <v/>
      </c>
      <c r="BA127" s="60" t="str">
        <f t="shared" ref="BA127" si="831">IF(OR(IFERROR(FIND($AD127,"施設コード"),0)&gt;0,$AE127=""), "",BA7-BA67)</f>
        <v/>
      </c>
      <c r="BB127" s="130" t="str">
        <f t="shared" si="777"/>
        <v/>
      </c>
      <c r="BC127" s="60" t="str">
        <f t="shared" ref="BC127" si="832">IF(OR(IFERROR(FIND($AD127,"施設コード"),0)&gt;0,$AE127=""), "",BC7-BC67)</f>
        <v/>
      </c>
      <c r="BD127" s="130" t="str">
        <f t="shared" si="779"/>
        <v/>
      </c>
      <c r="BE127" s="60" t="str">
        <f t="shared" si="780"/>
        <v/>
      </c>
      <c r="BF127" s="130" t="str">
        <f t="shared" si="781"/>
        <v/>
      </c>
    </row>
    <row r="128" spans="27:58">
      <c r="AA128" s="110" t="str">
        <f>IF($AE128&lt;&gt;"",VLOOKUP($AE128,【M】訪問回数!$A$1:$B$11,2,0),"")</f>
        <v/>
      </c>
      <c r="AB128" s="58"/>
      <c r="AC128" s="113" t="str">
        <f t="shared" ref="AC128:AD128" si="833">AC127</f>
        <v>都道府県</v>
      </c>
      <c r="AD128" s="112" t="str">
        <f t="shared" si="833"/>
        <v>福井県</v>
      </c>
      <c r="AE128" s="133"/>
      <c r="AF128" s="8"/>
      <c r="AG128" s="60" t="str">
        <f t="shared" si="758"/>
        <v/>
      </c>
      <c r="AH128" s="130" t="str">
        <f t="shared" si="759"/>
        <v/>
      </c>
      <c r="AI128" s="60" t="str">
        <f t="shared" si="758"/>
        <v/>
      </c>
      <c r="AJ128" s="130" t="str">
        <f t="shared" si="759"/>
        <v/>
      </c>
      <c r="AK128" s="60" t="str">
        <f t="shared" ref="AK128" si="834">IF(OR(IFERROR(FIND($AD128,"施設コード"),0)&gt;0,$AE128=""), "",AK8-AK68)</f>
        <v/>
      </c>
      <c r="AL128" s="130" t="str">
        <f t="shared" ref="AL128" si="835">IFERROR(AK128/AK$135,"")</f>
        <v/>
      </c>
      <c r="AM128" s="60" t="str">
        <f t="shared" ref="AM128" si="836">IF(OR(IFERROR(FIND($AD128,"施設コード"),0)&gt;0,$AE128=""), "",AM8-AM68)</f>
        <v/>
      </c>
      <c r="AN128" s="130" t="str">
        <f t="shared" ref="AN128" si="837">IFERROR(AM128/AM$135,"")</f>
        <v/>
      </c>
      <c r="AO128" s="60" t="str">
        <f t="shared" ref="AO128" si="838">IF(OR(IFERROR(FIND($AD128,"施設コード"),0)&gt;0,$AE128=""), "",AO8-AO68)</f>
        <v/>
      </c>
      <c r="AP128" s="130" t="str">
        <f t="shared" ref="AP128" si="839">IFERROR(AO128/AO$135,"")</f>
        <v/>
      </c>
      <c r="AQ128" s="60" t="str">
        <f t="shared" ref="AQ128" si="840">IF(OR(IFERROR(FIND($AD128,"施設コード"),0)&gt;0,$AE128=""), "",AQ8-AQ68)</f>
        <v/>
      </c>
      <c r="AR128" s="130" t="str">
        <f t="shared" ref="AR128" si="841">IFERROR(AQ128/AQ$135,"")</f>
        <v/>
      </c>
      <c r="AS128" s="60" t="str">
        <f t="shared" ref="AS128" si="842">IF(OR(IFERROR(FIND($AD128,"施設コード"),0)&gt;0,$AE128=""), "",AS8-AS68)</f>
        <v/>
      </c>
      <c r="AT128" s="130" t="str">
        <f t="shared" ref="AT128" si="843">IFERROR(AS128/AS$135,"")</f>
        <v/>
      </c>
      <c r="AU128" s="60" t="str">
        <f t="shared" ref="AU128" si="844">IF(OR(IFERROR(FIND($AD128,"施設コード"),0)&gt;0,$AE128=""), "",AU8-AU68)</f>
        <v/>
      </c>
      <c r="AV128" s="130" t="str">
        <f t="shared" ref="AV128" si="845">IFERROR(AU128/AU$135,"")</f>
        <v/>
      </c>
      <c r="AW128" s="60" t="str">
        <f t="shared" ref="AW128" si="846">IF(OR(IFERROR(FIND($AD128,"施設コード"),0)&gt;0,$AE128=""), "",AW8-AW68)</f>
        <v/>
      </c>
      <c r="AX128" s="130" t="str">
        <f t="shared" si="773"/>
        <v/>
      </c>
      <c r="AY128" s="60" t="str">
        <f t="shared" ref="AY128" si="847">IF(OR(IFERROR(FIND($AD128,"施設コード"),0)&gt;0,$AE128=""), "",AY8-AY68)</f>
        <v/>
      </c>
      <c r="AZ128" s="130" t="str">
        <f t="shared" si="775"/>
        <v/>
      </c>
      <c r="BA128" s="60" t="str">
        <f t="shared" ref="BA128" si="848">IF(OR(IFERROR(FIND($AD128,"施設コード"),0)&gt;0,$AE128=""), "",BA8-BA68)</f>
        <v/>
      </c>
      <c r="BB128" s="130" t="str">
        <f t="shared" si="777"/>
        <v/>
      </c>
      <c r="BC128" s="60" t="str">
        <f t="shared" ref="BC128" si="849">IF(OR(IFERROR(FIND($AD128,"施設コード"),0)&gt;0,$AE128=""), "",BC8-BC68)</f>
        <v/>
      </c>
      <c r="BD128" s="130" t="str">
        <f t="shared" si="779"/>
        <v/>
      </c>
      <c r="BE128" s="60" t="str">
        <f t="shared" si="780"/>
        <v/>
      </c>
      <c r="BF128" s="130" t="str">
        <f t="shared" si="781"/>
        <v/>
      </c>
    </row>
    <row r="129" spans="27:58">
      <c r="AA129" s="110" t="str">
        <f>IF($AE129&lt;&gt;"",VLOOKUP($AE129,【M】訪問回数!$A$1:$B$11,2,0),"")</f>
        <v/>
      </c>
      <c r="AB129" s="58"/>
      <c r="AC129" s="113" t="str">
        <f t="shared" ref="AC129:AD129" si="850">AC128</f>
        <v>都道府県</v>
      </c>
      <c r="AD129" s="112" t="str">
        <f t="shared" si="850"/>
        <v>福井県</v>
      </c>
      <c r="AE129" s="133"/>
      <c r="AF129" s="8"/>
      <c r="AG129" s="60" t="str">
        <f t="shared" si="758"/>
        <v/>
      </c>
      <c r="AH129" s="130" t="str">
        <f t="shared" si="759"/>
        <v/>
      </c>
      <c r="AI129" s="60" t="str">
        <f t="shared" si="758"/>
        <v/>
      </c>
      <c r="AJ129" s="130" t="str">
        <f t="shared" si="759"/>
        <v/>
      </c>
      <c r="AK129" s="60" t="str">
        <f t="shared" ref="AK129" si="851">IF(OR(IFERROR(FIND($AD129,"施設コード"),0)&gt;0,$AE129=""), "",AK9-AK69)</f>
        <v/>
      </c>
      <c r="AL129" s="130" t="str">
        <f t="shared" ref="AL129" si="852">IFERROR(AK129/AK$135,"")</f>
        <v/>
      </c>
      <c r="AM129" s="60" t="str">
        <f t="shared" ref="AM129" si="853">IF(OR(IFERROR(FIND($AD129,"施設コード"),0)&gt;0,$AE129=""), "",AM9-AM69)</f>
        <v/>
      </c>
      <c r="AN129" s="130" t="str">
        <f t="shared" ref="AN129" si="854">IFERROR(AM129/AM$135,"")</f>
        <v/>
      </c>
      <c r="AO129" s="60" t="str">
        <f t="shared" ref="AO129" si="855">IF(OR(IFERROR(FIND($AD129,"施設コード"),0)&gt;0,$AE129=""), "",AO9-AO69)</f>
        <v/>
      </c>
      <c r="AP129" s="130" t="str">
        <f t="shared" ref="AP129" si="856">IFERROR(AO129/AO$135,"")</f>
        <v/>
      </c>
      <c r="AQ129" s="60" t="str">
        <f t="shared" ref="AQ129" si="857">IF(OR(IFERROR(FIND($AD129,"施設コード"),0)&gt;0,$AE129=""), "",AQ9-AQ69)</f>
        <v/>
      </c>
      <c r="AR129" s="130" t="str">
        <f t="shared" ref="AR129" si="858">IFERROR(AQ129/AQ$135,"")</f>
        <v/>
      </c>
      <c r="AS129" s="60" t="str">
        <f t="shared" ref="AS129" si="859">IF(OR(IFERROR(FIND($AD129,"施設コード"),0)&gt;0,$AE129=""), "",AS9-AS69)</f>
        <v/>
      </c>
      <c r="AT129" s="130" t="str">
        <f t="shared" ref="AT129" si="860">IFERROR(AS129/AS$135,"")</f>
        <v/>
      </c>
      <c r="AU129" s="60" t="str">
        <f t="shared" ref="AU129" si="861">IF(OR(IFERROR(FIND($AD129,"施設コード"),0)&gt;0,$AE129=""), "",AU9-AU69)</f>
        <v/>
      </c>
      <c r="AV129" s="130" t="str">
        <f t="shared" ref="AV129" si="862">IFERROR(AU129/AU$135,"")</f>
        <v/>
      </c>
      <c r="AW129" s="60" t="str">
        <f t="shared" ref="AW129" si="863">IF(OR(IFERROR(FIND($AD129,"施設コード"),0)&gt;0,$AE129=""), "",AW9-AW69)</f>
        <v/>
      </c>
      <c r="AX129" s="130" t="str">
        <f t="shared" si="773"/>
        <v/>
      </c>
      <c r="AY129" s="60" t="str">
        <f t="shared" ref="AY129" si="864">IF(OR(IFERROR(FIND($AD129,"施設コード"),0)&gt;0,$AE129=""), "",AY9-AY69)</f>
        <v/>
      </c>
      <c r="AZ129" s="130" t="str">
        <f t="shared" si="775"/>
        <v/>
      </c>
      <c r="BA129" s="60" t="str">
        <f t="shared" ref="BA129" si="865">IF(OR(IFERROR(FIND($AD129,"施設コード"),0)&gt;0,$AE129=""), "",BA9-BA69)</f>
        <v/>
      </c>
      <c r="BB129" s="130" t="str">
        <f t="shared" si="777"/>
        <v/>
      </c>
      <c r="BC129" s="60" t="str">
        <f t="shared" ref="BC129" si="866">IF(OR(IFERROR(FIND($AD129,"施設コード"),0)&gt;0,$AE129=""), "",BC9-BC69)</f>
        <v/>
      </c>
      <c r="BD129" s="130" t="str">
        <f t="shared" si="779"/>
        <v/>
      </c>
      <c r="BE129" s="60" t="str">
        <f t="shared" si="780"/>
        <v/>
      </c>
      <c r="BF129" s="130" t="str">
        <f t="shared" si="781"/>
        <v/>
      </c>
    </row>
    <row r="130" spans="27:58">
      <c r="AA130" s="110" t="str">
        <f>IF($AE130&lt;&gt;"",VLOOKUP($AE130,【M】訪問回数!$A$1:$B$11,2,0),"")</f>
        <v/>
      </c>
      <c r="AB130" s="58"/>
      <c r="AC130" s="113" t="str">
        <f>AC129</f>
        <v>都道府県</v>
      </c>
      <c r="AD130" s="112" t="str">
        <f>AD129</f>
        <v>福井県</v>
      </c>
      <c r="AE130" s="133"/>
      <c r="AF130" s="8"/>
      <c r="AG130" s="60" t="str">
        <f t="shared" si="758"/>
        <v/>
      </c>
      <c r="AH130" s="130" t="str">
        <f t="shared" si="759"/>
        <v/>
      </c>
      <c r="AI130" s="60" t="str">
        <f t="shared" si="758"/>
        <v/>
      </c>
      <c r="AJ130" s="130" t="str">
        <f t="shared" si="759"/>
        <v/>
      </c>
      <c r="AK130" s="60" t="str">
        <f t="shared" ref="AK130" si="867">IF(OR(IFERROR(FIND($AD130,"施設コード"),0)&gt;0,$AE130=""), "",AK10-AK70)</f>
        <v/>
      </c>
      <c r="AL130" s="130" t="str">
        <f t="shared" ref="AL130" si="868">IFERROR(AK130/AK$135,"")</f>
        <v/>
      </c>
      <c r="AM130" s="60" t="str">
        <f t="shared" ref="AM130" si="869">IF(OR(IFERROR(FIND($AD130,"施設コード"),0)&gt;0,$AE130=""), "",AM10-AM70)</f>
        <v/>
      </c>
      <c r="AN130" s="130" t="str">
        <f t="shared" ref="AN130" si="870">IFERROR(AM130/AM$135,"")</f>
        <v/>
      </c>
      <c r="AO130" s="60" t="str">
        <f t="shared" ref="AO130" si="871">IF(OR(IFERROR(FIND($AD130,"施設コード"),0)&gt;0,$AE130=""), "",AO10-AO70)</f>
        <v/>
      </c>
      <c r="AP130" s="130" t="str">
        <f t="shared" ref="AP130" si="872">IFERROR(AO130/AO$135,"")</f>
        <v/>
      </c>
      <c r="AQ130" s="60" t="str">
        <f t="shared" ref="AQ130" si="873">IF(OR(IFERROR(FIND($AD130,"施設コード"),0)&gt;0,$AE130=""), "",AQ10-AQ70)</f>
        <v/>
      </c>
      <c r="AR130" s="130" t="str">
        <f t="shared" ref="AR130" si="874">IFERROR(AQ130/AQ$135,"")</f>
        <v/>
      </c>
      <c r="AS130" s="60" t="str">
        <f t="shared" ref="AS130" si="875">IF(OR(IFERROR(FIND($AD130,"施設コード"),0)&gt;0,$AE130=""), "",AS10-AS70)</f>
        <v/>
      </c>
      <c r="AT130" s="130" t="str">
        <f t="shared" ref="AT130" si="876">IFERROR(AS130/AS$135,"")</f>
        <v/>
      </c>
      <c r="AU130" s="60" t="str">
        <f t="shared" ref="AU130" si="877">IF(OR(IFERROR(FIND($AD130,"施設コード"),0)&gt;0,$AE130=""), "",AU10-AU70)</f>
        <v/>
      </c>
      <c r="AV130" s="130" t="str">
        <f t="shared" ref="AV130" si="878">IFERROR(AU130/AU$135,"")</f>
        <v/>
      </c>
      <c r="AW130" s="60" t="str">
        <f t="shared" ref="AW130" si="879">IF(OR(IFERROR(FIND($AD130,"施設コード"),0)&gt;0,$AE130=""), "",AW10-AW70)</f>
        <v/>
      </c>
      <c r="AX130" s="130" t="str">
        <f t="shared" si="773"/>
        <v/>
      </c>
      <c r="AY130" s="60" t="str">
        <f t="shared" ref="AY130" si="880">IF(OR(IFERROR(FIND($AD130,"施設コード"),0)&gt;0,$AE130=""), "",AY10-AY70)</f>
        <v/>
      </c>
      <c r="AZ130" s="130" t="str">
        <f t="shared" si="775"/>
        <v/>
      </c>
      <c r="BA130" s="60" t="str">
        <f t="shared" ref="BA130" si="881">IF(OR(IFERROR(FIND($AD130,"施設コード"),0)&gt;0,$AE130=""), "",BA10-BA70)</f>
        <v/>
      </c>
      <c r="BB130" s="130" t="str">
        <f t="shared" si="777"/>
        <v/>
      </c>
      <c r="BC130" s="60" t="str">
        <f t="shared" ref="BC130" si="882">IF(OR(IFERROR(FIND($AD130,"施設コード"),0)&gt;0,$AE130=""), "",BC10-BC70)</f>
        <v/>
      </c>
      <c r="BD130" s="130" t="str">
        <f t="shared" si="779"/>
        <v/>
      </c>
      <c r="BE130" s="60" t="str">
        <f t="shared" si="780"/>
        <v/>
      </c>
      <c r="BF130" s="130" t="str">
        <f t="shared" si="781"/>
        <v/>
      </c>
    </row>
    <row r="131" spans="27:58">
      <c r="AA131" s="110" t="str">
        <f>IF($AE131&lt;&gt;"",VLOOKUP($AE131,【M】訪問回数!$A$1:$B$11,2,0),"")</f>
        <v/>
      </c>
      <c r="AB131" s="58"/>
      <c r="AC131" s="113" t="str">
        <f t="shared" ref="AC131:AD131" si="883">AC130</f>
        <v>都道府県</v>
      </c>
      <c r="AD131" s="112" t="str">
        <f t="shared" si="883"/>
        <v>福井県</v>
      </c>
      <c r="AE131" s="133"/>
      <c r="AF131" s="8"/>
      <c r="AG131" s="60" t="str">
        <f t="shared" si="758"/>
        <v/>
      </c>
      <c r="AH131" s="130" t="str">
        <f t="shared" si="759"/>
        <v/>
      </c>
      <c r="AI131" s="60" t="str">
        <f t="shared" si="758"/>
        <v/>
      </c>
      <c r="AJ131" s="130" t="str">
        <f t="shared" si="759"/>
        <v/>
      </c>
      <c r="AK131" s="60" t="str">
        <f t="shared" ref="AK131" si="884">IF(OR(IFERROR(FIND($AD131,"施設コード"),0)&gt;0,$AE131=""), "",AK11-AK71)</f>
        <v/>
      </c>
      <c r="AL131" s="130" t="str">
        <f t="shared" ref="AL131" si="885">IFERROR(AK131/AK$135,"")</f>
        <v/>
      </c>
      <c r="AM131" s="60" t="str">
        <f t="shared" ref="AM131" si="886">IF(OR(IFERROR(FIND($AD131,"施設コード"),0)&gt;0,$AE131=""), "",AM11-AM71)</f>
        <v/>
      </c>
      <c r="AN131" s="130" t="str">
        <f t="shared" ref="AN131" si="887">IFERROR(AM131/AM$135,"")</f>
        <v/>
      </c>
      <c r="AO131" s="60" t="str">
        <f t="shared" ref="AO131" si="888">IF(OR(IFERROR(FIND($AD131,"施設コード"),0)&gt;0,$AE131=""), "",AO11-AO71)</f>
        <v/>
      </c>
      <c r="AP131" s="130" t="str">
        <f t="shared" ref="AP131" si="889">IFERROR(AO131/AO$135,"")</f>
        <v/>
      </c>
      <c r="AQ131" s="60" t="str">
        <f t="shared" ref="AQ131" si="890">IF(OR(IFERROR(FIND($AD131,"施設コード"),0)&gt;0,$AE131=""), "",AQ11-AQ71)</f>
        <v/>
      </c>
      <c r="AR131" s="130" t="str">
        <f t="shared" ref="AR131" si="891">IFERROR(AQ131/AQ$135,"")</f>
        <v/>
      </c>
      <c r="AS131" s="60" t="str">
        <f t="shared" ref="AS131" si="892">IF(OR(IFERROR(FIND($AD131,"施設コード"),0)&gt;0,$AE131=""), "",AS11-AS71)</f>
        <v/>
      </c>
      <c r="AT131" s="130" t="str">
        <f t="shared" ref="AT131" si="893">IFERROR(AS131/AS$135,"")</f>
        <v/>
      </c>
      <c r="AU131" s="60" t="str">
        <f t="shared" ref="AU131" si="894">IF(OR(IFERROR(FIND($AD131,"施設コード"),0)&gt;0,$AE131=""), "",AU11-AU71)</f>
        <v/>
      </c>
      <c r="AV131" s="130" t="str">
        <f t="shared" ref="AV131" si="895">IFERROR(AU131/AU$135,"")</f>
        <v/>
      </c>
      <c r="AW131" s="60" t="str">
        <f t="shared" ref="AW131" si="896">IF(OR(IFERROR(FIND($AD131,"施設コード"),0)&gt;0,$AE131=""), "",AW11-AW71)</f>
        <v/>
      </c>
      <c r="AX131" s="130" t="str">
        <f t="shared" si="773"/>
        <v/>
      </c>
      <c r="AY131" s="60" t="str">
        <f t="shared" ref="AY131" si="897">IF(OR(IFERROR(FIND($AD131,"施設コード"),0)&gt;0,$AE131=""), "",AY11-AY71)</f>
        <v/>
      </c>
      <c r="AZ131" s="130" t="str">
        <f t="shared" si="775"/>
        <v/>
      </c>
      <c r="BA131" s="60" t="str">
        <f t="shared" ref="BA131" si="898">IF(OR(IFERROR(FIND($AD131,"施設コード"),0)&gt;0,$AE131=""), "",BA11-BA71)</f>
        <v/>
      </c>
      <c r="BB131" s="130" t="str">
        <f t="shared" si="777"/>
        <v/>
      </c>
      <c r="BC131" s="60" t="str">
        <f t="shared" ref="BC131" si="899">IF(OR(IFERROR(FIND($AD131,"施設コード"),0)&gt;0,$AE131=""), "",BC11-BC71)</f>
        <v/>
      </c>
      <c r="BD131" s="130" t="str">
        <f t="shared" si="779"/>
        <v/>
      </c>
      <c r="BE131" s="60" t="str">
        <f t="shared" si="780"/>
        <v/>
      </c>
      <c r="BF131" s="130" t="str">
        <f t="shared" si="781"/>
        <v/>
      </c>
    </row>
    <row r="132" spans="27:58">
      <c r="AA132" s="110" t="str">
        <f>IF($AE132&lt;&gt;"",VLOOKUP($AE132,【M】訪問回数!$A$1:$B$11,2,0),"")</f>
        <v/>
      </c>
      <c r="AB132" s="58"/>
      <c r="AC132" s="113" t="str">
        <f t="shared" ref="AC132:AD132" si="900">AC131</f>
        <v>都道府県</v>
      </c>
      <c r="AD132" s="112" t="str">
        <f t="shared" si="900"/>
        <v>福井県</v>
      </c>
      <c r="AE132" s="133"/>
      <c r="AF132" s="8"/>
      <c r="AG132" s="60" t="str">
        <f t="shared" si="758"/>
        <v/>
      </c>
      <c r="AH132" s="130" t="str">
        <f t="shared" si="759"/>
        <v/>
      </c>
      <c r="AI132" s="60" t="str">
        <f t="shared" si="758"/>
        <v/>
      </c>
      <c r="AJ132" s="130" t="str">
        <f t="shared" si="759"/>
        <v/>
      </c>
      <c r="AK132" s="60" t="str">
        <f t="shared" ref="AK132" si="901">IF(OR(IFERROR(FIND($AD132,"施設コード"),0)&gt;0,$AE132=""), "",AK12-AK72)</f>
        <v/>
      </c>
      <c r="AL132" s="130" t="str">
        <f t="shared" ref="AL132" si="902">IFERROR(AK132/AK$135,"")</f>
        <v/>
      </c>
      <c r="AM132" s="60" t="str">
        <f t="shared" ref="AM132" si="903">IF(OR(IFERROR(FIND($AD132,"施設コード"),0)&gt;0,$AE132=""), "",AM12-AM72)</f>
        <v/>
      </c>
      <c r="AN132" s="130" t="str">
        <f t="shared" ref="AN132" si="904">IFERROR(AM132/AM$135,"")</f>
        <v/>
      </c>
      <c r="AO132" s="60" t="str">
        <f t="shared" ref="AO132" si="905">IF(OR(IFERROR(FIND($AD132,"施設コード"),0)&gt;0,$AE132=""), "",AO12-AO72)</f>
        <v/>
      </c>
      <c r="AP132" s="130" t="str">
        <f t="shared" ref="AP132" si="906">IFERROR(AO132/AO$135,"")</f>
        <v/>
      </c>
      <c r="AQ132" s="60" t="str">
        <f t="shared" ref="AQ132" si="907">IF(OR(IFERROR(FIND($AD132,"施設コード"),0)&gt;0,$AE132=""), "",AQ12-AQ72)</f>
        <v/>
      </c>
      <c r="AR132" s="130" t="str">
        <f t="shared" ref="AR132" si="908">IFERROR(AQ132/AQ$135,"")</f>
        <v/>
      </c>
      <c r="AS132" s="60" t="str">
        <f t="shared" ref="AS132" si="909">IF(OR(IFERROR(FIND($AD132,"施設コード"),0)&gt;0,$AE132=""), "",AS12-AS72)</f>
        <v/>
      </c>
      <c r="AT132" s="130" t="str">
        <f t="shared" ref="AT132" si="910">IFERROR(AS132/AS$135,"")</f>
        <v/>
      </c>
      <c r="AU132" s="60" t="str">
        <f t="shared" ref="AU132" si="911">IF(OR(IFERROR(FIND($AD132,"施設コード"),0)&gt;0,$AE132=""), "",AU12-AU72)</f>
        <v/>
      </c>
      <c r="AV132" s="130" t="str">
        <f t="shared" ref="AV132" si="912">IFERROR(AU132/AU$135,"")</f>
        <v/>
      </c>
      <c r="AW132" s="60" t="str">
        <f t="shared" ref="AW132" si="913">IF(OR(IFERROR(FIND($AD132,"施設コード"),0)&gt;0,$AE132=""), "",AW12-AW72)</f>
        <v/>
      </c>
      <c r="AX132" s="130" t="str">
        <f t="shared" si="773"/>
        <v/>
      </c>
      <c r="AY132" s="60" t="str">
        <f t="shared" ref="AY132" si="914">IF(OR(IFERROR(FIND($AD132,"施設コード"),0)&gt;0,$AE132=""), "",AY12-AY72)</f>
        <v/>
      </c>
      <c r="AZ132" s="130" t="str">
        <f t="shared" si="775"/>
        <v/>
      </c>
      <c r="BA132" s="60" t="str">
        <f t="shared" ref="BA132" si="915">IF(OR(IFERROR(FIND($AD132,"施設コード"),0)&gt;0,$AE132=""), "",BA12-BA72)</f>
        <v/>
      </c>
      <c r="BB132" s="130" t="str">
        <f t="shared" si="777"/>
        <v/>
      </c>
      <c r="BC132" s="60" t="str">
        <f t="shared" ref="BC132" si="916">IF(OR(IFERROR(FIND($AD132,"施設コード"),0)&gt;0,$AE132=""), "",BC12-BC72)</f>
        <v/>
      </c>
      <c r="BD132" s="130" t="str">
        <f t="shared" si="779"/>
        <v/>
      </c>
      <c r="BE132" s="60" t="str">
        <f t="shared" si="780"/>
        <v/>
      </c>
      <c r="BF132" s="130" t="str">
        <f t="shared" si="781"/>
        <v/>
      </c>
    </row>
    <row r="133" spans="27:58">
      <c r="AA133" s="110" t="str">
        <f>IF($AE133&lt;&gt;"",VLOOKUP($AE133,【M】訪問回数!$A$1:$B$11,2,0),"")</f>
        <v/>
      </c>
      <c r="AB133" s="58"/>
      <c r="AC133" s="113" t="str">
        <f t="shared" ref="AC133:AD133" si="917">AC132</f>
        <v>都道府県</v>
      </c>
      <c r="AD133" s="112" t="str">
        <f t="shared" si="917"/>
        <v>福井県</v>
      </c>
      <c r="AE133" s="133"/>
      <c r="AF133" s="8"/>
      <c r="AG133" s="60" t="str">
        <f t="shared" si="758"/>
        <v/>
      </c>
      <c r="AH133" s="130" t="str">
        <f t="shared" si="759"/>
        <v/>
      </c>
      <c r="AI133" s="60" t="str">
        <f t="shared" si="758"/>
        <v/>
      </c>
      <c r="AJ133" s="130" t="str">
        <f t="shared" si="759"/>
        <v/>
      </c>
      <c r="AK133" s="60" t="str">
        <f t="shared" ref="AK133" si="918">IF(OR(IFERROR(FIND($AD133,"施設コード"),0)&gt;0,$AE133=""), "",AK13-AK73)</f>
        <v/>
      </c>
      <c r="AL133" s="130" t="str">
        <f t="shared" ref="AL133" si="919">IFERROR(AK133/AK$135,"")</f>
        <v/>
      </c>
      <c r="AM133" s="60" t="str">
        <f t="shared" ref="AM133" si="920">IF(OR(IFERROR(FIND($AD133,"施設コード"),0)&gt;0,$AE133=""), "",AM13-AM73)</f>
        <v/>
      </c>
      <c r="AN133" s="130" t="str">
        <f t="shared" ref="AN133" si="921">IFERROR(AM133/AM$135,"")</f>
        <v/>
      </c>
      <c r="AO133" s="60" t="str">
        <f t="shared" ref="AO133" si="922">IF(OR(IFERROR(FIND($AD133,"施設コード"),0)&gt;0,$AE133=""), "",AO13-AO73)</f>
        <v/>
      </c>
      <c r="AP133" s="130" t="str">
        <f t="shared" ref="AP133" si="923">IFERROR(AO133/AO$135,"")</f>
        <v/>
      </c>
      <c r="AQ133" s="60" t="str">
        <f t="shared" ref="AQ133" si="924">IF(OR(IFERROR(FIND($AD133,"施設コード"),0)&gt;0,$AE133=""), "",AQ13-AQ73)</f>
        <v/>
      </c>
      <c r="AR133" s="130" t="str">
        <f t="shared" ref="AR133" si="925">IFERROR(AQ133/AQ$135,"")</f>
        <v/>
      </c>
      <c r="AS133" s="60" t="str">
        <f t="shared" ref="AS133" si="926">IF(OR(IFERROR(FIND($AD133,"施設コード"),0)&gt;0,$AE133=""), "",AS13-AS73)</f>
        <v/>
      </c>
      <c r="AT133" s="130" t="str">
        <f t="shared" ref="AT133" si="927">IFERROR(AS133/AS$135,"")</f>
        <v/>
      </c>
      <c r="AU133" s="60" t="str">
        <f t="shared" ref="AU133" si="928">IF(OR(IFERROR(FIND($AD133,"施設コード"),0)&gt;0,$AE133=""), "",AU13-AU73)</f>
        <v/>
      </c>
      <c r="AV133" s="130" t="str">
        <f t="shared" ref="AV133" si="929">IFERROR(AU133/AU$135,"")</f>
        <v/>
      </c>
      <c r="AW133" s="60" t="str">
        <f t="shared" ref="AW133" si="930">IF(OR(IFERROR(FIND($AD133,"施設コード"),0)&gt;0,$AE133=""), "",AW13-AW73)</f>
        <v/>
      </c>
      <c r="AX133" s="130" t="str">
        <f t="shared" si="773"/>
        <v/>
      </c>
      <c r="AY133" s="60" t="str">
        <f t="shared" ref="AY133" si="931">IF(OR(IFERROR(FIND($AD133,"施設コード"),0)&gt;0,$AE133=""), "",AY13-AY73)</f>
        <v/>
      </c>
      <c r="AZ133" s="130" t="str">
        <f t="shared" si="775"/>
        <v/>
      </c>
      <c r="BA133" s="60" t="str">
        <f t="shared" ref="BA133" si="932">IF(OR(IFERROR(FIND($AD133,"施設コード"),0)&gt;0,$AE133=""), "",BA13-BA73)</f>
        <v/>
      </c>
      <c r="BB133" s="130" t="str">
        <f t="shared" si="777"/>
        <v/>
      </c>
      <c r="BC133" s="60" t="str">
        <f t="shared" ref="BC133" si="933">IF(OR(IFERROR(FIND($AD133,"施設コード"),0)&gt;0,$AE133=""), "",BC13-BC73)</f>
        <v/>
      </c>
      <c r="BD133" s="130" t="str">
        <f t="shared" si="779"/>
        <v/>
      </c>
      <c r="BE133" s="60" t="str">
        <f t="shared" si="780"/>
        <v/>
      </c>
      <c r="BF133" s="130" t="str">
        <f t="shared" si="781"/>
        <v/>
      </c>
    </row>
    <row r="134" spans="27:58">
      <c r="AA134" s="110" t="str">
        <f>IF($AE134&lt;&gt;"",VLOOKUP($AE134,【M】訪問回数!$A$1:$B$11,2,0),"")</f>
        <v/>
      </c>
      <c r="AB134" s="58"/>
      <c r="AC134" s="113" t="str">
        <f>AC132</f>
        <v>都道府県</v>
      </c>
      <c r="AD134" s="112" t="str">
        <f>AD132</f>
        <v>福井県</v>
      </c>
      <c r="AE134" s="133"/>
      <c r="AF134" s="8"/>
      <c r="AG134" s="60" t="str">
        <f t="shared" si="758"/>
        <v/>
      </c>
      <c r="AH134" s="130" t="str">
        <f t="shared" si="759"/>
        <v/>
      </c>
      <c r="AI134" s="60" t="str">
        <f t="shared" si="758"/>
        <v/>
      </c>
      <c r="AJ134" s="130" t="str">
        <f t="shared" si="759"/>
        <v/>
      </c>
      <c r="AK134" s="60" t="str">
        <f t="shared" ref="AK134" si="934">IF(OR(IFERROR(FIND($AD134,"施設コード"),0)&gt;0,$AE134=""), "",AK14-AK74)</f>
        <v/>
      </c>
      <c r="AL134" s="130" t="str">
        <f t="shared" ref="AL134" si="935">IFERROR(AK134/AK$135,"")</f>
        <v/>
      </c>
      <c r="AM134" s="60" t="str">
        <f t="shared" ref="AM134" si="936">IF(OR(IFERROR(FIND($AD134,"施設コード"),0)&gt;0,$AE134=""), "",AM14-AM74)</f>
        <v/>
      </c>
      <c r="AN134" s="130" t="str">
        <f t="shared" ref="AN134" si="937">IFERROR(AM134/AM$135,"")</f>
        <v/>
      </c>
      <c r="AO134" s="60" t="str">
        <f t="shared" ref="AO134" si="938">IF(OR(IFERROR(FIND($AD134,"施設コード"),0)&gt;0,$AE134=""), "",AO14-AO74)</f>
        <v/>
      </c>
      <c r="AP134" s="130" t="str">
        <f t="shared" ref="AP134" si="939">IFERROR(AO134/AO$135,"")</f>
        <v/>
      </c>
      <c r="AQ134" s="60" t="str">
        <f t="shared" ref="AQ134" si="940">IF(OR(IFERROR(FIND($AD134,"施設コード"),0)&gt;0,$AE134=""), "",AQ14-AQ74)</f>
        <v/>
      </c>
      <c r="AR134" s="130" t="str">
        <f t="shared" ref="AR134" si="941">IFERROR(AQ134/AQ$135,"")</f>
        <v/>
      </c>
      <c r="AS134" s="60" t="str">
        <f t="shared" ref="AS134" si="942">IF(OR(IFERROR(FIND($AD134,"施設コード"),0)&gt;0,$AE134=""), "",AS14-AS74)</f>
        <v/>
      </c>
      <c r="AT134" s="130" t="str">
        <f t="shared" ref="AT134" si="943">IFERROR(AS134/AS$135,"")</f>
        <v/>
      </c>
      <c r="AU134" s="60" t="str">
        <f t="shared" ref="AU134" si="944">IF(OR(IFERROR(FIND($AD134,"施設コード"),0)&gt;0,$AE134=""), "",AU14-AU74)</f>
        <v/>
      </c>
      <c r="AV134" s="130" t="str">
        <f t="shared" ref="AV134" si="945">IFERROR(AU134/AU$135,"")</f>
        <v/>
      </c>
      <c r="AW134" s="60" t="str">
        <f t="shared" ref="AW134" si="946">IF(OR(IFERROR(FIND($AD134,"施設コード"),0)&gt;0,$AE134=""), "",AW14-AW74)</f>
        <v/>
      </c>
      <c r="AX134" s="130" t="str">
        <f t="shared" si="773"/>
        <v/>
      </c>
      <c r="AY134" s="60" t="str">
        <f t="shared" ref="AY134" si="947">IF(OR(IFERROR(FIND($AD134,"施設コード"),0)&gt;0,$AE134=""), "",AY14-AY74)</f>
        <v/>
      </c>
      <c r="AZ134" s="130" t="str">
        <f t="shared" si="775"/>
        <v/>
      </c>
      <c r="BA134" s="60" t="str">
        <f t="shared" ref="BA134" si="948">IF(OR(IFERROR(FIND($AD134,"施設コード"),0)&gt;0,$AE134=""), "",BA14-BA74)</f>
        <v/>
      </c>
      <c r="BB134" s="130" t="str">
        <f t="shared" si="777"/>
        <v/>
      </c>
      <c r="BC134" s="60" t="str">
        <f t="shared" ref="BC134" si="949">IF(OR(IFERROR(FIND($AD134,"施設コード"),0)&gt;0,$AE134=""), "",BC14-BC74)</f>
        <v/>
      </c>
      <c r="BD134" s="130" t="str">
        <f t="shared" si="779"/>
        <v/>
      </c>
      <c r="BE134" s="60" t="str">
        <f t="shared" si="780"/>
        <v/>
      </c>
      <c r="BF134" s="130" t="str">
        <f t="shared" si="781"/>
        <v/>
      </c>
    </row>
    <row r="135" spans="27:58" ht="15">
      <c r="AA135"/>
      <c r="AB135" s="156"/>
      <c r="AC135" s="99"/>
      <c r="AD135" s="100"/>
      <c r="AE135" s="101"/>
      <c r="AF135" s="102" t="s">
        <v>25</v>
      </c>
      <c r="AG135" s="123">
        <f t="shared" ref="AG135" si="950">SUM(AG123:AG134)</f>
        <v>1126</v>
      </c>
      <c r="AH135" s="124">
        <f t="shared" ref="AH135" si="951">SUM(AH123:AH134)</f>
        <v>0.99999999999999989</v>
      </c>
      <c r="AI135" s="123">
        <f t="shared" ref="AI135" si="952">SUM(AI123:AI134)</f>
        <v>0</v>
      </c>
      <c r="AJ135" s="124">
        <f t="shared" ref="AJ135" si="953">SUM(AJ123:AJ134)</f>
        <v>0</v>
      </c>
      <c r="AK135" s="123">
        <f t="shared" ref="AK135" si="954">SUM(AK123:AK134)</f>
        <v>0</v>
      </c>
      <c r="AL135" s="124">
        <f t="shared" ref="AL135" si="955">SUM(AL123:AL134)</f>
        <v>0</v>
      </c>
      <c r="AM135" s="123">
        <f t="shared" ref="AM135" si="956">SUM(AM123:AM134)</f>
        <v>0</v>
      </c>
      <c r="AN135" s="124">
        <f t="shared" ref="AN135" si="957">SUM(AN123:AN134)</f>
        <v>0</v>
      </c>
      <c r="AO135" s="123">
        <f t="shared" ref="AO135" si="958">SUM(AO123:AO134)</f>
        <v>0</v>
      </c>
      <c r="AP135" s="124">
        <f t="shared" ref="AP135" si="959">SUM(AP123:AP134)</f>
        <v>0</v>
      </c>
      <c r="AQ135" s="123">
        <f t="shared" ref="AQ135" si="960">SUM(AQ123:AQ134)</f>
        <v>0</v>
      </c>
      <c r="AR135" s="124">
        <f t="shared" ref="AR135" si="961">SUM(AR123:AR134)</f>
        <v>0</v>
      </c>
      <c r="AS135" s="123">
        <f t="shared" ref="AS135" si="962">SUM(AS123:AS134)</f>
        <v>0</v>
      </c>
      <c r="AT135" s="124">
        <f t="shared" ref="AT135" si="963">SUM(AT123:AT134)</f>
        <v>0</v>
      </c>
      <c r="AU135" s="123">
        <f t="shared" ref="AU135" si="964">SUM(AU123:AU134)</f>
        <v>0</v>
      </c>
      <c r="AV135" s="124">
        <f t="shared" ref="AV135" si="965">SUM(AV123:AV134)</f>
        <v>0</v>
      </c>
      <c r="AW135" s="123">
        <f t="shared" ref="AW135" si="966">SUM(AW123:AW134)</f>
        <v>0</v>
      </c>
      <c r="AX135" s="124">
        <f t="shared" ref="AX135" si="967">SUM(AX123:AX134)</f>
        <v>0</v>
      </c>
      <c r="AY135" s="123">
        <f t="shared" ref="AY135" si="968">SUM(AY123:AY134)</f>
        <v>0</v>
      </c>
      <c r="AZ135" s="124">
        <f t="shared" ref="AZ135" si="969">SUM(AZ123:AZ134)</f>
        <v>0</v>
      </c>
      <c r="BA135" s="123">
        <f t="shared" ref="BA135" si="970">SUM(BA123:BA134)</f>
        <v>0</v>
      </c>
      <c r="BB135" s="124">
        <f t="shared" ref="BB135" si="971">SUM(BB123:BB134)</f>
        <v>0</v>
      </c>
      <c r="BC135" s="123">
        <f t="shared" ref="BC135" si="972">SUM(BC123:BC134)</f>
        <v>0</v>
      </c>
      <c r="BD135" s="124">
        <f t="shared" ref="BD135" si="973">SUM(BD123:BD134)</f>
        <v>0</v>
      </c>
      <c r="BE135" s="125">
        <f t="shared" ref="BE135" si="974">AG135+AI135+AK135+AM135+AO135+AQ135+AS135+AU135+AW135+AY135+BA135+BC135</f>
        <v>1126</v>
      </c>
      <c r="BF135" s="126">
        <f>SUM(BF123:BF134)</f>
        <v>0.99999999999999989</v>
      </c>
    </row>
    <row r="136" spans="27:58" ht="15">
      <c r="AA136"/>
      <c r="AB136" s="156"/>
      <c r="AC136" s="103"/>
      <c r="AD136" s="104"/>
      <c r="AE136" s="105"/>
      <c r="AF136" s="135" t="s">
        <v>1158</v>
      </c>
      <c r="AG136" s="154">
        <f>IF(AG135&gt;0,SUMPRODUCT($AA123:$AA134,AG123:AG134)/AG135,"-")</f>
        <v>2.9209591474245116</v>
      </c>
      <c r="AH136" s="138"/>
      <c r="AI136" s="154" t="str">
        <f>IF(AI135&gt;0,SUMPRODUCT($AA123:$AA134,AI123:AI134)/AI135,"-")</f>
        <v>-</v>
      </c>
      <c r="AJ136" s="138"/>
      <c r="AK136" s="154" t="str">
        <f>IF(AK135&gt;0,SUMPRODUCT($AA123:$AA134,AK123:AK134)/AK135,"-")</f>
        <v>-</v>
      </c>
      <c r="AL136" s="138"/>
      <c r="AM136" s="154" t="str">
        <f>IF(AM135&gt;0,SUMPRODUCT($AA123:$AA134,AM123:AM134)/AM135,"-")</f>
        <v>-</v>
      </c>
      <c r="AN136" s="138"/>
      <c r="AO136" s="154" t="str">
        <f>IF(AO135&gt;0,SUMPRODUCT($AA123:$AA134,AO123:AO134)/AO135,"-")</f>
        <v>-</v>
      </c>
      <c r="AP136" s="138"/>
      <c r="AQ136" s="154" t="str">
        <f>IF(AQ135&gt;0,SUMPRODUCT($AA123:$AA134,AQ123:AQ134)/AQ135,"-")</f>
        <v>-</v>
      </c>
      <c r="AR136" s="138"/>
      <c r="AS136" s="154" t="str">
        <f>IF(AS135&gt;0,SUMPRODUCT($AA123:$AA134,AS123:AS134)/AS135,"-")</f>
        <v>-</v>
      </c>
      <c r="AT136" s="138"/>
      <c r="AU136" s="154" t="str">
        <f>IF(AU135&gt;0,SUMPRODUCT($AA123:$AA134,AU123:AU134)/AU135,"-")</f>
        <v>-</v>
      </c>
      <c r="AV136" s="138"/>
      <c r="AW136" s="154" t="str">
        <f>IF(AW135&gt;0,SUMPRODUCT($AA123:$AA134,AW123:AW134)/AW135,"-")</f>
        <v>-</v>
      </c>
      <c r="AX136" s="138"/>
      <c r="AY136" s="154" t="str">
        <f>IF(AY135&gt;0,SUMPRODUCT($AA123:$AA134,AY123:AY134)/AY135,"-")</f>
        <v>-</v>
      </c>
      <c r="AZ136" s="138"/>
      <c r="BA136" s="154" t="str">
        <f>IF(BA135&gt;0,SUMPRODUCT($AA123:$AA134,BA123:BA134)/BA135,"-")</f>
        <v>-</v>
      </c>
      <c r="BB136" s="138"/>
      <c r="BC136" s="154" t="str">
        <f>IF(BC135&gt;0,SUMPRODUCT($AA123:$AA134,BC123:BC134)/BC135,"-")</f>
        <v>-</v>
      </c>
      <c r="BD136" s="138"/>
      <c r="BE136" s="154">
        <f>IF(BE135&gt;0,SUMPRODUCT($AA123:$AA134,BE123:BE134)/BE135,"-")</f>
        <v>2.9209591474245116</v>
      </c>
      <c r="BF136" s="139"/>
    </row>
    <row r="137" spans="27:58" ht="15">
      <c r="AA137"/>
      <c r="AB137" s="156"/>
      <c r="AC137" s="106" t="str">
        <f>【M】エリア!$J$2</f>
        <v>6分類</v>
      </c>
      <c r="AD137" s="91" t="str">
        <f>【M】エリア!$L$3</f>
        <v>福井市・永平寺町</v>
      </c>
      <c r="AE137" s="85"/>
      <c r="AF137" s="92"/>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8"/>
      <c r="BF137" s="129"/>
    </row>
    <row r="138" spans="27:58">
      <c r="AA138" s="110">
        <f t="shared" ref="AA138:AA148" si="975">AA123</f>
        <v>1</v>
      </c>
      <c r="AB138" s="58"/>
      <c r="AC138" s="111" t="str">
        <f>AC137</f>
        <v>6分類</v>
      </c>
      <c r="AD138" s="112" t="str">
        <f>AD137</f>
        <v>福井市・永平寺町</v>
      </c>
      <c r="AE138" s="2" t="str">
        <f t="shared" ref="AE138:AE148" si="976">IF(AE123&lt;&gt;"",AE123,"")</f>
        <v>初めて</v>
      </c>
      <c r="AF138" s="8"/>
      <c r="AG138" s="121">
        <f>IF(OR(IFERROR(FIND($AD138,"施設コード"),0)&gt;0,$AE138=""), "",AG18-AG78)</f>
        <v>140</v>
      </c>
      <c r="AH138" s="122">
        <f>IFERROR(AG138/AG$150,"")</f>
        <v>0.58333333333333337</v>
      </c>
      <c r="AI138" s="121">
        <f>IF(OR(IFERROR(FIND($AD138,"施設コード"),0)&gt;0,$AE138=""), "",AI18-AI78)</f>
        <v>0</v>
      </c>
      <c r="AJ138" s="122" t="str">
        <f>IFERROR(AI138/AI$150,"")</f>
        <v/>
      </c>
      <c r="AK138" s="121">
        <f>IF(OR(IFERROR(FIND($AD138,"施設コード"),0)&gt;0,$AE138=""), "",AK18-AK78)</f>
        <v>0</v>
      </c>
      <c r="AL138" s="122" t="str">
        <f>IFERROR(AK138/AK$150,"")</f>
        <v/>
      </c>
      <c r="AM138" s="121">
        <f>IF(OR(IFERROR(FIND($AD138,"施設コード"),0)&gt;0,$AE138=""), "",AM18-AM78)</f>
        <v>0</v>
      </c>
      <c r="AN138" s="122" t="str">
        <f>IFERROR(AM138/AM$150,"")</f>
        <v/>
      </c>
      <c r="AO138" s="121">
        <f>IF(OR(IFERROR(FIND($AD138,"施設コード"),0)&gt;0,$AE138=""), "",AO18-AO78)</f>
        <v>0</v>
      </c>
      <c r="AP138" s="122" t="str">
        <f>IFERROR(AO138/AO$150,"")</f>
        <v/>
      </c>
      <c r="AQ138" s="121">
        <f>IF(OR(IFERROR(FIND($AD138,"施設コード"),0)&gt;0,$AE138=""), "",AQ18-AQ78)</f>
        <v>0</v>
      </c>
      <c r="AR138" s="122" t="str">
        <f>IFERROR(AQ138/AQ$150,"")</f>
        <v/>
      </c>
      <c r="AS138" s="121">
        <f>IF(OR(IFERROR(FIND($AD138,"施設コード"),0)&gt;0,$AE138=""), "",AS18-AS78)</f>
        <v>0</v>
      </c>
      <c r="AT138" s="122" t="str">
        <f>IFERROR(AS138/AS$150,"")</f>
        <v/>
      </c>
      <c r="AU138" s="121">
        <f>IF(OR(IFERROR(FIND($AD138,"施設コード"),0)&gt;0,$AE138=""), "",AU18-AU78)</f>
        <v>0</v>
      </c>
      <c r="AV138" s="122" t="str">
        <f>IFERROR(AU138/AU$150,"")</f>
        <v/>
      </c>
      <c r="AW138" s="121">
        <f>IF(OR(IFERROR(FIND($AD138,"施設コード"),0)&gt;0,$AE138=""), "",AW18-AW78)</f>
        <v>0</v>
      </c>
      <c r="AX138" s="122" t="str">
        <f>IFERROR(AW138/AW$150,"")</f>
        <v/>
      </c>
      <c r="AY138" s="121">
        <f>IF(OR(IFERROR(FIND($AD138,"施設コード"),0)&gt;0,$AE138=""), "",AY18-AY78)</f>
        <v>0</v>
      </c>
      <c r="AZ138" s="122" t="str">
        <f>IFERROR(AY138/AY$150,"")</f>
        <v/>
      </c>
      <c r="BA138" s="121">
        <f>IF(OR(IFERROR(FIND($AD138,"施設コード"),0)&gt;0,$AE138=""), "",BA18-BA78)</f>
        <v>0</v>
      </c>
      <c r="BB138" s="122" t="str">
        <f>IFERROR(BA138/BA$150,"")</f>
        <v/>
      </c>
      <c r="BC138" s="121">
        <f>IF(OR(IFERROR(FIND($AD138,"施設コード"),0)&gt;0,$AE138=""), "",BC18-BC78)</f>
        <v>0</v>
      </c>
      <c r="BD138" s="122" t="str">
        <f>IFERROR(BC138/BC$150,"")</f>
        <v/>
      </c>
      <c r="BE138" s="121">
        <f>IFERROR(AG138+AI138+AK138+AM138+AO138+AQ138+AS138+AU138+AW138+AY138+BA138+BC138,"")</f>
        <v>140</v>
      </c>
      <c r="BF138" s="122">
        <f>IFERROR(BE138/BE$150,"")</f>
        <v>0.58333333333333337</v>
      </c>
    </row>
    <row r="139" spans="27:58">
      <c r="AA139" s="110">
        <f t="shared" si="975"/>
        <v>3.5</v>
      </c>
      <c r="AB139" s="58"/>
      <c r="AC139" s="111" t="str">
        <f t="shared" ref="AC139:AD139" si="977">AC138</f>
        <v>6分類</v>
      </c>
      <c r="AD139" s="112" t="str">
        <f t="shared" si="977"/>
        <v>福井市・永平寺町</v>
      </c>
      <c r="AE139" s="90" t="str">
        <f t="shared" si="976"/>
        <v>2～5回目</v>
      </c>
      <c r="AF139" s="8"/>
      <c r="AG139" s="121">
        <f t="shared" ref="AG139" si="978">IF(OR(IFERROR(FIND($AD139,"施設コード"),0)&gt;0,$AE139=""), "",AG19-AG79)</f>
        <v>75</v>
      </c>
      <c r="AH139" s="122">
        <f t="shared" ref="AH139:AJ149" si="979">IFERROR(AG139/AG$150,"")</f>
        <v>0.3125</v>
      </c>
      <c r="AI139" s="121">
        <f t="shared" ref="AI139" si="980">IF(OR(IFERROR(FIND($AD139,"施設コード"),0)&gt;0,$AE139=""), "",AI19-AI79)</f>
        <v>0</v>
      </c>
      <c r="AJ139" s="122" t="str">
        <f t="shared" si="979"/>
        <v/>
      </c>
      <c r="AK139" s="121">
        <f t="shared" ref="AK139" si="981">IF(OR(IFERROR(FIND($AD139,"施設コード"),0)&gt;0,$AE139=""), "",AK19-AK79)</f>
        <v>0</v>
      </c>
      <c r="AL139" s="122" t="str">
        <f t="shared" ref="AL139" si="982">IFERROR(AK139/AK$150,"")</f>
        <v/>
      </c>
      <c r="AM139" s="121">
        <f t="shared" ref="AM139" si="983">IF(OR(IFERROR(FIND($AD139,"施設コード"),0)&gt;0,$AE139=""), "",AM19-AM79)</f>
        <v>0</v>
      </c>
      <c r="AN139" s="122" t="str">
        <f t="shared" ref="AN139" si="984">IFERROR(AM139/AM$150,"")</f>
        <v/>
      </c>
      <c r="AO139" s="121">
        <f t="shared" ref="AO139" si="985">IF(OR(IFERROR(FIND($AD139,"施設コード"),0)&gt;0,$AE139=""), "",AO19-AO79)</f>
        <v>0</v>
      </c>
      <c r="AP139" s="122" t="str">
        <f t="shared" ref="AP139" si="986">IFERROR(AO139/AO$150,"")</f>
        <v/>
      </c>
      <c r="AQ139" s="121">
        <f t="shared" ref="AQ139" si="987">IF(OR(IFERROR(FIND($AD139,"施設コード"),0)&gt;0,$AE139=""), "",AQ19-AQ79)</f>
        <v>0</v>
      </c>
      <c r="AR139" s="122" t="str">
        <f t="shared" ref="AR139" si="988">IFERROR(AQ139/AQ$150,"")</f>
        <v/>
      </c>
      <c r="AS139" s="121">
        <f t="shared" ref="AS139" si="989">IF(OR(IFERROR(FIND($AD139,"施設コード"),0)&gt;0,$AE139=""), "",AS19-AS79)</f>
        <v>0</v>
      </c>
      <c r="AT139" s="122" t="str">
        <f t="shared" ref="AT139" si="990">IFERROR(AS139/AS$150,"")</f>
        <v/>
      </c>
      <c r="AU139" s="121">
        <f t="shared" ref="AU139" si="991">IF(OR(IFERROR(FIND($AD139,"施設コード"),0)&gt;0,$AE139=""), "",AU19-AU79)</f>
        <v>0</v>
      </c>
      <c r="AV139" s="122" t="str">
        <f t="shared" ref="AV139" si="992">IFERROR(AU139/AU$150,"")</f>
        <v/>
      </c>
      <c r="AW139" s="121">
        <f t="shared" ref="AW139" si="993">IF(OR(IFERROR(FIND($AD139,"施設コード"),0)&gt;0,$AE139=""), "",AW19-AW79)</f>
        <v>0</v>
      </c>
      <c r="AX139" s="122" t="str">
        <f t="shared" ref="AX139" si="994">IFERROR(AW139/AW$150,"")</f>
        <v/>
      </c>
      <c r="AY139" s="121">
        <f t="shared" ref="AY139" si="995">IF(OR(IFERROR(FIND($AD139,"施設コード"),0)&gt;0,$AE139=""), "",AY19-AY79)</f>
        <v>0</v>
      </c>
      <c r="AZ139" s="122" t="str">
        <f t="shared" ref="AZ139" si="996">IFERROR(AY139/AY$150,"")</f>
        <v/>
      </c>
      <c r="BA139" s="121">
        <f t="shared" ref="BA139" si="997">IF(OR(IFERROR(FIND($AD139,"施設コード"),0)&gt;0,$AE139=""), "",BA19-BA79)</f>
        <v>0</v>
      </c>
      <c r="BB139" s="122" t="str">
        <f t="shared" ref="BB139" si="998">IFERROR(BA139/BA$150,"")</f>
        <v/>
      </c>
      <c r="BC139" s="121">
        <f t="shared" ref="BC139" si="999">IF(OR(IFERROR(FIND($AD139,"施設コード"),0)&gt;0,$AE139=""), "",BC19-BC79)</f>
        <v>0</v>
      </c>
      <c r="BD139" s="122" t="str">
        <f t="shared" ref="BD139:BF139" si="1000">IFERROR(BC139/BC$150,"")</f>
        <v/>
      </c>
      <c r="BE139" s="121">
        <f t="shared" ref="BE139:BE149" si="1001">IFERROR(AG139+AI139+AK139+AM139+AO139+AQ139+AS139+AU139+AW139+AY139+BA139+BC139,"")</f>
        <v>75</v>
      </c>
      <c r="BF139" s="122">
        <f t="shared" si="1000"/>
        <v>0.3125</v>
      </c>
    </row>
    <row r="140" spans="27:58">
      <c r="AA140" s="110">
        <f t="shared" si="975"/>
        <v>8</v>
      </c>
      <c r="AB140" s="58"/>
      <c r="AC140" s="111" t="str">
        <f t="shared" ref="AC140:AD140" si="1002">AC139</f>
        <v>6分類</v>
      </c>
      <c r="AD140" s="112" t="str">
        <f t="shared" si="1002"/>
        <v>福井市・永平寺町</v>
      </c>
      <c r="AE140" s="2" t="str">
        <f t="shared" si="976"/>
        <v>6～10回目</v>
      </c>
      <c r="AF140" s="8"/>
      <c r="AG140" s="121">
        <f t="shared" ref="AG140" si="1003">IF(OR(IFERROR(FIND($AD140,"施設コード"),0)&gt;0,$AE140=""), "",AG20-AG80)</f>
        <v>10</v>
      </c>
      <c r="AH140" s="122">
        <f t="shared" si="979"/>
        <v>4.1666666666666664E-2</v>
      </c>
      <c r="AI140" s="121">
        <f t="shared" ref="AI140" si="1004">IF(OR(IFERROR(FIND($AD140,"施設コード"),0)&gt;0,$AE140=""), "",AI20-AI80)</f>
        <v>0</v>
      </c>
      <c r="AJ140" s="122" t="str">
        <f t="shared" si="979"/>
        <v/>
      </c>
      <c r="AK140" s="121">
        <f t="shared" ref="AK140" si="1005">IF(OR(IFERROR(FIND($AD140,"施設コード"),0)&gt;0,$AE140=""), "",AK20-AK80)</f>
        <v>0</v>
      </c>
      <c r="AL140" s="122" t="str">
        <f t="shared" ref="AL140" si="1006">IFERROR(AK140/AK$150,"")</f>
        <v/>
      </c>
      <c r="AM140" s="121">
        <f t="shared" ref="AM140" si="1007">IF(OR(IFERROR(FIND($AD140,"施設コード"),0)&gt;0,$AE140=""), "",AM20-AM80)</f>
        <v>0</v>
      </c>
      <c r="AN140" s="122" t="str">
        <f t="shared" ref="AN140" si="1008">IFERROR(AM140/AM$150,"")</f>
        <v/>
      </c>
      <c r="AO140" s="121">
        <f t="shared" ref="AO140" si="1009">IF(OR(IFERROR(FIND($AD140,"施設コード"),0)&gt;0,$AE140=""), "",AO20-AO80)</f>
        <v>0</v>
      </c>
      <c r="AP140" s="122" t="str">
        <f t="shared" ref="AP140" si="1010">IFERROR(AO140/AO$150,"")</f>
        <v/>
      </c>
      <c r="AQ140" s="121">
        <f t="shared" ref="AQ140" si="1011">IF(OR(IFERROR(FIND($AD140,"施設コード"),0)&gt;0,$AE140=""), "",AQ20-AQ80)</f>
        <v>0</v>
      </c>
      <c r="AR140" s="122" t="str">
        <f t="shared" ref="AR140" si="1012">IFERROR(AQ140/AQ$150,"")</f>
        <v/>
      </c>
      <c r="AS140" s="121">
        <f t="shared" ref="AS140" si="1013">IF(OR(IFERROR(FIND($AD140,"施設コード"),0)&gt;0,$AE140=""), "",AS20-AS80)</f>
        <v>0</v>
      </c>
      <c r="AT140" s="122" t="str">
        <f t="shared" ref="AT140" si="1014">IFERROR(AS140/AS$150,"")</f>
        <v/>
      </c>
      <c r="AU140" s="121">
        <f t="shared" ref="AU140" si="1015">IF(OR(IFERROR(FIND($AD140,"施設コード"),0)&gt;0,$AE140=""), "",AU20-AU80)</f>
        <v>0</v>
      </c>
      <c r="AV140" s="122" t="str">
        <f t="shared" ref="AV140" si="1016">IFERROR(AU140/AU$150,"")</f>
        <v/>
      </c>
      <c r="AW140" s="121">
        <f t="shared" ref="AW140" si="1017">IF(OR(IFERROR(FIND($AD140,"施設コード"),0)&gt;0,$AE140=""), "",AW20-AW80)</f>
        <v>0</v>
      </c>
      <c r="AX140" s="122" t="str">
        <f t="shared" ref="AX140" si="1018">IFERROR(AW140/AW$150,"")</f>
        <v/>
      </c>
      <c r="AY140" s="121">
        <f t="shared" ref="AY140" si="1019">IF(OR(IFERROR(FIND($AD140,"施設コード"),0)&gt;0,$AE140=""), "",AY20-AY80)</f>
        <v>0</v>
      </c>
      <c r="AZ140" s="122" t="str">
        <f t="shared" ref="AZ140" si="1020">IFERROR(AY140/AY$150,"")</f>
        <v/>
      </c>
      <c r="BA140" s="121">
        <f t="shared" ref="BA140" si="1021">IF(OR(IFERROR(FIND($AD140,"施設コード"),0)&gt;0,$AE140=""), "",BA20-BA80)</f>
        <v>0</v>
      </c>
      <c r="BB140" s="122" t="str">
        <f t="shared" ref="BB140" si="1022">IFERROR(BA140/BA$150,"")</f>
        <v/>
      </c>
      <c r="BC140" s="121">
        <f t="shared" ref="BC140" si="1023">IF(OR(IFERROR(FIND($AD140,"施設コード"),0)&gt;0,$AE140=""), "",BC20-BC80)</f>
        <v>0</v>
      </c>
      <c r="BD140" s="122" t="str">
        <f t="shared" ref="BD140:BF140" si="1024">IFERROR(BC140/BC$150,"")</f>
        <v/>
      </c>
      <c r="BE140" s="121">
        <f t="shared" si="1001"/>
        <v>10</v>
      </c>
      <c r="BF140" s="122">
        <f t="shared" si="1024"/>
        <v>4.1666666666666664E-2</v>
      </c>
    </row>
    <row r="141" spans="27:58">
      <c r="AA141" s="110">
        <f t="shared" si="975"/>
        <v>11</v>
      </c>
      <c r="AB141" s="58"/>
      <c r="AC141" s="111" t="str">
        <f t="shared" ref="AC141:AD141" si="1025">AC140</f>
        <v>6分類</v>
      </c>
      <c r="AD141" s="112" t="str">
        <f t="shared" si="1025"/>
        <v>福井市・永平寺町</v>
      </c>
      <c r="AE141" s="2" t="str">
        <f t="shared" si="976"/>
        <v>11回目以上</v>
      </c>
      <c r="AF141" s="8"/>
      <c r="AG141" s="121">
        <f t="shared" ref="AG141" si="1026">IF(OR(IFERROR(FIND($AD141,"施設コード"),0)&gt;0,$AE141=""), "",AG21-AG81)</f>
        <v>15</v>
      </c>
      <c r="AH141" s="122">
        <f t="shared" si="979"/>
        <v>6.25E-2</v>
      </c>
      <c r="AI141" s="121">
        <f t="shared" ref="AI141" si="1027">IF(OR(IFERROR(FIND($AD141,"施設コード"),0)&gt;0,$AE141=""), "",AI21-AI81)</f>
        <v>0</v>
      </c>
      <c r="AJ141" s="122" t="str">
        <f t="shared" si="979"/>
        <v/>
      </c>
      <c r="AK141" s="121">
        <f t="shared" ref="AK141" si="1028">IF(OR(IFERROR(FIND($AD141,"施設コード"),0)&gt;0,$AE141=""), "",AK21-AK81)</f>
        <v>0</v>
      </c>
      <c r="AL141" s="122" t="str">
        <f t="shared" ref="AL141" si="1029">IFERROR(AK141/AK$150,"")</f>
        <v/>
      </c>
      <c r="AM141" s="121">
        <f t="shared" ref="AM141" si="1030">IF(OR(IFERROR(FIND($AD141,"施設コード"),0)&gt;0,$AE141=""), "",AM21-AM81)</f>
        <v>0</v>
      </c>
      <c r="AN141" s="122" t="str">
        <f t="shared" ref="AN141" si="1031">IFERROR(AM141/AM$150,"")</f>
        <v/>
      </c>
      <c r="AO141" s="121">
        <f t="shared" ref="AO141" si="1032">IF(OR(IFERROR(FIND($AD141,"施設コード"),0)&gt;0,$AE141=""), "",AO21-AO81)</f>
        <v>0</v>
      </c>
      <c r="AP141" s="122" t="str">
        <f t="shared" ref="AP141" si="1033">IFERROR(AO141/AO$150,"")</f>
        <v/>
      </c>
      <c r="AQ141" s="121">
        <f t="shared" ref="AQ141" si="1034">IF(OR(IFERROR(FIND($AD141,"施設コード"),0)&gt;0,$AE141=""), "",AQ21-AQ81)</f>
        <v>0</v>
      </c>
      <c r="AR141" s="122" t="str">
        <f t="shared" ref="AR141" si="1035">IFERROR(AQ141/AQ$150,"")</f>
        <v/>
      </c>
      <c r="AS141" s="121">
        <f t="shared" ref="AS141" si="1036">IF(OR(IFERROR(FIND($AD141,"施設コード"),0)&gt;0,$AE141=""), "",AS21-AS81)</f>
        <v>0</v>
      </c>
      <c r="AT141" s="122" t="str">
        <f t="shared" ref="AT141" si="1037">IFERROR(AS141/AS$150,"")</f>
        <v/>
      </c>
      <c r="AU141" s="121">
        <f t="shared" ref="AU141" si="1038">IF(OR(IFERROR(FIND($AD141,"施設コード"),0)&gt;0,$AE141=""), "",AU21-AU81)</f>
        <v>0</v>
      </c>
      <c r="AV141" s="122" t="str">
        <f t="shared" ref="AV141" si="1039">IFERROR(AU141/AU$150,"")</f>
        <v/>
      </c>
      <c r="AW141" s="121">
        <f t="shared" ref="AW141" si="1040">IF(OR(IFERROR(FIND($AD141,"施設コード"),0)&gt;0,$AE141=""), "",AW21-AW81)</f>
        <v>0</v>
      </c>
      <c r="AX141" s="122" t="str">
        <f t="shared" ref="AX141" si="1041">IFERROR(AW141/AW$150,"")</f>
        <v/>
      </c>
      <c r="AY141" s="121">
        <f t="shared" ref="AY141" si="1042">IF(OR(IFERROR(FIND($AD141,"施設コード"),0)&gt;0,$AE141=""), "",AY21-AY81)</f>
        <v>0</v>
      </c>
      <c r="AZ141" s="122" t="str">
        <f t="shared" ref="AZ141" si="1043">IFERROR(AY141/AY$150,"")</f>
        <v/>
      </c>
      <c r="BA141" s="121">
        <f t="shared" ref="BA141" si="1044">IF(OR(IFERROR(FIND($AD141,"施設コード"),0)&gt;0,$AE141=""), "",BA21-BA81)</f>
        <v>0</v>
      </c>
      <c r="BB141" s="122" t="str">
        <f t="shared" ref="BB141" si="1045">IFERROR(BA141/BA$150,"")</f>
        <v/>
      </c>
      <c r="BC141" s="121">
        <f t="shared" ref="BC141" si="1046">IF(OR(IFERROR(FIND($AD141,"施設コード"),0)&gt;0,$AE141=""), "",BC21-BC81)</f>
        <v>0</v>
      </c>
      <c r="BD141" s="122" t="str">
        <f t="shared" ref="BD141:BF141" si="1047">IFERROR(BC141/BC$150,"")</f>
        <v/>
      </c>
      <c r="BE141" s="121">
        <f t="shared" si="1001"/>
        <v>15</v>
      </c>
      <c r="BF141" s="122">
        <f t="shared" si="1047"/>
        <v>6.25E-2</v>
      </c>
    </row>
    <row r="142" spans="27:58">
      <c r="AA142" s="110" t="str">
        <f t="shared" si="975"/>
        <v/>
      </c>
      <c r="AB142" s="58"/>
      <c r="AC142" s="111" t="str">
        <f t="shared" ref="AC142:AD142" si="1048">AC141</f>
        <v>6分類</v>
      </c>
      <c r="AD142" s="112" t="str">
        <f t="shared" si="1048"/>
        <v>福井市・永平寺町</v>
      </c>
      <c r="AE142" s="2" t="str">
        <f t="shared" si="976"/>
        <v/>
      </c>
      <c r="AF142" s="107"/>
      <c r="AG142" s="121" t="str">
        <f t="shared" ref="AG142" si="1049">IF(OR(IFERROR(FIND($AD142,"施設コード"),0)&gt;0,$AE142=""), "",AG22-AG82)</f>
        <v/>
      </c>
      <c r="AH142" s="122" t="str">
        <f t="shared" si="979"/>
        <v/>
      </c>
      <c r="AI142" s="121" t="str">
        <f t="shared" ref="AI142" si="1050">IF(OR(IFERROR(FIND($AD142,"施設コード"),0)&gt;0,$AE142=""), "",AI22-AI82)</f>
        <v/>
      </c>
      <c r="AJ142" s="122" t="str">
        <f t="shared" si="979"/>
        <v/>
      </c>
      <c r="AK142" s="121" t="str">
        <f t="shared" ref="AK142" si="1051">IF(OR(IFERROR(FIND($AD142,"施設コード"),0)&gt;0,$AE142=""), "",AK22-AK82)</f>
        <v/>
      </c>
      <c r="AL142" s="122" t="str">
        <f t="shared" ref="AL142" si="1052">IFERROR(AK142/AK$150,"")</f>
        <v/>
      </c>
      <c r="AM142" s="121" t="str">
        <f t="shared" ref="AM142" si="1053">IF(OR(IFERROR(FIND($AD142,"施設コード"),0)&gt;0,$AE142=""), "",AM22-AM82)</f>
        <v/>
      </c>
      <c r="AN142" s="122" t="str">
        <f t="shared" ref="AN142" si="1054">IFERROR(AM142/AM$150,"")</f>
        <v/>
      </c>
      <c r="AO142" s="121" t="str">
        <f t="shared" ref="AO142" si="1055">IF(OR(IFERROR(FIND($AD142,"施設コード"),0)&gt;0,$AE142=""), "",AO22-AO82)</f>
        <v/>
      </c>
      <c r="AP142" s="122" t="str">
        <f t="shared" ref="AP142" si="1056">IFERROR(AO142/AO$150,"")</f>
        <v/>
      </c>
      <c r="AQ142" s="121" t="str">
        <f t="shared" ref="AQ142" si="1057">IF(OR(IFERROR(FIND($AD142,"施設コード"),0)&gt;0,$AE142=""), "",AQ22-AQ82)</f>
        <v/>
      </c>
      <c r="AR142" s="122" t="str">
        <f t="shared" ref="AR142" si="1058">IFERROR(AQ142/AQ$150,"")</f>
        <v/>
      </c>
      <c r="AS142" s="121" t="str">
        <f t="shared" ref="AS142" si="1059">IF(OR(IFERROR(FIND($AD142,"施設コード"),0)&gt;0,$AE142=""), "",AS22-AS82)</f>
        <v/>
      </c>
      <c r="AT142" s="122" t="str">
        <f t="shared" ref="AT142" si="1060">IFERROR(AS142/AS$150,"")</f>
        <v/>
      </c>
      <c r="AU142" s="121" t="str">
        <f t="shared" ref="AU142" si="1061">IF(OR(IFERROR(FIND($AD142,"施設コード"),0)&gt;0,$AE142=""), "",AU22-AU82)</f>
        <v/>
      </c>
      <c r="AV142" s="122" t="str">
        <f t="shared" ref="AV142" si="1062">IFERROR(AU142/AU$150,"")</f>
        <v/>
      </c>
      <c r="AW142" s="121" t="str">
        <f t="shared" ref="AW142" si="1063">IF(OR(IFERROR(FIND($AD142,"施設コード"),0)&gt;0,$AE142=""), "",AW22-AW82)</f>
        <v/>
      </c>
      <c r="AX142" s="122" t="str">
        <f t="shared" ref="AX142" si="1064">IFERROR(AW142/AW$150,"")</f>
        <v/>
      </c>
      <c r="AY142" s="121" t="str">
        <f t="shared" ref="AY142" si="1065">IF(OR(IFERROR(FIND($AD142,"施設コード"),0)&gt;0,$AE142=""), "",AY22-AY82)</f>
        <v/>
      </c>
      <c r="AZ142" s="122" t="str">
        <f t="shared" ref="AZ142" si="1066">IFERROR(AY142/AY$150,"")</f>
        <v/>
      </c>
      <c r="BA142" s="121" t="str">
        <f t="shared" ref="BA142" si="1067">IF(OR(IFERROR(FIND($AD142,"施設コード"),0)&gt;0,$AE142=""), "",BA22-BA82)</f>
        <v/>
      </c>
      <c r="BB142" s="122" t="str">
        <f t="shared" ref="BB142" si="1068">IFERROR(BA142/BA$150,"")</f>
        <v/>
      </c>
      <c r="BC142" s="121" t="str">
        <f t="shared" ref="BC142" si="1069">IF(OR(IFERROR(FIND($AD142,"施設コード"),0)&gt;0,$AE142=""), "",BC22-BC82)</f>
        <v/>
      </c>
      <c r="BD142" s="122" t="str">
        <f t="shared" ref="BD142:BF142" si="1070">IFERROR(BC142/BC$150,"")</f>
        <v/>
      </c>
      <c r="BE142" s="121" t="str">
        <f t="shared" si="1001"/>
        <v/>
      </c>
      <c r="BF142" s="122" t="str">
        <f t="shared" si="1070"/>
        <v/>
      </c>
    </row>
    <row r="143" spans="27:58">
      <c r="AA143" s="110" t="str">
        <f t="shared" si="975"/>
        <v/>
      </c>
      <c r="AB143" s="58"/>
      <c r="AC143" s="111" t="str">
        <f t="shared" ref="AC143:AD143" si="1071">AC142</f>
        <v>6分類</v>
      </c>
      <c r="AD143" s="112" t="str">
        <f t="shared" si="1071"/>
        <v>福井市・永平寺町</v>
      </c>
      <c r="AE143" s="2" t="str">
        <f t="shared" si="976"/>
        <v/>
      </c>
      <c r="AF143" s="107"/>
      <c r="AG143" s="121" t="str">
        <f t="shared" ref="AG143" si="1072">IF(OR(IFERROR(FIND($AD143,"施設コード"),0)&gt;0,$AE143=""), "",AG23-AG83)</f>
        <v/>
      </c>
      <c r="AH143" s="122" t="str">
        <f t="shared" si="979"/>
        <v/>
      </c>
      <c r="AI143" s="121" t="str">
        <f t="shared" ref="AI143" si="1073">IF(OR(IFERROR(FIND($AD143,"施設コード"),0)&gt;0,$AE143=""), "",AI23-AI83)</f>
        <v/>
      </c>
      <c r="AJ143" s="122" t="str">
        <f t="shared" si="979"/>
        <v/>
      </c>
      <c r="AK143" s="121" t="str">
        <f t="shared" ref="AK143" si="1074">IF(OR(IFERROR(FIND($AD143,"施設コード"),0)&gt;0,$AE143=""), "",AK23-AK83)</f>
        <v/>
      </c>
      <c r="AL143" s="122" t="str">
        <f t="shared" ref="AL143" si="1075">IFERROR(AK143/AK$150,"")</f>
        <v/>
      </c>
      <c r="AM143" s="121" t="str">
        <f t="shared" ref="AM143" si="1076">IF(OR(IFERROR(FIND($AD143,"施設コード"),0)&gt;0,$AE143=""), "",AM23-AM83)</f>
        <v/>
      </c>
      <c r="AN143" s="122" t="str">
        <f t="shared" ref="AN143" si="1077">IFERROR(AM143/AM$150,"")</f>
        <v/>
      </c>
      <c r="AO143" s="121" t="str">
        <f t="shared" ref="AO143" si="1078">IF(OR(IFERROR(FIND($AD143,"施設コード"),0)&gt;0,$AE143=""), "",AO23-AO83)</f>
        <v/>
      </c>
      <c r="AP143" s="122" t="str">
        <f t="shared" ref="AP143" si="1079">IFERROR(AO143/AO$150,"")</f>
        <v/>
      </c>
      <c r="AQ143" s="121" t="str">
        <f t="shared" ref="AQ143" si="1080">IF(OR(IFERROR(FIND($AD143,"施設コード"),0)&gt;0,$AE143=""), "",AQ23-AQ83)</f>
        <v/>
      </c>
      <c r="AR143" s="122" t="str">
        <f t="shared" ref="AR143" si="1081">IFERROR(AQ143/AQ$150,"")</f>
        <v/>
      </c>
      <c r="AS143" s="121" t="str">
        <f t="shared" ref="AS143" si="1082">IF(OR(IFERROR(FIND($AD143,"施設コード"),0)&gt;0,$AE143=""), "",AS23-AS83)</f>
        <v/>
      </c>
      <c r="AT143" s="122" t="str">
        <f t="shared" ref="AT143" si="1083">IFERROR(AS143/AS$150,"")</f>
        <v/>
      </c>
      <c r="AU143" s="121" t="str">
        <f t="shared" ref="AU143" si="1084">IF(OR(IFERROR(FIND($AD143,"施設コード"),0)&gt;0,$AE143=""), "",AU23-AU83)</f>
        <v/>
      </c>
      <c r="AV143" s="122" t="str">
        <f t="shared" ref="AV143" si="1085">IFERROR(AU143/AU$150,"")</f>
        <v/>
      </c>
      <c r="AW143" s="121" t="str">
        <f t="shared" ref="AW143" si="1086">IF(OR(IFERROR(FIND($AD143,"施設コード"),0)&gt;0,$AE143=""), "",AW23-AW83)</f>
        <v/>
      </c>
      <c r="AX143" s="122" t="str">
        <f t="shared" ref="AX143" si="1087">IFERROR(AW143/AW$150,"")</f>
        <v/>
      </c>
      <c r="AY143" s="121" t="str">
        <f t="shared" ref="AY143" si="1088">IF(OR(IFERROR(FIND($AD143,"施設コード"),0)&gt;0,$AE143=""), "",AY23-AY83)</f>
        <v/>
      </c>
      <c r="AZ143" s="122" t="str">
        <f t="shared" ref="AZ143" si="1089">IFERROR(AY143/AY$150,"")</f>
        <v/>
      </c>
      <c r="BA143" s="121" t="str">
        <f t="shared" ref="BA143" si="1090">IF(OR(IFERROR(FIND($AD143,"施設コード"),0)&gt;0,$AE143=""), "",BA23-BA83)</f>
        <v/>
      </c>
      <c r="BB143" s="122" t="str">
        <f t="shared" ref="BB143" si="1091">IFERROR(BA143/BA$150,"")</f>
        <v/>
      </c>
      <c r="BC143" s="121" t="str">
        <f t="shared" ref="BC143" si="1092">IF(OR(IFERROR(FIND($AD143,"施設コード"),0)&gt;0,$AE143=""), "",BC23-BC83)</f>
        <v/>
      </c>
      <c r="BD143" s="122" t="str">
        <f t="shared" ref="BD143:BF143" si="1093">IFERROR(BC143/BC$150,"")</f>
        <v/>
      </c>
      <c r="BE143" s="121" t="str">
        <f t="shared" si="1001"/>
        <v/>
      </c>
      <c r="BF143" s="122" t="str">
        <f t="shared" si="1093"/>
        <v/>
      </c>
    </row>
    <row r="144" spans="27:58">
      <c r="AA144" s="110" t="str">
        <f t="shared" si="975"/>
        <v/>
      </c>
      <c r="AB144" s="58"/>
      <c r="AC144" s="111" t="str">
        <f t="shared" ref="AC144:AD144" si="1094">AC143</f>
        <v>6分類</v>
      </c>
      <c r="AD144" s="112" t="str">
        <f t="shared" si="1094"/>
        <v>福井市・永平寺町</v>
      </c>
      <c r="AE144" s="2" t="str">
        <f t="shared" si="976"/>
        <v/>
      </c>
      <c r="AF144" s="107"/>
      <c r="AG144" s="121" t="str">
        <f t="shared" ref="AG144" si="1095">IF(OR(IFERROR(FIND($AD144,"施設コード"),0)&gt;0,$AE144=""), "",AG24-AG84)</f>
        <v/>
      </c>
      <c r="AH144" s="122" t="str">
        <f t="shared" si="979"/>
        <v/>
      </c>
      <c r="AI144" s="121" t="str">
        <f t="shared" ref="AI144" si="1096">IF(OR(IFERROR(FIND($AD144,"施設コード"),0)&gt;0,$AE144=""), "",AI24-AI84)</f>
        <v/>
      </c>
      <c r="AJ144" s="122" t="str">
        <f t="shared" si="979"/>
        <v/>
      </c>
      <c r="AK144" s="121" t="str">
        <f t="shared" ref="AK144" si="1097">IF(OR(IFERROR(FIND($AD144,"施設コード"),0)&gt;0,$AE144=""), "",AK24-AK84)</f>
        <v/>
      </c>
      <c r="AL144" s="122" t="str">
        <f t="shared" ref="AL144" si="1098">IFERROR(AK144/AK$150,"")</f>
        <v/>
      </c>
      <c r="AM144" s="121" t="str">
        <f t="shared" ref="AM144" si="1099">IF(OR(IFERROR(FIND($AD144,"施設コード"),0)&gt;0,$AE144=""), "",AM24-AM84)</f>
        <v/>
      </c>
      <c r="AN144" s="122" t="str">
        <f t="shared" ref="AN144" si="1100">IFERROR(AM144/AM$150,"")</f>
        <v/>
      </c>
      <c r="AO144" s="121" t="str">
        <f t="shared" ref="AO144" si="1101">IF(OR(IFERROR(FIND($AD144,"施設コード"),0)&gt;0,$AE144=""), "",AO24-AO84)</f>
        <v/>
      </c>
      <c r="AP144" s="122" t="str">
        <f t="shared" ref="AP144" si="1102">IFERROR(AO144/AO$150,"")</f>
        <v/>
      </c>
      <c r="AQ144" s="121" t="str">
        <f t="shared" ref="AQ144" si="1103">IF(OR(IFERROR(FIND($AD144,"施設コード"),0)&gt;0,$AE144=""), "",AQ24-AQ84)</f>
        <v/>
      </c>
      <c r="AR144" s="122" t="str">
        <f t="shared" ref="AR144" si="1104">IFERROR(AQ144/AQ$150,"")</f>
        <v/>
      </c>
      <c r="AS144" s="121" t="str">
        <f t="shared" ref="AS144" si="1105">IF(OR(IFERROR(FIND($AD144,"施設コード"),0)&gt;0,$AE144=""), "",AS24-AS84)</f>
        <v/>
      </c>
      <c r="AT144" s="122" t="str">
        <f t="shared" ref="AT144" si="1106">IFERROR(AS144/AS$150,"")</f>
        <v/>
      </c>
      <c r="AU144" s="121" t="str">
        <f t="shared" ref="AU144" si="1107">IF(OR(IFERROR(FIND($AD144,"施設コード"),0)&gt;0,$AE144=""), "",AU24-AU84)</f>
        <v/>
      </c>
      <c r="AV144" s="122" t="str">
        <f t="shared" ref="AV144" si="1108">IFERROR(AU144/AU$150,"")</f>
        <v/>
      </c>
      <c r="AW144" s="121" t="str">
        <f t="shared" ref="AW144" si="1109">IF(OR(IFERROR(FIND($AD144,"施設コード"),0)&gt;0,$AE144=""), "",AW24-AW84)</f>
        <v/>
      </c>
      <c r="AX144" s="122" t="str">
        <f t="shared" ref="AX144" si="1110">IFERROR(AW144/AW$150,"")</f>
        <v/>
      </c>
      <c r="AY144" s="121" t="str">
        <f t="shared" ref="AY144" si="1111">IF(OR(IFERROR(FIND($AD144,"施設コード"),0)&gt;0,$AE144=""), "",AY24-AY84)</f>
        <v/>
      </c>
      <c r="AZ144" s="122" t="str">
        <f t="shared" ref="AZ144" si="1112">IFERROR(AY144/AY$150,"")</f>
        <v/>
      </c>
      <c r="BA144" s="121" t="str">
        <f t="shared" ref="BA144" si="1113">IF(OR(IFERROR(FIND($AD144,"施設コード"),0)&gt;0,$AE144=""), "",BA24-BA84)</f>
        <v/>
      </c>
      <c r="BB144" s="122" t="str">
        <f t="shared" ref="BB144" si="1114">IFERROR(BA144/BA$150,"")</f>
        <v/>
      </c>
      <c r="BC144" s="121" t="str">
        <f t="shared" ref="BC144" si="1115">IF(OR(IFERROR(FIND($AD144,"施設コード"),0)&gt;0,$AE144=""), "",BC24-BC84)</f>
        <v/>
      </c>
      <c r="BD144" s="122" t="str">
        <f t="shared" ref="BD144:BF144" si="1116">IFERROR(BC144/BC$150,"")</f>
        <v/>
      </c>
      <c r="BE144" s="121" t="str">
        <f t="shared" si="1001"/>
        <v/>
      </c>
      <c r="BF144" s="122" t="str">
        <f t="shared" si="1116"/>
        <v/>
      </c>
    </row>
    <row r="145" spans="27:58">
      <c r="AA145" s="110" t="str">
        <f t="shared" si="975"/>
        <v/>
      </c>
      <c r="AB145" s="58"/>
      <c r="AC145" s="111" t="str">
        <f>AC144</f>
        <v>6分類</v>
      </c>
      <c r="AD145" s="112" t="str">
        <f>AD144</f>
        <v>福井市・永平寺町</v>
      </c>
      <c r="AE145" s="2" t="str">
        <f t="shared" si="976"/>
        <v/>
      </c>
      <c r="AF145" s="107"/>
      <c r="AG145" s="121" t="str">
        <f t="shared" ref="AG145" si="1117">IF(OR(IFERROR(FIND($AD145,"施設コード"),0)&gt;0,$AE145=""), "",AG25-AG85)</f>
        <v/>
      </c>
      <c r="AH145" s="122" t="str">
        <f t="shared" si="979"/>
        <v/>
      </c>
      <c r="AI145" s="121" t="str">
        <f t="shared" ref="AI145" si="1118">IF(OR(IFERROR(FIND($AD145,"施設コード"),0)&gt;0,$AE145=""), "",AI25-AI85)</f>
        <v/>
      </c>
      <c r="AJ145" s="122" t="str">
        <f t="shared" si="979"/>
        <v/>
      </c>
      <c r="AK145" s="121" t="str">
        <f t="shared" ref="AK145" si="1119">IF(OR(IFERROR(FIND($AD145,"施設コード"),0)&gt;0,$AE145=""), "",AK25-AK85)</f>
        <v/>
      </c>
      <c r="AL145" s="122" t="str">
        <f t="shared" ref="AL145" si="1120">IFERROR(AK145/AK$150,"")</f>
        <v/>
      </c>
      <c r="AM145" s="121" t="str">
        <f t="shared" ref="AM145" si="1121">IF(OR(IFERROR(FIND($AD145,"施設コード"),0)&gt;0,$AE145=""), "",AM25-AM85)</f>
        <v/>
      </c>
      <c r="AN145" s="122" t="str">
        <f t="shared" ref="AN145" si="1122">IFERROR(AM145/AM$150,"")</f>
        <v/>
      </c>
      <c r="AO145" s="121" t="str">
        <f t="shared" ref="AO145" si="1123">IF(OR(IFERROR(FIND($AD145,"施設コード"),0)&gt;0,$AE145=""), "",AO25-AO85)</f>
        <v/>
      </c>
      <c r="AP145" s="122" t="str">
        <f t="shared" ref="AP145" si="1124">IFERROR(AO145/AO$150,"")</f>
        <v/>
      </c>
      <c r="AQ145" s="121" t="str">
        <f t="shared" ref="AQ145" si="1125">IF(OR(IFERROR(FIND($AD145,"施設コード"),0)&gt;0,$AE145=""), "",AQ25-AQ85)</f>
        <v/>
      </c>
      <c r="AR145" s="122" t="str">
        <f t="shared" ref="AR145" si="1126">IFERROR(AQ145/AQ$150,"")</f>
        <v/>
      </c>
      <c r="AS145" s="121" t="str">
        <f t="shared" ref="AS145" si="1127">IF(OR(IFERROR(FIND($AD145,"施設コード"),0)&gt;0,$AE145=""), "",AS25-AS85)</f>
        <v/>
      </c>
      <c r="AT145" s="122" t="str">
        <f t="shared" ref="AT145" si="1128">IFERROR(AS145/AS$150,"")</f>
        <v/>
      </c>
      <c r="AU145" s="121" t="str">
        <f t="shared" ref="AU145" si="1129">IF(OR(IFERROR(FIND($AD145,"施設コード"),0)&gt;0,$AE145=""), "",AU25-AU85)</f>
        <v/>
      </c>
      <c r="AV145" s="122" t="str">
        <f t="shared" ref="AV145" si="1130">IFERROR(AU145/AU$150,"")</f>
        <v/>
      </c>
      <c r="AW145" s="121" t="str">
        <f t="shared" ref="AW145" si="1131">IF(OR(IFERROR(FIND($AD145,"施設コード"),0)&gt;0,$AE145=""), "",AW25-AW85)</f>
        <v/>
      </c>
      <c r="AX145" s="122" t="str">
        <f t="shared" ref="AX145" si="1132">IFERROR(AW145/AW$150,"")</f>
        <v/>
      </c>
      <c r="AY145" s="121" t="str">
        <f t="shared" ref="AY145" si="1133">IF(OR(IFERROR(FIND($AD145,"施設コード"),0)&gt;0,$AE145=""), "",AY25-AY85)</f>
        <v/>
      </c>
      <c r="AZ145" s="122" t="str">
        <f t="shared" ref="AZ145" si="1134">IFERROR(AY145/AY$150,"")</f>
        <v/>
      </c>
      <c r="BA145" s="121" t="str">
        <f t="shared" ref="BA145" si="1135">IF(OR(IFERROR(FIND($AD145,"施設コード"),0)&gt;0,$AE145=""), "",BA25-BA85)</f>
        <v/>
      </c>
      <c r="BB145" s="122" t="str">
        <f t="shared" ref="BB145" si="1136">IFERROR(BA145/BA$150,"")</f>
        <v/>
      </c>
      <c r="BC145" s="121" t="str">
        <f t="shared" ref="BC145" si="1137">IF(OR(IFERROR(FIND($AD145,"施設コード"),0)&gt;0,$AE145=""), "",BC25-BC85)</f>
        <v/>
      </c>
      <c r="BD145" s="122" t="str">
        <f t="shared" ref="BD145:BF145" si="1138">IFERROR(BC145/BC$150,"")</f>
        <v/>
      </c>
      <c r="BE145" s="121" t="str">
        <f t="shared" si="1001"/>
        <v/>
      </c>
      <c r="BF145" s="122" t="str">
        <f t="shared" si="1138"/>
        <v/>
      </c>
    </row>
    <row r="146" spans="27:58">
      <c r="AA146" s="110" t="str">
        <f t="shared" si="975"/>
        <v/>
      </c>
      <c r="AB146" s="58"/>
      <c r="AC146" s="111" t="str">
        <f t="shared" ref="AC146:AD146" si="1139">AC145</f>
        <v>6分類</v>
      </c>
      <c r="AD146" s="112" t="str">
        <f t="shared" si="1139"/>
        <v>福井市・永平寺町</v>
      </c>
      <c r="AE146" s="2" t="str">
        <f t="shared" si="976"/>
        <v/>
      </c>
      <c r="AF146" s="107"/>
      <c r="AG146" s="121" t="str">
        <f t="shared" ref="AG146" si="1140">IF(OR(IFERROR(FIND($AD146,"施設コード"),0)&gt;0,$AE146=""), "",AG26-AG86)</f>
        <v/>
      </c>
      <c r="AH146" s="122" t="str">
        <f t="shared" si="979"/>
        <v/>
      </c>
      <c r="AI146" s="121" t="str">
        <f t="shared" ref="AI146" si="1141">IF(OR(IFERROR(FIND($AD146,"施設コード"),0)&gt;0,$AE146=""), "",AI26-AI86)</f>
        <v/>
      </c>
      <c r="AJ146" s="122" t="str">
        <f t="shared" si="979"/>
        <v/>
      </c>
      <c r="AK146" s="121" t="str">
        <f t="shared" ref="AK146" si="1142">IF(OR(IFERROR(FIND($AD146,"施設コード"),0)&gt;0,$AE146=""), "",AK26-AK86)</f>
        <v/>
      </c>
      <c r="AL146" s="122" t="str">
        <f t="shared" ref="AL146" si="1143">IFERROR(AK146/AK$150,"")</f>
        <v/>
      </c>
      <c r="AM146" s="121" t="str">
        <f t="shared" ref="AM146" si="1144">IF(OR(IFERROR(FIND($AD146,"施設コード"),0)&gt;0,$AE146=""), "",AM26-AM86)</f>
        <v/>
      </c>
      <c r="AN146" s="122" t="str">
        <f t="shared" ref="AN146" si="1145">IFERROR(AM146/AM$150,"")</f>
        <v/>
      </c>
      <c r="AO146" s="121" t="str">
        <f t="shared" ref="AO146" si="1146">IF(OR(IFERROR(FIND($AD146,"施設コード"),0)&gt;0,$AE146=""), "",AO26-AO86)</f>
        <v/>
      </c>
      <c r="AP146" s="122" t="str">
        <f t="shared" ref="AP146" si="1147">IFERROR(AO146/AO$150,"")</f>
        <v/>
      </c>
      <c r="AQ146" s="121" t="str">
        <f t="shared" ref="AQ146" si="1148">IF(OR(IFERROR(FIND($AD146,"施設コード"),0)&gt;0,$AE146=""), "",AQ26-AQ86)</f>
        <v/>
      </c>
      <c r="AR146" s="122" t="str">
        <f t="shared" ref="AR146" si="1149">IFERROR(AQ146/AQ$150,"")</f>
        <v/>
      </c>
      <c r="AS146" s="121" t="str">
        <f t="shared" ref="AS146" si="1150">IF(OR(IFERROR(FIND($AD146,"施設コード"),0)&gt;0,$AE146=""), "",AS26-AS86)</f>
        <v/>
      </c>
      <c r="AT146" s="122" t="str">
        <f t="shared" ref="AT146" si="1151">IFERROR(AS146/AS$150,"")</f>
        <v/>
      </c>
      <c r="AU146" s="121" t="str">
        <f t="shared" ref="AU146" si="1152">IF(OR(IFERROR(FIND($AD146,"施設コード"),0)&gt;0,$AE146=""), "",AU26-AU86)</f>
        <v/>
      </c>
      <c r="AV146" s="122" t="str">
        <f t="shared" ref="AV146" si="1153">IFERROR(AU146/AU$150,"")</f>
        <v/>
      </c>
      <c r="AW146" s="121" t="str">
        <f t="shared" ref="AW146" si="1154">IF(OR(IFERROR(FIND($AD146,"施設コード"),0)&gt;0,$AE146=""), "",AW26-AW86)</f>
        <v/>
      </c>
      <c r="AX146" s="122" t="str">
        <f t="shared" ref="AX146" si="1155">IFERROR(AW146/AW$150,"")</f>
        <v/>
      </c>
      <c r="AY146" s="121" t="str">
        <f t="shared" ref="AY146" si="1156">IF(OR(IFERROR(FIND($AD146,"施設コード"),0)&gt;0,$AE146=""), "",AY26-AY86)</f>
        <v/>
      </c>
      <c r="AZ146" s="122" t="str">
        <f t="shared" ref="AZ146" si="1157">IFERROR(AY146/AY$150,"")</f>
        <v/>
      </c>
      <c r="BA146" s="121" t="str">
        <f t="shared" ref="BA146" si="1158">IF(OR(IFERROR(FIND($AD146,"施設コード"),0)&gt;0,$AE146=""), "",BA26-BA86)</f>
        <v/>
      </c>
      <c r="BB146" s="122" t="str">
        <f t="shared" ref="BB146" si="1159">IFERROR(BA146/BA$150,"")</f>
        <v/>
      </c>
      <c r="BC146" s="121" t="str">
        <f t="shared" ref="BC146" si="1160">IF(OR(IFERROR(FIND($AD146,"施設コード"),0)&gt;0,$AE146=""), "",BC26-BC86)</f>
        <v/>
      </c>
      <c r="BD146" s="122" t="str">
        <f t="shared" ref="BD146:BF146" si="1161">IFERROR(BC146/BC$150,"")</f>
        <v/>
      </c>
      <c r="BE146" s="121" t="str">
        <f t="shared" si="1001"/>
        <v/>
      </c>
      <c r="BF146" s="122" t="str">
        <f t="shared" si="1161"/>
        <v/>
      </c>
    </row>
    <row r="147" spans="27:58">
      <c r="AA147" s="110" t="str">
        <f t="shared" si="975"/>
        <v/>
      </c>
      <c r="AB147" s="58"/>
      <c r="AC147" s="111" t="str">
        <f t="shared" ref="AC147:AD147" si="1162">AC146</f>
        <v>6分類</v>
      </c>
      <c r="AD147" s="112" t="str">
        <f t="shared" si="1162"/>
        <v>福井市・永平寺町</v>
      </c>
      <c r="AE147" s="2" t="str">
        <f t="shared" si="976"/>
        <v/>
      </c>
      <c r="AF147" s="107"/>
      <c r="AG147" s="121" t="str">
        <f t="shared" ref="AG147" si="1163">IF(OR(IFERROR(FIND($AD147,"施設コード"),0)&gt;0,$AE147=""), "",AG27-AG87)</f>
        <v/>
      </c>
      <c r="AH147" s="122" t="str">
        <f t="shared" si="979"/>
        <v/>
      </c>
      <c r="AI147" s="121" t="str">
        <f t="shared" ref="AI147" si="1164">IF(OR(IFERROR(FIND($AD147,"施設コード"),0)&gt;0,$AE147=""), "",AI27-AI87)</f>
        <v/>
      </c>
      <c r="AJ147" s="122" t="str">
        <f t="shared" si="979"/>
        <v/>
      </c>
      <c r="AK147" s="121" t="str">
        <f t="shared" ref="AK147" si="1165">IF(OR(IFERROR(FIND($AD147,"施設コード"),0)&gt;0,$AE147=""), "",AK27-AK87)</f>
        <v/>
      </c>
      <c r="AL147" s="122" t="str">
        <f t="shared" ref="AL147" si="1166">IFERROR(AK147/AK$150,"")</f>
        <v/>
      </c>
      <c r="AM147" s="121" t="str">
        <f t="shared" ref="AM147" si="1167">IF(OR(IFERROR(FIND($AD147,"施設コード"),0)&gt;0,$AE147=""), "",AM27-AM87)</f>
        <v/>
      </c>
      <c r="AN147" s="122" t="str">
        <f t="shared" ref="AN147" si="1168">IFERROR(AM147/AM$150,"")</f>
        <v/>
      </c>
      <c r="AO147" s="121" t="str">
        <f t="shared" ref="AO147" si="1169">IF(OR(IFERROR(FIND($AD147,"施設コード"),0)&gt;0,$AE147=""), "",AO27-AO87)</f>
        <v/>
      </c>
      <c r="AP147" s="122" t="str">
        <f t="shared" ref="AP147" si="1170">IFERROR(AO147/AO$150,"")</f>
        <v/>
      </c>
      <c r="AQ147" s="121" t="str">
        <f t="shared" ref="AQ147" si="1171">IF(OR(IFERROR(FIND($AD147,"施設コード"),0)&gt;0,$AE147=""), "",AQ27-AQ87)</f>
        <v/>
      </c>
      <c r="AR147" s="122" t="str">
        <f t="shared" ref="AR147" si="1172">IFERROR(AQ147/AQ$150,"")</f>
        <v/>
      </c>
      <c r="AS147" s="121" t="str">
        <f t="shared" ref="AS147" si="1173">IF(OR(IFERROR(FIND($AD147,"施設コード"),0)&gt;0,$AE147=""), "",AS27-AS87)</f>
        <v/>
      </c>
      <c r="AT147" s="122" t="str">
        <f t="shared" ref="AT147" si="1174">IFERROR(AS147/AS$150,"")</f>
        <v/>
      </c>
      <c r="AU147" s="121" t="str">
        <f t="shared" ref="AU147" si="1175">IF(OR(IFERROR(FIND($AD147,"施設コード"),0)&gt;0,$AE147=""), "",AU27-AU87)</f>
        <v/>
      </c>
      <c r="AV147" s="122" t="str">
        <f t="shared" ref="AV147" si="1176">IFERROR(AU147/AU$150,"")</f>
        <v/>
      </c>
      <c r="AW147" s="121" t="str">
        <f t="shared" ref="AW147" si="1177">IF(OR(IFERROR(FIND($AD147,"施設コード"),0)&gt;0,$AE147=""), "",AW27-AW87)</f>
        <v/>
      </c>
      <c r="AX147" s="122" t="str">
        <f t="shared" ref="AX147" si="1178">IFERROR(AW147/AW$150,"")</f>
        <v/>
      </c>
      <c r="AY147" s="121" t="str">
        <f t="shared" ref="AY147" si="1179">IF(OR(IFERROR(FIND($AD147,"施設コード"),0)&gt;0,$AE147=""), "",AY27-AY87)</f>
        <v/>
      </c>
      <c r="AZ147" s="122" t="str">
        <f t="shared" ref="AZ147" si="1180">IFERROR(AY147/AY$150,"")</f>
        <v/>
      </c>
      <c r="BA147" s="121" t="str">
        <f t="shared" ref="BA147" si="1181">IF(OR(IFERROR(FIND($AD147,"施設コード"),0)&gt;0,$AE147=""), "",BA27-BA87)</f>
        <v/>
      </c>
      <c r="BB147" s="122" t="str">
        <f t="shared" ref="BB147" si="1182">IFERROR(BA147/BA$150,"")</f>
        <v/>
      </c>
      <c r="BC147" s="121" t="str">
        <f t="shared" ref="BC147" si="1183">IF(OR(IFERROR(FIND($AD147,"施設コード"),0)&gt;0,$AE147=""), "",BC27-BC87)</f>
        <v/>
      </c>
      <c r="BD147" s="122" t="str">
        <f t="shared" ref="BD147:BF147" si="1184">IFERROR(BC147/BC$150,"")</f>
        <v/>
      </c>
      <c r="BE147" s="121" t="str">
        <f t="shared" si="1001"/>
        <v/>
      </c>
      <c r="BF147" s="122" t="str">
        <f t="shared" si="1184"/>
        <v/>
      </c>
    </row>
    <row r="148" spans="27:58">
      <c r="AA148" s="110" t="str">
        <f t="shared" si="975"/>
        <v/>
      </c>
      <c r="AB148" s="58"/>
      <c r="AC148" s="111" t="str">
        <f t="shared" ref="AC148:AD148" si="1185">AC147</f>
        <v>6分類</v>
      </c>
      <c r="AD148" s="112" t="str">
        <f t="shared" si="1185"/>
        <v>福井市・永平寺町</v>
      </c>
      <c r="AE148" s="2" t="str">
        <f t="shared" si="976"/>
        <v/>
      </c>
      <c r="AF148" s="107"/>
      <c r="AG148" s="121" t="str">
        <f t="shared" ref="AG148" si="1186">IF(OR(IFERROR(FIND($AD148,"施設コード"),0)&gt;0,$AE148=""), "",AG28-AG88)</f>
        <v/>
      </c>
      <c r="AH148" s="122" t="str">
        <f t="shared" si="979"/>
        <v/>
      </c>
      <c r="AI148" s="121" t="str">
        <f t="shared" ref="AI148" si="1187">IF(OR(IFERROR(FIND($AD148,"施設コード"),0)&gt;0,$AE148=""), "",AI28-AI88)</f>
        <v/>
      </c>
      <c r="AJ148" s="122" t="str">
        <f t="shared" si="979"/>
        <v/>
      </c>
      <c r="AK148" s="121" t="str">
        <f t="shared" ref="AK148" si="1188">IF(OR(IFERROR(FIND($AD148,"施設コード"),0)&gt;0,$AE148=""), "",AK28-AK88)</f>
        <v/>
      </c>
      <c r="AL148" s="122" t="str">
        <f t="shared" ref="AL148" si="1189">IFERROR(AK148/AK$150,"")</f>
        <v/>
      </c>
      <c r="AM148" s="121" t="str">
        <f t="shared" ref="AM148" si="1190">IF(OR(IFERROR(FIND($AD148,"施設コード"),0)&gt;0,$AE148=""), "",AM28-AM88)</f>
        <v/>
      </c>
      <c r="AN148" s="122" t="str">
        <f t="shared" ref="AN148" si="1191">IFERROR(AM148/AM$150,"")</f>
        <v/>
      </c>
      <c r="AO148" s="121" t="str">
        <f t="shared" ref="AO148" si="1192">IF(OR(IFERROR(FIND($AD148,"施設コード"),0)&gt;0,$AE148=""), "",AO28-AO88)</f>
        <v/>
      </c>
      <c r="AP148" s="122" t="str">
        <f t="shared" ref="AP148" si="1193">IFERROR(AO148/AO$150,"")</f>
        <v/>
      </c>
      <c r="AQ148" s="121" t="str">
        <f t="shared" ref="AQ148" si="1194">IF(OR(IFERROR(FIND($AD148,"施設コード"),0)&gt;0,$AE148=""), "",AQ28-AQ88)</f>
        <v/>
      </c>
      <c r="AR148" s="122" t="str">
        <f t="shared" ref="AR148" si="1195">IFERROR(AQ148/AQ$150,"")</f>
        <v/>
      </c>
      <c r="AS148" s="121" t="str">
        <f t="shared" ref="AS148" si="1196">IF(OR(IFERROR(FIND($AD148,"施設コード"),0)&gt;0,$AE148=""), "",AS28-AS88)</f>
        <v/>
      </c>
      <c r="AT148" s="122" t="str">
        <f t="shared" ref="AT148" si="1197">IFERROR(AS148/AS$150,"")</f>
        <v/>
      </c>
      <c r="AU148" s="121" t="str">
        <f t="shared" ref="AU148" si="1198">IF(OR(IFERROR(FIND($AD148,"施設コード"),0)&gt;0,$AE148=""), "",AU28-AU88)</f>
        <v/>
      </c>
      <c r="AV148" s="122" t="str">
        <f t="shared" ref="AV148" si="1199">IFERROR(AU148/AU$150,"")</f>
        <v/>
      </c>
      <c r="AW148" s="121" t="str">
        <f t="shared" ref="AW148" si="1200">IF(OR(IFERROR(FIND($AD148,"施設コード"),0)&gt;0,$AE148=""), "",AW28-AW88)</f>
        <v/>
      </c>
      <c r="AX148" s="122" t="str">
        <f t="shared" ref="AX148" si="1201">IFERROR(AW148/AW$150,"")</f>
        <v/>
      </c>
      <c r="AY148" s="121" t="str">
        <f t="shared" ref="AY148" si="1202">IF(OR(IFERROR(FIND($AD148,"施設コード"),0)&gt;0,$AE148=""), "",AY28-AY88)</f>
        <v/>
      </c>
      <c r="AZ148" s="122" t="str">
        <f t="shared" ref="AZ148" si="1203">IFERROR(AY148/AY$150,"")</f>
        <v/>
      </c>
      <c r="BA148" s="121" t="str">
        <f t="shared" ref="BA148" si="1204">IF(OR(IFERROR(FIND($AD148,"施設コード"),0)&gt;0,$AE148=""), "",BA28-BA88)</f>
        <v/>
      </c>
      <c r="BB148" s="122" t="str">
        <f t="shared" ref="BB148" si="1205">IFERROR(BA148/BA$150,"")</f>
        <v/>
      </c>
      <c r="BC148" s="121" t="str">
        <f t="shared" ref="BC148" si="1206">IF(OR(IFERROR(FIND($AD148,"施設コード"),0)&gt;0,$AE148=""), "",BC28-BC88)</f>
        <v/>
      </c>
      <c r="BD148" s="122" t="str">
        <f t="shared" ref="BD148:BF148" si="1207">IFERROR(BC148/BC$150,"")</f>
        <v/>
      </c>
      <c r="BE148" s="121" t="str">
        <f t="shared" si="1001"/>
        <v/>
      </c>
      <c r="BF148" s="122" t="str">
        <f t="shared" si="1207"/>
        <v/>
      </c>
    </row>
    <row r="149" spans="27:58">
      <c r="AA149" s="110" t="str">
        <f>AA134</f>
        <v/>
      </c>
      <c r="AB149" s="58"/>
      <c r="AC149" s="111" t="str">
        <f>AC147</f>
        <v>6分類</v>
      </c>
      <c r="AD149" s="112" t="str">
        <f>AD147</f>
        <v>福井市・永平寺町</v>
      </c>
      <c r="AE149" s="2" t="str">
        <f>IF(AE134&lt;&gt;"",AE134,"")</f>
        <v/>
      </c>
      <c r="AF149" s="107"/>
      <c r="AG149" s="121" t="str">
        <f t="shared" ref="AG149" si="1208">IF(OR(IFERROR(FIND($AD149,"施設コード"),0)&gt;0,$AE149=""), "",AG29-AG89)</f>
        <v/>
      </c>
      <c r="AH149" s="122" t="str">
        <f t="shared" si="979"/>
        <v/>
      </c>
      <c r="AI149" s="121" t="str">
        <f t="shared" ref="AI149" si="1209">IF(OR(IFERROR(FIND($AD149,"施設コード"),0)&gt;0,$AE149=""), "",AI29-AI89)</f>
        <v/>
      </c>
      <c r="AJ149" s="122" t="str">
        <f t="shared" si="979"/>
        <v/>
      </c>
      <c r="AK149" s="121" t="str">
        <f t="shared" ref="AK149" si="1210">IF(OR(IFERROR(FIND($AD149,"施設コード"),0)&gt;0,$AE149=""), "",AK29-AK89)</f>
        <v/>
      </c>
      <c r="AL149" s="122" t="str">
        <f t="shared" ref="AL149" si="1211">IFERROR(AK149/AK$150,"")</f>
        <v/>
      </c>
      <c r="AM149" s="121" t="str">
        <f t="shared" ref="AM149" si="1212">IF(OR(IFERROR(FIND($AD149,"施設コード"),0)&gt;0,$AE149=""), "",AM29-AM89)</f>
        <v/>
      </c>
      <c r="AN149" s="122" t="str">
        <f t="shared" ref="AN149" si="1213">IFERROR(AM149/AM$150,"")</f>
        <v/>
      </c>
      <c r="AO149" s="121" t="str">
        <f t="shared" ref="AO149" si="1214">IF(OR(IFERROR(FIND($AD149,"施設コード"),0)&gt;0,$AE149=""), "",AO29-AO89)</f>
        <v/>
      </c>
      <c r="AP149" s="122" t="str">
        <f t="shared" ref="AP149" si="1215">IFERROR(AO149/AO$150,"")</f>
        <v/>
      </c>
      <c r="AQ149" s="121" t="str">
        <f t="shared" ref="AQ149" si="1216">IF(OR(IFERROR(FIND($AD149,"施設コード"),0)&gt;0,$AE149=""), "",AQ29-AQ89)</f>
        <v/>
      </c>
      <c r="AR149" s="122" t="str">
        <f t="shared" ref="AR149" si="1217">IFERROR(AQ149/AQ$150,"")</f>
        <v/>
      </c>
      <c r="AS149" s="121" t="str">
        <f t="shared" ref="AS149" si="1218">IF(OR(IFERROR(FIND($AD149,"施設コード"),0)&gt;0,$AE149=""), "",AS29-AS89)</f>
        <v/>
      </c>
      <c r="AT149" s="122" t="str">
        <f t="shared" ref="AT149" si="1219">IFERROR(AS149/AS$150,"")</f>
        <v/>
      </c>
      <c r="AU149" s="121" t="str">
        <f t="shared" ref="AU149" si="1220">IF(OR(IFERROR(FIND($AD149,"施設コード"),0)&gt;0,$AE149=""), "",AU29-AU89)</f>
        <v/>
      </c>
      <c r="AV149" s="122" t="str">
        <f t="shared" ref="AV149" si="1221">IFERROR(AU149/AU$150,"")</f>
        <v/>
      </c>
      <c r="AW149" s="121" t="str">
        <f t="shared" ref="AW149" si="1222">IF(OR(IFERROR(FIND($AD149,"施設コード"),0)&gt;0,$AE149=""), "",AW29-AW89)</f>
        <v/>
      </c>
      <c r="AX149" s="122" t="str">
        <f t="shared" ref="AX149" si="1223">IFERROR(AW149/AW$150,"")</f>
        <v/>
      </c>
      <c r="AY149" s="121" t="str">
        <f t="shared" ref="AY149" si="1224">IF(OR(IFERROR(FIND($AD149,"施設コード"),0)&gt;0,$AE149=""), "",AY29-AY89)</f>
        <v/>
      </c>
      <c r="AZ149" s="122" t="str">
        <f t="shared" ref="AZ149" si="1225">IFERROR(AY149/AY$150,"")</f>
        <v/>
      </c>
      <c r="BA149" s="121" t="str">
        <f t="shared" ref="BA149" si="1226">IF(OR(IFERROR(FIND($AD149,"施設コード"),0)&gt;0,$AE149=""), "",BA29-BA89)</f>
        <v/>
      </c>
      <c r="BB149" s="122" t="str">
        <f t="shared" ref="BB149" si="1227">IFERROR(BA149/BA$150,"")</f>
        <v/>
      </c>
      <c r="BC149" s="121" t="str">
        <f t="shared" ref="BC149" si="1228">IF(OR(IFERROR(FIND($AD149,"施設コード"),0)&gt;0,$AE149=""), "",BC29-BC89)</f>
        <v/>
      </c>
      <c r="BD149" s="122" t="str">
        <f t="shared" ref="BD149:BF149" si="1229">IFERROR(BC149/BC$150,"")</f>
        <v/>
      </c>
      <c r="BE149" s="121" t="str">
        <f t="shared" si="1001"/>
        <v/>
      </c>
      <c r="BF149" s="122" t="str">
        <f t="shared" si="1229"/>
        <v/>
      </c>
    </row>
    <row r="150" spans="27:58" ht="15">
      <c r="AA150"/>
      <c r="AB150" s="156"/>
      <c r="AC150" s="99"/>
      <c r="AD150" s="100"/>
      <c r="AE150" s="101"/>
      <c r="AF150" s="102" t="s">
        <v>25</v>
      </c>
      <c r="AG150" s="123">
        <f t="shared" ref="AG150" si="1230">SUM(AG138:AG149)</f>
        <v>240</v>
      </c>
      <c r="AH150" s="124">
        <f t="shared" ref="AH150" si="1231">SUM(AH138:AH149)</f>
        <v>1</v>
      </c>
      <c r="AI150" s="123">
        <f t="shared" ref="AI150" si="1232">SUM(AI138:AI149)</f>
        <v>0</v>
      </c>
      <c r="AJ150" s="124">
        <f t="shared" ref="AJ150" si="1233">SUM(AJ138:AJ149)</f>
        <v>0</v>
      </c>
      <c r="AK150" s="123">
        <f t="shared" ref="AK150" si="1234">SUM(AK138:AK149)</f>
        <v>0</v>
      </c>
      <c r="AL150" s="124">
        <f t="shared" ref="AL150" si="1235">SUM(AL138:AL149)</f>
        <v>0</v>
      </c>
      <c r="AM150" s="123">
        <f t="shared" ref="AM150" si="1236">SUM(AM138:AM149)</f>
        <v>0</v>
      </c>
      <c r="AN150" s="124">
        <f t="shared" ref="AN150" si="1237">SUM(AN138:AN149)</f>
        <v>0</v>
      </c>
      <c r="AO150" s="123">
        <f t="shared" ref="AO150" si="1238">SUM(AO138:AO149)</f>
        <v>0</v>
      </c>
      <c r="AP150" s="124">
        <f t="shared" ref="AP150" si="1239">SUM(AP138:AP149)</f>
        <v>0</v>
      </c>
      <c r="AQ150" s="123">
        <f t="shared" ref="AQ150" si="1240">SUM(AQ138:AQ149)</f>
        <v>0</v>
      </c>
      <c r="AR150" s="124">
        <f t="shared" ref="AR150" si="1241">SUM(AR138:AR149)</f>
        <v>0</v>
      </c>
      <c r="AS150" s="123">
        <f t="shared" ref="AS150" si="1242">SUM(AS138:AS149)</f>
        <v>0</v>
      </c>
      <c r="AT150" s="124">
        <f t="shared" ref="AT150" si="1243">SUM(AT138:AT149)</f>
        <v>0</v>
      </c>
      <c r="AU150" s="123">
        <f t="shared" ref="AU150" si="1244">SUM(AU138:AU149)</f>
        <v>0</v>
      </c>
      <c r="AV150" s="124">
        <f t="shared" ref="AV150" si="1245">SUM(AV138:AV149)</f>
        <v>0</v>
      </c>
      <c r="AW150" s="123">
        <f t="shared" ref="AW150" si="1246">SUM(AW138:AW149)</f>
        <v>0</v>
      </c>
      <c r="AX150" s="124">
        <f t="shared" ref="AX150" si="1247">SUM(AX138:AX149)</f>
        <v>0</v>
      </c>
      <c r="AY150" s="123">
        <f t="shared" ref="AY150" si="1248">SUM(AY138:AY149)</f>
        <v>0</v>
      </c>
      <c r="AZ150" s="124">
        <f t="shared" ref="AZ150" si="1249">SUM(AZ138:AZ149)</f>
        <v>0</v>
      </c>
      <c r="BA150" s="123">
        <f t="shared" ref="BA150" si="1250">SUM(BA138:BA149)</f>
        <v>0</v>
      </c>
      <c r="BB150" s="124">
        <f t="shared" ref="BB150" si="1251">SUM(BB138:BB149)</f>
        <v>0</v>
      </c>
      <c r="BC150" s="123">
        <f t="shared" ref="BC150" si="1252">SUM(BC138:BC149)</f>
        <v>0</v>
      </c>
      <c r="BD150" s="124">
        <f t="shared" ref="BD150" si="1253">SUM(BD138:BD149)</f>
        <v>0</v>
      </c>
      <c r="BE150" s="123">
        <f t="shared" ref="BE150" si="1254">SUM(BE138:BE149)</f>
        <v>240</v>
      </c>
      <c r="BF150" s="126">
        <f t="shared" ref="BF150" si="1255">SUM(BF138:BF149)</f>
        <v>1</v>
      </c>
    </row>
    <row r="151" spans="27:58" ht="15">
      <c r="AA151"/>
      <c r="AB151" s="156"/>
      <c r="AC151" s="103"/>
      <c r="AD151" s="104"/>
      <c r="AE151" s="105"/>
      <c r="AF151" s="135" t="str">
        <f>IF(AF$16&lt;&gt;"",AF$16,"")</f>
        <v>平均訪問回数</v>
      </c>
      <c r="AG151" s="154">
        <f>IF(AG150&gt;0,SUMPRODUCT($AA138:$AA149,AG138:AG149)/AG150,"-")</f>
        <v>2.6979166666666665</v>
      </c>
      <c r="AH151" s="138"/>
      <c r="AI151" s="154" t="str">
        <f>IF(AI150&gt;0,SUMPRODUCT($AA138:$AA149,AI138:AI149)/AI150,"-")</f>
        <v>-</v>
      </c>
      <c r="AJ151" s="138"/>
      <c r="AK151" s="154" t="str">
        <f>IF(AK150&gt;0,SUMPRODUCT($AA138:$AA149,AK138:AK149)/AK150,"-")</f>
        <v>-</v>
      </c>
      <c r="AL151" s="138"/>
      <c r="AM151" s="154" t="str">
        <f>IF(AM150&gt;0,SUMPRODUCT($AA138:$AA149,AM138:AM149)/AM150,"-")</f>
        <v>-</v>
      </c>
      <c r="AN151" s="138"/>
      <c r="AO151" s="154" t="str">
        <f>IF(AO150&gt;0,SUMPRODUCT($AA138:$AA149,AO138:AO149)/AO150,"-")</f>
        <v>-</v>
      </c>
      <c r="AP151" s="138"/>
      <c r="AQ151" s="154" t="str">
        <f>IF(AQ150&gt;0,SUMPRODUCT($AA138:$AA149,AQ138:AQ149)/AQ150,"-")</f>
        <v>-</v>
      </c>
      <c r="AR151" s="138"/>
      <c r="AS151" s="154" t="str">
        <f>IF(AS150&gt;0,SUMPRODUCT($AA138:$AA149,AS138:AS149)/AS150,"-")</f>
        <v>-</v>
      </c>
      <c r="AT151" s="138"/>
      <c r="AU151" s="154" t="str">
        <f>IF(AU150&gt;0,SUMPRODUCT($AA138:$AA149,AU138:AU149)/AU150,"-")</f>
        <v>-</v>
      </c>
      <c r="AV151" s="138"/>
      <c r="AW151" s="154" t="str">
        <f>IF(AW150&gt;0,SUMPRODUCT($AA138:$AA149,AW138:AW149)/AW150,"-")</f>
        <v>-</v>
      </c>
      <c r="AX151" s="138"/>
      <c r="AY151" s="154" t="str">
        <f>IF(AY150&gt;0,SUMPRODUCT($AA138:$AA149,AY138:AY149)/AY150,"-")</f>
        <v>-</v>
      </c>
      <c r="AZ151" s="138"/>
      <c r="BA151" s="154" t="str">
        <f>IF(BA150&gt;0,SUMPRODUCT($AA138:$AA149,BA138:BA149)/BA150,"-")</f>
        <v>-</v>
      </c>
      <c r="BB151" s="138"/>
      <c r="BC151" s="154" t="str">
        <f>IF(BC150&gt;0,SUMPRODUCT($AA138:$AA149,BC138:BC149)/BC150,"-")</f>
        <v>-</v>
      </c>
      <c r="BD151" s="138"/>
      <c r="BE151" s="154">
        <f>IF(BE150&gt;0,SUMPRODUCT($AA138:$AA149,BE138:BE149)/BE150,"-")</f>
        <v>2.6979166666666665</v>
      </c>
      <c r="BF151" s="139"/>
    </row>
    <row r="152" spans="27:58" ht="15">
      <c r="AA152"/>
      <c r="AB152" s="156"/>
      <c r="AC152" s="5" t="s">
        <v>4</v>
      </c>
      <c r="AD152" s="91" t="str">
        <f>【M】エリア!$L$4</f>
        <v>福井市</v>
      </c>
      <c r="AE152" s="85"/>
      <c r="AF152" s="92"/>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8"/>
      <c r="BF152" s="129"/>
    </row>
    <row r="153" spans="27:58">
      <c r="AA153" s="110">
        <f t="shared" ref="AA153:AA163" si="1256">AA138</f>
        <v>1</v>
      </c>
      <c r="AB153" s="58"/>
      <c r="AC153" s="113" t="str">
        <f>AC152</f>
        <v>市町村</v>
      </c>
      <c r="AD153" s="112" t="str">
        <f>AD152</f>
        <v>福井市</v>
      </c>
      <c r="AE153" s="2" t="str">
        <f t="shared" ref="AE153:AE163" si="1257">IF(AE123&lt;&gt;"",AE123,"")</f>
        <v>初めて</v>
      </c>
      <c r="AF153" s="8"/>
      <c r="AG153" s="61">
        <f>IF(OR(IFERROR(FIND($AD153,"施設コード"),0)&gt;0,$AE153=""), "",AG33-AG93)</f>
        <v>71</v>
      </c>
      <c r="AH153" s="120">
        <f>IFERROR(AG153/AG$165,"")</f>
        <v>0.55038759689922478</v>
      </c>
      <c r="AI153" s="61">
        <f>IF(OR(IFERROR(FIND($AD153,"施設コード"),0)&gt;0,$AE153=""), "",AI33-AI93)</f>
        <v>0</v>
      </c>
      <c r="AJ153" s="120" t="str">
        <f>IFERROR(AI153/AI$165,"")</f>
        <v/>
      </c>
      <c r="AK153" s="61">
        <f>IF(OR(IFERROR(FIND($AD153,"施設コード"),0)&gt;0,$AE153=""), "",AK33-AK93)</f>
        <v>0</v>
      </c>
      <c r="AL153" s="120" t="str">
        <f>IFERROR(AK153/AK$165,"")</f>
        <v/>
      </c>
      <c r="AM153" s="61">
        <f>IF(OR(IFERROR(FIND($AD153,"施設コード"),0)&gt;0,$AE153=""), "",AM33-AM93)</f>
        <v>0</v>
      </c>
      <c r="AN153" s="120" t="str">
        <f>IFERROR(AM153/AM$165,"")</f>
        <v/>
      </c>
      <c r="AO153" s="61">
        <f>IF(OR(IFERROR(FIND($AD153,"施設コード"),0)&gt;0,$AE153=""), "",AO33-AO93)</f>
        <v>0</v>
      </c>
      <c r="AP153" s="120" t="str">
        <f>IFERROR(AO153/AO$165,"")</f>
        <v/>
      </c>
      <c r="AQ153" s="61">
        <f>IF(OR(IFERROR(FIND($AD153,"施設コード"),0)&gt;0,$AE153=""), "",AQ33-AQ93)</f>
        <v>0</v>
      </c>
      <c r="AR153" s="120" t="str">
        <f>IFERROR(AQ153/AQ$165,"")</f>
        <v/>
      </c>
      <c r="AS153" s="61">
        <f>IF(OR(IFERROR(FIND($AD153,"施設コード"),0)&gt;0,$AE153=""), "",AS33-AS93)</f>
        <v>0</v>
      </c>
      <c r="AT153" s="120" t="str">
        <f>IFERROR(AS153/AS$165,"")</f>
        <v/>
      </c>
      <c r="AU153" s="61">
        <f>IF(OR(IFERROR(FIND($AD153,"施設コード"),0)&gt;0,$AE153=""), "",AU33-AU93)</f>
        <v>0</v>
      </c>
      <c r="AV153" s="120" t="str">
        <f>IFERROR(AU153/AU$165,"")</f>
        <v/>
      </c>
      <c r="AW153" s="61">
        <f>IF(OR(IFERROR(FIND($AD153,"施設コード"),0)&gt;0,$AE153=""), "",AW33-AW93)</f>
        <v>0</v>
      </c>
      <c r="AX153" s="120" t="str">
        <f>IFERROR(AW153/AW$165,"")</f>
        <v/>
      </c>
      <c r="AY153" s="61">
        <f>IF(OR(IFERROR(FIND($AD153,"施設コード"),0)&gt;0,$AE153=""), "",AY33-AY93)</f>
        <v>0</v>
      </c>
      <c r="AZ153" s="120" t="str">
        <f>IFERROR(AY153/AY$165,"")</f>
        <v/>
      </c>
      <c r="BA153" s="61">
        <f>IF(OR(IFERROR(FIND($AD153,"施設コード"),0)&gt;0,$AE153=""), "",BA33-BA93)</f>
        <v>0</v>
      </c>
      <c r="BB153" s="120" t="str">
        <f>IFERROR(BA153/BA$165,"")</f>
        <v/>
      </c>
      <c r="BC153" s="61">
        <f>IF(OR(IFERROR(FIND($AD153,"施設コード"),0)&gt;0,$AE153=""), "",BC33-BC93)</f>
        <v>0</v>
      </c>
      <c r="BD153" s="120" t="str">
        <f>IFERROR(BC153/BC$165,"")</f>
        <v/>
      </c>
      <c r="BE153" s="61">
        <f>IFERROR(AG153+AI153+AK153+AM153+AO153+AQ153+AS153+AU153+AW153+AY153+BA153+BC153,"")</f>
        <v>71</v>
      </c>
      <c r="BF153" s="120">
        <f>IFERROR(BE153/BE$165,"")</f>
        <v>0.55038759689922478</v>
      </c>
    </row>
    <row r="154" spans="27:58">
      <c r="AA154" s="110">
        <f t="shared" si="1256"/>
        <v>3.5</v>
      </c>
      <c r="AB154" s="58"/>
      <c r="AC154" s="113" t="str">
        <f t="shared" ref="AC154:AD154" si="1258">AC153</f>
        <v>市町村</v>
      </c>
      <c r="AD154" s="112" t="str">
        <f t="shared" si="1258"/>
        <v>福井市</v>
      </c>
      <c r="AE154" s="90" t="str">
        <f t="shared" si="1257"/>
        <v>2～5回目</v>
      </c>
      <c r="AF154" s="8"/>
      <c r="AG154" s="61">
        <f t="shared" ref="AG154" si="1259">IF(OR(IFERROR(FIND($AD154,"施設コード"),0)&gt;0,$AE154=""), "",AG34-AG94)</f>
        <v>35</v>
      </c>
      <c r="AH154" s="120">
        <f t="shared" ref="AH154:AJ164" si="1260">IFERROR(AG154/AG$165,"")</f>
        <v>0.27131782945736432</v>
      </c>
      <c r="AI154" s="61">
        <f t="shared" ref="AI154" si="1261">IF(OR(IFERROR(FIND($AD154,"施設コード"),0)&gt;0,$AE154=""), "",AI34-AI94)</f>
        <v>0</v>
      </c>
      <c r="AJ154" s="120" t="str">
        <f t="shared" si="1260"/>
        <v/>
      </c>
      <c r="AK154" s="61">
        <f t="shared" ref="AK154" si="1262">IF(OR(IFERROR(FIND($AD154,"施設コード"),0)&gt;0,$AE154=""), "",AK34-AK94)</f>
        <v>0</v>
      </c>
      <c r="AL154" s="120" t="str">
        <f t="shared" ref="AL154" si="1263">IFERROR(AK154/AK$165,"")</f>
        <v/>
      </c>
      <c r="AM154" s="61">
        <f t="shared" ref="AM154" si="1264">IF(OR(IFERROR(FIND($AD154,"施設コード"),0)&gt;0,$AE154=""), "",AM34-AM94)</f>
        <v>0</v>
      </c>
      <c r="AN154" s="120" t="str">
        <f t="shared" ref="AN154" si="1265">IFERROR(AM154/AM$165,"")</f>
        <v/>
      </c>
      <c r="AO154" s="61">
        <f t="shared" ref="AO154" si="1266">IF(OR(IFERROR(FIND($AD154,"施設コード"),0)&gt;0,$AE154=""), "",AO34-AO94)</f>
        <v>0</v>
      </c>
      <c r="AP154" s="120" t="str">
        <f t="shared" ref="AP154" si="1267">IFERROR(AO154/AO$165,"")</f>
        <v/>
      </c>
      <c r="AQ154" s="61">
        <f t="shared" ref="AQ154" si="1268">IF(OR(IFERROR(FIND($AD154,"施設コード"),0)&gt;0,$AE154=""), "",AQ34-AQ94)</f>
        <v>0</v>
      </c>
      <c r="AR154" s="120" t="str">
        <f t="shared" ref="AR154" si="1269">IFERROR(AQ154/AQ$165,"")</f>
        <v/>
      </c>
      <c r="AS154" s="61">
        <f t="shared" ref="AS154" si="1270">IF(OR(IFERROR(FIND($AD154,"施設コード"),0)&gt;0,$AE154=""), "",AS34-AS94)</f>
        <v>0</v>
      </c>
      <c r="AT154" s="120" t="str">
        <f t="shared" ref="AT154" si="1271">IFERROR(AS154/AS$165,"")</f>
        <v/>
      </c>
      <c r="AU154" s="61">
        <f t="shared" ref="AU154" si="1272">IF(OR(IFERROR(FIND($AD154,"施設コード"),0)&gt;0,$AE154=""), "",AU34-AU94)</f>
        <v>0</v>
      </c>
      <c r="AV154" s="120" t="str">
        <f t="shared" ref="AV154" si="1273">IFERROR(AU154/AU$165,"")</f>
        <v/>
      </c>
      <c r="AW154" s="61">
        <f t="shared" ref="AW154" si="1274">IF(OR(IFERROR(FIND($AD154,"施設コード"),0)&gt;0,$AE154=""), "",AW34-AW94)</f>
        <v>0</v>
      </c>
      <c r="AX154" s="120" t="str">
        <f t="shared" ref="AX154" si="1275">IFERROR(AW154/AW$165,"")</f>
        <v/>
      </c>
      <c r="AY154" s="61">
        <f t="shared" ref="AY154" si="1276">IF(OR(IFERROR(FIND($AD154,"施設コード"),0)&gt;0,$AE154=""), "",AY34-AY94)</f>
        <v>0</v>
      </c>
      <c r="AZ154" s="120" t="str">
        <f t="shared" ref="AZ154" si="1277">IFERROR(AY154/AY$165,"")</f>
        <v/>
      </c>
      <c r="BA154" s="61">
        <f t="shared" ref="BA154" si="1278">IF(OR(IFERROR(FIND($AD154,"施設コード"),0)&gt;0,$AE154=""), "",BA34-BA94)</f>
        <v>0</v>
      </c>
      <c r="BB154" s="120" t="str">
        <f t="shared" ref="BB154" si="1279">IFERROR(BA154/BA$165,"")</f>
        <v/>
      </c>
      <c r="BC154" s="61">
        <f t="shared" ref="BC154" si="1280">IF(OR(IFERROR(FIND($AD154,"施設コード"),0)&gt;0,$AE154=""), "",BC34-BC94)</f>
        <v>0</v>
      </c>
      <c r="BD154" s="120" t="str">
        <f t="shared" ref="BD154" si="1281">IFERROR(BC154/BC$165,"")</f>
        <v/>
      </c>
      <c r="BE154" s="61">
        <f t="shared" ref="BE154:BE164" si="1282">IFERROR(AG154+AI154+AK154+AM154+AO154+AQ154+AS154+AU154+AW154+AY154+BA154+BC154,"")</f>
        <v>35</v>
      </c>
      <c r="BF154" s="120">
        <f t="shared" ref="BF154" si="1283">IFERROR(BE154/BE$165,"")</f>
        <v>0.27131782945736432</v>
      </c>
    </row>
    <row r="155" spans="27:58">
      <c r="AA155" s="110">
        <f t="shared" si="1256"/>
        <v>8</v>
      </c>
      <c r="AB155" s="58"/>
      <c r="AC155" s="113" t="str">
        <f t="shared" ref="AC155:AD155" si="1284">AC154</f>
        <v>市町村</v>
      </c>
      <c r="AD155" s="112" t="str">
        <f t="shared" si="1284"/>
        <v>福井市</v>
      </c>
      <c r="AE155" s="2" t="str">
        <f t="shared" si="1257"/>
        <v>6～10回目</v>
      </c>
      <c r="AF155" s="8"/>
      <c r="AG155" s="61">
        <f t="shared" ref="AG155" si="1285">IF(OR(IFERROR(FIND($AD155,"施設コード"),0)&gt;0,$AE155=""), "",AG35-AG95)</f>
        <v>8</v>
      </c>
      <c r="AH155" s="120">
        <f t="shared" si="1260"/>
        <v>6.2015503875968991E-2</v>
      </c>
      <c r="AI155" s="61">
        <f t="shared" ref="AI155" si="1286">IF(OR(IFERROR(FIND($AD155,"施設コード"),0)&gt;0,$AE155=""), "",AI35-AI95)</f>
        <v>0</v>
      </c>
      <c r="AJ155" s="120" t="str">
        <f t="shared" si="1260"/>
        <v/>
      </c>
      <c r="AK155" s="61">
        <f t="shared" ref="AK155" si="1287">IF(OR(IFERROR(FIND($AD155,"施設コード"),0)&gt;0,$AE155=""), "",AK35-AK95)</f>
        <v>0</v>
      </c>
      <c r="AL155" s="120" t="str">
        <f t="shared" ref="AL155" si="1288">IFERROR(AK155/AK$165,"")</f>
        <v/>
      </c>
      <c r="AM155" s="61">
        <f t="shared" ref="AM155" si="1289">IF(OR(IFERROR(FIND($AD155,"施設コード"),0)&gt;0,$AE155=""), "",AM35-AM95)</f>
        <v>0</v>
      </c>
      <c r="AN155" s="120" t="str">
        <f t="shared" ref="AN155" si="1290">IFERROR(AM155/AM$165,"")</f>
        <v/>
      </c>
      <c r="AO155" s="61">
        <f t="shared" ref="AO155" si="1291">IF(OR(IFERROR(FIND($AD155,"施設コード"),0)&gt;0,$AE155=""), "",AO35-AO95)</f>
        <v>0</v>
      </c>
      <c r="AP155" s="120" t="str">
        <f t="shared" ref="AP155" si="1292">IFERROR(AO155/AO$165,"")</f>
        <v/>
      </c>
      <c r="AQ155" s="61">
        <f t="shared" ref="AQ155" si="1293">IF(OR(IFERROR(FIND($AD155,"施設コード"),0)&gt;0,$AE155=""), "",AQ35-AQ95)</f>
        <v>0</v>
      </c>
      <c r="AR155" s="120" t="str">
        <f t="shared" ref="AR155" si="1294">IFERROR(AQ155/AQ$165,"")</f>
        <v/>
      </c>
      <c r="AS155" s="61">
        <f t="shared" ref="AS155" si="1295">IF(OR(IFERROR(FIND($AD155,"施設コード"),0)&gt;0,$AE155=""), "",AS35-AS95)</f>
        <v>0</v>
      </c>
      <c r="AT155" s="120" t="str">
        <f t="shared" ref="AT155" si="1296">IFERROR(AS155/AS$165,"")</f>
        <v/>
      </c>
      <c r="AU155" s="61">
        <f t="shared" ref="AU155" si="1297">IF(OR(IFERROR(FIND($AD155,"施設コード"),0)&gt;0,$AE155=""), "",AU35-AU95)</f>
        <v>0</v>
      </c>
      <c r="AV155" s="120" t="str">
        <f t="shared" ref="AV155" si="1298">IFERROR(AU155/AU$165,"")</f>
        <v/>
      </c>
      <c r="AW155" s="61">
        <f t="shared" ref="AW155" si="1299">IF(OR(IFERROR(FIND($AD155,"施設コード"),0)&gt;0,$AE155=""), "",AW35-AW95)</f>
        <v>0</v>
      </c>
      <c r="AX155" s="120" t="str">
        <f t="shared" ref="AX155" si="1300">IFERROR(AW155/AW$165,"")</f>
        <v/>
      </c>
      <c r="AY155" s="61">
        <f t="shared" ref="AY155" si="1301">IF(OR(IFERROR(FIND($AD155,"施設コード"),0)&gt;0,$AE155=""), "",AY35-AY95)</f>
        <v>0</v>
      </c>
      <c r="AZ155" s="120" t="str">
        <f t="shared" ref="AZ155" si="1302">IFERROR(AY155/AY$165,"")</f>
        <v/>
      </c>
      <c r="BA155" s="61">
        <f t="shared" ref="BA155" si="1303">IF(OR(IFERROR(FIND($AD155,"施設コード"),0)&gt;0,$AE155=""), "",BA35-BA95)</f>
        <v>0</v>
      </c>
      <c r="BB155" s="120" t="str">
        <f t="shared" ref="BB155" si="1304">IFERROR(BA155/BA$165,"")</f>
        <v/>
      </c>
      <c r="BC155" s="61">
        <f t="shared" ref="BC155" si="1305">IF(OR(IFERROR(FIND($AD155,"施設コード"),0)&gt;0,$AE155=""), "",BC35-BC95)</f>
        <v>0</v>
      </c>
      <c r="BD155" s="120" t="str">
        <f t="shared" ref="BD155" si="1306">IFERROR(BC155/BC$165,"")</f>
        <v/>
      </c>
      <c r="BE155" s="61">
        <f t="shared" si="1282"/>
        <v>8</v>
      </c>
      <c r="BF155" s="120">
        <f t="shared" ref="BF155" si="1307">IFERROR(BE155/BE$165,"")</f>
        <v>6.2015503875968991E-2</v>
      </c>
    </row>
    <row r="156" spans="27:58">
      <c r="AA156" s="110">
        <f t="shared" si="1256"/>
        <v>11</v>
      </c>
      <c r="AB156" s="58"/>
      <c r="AC156" s="113" t="str">
        <f t="shared" ref="AC156:AD156" si="1308">AC155</f>
        <v>市町村</v>
      </c>
      <c r="AD156" s="112" t="str">
        <f t="shared" si="1308"/>
        <v>福井市</v>
      </c>
      <c r="AE156" s="2" t="str">
        <f t="shared" si="1257"/>
        <v>11回目以上</v>
      </c>
      <c r="AF156" s="8"/>
      <c r="AG156" s="61">
        <f t="shared" ref="AG156" si="1309">IF(OR(IFERROR(FIND($AD156,"施設コード"),0)&gt;0,$AE156=""), "",AG36-AG96)</f>
        <v>15</v>
      </c>
      <c r="AH156" s="120">
        <f t="shared" si="1260"/>
        <v>0.11627906976744186</v>
      </c>
      <c r="AI156" s="61">
        <f t="shared" ref="AI156" si="1310">IF(OR(IFERROR(FIND($AD156,"施設コード"),0)&gt;0,$AE156=""), "",AI36-AI96)</f>
        <v>0</v>
      </c>
      <c r="AJ156" s="120" t="str">
        <f t="shared" si="1260"/>
        <v/>
      </c>
      <c r="AK156" s="61">
        <f t="shared" ref="AK156" si="1311">IF(OR(IFERROR(FIND($AD156,"施設コード"),0)&gt;0,$AE156=""), "",AK36-AK96)</f>
        <v>0</v>
      </c>
      <c r="AL156" s="120" t="str">
        <f t="shared" ref="AL156" si="1312">IFERROR(AK156/AK$165,"")</f>
        <v/>
      </c>
      <c r="AM156" s="61">
        <f t="shared" ref="AM156" si="1313">IF(OR(IFERROR(FIND($AD156,"施設コード"),0)&gt;0,$AE156=""), "",AM36-AM96)</f>
        <v>0</v>
      </c>
      <c r="AN156" s="120" t="str">
        <f t="shared" ref="AN156" si="1314">IFERROR(AM156/AM$165,"")</f>
        <v/>
      </c>
      <c r="AO156" s="61">
        <f t="shared" ref="AO156" si="1315">IF(OR(IFERROR(FIND($AD156,"施設コード"),0)&gt;0,$AE156=""), "",AO36-AO96)</f>
        <v>0</v>
      </c>
      <c r="AP156" s="120" t="str">
        <f t="shared" ref="AP156" si="1316">IFERROR(AO156/AO$165,"")</f>
        <v/>
      </c>
      <c r="AQ156" s="61">
        <f t="shared" ref="AQ156" si="1317">IF(OR(IFERROR(FIND($AD156,"施設コード"),0)&gt;0,$AE156=""), "",AQ36-AQ96)</f>
        <v>0</v>
      </c>
      <c r="AR156" s="120" t="str">
        <f t="shared" ref="AR156" si="1318">IFERROR(AQ156/AQ$165,"")</f>
        <v/>
      </c>
      <c r="AS156" s="61">
        <f t="shared" ref="AS156" si="1319">IF(OR(IFERROR(FIND($AD156,"施設コード"),0)&gt;0,$AE156=""), "",AS36-AS96)</f>
        <v>0</v>
      </c>
      <c r="AT156" s="120" t="str">
        <f t="shared" ref="AT156" si="1320">IFERROR(AS156/AS$165,"")</f>
        <v/>
      </c>
      <c r="AU156" s="61">
        <f t="shared" ref="AU156" si="1321">IF(OR(IFERROR(FIND($AD156,"施設コード"),0)&gt;0,$AE156=""), "",AU36-AU96)</f>
        <v>0</v>
      </c>
      <c r="AV156" s="120" t="str">
        <f t="shared" ref="AV156" si="1322">IFERROR(AU156/AU$165,"")</f>
        <v/>
      </c>
      <c r="AW156" s="61">
        <f t="shared" ref="AW156" si="1323">IF(OR(IFERROR(FIND($AD156,"施設コード"),0)&gt;0,$AE156=""), "",AW36-AW96)</f>
        <v>0</v>
      </c>
      <c r="AX156" s="120" t="str">
        <f t="shared" ref="AX156" si="1324">IFERROR(AW156/AW$165,"")</f>
        <v/>
      </c>
      <c r="AY156" s="61">
        <f t="shared" ref="AY156" si="1325">IF(OR(IFERROR(FIND($AD156,"施設コード"),0)&gt;0,$AE156=""), "",AY36-AY96)</f>
        <v>0</v>
      </c>
      <c r="AZ156" s="120" t="str">
        <f t="shared" ref="AZ156" si="1326">IFERROR(AY156/AY$165,"")</f>
        <v/>
      </c>
      <c r="BA156" s="61">
        <f t="shared" ref="BA156" si="1327">IF(OR(IFERROR(FIND($AD156,"施設コード"),0)&gt;0,$AE156=""), "",BA36-BA96)</f>
        <v>0</v>
      </c>
      <c r="BB156" s="120" t="str">
        <f t="shared" ref="BB156" si="1328">IFERROR(BA156/BA$165,"")</f>
        <v/>
      </c>
      <c r="BC156" s="61">
        <f t="shared" ref="BC156" si="1329">IF(OR(IFERROR(FIND($AD156,"施設コード"),0)&gt;0,$AE156=""), "",BC36-BC96)</f>
        <v>0</v>
      </c>
      <c r="BD156" s="120" t="str">
        <f t="shared" ref="BD156" si="1330">IFERROR(BC156/BC$165,"")</f>
        <v/>
      </c>
      <c r="BE156" s="61">
        <f t="shared" si="1282"/>
        <v>15</v>
      </c>
      <c r="BF156" s="120">
        <f t="shared" ref="BF156" si="1331">IFERROR(BE156/BE$165,"")</f>
        <v>0.11627906976744186</v>
      </c>
    </row>
    <row r="157" spans="27:58">
      <c r="AA157" s="110" t="str">
        <f t="shared" si="1256"/>
        <v/>
      </c>
      <c r="AB157" s="58"/>
      <c r="AC157" s="113" t="str">
        <f t="shared" ref="AC157:AD157" si="1332">AC156</f>
        <v>市町村</v>
      </c>
      <c r="AD157" s="112" t="str">
        <f t="shared" si="1332"/>
        <v>福井市</v>
      </c>
      <c r="AE157" s="2" t="str">
        <f t="shared" si="1257"/>
        <v/>
      </c>
      <c r="AF157" s="107"/>
      <c r="AG157" s="61" t="str">
        <f t="shared" ref="AG157" si="1333">IF(OR(IFERROR(FIND($AD157,"施設コード"),0)&gt;0,$AE157=""), "",AG37-AG97)</f>
        <v/>
      </c>
      <c r="AH157" s="120" t="str">
        <f t="shared" si="1260"/>
        <v/>
      </c>
      <c r="AI157" s="61" t="str">
        <f t="shared" ref="AI157" si="1334">IF(OR(IFERROR(FIND($AD157,"施設コード"),0)&gt;0,$AE157=""), "",AI37-AI97)</f>
        <v/>
      </c>
      <c r="AJ157" s="120" t="str">
        <f t="shared" si="1260"/>
        <v/>
      </c>
      <c r="AK157" s="61" t="str">
        <f t="shared" ref="AK157" si="1335">IF(OR(IFERROR(FIND($AD157,"施設コード"),0)&gt;0,$AE157=""), "",AK37-AK97)</f>
        <v/>
      </c>
      <c r="AL157" s="120" t="str">
        <f t="shared" ref="AL157" si="1336">IFERROR(AK157/AK$165,"")</f>
        <v/>
      </c>
      <c r="AM157" s="61" t="str">
        <f t="shared" ref="AM157" si="1337">IF(OR(IFERROR(FIND($AD157,"施設コード"),0)&gt;0,$AE157=""), "",AM37-AM97)</f>
        <v/>
      </c>
      <c r="AN157" s="120" t="str">
        <f t="shared" ref="AN157" si="1338">IFERROR(AM157/AM$165,"")</f>
        <v/>
      </c>
      <c r="AO157" s="61" t="str">
        <f t="shared" ref="AO157" si="1339">IF(OR(IFERROR(FIND($AD157,"施設コード"),0)&gt;0,$AE157=""), "",AO37-AO97)</f>
        <v/>
      </c>
      <c r="AP157" s="120" t="str">
        <f t="shared" ref="AP157" si="1340">IFERROR(AO157/AO$165,"")</f>
        <v/>
      </c>
      <c r="AQ157" s="61" t="str">
        <f t="shared" ref="AQ157" si="1341">IF(OR(IFERROR(FIND($AD157,"施設コード"),0)&gt;0,$AE157=""), "",AQ37-AQ97)</f>
        <v/>
      </c>
      <c r="AR157" s="120" t="str">
        <f t="shared" ref="AR157" si="1342">IFERROR(AQ157/AQ$165,"")</f>
        <v/>
      </c>
      <c r="AS157" s="61" t="str">
        <f t="shared" ref="AS157" si="1343">IF(OR(IFERROR(FIND($AD157,"施設コード"),0)&gt;0,$AE157=""), "",AS37-AS97)</f>
        <v/>
      </c>
      <c r="AT157" s="120" t="str">
        <f t="shared" ref="AT157" si="1344">IFERROR(AS157/AS$165,"")</f>
        <v/>
      </c>
      <c r="AU157" s="61" t="str">
        <f t="shared" ref="AU157" si="1345">IF(OR(IFERROR(FIND($AD157,"施設コード"),0)&gt;0,$AE157=""), "",AU37-AU97)</f>
        <v/>
      </c>
      <c r="AV157" s="120" t="str">
        <f t="shared" ref="AV157" si="1346">IFERROR(AU157/AU$165,"")</f>
        <v/>
      </c>
      <c r="AW157" s="61" t="str">
        <f t="shared" ref="AW157" si="1347">IF(OR(IFERROR(FIND($AD157,"施設コード"),0)&gt;0,$AE157=""), "",AW37-AW97)</f>
        <v/>
      </c>
      <c r="AX157" s="120" t="str">
        <f t="shared" ref="AX157" si="1348">IFERROR(AW157/AW$165,"")</f>
        <v/>
      </c>
      <c r="AY157" s="61" t="str">
        <f t="shared" ref="AY157" si="1349">IF(OR(IFERROR(FIND($AD157,"施設コード"),0)&gt;0,$AE157=""), "",AY37-AY97)</f>
        <v/>
      </c>
      <c r="AZ157" s="120" t="str">
        <f t="shared" ref="AZ157" si="1350">IFERROR(AY157/AY$165,"")</f>
        <v/>
      </c>
      <c r="BA157" s="61" t="str">
        <f t="shared" ref="BA157" si="1351">IF(OR(IFERROR(FIND($AD157,"施設コード"),0)&gt;0,$AE157=""), "",BA37-BA97)</f>
        <v/>
      </c>
      <c r="BB157" s="120" t="str">
        <f t="shared" ref="BB157" si="1352">IFERROR(BA157/BA$165,"")</f>
        <v/>
      </c>
      <c r="BC157" s="61" t="str">
        <f t="shared" ref="BC157" si="1353">IF(OR(IFERROR(FIND($AD157,"施設コード"),0)&gt;0,$AE157=""), "",BC37-BC97)</f>
        <v/>
      </c>
      <c r="BD157" s="120" t="str">
        <f t="shared" ref="BD157" si="1354">IFERROR(BC157/BC$165,"")</f>
        <v/>
      </c>
      <c r="BE157" s="61" t="str">
        <f t="shared" si="1282"/>
        <v/>
      </c>
      <c r="BF157" s="120" t="str">
        <f t="shared" ref="BF157" si="1355">IFERROR(BE157/BE$165,"")</f>
        <v/>
      </c>
    </row>
    <row r="158" spans="27:58">
      <c r="AA158" s="110" t="str">
        <f t="shared" si="1256"/>
        <v/>
      </c>
      <c r="AB158" s="58"/>
      <c r="AC158" s="113" t="str">
        <f t="shared" ref="AC158:AD158" si="1356">AC157</f>
        <v>市町村</v>
      </c>
      <c r="AD158" s="112" t="str">
        <f t="shared" si="1356"/>
        <v>福井市</v>
      </c>
      <c r="AE158" s="2" t="str">
        <f t="shared" si="1257"/>
        <v/>
      </c>
      <c r="AF158" s="107"/>
      <c r="AG158" s="61" t="str">
        <f t="shared" ref="AG158" si="1357">IF(OR(IFERROR(FIND($AD158,"施設コード"),0)&gt;0,$AE158=""), "",AG38-AG98)</f>
        <v/>
      </c>
      <c r="AH158" s="120" t="str">
        <f t="shared" si="1260"/>
        <v/>
      </c>
      <c r="AI158" s="61" t="str">
        <f t="shared" ref="AI158" si="1358">IF(OR(IFERROR(FIND($AD158,"施設コード"),0)&gt;0,$AE158=""), "",AI38-AI98)</f>
        <v/>
      </c>
      <c r="AJ158" s="120" t="str">
        <f t="shared" si="1260"/>
        <v/>
      </c>
      <c r="AK158" s="61" t="str">
        <f t="shared" ref="AK158" si="1359">IF(OR(IFERROR(FIND($AD158,"施設コード"),0)&gt;0,$AE158=""), "",AK38-AK98)</f>
        <v/>
      </c>
      <c r="AL158" s="120" t="str">
        <f t="shared" ref="AL158" si="1360">IFERROR(AK158/AK$165,"")</f>
        <v/>
      </c>
      <c r="AM158" s="61" t="str">
        <f t="shared" ref="AM158" si="1361">IF(OR(IFERROR(FIND($AD158,"施設コード"),0)&gt;0,$AE158=""), "",AM38-AM98)</f>
        <v/>
      </c>
      <c r="AN158" s="120" t="str">
        <f t="shared" ref="AN158" si="1362">IFERROR(AM158/AM$165,"")</f>
        <v/>
      </c>
      <c r="AO158" s="61" t="str">
        <f t="shared" ref="AO158" si="1363">IF(OR(IFERROR(FIND($AD158,"施設コード"),0)&gt;0,$AE158=""), "",AO38-AO98)</f>
        <v/>
      </c>
      <c r="AP158" s="120" t="str">
        <f t="shared" ref="AP158" si="1364">IFERROR(AO158/AO$165,"")</f>
        <v/>
      </c>
      <c r="AQ158" s="61" t="str">
        <f t="shared" ref="AQ158" si="1365">IF(OR(IFERROR(FIND($AD158,"施設コード"),0)&gt;0,$AE158=""), "",AQ38-AQ98)</f>
        <v/>
      </c>
      <c r="AR158" s="120" t="str">
        <f t="shared" ref="AR158" si="1366">IFERROR(AQ158/AQ$165,"")</f>
        <v/>
      </c>
      <c r="AS158" s="61" t="str">
        <f t="shared" ref="AS158" si="1367">IF(OR(IFERROR(FIND($AD158,"施設コード"),0)&gt;0,$AE158=""), "",AS38-AS98)</f>
        <v/>
      </c>
      <c r="AT158" s="120" t="str">
        <f t="shared" ref="AT158" si="1368">IFERROR(AS158/AS$165,"")</f>
        <v/>
      </c>
      <c r="AU158" s="61" t="str">
        <f t="shared" ref="AU158" si="1369">IF(OR(IFERROR(FIND($AD158,"施設コード"),0)&gt;0,$AE158=""), "",AU38-AU98)</f>
        <v/>
      </c>
      <c r="AV158" s="120" t="str">
        <f t="shared" ref="AV158" si="1370">IFERROR(AU158/AU$165,"")</f>
        <v/>
      </c>
      <c r="AW158" s="61" t="str">
        <f t="shared" ref="AW158" si="1371">IF(OR(IFERROR(FIND($AD158,"施設コード"),0)&gt;0,$AE158=""), "",AW38-AW98)</f>
        <v/>
      </c>
      <c r="AX158" s="120" t="str">
        <f t="shared" ref="AX158" si="1372">IFERROR(AW158/AW$165,"")</f>
        <v/>
      </c>
      <c r="AY158" s="61" t="str">
        <f t="shared" ref="AY158" si="1373">IF(OR(IFERROR(FIND($AD158,"施設コード"),0)&gt;0,$AE158=""), "",AY38-AY98)</f>
        <v/>
      </c>
      <c r="AZ158" s="120" t="str">
        <f t="shared" ref="AZ158" si="1374">IFERROR(AY158/AY$165,"")</f>
        <v/>
      </c>
      <c r="BA158" s="61" t="str">
        <f t="shared" ref="BA158" si="1375">IF(OR(IFERROR(FIND($AD158,"施設コード"),0)&gt;0,$AE158=""), "",BA38-BA98)</f>
        <v/>
      </c>
      <c r="BB158" s="120" t="str">
        <f t="shared" ref="BB158" si="1376">IFERROR(BA158/BA$165,"")</f>
        <v/>
      </c>
      <c r="BC158" s="61" t="str">
        <f t="shared" ref="BC158" si="1377">IF(OR(IFERROR(FIND($AD158,"施設コード"),0)&gt;0,$AE158=""), "",BC38-BC98)</f>
        <v/>
      </c>
      <c r="BD158" s="120" t="str">
        <f t="shared" ref="BD158" si="1378">IFERROR(BC158/BC$165,"")</f>
        <v/>
      </c>
      <c r="BE158" s="61" t="str">
        <f t="shared" si="1282"/>
        <v/>
      </c>
      <c r="BF158" s="120" t="str">
        <f t="shared" ref="BF158" si="1379">IFERROR(BE158/BE$165,"")</f>
        <v/>
      </c>
    </row>
    <row r="159" spans="27:58">
      <c r="AA159" s="110" t="str">
        <f t="shared" si="1256"/>
        <v/>
      </c>
      <c r="AB159" s="58"/>
      <c r="AC159" s="113" t="str">
        <f t="shared" ref="AC159:AD159" si="1380">AC158</f>
        <v>市町村</v>
      </c>
      <c r="AD159" s="112" t="str">
        <f t="shared" si="1380"/>
        <v>福井市</v>
      </c>
      <c r="AE159" s="2" t="str">
        <f t="shared" si="1257"/>
        <v/>
      </c>
      <c r="AF159" s="107"/>
      <c r="AG159" s="61" t="str">
        <f t="shared" ref="AG159" si="1381">IF(OR(IFERROR(FIND($AD159,"施設コード"),0)&gt;0,$AE159=""), "",AG39-AG99)</f>
        <v/>
      </c>
      <c r="AH159" s="120" t="str">
        <f t="shared" si="1260"/>
        <v/>
      </c>
      <c r="AI159" s="61" t="str">
        <f t="shared" ref="AI159" si="1382">IF(OR(IFERROR(FIND($AD159,"施設コード"),0)&gt;0,$AE159=""), "",AI39-AI99)</f>
        <v/>
      </c>
      <c r="AJ159" s="120" t="str">
        <f t="shared" si="1260"/>
        <v/>
      </c>
      <c r="AK159" s="61" t="str">
        <f t="shared" ref="AK159" si="1383">IF(OR(IFERROR(FIND($AD159,"施設コード"),0)&gt;0,$AE159=""), "",AK39-AK99)</f>
        <v/>
      </c>
      <c r="AL159" s="120" t="str">
        <f t="shared" ref="AL159" si="1384">IFERROR(AK159/AK$165,"")</f>
        <v/>
      </c>
      <c r="AM159" s="61" t="str">
        <f t="shared" ref="AM159" si="1385">IF(OR(IFERROR(FIND($AD159,"施設コード"),0)&gt;0,$AE159=""), "",AM39-AM99)</f>
        <v/>
      </c>
      <c r="AN159" s="120" t="str">
        <f t="shared" ref="AN159" si="1386">IFERROR(AM159/AM$165,"")</f>
        <v/>
      </c>
      <c r="AO159" s="61" t="str">
        <f t="shared" ref="AO159" si="1387">IF(OR(IFERROR(FIND($AD159,"施設コード"),0)&gt;0,$AE159=""), "",AO39-AO99)</f>
        <v/>
      </c>
      <c r="AP159" s="120" t="str">
        <f t="shared" ref="AP159" si="1388">IFERROR(AO159/AO$165,"")</f>
        <v/>
      </c>
      <c r="AQ159" s="61" t="str">
        <f t="shared" ref="AQ159" si="1389">IF(OR(IFERROR(FIND($AD159,"施設コード"),0)&gt;0,$AE159=""), "",AQ39-AQ99)</f>
        <v/>
      </c>
      <c r="AR159" s="120" t="str">
        <f t="shared" ref="AR159" si="1390">IFERROR(AQ159/AQ$165,"")</f>
        <v/>
      </c>
      <c r="AS159" s="61" t="str">
        <f t="shared" ref="AS159" si="1391">IF(OR(IFERROR(FIND($AD159,"施設コード"),0)&gt;0,$AE159=""), "",AS39-AS99)</f>
        <v/>
      </c>
      <c r="AT159" s="120" t="str">
        <f t="shared" ref="AT159" si="1392">IFERROR(AS159/AS$165,"")</f>
        <v/>
      </c>
      <c r="AU159" s="61" t="str">
        <f t="shared" ref="AU159" si="1393">IF(OR(IFERROR(FIND($AD159,"施設コード"),0)&gt;0,$AE159=""), "",AU39-AU99)</f>
        <v/>
      </c>
      <c r="AV159" s="120" t="str">
        <f t="shared" ref="AV159" si="1394">IFERROR(AU159/AU$165,"")</f>
        <v/>
      </c>
      <c r="AW159" s="61" t="str">
        <f t="shared" ref="AW159" si="1395">IF(OR(IFERROR(FIND($AD159,"施設コード"),0)&gt;0,$AE159=""), "",AW39-AW99)</f>
        <v/>
      </c>
      <c r="AX159" s="120" t="str">
        <f t="shared" ref="AX159" si="1396">IFERROR(AW159/AW$165,"")</f>
        <v/>
      </c>
      <c r="AY159" s="61" t="str">
        <f t="shared" ref="AY159" si="1397">IF(OR(IFERROR(FIND($AD159,"施設コード"),0)&gt;0,$AE159=""), "",AY39-AY99)</f>
        <v/>
      </c>
      <c r="AZ159" s="120" t="str">
        <f t="shared" ref="AZ159" si="1398">IFERROR(AY159/AY$165,"")</f>
        <v/>
      </c>
      <c r="BA159" s="61" t="str">
        <f t="shared" ref="BA159" si="1399">IF(OR(IFERROR(FIND($AD159,"施設コード"),0)&gt;0,$AE159=""), "",BA39-BA99)</f>
        <v/>
      </c>
      <c r="BB159" s="120" t="str">
        <f t="shared" ref="BB159" si="1400">IFERROR(BA159/BA$165,"")</f>
        <v/>
      </c>
      <c r="BC159" s="61" t="str">
        <f t="shared" ref="BC159" si="1401">IF(OR(IFERROR(FIND($AD159,"施設コード"),0)&gt;0,$AE159=""), "",BC39-BC99)</f>
        <v/>
      </c>
      <c r="BD159" s="120" t="str">
        <f t="shared" ref="BD159" si="1402">IFERROR(BC159/BC$165,"")</f>
        <v/>
      </c>
      <c r="BE159" s="61" t="str">
        <f t="shared" si="1282"/>
        <v/>
      </c>
      <c r="BF159" s="120" t="str">
        <f t="shared" ref="BF159" si="1403">IFERROR(BE159/BE$165,"")</f>
        <v/>
      </c>
    </row>
    <row r="160" spans="27:58">
      <c r="AA160" s="110" t="str">
        <f t="shared" si="1256"/>
        <v/>
      </c>
      <c r="AB160" s="58"/>
      <c r="AC160" s="113" t="str">
        <f>AC159</f>
        <v>市町村</v>
      </c>
      <c r="AD160" s="112" t="str">
        <f>AD159</f>
        <v>福井市</v>
      </c>
      <c r="AE160" s="2" t="str">
        <f t="shared" si="1257"/>
        <v/>
      </c>
      <c r="AF160" s="107"/>
      <c r="AG160" s="61" t="str">
        <f t="shared" ref="AG160" si="1404">IF(OR(IFERROR(FIND($AD160,"施設コード"),0)&gt;0,$AE160=""), "",AG40-AG100)</f>
        <v/>
      </c>
      <c r="AH160" s="120" t="str">
        <f t="shared" si="1260"/>
        <v/>
      </c>
      <c r="AI160" s="61" t="str">
        <f t="shared" ref="AI160" si="1405">IF(OR(IFERROR(FIND($AD160,"施設コード"),0)&gt;0,$AE160=""), "",AI40-AI100)</f>
        <v/>
      </c>
      <c r="AJ160" s="120" t="str">
        <f t="shared" si="1260"/>
        <v/>
      </c>
      <c r="AK160" s="61" t="str">
        <f t="shared" ref="AK160" si="1406">IF(OR(IFERROR(FIND($AD160,"施設コード"),0)&gt;0,$AE160=""), "",AK40-AK100)</f>
        <v/>
      </c>
      <c r="AL160" s="120" t="str">
        <f t="shared" ref="AL160" si="1407">IFERROR(AK160/AK$165,"")</f>
        <v/>
      </c>
      <c r="AM160" s="61" t="str">
        <f t="shared" ref="AM160" si="1408">IF(OR(IFERROR(FIND($AD160,"施設コード"),0)&gt;0,$AE160=""), "",AM40-AM100)</f>
        <v/>
      </c>
      <c r="AN160" s="120" t="str">
        <f t="shared" ref="AN160" si="1409">IFERROR(AM160/AM$165,"")</f>
        <v/>
      </c>
      <c r="AO160" s="61" t="str">
        <f t="shared" ref="AO160" si="1410">IF(OR(IFERROR(FIND($AD160,"施設コード"),0)&gt;0,$AE160=""), "",AO40-AO100)</f>
        <v/>
      </c>
      <c r="AP160" s="120" t="str">
        <f t="shared" ref="AP160" si="1411">IFERROR(AO160/AO$165,"")</f>
        <v/>
      </c>
      <c r="AQ160" s="61" t="str">
        <f t="shared" ref="AQ160" si="1412">IF(OR(IFERROR(FIND($AD160,"施設コード"),0)&gt;0,$AE160=""), "",AQ40-AQ100)</f>
        <v/>
      </c>
      <c r="AR160" s="120" t="str">
        <f t="shared" ref="AR160" si="1413">IFERROR(AQ160/AQ$165,"")</f>
        <v/>
      </c>
      <c r="AS160" s="61" t="str">
        <f t="shared" ref="AS160" si="1414">IF(OR(IFERROR(FIND($AD160,"施設コード"),0)&gt;0,$AE160=""), "",AS40-AS100)</f>
        <v/>
      </c>
      <c r="AT160" s="120" t="str">
        <f t="shared" ref="AT160" si="1415">IFERROR(AS160/AS$165,"")</f>
        <v/>
      </c>
      <c r="AU160" s="61" t="str">
        <f t="shared" ref="AU160" si="1416">IF(OR(IFERROR(FIND($AD160,"施設コード"),0)&gt;0,$AE160=""), "",AU40-AU100)</f>
        <v/>
      </c>
      <c r="AV160" s="120" t="str">
        <f t="shared" ref="AV160" si="1417">IFERROR(AU160/AU$165,"")</f>
        <v/>
      </c>
      <c r="AW160" s="61" t="str">
        <f t="shared" ref="AW160" si="1418">IF(OR(IFERROR(FIND($AD160,"施設コード"),0)&gt;0,$AE160=""), "",AW40-AW100)</f>
        <v/>
      </c>
      <c r="AX160" s="120" t="str">
        <f t="shared" ref="AX160" si="1419">IFERROR(AW160/AW$165,"")</f>
        <v/>
      </c>
      <c r="AY160" s="61" t="str">
        <f t="shared" ref="AY160" si="1420">IF(OR(IFERROR(FIND($AD160,"施設コード"),0)&gt;0,$AE160=""), "",AY40-AY100)</f>
        <v/>
      </c>
      <c r="AZ160" s="120" t="str">
        <f t="shared" ref="AZ160" si="1421">IFERROR(AY160/AY$165,"")</f>
        <v/>
      </c>
      <c r="BA160" s="61" t="str">
        <f t="shared" ref="BA160" si="1422">IF(OR(IFERROR(FIND($AD160,"施設コード"),0)&gt;0,$AE160=""), "",BA40-BA100)</f>
        <v/>
      </c>
      <c r="BB160" s="120" t="str">
        <f t="shared" ref="BB160" si="1423">IFERROR(BA160/BA$165,"")</f>
        <v/>
      </c>
      <c r="BC160" s="61" t="str">
        <f t="shared" ref="BC160" si="1424">IF(OR(IFERROR(FIND($AD160,"施設コード"),0)&gt;0,$AE160=""), "",BC40-BC100)</f>
        <v/>
      </c>
      <c r="BD160" s="120" t="str">
        <f t="shared" ref="BD160" si="1425">IFERROR(BC160/BC$165,"")</f>
        <v/>
      </c>
      <c r="BE160" s="61" t="str">
        <f t="shared" si="1282"/>
        <v/>
      </c>
      <c r="BF160" s="120" t="str">
        <f t="shared" ref="BF160" si="1426">IFERROR(BE160/BE$165,"")</f>
        <v/>
      </c>
    </row>
    <row r="161" spans="27:58">
      <c r="AA161" s="110" t="str">
        <f t="shared" si="1256"/>
        <v/>
      </c>
      <c r="AB161" s="58"/>
      <c r="AC161" s="113" t="str">
        <f t="shared" ref="AC161:AD161" si="1427">AC160</f>
        <v>市町村</v>
      </c>
      <c r="AD161" s="112" t="str">
        <f t="shared" si="1427"/>
        <v>福井市</v>
      </c>
      <c r="AE161" s="2" t="str">
        <f t="shared" si="1257"/>
        <v/>
      </c>
      <c r="AF161" s="107"/>
      <c r="AG161" s="61" t="str">
        <f t="shared" ref="AG161" si="1428">IF(OR(IFERROR(FIND($AD161,"施設コード"),0)&gt;0,$AE161=""), "",AG41-AG101)</f>
        <v/>
      </c>
      <c r="AH161" s="120" t="str">
        <f t="shared" si="1260"/>
        <v/>
      </c>
      <c r="AI161" s="61" t="str">
        <f t="shared" ref="AI161" si="1429">IF(OR(IFERROR(FIND($AD161,"施設コード"),0)&gt;0,$AE161=""), "",AI41-AI101)</f>
        <v/>
      </c>
      <c r="AJ161" s="120" t="str">
        <f t="shared" si="1260"/>
        <v/>
      </c>
      <c r="AK161" s="61" t="str">
        <f t="shared" ref="AK161" si="1430">IF(OR(IFERROR(FIND($AD161,"施設コード"),0)&gt;0,$AE161=""), "",AK41-AK101)</f>
        <v/>
      </c>
      <c r="AL161" s="120" t="str">
        <f t="shared" ref="AL161" si="1431">IFERROR(AK161/AK$165,"")</f>
        <v/>
      </c>
      <c r="AM161" s="61" t="str">
        <f t="shared" ref="AM161" si="1432">IF(OR(IFERROR(FIND($AD161,"施設コード"),0)&gt;0,$AE161=""), "",AM41-AM101)</f>
        <v/>
      </c>
      <c r="AN161" s="120" t="str">
        <f t="shared" ref="AN161" si="1433">IFERROR(AM161/AM$165,"")</f>
        <v/>
      </c>
      <c r="AO161" s="61" t="str">
        <f t="shared" ref="AO161" si="1434">IF(OR(IFERROR(FIND($AD161,"施設コード"),0)&gt;0,$AE161=""), "",AO41-AO101)</f>
        <v/>
      </c>
      <c r="AP161" s="120" t="str">
        <f t="shared" ref="AP161" si="1435">IFERROR(AO161/AO$165,"")</f>
        <v/>
      </c>
      <c r="AQ161" s="61" t="str">
        <f t="shared" ref="AQ161" si="1436">IF(OR(IFERROR(FIND($AD161,"施設コード"),0)&gt;0,$AE161=""), "",AQ41-AQ101)</f>
        <v/>
      </c>
      <c r="AR161" s="120" t="str">
        <f t="shared" ref="AR161" si="1437">IFERROR(AQ161/AQ$165,"")</f>
        <v/>
      </c>
      <c r="AS161" s="61" t="str">
        <f t="shared" ref="AS161" si="1438">IF(OR(IFERROR(FIND($AD161,"施設コード"),0)&gt;0,$AE161=""), "",AS41-AS101)</f>
        <v/>
      </c>
      <c r="AT161" s="120" t="str">
        <f t="shared" ref="AT161" si="1439">IFERROR(AS161/AS$165,"")</f>
        <v/>
      </c>
      <c r="AU161" s="61" t="str">
        <f t="shared" ref="AU161" si="1440">IF(OR(IFERROR(FIND($AD161,"施設コード"),0)&gt;0,$AE161=""), "",AU41-AU101)</f>
        <v/>
      </c>
      <c r="AV161" s="120" t="str">
        <f t="shared" ref="AV161" si="1441">IFERROR(AU161/AU$165,"")</f>
        <v/>
      </c>
      <c r="AW161" s="61" t="str">
        <f t="shared" ref="AW161" si="1442">IF(OR(IFERROR(FIND($AD161,"施設コード"),0)&gt;0,$AE161=""), "",AW41-AW101)</f>
        <v/>
      </c>
      <c r="AX161" s="120" t="str">
        <f t="shared" ref="AX161" si="1443">IFERROR(AW161/AW$165,"")</f>
        <v/>
      </c>
      <c r="AY161" s="61" t="str">
        <f t="shared" ref="AY161" si="1444">IF(OR(IFERROR(FIND($AD161,"施設コード"),0)&gt;0,$AE161=""), "",AY41-AY101)</f>
        <v/>
      </c>
      <c r="AZ161" s="120" t="str">
        <f t="shared" ref="AZ161" si="1445">IFERROR(AY161/AY$165,"")</f>
        <v/>
      </c>
      <c r="BA161" s="61" t="str">
        <f t="shared" ref="BA161" si="1446">IF(OR(IFERROR(FIND($AD161,"施設コード"),0)&gt;0,$AE161=""), "",BA41-BA101)</f>
        <v/>
      </c>
      <c r="BB161" s="120" t="str">
        <f t="shared" ref="BB161" si="1447">IFERROR(BA161/BA$165,"")</f>
        <v/>
      </c>
      <c r="BC161" s="61" t="str">
        <f t="shared" ref="BC161" si="1448">IF(OR(IFERROR(FIND($AD161,"施設コード"),0)&gt;0,$AE161=""), "",BC41-BC101)</f>
        <v/>
      </c>
      <c r="BD161" s="120" t="str">
        <f t="shared" ref="BD161" si="1449">IFERROR(BC161/BC$165,"")</f>
        <v/>
      </c>
      <c r="BE161" s="61" t="str">
        <f t="shared" si="1282"/>
        <v/>
      </c>
      <c r="BF161" s="120" t="str">
        <f t="shared" ref="BF161" si="1450">IFERROR(BE161/BE$165,"")</f>
        <v/>
      </c>
    </row>
    <row r="162" spans="27:58">
      <c r="AA162" s="110" t="str">
        <f t="shared" si="1256"/>
        <v/>
      </c>
      <c r="AB162" s="58"/>
      <c r="AC162" s="113" t="str">
        <f t="shared" ref="AC162:AD162" si="1451">AC161</f>
        <v>市町村</v>
      </c>
      <c r="AD162" s="112" t="str">
        <f t="shared" si="1451"/>
        <v>福井市</v>
      </c>
      <c r="AE162" s="2" t="str">
        <f t="shared" si="1257"/>
        <v/>
      </c>
      <c r="AF162" s="107"/>
      <c r="AG162" s="61" t="str">
        <f t="shared" ref="AG162" si="1452">IF(OR(IFERROR(FIND($AD162,"施設コード"),0)&gt;0,$AE162=""), "",AG42-AG102)</f>
        <v/>
      </c>
      <c r="AH162" s="120" t="str">
        <f t="shared" si="1260"/>
        <v/>
      </c>
      <c r="AI162" s="61" t="str">
        <f t="shared" ref="AI162" si="1453">IF(OR(IFERROR(FIND($AD162,"施設コード"),0)&gt;0,$AE162=""), "",AI42-AI102)</f>
        <v/>
      </c>
      <c r="AJ162" s="120" t="str">
        <f t="shared" si="1260"/>
        <v/>
      </c>
      <c r="AK162" s="61" t="str">
        <f t="shared" ref="AK162" si="1454">IF(OR(IFERROR(FIND($AD162,"施設コード"),0)&gt;0,$AE162=""), "",AK42-AK102)</f>
        <v/>
      </c>
      <c r="AL162" s="120" t="str">
        <f t="shared" ref="AL162" si="1455">IFERROR(AK162/AK$165,"")</f>
        <v/>
      </c>
      <c r="AM162" s="61" t="str">
        <f t="shared" ref="AM162" si="1456">IF(OR(IFERROR(FIND($AD162,"施設コード"),0)&gt;0,$AE162=""), "",AM42-AM102)</f>
        <v/>
      </c>
      <c r="AN162" s="120" t="str">
        <f t="shared" ref="AN162" si="1457">IFERROR(AM162/AM$165,"")</f>
        <v/>
      </c>
      <c r="AO162" s="61" t="str">
        <f t="shared" ref="AO162" si="1458">IF(OR(IFERROR(FIND($AD162,"施設コード"),0)&gt;0,$AE162=""), "",AO42-AO102)</f>
        <v/>
      </c>
      <c r="AP162" s="120" t="str">
        <f t="shared" ref="AP162" si="1459">IFERROR(AO162/AO$165,"")</f>
        <v/>
      </c>
      <c r="AQ162" s="61" t="str">
        <f t="shared" ref="AQ162" si="1460">IF(OR(IFERROR(FIND($AD162,"施設コード"),0)&gt;0,$AE162=""), "",AQ42-AQ102)</f>
        <v/>
      </c>
      <c r="AR162" s="120" t="str">
        <f t="shared" ref="AR162" si="1461">IFERROR(AQ162/AQ$165,"")</f>
        <v/>
      </c>
      <c r="AS162" s="61" t="str">
        <f t="shared" ref="AS162" si="1462">IF(OR(IFERROR(FIND($AD162,"施設コード"),0)&gt;0,$AE162=""), "",AS42-AS102)</f>
        <v/>
      </c>
      <c r="AT162" s="120" t="str">
        <f t="shared" ref="AT162" si="1463">IFERROR(AS162/AS$165,"")</f>
        <v/>
      </c>
      <c r="AU162" s="61" t="str">
        <f t="shared" ref="AU162" si="1464">IF(OR(IFERROR(FIND($AD162,"施設コード"),0)&gt;0,$AE162=""), "",AU42-AU102)</f>
        <v/>
      </c>
      <c r="AV162" s="120" t="str">
        <f t="shared" ref="AV162" si="1465">IFERROR(AU162/AU$165,"")</f>
        <v/>
      </c>
      <c r="AW162" s="61" t="str">
        <f t="shared" ref="AW162" si="1466">IF(OR(IFERROR(FIND($AD162,"施設コード"),0)&gt;0,$AE162=""), "",AW42-AW102)</f>
        <v/>
      </c>
      <c r="AX162" s="120" t="str">
        <f t="shared" ref="AX162" si="1467">IFERROR(AW162/AW$165,"")</f>
        <v/>
      </c>
      <c r="AY162" s="61" t="str">
        <f t="shared" ref="AY162" si="1468">IF(OR(IFERROR(FIND($AD162,"施設コード"),0)&gt;0,$AE162=""), "",AY42-AY102)</f>
        <v/>
      </c>
      <c r="AZ162" s="120" t="str">
        <f t="shared" ref="AZ162" si="1469">IFERROR(AY162/AY$165,"")</f>
        <v/>
      </c>
      <c r="BA162" s="61" t="str">
        <f t="shared" ref="BA162" si="1470">IF(OR(IFERROR(FIND($AD162,"施設コード"),0)&gt;0,$AE162=""), "",BA42-BA102)</f>
        <v/>
      </c>
      <c r="BB162" s="120" t="str">
        <f t="shared" ref="BB162" si="1471">IFERROR(BA162/BA$165,"")</f>
        <v/>
      </c>
      <c r="BC162" s="61" t="str">
        <f t="shared" ref="BC162" si="1472">IF(OR(IFERROR(FIND($AD162,"施設コード"),0)&gt;0,$AE162=""), "",BC42-BC102)</f>
        <v/>
      </c>
      <c r="BD162" s="120" t="str">
        <f t="shared" ref="BD162" si="1473">IFERROR(BC162/BC$165,"")</f>
        <v/>
      </c>
      <c r="BE162" s="61" t="str">
        <f t="shared" si="1282"/>
        <v/>
      </c>
      <c r="BF162" s="120" t="str">
        <f t="shared" ref="BF162" si="1474">IFERROR(BE162/BE$165,"")</f>
        <v/>
      </c>
    </row>
    <row r="163" spans="27:58">
      <c r="AA163" s="110" t="str">
        <f t="shared" si="1256"/>
        <v/>
      </c>
      <c r="AB163" s="58"/>
      <c r="AC163" s="113" t="str">
        <f t="shared" ref="AC163:AD163" si="1475">AC162</f>
        <v>市町村</v>
      </c>
      <c r="AD163" s="112" t="str">
        <f t="shared" si="1475"/>
        <v>福井市</v>
      </c>
      <c r="AE163" s="2" t="str">
        <f t="shared" si="1257"/>
        <v/>
      </c>
      <c r="AF163" s="107"/>
      <c r="AG163" s="61" t="str">
        <f t="shared" ref="AG163" si="1476">IF(OR(IFERROR(FIND($AD163,"施設コード"),0)&gt;0,$AE163=""), "",AG43-AG103)</f>
        <v/>
      </c>
      <c r="AH163" s="120" t="str">
        <f t="shared" si="1260"/>
        <v/>
      </c>
      <c r="AI163" s="61" t="str">
        <f t="shared" ref="AI163" si="1477">IF(OR(IFERROR(FIND($AD163,"施設コード"),0)&gt;0,$AE163=""), "",AI43-AI103)</f>
        <v/>
      </c>
      <c r="AJ163" s="120" t="str">
        <f t="shared" si="1260"/>
        <v/>
      </c>
      <c r="AK163" s="61" t="str">
        <f t="shared" ref="AK163" si="1478">IF(OR(IFERROR(FIND($AD163,"施設コード"),0)&gt;0,$AE163=""), "",AK43-AK103)</f>
        <v/>
      </c>
      <c r="AL163" s="120" t="str">
        <f t="shared" ref="AL163" si="1479">IFERROR(AK163/AK$165,"")</f>
        <v/>
      </c>
      <c r="AM163" s="61" t="str">
        <f t="shared" ref="AM163" si="1480">IF(OR(IFERROR(FIND($AD163,"施設コード"),0)&gt;0,$AE163=""), "",AM43-AM103)</f>
        <v/>
      </c>
      <c r="AN163" s="120" t="str">
        <f t="shared" ref="AN163" si="1481">IFERROR(AM163/AM$165,"")</f>
        <v/>
      </c>
      <c r="AO163" s="61" t="str">
        <f t="shared" ref="AO163" si="1482">IF(OR(IFERROR(FIND($AD163,"施設コード"),0)&gt;0,$AE163=""), "",AO43-AO103)</f>
        <v/>
      </c>
      <c r="AP163" s="120" t="str">
        <f t="shared" ref="AP163" si="1483">IFERROR(AO163/AO$165,"")</f>
        <v/>
      </c>
      <c r="AQ163" s="61" t="str">
        <f t="shared" ref="AQ163" si="1484">IF(OR(IFERROR(FIND($AD163,"施設コード"),0)&gt;0,$AE163=""), "",AQ43-AQ103)</f>
        <v/>
      </c>
      <c r="AR163" s="120" t="str">
        <f t="shared" ref="AR163" si="1485">IFERROR(AQ163/AQ$165,"")</f>
        <v/>
      </c>
      <c r="AS163" s="61" t="str">
        <f t="shared" ref="AS163" si="1486">IF(OR(IFERROR(FIND($AD163,"施設コード"),0)&gt;0,$AE163=""), "",AS43-AS103)</f>
        <v/>
      </c>
      <c r="AT163" s="120" t="str">
        <f t="shared" ref="AT163" si="1487">IFERROR(AS163/AS$165,"")</f>
        <v/>
      </c>
      <c r="AU163" s="61" t="str">
        <f t="shared" ref="AU163" si="1488">IF(OR(IFERROR(FIND($AD163,"施設コード"),0)&gt;0,$AE163=""), "",AU43-AU103)</f>
        <v/>
      </c>
      <c r="AV163" s="120" t="str">
        <f t="shared" ref="AV163" si="1489">IFERROR(AU163/AU$165,"")</f>
        <v/>
      </c>
      <c r="AW163" s="61" t="str">
        <f t="shared" ref="AW163" si="1490">IF(OR(IFERROR(FIND($AD163,"施設コード"),0)&gt;0,$AE163=""), "",AW43-AW103)</f>
        <v/>
      </c>
      <c r="AX163" s="120" t="str">
        <f t="shared" ref="AX163" si="1491">IFERROR(AW163/AW$165,"")</f>
        <v/>
      </c>
      <c r="AY163" s="61" t="str">
        <f t="shared" ref="AY163" si="1492">IF(OR(IFERROR(FIND($AD163,"施設コード"),0)&gt;0,$AE163=""), "",AY43-AY103)</f>
        <v/>
      </c>
      <c r="AZ163" s="120" t="str">
        <f t="shared" ref="AZ163" si="1493">IFERROR(AY163/AY$165,"")</f>
        <v/>
      </c>
      <c r="BA163" s="61" t="str">
        <f t="shared" ref="BA163" si="1494">IF(OR(IFERROR(FIND($AD163,"施設コード"),0)&gt;0,$AE163=""), "",BA43-BA103)</f>
        <v/>
      </c>
      <c r="BB163" s="120" t="str">
        <f t="shared" ref="BB163" si="1495">IFERROR(BA163/BA$165,"")</f>
        <v/>
      </c>
      <c r="BC163" s="61" t="str">
        <f t="shared" ref="BC163" si="1496">IF(OR(IFERROR(FIND($AD163,"施設コード"),0)&gt;0,$AE163=""), "",BC43-BC103)</f>
        <v/>
      </c>
      <c r="BD163" s="120" t="str">
        <f t="shared" ref="BD163" si="1497">IFERROR(BC163/BC$165,"")</f>
        <v/>
      </c>
      <c r="BE163" s="61" t="str">
        <f t="shared" si="1282"/>
        <v/>
      </c>
      <c r="BF163" s="120" t="str">
        <f t="shared" ref="BF163" si="1498">IFERROR(BE163/BE$165,"")</f>
        <v/>
      </c>
    </row>
    <row r="164" spans="27:58">
      <c r="AA164" s="110" t="str">
        <f>AA149</f>
        <v/>
      </c>
      <c r="AB164" s="58"/>
      <c r="AC164" s="113" t="str">
        <f>AC162</f>
        <v>市町村</v>
      </c>
      <c r="AD164" s="112" t="str">
        <f>AD162</f>
        <v>福井市</v>
      </c>
      <c r="AE164" s="2" t="str">
        <f>IF(AE134&lt;&gt;"",AE134,"")</f>
        <v/>
      </c>
      <c r="AF164" s="107"/>
      <c r="AG164" s="61" t="str">
        <f t="shared" ref="AG164" si="1499">IF(OR(IFERROR(FIND($AD164,"施設コード"),0)&gt;0,$AE164=""), "",AG44-AG104)</f>
        <v/>
      </c>
      <c r="AH164" s="120" t="str">
        <f t="shared" si="1260"/>
        <v/>
      </c>
      <c r="AI164" s="61" t="str">
        <f t="shared" ref="AI164" si="1500">IF(OR(IFERROR(FIND($AD164,"施設コード"),0)&gt;0,$AE164=""), "",AI44-AI104)</f>
        <v/>
      </c>
      <c r="AJ164" s="120" t="str">
        <f t="shared" si="1260"/>
        <v/>
      </c>
      <c r="AK164" s="61" t="str">
        <f t="shared" ref="AK164" si="1501">IF(OR(IFERROR(FIND($AD164,"施設コード"),0)&gt;0,$AE164=""), "",AK44-AK104)</f>
        <v/>
      </c>
      <c r="AL164" s="120" t="str">
        <f t="shared" ref="AL164" si="1502">IFERROR(AK164/AK$165,"")</f>
        <v/>
      </c>
      <c r="AM164" s="61" t="str">
        <f t="shared" ref="AM164" si="1503">IF(OR(IFERROR(FIND($AD164,"施設コード"),0)&gt;0,$AE164=""), "",AM44-AM104)</f>
        <v/>
      </c>
      <c r="AN164" s="120" t="str">
        <f t="shared" ref="AN164" si="1504">IFERROR(AM164/AM$165,"")</f>
        <v/>
      </c>
      <c r="AO164" s="61" t="str">
        <f t="shared" ref="AO164" si="1505">IF(OR(IFERROR(FIND($AD164,"施設コード"),0)&gt;0,$AE164=""), "",AO44-AO104)</f>
        <v/>
      </c>
      <c r="AP164" s="120" t="str">
        <f t="shared" ref="AP164" si="1506">IFERROR(AO164/AO$165,"")</f>
        <v/>
      </c>
      <c r="AQ164" s="61" t="str">
        <f t="shared" ref="AQ164" si="1507">IF(OR(IFERROR(FIND($AD164,"施設コード"),0)&gt;0,$AE164=""), "",AQ44-AQ104)</f>
        <v/>
      </c>
      <c r="AR164" s="120" t="str">
        <f t="shared" ref="AR164" si="1508">IFERROR(AQ164/AQ$165,"")</f>
        <v/>
      </c>
      <c r="AS164" s="61" t="str">
        <f t="shared" ref="AS164" si="1509">IF(OR(IFERROR(FIND($AD164,"施設コード"),0)&gt;0,$AE164=""), "",AS44-AS104)</f>
        <v/>
      </c>
      <c r="AT164" s="120" t="str">
        <f t="shared" ref="AT164" si="1510">IFERROR(AS164/AS$165,"")</f>
        <v/>
      </c>
      <c r="AU164" s="61" t="str">
        <f t="shared" ref="AU164" si="1511">IF(OR(IFERROR(FIND($AD164,"施設コード"),0)&gt;0,$AE164=""), "",AU44-AU104)</f>
        <v/>
      </c>
      <c r="AV164" s="120" t="str">
        <f t="shared" ref="AV164" si="1512">IFERROR(AU164/AU$165,"")</f>
        <v/>
      </c>
      <c r="AW164" s="61" t="str">
        <f t="shared" ref="AW164" si="1513">IF(OR(IFERROR(FIND($AD164,"施設コード"),0)&gt;0,$AE164=""), "",AW44-AW104)</f>
        <v/>
      </c>
      <c r="AX164" s="120" t="str">
        <f t="shared" ref="AX164" si="1514">IFERROR(AW164/AW$165,"")</f>
        <v/>
      </c>
      <c r="AY164" s="61" t="str">
        <f t="shared" ref="AY164" si="1515">IF(OR(IFERROR(FIND($AD164,"施設コード"),0)&gt;0,$AE164=""), "",AY44-AY104)</f>
        <v/>
      </c>
      <c r="AZ164" s="120" t="str">
        <f t="shared" ref="AZ164" si="1516">IFERROR(AY164/AY$165,"")</f>
        <v/>
      </c>
      <c r="BA164" s="61" t="str">
        <f t="shared" ref="BA164" si="1517">IF(OR(IFERROR(FIND($AD164,"施設コード"),0)&gt;0,$AE164=""), "",BA44-BA104)</f>
        <v/>
      </c>
      <c r="BB164" s="120" t="str">
        <f t="shared" ref="BB164" si="1518">IFERROR(BA164/BA$165,"")</f>
        <v/>
      </c>
      <c r="BC164" s="61" t="str">
        <f t="shared" ref="BC164" si="1519">IF(OR(IFERROR(FIND($AD164,"施設コード"),0)&gt;0,$AE164=""), "",BC44-BC104)</f>
        <v/>
      </c>
      <c r="BD164" s="120" t="str">
        <f t="shared" ref="BD164" si="1520">IFERROR(BC164/BC$165,"")</f>
        <v/>
      </c>
      <c r="BE164" s="61" t="str">
        <f t="shared" si="1282"/>
        <v/>
      </c>
      <c r="BF164" s="120" t="str">
        <f t="shared" ref="BF164" si="1521">IFERROR(BE164/BE$165,"")</f>
        <v/>
      </c>
    </row>
    <row r="165" spans="27:58" ht="15">
      <c r="AA165"/>
      <c r="AB165" s="156"/>
      <c r="AC165" s="99"/>
      <c r="AD165" s="100"/>
      <c r="AE165" s="101"/>
      <c r="AF165" s="102" t="s">
        <v>25</v>
      </c>
      <c r="AG165" s="123">
        <f t="shared" ref="AG165" si="1522">SUM(AG153:AG164)</f>
        <v>129</v>
      </c>
      <c r="AH165" s="124">
        <f t="shared" ref="AH165" si="1523">SUM(AH153:AH164)</f>
        <v>0.99999999999999989</v>
      </c>
      <c r="AI165" s="123">
        <f t="shared" ref="AI165" si="1524">SUM(AI153:AI164)</f>
        <v>0</v>
      </c>
      <c r="AJ165" s="124">
        <f t="shared" ref="AJ165" si="1525">SUM(AJ153:AJ164)</f>
        <v>0</v>
      </c>
      <c r="AK165" s="123">
        <f t="shared" ref="AK165" si="1526">SUM(AK153:AK164)</f>
        <v>0</v>
      </c>
      <c r="AL165" s="124">
        <f t="shared" ref="AL165" si="1527">SUM(AL153:AL164)</f>
        <v>0</v>
      </c>
      <c r="AM165" s="123">
        <f t="shared" ref="AM165" si="1528">SUM(AM153:AM164)</f>
        <v>0</v>
      </c>
      <c r="AN165" s="124">
        <f t="shared" ref="AN165" si="1529">SUM(AN153:AN164)</f>
        <v>0</v>
      </c>
      <c r="AO165" s="123">
        <f t="shared" ref="AO165" si="1530">SUM(AO153:AO164)</f>
        <v>0</v>
      </c>
      <c r="AP165" s="124">
        <f t="shared" ref="AP165" si="1531">SUM(AP153:AP164)</f>
        <v>0</v>
      </c>
      <c r="AQ165" s="123">
        <f t="shared" ref="AQ165" si="1532">SUM(AQ153:AQ164)</f>
        <v>0</v>
      </c>
      <c r="AR165" s="124">
        <f t="shared" ref="AR165" si="1533">SUM(AR153:AR164)</f>
        <v>0</v>
      </c>
      <c r="AS165" s="123">
        <f t="shared" ref="AS165" si="1534">SUM(AS153:AS164)</f>
        <v>0</v>
      </c>
      <c r="AT165" s="124">
        <f t="shared" ref="AT165" si="1535">SUM(AT153:AT164)</f>
        <v>0</v>
      </c>
      <c r="AU165" s="123">
        <f t="shared" ref="AU165" si="1536">SUM(AU153:AU164)</f>
        <v>0</v>
      </c>
      <c r="AV165" s="124">
        <f t="shared" ref="AV165" si="1537">SUM(AV153:AV164)</f>
        <v>0</v>
      </c>
      <c r="AW165" s="123">
        <f t="shared" ref="AW165" si="1538">SUM(AW153:AW164)</f>
        <v>0</v>
      </c>
      <c r="AX165" s="124">
        <f t="shared" ref="AX165" si="1539">SUM(AX153:AX164)</f>
        <v>0</v>
      </c>
      <c r="AY165" s="123">
        <f t="shared" ref="AY165" si="1540">SUM(AY153:AY164)</f>
        <v>0</v>
      </c>
      <c r="AZ165" s="124">
        <f t="shared" ref="AZ165" si="1541">SUM(AZ153:AZ164)</f>
        <v>0</v>
      </c>
      <c r="BA165" s="123">
        <f t="shared" ref="BA165" si="1542">SUM(BA153:BA164)</f>
        <v>0</v>
      </c>
      <c r="BB165" s="124">
        <f t="shared" ref="BB165" si="1543">SUM(BB153:BB164)</f>
        <v>0</v>
      </c>
      <c r="BC165" s="123">
        <f t="shared" ref="BC165" si="1544">SUM(BC153:BC164)</f>
        <v>0</v>
      </c>
      <c r="BD165" s="124">
        <f t="shared" ref="BD165" si="1545">SUM(BD153:BD164)</f>
        <v>0</v>
      </c>
      <c r="BE165" s="123">
        <f t="shared" ref="BE165" si="1546">SUM(BE153:BE164)</f>
        <v>129</v>
      </c>
      <c r="BF165" s="126">
        <f t="shared" ref="BF165" si="1547">SUM(BF153:BF164)</f>
        <v>0.99999999999999989</v>
      </c>
    </row>
    <row r="166" spans="27:58" ht="15">
      <c r="AA166"/>
      <c r="AB166" s="156"/>
      <c r="AC166" s="103"/>
      <c r="AD166" s="104"/>
      <c r="AE166" s="105"/>
      <c r="AF166" s="135" t="str">
        <f>IF(AF$16&lt;&gt;"",AF$16,"")</f>
        <v>平均訪問回数</v>
      </c>
      <c r="AG166" s="154">
        <f>IF(AG165&gt;0,SUMPRODUCT($AA153:$AA164,AG153:AG164)/AG165,"-")</f>
        <v>3.2751937984496124</v>
      </c>
      <c r="AH166" s="138"/>
      <c r="AI166" s="154" t="str">
        <f>IF(AI165&gt;0,SUMPRODUCT($AA153:$AA164,AI153:AI164)/AI165,"-")</f>
        <v>-</v>
      </c>
      <c r="AJ166" s="138"/>
      <c r="AK166" s="154" t="str">
        <f>IF(AK165&gt;0,SUMPRODUCT($AA153:$AA164,AK153:AK164)/AK165,"-")</f>
        <v>-</v>
      </c>
      <c r="AL166" s="138"/>
      <c r="AM166" s="154" t="str">
        <f>IF(AM165&gt;0,SUMPRODUCT($AA153:$AA164,AM153:AM164)/AM165,"-")</f>
        <v>-</v>
      </c>
      <c r="AN166" s="138"/>
      <c r="AO166" s="154" t="str">
        <f>IF(AO165&gt;0,SUMPRODUCT($AA153:$AA164,AO153:AO164)/AO165,"-")</f>
        <v>-</v>
      </c>
      <c r="AP166" s="138"/>
      <c r="AQ166" s="154" t="str">
        <f>IF(AQ165&gt;0,SUMPRODUCT($AA153:$AA164,AQ153:AQ164)/AQ165,"-")</f>
        <v>-</v>
      </c>
      <c r="AR166" s="138"/>
      <c r="AS166" s="154" t="str">
        <f>IF(AS165&gt;0,SUMPRODUCT($AA153:$AA164,AS153:AS164)/AS165,"-")</f>
        <v>-</v>
      </c>
      <c r="AT166" s="138"/>
      <c r="AU166" s="154" t="str">
        <f>IF(AU165&gt;0,SUMPRODUCT($AA153:$AA164,AU153:AU164)/AU165,"-")</f>
        <v>-</v>
      </c>
      <c r="AV166" s="138"/>
      <c r="AW166" s="154" t="str">
        <f>IF(AW165&gt;0,SUMPRODUCT($AA153:$AA164,AW153:AW164)/AW165,"-")</f>
        <v>-</v>
      </c>
      <c r="AX166" s="138"/>
      <c r="AY166" s="154" t="str">
        <f>IF(AY165&gt;0,SUMPRODUCT($AA153:$AA164,AY153:AY164)/AY165,"-")</f>
        <v>-</v>
      </c>
      <c r="AZ166" s="138"/>
      <c r="BA166" s="154" t="str">
        <f>IF(BA165&gt;0,SUMPRODUCT($AA153:$AA164,BA153:BA164)/BA165,"-")</f>
        <v>-</v>
      </c>
      <c r="BB166" s="138"/>
      <c r="BC166" s="154" t="str">
        <f>IF(BC165&gt;0,SUMPRODUCT($AA153:$AA164,BC153:BC164)/BC165,"-")</f>
        <v>-</v>
      </c>
      <c r="BD166" s="138"/>
      <c r="BE166" s="154">
        <f>IF(BE165&gt;0,SUMPRODUCT($AA153:$AA164,BE153:BE164)/BE165,"-")</f>
        <v>3.2751937984496124</v>
      </c>
      <c r="BF166" s="139"/>
    </row>
    <row r="167" spans="27:58" ht="15">
      <c r="AA167"/>
      <c r="AB167" s="156"/>
      <c r="AC167" s="5" t="s">
        <v>50</v>
      </c>
      <c r="AD167" s="91" t="str">
        <f>【M】エリア!$L$5</f>
        <v>福井駅前 エリア</v>
      </c>
      <c r="AE167" s="85"/>
      <c r="AF167" s="92"/>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8"/>
      <c r="BF167" s="129"/>
    </row>
    <row r="168" spans="27:58">
      <c r="AA168" s="110">
        <f t="shared" ref="AA168:AA178" si="1548">AA153</f>
        <v>1</v>
      </c>
      <c r="AB168" s="58"/>
      <c r="AC168" s="113" t="str">
        <f>AC167</f>
        <v>回答エリア</v>
      </c>
      <c r="AD168" s="112" t="str">
        <f>AD167</f>
        <v>福井駅前 エリア</v>
      </c>
      <c r="AE168" s="2" t="str">
        <f t="shared" ref="AE168:AE178" si="1549">IF(AE123&lt;&gt;"",AE123,"")</f>
        <v>初めて</v>
      </c>
      <c r="AF168" s="8"/>
      <c r="AG168" s="131">
        <f>IF(OR(IFERROR(FIND($AD168,"施設コード"),0)&gt;0,$AE168=""), "",AG48-AG108)</f>
        <v>15</v>
      </c>
      <c r="AH168" s="132">
        <f>IFERROR(AG168/AG$180,"")</f>
        <v>0.34883720930232559</v>
      </c>
      <c r="AI168" s="131">
        <f>IF(OR(IFERROR(FIND($AD168,"施設コード"),0)&gt;0,$AE168=""), "",AI48-AI108)</f>
        <v>0</v>
      </c>
      <c r="AJ168" s="132" t="str">
        <f>IFERROR(AI168/AI$180,"")</f>
        <v/>
      </c>
      <c r="AK168" s="131">
        <f>IF(OR(IFERROR(FIND($AD168,"施設コード"),0)&gt;0,$AE168=""), "",AK48-AK108)</f>
        <v>0</v>
      </c>
      <c r="AL168" s="132" t="str">
        <f>IFERROR(AK168/AK$180,"")</f>
        <v/>
      </c>
      <c r="AM168" s="131">
        <f>IF(OR(IFERROR(FIND($AD168,"施設コード"),0)&gt;0,$AE168=""), "",AM48-AM108)</f>
        <v>0</v>
      </c>
      <c r="AN168" s="132" t="str">
        <f>IFERROR(AM168/AM$180,"")</f>
        <v/>
      </c>
      <c r="AO168" s="131">
        <f>IF(OR(IFERROR(FIND($AD168,"施設コード"),0)&gt;0,$AE168=""), "",AO48-AO108)</f>
        <v>0</v>
      </c>
      <c r="AP168" s="132" t="str">
        <f>IFERROR(AO168/AO$180,"")</f>
        <v/>
      </c>
      <c r="AQ168" s="131">
        <f>IF(OR(IFERROR(FIND($AD168,"施設コード"),0)&gt;0,$AE168=""), "",AQ48-AQ108)</f>
        <v>0</v>
      </c>
      <c r="AR168" s="132" t="str">
        <f>IFERROR(AQ168/AQ$180,"")</f>
        <v/>
      </c>
      <c r="AS168" s="131">
        <f>IF(OR(IFERROR(FIND($AD168,"施設コード"),0)&gt;0,$AE168=""), "",AS48-AS108)</f>
        <v>0</v>
      </c>
      <c r="AT168" s="132" t="str">
        <f>IFERROR(AS168/AS$180,"")</f>
        <v/>
      </c>
      <c r="AU168" s="131">
        <f>IF(OR(IFERROR(FIND($AD168,"施設コード"),0)&gt;0,$AE168=""), "",AU48-AU108)</f>
        <v>0</v>
      </c>
      <c r="AV168" s="132" t="str">
        <f>IFERROR(AU168/AU$180,"")</f>
        <v/>
      </c>
      <c r="AW168" s="131">
        <f>IF(OR(IFERROR(FIND($AD168,"施設コード"),0)&gt;0,$AE168=""), "",AW48-AW108)</f>
        <v>0</v>
      </c>
      <c r="AX168" s="132" t="str">
        <f>IFERROR(AW168/AW$180,"")</f>
        <v/>
      </c>
      <c r="AY168" s="131">
        <f>IF(OR(IFERROR(FIND($AD168,"施設コード"),0)&gt;0,$AE168=""), "",AY48-AY108)</f>
        <v>0</v>
      </c>
      <c r="AZ168" s="132" t="str">
        <f>IFERROR(AY168/AY$180,"")</f>
        <v/>
      </c>
      <c r="BA168" s="131">
        <f>IF(OR(IFERROR(FIND($AD168,"施設コード"),0)&gt;0,$AE168=""), "",BA48-BA108)</f>
        <v>0</v>
      </c>
      <c r="BB168" s="132" t="str">
        <f>IFERROR(BA168/BA$180,"")</f>
        <v/>
      </c>
      <c r="BC168" s="131">
        <f>IF(OR(IFERROR(FIND($AD168,"施設コード"),0)&gt;0,$AE168=""), "",BC48-BC108)</f>
        <v>0</v>
      </c>
      <c r="BD168" s="132" t="str">
        <f>IFERROR(BC168/BC$180,"")</f>
        <v/>
      </c>
      <c r="BE168" s="131">
        <f>IFERROR(AG168+AI168+AK168+AM168+AO168+AQ168+AS168+AU168+AW168+AY168+BA168+BC168,"")</f>
        <v>15</v>
      </c>
      <c r="BF168" s="120">
        <f>IFERROR(BE168/BE$180,"")</f>
        <v>0.34883720930232559</v>
      </c>
    </row>
    <row r="169" spans="27:58">
      <c r="AA169" s="110">
        <f t="shared" si="1548"/>
        <v>3.5</v>
      </c>
      <c r="AB169" s="58"/>
      <c r="AC169" s="113" t="str">
        <f t="shared" ref="AC169:AD169" si="1550">AC168</f>
        <v>回答エリア</v>
      </c>
      <c r="AD169" s="112" t="str">
        <f t="shared" si="1550"/>
        <v>福井駅前 エリア</v>
      </c>
      <c r="AE169" s="90" t="str">
        <f t="shared" si="1549"/>
        <v>2～5回目</v>
      </c>
      <c r="AF169" s="8"/>
      <c r="AG169" s="131">
        <f t="shared" ref="AG169" si="1551">IF(OR(IFERROR(FIND($AD169,"施設コード"),0)&gt;0,$AE169=""), "",AG49-AG109)</f>
        <v>17</v>
      </c>
      <c r="AH169" s="132">
        <f t="shared" ref="AH169:AJ179" si="1552">IFERROR(AG169/AG$180,"")</f>
        <v>0.39534883720930231</v>
      </c>
      <c r="AI169" s="131">
        <f t="shared" ref="AI169" si="1553">IF(OR(IFERROR(FIND($AD169,"施設コード"),0)&gt;0,$AE169=""), "",AI49-AI109)</f>
        <v>0</v>
      </c>
      <c r="AJ169" s="132" t="str">
        <f t="shared" si="1552"/>
        <v/>
      </c>
      <c r="AK169" s="131">
        <f t="shared" ref="AK169" si="1554">IF(OR(IFERROR(FIND($AD169,"施設コード"),0)&gt;0,$AE169=""), "",AK49-AK109)</f>
        <v>0</v>
      </c>
      <c r="AL169" s="132" t="str">
        <f t="shared" ref="AL169" si="1555">IFERROR(AK169/AK$180,"")</f>
        <v/>
      </c>
      <c r="AM169" s="131">
        <f t="shared" ref="AM169" si="1556">IF(OR(IFERROR(FIND($AD169,"施設コード"),0)&gt;0,$AE169=""), "",AM49-AM109)</f>
        <v>0</v>
      </c>
      <c r="AN169" s="132" t="str">
        <f t="shared" ref="AN169" si="1557">IFERROR(AM169/AM$180,"")</f>
        <v/>
      </c>
      <c r="AO169" s="131">
        <f t="shared" ref="AO169" si="1558">IF(OR(IFERROR(FIND($AD169,"施設コード"),0)&gt;0,$AE169=""), "",AO49-AO109)</f>
        <v>0</v>
      </c>
      <c r="AP169" s="132" t="str">
        <f t="shared" ref="AP169" si="1559">IFERROR(AO169/AO$180,"")</f>
        <v/>
      </c>
      <c r="AQ169" s="131">
        <f t="shared" ref="AQ169" si="1560">IF(OR(IFERROR(FIND($AD169,"施設コード"),0)&gt;0,$AE169=""), "",AQ49-AQ109)</f>
        <v>0</v>
      </c>
      <c r="AR169" s="132" t="str">
        <f t="shared" ref="AR169" si="1561">IFERROR(AQ169/AQ$180,"")</f>
        <v/>
      </c>
      <c r="AS169" s="131">
        <f t="shared" ref="AS169" si="1562">IF(OR(IFERROR(FIND($AD169,"施設コード"),0)&gt;0,$AE169=""), "",AS49-AS109)</f>
        <v>0</v>
      </c>
      <c r="AT169" s="132" t="str">
        <f t="shared" ref="AT169" si="1563">IFERROR(AS169/AS$180,"")</f>
        <v/>
      </c>
      <c r="AU169" s="131">
        <f t="shared" ref="AU169" si="1564">IF(OR(IFERROR(FIND($AD169,"施設コード"),0)&gt;0,$AE169=""), "",AU49-AU109)</f>
        <v>0</v>
      </c>
      <c r="AV169" s="132" t="str">
        <f t="shared" ref="AV169" si="1565">IFERROR(AU169/AU$180,"")</f>
        <v/>
      </c>
      <c r="AW169" s="131">
        <f t="shared" ref="AW169" si="1566">IF(OR(IFERROR(FIND($AD169,"施設コード"),0)&gt;0,$AE169=""), "",AW49-AW109)</f>
        <v>0</v>
      </c>
      <c r="AX169" s="132" t="str">
        <f t="shared" ref="AX169" si="1567">IFERROR(AW169/AW$180,"")</f>
        <v/>
      </c>
      <c r="AY169" s="131">
        <f t="shared" ref="AY169" si="1568">IF(OR(IFERROR(FIND($AD169,"施設コード"),0)&gt;0,$AE169=""), "",AY49-AY109)</f>
        <v>0</v>
      </c>
      <c r="AZ169" s="132" t="str">
        <f t="shared" ref="AZ169" si="1569">IFERROR(AY169/AY$180,"")</f>
        <v/>
      </c>
      <c r="BA169" s="131">
        <f t="shared" ref="BA169" si="1570">IF(OR(IFERROR(FIND($AD169,"施設コード"),0)&gt;0,$AE169=""), "",BA49-BA109)</f>
        <v>0</v>
      </c>
      <c r="BB169" s="132" t="str">
        <f t="shared" ref="BB169" si="1571">IFERROR(BA169/BA$180,"")</f>
        <v/>
      </c>
      <c r="BC169" s="131">
        <f t="shared" ref="BC169" si="1572">IF(OR(IFERROR(FIND($AD169,"施設コード"),0)&gt;0,$AE169=""), "",BC49-BC109)</f>
        <v>0</v>
      </c>
      <c r="BD169" s="132" t="str">
        <f t="shared" ref="BD169" si="1573">IFERROR(BC169/BC$180,"")</f>
        <v/>
      </c>
      <c r="BE169" s="131">
        <f t="shared" ref="BE169:BE179" si="1574">IFERROR(AG169+AI169+AK169+AM169+AO169+AQ169+AS169+AU169+AW169+AY169+BA169+BC169,"")</f>
        <v>17</v>
      </c>
      <c r="BF169" s="120">
        <f t="shared" ref="BF169" si="1575">IFERROR(BE169/BE$180,"")</f>
        <v>0.39534883720930231</v>
      </c>
    </row>
    <row r="170" spans="27:58">
      <c r="AA170" s="110">
        <f t="shared" si="1548"/>
        <v>8</v>
      </c>
      <c r="AB170" s="58"/>
      <c r="AC170" s="113" t="str">
        <f t="shared" ref="AC170:AD170" si="1576">AC169</f>
        <v>回答エリア</v>
      </c>
      <c r="AD170" s="112" t="str">
        <f t="shared" si="1576"/>
        <v>福井駅前 エリア</v>
      </c>
      <c r="AE170" s="2" t="str">
        <f t="shared" si="1549"/>
        <v>6～10回目</v>
      </c>
      <c r="AF170" s="8"/>
      <c r="AG170" s="131">
        <f t="shared" ref="AG170" si="1577">IF(OR(IFERROR(FIND($AD170,"施設コード"),0)&gt;0,$AE170=""), "",AG50-AG110)</f>
        <v>3</v>
      </c>
      <c r="AH170" s="132">
        <f t="shared" si="1552"/>
        <v>6.9767441860465115E-2</v>
      </c>
      <c r="AI170" s="131">
        <f t="shared" ref="AI170" si="1578">IF(OR(IFERROR(FIND($AD170,"施設コード"),0)&gt;0,$AE170=""), "",AI50-AI110)</f>
        <v>0</v>
      </c>
      <c r="AJ170" s="132" t="str">
        <f t="shared" si="1552"/>
        <v/>
      </c>
      <c r="AK170" s="131">
        <f t="shared" ref="AK170" si="1579">IF(OR(IFERROR(FIND($AD170,"施設コード"),0)&gt;0,$AE170=""), "",AK50-AK110)</f>
        <v>0</v>
      </c>
      <c r="AL170" s="132" t="str">
        <f t="shared" ref="AL170" si="1580">IFERROR(AK170/AK$180,"")</f>
        <v/>
      </c>
      <c r="AM170" s="131">
        <f t="shared" ref="AM170" si="1581">IF(OR(IFERROR(FIND($AD170,"施設コード"),0)&gt;0,$AE170=""), "",AM50-AM110)</f>
        <v>0</v>
      </c>
      <c r="AN170" s="132" t="str">
        <f t="shared" ref="AN170" si="1582">IFERROR(AM170/AM$180,"")</f>
        <v/>
      </c>
      <c r="AO170" s="131">
        <f t="shared" ref="AO170" si="1583">IF(OR(IFERROR(FIND($AD170,"施設コード"),0)&gt;0,$AE170=""), "",AO50-AO110)</f>
        <v>0</v>
      </c>
      <c r="AP170" s="132" t="str">
        <f t="shared" ref="AP170" si="1584">IFERROR(AO170/AO$180,"")</f>
        <v/>
      </c>
      <c r="AQ170" s="131">
        <f t="shared" ref="AQ170" si="1585">IF(OR(IFERROR(FIND($AD170,"施設コード"),0)&gt;0,$AE170=""), "",AQ50-AQ110)</f>
        <v>0</v>
      </c>
      <c r="AR170" s="132" t="str">
        <f t="shared" ref="AR170" si="1586">IFERROR(AQ170/AQ$180,"")</f>
        <v/>
      </c>
      <c r="AS170" s="131">
        <f t="shared" ref="AS170" si="1587">IF(OR(IFERROR(FIND($AD170,"施設コード"),0)&gt;0,$AE170=""), "",AS50-AS110)</f>
        <v>0</v>
      </c>
      <c r="AT170" s="132" t="str">
        <f t="shared" ref="AT170" si="1588">IFERROR(AS170/AS$180,"")</f>
        <v/>
      </c>
      <c r="AU170" s="131">
        <f t="shared" ref="AU170" si="1589">IF(OR(IFERROR(FIND($AD170,"施設コード"),0)&gt;0,$AE170=""), "",AU50-AU110)</f>
        <v>0</v>
      </c>
      <c r="AV170" s="132" t="str">
        <f t="shared" ref="AV170" si="1590">IFERROR(AU170/AU$180,"")</f>
        <v/>
      </c>
      <c r="AW170" s="131">
        <f t="shared" ref="AW170" si="1591">IF(OR(IFERROR(FIND($AD170,"施設コード"),0)&gt;0,$AE170=""), "",AW50-AW110)</f>
        <v>0</v>
      </c>
      <c r="AX170" s="132" t="str">
        <f t="shared" ref="AX170" si="1592">IFERROR(AW170/AW$180,"")</f>
        <v/>
      </c>
      <c r="AY170" s="131">
        <f t="shared" ref="AY170" si="1593">IF(OR(IFERROR(FIND($AD170,"施設コード"),0)&gt;0,$AE170=""), "",AY50-AY110)</f>
        <v>0</v>
      </c>
      <c r="AZ170" s="132" t="str">
        <f t="shared" ref="AZ170" si="1594">IFERROR(AY170/AY$180,"")</f>
        <v/>
      </c>
      <c r="BA170" s="131">
        <f t="shared" ref="BA170" si="1595">IF(OR(IFERROR(FIND($AD170,"施設コード"),0)&gt;0,$AE170=""), "",BA50-BA110)</f>
        <v>0</v>
      </c>
      <c r="BB170" s="132" t="str">
        <f t="shared" ref="BB170" si="1596">IFERROR(BA170/BA$180,"")</f>
        <v/>
      </c>
      <c r="BC170" s="131">
        <f t="shared" ref="BC170" si="1597">IF(OR(IFERROR(FIND($AD170,"施設コード"),0)&gt;0,$AE170=""), "",BC50-BC110)</f>
        <v>0</v>
      </c>
      <c r="BD170" s="132" t="str">
        <f t="shared" ref="BD170" si="1598">IFERROR(BC170/BC$180,"")</f>
        <v/>
      </c>
      <c r="BE170" s="131">
        <f t="shared" si="1574"/>
        <v>3</v>
      </c>
      <c r="BF170" s="120">
        <f t="shared" ref="BF170" si="1599">IFERROR(BE170/BE$180,"")</f>
        <v>6.9767441860465115E-2</v>
      </c>
    </row>
    <row r="171" spans="27:58">
      <c r="AA171" s="110">
        <f t="shared" si="1548"/>
        <v>11</v>
      </c>
      <c r="AB171" s="58"/>
      <c r="AC171" s="113" t="str">
        <f t="shared" ref="AC171:AD171" si="1600">AC170</f>
        <v>回答エリア</v>
      </c>
      <c r="AD171" s="112" t="str">
        <f t="shared" si="1600"/>
        <v>福井駅前 エリア</v>
      </c>
      <c r="AE171" s="2" t="str">
        <f t="shared" si="1549"/>
        <v>11回目以上</v>
      </c>
      <c r="AF171" s="8"/>
      <c r="AG171" s="131">
        <f t="shared" ref="AG171" si="1601">IF(OR(IFERROR(FIND($AD171,"施設コード"),0)&gt;0,$AE171=""), "",AG51-AG111)</f>
        <v>8</v>
      </c>
      <c r="AH171" s="132">
        <f t="shared" si="1552"/>
        <v>0.18604651162790697</v>
      </c>
      <c r="AI171" s="131">
        <f t="shared" ref="AI171" si="1602">IF(OR(IFERROR(FIND($AD171,"施設コード"),0)&gt;0,$AE171=""), "",AI51-AI111)</f>
        <v>0</v>
      </c>
      <c r="AJ171" s="132" t="str">
        <f t="shared" si="1552"/>
        <v/>
      </c>
      <c r="AK171" s="131">
        <f t="shared" ref="AK171" si="1603">IF(OR(IFERROR(FIND($AD171,"施設コード"),0)&gt;0,$AE171=""), "",AK51-AK111)</f>
        <v>0</v>
      </c>
      <c r="AL171" s="132" t="str">
        <f t="shared" ref="AL171" si="1604">IFERROR(AK171/AK$180,"")</f>
        <v/>
      </c>
      <c r="AM171" s="131">
        <f t="shared" ref="AM171" si="1605">IF(OR(IFERROR(FIND($AD171,"施設コード"),0)&gt;0,$AE171=""), "",AM51-AM111)</f>
        <v>0</v>
      </c>
      <c r="AN171" s="132" t="str">
        <f t="shared" ref="AN171" si="1606">IFERROR(AM171/AM$180,"")</f>
        <v/>
      </c>
      <c r="AO171" s="131">
        <f t="shared" ref="AO171" si="1607">IF(OR(IFERROR(FIND($AD171,"施設コード"),0)&gt;0,$AE171=""), "",AO51-AO111)</f>
        <v>0</v>
      </c>
      <c r="AP171" s="132" t="str">
        <f t="shared" ref="AP171" si="1608">IFERROR(AO171/AO$180,"")</f>
        <v/>
      </c>
      <c r="AQ171" s="131">
        <f t="shared" ref="AQ171" si="1609">IF(OR(IFERROR(FIND($AD171,"施設コード"),0)&gt;0,$AE171=""), "",AQ51-AQ111)</f>
        <v>0</v>
      </c>
      <c r="AR171" s="132" t="str">
        <f t="shared" ref="AR171" si="1610">IFERROR(AQ171/AQ$180,"")</f>
        <v/>
      </c>
      <c r="AS171" s="131">
        <f t="shared" ref="AS171" si="1611">IF(OR(IFERROR(FIND($AD171,"施設コード"),0)&gt;0,$AE171=""), "",AS51-AS111)</f>
        <v>0</v>
      </c>
      <c r="AT171" s="132" t="str">
        <f t="shared" ref="AT171" si="1612">IFERROR(AS171/AS$180,"")</f>
        <v/>
      </c>
      <c r="AU171" s="131">
        <f t="shared" ref="AU171" si="1613">IF(OR(IFERROR(FIND($AD171,"施設コード"),0)&gt;0,$AE171=""), "",AU51-AU111)</f>
        <v>0</v>
      </c>
      <c r="AV171" s="132" t="str">
        <f t="shared" ref="AV171" si="1614">IFERROR(AU171/AU$180,"")</f>
        <v/>
      </c>
      <c r="AW171" s="131">
        <f t="shared" ref="AW171" si="1615">IF(OR(IFERROR(FIND($AD171,"施設コード"),0)&gt;0,$AE171=""), "",AW51-AW111)</f>
        <v>0</v>
      </c>
      <c r="AX171" s="132" t="str">
        <f t="shared" ref="AX171" si="1616">IFERROR(AW171/AW$180,"")</f>
        <v/>
      </c>
      <c r="AY171" s="131">
        <f t="shared" ref="AY171" si="1617">IF(OR(IFERROR(FIND($AD171,"施設コード"),0)&gt;0,$AE171=""), "",AY51-AY111)</f>
        <v>0</v>
      </c>
      <c r="AZ171" s="132" t="str">
        <f t="shared" ref="AZ171" si="1618">IFERROR(AY171/AY$180,"")</f>
        <v/>
      </c>
      <c r="BA171" s="131">
        <f t="shared" ref="BA171" si="1619">IF(OR(IFERROR(FIND($AD171,"施設コード"),0)&gt;0,$AE171=""), "",BA51-BA111)</f>
        <v>0</v>
      </c>
      <c r="BB171" s="132" t="str">
        <f t="shared" ref="BB171" si="1620">IFERROR(BA171/BA$180,"")</f>
        <v/>
      </c>
      <c r="BC171" s="131">
        <f t="shared" ref="BC171" si="1621">IF(OR(IFERROR(FIND($AD171,"施設コード"),0)&gt;0,$AE171=""), "",BC51-BC111)</f>
        <v>0</v>
      </c>
      <c r="BD171" s="132" t="str">
        <f t="shared" ref="BD171" si="1622">IFERROR(BC171/BC$180,"")</f>
        <v/>
      </c>
      <c r="BE171" s="131">
        <f t="shared" si="1574"/>
        <v>8</v>
      </c>
      <c r="BF171" s="120">
        <f t="shared" ref="BF171" si="1623">IFERROR(BE171/BE$180,"")</f>
        <v>0.18604651162790697</v>
      </c>
    </row>
    <row r="172" spans="27:58">
      <c r="AA172" s="110" t="str">
        <f t="shared" si="1548"/>
        <v/>
      </c>
      <c r="AB172" s="58"/>
      <c r="AC172" s="113" t="str">
        <f t="shared" ref="AC172:AD172" si="1624">AC171</f>
        <v>回答エリア</v>
      </c>
      <c r="AD172" s="112" t="str">
        <f t="shared" si="1624"/>
        <v>福井駅前 エリア</v>
      </c>
      <c r="AE172" s="2" t="str">
        <f t="shared" si="1549"/>
        <v/>
      </c>
      <c r="AF172" s="107"/>
      <c r="AG172" s="131" t="str">
        <f t="shared" ref="AG172" si="1625">IF(OR(IFERROR(FIND($AD172,"施設コード"),0)&gt;0,$AE172=""), "",AG52-AG112)</f>
        <v/>
      </c>
      <c r="AH172" s="132" t="str">
        <f t="shared" si="1552"/>
        <v/>
      </c>
      <c r="AI172" s="131" t="str">
        <f t="shared" ref="AI172" si="1626">IF(OR(IFERROR(FIND($AD172,"施設コード"),0)&gt;0,$AE172=""), "",AI52-AI112)</f>
        <v/>
      </c>
      <c r="AJ172" s="132" t="str">
        <f t="shared" si="1552"/>
        <v/>
      </c>
      <c r="AK172" s="131" t="str">
        <f t="shared" ref="AK172" si="1627">IF(OR(IFERROR(FIND($AD172,"施設コード"),0)&gt;0,$AE172=""), "",AK52-AK112)</f>
        <v/>
      </c>
      <c r="AL172" s="132" t="str">
        <f t="shared" ref="AL172" si="1628">IFERROR(AK172/AK$180,"")</f>
        <v/>
      </c>
      <c r="AM172" s="131" t="str">
        <f t="shared" ref="AM172" si="1629">IF(OR(IFERROR(FIND($AD172,"施設コード"),0)&gt;0,$AE172=""), "",AM52-AM112)</f>
        <v/>
      </c>
      <c r="AN172" s="132" t="str">
        <f t="shared" ref="AN172" si="1630">IFERROR(AM172/AM$180,"")</f>
        <v/>
      </c>
      <c r="AO172" s="131" t="str">
        <f t="shared" ref="AO172" si="1631">IF(OR(IFERROR(FIND($AD172,"施設コード"),0)&gt;0,$AE172=""), "",AO52-AO112)</f>
        <v/>
      </c>
      <c r="AP172" s="132" t="str">
        <f t="shared" ref="AP172" si="1632">IFERROR(AO172/AO$180,"")</f>
        <v/>
      </c>
      <c r="AQ172" s="131" t="str">
        <f t="shared" ref="AQ172" si="1633">IF(OR(IFERROR(FIND($AD172,"施設コード"),0)&gt;0,$AE172=""), "",AQ52-AQ112)</f>
        <v/>
      </c>
      <c r="AR172" s="132" t="str">
        <f t="shared" ref="AR172" si="1634">IFERROR(AQ172/AQ$180,"")</f>
        <v/>
      </c>
      <c r="AS172" s="131" t="str">
        <f t="shared" ref="AS172" si="1635">IF(OR(IFERROR(FIND($AD172,"施設コード"),0)&gt;0,$AE172=""), "",AS52-AS112)</f>
        <v/>
      </c>
      <c r="AT172" s="132" t="str">
        <f t="shared" ref="AT172" si="1636">IFERROR(AS172/AS$180,"")</f>
        <v/>
      </c>
      <c r="AU172" s="131" t="str">
        <f t="shared" ref="AU172" si="1637">IF(OR(IFERROR(FIND($AD172,"施設コード"),0)&gt;0,$AE172=""), "",AU52-AU112)</f>
        <v/>
      </c>
      <c r="AV172" s="132" t="str">
        <f t="shared" ref="AV172" si="1638">IFERROR(AU172/AU$180,"")</f>
        <v/>
      </c>
      <c r="AW172" s="131" t="str">
        <f t="shared" ref="AW172" si="1639">IF(OR(IFERROR(FIND($AD172,"施設コード"),0)&gt;0,$AE172=""), "",AW52-AW112)</f>
        <v/>
      </c>
      <c r="AX172" s="132" t="str">
        <f t="shared" ref="AX172" si="1640">IFERROR(AW172/AW$180,"")</f>
        <v/>
      </c>
      <c r="AY172" s="131" t="str">
        <f t="shared" ref="AY172" si="1641">IF(OR(IFERROR(FIND($AD172,"施設コード"),0)&gt;0,$AE172=""), "",AY52-AY112)</f>
        <v/>
      </c>
      <c r="AZ172" s="132" t="str">
        <f t="shared" ref="AZ172" si="1642">IFERROR(AY172/AY$180,"")</f>
        <v/>
      </c>
      <c r="BA172" s="131" t="str">
        <f t="shared" ref="BA172" si="1643">IF(OR(IFERROR(FIND($AD172,"施設コード"),0)&gt;0,$AE172=""), "",BA52-BA112)</f>
        <v/>
      </c>
      <c r="BB172" s="132" t="str">
        <f t="shared" ref="BB172" si="1644">IFERROR(BA172/BA$180,"")</f>
        <v/>
      </c>
      <c r="BC172" s="131" t="str">
        <f t="shared" ref="BC172" si="1645">IF(OR(IFERROR(FIND($AD172,"施設コード"),0)&gt;0,$AE172=""), "",BC52-BC112)</f>
        <v/>
      </c>
      <c r="BD172" s="132" t="str">
        <f t="shared" ref="BD172" si="1646">IFERROR(BC172/BC$180,"")</f>
        <v/>
      </c>
      <c r="BE172" s="131" t="str">
        <f t="shared" si="1574"/>
        <v/>
      </c>
      <c r="BF172" s="120" t="str">
        <f t="shared" ref="BF172" si="1647">IFERROR(BE172/BE$180,"")</f>
        <v/>
      </c>
    </row>
    <row r="173" spans="27:58">
      <c r="AA173" s="110" t="str">
        <f t="shared" si="1548"/>
        <v/>
      </c>
      <c r="AB173" s="58"/>
      <c r="AC173" s="113" t="str">
        <f t="shared" ref="AC173:AD173" si="1648">AC172</f>
        <v>回答エリア</v>
      </c>
      <c r="AD173" s="112" t="str">
        <f t="shared" si="1648"/>
        <v>福井駅前 エリア</v>
      </c>
      <c r="AE173" s="2" t="str">
        <f t="shared" si="1549"/>
        <v/>
      </c>
      <c r="AF173" s="107"/>
      <c r="AG173" s="131" t="str">
        <f t="shared" ref="AG173" si="1649">IF(OR(IFERROR(FIND($AD173,"施設コード"),0)&gt;0,$AE173=""), "",AG53-AG113)</f>
        <v/>
      </c>
      <c r="AH173" s="132" t="str">
        <f t="shared" si="1552"/>
        <v/>
      </c>
      <c r="AI173" s="131" t="str">
        <f t="shared" ref="AI173" si="1650">IF(OR(IFERROR(FIND($AD173,"施設コード"),0)&gt;0,$AE173=""), "",AI53-AI113)</f>
        <v/>
      </c>
      <c r="AJ173" s="132" t="str">
        <f t="shared" si="1552"/>
        <v/>
      </c>
      <c r="AK173" s="131" t="str">
        <f t="shared" ref="AK173" si="1651">IF(OR(IFERROR(FIND($AD173,"施設コード"),0)&gt;0,$AE173=""), "",AK53-AK113)</f>
        <v/>
      </c>
      <c r="AL173" s="132" t="str">
        <f t="shared" ref="AL173" si="1652">IFERROR(AK173/AK$180,"")</f>
        <v/>
      </c>
      <c r="AM173" s="131" t="str">
        <f t="shared" ref="AM173" si="1653">IF(OR(IFERROR(FIND($AD173,"施設コード"),0)&gt;0,$AE173=""), "",AM53-AM113)</f>
        <v/>
      </c>
      <c r="AN173" s="132" t="str">
        <f t="shared" ref="AN173" si="1654">IFERROR(AM173/AM$180,"")</f>
        <v/>
      </c>
      <c r="AO173" s="131" t="str">
        <f t="shared" ref="AO173" si="1655">IF(OR(IFERROR(FIND($AD173,"施設コード"),0)&gt;0,$AE173=""), "",AO53-AO113)</f>
        <v/>
      </c>
      <c r="AP173" s="132" t="str">
        <f t="shared" ref="AP173" si="1656">IFERROR(AO173/AO$180,"")</f>
        <v/>
      </c>
      <c r="AQ173" s="131" t="str">
        <f t="shared" ref="AQ173" si="1657">IF(OR(IFERROR(FIND($AD173,"施設コード"),0)&gt;0,$AE173=""), "",AQ53-AQ113)</f>
        <v/>
      </c>
      <c r="AR173" s="132" t="str">
        <f t="shared" ref="AR173" si="1658">IFERROR(AQ173/AQ$180,"")</f>
        <v/>
      </c>
      <c r="AS173" s="131" t="str">
        <f t="shared" ref="AS173" si="1659">IF(OR(IFERROR(FIND($AD173,"施設コード"),0)&gt;0,$AE173=""), "",AS53-AS113)</f>
        <v/>
      </c>
      <c r="AT173" s="132" t="str">
        <f t="shared" ref="AT173" si="1660">IFERROR(AS173/AS$180,"")</f>
        <v/>
      </c>
      <c r="AU173" s="131" t="str">
        <f t="shared" ref="AU173" si="1661">IF(OR(IFERROR(FIND($AD173,"施設コード"),0)&gt;0,$AE173=""), "",AU53-AU113)</f>
        <v/>
      </c>
      <c r="AV173" s="132" t="str">
        <f t="shared" ref="AV173" si="1662">IFERROR(AU173/AU$180,"")</f>
        <v/>
      </c>
      <c r="AW173" s="131" t="str">
        <f t="shared" ref="AW173" si="1663">IF(OR(IFERROR(FIND($AD173,"施設コード"),0)&gt;0,$AE173=""), "",AW53-AW113)</f>
        <v/>
      </c>
      <c r="AX173" s="132" t="str">
        <f t="shared" ref="AX173" si="1664">IFERROR(AW173/AW$180,"")</f>
        <v/>
      </c>
      <c r="AY173" s="131" t="str">
        <f t="shared" ref="AY173" si="1665">IF(OR(IFERROR(FIND($AD173,"施設コード"),0)&gt;0,$AE173=""), "",AY53-AY113)</f>
        <v/>
      </c>
      <c r="AZ173" s="132" t="str">
        <f t="shared" ref="AZ173" si="1666">IFERROR(AY173/AY$180,"")</f>
        <v/>
      </c>
      <c r="BA173" s="131" t="str">
        <f t="shared" ref="BA173" si="1667">IF(OR(IFERROR(FIND($AD173,"施設コード"),0)&gt;0,$AE173=""), "",BA53-BA113)</f>
        <v/>
      </c>
      <c r="BB173" s="132" t="str">
        <f t="shared" ref="BB173" si="1668">IFERROR(BA173/BA$180,"")</f>
        <v/>
      </c>
      <c r="BC173" s="131" t="str">
        <f t="shared" ref="BC173" si="1669">IF(OR(IFERROR(FIND($AD173,"施設コード"),0)&gt;0,$AE173=""), "",BC53-BC113)</f>
        <v/>
      </c>
      <c r="BD173" s="132" t="str">
        <f t="shared" ref="BD173" si="1670">IFERROR(BC173/BC$180,"")</f>
        <v/>
      </c>
      <c r="BE173" s="131" t="str">
        <f t="shared" si="1574"/>
        <v/>
      </c>
      <c r="BF173" s="120" t="str">
        <f t="shared" ref="BF173" si="1671">IFERROR(BE173/BE$180,"")</f>
        <v/>
      </c>
    </row>
    <row r="174" spans="27:58">
      <c r="AA174" s="110" t="str">
        <f t="shared" si="1548"/>
        <v/>
      </c>
      <c r="AB174" s="58"/>
      <c r="AC174" s="113" t="str">
        <f t="shared" ref="AC174:AD174" si="1672">AC173</f>
        <v>回答エリア</v>
      </c>
      <c r="AD174" s="112" t="str">
        <f t="shared" si="1672"/>
        <v>福井駅前 エリア</v>
      </c>
      <c r="AE174" s="2" t="str">
        <f t="shared" si="1549"/>
        <v/>
      </c>
      <c r="AF174" s="107"/>
      <c r="AG174" s="131" t="str">
        <f t="shared" ref="AG174" si="1673">IF(OR(IFERROR(FIND($AD174,"施設コード"),0)&gt;0,$AE174=""), "",AG54-AG114)</f>
        <v/>
      </c>
      <c r="AH174" s="132" t="str">
        <f t="shared" si="1552"/>
        <v/>
      </c>
      <c r="AI174" s="131" t="str">
        <f t="shared" ref="AI174" si="1674">IF(OR(IFERROR(FIND($AD174,"施設コード"),0)&gt;0,$AE174=""), "",AI54-AI114)</f>
        <v/>
      </c>
      <c r="AJ174" s="132" t="str">
        <f t="shared" si="1552"/>
        <v/>
      </c>
      <c r="AK174" s="131" t="str">
        <f t="shared" ref="AK174" si="1675">IF(OR(IFERROR(FIND($AD174,"施設コード"),0)&gt;0,$AE174=""), "",AK54-AK114)</f>
        <v/>
      </c>
      <c r="AL174" s="132" t="str">
        <f t="shared" ref="AL174" si="1676">IFERROR(AK174/AK$180,"")</f>
        <v/>
      </c>
      <c r="AM174" s="131" t="str">
        <f t="shared" ref="AM174" si="1677">IF(OR(IFERROR(FIND($AD174,"施設コード"),0)&gt;0,$AE174=""), "",AM54-AM114)</f>
        <v/>
      </c>
      <c r="AN174" s="132" t="str">
        <f t="shared" ref="AN174" si="1678">IFERROR(AM174/AM$180,"")</f>
        <v/>
      </c>
      <c r="AO174" s="131" t="str">
        <f t="shared" ref="AO174" si="1679">IF(OR(IFERROR(FIND($AD174,"施設コード"),0)&gt;0,$AE174=""), "",AO54-AO114)</f>
        <v/>
      </c>
      <c r="AP174" s="132" t="str">
        <f t="shared" ref="AP174" si="1680">IFERROR(AO174/AO$180,"")</f>
        <v/>
      </c>
      <c r="AQ174" s="131" t="str">
        <f t="shared" ref="AQ174" si="1681">IF(OR(IFERROR(FIND($AD174,"施設コード"),0)&gt;0,$AE174=""), "",AQ54-AQ114)</f>
        <v/>
      </c>
      <c r="AR174" s="132" t="str">
        <f t="shared" ref="AR174" si="1682">IFERROR(AQ174/AQ$180,"")</f>
        <v/>
      </c>
      <c r="AS174" s="131" t="str">
        <f t="shared" ref="AS174" si="1683">IF(OR(IFERROR(FIND($AD174,"施設コード"),0)&gt;0,$AE174=""), "",AS54-AS114)</f>
        <v/>
      </c>
      <c r="AT174" s="132" t="str">
        <f t="shared" ref="AT174" si="1684">IFERROR(AS174/AS$180,"")</f>
        <v/>
      </c>
      <c r="AU174" s="131" t="str">
        <f t="shared" ref="AU174" si="1685">IF(OR(IFERROR(FIND($AD174,"施設コード"),0)&gt;0,$AE174=""), "",AU54-AU114)</f>
        <v/>
      </c>
      <c r="AV174" s="132" t="str">
        <f t="shared" ref="AV174" si="1686">IFERROR(AU174/AU$180,"")</f>
        <v/>
      </c>
      <c r="AW174" s="131" t="str">
        <f t="shared" ref="AW174" si="1687">IF(OR(IFERROR(FIND($AD174,"施設コード"),0)&gt;0,$AE174=""), "",AW54-AW114)</f>
        <v/>
      </c>
      <c r="AX174" s="132" t="str">
        <f t="shared" ref="AX174" si="1688">IFERROR(AW174/AW$180,"")</f>
        <v/>
      </c>
      <c r="AY174" s="131" t="str">
        <f t="shared" ref="AY174" si="1689">IF(OR(IFERROR(FIND($AD174,"施設コード"),0)&gt;0,$AE174=""), "",AY54-AY114)</f>
        <v/>
      </c>
      <c r="AZ174" s="132" t="str">
        <f t="shared" ref="AZ174" si="1690">IFERROR(AY174/AY$180,"")</f>
        <v/>
      </c>
      <c r="BA174" s="131" t="str">
        <f t="shared" ref="BA174" si="1691">IF(OR(IFERROR(FIND($AD174,"施設コード"),0)&gt;0,$AE174=""), "",BA54-BA114)</f>
        <v/>
      </c>
      <c r="BB174" s="132" t="str">
        <f t="shared" ref="BB174" si="1692">IFERROR(BA174/BA$180,"")</f>
        <v/>
      </c>
      <c r="BC174" s="131" t="str">
        <f t="shared" ref="BC174" si="1693">IF(OR(IFERROR(FIND($AD174,"施設コード"),0)&gt;0,$AE174=""), "",BC54-BC114)</f>
        <v/>
      </c>
      <c r="BD174" s="132" t="str">
        <f t="shared" ref="BD174" si="1694">IFERROR(BC174/BC$180,"")</f>
        <v/>
      </c>
      <c r="BE174" s="131" t="str">
        <f t="shared" si="1574"/>
        <v/>
      </c>
      <c r="BF174" s="120" t="str">
        <f t="shared" ref="BF174" si="1695">IFERROR(BE174/BE$180,"")</f>
        <v/>
      </c>
    </row>
    <row r="175" spans="27:58">
      <c r="AA175" s="110" t="str">
        <f t="shared" si="1548"/>
        <v/>
      </c>
      <c r="AB175" s="58"/>
      <c r="AC175" s="113" t="str">
        <f>AC174</f>
        <v>回答エリア</v>
      </c>
      <c r="AD175" s="112" t="str">
        <f>AD174</f>
        <v>福井駅前 エリア</v>
      </c>
      <c r="AE175" s="2" t="str">
        <f t="shared" si="1549"/>
        <v/>
      </c>
      <c r="AF175" s="107"/>
      <c r="AG175" s="131" t="str">
        <f t="shared" ref="AG175" si="1696">IF(OR(IFERROR(FIND($AD175,"施設コード"),0)&gt;0,$AE175=""), "",AG55-AG115)</f>
        <v/>
      </c>
      <c r="AH175" s="132" t="str">
        <f t="shared" si="1552"/>
        <v/>
      </c>
      <c r="AI175" s="131" t="str">
        <f t="shared" ref="AI175" si="1697">IF(OR(IFERROR(FIND($AD175,"施設コード"),0)&gt;0,$AE175=""), "",AI55-AI115)</f>
        <v/>
      </c>
      <c r="AJ175" s="132" t="str">
        <f t="shared" si="1552"/>
        <v/>
      </c>
      <c r="AK175" s="131" t="str">
        <f t="shared" ref="AK175" si="1698">IF(OR(IFERROR(FIND($AD175,"施設コード"),0)&gt;0,$AE175=""), "",AK55-AK115)</f>
        <v/>
      </c>
      <c r="AL175" s="132" t="str">
        <f t="shared" ref="AL175" si="1699">IFERROR(AK175/AK$180,"")</f>
        <v/>
      </c>
      <c r="AM175" s="131" t="str">
        <f t="shared" ref="AM175" si="1700">IF(OR(IFERROR(FIND($AD175,"施設コード"),0)&gt;0,$AE175=""), "",AM55-AM115)</f>
        <v/>
      </c>
      <c r="AN175" s="132" t="str">
        <f t="shared" ref="AN175" si="1701">IFERROR(AM175/AM$180,"")</f>
        <v/>
      </c>
      <c r="AO175" s="131" t="str">
        <f t="shared" ref="AO175" si="1702">IF(OR(IFERROR(FIND($AD175,"施設コード"),0)&gt;0,$AE175=""), "",AO55-AO115)</f>
        <v/>
      </c>
      <c r="AP175" s="132" t="str">
        <f t="shared" ref="AP175" si="1703">IFERROR(AO175/AO$180,"")</f>
        <v/>
      </c>
      <c r="AQ175" s="131" t="str">
        <f t="shared" ref="AQ175" si="1704">IF(OR(IFERROR(FIND($AD175,"施設コード"),0)&gt;0,$AE175=""), "",AQ55-AQ115)</f>
        <v/>
      </c>
      <c r="AR175" s="132" t="str">
        <f t="shared" ref="AR175" si="1705">IFERROR(AQ175/AQ$180,"")</f>
        <v/>
      </c>
      <c r="AS175" s="131" t="str">
        <f t="shared" ref="AS175" si="1706">IF(OR(IFERROR(FIND($AD175,"施設コード"),0)&gt;0,$AE175=""), "",AS55-AS115)</f>
        <v/>
      </c>
      <c r="AT175" s="132" t="str">
        <f t="shared" ref="AT175" si="1707">IFERROR(AS175/AS$180,"")</f>
        <v/>
      </c>
      <c r="AU175" s="131" t="str">
        <f t="shared" ref="AU175" si="1708">IF(OR(IFERROR(FIND($AD175,"施設コード"),0)&gt;0,$AE175=""), "",AU55-AU115)</f>
        <v/>
      </c>
      <c r="AV175" s="132" t="str">
        <f t="shared" ref="AV175" si="1709">IFERROR(AU175/AU$180,"")</f>
        <v/>
      </c>
      <c r="AW175" s="131" t="str">
        <f t="shared" ref="AW175" si="1710">IF(OR(IFERROR(FIND($AD175,"施設コード"),0)&gt;0,$AE175=""), "",AW55-AW115)</f>
        <v/>
      </c>
      <c r="AX175" s="132" t="str">
        <f t="shared" ref="AX175" si="1711">IFERROR(AW175/AW$180,"")</f>
        <v/>
      </c>
      <c r="AY175" s="131" t="str">
        <f t="shared" ref="AY175" si="1712">IF(OR(IFERROR(FIND($AD175,"施設コード"),0)&gt;0,$AE175=""), "",AY55-AY115)</f>
        <v/>
      </c>
      <c r="AZ175" s="132" t="str">
        <f t="shared" ref="AZ175" si="1713">IFERROR(AY175/AY$180,"")</f>
        <v/>
      </c>
      <c r="BA175" s="131" t="str">
        <f t="shared" ref="BA175" si="1714">IF(OR(IFERROR(FIND($AD175,"施設コード"),0)&gt;0,$AE175=""), "",BA55-BA115)</f>
        <v/>
      </c>
      <c r="BB175" s="132" t="str">
        <f t="shared" ref="BB175" si="1715">IFERROR(BA175/BA$180,"")</f>
        <v/>
      </c>
      <c r="BC175" s="131" t="str">
        <f t="shared" ref="BC175" si="1716">IF(OR(IFERROR(FIND($AD175,"施設コード"),0)&gt;0,$AE175=""), "",BC55-BC115)</f>
        <v/>
      </c>
      <c r="BD175" s="132" t="str">
        <f t="shared" ref="BD175" si="1717">IFERROR(BC175/BC$180,"")</f>
        <v/>
      </c>
      <c r="BE175" s="131" t="str">
        <f t="shared" si="1574"/>
        <v/>
      </c>
      <c r="BF175" s="120" t="str">
        <f t="shared" ref="BF175" si="1718">IFERROR(BE175/BE$180,"")</f>
        <v/>
      </c>
    </row>
    <row r="176" spans="27:58">
      <c r="AA176" s="110" t="str">
        <f t="shared" si="1548"/>
        <v/>
      </c>
      <c r="AB176" s="58"/>
      <c r="AC176" s="113" t="str">
        <f t="shared" ref="AC176:AD176" si="1719">AC175</f>
        <v>回答エリア</v>
      </c>
      <c r="AD176" s="112" t="str">
        <f t="shared" si="1719"/>
        <v>福井駅前 エリア</v>
      </c>
      <c r="AE176" s="2" t="str">
        <f t="shared" si="1549"/>
        <v/>
      </c>
      <c r="AF176" s="107"/>
      <c r="AG176" s="131" t="str">
        <f t="shared" ref="AG176" si="1720">IF(OR(IFERROR(FIND($AD176,"施設コード"),0)&gt;0,$AE176=""), "",AG56-AG116)</f>
        <v/>
      </c>
      <c r="AH176" s="132" t="str">
        <f t="shared" si="1552"/>
        <v/>
      </c>
      <c r="AI176" s="131" t="str">
        <f t="shared" ref="AI176" si="1721">IF(OR(IFERROR(FIND($AD176,"施設コード"),0)&gt;0,$AE176=""), "",AI56-AI116)</f>
        <v/>
      </c>
      <c r="AJ176" s="132" t="str">
        <f t="shared" si="1552"/>
        <v/>
      </c>
      <c r="AK176" s="131" t="str">
        <f t="shared" ref="AK176" si="1722">IF(OR(IFERROR(FIND($AD176,"施設コード"),0)&gt;0,$AE176=""), "",AK56-AK116)</f>
        <v/>
      </c>
      <c r="AL176" s="132" t="str">
        <f t="shared" ref="AL176" si="1723">IFERROR(AK176/AK$180,"")</f>
        <v/>
      </c>
      <c r="AM176" s="131" t="str">
        <f t="shared" ref="AM176" si="1724">IF(OR(IFERROR(FIND($AD176,"施設コード"),0)&gt;0,$AE176=""), "",AM56-AM116)</f>
        <v/>
      </c>
      <c r="AN176" s="132" t="str">
        <f t="shared" ref="AN176" si="1725">IFERROR(AM176/AM$180,"")</f>
        <v/>
      </c>
      <c r="AO176" s="131" t="str">
        <f t="shared" ref="AO176" si="1726">IF(OR(IFERROR(FIND($AD176,"施設コード"),0)&gt;0,$AE176=""), "",AO56-AO116)</f>
        <v/>
      </c>
      <c r="AP176" s="132" t="str">
        <f t="shared" ref="AP176" si="1727">IFERROR(AO176/AO$180,"")</f>
        <v/>
      </c>
      <c r="AQ176" s="131" t="str">
        <f t="shared" ref="AQ176" si="1728">IF(OR(IFERROR(FIND($AD176,"施設コード"),0)&gt;0,$AE176=""), "",AQ56-AQ116)</f>
        <v/>
      </c>
      <c r="AR176" s="132" t="str">
        <f t="shared" ref="AR176" si="1729">IFERROR(AQ176/AQ$180,"")</f>
        <v/>
      </c>
      <c r="AS176" s="131" t="str">
        <f t="shared" ref="AS176" si="1730">IF(OR(IFERROR(FIND($AD176,"施設コード"),0)&gt;0,$AE176=""), "",AS56-AS116)</f>
        <v/>
      </c>
      <c r="AT176" s="132" t="str">
        <f t="shared" ref="AT176" si="1731">IFERROR(AS176/AS$180,"")</f>
        <v/>
      </c>
      <c r="AU176" s="131" t="str">
        <f t="shared" ref="AU176" si="1732">IF(OR(IFERROR(FIND($AD176,"施設コード"),0)&gt;0,$AE176=""), "",AU56-AU116)</f>
        <v/>
      </c>
      <c r="AV176" s="132" t="str">
        <f t="shared" ref="AV176" si="1733">IFERROR(AU176/AU$180,"")</f>
        <v/>
      </c>
      <c r="AW176" s="131" t="str">
        <f t="shared" ref="AW176" si="1734">IF(OR(IFERROR(FIND($AD176,"施設コード"),0)&gt;0,$AE176=""), "",AW56-AW116)</f>
        <v/>
      </c>
      <c r="AX176" s="132" t="str">
        <f t="shared" ref="AX176" si="1735">IFERROR(AW176/AW$180,"")</f>
        <v/>
      </c>
      <c r="AY176" s="131" t="str">
        <f t="shared" ref="AY176" si="1736">IF(OR(IFERROR(FIND($AD176,"施設コード"),0)&gt;0,$AE176=""), "",AY56-AY116)</f>
        <v/>
      </c>
      <c r="AZ176" s="132" t="str">
        <f t="shared" ref="AZ176" si="1737">IFERROR(AY176/AY$180,"")</f>
        <v/>
      </c>
      <c r="BA176" s="131" t="str">
        <f t="shared" ref="BA176" si="1738">IF(OR(IFERROR(FIND($AD176,"施設コード"),0)&gt;0,$AE176=""), "",BA56-BA116)</f>
        <v/>
      </c>
      <c r="BB176" s="132" t="str">
        <f t="shared" ref="BB176" si="1739">IFERROR(BA176/BA$180,"")</f>
        <v/>
      </c>
      <c r="BC176" s="131" t="str">
        <f t="shared" ref="BC176" si="1740">IF(OR(IFERROR(FIND($AD176,"施設コード"),0)&gt;0,$AE176=""), "",BC56-BC116)</f>
        <v/>
      </c>
      <c r="BD176" s="132" t="str">
        <f t="shared" ref="BD176" si="1741">IFERROR(BC176/BC$180,"")</f>
        <v/>
      </c>
      <c r="BE176" s="131" t="str">
        <f t="shared" si="1574"/>
        <v/>
      </c>
      <c r="BF176" s="120" t="str">
        <f t="shared" ref="BF176" si="1742">IFERROR(BE176/BE$180,"")</f>
        <v/>
      </c>
    </row>
    <row r="177" spans="27:58">
      <c r="AA177" s="110" t="str">
        <f t="shared" si="1548"/>
        <v/>
      </c>
      <c r="AB177" s="58"/>
      <c r="AC177" s="113" t="str">
        <f t="shared" ref="AC177:AD177" si="1743">AC176</f>
        <v>回答エリア</v>
      </c>
      <c r="AD177" s="112" t="str">
        <f t="shared" si="1743"/>
        <v>福井駅前 エリア</v>
      </c>
      <c r="AE177" s="2" t="str">
        <f t="shared" si="1549"/>
        <v/>
      </c>
      <c r="AF177" s="107"/>
      <c r="AG177" s="131" t="str">
        <f t="shared" ref="AG177" si="1744">IF(OR(IFERROR(FIND($AD177,"施設コード"),0)&gt;0,$AE177=""), "",AG57-AG117)</f>
        <v/>
      </c>
      <c r="AH177" s="132" t="str">
        <f t="shared" si="1552"/>
        <v/>
      </c>
      <c r="AI177" s="131" t="str">
        <f t="shared" ref="AI177" si="1745">IF(OR(IFERROR(FIND($AD177,"施設コード"),0)&gt;0,$AE177=""), "",AI57-AI117)</f>
        <v/>
      </c>
      <c r="AJ177" s="132" t="str">
        <f t="shared" si="1552"/>
        <v/>
      </c>
      <c r="AK177" s="131" t="str">
        <f t="shared" ref="AK177" si="1746">IF(OR(IFERROR(FIND($AD177,"施設コード"),0)&gt;0,$AE177=""), "",AK57-AK117)</f>
        <v/>
      </c>
      <c r="AL177" s="132" t="str">
        <f t="shared" ref="AL177" si="1747">IFERROR(AK177/AK$180,"")</f>
        <v/>
      </c>
      <c r="AM177" s="131" t="str">
        <f t="shared" ref="AM177" si="1748">IF(OR(IFERROR(FIND($AD177,"施設コード"),0)&gt;0,$AE177=""), "",AM57-AM117)</f>
        <v/>
      </c>
      <c r="AN177" s="132" t="str">
        <f t="shared" ref="AN177" si="1749">IFERROR(AM177/AM$180,"")</f>
        <v/>
      </c>
      <c r="AO177" s="131" t="str">
        <f t="shared" ref="AO177" si="1750">IF(OR(IFERROR(FIND($AD177,"施設コード"),0)&gt;0,$AE177=""), "",AO57-AO117)</f>
        <v/>
      </c>
      <c r="AP177" s="132" t="str">
        <f t="shared" ref="AP177" si="1751">IFERROR(AO177/AO$180,"")</f>
        <v/>
      </c>
      <c r="AQ177" s="131" t="str">
        <f t="shared" ref="AQ177" si="1752">IF(OR(IFERROR(FIND($AD177,"施設コード"),0)&gt;0,$AE177=""), "",AQ57-AQ117)</f>
        <v/>
      </c>
      <c r="AR177" s="132" t="str">
        <f t="shared" ref="AR177" si="1753">IFERROR(AQ177/AQ$180,"")</f>
        <v/>
      </c>
      <c r="AS177" s="131" t="str">
        <f t="shared" ref="AS177" si="1754">IF(OR(IFERROR(FIND($AD177,"施設コード"),0)&gt;0,$AE177=""), "",AS57-AS117)</f>
        <v/>
      </c>
      <c r="AT177" s="132" t="str">
        <f t="shared" ref="AT177" si="1755">IFERROR(AS177/AS$180,"")</f>
        <v/>
      </c>
      <c r="AU177" s="131" t="str">
        <f t="shared" ref="AU177" si="1756">IF(OR(IFERROR(FIND($AD177,"施設コード"),0)&gt;0,$AE177=""), "",AU57-AU117)</f>
        <v/>
      </c>
      <c r="AV177" s="132" t="str">
        <f t="shared" ref="AV177" si="1757">IFERROR(AU177/AU$180,"")</f>
        <v/>
      </c>
      <c r="AW177" s="131" t="str">
        <f t="shared" ref="AW177" si="1758">IF(OR(IFERROR(FIND($AD177,"施設コード"),0)&gt;0,$AE177=""), "",AW57-AW117)</f>
        <v/>
      </c>
      <c r="AX177" s="132" t="str">
        <f t="shared" ref="AX177" si="1759">IFERROR(AW177/AW$180,"")</f>
        <v/>
      </c>
      <c r="AY177" s="131" t="str">
        <f t="shared" ref="AY177" si="1760">IF(OR(IFERROR(FIND($AD177,"施設コード"),0)&gt;0,$AE177=""), "",AY57-AY117)</f>
        <v/>
      </c>
      <c r="AZ177" s="132" t="str">
        <f t="shared" ref="AZ177" si="1761">IFERROR(AY177/AY$180,"")</f>
        <v/>
      </c>
      <c r="BA177" s="131" t="str">
        <f t="shared" ref="BA177" si="1762">IF(OR(IFERROR(FIND($AD177,"施設コード"),0)&gt;0,$AE177=""), "",BA57-BA117)</f>
        <v/>
      </c>
      <c r="BB177" s="132" t="str">
        <f t="shared" ref="BB177" si="1763">IFERROR(BA177/BA$180,"")</f>
        <v/>
      </c>
      <c r="BC177" s="131" t="str">
        <f t="shared" ref="BC177" si="1764">IF(OR(IFERROR(FIND($AD177,"施設コード"),0)&gt;0,$AE177=""), "",BC57-BC117)</f>
        <v/>
      </c>
      <c r="BD177" s="132" t="str">
        <f t="shared" ref="BD177" si="1765">IFERROR(BC177/BC$180,"")</f>
        <v/>
      </c>
      <c r="BE177" s="131" t="str">
        <f t="shared" si="1574"/>
        <v/>
      </c>
      <c r="BF177" s="120" t="str">
        <f t="shared" ref="BF177" si="1766">IFERROR(BE177/BE$180,"")</f>
        <v/>
      </c>
    </row>
    <row r="178" spans="27:58">
      <c r="AA178" s="110" t="str">
        <f t="shared" si="1548"/>
        <v/>
      </c>
      <c r="AB178" s="58"/>
      <c r="AC178" s="113" t="str">
        <f t="shared" ref="AC178:AD178" si="1767">AC177</f>
        <v>回答エリア</v>
      </c>
      <c r="AD178" s="112" t="str">
        <f t="shared" si="1767"/>
        <v>福井駅前 エリア</v>
      </c>
      <c r="AE178" s="2" t="str">
        <f t="shared" si="1549"/>
        <v/>
      </c>
      <c r="AF178" s="107"/>
      <c r="AG178" s="131" t="str">
        <f t="shared" ref="AG178" si="1768">IF(OR(IFERROR(FIND($AD178,"施設コード"),0)&gt;0,$AE178=""), "",AG58-AG118)</f>
        <v/>
      </c>
      <c r="AH178" s="132" t="str">
        <f t="shared" si="1552"/>
        <v/>
      </c>
      <c r="AI178" s="131" t="str">
        <f t="shared" ref="AI178" si="1769">IF(OR(IFERROR(FIND($AD178,"施設コード"),0)&gt;0,$AE178=""), "",AI58-AI118)</f>
        <v/>
      </c>
      <c r="AJ178" s="132" t="str">
        <f t="shared" si="1552"/>
        <v/>
      </c>
      <c r="AK178" s="131" t="str">
        <f t="shared" ref="AK178" si="1770">IF(OR(IFERROR(FIND($AD178,"施設コード"),0)&gt;0,$AE178=""), "",AK58-AK118)</f>
        <v/>
      </c>
      <c r="AL178" s="132" t="str">
        <f t="shared" ref="AL178" si="1771">IFERROR(AK178/AK$180,"")</f>
        <v/>
      </c>
      <c r="AM178" s="131" t="str">
        <f t="shared" ref="AM178" si="1772">IF(OR(IFERROR(FIND($AD178,"施設コード"),0)&gt;0,$AE178=""), "",AM58-AM118)</f>
        <v/>
      </c>
      <c r="AN178" s="132" t="str">
        <f t="shared" ref="AN178" si="1773">IFERROR(AM178/AM$180,"")</f>
        <v/>
      </c>
      <c r="AO178" s="131" t="str">
        <f t="shared" ref="AO178" si="1774">IF(OR(IFERROR(FIND($AD178,"施設コード"),0)&gt;0,$AE178=""), "",AO58-AO118)</f>
        <v/>
      </c>
      <c r="AP178" s="132" t="str">
        <f t="shared" ref="AP178" si="1775">IFERROR(AO178/AO$180,"")</f>
        <v/>
      </c>
      <c r="AQ178" s="131" t="str">
        <f t="shared" ref="AQ178" si="1776">IF(OR(IFERROR(FIND($AD178,"施設コード"),0)&gt;0,$AE178=""), "",AQ58-AQ118)</f>
        <v/>
      </c>
      <c r="AR178" s="132" t="str">
        <f t="shared" ref="AR178" si="1777">IFERROR(AQ178/AQ$180,"")</f>
        <v/>
      </c>
      <c r="AS178" s="131" t="str">
        <f t="shared" ref="AS178" si="1778">IF(OR(IFERROR(FIND($AD178,"施設コード"),0)&gt;0,$AE178=""), "",AS58-AS118)</f>
        <v/>
      </c>
      <c r="AT178" s="132" t="str">
        <f t="shared" ref="AT178" si="1779">IFERROR(AS178/AS$180,"")</f>
        <v/>
      </c>
      <c r="AU178" s="131" t="str">
        <f t="shared" ref="AU178" si="1780">IF(OR(IFERROR(FIND($AD178,"施設コード"),0)&gt;0,$AE178=""), "",AU58-AU118)</f>
        <v/>
      </c>
      <c r="AV178" s="132" t="str">
        <f t="shared" ref="AV178" si="1781">IFERROR(AU178/AU$180,"")</f>
        <v/>
      </c>
      <c r="AW178" s="131" t="str">
        <f t="shared" ref="AW178" si="1782">IF(OR(IFERROR(FIND($AD178,"施設コード"),0)&gt;0,$AE178=""), "",AW58-AW118)</f>
        <v/>
      </c>
      <c r="AX178" s="132" t="str">
        <f t="shared" ref="AX178" si="1783">IFERROR(AW178/AW$180,"")</f>
        <v/>
      </c>
      <c r="AY178" s="131" t="str">
        <f t="shared" ref="AY178" si="1784">IF(OR(IFERROR(FIND($AD178,"施設コード"),0)&gt;0,$AE178=""), "",AY58-AY118)</f>
        <v/>
      </c>
      <c r="AZ178" s="132" t="str">
        <f t="shared" ref="AZ178" si="1785">IFERROR(AY178/AY$180,"")</f>
        <v/>
      </c>
      <c r="BA178" s="131" t="str">
        <f t="shared" ref="BA178" si="1786">IF(OR(IFERROR(FIND($AD178,"施設コード"),0)&gt;0,$AE178=""), "",BA58-BA118)</f>
        <v/>
      </c>
      <c r="BB178" s="132" t="str">
        <f t="shared" ref="BB178" si="1787">IFERROR(BA178/BA$180,"")</f>
        <v/>
      </c>
      <c r="BC178" s="131" t="str">
        <f t="shared" ref="BC178" si="1788">IF(OR(IFERROR(FIND($AD178,"施設コード"),0)&gt;0,$AE178=""), "",BC58-BC118)</f>
        <v/>
      </c>
      <c r="BD178" s="132" t="str">
        <f t="shared" ref="BD178" si="1789">IFERROR(BC178/BC$180,"")</f>
        <v/>
      </c>
      <c r="BE178" s="131" t="str">
        <f t="shared" si="1574"/>
        <v/>
      </c>
      <c r="BF178" s="120" t="str">
        <f t="shared" ref="BF178" si="1790">IFERROR(BE178/BE$180,"")</f>
        <v/>
      </c>
    </row>
    <row r="179" spans="27:58">
      <c r="AA179" s="110" t="str">
        <f>AA164</f>
        <v/>
      </c>
      <c r="AB179" s="58"/>
      <c r="AC179" s="113" t="str">
        <f>AC177</f>
        <v>回答エリア</v>
      </c>
      <c r="AD179" s="112" t="str">
        <f>AD177</f>
        <v>福井駅前 エリア</v>
      </c>
      <c r="AE179" s="2" t="str">
        <f>IF(AE134&lt;&gt;"",AE134,"")</f>
        <v/>
      </c>
      <c r="AF179" s="107"/>
      <c r="AG179" s="131" t="str">
        <f t="shared" ref="AG179" si="1791">IF(OR(IFERROR(FIND($AD179,"施設コード"),0)&gt;0,$AE179=""), "",AG59-AG119)</f>
        <v/>
      </c>
      <c r="AH179" s="132" t="str">
        <f t="shared" si="1552"/>
        <v/>
      </c>
      <c r="AI179" s="131" t="str">
        <f t="shared" ref="AI179" si="1792">IF(OR(IFERROR(FIND($AD179,"施設コード"),0)&gt;0,$AE179=""), "",AI59-AI119)</f>
        <v/>
      </c>
      <c r="AJ179" s="132" t="str">
        <f t="shared" si="1552"/>
        <v/>
      </c>
      <c r="AK179" s="131" t="str">
        <f t="shared" ref="AK179" si="1793">IF(OR(IFERROR(FIND($AD179,"施設コード"),0)&gt;0,$AE179=""), "",AK59-AK119)</f>
        <v/>
      </c>
      <c r="AL179" s="132" t="str">
        <f t="shared" ref="AL179" si="1794">IFERROR(AK179/AK$180,"")</f>
        <v/>
      </c>
      <c r="AM179" s="131" t="str">
        <f t="shared" ref="AM179" si="1795">IF(OR(IFERROR(FIND($AD179,"施設コード"),0)&gt;0,$AE179=""), "",AM59-AM119)</f>
        <v/>
      </c>
      <c r="AN179" s="132" t="str">
        <f t="shared" ref="AN179" si="1796">IFERROR(AM179/AM$180,"")</f>
        <v/>
      </c>
      <c r="AO179" s="131" t="str">
        <f t="shared" ref="AO179" si="1797">IF(OR(IFERROR(FIND($AD179,"施設コード"),0)&gt;0,$AE179=""), "",AO59-AO119)</f>
        <v/>
      </c>
      <c r="AP179" s="132" t="str">
        <f t="shared" ref="AP179" si="1798">IFERROR(AO179/AO$180,"")</f>
        <v/>
      </c>
      <c r="AQ179" s="131" t="str">
        <f t="shared" ref="AQ179" si="1799">IF(OR(IFERROR(FIND($AD179,"施設コード"),0)&gt;0,$AE179=""), "",AQ59-AQ119)</f>
        <v/>
      </c>
      <c r="AR179" s="132" t="str">
        <f t="shared" ref="AR179" si="1800">IFERROR(AQ179/AQ$180,"")</f>
        <v/>
      </c>
      <c r="AS179" s="131" t="str">
        <f t="shared" ref="AS179" si="1801">IF(OR(IFERROR(FIND($AD179,"施設コード"),0)&gt;0,$AE179=""), "",AS59-AS119)</f>
        <v/>
      </c>
      <c r="AT179" s="132" t="str">
        <f t="shared" ref="AT179" si="1802">IFERROR(AS179/AS$180,"")</f>
        <v/>
      </c>
      <c r="AU179" s="131" t="str">
        <f t="shared" ref="AU179" si="1803">IF(OR(IFERROR(FIND($AD179,"施設コード"),0)&gt;0,$AE179=""), "",AU59-AU119)</f>
        <v/>
      </c>
      <c r="AV179" s="132" t="str">
        <f t="shared" ref="AV179" si="1804">IFERROR(AU179/AU$180,"")</f>
        <v/>
      </c>
      <c r="AW179" s="131" t="str">
        <f t="shared" ref="AW179" si="1805">IF(OR(IFERROR(FIND($AD179,"施設コード"),0)&gt;0,$AE179=""), "",AW59-AW119)</f>
        <v/>
      </c>
      <c r="AX179" s="132" t="str">
        <f t="shared" ref="AX179" si="1806">IFERROR(AW179/AW$180,"")</f>
        <v/>
      </c>
      <c r="AY179" s="131" t="str">
        <f t="shared" ref="AY179" si="1807">IF(OR(IFERROR(FIND($AD179,"施設コード"),0)&gt;0,$AE179=""), "",AY59-AY119)</f>
        <v/>
      </c>
      <c r="AZ179" s="132" t="str">
        <f t="shared" ref="AZ179" si="1808">IFERROR(AY179/AY$180,"")</f>
        <v/>
      </c>
      <c r="BA179" s="131" t="str">
        <f t="shared" ref="BA179" si="1809">IF(OR(IFERROR(FIND($AD179,"施設コード"),0)&gt;0,$AE179=""), "",BA59-BA119)</f>
        <v/>
      </c>
      <c r="BB179" s="132" t="str">
        <f t="shared" ref="BB179" si="1810">IFERROR(BA179/BA$180,"")</f>
        <v/>
      </c>
      <c r="BC179" s="131" t="str">
        <f t="shared" ref="BC179" si="1811">IF(OR(IFERROR(FIND($AD179,"施設コード"),0)&gt;0,$AE179=""), "",BC59-BC119)</f>
        <v/>
      </c>
      <c r="BD179" s="132" t="str">
        <f t="shared" ref="BD179" si="1812">IFERROR(BC179/BC$180,"")</f>
        <v/>
      </c>
      <c r="BE179" s="131" t="str">
        <f t="shared" si="1574"/>
        <v/>
      </c>
      <c r="BF179" s="120" t="str">
        <f t="shared" ref="BF179" si="1813">IFERROR(BE179/BE$180,"")</f>
        <v/>
      </c>
    </row>
    <row r="180" spans="27:58" ht="15">
      <c r="AA180"/>
      <c r="AB180" s="156"/>
      <c r="AC180" s="99"/>
      <c r="AD180" s="100"/>
      <c r="AE180" s="101"/>
      <c r="AF180" s="102" t="s">
        <v>25</v>
      </c>
      <c r="AG180" s="123">
        <f t="shared" ref="AG180" si="1814">SUM(AG168:AG179)</f>
        <v>43</v>
      </c>
      <c r="AH180" s="124">
        <f t="shared" ref="AH180" si="1815">SUM(AH168:AH179)</f>
        <v>1</v>
      </c>
      <c r="AI180" s="123">
        <f t="shared" ref="AI180" si="1816">SUM(AI168:AI179)</f>
        <v>0</v>
      </c>
      <c r="AJ180" s="124">
        <f t="shared" ref="AJ180" si="1817">SUM(AJ168:AJ179)</f>
        <v>0</v>
      </c>
      <c r="AK180" s="123">
        <f t="shared" ref="AK180" si="1818">SUM(AK168:AK179)</f>
        <v>0</v>
      </c>
      <c r="AL180" s="124">
        <f t="shared" ref="AL180" si="1819">SUM(AL168:AL179)</f>
        <v>0</v>
      </c>
      <c r="AM180" s="123">
        <f t="shared" ref="AM180" si="1820">SUM(AM168:AM179)</f>
        <v>0</v>
      </c>
      <c r="AN180" s="124">
        <f t="shared" ref="AN180" si="1821">SUM(AN168:AN179)</f>
        <v>0</v>
      </c>
      <c r="AO180" s="123">
        <f t="shared" ref="AO180" si="1822">SUM(AO168:AO179)</f>
        <v>0</v>
      </c>
      <c r="AP180" s="124">
        <f t="shared" ref="AP180" si="1823">SUM(AP168:AP179)</f>
        <v>0</v>
      </c>
      <c r="AQ180" s="123">
        <f t="shared" ref="AQ180" si="1824">SUM(AQ168:AQ179)</f>
        <v>0</v>
      </c>
      <c r="AR180" s="124">
        <f t="shared" ref="AR180" si="1825">SUM(AR168:AR179)</f>
        <v>0</v>
      </c>
      <c r="AS180" s="123">
        <f t="shared" ref="AS180" si="1826">SUM(AS168:AS179)</f>
        <v>0</v>
      </c>
      <c r="AT180" s="124">
        <f t="shared" ref="AT180" si="1827">SUM(AT168:AT179)</f>
        <v>0</v>
      </c>
      <c r="AU180" s="123">
        <f t="shared" ref="AU180" si="1828">SUM(AU168:AU179)</f>
        <v>0</v>
      </c>
      <c r="AV180" s="124">
        <f t="shared" ref="AV180" si="1829">SUM(AV168:AV179)</f>
        <v>0</v>
      </c>
      <c r="AW180" s="123">
        <f t="shared" ref="AW180" si="1830">SUM(AW168:AW179)</f>
        <v>0</v>
      </c>
      <c r="AX180" s="124">
        <f t="shared" ref="AX180" si="1831">SUM(AX168:AX179)</f>
        <v>0</v>
      </c>
      <c r="AY180" s="123">
        <f t="shared" ref="AY180" si="1832">SUM(AY168:AY179)</f>
        <v>0</v>
      </c>
      <c r="AZ180" s="124">
        <f t="shared" ref="AZ180" si="1833">SUM(AZ168:AZ179)</f>
        <v>0</v>
      </c>
      <c r="BA180" s="123">
        <f t="shared" ref="BA180" si="1834">SUM(BA168:BA179)</f>
        <v>0</v>
      </c>
      <c r="BB180" s="124">
        <f t="shared" ref="BB180" si="1835">SUM(BB168:BB179)</f>
        <v>0</v>
      </c>
      <c r="BC180" s="123">
        <f t="shared" ref="BC180" si="1836">SUM(BC168:BC179)</f>
        <v>0</v>
      </c>
      <c r="BD180" s="124">
        <f t="shared" ref="BD180" si="1837">SUM(BD168:BD179)</f>
        <v>0</v>
      </c>
      <c r="BE180" s="123">
        <f t="shared" ref="BE180" si="1838">SUM(BE168:BE179)</f>
        <v>43</v>
      </c>
      <c r="BF180" s="126">
        <f t="shared" ref="BF180" si="1839">SUM(BF168:BF179)</f>
        <v>1</v>
      </c>
    </row>
    <row r="181" spans="27:58" ht="15">
      <c r="AA181"/>
      <c r="AB181" s="157"/>
      <c r="AC181" s="103"/>
      <c r="AD181" s="104"/>
      <c r="AE181" s="105"/>
      <c r="AF181" s="135" t="str">
        <f>IF(AF$16&lt;&gt;"",AF$16,"")</f>
        <v>平均訪問回数</v>
      </c>
      <c r="AG181" s="154">
        <f>IF(AG180&gt;0,SUMPRODUCT($AA168:$AA179,AG168:AG179)/AG180,"-")</f>
        <v>4.3372093023255811</v>
      </c>
      <c r="AH181" s="138"/>
      <c r="AI181" s="154" t="str">
        <f>IF(AI180&gt;0,SUMPRODUCT($AA168:$AA179,AI168:AI179)/AI180,"-")</f>
        <v>-</v>
      </c>
      <c r="AJ181" s="138"/>
      <c r="AK181" s="154" t="str">
        <f>IF(AK180&gt;0,SUMPRODUCT($AA168:$AA179,AK168:AK179)/AK180,"-")</f>
        <v>-</v>
      </c>
      <c r="AL181" s="138"/>
      <c r="AM181" s="154" t="str">
        <f>IF(AM180&gt;0,SUMPRODUCT($AA168:$AA179,AM168:AM179)/AM180,"-")</f>
        <v>-</v>
      </c>
      <c r="AN181" s="138"/>
      <c r="AO181" s="154" t="str">
        <f>IF(AO180&gt;0,SUMPRODUCT($AA168:$AA179,AO168:AO179)/AO180,"-")</f>
        <v>-</v>
      </c>
      <c r="AP181" s="138"/>
      <c r="AQ181" s="154" t="str">
        <f>IF(AQ180&gt;0,SUMPRODUCT($AA168:$AA179,AQ168:AQ179)/AQ180,"-")</f>
        <v>-</v>
      </c>
      <c r="AR181" s="138"/>
      <c r="AS181" s="154" t="str">
        <f>IF(AS180&gt;0,SUMPRODUCT($AA168:$AA179,AS168:AS179)/AS180,"-")</f>
        <v>-</v>
      </c>
      <c r="AT181" s="138"/>
      <c r="AU181" s="154" t="str">
        <f>IF(AU180&gt;0,SUMPRODUCT($AA168:$AA179,AU168:AU179)/AU180,"-")</f>
        <v>-</v>
      </c>
      <c r="AV181" s="138"/>
      <c r="AW181" s="154" t="str">
        <f>IF(AW180&gt;0,SUMPRODUCT($AA168:$AA179,AW168:AW179)/AW180,"-")</f>
        <v>-</v>
      </c>
      <c r="AX181" s="138"/>
      <c r="AY181" s="154" t="str">
        <f>IF(AY180&gt;0,SUMPRODUCT($AA168:$AA179,AY168:AY179)/AY180,"-")</f>
        <v>-</v>
      </c>
      <c r="AZ181" s="138"/>
      <c r="BA181" s="154" t="str">
        <f>IF(BA180&gt;0,SUMPRODUCT($AA168:$AA179,BA168:BA179)/BA180,"-")</f>
        <v>-</v>
      </c>
      <c r="BB181" s="138"/>
      <c r="BC181" s="154" t="str">
        <f>IF(BC180&gt;0,SUMPRODUCT($AA168:$AA179,BC168:BC179)/BC180,"-")</f>
        <v>-</v>
      </c>
      <c r="BD181" s="138"/>
      <c r="BE181" s="154">
        <f>IF(BE180&gt;0,SUMPRODUCT($AA168:$AA179,BE168:BE179)/BE180,"-")</f>
        <v>4.3372093023255811</v>
      </c>
      <c r="BF181" s="139"/>
    </row>
  </sheetData>
  <phoneticPr fontId="18"/>
  <conditionalFormatting sqref="AE3:AE14 AE48:AE59 AG48:BF59 AE33:AE44 AG33:BF44 AE18:AE29 AG18:BF29 AG3:BF14">
    <cfRule type="containsBlanks" dxfId="15" priority="8">
      <formula>LEN(TRIM(AE3))=0</formula>
    </cfRule>
  </conditionalFormatting>
  <conditionalFormatting sqref="AE63:AE74 AE108:AE119 AE93:AE104 AE78:AE89 AG63:BF74 AG78:BF89 AG93:BF104 AG108:BF119">
    <cfRule type="containsBlanks" dxfId="14" priority="6">
      <formula>LEN(TRIM(AE63))=0</formula>
    </cfRule>
  </conditionalFormatting>
  <conditionalFormatting sqref="AE123:AE134 AE168:AE179 AE153:AE164 AE138:AE149 AG123:BF134 AG138:BF149 AG153:BF164 AG168:BF179">
    <cfRule type="containsBlanks" dxfId="13" priority="5">
      <formula>LEN(TRIM(AE123))=0</formula>
    </cfRule>
  </conditionalFormatting>
  <pageMargins left="0.23622047244094491" right="0.23622047244094491" top="0.74803149606299213" bottom="0.74803149606299213" header="0.31496062992125984" footer="0.31496062992125984"/>
  <pageSetup paperSize="8" scale="77" fitToWidth="0" fitToHeight="0" orientation="landscape" r:id="rId1"/>
  <rowBreaks count="3" manualBreakCount="3">
    <brk id="32" max="16383" man="1"/>
    <brk id="91" max="16383" man="1"/>
    <brk id="143" max="16383" man="1"/>
  </rowBreaks>
  <colBreaks count="2" manualBreakCount="2">
    <brk id="24" max="1048575" man="1"/>
    <brk id="25"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D8DD-19C3-4539-8805-D8744610EB30}">
  <sheetPr codeName="Sheet53">
    <tabColor rgb="FF00B0F0"/>
    <pageSetUpPr fitToPage="1"/>
  </sheetPr>
  <dimension ref="A1:BG181"/>
  <sheetViews>
    <sheetView showGridLines="0" zoomScale="80" zoomScaleNormal="80" workbookViewId="0"/>
  </sheetViews>
  <sheetFormatPr defaultColWidth="8.78515625" defaultRowHeight="13"/>
  <cols>
    <col min="1" max="1" width="21.2109375" style="4" customWidth="1"/>
    <col min="2" max="2" width="8" style="4" customWidth="1"/>
    <col min="3" max="5" width="12.140625" style="4" customWidth="1"/>
    <col min="6" max="6" width="8.78515625" style="4"/>
    <col min="7" max="7" width="25.5703125" style="4" customWidth="1"/>
    <col min="8" max="20" width="6.640625" style="4" customWidth="1"/>
    <col min="21" max="23" width="7.35546875" style="4" customWidth="1"/>
    <col min="24" max="24" width="2.78515625" style="4" customWidth="1"/>
    <col min="25" max="25" width="10.42578125" style="4" customWidth="1"/>
    <col min="26" max="26" width="13.85546875" style="4" customWidth="1"/>
    <col min="27" max="27" width="8.78515625" style="4"/>
    <col min="28" max="28" width="8.78515625" style="4"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c r="A1" s="4" t="s">
        <v>1161</v>
      </c>
      <c r="G1" s="4" t="s">
        <v>1164</v>
      </c>
      <c r="AA1" s="158" t="str">
        <f>AF16&amp;"（推移）"</f>
        <v>平均宿泊回数（推移）</v>
      </c>
      <c r="AB1" s="84" t="s">
        <v>3</v>
      </c>
      <c r="AC1" s="84" t="s">
        <v>11</v>
      </c>
      <c r="AD1" s="85"/>
      <c r="AE1" s="133" t="s">
        <v>1165</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40.5" customHeight="1">
      <c r="A2" s="21" t="str">
        <f>施設コード!$A$2</f>
        <v>4月</v>
      </c>
      <c r="B2" s="117" t="str">
        <f>【M】エリア!$L$2</f>
        <v>福井県</v>
      </c>
      <c r="C2" s="118" t="str">
        <f>【M】エリア!$L$3</f>
        <v>福井市・永平寺町</v>
      </c>
      <c r="D2" s="118" t="str">
        <f>【M】エリア!$L$4</f>
        <v>福井市</v>
      </c>
      <c r="E2" s="118" t="str">
        <f>【M】エリア!$L$5</f>
        <v>福井駅前 エリア</v>
      </c>
      <c r="G2" s="21" t="str">
        <f>AF16</f>
        <v>平均宿泊回数</v>
      </c>
      <c r="H2" s="119" t="s">
        <v>14</v>
      </c>
      <c r="I2" s="119" t="s">
        <v>15</v>
      </c>
      <c r="J2" s="119" t="s">
        <v>38</v>
      </c>
      <c r="K2" s="119" t="s">
        <v>39</v>
      </c>
      <c r="L2" s="119" t="s">
        <v>17</v>
      </c>
      <c r="M2" s="119" t="s">
        <v>40</v>
      </c>
      <c r="N2" s="119" t="s">
        <v>41</v>
      </c>
      <c r="O2" s="119" t="s">
        <v>42</v>
      </c>
      <c r="P2" s="119" t="s">
        <v>43</v>
      </c>
      <c r="Q2" s="119" t="s">
        <v>44</v>
      </c>
      <c r="R2" s="119" t="s">
        <v>45</v>
      </c>
      <c r="S2" s="119" t="s">
        <v>46</v>
      </c>
      <c r="T2" s="119" t="s">
        <v>47</v>
      </c>
      <c r="Z2" s="317" t="s">
        <v>1254</v>
      </c>
      <c r="AA2"/>
      <c r="AB2" s="90" t="s">
        <v>1157</v>
      </c>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row>
    <row r="3" spans="1:59" ht="13.5" customHeight="1">
      <c r="A3" s="2" t="str">
        <f>IF($AE3&lt;&gt;"",$AE3,"")</f>
        <v>福井県内には宿泊しない</v>
      </c>
      <c r="B3" s="96">
        <f ca="1">IFERROR(OFFSET(INDEX($AG$3:$BF$14,
MATCH($A3,$A$3:$A$8,0),MATCH($A$2,$AG$2:$BF$2,0)),0,1),"")</f>
        <v>0.4574742268041237</v>
      </c>
      <c r="C3" s="96">
        <f ca="1">IFERROR(OFFSET(INDEX($AG$18:$BF$29,
MATCH($A3,$A$3:$A$8,0),MATCH($A$2,$AG$2:$BF$2,0)),0,1),"")</f>
        <v>0.34899328859060402</v>
      </c>
      <c r="D3" s="96">
        <f ca="1">IFERROR(OFFSET(INDEX($AG$33:$BF$44,
MATCH($A3,$A$3:$A$8,0),MATCH($A$2,$AG$2:$BF$2,0)),0,1),"")</f>
        <v>0.34659090909090912</v>
      </c>
      <c r="E3" s="96">
        <f ca="1">IFERROR(OFFSET(INDEX($AG$48:$BF$59,
MATCH($A3,$A$3:$A$8,0),MATCH($A$2,$AG$2:$BF$2,0)),0,1),"")</f>
        <v>0.33333333333333331</v>
      </c>
      <c r="G3" s="321" t="str">
        <f>【M】エリア!$L$2</f>
        <v>福井県</v>
      </c>
      <c r="H3" s="175">
        <f>AG16</f>
        <v>0.803479381443299</v>
      </c>
      <c r="I3" s="175" t="str">
        <f>AI16</f>
        <v>-</v>
      </c>
      <c r="J3" s="175" t="str">
        <f>AK16</f>
        <v>-</v>
      </c>
      <c r="K3" s="175" t="str">
        <f>AM16</f>
        <v>-</v>
      </c>
      <c r="L3" s="175" t="str">
        <f>AO16</f>
        <v>-</v>
      </c>
      <c r="M3" s="175" t="str">
        <f>AQ16</f>
        <v>-</v>
      </c>
      <c r="N3" s="175" t="str">
        <f>AS16</f>
        <v>-</v>
      </c>
      <c r="O3" s="175" t="str">
        <f>AU16</f>
        <v>-</v>
      </c>
      <c r="P3" s="175" t="str">
        <f>AW16</f>
        <v>-</v>
      </c>
      <c r="Q3" s="175" t="str">
        <f>AY16</f>
        <v>-</v>
      </c>
      <c r="R3" s="175" t="str">
        <f>BA16</f>
        <v>-</v>
      </c>
      <c r="S3" s="175" t="str">
        <f>BC16</f>
        <v>-</v>
      </c>
      <c r="T3" s="175">
        <f>BE16</f>
        <v>0.803479381443299</v>
      </c>
      <c r="Z3" s="316" t="str">
        <f>"集計区分_"&amp;B$2</f>
        <v>集計区分_福井県</v>
      </c>
      <c r="AA3" s="110">
        <f>IF($AE3&lt;&gt;"",VLOOKUP($AE3,【M】宿泊回数!$A$1:$B$11,2,0),"")</f>
        <v>0</v>
      </c>
      <c r="AB3" s="155"/>
      <c r="AC3" s="113" t="str">
        <f>AC2</f>
        <v>都道府県</v>
      </c>
      <c r="AD3" s="112" t="str">
        <f>AD2</f>
        <v>福井県</v>
      </c>
      <c r="AE3" s="133" t="s">
        <v>121</v>
      </c>
      <c r="AF3" s="8"/>
      <c r="AG3" s="60">
        <f t="shared" ref="AG3:AG14" si="0">IF(OR(IFERROR(FIND($AD3,"施設コード"),0)&gt;0,$AE3=""), "",
COUNTIFS(
    INDEX(rawデータ範囲, , MATCH($AG$1,表頭範囲, 0)),AG$2,
    INDEX(rawデータ範囲, , MATCH($AE$1,表頭範囲, 0)),$AE3
)
)</f>
        <v>710</v>
      </c>
      <c r="AH3" s="130">
        <f t="shared" ref="AH3:AH13" si="1">IFERROR(AG3/AG$15,"")</f>
        <v>0.4574742268041237</v>
      </c>
      <c r="AI3" s="60">
        <f t="shared" ref="AI3:AI14" si="2">IF(OR(IFERROR(FIND($AD3,"施設コード"),0)&gt;0,$AE3=""), "",
COUNTIFS(
    INDEX(rawデータ範囲, , MATCH($AG$1,表頭範囲, 0)),AI$2,
    INDEX(rawデータ範囲, , MATCH($AE$1,表頭範囲, 0)),$AE3
)
)</f>
        <v>0</v>
      </c>
      <c r="AJ3" s="130" t="str">
        <f t="shared" ref="AJ3:AJ13" si="3">IFERROR(AI3/AI$15,"")</f>
        <v/>
      </c>
      <c r="AK3" s="60">
        <f t="shared" ref="AK3:AK14" si="4">IF(OR(IFERROR(FIND($AD3,"施設コード"),0)&gt;0,$AE3=""), "",
COUNTIFS(
    INDEX(rawデータ範囲, , MATCH($AG$1,表頭範囲, 0)),AK$2,
    INDEX(rawデータ範囲, , MATCH($AE$1,表頭範囲, 0)),$AE3
)
)</f>
        <v>0</v>
      </c>
      <c r="AL3" s="130" t="str">
        <f t="shared" ref="AL3:AL14" si="5">IFERROR(AK3/AK$15,"")</f>
        <v/>
      </c>
      <c r="AM3" s="60">
        <f t="shared" ref="AM3:AM14" si="6">IF(OR(IFERROR(FIND($AD3,"施設コード"),0)&gt;0,$AE3=""), "",
COUNTIFS(
    INDEX(rawデータ範囲, , MATCH($AG$1,表頭範囲, 0)),AM$2,
    INDEX(rawデータ範囲, , MATCH($AE$1,表頭範囲, 0)),$AE3
)
)</f>
        <v>0</v>
      </c>
      <c r="AN3" s="130" t="str">
        <f t="shared" ref="AN3:AN14" si="7">IFERROR(AM3/AM$15,"")</f>
        <v/>
      </c>
      <c r="AO3" s="60">
        <f t="shared" ref="AO3:AO14" si="8">IF(OR(IFERROR(FIND($AD3,"施設コード"),0)&gt;0,$AE3=""), "",
COUNTIFS(
    INDEX(rawデータ範囲, , MATCH($AG$1,表頭範囲, 0)),AO$2,
    INDEX(rawデータ範囲, , MATCH($AE$1,表頭範囲, 0)),$AE3
)
)</f>
        <v>0</v>
      </c>
      <c r="AP3" s="130" t="str">
        <f t="shared" ref="AP3:AP14" si="9">IFERROR(AO3/AO$15,"")</f>
        <v/>
      </c>
      <c r="AQ3" s="60">
        <f t="shared" ref="AQ3:AQ14" si="10">IF(OR(IFERROR(FIND($AD3,"施設コード"),0)&gt;0,$AE3=""), "",
COUNTIFS(
    INDEX(rawデータ範囲, , MATCH($AG$1,表頭範囲, 0)),AQ$2,
    INDEX(rawデータ範囲, , MATCH($AE$1,表頭範囲, 0)),$AE3
)
)</f>
        <v>0</v>
      </c>
      <c r="AR3" s="130" t="str">
        <f t="shared" ref="AR3:AR14" si="11">IFERROR(AQ3/AQ$15,"")</f>
        <v/>
      </c>
      <c r="AS3" s="60">
        <f t="shared" ref="AS3:AS14" si="12">IF(OR(IFERROR(FIND($AD3,"施設コード"),0)&gt;0,$AE3=""), "",
COUNTIFS(
    INDEX(rawデータ範囲, , MATCH($AG$1,表頭範囲, 0)),AS$2,
    INDEX(rawデータ範囲, , MATCH($AE$1,表頭範囲, 0)),$AE3
)
)</f>
        <v>0</v>
      </c>
      <c r="AT3" s="130" t="str">
        <f t="shared" ref="AT3:AT14" si="13">IFERROR(AS3/AS$15,"")</f>
        <v/>
      </c>
      <c r="AU3" s="60">
        <f t="shared" ref="AU3:AU14" si="14">IF(OR(IFERROR(FIND($AD3,"施設コード"),0)&gt;0,$AE3=""), "",
COUNTIFS(
    INDEX(rawデータ範囲, , MATCH($AG$1,表頭範囲, 0)),AU$2,
    INDEX(rawデータ範囲, , MATCH($AE$1,表頭範囲, 0)),$AE3
)
)</f>
        <v>0</v>
      </c>
      <c r="AV3" s="130" t="str">
        <f t="shared" ref="AV3:AV14" si="15">IFERROR(AU3/AU$15,"")</f>
        <v/>
      </c>
      <c r="AW3" s="60">
        <f t="shared" ref="AW3:AW14" si="16">IF(OR(IFERROR(FIND($AD3,"施設コード"),0)&gt;0,$AE3=""), "",
COUNTIFS(
    INDEX(rawデータ範囲, , MATCH($AG$1,表頭範囲, 0)),AW$2,
    INDEX(rawデータ範囲, , MATCH($AE$1,表頭範囲, 0)),$AE3
)
)</f>
        <v>0</v>
      </c>
      <c r="AX3" s="130" t="str">
        <f t="shared" ref="AX3:AX14" si="17">IFERROR(AW3/AW$15,"")</f>
        <v/>
      </c>
      <c r="AY3" s="60">
        <f t="shared" ref="AY3:AY14" si="18">IF(OR(IFERROR(FIND($AD3,"施設コード"),0)&gt;0,$AE3=""), "",
COUNTIFS(
    INDEX(rawデータ範囲, , MATCH($AG$1,表頭範囲, 0)),AY$2,
    INDEX(rawデータ範囲, , MATCH($AE$1,表頭範囲, 0)),$AE3
)
)</f>
        <v>0</v>
      </c>
      <c r="AZ3" s="130" t="str">
        <f t="shared" ref="AZ3:AZ14" si="19">IFERROR(AY3/AY$15,"")</f>
        <v/>
      </c>
      <c r="BA3" s="60">
        <f t="shared" ref="BA3:BA14" si="20">IF(OR(IFERROR(FIND($AD3,"施設コード"),0)&gt;0,$AE3=""), "",
COUNTIFS(
    INDEX(rawデータ範囲, , MATCH($AG$1,表頭範囲, 0)),BA$2,
    INDEX(rawデータ範囲, , MATCH($AE$1,表頭範囲, 0)),$AE3
)
)</f>
        <v>0</v>
      </c>
      <c r="BB3" s="130" t="str">
        <f t="shared" ref="BB3:BB14" si="21">IFERROR(BA3/BA$15,"")</f>
        <v/>
      </c>
      <c r="BC3" s="60">
        <f t="shared" ref="BC3:BC14" si="22">IF(OR(IFERROR(FIND($AD3,"施設コード"),0)&gt;0,$AE3=""), "",
COUNTIFS(
    INDEX(rawデータ範囲, , MATCH($AG$1,表頭範囲, 0)),BC$2,
    INDEX(rawデータ範囲, , MATCH($AE$1,表頭範囲, 0)),$AE3
)
)</f>
        <v>0</v>
      </c>
      <c r="BD3" s="130" t="str">
        <f t="shared" ref="BD3:BD14" si="23">IFERROR(BC3/BC$15,"")</f>
        <v/>
      </c>
      <c r="BE3" s="60">
        <f>IFERROR(AG3+AI3+AK3+AM3+AO3+AQ3+AS3+AU3+AW3+AY3+BA3+BC3,"")</f>
        <v>710</v>
      </c>
      <c r="BF3" s="130">
        <f t="shared" ref="BF3:BF14" si="24">IFERROR(BE3/BE$15,"")</f>
        <v>0.4574742268041237</v>
      </c>
      <c r="BG3" s="1"/>
    </row>
    <row r="4" spans="1:59" ht="13.5" customHeight="1">
      <c r="A4" s="2" t="str">
        <f t="shared" ref="A4:A7" si="25">IF($AE4&lt;&gt;"",$AE4,"")</f>
        <v>1泊</v>
      </c>
      <c r="B4" s="96">
        <f t="shared" ref="B4:B7" ca="1" si="26">IFERROR(OFFSET(INDEX($AG$3:$BF$14,
MATCH($A4,$A$3:$A$8,0),MATCH($A$2,$AG$2:$BF$2,0)),0,1),"")</f>
        <v>0.37564432989690721</v>
      </c>
      <c r="C4" s="96">
        <f t="shared" ref="C4:C7" ca="1" si="27">IFERROR(OFFSET(INDEX($AG$18:$BF$29,
MATCH($A4,$A$3:$A$8,0),MATCH($A$2,$AG$2:$BF$2,0)),0,1),"")</f>
        <v>0.44630872483221479</v>
      </c>
      <c r="D4" s="96">
        <f t="shared" ref="D4:D7" ca="1" si="28">IFERROR(OFFSET(INDEX($AG$33:$BF$44,
MATCH($A4,$A$3:$A$8,0),MATCH($A$2,$AG$2:$BF$2,0)),0,1),"")</f>
        <v>0.44318181818181818</v>
      </c>
      <c r="E4" s="96">
        <f t="shared" ref="E4:E7" ca="1" si="29">IFERROR(OFFSET(INDEX($AG$48:$BF$59,
MATCH($A4,$A$3:$A$8,0),MATCH($A$2,$AG$2:$BF$2,0)),0,1),"")</f>
        <v>0.5</v>
      </c>
      <c r="G4" s="321" t="str">
        <f>【M】エリア!$L$3</f>
        <v>福井市・永平寺町</v>
      </c>
      <c r="H4" s="175">
        <f>AG31</f>
        <v>0.93959731543624159</v>
      </c>
      <c r="I4" s="175" t="str">
        <f>AI31</f>
        <v>-</v>
      </c>
      <c r="J4" s="175" t="str">
        <f>AK31</f>
        <v>-</v>
      </c>
      <c r="K4" s="175" t="str">
        <f>AM31</f>
        <v>-</v>
      </c>
      <c r="L4" s="175" t="str">
        <f>AO31</f>
        <v>-</v>
      </c>
      <c r="M4" s="175" t="str">
        <f>AQ31</f>
        <v>-</v>
      </c>
      <c r="N4" s="175" t="str">
        <f>AS31</f>
        <v>-</v>
      </c>
      <c r="O4" s="175" t="str">
        <f>AU31</f>
        <v>-</v>
      </c>
      <c r="P4" s="175" t="str">
        <f>AW31</f>
        <v>-</v>
      </c>
      <c r="Q4" s="175" t="str">
        <f>AY31</f>
        <v>-</v>
      </c>
      <c r="R4" s="175" t="str">
        <f>BA31</f>
        <v>-</v>
      </c>
      <c r="S4" s="175" t="str">
        <f>BC31</f>
        <v>-</v>
      </c>
      <c r="T4" s="175">
        <f>BE31</f>
        <v>0.93959731543624159</v>
      </c>
      <c r="Z4" s="316" t="str">
        <f>"集計区分_"&amp;C$2</f>
        <v>集計区分_福井市・永平寺町</v>
      </c>
      <c r="AA4" s="110">
        <f>IF($AE4&lt;&gt;"",VLOOKUP($AE4,【M】宿泊回数!$A$1:$B$11,2,0),"")</f>
        <v>1</v>
      </c>
      <c r="AB4" s="58"/>
      <c r="AC4" s="113" t="str">
        <f t="shared" ref="AC4:AD13" si="30">AC3</f>
        <v>都道府県</v>
      </c>
      <c r="AD4" s="112" t="str">
        <f t="shared" si="30"/>
        <v>福井県</v>
      </c>
      <c r="AE4" s="134" t="s">
        <v>122</v>
      </c>
      <c r="AF4" s="8"/>
      <c r="AG4" s="60">
        <f t="shared" si="0"/>
        <v>583</v>
      </c>
      <c r="AH4" s="130">
        <f t="shared" si="1"/>
        <v>0.37564432989690721</v>
      </c>
      <c r="AI4" s="60">
        <f t="shared" si="2"/>
        <v>0</v>
      </c>
      <c r="AJ4" s="130" t="str">
        <f t="shared" si="3"/>
        <v/>
      </c>
      <c r="AK4" s="60">
        <f t="shared" si="4"/>
        <v>0</v>
      </c>
      <c r="AL4" s="130" t="str">
        <f t="shared" si="5"/>
        <v/>
      </c>
      <c r="AM4" s="60">
        <f t="shared" si="6"/>
        <v>0</v>
      </c>
      <c r="AN4" s="130" t="str">
        <f t="shared" si="7"/>
        <v/>
      </c>
      <c r="AO4" s="60">
        <f t="shared" si="8"/>
        <v>0</v>
      </c>
      <c r="AP4" s="130" t="str">
        <f t="shared" si="9"/>
        <v/>
      </c>
      <c r="AQ4" s="60">
        <f t="shared" si="10"/>
        <v>0</v>
      </c>
      <c r="AR4" s="130" t="str">
        <f t="shared" si="11"/>
        <v/>
      </c>
      <c r="AS4" s="60">
        <f t="shared" si="12"/>
        <v>0</v>
      </c>
      <c r="AT4" s="130" t="str">
        <f t="shared" si="13"/>
        <v/>
      </c>
      <c r="AU4" s="60">
        <f t="shared" si="14"/>
        <v>0</v>
      </c>
      <c r="AV4" s="130" t="str">
        <f t="shared" si="15"/>
        <v/>
      </c>
      <c r="AW4" s="60">
        <f t="shared" si="16"/>
        <v>0</v>
      </c>
      <c r="AX4" s="130" t="str">
        <f t="shared" si="17"/>
        <v/>
      </c>
      <c r="AY4" s="60">
        <f t="shared" si="18"/>
        <v>0</v>
      </c>
      <c r="AZ4" s="130" t="str">
        <f t="shared" si="19"/>
        <v/>
      </c>
      <c r="BA4" s="60">
        <f t="shared" si="20"/>
        <v>0</v>
      </c>
      <c r="BB4" s="130" t="str">
        <f t="shared" si="21"/>
        <v/>
      </c>
      <c r="BC4" s="60">
        <f t="shared" si="22"/>
        <v>0</v>
      </c>
      <c r="BD4" s="130" t="str">
        <f t="shared" si="23"/>
        <v/>
      </c>
      <c r="BE4" s="60">
        <f t="shared" ref="BE4:BE14" si="31">IFERROR(AG4+AI4+AK4+AM4+AO4+AQ4+AS4+AU4+AW4+AY4+BA4+BC4,"")</f>
        <v>583</v>
      </c>
      <c r="BF4" s="130">
        <f t="shared" si="24"/>
        <v>0.37564432989690721</v>
      </c>
      <c r="BG4" s="97"/>
    </row>
    <row r="5" spans="1:59" ht="13.5" customHeight="1">
      <c r="A5" s="2" t="str">
        <f t="shared" si="25"/>
        <v>2泊</v>
      </c>
      <c r="B5" s="96">
        <f t="shared" ca="1" si="26"/>
        <v>0.11082474226804123</v>
      </c>
      <c r="C5" s="96">
        <f t="shared" ca="1" si="27"/>
        <v>0.15436241610738255</v>
      </c>
      <c r="D5" s="96">
        <f t="shared" ca="1" si="28"/>
        <v>0.14772727272727273</v>
      </c>
      <c r="E5" s="96">
        <f t="shared" ca="1" si="29"/>
        <v>0.11666666666666667</v>
      </c>
      <c r="G5" s="321" t="str">
        <f>【M】エリア!$L$4</f>
        <v>福井市</v>
      </c>
      <c r="H5" s="175">
        <f>AG46</f>
        <v>0.97159090909090906</v>
      </c>
      <c r="I5" s="175" t="str">
        <f>AI46</f>
        <v>-</v>
      </c>
      <c r="J5" s="175" t="str">
        <f>AK46</f>
        <v>-</v>
      </c>
      <c r="K5" s="175" t="str">
        <f>AM46</f>
        <v>-</v>
      </c>
      <c r="L5" s="175" t="str">
        <f>AO46</f>
        <v>-</v>
      </c>
      <c r="M5" s="175" t="str">
        <f>AQ46</f>
        <v>-</v>
      </c>
      <c r="N5" s="175" t="str">
        <f>AS46</f>
        <v>-</v>
      </c>
      <c r="O5" s="175" t="str">
        <f>AU46</f>
        <v>-</v>
      </c>
      <c r="P5" s="175" t="str">
        <f>AW46</f>
        <v>-</v>
      </c>
      <c r="Q5" s="175" t="str">
        <f>AY46</f>
        <v>-</v>
      </c>
      <c r="R5" s="175" t="str">
        <f>BA46</f>
        <v>-</v>
      </c>
      <c r="S5" s="175" t="str">
        <f>BC46</f>
        <v>-</v>
      </c>
      <c r="T5" s="175">
        <f>BE46</f>
        <v>0.97159090909090906</v>
      </c>
      <c r="Z5" s="316" t="str">
        <f>"集計区分_"&amp;D$2</f>
        <v>集計区分_福井市</v>
      </c>
      <c r="AA5" s="110">
        <f>IF($AE5&lt;&gt;"",VLOOKUP($AE5,【M】宿泊回数!$A$1:$B$11,2,0),"")</f>
        <v>2</v>
      </c>
      <c r="AB5" s="58"/>
      <c r="AC5" s="113" t="str">
        <f t="shared" si="30"/>
        <v>都道府県</v>
      </c>
      <c r="AD5" s="112" t="str">
        <f t="shared" si="30"/>
        <v>福井県</v>
      </c>
      <c r="AE5" s="133" t="s">
        <v>123</v>
      </c>
      <c r="AF5" s="8"/>
      <c r="AG5" s="60">
        <f t="shared" si="0"/>
        <v>172</v>
      </c>
      <c r="AH5" s="130">
        <f t="shared" si="1"/>
        <v>0.11082474226804123</v>
      </c>
      <c r="AI5" s="60">
        <f t="shared" si="2"/>
        <v>0</v>
      </c>
      <c r="AJ5" s="130" t="str">
        <f t="shared" si="3"/>
        <v/>
      </c>
      <c r="AK5" s="60">
        <f t="shared" si="4"/>
        <v>0</v>
      </c>
      <c r="AL5" s="130" t="str">
        <f t="shared" si="5"/>
        <v/>
      </c>
      <c r="AM5" s="60">
        <f t="shared" si="6"/>
        <v>0</v>
      </c>
      <c r="AN5" s="130" t="str">
        <f t="shared" si="7"/>
        <v/>
      </c>
      <c r="AO5" s="60">
        <f t="shared" si="8"/>
        <v>0</v>
      </c>
      <c r="AP5" s="130" t="str">
        <f t="shared" si="9"/>
        <v/>
      </c>
      <c r="AQ5" s="60">
        <f t="shared" si="10"/>
        <v>0</v>
      </c>
      <c r="AR5" s="130" t="str">
        <f t="shared" si="11"/>
        <v/>
      </c>
      <c r="AS5" s="60">
        <f t="shared" si="12"/>
        <v>0</v>
      </c>
      <c r="AT5" s="130" t="str">
        <f t="shared" si="13"/>
        <v/>
      </c>
      <c r="AU5" s="60">
        <f t="shared" si="14"/>
        <v>0</v>
      </c>
      <c r="AV5" s="130" t="str">
        <f t="shared" si="15"/>
        <v/>
      </c>
      <c r="AW5" s="60">
        <f t="shared" si="16"/>
        <v>0</v>
      </c>
      <c r="AX5" s="130" t="str">
        <f t="shared" si="17"/>
        <v/>
      </c>
      <c r="AY5" s="60">
        <f t="shared" si="18"/>
        <v>0</v>
      </c>
      <c r="AZ5" s="130" t="str">
        <f t="shared" si="19"/>
        <v/>
      </c>
      <c r="BA5" s="60">
        <f t="shared" si="20"/>
        <v>0</v>
      </c>
      <c r="BB5" s="130" t="str">
        <f t="shared" si="21"/>
        <v/>
      </c>
      <c r="BC5" s="60">
        <f t="shared" si="22"/>
        <v>0</v>
      </c>
      <c r="BD5" s="130" t="str">
        <f t="shared" si="23"/>
        <v/>
      </c>
      <c r="BE5" s="60">
        <f t="shared" si="31"/>
        <v>172</v>
      </c>
      <c r="BF5" s="130">
        <f t="shared" si="24"/>
        <v>0.11082474226804123</v>
      </c>
      <c r="BG5" s="97"/>
    </row>
    <row r="6" spans="1:59" ht="13.5" customHeight="1">
      <c r="A6" s="90" t="str">
        <f t="shared" si="25"/>
        <v>3泊</v>
      </c>
      <c r="B6" s="176">
        <f t="shared" ca="1" si="26"/>
        <v>1.804123711340206E-2</v>
      </c>
      <c r="C6" s="176">
        <f t="shared" ca="1" si="27"/>
        <v>1.6778523489932886E-2</v>
      </c>
      <c r="D6" s="176">
        <f t="shared" ca="1" si="28"/>
        <v>1.7045454545454544E-2</v>
      </c>
      <c r="E6" s="176">
        <f t="shared" ca="1" si="29"/>
        <v>0</v>
      </c>
      <c r="G6" s="321" t="str">
        <f>【M】エリア!$L$5</f>
        <v>福井駅前 エリア</v>
      </c>
      <c r="H6" s="175">
        <f>AG61</f>
        <v>0.93333333333333335</v>
      </c>
      <c r="I6" s="175" t="str">
        <f>AI61</f>
        <v>-</v>
      </c>
      <c r="J6" s="175" t="str">
        <f>AK61</f>
        <v>-</v>
      </c>
      <c r="K6" s="175" t="str">
        <f>AM61</f>
        <v>-</v>
      </c>
      <c r="L6" s="175" t="str">
        <f>AO61</f>
        <v>-</v>
      </c>
      <c r="M6" s="175" t="str">
        <f>AQ61</f>
        <v>-</v>
      </c>
      <c r="N6" s="175" t="str">
        <f>AS61</f>
        <v>-</v>
      </c>
      <c r="O6" s="175" t="str">
        <f>AU61</f>
        <v>-</v>
      </c>
      <c r="P6" s="175" t="str">
        <f>AW61</f>
        <v>-</v>
      </c>
      <c r="Q6" s="175" t="str">
        <f>AY61</f>
        <v>-</v>
      </c>
      <c r="R6" s="175" t="str">
        <f>BA61</f>
        <v>-</v>
      </c>
      <c r="S6" s="175" t="str">
        <f>BC61</f>
        <v>-</v>
      </c>
      <c r="T6" s="175">
        <f>BE61</f>
        <v>0.93333333333333335</v>
      </c>
      <c r="Z6" s="316" t="str">
        <f>"集計区分_"&amp;E$2</f>
        <v>集計区分_福井駅前 エリア</v>
      </c>
      <c r="AA6" s="110">
        <f>IF($AE6&lt;&gt;"",VLOOKUP($AE6,【M】宿泊回数!$A$1:$B$11,2,0),"")</f>
        <v>3</v>
      </c>
      <c r="AB6" s="58"/>
      <c r="AC6" s="113" t="str">
        <f t="shared" si="30"/>
        <v>都道府県</v>
      </c>
      <c r="AD6" s="112" t="str">
        <f t="shared" si="30"/>
        <v>福井県</v>
      </c>
      <c r="AE6" s="133" t="s">
        <v>124</v>
      </c>
      <c r="AF6" s="8"/>
      <c r="AG6" s="60">
        <f t="shared" si="0"/>
        <v>28</v>
      </c>
      <c r="AH6" s="130">
        <f t="shared" si="1"/>
        <v>1.804123711340206E-2</v>
      </c>
      <c r="AI6" s="60">
        <f t="shared" si="2"/>
        <v>0</v>
      </c>
      <c r="AJ6" s="130" t="str">
        <f t="shared" si="3"/>
        <v/>
      </c>
      <c r="AK6" s="60">
        <f t="shared" si="4"/>
        <v>0</v>
      </c>
      <c r="AL6" s="130" t="str">
        <f t="shared" si="5"/>
        <v/>
      </c>
      <c r="AM6" s="60">
        <f t="shared" si="6"/>
        <v>0</v>
      </c>
      <c r="AN6" s="130" t="str">
        <f t="shared" si="7"/>
        <v/>
      </c>
      <c r="AO6" s="60">
        <f t="shared" si="8"/>
        <v>0</v>
      </c>
      <c r="AP6" s="130" t="str">
        <f t="shared" si="9"/>
        <v/>
      </c>
      <c r="AQ6" s="60">
        <f t="shared" si="10"/>
        <v>0</v>
      </c>
      <c r="AR6" s="130" t="str">
        <f t="shared" si="11"/>
        <v/>
      </c>
      <c r="AS6" s="60">
        <f t="shared" si="12"/>
        <v>0</v>
      </c>
      <c r="AT6" s="130" t="str">
        <f t="shared" si="13"/>
        <v/>
      </c>
      <c r="AU6" s="60">
        <f t="shared" si="14"/>
        <v>0</v>
      </c>
      <c r="AV6" s="130" t="str">
        <f t="shared" si="15"/>
        <v/>
      </c>
      <c r="AW6" s="60">
        <f t="shared" si="16"/>
        <v>0</v>
      </c>
      <c r="AX6" s="130" t="str">
        <f t="shared" si="17"/>
        <v/>
      </c>
      <c r="AY6" s="60">
        <f t="shared" si="18"/>
        <v>0</v>
      </c>
      <c r="AZ6" s="130" t="str">
        <f t="shared" si="19"/>
        <v/>
      </c>
      <c r="BA6" s="60">
        <f t="shared" si="20"/>
        <v>0</v>
      </c>
      <c r="BB6" s="130" t="str">
        <f t="shared" si="21"/>
        <v/>
      </c>
      <c r="BC6" s="60">
        <f t="shared" si="22"/>
        <v>0</v>
      </c>
      <c r="BD6" s="130" t="str">
        <f t="shared" si="23"/>
        <v/>
      </c>
      <c r="BE6" s="60">
        <f t="shared" si="31"/>
        <v>28</v>
      </c>
      <c r="BF6" s="130">
        <f t="shared" si="24"/>
        <v>1.804123711340206E-2</v>
      </c>
      <c r="BG6" s="98"/>
    </row>
    <row r="7" spans="1:59" ht="13.5" customHeight="1">
      <c r="A7" s="2" t="str">
        <f t="shared" si="25"/>
        <v>4泊以上</v>
      </c>
      <c r="B7" s="96">
        <f t="shared" ca="1" si="26"/>
        <v>3.801546391752577E-2</v>
      </c>
      <c r="C7" s="96">
        <f t="shared" ca="1" si="27"/>
        <v>3.3557046979865772E-2</v>
      </c>
      <c r="D7" s="96">
        <f t="shared" ca="1" si="28"/>
        <v>4.5454545454545456E-2</v>
      </c>
      <c r="E7" s="96">
        <f t="shared" ca="1" si="29"/>
        <v>0.05</v>
      </c>
      <c r="AA7" s="110">
        <f>IF($AE7&lt;&gt;"",VLOOKUP($AE7,【M】宿泊回数!$A$1:$B$11,2,0),"")</f>
        <v>4</v>
      </c>
      <c r="AB7" s="58"/>
      <c r="AC7" s="113" t="str">
        <f t="shared" si="30"/>
        <v>都道府県</v>
      </c>
      <c r="AD7" s="112" t="str">
        <f t="shared" si="30"/>
        <v>福井県</v>
      </c>
      <c r="AE7" s="133" t="s">
        <v>125</v>
      </c>
      <c r="AF7" s="8"/>
      <c r="AG7" s="60">
        <f t="shared" si="0"/>
        <v>59</v>
      </c>
      <c r="AH7" s="130">
        <f t="shared" si="1"/>
        <v>3.801546391752577E-2</v>
      </c>
      <c r="AI7" s="60">
        <f t="shared" si="2"/>
        <v>0</v>
      </c>
      <c r="AJ7" s="130" t="str">
        <f t="shared" si="3"/>
        <v/>
      </c>
      <c r="AK7" s="60">
        <f t="shared" si="4"/>
        <v>0</v>
      </c>
      <c r="AL7" s="130" t="str">
        <f t="shared" si="5"/>
        <v/>
      </c>
      <c r="AM7" s="60">
        <f t="shared" si="6"/>
        <v>0</v>
      </c>
      <c r="AN7" s="130" t="str">
        <f t="shared" si="7"/>
        <v/>
      </c>
      <c r="AO7" s="60">
        <f t="shared" si="8"/>
        <v>0</v>
      </c>
      <c r="AP7" s="130" t="str">
        <f t="shared" si="9"/>
        <v/>
      </c>
      <c r="AQ7" s="60">
        <f t="shared" si="10"/>
        <v>0</v>
      </c>
      <c r="AR7" s="130" t="str">
        <f t="shared" si="11"/>
        <v/>
      </c>
      <c r="AS7" s="60">
        <f t="shared" si="12"/>
        <v>0</v>
      </c>
      <c r="AT7" s="130" t="str">
        <f t="shared" si="13"/>
        <v/>
      </c>
      <c r="AU7" s="60">
        <f t="shared" si="14"/>
        <v>0</v>
      </c>
      <c r="AV7" s="130" t="str">
        <f t="shared" si="15"/>
        <v/>
      </c>
      <c r="AW7" s="60">
        <f t="shared" si="16"/>
        <v>0</v>
      </c>
      <c r="AX7" s="130" t="str">
        <f t="shared" si="17"/>
        <v/>
      </c>
      <c r="AY7" s="60">
        <f t="shared" si="18"/>
        <v>0</v>
      </c>
      <c r="AZ7" s="130" t="str">
        <f t="shared" si="19"/>
        <v/>
      </c>
      <c r="BA7" s="60">
        <f t="shared" si="20"/>
        <v>0</v>
      </c>
      <c r="BB7" s="130" t="str">
        <f t="shared" si="21"/>
        <v/>
      </c>
      <c r="BC7" s="60">
        <f t="shared" si="22"/>
        <v>0</v>
      </c>
      <c r="BD7" s="130" t="str">
        <f t="shared" si="23"/>
        <v/>
      </c>
      <c r="BE7" s="60">
        <f t="shared" si="31"/>
        <v>59</v>
      </c>
      <c r="BF7" s="130">
        <f t="shared" si="24"/>
        <v>3.801546391752577E-2</v>
      </c>
      <c r="BG7" s="98"/>
    </row>
    <row r="8" spans="1:59">
      <c r="A8" s="1"/>
      <c r="B8" s="179"/>
      <c r="C8" s="179"/>
      <c r="D8" s="179"/>
      <c r="E8" s="179"/>
      <c r="AA8" s="110" t="str">
        <f>IF($AE8&lt;&gt;"",VLOOKUP($AE8,【M】宿泊回数!$A$1:$B$11,2,0),"")</f>
        <v/>
      </c>
      <c r="AB8" s="58"/>
      <c r="AC8" s="113" t="str">
        <f t="shared" si="30"/>
        <v>都道府県</v>
      </c>
      <c r="AD8" s="112" t="str">
        <f t="shared" si="30"/>
        <v>福井県</v>
      </c>
      <c r="AE8" s="133"/>
      <c r="AF8" s="8"/>
      <c r="AG8" s="60" t="str">
        <f t="shared" si="0"/>
        <v/>
      </c>
      <c r="AH8" s="130" t="str">
        <f t="shared" si="1"/>
        <v/>
      </c>
      <c r="AI8" s="60" t="str">
        <f t="shared" si="2"/>
        <v/>
      </c>
      <c r="AJ8" s="130" t="str">
        <f t="shared" si="3"/>
        <v/>
      </c>
      <c r="AK8" s="60" t="str">
        <f t="shared" si="4"/>
        <v/>
      </c>
      <c r="AL8" s="130" t="str">
        <f t="shared" si="5"/>
        <v/>
      </c>
      <c r="AM8" s="60" t="str">
        <f t="shared" si="6"/>
        <v/>
      </c>
      <c r="AN8" s="130" t="str">
        <f t="shared" si="7"/>
        <v/>
      </c>
      <c r="AO8" s="60" t="str">
        <f t="shared" si="8"/>
        <v/>
      </c>
      <c r="AP8" s="130" t="str">
        <f t="shared" si="9"/>
        <v/>
      </c>
      <c r="AQ8" s="60" t="str">
        <f t="shared" si="10"/>
        <v/>
      </c>
      <c r="AR8" s="130" t="str">
        <f t="shared" si="11"/>
        <v/>
      </c>
      <c r="AS8" s="60" t="str">
        <f t="shared" si="12"/>
        <v/>
      </c>
      <c r="AT8" s="130" t="str">
        <f t="shared" si="13"/>
        <v/>
      </c>
      <c r="AU8" s="60" t="str">
        <f t="shared" si="14"/>
        <v/>
      </c>
      <c r="AV8" s="130" t="str">
        <f t="shared" si="15"/>
        <v/>
      </c>
      <c r="AW8" s="60" t="str">
        <f t="shared" si="16"/>
        <v/>
      </c>
      <c r="AX8" s="130" t="str">
        <f t="shared" si="17"/>
        <v/>
      </c>
      <c r="AY8" s="60" t="str">
        <f t="shared" si="18"/>
        <v/>
      </c>
      <c r="AZ8" s="130" t="str">
        <f t="shared" si="19"/>
        <v/>
      </c>
      <c r="BA8" s="60" t="str">
        <f t="shared" si="20"/>
        <v/>
      </c>
      <c r="BB8" s="130" t="str">
        <f t="shared" si="21"/>
        <v/>
      </c>
      <c r="BC8" s="60" t="str">
        <f t="shared" si="22"/>
        <v/>
      </c>
      <c r="BD8" s="130" t="str">
        <f t="shared" si="23"/>
        <v/>
      </c>
      <c r="BE8" s="60" t="str">
        <f t="shared" si="31"/>
        <v/>
      </c>
      <c r="BF8" s="130" t="str">
        <f t="shared" si="24"/>
        <v/>
      </c>
      <c r="BG8" s="98"/>
    </row>
    <row r="9" spans="1:59">
      <c r="A9" s="4" t="s">
        <v>1162</v>
      </c>
      <c r="AA9" s="110" t="str">
        <f>IF($AE9&lt;&gt;"",VLOOKUP($AE9,【M】宿泊回数!$A$1:$B$11,2,0),"")</f>
        <v/>
      </c>
      <c r="AB9" s="58"/>
      <c r="AC9" s="113" t="str">
        <f t="shared" si="30"/>
        <v>都道府県</v>
      </c>
      <c r="AD9" s="112" t="str">
        <f t="shared" si="30"/>
        <v>福井県</v>
      </c>
      <c r="AE9" s="133"/>
      <c r="AF9" s="8"/>
      <c r="AG9" s="60" t="str">
        <f t="shared" si="0"/>
        <v/>
      </c>
      <c r="AH9" s="130" t="str">
        <f t="shared" si="1"/>
        <v/>
      </c>
      <c r="AI9" s="60" t="str">
        <f t="shared" si="2"/>
        <v/>
      </c>
      <c r="AJ9" s="130" t="str">
        <f t="shared" si="3"/>
        <v/>
      </c>
      <c r="AK9" s="60" t="str">
        <f t="shared" si="4"/>
        <v/>
      </c>
      <c r="AL9" s="130" t="str">
        <f t="shared" si="5"/>
        <v/>
      </c>
      <c r="AM9" s="60" t="str">
        <f t="shared" si="6"/>
        <v/>
      </c>
      <c r="AN9" s="130" t="str">
        <f t="shared" si="7"/>
        <v/>
      </c>
      <c r="AO9" s="60" t="str">
        <f t="shared" si="8"/>
        <v/>
      </c>
      <c r="AP9" s="130" t="str">
        <f t="shared" si="9"/>
        <v/>
      </c>
      <c r="AQ9" s="60" t="str">
        <f t="shared" si="10"/>
        <v/>
      </c>
      <c r="AR9" s="130" t="str">
        <f t="shared" si="11"/>
        <v/>
      </c>
      <c r="AS9" s="60" t="str">
        <f t="shared" si="12"/>
        <v/>
      </c>
      <c r="AT9" s="130" t="str">
        <f t="shared" si="13"/>
        <v/>
      </c>
      <c r="AU9" s="60" t="str">
        <f t="shared" si="14"/>
        <v/>
      </c>
      <c r="AV9" s="130" t="str">
        <f t="shared" si="15"/>
        <v/>
      </c>
      <c r="AW9" s="60" t="str">
        <f t="shared" si="16"/>
        <v/>
      </c>
      <c r="AX9" s="130" t="str">
        <f t="shared" si="17"/>
        <v/>
      </c>
      <c r="AY9" s="60" t="str">
        <f t="shared" si="18"/>
        <v/>
      </c>
      <c r="AZ9" s="130" t="str">
        <f t="shared" si="19"/>
        <v/>
      </c>
      <c r="BA9" s="60" t="str">
        <f t="shared" si="20"/>
        <v/>
      </c>
      <c r="BB9" s="130" t="str">
        <f t="shared" si="21"/>
        <v/>
      </c>
      <c r="BC9" s="60" t="str">
        <f t="shared" si="22"/>
        <v/>
      </c>
      <c r="BD9" s="130" t="str">
        <f t="shared" si="23"/>
        <v/>
      </c>
      <c r="BE9" s="60" t="str">
        <f t="shared" si="31"/>
        <v/>
      </c>
      <c r="BF9" s="130" t="str">
        <f t="shared" si="24"/>
        <v/>
      </c>
      <c r="BG9" s="98"/>
    </row>
    <row r="10" spans="1:59" ht="40.5" customHeight="1">
      <c r="A10" s="21" t="str">
        <f>施設コード!$A$2</f>
        <v>4月</v>
      </c>
      <c r="B10" s="117" t="str">
        <f>【M】エリア!$L$2</f>
        <v>福井県</v>
      </c>
      <c r="C10" s="118" t="str">
        <f>【M】エリア!$L$3</f>
        <v>福井市・永平寺町</v>
      </c>
      <c r="D10" s="118" t="str">
        <f>【M】エリア!$L$4</f>
        <v>福井市</v>
      </c>
      <c r="E10" s="118" t="str">
        <f>【M】エリア!$L$5</f>
        <v>福井駅前 エリア</v>
      </c>
      <c r="AA10" s="110" t="str">
        <f>IF($AE10&lt;&gt;"",VLOOKUP($AE10,【M】宿泊回数!$A$1:$B$11,2,0),"")</f>
        <v/>
      </c>
      <c r="AB10" s="58"/>
      <c r="AC10" s="113" t="str">
        <f>AC9</f>
        <v>都道府県</v>
      </c>
      <c r="AD10" s="112" t="str">
        <f>AD9</f>
        <v>福井県</v>
      </c>
      <c r="AE10" s="133"/>
      <c r="AF10" s="8"/>
      <c r="AG10" s="60" t="str">
        <f t="shared" si="0"/>
        <v/>
      </c>
      <c r="AH10" s="130" t="str">
        <f t="shared" si="1"/>
        <v/>
      </c>
      <c r="AI10" s="60" t="str">
        <f t="shared" si="2"/>
        <v/>
      </c>
      <c r="AJ10" s="130" t="str">
        <f t="shared" si="3"/>
        <v/>
      </c>
      <c r="AK10" s="60" t="str">
        <f t="shared" si="4"/>
        <v/>
      </c>
      <c r="AL10" s="130" t="str">
        <f t="shared" si="5"/>
        <v/>
      </c>
      <c r="AM10" s="60" t="str">
        <f t="shared" si="6"/>
        <v/>
      </c>
      <c r="AN10" s="130" t="str">
        <f t="shared" si="7"/>
        <v/>
      </c>
      <c r="AO10" s="60" t="str">
        <f t="shared" si="8"/>
        <v/>
      </c>
      <c r="AP10" s="130" t="str">
        <f t="shared" si="9"/>
        <v/>
      </c>
      <c r="AQ10" s="60" t="str">
        <f t="shared" si="10"/>
        <v/>
      </c>
      <c r="AR10" s="130" t="str">
        <f t="shared" si="11"/>
        <v/>
      </c>
      <c r="AS10" s="60" t="str">
        <f t="shared" si="12"/>
        <v/>
      </c>
      <c r="AT10" s="130" t="str">
        <f t="shared" si="13"/>
        <v/>
      </c>
      <c r="AU10" s="60" t="str">
        <f t="shared" si="14"/>
        <v/>
      </c>
      <c r="AV10" s="130" t="str">
        <f t="shared" si="15"/>
        <v/>
      </c>
      <c r="AW10" s="60" t="str">
        <f t="shared" si="16"/>
        <v/>
      </c>
      <c r="AX10" s="130" t="str">
        <f t="shared" si="17"/>
        <v/>
      </c>
      <c r="AY10" s="60" t="str">
        <f t="shared" si="18"/>
        <v/>
      </c>
      <c r="AZ10" s="130" t="str">
        <f t="shared" si="19"/>
        <v/>
      </c>
      <c r="BA10" s="60" t="str">
        <f t="shared" si="20"/>
        <v/>
      </c>
      <c r="BB10" s="130" t="str">
        <f t="shared" si="21"/>
        <v/>
      </c>
      <c r="BC10" s="60" t="str">
        <f t="shared" si="22"/>
        <v/>
      </c>
      <c r="BD10" s="130" t="str">
        <f t="shared" si="23"/>
        <v/>
      </c>
      <c r="BE10" s="60" t="str">
        <f t="shared" si="31"/>
        <v/>
      </c>
      <c r="BF10" s="130" t="str">
        <f t="shared" si="24"/>
        <v/>
      </c>
      <c r="BG10" s="98"/>
    </row>
    <row r="11" spans="1:59" ht="13.5" customHeight="1">
      <c r="A11" s="2" t="str">
        <f>IF($AE63&lt;&gt;"",$AE63,"")</f>
        <v>福井県内には宿泊しない</v>
      </c>
      <c r="B11" s="96">
        <f ca="1">IFERROR(OFFSET(INDEX($AG$63:$BF$74,
MATCH($A11,$A$3:$A$8,0),MATCH($A$2,$AG$62:$BF$62,0)),0,1),"")</f>
        <v>0.79577464788732399</v>
      </c>
      <c r="C11" s="96">
        <f ca="1">IFERROR(OFFSET(INDEX($AG$78:$BF$89,
MATCH($A11,$A$3:$A$8,0),MATCH($A$2,$AG$62:$BF$62,0)),0,1),"")</f>
        <v>0.74137931034482762</v>
      </c>
      <c r="D11" s="96">
        <f ca="1">IFERROR(OFFSET(INDEX($AG$93:$BF$104,
MATCH($A11,$A$3:$A$8,0),MATCH($A$2,$AG$62:$BF$62,0)),0,1),"")</f>
        <v>0.68085106382978722</v>
      </c>
      <c r="E11" s="96">
        <f ca="1">IFERROR(OFFSET(INDEX($AG$108:$BF$119,
MATCH($A11,$A$3:$A$8,0),MATCH($A$2,$AG$62:$BF$62,0)),0,1),"")</f>
        <v>0.52941176470588236</v>
      </c>
      <c r="AA11" s="110" t="str">
        <f>IF($AE11&lt;&gt;"",VLOOKUP($AE11,【M】宿泊回数!$A$1:$B$11,2,0),"")</f>
        <v/>
      </c>
      <c r="AB11" s="58"/>
      <c r="AC11" s="113" t="str">
        <f t="shared" si="30"/>
        <v>都道府県</v>
      </c>
      <c r="AD11" s="112" t="str">
        <f t="shared" si="30"/>
        <v>福井県</v>
      </c>
      <c r="AE11" s="133"/>
      <c r="AF11" s="8"/>
      <c r="AG11" s="60" t="str">
        <f t="shared" si="0"/>
        <v/>
      </c>
      <c r="AH11" s="130" t="str">
        <f t="shared" si="1"/>
        <v/>
      </c>
      <c r="AI11" s="60" t="str">
        <f t="shared" si="2"/>
        <v/>
      </c>
      <c r="AJ11" s="130" t="str">
        <f t="shared" si="3"/>
        <v/>
      </c>
      <c r="AK11" s="60" t="str">
        <f t="shared" si="4"/>
        <v/>
      </c>
      <c r="AL11" s="130" t="str">
        <f t="shared" si="5"/>
        <v/>
      </c>
      <c r="AM11" s="60" t="str">
        <f t="shared" si="6"/>
        <v/>
      </c>
      <c r="AN11" s="130" t="str">
        <f t="shared" si="7"/>
        <v/>
      </c>
      <c r="AO11" s="60" t="str">
        <f t="shared" si="8"/>
        <v/>
      </c>
      <c r="AP11" s="130" t="str">
        <f t="shared" si="9"/>
        <v/>
      </c>
      <c r="AQ11" s="60" t="str">
        <f t="shared" si="10"/>
        <v/>
      </c>
      <c r="AR11" s="130" t="str">
        <f t="shared" si="11"/>
        <v/>
      </c>
      <c r="AS11" s="60" t="str">
        <f t="shared" si="12"/>
        <v/>
      </c>
      <c r="AT11" s="130" t="str">
        <f t="shared" si="13"/>
        <v/>
      </c>
      <c r="AU11" s="60" t="str">
        <f t="shared" si="14"/>
        <v/>
      </c>
      <c r="AV11" s="130" t="str">
        <f t="shared" si="15"/>
        <v/>
      </c>
      <c r="AW11" s="60" t="str">
        <f t="shared" si="16"/>
        <v/>
      </c>
      <c r="AX11" s="130" t="str">
        <f t="shared" si="17"/>
        <v/>
      </c>
      <c r="AY11" s="60" t="str">
        <f t="shared" si="18"/>
        <v/>
      </c>
      <c r="AZ11" s="130" t="str">
        <f t="shared" si="19"/>
        <v/>
      </c>
      <c r="BA11" s="60" t="str">
        <f t="shared" si="20"/>
        <v/>
      </c>
      <c r="BB11" s="130" t="str">
        <f t="shared" si="21"/>
        <v/>
      </c>
      <c r="BC11" s="60" t="str">
        <f t="shared" si="22"/>
        <v/>
      </c>
      <c r="BD11" s="130" t="str">
        <f t="shared" si="23"/>
        <v/>
      </c>
      <c r="BE11" s="60" t="str">
        <f t="shared" si="31"/>
        <v/>
      </c>
      <c r="BF11" s="130" t="str">
        <f t="shared" si="24"/>
        <v/>
      </c>
      <c r="BG11" s="98"/>
    </row>
    <row r="12" spans="1:59" ht="13.5" customHeight="1">
      <c r="A12" s="2" t="str">
        <f t="shared" ref="A12:A15" si="32">IF($AE64&lt;&gt;"",$AE64,"")</f>
        <v>1泊</v>
      </c>
      <c r="B12" s="96">
        <f t="shared" ref="B12:B15" ca="1" si="33">IFERROR(OFFSET(INDEX($AG$63:$BF$74,
MATCH($A12,$A$3:$A$8,0),MATCH($A$2,$AG$62:$BF$62,0)),0,1),"")</f>
        <v>0.16431924882629109</v>
      </c>
      <c r="C12" s="96">
        <f t="shared" ref="C12:C15" ca="1" si="34">IFERROR(OFFSET(INDEX($AG$78:$BF$89,
MATCH($A12,$A$3:$A$8,0),MATCH($A$2,$AG$62:$BF$62,0)),0,1),"")</f>
        <v>0.20689655172413793</v>
      </c>
      <c r="D12" s="96">
        <f t="shared" ref="D12:D15" ca="1" si="35">IFERROR(OFFSET(INDEX($AG$93:$BF$104,
MATCH($A12,$A$3:$A$8,0),MATCH($A$2,$AG$62:$BF$62,0)),0,1),"")</f>
        <v>0.25531914893617019</v>
      </c>
      <c r="E12" s="96">
        <f t="shared" ref="E12:E15" ca="1" si="36">IFERROR(OFFSET(INDEX($AG$108:$BF$119,
MATCH($A12,$A$3:$A$8,0),MATCH($A$2,$AG$62:$BF$62,0)),0,1),"")</f>
        <v>0.41176470588235292</v>
      </c>
      <c r="AA12" s="110" t="str">
        <f>IF($AE12&lt;&gt;"",VLOOKUP($AE12,【M】宿泊回数!$A$1:$B$11,2,0),"")</f>
        <v/>
      </c>
      <c r="AB12" s="58"/>
      <c r="AC12" s="113" t="str">
        <f t="shared" si="30"/>
        <v>都道府県</v>
      </c>
      <c r="AD12" s="112" t="str">
        <f t="shared" si="30"/>
        <v>福井県</v>
      </c>
      <c r="AE12" s="133"/>
      <c r="AF12" s="8"/>
      <c r="AG12" s="60" t="str">
        <f t="shared" si="0"/>
        <v/>
      </c>
      <c r="AH12" s="130" t="str">
        <f t="shared" si="1"/>
        <v/>
      </c>
      <c r="AI12" s="60" t="str">
        <f t="shared" si="2"/>
        <v/>
      </c>
      <c r="AJ12" s="130" t="str">
        <f t="shared" si="3"/>
        <v/>
      </c>
      <c r="AK12" s="60" t="str">
        <f t="shared" si="4"/>
        <v/>
      </c>
      <c r="AL12" s="130" t="str">
        <f t="shared" si="5"/>
        <v/>
      </c>
      <c r="AM12" s="60" t="str">
        <f t="shared" si="6"/>
        <v/>
      </c>
      <c r="AN12" s="130" t="str">
        <f t="shared" si="7"/>
        <v/>
      </c>
      <c r="AO12" s="60" t="str">
        <f t="shared" si="8"/>
        <v/>
      </c>
      <c r="AP12" s="130" t="str">
        <f t="shared" si="9"/>
        <v/>
      </c>
      <c r="AQ12" s="60" t="str">
        <f t="shared" si="10"/>
        <v/>
      </c>
      <c r="AR12" s="130" t="str">
        <f t="shared" si="11"/>
        <v/>
      </c>
      <c r="AS12" s="60" t="str">
        <f t="shared" si="12"/>
        <v/>
      </c>
      <c r="AT12" s="130" t="str">
        <f t="shared" si="13"/>
        <v/>
      </c>
      <c r="AU12" s="60" t="str">
        <f t="shared" si="14"/>
        <v/>
      </c>
      <c r="AV12" s="130" t="str">
        <f t="shared" si="15"/>
        <v/>
      </c>
      <c r="AW12" s="60" t="str">
        <f t="shared" si="16"/>
        <v/>
      </c>
      <c r="AX12" s="130" t="str">
        <f t="shared" si="17"/>
        <v/>
      </c>
      <c r="AY12" s="60" t="str">
        <f t="shared" si="18"/>
        <v/>
      </c>
      <c r="AZ12" s="130" t="str">
        <f t="shared" si="19"/>
        <v/>
      </c>
      <c r="BA12" s="60" t="str">
        <f t="shared" si="20"/>
        <v/>
      </c>
      <c r="BB12" s="130" t="str">
        <f t="shared" si="21"/>
        <v/>
      </c>
      <c r="BC12" s="60" t="str">
        <f t="shared" si="22"/>
        <v/>
      </c>
      <c r="BD12" s="130" t="str">
        <f t="shared" si="23"/>
        <v/>
      </c>
      <c r="BE12" s="60" t="str">
        <f t="shared" si="31"/>
        <v/>
      </c>
      <c r="BF12" s="130" t="str">
        <f t="shared" si="24"/>
        <v/>
      </c>
      <c r="BG12" s="98"/>
    </row>
    <row r="13" spans="1:59" ht="13.5" customHeight="1">
      <c r="A13" s="2" t="str">
        <f t="shared" si="32"/>
        <v>2泊</v>
      </c>
      <c r="B13" s="96">
        <f t="shared" ca="1" si="33"/>
        <v>0</v>
      </c>
      <c r="C13" s="96">
        <f t="shared" ca="1" si="34"/>
        <v>0</v>
      </c>
      <c r="D13" s="96">
        <f t="shared" ca="1" si="35"/>
        <v>0</v>
      </c>
      <c r="E13" s="96">
        <f t="shared" ca="1" si="36"/>
        <v>0</v>
      </c>
      <c r="AA13" s="110" t="str">
        <f>IF($AE13&lt;&gt;"",VLOOKUP($AE13,【M】宿泊回数!$A$1:$B$11,2,0),"")</f>
        <v/>
      </c>
      <c r="AB13" s="58"/>
      <c r="AC13" s="113" t="str">
        <f t="shared" si="30"/>
        <v>都道府県</v>
      </c>
      <c r="AD13" s="112" t="str">
        <f t="shared" si="30"/>
        <v>福井県</v>
      </c>
      <c r="AE13" s="133"/>
      <c r="AF13" s="8"/>
      <c r="AG13" s="60" t="str">
        <f t="shared" si="0"/>
        <v/>
      </c>
      <c r="AH13" s="130" t="str">
        <f t="shared" si="1"/>
        <v/>
      </c>
      <c r="AI13" s="60" t="str">
        <f t="shared" si="2"/>
        <v/>
      </c>
      <c r="AJ13" s="130" t="str">
        <f t="shared" si="3"/>
        <v/>
      </c>
      <c r="AK13" s="60" t="str">
        <f t="shared" si="4"/>
        <v/>
      </c>
      <c r="AL13" s="130" t="str">
        <f t="shared" si="5"/>
        <v/>
      </c>
      <c r="AM13" s="60" t="str">
        <f t="shared" si="6"/>
        <v/>
      </c>
      <c r="AN13" s="130" t="str">
        <f t="shared" si="7"/>
        <v/>
      </c>
      <c r="AO13" s="60" t="str">
        <f t="shared" si="8"/>
        <v/>
      </c>
      <c r="AP13" s="130" t="str">
        <f t="shared" si="9"/>
        <v/>
      </c>
      <c r="AQ13" s="60" t="str">
        <f t="shared" si="10"/>
        <v/>
      </c>
      <c r="AR13" s="130" t="str">
        <f t="shared" si="11"/>
        <v/>
      </c>
      <c r="AS13" s="60" t="str">
        <f t="shared" si="12"/>
        <v/>
      </c>
      <c r="AT13" s="130" t="str">
        <f t="shared" si="13"/>
        <v/>
      </c>
      <c r="AU13" s="60" t="str">
        <f t="shared" si="14"/>
        <v/>
      </c>
      <c r="AV13" s="130" t="str">
        <f t="shared" si="15"/>
        <v/>
      </c>
      <c r="AW13" s="60" t="str">
        <f t="shared" si="16"/>
        <v/>
      </c>
      <c r="AX13" s="130" t="str">
        <f t="shared" si="17"/>
        <v/>
      </c>
      <c r="AY13" s="60" t="str">
        <f t="shared" si="18"/>
        <v/>
      </c>
      <c r="AZ13" s="130" t="str">
        <f t="shared" si="19"/>
        <v/>
      </c>
      <c r="BA13" s="60" t="str">
        <f t="shared" si="20"/>
        <v/>
      </c>
      <c r="BB13" s="130" t="str">
        <f t="shared" si="21"/>
        <v/>
      </c>
      <c r="BC13" s="60" t="str">
        <f t="shared" si="22"/>
        <v/>
      </c>
      <c r="BD13" s="130" t="str">
        <f t="shared" si="23"/>
        <v/>
      </c>
      <c r="BE13" s="60" t="str">
        <f t="shared" si="31"/>
        <v/>
      </c>
      <c r="BF13" s="130" t="str">
        <f t="shared" si="24"/>
        <v/>
      </c>
      <c r="BG13" s="98"/>
    </row>
    <row r="14" spans="1:59" ht="13.5" customHeight="1">
      <c r="A14" s="90" t="str">
        <f t="shared" si="32"/>
        <v>3泊</v>
      </c>
      <c r="B14" s="176">
        <f t="shared" ca="1" si="33"/>
        <v>0</v>
      </c>
      <c r="C14" s="176">
        <f t="shared" ca="1" si="34"/>
        <v>0</v>
      </c>
      <c r="D14" s="176">
        <f t="shared" ca="1" si="35"/>
        <v>0</v>
      </c>
      <c r="E14" s="176">
        <f t="shared" ca="1" si="36"/>
        <v>0</v>
      </c>
      <c r="AA14" s="110" t="str">
        <f>IF($AE14&lt;&gt;"",VLOOKUP($AE14,【M】宿泊回数!$A$1:$B$11,2,0),"")</f>
        <v/>
      </c>
      <c r="AB14" s="58"/>
      <c r="AC14" s="113" t="str">
        <f>AC12</f>
        <v>都道府県</v>
      </c>
      <c r="AD14" s="112" t="str">
        <f>AD12</f>
        <v>福井県</v>
      </c>
      <c r="AE14" s="133"/>
      <c r="AF14" s="8"/>
      <c r="AG14" s="60" t="str">
        <f t="shared" si="0"/>
        <v/>
      </c>
      <c r="AH14" s="130" t="str">
        <f>IFERROR(AG14/AG$15,"")</f>
        <v/>
      </c>
      <c r="AI14" s="60" t="str">
        <f t="shared" si="2"/>
        <v/>
      </c>
      <c r="AJ14" s="130" t="str">
        <f>IFERROR(AI14/AI$15,"")</f>
        <v/>
      </c>
      <c r="AK14" s="60" t="str">
        <f t="shared" si="4"/>
        <v/>
      </c>
      <c r="AL14" s="130" t="str">
        <f t="shared" si="5"/>
        <v/>
      </c>
      <c r="AM14" s="60" t="str">
        <f t="shared" si="6"/>
        <v/>
      </c>
      <c r="AN14" s="130" t="str">
        <f t="shared" si="7"/>
        <v/>
      </c>
      <c r="AO14" s="60" t="str">
        <f t="shared" si="8"/>
        <v/>
      </c>
      <c r="AP14" s="130" t="str">
        <f t="shared" si="9"/>
        <v/>
      </c>
      <c r="AQ14" s="60" t="str">
        <f t="shared" si="10"/>
        <v/>
      </c>
      <c r="AR14" s="130" t="str">
        <f t="shared" si="11"/>
        <v/>
      </c>
      <c r="AS14" s="60" t="str">
        <f t="shared" si="12"/>
        <v/>
      </c>
      <c r="AT14" s="130" t="str">
        <f t="shared" si="13"/>
        <v/>
      </c>
      <c r="AU14" s="60" t="str">
        <f t="shared" si="14"/>
        <v/>
      </c>
      <c r="AV14" s="130" t="str">
        <f t="shared" si="15"/>
        <v/>
      </c>
      <c r="AW14" s="60" t="str">
        <f t="shared" si="16"/>
        <v/>
      </c>
      <c r="AX14" s="130" t="str">
        <f t="shared" si="17"/>
        <v/>
      </c>
      <c r="AY14" s="60" t="str">
        <f t="shared" si="18"/>
        <v/>
      </c>
      <c r="AZ14" s="130" t="str">
        <f t="shared" si="19"/>
        <v/>
      </c>
      <c r="BA14" s="60" t="str">
        <f t="shared" si="20"/>
        <v/>
      </c>
      <c r="BB14" s="130" t="str">
        <f t="shared" si="21"/>
        <v/>
      </c>
      <c r="BC14" s="60" t="str">
        <f t="shared" si="22"/>
        <v/>
      </c>
      <c r="BD14" s="130" t="str">
        <f t="shared" si="23"/>
        <v/>
      </c>
      <c r="BE14" s="60" t="str">
        <f t="shared" si="31"/>
        <v/>
      </c>
      <c r="BF14" s="130" t="str">
        <f t="shared" si="24"/>
        <v/>
      </c>
      <c r="BG14" s="98"/>
    </row>
    <row r="15" spans="1:59" ht="13.5" customHeight="1">
      <c r="A15" s="2" t="str">
        <f t="shared" si="32"/>
        <v>4泊以上</v>
      </c>
      <c r="B15" s="96">
        <f t="shared" ca="1" si="33"/>
        <v>3.9906103286384977E-2</v>
      </c>
      <c r="C15" s="96">
        <f t="shared" ca="1" si="34"/>
        <v>5.1724137931034482E-2</v>
      </c>
      <c r="D15" s="96">
        <f t="shared" ca="1" si="35"/>
        <v>6.3829787234042548E-2</v>
      </c>
      <c r="E15" s="96">
        <f t="shared" ca="1" si="36"/>
        <v>5.8823529411764705E-2</v>
      </c>
      <c r="AA15"/>
      <c r="AB15" s="156"/>
      <c r="AC15" s="99"/>
      <c r="AD15" s="100"/>
      <c r="AE15" s="101"/>
      <c r="AF15" s="102" t="s">
        <v>25</v>
      </c>
      <c r="AG15" s="123">
        <f t="shared" ref="AG15:BD15" si="37">SUM(AG3:AG14)</f>
        <v>1552</v>
      </c>
      <c r="AH15" s="124">
        <f t="shared" si="37"/>
        <v>1</v>
      </c>
      <c r="AI15" s="123">
        <f t="shared" si="37"/>
        <v>0</v>
      </c>
      <c r="AJ15" s="124">
        <f t="shared" si="37"/>
        <v>0</v>
      </c>
      <c r="AK15" s="123">
        <f t="shared" si="37"/>
        <v>0</v>
      </c>
      <c r="AL15" s="124">
        <f t="shared" si="37"/>
        <v>0</v>
      </c>
      <c r="AM15" s="123">
        <f t="shared" si="37"/>
        <v>0</v>
      </c>
      <c r="AN15" s="124">
        <f t="shared" si="37"/>
        <v>0</v>
      </c>
      <c r="AO15" s="123">
        <f t="shared" si="37"/>
        <v>0</v>
      </c>
      <c r="AP15" s="124">
        <f t="shared" si="37"/>
        <v>0</v>
      </c>
      <c r="AQ15" s="123">
        <f t="shared" si="37"/>
        <v>0</v>
      </c>
      <c r="AR15" s="124">
        <f t="shared" si="37"/>
        <v>0</v>
      </c>
      <c r="AS15" s="123">
        <f t="shared" si="37"/>
        <v>0</v>
      </c>
      <c r="AT15" s="124">
        <f t="shared" si="37"/>
        <v>0</v>
      </c>
      <c r="AU15" s="123">
        <f t="shared" si="37"/>
        <v>0</v>
      </c>
      <c r="AV15" s="124">
        <f t="shared" si="37"/>
        <v>0</v>
      </c>
      <c r="AW15" s="123">
        <f t="shared" si="37"/>
        <v>0</v>
      </c>
      <c r="AX15" s="124">
        <f t="shared" si="37"/>
        <v>0</v>
      </c>
      <c r="AY15" s="123">
        <f t="shared" si="37"/>
        <v>0</v>
      </c>
      <c r="AZ15" s="124">
        <f t="shared" si="37"/>
        <v>0</v>
      </c>
      <c r="BA15" s="123">
        <f t="shared" si="37"/>
        <v>0</v>
      </c>
      <c r="BB15" s="124">
        <f t="shared" si="37"/>
        <v>0</v>
      </c>
      <c r="BC15" s="123">
        <f t="shared" si="37"/>
        <v>0</v>
      </c>
      <c r="BD15" s="124">
        <f t="shared" si="37"/>
        <v>0</v>
      </c>
      <c r="BE15" s="125">
        <f t="shared" ref="BE15" si="38">AG15+AI15+AK15+AM15+AO15+AQ15+AS15+AU15+AW15+AY15+BA15+BC15</f>
        <v>1552</v>
      </c>
      <c r="BF15" s="126">
        <f>SUM(BF3:BF14)</f>
        <v>1</v>
      </c>
      <c r="BG15" s="98"/>
    </row>
    <row r="16" spans="1:59" ht="15">
      <c r="AA16"/>
      <c r="AB16" s="156"/>
      <c r="AC16" s="103"/>
      <c r="AD16" s="104"/>
      <c r="AE16" s="105"/>
      <c r="AF16" s="135" t="s">
        <v>1166</v>
      </c>
      <c r="AG16" s="154">
        <f>IF(AG15&gt;0,SUMPRODUCT($AA3:$AA14,AG3:AG14)/AG15,"-")</f>
        <v>0.803479381443299</v>
      </c>
      <c r="AH16" s="138"/>
      <c r="AI16" s="154" t="str">
        <f>IF(AI15&gt;0,SUMPRODUCT($AA3:$AA14,AI3:AI14)/AI15,"-")</f>
        <v>-</v>
      </c>
      <c r="AJ16" s="138"/>
      <c r="AK16" s="154" t="str">
        <f>IF(AK15&gt;0,SUMPRODUCT($AA3:$AA14,AK3:AK14)/AK15,"-")</f>
        <v>-</v>
      </c>
      <c r="AL16" s="138"/>
      <c r="AM16" s="154" t="str">
        <f>IF(AM15&gt;0,SUMPRODUCT($AA3:$AA14,AM3:AM14)/AM15,"-")</f>
        <v>-</v>
      </c>
      <c r="AN16" s="138"/>
      <c r="AO16" s="154" t="str">
        <f>IF(AO15&gt;0,SUMPRODUCT($AA3:$AA14,AO3:AO14)/AO15,"-")</f>
        <v>-</v>
      </c>
      <c r="AP16" s="138"/>
      <c r="AQ16" s="154" t="str">
        <f>IF(AQ15&gt;0,SUMPRODUCT($AA3:$AA14,AQ3:AQ14)/AQ15,"-")</f>
        <v>-</v>
      </c>
      <c r="AR16" s="138"/>
      <c r="AS16" s="154" t="str">
        <f>IF(AS15&gt;0,SUMPRODUCT($AA3:$AA14,AS3:AS14)/AS15,"-")</f>
        <v>-</v>
      </c>
      <c r="AT16" s="138"/>
      <c r="AU16" s="154" t="str">
        <f>IF(AU15&gt;0,SUMPRODUCT($AA3:$AA14,AU3:AU14)/AU15,"-")</f>
        <v>-</v>
      </c>
      <c r="AV16" s="138"/>
      <c r="AW16" s="154" t="str">
        <f>IF(AW15&gt;0,SUMPRODUCT($AA3:$AA14,AW3:AW14)/AW15,"-")</f>
        <v>-</v>
      </c>
      <c r="AX16" s="138"/>
      <c r="AY16" s="154" t="str">
        <f>IF(AY15&gt;0,SUMPRODUCT($AA3:$AA14,AY3:AY14)/AY15,"-")</f>
        <v>-</v>
      </c>
      <c r="AZ16" s="138"/>
      <c r="BA16" s="154" t="str">
        <f>IF(BA15&gt;0,SUMPRODUCT($AA3:$AA14,BA3:BA14)/BA15,"-")</f>
        <v>-</v>
      </c>
      <c r="BB16" s="138"/>
      <c r="BC16" s="154" t="str">
        <f>IF(BC15&gt;0,SUMPRODUCT($AA3:$AA14,BC3:BC14)/BC15,"-")</f>
        <v>-</v>
      </c>
      <c r="BD16" s="138"/>
      <c r="BE16" s="154">
        <f>IF(BE15&gt;0,SUMPRODUCT($AA3:$AA14,BE3:BE14)/BE15,"-")</f>
        <v>0.803479381443299</v>
      </c>
      <c r="BF16" s="139"/>
      <c r="BG16" s="98"/>
    </row>
    <row r="17" spans="1:59" ht="15">
      <c r="A17" s="4" t="s">
        <v>1163</v>
      </c>
      <c r="AA17"/>
      <c r="AB17" s="156"/>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c r="BG17" s="98"/>
    </row>
    <row r="18" spans="1:59" s="88" customFormat="1" ht="40.5" customHeight="1">
      <c r="A18" s="21" t="str">
        <f>施設コード!$A$2</f>
        <v>4月</v>
      </c>
      <c r="B18" s="117" t="str">
        <f>【M】エリア!$L$2</f>
        <v>福井県</v>
      </c>
      <c r="C18" s="118" t="str">
        <f>【M】エリア!$L$3</f>
        <v>福井市・永平寺町</v>
      </c>
      <c r="D18" s="118" t="str">
        <f>【M】エリア!$L$4</f>
        <v>福井市</v>
      </c>
      <c r="E18" s="118" t="str">
        <f>【M】エリア!$L$5</f>
        <v>福井駅前 エリア</v>
      </c>
      <c r="F18" s="4"/>
      <c r="U18" s="4"/>
      <c r="V18" s="4"/>
      <c r="W18" s="4"/>
      <c r="X18" s="4"/>
      <c r="Y18" s="4"/>
      <c r="Z18" s="4"/>
      <c r="AA18" s="110">
        <f t="shared" ref="AA18:AA28" si="39">AA3</f>
        <v>0</v>
      </c>
      <c r="AB18" s="58"/>
      <c r="AC18" s="111" t="str">
        <f>AC17</f>
        <v>6分類</v>
      </c>
      <c r="AD18" s="112" t="str">
        <f>AD17</f>
        <v>福井市・永平寺町</v>
      </c>
      <c r="AE18" s="2" t="str">
        <f t="shared" ref="AE18:AE28" si="40">IF(AE3&lt;&gt;"",AE3,"")</f>
        <v>福井県内には宿泊しない</v>
      </c>
      <c r="AF18" s="8"/>
      <c r="AG18" s="121">
        <f t="shared" ref="AG18:AG29" si="41">IF(OR(IFERROR(FIND($AD18,"施設コード"),0)&gt;0,$AE18=""), "",
COUNTIFS(
    INDEX(rawデータ範囲, , MATCH($AG$1,表頭範囲, 0)),AG$2,
    INDEX(rawデータ範囲, , MATCH($AE$1,表頭範囲, 0)),$AE18,
    INDEX(rawデータ範囲, , MATCH($AC18,表頭範囲, 0)),$AD18
)
)</f>
        <v>104</v>
      </c>
      <c r="AH18" s="122">
        <f t="shared" ref="AH18:AH28" si="42">IFERROR(AG18/AG$30,"")</f>
        <v>0.34899328859060402</v>
      </c>
      <c r="AI18" s="121">
        <f t="shared" ref="AI18:AI29" si="43">IF(OR(IFERROR(FIND($AD18,"施設コード"),0)&gt;0,$AE18=""), "",
COUNTIFS(
    INDEX(rawデータ範囲, , MATCH($AG$1,表頭範囲, 0)),AI$2,
    INDEX(rawデータ範囲, , MATCH($AE$1,表頭範囲, 0)),$AE18,
    INDEX(rawデータ範囲, , MATCH($AC18,表頭範囲, 0)),$AD18
)
)</f>
        <v>0</v>
      </c>
      <c r="AJ18" s="122" t="str">
        <f t="shared" ref="AJ18:AJ28" si="44">IFERROR(AI18/AI$30,"")</f>
        <v/>
      </c>
      <c r="AK18" s="121">
        <f t="shared" ref="AK18:AK29" si="45">IF(OR(IFERROR(FIND($AD18,"施設コード"),0)&gt;0,$AE18=""), "",
COUNTIFS(
    INDEX(rawデータ範囲, , MATCH($AG$1,表頭範囲, 0)),AK$2,
    INDEX(rawデータ範囲, , MATCH($AE$1,表頭範囲, 0)),$AE18,
    INDEX(rawデータ範囲, , MATCH($AC18,表頭範囲, 0)),$AD18
)
)</f>
        <v>0</v>
      </c>
      <c r="AL18" s="122" t="str">
        <f t="shared" ref="AL18:AL29" si="46">IFERROR(AK18/AK$30,"")</f>
        <v/>
      </c>
      <c r="AM18" s="121">
        <f t="shared" ref="AM18:AM29" si="47">IF(OR(IFERROR(FIND($AD18,"施設コード"),0)&gt;0,$AE18=""), "",
COUNTIFS(
    INDEX(rawデータ範囲, , MATCH($AG$1,表頭範囲, 0)),AM$2,
    INDEX(rawデータ範囲, , MATCH($AE$1,表頭範囲, 0)),$AE18,
    INDEX(rawデータ範囲, , MATCH($AC18,表頭範囲, 0)),$AD18
)
)</f>
        <v>0</v>
      </c>
      <c r="AN18" s="122" t="str">
        <f t="shared" ref="AN18:AN29" si="48">IFERROR(AM18/AM$30,"")</f>
        <v/>
      </c>
      <c r="AO18" s="121">
        <f t="shared" ref="AO18:AO29" si="49">IF(OR(IFERROR(FIND($AD18,"施設コード"),0)&gt;0,$AE18=""), "",
COUNTIFS(
    INDEX(rawデータ範囲, , MATCH($AG$1,表頭範囲, 0)),AO$2,
    INDEX(rawデータ範囲, , MATCH($AE$1,表頭範囲, 0)),$AE18,
    INDEX(rawデータ範囲, , MATCH($AC18,表頭範囲, 0)),$AD18
)
)</f>
        <v>0</v>
      </c>
      <c r="AP18" s="122" t="str">
        <f t="shared" ref="AP18:AP29" si="50">IFERROR(AO18/AO$30,"")</f>
        <v/>
      </c>
      <c r="AQ18" s="121">
        <f t="shared" ref="AQ18:AQ29" si="51">IF(OR(IFERROR(FIND($AD18,"施設コード"),0)&gt;0,$AE18=""), "",
COUNTIFS(
    INDEX(rawデータ範囲, , MATCH($AG$1,表頭範囲, 0)),AQ$2,
    INDEX(rawデータ範囲, , MATCH($AE$1,表頭範囲, 0)),$AE18,
    INDEX(rawデータ範囲, , MATCH($AC18,表頭範囲, 0)),$AD18
)
)</f>
        <v>0</v>
      </c>
      <c r="AR18" s="122" t="str">
        <f t="shared" ref="AR18:AR29" si="52">IFERROR(AQ18/AQ$30,"")</f>
        <v/>
      </c>
      <c r="AS18" s="121">
        <f t="shared" ref="AS18:AS29" si="53">IF(OR(IFERROR(FIND($AD18,"施設コード"),0)&gt;0,$AE18=""), "",
COUNTIFS(
    INDEX(rawデータ範囲, , MATCH($AG$1,表頭範囲, 0)),AS$2,
    INDEX(rawデータ範囲, , MATCH($AE$1,表頭範囲, 0)),$AE18,
    INDEX(rawデータ範囲, , MATCH($AC18,表頭範囲, 0)),$AD18
)
)</f>
        <v>0</v>
      </c>
      <c r="AT18" s="122" t="str">
        <f t="shared" ref="AT18:AT29" si="54">IFERROR(AS18/AS$30,"")</f>
        <v/>
      </c>
      <c r="AU18" s="121">
        <f t="shared" ref="AU18:AU29" si="55">IF(OR(IFERROR(FIND($AD18,"施設コード"),0)&gt;0,$AE18=""), "",
COUNTIFS(
    INDEX(rawデータ範囲, , MATCH($AG$1,表頭範囲, 0)),AU$2,
    INDEX(rawデータ範囲, , MATCH($AE$1,表頭範囲, 0)),$AE18,
    INDEX(rawデータ範囲, , MATCH($AC18,表頭範囲, 0)),$AD18
)
)</f>
        <v>0</v>
      </c>
      <c r="AV18" s="122" t="str">
        <f t="shared" ref="AV18:AV29" si="56">IFERROR(AU18/AU$30,"")</f>
        <v/>
      </c>
      <c r="AW18" s="121">
        <f t="shared" ref="AW18:AW29" si="57">IF(OR(IFERROR(FIND($AD18,"施設コード"),0)&gt;0,$AE18=""), "",
COUNTIFS(
    INDEX(rawデータ範囲, , MATCH($AG$1,表頭範囲, 0)),AW$2,
    INDEX(rawデータ範囲, , MATCH($AE$1,表頭範囲, 0)),$AE18,
    INDEX(rawデータ範囲, , MATCH($AC18,表頭範囲, 0)),$AD18
)
)</f>
        <v>0</v>
      </c>
      <c r="AX18" s="122" t="str">
        <f t="shared" ref="AX18:AX29" si="58">IFERROR(AW18/AW$30,"")</f>
        <v/>
      </c>
      <c r="AY18" s="121">
        <f t="shared" ref="AY18:AY29" si="59">IF(OR(IFERROR(FIND($AD18,"施設コード"),0)&gt;0,$AE18=""), "",
COUNTIFS(
    INDEX(rawデータ範囲, , MATCH($AG$1,表頭範囲, 0)),AY$2,
    INDEX(rawデータ範囲, , MATCH($AE$1,表頭範囲, 0)),$AE18,
    INDEX(rawデータ範囲, , MATCH($AC18,表頭範囲, 0)),$AD18
)
)</f>
        <v>0</v>
      </c>
      <c r="AZ18" s="122" t="str">
        <f t="shared" ref="AZ18:AZ29" si="60">IFERROR(AY18/AY$30,"")</f>
        <v/>
      </c>
      <c r="BA18" s="121">
        <f t="shared" ref="BA18:BA29" si="61">IF(OR(IFERROR(FIND($AD18,"施設コード"),0)&gt;0,$AE18=""), "",
COUNTIFS(
    INDEX(rawデータ範囲, , MATCH($AG$1,表頭範囲, 0)),BA$2,
    INDEX(rawデータ範囲, , MATCH($AE$1,表頭範囲, 0)),$AE18,
    INDEX(rawデータ範囲, , MATCH($AC18,表頭範囲, 0)),$AD18
)
)</f>
        <v>0</v>
      </c>
      <c r="BB18" s="122" t="str">
        <f t="shared" ref="BB18:BB29" si="62">IFERROR(BA18/BA$30,"")</f>
        <v/>
      </c>
      <c r="BC18" s="121">
        <f t="shared" ref="BC18:BC29" si="63">IF(OR(IFERROR(FIND($AD18,"施設コード"),0)&gt;0,$AE18=""), "",
COUNTIFS(
    INDEX(rawデータ範囲, , MATCH($AG$1,表頭範囲, 0)),BC$2,
    INDEX(rawデータ範囲, , MATCH($AE$1,表頭範囲, 0)),$AE18,
    INDEX(rawデータ範囲, , MATCH($AC18,表頭範囲, 0)),$AD18
)
)</f>
        <v>0</v>
      </c>
      <c r="BD18" s="122" t="str">
        <f t="shared" ref="BD18:BD29" si="64">IFERROR(BC18/BC$30,"")</f>
        <v/>
      </c>
      <c r="BE18" s="121">
        <f>IFERROR(AG18+AI18+AK18+AM18+AO18+AQ18+AS18+AU18+AW18+AY18+BA18+BC18,"")</f>
        <v>104</v>
      </c>
      <c r="BF18" s="122">
        <f t="shared" ref="BF18:BF29" si="65">IFERROR(BE18/BE$30,"")</f>
        <v>0.34899328859060402</v>
      </c>
    </row>
    <row r="19" spans="1:59" s="88" customFormat="1" ht="13.5" customHeight="1">
      <c r="A19" s="2" t="str">
        <f>IF($AE123&lt;&gt;"",$AE123,"")</f>
        <v>福井県内には宿泊しない</v>
      </c>
      <c r="B19" s="96">
        <f ca="1">IFERROR(OFFSET(INDEX($AG$123:$BF$134,
MATCH($A19,$A$3:$A$8,0),MATCH($A$2,$AG$122:$BF$122,0)),0,1),"")</f>
        <v>0.32948490230905864</v>
      </c>
      <c r="C19" s="96">
        <f ca="1">IFERROR(OFFSET(INDEX($AG$138:$BF$149,
MATCH($A19,$A$3:$A$8,0),MATCH($A$2,$AG$122:$BF$122,0)),0,1),"")</f>
        <v>0.25416666666666665</v>
      </c>
      <c r="D19" s="96">
        <f ca="1">IFERROR(OFFSET(INDEX($AG$153:$BF$164,
MATCH($A19,$A$3:$A$8,0),MATCH($A$2,$AG$122:$BF$122,0)),0,1),"")</f>
        <v>0.22480620155038761</v>
      </c>
      <c r="E19" s="96">
        <f ca="1">IFERROR(OFFSET(INDEX($AG$168:$BF$179,
MATCH($A19,$A$3:$A$8,0),MATCH($A$2,$AG$122:$BF$122,0)),0,1),"")</f>
        <v>0.2558139534883721</v>
      </c>
      <c r="F19" s="4"/>
      <c r="U19" s="4"/>
      <c r="V19" s="4"/>
      <c r="W19" s="4"/>
      <c r="X19" s="4"/>
      <c r="Y19" s="4"/>
      <c r="Z19" s="4"/>
      <c r="AA19" s="110">
        <f t="shared" si="39"/>
        <v>1</v>
      </c>
      <c r="AB19" s="58"/>
      <c r="AC19" s="111" t="str">
        <f t="shared" ref="AC19:AD28" si="66">AC18</f>
        <v>6分類</v>
      </c>
      <c r="AD19" s="112" t="str">
        <f t="shared" si="66"/>
        <v>福井市・永平寺町</v>
      </c>
      <c r="AE19" s="90" t="str">
        <f t="shared" si="40"/>
        <v>1泊</v>
      </c>
      <c r="AF19" s="8"/>
      <c r="AG19" s="121">
        <f t="shared" si="41"/>
        <v>133</v>
      </c>
      <c r="AH19" s="122">
        <f t="shared" si="42"/>
        <v>0.44630872483221479</v>
      </c>
      <c r="AI19" s="121">
        <f t="shared" si="43"/>
        <v>0</v>
      </c>
      <c r="AJ19" s="122" t="str">
        <f t="shared" si="44"/>
        <v/>
      </c>
      <c r="AK19" s="121">
        <f t="shared" si="45"/>
        <v>0</v>
      </c>
      <c r="AL19" s="122" t="str">
        <f t="shared" si="46"/>
        <v/>
      </c>
      <c r="AM19" s="121">
        <f t="shared" si="47"/>
        <v>0</v>
      </c>
      <c r="AN19" s="122" t="str">
        <f t="shared" si="48"/>
        <v/>
      </c>
      <c r="AO19" s="121">
        <f t="shared" si="49"/>
        <v>0</v>
      </c>
      <c r="AP19" s="122" t="str">
        <f t="shared" si="50"/>
        <v/>
      </c>
      <c r="AQ19" s="121">
        <f t="shared" si="51"/>
        <v>0</v>
      </c>
      <c r="AR19" s="122" t="str">
        <f t="shared" si="52"/>
        <v/>
      </c>
      <c r="AS19" s="121">
        <f t="shared" si="53"/>
        <v>0</v>
      </c>
      <c r="AT19" s="122" t="str">
        <f t="shared" si="54"/>
        <v/>
      </c>
      <c r="AU19" s="121">
        <f t="shared" si="55"/>
        <v>0</v>
      </c>
      <c r="AV19" s="122" t="str">
        <f t="shared" si="56"/>
        <v/>
      </c>
      <c r="AW19" s="121">
        <f t="shared" si="57"/>
        <v>0</v>
      </c>
      <c r="AX19" s="122" t="str">
        <f t="shared" si="58"/>
        <v/>
      </c>
      <c r="AY19" s="121">
        <f t="shared" si="59"/>
        <v>0</v>
      </c>
      <c r="AZ19" s="122" t="str">
        <f t="shared" si="60"/>
        <v/>
      </c>
      <c r="BA19" s="121">
        <f t="shared" si="61"/>
        <v>0</v>
      </c>
      <c r="BB19" s="122" t="str">
        <f t="shared" si="62"/>
        <v/>
      </c>
      <c r="BC19" s="121">
        <f t="shared" si="63"/>
        <v>0</v>
      </c>
      <c r="BD19" s="122" t="str">
        <f t="shared" si="64"/>
        <v/>
      </c>
      <c r="BE19" s="121">
        <f t="shared" ref="BE19:BE29" si="67">IFERROR(AG19+AI19+AK19+AM19+AO19+AQ19+AS19+AU19+AW19+AY19+BA19+BC19,"")</f>
        <v>133</v>
      </c>
      <c r="BF19" s="122">
        <f t="shared" si="65"/>
        <v>0.44630872483221479</v>
      </c>
    </row>
    <row r="20" spans="1:59" s="88" customFormat="1" ht="13.5" customHeight="1">
      <c r="A20" s="2" t="str">
        <f t="shared" ref="A20:A23" si="68">IF($AE124&lt;&gt;"",$AE124,"")</f>
        <v>1泊</v>
      </c>
      <c r="B20" s="96">
        <f t="shared" ref="B20:B23" ca="1" si="69">IFERROR(OFFSET(INDEX($AG$123:$BF$134,
MATCH($A20,$A$3:$A$8,0),MATCH($A$2,$AG$122:$BF$122,0)),0,1),"")</f>
        <v>0.45559502664298401</v>
      </c>
      <c r="C20" s="96">
        <f t="shared" ref="C20:C23" ca="1" si="70">IFERROR(OFFSET(INDEX($AG$138:$BF$149,
MATCH($A20,$A$3:$A$8,0),MATCH($A$2,$AG$122:$BF$122,0)),0,1),"")</f>
        <v>0.50416666666666665</v>
      </c>
      <c r="D20" s="96">
        <f t="shared" ref="D20:D23" ca="1" si="71">IFERROR(OFFSET(INDEX($AG$153:$BF$164,
MATCH($A20,$A$3:$A$8,0),MATCH($A$2,$AG$122:$BF$122,0)),0,1),"")</f>
        <v>0.51162790697674421</v>
      </c>
      <c r="E20" s="96">
        <f t="shared" ref="E20:E23" ca="1" si="72">IFERROR(OFFSET(INDEX($AG$168:$BF$179,
MATCH($A20,$A$3:$A$8,0),MATCH($A$2,$AG$122:$BF$122,0)),0,1),"")</f>
        <v>0.53488372093023251</v>
      </c>
      <c r="F20" s="4"/>
      <c r="U20" s="4"/>
      <c r="V20" s="4"/>
      <c r="W20" s="4"/>
      <c r="X20" s="4"/>
      <c r="Y20" s="4"/>
      <c r="Z20" s="4"/>
      <c r="AA20" s="110">
        <f t="shared" si="39"/>
        <v>2</v>
      </c>
      <c r="AB20" s="58"/>
      <c r="AC20" s="111" t="str">
        <f t="shared" si="66"/>
        <v>6分類</v>
      </c>
      <c r="AD20" s="112" t="str">
        <f t="shared" si="66"/>
        <v>福井市・永平寺町</v>
      </c>
      <c r="AE20" s="2" t="str">
        <f t="shared" si="40"/>
        <v>2泊</v>
      </c>
      <c r="AF20" s="8"/>
      <c r="AG20" s="121">
        <f t="shared" si="41"/>
        <v>46</v>
      </c>
      <c r="AH20" s="122">
        <f t="shared" si="42"/>
        <v>0.15436241610738255</v>
      </c>
      <c r="AI20" s="121">
        <f t="shared" si="43"/>
        <v>0</v>
      </c>
      <c r="AJ20" s="122" t="str">
        <f t="shared" si="44"/>
        <v/>
      </c>
      <c r="AK20" s="121">
        <f t="shared" si="45"/>
        <v>0</v>
      </c>
      <c r="AL20" s="122" t="str">
        <f t="shared" si="46"/>
        <v/>
      </c>
      <c r="AM20" s="121">
        <f t="shared" si="47"/>
        <v>0</v>
      </c>
      <c r="AN20" s="122" t="str">
        <f t="shared" si="48"/>
        <v/>
      </c>
      <c r="AO20" s="121">
        <f t="shared" si="49"/>
        <v>0</v>
      </c>
      <c r="AP20" s="122" t="str">
        <f t="shared" si="50"/>
        <v/>
      </c>
      <c r="AQ20" s="121">
        <f t="shared" si="51"/>
        <v>0</v>
      </c>
      <c r="AR20" s="122" t="str">
        <f t="shared" si="52"/>
        <v/>
      </c>
      <c r="AS20" s="121">
        <f t="shared" si="53"/>
        <v>0</v>
      </c>
      <c r="AT20" s="122" t="str">
        <f t="shared" si="54"/>
        <v/>
      </c>
      <c r="AU20" s="121">
        <f t="shared" si="55"/>
        <v>0</v>
      </c>
      <c r="AV20" s="122" t="str">
        <f t="shared" si="56"/>
        <v/>
      </c>
      <c r="AW20" s="121">
        <f t="shared" si="57"/>
        <v>0</v>
      </c>
      <c r="AX20" s="122" t="str">
        <f t="shared" si="58"/>
        <v/>
      </c>
      <c r="AY20" s="121">
        <f t="shared" si="59"/>
        <v>0</v>
      </c>
      <c r="AZ20" s="122" t="str">
        <f t="shared" si="60"/>
        <v/>
      </c>
      <c r="BA20" s="121">
        <f t="shared" si="61"/>
        <v>0</v>
      </c>
      <c r="BB20" s="122" t="str">
        <f t="shared" si="62"/>
        <v/>
      </c>
      <c r="BC20" s="121">
        <f t="shared" si="63"/>
        <v>0</v>
      </c>
      <c r="BD20" s="122" t="str">
        <f t="shared" si="64"/>
        <v/>
      </c>
      <c r="BE20" s="121">
        <f t="shared" si="67"/>
        <v>46</v>
      </c>
      <c r="BF20" s="122">
        <f t="shared" si="65"/>
        <v>0.15436241610738255</v>
      </c>
    </row>
    <row r="21" spans="1:59" s="88" customFormat="1" ht="13.5" customHeight="1">
      <c r="A21" s="2" t="str">
        <f t="shared" si="68"/>
        <v>2泊</v>
      </c>
      <c r="B21" s="96">
        <f t="shared" ca="1" si="69"/>
        <v>0.15275310834813499</v>
      </c>
      <c r="C21" s="96">
        <f t="shared" ca="1" si="70"/>
        <v>0.19166666666666668</v>
      </c>
      <c r="D21" s="96">
        <f t="shared" ca="1" si="71"/>
        <v>0.20155038759689922</v>
      </c>
      <c r="E21" s="96">
        <f t="shared" ca="1" si="72"/>
        <v>0.16279069767441862</v>
      </c>
      <c r="F21" s="4"/>
      <c r="U21" s="4"/>
      <c r="V21" s="4"/>
      <c r="W21" s="4"/>
      <c r="X21" s="4"/>
      <c r="Y21" s="4"/>
      <c r="Z21" s="4"/>
      <c r="AA21" s="110">
        <f t="shared" si="39"/>
        <v>3</v>
      </c>
      <c r="AB21" s="58"/>
      <c r="AC21" s="111" t="str">
        <f t="shared" si="66"/>
        <v>6分類</v>
      </c>
      <c r="AD21" s="112" t="str">
        <f t="shared" si="66"/>
        <v>福井市・永平寺町</v>
      </c>
      <c r="AE21" s="2" t="str">
        <f t="shared" si="40"/>
        <v>3泊</v>
      </c>
      <c r="AF21" s="8"/>
      <c r="AG21" s="121">
        <f t="shared" si="41"/>
        <v>5</v>
      </c>
      <c r="AH21" s="122">
        <f t="shared" si="42"/>
        <v>1.6778523489932886E-2</v>
      </c>
      <c r="AI21" s="121">
        <f t="shared" si="43"/>
        <v>0</v>
      </c>
      <c r="AJ21" s="122" t="str">
        <f t="shared" si="44"/>
        <v/>
      </c>
      <c r="AK21" s="121">
        <f t="shared" si="45"/>
        <v>0</v>
      </c>
      <c r="AL21" s="122" t="str">
        <f t="shared" si="46"/>
        <v/>
      </c>
      <c r="AM21" s="121">
        <f t="shared" si="47"/>
        <v>0</v>
      </c>
      <c r="AN21" s="122" t="str">
        <f t="shared" si="48"/>
        <v/>
      </c>
      <c r="AO21" s="121">
        <f t="shared" si="49"/>
        <v>0</v>
      </c>
      <c r="AP21" s="122" t="str">
        <f t="shared" si="50"/>
        <v/>
      </c>
      <c r="AQ21" s="121">
        <f t="shared" si="51"/>
        <v>0</v>
      </c>
      <c r="AR21" s="122" t="str">
        <f t="shared" si="52"/>
        <v/>
      </c>
      <c r="AS21" s="121">
        <f t="shared" si="53"/>
        <v>0</v>
      </c>
      <c r="AT21" s="122" t="str">
        <f t="shared" si="54"/>
        <v/>
      </c>
      <c r="AU21" s="121">
        <f t="shared" si="55"/>
        <v>0</v>
      </c>
      <c r="AV21" s="122" t="str">
        <f t="shared" si="56"/>
        <v/>
      </c>
      <c r="AW21" s="121">
        <f t="shared" si="57"/>
        <v>0</v>
      </c>
      <c r="AX21" s="122" t="str">
        <f t="shared" si="58"/>
        <v/>
      </c>
      <c r="AY21" s="121">
        <f t="shared" si="59"/>
        <v>0</v>
      </c>
      <c r="AZ21" s="122" t="str">
        <f t="shared" si="60"/>
        <v/>
      </c>
      <c r="BA21" s="121">
        <f t="shared" si="61"/>
        <v>0</v>
      </c>
      <c r="BB21" s="122" t="str">
        <f t="shared" si="62"/>
        <v/>
      </c>
      <c r="BC21" s="121">
        <f t="shared" si="63"/>
        <v>0</v>
      </c>
      <c r="BD21" s="122" t="str">
        <f t="shared" si="64"/>
        <v/>
      </c>
      <c r="BE21" s="121">
        <f t="shared" si="67"/>
        <v>5</v>
      </c>
      <c r="BF21" s="122">
        <f t="shared" si="65"/>
        <v>1.6778523489932886E-2</v>
      </c>
    </row>
    <row r="22" spans="1:59" s="88" customFormat="1" ht="13.5" customHeight="1">
      <c r="A22" s="90" t="str">
        <f t="shared" si="68"/>
        <v>3泊</v>
      </c>
      <c r="B22" s="176">
        <f t="shared" ca="1" si="69"/>
        <v>2.4866785079928951E-2</v>
      </c>
      <c r="C22" s="176">
        <f t="shared" ca="1" si="70"/>
        <v>2.0833333333333332E-2</v>
      </c>
      <c r="D22" s="176">
        <f t="shared" ca="1" si="71"/>
        <v>2.3255813953488372E-2</v>
      </c>
      <c r="E22" s="176">
        <f t="shared" ca="1" si="72"/>
        <v>0</v>
      </c>
      <c r="F22" s="4"/>
      <c r="G22" s="4"/>
      <c r="H22" s="4"/>
      <c r="I22" s="4"/>
      <c r="J22" s="4"/>
      <c r="K22" s="4"/>
      <c r="L22" s="4"/>
      <c r="M22" s="4"/>
      <c r="N22" s="4"/>
      <c r="O22" s="4"/>
      <c r="P22" s="4"/>
      <c r="Q22" s="4"/>
      <c r="R22" s="4"/>
      <c r="S22" s="4"/>
      <c r="T22" s="4"/>
      <c r="U22" s="4"/>
      <c r="V22" s="4"/>
      <c r="W22" s="4"/>
      <c r="X22" s="4"/>
      <c r="Y22" s="4"/>
      <c r="Z22" s="4"/>
      <c r="AA22" s="110">
        <f t="shared" si="39"/>
        <v>4</v>
      </c>
      <c r="AB22" s="58"/>
      <c r="AC22" s="111" t="str">
        <f t="shared" si="66"/>
        <v>6分類</v>
      </c>
      <c r="AD22" s="112" t="str">
        <f t="shared" si="66"/>
        <v>福井市・永平寺町</v>
      </c>
      <c r="AE22" s="2" t="str">
        <f t="shared" si="40"/>
        <v>4泊以上</v>
      </c>
      <c r="AF22" s="107"/>
      <c r="AG22" s="121">
        <f t="shared" si="41"/>
        <v>10</v>
      </c>
      <c r="AH22" s="122">
        <f t="shared" si="42"/>
        <v>3.3557046979865772E-2</v>
      </c>
      <c r="AI22" s="121">
        <f t="shared" si="43"/>
        <v>0</v>
      </c>
      <c r="AJ22" s="122" t="str">
        <f t="shared" si="44"/>
        <v/>
      </c>
      <c r="AK22" s="121">
        <f t="shared" si="45"/>
        <v>0</v>
      </c>
      <c r="AL22" s="122" t="str">
        <f t="shared" si="46"/>
        <v/>
      </c>
      <c r="AM22" s="121">
        <f t="shared" si="47"/>
        <v>0</v>
      </c>
      <c r="AN22" s="122" t="str">
        <f t="shared" si="48"/>
        <v/>
      </c>
      <c r="AO22" s="121">
        <f t="shared" si="49"/>
        <v>0</v>
      </c>
      <c r="AP22" s="122" t="str">
        <f t="shared" si="50"/>
        <v/>
      </c>
      <c r="AQ22" s="121">
        <f t="shared" si="51"/>
        <v>0</v>
      </c>
      <c r="AR22" s="122" t="str">
        <f t="shared" si="52"/>
        <v/>
      </c>
      <c r="AS22" s="121">
        <f t="shared" si="53"/>
        <v>0</v>
      </c>
      <c r="AT22" s="122" t="str">
        <f t="shared" si="54"/>
        <v/>
      </c>
      <c r="AU22" s="121">
        <f t="shared" si="55"/>
        <v>0</v>
      </c>
      <c r="AV22" s="122" t="str">
        <f t="shared" si="56"/>
        <v/>
      </c>
      <c r="AW22" s="121">
        <f t="shared" si="57"/>
        <v>0</v>
      </c>
      <c r="AX22" s="122" t="str">
        <f t="shared" si="58"/>
        <v/>
      </c>
      <c r="AY22" s="121">
        <f t="shared" si="59"/>
        <v>0</v>
      </c>
      <c r="AZ22" s="122" t="str">
        <f t="shared" si="60"/>
        <v/>
      </c>
      <c r="BA22" s="121">
        <f t="shared" si="61"/>
        <v>0</v>
      </c>
      <c r="BB22" s="122" t="str">
        <f t="shared" si="62"/>
        <v/>
      </c>
      <c r="BC22" s="121">
        <f t="shared" si="63"/>
        <v>0</v>
      </c>
      <c r="BD22" s="122" t="str">
        <f t="shared" si="64"/>
        <v/>
      </c>
      <c r="BE22" s="121">
        <f t="shared" si="67"/>
        <v>10</v>
      </c>
      <c r="BF22" s="122">
        <f t="shared" si="65"/>
        <v>3.3557046979865772E-2</v>
      </c>
    </row>
    <row r="23" spans="1:59" s="88" customFormat="1" ht="13.5" customHeight="1">
      <c r="A23" s="2" t="str">
        <f t="shared" si="68"/>
        <v>4泊以上</v>
      </c>
      <c r="B23" s="96">
        <f t="shared" ca="1" si="69"/>
        <v>3.7300177619893425E-2</v>
      </c>
      <c r="C23" s="96">
        <f t="shared" ca="1" si="70"/>
        <v>2.9166666666666667E-2</v>
      </c>
      <c r="D23" s="96">
        <f t="shared" ca="1" si="71"/>
        <v>3.875968992248062E-2</v>
      </c>
      <c r="E23" s="96">
        <f t="shared" ca="1" si="72"/>
        <v>4.6511627906976744E-2</v>
      </c>
      <c r="F23" s="4"/>
      <c r="G23" s="4"/>
      <c r="H23" s="4"/>
      <c r="I23" s="4"/>
      <c r="J23" s="4"/>
      <c r="K23" s="4"/>
      <c r="L23" s="4"/>
      <c r="M23" s="4"/>
      <c r="N23" s="4"/>
      <c r="O23" s="4"/>
      <c r="P23" s="4"/>
      <c r="Q23" s="4"/>
      <c r="R23" s="4"/>
      <c r="S23" s="4"/>
      <c r="T23" s="4"/>
      <c r="U23" s="4"/>
      <c r="V23" s="4"/>
      <c r="W23" s="4"/>
      <c r="X23" s="4"/>
      <c r="Y23" s="4"/>
      <c r="Z23" s="4"/>
      <c r="AA23" s="110" t="str">
        <f t="shared" si="39"/>
        <v/>
      </c>
      <c r="AB23" s="58"/>
      <c r="AC23" s="111" t="str">
        <f t="shared" si="66"/>
        <v>6分類</v>
      </c>
      <c r="AD23" s="112" t="str">
        <f t="shared" si="66"/>
        <v>福井市・永平寺町</v>
      </c>
      <c r="AE23" s="2" t="str">
        <f t="shared" si="40"/>
        <v/>
      </c>
      <c r="AF23" s="107"/>
      <c r="AG23" s="121" t="str">
        <f t="shared" si="41"/>
        <v/>
      </c>
      <c r="AH23" s="122" t="str">
        <f t="shared" si="42"/>
        <v/>
      </c>
      <c r="AI23" s="121" t="str">
        <f t="shared" si="43"/>
        <v/>
      </c>
      <c r="AJ23" s="122" t="str">
        <f t="shared" si="44"/>
        <v/>
      </c>
      <c r="AK23" s="121" t="str">
        <f t="shared" si="45"/>
        <v/>
      </c>
      <c r="AL23" s="122" t="str">
        <f t="shared" si="46"/>
        <v/>
      </c>
      <c r="AM23" s="121" t="str">
        <f t="shared" si="47"/>
        <v/>
      </c>
      <c r="AN23" s="122" t="str">
        <f t="shared" si="48"/>
        <v/>
      </c>
      <c r="AO23" s="121" t="str">
        <f t="shared" si="49"/>
        <v/>
      </c>
      <c r="AP23" s="122" t="str">
        <f t="shared" si="50"/>
        <v/>
      </c>
      <c r="AQ23" s="121" t="str">
        <f t="shared" si="51"/>
        <v/>
      </c>
      <c r="AR23" s="122" t="str">
        <f t="shared" si="52"/>
        <v/>
      </c>
      <c r="AS23" s="121" t="str">
        <f t="shared" si="53"/>
        <v/>
      </c>
      <c r="AT23" s="122" t="str">
        <f t="shared" si="54"/>
        <v/>
      </c>
      <c r="AU23" s="121" t="str">
        <f t="shared" si="55"/>
        <v/>
      </c>
      <c r="AV23" s="122" t="str">
        <f t="shared" si="56"/>
        <v/>
      </c>
      <c r="AW23" s="121" t="str">
        <f t="shared" si="57"/>
        <v/>
      </c>
      <c r="AX23" s="122" t="str">
        <f t="shared" si="58"/>
        <v/>
      </c>
      <c r="AY23" s="121" t="str">
        <f t="shared" si="59"/>
        <v/>
      </c>
      <c r="AZ23" s="122" t="str">
        <f t="shared" si="60"/>
        <v/>
      </c>
      <c r="BA23" s="121" t="str">
        <f t="shared" si="61"/>
        <v/>
      </c>
      <c r="BB23" s="122" t="str">
        <f t="shared" si="62"/>
        <v/>
      </c>
      <c r="BC23" s="121" t="str">
        <f t="shared" si="63"/>
        <v/>
      </c>
      <c r="BD23" s="122" t="str">
        <f t="shared" si="64"/>
        <v/>
      </c>
      <c r="BE23" s="121" t="str">
        <f t="shared" si="67"/>
        <v/>
      </c>
      <c r="BF23" s="122" t="str">
        <f t="shared" si="65"/>
        <v/>
      </c>
    </row>
    <row r="24" spans="1:59" s="88" customFormat="1">
      <c r="A24" s="4"/>
      <c r="B24" s="4"/>
      <c r="C24" s="4"/>
      <c r="D24" s="4"/>
      <c r="E24" s="4"/>
      <c r="F24" s="4"/>
      <c r="G24" s="4"/>
      <c r="H24" s="4"/>
      <c r="I24" s="4"/>
      <c r="J24" s="4"/>
      <c r="K24" s="4"/>
      <c r="L24" s="4"/>
      <c r="M24" s="4"/>
      <c r="N24" s="4"/>
      <c r="O24" s="4"/>
      <c r="P24" s="4"/>
      <c r="Q24" s="4"/>
      <c r="R24" s="4"/>
      <c r="S24" s="4"/>
      <c r="T24" s="4"/>
      <c r="U24" s="4"/>
      <c r="V24" s="4"/>
      <c r="W24" s="4"/>
      <c r="X24" s="4"/>
      <c r="Y24" s="4"/>
      <c r="Z24" s="4"/>
      <c r="AA24" s="110" t="str">
        <f t="shared" si="39"/>
        <v/>
      </c>
      <c r="AB24" s="58"/>
      <c r="AC24" s="111" t="str">
        <f t="shared" si="66"/>
        <v>6分類</v>
      </c>
      <c r="AD24" s="112" t="str">
        <f t="shared" si="66"/>
        <v>福井市・永平寺町</v>
      </c>
      <c r="AE24" s="2" t="str">
        <f t="shared" si="40"/>
        <v/>
      </c>
      <c r="AF24" s="107"/>
      <c r="AG24" s="121" t="str">
        <f t="shared" si="41"/>
        <v/>
      </c>
      <c r="AH24" s="122" t="str">
        <f t="shared" si="42"/>
        <v/>
      </c>
      <c r="AI24" s="121" t="str">
        <f t="shared" si="43"/>
        <v/>
      </c>
      <c r="AJ24" s="122" t="str">
        <f t="shared" si="44"/>
        <v/>
      </c>
      <c r="AK24" s="121" t="str">
        <f t="shared" si="45"/>
        <v/>
      </c>
      <c r="AL24" s="122" t="str">
        <f t="shared" si="46"/>
        <v/>
      </c>
      <c r="AM24" s="121" t="str">
        <f t="shared" si="47"/>
        <v/>
      </c>
      <c r="AN24" s="122" t="str">
        <f t="shared" si="48"/>
        <v/>
      </c>
      <c r="AO24" s="121" t="str">
        <f t="shared" si="49"/>
        <v/>
      </c>
      <c r="AP24" s="122" t="str">
        <f t="shared" si="50"/>
        <v/>
      </c>
      <c r="AQ24" s="121" t="str">
        <f t="shared" si="51"/>
        <v/>
      </c>
      <c r="AR24" s="122" t="str">
        <f t="shared" si="52"/>
        <v/>
      </c>
      <c r="AS24" s="121" t="str">
        <f t="shared" si="53"/>
        <v/>
      </c>
      <c r="AT24" s="122" t="str">
        <f t="shared" si="54"/>
        <v/>
      </c>
      <c r="AU24" s="121" t="str">
        <f t="shared" si="55"/>
        <v/>
      </c>
      <c r="AV24" s="122" t="str">
        <f t="shared" si="56"/>
        <v/>
      </c>
      <c r="AW24" s="121" t="str">
        <f t="shared" si="57"/>
        <v/>
      </c>
      <c r="AX24" s="122" t="str">
        <f t="shared" si="58"/>
        <v/>
      </c>
      <c r="AY24" s="121" t="str">
        <f t="shared" si="59"/>
        <v/>
      </c>
      <c r="AZ24" s="122" t="str">
        <f t="shared" si="60"/>
        <v/>
      </c>
      <c r="BA24" s="121" t="str">
        <f t="shared" si="61"/>
        <v/>
      </c>
      <c r="BB24" s="122" t="str">
        <f t="shared" si="62"/>
        <v/>
      </c>
      <c r="BC24" s="121" t="str">
        <f t="shared" si="63"/>
        <v/>
      </c>
      <c r="BD24" s="122" t="str">
        <f t="shared" si="64"/>
        <v/>
      </c>
      <c r="BE24" s="121" t="str">
        <f t="shared" si="67"/>
        <v/>
      </c>
      <c r="BF24" s="122" t="str">
        <f t="shared" si="65"/>
        <v/>
      </c>
    </row>
    <row r="25" spans="1:59" s="88" customFormat="1">
      <c r="A25" s="4"/>
      <c r="B25" s="4"/>
      <c r="C25" s="4"/>
      <c r="D25" s="4"/>
      <c r="E25" s="4"/>
      <c r="F25" s="4"/>
      <c r="G25" s="4"/>
      <c r="H25" s="4"/>
      <c r="I25" s="4"/>
      <c r="J25" s="4"/>
      <c r="K25" s="4"/>
      <c r="L25" s="4"/>
      <c r="M25" s="4"/>
      <c r="N25" s="4"/>
      <c r="O25" s="4"/>
      <c r="P25" s="4"/>
      <c r="Q25" s="4"/>
      <c r="R25" s="4"/>
      <c r="S25" s="4"/>
      <c r="T25" s="4"/>
      <c r="U25" s="4"/>
      <c r="V25" s="4"/>
      <c r="W25" s="4"/>
      <c r="X25" s="4"/>
      <c r="Y25" s="4"/>
      <c r="Z25" s="4"/>
      <c r="AA25" s="110" t="str">
        <f t="shared" si="39"/>
        <v/>
      </c>
      <c r="AB25" s="58"/>
      <c r="AC25" s="111" t="str">
        <f>AC24</f>
        <v>6分類</v>
      </c>
      <c r="AD25" s="112" t="str">
        <f>AD24</f>
        <v>福井市・永平寺町</v>
      </c>
      <c r="AE25" s="2" t="str">
        <f t="shared" si="40"/>
        <v/>
      </c>
      <c r="AF25" s="107"/>
      <c r="AG25" s="121" t="str">
        <f t="shared" si="41"/>
        <v/>
      </c>
      <c r="AH25" s="122" t="str">
        <f t="shared" si="42"/>
        <v/>
      </c>
      <c r="AI25" s="121" t="str">
        <f t="shared" si="43"/>
        <v/>
      </c>
      <c r="AJ25" s="122" t="str">
        <f t="shared" si="44"/>
        <v/>
      </c>
      <c r="AK25" s="121" t="str">
        <f t="shared" si="45"/>
        <v/>
      </c>
      <c r="AL25" s="122" t="str">
        <f t="shared" si="46"/>
        <v/>
      </c>
      <c r="AM25" s="121" t="str">
        <f t="shared" si="47"/>
        <v/>
      </c>
      <c r="AN25" s="122" t="str">
        <f t="shared" si="48"/>
        <v/>
      </c>
      <c r="AO25" s="121" t="str">
        <f t="shared" si="49"/>
        <v/>
      </c>
      <c r="AP25" s="122" t="str">
        <f t="shared" si="50"/>
        <v/>
      </c>
      <c r="AQ25" s="121" t="str">
        <f t="shared" si="51"/>
        <v/>
      </c>
      <c r="AR25" s="122" t="str">
        <f t="shared" si="52"/>
        <v/>
      </c>
      <c r="AS25" s="121" t="str">
        <f t="shared" si="53"/>
        <v/>
      </c>
      <c r="AT25" s="122" t="str">
        <f t="shared" si="54"/>
        <v/>
      </c>
      <c r="AU25" s="121" t="str">
        <f t="shared" si="55"/>
        <v/>
      </c>
      <c r="AV25" s="122" t="str">
        <f t="shared" si="56"/>
        <v/>
      </c>
      <c r="AW25" s="121" t="str">
        <f t="shared" si="57"/>
        <v/>
      </c>
      <c r="AX25" s="122" t="str">
        <f t="shared" si="58"/>
        <v/>
      </c>
      <c r="AY25" s="121" t="str">
        <f t="shared" si="59"/>
        <v/>
      </c>
      <c r="AZ25" s="122" t="str">
        <f t="shared" si="60"/>
        <v/>
      </c>
      <c r="BA25" s="121" t="str">
        <f t="shared" si="61"/>
        <v/>
      </c>
      <c r="BB25" s="122" t="str">
        <f t="shared" si="62"/>
        <v/>
      </c>
      <c r="BC25" s="121" t="str">
        <f t="shared" si="63"/>
        <v/>
      </c>
      <c r="BD25" s="122" t="str">
        <f t="shared" si="64"/>
        <v/>
      </c>
      <c r="BE25" s="121" t="str">
        <f t="shared" si="67"/>
        <v/>
      </c>
      <c r="BF25" s="122" t="str">
        <f t="shared" si="65"/>
        <v/>
      </c>
    </row>
    <row r="26" spans="1:59" s="88" customFormat="1">
      <c r="A26" s="4"/>
      <c r="B26" s="4"/>
      <c r="C26" s="4"/>
      <c r="D26" s="4"/>
      <c r="E26" s="4"/>
      <c r="F26" s="4"/>
      <c r="G26" s="4"/>
      <c r="H26" s="4"/>
      <c r="I26" s="4"/>
      <c r="J26" s="4"/>
      <c r="K26" s="4"/>
      <c r="L26" s="4"/>
      <c r="M26" s="4"/>
      <c r="N26" s="4"/>
      <c r="O26" s="4"/>
      <c r="P26" s="4"/>
      <c r="Q26" s="4"/>
      <c r="R26" s="4"/>
      <c r="S26" s="4"/>
      <c r="T26" s="4"/>
      <c r="U26" s="4"/>
      <c r="V26" s="4"/>
      <c r="W26" s="4"/>
      <c r="X26" s="4"/>
      <c r="Y26" s="4"/>
      <c r="Z26" s="4"/>
      <c r="AA26" s="110" t="str">
        <f t="shared" si="39"/>
        <v/>
      </c>
      <c r="AB26" s="58"/>
      <c r="AC26" s="111" t="str">
        <f t="shared" si="66"/>
        <v>6分類</v>
      </c>
      <c r="AD26" s="112" t="str">
        <f t="shared" si="66"/>
        <v>福井市・永平寺町</v>
      </c>
      <c r="AE26" s="2" t="str">
        <f t="shared" si="40"/>
        <v/>
      </c>
      <c r="AF26" s="107"/>
      <c r="AG26" s="121" t="str">
        <f t="shared" si="41"/>
        <v/>
      </c>
      <c r="AH26" s="122" t="str">
        <f t="shared" si="42"/>
        <v/>
      </c>
      <c r="AI26" s="121" t="str">
        <f t="shared" si="43"/>
        <v/>
      </c>
      <c r="AJ26" s="122" t="str">
        <f t="shared" si="44"/>
        <v/>
      </c>
      <c r="AK26" s="121" t="str">
        <f t="shared" si="45"/>
        <v/>
      </c>
      <c r="AL26" s="122" t="str">
        <f t="shared" si="46"/>
        <v/>
      </c>
      <c r="AM26" s="121" t="str">
        <f t="shared" si="47"/>
        <v/>
      </c>
      <c r="AN26" s="122" t="str">
        <f t="shared" si="48"/>
        <v/>
      </c>
      <c r="AO26" s="121" t="str">
        <f t="shared" si="49"/>
        <v/>
      </c>
      <c r="AP26" s="122" t="str">
        <f t="shared" si="50"/>
        <v/>
      </c>
      <c r="AQ26" s="121" t="str">
        <f t="shared" si="51"/>
        <v/>
      </c>
      <c r="AR26" s="122" t="str">
        <f t="shared" si="52"/>
        <v/>
      </c>
      <c r="AS26" s="121" t="str">
        <f t="shared" si="53"/>
        <v/>
      </c>
      <c r="AT26" s="122" t="str">
        <f t="shared" si="54"/>
        <v/>
      </c>
      <c r="AU26" s="121" t="str">
        <f t="shared" si="55"/>
        <v/>
      </c>
      <c r="AV26" s="122" t="str">
        <f t="shared" si="56"/>
        <v/>
      </c>
      <c r="AW26" s="121" t="str">
        <f t="shared" si="57"/>
        <v/>
      </c>
      <c r="AX26" s="122" t="str">
        <f t="shared" si="58"/>
        <v/>
      </c>
      <c r="AY26" s="121" t="str">
        <f t="shared" si="59"/>
        <v/>
      </c>
      <c r="AZ26" s="122" t="str">
        <f t="shared" si="60"/>
        <v/>
      </c>
      <c r="BA26" s="121" t="str">
        <f t="shared" si="61"/>
        <v/>
      </c>
      <c r="BB26" s="122" t="str">
        <f t="shared" si="62"/>
        <v/>
      </c>
      <c r="BC26" s="121" t="str">
        <f t="shared" si="63"/>
        <v/>
      </c>
      <c r="BD26" s="122" t="str">
        <f t="shared" si="64"/>
        <v/>
      </c>
      <c r="BE26" s="121" t="str">
        <f t="shared" si="67"/>
        <v/>
      </c>
      <c r="BF26" s="122" t="str">
        <f t="shared" si="65"/>
        <v/>
      </c>
    </row>
    <row r="27" spans="1:59" s="88" customFormat="1">
      <c r="A27" s="4"/>
      <c r="B27" s="4"/>
      <c r="C27" s="4"/>
      <c r="D27" s="4"/>
      <c r="E27" s="4"/>
      <c r="F27" s="4"/>
      <c r="G27" s="4"/>
      <c r="H27" s="4"/>
      <c r="I27" s="4"/>
      <c r="J27" s="4"/>
      <c r="K27" s="4"/>
      <c r="L27" s="4"/>
      <c r="M27" s="4"/>
      <c r="N27" s="4"/>
      <c r="O27" s="4"/>
      <c r="P27" s="4"/>
      <c r="Q27" s="4"/>
      <c r="R27" s="4"/>
      <c r="S27" s="4"/>
      <c r="T27" s="4"/>
      <c r="U27" s="4"/>
      <c r="V27" s="4"/>
      <c r="W27" s="4"/>
      <c r="X27" s="4"/>
      <c r="Y27" s="4"/>
      <c r="Z27" s="4"/>
      <c r="AA27" s="110" t="str">
        <f t="shared" si="39"/>
        <v/>
      </c>
      <c r="AB27" s="58"/>
      <c r="AC27" s="111" t="str">
        <f t="shared" si="66"/>
        <v>6分類</v>
      </c>
      <c r="AD27" s="112" t="str">
        <f t="shared" si="66"/>
        <v>福井市・永平寺町</v>
      </c>
      <c r="AE27" s="2" t="str">
        <f t="shared" si="40"/>
        <v/>
      </c>
      <c r="AF27" s="107"/>
      <c r="AG27" s="121" t="str">
        <f t="shared" si="41"/>
        <v/>
      </c>
      <c r="AH27" s="122" t="str">
        <f t="shared" si="42"/>
        <v/>
      </c>
      <c r="AI27" s="121" t="str">
        <f t="shared" si="43"/>
        <v/>
      </c>
      <c r="AJ27" s="122" t="str">
        <f t="shared" si="44"/>
        <v/>
      </c>
      <c r="AK27" s="121" t="str">
        <f t="shared" si="45"/>
        <v/>
      </c>
      <c r="AL27" s="122" t="str">
        <f t="shared" si="46"/>
        <v/>
      </c>
      <c r="AM27" s="121" t="str">
        <f t="shared" si="47"/>
        <v/>
      </c>
      <c r="AN27" s="122" t="str">
        <f t="shared" si="48"/>
        <v/>
      </c>
      <c r="AO27" s="121" t="str">
        <f t="shared" si="49"/>
        <v/>
      </c>
      <c r="AP27" s="122" t="str">
        <f t="shared" si="50"/>
        <v/>
      </c>
      <c r="AQ27" s="121" t="str">
        <f t="shared" si="51"/>
        <v/>
      </c>
      <c r="AR27" s="122" t="str">
        <f t="shared" si="52"/>
        <v/>
      </c>
      <c r="AS27" s="121" t="str">
        <f t="shared" si="53"/>
        <v/>
      </c>
      <c r="AT27" s="122" t="str">
        <f t="shared" si="54"/>
        <v/>
      </c>
      <c r="AU27" s="121" t="str">
        <f t="shared" si="55"/>
        <v/>
      </c>
      <c r="AV27" s="122" t="str">
        <f t="shared" si="56"/>
        <v/>
      </c>
      <c r="AW27" s="121" t="str">
        <f t="shared" si="57"/>
        <v/>
      </c>
      <c r="AX27" s="122" t="str">
        <f t="shared" si="58"/>
        <v/>
      </c>
      <c r="AY27" s="121" t="str">
        <f t="shared" si="59"/>
        <v/>
      </c>
      <c r="AZ27" s="122" t="str">
        <f t="shared" si="60"/>
        <v/>
      </c>
      <c r="BA27" s="121" t="str">
        <f t="shared" si="61"/>
        <v/>
      </c>
      <c r="BB27" s="122" t="str">
        <f t="shared" si="62"/>
        <v/>
      </c>
      <c r="BC27" s="121" t="str">
        <f t="shared" si="63"/>
        <v/>
      </c>
      <c r="BD27" s="122" t="str">
        <f t="shared" si="64"/>
        <v/>
      </c>
      <c r="BE27" s="121" t="str">
        <f t="shared" si="67"/>
        <v/>
      </c>
      <c r="BF27" s="122" t="str">
        <f t="shared" si="65"/>
        <v/>
      </c>
    </row>
    <row r="28" spans="1:59" s="88" customFormat="1">
      <c r="A28" s="4"/>
      <c r="B28" s="4"/>
      <c r="C28" s="4"/>
      <c r="D28" s="4"/>
      <c r="E28" s="4"/>
      <c r="F28" s="4"/>
      <c r="G28" s="4"/>
      <c r="H28" s="4"/>
      <c r="I28" s="4"/>
      <c r="J28" s="4"/>
      <c r="K28" s="4"/>
      <c r="L28" s="4"/>
      <c r="M28" s="4"/>
      <c r="N28" s="4"/>
      <c r="O28" s="4"/>
      <c r="P28" s="4"/>
      <c r="Q28" s="4"/>
      <c r="R28" s="4"/>
      <c r="S28" s="4"/>
      <c r="T28" s="4"/>
      <c r="U28" s="4"/>
      <c r="V28" s="4"/>
      <c r="W28" s="4"/>
      <c r="X28" s="4"/>
      <c r="Y28" s="4"/>
      <c r="Z28" s="4"/>
      <c r="AA28" s="110" t="str">
        <f t="shared" si="39"/>
        <v/>
      </c>
      <c r="AB28" s="58"/>
      <c r="AC28" s="111" t="str">
        <f t="shared" si="66"/>
        <v>6分類</v>
      </c>
      <c r="AD28" s="112" t="str">
        <f t="shared" si="66"/>
        <v>福井市・永平寺町</v>
      </c>
      <c r="AE28" s="2" t="str">
        <f t="shared" si="40"/>
        <v/>
      </c>
      <c r="AF28" s="107"/>
      <c r="AG28" s="121" t="str">
        <f t="shared" si="41"/>
        <v/>
      </c>
      <c r="AH28" s="122" t="str">
        <f t="shared" si="42"/>
        <v/>
      </c>
      <c r="AI28" s="121" t="str">
        <f t="shared" si="43"/>
        <v/>
      </c>
      <c r="AJ28" s="122" t="str">
        <f t="shared" si="44"/>
        <v/>
      </c>
      <c r="AK28" s="121" t="str">
        <f t="shared" si="45"/>
        <v/>
      </c>
      <c r="AL28" s="122" t="str">
        <f t="shared" si="46"/>
        <v/>
      </c>
      <c r="AM28" s="121" t="str">
        <f t="shared" si="47"/>
        <v/>
      </c>
      <c r="AN28" s="122" t="str">
        <f t="shared" si="48"/>
        <v/>
      </c>
      <c r="AO28" s="121" t="str">
        <f t="shared" si="49"/>
        <v/>
      </c>
      <c r="AP28" s="122" t="str">
        <f t="shared" si="50"/>
        <v/>
      </c>
      <c r="AQ28" s="121" t="str">
        <f t="shared" si="51"/>
        <v/>
      </c>
      <c r="AR28" s="122" t="str">
        <f t="shared" si="52"/>
        <v/>
      </c>
      <c r="AS28" s="121" t="str">
        <f t="shared" si="53"/>
        <v/>
      </c>
      <c r="AT28" s="122" t="str">
        <f t="shared" si="54"/>
        <v/>
      </c>
      <c r="AU28" s="121" t="str">
        <f t="shared" si="55"/>
        <v/>
      </c>
      <c r="AV28" s="122" t="str">
        <f t="shared" si="56"/>
        <v/>
      </c>
      <c r="AW28" s="121" t="str">
        <f t="shared" si="57"/>
        <v/>
      </c>
      <c r="AX28" s="122" t="str">
        <f t="shared" si="58"/>
        <v/>
      </c>
      <c r="AY28" s="121" t="str">
        <f t="shared" si="59"/>
        <v/>
      </c>
      <c r="AZ28" s="122" t="str">
        <f t="shared" si="60"/>
        <v/>
      </c>
      <c r="BA28" s="121" t="str">
        <f t="shared" si="61"/>
        <v/>
      </c>
      <c r="BB28" s="122" t="str">
        <f t="shared" si="62"/>
        <v/>
      </c>
      <c r="BC28" s="121" t="str">
        <f t="shared" si="63"/>
        <v/>
      </c>
      <c r="BD28" s="122" t="str">
        <f t="shared" si="64"/>
        <v/>
      </c>
      <c r="BE28" s="121" t="str">
        <f t="shared" si="67"/>
        <v/>
      </c>
      <c r="BF28" s="122" t="str">
        <f t="shared" si="65"/>
        <v/>
      </c>
    </row>
    <row r="29" spans="1:59" s="88" customFormat="1">
      <c r="A29" s="4"/>
      <c r="B29" s="4"/>
      <c r="C29" s="4"/>
      <c r="D29" s="4"/>
      <c r="E29" s="4"/>
      <c r="F29" s="4"/>
      <c r="G29" s="4"/>
      <c r="H29" s="4"/>
      <c r="I29" s="4"/>
      <c r="J29" s="4"/>
      <c r="K29" s="4"/>
      <c r="L29" s="4"/>
      <c r="M29" s="4"/>
      <c r="N29" s="4"/>
      <c r="O29" s="4"/>
      <c r="P29" s="4"/>
      <c r="Q29" s="4"/>
      <c r="R29" s="4"/>
      <c r="S29" s="4"/>
      <c r="T29" s="4"/>
      <c r="U29" s="4"/>
      <c r="V29" s="4"/>
      <c r="W29" s="4"/>
      <c r="X29" s="4"/>
      <c r="Y29" s="4"/>
      <c r="Z29" s="4"/>
      <c r="AA29" s="110" t="str">
        <f>AA14</f>
        <v/>
      </c>
      <c r="AB29" s="58"/>
      <c r="AC29" s="111" t="str">
        <f>AC27</f>
        <v>6分類</v>
      </c>
      <c r="AD29" s="112" t="str">
        <f>AD27</f>
        <v>福井市・永平寺町</v>
      </c>
      <c r="AE29" s="2" t="str">
        <f>IF(AE14&lt;&gt;"",AE14,"")</f>
        <v/>
      </c>
      <c r="AF29" s="107"/>
      <c r="AG29" s="121" t="str">
        <f t="shared" si="41"/>
        <v/>
      </c>
      <c r="AH29" s="122" t="str">
        <f>IFERROR(AG29/AG$30,"")</f>
        <v/>
      </c>
      <c r="AI29" s="121" t="str">
        <f t="shared" si="43"/>
        <v/>
      </c>
      <c r="AJ29" s="122" t="str">
        <f>IFERROR(AI29/AI$30,"")</f>
        <v/>
      </c>
      <c r="AK29" s="121" t="str">
        <f t="shared" si="45"/>
        <v/>
      </c>
      <c r="AL29" s="122" t="str">
        <f t="shared" si="46"/>
        <v/>
      </c>
      <c r="AM29" s="121" t="str">
        <f t="shared" si="47"/>
        <v/>
      </c>
      <c r="AN29" s="122" t="str">
        <f t="shared" si="48"/>
        <v/>
      </c>
      <c r="AO29" s="121" t="str">
        <f t="shared" si="49"/>
        <v/>
      </c>
      <c r="AP29" s="122" t="str">
        <f t="shared" si="50"/>
        <v/>
      </c>
      <c r="AQ29" s="121" t="str">
        <f t="shared" si="51"/>
        <v/>
      </c>
      <c r="AR29" s="122" t="str">
        <f t="shared" si="52"/>
        <v/>
      </c>
      <c r="AS29" s="121" t="str">
        <f t="shared" si="53"/>
        <v/>
      </c>
      <c r="AT29" s="122" t="str">
        <f t="shared" si="54"/>
        <v/>
      </c>
      <c r="AU29" s="121" t="str">
        <f t="shared" si="55"/>
        <v/>
      </c>
      <c r="AV29" s="122" t="str">
        <f t="shared" si="56"/>
        <v/>
      </c>
      <c r="AW29" s="121" t="str">
        <f t="shared" si="57"/>
        <v/>
      </c>
      <c r="AX29" s="122" t="str">
        <f t="shared" si="58"/>
        <v/>
      </c>
      <c r="AY29" s="121" t="str">
        <f t="shared" si="59"/>
        <v/>
      </c>
      <c r="AZ29" s="122" t="str">
        <f t="shared" si="60"/>
        <v/>
      </c>
      <c r="BA29" s="121" t="str">
        <f t="shared" si="61"/>
        <v/>
      </c>
      <c r="BB29" s="122" t="str">
        <f t="shared" si="62"/>
        <v/>
      </c>
      <c r="BC29" s="121" t="str">
        <f t="shared" si="63"/>
        <v/>
      </c>
      <c r="BD29" s="122" t="str">
        <f t="shared" si="64"/>
        <v/>
      </c>
      <c r="BE29" s="121" t="str">
        <f t="shared" si="67"/>
        <v/>
      </c>
      <c r="BF29" s="122" t="str">
        <f t="shared" si="65"/>
        <v/>
      </c>
    </row>
    <row r="30" spans="1:59" s="88" customFormat="1" ht="15">
      <c r="A30" s="4"/>
      <c r="B30" s="4"/>
      <c r="C30" s="4"/>
      <c r="D30" s="4"/>
      <c r="E30" s="4"/>
      <c r="F30" s="4"/>
      <c r="G30" s="4"/>
      <c r="H30" s="4"/>
      <c r="I30" s="4"/>
      <c r="J30" s="4"/>
      <c r="K30" s="4"/>
      <c r="L30" s="4"/>
      <c r="M30" s="4"/>
      <c r="N30" s="4"/>
      <c r="O30" s="4"/>
      <c r="P30" s="4"/>
      <c r="Q30" s="4"/>
      <c r="R30" s="4"/>
      <c r="S30" s="4"/>
      <c r="T30" s="4"/>
      <c r="U30" s="4"/>
      <c r="V30" s="4"/>
      <c r="W30" s="4"/>
      <c r="X30" s="4"/>
      <c r="Y30" s="4"/>
      <c r="Z30" s="4"/>
      <c r="AA30"/>
      <c r="AB30" s="156"/>
      <c r="AC30" s="99"/>
      <c r="AD30" s="100"/>
      <c r="AE30" s="101"/>
      <c r="AF30" s="102" t="s">
        <v>25</v>
      </c>
      <c r="AG30" s="123">
        <f t="shared" ref="AG30:BF30" si="73">SUM(AG18:AG29)</f>
        <v>298</v>
      </c>
      <c r="AH30" s="124">
        <f t="shared" si="73"/>
        <v>1</v>
      </c>
      <c r="AI30" s="123">
        <f t="shared" si="73"/>
        <v>0</v>
      </c>
      <c r="AJ30" s="124">
        <f t="shared" si="73"/>
        <v>0</v>
      </c>
      <c r="AK30" s="123">
        <f t="shared" si="73"/>
        <v>0</v>
      </c>
      <c r="AL30" s="124">
        <f t="shared" si="73"/>
        <v>0</v>
      </c>
      <c r="AM30" s="123">
        <f t="shared" si="73"/>
        <v>0</v>
      </c>
      <c r="AN30" s="124">
        <f t="shared" si="73"/>
        <v>0</v>
      </c>
      <c r="AO30" s="123">
        <f t="shared" si="73"/>
        <v>0</v>
      </c>
      <c r="AP30" s="124">
        <f t="shared" si="73"/>
        <v>0</v>
      </c>
      <c r="AQ30" s="123">
        <f t="shared" si="73"/>
        <v>0</v>
      </c>
      <c r="AR30" s="124">
        <f t="shared" si="73"/>
        <v>0</v>
      </c>
      <c r="AS30" s="123">
        <f t="shared" si="73"/>
        <v>0</v>
      </c>
      <c r="AT30" s="124">
        <f t="shared" si="73"/>
        <v>0</v>
      </c>
      <c r="AU30" s="123">
        <f t="shared" si="73"/>
        <v>0</v>
      </c>
      <c r="AV30" s="124">
        <f t="shared" si="73"/>
        <v>0</v>
      </c>
      <c r="AW30" s="123">
        <f t="shared" si="73"/>
        <v>0</v>
      </c>
      <c r="AX30" s="124">
        <f t="shared" si="73"/>
        <v>0</v>
      </c>
      <c r="AY30" s="123">
        <f t="shared" si="73"/>
        <v>0</v>
      </c>
      <c r="AZ30" s="124">
        <f t="shared" si="73"/>
        <v>0</v>
      </c>
      <c r="BA30" s="123">
        <f t="shared" si="73"/>
        <v>0</v>
      </c>
      <c r="BB30" s="124">
        <f t="shared" si="73"/>
        <v>0</v>
      </c>
      <c r="BC30" s="123">
        <f t="shared" si="73"/>
        <v>0</v>
      </c>
      <c r="BD30" s="124">
        <f t="shared" si="73"/>
        <v>0</v>
      </c>
      <c r="BE30" s="123">
        <f t="shared" si="73"/>
        <v>298</v>
      </c>
      <c r="BF30" s="126">
        <f t="shared" si="73"/>
        <v>1</v>
      </c>
    </row>
    <row r="31" spans="1:59" s="88" customFormat="1" ht="15">
      <c r="A31" s="4"/>
      <c r="B31" s="4"/>
      <c r="C31" s="4"/>
      <c r="D31" s="4"/>
      <c r="E31" s="4"/>
      <c r="F31" s="4"/>
      <c r="G31" s="4"/>
      <c r="H31" s="4"/>
      <c r="I31" s="4"/>
      <c r="J31" s="4"/>
      <c r="K31" s="4"/>
      <c r="L31" s="4"/>
      <c r="M31" s="4"/>
      <c r="N31" s="4"/>
      <c r="O31" s="4"/>
      <c r="P31" s="4"/>
      <c r="Q31" s="4"/>
      <c r="R31" s="4"/>
      <c r="S31" s="4"/>
      <c r="T31" s="4"/>
      <c r="U31" s="4"/>
      <c r="V31" s="4"/>
      <c r="W31" s="4"/>
      <c r="X31" s="4"/>
      <c r="Y31" s="4"/>
      <c r="Z31" s="4"/>
      <c r="AA31"/>
      <c r="AB31" s="156"/>
      <c r="AC31" s="103"/>
      <c r="AD31" s="104"/>
      <c r="AE31" s="105"/>
      <c r="AF31" s="135" t="str">
        <f>IF(AF$16&lt;&gt;"",AF$16,"")</f>
        <v>平均宿泊回数</v>
      </c>
      <c r="AG31" s="154">
        <f>IF(AG30&gt;0,SUMPRODUCT($AA18:$AA29,AG18:AG29)/AG30,"-")</f>
        <v>0.93959731543624159</v>
      </c>
      <c r="AH31" s="138"/>
      <c r="AI31" s="154" t="str">
        <f>IF(AI30&gt;0,SUMPRODUCT($AA18:$AA29,AI18:AI29)/AI30,"-")</f>
        <v>-</v>
      </c>
      <c r="AJ31" s="138"/>
      <c r="AK31" s="154" t="str">
        <f>IF(AK30&gt;0,SUMPRODUCT($AA18:$AA29,AK18:AK29)/AK30,"-")</f>
        <v>-</v>
      </c>
      <c r="AL31" s="138"/>
      <c r="AM31" s="154" t="str">
        <f>IF(AM30&gt;0,SUMPRODUCT($AA18:$AA29,AM18:AM29)/AM30,"-")</f>
        <v>-</v>
      </c>
      <c r="AN31" s="138"/>
      <c r="AO31" s="154" t="str">
        <f>IF(AO30&gt;0,SUMPRODUCT($AA18:$AA29,AO18:AO29)/AO30,"-")</f>
        <v>-</v>
      </c>
      <c r="AP31" s="138"/>
      <c r="AQ31" s="154" t="str">
        <f>IF(AQ30&gt;0,SUMPRODUCT($AA18:$AA29,AQ18:AQ29)/AQ30,"-")</f>
        <v>-</v>
      </c>
      <c r="AR31" s="138"/>
      <c r="AS31" s="154" t="str">
        <f>IF(AS30&gt;0,SUMPRODUCT($AA18:$AA29,AS18:AS29)/AS30,"-")</f>
        <v>-</v>
      </c>
      <c r="AT31" s="138"/>
      <c r="AU31" s="154" t="str">
        <f>IF(AU30&gt;0,SUMPRODUCT($AA18:$AA29,AU18:AU29)/AU30,"-")</f>
        <v>-</v>
      </c>
      <c r="AV31" s="138"/>
      <c r="AW31" s="154" t="str">
        <f>IF(AW30&gt;0,SUMPRODUCT($AA18:$AA29,AW18:AW29)/AW30,"-")</f>
        <v>-</v>
      </c>
      <c r="AX31" s="138"/>
      <c r="AY31" s="154" t="str">
        <f>IF(AY30&gt;0,SUMPRODUCT($AA18:$AA29,AY18:AY29)/AY30,"-")</f>
        <v>-</v>
      </c>
      <c r="AZ31" s="138"/>
      <c r="BA31" s="154" t="str">
        <f>IF(BA30&gt;0,SUMPRODUCT($AA18:$AA29,BA18:BA29)/BA30,"-")</f>
        <v>-</v>
      </c>
      <c r="BB31" s="138"/>
      <c r="BC31" s="154" t="str">
        <f>IF(BC30&gt;0,SUMPRODUCT($AA18:$AA29,BC18:BC29)/BC30,"-")</f>
        <v>-</v>
      </c>
      <c r="BD31" s="138"/>
      <c r="BE31" s="154">
        <f>IF(BE30&gt;0,SUMPRODUCT($AA18:$AA29,BE18:BE29)/BE30,"-")</f>
        <v>0.93959731543624159</v>
      </c>
      <c r="BF31" s="139"/>
    </row>
    <row r="32" spans="1:59" s="88" customFormat="1" ht="15">
      <c r="A32" s="4"/>
      <c r="B32" s="4"/>
      <c r="C32" s="4"/>
      <c r="D32" s="4"/>
      <c r="E32" s="4"/>
      <c r="F32" s="4"/>
      <c r="G32" s="4"/>
      <c r="H32" s="4"/>
      <c r="I32" s="4"/>
      <c r="J32" s="4"/>
      <c r="K32" s="4"/>
      <c r="L32" s="4"/>
      <c r="M32" s="4"/>
      <c r="N32" s="4"/>
      <c r="O32" s="4"/>
      <c r="P32" s="4"/>
      <c r="Q32" s="4"/>
      <c r="R32" s="4"/>
      <c r="S32" s="4"/>
      <c r="T32" s="4"/>
      <c r="U32" s="4"/>
      <c r="V32" s="4"/>
      <c r="W32" s="4"/>
      <c r="X32" s="4"/>
      <c r="Y32" s="4"/>
      <c r="Z32" s="4"/>
      <c r="AA32"/>
      <c r="AB32" s="156"/>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1:58" s="88" customFormat="1">
      <c r="A33" s="4"/>
      <c r="B33" s="4"/>
      <c r="C33" s="4"/>
      <c r="D33" s="4"/>
      <c r="E33" s="4"/>
      <c r="F33" s="4"/>
      <c r="G33" s="4"/>
      <c r="H33" s="4"/>
      <c r="I33" s="4"/>
      <c r="J33" s="4"/>
      <c r="K33" s="4"/>
      <c r="L33" s="4"/>
      <c r="M33" s="4"/>
      <c r="N33" s="4"/>
      <c r="O33" s="4"/>
      <c r="P33" s="4"/>
      <c r="Q33" s="4"/>
      <c r="R33" s="4"/>
      <c r="S33" s="4"/>
      <c r="T33" s="4"/>
      <c r="U33" s="4"/>
      <c r="V33" s="4"/>
      <c r="W33" s="4"/>
      <c r="X33" s="4"/>
      <c r="Y33" s="4"/>
      <c r="Z33" s="4"/>
      <c r="AA33" s="110">
        <f t="shared" ref="AA33:AA43" si="74">AA18</f>
        <v>0</v>
      </c>
      <c r="AB33" s="58"/>
      <c r="AC33" s="113" t="str">
        <f>AC32</f>
        <v>市町村</v>
      </c>
      <c r="AD33" s="112" t="str">
        <f>AD32</f>
        <v>福井市</v>
      </c>
      <c r="AE33" s="2" t="str">
        <f t="shared" ref="AE33:AE43" si="75">IF(AE3&lt;&gt;"",AE3,"")</f>
        <v>福井県内には宿泊しない</v>
      </c>
      <c r="AF33" s="8"/>
      <c r="AG33" s="61">
        <f t="shared" ref="AG33:AG44" si="76">IF(OR(IFERROR(FIND($AD33,"施設コード"),0)&gt;0,$AE33=""), "",
COUNTIFS(
    INDEX(rawデータ範囲, , MATCH($AG$1,表頭範囲, 0)),AG$2,
    INDEX(rawデータ範囲, , MATCH($AE$1,表頭範囲, 0)),$AE33,
    INDEX(rawデータ範囲, , MATCH($AC33,表頭範囲, 0)),$AD33
)
)</f>
        <v>61</v>
      </c>
      <c r="AH33" s="120">
        <f t="shared" ref="AH33:AH43" si="77">IFERROR(AG33/AG$45,"")</f>
        <v>0.34659090909090912</v>
      </c>
      <c r="AI33" s="61">
        <f t="shared" ref="AI33:AI44" si="78">IF(OR(IFERROR(FIND($AD33,"施設コード"),0)&gt;0,$AE33=""), "",
COUNTIFS(
    INDEX(rawデータ範囲, , MATCH($AG$1,表頭範囲, 0)),AI$2,
    INDEX(rawデータ範囲, , MATCH($AE$1,表頭範囲, 0)),$AE33,
    INDEX(rawデータ範囲, , MATCH($AC33,表頭範囲, 0)),$AD33
)
)</f>
        <v>0</v>
      </c>
      <c r="AJ33" s="120" t="str">
        <f t="shared" ref="AJ33:AJ43" si="79">IFERROR(AI33/AI$45,"")</f>
        <v/>
      </c>
      <c r="AK33" s="61">
        <f t="shared" ref="AK33:AK44" si="80">IF(OR(IFERROR(FIND($AD33,"施設コード"),0)&gt;0,$AE33=""), "",
COUNTIFS(
    INDEX(rawデータ範囲, , MATCH($AG$1,表頭範囲, 0)),AK$2,
    INDEX(rawデータ範囲, , MATCH($AE$1,表頭範囲, 0)),$AE33,
    INDEX(rawデータ範囲, , MATCH($AC33,表頭範囲, 0)),$AD33
)
)</f>
        <v>0</v>
      </c>
      <c r="AL33" s="120" t="str">
        <f t="shared" ref="AL33:AL44" si="81">IFERROR(AK33/AK$45,"")</f>
        <v/>
      </c>
      <c r="AM33" s="61">
        <f t="shared" ref="AM33:AM44" si="82">IF(OR(IFERROR(FIND($AD33,"施設コード"),0)&gt;0,$AE33=""), "",
COUNTIFS(
    INDEX(rawデータ範囲, , MATCH($AG$1,表頭範囲, 0)),AM$2,
    INDEX(rawデータ範囲, , MATCH($AE$1,表頭範囲, 0)),$AE33,
    INDEX(rawデータ範囲, , MATCH($AC33,表頭範囲, 0)),$AD33
)
)</f>
        <v>0</v>
      </c>
      <c r="AN33" s="120" t="str">
        <f t="shared" ref="AN33:AN44" si="83">IFERROR(AM33/AM$45,"")</f>
        <v/>
      </c>
      <c r="AO33" s="61">
        <f t="shared" ref="AO33:AO44" si="84">IF(OR(IFERROR(FIND($AD33,"施設コード"),0)&gt;0,$AE33=""), "",
COUNTIFS(
    INDEX(rawデータ範囲, , MATCH($AG$1,表頭範囲, 0)),AO$2,
    INDEX(rawデータ範囲, , MATCH($AE$1,表頭範囲, 0)),$AE33,
    INDEX(rawデータ範囲, , MATCH($AC33,表頭範囲, 0)),$AD33
)
)</f>
        <v>0</v>
      </c>
      <c r="AP33" s="120" t="str">
        <f t="shared" ref="AP33:AP44" si="85">IFERROR(AO33/AO$45,"")</f>
        <v/>
      </c>
      <c r="AQ33" s="61">
        <f t="shared" ref="AQ33:AQ44" si="86">IF(OR(IFERROR(FIND($AD33,"施設コード"),0)&gt;0,$AE33=""), "",
COUNTIFS(
    INDEX(rawデータ範囲, , MATCH($AG$1,表頭範囲, 0)),AQ$2,
    INDEX(rawデータ範囲, , MATCH($AE$1,表頭範囲, 0)),$AE33,
    INDEX(rawデータ範囲, , MATCH($AC33,表頭範囲, 0)),$AD33
)
)</f>
        <v>0</v>
      </c>
      <c r="AR33" s="120" t="str">
        <f t="shared" ref="AR33:AR44" si="87">IFERROR(AQ33/AQ$45,"")</f>
        <v/>
      </c>
      <c r="AS33" s="61">
        <f t="shared" ref="AS33:AS44" si="88">IF(OR(IFERROR(FIND($AD33,"施設コード"),0)&gt;0,$AE33=""), "",
COUNTIFS(
    INDEX(rawデータ範囲, , MATCH($AG$1,表頭範囲, 0)),AS$2,
    INDEX(rawデータ範囲, , MATCH($AE$1,表頭範囲, 0)),$AE33,
    INDEX(rawデータ範囲, , MATCH($AC33,表頭範囲, 0)),$AD33
)
)</f>
        <v>0</v>
      </c>
      <c r="AT33" s="120" t="str">
        <f t="shared" ref="AT33:AT44" si="89">IFERROR(AS33/AS$45,"")</f>
        <v/>
      </c>
      <c r="AU33" s="61">
        <f t="shared" ref="AU33:AU44" si="90">IF(OR(IFERROR(FIND($AD33,"施設コード"),0)&gt;0,$AE33=""), "",
COUNTIFS(
    INDEX(rawデータ範囲, , MATCH($AG$1,表頭範囲, 0)),AU$2,
    INDEX(rawデータ範囲, , MATCH($AE$1,表頭範囲, 0)),$AE33,
    INDEX(rawデータ範囲, , MATCH($AC33,表頭範囲, 0)),$AD33
)
)</f>
        <v>0</v>
      </c>
      <c r="AV33" s="120" t="str">
        <f t="shared" ref="AV33:AV44" si="91">IFERROR(AU33/AU$45,"")</f>
        <v/>
      </c>
      <c r="AW33" s="61">
        <f t="shared" ref="AW33:AW44" si="92">IF(OR(IFERROR(FIND($AD33,"施設コード"),0)&gt;0,$AE33=""), "",
COUNTIFS(
    INDEX(rawデータ範囲, , MATCH($AG$1,表頭範囲, 0)),AW$2,
    INDEX(rawデータ範囲, , MATCH($AE$1,表頭範囲, 0)),$AE33,
    INDEX(rawデータ範囲, , MATCH($AC33,表頭範囲, 0)),$AD33
)
)</f>
        <v>0</v>
      </c>
      <c r="AX33" s="120" t="str">
        <f t="shared" ref="AX33:AX44" si="93">IFERROR(AW33/AW$45,"")</f>
        <v/>
      </c>
      <c r="AY33" s="61">
        <f t="shared" ref="AY33:AY44" si="94">IF(OR(IFERROR(FIND($AD33,"施設コード"),0)&gt;0,$AE33=""), "",
COUNTIFS(
    INDEX(rawデータ範囲, , MATCH($AG$1,表頭範囲, 0)),AY$2,
    INDEX(rawデータ範囲, , MATCH($AE$1,表頭範囲, 0)),$AE33,
    INDEX(rawデータ範囲, , MATCH($AC33,表頭範囲, 0)),$AD33
)
)</f>
        <v>0</v>
      </c>
      <c r="AZ33" s="120" t="str">
        <f t="shared" ref="AZ33:AZ44" si="95">IFERROR(AY33/AY$45,"")</f>
        <v/>
      </c>
      <c r="BA33" s="61">
        <f t="shared" ref="BA33:BA44" si="96">IF(OR(IFERROR(FIND($AD33,"施設コード"),0)&gt;0,$AE33=""), "",
COUNTIFS(
    INDEX(rawデータ範囲, , MATCH($AG$1,表頭範囲, 0)),BA$2,
    INDEX(rawデータ範囲, , MATCH($AE$1,表頭範囲, 0)),$AE33,
    INDEX(rawデータ範囲, , MATCH($AC33,表頭範囲, 0)),$AD33
)
)</f>
        <v>0</v>
      </c>
      <c r="BB33" s="120" t="str">
        <f t="shared" ref="BB33:BB44" si="97">IFERROR(BA33/BA$45,"")</f>
        <v/>
      </c>
      <c r="BC33" s="61">
        <f t="shared" ref="BC33:BC44" si="98">IF(OR(IFERROR(FIND($AD33,"施設コード"),0)&gt;0,$AE33=""), "",
COUNTIFS(
    INDEX(rawデータ範囲, , MATCH($AG$1,表頭範囲, 0)),BC$2,
    INDEX(rawデータ範囲, , MATCH($AE$1,表頭範囲, 0)),$AE33,
    INDEX(rawデータ範囲, , MATCH($AC33,表頭範囲, 0)),$AD33
)
)</f>
        <v>0</v>
      </c>
      <c r="BD33" s="120" t="str">
        <f t="shared" ref="BD33:BF44" si="99">IFERROR(BC33/BC$45,"")</f>
        <v/>
      </c>
      <c r="BE33" s="61">
        <f>IFERROR(AG33+AI33+AK33+AM33+AO33+AQ33+AS33+AU33+AW33+AY33+BA33+BC33,"")</f>
        <v>61</v>
      </c>
      <c r="BF33" s="120">
        <f t="shared" ref="BF33:BF43" si="100">IFERROR(BE33/BE$45,"")</f>
        <v>0.34659090909090912</v>
      </c>
    </row>
    <row r="34" spans="1:58" s="88" customFormat="1">
      <c r="A34" s="4"/>
      <c r="B34" s="4"/>
      <c r="C34" s="4"/>
      <c r="D34" s="4"/>
      <c r="E34" s="4"/>
      <c r="F34" s="4"/>
      <c r="G34" s="4"/>
      <c r="H34" s="4"/>
      <c r="I34" s="4"/>
      <c r="J34" s="4"/>
      <c r="K34" s="4"/>
      <c r="L34" s="4"/>
      <c r="M34" s="4"/>
      <c r="N34" s="4"/>
      <c r="O34" s="4"/>
      <c r="P34" s="4"/>
      <c r="Q34" s="4"/>
      <c r="R34" s="4"/>
      <c r="S34" s="4"/>
      <c r="T34" s="4"/>
      <c r="U34" s="4"/>
      <c r="V34" s="4"/>
      <c r="W34" s="4"/>
      <c r="X34" s="4"/>
      <c r="Y34" s="4"/>
      <c r="Z34" s="4"/>
      <c r="AA34" s="110">
        <f t="shared" si="74"/>
        <v>1</v>
      </c>
      <c r="AB34" s="58"/>
      <c r="AC34" s="113" t="str">
        <f t="shared" ref="AC34:AD43" si="101">AC33</f>
        <v>市町村</v>
      </c>
      <c r="AD34" s="112" t="str">
        <f t="shared" si="101"/>
        <v>福井市</v>
      </c>
      <c r="AE34" s="90" t="str">
        <f t="shared" si="75"/>
        <v>1泊</v>
      </c>
      <c r="AF34" s="8"/>
      <c r="AG34" s="61">
        <f t="shared" si="76"/>
        <v>78</v>
      </c>
      <c r="AH34" s="120">
        <f t="shared" si="77"/>
        <v>0.44318181818181818</v>
      </c>
      <c r="AI34" s="61">
        <f t="shared" si="78"/>
        <v>0</v>
      </c>
      <c r="AJ34" s="120" t="str">
        <f t="shared" si="79"/>
        <v/>
      </c>
      <c r="AK34" s="61">
        <f t="shared" si="80"/>
        <v>0</v>
      </c>
      <c r="AL34" s="120" t="str">
        <f t="shared" si="81"/>
        <v/>
      </c>
      <c r="AM34" s="61">
        <f t="shared" si="82"/>
        <v>0</v>
      </c>
      <c r="AN34" s="120" t="str">
        <f t="shared" si="83"/>
        <v/>
      </c>
      <c r="AO34" s="61">
        <f t="shared" si="84"/>
        <v>0</v>
      </c>
      <c r="AP34" s="120" t="str">
        <f t="shared" si="85"/>
        <v/>
      </c>
      <c r="AQ34" s="61">
        <f t="shared" si="86"/>
        <v>0</v>
      </c>
      <c r="AR34" s="120" t="str">
        <f t="shared" si="87"/>
        <v/>
      </c>
      <c r="AS34" s="61">
        <f t="shared" si="88"/>
        <v>0</v>
      </c>
      <c r="AT34" s="120" t="str">
        <f t="shared" si="89"/>
        <v/>
      </c>
      <c r="AU34" s="61">
        <f t="shared" si="90"/>
        <v>0</v>
      </c>
      <c r="AV34" s="120" t="str">
        <f t="shared" si="91"/>
        <v/>
      </c>
      <c r="AW34" s="61">
        <f t="shared" si="92"/>
        <v>0</v>
      </c>
      <c r="AX34" s="120" t="str">
        <f t="shared" si="93"/>
        <v/>
      </c>
      <c r="AY34" s="61">
        <f t="shared" si="94"/>
        <v>0</v>
      </c>
      <c r="AZ34" s="120" t="str">
        <f t="shared" si="95"/>
        <v/>
      </c>
      <c r="BA34" s="61">
        <f t="shared" si="96"/>
        <v>0</v>
      </c>
      <c r="BB34" s="120" t="str">
        <f t="shared" si="97"/>
        <v/>
      </c>
      <c r="BC34" s="61">
        <f t="shared" si="98"/>
        <v>0</v>
      </c>
      <c r="BD34" s="120" t="str">
        <f t="shared" si="99"/>
        <v/>
      </c>
      <c r="BE34" s="61">
        <f t="shared" ref="BE34:BE44" si="102">IFERROR(AG34+AI34+AK34+AM34+AO34+AQ34+AS34+AU34+AW34+AY34+BA34+BC34,"")</f>
        <v>78</v>
      </c>
      <c r="BF34" s="120">
        <f t="shared" si="100"/>
        <v>0.44318181818181818</v>
      </c>
    </row>
    <row r="35" spans="1:58" s="88" customFormat="1">
      <c r="A35" s="4"/>
      <c r="B35" s="4"/>
      <c r="C35" s="4"/>
      <c r="D35" s="4"/>
      <c r="E35" s="4"/>
      <c r="F35" s="4"/>
      <c r="G35" s="4"/>
      <c r="H35" s="4"/>
      <c r="I35" s="4"/>
      <c r="J35" s="4"/>
      <c r="K35" s="4"/>
      <c r="L35" s="4"/>
      <c r="M35" s="4"/>
      <c r="N35" s="4"/>
      <c r="O35" s="4"/>
      <c r="P35" s="4"/>
      <c r="Q35" s="4"/>
      <c r="R35" s="4"/>
      <c r="S35" s="4"/>
      <c r="T35" s="4"/>
      <c r="U35" s="4"/>
      <c r="V35" s="4"/>
      <c r="W35" s="4"/>
      <c r="X35" s="4"/>
      <c r="Y35" s="4"/>
      <c r="Z35" s="4"/>
      <c r="AA35" s="110">
        <f t="shared" si="74"/>
        <v>2</v>
      </c>
      <c r="AB35" s="58"/>
      <c r="AC35" s="113" t="str">
        <f t="shared" si="101"/>
        <v>市町村</v>
      </c>
      <c r="AD35" s="112" t="str">
        <f t="shared" si="101"/>
        <v>福井市</v>
      </c>
      <c r="AE35" s="2" t="str">
        <f t="shared" si="75"/>
        <v>2泊</v>
      </c>
      <c r="AF35" s="8"/>
      <c r="AG35" s="61">
        <f t="shared" si="76"/>
        <v>26</v>
      </c>
      <c r="AH35" s="120">
        <f t="shared" si="77"/>
        <v>0.14772727272727273</v>
      </c>
      <c r="AI35" s="61">
        <f t="shared" si="78"/>
        <v>0</v>
      </c>
      <c r="AJ35" s="120" t="str">
        <f t="shared" si="79"/>
        <v/>
      </c>
      <c r="AK35" s="61">
        <f t="shared" si="80"/>
        <v>0</v>
      </c>
      <c r="AL35" s="120" t="str">
        <f t="shared" si="81"/>
        <v/>
      </c>
      <c r="AM35" s="61">
        <f t="shared" si="82"/>
        <v>0</v>
      </c>
      <c r="AN35" s="120" t="str">
        <f t="shared" si="83"/>
        <v/>
      </c>
      <c r="AO35" s="61">
        <f t="shared" si="84"/>
        <v>0</v>
      </c>
      <c r="AP35" s="120" t="str">
        <f t="shared" si="85"/>
        <v/>
      </c>
      <c r="AQ35" s="61">
        <f t="shared" si="86"/>
        <v>0</v>
      </c>
      <c r="AR35" s="120" t="str">
        <f t="shared" si="87"/>
        <v/>
      </c>
      <c r="AS35" s="61">
        <f t="shared" si="88"/>
        <v>0</v>
      </c>
      <c r="AT35" s="120" t="str">
        <f t="shared" si="89"/>
        <v/>
      </c>
      <c r="AU35" s="61">
        <f t="shared" si="90"/>
        <v>0</v>
      </c>
      <c r="AV35" s="120" t="str">
        <f t="shared" si="91"/>
        <v/>
      </c>
      <c r="AW35" s="61">
        <f t="shared" si="92"/>
        <v>0</v>
      </c>
      <c r="AX35" s="120" t="str">
        <f t="shared" si="93"/>
        <v/>
      </c>
      <c r="AY35" s="61">
        <f t="shared" si="94"/>
        <v>0</v>
      </c>
      <c r="AZ35" s="120" t="str">
        <f t="shared" si="95"/>
        <v/>
      </c>
      <c r="BA35" s="61">
        <f t="shared" si="96"/>
        <v>0</v>
      </c>
      <c r="BB35" s="120" t="str">
        <f t="shared" si="97"/>
        <v/>
      </c>
      <c r="BC35" s="61">
        <f t="shared" si="98"/>
        <v>0</v>
      </c>
      <c r="BD35" s="120" t="str">
        <f t="shared" si="99"/>
        <v/>
      </c>
      <c r="BE35" s="61">
        <f t="shared" si="102"/>
        <v>26</v>
      </c>
      <c r="BF35" s="120">
        <f t="shared" si="100"/>
        <v>0.14772727272727273</v>
      </c>
    </row>
    <row r="36" spans="1:58" s="88" customFormat="1">
      <c r="A36" s="4"/>
      <c r="B36" s="4"/>
      <c r="C36" s="4"/>
      <c r="D36" s="4"/>
      <c r="E36" s="4"/>
      <c r="F36" s="4"/>
      <c r="G36" s="4"/>
      <c r="H36" s="4"/>
      <c r="I36" s="4"/>
      <c r="J36" s="4"/>
      <c r="K36" s="4"/>
      <c r="L36" s="4"/>
      <c r="M36" s="4"/>
      <c r="N36" s="4"/>
      <c r="O36" s="4"/>
      <c r="P36" s="4"/>
      <c r="Q36" s="4"/>
      <c r="R36" s="4"/>
      <c r="S36" s="4"/>
      <c r="T36" s="4"/>
      <c r="U36" s="4"/>
      <c r="V36" s="4"/>
      <c r="W36" s="4"/>
      <c r="X36" s="4"/>
      <c r="Y36" s="4"/>
      <c r="Z36" s="4"/>
      <c r="AA36" s="110">
        <f t="shared" si="74"/>
        <v>3</v>
      </c>
      <c r="AB36" s="58"/>
      <c r="AC36" s="113" t="str">
        <f t="shared" si="101"/>
        <v>市町村</v>
      </c>
      <c r="AD36" s="112" t="str">
        <f t="shared" si="101"/>
        <v>福井市</v>
      </c>
      <c r="AE36" s="2" t="str">
        <f t="shared" si="75"/>
        <v>3泊</v>
      </c>
      <c r="AF36" s="8"/>
      <c r="AG36" s="61">
        <f t="shared" si="76"/>
        <v>3</v>
      </c>
      <c r="AH36" s="120">
        <f t="shared" si="77"/>
        <v>1.7045454545454544E-2</v>
      </c>
      <c r="AI36" s="61">
        <f t="shared" si="78"/>
        <v>0</v>
      </c>
      <c r="AJ36" s="120" t="str">
        <f t="shared" si="79"/>
        <v/>
      </c>
      <c r="AK36" s="61">
        <f t="shared" si="80"/>
        <v>0</v>
      </c>
      <c r="AL36" s="120" t="str">
        <f t="shared" si="81"/>
        <v/>
      </c>
      <c r="AM36" s="61">
        <f t="shared" si="82"/>
        <v>0</v>
      </c>
      <c r="AN36" s="120" t="str">
        <f t="shared" si="83"/>
        <v/>
      </c>
      <c r="AO36" s="61">
        <f t="shared" si="84"/>
        <v>0</v>
      </c>
      <c r="AP36" s="120" t="str">
        <f t="shared" si="85"/>
        <v/>
      </c>
      <c r="AQ36" s="61">
        <f t="shared" si="86"/>
        <v>0</v>
      </c>
      <c r="AR36" s="120" t="str">
        <f t="shared" si="87"/>
        <v/>
      </c>
      <c r="AS36" s="61">
        <f t="shared" si="88"/>
        <v>0</v>
      </c>
      <c r="AT36" s="120" t="str">
        <f t="shared" si="89"/>
        <v/>
      </c>
      <c r="AU36" s="61">
        <f t="shared" si="90"/>
        <v>0</v>
      </c>
      <c r="AV36" s="120" t="str">
        <f t="shared" si="91"/>
        <v/>
      </c>
      <c r="AW36" s="61">
        <f t="shared" si="92"/>
        <v>0</v>
      </c>
      <c r="AX36" s="120" t="str">
        <f t="shared" si="93"/>
        <v/>
      </c>
      <c r="AY36" s="61">
        <f t="shared" si="94"/>
        <v>0</v>
      </c>
      <c r="AZ36" s="120" t="str">
        <f t="shared" si="95"/>
        <v/>
      </c>
      <c r="BA36" s="61">
        <f t="shared" si="96"/>
        <v>0</v>
      </c>
      <c r="BB36" s="120" t="str">
        <f t="shared" si="97"/>
        <v/>
      </c>
      <c r="BC36" s="61">
        <f t="shared" si="98"/>
        <v>0</v>
      </c>
      <c r="BD36" s="120" t="str">
        <f t="shared" si="99"/>
        <v/>
      </c>
      <c r="BE36" s="61">
        <f t="shared" si="102"/>
        <v>3</v>
      </c>
      <c r="BF36" s="120">
        <f t="shared" si="100"/>
        <v>1.7045454545454544E-2</v>
      </c>
    </row>
    <row r="37" spans="1:58" s="88" customFormat="1">
      <c r="A37" s="4"/>
      <c r="B37" s="4"/>
      <c r="C37" s="4"/>
      <c r="D37" s="4"/>
      <c r="E37" s="4"/>
      <c r="F37" s="4"/>
      <c r="G37" s="4"/>
      <c r="H37" s="4"/>
      <c r="I37" s="4"/>
      <c r="J37" s="4"/>
      <c r="K37" s="4"/>
      <c r="L37" s="4"/>
      <c r="M37" s="4"/>
      <c r="N37" s="4"/>
      <c r="O37" s="4"/>
      <c r="P37" s="4"/>
      <c r="Q37" s="4"/>
      <c r="R37" s="4"/>
      <c r="S37" s="4"/>
      <c r="T37" s="4"/>
      <c r="U37" s="4"/>
      <c r="V37" s="4"/>
      <c r="W37" s="4"/>
      <c r="X37" s="4"/>
      <c r="Y37" s="4"/>
      <c r="Z37" s="4"/>
      <c r="AA37" s="110">
        <f t="shared" si="74"/>
        <v>4</v>
      </c>
      <c r="AB37" s="58"/>
      <c r="AC37" s="113" t="str">
        <f t="shared" si="101"/>
        <v>市町村</v>
      </c>
      <c r="AD37" s="112" t="str">
        <f t="shared" si="101"/>
        <v>福井市</v>
      </c>
      <c r="AE37" s="2" t="str">
        <f t="shared" si="75"/>
        <v>4泊以上</v>
      </c>
      <c r="AF37" s="107"/>
      <c r="AG37" s="61">
        <f t="shared" si="76"/>
        <v>8</v>
      </c>
      <c r="AH37" s="120">
        <f t="shared" si="77"/>
        <v>4.5454545454545456E-2</v>
      </c>
      <c r="AI37" s="61">
        <f t="shared" si="78"/>
        <v>0</v>
      </c>
      <c r="AJ37" s="120" t="str">
        <f t="shared" si="79"/>
        <v/>
      </c>
      <c r="AK37" s="61">
        <f t="shared" si="80"/>
        <v>0</v>
      </c>
      <c r="AL37" s="120" t="str">
        <f t="shared" si="81"/>
        <v/>
      </c>
      <c r="AM37" s="61">
        <f t="shared" si="82"/>
        <v>0</v>
      </c>
      <c r="AN37" s="120" t="str">
        <f t="shared" si="83"/>
        <v/>
      </c>
      <c r="AO37" s="61">
        <f t="shared" si="84"/>
        <v>0</v>
      </c>
      <c r="AP37" s="120" t="str">
        <f t="shared" si="85"/>
        <v/>
      </c>
      <c r="AQ37" s="61">
        <f t="shared" si="86"/>
        <v>0</v>
      </c>
      <c r="AR37" s="120" t="str">
        <f t="shared" si="87"/>
        <v/>
      </c>
      <c r="AS37" s="61">
        <f t="shared" si="88"/>
        <v>0</v>
      </c>
      <c r="AT37" s="120" t="str">
        <f t="shared" si="89"/>
        <v/>
      </c>
      <c r="AU37" s="61">
        <f t="shared" si="90"/>
        <v>0</v>
      </c>
      <c r="AV37" s="120" t="str">
        <f t="shared" si="91"/>
        <v/>
      </c>
      <c r="AW37" s="61">
        <f t="shared" si="92"/>
        <v>0</v>
      </c>
      <c r="AX37" s="120" t="str">
        <f t="shared" si="93"/>
        <v/>
      </c>
      <c r="AY37" s="61">
        <f t="shared" si="94"/>
        <v>0</v>
      </c>
      <c r="AZ37" s="120" t="str">
        <f t="shared" si="95"/>
        <v/>
      </c>
      <c r="BA37" s="61">
        <f t="shared" si="96"/>
        <v>0</v>
      </c>
      <c r="BB37" s="120" t="str">
        <f t="shared" si="97"/>
        <v/>
      </c>
      <c r="BC37" s="61">
        <f t="shared" si="98"/>
        <v>0</v>
      </c>
      <c r="BD37" s="120" t="str">
        <f t="shared" si="99"/>
        <v/>
      </c>
      <c r="BE37" s="61">
        <f t="shared" si="102"/>
        <v>8</v>
      </c>
      <c r="BF37" s="120">
        <f t="shared" si="100"/>
        <v>4.5454545454545456E-2</v>
      </c>
    </row>
    <row r="38" spans="1:58" s="88" customFormat="1">
      <c r="A38" s="4"/>
      <c r="B38" s="4"/>
      <c r="C38" s="4"/>
      <c r="D38" s="4"/>
      <c r="E38" s="4"/>
      <c r="F38" s="4"/>
      <c r="G38" s="4"/>
      <c r="H38" s="4"/>
      <c r="I38" s="4"/>
      <c r="J38" s="4"/>
      <c r="K38" s="4"/>
      <c r="L38" s="4"/>
      <c r="M38" s="4"/>
      <c r="N38" s="4"/>
      <c r="O38" s="4"/>
      <c r="P38" s="4"/>
      <c r="Q38" s="4"/>
      <c r="R38" s="4"/>
      <c r="S38" s="4"/>
      <c r="T38" s="4"/>
      <c r="U38" s="4"/>
      <c r="V38" s="4"/>
      <c r="W38" s="4"/>
      <c r="X38" s="4"/>
      <c r="Y38" s="4"/>
      <c r="Z38" s="4"/>
      <c r="AA38" s="110" t="str">
        <f t="shared" si="74"/>
        <v/>
      </c>
      <c r="AB38" s="58"/>
      <c r="AC38" s="113" t="str">
        <f t="shared" si="101"/>
        <v>市町村</v>
      </c>
      <c r="AD38" s="112" t="str">
        <f t="shared" si="101"/>
        <v>福井市</v>
      </c>
      <c r="AE38" s="2" t="str">
        <f t="shared" si="75"/>
        <v/>
      </c>
      <c r="AF38" s="107"/>
      <c r="AG38" s="61" t="str">
        <f t="shared" si="76"/>
        <v/>
      </c>
      <c r="AH38" s="120" t="str">
        <f t="shared" si="77"/>
        <v/>
      </c>
      <c r="AI38" s="61" t="str">
        <f t="shared" si="78"/>
        <v/>
      </c>
      <c r="AJ38" s="120" t="str">
        <f t="shared" si="79"/>
        <v/>
      </c>
      <c r="AK38" s="61" t="str">
        <f t="shared" si="80"/>
        <v/>
      </c>
      <c r="AL38" s="120" t="str">
        <f t="shared" si="81"/>
        <v/>
      </c>
      <c r="AM38" s="61" t="str">
        <f t="shared" si="82"/>
        <v/>
      </c>
      <c r="AN38" s="120" t="str">
        <f t="shared" si="83"/>
        <v/>
      </c>
      <c r="AO38" s="61" t="str">
        <f t="shared" si="84"/>
        <v/>
      </c>
      <c r="AP38" s="120" t="str">
        <f t="shared" si="85"/>
        <v/>
      </c>
      <c r="AQ38" s="61" t="str">
        <f t="shared" si="86"/>
        <v/>
      </c>
      <c r="AR38" s="120" t="str">
        <f t="shared" si="87"/>
        <v/>
      </c>
      <c r="AS38" s="61" t="str">
        <f t="shared" si="88"/>
        <v/>
      </c>
      <c r="AT38" s="120" t="str">
        <f t="shared" si="89"/>
        <v/>
      </c>
      <c r="AU38" s="61" t="str">
        <f t="shared" si="90"/>
        <v/>
      </c>
      <c r="AV38" s="120" t="str">
        <f t="shared" si="91"/>
        <v/>
      </c>
      <c r="AW38" s="61" t="str">
        <f t="shared" si="92"/>
        <v/>
      </c>
      <c r="AX38" s="120" t="str">
        <f t="shared" si="93"/>
        <v/>
      </c>
      <c r="AY38" s="61" t="str">
        <f t="shared" si="94"/>
        <v/>
      </c>
      <c r="AZ38" s="120" t="str">
        <f t="shared" si="95"/>
        <v/>
      </c>
      <c r="BA38" s="61" t="str">
        <f t="shared" si="96"/>
        <v/>
      </c>
      <c r="BB38" s="120" t="str">
        <f t="shared" si="97"/>
        <v/>
      </c>
      <c r="BC38" s="61" t="str">
        <f t="shared" si="98"/>
        <v/>
      </c>
      <c r="BD38" s="120" t="str">
        <f t="shared" si="99"/>
        <v/>
      </c>
      <c r="BE38" s="61" t="str">
        <f t="shared" si="102"/>
        <v/>
      </c>
      <c r="BF38" s="120" t="str">
        <f t="shared" si="100"/>
        <v/>
      </c>
    </row>
    <row r="39" spans="1:58" s="88" customFormat="1">
      <c r="A39" s="4"/>
      <c r="B39" s="4"/>
      <c r="C39" s="4"/>
      <c r="D39" s="4"/>
      <c r="E39" s="4"/>
      <c r="F39" s="4"/>
      <c r="G39" s="4"/>
      <c r="H39" s="4"/>
      <c r="I39" s="4"/>
      <c r="J39" s="4"/>
      <c r="K39" s="4"/>
      <c r="L39" s="4"/>
      <c r="M39" s="4"/>
      <c r="N39" s="4"/>
      <c r="O39" s="4"/>
      <c r="P39" s="4"/>
      <c r="Q39" s="4"/>
      <c r="R39" s="4"/>
      <c r="S39" s="4"/>
      <c r="T39" s="4"/>
      <c r="U39" s="4"/>
      <c r="V39" s="4"/>
      <c r="W39" s="4"/>
      <c r="X39" s="4"/>
      <c r="Y39" s="4"/>
      <c r="Z39" s="4"/>
      <c r="AA39" s="110" t="str">
        <f t="shared" si="74"/>
        <v/>
      </c>
      <c r="AB39" s="58"/>
      <c r="AC39" s="113" t="str">
        <f t="shared" si="101"/>
        <v>市町村</v>
      </c>
      <c r="AD39" s="112" t="str">
        <f t="shared" si="101"/>
        <v>福井市</v>
      </c>
      <c r="AE39" s="2" t="str">
        <f t="shared" si="75"/>
        <v/>
      </c>
      <c r="AF39" s="107"/>
      <c r="AG39" s="61" t="str">
        <f t="shared" si="76"/>
        <v/>
      </c>
      <c r="AH39" s="120" t="str">
        <f t="shared" si="77"/>
        <v/>
      </c>
      <c r="AI39" s="61" t="str">
        <f t="shared" si="78"/>
        <v/>
      </c>
      <c r="AJ39" s="120" t="str">
        <f t="shared" si="79"/>
        <v/>
      </c>
      <c r="AK39" s="61" t="str">
        <f t="shared" si="80"/>
        <v/>
      </c>
      <c r="AL39" s="120" t="str">
        <f t="shared" si="81"/>
        <v/>
      </c>
      <c r="AM39" s="61" t="str">
        <f t="shared" si="82"/>
        <v/>
      </c>
      <c r="AN39" s="120" t="str">
        <f t="shared" si="83"/>
        <v/>
      </c>
      <c r="AO39" s="61" t="str">
        <f t="shared" si="84"/>
        <v/>
      </c>
      <c r="AP39" s="120" t="str">
        <f t="shared" si="85"/>
        <v/>
      </c>
      <c r="AQ39" s="61" t="str">
        <f t="shared" si="86"/>
        <v/>
      </c>
      <c r="AR39" s="120" t="str">
        <f t="shared" si="87"/>
        <v/>
      </c>
      <c r="AS39" s="61" t="str">
        <f t="shared" si="88"/>
        <v/>
      </c>
      <c r="AT39" s="120" t="str">
        <f t="shared" si="89"/>
        <v/>
      </c>
      <c r="AU39" s="61" t="str">
        <f t="shared" si="90"/>
        <v/>
      </c>
      <c r="AV39" s="120" t="str">
        <f t="shared" si="91"/>
        <v/>
      </c>
      <c r="AW39" s="61" t="str">
        <f t="shared" si="92"/>
        <v/>
      </c>
      <c r="AX39" s="120" t="str">
        <f t="shared" si="93"/>
        <v/>
      </c>
      <c r="AY39" s="61" t="str">
        <f t="shared" si="94"/>
        <v/>
      </c>
      <c r="AZ39" s="120" t="str">
        <f t="shared" si="95"/>
        <v/>
      </c>
      <c r="BA39" s="61" t="str">
        <f t="shared" si="96"/>
        <v/>
      </c>
      <c r="BB39" s="120" t="str">
        <f t="shared" si="97"/>
        <v/>
      </c>
      <c r="BC39" s="61" t="str">
        <f t="shared" si="98"/>
        <v/>
      </c>
      <c r="BD39" s="120" t="str">
        <f t="shared" si="99"/>
        <v/>
      </c>
      <c r="BE39" s="61" t="str">
        <f t="shared" si="102"/>
        <v/>
      </c>
      <c r="BF39" s="120" t="str">
        <f t="shared" si="100"/>
        <v/>
      </c>
    </row>
    <row r="40" spans="1:58" s="88" customFormat="1">
      <c r="A40" s="4"/>
      <c r="B40" s="4"/>
      <c r="C40" s="4"/>
      <c r="D40" s="4"/>
      <c r="E40" s="4"/>
      <c r="F40" s="4"/>
      <c r="G40" s="4"/>
      <c r="H40" s="4"/>
      <c r="I40" s="4"/>
      <c r="J40" s="4"/>
      <c r="K40" s="4"/>
      <c r="L40" s="4"/>
      <c r="M40" s="4"/>
      <c r="N40" s="4"/>
      <c r="O40" s="4"/>
      <c r="P40" s="4"/>
      <c r="Q40" s="4"/>
      <c r="R40" s="4"/>
      <c r="S40" s="4"/>
      <c r="T40" s="4"/>
      <c r="U40" s="4"/>
      <c r="V40" s="4"/>
      <c r="W40" s="4"/>
      <c r="X40" s="4"/>
      <c r="Y40" s="4"/>
      <c r="Z40" s="4"/>
      <c r="AA40" s="110" t="str">
        <f t="shared" si="74"/>
        <v/>
      </c>
      <c r="AB40" s="58"/>
      <c r="AC40" s="113" t="str">
        <f>AC39</f>
        <v>市町村</v>
      </c>
      <c r="AD40" s="112" t="str">
        <f>AD39</f>
        <v>福井市</v>
      </c>
      <c r="AE40" s="2" t="str">
        <f t="shared" si="75"/>
        <v/>
      </c>
      <c r="AF40" s="107"/>
      <c r="AG40" s="61" t="str">
        <f t="shared" si="76"/>
        <v/>
      </c>
      <c r="AH40" s="120" t="str">
        <f t="shared" si="77"/>
        <v/>
      </c>
      <c r="AI40" s="61" t="str">
        <f t="shared" si="78"/>
        <v/>
      </c>
      <c r="AJ40" s="120" t="str">
        <f t="shared" si="79"/>
        <v/>
      </c>
      <c r="AK40" s="61" t="str">
        <f t="shared" si="80"/>
        <v/>
      </c>
      <c r="AL40" s="120" t="str">
        <f t="shared" si="81"/>
        <v/>
      </c>
      <c r="AM40" s="61" t="str">
        <f t="shared" si="82"/>
        <v/>
      </c>
      <c r="AN40" s="120" t="str">
        <f t="shared" si="83"/>
        <v/>
      </c>
      <c r="AO40" s="61" t="str">
        <f t="shared" si="84"/>
        <v/>
      </c>
      <c r="AP40" s="120" t="str">
        <f t="shared" si="85"/>
        <v/>
      </c>
      <c r="AQ40" s="61" t="str">
        <f t="shared" si="86"/>
        <v/>
      </c>
      <c r="AR40" s="120" t="str">
        <f t="shared" si="87"/>
        <v/>
      </c>
      <c r="AS40" s="61" t="str">
        <f t="shared" si="88"/>
        <v/>
      </c>
      <c r="AT40" s="120" t="str">
        <f t="shared" si="89"/>
        <v/>
      </c>
      <c r="AU40" s="61" t="str">
        <f t="shared" si="90"/>
        <v/>
      </c>
      <c r="AV40" s="120" t="str">
        <f t="shared" si="91"/>
        <v/>
      </c>
      <c r="AW40" s="61" t="str">
        <f t="shared" si="92"/>
        <v/>
      </c>
      <c r="AX40" s="120" t="str">
        <f t="shared" si="93"/>
        <v/>
      </c>
      <c r="AY40" s="61" t="str">
        <f t="shared" si="94"/>
        <v/>
      </c>
      <c r="AZ40" s="120" t="str">
        <f t="shared" si="95"/>
        <v/>
      </c>
      <c r="BA40" s="61" t="str">
        <f t="shared" si="96"/>
        <v/>
      </c>
      <c r="BB40" s="120" t="str">
        <f t="shared" si="97"/>
        <v/>
      </c>
      <c r="BC40" s="61" t="str">
        <f t="shared" si="98"/>
        <v/>
      </c>
      <c r="BD40" s="120" t="str">
        <f t="shared" si="99"/>
        <v/>
      </c>
      <c r="BE40" s="61" t="str">
        <f t="shared" si="102"/>
        <v/>
      </c>
      <c r="BF40" s="120" t="str">
        <f t="shared" si="100"/>
        <v/>
      </c>
    </row>
    <row r="41" spans="1:58" s="88" customFormat="1">
      <c r="A41" s="4"/>
      <c r="B41" s="4"/>
      <c r="C41" s="4"/>
      <c r="D41" s="4"/>
      <c r="E41" s="4"/>
      <c r="F41" s="4"/>
      <c r="G41" s="4"/>
      <c r="H41" s="4"/>
      <c r="I41" s="4"/>
      <c r="J41" s="4"/>
      <c r="K41" s="4"/>
      <c r="L41" s="4"/>
      <c r="M41" s="4"/>
      <c r="N41" s="4"/>
      <c r="O41" s="4"/>
      <c r="P41" s="4"/>
      <c r="Q41" s="4"/>
      <c r="R41" s="4"/>
      <c r="S41" s="4"/>
      <c r="T41" s="4"/>
      <c r="U41" s="4"/>
      <c r="V41" s="4"/>
      <c r="W41" s="4"/>
      <c r="X41" s="4"/>
      <c r="Y41" s="4"/>
      <c r="Z41" s="4"/>
      <c r="AA41" s="110" t="str">
        <f t="shared" si="74"/>
        <v/>
      </c>
      <c r="AB41" s="58"/>
      <c r="AC41" s="113" t="str">
        <f t="shared" si="101"/>
        <v>市町村</v>
      </c>
      <c r="AD41" s="112" t="str">
        <f t="shared" si="101"/>
        <v>福井市</v>
      </c>
      <c r="AE41" s="2" t="str">
        <f t="shared" si="75"/>
        <v/>
      </c>
      <c r="AF41" s="107"/>
      <c r="AG41" s="61" t="str">
        <f t="shared" si="76"/>
        <v/>
      </c>
      <c r="AH41" s="120" t="str">
        <f t="shared" si="77"/>
        <v/>
      </c>
      <c r="AI41" s="61" t="str">
        <f t="shared" si="78"/>
        <v/>
      </c>
      <c r="AJ41" s="120" t="str">
        <f t="shared" si="79"/>
        <v/>
      </c>
      <c r="AK41" s="61" t="str">
        <f t="shared" si="80"/>
        <v/>
      </c>
      <c r="AL41" s="120" t="str">
        <f t="shared" si="81"/>
        <v/>
      </c>
      <c r="AM41" s="61" t="str">
        <f t="shared" si="82"/>
        <v/>
      </c>
      <c r="AN41" s="120" t="str">
        <f t="shared" si="83"/>
        <v/>
      </c>
      <c r="AO41" s="61" t="str">
        <f t="shared" si="84"/>
        <v/>
      </c>
      <c r="AP41" s="120" t="str">
        <f t="shared" si="85"/>
        <v/>
      </c>
      <c r="AQ41" s="61" t="str">
        <f t="shared" si="86"/>
        <v/>
      </c>
      <c r="AR41" s="120" t="str">
        <f t="shared" si="87"/>
        <v/>
      </c>
      <c r="AS41" s="61" t="str">
        <f t="shared" si="88"/>
        <v/>
      </c>
      <c r="AT41" s="120" t="str">
        <f t="shared" si="89"/>
        <v/>
      </c>
      <c r="AU41" s="61" t="str">
        <f t="shared" si="90"/>
        <v/>
      </c>
      <c r="AV41" s="120" t="str">
        <f t="shared" si="91"/>
        <v/>
      </c>
      <c r="AW41" s="61" t="str">
        <f t="shared" si="92"/>
        <v/>
      </c>
      <c r="AX41" s="120" t="str">
        <f t="shared" si="93"/>
        <v/>
      </c>
      <c r="AY41" s="61" t="str">
        <f t="shared" si="94"/>
        <v/>
      </c>
      <c r="AZ41" s="120" t="str">
        <f t="shared" si="95"/>
        <v/>
      </c>
      <c r="BA41" s="61" t="str">
        <f t="shared" si="96"/>
        <v/>
      </c>
      <c r="BB41" s="120" t="str">
        <f t="shared" si="97"/>
        <v/>
      </c>
      <c r="BC41" s="61" t="str">
        <f t="shared" si="98"/>
        <v/>
      </c>
      <c r="BD41" s="120" t="str">
        <f t="shared" si="99"/>
        <v/>
      </c>
      <c r="BE41" s="61" t="str">
        <f t="shared" si="102"/>
        <v/>
      </c>
      <c r="BF41" s="120" t="str">
        <f t="shared" si="100"/>
        <v/>
      </c>
    </row>
    <row r="42" spans="1:58" s="88" customFormat="1">
      <c r="A42" s="4"/>
      <c r="B42" s="4"/>
      <c r="C42" s="4"/>
      <c r="D42" s="4"/>
      <c r="E42" s="4"/>
      <c r="F42" s="4"/>
      <c r="G42" s="4"/>
      <c r="H42" s="4"/>
      <c r="I42" s="4"/>
      <c r="J42" s="4"/>
      <c r="K42" s="4"/>
      <c r="L42" s="4"/>
      <c r="M42" s="4"/>
      <c r="N42" s="4"/>
      <c r="O42" s="4"/>
      <c r="P42" s="4"/>
      <c r="Q42" s="4"/>
      <c r="R42" s="4"/>
      <c r="S42" s="4"/>
      <c r="T42" s="4"/>
      <c r="U42" s="4"/>
      <c r="V42" s="4"/>
      <c r="W42" s="4"/>
      <c r="X42" s="4"/>
      <c r="Y42" s="4"/>
      <c r="Z42" s="4"/>
      <c r="AA42" s="110" t="str">
        <f t="shared" si="74"/>
        <v/>
      </c>
      <c r="AB42" s="58"/>
      <c r="AC42" s="113" t="str">
        <f t="shared" si="101"/>
        <v>市町村</v>
      </c>
      <c r="AD42" s="112" t="str">
        <f t="shared" si="101"/>
        <v>福井市</v>
      </c>
      <c r="AE42" s="2" t="str">
        <f t="shared" si="75"/>
        <v/>
      </c>
      <c r="AF42" s="107"/>
      <c r="AG42" s="61" t="str">
        <f t="shared" si="76"/>
        <v/>
      </c>
      <c r="AH42" s="120" t="str">
        <f t="shared" si="77"/>
        <v/>
      </c>
      <c r="AI42" s="61" t="str">
        <f t="shared" si="78"/>
        <v/>
      </c>
      <c r="AJ42" s="120" t="str">
        <f t="shared" si="79"/>
        <v/>
      </c>
      <c r="AK42" s="61" t="str">
        <f t="shared" si="80"/>
        <v/>
      </c>
      <c r="AL42" s="120" t="str">
        <f t="shared" si="81"/>
        <v/>
      </c>
      <c r="AM42" s="61" t="str">
        <f t="shared" si="82"/>
        <v/>
      </c>
      <c r="AN42" s="120" t="str">
        <f t="shared" si="83"/>
        <v/>
      </c>
      <c r="AO42" s="61" t="str">
        <f t="shared" si="84"/>
        <v/>
      </c>
      <c r="AP42" s="120" t="str">
        <f t="shared" si="85"/>
        <v/>
      </c>
      <c r="AQ42" s="61" t="str">
        <f t="shared" si="86"/>
        <v/>
      </c>
      <c r="AR42" s="120" t="str">
        <f t="shared" si="87"/>
        <v/>
      </c>
      <c r="AS42" s="61" t="str">
        <f t="shared" si="88"/>
        <v/>
      </c>
      <c r="AT42" s="120" t="str">
        <f t="shared" si="89"/>
        <v/>
      </c>
      <c r="AU42" s="61" t="str">
        <f t="shared" si="90"/>
        <v/>
      </c>
      <c r="AV42" s="120" t="str">
        <f t="shared" si="91"/>
        <v/>
      </c>
      <c r="AW42" s="61" t="str">
        <f t="shared" si="92"/>
        <v/>
      </c>
      <c r="AX42" s="120" t="str">
        <f t="shared" si="93"/>
        <v/>
      </c>
      <c r="AY42" s="61" t="str">
        <f t="shared" si="94"/>
        <v/>
      </c>
      <c r="AZ42" s="120" t="str">
        <f t="shared" si="95"/>
        <v/>
      </c>
      <c r="BA42" s="61" t="str">
        <f t="shared" si="96"/>
        <v/>
      </c>
      <c r="BB42" s="120" t="str">
        <f t="shared" si="97"/>
        <v/>
      </c>
      <c r="BC42" s="61" t="str">
        <f t="shared" si="98"/>
        <v/>
      </c>
      <c r="BD42" s="120" t="str">
        <f t="shared" si="99"/>
        <v/>
      </c>
      <c r="BE42" s="61" t="str">
        <f t="shared" si="102"/>
        <v/>
      </c>
      <c r="BF42" s="120" t="str">
        <f t="shared" si="100"/>
        <v/>
      </c>
    </row>
    <row r="43" spans="1:58" s="88" customFormat="1">
      <c r="A43" s="4"/>
      <c r="B43" s="4"/>
      <c r="C43" s="4"/>
      <c r="D43" s="4"/>
      <c r="E43" s="4"/>
      <c r="F43" s="4"/>
      <c r="G43" s="4"/>
      <c r="H43" s="4"/>
      <c r="I43" s="4"/>
      <c r="J43" s="4"/>
      <c r="K43" s="4"/>
      <c r="L43" s="4"/>
      <c r="M43" s="4"/>
      <c r="N43" s="4"/>
      <c r="O43" s="4"/>
      <c r="P43" s="4"/>
      <c r="Q43" s="4"/>
      <c r="R43" s="4"/>
      <c r="S43" s="4"/>
      <c r="T43" s="4"/>
      <c r="U43" s="4"/>
      <c r="V43" s="4"/>
      <c r="W43" s="4"/>
      <c r="X43" s="4"/>
      <c r="Y43" s="4"/>
      <c r="Z43" s="4"/>
      <c r="AA43" s="110" t="str">
        <f t="shared" si="74"/>
        <v/>
      </c>
      <c r="AB43" s="58"/>
      <c r="AC43" s="113" t="str">
        <f t="shared" si="101"/>
        <v>市町村</v>
      </c>
      <c r="AD43" s="112" t="str">
        <f t="shared" si="101"/>
        <v>福井市</v>
      </c>
      <c r="AE43" s="2" t="str">
        <f t="shared" si="75"/>
        <v/>
      </c>
      <c r="AF43" s="107"/>
      <c r="AG43" s="61" t="str">
        <f t="shared" si="76"/>
        <v/>
      </c>
      <c r="AH43" s="120" t="str">
        <f t="shared" si="77"/>
        <v/>
      </c>
      <c r="AI43" s="61" t="str">
        <f t="shared" si="78"/>
        <v/>
      </c>
      <c r="AJ43" s="120" t="str">
        <f t="shared" si="79"/>
        <v/>
      </c>
      <c r="AK43" s="61" t="str">
        <f t="shared" si="80"/>
        <v/>
      </c>
      <c r="AL43" s="120" t="str">
        <f t="shared" si="81"/>
        <v/>
      </c>
      <c r="AM43" s="61" t="str">
        <f t="shared" si="82"/>
        <v/>
      </c>
      <c r="AN43" s="120" t="str">
        <f t="shared" si="83"/>
        <v/>
      </c>
      <c r="AO43" s="61" t="str">
        <f t="shared" si="84"/>
        <v/>
      </c>
      <c r="AP43" s="120" t="str">
        <f t="shared" si="85"/>
        <v/>
      </c>
      <c r="AQ43" s="61" t="str">
        <f t="shared" si="86"/>
        <v/>
      </c>
      <c r="AR43" s="120" t="str">
        <f t="shared" si="87"/>
        <v/>
      </c>
      <c r="AS43" s="61" t="str">
        <f t="shared" si="88"/>
        <v/>
      </c>
      <c r="AT43" s="120" t="str">
        <f t="shared" si="89"/>
        <v/>
      </c>
      <c r="AU43" s="61" t="str">
        <f t="shared" si="90"/>
        <v/>
      </c>
      <c r="AV43" s="120" t="str">
        <f t="shared" si="91"/>
        <v/>
      </c>
      <c r="AW43" s="61" t="str">
        <f t="shared" si="92"/>
        <v/>
      </c>
      <c r="AX43" s="120" t="str">
        <f t="shared" si="93"/>
        <v/>
      </c>
      <c r="AY43" s="61" t="str">
        <f t="shared" si="94"/>
        <v/>
      </c>
      <c r="AZ43" s="120" t="str">
        <f t="shared" si="95"/>
        <v/>
      </c>
      <c r="BA43" s="61" t="str">
        <f t="shared" si="96"/>
        <v/>
      </c>
      <c r="BB43" s="120" t="str">
        <f t="shared" si="97"/>
        <v/>
      </c>
      <c r="BC43" s="61" t="str">
        <f t="shared" si="98"/>
        <v/>
      </c>
      <c r="BD43" s="120" t="str">
        <f t="shared" si="99"/>
        <v/>
      </c>
      <c r="BE43" s="61" t="str">
        <f t="shared" si="102"/>
        <v/>
      </c>
      <c r="BF43" s="120" t="str">
        <f t="shared" si="100"/>
        <v/>
      </c>
    </row>
    <row r="44" spans="1:58" s="88" customFormat="1">
      <c r="A44" s="4"/>
      <c r="B44" s="4"/>
      <c r="C44" s="4"/>
      <c r="D44" s="4"/>
      <c r="E44" s="4"/>
      <c r="F44" s="4"/>
      <c r="G44" s="4"/>
      <c r="H44" s="4"/>
      <c r="I44" s="4"/>
      <c r="J44" s="4"/>
      <c r="K44" s="4"/>
      <c r="L44" s="4"/>
      <c r="M44" s="4"/>
      <c r="N44" s="4"/>
      <c r="O44" s="4"/>
      <c r="P44" s="4"/>
      <c r="Q44" s="4"/>
      <c r="R44" s="4"/>
      <c r="S44" s="4"/>
      <c r="T44" s="4"/>
      <c r="U44" s="4"/>
      <c r="V44" s="4"/>
      <c r="W44" s="4"/>
      <c r="X44" s="4"/>
      <c r="Y44" s="4"/>
      <c r="Z44" s="4"/>
      <c r="AA44" s="110" t="str">
        <f>AA29</f>
        <v/>
      </c>
      <c r="AB44" s="58"/>
      <c r="AC44" s="113" t="str">
        <f>AC42</f>
        <v>市町村</v>
      </c>
      <c r="AD44" s="112" t="str">
        <f>AD42</f>
        <v>福井市</v>
      </c>
      <c r="AE44" s="2" t="str">
        <f>IF(AE14&lt;&gt;"",AE14,"")</f>
        <v/>
      </c>
      <c r="AF44" s="107"/>
      <c r="AG44" s="61" t="str">
        <f t="shared" si="76"/>
        <v/>
      </c>
      <c r="AH44" s="120" t="str">
        <f>IFERROR(AG44/AG$45,"")</f>
        <v/>
      </c>
      <c r="AI44" s="61" t="str">
        <f t="shared" si="78"/>
        <v/>
      </c>
      <c r="AJ44" s="120" t="str">
        <f>IFERROR(AI44/AI$45,"")</f>
        <v/>
      </c>
      <c r="AK44" s="61" t="str">
        <f t="shared" si="80"/>
        <v/>
      </c>
      <c r="AL44" s="120" t="str">
        <f t="shared" si="81"/>
        <v/>
      </c>
      <c r="AM44" s="61" t="str">
        <f t="shared" si="82"/>
        <v/>
      </c>
      <c r="AN44" s="120" t="str">
        <f t="shared" si="83"/>
        <v/>
      </c>
      <c r="AO44" s="61" t="str">
        <f t="shared" si="84"/>
        <v/>
      </c>
      <c r="AP44" s="120" t="str">
        <f t="shared" si="85"/>
        <v/>
      </c>
      <c r="AQ44" s="61" t="str">
        <f t="shared" si="86"/>
        <v/>
      </c>
      <c r="AR44" s="120" t="str">
        <f t="shared" si="87"/>
        <v/>
      </c>
      <c r="AS44" s="61" t="str">
        <f t="shared" si="88"/>
        <v/>
      </c>
      <c r="AT44" s="120" t="str">
        <f t="shared" si="89"/>
        <v/>
      </c>
      <c r="AU44" s="61" t="str">
        <f t="shared" si="90"/>
        <v/>
      </c>
      <c r="AV44" s="120" t="str">
        <f t="shared" si="91"/>
        <v/>
      </c>
      <c r="AW44" s="61" t="str">
        <f t="shared" si="92"/>
        <v/>
      </c>
      <c r="AX44" s="120" t="str">
        <f t="shared" si="93"/>
        <v/>
      </c>
      <c r="AY44" s="61" t="str">
        <f t="shared" si="94"/>
        <v/>
      </c>
      <c r="AZ44" s="120" t="str">
        <f t="shared" si="95"/>
        <v/>
      </c>
      <c r="BA44" s="61" t="str">
        <f t="shared" si="96"/>
        <v/>
      </c>
      <c r="BB44" s="120" t="str">
        <f t="shared" si="97"/>
        <v/>
      </c>
      <c r="BC44" s="61" t="str">
        <f t="shared" si="98"/>
        <v/>
      </c>
      <c r="BD44" s="120" t="str">
        <f t="shared" si="99"/>
        <v/>
      </c>
      <c r="BE44" s="61" t="str">
        <f t="shared" si="102"/>
        <v/>
      </c>
      <c r="BF44" s="120" t="str">
        <f t="shared" si="99"/>
        <v/>
      </c>
    </row>
    <row r="45" spans="1:58" s="88" customFormat="1" ht="15">
      <c r="A45" s="4"/>
      <c r="B45" s="4"/>
      <c r="C45" s="4"/>
      <c r="D45" s="4"/>
      <c r="E45" s="4"/>
      <c r="F45" s="4"/>
      <c r="G45" s="4"/>
      <c r="H45" s="4"/>
      <c r="I45" s="4"/>
      <c r="J45" s="4"/>
      <c r="K45" s="4"/>
      <c r="L45" s="4"/>
      <c r="M45" s="4"/>
      <c r="N45" s="4"/>
      <c r="O45" s="4"/>
      <c r="P45" s="4"/>
      <c r="Q45" s="4"/>
      <c r="R45" s="4"/>
      <c r="S45" s="4"/>
      <c r="T45" s="4"/>
      <c r="U45" s="4"/>
      <c r="V45" s="4"/>
      <c r="W45" s="4"/>
      <c r="X45" s="4"/>
      <c r="Y45" s="4"/>
      <c r="Z45" s="4"/>
      <c r="AA45"/>
      <c r="AB45" s="156"/>
      <c r="AC45" s="99"/>
      <c r="AD45" s="100"/>
      <c r="AE45" s="101"/>
      <c r="AF45" s="102" t="s">
        <v>25</v>
      </c>
      <c r="AG45" s="123">
        <f t="shared" ref="AG45:BF45" si="103">SUM(AG33:AG44)</f>
        <v>176</v>
      </c>
      <c r="AH45" s="124">
        <f t="shared" si="103"/>
        <v>1</v>
      </c>
      <c r="AI45" s="123">
        <f t="shared" si="103"/>
        <v>0</v>
      </c>
      <c r="AJ45" s="124">
        <f t="shared" si="103"/>
        <v>0</v>
      </c>
      <c r="AK45" s="123">
        <f t="shared" si="103"/>
        <v>0</v>
      </c>
      <c r="AL45" s="124">
        <f t="shared" si="103"/>
        <v>0</v>
      </c>
      <c r="AM45" s="123">
        <f t="shared" si="103"/>
        <v>0</v>
      </c>
      <c r="AN45" s="124">
        <f t="shared" si="103"/>
        <v>0</v>
      </c>
      <c r="AO45" s="123">
        <f t="shared" si="103"/>
        <v>0</v>
      </c>
      <c r="AP45" s="124">
        <f t="shared" si="103"/>
        <v>0</v>
      </c>
      <c r="AQ45" s="123">
        <f t="shared" si="103"/>
        <v>0</v>
      </c>
      <c r="AR45" s="124">
        <f t="shared" si="103"/>
        <v>0</v>
      </c>
      <c r="AS45" s="123">
        <f t="shared" si="103"/>
        <v>0</v>
      </c>
      <c r="AT45" s="124">
        <f t="shared" si="103"/>
        <v>0</v>
      </c>
      <c r="AU45" s="123">
        <f t="shared" si="103"/>
        <v>0</v>
      </c>
      <c r="AV45" s="124">
        <f t="shared" si="103"/>
        <v>0</v>
      </c>
      <c r="AW45" s="123">
        <f t="shared" si="103"/>
        <v>0</v>
      </c>
      <c r="AX45" s="124">
        <f t="shared" si="103"/>
        <v>0</v>
      </c>
      <c r="AY45" s="123">
        <f t="shared" si="103"/>
        <v>0</v>
      </c>
      <c r="AZ45" s="124">
        <f t="shared" si="103"/>
        <v>0</v>
      </c>
      <c r="BA45" s="123">
        <f t="shared" si="103"/>
        <v>0</v>
      </c>
      <c r="BB45" s="124">
        <f t="shared" si="103"/>
        <v>0</v>
      </c>
      <c r="BC45" s="123">
        <f t="shared" si="103"/>
        <v>0</v>
      </c>
      <c r="BD45" s="124">
        <f t="shared" si="103"/>
        <v>0</v>
      </c>
      <c r="BE45" s="123">
        <f t="shared" si="103"/>
        <v>176</v>
      </c>
      <c r="BF45" s="126">
        <f t="shared" si="103"/>
        <v>1</v>
      </c>
    </row>
    <row r="46" spans="1:58" s="88" customFormat="1" ht="15">
      <c r="A46" s="4"/>
      <c r="B46" s="4"/>
      <c r="C46" s="4"/>
      <c r="D46" s="4"/>
      <c r="E46" s="4"/>
      <c r="F46" s="4"/>
      <c r="G46" s="4"/>
      <c r="H46" s="4"/>
      <c r="I46" s="4"/>
      <c r="J46" s="4"/>
      <c r="K46" s="4"/>
      <c r="L46" s="4"/>
      <c r="M46" s="4"/>
      <c r="N46" s="4"/>
      <c r="O46" s="4"/>
      <c r="P46" s="4"/>
      <c r="Q46" s="4"/>
      <c r="R46" s="4"/>
      <c r="S46" s="4"/>
      <c r="T46" s="4"/>
      <c r="U46" s="4"/>
      <c r="V46" s="4"/>
      <c r="W46" s="4"/>
      <c r="X46" s="4"/>
      <c r="Y46" s="4"/>
      <c r="Z46" s="4"/>
      <c r="AA46"/>
      <c r="AB46" s="156"/>
      <c r="AC46" s="103"/>
      <c r="AD46" s="104"/>
      <c r="AE46" s="105"/>
      <c r="AF46" s="135" t="str">
        <f>IF(AF$16&lt;&gt;"",AF$16,"")</f>
        <v>平均宿泊回数</v>
      </c>
      <c r="AG46" s="154">
        <f>IF(AG45&gt;0,SUMPRODUCT($AA33:$AA44,AG33:AG44)/AG45,"-")</f>
        <v>0.97159090909090906</v>
      </c>
      <c r="AH46" s="138"/>
      <c r="AI46" s="154" t="str">
        <f>IF(AI45&gt;0,SUMPRODUCT($AA33:$AA44,AI33:AI44)/AI45,"-")</f>
        <v>-</v>
      </c>
      <c r="AJ46" s="138"/>
      <c r="AK46" s="154" t="str">
        <f>IF(AK45&gt;0,SUMPRODUCT($AA33:$AA44,AK33:AK44)/AK45,"-")</f>
        <v>-</v>
      </c>
      <c r="AL46" s="138"/>
      <c r="AM46" s="154" t="str">
        <f>IF(AM45&gt;0,SUMPRODUCT($AA33:$AA44,AM33:AM44)/AM45,"-")</f>
        <v>-</v>
      </c>
      <c r="AN46" s="138"/>
      <c r="AO46" s="154" t="str">
        <f>IF(AO45&gt;0,SUMPRODUCT($AA33:$AA44,AO33:AO44)/AO45,"-")</f>
        <v>-</v>
      </c>
      <c r="AP46" s="138"/>
      <c r="AQ46" s="154" t="str">
        <f>IF(AQ45&gt;0,SUMPRODUCT($AA33:$AA44,AQ33:AQ44)/AQ45,"-")</f>
        <v>-</v>
      </c>
      <c r="AR46" s="138"/>
      <c r="AS46" s="154" t="str">
        <f>IF(AS45&gt;0,SUMPRODUCT($AA33:$AA44,AS33:AS44)/AS45,"-")</f>
        <v>-</v>
      </c>
      <c r="AT46" s="138"/>
      <c r="AU46" s="154" t="str">
        <f>IF(AU45&gt;0,SUMPRODUCT($AA33:$AA44,AU33:AU44)/AU45,"-")</f>
        <v>-</v>
      </c>
      <c r="AV46" s="138"/>
      <c r="AW46" s="154" t="str">
        <f>IF(AW45&gt;0,SUMPRODUCT($AA33:$AA44,AW33:AW44)/AW45,"-")</f>
        <v>-</v>
      </c>
      <c r="AX46" s="138"/>
      <c r="AY46" s="154" t="str">
        <f>IF(AY45&gt;0,SUMPRODUCT($AA33:$AA44,AY33:AY44)/AY45,"-")</f>
        <v>-</v>
      </c>
      <c r="AZ46" s="138"/>
      <c r="BA46" s="154" t="str">
        <f>IF(BA45&gt;0,SUMPRODUCT($AA33:$AA44,BA33:BA44)/BA45,"-")</f>
        <v>-</v>
      </c>
      <c r="BB46" s="138"/>
      <c r="BC46" s="154" t="str">
        <f>IF(BC45&gt;0,SUMPRODUCT($AA33:$AA44,BC33:BC44)/BC45,"-")</f>
        <v>-</v>
      </c>
      <c r="BD46" s="138"/>
      <c r="BE46" s="154">
        <f>IF(BE45&gt;0,SUMPRODUCT($AA33:$AA44,BE33:BE44)/BE45,"-")</f>
        <v>0.97159090909090906</v>
      </c>
      <c r="BF46" s="139"/>
    </row>
    <row r="47" spans="1:58" s="88" customFormat="1" ht="15">
      <c r="A47" s="4"/>
      <c r="B47" s="4"/>
      <c r="C47" s="4"/>
      <c r="D47" s="4"/>
      <c r="E47" s="4"/>
      <c r="F47" s="4"/>
      <c r="G47" s="4"/>
      <c r="H47" s="4"/>
      <c r="I47" s="4"/>
      <c r="J47" s="4"/>
      <c r="K47" s="4"/>
      <c r="L47" s="4"/>
      <c r="M47" s="4"/>
      <c r="N47" s="4"/>
      <c r="O47" s="4"/>
      <c r="P47" s="4"/>
      <c r="Q47" s="4"/>
      <c r="R47" s="4"/>
      <c r="S47" s="4"/>
      <c r="T47" s="4"/>
      <c r="U47" s="4"/>
      <c r="V47" s="4"/>
      <c r="W47" s="4"/>
      <c r="X47" s="4"/>
      <c r="Y47" s="4"/>
      <c r="Z47" s="4"/>
      <c r="AA47"/>
      <c r="AB47" s="156"/>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1:58" s="88" customFormat="1">
      <c r="A48" s="4"/>
      <c r="B48" s="4"/>
      <c r="C48" s="4"/>
      <c r="D48" s="4"/>
      <c r="E48" s="4"/>
      <c r="F48" s="4"/>
      <c r="G48" s="4"/>
      <c r="H48" s="4"/>
      <c r="I48" s="4"/>
      <c r="J48" s="4"/>
      <c r="K48" s="4"/>
      <c r="L48" s="4"/>
      <c r="M48" s="4"/>
      <c r="N48" s="4"/>
      <c r="O48" s="4"/>
      <c r="P48" s="4"/>
      <c r="Q48" s="4"/>
      <c r="R48" s="4"/>
      <c r="S48" s="4"/>
      <c r="T48" s="4"/>
      <c r="U48" s="4"/>
      <c r="V48" s="4"/>
      <c r="W48" s="4"/>
      <c r="X48" s="4"/>
      <c r="Y48" s="4"/>
      <c r="Z48" s="4"/>
      <c r="AA48" s="110">
        <f t="shared" ref="AA48:AA58" si="104">AA33</f>
        <v>0</v>
      </c>
      <c r="AB48" s="58"/>
      <c r="AC48" s="113" t="str">
        <f>AC47</f>
        <v>回答エリア</v>
      </c>
      <c r="AD48" s="112" t="str">
        <f>AD47</f>
        <v>福井駅前 エリア</v>
      </c>
      <c r="AE48" s="2" t="str">
        <f t="shared" ref="AE48:AE58" si="105">IF(AE3&lt;&gt;"",AE3,"")</f>
        <v>福井県内には宿泊しない</v>
      </c>
      <c r="AF48" s="8"/>
      <c r="AG48" s="131">
        <f t="shared" ref="AG48:AG59" si="106">IF(OR(IFERROR(FIND($AD48,"施設コード"),0)&gt;0,$AE48=""), "",
COUNTIFS(
    INDEX(rawデータ範囲, , MATCH($AG$1,表頭範囲, 0)),AG$2,
    INDEX(rawデータ範囲, , MATCH($AE$1,表頭範囲, 0)),$AE48,
    INDEX(rawデータ範囲, , MATCH($AC48,表頭範囲, 0)),$AD48
)
)</f>
        <v>20</v>
      </c>
      <c r="AH48" s="132">
        <f t="shared" ref="AH48:AH58" si="107">IFERROR(AG48/AG$60,"")</f>
        <v>0.33333333333333331</v>
      </c>
      <c r="AI48" s="131">
        <f t="shared" ref="AI48:AI59" si="108">IF(OR(IFERROR(FIND($AD48,"施設コード"),0)&gt;0,$AE48=""), "",
COUNTIFS(
    INDEX(rawデータ範囲, , MATCH($AG$1,表頭範囲, 0)),AI$2,
    INDEX(rawデータ範囲, , MATCH($AE$1,表頭範囲, 0)),$AE48,
    INDEX(rawデータ範囲, , MATCH($AC48,表頭範囲, 0)),$AD48
)
)</f>
        <v>0</v>
      </c>
      <c r="AJ48" s="132" t="str">
        <f t="shared" ref="AJ48:AJ58" si="109">IFERROR(AI48/AI$60,"")</f>
        <v/>
      </c>
      <c r="AK48" s="131">
        <f t="shared" ref="AK48:AK59" si="110">IF(OR(IFERROR(FIND($AD48,"施設コード"),0)&gt;0,$AE48=""), "",
COUNTIFS(
    INDEX(rawデータ範囲, , MATCH($AG$1,表頭範囲, 0)),AK$2,
    INDEX(rawデータ範囲, , MATCH($AE$1,表頭範囲, 0)),$AE48,
    INDEX(rawデータ範囲, , MATCH($AC48,表頭範囲, 0)),$AD48
)
)</f>
        <v>0</v>
      </c>
      <c r="AL48" s="132" t="str">
        <f t="shared" ref="AL48:AL59" si="111">IFERROR(AK48/AK$60,"")</f>
        <v/>
      </c>
      <c r="AM48" s="131">
        <f t="shared" ref="AM48:AM59" si="112">IF(OR(IFERROR(FIND($AD48,"施設コード"),0)&gt;0,$AE48=""), "",
COUNTIFS(
    INDEX(rawデータ範囲, , MATCH($AG$1,表頭範囲, 0)),AM$2,
    INDEX(rawデータ範囲, , MATCH($AE$1,表頭範囲, 0)),$AE48,
    INDEX(rawデータ範囲, , MATCH($AC48,表頭範囲, 0)),$AD48
)
)</f>
        <v>0</v>
      </c>
      <c r="AN48" s="132" t="str">
        <f t="shared" ref="AN48:AN59" si="113">IFERROR(AM48/AM$60,"")</f>
        <v/>
      </c>
      <c r="AO48" s="131">
        <f t="shared" ref="AO48:AO59" si="114">IF(OR(IFERROR(FIND($AD48,"施設コード"),0)&gt;0,$AE48=""), "",
COUNTIFS(
    INDEX(rawデータ範囲, , MATCH($AG$1,表頭範囲, 0)),AO$2,
    INDEX(rawデータ範囲, , MATCH($AE$1,表頭範囲, 0)),$AE48,
    INDEX(rawデータ範囲, , MATCH($AC48,表頭範囲, 0)),$AD48
)
)</f>
        <v>0</v>
      </c>
      <c r="AP48" s="132" t="str">
        <f t="shared" ref="AP48:AP59" si="115">IFERROR(AO48/AO$60,"")</f>
        <v/>
      </c>
      <c r="AQ48" s="131">
        <f t="shared" ref="AQ48:AQ59" si="116">IF(OR(IFERROR(FIND($AD48,"施設コード"),0)&gt;0,$AE48=""), "",
COUNTIFS(
    INDEX(rawデータ範囲, , MATCH($AG$1,表頭範囲, 0)),AQ$2,
    INDEX(rawデータ範囲, , MATCH($AE$1,表頭範囲, 0)),$AE48,
    INDEX(rawデータ範囲, , MATCH($AC48,表頭範囲, 0)),$AD48
)
)</f>
        <v>0</v>
      </c>
      <c r="AR48" s="132" t="str">
        <f t="shared" ref="AR48:AR59" si="117">IFERROR(AQ48/AQ$60,"")</f>
        <v/>
      </c>
      <c r="AS48" s="131">
        <f t="shared" ref="AS48:AS59" si="118">IF(OR(IFERROR(FIND($AD48,"施設コード"),0)&gt;0,$AE48=""), "",
COUNTIFS(
    INDEX(rawデータ範囲, , MATCH($AG$1,表頭範囲, 0)),AS$2,
    INDEX(rawデータ範囲, , MATCH($AE$1,表頭範囲, 0)),$AE48,
    INDEX(rawデータ範囲, , MATCH($AC48,表頭範囲, 0)),$AD48
)
)</f>
        <v>0</v>
      </c>
      <c r="AT48" s="132" t="str">
        <f t="shared" ref="AT48:AT59" si="119">IFERROR(AS48/AS$60,"")</f>
        <v/>
      </c>
      <c r="AU48" s="131">
        <f t="shared" ref="AU48:AU59" si="120">IF(OR(IFERROR(FIND($AD48,"施設コード"),0)&gt;0,$AE48=""), "",
COUNTIFS(
    INDEX(rawデータ範囲, , MATCH($AG$1,表頭範囲, 0)),AU$2,
    INDEX(rawデータ範囲, , MATCH($AE$1,表頭範囲, 0)),$AE48,
    INDEX(rawデータ範囲, , MATCH($AC48,表頭範囲, 0)),$AD48
)
)</f>
        <v>0</v>
      </c>
      <c r="AV48" s="132" t="str">
        <f t="shared" ref="AV48:AV59" si="121">IFERROR(AU48/AU$60,"")</f>
        <v/>
      </c>
      <c r="AW48" s="131">
        <f t="shared" ref="AW48:AW59" si="122">IF(OR(IFERROR(FIND($AD48,"施設コード"),0)&gt;0,$AE48=""), "",
COUNTIFS(
    INDEX(rawデータ範囲, , MATCH($AG$1,表頭範囲, 0)),AW$2,
    INDEX(rawデータ範囲, , MATCH($AE$1,表頭範囲, 0)),$AE48,
    INDEX(rawデータ範囲, , MATCH($AC48,表頭範囲, 0)),$AD48
)
)</f>
        <v>0</v>
      </c>
      <c r="AX48" s="132" t="str">
        <f t="shared" ref="AX48:AX59" si="123">IFERROR(AW48/AW$60,"")</f>
        <v/>
      </c>
      <c r="AY48" s="131">
        <f t="shared" ref="AY48:AY59" si="124">IF(OR(IFERROR(FIND($AD48,"施設コード"),0)&gt;0,$AE48=""), "",
COUNTIFS(
    INDEX(rawデータ範囲, , MATCH($AG$1,表頭範囲, 0)),AY$2,
    INDEX(rawデータ範囲, , MATCH($AE$1,表頭範囲, 0)),$AE48,
    INDEX(rawデータ範囲, , MATCH($AC48,表頭範囲, 0)),$AD48
)
)</f>
        <v>0</v>
      </c>
      <c r="AZ48" s="132" t="str">
        <f t="shared" ref="AZ48:AZ59" si="125">IFERROR(AY48/AY$60,"")</f>
        <v/>
      </c>
      <c r="BA48" s="131">
        <f t="shared" ref="BA48:BA59" si="126">IF(OR(IFERROR(FIND($AD48,"施設コード"),0)&gt;0,$AE48=""), "",
COUNTIFS(
    INDEX(rawデータ範囲, , MATCH($AG$1,表頭範囲, 0)),BA$2,
    INDEX(rawデータ範囲, , MATCH($AE$1,表頭範囲, 0)),$AE48,
    INDEX(rawデータ範囲, , MATCH($AC48,表頭範囲, 0)),$AD48
)
)</f>
        <v>0</v>
      </c>
      <c r="BB48" s="132" t="str">
        <f t="shared" ref="BB48:BB59" si="127">IFERROR(BA48/BA$60,"")</f>
        <v/>
      </c>
      <c r="BC48" s="131">
        <f t="shared" ref="BC48:BC59" si="128">IF(OR(IFERROR(FIND($AD48,"施設コード"),0)&gt;0,$AE48=""), "",
COUNTIFS(
    INDEX(rawデータ範囲, , MATCH($AG$1,表頭範囲, 0)),BC$2,
    INDEX(rawデータ範囲, , MATCH($AE$1,表頭範囲, 0)),$AE48,
    INDEX(rawデータ範囲, , MATCH($AC48,表頭範囲, 0)),$AD48
)
)</f>
        <v>0</v>
      </c>
      <c r="BD48" s="132" t="str">
        <f t="shared" ref="BD48:BD59" si="129">IFERROR(BC48/BC$60,"")</f>
        <v/>
      </c>
      <c r="BE48" s="131">
        <f>IFERROR(AG48+AI48+AK48+AM48+AO48+AQ48+AS48+AU48+AW48+AY48+BA48+BC48,"")</f>
        <v>20</v>
      </c>
      <c r="BF48" s="132">
        <f t="shared" ref="BF48:BF58" si="130">IFERROR(BE48/BE$60,"")</f>
        <v>0.33333333333333331</v>
      </c>
    </row>
    <row r="49" spans="1:58" s="88" customFormat="1">
      <c r="A49" s="4"/>
      <c r="B49" s="4"/>
      <c r="C49" s="4"/>
      <c r="D49" s="4"/>
      <c r="E49" s="4"/>
      <c r="F49" s="4"/>
      <c r="G49" s="4"/>
      <c r="H49" s="4"/>
      <c r="I49" s="4"/>
      <c r="J49" s="4"/>
      <c r="K49" s="4"/>
      <c r="L49" s="4"/>
      <c r="M49" s="4"/>
      <c r="N49" s="4"/>
      <c r="O49" s="4"/>
      <c r="P49" s="4"/>
      <c r="Q49" s="4"/>
      <c r="R49" s="4"/>
      <c r="S49" s="4"/>
      <c r="T49" s="4"/>
      <c r="U49" s="4"/>
      <c r="V49" s="4"/>
      <c r="W49" s="4"/>
      <c r="X49" s="4"/>
      <c r="Y49" s="4"/>
      <c r="Z49" s="4"/>
      <c r="AA49" s="110">
        <f t="shared" si="104"/>
        <v>1</v>
      </c>
      <c r="AB49" s="58"/>
      <c r="AC49" s="113" t="str">
        <f t="shared" ref="AC49:AD58" si="131">AC48</f>
        <v>回答エリア</v>
      </c>
      <c r="AD49" s="112" t="str">
        <f t="shared" si="131"/>
        <v>福井駅前 エリア</v>
      </c>
      <c r="AE49" s="90" t="str">
        <f t="shared" si="105"/>
        <v>1泊</v>
      </c>
      <c r="AF49" s="8"/>
      <c r="AG49" s="131">
        <f t="shared" si="106"/>
        <v>30</v>
      </c>
      <c r="AH49" s="132">
        <f t="shared" si="107"/>
        <v>0.5</v>
      </c>
      <c r="AI49" s="131">
        <f t="shared" si="108"/>
        <v>0</v>
      </c>
      <c r="AJ49" s="132" t="str">
        <f t="shared" si="109"/>
        <v/>
      </c>
      <c r="AK49" s="131">
        <f t="shared" si="110"/>
        <v>0</v>
      </c>
      <c r="AL49" s="132" t="str">
        <f t="shared" si="111"/>
        <v/>
      </c>
      <c r="AM49" s="131">
        <f t="shared" si="112"/>
        <v>0</v>
      </c>
      <c r="AN49" s="132" t="str">
        <f t="shared" si="113"/>
        <v/>
      </c>
      <c r="AO49" s="131">
        <f t="shared" si="114"/>
        <v>0</v>
      </c>
      <c r="AP49" s="132" t="str">
        <f t="shared" si="115"/>
        <v/>
      </c>
      <c r="AQ49" s="131">
        <f t="shared" si="116"/>
        <v>0</v>
      </c>
      <c r="AR49" s="132" t="str">
        <f t="shared" si="117"/>
        <v/>
      </c>
      <c r="AS49" s="131">
        <f t="shared" si="118"/>
        <v>0</v>
      </c>
      <c r="AT49" s="132" t="str">
        <f t="shared" si="119"/>
        <v/>
      </c>
      <c r="AU49" s="131">
        <f t="shared" si="120"/>
        <v>0</v>
      </c>
      <c r="AV49" s="132" t="str">
        <f t="shared" si="121"/>
        <v/>
      </c>
      <c r="AW49" s="131">
        <f t="shared" si="122"/>
        <v>0</v>
      </c>
      <c r="AX49" s="132" t="str">
        <f t="shared" si="123"/>
        <v/>
      </c>
      <c r="AY49" s="131">
        <f t="shared" si="124"/>
        <v>0</v>
      </c>
      <c r="AZ49" s="132" t="str">
        <f t="shared" si="125"/>
        <v/>
      </c>
      <c r="BA49" s="131">
        <f t="shared" si="126"/>
        <v>0</v>
      </c>
      <c r="BB49" s="132" t="str">
        <f t="shared" si="127"/>
        <v/>
      </c>
      <c r="BC49" s="131">
        <f t="shared" si="128"/>
        <v>0</v>
      </c>
      <c r="BD49" s="132" t="str">
        <f t="shared" si="129"/>
        <v/>
      </c>
      <c r="BE49" s="131">
        <f t="shared" ref="BE49:BE59" si="132">IFERROR(AG49+AI49+AK49+AM49+AO49+AQ49+AS49+AU49+AW49+AY49+BA49+BC49,"")</f>
        <v>30</v>
      </c>
      <c r="BF49" s="132">
        <f t="shared" si="130"/>
        <v>0.5</v>
      </c>
    </row>
    <row r="50" spans="1:58" s="88" customFormat="1">
      <c r="A50" s="4"/>
      <c r="B50" s="4"/>
      <c r="C50" s="4"/>
      <c r="D50" s="4"/>
      <c r="E50" s="4"/>
      <c r="F50" s="4"/>
      <c r="G50" s="4"/>
      <c r="H50" s="4"/>
      <c r="I50" s="4"/>
      <c r="J50" s="4"/>
      <c r="K50" s="4"/>
      <c r="L50" s="4"/>
      <c r="M50" s="4"/>
      <c r="N50" s="4"/>
      <c r="O50" s="4"/>
      <c r="P50" s="4"/>
      <c r="Q50" s="4"/>
      <c r="R50" s="4"/>
      <c r="S50" s="4"/>
      <c r="T50" s="4"/>
      <c r="U50" s="4"/>
      <c r="V50" s="4"/>
      <c r="W50" s="4"/>
      <c r="X50" s="4"/>
      <c r="Y50" s="4"/>
      <c r="Z50" s="4"/>
      <c r="AA50" s="110">
        <f t="shared" si="104"/>
        <v>2</v>
      </c>
      <c r="AB50" s="58"/>
      <c r="AC50" s="113" t="str">
        <f t="shared" si="131"/>
        <v>回答エリア</v>
      </c>
      <c r="AD50" s="112" t="str">
        <f t="shared" si="131"/>
        <v>福井駅前 エリア</v>
      </c>
      <c r="AE50" s="2" t="str">
        <f t="shared" si="105"/>
        <v>2泊</v>
      </c>
      <c r="AF50" s="8"/>
      <c r="AG50" s="131">
        <f t="shared" si="106"/>
        <v>7</v>
      </c>
      <c r="AH50" s="132">
        <f t="shared" si="107"/>
        <v>0.11666666666666667</v>
      </c>
      <c r="AI50" s="131">
        <f t="shared" si="108"/>
        <v>0</v>
      </c>
      <c r="AJ50" s="132" t="str">
        <f t="shared" si="109"/>
        <v/>
      </c>
      <c r="AK50" s="131">
        <f t="shared" si="110"/>
        <v>0</v>
      </c>
      <c r="AL50" s="132" t="str">
        <f t="shared" si="111"/>
        <v/>
      </c>
      <c r="AM50" s="131">
        <f t="shared" si="112"/>
        <v>0</v>
      </c>
      <c r="AN50" s="132" t="str">
        <f t="shared" si="113"/>
        <v/>
      </c>
      <c r="AO50" s="131">
        <f t="shared" si="114"/>
        <v>0</v>
      </c>
      <c r="AP50" s="132" t="str">
        <f t="shared" si="115"/>
        <v/>
      </c>
      <c r="AQ50" s="131">
        <f t="shared" si="116"/>
        <v>0</v>
      </c>
      <c r="AR50" s="132" t="str">
        <f t="shared" si="117"/>
        <v/>
      </c>
      <c r="AS50" s="131">
        <f t="shared" si="118"/>
        <v>0</v>
      </c>
      <c r="AT50" s="132" t="str">
        <f t="shared" si="119"/>
        <v/>
      </c>
      <c r="AU50" s="131">
        <f t="shared" si="120"/>
        <v>0</v>
      </c>
      <c r="AV50" s="132" t="str">
        <f t="shared" si="121"/>
        <v/>
      </c>
      <c r="AW50" s="131">
        <f t="shared" si="122"/>
        <v>0</v>
      </c>
      <c r="AX50" s="132" t="str">
        <f t="shared" si="123"/>
        <v/>
      </c>
      <c r="AY50" s="131">
        <f t="shared" si="124"/>
        <v>0</v>
      </c>
      <c r="AZ50" s="132" t="str">
        <f t="shared" si="125"/>
        <v/>
      </c>
      <c r="BA50" s="131">
        <f t="shared" si="126"/>
        <v>0</v>
      </c>
      <c r="BB50" s="132" t="str">
        <f t="shared" si="127"/>
        <v/>
      </c>
      <c r="BC50" s="131">
        <f t="shared" si="128"/>
        <v>0</v>
      </c>
      <c r="BD50" s="132" t="str">
        <f t="shared" si="129"/>
        <v/>
      </c>
      <c r="BE50" s="131">
        <f t="shared" si="132"/>
        <v>7</v>
      </c>
      <c r="BF50" s="132">
        <f t="shared" si="130"/>
        <v>0.11666666666666667</v>
      </c>
    </row>
    <row r="51" spans="1:58" s="88" customFormat="1">
      <c r="A51" s="4"/>
      <c r="B51" s="4"/>
      <c r="C51" s="4"/>
      <c r="D51" s="4"/>
      <c r="E51" s="4"/>
      <c r="F51" s="4"/>
      <c r="G51" s="4"/>
      <c r="H51" s="4"/>
      <c r="I51" s="4"/>
      <c r="J51" s="4"/>
      <c r="K51" s="4"/>
      <c r="L51" s="4"/>
      <c r="M51" s="4"/>
      <c r="N51" s="4"/>
      <c r="O51" s="4"/>
      <c r="P51" s="4"/>
      <c r="Q51" s="4"/>
      <c r="R51" s="4"/>
      <c r="S51" s="4"/>
      <c r="T51" s="4"/>
      <c r="U51" s="4"/>
      <c r="V51" s="4"/>
      <c r="W51" s="4"/>
      <c r="X51" s="4"/>
      <c r="Y51" s="4"/>
      <c r="Z51" s="4"/>
      <c r="AA51" s="110">
        <f t="shared" si="104"/>
        <v>3</v>
      </c>
      <c r="AB51" s="58"/>
      <c r="AC51" s="113" t="str">
        <f t="shared" si="131"/>
        <v>回答エリア</v>
      </c>
      <c r="AD51" s="112" t="str">
        <f t="shared" si="131"/>
        <v>福井駅前 エリア</v>
      </c>
      <c r="AE51" s="2" t="str">
        <f t="shared" si="105"/>
        <v>3泊</v>
      </c>
      <c r="AF51" s="8"/>
      <c r="AG51" s="131">
        <f t="shared" si="106"/>
        <v>0</v>
      </c>
      <c r="AH51" s="132">
        <f t="shared" si="107"/>
        <v>0</v>
      </c>
      <c r="AI51" s="131">
        <f t="shared" si="108"/>
        <v>0</v>
      </c>
      <c r="AJ51" s="132" t="str">
        <f t="shared" si="109"/>
        <v/>
      </c>
      <c r="AK51" s="131">
        <f t="shared" si="110"/>
        <v>0</v>
      </c>
      <c r="AL51" s="132" t="str">
        <f t="shared" si="111"/>
        <v/>
      </c>
      <c r="AM51" s="131">
        <f t="shared" si="112"/>
        <v>0</v>
      </c>
      <c r="AN51" s="132" t="str">
        <f t="shared" si="113"/>
        <v/>
      </c>
      <c r="AO51" s="131">
        <f t="shared" si="114"/>
        <v>0</v>
      </c>
      <c r="AP51" s="132" t="str">
        <f t="shared" si="115"/>
        <v/>
      </c>
      <c r="AQ51" s="131">
        <f t="shared" si="116"/>
        <v>0</v>
      </c>
      <c r="AR51" s="132" t="str">
        <f t="shared" si="117"/>
        <v/>
      </c>
      <c r="AS51" s="131">
        <f t="shared" si="118"/>
        <v>0</v>
      </c>
      <c r="AT51" s="132" t="str">
        <f t="shared" si="119"/>
        <v/>
      </c>
      <c r="AU51" s="131">
        <f t="shared" si="120"/>
        <v>0</v>
      </c>
      <c r="AV51" s="132" t="str">
        <f t="shared" si="121"/>
        <v/>
      </c>
      <c r="AW51" s="131">
        <f t="shared" si="122"/>
        <v>0</v>
      </c>
      <c r="AX51" s="132" t="str">
        <f t="shared" si="123"/>
        <v/>
      </c>
      <c r="AY51" s="131">
        <f t="shared" si="124"/>
        <v>0</v>
      </c>
      <c r="AZ51" s="132" t="str">
        <f t="shared" si="125"/>
        <v/>
      </c>
      <c r="BA51" s="131">
        <f t="shared" si="126"/>
        <v>0</v>
      </c>
      <c r="BB51" s="132" t="str">
        <f t="shared" si="127"/>
        <v/>
      </c>
      <c r="BC51" s="131">
        <f t="shared" si="128"/>
        <v>0</v>
      </c>
      <c r="BD51" s="132" t="str">
        <f t="shared" si="129"/>
        <v/>
      </c>
      <c r="BE51" s="131">
        <f t="shared" si="132"/>
        <v>0</v>
      </c>
      <c r="BF51" s="132">
        <f t="shared" si="130"/>
        <v>0</v>
      </c>
    </row>
    <row r="52" spans="1:58" s="88" customFormat="1">
      <c r="A52" s="4"/>
      <c r="B52" s="4"/>
      <c r="C52" s="4"/>
      <c r="D52" s="4"/>
      <c r="E52" s="4"/>
      <c r="F52" s="4"/>
      <c r="G52" s="4"/>
      <c r="H52" s="4"/>
      <c r="I52" s="4"/>
      <c r="J52" s="4"/>
      <c r="K52" s="4"/>
      <c r="L52" s="4"/>
      <c r="M52" s="4"/>
      <c r="N52" s="4"/>
      <c r="O52" s="4"/>
      <c r="P52" s="4"/>
      <c r="Q52" s="4"/>
      <c r="R52" s="4"/>
      <c r="S52" s="4"/>
      <c r="T52" s="4"/>
      <c r="U52" s="4"/>
      <c r="V52" s="4"/>
      <c r="W52" s="4"/>
      <c r="X52" s="4"/>
      <c r="Y52" s="4"/>
      <c r="Z52" s="4"/>
      <c r="AA52" s="110">
        <f t="shared" si="104"/>
        <v>4</v>
      </c>
      <c r="AB52" s="58"/>
      <c r="AC52" s="113" t="str">
        <f t="shared" si="131"/>
        <v>回答エリア</v>
      </c>
      <c r="AD52" s="112" t="str">
        <f t="shared" si="131"/>
        <v>福井駅前 エリア</v>
      </c>
      <c r="AE52" s="2" t="str">
        <f t="shared" si="105"/>
        <v>4泊以上</v>
      </c>
      <c r="AF52" s="107"/>
      <c r="AG52" s="131">
        <f t="shared" si="106"/>
        <v>3</v>
      </c>
      <c r="AH52" s="132">
        <f t="shared" si="107"/>
        <v>0.05</v>
      </c>
      <c r="AI52" s="131">
        <f t="shared" si="108"/>
        <v>0</v>
      </c>
      <c r="AJ52" s="132" t="str">
        <f t="shared" si="109"/>
        <v/>
      </c>
      <c r="AK52" s="131">
        <f t="shared" si="110"/>
        <v>0</v>
      </c>
      <c r="AL52" s="132" t="str">
        <f t="shared" si="111"/>
        <v/>
      </c>
      <c r="AM52" s="131">
        <f t="shared" si="112"/>
        <v>0</v>
      </c>
      <c r="AN52" s="132" t="str">
        <f t="shared" si="113"/>
        <v/>
      </c>
      <c r="AO52" s="131">
        <f t="shared" si="114"/>
        <v>0</v>
      </c>
      <c r="AP52" s="132" t="str">
        <f t="shared" si="115"/>
        <v/>
      </c>
      <c r="AQ52" s="131">
        <f t="shared" si="116"/>
        <v>0</v>
      </c>
      <c r="AR52" s="132" t="str">
        <f t="shared" si="117"/>
        <v/>
      </c>
      <c r="AS52" s="131">
        <f t="shared" si="118"/>
        <v>0</v>
      </c>
      <c r="AT52" s="132" t="str">
        <f t="shared" si="119"/>
        <v/>
      </c>
      <c r="AU52" s="131">
        <f t="shared" si="120"/>
        <v>0</v>
      </c>
      <c r="AV52" s="132" t="str">
        <f t="shared" si="121"/>
        <v/>
      </c>
      <c r="AW52" s="131">
        <f t="shared" si="122"/>
        <v>0</v>
      </c>
      <c r="AX52" s="132" t="str">
        <f t="shared" si="123"/>
        <v/>
      </c>
      <c r="AY52" s="131">
        <f t="shared" si="124"/>
        <v>0</v>
      </c>
      <c r="AZ52" s="132" t="str">
        <f t="shared" si="125"/>
        <v/>
      </c>
      <c r="BA52" s="131">
        <f t="shared" si="126"/>
        <v>0</v>
      </c>
      <c r="BB52" s="132" t="str">
        <f t="shared" si="127"/>
        <v/>
      </c>
      <c r="BC52" s="131">
        <f t="shared" si="128"/>
        <v>0</v>
      </c>
      <c r="BD52" s="132" t="str">
        <f t="shared" si="129"/>
        <v/>
      </c>
      <c r="BE52" s="131">
        <f t="shared" si="132"/>
        <v>3</v>
      </c>
      <c r="BF52" s="132">
        <f t="shared" si="130"/>
        <v>0.05</v>
      </c>
    </row>
    <row r="53" spans="1:58" s="88" customFormat="1">
      <c r="A53" s="4"/>
      <c r="B53" s="4"/>
      <c r="C53" s="4"/>
      <c r="D53" s="4"/>
      <c r="E53" s="4"/>
      <c r="F53" s="4"/>
      <c r="G53" s="4"/>
      <c r="H53" s="4"/>
      <c r="I53" s="4"/>
      <c r="J53" s="4"/>
      <c r="K53" s="4"/>
      <c r="L53" s="4"/>
      <c r="M53" s="4"/>
      <c r="N53" s="4"/>
      <c r="O53" s="4"/>
      <c r="P53" s="4"/>
      <c r="Q53" s="4"/>
      <c r="R53" s="4"/>
      <c r="S53" s="4"/>
      <c r="T53" s="4"/>
      <c r="U53" s="4"/>
      <c r="V53" s="4"/>
      <c r="W53" s="4"/>
      <c r="X53" s="4"/>
      <c r="Y53" s="4"/>
      <c r="Z53" s="4"/>
      <c r="AA53" s="110" t="str">
        <f t="shared" si="104"/>
        <v/>
      </c>
      <c r="AB53" s="58"/>
      <c r="AC53" s="113" t="str">
        <f t="shared" si="131"/>
        <v>回答エリア</v>
      </c>
      <c r="AD53" s="112" t="str">
        <f t="shared" si="131"/>
        <v>福井駅前 エリア</v>
      </c>
      <c r="AE53" s="2" t="str">
        <f t="shared" si="105"/>
        <v/>
      </c>
      <c r="AF53" s="107"/>
      <c r="AG53" s="131" t="str">
        <f t="shared" si="106"/>
        <v/>
      </c>
      <c r="AH53" s="132" t="str">
        <f t="shared" si="107"/>
        <v/>
      </c>
      <c r="AI53" s="131" t="str">
        <f t="shared" si="108"/>
        <v/>
      </c>
      <c r="AJ53" s="132" t="str">
        <f t="shared" si="109"/>
        <v/>
      </c>
      <c r="AK53" s="131" t="str">
        <f t="shared" si="110"/>
        <v/>
      </c>
      <c r="AL53" s="132" t="str">
        <f t="shared" si="111"/>
        <v/>
      </c>
      <c r="AM53" s="131" t="str">
        <f t="shared" si="112"/>
        <v/>
      </c>
      <c r="AN53" s="132" t="str">
        <f t="shared" si="113"/>
        <v/>
      </c>
      <c r="AO53" s="131" t="str">
        <f t="shared" si="114"/>
        <v/>
      </c>
      <c r="AP53" s="132" t="str">
        <f t="shared" si="115"/>
        <v/>
      </c>
      <c r="AQ53" s="131" t="str">
        <f t="shared" si="116"/>
        <v/>
      </c>
      <c r="AR53" s="132" t="str">
        <f t="shared" si="117"/>
        <v/>
      </c>
      <c r="AS53" s="131" t="str">
        <f t="shared" si="118"/>
        <v/>
      </c>
      <c r="AT53" s="132" t="str">
        <f t="shared" si="119"/>
        <v/>
      </c>
      <c r="AU53" s="131" t="str">
        <f t="shared" si="120"/>
        <v/>
      </c>
      <c r="AV53" s="132" t="str">
        <f t="shared" si="121"/>
        <v/>
      </c>
      <c r="AW53" s="131" t="str">
        <f t="shared" si="122"/>
        <v/>
      </c>
      <c r="AX53" s="132" t="str">
        <f t="shared" si="123"/>
        <v/>
      </c>
      <c r="AY53" s="131" t="str">
        <f t="shared" si="124"/>
        <v/>
      </c>
      <c r="AZ53" s="132" t="str">
        <f t="shared" si="125"/>
        <v/>
      </c>
      <c r="BA53" s="131" t="str">
        <f t="shared" si="126"/>
        <v/>
      </c>
      <c r="BB53" s="132" t="str">
        <f t="shared" si="127"/>
        <v/>
      </c>
      <c r="BC53" s="131" t="str">
        <f t="shared" si="128"/>
        <v/>
      </c>
      <c r="BD53" s="132" t="str">
        <f t="shared" si="129"/>
        <v/>
      </c>
      <c r="BE53" s="131" t="str">
        <f t="shared" si="132"/>
        <v/>
      </c>
      <c r="BF53" s="132" t="str">
        <f t="shared" si="130"/>
        <v/>
      </c>
    </row>
    <row r="54" spans="1:58" s="88" customFormat="1">
      <c r="A54" s="4"/>
      <c r="B54" s="4"/>
      <c r="C54" s="4"/>
      <c r="D54" s="4"/>
      <c r="E54" s="4"/>
      <c r="F54" s="4"/>
      <c r="G54" s="4"/>
      <c r="H54" s="4"/>
      <c r="I54" s="4"/>
      <c r="J54" s="4"/>
      <c r="K54" s="4"/>
      <c r="L54" s="4"/>
      <c r="M54" s="4"/>
      <c r="N54" s="4"/>
      <c r="O54" s="4"/>
      <c r="P54" s="4"/>
      <c r="Q54" s="4"/>
      <c r="R54" s="4"/>
      <c r="S54" s="4"/>
      <c r="T54" s="4"/>
      <c r="U54" s="4"/>
      <c r="V54" s="4"/>
      <c r="W54" s="4"/>
      <c r="X54" s="4"/>
      <c r="Y54" s="4"/>
      <c r="Z54" s="4"/>
      <c r="AA54" s="110" t="str">
        <f t="shared" si="104"/>
        <v/>
      </c>
      <c r="AB54" s="58"/>
      <c r="AC54" s="113" t="str">
        <f t="shared" si="131"/>
        <v>回答エリア</v>
      </c>
      <c r="AD54" s="112" t="str">
        <f t="shared" si="131"/>
        <v>福井駅前 エリア</v>
      </c>
      <c r="AE54" s="2" t="str">
        <f t="shared" si="105"/>
        <v/>
      </c>
      <c r="AF54" s="107"/>
      <c r="AG54" s="131" t="str">
        <f t="shared" si="106"/>
        <v/>
      </c>
      <c r="AH54" s="132" t="str">
        <f t="shared" si="107"/>
        <v/>
      </c>
      <c r="AI54" s="131" t="str">
        <f t="shared" si="108"/>
        <v/>
      </c>
      <c r="AJ54" s="132" t="str">
        <f t="shared" si="109"/>
        <v/>
      </c>
      <c r="AK54" s="131" t="str">
        <f t="shared" si="110"/>
        <v/>
      </c>
      <c r="AL54" s="132" t="str">
        <f t="shared" si="111"/>
        <v/>
      </c>
      <c r="AM54" s="131" t="str">
        <f t="shared" si="112"/>
        <v/>
      </c>
      <c r="AN54" s="132" t="str">
        <f t="shared" si="113"/>
        <v/>
      </c>
      <c r="AO54" s="131" t="str">
        <f t="shared" si="114"/>
        <v/>
      </c>
      <c r="AP54" s="132" t="str">
        <f t="shared" si="115"/>
        <v/>
      </c>
      <c r="AQ54" s="131" t="str">
        <f t="shared" si="116"/>
        <v/>
      </c>
      <c r="AR54" s="132" t="str">
        <f t="shared" si="117"/>
        <v/>
      </c>
      <c r="AS54" s="131" t="str">
        <f t="shared" si="118"/>
        <v/>
      </c>
      <c r="AT54" s="132" t="str">
        <f t="shared" si="119"/>
        <v/>
      </c>
      <c r="AU54" s="131" t="str">
        <f t="shared" si="120"/>
        <v/>
      </c>
      <c r="AV54" s="132" t="str">
        <f t="shared" si="121"/>
        <v/>
      </c>
      <c r="AW54" s="131" t="str">
        <f t="shared" si="122"/>
        <v/>
      </c>
      <c r="AX54" s="132" t="str">
        <f t="shared" si="123"/>
        <v/>
      </c>
      <c r="AY54" s="131" t="str">
        <f t="shared" si="124"/>
        <v/>
      </c>
      <c r="AZ54" s="132" t="str">
        <f t="shared" si="125"/>
        <v/>
      </c>
      <c r="BA54" s="131" t="str">
        <f t="shared" si="126"/>
        <v/>
      </c>
      <c r="BB54" s="132" t="str">
        <f t="shared" si="127"/>
        <v/>
      </c>
      <c r="BC54" s="131" t="str">
        <f t="shared" si="128"/>
        <v/>
      </c>
      <c r="BD54" s="132" t="str">
        <f t="shared" si="129"/>
        <v/>
      </c>
      <c r="BE54" s="131" t="str">
        <f t="shared" si="132"/>
        <v/>
      </c>
      <c r="BF54" s="132" t="str">
        <f t="shared" si="130"/>
        <v/>
      </c>
    </row>
    <row r="55" spans="1:58" s="88" customFormat="1">
      <c r="A55" s="4"/>
      <c r="B55" s="4"/>
      <c r="C55" s="4"/>
      <c r="D55" s="4"/>
      <c r="E55" s="4"/>
      <c r="F55" s="4"/>
      <c r="G55" s="4"/>
      <c r="H55" s="4"/>
      <c r="I55" s="4"/>
      <c r="J55" s="4"/>
      <c r="K55" s="4"/>
      <c r="L55" s="4"/>
      <c r="M55" s="4"/>
      <c r="N55" s="4"/>
      <c r="O55" s="4"/>
      <c r="P55" s="4"/>
      <c r="Q55" s="4"/>
      <c r="R55" s="4"/>
      <c r="S55" s="4"/>
      <c r="T55" s="4"/>
      <c r="U55" s="4"/>
      <c r="V55" s="4"/>
      <c r="W55" s="4"/>
      <c r="X55" s="4"/>
      <c r="Y55" s="4"/>
      <c r="Z55" s="4"/>
      <c r="AA55" s="110" t="str">
        <f t="shared" si="104"/>
        <v/>
      </c>
      <c r="AB55" s="58"/>
      <c r="AC55" s="113" t="str">
        <f>AC54</f>
        <v>回答エリア</v>
      </c>
      <c r="AD55" s="112" t="str">
        <f>AD54</f>
        <v>福井駅前 エリア</v>
      </c>
      <c r="AE55" s="2" t="str">
        <f t="shared" si="105"/>
        <v/>
      </c>
      <c r="AF55" s="107"/>
      <c r="AG55" s="131" t="str">
        <f t="shared" si="106"/>
        <v/>
      </c>
      <c r="AH55" s="132" t="str">
        <f t="shared" si="107"/>
        <v/>
      </c>
      <c r="AI55" s="131" t="str">
        <f t="shared" si="108"/>
        <v/>
      </c>
      <c r="AJ55" s="132" t="str">
        <f t="shared" si="109"/>
        <v/>
      </c>
      <c r="AK55" s="131" t="str">
        <f t="shared" si="110"/>
        <v/>
      </c>
      <c r="AL55" s="132" t="str">
        <f t="shared" si="111"/>
        <v/>
      </c>
      <c r="AM55" s="131" t="str">
        <f t="shared" si="112"/>
        <v/>
      </c>
      <c r="AN55" s="132" t="str">
        <f t="shared" si="113"/>
        <v/>
      </c>
      <c r="AO55" s="131" t="str">
        <f t="shared" si="114"/>
        <v/>
      </c>
      <c r="AP55" s="132" t="str">
        <f t="shared" si="115"/>
        <v/>
      </c>
      <c r="AQ55" s="131" t="str">
        <f t="shared" si="116"/>
        <v/>
      </c>
      <c r="AR55" s="132" t="str">
        <f t="shared" si="117"/>
        <v/>
      </c>
      <c r="AS55" s="131" t="str">
        <f t="shared" si="118"/>
        <v/>
      </c>
      <c r="AT55" s="132" t="str">
        <f t="shared" si="119"/>
        <v/>
      </c>
      <c r="AU55" s="131" t="str">
        <f t="shared" si="120"/>
        <v/>
      </c>
      <c r="AV55" s="132" t="str">
        <f t="shared" si="121"/>
        <v/>
      </c>
      <c r="AW55" s="131" t="str">
        <f t="shared" si="122"/>
        <v/>
      </c>
      <c r="AX55" s="132" t="str">
        <f t="shared" si="123"/>
        <v/>
      </c>
      <c r="AY55" s="131" t="str">
        <f t="shared" si="124"/>
        <v/>
      </c>
      <c r="AZ55" s="132" t="str">
        <f t="shared" si="125"/>
        <v/>
      </c>
      <c r="BA55" s="131" t="str">
        <f t="shared" si="126"/>
        <v/>
      </c>
      <c r="BB55" s="132" t="str">
        <f t="shared" si="127"/>
        <v/>
      </c>
      <c r="BC55" s="131" t="str">
        <f t="shared" si="128"/>
        <v/>
      </c>
      <c r="BD55" s="132" t="str">
        <f t="shared" si="129"/>
        <v/>
      </c>
      <c r="BE55" s="131" t="str">
        <f t="shared" si="132"/>
        <v/>
      </c>
      <c r="BF55" s="132" t="str">
        <f t="shared" si="130"/>
        <v/>
      </c>
    </row>
    <row r="56" spans="1:58" s="88" customFormat="1">
      <c r="A56" s="4"/>
      <c r="B56" s="4"/>
      <c r="C56" s="4"/>
      <c r="D56" s="4"/>
      <c r="E56" s="4"/>
      <c r="F56" s="4"/>
      <c r="G56" s="4"/>
      <c r="H56" s="4"/>
      <c r="I56" s="4"/>
      <c r="J56" s="4"/>
      <c r="K56" s="4"/>
      <c r="L56" s="4"/>
      <c r="M56" s="4"/>
      <c r="N56" s="4"/>
      <c r="O56" s="4"/>
      <c r="P56" s="4"/>
      <c r="Q56" s="4"/>
      <c r="R56" s="4"/>
      <c r="S56" s="4"/>
      <c r="T56" s="4"/>
      <c r="U56" s="4"/>
      <c r="V56" s="4"/>
      <c r="W56" s="4"/>
      <c r="X56" s="4"/>
      <c r="Y56" s="4"/>
      <c r="Z56" s="4"/>
      <c r="AA56" s="110" t="str">
        <f t="shared" si="104"/>
        <v/>
      </c>
      <c r="AB56" s="58"/>
      <c r="AC56" s="113" t="str">
        <f t="shared" si="131"/>
        <v>回答エリア</v>
      </c>
      <c r="AD56" s="112" t="str">
        <f t="shared" si="131"/>
        <v>福井駅前 エリア</v>
      </c>
      <c r="AE56" s="2" t="str">
        <f t="shared" si="105"/>
        <v/>
      </c>
      <c r="AF56" s="107"/>
      <c r="AG56" s="131" t="str">
        <f t="shared" si="106"/>
        <v/>
      </c>
      <c r="AH56" s="132" t="str">
        <f t="shared" si="107"/>
        <v/>
      </c>
      <c r="AI56" s="131" t="str">
        <f t="shared" si="108"/>
        <v/>
      </c>
      <c r="AJ56" s="132" t="str">
        <f t="shared" si="109"/>
        <v/>
      </c>
      <c r="AK56" s="131" t="str">
        <f t="shared" si="110"/>
        <v/>
      </c>
      <c r="AL56" s="132" t="str">
        <f t="shared" si="111"/>
        <v/>
      </c>
      <c r="AM56" s="131" t="str">
        <f t="shared" si="112"/>
        <v/>
      </c>
      <c r="AN56" s="132" t="str">
        <f t="shared" si="113"/>
        <v/>
      </c>
      <c r="AO56" s="131" t="str">
        <f t="shared" si="114"/>
        <v/>
      </c>
      <c r="AP56" s="132" t="str">
        <f t="shared" si="115"/>
        <v/>
      </c>
      <c r="AQ56" s="131" t="str">
        <f t="shared" si="116"/>
        <v/>
      </c>
      <c r="AR56" s="132" t="str">
        <f t="shared" si="117"/>
        <v/>
      </c>
      <c r="AS56" s="131" t="str">
        <f t="shared" si="118"/>
        <v/>
      </c>
      <c r="AT56" s="132" t="str">
        <f t="shared" si="119"/>
        <v/>
      </c>
      <c r="AU56" s="131" t="str">
        <f t="shared" si="120"/>
        <v/>
      </c>
      <c r="AV56" s="132" t="str">
        <f t="shared" si="121"/>
        <v/>
      </c>
      <c r="AW56" s="131" t="str">
        <f t="shared" si="122"/>
        <v/>
      </c>
      <c r="AX56" s="132" t="str">
        <f t="shared" si="123"/>
        <v/>
      </c>
      <c r="AY56" s="131" t="str">
        <f t="shared" si="124"/>
        <v/>
      </c>
      <c r="AZ56" s="132" t="str">
        <f t="shared" si="125"/>
        <v/>
      </c>
      <c r="BA56" s="131" t="str">
        <f t="shared" si="126"/>
        <v/>
      </c>
      <c r="BB56" s="132" t="str">
        <f t="shared" si="127"/>
        <v/>
      </c>
      <c r="BC56" s="131" t="str">
        <f t="shared" si="128"/>
        <v/>
      </c>
      <c r="BD56" s="132" t="str">
        <f t="shared" si="129"/>
        <v/>
      </c>
      <c r="BE56" s="131" t="str">
        <f t="shared" si="132"/>
        <v/>
      </c>
      <c r="BF56" s="132" t="str">
        <f t="shared" si="130"/>
        <v/>
      </c>
    </row>
    <row r="57" spans="1:58" s="88" customFormat="1">
      <c r="A57" s="4"/>
      <c r="B57" s="4"/>
      <c r="C57" s="4"/>
      <c r="D57" s="4"/>
      <c r="E57" s="4"/>
      <c r="F57" s="4"/>
      <c r="G57" s="4"/>
      <c r="H57" s="4"/>
      <c r="I57" s="4"/>
      <c r="J57" s="4"/>
      <c r="K57" s="4"/>
      <c r="L57" s="4"/>
      <c r="M57" s="4"/>
      <c r="N57" s="4"/>
      <c r="O57" s="4"/>
      <c r="P57" s="4"/>
      <c r="Q57" s="4"/>
      <c r="R57" s="4"/>
      <c r="S57" s="4"/>
      <c r="T57" s="4"/>
      <c r="U57" s="4"/>
      <c r="V57" s="4"/>
      <c r="W57" s="4"/>
      <c r="X57" s="4"/>
      <c r="Y57" s="4"/>
      <c r="Z57" s="4"/>
      <c r="AA57" s="110" t="str">
        <f t="shared" si="104"/>
        <v/>
      </c>
      <c r="AB57" s="58"/>
      <c r="AC57" s="113" t="str">
        <f t="shared" si="131"/>
        <v>回答エリア</v>
      </c>
      <c r="AD57" s="112" t="str">
        <f t="shared" si="131"/>
        <v>福井駅前 エリア</v>
      </c>
      <c r="AE57" s="2" t="str">
        <f t="shared" si="105"/>
        <v/>
      </c>
      <c r="AF57" s="107"/>
      <c r="AG57" s="131" t="str">
        <f t="shared" si="106"/>
        <v/>
      </c>
      <c r="AH57" s="132" t="str">
        <f t="shared" si="107"/>
        <v/>
      </c>
      <c r="AI57" s="131" t="str">
        <f t="shared" si="108"/>
        <v/>
      </c>
      <c r="AJ57" s="132" t="str">
        <f t="shared" si="109"/>
        <v/>
      </c>
      <c r="AK57" s="131" t="str">
        <f t="shared" si="110"/>
        <v/>
      </c>
      <c r="AL57" s="132" t="str">
        <f t="shared" si="111"/>
        <v/>
      </c>
      <c r="AM57" s="131" t="str">
        <f t="shared" si="112"/>
        <v/>
      </c>
      <c r="AN57" s="132" t="str">
        <f t="shared" si="113"/>
        <v/>
      </c>
      <c r="AO57" s="131" t="str">
        <f t="shared" si="114"/>
        <v/>
      </c>
      <c r="AP57" s="132" t="str">
        <f t="shared" si="115"/>
        <v/>
      </c>
      <c r="AQ57" s="131" t="str">
        <f t="shared" si="116"/>
        <v/>
      </c>
      <c r="AR57" s="132" t="str">
        <f t="shared" si="117"/>
        <v/>
      </c>
      <c r="AS57" s="131" t="str">
        <f t="shared" si="118"/>
        <v/>
      </c>
      <c r="AT57" s="132" t="str">
        <f t="shared" si="119"/>
        <v/>
      </c>
      <c r="AU57" s="131" t="str">
        <f t="shared" si="120"/>
        <v/>
      </c>
      <c r="AV57" s="132" t="str">
        <f t="shared" si="121"/>
        <v/>
      </c>
      <c r="AW57" s="131" t="str">
        <f t="shared" si="122"/>
        <v/>
      </c>
      <c r="AX57" s="132" t="str">
        <f t="shared" si="123"/>
        <v/>
      </c>
      <c r="AY57" s="131" t="str">
        <f t="shared" si="124"/>
        <v/>
      </c>
      <c r="AZ57" s="132" t="str">
        <f t="shared" si="125"/>
        <v/>
      </c>
      <c r="BA57" s="131" t="str">
        <f t="shared" si="126"/>
        <v/>
      </c>
      <c r="BB57" s="132" t="str">
        <f t="shared" si="127"/>
        <v/>
      </c>
      <c r="BC57" s="131" t="str">
        <f t="shared" si="128"/>
        <v/>
      </c>
      <c r="BD57" s="132" t="str">
        <f t="shared" si="129"/>
        <v/>
      </c>
      <c r="BE57" s="131" t="str">
        <f t="shared" si="132"/>
        <v/>
      </c>
      <c r="BF57" s="132" t="str">
        <f t="shared" si="130"/>
        <v/>
      </c>
    </row>
    <row r="58" spans="1:58" s="88" customFormat="1">
      <c r="A58" s="4"/>
      <c r="B58" s="4"/>
      <c r="C58" s="4"/>
      <c r="D58" s="4"/>
      <c r="E58" s="4"/>
      <c r="F58" s="4"/>
      <c r="G58" s="4"/>
      <c r="H58" s="4"/>
      <c r="I58" s="4"/>
      <c r="J58" s="4"/>
      <c r="K58" s="4"/>
      <c r="L58" s="4"/>
      <c r="M58" s="4"/>
      <c r="N58" s="4"/>
      <c r="O58" s="4"/>
      <c r="P58" s="4"/>
      <c r="Q58" s="4"/>
      <c r="R58" s="4"/>
      <c r="S58" s="4"/>
      <c r="T58" s="4"/>
      <c r="U58" s="4"/>
      <c r="V58" s="4"/>
      <c r="W58" s="4"/>
      <c r="X58" s="4"/>
      <c r="Y58" s="4"/>
      <c r="Z58" s="4"/>
      <c r="AA58" s="110" t="str">
        <f t="shared" si="104"/>
        <v/>
      </c>
      <c r="AB58" s="58"/>
      <c r="AC58" s="113" t="str">
        <f t="shared" si="131"/>
        <v>回答エリア</v>
      </c>
      <c r="AD58" s="112" t="str">
        <f t="shared" si="131"/>
        <v>福井駅前 エリア</v>
      </c>
      <c r="AE58" s="2" t="str">
        <f t="shared" si="105"/>
        <v/>
      </c>
      <c r="AF58" s="107"/>
      <c r="AG58" s="131" t="str">
        <f t="shared" si="106"/>
        <v/>
      </c>
      <c r="AH58" s="132" t="str">
        <f t="shared" si="107"/>
        <v/>
      </c>
      <c r="AI58" s="131" t="str">
        <f t="shared" si="108"/>
        <v/>
      </c>
      <c r="AJ58" s="132" t="str">
        <f t="shared" si="109"/>
        <v/>
      </c>
      <c r="AK58" s="131" t="str">
        <f t="shared" si="110"/>
        <v/>
      </c>
      <c r="AL58" s="132" t="str">
        <f t="shared" si="111"/>
        <v/>
      </c>
      <c r="AM58" s="131" t="str">
        <f t="shared" si="112"/>
        <v/>
      </c>
      <c r="AN58" s="132" t="str">
        <f t="shared" si="113"/>
        <v/>
      </c>
      <c r="AO58" s="131" t="str">
        <f t="shared" si="114"/>
        <v/>
      </c>
      <c r="AP58" s="132" t="str">
        <f t="shared" si="115"/>
        <v/>
      </c>
      <c r="AQ58" s="131" t="str">
        <f t="shared" si="116"/>
        <v/>
      </c>
      <c r="AR58" s="132" t="str">
        <f t="shared" si="117"/>
        <v/>
      </c>
      <c r="AS58" s="131" t="str">
        <f t="shared" si="118"/>
        <v/>
      </c>
      <c r="AT58" s="132" t="str">
        <f t="shared" si="119"/>
        <v/>
      </c>
      <c r="AU58" s="131" t="str">
        <f t="shared" si="120"/>
        <v/>
      </c>
      <c r="AV58" s="132" t="str">
        <f t="shared" si="121"/>
        <v/>
      </c>
      <c r="AW58" s="131" t="str">
        <f t="shared" si="122"/>
        <v/>
      </c>
      <c r="AX58" s="132" t="str">
        <f t="shared" si="123"/>
        <v/>
      </c>
      <c r="AY58" s="131" t="str">
        <f t="shared" si="124"/>
        <v/>
      </c>
      <c r="AZ58" s="132" t="str">
        <f t="shared" si="125"/>
        <v/>
      </c>
      <c r="BA58" s="131" t="str">
        <f t="shared" si="126"/>
        <v/>
      </c>
      <c r="BB58" s="132" t="str">
        <f t="shared" si="127"/>
        <v/>
      </c>
      <c r="BC58" s="131" t="str">
        <f t="shared" si="128"/>
        <v/>
      </c>
      <c r="BD58" s="132" t="str">
        <f t="shared" si="129"/>
        <v/>
      </c>
      <c r="BE58" s="131" t="str">
        <f t="shared" si="132"/>
        <v/>
      </c>
      <c r="BF58" s="132" t="str">
        <f t="shared" si="130"/>
        <v/>
      </c>
    </row>
    <row r="59" spans="1:58" s="88" customFormat="1">
      <c r="A59" s="4"/>
      <c r="B59" s="4"/>
      <c r="C59" s="4"/>
      <c r="D59" s="4"/>
      <c r="E59" s="4"/>
      <c r="F59" s="4"/>
      <c r="G59" s="4"/>
      <c r="H59" s="4"/>
      <c r="I59" s="4"/>
      <c r="J59" s="4"/>
      <c r="K59" s="4"/>
      <c r="L59" s="4"/>
      <c r="M59" s="4"/>
      <c r="N59" s="4"/>
      <c r="O59" s="4"/>
      <c r="P59" s="4"/>
      <c r="Q59" s="4"/>
      <c r="R59" s="4"/>
      <c r="S59" s="4"/>
      <c r="T59" s="4"/>
      <c r="U59" s="4"/>
      <c r="V59" s="4"/>
      <c r="W59" s="4"/>
      <c r="X59" s="4"/>
      <c r="Y59" s="4"/>
      <c r="Z59" s="4"/>
      <c r="AA59" s="110" t="str">
        <f>AA44</f>
        <v/>
      </c>
      <c r="AB59" s="58"/>
      <c r="AC59" s="113" t="str">
        <f>AC57</f>
        <v>回答エリア</v>
      </c>
      <c r="AD59" s="112" t="str">
        <f>AD57</f>
        <v>福井駅前 エリア</v>
      </c>
      <c r="AE59" s="2" t="str">
        <f>IF(AE14&lt;&gt;"",AE14,"")</f>
        <v/>
      </c>
      <c r="AF59" s="107"/>
      <c r="AG59" s="131" t="str">
        <f t="shared" si="106"/>
        <v/>
      </c>
      <c r="AH59" s="132" t="str">
        <f>IFERROR(AG59/AG$60,"")</f>
        <v/>
      </c>
      <c r="AI59" s="131" t="str">
        <f t="shared" si="108"/>
        <v/>
      </c>
      <c r="AJ59" s="132" t="str">
        <f>IFERROR(AI59/AI$60,"")</f>
        <v/>
      </c>
      <c r="AK59" s="131" t="str">
        <f t="shared" si="110"/>
        <v/>
      </c>
      <c r="AL59" s="132" t="str">
        <f t="shared" si="111"/>
        <v/>
      </c>
      <c r="AM59" s="131" t="str">
        <f t="shared" si="112"/>
        <v/>
      </c>
      <c r="AN59" s="132" t="str">
        <f t="shared" si="113"/>
        <v/>
      </c>
      <c r="AO59" s="131" t="str">
        <f t="shared" si="114"/>
        <v/>
      </c>
      <c r="AP59" s="132" t="str">
        <f t="shared" si="115"/>
        <v/>
      </c>
      <c r="AQ59" s="131" t="str">
        <f t="shared" si="116"/>
        <v/>
      </c>
      <c r="AR59" s="132" t="str">
        <f t="shared" si="117"/>
        <v/>
      </c>
      <c r="AS59" s="131" t="str">
        <f t="shared" si="118"/>
        <v/>
      </c>
      <c r="AT59" s="132" t="str">
        <f t="shared" si="119"/>
        <v/>
      </c>
      <c r="AU59" s="131" t="str">
        <f t="shared" si="120"/>
        <v/>
      </c>
      <c r="AV59" s="132" t="str">
        <f t="shared" si="121"/>
        <v/>
      </c>
      <c r="AW59" s="131" t="str">
        <f t="shared" si="122"/>
        <v/>
      </c>
      <c r="AX59" s="132" t="str">
        <f t="shared" si="123"/>
        <v/>
      </c>
      <c r="AY59" s="131" t="str">
        <f t="shared" si="124"/>
        <v/>
      </c>
      <c r="AZ59" s="132" t="str">
        <f t="shared" si="125"/>
        <v/>
      </c>
      <c r="BA59" s="131" t="str">
        <f t="shared" si="126"/>
        <v/>
      </c>
      <c r="BB59" s="132" t="str">
        <f t="shared" si="127"/>
        <v/>
      </c>
      <c r="BC59" s="131" t="str">
        <f t="shared" si="128"/>
        <v/>
      </c>
      <c r="BD59" s="132" t="str">
        <f t="shared" si="129"/>
        <v/>
      </c>
      <c r="BE59" s="131" t="str">
        <f t="shared" si="132"/>
        <v/>
      </c>
      <c r="BF59" s="132" t="str">
        <f>IFERROR(BE59/BE$60,"")</f>
        <v/>
      </c>
    </row>
    <row r="60" spans="1:58" s="88" customFormat="1" ht="15">
      <c r="A60" s="4"/>
      <c r="B60" s="4"/>
      <c r="C60" s="4"/>
      <c r="D60" s="4"/>
      <c r="E60" s="4"/>
      <c r="F60" s="4"/>
      <c r="G60" s="4"/>
      <c r="H60" s="4"/>
      <c r="I60" s="4"/>
      <c r="J60" s="4"/>
      <c r="K60" s="4"/>
      <c r="L60" s="4"/>
      <c r="M60" s="4"/>
      <c r="N60" s="4"/>
      <c r="O60" s="4"/>
      <c r="P60" s="4"/>
      <c r="Q60" s="4"/>
      <c r="R60" s="4"/>
      <c r="S60" s="4"/>
      <c r="T60" s="4"/>
      <c r="U60" s="4"/>
      <c r="V60" s="4"/>
      <c r="W60" s="4"/>
      <c r="X60" s="4"/>
      <c r="Y60" s="4"/>
      <c r="Z60" s="4"/>
      <c r="AA60"/>
      <c r="AB60" s="156"/>
      <c r="AC60" s="99"/>
      <c r="AD60" s="100"/>
      <c r="AE60" s="101"/>
      <c r="AF60" s="102" t="s">
        <v>25</v>
      </c>
      <c r="AG60" s="123">
        <f t="shared" ref="AG60:BF60" si="133">SUM(AG48:AG59)</f>
        <v>60</v>
      </c>
      <c r="AH60" s="124">
        <f t="shared" si="133"/>
        <v>1</v>
      </c>
      <c r="AI60" s="123">
        <f t="shared" si="133"/>
        <v>0</v>
      </c>
      <c r="AJ60" s="124">
        <f t="shared" si="133"/>
        <v>0</v>
      </c>
      <c r="AK60" s="123">
        <f t="shared" si="133"/>
        <v>0</v>
      </c>
      <c r="AL60" s="124">
        <f t="shared" si="133"/>
        <v>0</v>
      </c>
      <c r="AM60" s="123">
        <f t="shared" si="133"/>
        <v>0</v>
      </c>
      <c r="AN60" s="124">
        <f t="shared" si="133"/>
        <v>0</v>
      </c>
      <c r="AO60" s="123">
        <f t="shared" si="133"/>
        <v>0</v>
      </c>
      <c r="AP60" s="124">
        <f t="shared" si="133"/>
        <v>0</v>
      </c>
      <c r="AQ60" s="123">
        <f t="shared" si="133"/>
        <v>0</v>
      </c>
      <c r="AR60" s="124">
        <f t="shared" si="133"/>
        <v>0</v>
      </c>
      <c r="AS60" s="123">
        <f t="shared" si="133"/>
        <v>0</v>
      </c>
      <c r="AT60" s="124">
        <f t="shared" si="133"/>
        <v>0</v>
      </c>
      <c r="AU60" s="123">
        <f t="shared" si="133"/>
        <v>0</v>
      </c>
      <c r="AV60" s="124">
        <f t="shared" si="133"/>
        <v>0</v>
      </c>
      <c r="AW60" s="123">
        <f t="shared" si="133"/>
        <v>0</v>
      </c>
      <c r="AX60" s="124">
        <f t="shared" si="133"/>
        <v>0</v>
      </c>
      <c r="AY60" s="123">
        <f t="shared" si="133"/>
        <v>0</v>
      </c>
      <c r="AZ60" s="124">
        <f t="shared" si="133"/>
        <v>0</v>
      </c>
      <c r="BA60" s="123">
        <f t="shared" si="133"/>
        <v>0</v>
      </c>
      <c r="BB60" s="124">
        <f t="shared" si="133"/>
        <v>0</v>
      </c>
      <c r="BC60" s="123">
        <f t="shared" si="133"/>
        <v>0</v>
      </c>
      <c r="BD60" s="124">
        <f t="shared" si="133"/>
        <v>0</v>
      </c>
      <c r="BE60" s="123">
        <f t="shared" si="133"/>
        <v>60</v>
      </c>
      <c r="BF60" s="126">
        <f t="shared" si="133"/>
        <v>1</v>
      </c>
    </row>
    <row r="61" spans="1:58" s="88" customFormat="1" ht="15.5" thickBot="1">
      <c r="A61" s="4"/>
      <c r="B61" s="4"/>
      <c r="C61" s="4"/>
      <c r="D61" s="4"/>
      <c r="E61" s="4"/>
      <c r="F61" s="4"/>
      <c r="G61" s="4"/>
      <c r="H61" s="4"/>
      <c r="I61" s="4"/>
      <c r="J61" s="4"/>
      <c r="K61" s="4"/>
      <c r="L61" s="4"/>
      <c r="M61" s="4"/>
      <c r="N61" s="4"/>
      <c r="O61" s="4"/>
      <c r="P61" s="4"/>
      <c r="Q61" s="4"/>
      <c r="R61" s="4"/>
      <c r="S61" s="4"/>
      <c r="T61" s="4"/>
      <c r="U61" s="4"/>
      <c r="V61" s="4"/>
      <c r="W61" s="4"/>
      <c r="X61" s="4"/>
      <c r="Y61" s="4"/>
      <c r="Z61" s="4"/>
      <c r="AA61"/>
      <c r="AB61" s="156"/>
      <c r="AC61" s="159"/>
      <c r="AD61" s="160"/>
      <c r="AE61" s="161"/>
      <c r="AF61" s="162" t="str">
        <f>IF(AF$16&lt;&gt;"",AF$16,"")</f>
        <v>平均宿泊回数</v>
      </c>
      <c r="AG61" s="163">
        <f>IF(AG60&gt;0,SUMPRODUCT($AA48:$AA59,AG48:AG59)/AG60,"-")</f>
        <v>0.93333333333333335</v>
      </c>
      <c r="AH61" s="164"/>
      <c r="AI61" s="163" t="str">
        <f>IF(AI60&gt;0,SUMPRODUCT($AA48:$AA59,AI48:AI59)/AI60,"-")</f>
        <v>-</v>
      </c>
      <c r="AJ61" s="164"/>
      <c r="AK61" s="163" t="str">
        <f>IF(AK60&gt;0,SUMPRODUCT($AA48:$AA59,AK48:AK59)/AK60,"-")</f>
        <v>-</v>
      </c>
      <c r="AL61" s="164"/>
      <c r="AM61" s="163" t="str">
        <f>IF(AM60&gt;0,SUMPRODUCT($AA48:$AA59,AM48:AM59)/AM60,"-")</f>
        <v>-</v>
      </c>
      <c r="AN61" s="164"/>
      <c r="AO61" s="163" t="str">
        <f>IF(AO60&gt;0,SUMPRODUCT($AA48:$AA59,AO48:AO59)/AO60,"-")</f>
        <v>-</v>
      </c>
      <c r="AP61" s="164"/>
      <c r="AQ61" s="163" t="str">
        <f>IF(AQ60&gt;0,SUMPRODUCT($AA48:$AA59,AQ48:AQ59)/AQ60,"-")</f>
        <v>-</v>
      </c>
      <c r="AR61" s="164"/>
      <c r="AS61" s="163" t="str">
        <f>IF(AS60&gt;0,SUMPRODUCT($AA48:$AA59,AS48:AS59)/AS60,"-")</f>
        <v>-</v>
      </c>
      <c r="AT61" s="164"/>
      <c r="AU61" s="163" t="str">
        <f>IF(AU60&gt;0,SUMPRODUCT($AA48:$AA59,AU48:AU59)/AU60,"-")</f>
        <v>-</v>
      </c>
      <c r="AV61" s="164"/>
      <c r="AW61" s="163" t="str">
        <f>IF(AW60&gt;0,SUMPRODUCT($AA48:$AA59,AW48:AW59)/AW60,"-")</f>
        <v>-</v>
      </c>
      <c r="AX61" s="164"/>
      <c r="AY61" s="163" t="str">
        <f>IF(AY60&gt;0,SUMPRODUCT($AA48:$AA59,AY48:AY59)/AY60,"-")</f>
        <v>-</v>
      </c>
      <c r="AZ61" s="164"/>
      <c r="BA61" s="163" t="str">
        <f>IF(BA60&gt;0,SUMPRODUCT($AA48:$AA59,BA48:BA59)/BA60,"-")</f>
        <v>-</v>
      </c>
      <c r="BB61" s="164"/>
      <c r="BC61" s="163" t="str">
        <f>IF(BC60&gt;0,SUMPRODUCT($AA48:$AA59,BC48:BC59)/BC60,"-")</f>
        <v>-</v>
      </c>
      <c r="BD61" s="164"/>
      <c r="BE61" s="163">
        <f>IF(BE60&gt;0,SUMPRODUCT($AA48:$AA59,BE48:BE59)/BE60,"-")</f>
        <v>0.93333333333333335</v>
      </c>
      <c r="BF61" s="165"/>
    </row>
    <row r="62" spans="1:58" s="88" customFormat="1" ht="15.5" thickTop="1">
      <c r="A62" s="4"/>
      <c r="B62" s="4"/>
      <c r="C62" s="4"/>
      <c r="D62" s="4"/>
      <c r="E62" s="4"/>
      <c r="F62" s="4"/>
      <c r="G62" s="4"/>
      <c r="H62" s="4"/>
      <c r="I62" s="4"/>
      <c r="J62" s="4"/>
      <c r="K62" s="4"/>
      <c r="L62" s="4"/>
      <c r="M62" s="4"/>
      <c r="N62" s="4"/>
      <c r="O62" s="4"/>
      <c r="P62" s="4"/>
      <c r="Q62" s="4"/>
      <c r="R62" s="4"/>
      <c r="S62" s="4"/>
      <c r="T62" s="4"/>
      <c r="U62" s="4"/>
      <c r="V62" s="4"/>
      <c r="W62" s="4"/>
      <c r="X62" s="4"/>
      <c r="Y62" s="4"/>
      <c r="Z62" s="4"/>
      <c r="AA62"/>
      <c r="AB62" s="166" t="s">
        <v>6</v>
      </c>
      <c r="AC62" s="166" t="s">
        <v>3</v>
      </c>
      <c r="AD62" s="167" t="str">
        <f>【M】エリア!$L$2</f>
        <v>福井県</v>
      </c>
      <c r="AE62" s="168"/>
      <c r="AF62" s="169"/>
      <c r="AG62" s="170" t="s">
        <v>14</v>
      </c>
      <c r="AH62" s="171"/>
      <c r="AI62" s="169" t="s">
        <v>15</v>
      </c>
      <c r="AJ62" s="169"/>
      <c r="AK62" s="170" t="s">
        <v>5</v>
      </c>
      <c r="AL62" s="171"/>
      <c r="AM62" s="169" t="s">
        <v>16</v>
      </c>
      <c r="AN62" s="169"/>
      <c r="AO62" s="170" t="s">
        <v>17</v>
      </c>
      <c r="AP62" s="171"/>
      <c r="AQ62" s="170" t="s">
        <v>18</v>
      </c>
      <c r="AR62" s="171"/>
      <c r="AS62" s="170" t="s">
        <v>19</v>
      </c>
      <c r="AT62" s="171"/>
      <c r="AU62" s="170" t="s">
        <v>20</v>
      </c>
      <c r="AV62" s="171"/>
      <c r="AW62" s="170" t="s">
        <v>21</v>
      </c>
      <c r="AX62" s="171"/>
      <c r="AY62" s="170" t="s">
        <v>22</v>
      </c>
      <c r="AZ62" s="171"/>
      <c r="BA62" s="169" t="s">
        <v>23</v>
      </c>
      <c r="BB62" s="169"/>
      <c r="BC62" s="170" t="s">
        <v>24</v>
      </c>
      <c r="BD62" s="171"/>
      <c r="BE62" s="169" t="s">
        <v>47</v>
      </c>
      <c r="BF62" s="172"/>
    </row>
    <row r="63" spans="1:58">
      <c r="AA63" s="110">
        <f>IF($AE63&lt;&gt;"",VLOOKUP($AE63,【M】宿泊回数!$A$1:$B$11,2,0),"")</f>
        <v>0</v>
      </c>
      <c r="AB63" s="155"/>
      <c r="AC63" s="113" t="str">
        <f>AC62</f>
        <v>都道府県</v>
      </c>
      <c r="AD63" s="112" t="str">
        <f>AD62</f>
        <v>福井県</v>
      </c>
      <c r="AE63" s="133" t="s">
        <v>121</v>
      </c>
      <c r="AF63" s="8"/>
      <c r="AG63" s="60">
        <f t="shared" ref="AG63:AG74" si="134">IF(OR(IFERROR(FIND($AD63,"施設コード"),0)&gt;0,$AE63=""), "",
COUNTIFS(
    INDEX(rawデータ範囲, , MATCH($AG$1,表頭範囲, 0)),AG$2,
    INDEX(rawデータ範囲, , MATCH($AE$1,表頭範囲, 0)),$AE63,
    INDEX(rawデータ範囲, , MATCH($AB$1,表頭範囲, 0)),$AB$62
)
)</f>
        <v>339</v>
      </c>
      <c r="AH63" s="130">
        <f>IFERROR(AG63/AG$75,"")</f>
        <v>0.79577464788732399</v>
      </c>
      <c r="AI63" s="60">
        <f t="shared" ref="AI63:AI74" si="135">IF(OR(IFERROR(FIND($AD63,"施設コード"),0)&gt;0,$AE63=""), "",
COUNTIFS(
    INDEX(rawデータ範囲, , MATCH($AG$1,表頭範囲, 0)),AI$2,
    INDEX(rawデータ範囲, , MATCH($AE$1,表頭範囲, 0)),$AE63,
    INDEX(rawデータ範囲, , MATCH($AB$1,表頭範囲, 0)),$AB$62
)
)</f>
        <v>0</v>
      </c>
      <c r="AJ63" s="130" t="str">
        <f>IFERROR(AI63/AI$75,"")</f>
        <v/>
      </c>
      <c r="AK63" s="60">
        <f t="shared" ref="AK63:AK74" si="136">IF(OR(IFERROR(FIND($AD63,"施設コード"),0)&gt;0,$AE63=""), "",
COUNTIFS(
    INDEX(rawデータ範囲, , MATCH($AG$1,表頭範囲, 0)),AK$2,
    INDEX(rawデータ範囲, , MATCH($AE$1,表頭範囲, 0)),$AE63,
    INDEX(rawデータ範囲, , MATCH($AB$1,表頭範囲, 0)),$AB$62
)
)</f>
        <v>0</v>
      </c>
      <c r="AL63" s="130" t="str">
        <f>IFERROR(AK63/AK$75,"")</f>
        <v/>
      </c>
      <c r="AM63" s="60">
        <f t="shared" ref="AM63:AM74" si="137">IF(OR(IFERROR(FIND($AD63,"施設コード"),0)&gt;0,$AE63=""), "",
COUNTIFS(
    INDEX(rawデータ範囲, , MATCH($AG$1,表頭範囲, 0)),AM$2,
    INDEX(rawデータ範囲, , MATCH($AE$1,表頭範囲, 0)),$AE63,
    INDEX(rawデータ範囲, , MATCH($AB$1,表頭範囲, 0)),$AB$62
)
)</f>
        <v>0</v>
      </c>
      <c r="AN63" s="130" t="str">
        <f>IFERROR(AM63/AM$75,"")</f>
        <v/>
      </c>
      <c r="AO63" s="60">
        <f t="shared" ref="AO63:AO74" si="138">IF(OR(IFERROR(FIND($AD63,"施設コード"),0)&gt;0,$AE63=""), "",
COUNTIFS(
    INDEX(rawデータ範囲, , MATCH($AG$1,表頭範囲, 0)),AO$2,
    INDEX(rawデータ範囲, , MATCH($AE$1,表頭範囲, 0)),$AE63,
    INDEX(rawデータ範囲, , MATCH($AB$1,表頭範囲, 0)),$AB$62
)
)</f>
        <v>0</v>
      </c>
      <c r="AP63" s="130" t="str">
        <f>IFERROR(AO63/AO$75,"")</f>
        <v/>
      </c>
      <c r="AQ63" s="60">
        <f t="shared" ref="AQ63:AQ74" si="139">IF(OR(IFERROR(FIND($AD63,"施設コード"),0)&gt;0,$AE63=""), "",
COUNTIFS(
    INDEX(rawデータ範囲, , MATCH($AG$1,表頭範囲, 0)),AQ$2,
    INDEX(rawデータ範囲, , MATCH($AE$1,表頭範囲, 0)),$AE63,
    INDEX(rawデータ範囲, , MATCH($AB$1,表頭範囲, 0)),$AB$62
)
)</f>
        <v>0</v>
      </c>
      <c r="AR63" s="130" t="str">
        <f>IFERROR(AQ63/AQ$75,"")</f>
        <v/>
      </c>
      <c r="AS63" s="60">
        <f t="shared" ref="AS63:AS74" si="140">IF(OR(IFERROR(FIND($AD63,"施設コード"),0)&gt;0,$AE63=""), "",
COUNTIFS(
    INDEX(rawデータ範囲, , MATCH($AG$1,表頭範囲, 0)),AS$2,
    INDEX(rawデータ範囲, , MATCH($AE$1,表頭範囲, 0)),$AE63,
    INDEX(rawデータ範囲, , MATCH($AB$1,表頭範囲, 0)),$AB$62
)
)</f>
        <v>0</v>
      </c>
      <c r="AT63" s="130" t="str">
        <f>IFERROR(AS63/AS$75,"")</f>
        <v/>
      </c>
      <c r="AU63" s="60">
        <f t="shared" ref="AU63:AU74" si="141">IF(OR(IFERROR(FIND($AD63,"施設コード"),0)&gt;0,$AE63=""), "",
COUNTIFS(
    INDEX(rawデータ範囲, , MATCH($AG$1,表頭範囲, 0)),AU$2,
    INDEX(rawデータ範囲, , MATCH($AE$1,表頭範囲, 0)),$AE63,
    INDEX(rawデータ範囲, , MATCH($AB$1,表頭範囲, 0)),$AB$62
)
)</f>
        <v>0</v>
      </c>
      <c r="AV63" s="130" t="str">
        <f>IFERROR(AU63/AU$75,"")</f>
        <v/>
      </c>
      <c r="AW63" s="60">
        <f t="shared" ref="AW63:AW74" si="142">IF(OR(IFERROR(FIND($AD63,"施設コード"),0)&gt;0,$AE63=""), "",
COUNTIFS(
    INDEX(rawデータ範囲, , MATCH($AG$1,表頭範囲, 0)),AW$2,
    INDEX(rawデータ範囲, , MATCH($AE$1,表頭範囲, 0)),$AE63,
    INDEX(rawデータ範囲, , MATCH($AB$1,表頭範囲, 0)),$AB$62
)
)</f>
        <v>0</v>
      </c>
      <c r="AX63" s="130" t="str">
        <f>IFERROR(AW63/AW$75,"")</f>
        <v/>
      </c>
      <c r="AY63" s="60">
        <f t="shared" ref="AY63:AY74" si="143">IF(OR(IFERROR(FIND($AD63,"施設コード"),0)&gt;0,$AE63=""), "",
COUNTIFS(
    INDEX(rawデータ範囲, , MATCH($AG$1,表頭範囲, 0)),AY$2,
    INDEX(rawデータ範囲, , MATCH($AE$1,表頭範囲, 0)),$AE63,
    INDEX(rawデータ範囲, , MATCH($AB$1,表頭範囲, 0)),$AB$62
)
)</f>
        <v>0</v>
      </c>
      <c r="AZ63" s="130" t="str">
        <f>IFERROR(AY63/AY$75,"")</f>
        <v/>
      </c>
      <c r="BA63" s="60">
        <f t="shared" ref="BA63:BA74" si="144">IF(OR(IFERROR(FIND($AD63,"施設コード"),0)&gt;0,$AE63=""), "",
COUNTIFS(
    INDEX(rawデータ範囲, , MATCH($AG$1,表頭範囲, 0)),BA$2,
    INDEX(rawデータ範囲, , MATCH($AE$1,表頭範囲, 0)),$AE63,
    INDEX(rawデータ範囲, , MATCH($AB$1,表頭範囲, 0)),$AB$62
)
)</f>
        <v>0</v>
      </c>
      <c r="BB63" s="130" t="str">
        <f>IFERROR(BA63/BA$75,"")</f>
        <v/>
      </c>
      <c r="BC63" s="60">
        <f t="shared" ref="BC63:BC74" si="145">IF(OR(IFERROR(FIND($AD63,"施設コード"),0)&gt;0,$AE63=""), "",
COUNTIFS(
    INDEX(rawデータ範囲, , MATCH($AG$1,表頭範囲, 0)),BC$2,
    INDEX(rawデータ範囲, , MATCH($AE$1,表頭範囲, 0)),$AE63,
    INDEX(rawデータ範囲, , MATCH($AB$1,表頭範囲, 0)),$AB$62
)
)</f>
        <v>0</v>
      </c>
      <c r="BD63" s="130" t="str">
        <f>IFERROR(BC63/BC$75,"")</f>
        <v/>
      </c>
      <c r="BE63" s="60">
        <f>IFERROR(AG63+AI63+AK63+AM63+AO63+AQ63+AS63+AU63+AW63+AY63+BA63+BC63,"")</f>
        <v>339</v>
      </c>
      <c r="BF63" s="130">
        <f>IFERROR(BE63/BE$75,"")</f>
        <v>0.79577464788732399</v>
      </c>
    </row>
    <row r="64" spans="1:58" s="88" customFormat="1">
      <c r="A64" s="4"/>
      <c r="B64" s="4"/>
      <c r="C64" s="4"/>
      <c r="D64" s="4"/>
      <c r="E64" s="4"/>
      <c r="F64" s="4"/>
      <c r="G64" s="4"/>
      <c r="H64" s="4"/>
      <c r="I64" s="4"/>
      <c r="J64" s="4"/>
      <c r="K64" s="4"/>
      <c r="L64" s="4"/>
      <c r="M64" s="4"/>
      <c r="N64" s="4"/>
      <c r="O64" s="4"/>
      <c r="P64" s="4"/>
      <c r="Q64" s="4"/>
      <c r="R64" s="4"/>
      <c r="S64" s="4"/>
      <c r="T64" s="4"/>
      <c r="U64" s="4"/>
      <c r="V64" s="4"/>
      <c r="W64" s="4"/>
      <c r="X64" s="4"/>
      <c r="Y64" s="4"/>
      <c r="Z64" s="4"/>
      <c r="AA64" s="110">
        <f>IF($AE64&lt;&gt;"",VLOOKUP($AE64,【M】宿泊回数!$A$1:$B$11,2,0),"")</f>
        <v>1</v>
      </c>
      <c r="AB64" s="58"/>
      <c r="AC64" s="113" t="str">
        <f t="shared" ref="AC64:AD69" si="146">AC63</f>
        <v>都道府県</v>
      </c>
      <c r="AD64" s="112" t="str">
        <f t="shared" si="146"/>
        <v>福井県</v>
      </c>
      <c r="AE64" s="134" t="s">
        <v>122</v>
      </c>
      <c r="AF64" s="8"/>
      <c r="AG64" s="60">
        <f t="shared" si="134"/>
        <v>70</v>
      </c>
      <c r="AH64" s="130">
        <f t="shared" ref="AH64:AH74" si="147">IFERROR(AG64/AG$75,"")</f>
        <v>0.16431924882629109</v>
      </c>
      <c r="AI64" s="60">
        <f t="shared" si="135"/>
        <v>0</v>
      </c>
      <c r="AJ64" s="130" t="str">
        <f t="shared" ref="AJ64:AJ74" si="148">IFERROR(AI64/AI$75,"")</f>
        <v/>
      </c>
      <c r="AK64" s="60">
        <f t="shared" si="136"/>
        <v>0</v>
      </c>
      <c r="AL64" s="130" t="str">
        <f t="shared" ref="AL64:AL74" si="149">IFERROR(AK64/AK$75,"")</f>
        <v/>
      </c>
      <c r="AM64" s="60">
        <f t="shared" si="137"/>
        <v>0</v>
      </c>
      <c r="AN64" s="130" t="str">
        <f t="shared" ref="AN64:AN74" si="150">IFERROR(AM64/AM$75,"")</f>
        <v/>
      </c>
      <c r="AO64" s="60">
        <f t="shared" si="138"/>
        <v>0</v>
      </c>
      <c r="AP64" s="130" t="str">
        <f t="shared" ref="AP64:AP74" si="151">IFERROR(AO64/AO$75,"")</f>
        <v/>
      </c>
      <c r="AQ64" s="60">
        <f t="shared" si="139"/>
        <v>0</v>
      </c>
      <c r="AR64" s="130" t="str">
        <f t="shared" ref="AR64:AR74" si="152">IFERROR(AQ64/AQ$75,"")</f>
        <v/>
      </c>
      <c r="AS64" s="60">
        <f t="shared" si="140"/>
        <v>0</v>
      </c>
      <c r="AT64" s="130" t="str">
        <f t="shared" ref="AT64:AT74" si="153">IFERROR(AS64/AS$75,"")</f>
        <v/>
      </c>
      <c r="AU64" s="60">
        <f t="shared" si="141"/>
        <v>0</v>
      </c>
      <c r="AV64" s="130" t="str">
        <f t="shared" ref="AV64:AV74" si="154">IFERROR(AU64/AU$75,"")</f>
        <v/>
      </c>
      <c r="AW64" s="60">
        <f t="shared" si="142"/>
        <v>0</v>
      </c>
      <c r="AX64" s="130" t="str">
        <f t="shared" ref="AX64:AX74" si="155">IFERROR(AW64/AW$75,"")</f>
        <v/>
      </c>
      <c r="AY64" s="60">
        <f t="shared" si="143"/>
        <v>0</v>
      </c>
      <c r="AZ64" s="130" t="str">
        <f t="shared" ref="AZ64:AZ74" si="156">IFERROR(AY64/AY$75,"")</f>
        <v/>
      </c>
      <c r="BA64" s="60">
        <f t="shared" si="144"/>
        <v>0</v>
      </c>
      <c r="BB64" s="130" t="str">
        <f t="shared" ref="BB64:BB74" si="157">IFERROR(BA64/BA$75,"")</f>
        <v/>
      </c>
      <c r="BC64" s="60">
        <f t="shared" si="145"/>
        <v>0</v>
      </c>
      <c r="BD64" s="130" t="str">
        <f t="shared" ref="BD64:BF74" si="158">IFERROR(BC64/BC$75,"")</f>
        <v/>
      </c>
      <c r="BE64" s="60">
        <f t="shared" ref="BE64:BE74" si="159">IFERROR(AG64+AI64+AK64+AM64+AO64+AQ64+AS64+AU64+AW64+AY64+BA64+BC64,"")</f>
        <v>70</v>
      </c>
      <c r="BF64" s="130">
        <f t="shared" si="158"/>
        <v>0.16431924882629109</v>
      </c>
    </row>
    <row r="65" spans="27:58">
      <c r="AA65" s="110">
        <f>IF($AE65&lt;&gt;"",VLOOKUP($AE65,【M】宿泊回数!$A$1:$B$11,2,0),"")</f>
        <v>2</v>
      </c>
      <c r="AB65" s="58"/>
      <c r="AC65" s="113" t="str">
        <f t="shared" si="146"/>
        <v>都道府県</v>
      </c>
      <c r="AD65" s="112" t="str">
        <f t="shared" si="146"/>
        <v>福井県</v>
      </c>
      <c r="AE65" s="133" t="s">
        <v>123</v>
      </c>
      <c r="AF65" s="8"/>
      <c r="AG65" s="60">
        <f t="shared" si="134"/>
        <v>0</v>
      </c>
      <c r="AH65" s="130">
        <f t="shared" si="147"/>
        <v>0</v>
      </c>
      <c r="AI65" s="60">
        <f t="shared" si="135"/>
        <v>0</v>
      </c>
      <c r="AJ65" s="130" t="str">
        <f t="shared" si="148"/>
        <v/>
      </c>
      <c r="AK65" s="60">
        <f t="shared" si="136"/>
        <v>0</v>
      </c>
      <c r="AL65" s="130" t="str">
        <f t="shared" si="149"/>
        <v/>
      </c>
      <c r="AM65" s="60">
        <f t="shared" si="137"/>
        <v>0</v>
      </c>
      <c r="AN65" s="130" t="str">
        <f t="shared" si="150"/>
        <v/>
      </c>
      <c r="AO65" s="60">
        <f t="shared" si="138"/>
        <v>0</v>
      </c>
      <c r="AP65" s="130" t="str">
        <f t="shared" si="151"/>
        <v/>
      </c>
      <c r="AQ65" s="60">
        <f t="shared" si="139"/>
        <v>0</v>
      </c>
      <c r="AR65" s="130" t="str">
        <f t="shared" si="152"/>
        <v/>
      </c>
      <c r="AS65" s="60">
        <f t="shared" si="140"/>
        <v>0</v>
      </c>
      <c r="AT65" s="130" t="str">
        <f t="shared" si="153"/>
        <v/>
      </c>
      <c r="AU65" s="60">
        <f t="shared" si="141"/>
        <v>0</v>
      </c>
      <c r="AV65" s="130" t="str">
        <f t="shared" si="154"/>
        <v/>
      </c>
      <c r="AW65" s="60">
        <f t="shared" si="142"/>
        <v>0</v>
      </c>
      <c r="AX65" s="130" t="str">
        <f t="shared" si="155"/>
        <v/>
      </c>
      <c r="AY65" s="60">
        <f t="shared" si="143"/>
        <v>0</v>
      </c>
      <c r="AZ65" s="130" t="str">
        <f t="shared" si="156"/>
        <v/>
      </c>
      <c r="BA65" s="60">
        <f t="shared" si="144"/>
        <v>0</v>
      </c>
      <c r="BB65" s="130" t="str">
        <f t="shared" si="157"/>
        <v/>
      </c>
      <c r="BC65" s="60">
        <f t="shared" si="145"/>
        <v>0</v>
      </c>
      <c r="BD65" s="130" t="str">
        <f t="shared" si="158"/>
        <v/>
      </c>
      <c r="BE65" s="60">
        <f t="shared" si="159"/>
        <v>0</v>
      </c>
      <c r="BF65" s="130">
        <f t="shared" si="158"/>
        <v>0</v>
      </c>
    </row>
    <row r="66" spans="27:58">
      <c r="AA66" s="110">
        <f>IF($AE66&lt;&gt;"",VLOOKUP($AE66,【M】宿泊回数!$A$1:$B$11,2,0),"")</f>
        <v>3</v>
      </c>
      <c r="AB66" s="58"/>
      <c r="AC66" s="113" t="str">
        <f t="shared" si="146"/>
        <v>都道府県</v>
      </c>
      <c r="AD66" s="112" t="str">
        <f t="shared" si="146"/>
        <v>福井県</v>
      </c>
      <c r="AE66" s="133" t="s">
        <v>124</v>
      </c>
      <c r="AF66" s="8"/>
      <c r="AG66" s="60">
        <f t="shared" si="134"/>
        <v>0</v>
      </c>
      <c r="AH66" s="130">
        <f t="shared" si="147"/>
        <v>0</v>
      </c>
      <c r="AI66" s="60">
        <f t="shared" si="135"/>
        <v>0</v>
      </c>
      <c r="AJ66" s="130" t="str">
        <f t="shared" si="148"/>
        <v/>
      </c>
      <c r="AK66" s="60">
        <f t="shared" si="136"/>
        <v>0</v>
      </c>
      <c r="AL66" s="130" t="str">
        <f t="shared" si="149"/>
        <v/>
      </c>
      <c r="AM66" s="60">
        <f t="shared" si="137"/>
        <v>0</v>
      </c>
      <c r="AN66" s="130" t="str">
        <f t="shared" si="150"/>
        <v/>
      </c>
      <c r="AO66" s="60">
        <f t="shared" si="138"/>
        <v>0</v>
      </c>
      <c r="AP66" s="130" t="str">
        <f t="shared" si="151"/>
        <v/>
      </c>
      <c r="AQ66" s="60">
        <f t="shared" si="139"/>
        <v>0</v>
      </c>
      <c r="AR66" s="130" t="str">
        <f t="shared" si="152"/>
        <v/>
      </c>
      <c r="AS66" s="60">
        <f t="shared" si="140"/>
        <v>0</v>
      </c>
      <c r="AT66" s="130" t="str">
        <f t="shared" si="153"/>
        <v/>
      </c>
      <c r="AU66" s="60">
        <f t="shared" si="141"/>
        <v>0</v>
      </c>
      <c r="AV66" s="130" t="str">
        <f t="shared" si="154"/>
        <v/>
      </c>
      <c r="AW66" s="60">
        <f t="shared" si="142"/>
        <v>0</v>
      </c>
      <c r="AX66" s="130" t="str">
        <f t="shared" si="155"/>
        <v/>
      </c>
      <c r="AY66" s="60">
        <f t="shared" si="143"/>
        <v>0</v>
      </c>
      <c r="AZ66" s="130" t="str">
        <f t="shared" si="156"/>
        <v/>
      </c>
      <c r="BA66" s="60">
        <f t="shared" si="144"/>
        <v>0</v>
      </c>
      <c r="BB66" s="130" t="str">
        <f t="shared" si="157"/>
        <v/>
      </c>
      <c r="BC66" s="60">
        <f t="shared" si="145"/>
        <v>0</v>
      </c>
      <c r="BD66" s="130" t="str">
        <f t="shared" si="158"/>
        <v/>
      </c>
      <c r="BE66" s="60">
        <f t="shared" si="159"/>
        <v>0</v>
      </c>
      <c r="BF66" s="130">
        <f t="shared" si="158"/>
        <v>0</v>
      </c>
    </row>
    <row r="67" spans="27:58">
      <c r="AA67" s="110">
        <f>IF($AE67&lt;&gt;"",VLOOKUP($AE67,【M】宿泊回数!$A$1:$B$11,2,0),"")</f>
        <v>4</v>
      </c>
      <c r="AB67" s="58"/>
      <c r="AC67" s="113" t="str">
        <f t="shared" si="146"/>
        <v>都道府県</v>
      </c>
      <c r="AD67" s="112" t="str">
        <f t="shared" si="146"/>
        <v>福井県</v>
      </c>
      <c r="AE67" s="133" t="s">
        <v>125</v>
      </c>
      <c r="AF67" s="8"/>
      <c r="AG67" s="60">
        <f t="shared" si="134"/>
        <v>17</v>
      </c>
      <c r="AH67" s="130">
        <f t="shared" si="147"/>
        <v>3.9906103286384977E-2</v>
      </c>
      <c r="AI67" s="60">
        <f t="shared" si="135"/>
        <v>0</v>
      </c>
      <c r="AJ67" s="130" t="str">
        <f t="shared" si="148"/>
        <v/>
      </c>
      <c r="AK67" s="60">
        <f t="shared" si="136"/>
        <v>0</v>
      </c>
      <c r="AL67" s="130" t="str">
        <f t="shared" si="149"/>
        <v/>
      </c>
      <c r="AM67" s="60">
        <f t="shared" si="137"/>
        <v>0</v>
      </c>
      <c r="AN67" s="130" t="str">
        <f t="shared" si="150"/>
        <v/>
      </c>
      <c r="AO67" s="60">
        <f t="shared" si="138"/>
        <v>0</v>
      </c>
      <c r="AP67" s="130" t="str">
        <f t="shared" si="151"/>
        <v/>
      </c>
      <c r="AQ67" s="60">
        <f t="shared" si="139"/>
        <v>0</v>
      </c>
      <c r="AR67" s="130" t="str">
        <f t="shared" si="152"/>
        <v/>
      </c>
      <c r="AS67" s="60">
        <f t="shared" si="140"/>
        <v>0</v>
      </c>
      <c r="AT67" s="130" t="str">
        <f t="shared" si="153"/>
        <v/>
      </c>
      <c r="AU67" s="60">
        <f t="shared" si="141"/>
        <v>0</v>
      </c>
      <c r="AV67" s="130" t="str">
        <f t="shared" si="154"/>
        <v/>
      </c>
      <c r="AW67" s="60">
        <f t="shared" si="142"/>
        <v>0</v>
      </c>
      <c r="AX67" s="130" t="str">
        <f t="shared" si="155"/>
        <v/>
      </c>
      <c r="AY67" s="60">
        <f t="shared" si="143"/>
        <v>0</v>
      </c>
      <c r="AZ67" s="130" t="str">
        <f t="shared" si="156"/>
        <v/>
      </c>
      <c r="BA67" s="60">
        <f t="shared" si="144"/>
        <v>0</v>
      </c>
      <c r="BB67" s="130" t="str">
        <f t="shared" si="157"/>
        <v/>
      </c>
      <c r="BC67" s="60">
        <f t="shared" si="145"/>
        <v>0</v>
      </c>
      <c r="BD67" s="130" t="str">
        <f t="shared" si="158"/>
        <v/>
      </c>
      <c r="BE67" s="60">
        <f t="shared" si="159"/>
        <v>17</v>
      </c>
      <c r="BF67" s="130">
        <f t="shared" si="158"/>
        <v>3.9906103286384977E-2</v>
      </c>
    </row>
    <row r="68" spans="27:58">
      <c r="AA68" s="110" t="str">
        <f>IF($AE68&lt;&gt;"",VLOOKUP($AE68,【M】宿泊回数!$A$1:$B$11,2,0),"")</f>
        <v/>
      </c>
      <c r="AB68" s="58"/>
      <c r="AC68" s="113" t="str">
        <f t="shared" si="146"/>
        <v>都道府県</v>
      </c>
      <c r="AD68" s="112" t="str">
        <f t="shared" si="146"/>
        <v>福井県</v>
      </c>
      <c r="AE68" s="133"/>
      <c r="AF68" s="8"/>
      <c r="AG68" s="60" t="str">
        <f t="shared" si="134"/>
        <v/>
      </c>
      <c r="AH68" s="130" t="str">
        <f t="shared" si="147"/>
        <v/>
      </c>
      <c r="AI68" s="60" t="str">
        <f t="shared" si="135"/>
        <v/>
      </c>
      <c r="AJ68" s="130" t="str">
        <f t="shared" si="148"/>
        <v/>
      </c>
      <c r="AK68" s="60" t="str">
        <f t="shared" si="136"/>
        <v/>
      </c>
      <c r="AL68" s="130" t="str">
        <f t="shared" si="149"/>
        <v/>
      </c>
      <c r="AM68" s="60" t="str">
        <f t="shared" si="137"/>
        <v/>
      </c>
      <c r="AN68" s="130" t="str">
        <f t="shared" si="150"/>
        <v/>
      </c>
      <c r="AO68" s="60" t="str">
        <f t="shared" si="138"/>
        <v/>
      </c>
      <c r="AP68" s="130" t="str">
        <f t="shared" si="151"/>
        <v/>
      </c>
      <c r="AQ68" s="60" t="str">
        <f t="shared" si="139"/>
        <v/>
      </c>
      <c r="AR68" s="130" t="str">
        <f t="shared" si="152"/>
        <v/>
      </c>
      <c r="AS68" s="60" t="str">
        <f t="shared" si="140"/>
        <v/>
      </c>
      <c r="AT68" s="130" t="str">
        <f t="shared" si="153"/>
        <v/>
      </c>
      <c r="AU68" s="60" t="str">
        <f t="shared" si="141"/>
        <v/>
      </c>
      <c r="AV68" s="130" t="str">
        <f t="shared" si="154"/>
        <v/>
      </c>
      <c r="AW68" s="60" t="str">
        <f t="shared" si="142"/>
        <v/>
      </c>
      <c r="AX68" s="130" t="str">
        <f t="shared" si="155"/>
        <v/>
      </c>
      <c r="AY68" s="60" t="str">
        <f t="shared" si="143"/>
        <v/>
      </c>
      <c r="AZ68" s="130" t="str">
        <f t="shared" si="156"/>
        <v/>
      </c>
      <c r="BA68" s="60" t="str">
        <f t="shared" si="144"/>
        <v/>
      </c>
      <c r="BB68" s="130" t="str">
        <f t="shared" si="157"/>
        <v/>
      </c>
      <c r="BC68" s="60" t="str">
        <f t="shared" si="145"/>
        <v/>
      </c>
      <c r="BD68" s="130" t="str">
        <f t="shared" si="158"/>
        <v/>
      </c>
      <c r="BE68" s="60" t="str">
        <f t="shared" si="159"/>
        <v/>
      </c>
      <c r="BF68" s="130" t="str">
        <f t="shared" si="158"/>
        <v/>
      </c>
    </row>
    <row r="69" spans="27:58">
      <c r="AA69" s="110" t="str">
        <f>IF($AE69&lt;&gt;"",VLOOKUP($AE69,【M】宿泊回数!$A$1:$B$11,2,0),"")</f>
        <v/>
      </c>
      <c r="AB69" s="58"/>
      <c r="AC69" s="113" t="str">
        <f t="shared" si="146"/>
        <v>都道府県</v>
      </c>
      <c r="AD69" s="112" t="str">
        <f t="shared" si="146"/>
        <v>福井県</v>
      </c>
      <c r="AE69" s="133"/>
      <c r="AF69" s="8"/>
      <c r="AG69" s="60" t="str">
        <f t="shared" si="134"/>
        <v/>
      </c>
      <c r="AH69" s="130" t="str">
        <f t="shared" si="147"/>
        <v/>
      </c>
      <c r="AI69" s="60" t="str">
        <f t="shared" si="135"/>
        <v/>
      </c>
      <c r="AJ69" s="130" t="str">
        <f t="shared" si="148"/>
        <v/>
      </c>
      <c r="AK69" s="60" t="str">
        <f t="shared" si="136"/>
        <v/>
      </c>
      <c r="AL69" s="130" t="str">
        <f t="shared" si="149"/>
        <v/>
      </c>
      <c r="AM69" s="60" t="str">
        <f t="shared" si="137"/>
        <v/>
      </c>
      <c r="AN69" s="130" t="str">
        <f t="shared" si="150"/>
        <v/>
      </c>
      <c r="AO69" s="60" t="str">
        <f t="shared" si="138"/>
        <v/>
      </c>
      <c r="AP69" s="130" t="str">
        <f t="shared" si="151"/>
        <v/>
      </c>
      <c r="AQ69" s="60" t="str">
        <f t="shared" si="139"/>
        <v/>
      </c>
      <c r="AR69" s="130" t="str">
        <f t="shared" si="152"/>
        <v/>
      </c>
      <c r="AS69" s="60" t="str">
        <f t="shared" si="140"/>
        <v/>
      </c>
      <c r="AT69" s="130" t="str">
        <f t="shared" si="153"/>
        <v/>
      </c>
      <c r="AU69" s="60" t="str">
        <f t="shared" si="141"/>
        <v/>
      </c>
      <c r="AV69" s="130" t="str">
        <f t="shared" si="154"/>
        <v/>
      </c>
      <c r="AW69" s="60" t="str">
        <f t="shared" si="142"/>
        <v/>
      </c>
      <c r="AX69" s="130" t="str">
        <f t="shared" si="155"/>
        <v/>
      </c>
      <c r="AY69" s="60" t="str">
        <f t="shared" si="143"/>
        <v/>
      </c>
      <c r="AZ69" s="130" t="str">
        <f t="shared" si="156"/>
        <v/>
      </c>
      <c r="BA69" s="60" t="str">
        <f t="shared" si="144"/>
        <v/>
      </c>
      <c r="BB69" s="130" t="str">
        <f t="shared" si="157"/>
        <v/>
      </c>
      <c r="BC69" s="60" t="str">
        <f t="shared" si="145"/>
        <v/>
      </c>
      <c r="BD69" s="130" t="str">
        <f t="shared" si="158"/>
        <v/>
      </c>
      <c r="BE69" s="60" t="str">
        <f t="shared" si="159"/>
        <v/>
      </c>
      <c r="BF69" s="130" t="str">
        <f t="shared" si="158"/>
        <v/>
      </c>
    </row>
    <row r="70" spans="27:58">
      <c r="AA70" s="110" t="str">
        <f>IF($AE70&lt;&gt;"",VLOOKUP($AE70,【M】宿泊回数!$A$1:$B$11,2,0),"")</f>
        <v/>
      </c>
      <c r="AB70" s="58"/>
      <c r="AC70" s="113" t="str">
        <f>AC69</f>
        <v>都道府県</v>
      </c>
      <c r="AD70" s="112" t="str">
        <f>AD69</f>
        <v>福井県</v>
      </c>
      <c r="AE70" s="133"/>
      <c r="AF70" s="8"/>
      <c r="AG70" s="60" t="str">
        <f t="shared" si="134"/>
        <v/>
      </c>
      <c r="AH70" s="130" t="str">
        <f t="shared" si="147"/>
        <v/>
      </c>
      <c r="AI70" s="60" t="str">
        <f t="shared" si="135"/>
        <v/>
      </c>
      <c r="AJ70" s="130" t="str">
        <f t="shared" si="148"/>
        <v/>
      </c>
      <c r="AK70" s="60" t="str">
        <f t="shared" si="136"/>
        <v/>
      </c>
      <c r="AL70" s="130" t="str">
        <f t="shared" si="149"/>
        <v/>
      </c>
      <c r="AM70" s="60" t="str">
        <f t="shared" si="137"/>
        <v/>
      </c>
      <c r="AN70" s="130" t="str">
        <f t="shared" si="150"/>
        <v/>
      </c>
      <c r="AO70" s="60" t="str">
        <f t="shared" si="138"/>
        <v/>
      </c>
      <c r="AP70" s="130" t="str">
        <f t="shared" si="151"/>
        <v/>
      </c>
      <c r="AQ70" s="60" t="str">
        <f t="shared" si="139"/>
        <v/>
      </c>
      <c r="AR70" s="130" t="str">
        <f t="shared" si="152"/>
        <v/>
      </c>
      <c r="AS70" s="60" t="str">
        <f t="shared" si="140"/>
        <v/>
      </c>
      <c r="AT70" s="130" t="str">
        <f t="shared" si="153"/>
        <v/>
      </c>
      <c r="AU70" s="60" t="str">
        <f t="shared" si="141"/>
        <v/>
      </c>
      <c r="AV70" s="130" t="str">
        <f t="shared" si="154"/>
        <v/>
      </c>
      <c r="AW70" s="60" t="str">
        <f t="shared" si="142"/>
        <v/>
      </c>
      <c r="AX70" s="130" t="str">
        <f t="shared" si="155"/>
        <v/>
      </c>
      <c r="AY70" s="60" t="str">
        <f t="shared" si="143"/>
        <v/>
      </c>
      <c r="AZ70" s="130" t="str">
        <f t="shared" si="156"/>
        <v/>
      </c>
      <c r="BA70" s="60" t="str">
        <f t="shared" si="144"/>
        <v/>
      </c>
      <c r="BB70" s="130" t="str">
        <f t="shared" si="157"/>
        <v/>
      </c>
      <c r="BC70" s="60" t="str">
        <f t="shared" si="145"/>
        <v/>
      </c>
      <c r="BD70" s="130" t="str">
        <f t="shared" si="158"/>
        <v/>
      </c>
      <c r="BE70" s="60" t="str">
        <f t="shared" si="159"/>
        <v/>
      </c>
      <c r="BF70" s="130" t="str">
        <f t="shared" si="158"/>
        <v/>
      </c>
    </row>
    <row r="71" spans="27:58">
      <c r="AA71" s="110" t="str">
        <f>IF($AE71&lt;&gt;"",VLOOKUP($AE71,【M】宿泊回数!$A$1:$B$11,2,0),"")</f>
        <v/>
      </c>
      <c r="AB71" s="58"/>
      <c r="AC71" s="113" t="str">
        <f t="shared" ref="AC71:AD73" si="160">AC70</f>
        <v>都道府県</v>
      </c>
      <c r="AD71" s="112" t="str">
        <f t="shared" si="160"/>
        <v>福井県</v>
      </c>
      <c r="AE71" s="133"/>
      <c r="AF71" s="8"/>
      <c r="AG71" s="60" t="str">
        <f t="shared" si="134"/>
        <v/>
      </c>
      <c r="AH71" s="130" t="str">
        <f t="shared" si="147"/>
        <v/>
      </c>
      <c r="AI71" s="60" t="str">
        <f t="shared" si="135"/>
        <v/>
      </c>
      <c r="AJ71" s="130" t="str">
        <f t="shared" si="148"/>
        <v/>
      </c>
      <c r="AK71" s="60" t="str">
        <f t="shared" si="136"/>
        <v/>
      </c>
      <c r="AL71" s="130" t="str">
        <f t="shared" si="149"/>
        <v/>
      </c>
      <c r="AM71" s="60" t="str">
        <f t="shared" si="137"/>
        <v/>
      </c>
      <c r="AN71" s="130" t="str">
        <f t="shared" si="150"/>
        <v/>
      </c>
      <c r="AO71" s="60" t="str">
        <f t="shared" si="138"/>
        <v/>
      </c>
      <c r="AP71" s="130" t="str">
        <f t="shared" si="151"/>
        <v/>
      </c>
      <c r="AQ71" s="60" t="str">
        <f t="shared" si="139"/>
        <v/>
      </c>
      <c r="AR71" s="130" t="str">
        <f t="shared" si="152"/>
        <v/>
      </c>
      <c r="AS71" s="60" t="str">
        <f t="shared" si="140"/>
        <v/>
      </c>
      <c r="AT71" s="130" t="str">
        <f t="shared" si="153"/>
        <v/>
      </c>
      <c r="AU71" s="60" t="str">
        <f t="shared" si="141"/>
        <v/>
      </c>
      <c r="AV71" s="130" t="str">
        <f t="shared" si="154"/>
        <v/>
      </c>
      <c r="AW71" s="60" t="str">
        <f t="shared" si="142"/>
        <v/>
      </c>
      <c r="AX71" s="130" t="str">
        <f t="shared" si="155"/>
        <v/>
      </c>
      <c r="AY71" s="60" t="str">
        <f t="shared" si="143"/>
        <v/>
      </c>
      <c r="AZ71" s="130" t="str">
        <f t="shared" si="156"/>
        <v/>
      </c>
      <c r="BA71" s="60" t="str">
        <f t="shared" si="144"/>
        <v/>
      </c>
      <c r="BB71" s="130" t="str">
        <f t="shared" si="157"/>
        <v/>
      </c>
      <c r="BC71" s="60" t="str">
        <f t="shared" si="145"/>
        <v/>
      </c>
      <c r="BD71" s="130" t="str">
        <f t="shared" si="158"/>
        <v/>
      </c>
      <c r="BE71" s="60" t="str">
        <f t="shared" si="159"/>
        <v/>
      </c>
      <c r="BF71" s="130" t="str">
        <f t="shared" si="158"/>
        <v/>
      </c>
    </row>
    <row r="72" spans="27:58">
      <c r="AA72" s="110" t="str">
        <f>IF($AE72&lt;&gt;"",VLOOKUP($AE72,【M】宿泊回数!$A$1:$B$11,2,0),"")</f>
        <v/>
      </c>
      <c r="AB72" s="58"/>
      <c r="AC72" s="113" t="str">
        <f t="shared" si="160"/>
        <v>都道府県</v>
      </c>
      <c r="AD72" s="112" t="str">
        <f t="shared" si="160"/>
        <v>福井県</v>
      </c>
      <c r="AE72" s="133"/>
      <c r="AF72" s="8"/>
      <c r="AG72" s="60" t="str">
        <f t="shared" si="134"/>
        <v/>
      </c>
      <c r="AH72" s="130" t="str">
        <f t="shared" si="147"/>
        <v/>
      </c>
      <c r="AI72" s="60" t="str">
        <f t="shared" si="135"/>
        <v/>
      </c>
      <c r="AJ72" s="130" t="str">
        <f t="shared" si="148"/>
        <v/>
      </c>
      <c r="AK72" s="60" t="str">
        <f t="shared" si="136"/>
        <v/>
      </c>
      <c r="AL72" s="130" t="str">
        <f t="shared" si="149"/>
        <v/>
      </c>
      <c r="AM72" s="60" t="str">
        <f t="shared" si="137"/>
        <v/>
      </c>
      <c r="AN72" s="130" t="str">
        <f t="shared" si="150"/>
        <v/>
      </c>
      <c r="AO72" s="60" t="str">
        <f t="shared" si="138"/>
        <v/>
      </c>
      <c r="AP72" s="130" t="str">
        <f t="shared" si="151"/>
        <v/>
      </c>
      <c r="AQ72" s="60" t="str">
        <f t="shared" si="139"/>
        <v/>
      </c>
      <c r="AR72" s="130" t="str">
        <f t="shared" si="152"/>
        <v/>
      </c>
      <c r="AS72" s="60" t="str">
        <f t="shared" si="140"/>
        <v/>
      </c>
      <c r="AT72" s="130" t="str">
        <f t="shared" si="153"/>
        <v/>
      </c>
      <c r="AU72" s="60" t="str">
        <f t="shared" si="141"/>
        <v/>
      </c>
      <c r="AV72" s="130" t="str">
        <f t="shared" si="154"/>
        <v/>
      </c>
      <c r="AW72" s="60" t="str">
        <f t="shared" si="142"/>
        <v/>
      </c>
      <c r="AX72" s="130" t="str">
        <f t="shared" si="155"/>
        <v/>
      </c>
      <c r="AY72" s="60" t="str">
        <f t="shared" si="143"/>
        <v/>
      </c>
      <c r="AZ72" s="130" t="str">
        <f t="shared" si="156"/>
        <v/>
      </c>
      <c r="BA72" s="60" t="str">
        <f t="shared" si="144"/>
        <v/>
      </c>
      <c r="BB72" s="130" t="str">
        <f t="shared" si="157"/>
        <v/>
      </c>
      <c r="BC72" s="60" t="str">
        <f t="shared" si="145"/>
        <v/>
      </c>
      <c r="BD72" s="130" t="str">
        <f t="shared" si="158"/>
        <v/>
      </c>
      <c r="BE72" s="60" t="str">
        <f t="shared" si="159"/>
        <v/>
      </c>
      <c r="BF72" s="130" t="str">
        <f t="shared" si="158"/>
        <v/>
      </c>
    </row>
    <row r="73" spans="27:58">
      <c r="AA73" s="110" t="str">
        <f>IF($AE73&lt;&gt;"",VLOOKUP($AE73,【M】宿泊回数!$A$1:$B$11,2,0),"")</f>
        <v/>
      </c>
      <c r="AB73" s="58"/>
      <c r="AC73" s="113" t="str">
        <f t="shared" si="160"/>
        <v>都道府県</v>
      </c>
      <c r="AD73" s="112" t="str">
        <f t="shared" si="160"/>
        <v>福井県</v>
      </c>
      <c r="AE73" s="133"/>
      <c r="AF73" s="8"/>
      <c r="AG73" s="60" t="str">
        <f t="shared" si="134"/>
        <v/>
      </c>
      <c r="AH73" s="130" t="str">
        <f t="shared" si="147"/>
        <v/>
      </c>
      <c r="AI73" s="60" t="str">
        <f t="shared" si="135"/>
        <v/>
      </c>
      <c r="AJ73" s="130" t="str">
        <f t="shared" si="148"/>
        <v/>
      </c>
      <c r="AK73" s="60" t="str">
        <f t="shared" si="136"/>
        <v/>
      </c>
      <c r="AL73" s="130" t="str">
        <f t="shared" si="149"/>
        <v/>
      </c>
      <c r="AM73" s="60" t="str">
        <f t="shared" si="137"/>
        <v/>
      </c>
      <c r="AN73" s="130" t="str">
        <f t="shared" si="150"/>
        <v/>
      </c>
      <c r="AO73" s="60" t="str">
        <f t="shared" si="138"/>
        <v/>
      </c>
      <c r="AP73" s="130" t="str">
        <f t="shared" si="151"/>
        <v/>
      </c>
      <c r="AQ73" s="60" t="str">
        <f t="shared" si="139"/>
        <v/>
      </c>
      <c r="AR73" s="130" t="str">
        <f t="shared" si="152"/>
        <v/>
      </c>
      <c r="AS73" s="60" t="str">
        <f t="shared" si="140"/>
        <v/>
      </c>
      <c r="AT73" s="130" t="str">
        <f t="shared" si="153"/>
        <v/>
      </c>
      <c r="AU73" s="60" t="str">
        <f t="shared" si="141"/>
        <v/>
      </c>
      <c r="AV73" s="130" t="str">
        <f t="shared" si="154"/>
        <v/>
      </c>
      <c r="AW73" s="60" t="str">
        <f t="shared" si="142"/>
        <v/>
      </c>
      <c r="AX73" s="130" t="str">
        <f t="shared" si="155"/>
        <v/>
      </c>
      <c r="AY73" s="60" t="str">
        <f t="shared" si="143"/>
        <v/>
      </c>
      <c r="AZ73" s="130" t="str">
        <f t="shared" si="156"/>
        <v/>
      </c>
      <c r="BA73" s="60" t="str">
        <f t="shared" si="144"/>
        <v/>
      </c>
      <c r="BB73" s="130" t="str">
        <f t="shared" si="157"/>
        <v/>
      </c>
      <c r="BC73" s="60" t="str">
        <f t="shared" si="145"/>
        <v/>
      </c>
      <c r="BD73" s="130" t="str">
        <f t="shared" si="158"/>
        <v/>
      </c>
      <c r="BE73" s="60" t="str">
        <f t="shared" si="159"/>
        <v/>
      </c>
      <c r="BF73" s="130" t="str">
        <f t="shared" si="158"/>
        <v/>
      </c>
    </row>
    <row r="74" spans="27:58">
      <c r="AA74" s="110" t="str">
        <f>IF($AE74&lt;&gt;"",VLOOKUP($AE74,【M】宿泊回数!$A$1:$B$11,2,0),"")</f>
        <v/>
      </c>
      <c r="AB74" s="58"/>
      <c r="AC74" s="113" t="str">
        <f>AC72</f>
        <v>都道府県</v>
      </c>
      <c r="AD74" s="112" t="str">
        <f>AD72</f>
        <v>福井県</v>
      </c>
      <c r="AE74" s="133"/>
      <c r="AF74" s="8"/>
      <c r="AG74" s="60" t="str">
        <f t="shared" si="134"/>
        <v/>
      </c>
      <c r="AH74" s="130" t="str">
        <f t="shared" si="147"/>
        <v/>
      </c>
      <c r="AI74" s="60" t="str">
        <f t="shared" si="135"/>
        <v/>
      </c>
      <c r="AJ74" s="130" t="str">
        <f t="shared" si="148"/>
        <v/>
      </c>
      <c r="AK74" s="60" t="str">
        <f t="shared" si="136"/>
        <v/>
      </c>
      <c r="AL74" s="130" t="str">
        <f t="shared" si="149"/>
        <v/>
      </c>
      <c r="AM74" s="60" t="str">
        <f t="shared" si="137"/>
        <v/>
      </c>
      <c r="AN74" s="130" t="str">
        <f t="shared" si="150"/>
        <v/>
      </c>
      <c r="AO74" s="60" t="str">
        <f t="shared" si="138"/>
        <v/>
      </c>
      <c r="AP74" s="130" t="str">
        <f t="shared" si="151"/>
        <v/>
      </c>
      <c r="AQ74" s="60" t="str">
        <f t="shared" si="139"/>
        <v/>
      </c>
      <c r="AR74" s="130" t="str">
        <f t="shared" si="152"/>
        <v/>
      </c>
      <c r="AS74" s="60" t="str">
        <f t="shared" si="140"/>
        <v/>
      </c>
      <c r="AT74" s="130" t="str">
        <f t="shared" si="153"/>
        <v/>
      </c>
      <c r="AU74" s="60" t="str">
        <f t="shared" si="141"/>
        <v/>
      </c>
      <c r="AV74" s="130" t="str">
        <f t="shared" si="154"/>
        <v/>
      </c>
      <c r="AW74" s="60" t="str">
        <f t="shared" si="142"/>
        <v/>
      </c>
      <c r="AX74" s="130" t="str">
        <f t="shared" si="155"/>
        <v/>
      </c>
      <c r="AY74" s="60" t="str">
        <f t="shared" si="143"/>
        <v/>
      </c>
      <c r="AZ74" s="130" t="str">
        <f t="shared" si="156"/>
        <v/>
      </c>
      <c r="BA74" s="60" t="str">
        <f t="shared" si="144"/>
        <v/>
      </c>
      <c r="BB74" s="130" t="str">
        <f t="shared" si="157"/>
        <v/>
      </c>
      <c r="BC74" s="60" t="str">
        <f t="shared" si="145"/>
        <v/>
      </c>
      <c r="BD74" s="130" t="str">
        <f t="shared" si="158"/>
        <v/>
      </c>
      <c r="BE74" s="60" t="str">
        <f t="shared" si="159"/>
        <v/>
      </c>
      <c r="BF74" s="130" t="str">
        <f t="shared" si="158"/>
        <v/>
      </c>
    </row>
    <row r="75" spans="27:58" ht="15">
      <c r="AA75"/>
      <c r="AB75" s="156"/>
      <c r="AC75" s="99"/>
      <c r="AD75" s="100"/>
      <c r="AE75" s="101"/>
      <c r="AF75" s="102" t="s">
        <v>25</v>
      </c>
      <c r="AG75" s="123">
        <f t="shared" ref="AG75:BD75" si="161">SUM(AG63:AG74)</f>
        <v>426</v>
      </c>
      <c r="AH75" s="124">
        <f t="shared" si="161"/>
        <v>1</v>
      </c>
      <c r="AI75" s="123">
        <f t="shared" si="161"/>
        <v>0</v>
      </c>
      <c r="AJ75" s="124">
        <f t="shared" si="161"/>
        <v>0</v>
      </c>
      <c r="AK75" s="123">
        <f t="shared" si="161"/>
        <v>0</v>
      </c>
      <c r="AL75" s="124">
        <f t="shared" si="161"/>
        <v>0</v>
      </c>
      <c r="AM75" s="123">
        <f t="shared" si="161"/>
        <v>0</v>
      </c>
      <c r="AN75" s="124">
        <f t="shared" si="161"/>
        <v>0</v>
      </c>
      <c r="AO75" s="123">
        <f t="shared" si="161"/>
        <v>0</v>
      </c>
      <c r="AP75" s="124">
        <f t="shared" si="161"/>
        <v>0</v>
      </c>
      <c r="AQ75" s="123">
        <f t="shared" si="161"/>
        <v>0</v>
      </c>
      <c r="AR75" s="124">
        <f t="shared" si="161"/>
        <v>0</v>
      </c>
      <c r="AS75" s="123">
        <f t="shared" si="161"/>
        <v>0</v>
      </c>
      <c r="AT75" s="124">
        <f t="shared" si="161"/>
        <v>0</v>
      </c>
      <c r="AU75" s="123">
        <f t="shared" si="161"/>
        <v>0</v>
      </c>
      <c r="AV75" s="124">
        <f t="shared" si="161"/>
        <v>0</v>
      </c>
      <c r="AW75" s="123">
        <f t="shared" si="161"/>
        <v>0</v>
      </c>
      <c r="AX75" s="124">
        <f t="shared" si="161"/>
        <v>0</v>
      </c>
      <c r="AY75" s="123">
        <f t="shared" si="161"/>
        <v>0</v>
      </c>
      <c r="AZ75" s="124">
        <f t="shared" si="161"/>
        <v>0</v>
      </c>
      <c r="BA75" s="123">
        <f t="shared" si="161"/>
        <v>0</v>
      </c>
      <c r="BB75" s="124">
        <f t="shared" si="161"/>
        <v>0</v>
      </c>
      <c r="BC75" s="123">
        <f t="shared" si="161"/>
        <v>0</v>
      </c>
      <c r="BD75" s="124">
        <f t="shared" si="161"/>
        <v>0</v>
      </c>
      <c r="BE75" s="125">
        <f t="shared" ref="BE75" si="162">AG75+AI75+AK75+AM75+AO75+AQ75+AS75+AU75+AW75+AY75+BA75+BC75</f>
        <v>426</v>
      </c>
      <c r="BF75" s="126">
        <f>SUM(BF63:BF74)</f>
        <v>1</v>
      </c>
    </row>
    <row r="76" spans="27:58" ht="15">
      <c r="AA76"/>
      <c r="AB76" s="156"/>
      <c r="AC76" s="103"/>
      <c r="AD76" s="104"/>
      <c r="AE76" s="105"/>
      <c r="AF76" s="135" t="s">
        <v>1166</v>
      </c>
      <c r="AG76" s="154">
        <f>IF(AG75&gt;0,SUMPRODUCT($AA63:$AA74,AG63:AG74)/AG75,"-")</f>
        <v>0.323943661971831</v>
      </c>
      <c r="AH76" s="138"/>
      <c r="AI76" s="154" t="str">
        <f>IF(AI75&gt;0,SUMPRODUCT($AA63:$AA74,AI63:AI74)/AI75,"-")</f>
        <v>-</v>
      </c>
      <c r="AJ76" s="138"/>
      <c r="AK76" s="154" t="str">
        <f>IF(AK75&gt;0,SUMPRODUCT($AA63:$AA74,AK63:AK74)/AK75,"-")</f>
        <v>-</v>
      </c>
      <c r="AL76" s="138"/>
      <c r="AM76" s="154" t="str">
        <f>IF(AM75&gt;0,SUMPRODUCT($AA63:$AA74,AM63:AM74)/AM75,"-")</f>
        <v>-</v>
      </c>
      <c r="AN76" s="138"/>
      <c r="AO76" s="154" t="str">
        <f>IF(AO75&gt;0,SUMPRODUCT($AA63:$AA74,AO63:AO74)/AO75,"-")</f>
        <v>-</v>
      </c>
      <c r="AP76" s="138"/>
      <c r="AQ76" s="154" t="str">
        <f>IF(AQ75&gt;0,SUMPRODUCT($AA63:$AA74,AQ63:AQ74)/AQ75,"-")</f>
        <v>-</v>
      </c>
      <c r="AR76" s="138"/>
      <c r="AS76" s="154" t="str">
        <f>IF(AS75&gt;0,SUMPRODUCT($AA63:$AA74,AS63:AS74)/AS75,"-")</f>
        <v>-</v>
      </c>
      <c r="AT76" s="138"/>
      <c r="AU76" s="154" t="str">
        <f>IF(AU75&gt;0,SUMPRODUCT($AA63:$AA74,AU63:AU74)/AU75,"-")</f>
        <v>-</v>
      </c>
      <c r="AV76" s="138"/>
      <c r="AW76" s="154" t="str">
        <f>IF(AW75&gt;0,SUMPRODUCT($AA63:$AA74,AW63:AW74)/AW75,"-")</f>
        <v>-</v>
      </c>
      <c r="AX76" s="138"/>
      <c r="AY76" s="154" t="str">
        <f>IF(AY75&gt;0,SUMPRODUCT($AA63:$AA74,AY63:AY74)/AY75,"-")</f>
        <v>-</v>
      </c>
      <c r="AZ76" s="138"/>
      <c r="BA76" s="154" t="str">
        <f>IF(BA75&gt;0,SUMPRODUCT($AA63:$AA74,BA63:BA74)/BA75,"-")</f>
        <v>-</v>
      </c>
      <c r="BB76" s="138"/>
      <c r="BC76" s="154" t="str">
        <f>IF(BC75&gt;0,SUMPRODUCT($AA63:$AA74,BC63:BC74)/BC75,"-")</f>
        <v>-</v>
      </c>
      <c r="BD76" s="138"/>
      <c r="BE76" s="154">
        <f>IF(BE75&gt;0,SUMPRODUCT($AA63:$AA74,BE63:BE74)/BE75,"-")</f>
        <v>0.323943661971831</v>
      </c>
      <c r="BF76" s="139"/>
    </row>
    <row r="77" spans="27:58" ht="15">
      <c r="AA77"/>
      <c r="AB77" s="156"/>
      <c r="AC77" s="106" t="str">
        <f>【M】エリア!$J$2</f>
        <v>6分類</v>
      </c>
      <c r="AD77" s="91" t="str">
        <f>【M】エリア!$L$3</f>
        <v>福井市・永平寺町</v>
      </c>
      <c r="AE77" s="85"/>
      <c r="AF77" s="92"/>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8"/>
      <c r="BF77" s="129"/>
    </row>
    <row r="78" spans="27:58">
      <c r="AA78" s="110">
        <f t="shared" ref="AA78:AA88" si="163">AA63</f>
        <v>0</v>
      </c>
      <c r="AB78" s="58"/>
      <c r="AC78" s="111" t="str">
        <f>AC77</f>
        <v>6分類</v>
      </c>
      <c r="AD78" s="112" t="str">
        <f>AD77</f>
        <v>福井市・永平寺町</v>
      </c>
      <c r="AE78" s="2" t="str">
        <f t="shared" ref="AE78:AE88" si="164">IF(AE63&lt;&gt;"",AE63,"")</f>
        <v>福井県内には宿泊しない</v>
      </c>
      <c r="AF78" s="8"/>
      <c r="AG78" s="121">
        <f t="shared" ref="AG78:AG89" si="165">IF(OR(IFERROR(FIND($AD78,"施設コード"),0)&gt;0,$AE78=""), "",
COUNTIFS(
    INDEX(rawデータ範囲, , MATCH($AG$1,表頭範囲, 0)),AG$2,
    INDEX(rawデータ範囲, , MATCH($AE$1,表頭範囲, 0)),$AE78,
    INDEX(rawデータ範囲, , MATCH($AC78,表頭範囲, 0)),$AD78,
    INDEX(rawデータ範囲, , MATCH($AB$1,表頭範囲, 0)),$AB$62
)
)</f>
        <v>43</v>
      </c>
      <c r="AH78" s="122">
        <f>IFERROR(AG78/AG$90,"")</f>
        <v>0.74137931034482762</v>
      </c>
      <c r="AI78" s="121">
        <f t="shared" ref="AI78:AI89" si="166">IF(OR(IFERROR(FIND($AD78,"施設コード"),0)&gt;0,$AE78=""), "",
COUNTIFS(
    INDEX(rawデータ範囲, , MATCH($AG$1,表頭範囲, 0)),AI$2,
    INDEX(rawデータ範囲, , MATCH($AE$1,表頭範囲, 0)),$AE78,
    INDEX(rawデータ範囲, , MATCH($AC78,表頭範囲, 0)),$AD78,
    INDEX(rawデータ範囲, , MATCH($AB$1,表頭範囲, 0)),$AB$62
)
)</f>
        <v>0</v>
      </c>
      <c r="AJ78" s="122" t="str">
        <f>IFERROR(AI78/AI$90,"")</f>
        <v/>
      </c>
      <c r="AK78" s="121">
        <f t="shared" ref="AK78:AK89" si="167">IF(OR(IFERROR(FIND($AD78,"施設コード"),0)&gt;0,$AE78=""), "",
COUNTIFS(
    INDEX(rawデータ範囲, , MATCH($AG$1,表頭範囲, 0)),AK$2,
    INDEX(rawデータ範囲, , MATCH($AE$1,表頭範囲, 0)),$AE78,
    INDEX(rawデータ範囲, , MATCH($AC78,表頭範囲, 0)),$AD78,
    INDEX(rawデータ範囲, , MATCH($AB$1,表頭範囲, 0)),$AB$62
)
)</f>
        <v>0</v>
      </c>
      <c r="AL78" s="122" t="str">
        <f>IFERROR(AK78/AK$90,"")</f>
        <v/>
      </c>
      <c r="AM78" s="121">
        <f t="shared" ref="AM78:AM89" si="168">IF(OR(IFERROR(FIND($AD78,"施設コード"),0)&gt;0,$AE78=""), "",
COUNTIFS(
    INDEX(rawデータ範囲, , MATCH($AG$1,表頭範囲, 0)),AM$2,
    INDEX(rawデータ範囲, , MATCH($AE$1,表頭範囲, 0)),$AE78,
    INDEX(rawデータ範囲, , MATCH($AC78,表頭範囲, 0)),$AD78,
    INDEX(rawデータ範囲, , MATCH($AB$1,表頭範囲, 0)),$AB$62
)
)</f>
        <v>0</v>
      </c>
      <c r="AN78" s="122" t="str">
        <f>IFERROR(AM78/AM$90,"")</f>
        <v/>
      </c>
      <c r="AO78" s="121">
        <f t="shared" ref="AO78:AO89" si="169">IF(OR(IFERROR(FIND($AD78,"施設コード"),0)&gt;0,$AE78=""), "",
COUNTIFS(
    INDEX(rawデータ範囲, , MATCH($AG$1,表頭範囲, 0)),AO$2,
    INDEX(rawデータ範囲, , MATCH($AE$1,表頭範囲, 0)),$AE78,
    INDEX(rawデータ範囲, , MATCH($AC78,表頭範囲, 0)),$AD78,
    INDEX(rawデータ範囲, , MATCH($AB$1,表頭範囲, 0)),$AB$62
)
)</f>
        <v>0</v>
      </c>
      <c r="AP78" s="122" t="str">
        <f>IFERROR(AO78/AO$90,"")</f>
        <v/>
      </c>
      <c r="AQ78" s="121">
        <f t="shared" ref="AQ78:AQ89" si="170">IF(OR(IFERROR(FIND($AD78,"施設コード"),0)&gt;0,$AE78=""), "",
COUNTIFS(
    INDEX(rawデータ範囲, , MATCH($AG$1,表頭範囲, 0)),AQ$2,
    INDEX(rawデータ範囲, , MATCH($AE$1,表頭範囲, 0)),$AE78,
    INDEX(rawデータ範囲, , MATCH($AC78,表頭範囲, 0)),$AD78,
    INDEX(rawデータ範囲, , MATCH($AB$1,表頭範囲, 0)),$AB$62
)
)</f>
        <v>0</v>
      </c>
      <c r="AR78" s="122" t="str">
        <f>IFERROR(AQ78/AQ$90,"")</f>
        <v/>
      </c>
      <c r="AS78" s="121">
        <f t="shared" ref="AS78:AS89" si="171">IF(OR(IFERROR(FIND($AD78,"施設コード"),0)&gt;0,$AE78=""), "",
COUNTIFS(
    INDEX(rawデータ範囲, , MATCH($AG$1,表頭範囲, 0)),AS$2,
    INDEX(rawデータ範囲, , MATCH($AE$1,表頭範囲, 0)),$AE78,
    INDEX(rawデータ範囲, , MATCH($AC78,表頭範囲, 0)),$AD78,
    INDEX(rawデータ範囲, , MATCH($AB$1,表頭範囲, 0)),$AB$62
)
)</f>
        <v>0</v>
      </c>
      <c r="AT78" s="122" t="str">
        <f>IFERROR(AS78/AS$90,"")</f>
        <v/>
      </c>
      <c r="AU78" s="121">
        <f t="shared" ref="AU78:AU89" si="172">IF(OR(IFERROR(FIND($AD78,"施設コード"),0)&gt;0,$AE78=""), "",
COUNTIFS(
    INDEX(rawデータ範囲, , MATCH($AG$1,表頭範囲, 0)),AU$2,
    INDEX(rawデータ範囲, , MATCH($AE$1,表頭範囲, 0)),$AE78,
    INDEX(rawデータ範囲, , MATCH($AC78,表頭範囲, 0)),$AD78,
    INDEX(rawデータ範囲, , MATCH($AB$1,表頭範囲, 0)),$AB$62
)
)</f>
        <v>0</v>
      </c>
      <c r="AV78" s="122" t="str">
        <f>IFERROR(AU78/AU$90,"")</f>
        <v/>
      </c>
      <c r="AW78" s="121">
        <f t="shared" ref="AW78:AW89" si="173">IF(OR(IFERROR(FIND($AD78,"施設コード"),0)&gt;0,$AE78=""), "",
COUNTIFS(
    INDEX(rawデータ範囲, , MATCH($AG$1,表頭範囲, 0)),AW$2,
    INDEX(rawデータ範囲, , MATCH($AE$1,表頭範囲, 0)),$AE78,
    INDEX(rawデータ範囲, , MATCH($AC78,表頭範囲, 0)),$AD78,
    INDEX(rawデータ範囲, , MATCH($AB$1,表頭範囲, 0)),$AB$62
)
)</f>
        <v>0</v>
      </c>
      <c r="AX78" s="122" t="str">
        <f>IFERROR(AW78/AW$90,"")</f>
        <v/>
      </c>
      <c r="AY78" s="121">
        <f t="shared" ref="AY78:AY89" si="174">IF(OR(IFERROR(FIND($AD78,"施設コード"),0)&gt;0,$AE78=""), "",
COUNTIFS(
    INDEX(rawデータ範囲, , MATCH($AG$1,表頭範囲, 0)),AY$2,
    INDEX(rawデータ範囲, , MATCH($AE$1,表頭範囲, 0)),$AE78,
    INDEX(rawデータ範囲, , MATCH($AC78,表頭範囲, 0)),$AD78,
    INDEX(rawデータ範囲, , MATCH($AB$1,表頭範囲, 0)),$AB$62
)
)</f>
        <v>0</v>
      </c>
      <c r="AZ78" s="122" t="str">
        <f>IFERROR(AY78/AY$90,"")</f>
        <v/>
      </c>
      <c r="BA78" s="121">
        <f t="shared" ref="BA78:BA89" si="175">IF(OR(IFERROR(FIND($AD78,"施設コード"),0)&gt;0,$AE78=""), "",
COUNTIFS(
    INDEX(rawデータ範囲, , MATCH($AG$1,表頭範囲, 0)),BA$2,
    INDEX(rawデータ範囲, , MATCH($AE$1,表頭範囲, 0)),$AE78,
    INDEX(rawデータ範囲, , MATCH($AC78,表頭範囲, 0)),$AD78,
    INDEX(rawデータ範囲, , MATCH($AB$1,表頭範囲, 0)),$AB$62
)
)</f>
        <v>0</v>
      </c>
      <c r="BB78" s="122" t="str">
        <f>IFERROR(BA78/BA$90,"")</f>
        <v/>
      </c>
      <c r="BC78" s="121">
        <f t="shared" ref="BC78:BC89" si="176">IF(OR(IFERROR(FIND($AD78,"施設コード"),0)&gt;0,$AE78=""), "",
COUNTIFS(
    INDEX(rawデータ範囲, , MATCH($AG$1,表頭範囲, 0)),BC$2,
    INDEX(rawデータ範囲, , MATCH($AE$1,表頭範囲, 0)),$AE78,
    INDEX(rawデータ範囲, , MATCH($AC78,表頭範囲, 0)),$AD78,
    INDEX(rawデータ範囲, , MATCH($AB$1,表頭範囲, 0)),$AB$62
)
)</f>
        <v>0</v>
      </c>
      <c r="BD78" s="122" t="str">
        <f>IFERROR(BC78/BC$90,"")</f>
        <v/>
      </c>
      <c r="BE78" s="121">
        <f>IFERROR(AG78+AI78+AK78+AM78+AO78+AQ78+AS78+AU78+AW78+AY78+BA78+BC78,"")</f>
        <v>43</v>
      </c>
      <c r="BF78" s="122">
        <f>IFERROR(BE78/BE$90,"")</f>
        <v>0.74137931034482762</v>
      </c>
    </row>
    <row r="79" spans="27:58">
      <c r="AA79" s="110">
        <f t="shared" si="163"/>
        <v>1</v>
      </c>
      <c r="AB79" s="58"/>
      <c r="AC79" s="111" t="str">
        <f t="shared" ref="AC79:AD84" si="177">AC78</f>
        <v>6分類</v>
      </c>
      <c r="AD79" s="112" t="str">
        <f t="shared" si="177"/>
        <v>福井市・永平寺町</v>
      </c>
      <c r="AE79" s="90" t="str">
        <f t="shared" si="164"/>
        <v>1泊</v>
      </c>
      <c r="AF79" s="8"/>
      <c r="AG79" s="121">
        <f t="shared" si="165"/>
        <v>12</v>
      </c>
      <c r="AH79" s="122">
        <f t="shared" ref="AH79:AJ89" si="178">IFERROR(AG79/AG$90,"")</f>
        <v>0.20689655172413793</v>
      </c>
      <c r="AI79" s="121">
        <f t="shared" si="166"/>
        <v>0</v>
      </c>
      <c r="AJ79" s="122" t="str">
        <f t="shared" si="178"/>
        <v/>
      </c>
      <c r="AK79" s="121">
        <f t="shared" si="167"/>
        <v>0</v>
      </c>
      <c r="AL79" s="122" t="str">
        <f t="shared" ref="AL79:AL89" si="179">IFERROR(AK79/AK$90,"")</f>
        <v/>
      </c>
      <c r="AM79" s="121">
        <f t="shared" si="168"/>
        <v>0</v>
      </c>
      <c r="AN79" s="122" t="str">
        <f t="shared" ref="AN79:AN89" si="180">IFERROR(AM79/AM$90,"")</f>
        <v/>
      </c>
      <c r="AO79" s="121">
        <f t="shared" si="169"/>
        <v>0</v>
      </c>
      <c r="AP79" s="122" t="str">
        <f t="shared" ref="AP79:AP89" si="181">IFERROR(AO79/AO$90,"")</f>
        <v/>
      </c>
      <c r="AQ79" s="121">
        <f t="shared" si="170"/>
        <v>0</v>
      </c>
      <c r="AR79" s="122" t="str">
        <f t="shared" ref="AR79:AR89" si="182">IFERROR(AQ79/AQ$90,"")</f>
        <v/>
      </c>
      <c r="AS79" s="121">
        <f t="shared" si="171"/>
        <v>0</v>
      </c>
      <c r="AT79" s="122" t="str">
        <f t="shared" ref="AT79:AT89" si="183">IFERROR(AS79/AS$90,"")</f>
        <v/>
      </c>
      <c r="AU79" s="121">
        <f t="shared" si="172"/>
        <v>0</v>
      </c>
      <c r="AV79" s="122" t="str">
        <f t="shared" ref="AV79:AV89" si="184">IFERROR(AU79/AU$90,"")</f>
        <v/>
      </c>
      <c r="AW79" s="121">
        <f t="shared" si="173"/>
        <v>0</v>
      </c>
      <c r="AX79" s="122" t="str">
        <f t="shared" ref="AX79:AX89" si="185">IFERROR(AW79/AW$90,"")</f>
        <v/>
      </c>
      <c r="AY79" s="121">
        <f t="shared" si="174"/>
        <v>0</v>
      </c>
      <c r="AZ79" s="122" t="str">
        <f t="shared" ref="AZ79:AZ89" si="186">IFERROR(AY79/AY$90,"")</f>
        <v/>
      </c>
      <c r="BA79" s="121">
        <f t="shared" si="175"/>
        <v>0</v>
      </c>
      <c r="BB79" s="122" t="str">
        <f t="shared" ref="BB79:BB89" si="187">IFERROR(BA79/BA$90,"")</f>
        <v/>
      </c>
      <c r="BC79" s="121">
        <f t="shared" si="176"/>
        <v>0</v>
      </c>
      <c r="BD79" s="122" t="str">
        <f t="shared" ref="BD79:BD89" si="188">IFERROR(BC79/BC$90,"")</f>
        <v/>
      </c>
      <c r="BE79" s="121">
        <f t="shared" ref="BE79:BE89" si="189">IFERROR(AG79+AI79+AK79+AM79+AO79+AQ79+AS79+AU79+AW79+AY79+BA79+BC79,"")</f>
        <v>12</v>
      </c>
      <c r="BF79" s="122">
        <f t="shared" ref="BF79:BF89" si="190">IFERROR(BE79/BE$90,"")</f>
        <v>0.20689655172413793</v>
      </c>
    </row>
    <row r="80" spans="27:58">
      <c r="AA80" s="110">
        <f t="shared" si="163"/>
        <v>2</v>
      </c>
      <c r="AB80" s="58"/>
      <c r="AC80" s="111" t="str">
        <f t="shared" si="177"/>
        <v>6分類</v>
      </c>
      <c r="AD80" s="112" t="str">
        <f t="shared" si="177"/>
        <v>福井市・永平寺町</v>
      </c>
      <c r="AE80" s="2" t="str">
        <f t="shared" si="164"/>
        <v>2泊</v>
      </c>
      <c r="AF80" s="8"/>
      <c r="AG80" s="121">
        <f t="shared" si="165"/>
        <v>0</v>
      </c>
      <c r="AH80" s="122">
        <f t="shared" si="178"/>
        <v>0</v>
      </c>
      <c r="AI80" s="121">
        <f t="shared" si="166"/>
        <v>0</v>
      </c>
      <c r="AJ80" s="122" t="str">
        <f t="shared" si="178"/>
        <v/>
      </c>
      <c r="AK80" s="121">
        <f t="shared" si="167"/>
        <v>0</v>
      </c>
      <c r="AL80" s="122" t="str">
        <f t="shared" si="179"/>
        <v/>
      </c>
      <c r="AM80" s="121">
        <f t="shared" si="168"/>
        <v>0</v>
      </c>
      <c r="AN80" s="122" t="str">
        <f t="shared" si="180"/>
        <v/>
      </c>
      <c r="AO80" s="121">
        <f t="shared" si="169"/>
        <v>0</v>
      </c>
      <c r="AP80" s="122" t="str">
        <f t="shared" si="181"/>
        <v/>
      </c>
      <c r="AQ80" s="121">
        <f t="shared" si="170"/>
        <v>0</v>
      </c>
      <c r="AR80" s="122" t="str">
        <f t="shared" si="182"/>
        <v/>
      </c>
      <c r="AS80" s="121">
        <f t="shared" si="171"/>
        <v>0</v>
      </c>
      <c r="AT80" s="122" t="str">
        <f t="shared" si="183"/>
        <v/>
      </c>
      <c r="AU80" s="121">
        <f t="shared" si="172"/>
        <v>0</v>
      </c>
      <c r="AV80" s="122" t="str">
        <f t="shared" si="184"/>
        <v/>
      </c>
      <c r="AW80" s="121">
        <f t="shared" si="173"/>
        <v>0</v>
      </c>
      <c r="AX80" s="122" t="str">
        <f t="shared" si="185"/>
        <v/>
      </c>
      <c r="AY80" s="121">
        <f t="shared" si="174"/>
        <v>0</v>
      </c>
      <c r="AZ80" s="122" t="str">
        <f t="shared" si="186"/>
        <v/>
      </c>
      <c r="BA80" s="121">
        <f t="shared" si="175"/>
        <v>0</v>
      </c>
      <c r="BB80" s="122" t="str">
        <f t="shared" si="187"/>
        <v/>
      </c>
      <c r="BC80" s="121">
        <f t="shared" si="176"/>
        <v>0</v>
      </c>
      <c r="BD80" s="122" t="str">
        <f t="shared" si="188"/>
        <v/>
      </c>
      <c r="BE80" s="121">
        <f t="shared" si="189"/>
        <v>0</v>
      </c>
      <c r="BF80" s="122">
        <f t="shared" si="190"/>
        <v>0</v>
      </c>
    </row>
    <row r="81" spans="27:58">
      <c r="AA81" s="110">
        <f t="shared" si="163"/>
        <v>3</v>
      </c>
      <c r="AB81" s="58"/>
      <c r="AC81" s="111" t="str">
        <f t="shared" si="177"/>
        <v>6分類</v>
      </c>
      <c r="AD81" s="112" t="str">
        <f t="shared" si="177"/>
        <v>福井市・永平寺町</v>
      </c>
      <c r="AE81" s="2" t="str">
        <f t="shared" si="164"/>
        <v>3泊</v>
      </c>
      <c r="AF81" s="8"/>
      <c r="AG81" s="121">
        <f t="shared" si="165"/>
        <v>0</v>
      </c>
      <c r="AH81" s="122">
        <f t="shared" si="178"/>
        <v>0</v>
      </c>
      <c r="AI81" s="121">
        <f t="shared" si="166"/>
        <v>0</v>
      </c>
      <c r="AJ81" s="122" t="str">
        <f t="shared" si="178"/>
        <v/>
      </c>
      <c r="AK81" s="121">
        <f t="shared" si="167"/>
        <v>0</v>
      </c>
      <c r="AL81" s="122" t="str">
        <f t="shared" si="179"/>
        <v/>
      </c>
      <c r="AM81" s="121">
        <f t="shared" si="168"/>
        <v>0</v>
      </c>
      <c r="AN81" s="122" t="str">
        <f t="shared" si="180"/>
        <v/>
      </c>
      <c r="AO81" s="121">
        <f t="shared" si="169"/>
        <v>0</v>
      </c>
      <c r="AP81" s="122" t="str">
        <f t="shared" si="181"/>
        <v/>
      </c>
      <c r="AQ81" s="121">
        <f t="shared" si="170"/>
        <v>0</v>
      </c>
      <c r="AR81" s="122" t="str">
        <f t="shared" si="182"/>
        <v/>
      </c>
      <c r="AS81" s="121">
        <f t="shared" si="171"/>
        <v>0</v>
      </c>
      <c r="AT81" s="122" t="str">
        <f t="shared" si="183"/>
        <v/>
      </c>
      <c r="AU81" s="121">
        <f t="shared" si="172"/>
        <v>0</v>
      </c>
      <c r="AV81" s="122" t="str">
        <f t="shared" si="184"/>
        <v/>
      </c>
      <c r="AW81" s="121">
        <f t="shared" si="173"/>
        <v>0</v>
      </c>
      <c r="AX81" s="122" t="str">
        <f t="shared" si="185"/>
        <v/>
      </c>
      <c r="AY81" s="121">
        <f t="shared" si="174"/>
        <v>0</v>
      </c>
      <c r="AZ81" s="122" t="str">
        <f t="shared" si="186"/>
        <v/>
      </c>
      <c r="BA81" s="121">
        <f t="shared" si="175"/>
        <v>0</v>
      </c>
      <c r="BB81" s="122" t="str">
        <f t="shared" si="187"/>
        <v/>
      </c>
      <c r="BC81" s="121">
        <f t="shared" si="176"/>
        <v>0</v>
      </c>
      <c r="BD81" s="122" t="str">
        <f t="shared" si="188"/>
        <v/>
      </c>
      <c r="BE81" s="121">
        <f t="shared" si="189"/>
        <v>0</v>
      </c>
      <c r="BF81" s="122">
        <f t="shared" si="190"/>
        <v>0</v>
      </c>
    </row>
    <row r="82" spans="27:58">
      <c r="AA82" s="110">
        <f t="shared" si="163"/>
        <v>4</v>
      </c>
      <c r="AB82" s="58"/>
      <c r="AC82" s="111" t="str">
        <f t="shared" si="177"/>
        <v>6分類</v>
      </c>
      <c r="AD82" s="112" t="str">
        <f t="shared" si="177"/>
        <v>福井市・永平寺町</v>
      </c>
      <c r="AE82" s="2" t="str">
        <f t="shared" si="164"/>
        <v>4泊以上</v>
      </c>
      <c r="AF82" s="107"/>
      <c r="AG82" s="121">
        <f t="shared" si="165"/>
        <v>3</v>
      </c>
      <c r="AH82" s="122">
        <f t="shared" si="178"/>
        <v>5.1724137931034482E-2</v>
      </c>
      <c r="AI82" s="121">
        <f t="shared" si="166"/>
        <v>0</v>
      </c>
      <c r="AJ82" s="122" t="str">
        <f t="shared" si="178"/>
        <v/>
      </c>
      <c r="AK82" s="121">
        <f t="shared" si="167"/>
        <v>0</v>
      </c>
      <c r="AL82" s="122" t="str">
        <f t="shared" si="179"/>
        <v/>
      </c>
      <c r="AM82" s="121">
        <f t="shared" si="168"/>
        <v>0</v>
      </c>
      <c r="AN82" s="122" t="str">
        <f t="shared" si="180"/>
        <v/>
      </c>
      <c r="AO82" s="121">
        <f t="shared" si="169"/>
        <v>0</v>
      </c>
      <c r="AP82" s="122" t="str">
        <f t="shared" si="181"/>
        <v/>
      </c>
      <c r="AQ82" s="121">
        <f t="shared" si="170"/>
        <v>0</v>
      </c>
      <c r="AR82" s="122" t="str">
        <f t="shared" si="182"/>
        <v/>
      </c>
      <c r="AS82" s="121">
        <f t="shared" si="171"/>
        <v>0</v>
      </c>
      <c r="AT82" s="122" t="str">
        <f t="shared" si="183"/>
        <v/>
      </c>
      <c r="AU82" s="121">
        <f t="shared" si="172"/>
        <v>0</v>
      </c>
      <c r="AV82" s="122" t="str">
        <f t="shared" si="184"/>
        <v/>
      </c>
      <c r="AW82" s="121">
        <f t="shared" si="173"/>
        <v>0</v>
      </c>
      <c r="AX82" s="122" t="str">
        <f t="shared" si="185"/>
        <v/>
      </c>
      <c r="AY82" s="121">
        <f t="shared" si="174"/>
        <v>0</v>
      </c>
      <c r="AZ82" s="122" t="str">
        <f t="shared" si="186"/>
        <v/>
      </c>
      <c r="BA82" s="121">
        <f t="shared" si="175"/>
        <v>0</v>
      </c>
      <c r="BB82" s="122" t="str">
        <f t="shared" si="187"/>
        <v/>
      </c>
      <c r="BC82" s="121">
        <f t="shared" si="176"/>
        <v>0</v>
      </c>
      <c r="BD82" s="122" t="str">
        <f t="shared" si="188"/>
        <v/>
      </c>
      <c r="BE82" s="121">
        <f t="shared" si="189"/>
        <v>3</v>
      </c>
      <c r="BF82" s="122">
        <f t="shared" si="190"/>
        <v>5.1724137931034482E-2</v>
      </c>
    </row>
    <row r="83" spans="27:58">
      <c r="AA83" s="110" t="str">
        <f t="shared" si="163"/>
        <v/>
      </c>
      <c r="AB83" s="58"/>
      <c r="AC83" s="111" t="str">
        <f t="shared" si="177"/>
        <v>6分類</v>
      </c>
      <c r="AD83" s="112" t="str">
        <f t="shared" si="177"/>
        <v>福井市・永平寺町</v>
      </c>
      <c r="AE83" s="2" t="str">
        <f t="shared" si="164"/>
        <v/>
      </c>
      <c r="AF83" s="107"/>
      <c r="AG83" s="121" t="str">
        <f t="shared" si="165"/>
        <v/>
      </c>
      <c r="AH83" s="122" t="str">
        <f t="shared" si="178"/>
        <v/>
      </c>
      <c r="AI83" s="121" t="str">
        <f t="shared" si="166"/>
        <v/>
      </c>
      <c r="AJ83" s="122" t="str">
        <f t="shared" si="178"/>
        <v/>
      </c>
      <c r="AK83" s="121" t="str">
        <f t="shared" si="167"/>
        <v/>
      </c>
      <c r="AL83" s="122" t="str">
        <f t="shared" si="179"/>
        <v/>
      </c>
      <c r="AM83" s="121" t="str">
        <f t="shared" si="168"/>
        <v/>
      </c>
      <c r="AN83" s="122" t="str">
        <f t="shared" si="180"/>
        <v/>
      </c>
      <c r="AO83" s="121" t="str">
        <f t="shared" si="169"/>
        <v/>
      </c>
      <c r="AP83" s="122" t="str">
        <f t="shared" si="181"/>
        <v/>
      </c>
      <c r="AQ83" s="121" t="str">
        <f t="shared" si="170"/>
        <v/>
      </c>
      <c r="AR83" s="122" t="str">
        <f t="shared" si="182"/>
        <v/>
      </c>
      <c r="AS83" s="121" t="str">
        <f t="shared" si="171"/>
        <v/>
      </c>
      <c r="AT83" s="122" t="str">
        <f t="shared" si="183"/>
        <v/>
      </c>
      <c r="AU83" s="121" t="str">
        <f t="shared" si="172"/>
        <v/>
      </c>
      <c r="AV83" s="122" t="str">
        <f t="shared" si="184"/>
        <v/>
      </c>
      <c r="AW83" s="121" t="str">
        <f t="shared" si="173"/>
        <v/>
      </c>
      <c r="AX83" s="122" t="str">
        <f t="shared" si="185"/>
        <v/>
      </c>
      <c r="AY83" s="121" t="str">
        <f t="shared" si="174"/>
        <v/>
      </c>
      <c r="AZ83" s="122" t="str">
        <f t="shared" si="186"/>
        <v/>
      </c>
      <c r="BA83" s="121" t="str">
        <f t="shared" si="175"/>
        <v/>
      </c>
      <c r="BB83" s="122" t="str">
        <f t="shared" si="187"/>
        <v/>
      </c>
      <c r="BC83" s="121" t="str">
        <f t="shared" si="176"/>
        <v/>
      </c>
      <c r="BD83" s="122" t="str">
        <f t="shared" si="188"/>
        <v/>
      </c>
      <c r="BE83" s="121" t="str">
        <f t="shared" si="189"/>
        <v/>
      </c>
      <c r="BF83" s="122" t="str">
        <f t="shared" si="190"/>
        <v/>
      </c>
    </row>
    <row r="84" spans="27:58">
      <c r="AA84" s="110" t="str">
        <f t="shared" si="163"/>
        <v/>
      </c>
      <c r="AB84" s="58"/>
      <c r="AC84" s="111" t="str">
        <f t="shared" si="177"/>
        <v>6分類</v>
      </c>
      <c r="AD84" s="112" t="str">
        <f t="shared" si="177"/>
        <v>福井市・永平寺町</v>
      </c>
      <c r="AE84" s="2" t="str">
        <f t="shared" si="164"/>
        <v/>
      </c>
      <c r="AF84" s="107"/>
      <c r="AG84" s="121" t="str">
        <f t="shared" si="165"/>
        <v/>
      </c>
      <c r="AH84" s="122" t="str">
        <f t="shared" si="178"/>
        <v/>
      </c>
      <c r="AI84" s="121" t="str">
        <f t="shared" si="166"/>
        <v/>
      </c>
      <c r="AJ84" s="122" t="str">
        <f t="shared" si="178"/>
        <v/>
      </c>
      <c r="AK84" s="121" t="str">
        <f t="shared" si="167"/>
        <v/>
      </c>
      <c r="AL84" s="122" t="str">
        <f t="shared" si="179"/>
        <v/>
      </c>
      <c r="AM84" s="121" t="str">
        <f t="shared" si="168"/>
        <v/>
      </c>
      <c r="AN84" s="122" t="str">
        <f t="shared" si="180"/>
        <v/>
      </c>
      <c r="AO84" s="121" t="str">
        <f t="shared" si="169"/>
        <v/>
      </c>
      <c r="AP84" s="122" t="str">
        <f t="shared" si="181"/>
        <v/>
      </c>
      <c r="AQ84" s="121" t="str">
        <f t="shared" si="170"/>
        <v/>
      </c>
      <c r="AR84" s="122" t="str">
        <f t="shared" si="182"/>
        <v/>
      </c>
      <c r="AS84" s="121" t="str">
        <f t="shared" si="171"/>
        <v/>
      </c>
      <c r="AT84" s="122" t="str">
        <f t="shared" si="183"/>
        <v/>
      </c>
      <c r="AU84" s="121" t="str">
        <f t="shared" si="172"/>
        <v/>
      </c>
      <c r="AV84" s="122" t="str">
        <f t="shared" si="184"/>
        <v/>
      </c>
      <c r="AW84" s="121" t="str">
        <f t="shared" si="173"/>
        <v/>
      </c>
      <c r="AX84" s="122" t="str">
        <f t="shared" si="185"/>
        <v/>
      </c>
      <c r="AY84" s="121" t="str">
        <f t="shared" si="174"/>
        <v/>
      </c>
      <c r="AZ84" s="122" t="str">
        <f t="shared" si="186"/>
        <v/>
      </c>
      <c r="BA84" s="121" t="str">
        <f t="shared" si="175"/>
        <v/>
      </c>
      <c r="BB84" s="122" t="str">
        <f t="shared" si="187"/>
        <v/>
      </c>
      <c r="BC84" s="121" t="str">
        <f t="shared" si="176"/>
        <v/>
      </c>
      <c r="BD84" s="122" t="str">
        <f t="shared" si="188"/>
        <v/>
      </c>
      <c r="BE84" s="121" t="str">
        <f t="shared" si="189"/>
        <v/>
      </c>
      <c r="BF84" s="122" t="str">
        <f t="shared" si="190"/>
        <v/>
      </c>
    </row>
    <row r="85" spans="27:58">
      <c r="AA85" s="110" t="str">
        <f t="shared" si="163"/>
        <v/>
      </c>
      <c r="AB85" s="58"/>
      <c r="AC85" s="111" t="str">
        <f>AC84</f>
        <v>6分類</v>
      </c>
      <c r="AD85" s="112" t="str">
        <f>AD84</f>
        <v>福井市・永平寺町</v>
      </c>
      <c r="AE85" s="2" t="str">
        <f t="shared" si="164"/>
        <v/>
      </c>
      <c r="AF85" s="107"/>
      <c r="AG85" s="121" t="str">
        <f t="shared" si="165"/>
        <v/>
      </c>
      <c r="AH85" s="122" t="str">
        <f t="shared" si="178"/>
        <v/>
      </c>
      <c r="AI85" s="121" t="str">
        <f t="shared" si="166"/>
        <v/>
      </c>
      <c r="AJ85" s="122" t="str">
        <f t="shared" si="178"/>
        <v/>
      </c>
      <c r="AK85" s="121" t="str">
        <f t="shared" si="167"/>
        <v/>
      </c>
      <c r="AL85" s="122" t="str">
        <f t="shared" si="179"/>
        <v/>
      </c>
      <c r="AM85" s="121" t="str">
        <f t="shared" si="168"/>
        <v/>
      </c>
      <c r="AN85" s="122" t="str">
        <f t="shared" si="180"/>
        <v/>
      </c>
      <c r="AO85" s="121" t="str">
        <f t="shared" si="169"/>
        <v/>
      </c>
      <c r="AP85" s="122" t="str">
        <f t="shared" si="181"/>
        <v/>
      </c>
      <c r="AQ85" s="121" t="str">
        <f t="shared" si="170"/>
        <v/>
      </c>
      <c r="AR85" s="122" t="str">
        <f t="shared" si="182"/>
        <v/>
      </c>
      <c r="AS85" s="121" t="str">
        <f t="shared" si="171"/>
        <v/>
      </c>
      <c r="AT85" s="122" t="str">
        <f t="shared" si="183"/>
        <v/>
      </c>
      <c r="AU85" s="121" t="str">
        <f t="shared" si="172"/>
        <v/>
      </c>
      <c r="AV85" s="122" t="str">
        <f t="shared" si="184"/>
        <v/>
      </c>
      <c r="AW85" s="121" t="str">
        <f t="shared" si="173"/>
        <v/>
      </c>
      <c r="AX85" s="122" t="str">
        <f t="shared" si="185"/>
        <v/>
      </c>
      <c r="AY85" s="121" t="str">
        <f t="shared" si="174"/>
        <v/>
      </c>
      <c r="AZ85" s="122" t="str">
        <f t="shared" si="186"/>
        <v/>
      </c>
      <c r="BA85" s="121" t="str">
        <f t="shared" si="175"/>
        <v/>
      </c>
      <c r="BB85" s="122" t="str">
        <f t="shared" si="187"/>
        <v/>
      </c>
      <c r="BC85" s="121" t="str">
        <f t="shared" si="176"/>
        <v/>
      </c>
      <c r="BD85" s="122" t="str">
        <f t="shared" si="188"/>
        <v/>
      </c>
      <c r="BE85" s="121" t="str">
        <f t="shared" si="189"/>
        <v/>
      </c>
      <c r="BF85" s="122" t="str">
        <f t="shared" si="190"/>
        <v/>
      </c>
    </row>
    <row r="86" spans="27:58">
      <c r="AA86" s="110" t="str">
        <f t="shared" si="163"/>
        <v/>
      </c>
      <c r="AB86" s="58"/>
      <c r="AC86" s="111" t="str">
        <f t="shared" ref="AC86:AD88" si="191">AC85</f>
        <v>6分類</v>
      </c>
      <c r="AD86" s="112" t="str">
        <f t="shared" si="191"/>
        <v>福井市・永平寺町</v>
      </c>
      <c r="AE86" s="2" t="str">
        <f t="shared" si="164"/>
        <v/>
      </c>
      <c r="AF86" s="107"/>
      <c r="AG86" s="121" t="str">
        <f t="shared" si="165"/>
        <v/>
      </c>
      <c r="AH86" s="122" t="str">
        <f t="shared" si="178"/>
        <v/>
      </c>
      <c r="AI86" s="121" t="str">
        <f t="shared" si="166"/>
        <v/>
      </c>
      <c r="AJ86" s="122" t="str">
        <f t="shared" si="178"/>
        <v/>
      </c>
      <c r="AK86" s="121" t="str">
        <f t="shared" si="167"/>
        <v/>
      </c>
      <c r="AL86" s="122" t="str">
        <f t="shared" si="179"/>
        <v/>
      </c>
      <c r="AM86" s="121" t="str">
        <f t="shared" si="168"/>
        <v/>
      </c>
      <c r="AN86" s="122" t="str">
        <f t="shared" si="180"/>
        <v/>
      </c>
      <c r="AO86" s="121" t="str">
        <f t="shared" si="169"/>
        <v/>
      </c>
      <c r="AP86" s="122" t="str">
        <f t="shared" si="181"/>
        <v/>
      </c>
      <c r="AQ86" s="121" t="str">
        <f t="shared" si="170"/>
        <v/>
      </c>
      <c r="AR86" s="122" t="str">
        <f t="shared" si="182"/>
        <v/>
      </c>
      <c r="AS86" s="121" t="str">
        <f t="shared" si="171"/>
        <v/>
      </c>
      <c r="AT86" s="122" t="str">
        <f t="shared" si="183"/>
        <v/>
      </c>
      <c r="AU86" s="121" t="str">
        <f t="shared" si="172"/>
        <v/>
      </c>
      <c r="AV86" s="122" t="str">
        <f t="shared" si="184"/>
        <v/>
      </c>
      <c r="AW86" s="121" t="str">
        <f t="shared" si="173"/>
        <v/>
      </c>
      <c r="AX86" s="122" t="str">
        <f t="shared" si="185"/>
        <v/>
      </c>
      <c r="AY86" s="121" t="str">
        <f t="shared" si="174"/>
        <v/>
      </c>
      <c r="AZ86" s="122" t="str">
        <f t="shared" si="186"/>
        <v/>
      </c>
      <c r="BA86" s="121" t="str">
        <f t="shared" si="175"/>
        <v/>
      </c>
      <c r="BB86" s="122" t="str">
        <f t="shared" si="187"/>
        <v/>
      </c>
      <c r="BC86" s="121" t="str">
        <f t="shared" si="176"/>
        <v/>
      </c>
      <c r="BD86" s="122" t="str">
        <f t="shared" si="188"/>
        <v/>
      </c>
      <c r="BE86" s="121" t="str">
        <f t="shared" si="189"/>
        <v/>
      </c>
      <c r="BF86" s="122" t="str">
        <f t="shared" si="190"/>
        <v/>
      </c>
    </row>
    <row r="87" spans="27:58">
      <c r="AA87" s="110" t="str">
        <f t="shared" si="163"/>
        <v/>
      </c>
      <c r="AB87" s="58"/>
      <c r="AC87" s="111" t="str">
        <f t="shared" si="191"/>
        <v>6分類</v>
      </c>
      <c r="AD87" s="112" t="str">
        <f t="shared" si="191"/>
        <v>福井市・永平寺町</v>
      </c>
      <c r="AE87" s="2" t="str">
        <f t="shared" si="164"/>
        <v/>
      </c>
      <c r="AF87" s="107"/>
      <c r="AG87" s="121" t="str">
        <f t="shared" si="165"/>
        <v/>
      </c>
      <c r="AH87" s="122" t="str">
        <f t="shared" si="178"/>
        <v/>
      </c>
      <c r="AI87" s="121" t="str">
        <f t="shared" si="166"/>
        <v/>
      </c>
      <c r="AJ87" s="122" t="str">
        <f t="shared" si="178"/>
        <v/>
      </c>
      <c r="AK87" s="121" t="str">
        <f t="shared" si="167"/>
        <v/>
      </c>
      <c r="AL87" s="122" t="str">
        <f t="shared" si="179"/>
        <v/>
      </c>
      <c r="AM87" s="121" t="str">
        <f t="shared" si="168"/>
        <v/>
      </c>
      <c r="AN87" s="122" t="str">
        <f t="shared" si="180"/>
        <v/>
      </c>
      <c r="AO87" s="121" t="str">
        <f t="shared" si="169"/>
        <v/>
      </c>
      <c r="AP87" s="122" t="str">
        <f t="shared" si="181"/>
        <v/>
      </c>
      <c r="AQ87" s="121" t="str">
        <f t="shared" si="170"/>
        <v/>
      </c>
      <c r="AR87" s="122" t="str">
        <f t="shared" si="182"/>
        <v/>
      </c>
      <c r="AS87" s="121" t="str">
        <f t="shared" si="171"/>
        <v/>
      </c>
      <c r="AT87" s="122" t="str">
        <f t="shared" si="183"/>
        <v/>
      </c>
      <c r="AU87" s="121" t="str">
        <f t="shared" si="172"/>
        <v/>
      </c>
      <c r="AV87" s="122" t="str">
        <f t="shared" si="184"/>
        <v/>
      </c>
      <c r="AW87" s="121" t="str">
        <f t="shared" si="173"/>
        <v/>
      </c>
      <c r="AX87" s="122" t="str">
        <f t="shared" si="185"/>
        <v/>
      </c>
      <c r="AY87" s="121" t="str">
        <f t="shared" si="174"/>
        <v/>
      </c>
      <c r="AZ87" s="122" t="str">
        <f t="shared" si="186"/>
        <v/>
      </c>
      <c r="BA87" s="121" t="str">
        <f t="shared" si="175"/>
        <v/>
      </c>
      <c r="BB87" s="122" t="str">
        <f t="shared" si="187"/>
        <v/>
      </c>
      <c r="BC87" s="121" t="str">
        <f t="shared" si="176"/>
        <v/>
      </c>
      <c r="BD87" s="122" t="str">
        <f t="shared" si="188"/>
        <v/>
      </c>
      <c r="BE87" s="121" t="str">
        <f t="shared" si="189"/>
        <v/>
      </c>
      <c r="BF87" s="122" t="str">
        <f t="shared" si="190"/>
        <v/>
      </c>
    </row>
    <row r="88" spans="27:58">
      <c r="AA88" s="110" t="str">
        <f t="shared" si="163"/>
        <v/>
      </c>
      <c r="AB88" s="58"/>
      <c r="AC88" s="111" t="str">
        <f t="shared" si="191"/>
        <v>6分類</v>
      </c>
      <c r="AD88" s="112" t="str">
        <f t="shared" si="191"/>
        <v>福井市・永平寺町</v>
      </c>
      <c r="AE88" s="2" t="str">
        <f t="shared" si="164"/>
        <v/>
      </c>
      <c r="AF88" s="107"/>
      <c r="AG88" s="121" t="str">
        <f t="shared" si="165"/>
        <v/>
      </c>
      <c r="AH88" s="122" t="str">
        <f t="shared" si="178"/>
        <v/>
      </c>
      <c r="AI88" s="121" t="str">
        <f t="shared" si="166"/>
        <v/>
      </c>
      <c r="AJ88" s="122" t="str">
        <f t="shared" si="178"/>
        <v/>
      </c>
      <c r="AK88" s="121" t="str">
        <f t="shared" si="167"/>
        <v/>
      </c>
      <c r="AL88" s="122" t="str">
        <f t="shared" si="179"/>
        <v/>
      </c>
      <c r="AM88" s="121" t="str">
        <f t="shared" si="168"/>
        <v/>
      </c>
      <c r="AN88" s="122" t="str">
        <f t="shared" si="180"/>
        <v/>
      </c>
      <c r="AO88" s="121" t="str">
        <f t="shared" si="169"/>
        <v/>
      </c>
      <c r="AP88" s="122" t="str">
        <f t="shared" si="181"/>
        <v/>
      </c>
      <c r="AQ88" s="121" t="str">
        <f t="shared" si="170"/>
        <v/>
      </c>
      <c r="AR88" s="122" t="str">
        <f t="shared" si="182"/>
        <v/>
      </c>
      <c r="AS88" s="121" t="str">
        <f t="shared" si="171"/>
        <v/>
      </c>
      <c r="AT88" s="122" t="str">
        <f t="shared" si="183"/>
        <v/>
      </c>
      <c r="AU88" s="121" t="str">
        <f t="shared" si="172"/>
        <v/>
      </c>
      <c r="AV88" s="122" t="str">
        <f t="shared" si="184"/>
        <v/>
      </c>
      <c r="AW88" s="121" t="str">
        <f t="shared" si="173"/>
        <v/>
      </c>
      <c r="AX88" s="122" t="str">
        <f t="shared" si="185"/>
        <v/>
      </c>
      <c r="AY88" s="121" t="str">
        <f t="shared" si="174"/>
        <v/>
      </c>
      <c r="AZ88" s="122" t="str">
        <f t="shared" si="186"/>
        <v/>
      </c>
      <c r="BA88" s="121" t="str">
        <f t="shared" si="175"/>
        <v/>
      </c>
      <c r="BB88" s="122" t="str">
        <f t="shared" si="187"/>
        <v/>
      </c>
      <c r="BC88" s="121" t="str">
        <f t="shared" si="176"/>
        <v/>
      </c>
      <c r="BD88" s="122" t="str">
        <f t="shared" si="188"/>
        <v/>
      </c>
      <c r="BE88" s="121" t="str">
        <f t="shared" si="189"/>
        <v/>
      </c>
      <c r="BF88" s="122" t="str">
        <f t="shared" si="190"/>
        <v/>
      </c>
    </row>
    <row r="89" spans="27:58">
      <c r="AA89" s="110" t="str">
        <f>AA74</f>
        <v/>
      </c>
      <c r="AB89" s="58"/>
      <c r="AC89" s="111" t="str">
        <f>AC87</f>
        <v>6分類</v>
      </c>
      <c r="AD89" s="112" t="str">
        <f>AD87</f>
        <v>福井市・永平寺町</v>
      </c>
      <c r="AE89" s="2" t="str">
        <f>IF(AE74&lt;&gt;"",AE74,"")</f>
        <v/>
      </c>
      <c r="AF89" s="107"/>
      <c r="AG89" s="121" t="str">
        <f t="shared" si="165"/>
        <v/>
      </c>
      <c r="AH89" s="122" t="str">
        <f t="shared" si="178"/>
        <v/>
      </c>
      <c r="AI89" s="121" t="str">
        <f t="shared" si="166"/>
        <v/>
      </c>
      <c r="AJ89" s="122" t="str">
        <f t="shared" si="178"/>
        <v/>
      </c>
      <c r="AK89" s="121" t="str">
        <f t="shared" si="167"/>
        <v/>
      </c>
      <c r="AL89" s="122" t="str">
        <f t="shared" si="179"/>
        <v/>
      </c>
      <c r="AM89" s="121" t="str">
        <f t="shared" si="168"/>
        <v/>
      </c>
      <c r="AN89" s="122" t="str">
        <f t="shared" si="180"/>
        <v/>
      </c>
      <c r="AO89" s="121" t="str">
        <f t="shared" si="169"/>
        <v/>
      </c>
      <c r="AP89" s="122" t="str">
        <f t="shared" si="181"/>
        <v/>
      </c>
      <c r="AQ89" s="121" t="str">
        <f t="shared" si="170"/>
        <v/>
      </c>
      <c r="AR89" s="122" t="str">
        <f t="shared" si="182"/>
        <v/>
      </c>
      <c r="AS89" s="121" t="str">
        <f t="shared" si="171"/>
        <v/>
      </c>
      <c r="AT89" s="122" t="str">
        <f t="shared" si="183"/>
        <v/>
      </c>
      <c r="AU89" s="121" t="str">
        <f t="shared" si="172"/>
        <v/>
      </c>
      <c r="AV89" s="122" t="str">
        <f t="shared" si="184"/>
        <v/>
      </c>
      <c r="AW89" s="121" t="str">
        <f t="shared" si="173"/>
        <v/>
      </c>
      <c r="AX89" s="122" t="str">
        <f t="shared" si="185"/>
        <v/>
      </c>
      <c r="AY89" s="121" t="str">
        <f t="shared" si="174"/>
        <v/>
      </c>
      <c r="AZ89" s="122" t="str">
        <f t="shared" si="186"/>
        <v/>
      </c>
      <c r="BA89" s="121" t="str">
        <f t="shared" si="175"/>
        <v/>
      </c>
      <c r="BB89" s="122" t="str">
        <f t="shared" si="187"/>
        <v/>
      </c>
      <c r="BC89" s="121" t="str">
        <f t="shared" si="176"/>
        <v/>
      </c>
      <c r="BD89" s="122" t="str">
        <f t="shared" si="188"/>
        <v/>
      </c>
      <c r="BE89" s="121" t="str">
        <f t="shared" si="189"/>
        <v/>
      </c>
      <c r="BF89" s="122" t="str">
        <f t="shared" si="190"/>
        <v/>
      </c>
    </row>
    <row r="90" spans="27:58" ht="15">
      <c r="AA90"/>
      <c r="AB90" s="156"/>
      <c r="AC90" s="99"/>
      <c r="AD90" s="100"/>
      <c r="AE90" s="101"/>
      <c r="AF90" s="102" t="s">
        <v>25</v>
      </c>
      <c r="AG90" s="123">
        <f t="shared" ref="AG90:BF90" si="192">SUM(AG78:AG89)</f>
        <v>58</v>
      </c>
      <c r="AH90" s="124">
        <f t="shared" si="192"/>
        <v>1</v>
      </c>
      <c r="AI90" s="123">
        <f t="shared" si="192"/>
        <v>0</v>
      </c>
      <c r="AJ90" s="124">
        <f t="shared" si="192"/>
        <v>0</v>
      </c>
      <c r="AK90" s="123">
        <f t="shared" si="192"/>
        <v>0</v>
      </c>
      <c r="AL90" s="124">
        <f t="shared" si="192"/>
        <v>0</v>
      </c>
      <c r="AM90" s="123">
        <f t="shared" si="192"/>
        <v>0</v>
      </c>
      <c r="AN90" s="124">
        <f t="shared" si="192"/>
        <v>0</v>
      </c>
      <c r="AO90" s="123">
        <f t="shared" si="192"/>
        <v>0</v>
      </c>
      <c r="AP90" s="124">
        <f t="shared" si="192"/>
        <v>0</v>
      </c>
      <c r="AQ90" s="123">
        <f t="shared" si="192"/>
        <v>0</v>
      </c>
      <c r="AR90" s="124">
        <f t="shared" si="192"/>
        <v>0</v>
      </c>
      <c r="AS90" s="123">
        <f t="shared" si="192"/>
        <v>0</v>
      </c>
      <c r="AT90" s="124">
        <f t="shared" si="192"/>
        <v>0</v>
      </c>
      <c r="AU90" s="123">
        <f t="shared" si="192"/>
        <v>0</v>
      </c>
      <c r="AV90" s="124">
        <f t="shared" si="192"/>
        <v>0</v>
      </c>
      <c r="AW90" s="123">
        <f t="shared" si="192"/>
        <v>0</v>
      </c>
      <c r="AX90" s="124">
        <f t="shared" si="192"/>
        <v>0</v>
      </c>
      <c r="AY90" s="123">
        <f t="shared" si="192"/>
        <v>0</v>
      </c>
      <c r="AZ90" s="124">
        <f t="shared" si="192"/>
        <v>0</v>
      </c>
      <c r="BA90" s="123">
        <f t="shared" si="192"/>
        <v>0</v>
      </c>
      <c r="BB90" s="124">
        <f t="shared" si="192"/>
        <v>0</v>
      </c>
      <c r="BC90" s="123">
        <f t="shared" si="192"/>
        <v>0</v>
      </c>
      <c r="BD90" s="124">
        <f t="shared" si="192"/>
        <v>0</v>
      </c>
      <c r="BE90" s="123">
        <f t="shared" si="192"/>
        <v>58</v>
      </c>
      <c r="BF90" s="126">
        <f t="shared" si="192"/>
        <v>1</v>
      </c>
    </row>
    <row r="91" spans="27:58" ht="15">
      <c r="AA91"/>
      <c r="AB91" s="156"/>
      <c r="AC91" s="103"/>
      <c r="AD91" s="104"/>
      <c r="AE91" s="105"/>
      <c r="AF91" s="135" t="str">
        <f>IF(AF$16&lt;&gt;"",AF$16,"")</f>
        <v>平均宿泊回数</v>
      </c>
      <c r="AG91" s="154">
        <f>IF(AG90&gt;0,SUMPRODUCT($AA78:$AA89,AG78:AG89)/AG90,"-")</f>
        <v>0.41379310344827586</v>
      </c>
      <c r="AH91" s="138"/>
      <c r="AI91" s="154" t="str">
        <f>IF(AI90&gt;0,SUMPRODUCT($AA78:$AA89,AI78:AI89)/AI90,"-")</f>
        <v>-</v>
      </c>
      <c r="AJ91" s="138"/>
      <c r="AK91" s="154" t="str">
        <f>IF(AK90&gt;0,SUMPRODUCT($AA78:$AA89,AK78:AK89)/AK90,"-")</f>
        <v>-</v>
      </c>
      <c r="AL91" s="138"/>
      <c r="AM91" s="154" t="str">
        <f>IF(AM90&gt;0,SUMPRODUCT($AA78:$AA89,AM78:AM89)/AM90,"-")</f>
        <v>-</v>
      </c>
      <c r="AN91" s="138"/>
      <c r="AO91" s="154" t="str">
        <f>IF(AO90&gt;0,SUMPRODUCT($AA78:$AA89,AO78:AO89)/AO90,"-")</f>
        <v>-</v>
      </c>
      <c r="AP91" s="138"/>
      <c r="AQ91" s="154" t="str">
        <f>IF(AQ90&gt;0,SUMPRODUCT($AA78:$AA89,AQ78:AQ89)/AQ90,"-")</f>
        <v>-</v>
      </c>
      <c r="AR91" s="138"/>
      <c r="AS91" s="154" t="str">
        <f>IF(AS90&gt;0,SUMPRODUCT($AA78:$AA89,AS78:AS89)/AS90,"-")</f>
        <v>-</v>
      </c>
      <c r="AT91" s="138"/>
      <c r="AU91" s="154" t="str">
        <f>IF(AU90&gt;0,SUMPRODUCT($AA78:$AA89,AU78:AU89)/AU90,"-")</f>
        <v>-</v>
      </c>
      <c r="AV91" s="138"/>
      <c r="AW91" s="154" t="str">
        <f>IF(AW90&gt;0,SUMPRODUCT($AA78:$AA89,AW78:AW89)/AW90,"-")</f>
        <v>-</v>
      </c>
      <c r="AX91" s="138"/>
      <c r="AY91" s="154" t="str">
        <f>IF(AY90&gt;0,SUMPRODUCT($AA78:$AA89,AY78:AY89)/AY90,"-")</f>
        <v>-</v>
      </c>
      <c r="AZ91" s="138"/>
      <c r="BA91" s="154" t="str">
        <f>IF(BA90&gt;0,SUMPRODUCT($AA78:$AA89,BA78:BA89)/BA90,"-")</f>
        <v>-</v>
      </c>
      <c r="BB91" s="138"/>
      <c r="BC91" s="154" t="str">
        <f>IF(BC90&gt;0,SUMPRODUCT($AA78:$AA89,BC78:BC89)/BC90,"-")</f>
        <v>-</v>
      </c>
      <c r="BD91" s="138"/>
      <c r="BE91" s="154">
        <f>IF(BE90&gt;0,SUMPRODUCT($AA78:$AA89,BE78:BE89)/BE90,"-")</f>
        <v>0.41379310344827586</v>
      </c>
      <c r="BF91" s="139"/>
    </row>
    <row r="92" spans="27:58" ht="15">
      <c r="AA92"/>
      <c r="AB92" s="156"/>
      <c r="AC92" s="5" t="s">
        <v>4</v>
      </c>
      <c r="AD92" s="91" t="str">
        <f>【M】エリア!$L$4</f>
        <v>福井市</v>
      </c>
      <c r="AE92" s="85"/>
      <c r="AF92" s="92"/>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8"/>
      <c r="BF92" s="129"/>
    </row>
    <row r="93" spans="27:58">
      <c r="AA93" s="110">
        <f t="shared" ref="AA93:AA103" si="193">AA78</f>
        <v>0</v>
      </c>
      <c r="AB93" s="58"/>
      <c r="AC93" s="113" t="str">
        <f>AC92</f>
        <v>市町村</v>
      </c>
      <c r="AD93" s="112" t="str">
        <f>AD92</f>
        <v>福井市</v>
      </c>
      <c r="AE93" s="2" t="str">
        <f t="shared" ref="AE93:AE103" si="194">IF(AE63&lt;&gt;"",AE63,"")</f>
        <v>福井県内には宿泊しない</v>
      </c>
      <c r="AF93" s="8"/>
      <c r="AG93" s="61">
        <f t="shared" ref="AG93:AG104" si="195">IF(OR(IFERROR(FIND($AD93,"施設コード"),0)&gt;0,$AE93=""), "",
COUNTIFS(
    INDEX(rawデータ範囲, , MATCH($AG$1,表頭範囲, 0)),AG$2,
    INDEX(rawデータ範囲, , MATCH($AE$1,表頭範囲, 0)),$AE93,
    INDEX(rawデータ範囲, , MATCH($AC93,表頭範囲, 0)),$AD93,
    INDEX(rawデータ範囲, , MATCH($AB$1,表頭範囲, 0)),$AB$62
)
)</f>
        <v>32</v>
      </c>
      <c r="AH93" s="120">
        <f>IFERROR(AG93/AG$105,"")</f>
        <v>0.68085106382978722</v>
      </c>
      <c r="AI93" s="61">
        <f t="shared" ref="AI93:AI104" si="196">IF(OR(IFERROR(FIND($AD93,"施設コード"),0)&gt;0,$AE93=""), "",
COUNTIFS(
    INDEX(rawデータ範囲, , MATCH($AG$1,表頭範囲, 0)),AI$2,
    INDEX(rawデータ範囲, , MATCH($AE$1,表頭範囲, 0)),$AE93,
    INDEX(rawデータ範囲, , MATCH($AC93,表頭範囲, 0)),$AD93,
    INDEX(rawデータ範囲, , MATCH($AB$1,表頭範囲, 0)),$AB$62
)
)</f>
        <v>0</v>
      </c>
      <c r="AJ93" s="120" t="str">
        <f>IFERROR(AI93/AI$105,"")</f>
        <v/>
      </c>
      <c r="AK93" s="61">
        <f t="shared" ref="AK93:AK104" si="197">IF(OR(IFERROR(FIND($AD93,"施設コード"),0)&gt;0,$AE93=""), "",
COUNTIFS(
    INDEX(rawデータ範囲, , MATCH($AG$1,表頭範囲, 0)),AK$2,
    INDEX(rawデータ範囲, , MATCH($AE$1,表頭範囲, 0)),$AE93,
    INDEX(rawデータ範囲, , MATCH($AC93,表頭範囲, 0)),$AD93,
    INDEX(rawデータ範囲, , MATCH($AB$1,表頭範囲, 0)),$AB$62
)
)</f>
        <v>0</v>
      </c>
      <c r="AL93" s="120" t="str">
        <f>IFERROR(AK93/AK$105,"")</f>
        <v/>
      </c>
      <c r="AM93" s="61">
        <f t="shared" ref="AM93:AM104" si="198">IF(OR(IFERROR(FIND($AD93,"施設コード"),0)&gt;0,$AE93=""), "",
COUNTIFS(
    INDEX(rawデータ範囲, , MATCH($AG$1,表頭範囲, 0)),AM$2,
    INDEX(rawデータ範囲, , MATCH($AE$1,表頭範囲, 0)),$AE93,
    INDEX(rawデータ範囲, , MATCH($AC93,表頭範囲, 0)),$AD93,
    INDEX(rawデータ範囲, , MATCH($AB$1,表頭範囲, 0)),$AB$62
)
)</f>
        <v>0</v>
      </c>
      <c r="AN93" s="120" t="str">
        <f>IFERROR(AM93/AM$105,"")</f>
        <v/>
      </c>
      <c r="AO93" s="61">
        <f t="shared" ref="AO93:AO104" si="199">IF(OR(IFERROR(FIND($AD93,"施設コード"),0)&gt;0,$AE93=""), "",
COUNTIFS(
    INDEX(rawデータ範囲, , MATCH($AG$1,表頭範囲, 0)),AO$2,
    INDEX(rawデータ範囲, , MATCH($AE$1,表頭範囲, 0)),$AE93,
    INDEX(rawデータ範囲, , MATCH($AC93,表頭範囲, 0)),$AD93,
    INDEX(rawデータ範囲, , MATCH($AB$1,表頭範囲, 0)),$AB$62
)
)</f>
        <v>0</v>
      </c>
      <c r="AP93" s="120" t="str">
        <f>IFERROR(AO93/AO$105,"")</f>
        <v/>
      </c>
      <c r="AQ93" s="61">
        <f t="shared" ref="AQ93:AQ104" si="200">IF(OR(IFERROR(FIND($AD93,"施設コード"),0)&gt;0,$AE93=""), "",
COUNTIFS(
    INDEX(rawデータ範囲, , MATCH($AG$1,表頭範囲, 0)),AQ$2,
    INDEX(rawデータ範囲, , MATCH($AE$1,表頭範囲, 0)),$AE93,
    INDEX(rawデータ範囲, , MATCH($AC93,表頭範囲, 0)),$AD93,
    INDEX(rawデータ範囲, , MATCH($AB$1,表頭範囲, 0)),$AB$62
)
)</f>
        <v>0</v>
      </c>
      <c r="AR93" s="120" t="str">
        <f>IFERROR(AQ93/AQ$105,"")</f>
        <v/>
      </c>
      <c r="AS93" s="61">
        <f t="shared" ref="AS93:AS104" si="201">IF(OR(IFERROR(FIND($AD93,"施設コード"),0)&gt;0,$AE93=""), "",
COUNTIFS(
    INDEX(rawデータ範囲, , MATCH($AG$1,表頭範囲, 0)),AS$2,
    INDEX(rawデータ範囲, , MATCH($AE$1,表頭範囲, 0)),$AE93,
    INDEX(rawデータ範囲, , MATCH($AC93,表頭範囲, 0)),$AD93,
    INDEX(rawデータ範囲, , MATCH($AB$1,表頭範囲, 0)),$AB$62
)
)</f>
        <v>0</v>
      </c>
      <c r="AT93" s="120" t="str">
        <f>IFERROR(AS93/AS$105,"")</f>
        <v/>
      </c>
      <c r="AU93" s="61">
        <f t="shared" ref="AU93:AU104" si="202">IF(OR(IFERROR(FIND($AD93,"施設コード"),0)&gt;0,$AE93=""), "",
COUNTIFS(
    INDEX(rawデータ範囲, , MATCH($AG$1,表頭範囲, 0)),AU$2,
    INDEX(rawデータ範囲, , MATCH($AE$1,表頭範囲, 0)),$AE93,
    INDEX(rawデータ範囲, , MATCH($AC93,表頭範囲, 0)),$AD93,
    INDEX(rawデータ範囲, , MATCH($AB$1,表頭範囲, 0)),$AB$62
)
)</f>
        <v>0</v>
      </c>
      <c r="AV93" s="120" t="str">
        <f>IFERROR(AU93/AU$105,"")</f>
        <v/>
      </c>
      <c r="AW93" s="61">
        <f t="shared" ref="AW93:AW104" si="203">IF(OR(IFERROR(FIND($AD93,"施設コード"),0)&gt;0,$AE93=""), "",
COUNTIFS(
    INDEX(rawデータ範囲, , MATCH($AG$1,表頭範囲, 0)),AW$2,
    INDEX(rawデータ範囲, , MATCH($AE$1,表頭範囲, 0)),$AE93,
    INDEX(rawデータ範囲, , MATCH($AC93,表頭範囲, 0)),$AD93,
    INDEX(rawデータ範囲, , MATCH($AB$1,表頭範囲, 0)),$AB$62
)
)</f>
        <v>0</v>
      </c>
      <c r="AX93" s="120" t="str">
        <f>IFERROR(AW93/AW$105,"")</f>
        <v/>
      </c>
      <c r="AY93" s="61">
        <f t="shared" ref="AY93:AY104" si="204">IF(OR(IFERROR(FIND($AD93,"施設コード"),0)&gt;0,$AE93=""), "",
COUNTIFS(
    INDEX(rawデータ範囲, , MATCH($AG$1,表頭範囲, 0)),AY$2,
    INDEX(rawデータ範囲, , MATCH($AE$1,表頭範囲, 0)),$AE93,
    INDEX(rawデータ範囲, , MATCH($AC93,表頭範囲, 0)),$AD93,
    INDEX(rawデータ範囲, , MATCH($AB$1,表頭範囲, 0)),$AB$62
)
)</f>
        <v>0</v>
      </c>
      <c r="AZ93" s="120" t="str">
        <f>IFERROR(AY93/AY$105,"")</f>
        <v/>
      </c>
      <c r="BA93" s="61">
        <f t="shared" ref="BA93:BA104" si="205">IF(OR(IFERROR(FIND($AD93,"施設コード"),0)&gt;0,$AE93=""), "",
COUNTIFS(
    INDEX(rawデータ範囲, , MATCH($AG$1,表頭範囲, 0)),BA$2,
    INDEX(rawデータ範囲, , MATCH($AE$1,表頭範囲, 0)),$AE93,
    INDEX(rawデータ範囲, , MATCH($AC93,表頭範囲, 0)),$AD93,
    INDEX(rawデータ範囲, , MATCH($AB$1,表頭範囲, 0)),$AB$62
)
)</f>
        <v>0</v>
      </c>
      <c r="BB93" s="120" t="str">
        <f>IFERROR(BA93/BA$105,"")</f>
        <v/>
      </c>
      <c r="BC93" s="61">
        <f t="shared" ref="BC93:BC104" si="206">IF(OR(IFERROR(FIND($AD93,"施設コード"),0)&gt;0,$AE93=""), "",
COUNTIFS(
    INDEX(rawデータ範囲, , MATCH($AG$1,表頭範囲, 0)),BC$2,
    INDEX(rawデータ範囲, , MATCH($AE$1,表頭範囲, 0)),$AE93,
    INDEX(rawデータ範囲, , MATCH($AC93,表頭範囲, 0)),$AD93,
    INDEX(rawデータ範囲, , MATCH($AB$1,表頭範囲, 0)),$AB$62
)
)</f>
        <v>0</v>
      </c>
      <c r="BD93" s="120" t="str">
        <f>IFERROR(BC93/BC$105,"")</f>
        <v/>
      </c>
      <c r="BE93" s="61">
        <f>IFERROR(AG93+AI93+AK93+AM93+AO93+AQ93+AS93+AU93+AW93+AY93+BA93+BC93,"")</f>
        <v>32</v>
      </c>
      <c r="BF93" s="120">
        <f>IFERROR(BE93/BE$105,"")</f>
        <v>0.68085106382978722</v>
      </c>
    </row>
    <row r="94" spans="27:58">
      <c r="AA94" s="110">
        <f t="shared" si="193"/>
        <v>1</v>
      </c>
      <c r="AB94" s="58"/>
      <c r="AC94" s="113" t="str">
        <f t="shared" ref="AC94:AD99" si="207">AC93</f>
        <v>市町村</v>
      </c>
      <c r="AD94" s="112" t="str">
        <f t="shared" si="207"/>
        <v>福井市</v>
      </c>
      <c r="AE94" s="90" t="str">
        <f t="shared" si="194"/>
        <v>1泊</v>
      </c>
      <c r="AF94" s="8"/>
      <c r="AG94" s="61">
        <f t="shared" si="195"/>
        <v>12</v>
      </c>
      <c r="AH94" s="120">
        <f t="shared" ref="AH94:AJ104" si="208">IFERROR(AG94/AG$105,"")</f>
        <v>0.25531914893617019</v>
      </c>
      <c r="AI94" s="61">
        <f t="shared" si="196"/>
        <v>0</v>
      </c>
      <c r="AJ94" s="120" t="str">
        <f t="shared" si="208"/>
        <v/>
      </c>
      <c r="AK94" s="61">
        <f t="shared" si="197"/>
        <v>0</v>
      </c>
      <c r="AL94" s="120" t="str">
        <f t="shared" ref="AL94:AL104" si="209">IFERROR(AK94/AK$105,"")</f>
        <v/>
      </c>
      <c r="AM94" s="61">
        <f t="shared" si="198"/>
        <v>0</v>
      </c>
      <c r="AN94" s="120" t="str">
        <f t="shared" ref="AN94:AN104" si="210">IFERROR(AM94/AM$105,"")</f>
        <v/>
      </c>
      <c r="AO94" s="61">
        <f t="shared" si="199"/>
        <v>0</v>
      </c>
      <c r="AP94" s="120" t="str">
        <f t="shared" ref="AP94:AP104" si="211">IFERROR(AO94/AO$105,"")</f>
        <v/>
      </c>
      <c r="AQ94" s="61">
        <f t="shared" si="200"/>
        <v>0</v>
      </c>
      <c r="AR94" s="120" t="str">
        <f t="shared" ref="AR94:AR104" si="212">IFERROR(AQ94/AQ$105,"")</f>
        <v/>
      </c>
      <c r="AS94" s="61">
        <f t="shared" si="201"/>
        <v>0</v>
      </c>
      <c r="AT94" s="120" t="str">
        <f t="shared" ref="AT94:AT104" si="213">IFERROR(AS94/AS$105,"")</f>
        <v/>
      </c>
      <c r="AU94" s="61">
        <f t="shared" si="202"/>
        <v>0</v>
      </c>
      <c r="AV94" s="120" t="str">
        <f t="shared" ref="AV94:AV104" si="214">IFERROR(AU94/AU$105,"")</f>
        <v/>
      </c>
      <c r="AW94" s="61">
        <f t="shared" si="203"/>
        <v>0</v>
      </c>
      <c r="AX94" s="120" t="str">
        <f t="shared" ref="AX94:AX104" si="215">IFERROR(AW94/AW$105,"")</f>
        <v/>
      </c>
      <c r="AY94" s="61">
        <f t="shared" si="204"/>
        <v>0</v>
      </c>
      <c r="AZ94" s="120" t="str">
        <f t="shared" ref="AZ94:AZ104" si="216">IFERROR(AY94/AY$105,"")</f>
        <v/>
      </c>
      <c r="BA94" s="61">
        <f t="shared" si="205"/>
        <v>0</v>
      </c>
      <c r="BB94" s="120" t="str">
        <f t="shared" ref="BB94:BB104" si="217">IFERROR(BA94/BA$105,"")</f>
        <v/>
      </c>
      <c r="BC94" s="61">
        <f t="shared" si="206"/>
        <v>0</v>
      </c>
      <c r="BD94" s="120" t="str">
        <f t="shared" ref="BD94:BD104" si="218">IFERROR(BC94/BC$105,"")</f>
        <v/>
      </c>
      <c r="BE94" s="61">
        <f t="shared" ref="BE94:BE104" si="219">IFERROR(AG94+AI94+AK94+AM94+AO94+AQ94+AS94+AU94+AW94+AY94+BA94+BC94,"")</f>
        <v>12</v>
      </c>
      <c r="BF94" s="120">
        <f t="shared" ref="BF94:BF104" si="220">IFERROR(BE94/BE$105,"")</f>
        <v>0.25531914893617019</v>
      </c>
    </row>
    <row r="95" spans="27:58">
      <c r="AA95" s="110">
        <f t="shared" si="193"/>
        <v>2</v>
      </c>
      <c r="AB95" s="58"/>
      <c r="AC95" s="113" t="str">
        <f t="shared" si="207"/>
        <v>市町村</v>
      </c>
      <c r="AD95" s="112" t="str">
        <f t="shared" si="207"/>
        <v>福井市</v>
      </c>
      <c r="AE95" s="2" t="str">
        <f t="shared" si="194"/>
        <v>2泊</v>
      </c>
      <c r="AF95" s="8"/>
      <c r="AG95" s="61">
        <f t="shared" si="195"/>
        <v>0</v>
      </c>
      <c r="AH95" s="120">
        <f t="shared" si="208"/>
        <v>0</v>
      </c>
      <c r="AI95" s="61">
        <f t="shared" si="196"/>
        <v>0</v>
      </c>
      <c r="AJ95" s="120" t="str">
        <f t="shared" si="208"/>
        <v/>
      </c>
      <c r="AK95" s="61">
        <f t="shared" si="197"/>
        <v>0</v>
      </c>
      <c r="AL95" s="120" t="str">
        <f t="shared" si="209"/>
        <v/>
      </c>
      <c r="AM95" s="61">
        <f t="shared" si="198"/>
        <v>0</v>
      </c>
      <c r="AN95" s="120" t="str">
        <f t="shared" si="210"/>
        <v/>
      </c>
      <c r="AO95" s="61">
        <f t="shared" si="199"/>
        <v>0</v>
      </c>
      <c r="AP95" s="120" t="str">
        <f t="shared" si="211"/>
        <v/>
      </c>
      <c r="AQ95" s="61">
        <f t="shared" si="200"/>
        <v>0</v>
      </c>
      <c r="AR95" s="120" t="str">
        <f t="shared" si="212"/>
        <v/>
      </c>
      <c r="AS95" s="61">
        <f t="shared" si="201"/>
        <v>0</v>
      </c>
      <c r="AT95" s="120" t="str">
        <f t="shared" si="213"/>
        <v/>
      </c>
      <c r="AU95" s="61">
        <f t="shared" si="202"/>
        <v>0</v>
      </c>
      <c r="AV95" s="120" t="str">
        <f t="shared" si="214"/>
        <v/>
      </c>
      <c r="AW95" s="61">
        <f t="shared" si="203"/>
        <v>0</v>
      </c>
      <c r="AX95" s="120" t="str">
        <f t="shared" si="215"/>
        <v/>
      </c>
      <c r="AY95" s="61">
        <f t="shared" si="204"/>
        <v>0</v>
      </c>
      <c r="AZ95" s="120" t="str">
        <f t="shared" si="216"/>
        <v/>
      </c>
      <c r="BA95" s="61">
        <f t="shared" si="205"/>
        <v>0</v>
      </c>
      <c r="BB95" s="120" t="str">
        <f t="shared" si="217"/>
        <v/>
      </c>
      <c r="BC95" s="61">
        <f t="shared" si="206"/>
        <v>0</v>
      </c>
      <c r="BD95" s="120" t="str">
        <f t="shared" si="218"/>
        <v/>
      </c>
      <c r="BE95" s="61">
        <f t="shared" si="219"/>
        <v>0</v>
      </c>
      <c r="BF95" s="120">
        <f t="shared" si="220"/>
        <v>0</v>
      </c>
    </row>
    <row r="96" spans="27:58">
      <c r="AA96" s="110">
        <f t="shared" si="193"/>
        <v>3</v>
      </c>
      <c r="AB96" s="58"/>
      <c r="AC96" s="113" t="str">
        <f t="shared" si="207"/>
        <v>市町村</v>
      </c>
      <c r="AD96" s="112" t="str">
        <f t="shared" si="207"/>
        <v>福井市</v>
      </c>
      <c r="AE96" s="2" t="str">
        <f t="shared" si="194"/>
        <v>3泊</v>
      </c>
      <c r="AF96" s="8"/>
      <c r="AG96" s="61">
        <f t="shared" si="195"/>
        <v>0</v>
      </c>
      <c r="AH96" s="120">
        <f t="shared" si="208"/>
        <v>0</v>
      </c>
      <c r="AI96" s="61">
        <f t="shared" si="196"/>
        <v>0</v>
      </c>
      <c r="AJ96" s="120" t="str">
        <f t="shared" si="208"/>
        <v/>
      </c>
      <c r="AK96" s="61">
        <f t="shared" si="197"/>
        <v>0</v>
      </c>
      <c r="AL96" s="120" t="str">
        <f t="shared" si="209"/>
        <v/>
      </c>
      <c r="AM96" s="61">
        <f t="shared" si="198"/>
        <v>0</v>
      </c>
      <c r="AN96" s="120" t="str">
        <f t="shared" si="210"/>
        <v/>
      </c>
      <c r="AO96" s="61">
        <f t="shared" si="199"/>
        <v>0</v>
      </c>
      <c r="AP96" s="120" t="str">
        <f t="shared" si="211"/>
        <v/>
      </c>
      <c r="AQ96" s="61">
        <f t="shared" si="200"/>
        <v>0</v>
      </c>
      <c r="AR96" s="120" t="str">
        <f t="shared" si="212"/>
        <v/>
      </c>
      <c r="AS96" s="61">
        <f t="shared" si="201"/>
        <v>0</v>
      </c>
      <c r="AT96" s="120" t="str">
        <f t="shared" si="213"/>
        <v/>
      </c>
      <c r="AU96" s="61">
        <f t="shared" si="202"/>
        <v>0</v>
      </c>
      <c r="AV96" s="120" t="str">
        <f t="shared" si="214"/>
        <v/>
      </c>
      <c r="AW96" s="61">
        <f t="shared" si="203"/>
        <v>0</v>
      </c>
      <c r="AX96" s="120" t="str">
        <f t="shared" si="215"/>
        <v/>
      </c>
      <c r="AY96" s="61">
        <f t="shared" si="204"/>
        <v>0</v>
      </c>
      <c r="AZ96" s="120" t="str">
        <f t="shared" si="216"/>
        <v/>
      </c>
      <c r="BA96" s="61">
        <f t="shared" si="205"/>
        <v>0</v>
      </c>
      <c r="BB96" s="120" t="str">
        <f t="shared" si="217"/>
        <v/>
      </c>
      <c r="BC96" s="61">
        <f t="shared" si="206"/>
        <v>0</v>
      </c>
      <c r="BD96" s="120" t="str">
        <f t="shared" si="218"/>
        <v/>
      </c>
      <c r="BE96" s="61">
        <f t="shared" si="219"/>
        <v>0</v>
      </c>
      <c r="BF96" s="120">
        <f t="shared" si="220"/>
        <v>0</v>
      </c>
    </row>
    <row r="97" spans="27:58">
      <c r="AA97" s="110">
        <f t="shared" si="193"/>
        <v>4</v>
      </c>
      <c r="AB97" s="58"/>
      <c r="AC97" s="113" t="str">
        <f t="shared" si="207"/>
        <v>市町村</v>
      </c>
      <c r="AD97" s="112" t="str">
        <f t="shared" si="207"/>
        <v>福井市</v>
      </c>
      <c r="AE97" s="2" t="str">
        <f t="shared" si="194"/>
        <v>4泊以上</v>
      </c>
      <c r="AF97" s="107"/>
      <c r="AG97" s="61">
        <f t="shared" si="195"/>
        <v>3</v>
      </c>
      <c r="AH97" s="120">
        <f t="shared" si="208"/>
        <v>6.3829787234042548E-2</v>
      </c>
      <c r="AI97" s="61">
        <f t="shared" si="196"/>
        <v>0</v>
      </c>
      <c r="AJ97" s="120" t="str">
        <f t="shared" si="208"/>
        <v/>
      </c>
      <c r="AK97" s="61">
        <f t="shared" si="197"/>
        <v>0</v>
      </c>
      <c r="AL97" s="120" t="str">
        <f t="shared" si="209"/>
        <v/>
      </c>
      <c r="AM97" s="61">
        <f t="shared" si="198"/>
        <v>0</v>
      </c>
      <c r="AN97" s="120" t="str">
        <f t="shared" si="210"/>
        <v/>
      </c>
      <c r="AO97" s="61">
        <f t="shared" si="199"/>
        <v>0</v>
      </c>
      <c r="AP97" s="120" t="str">
        <f t="shared" si="211"/>
        <v/>
      </c>
      <c r="AQ97" s="61">
        <f t="shared" si="200"/>
        <v>0</v>
      </c>
      <c r="AR97" s="120" t="str">
        <f t="shared" si="212"/>
        <v/>
      </c>
      <c r="AS97" s="61">
        <f t="shared" si="201"/>
        <v>0</v>
      </c>
      <c r="AT97" s="120" t="str">
        <f t="shared" si="213"/>
        <v/>
      </c>
      <c r="AU97" s="61">
        <f t="shared" si="202"/>
        <v>0</v>
      </c>
      <c r="AV97" s="120" t="str">
        <f t="shared" si="214"/>
        <v/>
      </c>
      <c r="AW97" s="61">
        <f t="shared" si="203"/>
        <v>0</v>
      </c>
      <c r="AX97" s="120" t="str">
        <f t="shared" si="215"/>
        <v/>
      </c>
      <c r="AY97" s="61">
        <f t="shared" si="204"/>
        <v>0</v>
      </c>
      <c r="AZ97" s="120" t="str">
        <f t="shared" si="216"/>
        <v/>
      </c>
      <c r="BA97" s="61">
        <f t="shared" si="205"/>
        <v>0</v>
      </c>
      <c r="BB97" s="120" t="str">
        <f t="shared" si="217"/>
        <v/>
      </c>
      <c r="BC97" s="61">
        <f t="shared" si="206"/>
        <v>0</v>
      </c>
      <c r="BD97" s="120" t="str">
        <f t="shared" si="218"/>
        <v/>
      </c>
      <c r="BE97" s="61">
        <f t="shared" si="219"/>
        <v>3</v>
      </c>
      <c r="BF97" s="120">
        <f t="shared" si="220"/>
        <v>6.3829787234042548E-2</v>
      </c>
    </row>
    <row r="98" spans="27:58">
      <c r="AA98" s="110" t="str">
        <f t="shared" si="193"/>
        <v/>
      </c>
      <c r="AB98" s="58"/>
      <c r="AC98" s="113" t="str">
        <f t="shared" si="207"/>
        <v>市町村</v>
      </c>
      <c r="AD98" s="112" t="str">
        <f t="shared" si="207"/>
        <v>福井市</v>
      </c>
      <c r="AE98" s="2" t="str">
        <f t="shared" si="194"/>
        <v/>
      </c>
      <c r="AF98" s="107"/>
      <c r="AG98" s="61" t="str">
        <f t="shared" si="195"/>
        <v/>
      </c>
      <c r="AH98" s="120" t="str">
        <f t="shared" si="208"/>
        <v/>
      </c>
      <c r="AI98" s="61" t="str">
        <f t="shared" si="196"/>
        <v/>
      </c>
      <c r="AJ98" s="120" t="str">
        <f t="shared" si="208"/>
        <v/>
      </c>
      <c r="AK98" s="61" t="str">
        <f t="shared" si="197"/>
        <v/>
      </c>
      <c r="AL98" s="120" t="str">
        <f t="shared" si="209"/>
        <v/>
      </c>
      <c r="AM98" s="61" t="str">
        <f t="shared" si="198"/>
        <v/>
      </c>
      <c r="AN98" s="120" t="str">
        <f t="shared" si="210"/>
        <v/>
      </c>
      <c r="AO98" s="61" t="str">
        <f t="shared" si="199"/>
        <v/>
      </c>
      <c r="AP98" s="120" t="str">
        <f t="shared" si="211"/>
        <v/>
      </c>
      <c r="AQ98" s="61" t="str">
        <f t="shared" si="200"/>
        <v/>
      </c>
      <c r="AR98" s="120" t="str">
        <f t="shared" si="212"/>
        <v/>
      </c>
      <c r="AS98" s="61" t="str">
        <f t="shared" si="201"/>
        <v/>
      </c>
      <c r="AT98" s="120" t="str">
        <f t="shared" si="213"/>
        <v/>
      </c>
      <c r="AU98" s="61" t="str">
        <f t="shared" si="202"/>
        <v/>
      </c>
      <c r="AV98" s="120" t="str">
        <f t="shared" si="214"/>
        <v/>
      </c>
      <c r="AW98" s="61" t="str">
        <f t="shared" si="203"/>
        <v/>
      </c>
      <c r="AX98" s="120" t="str">
        <f t="shared" si="215"/>
        <v/>
      </c>
      <c r="AY98" s="61" t="str">
        <f t="shared" si="204"/>
        <v/>
      </c>
      <c r="AZ98" s="120" t="str">
        <f t="shared" si="216"/>
        <v/>
      </c>
      <c r="BA98" s="61" t="str">
        <f t="shared" si="205"/>
        <v/>
      </c>
      <c r="BB98" s="120" t="str">
        <f t="shared" si="217"/>
        <v/>
      </c>
      <c r="BC98" s="61" t="str">
        <f t="shared" si="206"/>
        <v/>
      </c>
      <c r="BD98" s="120" t="str">
        <f t="shared" si="218"/>
        <v/>
      </c>
      <c r="BE98" s="61" t="str">
        <f t="shared" si="219"/>
        <v/>
      </c>
      <c r="BF98" s="120" t="str">
        <f t="shared" si="220"/>
        <v/>
      </c>
    </row>
    <row r="99" spans="27:58">
      <c r="AA99" s="110" t="str">
        <f t="shared" si="193"/>
        <v/>
      </c>
      <c r="AB99" s="58"/>
      <c r="AC99" s="113" t="str">
        <f t="shared" si="207"/>
        <v>市町村</v>
      </c>
      <c r="AD99" s="112" t="str">
        <f t="shared" si="207"/>
        <v>福井市</v>
      </c>
      <c r="AE99" s="2" t="str">
        <f t="shared" si="194"/>
        <v/>
      </c>
      <c r="AF99" s="107"/>
      <c r="AG99" s="61" t="str">
        <f t="shared" si="195"/>
        <v/>
      </c>
      <c r="AH99" s="120" t="str">
        <f t="shared" si="208"/>
        <v/>
      </c>
      <c r="AI99" s="61" t="str">
        <f t="shared" si="196"/>
        <v/>
      </c>
      <c r="AJ99" s="120" t="str">
        <f t="shared" si="208"/>
        <v/>
      </c>
      <c r="AK99" s="61" t="str">
        <f t="shared" si="197"/>
        <v/>
      </c>
      <c r="AL99" s="120" t="str">
        <f t="shared" si="209"/>
        <v/>
      </c>
      <c r="AM99" s="61" t="str">
        <f t="shared" si="198"/>
        <v/>
      </c>
      <c r="AN99" s="120" t="str">
        <f t="shared" si="210"/>
        <v/>
      </c>
      <c r="AO99" s="61" t="str">
        <f t="shared" si="199"/>
        <v/>
      </c>
      <c r="AP99" s="120" t="str">
        <f t="shared" si="211"/>
        <v/>
      </c>
      <c r="AQ99" s="61" t="str">
        <f t="shared" si="200"/>
        <v/>
      </c>
      <c r="AR99" s="120" t="str">
        <f t="shared" si="212"/>
        <v/>
      </c>
      <c r="AS99" s="61" t="str">
        <f t="shared" si="201"/>
        <v/>
      </c>
      <c r="AT99" s="120" t="str">
        <f t="shared" si="213"/>
        <v/>
      </c>
      <c r="AU99" s="61" t="str">
        <f t="shared" si="202"/>
        <v/>
      </c>
      <c r="AV99" s="120" t="str">
        <f t="shared" si="214"/>
        <v/>
      </c>
      <c r="AW99" s="61" t="str">
        <f t="shared" si="203"/>
        <v/>
      </c>
      <c r="AX99" s="120" t="str">
        <f t="shared" si="215"/>
        <v/>
      </c>
      <c r="AY99" s="61" t="str">
        <f t="shared" si="204"/>
        <v/>
      </c>
      <c r="AZ99" s="120" t="str">
        <f t="shared" si="216"/>
        <v/>
      </c>
      <c r="BA99" s="61" t="str">
        <f t="shared" si="205"/>
        <v/>
      </c>
      <c r="BB99" s="120" t="str">
        <f t="shared" si="217"/>
        <v/>
      </c>
      <c r="BC99" s="61" t="str">
        <f t="shared" si="206"/>
        <v/>
      </c>
      <c r="BD99" s="120" t="str">
        <f t="shared" si="218"/>
        <v/>
      </c>
      <c r="BE99" s="61" t="str">
        <f t="shared" si="219"/>
        <v/>
      </c>
      <c r="BF99" s="120" t="str">
        <f t="shared" si="220"/>
        <v/>
      </c>
    </row>
    <row r="100" spans="27:58">
      <c r="AA100" s="110" t="str">
        <f t="shared" si="193"/>
        <v/>
      </c>
      <c r="AB100" s="58"/>
      <c r="AC100" s="113" t="str">
        <f>AC99</f>
        <v>市町村</v>
      </c>
      <c r="AD100" s="112" t="str">
        <f>AD99</f>
        <v>福井市</v>
      </c>
      <c r="AE100" s="2" t="str">
        <f t="shared" si="194"/>
        <v/>
      </c>
      <c r="AF100" s="107"/>
      <c r="AG100" s="61" t="str">
        <f t="shared" si="195"/>
        <v/>
      </c>
      <c r="AH100" s="120" t="str">
        <f t="shared" si="208"/>
        <v/>
      </c>
      <c r="AI100" s="61" t="str">
        <f t="shared" si="196"/>
        <v/>
      </c>
      <c r="AJ100" s="120" t="str">
        <f t="shared" si="208"/>
        <v/>
      </c>
      <c r="AK100" s="61" t="str">
        <f t="shared" si="197"/>
        <v/>
      </c>
      <c r="AL100" s="120" t="str">
        <f t="shared" si="209"/>
        <v/>
      </c>
      <c r="AM100" s="61" t="str">
        <f t="shared" si="198"/>
        <v/>
      </c>
      <c r="AN100" s="120" t="str">
        <f t="shared" si="210"/>
        <v/>
      </c>
      <c r="AO100" s="61" t="str">
        <f t="shared" si="199"/>
        <v/>
      </c>
      <c r="AP100" s="120" t="str">
        <f t="shared" si="211"/>
        <v/>
      </c>
      <c r="AQ100" s="61" t="str">
        <f t="shared" si="200"/>
        <v/>
      </c>
      <c r="AR100" s="120" t="str">
        <f t="shared" si="212"/>
        <v/>
      </c>
      <c r="AS100" s="61" t="str">
        <f t="shared" si="201"/>
        <v/>
      </c>
      <c r="AT100" s="120" t="str">
        <f t="shared" si="213"/>
        <v/>
      </c>
      <c r="AU100" s="61" t="str">
        <f t="shared" si="202"/>
        <v/>
      </c>
      <c r="AV100" s="120" t="str">
        <f t="shared" si="214"/>
        <v/>
      </c>
      <c r="AW100" s="61" t="str">
        <f t="shared" si="203"/>
        <v/>
      </c>
      <c r="AX100" s="120" t="str">
        <f t="shared" si="215"/>
        <v/>
      </c>
      <c r="AY100" s="61" t="str">
        <f t="shared" si="204"/>
        <v/>
      </c>
      <c r="AZ100" s="120" t="str">
        <f t="shared" si="216"/>
        <v/>
      </c>
      <c r="BA100" s="61" t="str">
        <f t="shared" si="205"/>
        <v/>
      </c>
      <c r="BB100" s="120" t="str">
        <f t="shared" si="217"/>
        <v/>
      </c>
      <c r="BC100" s="61" t="str">
        <f t="shared" si="206"/>
        <v/>
      </c>
      <c r="BD100" s="120" t="str">
        <f t="shared" si="218"/>
        <v/>
      </c>
      <c r="BE100" s="61" t="str">
        <f t="shared" si="219"/>
        <v/>
      </c>
      <c r="BF100" s="120" t="str">
        <f t="shared" si="220"/>
        <v/>
      </c>
    </row>
    <row r="101" spans="27:58">
      <c r="AA101" s="110" t="str">
        <f t="shared" si="193"/>
        <v/>
      </c>
      <c r="AB101" s="58"/>
      <c r="AC101" s="113" t="str">
        <f t="shared" ref="AC101:AD103" si="221">AC100</f>
        <v>市町村</v>
      </c>
      <c r="AD101" s="112" t="str">
        <f t="shared" si="221"/>
        <v>福井市</v>
      </c>
      <c r="AE101" s="2" t="str">
        <f t="shared" si="194"/>
        <v/>
      </c>
      <c r="AF101" s="107"/>
      <c r="AG101" s="61" t="str">
        <f t="shared" si="195"/>
        <v/>
      </c>
      <c r="AH101" s="120" t="str">
        <f t="shared" si="208"/>
        <v/>
      </c>
      <c r="AI101" s="61" t="str">
        <f t="shared" si="196"/>
        <v/>
      </c>
      <c r="AJ101" s="120" t="str">
        <f t="shared" si="208"/>
        <v/>
      </c>
      <c r="AK101" s="61" t="str">
        <f t="shared" si="197"/>
        <v/>
      </c>
      <c r="AL101" s="120" t="str">
        <f t="shared" si="209"/>
        <v/>
      </c>
      <c r="AM101" s="61" t="str">
        <f t="shared" si="198"/>
        <v/>
      </c>
      <c r="AN101" s="120" t="str">
        <f t="shared" si="210"/>
        <v/>
      </c>
      <c r="AO101" s="61" t="str">
        <f t="shared" si="199"/>
        <v/>
      </c>
      <c r="AP101" s="120" t="str">
        <f t="shared" si="211"/>
        <v/>
      </c>
      <c r="AQ101" s="61" t="str">
        <f t="shared" si="200"/>
        <v/>
      </c>
      <c r="AR101" s="120" t="str">
        <f t="shared" si="212"/>
        <v/>
      </c>
      <c r="AS101" s="61" t="str">
        <f t="shared" si="201"/>
        <v/>
      </c>
      <c r="AT101" s="120" t="str">
        <f t="shared" si="213"/>
        <v/>
      </c>
      <c r="AU101" s="61" t="str">
        <f t="shared" si="202"/>
        <v/>
      </c>
      <c r="AV101" s="120" t="str">
        <f t="shared" si="214"/>
        <v/>
      </c>
      <c r="AW101" s="61" t="str">
        <f t="shared" si="203"/>
        <v/>
      </c>
      <c r="AX101" s="120" t="str">
        <f t="shared" si="215"/>
        <v/>
      </c>
      <c r="AY101" s="61" t="str">
        <f t="shared" si="204"/>
        <v/>
      </c>
      <c r="AZ101" s="120" t="str">
        <f t="shared" si="216"/>
        <v/>
      </c>
      <c r="BA101" s="61" t="str">
        <f t="shared" si="205"/>
        <v/>
      </c>
      <c r="BB101" s="120" t="str">
        <f t="shared" si="217"/>
        <v/>
      </c>
      <c r="BC101" s="61" t="str">
        <f t="shared" si="206"/>
        <v/>
      </c>
      <c r="BD101" s="120" t="str">
        <f t="shared" si="218"/>
        <v/>
      </c>
      <c r="BE101" s="61" t="str">
        <f t="shared" si="219"/>
        <v/>
      </c>
      <c r="BF101" s="120" t="str">
        <f t="shared" si="220"/>
        <v/>
      </c>
    </row>
    <row r="102" spans="27:58">
      <c r="AA102" s="110" t="str">
        <f t="shared" si="193"/>
        <v/>
      </c>
      <c r="AB102" s="58"/>
      <c r="AC102" s="113" t="str">
        <f t="shared" si="221"/>
        <v>市町村</v>
      </c>
      <c r="AD102" s="112" t="str">
        <f t="shared" si="221"/>
        <v>福井市</v>
      </c>
      <c r="AE102" s="2" t="str">
        <f t="shared" si="194"/>
        <v/>
      </c>
      <c r="AF102" s="107"/>
      <c r="AG102" s="61" t="str">
        <f t="shared" si="195"/>
        <v/>
      </c>
      <c r="AH102" s="120" t="str">
        <f t="shared" si="208"/>
        <v/>
      </c>
      <c r="AI102" s="61" t="str">
        <f t="shared" si="196"/>
        <v/>
      </c>
      <c r="AJ102" s="120" t="str">
        <f t="shared" si="208"/>
        <v/>
      </c>
      <c r="AK102" s="61" t="str">
        <f t="shared" si="197"/>
        <v/>
      </c>
      <c r="AL102" s="120" t="str">
        <f t="shared" si="209"/>
        <v/>
      </c>
      <c r="AM102" s="61" t="str">
        <f t="shared" si="198"/>
        <v/>
      </c>
      <c r="AN102" s="120" t="str">
        <f t="shared" si="210"/>
        <v/>
      </c>
      <c r="AO102" s="61" t="str">
        <f t="shared" si="199"/>
        <v/>
      </c>
      <c r="AP102" s="120" t="str">
        <f t="shared" si="211"/>
        <v/>
      </c>
      <c r="AQ102" s="61" t="str">
        <f t="shared" si="200"/>
        <v/>
      </c>
      <c r="AR102" s="120" t="str">
        <f t="shared" si="212"/>
        <v/>
      </c>
      <c r="AS102" s="61" t="str">
        <f t="shared" si="201"/>
        <v/>
      </c>
      <c r="AT102" s="120" t="str">
        <f t="shared" si="213"/>
        <v/>
      </c>
      <c r="AU102" s="61" t="str">
        <f t="shared" si="202"/>
        <v/>
      </c>
      <c r="AV102" s="120" t="str">
        <f t="shared" si="214"/>
        <v/>
      </c>
      <c r="AW102" s="61" t="str">
        <f t="shared" si="203"/>
        <v/>
      </c>
      <c r="AX102" s="120" t="str">
        <f t="shared" si="215"/>
        <v/>
      </c>
      <c r="AY102" s="61" t="str">
        <f t="shared" si="204"/>
        <v/>
      </c>
      <c r="AZ102" s="120" t="str">
        <f t="shared" si="216"/>
        <v/>
      </c>
      <c r="BA102" s="61" t="str">
        <f t="shared" si="205"/>
        <v/>
      </c>
      <c r="BB102" s="120" t="str">
        <f t="shared" si="217"/>
        <v/>
      </c>
      <c r="BC102" s="61" t="str">
        <f t="shared" si="206"/>
        <v/>
      </c>
      <c r="BD102" s="120" t="str">
        <f t="shared" si="218"/>
        <v/>
      </c>
      <c r="BE102" s="61" t="str">
        <f t="shared" si="219"/>
        <v/>
      </c>
      <c r="BF102" s="120" t="str">
        <f t="shared" si="220"/>
        <v/>
      </c>
    </row>
    <row r="103" spans="27:58">
      <c r="AA103" s="110" t="str">
        <f t="shared" si="193"/>
        <v/>
      </c>
      <c r="AB103" s="58"/>
      <c r="AC103" s="113" t="str">
        <f t="shared" si="221"/>
        <v>市町村</v>
      </c>
      <c r="AD103" s="112" t="str">
        <f t="shared" si="221"/>
        <v>福井市</v>
      </c>
      <c r="AE103" s="2" t="str">
        <f t="shared" si="194"/>
        <v/>
      </c>
      <c r="AF103" s="107"/>
      <c r="AG103" s="61" t="str">
        <f t="shared" si="195"/>
        <v/>
      </c>
      <c r="AH103" s="120" t="str">
        <f t="shared" si="208"/>
        <v/>
      </c>
      <c r="AI103" s="61" t="str">
        <f t="shared" si="196"/>
        <v/>
      </c>
      <c r="AJ103" s="120" t="str">
        <f t="shared" si="208"/>
        <v/>
      </c>
      <c r="AK103" s="61" t="str">
        <f t="shared" si="197"/>
        <v/>
      </c>
      <c r="AL103" s="120" t="str">
        <f t="shared" si="209"/>
        <v/>
      </c>
      <c r="AM103" s="61" t="str">
        <f t="shared" si="198"/>
        <v/>
      </c>
      <c r="AN103" s="120" t="str">
        <f t="shared" si="210"/>
        <v/>
      </c>
      <c r="AO103" s="61" t="str">
        <f t="shared" si="199"/>
        <v/>
      </c>
      <c r="AP103" s="120" t="str">
        <f t="shared" si="211"/>
        <v/>
      </c>
      <c r="AQ103" s="61" t="str">
        <f t="shared" si="200"/>
        <v/>
      </c>
      <c r="AR103" s="120" t="str">
        <f t="shared" si="212"/>
        <v/>
      </c>
      <c r="AS103" s="61" t="str">
        <f t="shared" si="201"/>
        <v/>
      </c>
      <c r="AT103" s="120" t="str">
        <f t="shared" si="213"/>
        <v/>
      </c>
      <c r="AU103" s="61" t="str">
        <f t="shared" si="202"/>
        <v/>
      </c>
      <c r="AV103" s="120" t="str">
        <f t="shared" si="214"/>
        <v/>
      </c>
      <c r="AW103" s="61" t="str">
        <f t="shared" si="203"/>
        <v/>
      </c>
      <c r="AX103" s="120" t="str">
        <f t="shared" si="215"/>
        <v/>
      </c>
      <c r="AY103" s="61" t="str">
        <f t="shared" si="204"/>
        <v/>
      </c>
      <c r="AZ103" s="120" t="str">
        <f t="shared" si="216"/>
        <v/>
      </c>
      <c r="BA103" s="61" t="str">
        <f t="shared" si="205"/>
        <v/>
      </c>
      <c r="BB103" s="120" t="str">
        <f t="shared" si="217"/>
        <v/>
      </c>
      <c r="BC103" s="61" t="str">
        <f t="shared" si="206"/>
        <v/>
      </c>
      <c r="BD103" s="120" t="str">
        <f t="shared" si="218"/>
        <v/>
      </c>
      <c r="BE103" s="61" t="str">
        <f t="shared" si="219"/>
        <v/>
      </c>
      <c r="BF103" s="120" t="str">
        <f t="shared" si="220"/>
        <v/>
      </c>
    </row>
    <row r="104" spans="27:58">
      <c r="AA104" s="110" t="str">
        <f>AA89</f>
        <v/>
      </c>
      <c r="AB104" s="58"/>
      <c r="AC104" s="113" t="str">
        <f>AC102</f>
        <v>市町村</v>
      </c>
      <c r="AD104" s="112" t="str">
        <f>AD102</f>
        <v>福井市</v>
      </c>
      <c r="AE104" s="2" t="str">
        <f>IF(AE74&lt;&gt;"",AE74,"")</f>
        <v/>
      </c>
      <c r="AF104" s="107"/>
      <c r="AG104" s="61" t="str">
        <f t="shared" si="195"/>
        <v/>
      </c>
      <c r="AH104" s="120" t="str">
        <f t="shared" si="208"/>
        <v/>
      </c>
      <c r="AI104" s="61" t="str">
        <f t="shared" si="196"/>
        <v/>
      </c>
      <c r="AJ104" s="120" t="str">
        <f t="shared" si="208"/>
        <v/>
      </c>
      <c r="AK104" s="61" t="str">
        <f t="shared" si="197"/>
        <v/>
      </c>
      <c r="AL104" s="120" t="str">
        <f t="shared" si="209"/>
        <v/>
      </c>
      <c r="AM104" s="61" t="str">
        <f t="shared" si="198"/>
        <v/>
      </c>
      <c r="AN104" s="120" t="str">
        <f t="shared" si="210"/>
        <v/>
      </c>
      <c r="AO104" s="61" t="str">
        <f t="shared" si="199"/>
        <v/>
      </c>
      <c r="AP104" s="120" t="str">
        <f t="shared" si="211"/>
        <v/>
      </c>
      <c r="AQ104" s="61" t="str">
        <f t="shared" si="200"/>
        <v/>
      </c>
      <c r="AR104" s="120" t="str">
        <f t="shared" si="212"/>
        <v/>
      </c>
      <c r="AS104" s="61" t="str">
        <f t="shared" si="201"/>
        <v/>
      </c>
      <c r="AT104" s="120" t="str">
        <f t="shared" si="213"/>
        <v/>
      </c>
      <c r="AU104" s="61" t="str">
        <f t="shared" si="202"/>
        <v/>
      </c>
      <c r="AV104" s="120" t="str">
        <f t="shared" si="214"/>
        <v/>
      </c>
      <c r="AW104" s="61" t="str">
        <f t="shared" si="203"/>
        <v/>
      </c>
      <c r="AX104" s="120" t="str">
        <f t="shared" si="215"/>
        <v/>
      </c>
      <c r="AY104" s="61" t="str">
        <f t="shared" si="204"/>
        <v/>
      </c>
      <c r="AZ104" s="120" t="str">
        <f t="shared" si="216"/>
        <v/>
      </c>
      <c r="BA104" s="61" t="str">
        <f t="shared" si="205"/>
        <v/>
      </c>
      <c r="BB104" s="120" t="str">
        <f t="shared" si="217"/>
        <v/>
      </c>
      <c r="BC104" s="61" t="str">
        <f t="shared" si="206"/>
        <v/>
      </c>
      <c r="BD104" s="120" t="str">
        <f t="shared" si="218"/>
        <v/>
      </c>
      <c r="BE104" s="61" t="str">
        <f t="shared" si="219"/>
        <v/>
      </c>
      <c r="BF104" s="120" t="str">
        <f t="shared" si="220"/>
        <v/>
      </c>
    </row>
    <row r="105" spans="27:58" ht="15">
      <c r="AA105"/>
      <c r="AB105" s="156"/>
      <c r="AC105" s="99"/>
      <c r="AD105" s="100"/>
      <c r="AE105" s="101"/>
      <c r="AF105" s="102" t="s">
        <v>25</v>
      </c>
      <c r="AG105" s="123">
        <f t="shared" ref="AG105:BF105" si="222">SUM(AG93:AG104)</f>
        <v>47</v>
      </c>
      <c r="AH105" s="124">
        <f t="shared" si="222"/>
        <v>1</v>
      </c>
      <c r="AI105" s="123">
        <f t="shared" si="222"/>
        <v>0</v>
      </c>
      <c r="AJ105" s="124">
        <f t="shared" si="222"/>
        <v>0</v>
      </c>
      <c r="AK105" s="123">
        <f t="shared" si="222"/>
        <v>0</v>
      </c>
      <c r="AL105" s="124">
        <f t="shared" si="222"/>
        <v>0</v>
      </c>
      <c r="AM105" s="123">
        <f t="shared" si="222"/>
        <v>0</v>
      </c>
      <c r="AN105" s="124">
        <f t="shared" si="222"/>
        <v>0</v>
      </c>
      <c r="AO105" s="123">
        <f t="shared" si="222"/>
        <v>0</v>
      </c>
      <c r="AP105" s="124">
        <f t="shared" si="222"/>
        <v>0</v>
      </c>
      <c r="AQ105" s="123">
        <f t="shared" si="222"/>
        <v>0</v>
      </c>
      <c r="AR105" s="124">
        <f t="shared" si="222"/>
        <v>0</v>
      </c>
      <c r="AS105" s="123">
        <f t="shared" si="222"/>
        <v>0</v>
      </c>
      <c r="AT105" s="124">
        <f t="shared" si="222"/>
        <v>0</v>
      </c>
      <c r="AU105" s="123">
        <f t="shared" si="222"/>
        <v>0</v>
      </c>
      <c r="AV105" s="124">
        <f t="shared" si="222"/>
        <v>0</v>
      </c>
      <c r="AW105" s="123">
        <f t="shared" si="222"/>
        <v>0</v>
      </c>
      <c r="AX105" s="124">
        <f t="shared" si="222"/>
        <v>0</v>
      </c>
      <c r="AY105" s="123">
        <f t="shared" si="222"/>
        <v>0</v>
      </c>
      <c r="AZ105" s="124">
        <f t="shared" si="222"/>
        <v>0</v>
      </c>
      <c r="BA105" s="123">
        <f t="shared" si="222"/>
        <v>0</v>
      </c>
      <c r="BB105" s="124">
        <f t="shared" si="222"/>
        <v>0</v>
      </c>
      <c r="BC105" s="123">
        <f t="shared" si="222"/>
        <v>0</v>
      </c>
      <c r="BD105" s="124">
        <f t="shared" si="222"/>
        <v>0</v>
      </c>
      <c r="BE105" s="123">
        <f t="shared" si="222"/>
        <v>47</v>
      </c>
      <c r="BF105" s="126">
        <f t="shared" si="222"/>
        <v>1</v>
      </c>
    </row>
    <row r="106" spans="27:58" ht="15">
      <c r="AA106"/>
      <c r="AB106" s="156"/>
      <c r="AC106" s="103"/>
      <c r="AD106" s="104"/>
      <c r="AE106" s="105"/>
      <c r="AF106" s="135" t="str">
        <f>IF(AF$16&lt;&gt;"",AF$16,"")</f>
        <v>平均宿泊回数</v>
      </c>
      <c r="AG106" s="154">
        <f>IF(AG105&gt;0,SUMPRODUCT($AA93:$AA104,AG93:AG104)/AG105,"-")</f>
        <v>0.51063829787234039</v>
      </c>
      <c r="AH106" s="138"/>
      <c r="AI106" s="154" t="str">
        <f>IF(AI105&gt;0,SUMPRODUCT($AA93:$AA104,AI93:AI104)/AI105,"-")</f>
        <v>-</v>
      </c>
      <c r="AJ106" s="138"/>
      <c r="AK106" s="154" t="str">
        <f>IF(AK105&gt;0,SUMPRODUCT($AA93:$AA104,AK93:AK104)/AK105,"-")</f>
        <v>-</v>
      </c>
      <c r="AL106" s="138"/>
      <c r="AM106" s="154" t="str">
        <f>IF(AM105&gt;0,SUMPRODUCT($AA93:$AA104,AM93:AM104)/AM105,"-")</f>
        <v>-</v>
      </c>
      <c r="AN106" s="138"/>
      <c r="AO106" s="154" t="str">
        <f>IF(AO105&gt;0,SUMPRODUCT($AA93:$AA104,AO93:AO104)/AO105,"-")</f>
        <v>-</v>
      </c>
      <c r="AP106" s="138"/>
      <c r="AQ106" s="154" t="str">
        <f>IF(AQ105&gt;0,SUMPRODUCT($AA93:$AA104,AQ93:AQ104)/AQ105,"-")</f>
        <v>-</v>
      </c>
      <c r="AR106" s="138"/>
      <c r="AS106" s="154" t="str">
        <f>IF(AS105&gt;0,SUMPRODUCT($AA93:$AA104,AS93:AS104)/AS105,"-")</f>
        <v>-</v>
      </c>
      <c r="AT106" s="138"/>
      <c r="AU106" s="154" t="str">
        <f>IF(AU105&gt;0,SUMPRODUCT($AA93:$AA104,AU93:AU104)/AU105,"-")</f>
        <v>-</v>
      </c>
      <c r="AV106" s="138"/>
      <c r="AW106" s="154" t="str">
        <f>IF(AW105&gt;0,SUMPRODUCT($AA93:$AA104,AW93:AW104)/AW105,"-")</f>
        <v>-</v>
      </c>
      <c r="AX106" s="138"/>
      <c r="AY106" s="154" t="str">
        <f>IF(AY105&gt;0,SUMPRODUCT($AA93:$AA104,AY93:AY104)/AY105,"-")</f>
        <v>-</v>
      </c>
      <c r="AZ106" s="138"/>
      <c r="BA106" s="154" t="str">
        <f>IF(BA105&gt;0,SUMPRODUCT($AA93:$AA104,BA93:BA104)/BA105,"-")</f>
        <v>-</v>
      </c>
      <c r="BB106" s="138"/>
      <c r="BC106" s="154" t="str">
        <f>IF(BC105&gt;0,SUMPRODUCT($AA93:$AA104,BC93:BC104)/BC105,"-")</f>
        <v>-</v>
      </c>
      <c r="BD106" s="138"/>
      <c r="BE106" s="154">
        <f>IF(BE105&gt;0,SUMPRODUCT($AA93:$AA104,BE93:BE104)/BE105,"-")</f>
        <v>0.51063829787234039</v>
      </c>
      <c r="BF106" s="139"/>
    </row>
    <row r="107" spans="27:58" ht="15">
      <c r="AA107"/>
      <c r="AB107" s="156"/>
      <c r="AC107" s="5" t="s">
        <v>50</v>
      </c>
      <c r="AD107" s="91" t="str">
        <f>【M】エリア!$L$5</f>
        <v>福井駅前 エリア</v>
      </c>
      <c r="AE107" s="85"/>
      <c r="AF107" s="92"/>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8"/>
      <c r="BF107" s="129"/>
    </row>
    <row r="108" spans="27:58">
      <c r="AA108" s="110">
        <f t="shared" ref="AA108:AA118" si="223">AA93</f>
        <v>0</v>
      </c>
      <c r="AB108" s="58"/>
      <c r="AC108" s="113" t="str">
        <f>AC107</f>
        <v>回答エリア</v>
      </c>
      <c r="AD108" s="112" t="str">
        <f>AD107</f>
        <v>福井駅前 エリア</v>
      </c>
      <c r="AE108" s="2" t="str">
        <f t="shared" ref="AE108:AE118" si="224">IF(AE63&lt;&gt;"",AE63,"")</f>
        <v>福井県内には宿泊しない</v>
      </c>
      <c r="AF108" s="8"/>
      <c r="AG108" s="131">
        <f t="shared" ref="AG108:AG119" si="225">IF(OR(IFERROR(FIND($AD108,"施設コード"),0)&gt;0,$AE108=""), "",
COUNTIFS(
    INDEX(rawデータ範囲, , MATCH($AG$1,表頭範囲, 0)),AG$2,
    INDEX(rawデータ範囲, , MATCH($AE$1,表頭範囲, 0)),$AE108,
    INDEX(rawデータ範囲, , MATCH($AC108,表頭範囲, 0)),$AD108,
    INDEX(rawデータ範囲, , MATCH($AB$1,表頭範囲, 0)),$AB$62
)
)</f>
        <v>9</v>
      </c>
      <c r="AH108" s="132">
        <f>IFERROR(AG108/AG$120,"")</f>
        <v>0.52941176470588236</v>
      </c>
      <c r="AI108" s="131">
        <f t="shared" ref="AI108:AI119" si="226">IF(OR(IFERROR(FIND($AD108,"施設コード"),0)&gt;0,$AE108=""), "",
COUNTIFS(
    INDEX(rawデータ範囲, , MATCH($AG$1,表頭範囲, 0)),AI$2,
    INDEX(rawデータ範囲, , MATCH($AE$1,表頭範囲, 0)),$AE108,
    INDEX(rawデータ範囲, , MATCH($AC108,表頭範囲, 0)),$AD108,
    INDEX(rawデータ範囲, , MATCH($AB$1,表頭範囲, 0)),$AB$62
)
)</f>
        <v>0</v>
      </c>
      <c r="AJ108" s="132" t="str">
        <f>IFERROR(AI108/AI$120,"")</f>
        <v/>
      </c>
      <c r="AK108" s="131">
        <f t="shared" ref="AK108:AK119" si="227">IF(OR(IFERROR(FIND($AD108,"施設コード"),0)&gt;0,$AE108=""), "",
COUNTIFS(
    INDEX(rawデータ範囲, , MATCH($AG$1,表頭範囲, 0)),AK$2,
    INDEX(rawデータ範囲, , MATCH($AE$1,表頭範囲, 0)),$AE108,
    INDEX(rawデータ範囲, , MATCH($AC108,表頭範囲, 0)),$AD108,
    INDEX(rawデータ範囲, , MATCH($AB$1,表頭範囲, 0)),$AB$62
)
)</f>
        <v>0</v>
      </c>
      <c r="AL108" s="132" t="str">
        <f>IFERROR(AK108/AK$120,"")</f>
        <v/>
      </c>
      <c r="AM108" s="131">
        <f t="shared" ref="AM108:AM119" si="228">IF(OR(IFERROR(FIND($AD108,"施設コード"),0)&gt;0,$AE108=""), "",
COUNTIFS(
    INDEX(rawデータ範囲, , MATCH($AG$1,表頭範囲, 0)),AM$2,
    INDEX(rawデータ範囲, , MATCH($AE$1,表頭範囲, 0)),$AE108,
    INDEX(rawデータ範囲, , MATCH($AC108,表頭範囲, 0)),$AD108,
    INDEX(rawデータ範囲, , MATCH($AB$1,表頭範囲, 0)),$AB$62
)
)</f>
        <v>0</v>
      </c>
      <c r="AN108" s="132" t="str">
        <f>IFERROR(AM108/AM$120,"")</f>
        <v/>
      </c>
      <c r="AO108" s="131">
        <f t="shared" ref="AO108:AO119" si="229">IF(OR(IFERROR(FIND($AD108,"施設コード"),0)&gt;0,$AE108=""), "",
COUNTIFS(
    INDEX(rawデータ範囲, , MATCH($AG$1,表頭範囲, 0)),AO$2,
    INDEX(rawデータ範囲, , MATCH($AE$1,表頭範囲, 0)),$AE108,
    INDEX(rawデータ範囲, , MATCH($AC108,表頭範囲, 0)),$AD108,
    INDEX(rawデータ範囲, , MATCH($AB$1,表頭範囲, 0)),$AB$62
)
)</f>
        <v>0</v>
      </c>
      <c r="AP108" s="132" t="str">
        <f>IFERROR(AO108/AO$120,"")</f>
        <v/>
      </c>
      <c r="AQ108" s="131">
        <f t="shared" ref="AQ108:AQ119" si="230">IF(OR(IFERROR(FIND($AD108,"施設コード"),0)&gt;0,$AE108=""), "",
COUNTIFS(
    INDEX(rawデータ範囲, , MATCH($AG$1,表頭範囲, 0)),AQ$2,
    INDEX(rawデータ範囲, , MATCH($AE$1,表頭範囲, 0)),$AE108,
    INDEX(rawデータ範囲, , MATCH($AC108,表頭範囲, 0)),$AD108,
    INDEX(rawデータ範囲, , MATCH($AB$1,表頭範囲, 0)),$AB$62
)
)</f>
        <v>0</v>
      </c>
      <c r="AR108" s="132" t="str">
        <f>IFERROR(AQ108/AQ$120,"")</f>
        <v/>
      </c>
      <c r="AS108" s="131">
        <f t="shared" ref="AS108:AS119" si="231">IF(OR(IFERROR(FIND($AD108,"施設コード"),0)&gt;0,$AE108=""), "",
COUNTIFS(
    INDEX(rawデータ範囲, , MATCH($AG$1,表頭範囲, 0)),AS$2,
    INDEX(rawデータ範囲, , MATCH($AE$1,表頭範囲, 0)),$AE108,
    INDEX(rawデータ範囲, , MATCH($AC108,表頭範囲, 0)),$AD108,
    INDEX(rawデータ範囲, , MATCH($AB$1,表頭範囲, 0)),$AB$62
)
)</f>
        <v>0</v>
      </c>
      <c r="AT108" s="132" t="str">
        <f>IFERROR(AS108/AS$120,"")</f>
        <v/>
      </c>
      <c r="AU108" s="131">
        <f t="shared" ref="AU108:AU119" si="232">IF(OR(IFERROR(FIND($AD108,"施設コード"),0)&gt;0,$AE108=""), "",
COUNTIFS(
    INDEX(rawデータ範囲, , MATCH($AG$1,表頭範囲, 0)),AU$2,
    INDEX(rawデータ範囲, , MATCH($AE$1,表頭範囲, 0)),$AE108,
    INDEX(rawデータ範囲, , MATCH($AC108,表頭範囲, 0)),$AD108,
    INDEX(rawデータ範囲, , MATCH($AB$1,表頭範囲, 0)),$AB$62
)
)</f>
        <v>0</v>
      </c>
      <c r="AV108" s="132" t="str">
        <f>IFERROR(AU108/AU$120,"")</f>
        <v/>
      </c>
      <c r="AW108" s="131">
        <f t="shared" ref="AW108:AW119" si="233">IF(OR(IFERROR(FIND($AD108,"施設コード"),0)&gt;0,$AE108=""), "",
COUNTIFS(
    INDEX(rawデータ範囲, , MATCH($AG$1,表頭範囲, 0)),AW$2,
    INDEX(rawデータ範囲, , MATCH($AE$1,表頭範囲, 0)),$AE108,
    INDEX(rawデータ範囲, , MATCH($AC108,表頭範囲, 0)),$AD108,
    INDEX(rawデータ範囲, , MATCH($AB$1,表頭範囲, 0)),$AB$62
)
)</f>
        <v>0</v>
      </c>
      <c r="AX108" s="132" t="str">
        <f>IFERROR(AW108/AW$120,"")</f>
        <v/>
      </c>
      <c r="AY108" s="131">
        <f t="shared" ref="AY108:AY119" si="234">IF(OR(IFERROR(FIND($AD108,"施設コード"),0)&gt;0,$AE108=""), "",
COUNTIFS(
    INDEX(rawデータ範囲, , MATCH($AG$1,表頭範囲, 0)),AY$2,
    INDEX(rawデータ範囲, , MATCH($AE$1,表頭範囲, 0)),$AE108,
    INDEX(rawデータ範囲, , MATCH($AC108,表頭範囲, 0)),$AD108,
    INDEX(rawデータ範囲, , MATCH($AB$1,表頭範囲, 0)),$AB$62
)
)</f>
        <v>0</v>
      </c>
      <c r="AZ108" s="132" t="str">
        <f>IFERROR(AY108/AY$120,"")</f>
        <v/>
      </c>
      <c r="BA108" s="131">
        <f t="shared" ref="BA108:BA119" si="235">IF(OR(IFERROR(FIND($AD108,"施設コード"),0)&gt;0,$AE108=""), "",
COUNTIFS(
    INDEX(rawデータ範囲, , MATCH($AG$1,表頭範囲, 0)),BA$2,
    INDEX(rawデータ範囲, , MATCH($AE$1,表頭範囲, 0)),$AE108,
    INDEX(rawデータ範囲, , MATCH($AC108,表頭範囲, 0)),$AD108,
    INDEX(rawデータ範囲, , MATCH($AB$1,表頭範囲, 0)),$AB$62
)
)</f>
        <v>0</v>
      </c>
      <c r="BB108" s="132" t="str">
        <f>IFERROR(BA108/BA$120,"")</f>
        <v/>
      </c>
      <c r="BC108" s="131">
        <f t="shared" ref="BC108:BC119" si="236">IF(OR(IFERROR(FIND($AD108,"施設コード"),0)&gt;0,$AE108=""), "",
COUNTIFS(
    INDEX(rawデータ範囲, , MATCH($AG$1,表頭範囲, 0)),BC$2,
    INDEX(rawデータ範囲, , MATCH($AE$1,表頭範囲, 0)),$AE108,
    INDEX(rawデータ範囲, , MATCH($AC108,表頭範囲, 0)),$AD108,
    INDEX(rawデータ範囲, , MATCH($AB$1,表頭範囲, 0)),$AB$62
)
)</f>
        <v>0</v>
      </c>
      <c r="BD108" s="132" t="str">
        <f>IFERROR(BC108/BC$120,"")</f>
        <v/>
      </c>
      <c r="BE108" s="131">
        <f>IFERROR(AG108+AI108+AK108+AM108+AO108+AQ108+AS108+AU108+AW108+AY108+BA108+BC108,"")</f>
        <v>9</v>
      </c>
      <c r="BF108" s="120">
        <f>IFERROR(BE108/BE$120,"")</f>
        <v>0.52941176470588236</v>
      </c>
    </row>
    <row r="109" spans="27:58">
      <c r="AA109" s="110">
        <f t="shared" si="223"/>
        <v>1</v>
      </c>
      <c r="AB109" s="58"/>
      <c r="AC109" s="113" t="str">
        <f t="shared" ref="AC109:AD114" si="237">AC108</f>
        <v>回答エリア</v>
      </c>
      <c r="AD109" s="112" t="str">
        <f t="shared" si="237"/>
        <v>福井駅前 エリア</v>
      </c>
      <c r="AE109" s="90" t="str">
        <f t="shared" si="224"/>
        <v>1泊</v>
      </c>
      <c r="AF109" s="8"/>
      <c r="AG109" s="131">
        <f t="shared" si="225"/>
        <v>7</v>
      </c>
      <c r="AH109" s="132">
        <f t="shared" ref="AH109:AJ119" si="238">IFERROR(AG109/AG$120,"")</f>
        <v>0.41176470588235292</v>
      </c>
      <c r="AI109" s="131">
        <f t="shared" si="226"/>
        <v>0</v>
      </c>
      <c r="AJ109" s="132" t="str">
        <f t="shared" si="238"/>
        <v/>
      </c>
      <c r="AK109" s="131">
        <f t="shared" si="227"/>
        <v>0</v>
      </c>
      <c r="AL109" s="132" t="str">
        <f t="shared" ref="AL109:AL119" si="239">IFERROR(AK109/AK$120,"")</f>
        <v/>
      </c>
      <c r="AM109" s="131">
        <f t="shared" si="228"/>
        <v>0</v>
      </c>
      <c r="AN109" s="132" t="str">
        <f t="shared" ref="AN109:AN119" si="240">IFERROR(AM109/AM$120,"")</f>
        <v/>
      </c>
      <c r="AO109" s="131">
        <f t="shared" si="229"/>
        <v>0</v>
      </c>
      <c r="AP109" s="132" t="str">
        <f t="shared" ref="AP109:AP119" si="241">IFERROR(AO109/AO$120,"")</f>
        <v/>
      </c>
      <c r="AQ109" s="131">
        <f t="shared" si="230"/>
        <v>0</v>
      </c>
      <c r="AR109" s="132" t="str">
        <f t="shared" ref="AR109:AR119" si="242">IFERROR(AQ109/AQ$120,"")</f>
        <v/>
      </c>
      <c r="AS109" s="131">
        <f t="shared" si="231"/>
        <v>0</v>
      </c>
      <c r="AT109" s="132" t="str">
        <f t="shared" ref="AT109:AT119" si="243">IFERROR(AS109/AS$120,"")</f>
        <v/>
      </c>
      <c r="AU109" s="131">
        <f t="shared" si="232"/>
        <v>0</v>
      </c>
      <c r="AV109" s="132" t="str">
        <f t="shared" ref="AV109:AV119" si="244">IFERROR(AU109/AU$120,"")</f>
        <v/>
      </c>
      <c r="AW109" s="131">
        <f t="shared" si="233"/>
        <v>0</v>
      </c>
      <c r="AX109" s="132" t="str">
        <f t="shared" ref="AX109:AX119" si="245">IFERROR(AW109/AW$120,"")</f>
        <v/>
      </c>
      <c r="AY109" s="131">
        <f t="shared" si="234"/>
        <v>0</v>
      </c>
      <c r="AZ109" s="132" t="str">
        <f t="shared" ref="AZ109:AZ119" si="246">IFERROR(AY109/AY$120,"")</f>
        <v/>
      </c>
      <c r="BA109" s="131">
        <f t="shared" si="235"/>
        <v>0</v>
      </c>
      <c r="BB109" s="132" t="str">
        <f t="shared" ref="BB109:BB119" si="247">IFERROR(BA109/BA$120,"")</f>
        <v/>
      </c>
      <c r="BC109" s="131">
        <f t="shared" si="236"/>
        <v>0</v>
      </c>
      <c r="BD109" s="132" t="str">
        <f t="shared" ref="BD109:BD119" si="248">IFERROR(BC109/BC$120,"")</f>
        <v/>
      </c>
      <c r="BE109" s="131">
        <f t="shared" ref="BE109:BE119" si="249">IFERROR(AG109+AI109+AK109+AM109+AO109+AQ109+AS109+AU109+AW109+AY109+BA109+BC109,"")</f>
        <v>7</v>
      </c>
      <c r="BF109" s="120">
        <f t="shared" ref="BF109:BF119" si="250">IFERROR(BE109/BE$120,"")</f>
        <v>0.41176470588235292</v>
      </c>
    </row>
    <row r="110" spans="27:58">
      <c r="AA110" s="110">
        <f t="shared" si="223"/>
        <v>2</v>
      </c>
      <c r="AB110" s="58"/>
      <c r="AC110" s="113" t="str">
        <f t="shared" si="237"/>
        <v>回答エリア</v>
      </c>
      <c r="AD110" s="112" t="str">
        <f t="shared" si="237"/>
        <v>福井駅前 エリア</v>
      </c>
      <c r="AE110" s="2" t="str">
        <f t="shared" si="224"/>
        <v>2泊</v>
      </c>
      <c r="AF110" s="8"/>
      <c r="AG110" s="131">
        <f t="shared" si="225"/>
        <v>0</v>
      </c>
      <c r="AH110" s="132">
        <f t="shared" si="238"/>
        <v>0</v>
      </c>
      <c r="AI110" s="131">
        <f t="shared" si="226"/>
        <v>0</v>
      </c>
      <c r="AJ110" s="132" t="str">
        <f t="shared" si="238"/>
        <v/>
      </c>
      <c r="AK110" s="131">
        <f t="shared" si="227"/>
        <v>0</v>
      </c>
      <c r="AL110" s="132" t="str">
        <f t="shared" si="239"/>
        <v/>
      </c>
      <c r="AM110" s="131">
        <f t="shared" si="228"/>
        <v>0</v>
      </c>
      <c r="AN110" s="132" t="str">
        <f t="shared" si="240"/>
        <v/>
      </c>
      <c r="AO110" s="131">
        <f t="shared" si="229"/>
        <v>0</v>
      </c>
      <c r="AP110" s="132" t="str">
        <f t="shared" si="241"/>
        <v/>
      </c>
      <c r="AQ110" s="131">
        <f t="shared" si="230"/>
        <v>0</v>
      </c>
      <c r="AR110" s="132" t="str">
        <f t="shared" si="242"/>
        <v/>
      </c>
      <c r="AS110" s="131">
        <f t="shared" si="231"/>
        <v>0</v>
      </c>
      <c r="AT110" s="132" t="str">
        <f t="shared" si="243"/>
        <v/>
      </c>
      <c r="AU110" s="131">
        <f t="shared" si="232"/>
        <v>0</v>
      </c>
      <c r="AV110" s="132" t="str">
        <f t="shared" si="244"/>
        <v/>
      </c>
      <c r="AW110" s="131">
        <f t="shared" si="233"/>
        <v>0</v>
      </c>
      <c r="AX110" s="132" t="str">
        <f t="shared" si="245"/>
        <v/>
      </c>
      <c r="AY110" s="131">
        <f t="shared" si="234"/>
        <v>0</v>
      </c>
      <c r="AZ110" s="132" t="str">
        <f t="shared" si="246"/>
        <v/>
      </c>
      <c r="BA110" s="131">
        <f t="shared" si="235"/>
        <v>0</v>
      </c>
      <c r="BB110" s="132" t="str">
        <f t="shared" si="247"/>
        <v/>
      </c>
      <c r="BC110" s="131">
        <f t="shared" si="236"/>
        <v>0</v>
      </c>
      <c r="BD110" s="132" t="str">
        <f t="shared" si="248"/>
        <v/>
      </c>
      <c r="BE110" s="131">
        <f t="shared" si="249"/>
        <v>0</v>
      </c>
      <c r="BF110" s="120">
        <f t="shared" si="250"/>
        <v>0</v>
      </c>
    </row>
    <row r="111" spans="27:58">
      <c r="AA111" s="110">
        <f t="shared" si="223"/>
        <v>3</v>
      </c>
      <c r="AB111" s="58"/>
      <c r="AC111" s="113" t="str">
        <f t="shared" si="237"/>
        <v>回答エリア</v>
      </c>
      <c r="AD111" s="112" t="str">
        <f t="shared" si="237"/>
        <v>福井駅前 エリア</v>
      </c>
      <c r="AE111" s="2" t="str">
        <f t="shared" si="224"/>
        <v>3泊</v>
      </c>
      <c r="AF111" s="8"/>
      <c r="AG111" s="131">
        <f t="shared" si="225"/>
        <v>0</v>
      </c>
      <c r="AH111" s="132">
        <f t="shared" si="238"/>
        <v>0</v>
      </c>
      <c r="AI111" s="131">
        <f t="shared" si="226"/>
        <v>0</v>
      </c>
      <c r="AJ111" s="132" t="str">
        <f t="shared" si="238"/>
        <v/>
      </c>
      <c r="AK111" s="131">
        <f t="shared" si="227"/>
        <v>0</v>
      </c>
      <c r="AL111" s="132" t="str">
        <f t="shared" si="239"/>
        <v/>
      </c>
      <c r="AM111" s="131">
        <f t="shared" si="228"/>
        <v>0</v>
      </c>
      <c r="AN111" s="132" t="str">
        <f t="shared" si="240"/>
        <v/>
      </c>
      <c r="AO111" s="131">
        <f t="shared" si="229"/>
        <v>0</v>
      </c>
      <c r="AP111" s="132" t="str">
        <f t="shared" si="241"/>
        <v/>
      </c>
      <c r="AQ111" s="131">
        <f t="shared" si="230"/>
        <v>0</v>
      </c>
      <c r="AR111" s="132" t="str">
        <f t="shared" si="242"/>
        <v/>
      </c>
      <c r="AS111" s="131">
        <f t="shared" si="231"/>
        <v>0</v>
      </c>
      <c r="AT111" s="132" t="str">
        <f t="shared" si="243"/>
        <v/>
      </c>
      <c r="AU111" s="131">
        <f t="shared" si="232"/>
        <v>0</v>
      </c>
      <c r="AV111" s="132" t="str">
        <f t="shared" si="244"/>
        <v/>
      </c>
      <c r="AW111" s="131">
        <f t="shared" si="233"/>
        <v>0</v>
      </c>
      <c r="AX111" s="132" t="str">
        <f t="shared" si="245"/>
        <v/>
      </c>
      <c r="AY111" s="131">
        <f t="shared" si="234"/>
        <v>0</v>
      </c>
      <c r="AZ111" s="132" t="str">
        <f t="shared" si="246"/>
        <v/>
      </c>
      <c r="BA111" s="131">
        <f t="shared" si="235"/>
        <v>0</v>
      </c>
      <c r="BB111" s="132" t="str">
        <f t="shared" si="247"/>
        <v/>
      </c>
      <c r="BC111" s="131">
        <f t="shared" si="236"/>
        <v>0</v>
      </c>
      <c r="BD111" s="132" t="str">
        <f t="shared" si="248"/>
        <v/>
      </c>
      <c r="BE111" s="131">
        <f t="shared" si="249"/>
        <v>0</v>
      </c>
      <c r="BF111" s="120">
        <f t="shared" si="250"/>
        <v>0</v>
      </c>
    </row>
    <row r="112" spans="27:58">
      <c r="AA112" s="110">
        <f t="shared" si="223"/>
        <v>4</v>
      </c>
      <c r="AB112" s="58"/>
      <c r="AC112" s="113" t="str">
        <f t="shared" si="237"/>
        <v>回答エリア</v>
      </c>
      <c r="AD112" s="112" t="str">
        <f t="shared" si="237"/>
        <v>福井駅前 エリア</v>
      </c>
      <c r="AE112" s="2" t="str">
        <f t="shared" si="224"/>
        <v>4泊以上</v>
      </c>
      <c r="AF112" s="107"/>
      <c r="AG112" s="131">
        <f t="shared" si="225"/>
        <v>1</v>
      </c>
      <c r="AH112" s="132">
        <f t="shared" si="238"/>
        <v>5.8823529411764705E-2</v>
      </c>
      <c r="AI112" s="131">
        <f t="shared" si="226"/>
        <v>0</v>
      </c>
      <c r="AJ112" s="132" t="str">
        <f t="shared" si="238"/>
        <v/>
      </c>
      <c r="AK112" s="131">
        <f t="shared" si="227"/>
        <v>0</v>
      </c>
      <c r="AL112" s="132" t="str">
        <f t="shared" si="239"/>
        <v/>
      </c>
      <c r="AM112" s="131">
        <f t="shared" si="228"/>
        <v>0</v>
      </c>
      <c r="AN112" s="132" t="str">
        <f t="shared" si="240"/>
        <v/>
      </c>
      <c r="AO112" s="131">
        <f t="shared" si="229"/>
        <v>0</v>
      </c>
      <c r="AP112" s="132" t="str">
        <f t="shared" si="241"/>
        <v/>
      </c>
      <c r="AQ112" s="131">
        <f t="shared" si="230"/>
        <v>0</v>
      </c>
      <c r="AR112" s="132" t="str">
        <f t="shared" si="242"/>
        <v/>
      </c>
      <c r="AS112" s="131">
        <f t="shared" si="231"/>
        <v>0</v>
      </c>
      <c r="AT112" s="132" t="str">
        <f t="shared" si="243"/>
        <v/>
      </c>
      <c r="AU112" s="131">
        <f t="shared" si="232"/>
        <v>0</v>
      </c>
      <c r="AV112" s="132" t="str">
        <f t="shared" si="244"/>
        <v/>
      </c>
      <c r="AW112" s="131">
        <f t="shared" si="233"/>
        <v>0</v>
      </c>
      <c r="AX112" s="132" t="str">
        <f t="shared" si="245"/>
        <v/>
      </c>
      <c r="AY112" s="131">
        <f t="shared" si="234"/>
        <v>0</v>
      </c>
      <c r="AZ112" s="132" t="str">
        <f t="shared" si="246"/>
        <v/>
      </c>
      <c r="BA112" s="131">
        <f t="shared" si="235"/>
        <v>0</v>
      </c>
      <c r="BB112" s="132" t="str">
        <f t="shared" si="247"/>
        <v/>
      </c>
      <c r="BC112" s="131">
        <f t="shared" si="236"/>
        <v>0</v>
      </c>
      <c r="BD112" s="132" t="str">
        <f t="shared" si="248"/>
        <v/>
      </c>
      <c r="BE112" s="131">
        <f t="shared" si="249"/>
        <v>1</v>
      </c>
      <c r="BF112" s="120">
        <f t="shared" si="250"/>
        <v>5.8823529411764705E-2</v>
      </c>
    </row>
    <row r="113" spans="27:58">
      <c r="AA113" s="110" t="str">
        <f t="shared" si="223"/>
        <v/>
      </c>
      <c r="AB113" s="58"/>
      <c r="AC113" s="113" t="str">
        <f t="shared" si="237"/>
        <v>回答エリア</v>
      </c>
      <c r="AD113" s="112" t="str">
        <f t="shared" si="237"/>
        <v>福井駅前 エリア</v>
      </c>
      <c r="AE113" s="2" t="str">
        <f t="shared" si="224"/>
        <v/>
      </c>
      <c r="AF113" s="107"/>
      <c r="AG113" s="131" t="str">
        <f t="shared" si="225"/>
        <v/>
      </c>
      <c r="AH113" s="132" t="str">
        <f t="shared" si="238"/>
        <v/>
      </c>
      <c r="AI113" s="131" t="str">
        <f t="shared" si="226"/>
        <v/>
      </c>
      <c r="AJ113" s="132" t="str">
        <f t="shared" si="238"/>
        <v/>
      </c>
      <c r="AK113" s="131" t="str">
        <f t="shared" si="227"/>
        <v/>
      </c>
      <c r="AL113" s="132" t="str">
        <f t="shared" si="239"/>
        <v/>
      </c>
      <c r="AM113" s="131" t="str">
        <f t="shared" si="228"/>
        <v/>
      </c>
      <c r="AN113" s="132" t="str">
        <f t="shared" si="240"/>
        <v/>
      </c>
      <c r="AO113" s="131" t="str">
        <f t="shared" si="229"/>
        <v/>
      </c>
      <c r="AP113" s="132" t="str">
        <f t="shared" si="241"/>
        <v/>
      </c>
      <c r="AQ113" s="131" t="str">
        <f t="shared" si="230"/>
        <v/>
      </c>
      <c r="AR113" s="132" t="str">
        <f t="shared" si="242"/>
        <v/>
      </c>
      <c r="AS113" s="131" t="str">
        <f t="shared" si="231"/>
        <v/>
      </c>
      <c r="AT113" s="132" t="str">
        <f t="shared" si="243"/>
        <v/>
      </c>
      <c r="AU113" s="131" t="str">
        <f t="shared" si="232"/>
        <v/>
      </c>
      <c r="AV113" s="132" t="str">
        <f t="shared" si="244"/>
        <v/>
      </c>
      <c r="AW113" s="131" t="str">
        <f t="shared" si="233"/>
        <v/>
      </c>
      <c r="AX113" s="132" t="str">
        <f t="shared" si="245"/>
        <v/>
      </c>
      <c r="AY113" s="131" t="str">
        <f t="shared" si="234"/>
        <v/>
      </c>
      <c r="AZ113" s="132" t="str">
        <f t="shared" si="246"/>
        <v/>
      </c>
      <c r="BA113" s="131" t="str">
        <f t="shared" si="235"/>
        <v/>
      </c>
      <c r="BB113" s="132" t="str">
        <f t="shared" si="247"/>
        <v/>
      </c>
      <c r="BC113" s="131" t="str">
        <f t="shared" si="236"/>
        <v/>
      </c>
      <c r="BD113" s="132" t="str">
        <f t="shared" si="248"/>
        <v/>
      </c>
      <c r="BE113" s="131" t="str">
        <f t="shared" si="249"/>
        <v/>
      </c>
      <c r="BF113" s="120" t="str">
        <f t="shared" si="250"/>
        <v/>
      </c>
    </row>
    <row r="114" spans="27:58">
      <c r="AA114" s="110" t="str">
        <f t="shared" si="223"/>
        <v/>
      </c>
      <c r="AB114" s="58"/>
      <c r="AC114" s="113" t="str">
        <f t="shared" si="237"/>
        <v>回答エリア</v>
      </c>
      <c r="AD114" s="112" t="str">
        <f t="shared" si="237"/>
        <v>福井駅前 エリア</v>
      </c>
      <c r="AE114" s="2" t="str">
        <f t="shared" si="224"/>
        <v/>
      </c>
      <c r="AF114" s="107"/>
      <c r="AG114" s="131" t="str">
        <f t="shared" si="225"/>
        <v/>
      </c>
      <c r="AH114" s="132" t="str">
        <f t="shared" si="238"/>
        <v/>
      </c>
      <c r="AI114" s="131" t="str">
        <f t="shared" si="226"/>
        <v/>
      </c>
      <c r="AJ114" s="132" t="str">
        <f t="shared" si="238"/>
        <v/>
      </c>
      <c r="AK114" s="131" t="str">
        <f t="shared" si="227"/>
        <v/>
      </c>
      <c r="AL114" s="132" t="str">
        <f t="shared" si="239"/>
        <v/>
      </c>
      <c r="AM114" s="131" t="str">
        <f t="shared" si="228"/>
        <v/>
      </c>
      <c r="AN114" s="132" t="str">
        <f t="shared" si="240"/>
        <v/>
      </c>
      <c r="AO114" s="131" t="str">
        <f t="shared" si="229"/>
        <v/>
      </c>
      <c r="AP114" s="132" t="str">
        <f t="shared" si="241"/>
        <v/>
      </c>
      <c r="AQ114" s="131" t="str">
        <f t="shared" si="230"/>
        <v/>
      </c>
      <c r="AR114" s="132" t="str">
        <f t="shared" si="242"/>
        <v/>
      </c>
      <c r="AS114" s="131" t="str">
        <f t="shared" si="231"/>
        <v/>
      </c>
      <c r="AT114" s="132" t="str">
        <f t="shared" si="243"/>
        <v/>
      </c>
      <c r="AU114" s="131" t="str">
        <f t="shared" si="232"/>
        <v/>
      </c>
      <c r="AV114" s="132" t="str">
        <f t="shared" si="244"/>
        <v/>
      </c>
      <c r="AW114" s="131" t="str">
        <f t="shared" si="233"/>
        <v/>
      </c>
      <c r="AX114" s="132" t="str">
        <f t="shared" si="245"/>
        <v/>
      </c>
      <c r="AY114" s="131" t="str">
        <f t="shared" si="234"/>
        <v/>
      </c>
      <c r="AZ114" s="132" t="str">
        <f t="shared" si="246"/>
        <v/>
      </c>
      <c r="BA114" s="131" t="str">
        <f t="shared" si="235"/>
        <v/>
      </c>
      <c r="BB114" s="132" t="str">
        <f t="shared" si="247"/>
        <v/>
      </c>
      <c r="BC114" s="131" t="str">
        <f t="shared" si="236"/>
        <v/>
      </c>
      <c r="BD114" s="132" t="str">
        <f t="shared" si="248"/>
        <v/>
      </c>
      <c r="BE114" s="131" t="str">
        <f t="shared" si="249"/>
        <v/>
      </c>
      <c r="BF114" s="120" t="str">
        <f t="shared" si="250"/>
        <v/>
      </c>
    </row>
    <row r="115" spans="27:58">
      <c r="AA115" s="110" t="str">
        <f t="shared" si="223"/>
        <v/>
      </c>
      <c r="AB115" s="58"/>
      <c r="AC115" s="113" t="str">
        <f>AC114</f>
        <v>回答エリア</v>
      </c>
      <c r="AD115" s="112" t="str">
        <f>AD114</f>
        <v>福井駅前 エリア</v>
      </c>
      <c r="AE115" s="2" t="str">
        <f t="shared" si="224"/>
        <v/>
      </c>
      <c r="AF115" s="107"/>
      <c r="AG115" s="131" t="str">
        <f t="shared" si="225"/>
        <v/>
      </c>
      <c r="AH115" s="132" t="str">
        <f t="shared" si="238"/>
        <v/>
      </c>
      <c r="AI115" s="131" t="str">
        <f t="shared" si="226"/>
        <v/>
      </c>
      <c r="AJ115" s="132" t="str">
        <f t="shared" si="238"/>
        <v/>
      </c>
      <c r="AK115" s="131" t="str">
        <f t="shared" si="227"/>
        <v/>
      </c>
      <c r="AL115" s="132" t="str">
        <f t="shared" si="239"/>
        <v/>
      </c>
      <c r="AM115" s="131" t="str">
        <f t="shared" si="228"/>
        <v/>
      </c>
      <c r="AN115" s="132" t="str">
        <f t="shared" si="240"/>
        <v/>
      </c>
      <c r="AO115" s="131" t="str">
        <f t="shared" si="229"/>
        <v/>
      </c>
      <c r="AP115" s="132" t="str">
        <f t="shared" si="241"/>
        <v/>
      </c>
      <c r="AQ115" s="131" t="str">
        <f t="shared" si="230"/>
        <v/>
      </c>
      <c r="AR115" s="132" t="str">
        <f t="shared" si="242"/>
        <v/>
      </c>
      <c r="AS115" s="131" t="str">
        <f t="shared" si="231"/>
        <v/>
      </c>
      <c r="AT115" s="132" t="str">
        <f t="shared" si="243"/>
        <v/>
      </c>
      <c r="AU115" s="131" t="str">
        <f t="shared" si="232"/>
        <v/>
      </c>
      <c r="AV115" s="132" t="str">
        <f t="shared" si="244"/>
        <v/>
      </c>
      <c r="AW115" s="131" t="str">
        <f t="shared" si="233"/>
        <v/>
      </c>
      <c r="AX115" s="132" t="str">
        <f t="shared" si="245"/>
        <v/>
      </c>
      <c r="AY115" s="131" t="str">
        <f t="shared" si="234"/>
        <v/>
      </c>
      <c r="AZ115" s="132" t="str">
        <f t="shared" si="246"/>
        <v/>
      </c>
      <c r="BA115" s="131" t="str">
        <f t="shared" si="235"/>
        <v/>
      </c>
      <c r="BB115" s="132" t="str">
        <f t="shared" si="247"/>
        <v/>
      </c>
      <c r="BC115" s="131" t="str">
        <f t="shared" si="236"/>
        <v/>
      </c>
      <c r="BD115" s="132" t="str">
        <f t="shared" si="248"/>
        <v/>
      </c>
      <c r="BE115" s="131" t="str">
        <f t="shared" si="249"/>
        <v/>
      </c>
      <c r="BF115" s="120" t="str">
        <f t="shared" si="250"/>
        <v/>
      </c>
    </row>
    <row r="116" spans="27:58">
      <c r="AA116" s="110" t="str">
        <f t="shared" si="223"/>
        <v/>
      </c>
      <c r="AB116" s="58"/>
      <c r="AC116" s="113" t="str">
        <f t="shared" ref="AC116:AD118" si="251">AC115</f>
        <v>回答エリア</v>
      </c>
      <c r="AD116" s="112" t="str">
        <f t="shared" si="251"/>
        <v>福井駅前 エリア</v>
      </c>
      <c r="AE116" s="2" t="str">
        <f t="shared" si="224"/>
        <v/>
      </c>
      <c r="AF116" s="107"/>
      <c r="AG116" s="131" t="str">
        <f t="shared" si="225"/>
        <v/>
      </c>
      <c r="AH116" s="132" t="str">
        <f t="shared" si="238"/>
        <v/>
      </c>
      <c r="AI116" s="131" t="str">
        <f t="shared" si="226"/>
        <v/>
      </c>
      <c r="AJ116" s="132" t="str">
        <f t="shared" si="238"/>
        <v/>
      </c>
      <c r="AK116" s="131" t="str">
        <f t="shared" si="227"/>
        <v/>
      </c>
      <c r="AL116" s="132" t="str">
        <f t="shared" si="239"/>
        <v/>
      </c>
      <c r="AM116" s="131" t="str">
        <f t="shared" si="228"/>
        <v/>
      </c>
      <c r="AN116" s="132" t="str">
        <f t="shared" si="240"/>
        <v/>
      </c>
      <c r="AO116" s="131" t="str">
        <f t="shared" si="229"/>
        <v/>
      </c>
      <c r="AP116" s="132" t="str">
        <f t="shared" si="241"/>
        <v/>
      </c>
      <c r="AQ116" s="131" t="str">
        <f t="shared" si="230"/>
        <v/>
      </c>
      <c r="AR116" s="132" t="str">
        <f t="shared" si="242"/>
        <v/>
      </c>
      <c r="AS116" s="131" t="str">
        <f t="shared" si="231"/>
        <v/>
      </c>
      <c r="AT116" s="132" t="str">
        <f t="shared" si="243"/>
        <v/>
      </c>
      <c r="AU116" s="131" t="str">
        <f t="shared" si="232"/>
        <v/>
      </c>
      <c r="AV116" s="132" t="str">
        <f t="shared" si="244"/>
        <v/>
      </c>
      <c r="AW116" s="131" t="str">
        <f t="shared" si="233"/>
        <v/>
      </c>
      <c r="AX116" s="132" t="str">
        <f t="shared" si="245"/>
        <v/>
      </c>
      <c r="AY116" s="131" t="str">
        <f t="shared" si="234"/>
        <v/>
      </c>
      <c r="AZ116" s="132" t="str">
        <f t="shared" si="246"/>
        <v/>
      </c>
      <c r="BA116" s="131" t="str">
        <f t="shared" si="235"/>
        <v/>
      </c>
      <c r="BB116" s="132" t="str">
        <f t="shared" si="247"/>
        <v/>
      </c>
      <c r="BC116" s="131" t="str">
        <f t="shared" si="236"/>
        <v/>
      </c>
      <c r="BD116" s="132" t="str">
        <f t="shared" si="248"/>
        <v/>
      </c>
      <c r="BE116" s="131" t="str">
        <f t="shared" si="249"/>
        <v/>
      </c>
      <c r="BF116" s="120" t="str">
        <f t="shared" si="250"/>
        <v/>
      </c>
    </row>
    <row r="117" spans="27:58">
      <c r="AA117" s="110" t="str">
        <f t="shared" si="223"/>
        <v/>
      </c>
      <c r="AB117" s="58"/>
      <c r="AC117" s="113" t="str">
        <f t="shared" si="251"/>
        <v>回答エリア</v>
      </c>
      <c r="AD117" s="112" t="str">
        <f t="shared" si="251"/>
        <v>福井駅前 エリア</v>
      </c>
      <c r="AE117" s="2" t="str">
        <f t="shared" si="224"/>
        <v/>
      </c>
      <c r="AF117" s="107"/>
      <c r="AG117" s="131" t="str">
        <f t="shared" si="225"/>
        <v/>
      </c>
      <c r="AH117" s="132" t="str">
        <f t="shared" si="238"/>
        <v/>
      </c>
      <c r="AI117" s="131" t="str">
        <f t="shared" si="226"/>
        <v/>
      </c>
      <c r="AJ117" s="132" t="str">
        <f t="shared" si="238"/>
        <v/>
      </c>
      <c r="AK117" s="131" t="str">
        <f t="shared" si="227"/>
        <v/>
      </c>
      <c r="AL117" s="132" t="str">
        <f t="shared" si="239"/>
        <v/>
      </c>
      <c r="AM117" s="131" t="str">
        <f t="shared" si="228"/>
        <v/>
      </c>
      <c r="AN117" s="132" t="str">
        <f t="shared" si="240"/>
        <v/>
      </c>
      <c r="AO117" s="131" t="str">
        <f t="shared" si="229"/>
        <v/>
      </c>
      <c r="AP117" s="132" t="str">
        <f t="shared" si="241"/>
        <v/>
      </c>
      <c r="AQ117" s="131" t="str">
        <f t="shared" si="230"/>
        <v/>
      </c>
      <c r="AR117" s="132" t="str">
        <f t="shared" si="242"/>
        <v/>
      </c>
      <c r="AS117" s="131" t="str">
        <f t="shared" si="231"/>
        <v/>
      </c>
      <c r="AT117" s="132" t="str">
        <f t="shared" si="243"/>
        <v/>
      </c>
      <c r="AU117" s="131" t="str">
        <f t="shared" si="232"/>
        <v/>
      </c>
      <c r="AV117" s="132" t="str">
        <f t="shared" si="244"/>
        <v/>
      </c>
      <c r="AW117" s="131" t="str">
        <f t="shared" si="233"/>
        <v/>
      </c>
      <c r="AX117" s="132" t="str">
        <f t="shared" si="245"/>
        <v/>
      </c>
      <c r="AY117" s="131" t="str">
        <f t="shared" si="234"/>
        <v/>
      </c>
      <c r="AZ117" s="132" t="str">
        <f t="shared" si="246"/>
        <v/>
      </c>
      <c r="BA117" s="131" t="str">
        <f t="shared" si="235"/>
        <v/>
      </c>
      <c r="BB117" s="132" t="str">
        <f t="shared" si="247"/>
        <v/>
      </c>
      <c r="BC117" s="131" t="str">
        <f t="shared" si="236"/>
        <v/>
      </c>
      <c r="BD117" s="132" t="str">
        <f t="shared" si="248"/>
        <v/>
      </c>
      <c r="BE117" s="131" t="str">
        <f t="shared" si="249"/>
        <v/>
      </c>
      <c r="BF117" s="120" t="str">
        <f t="shared" si="250"/>
        <v/>
      </c>
    </row>
    <row r="118" spans="27:58">
      <c r="AA118" s="110" t="str">
        <f t="shared" si="223"/>
        <v/>
      </c>
      <c r="AB118" s="58"/>
      <c r="AC118" s="113" t="str">
        <f t="shared" si="251"/>
        <v>回答エリア</v>
      </c>
      <c r="AD118" s="112" t="str">
        <f t="shared" si="251"/>
        <v>福井駅前 エリア</v>
      </c>
      <c r="AE118" s="2" t="str">
        <f t="shared" si="224"/>
        <v/>
      </c>
      <c r="AF118" s="107"/>
      <c r="AG118" s="131" t="str">
        <f t="shared" si="225"/>
        <v/>
      </c>
      <c r="AH118" s="132" t="str">
        <f t="shared" si="238"/>
        <v/>
      </c>
      <c r="AI118" s="131" t="str">
        <f t="shared" si="226"/>
        <v/>
      </c>
      <c r="AJ118" s="132" t="str">
        <f t="shared" si="238"/>
        <v/>
      </c>
      <c r="AK118" s="131" t="str">
        <f t="shared" si="227"/>
        <v/>
      </c>
      <c r="AL118" s="132" t="str">
        <f t="shared" si="239"/>
        <v/>
      </c>
      <c r="AM118" s="131" t="str">
        <f t="shared" si="228"/>
        <v/>
      </c>
      <c r="AN118" s="132" t="str">
        <f t="shared" si="240"/>
        <v/>
      </c>
      <c r="AO118" s="131" t="str">
        <f t="shared" si="229"/>
        <v/>
      </c>
      <c r="AP118" s="132" t="str">
        <f t="shared" si="241"/>
        <v/>
      </c>
      <c r="AQ118" s="131" t="str">
        <f t="shared" si="230"/>
        <v/>
      </c>
      <c r="AR118" s="132" t="str">
        <f t="shared" si="242"/>
        <v/>
      </c>
      <c r="AS118" s="131" t="str">
        <f t="shared" si="231"/>
        <v/>
      </c>
      <c r="AT118" s="132" t="str">
        <f t="shared" si="243"/>
        <v/>
      </c>
      <c r="AU118" s="131" t="str">
        <f t="shared" si="232"/>
        <v/>
      </c>
      <c r="AV118" s="132" t="str">
        <f t="shared" si="244"/>
        <v/>
      </c>
      <c r="AW118" s="131" t="str">
        <f t="shared" si="233"/>
        <v/>
      </c>
      <c r="AX118" s="132" t="str">
        <f t="shared" si="245"/>
        <v/>
      </c>
      <c r="AY118" s="131" t="str">
        <f t="shared" si="234"/>
        <v/>
      </c>
      <c r="AZ118" s="132" t="str">
        <f t="shared" si="246"/>
        <v/>
      </c>
      <c r="BA118" s="131" t="str">
        <f t="shared" si="235"/>
        <v/>
      </c>
      <c r="BB118" s="132" t="str">
        <f t="shared" si="247"/>
        <v/>
      </c>
      <c r="BC118" s="131" t="str">
        <f t="shared" si="236"/>
        <v/>
      </c>
      <c r="BD118" s="132" t="str">
        <f t="shared" si="248"/>
        <v/>
      </c>
      <c r="BE118" s="131" t="str">
        <f t="shared" si="249"/>
        <v/>
      </c>
      <c r="BF118" s="120" t="str">
        <f t="shared" si="250"/>
        <v/>
      </c>
    </row>
    <row r="119" spans="27:58">
      <c r="AA119" s="110" t="str">
        <f>AA104</f>
        <v/>
      </c>
      <c r="AB119" s="58"/>
      <c r="AC119" s="113" t="str">
        <f>AC117</f>
        <v>回答エリア</v>
      </c>
      <c r="AD119" s="112" t="str">
        <f>AD117</f>
        <v>福井駅前 エリア</v>
      </c>
      <c r="AE119" s="2" t="str">
        <f>IF(AE74&lt;&gt;"",AE74,"")</f>
        <v/>
      </c>
      <c r="AF119" s="107"/>
      <c r="AG119" s="131" t="str">
        <f t="shared" si="225"/>
        <v/>
      </c>
      <c r="AH119" s="132" t="str">
        <f t="shared" si="238"/>
        <v/>
      </c>
      <c r="AI119" s="131" t="str">
        <f t="shared" si="226"/>
        <v/>
      </c>
      <c r="AJ119" s="132" t="str">
        <f t="shared" si="238"/>
        <v/>
      </c>
      <c r="AK119" s="131" t="str">
        <f t="shared" si="227"/>
        <v/>
      </c>
      <c r="AL119" s="132" t="str">
        <f t="shared" si="239"/>
        <v/>
      </c>
      <c r="AM119" s="131" t="str">
        <f t="shared" si="228"/>
        <v/>
      </c>
      <c r="AN119" s="132" t="str">
        <f t="shared" si="240"/>
        <v/>
      </c>
      <c r="AO119" s="131" t="str">
        <f t="shared" si="229"/>
        <v/>
      </c>
      <c r="AP119" s="132" t="str">
        <f t="shared" si="241"/>
        <v/>
      </c>
      <c r="AQ119" s="131" t="str">
        <f t="shared" si="230"/>
        <v/>
      </c>
      <c r="AR119" s="132" t="str">
        <f t="shared" si="242"/>
        <v/>
      </c>
      <c r="AS119" s="131" t="str">
        <f t="shared" si="231"/>
        <v/>
      </c>
      <c r="AT119" s="132" t="str">
        <f t="shared" si="243"/>
        <v/>
      </c>
      <c r="AU119" s="131" t="str">
        <f t="shared" si="232"/>
        <v/>
      </c>
      <c r="AV119" s="132" t="str">
        <f t="shared" si="244"/>
        <v/>
      </c>
      <c r="AW119" s="131" t="str">
        <f t="shared" si="233"/>
        <v/>
      </c>
      <c r="AX119" s="132" t="str">
        <f t="shared" si="245"/>
        <v/>
      </c>
      <c r="AY119" s="131" t="str">
        <f t="shared" si="234"/>
        <v/>
      </c>
      <c r="AZ119" s="132" t="str">
        <f t="shared" si="246"/>
        <v/>
      </c>
      <c r="BA119" s="131" t="str">
        <f t="shared" si="235"/>
        <v/>
      </c>
      <c r="BB119" s="132" t="str">
        <f t="shared" si="247"/>
        <v/>
      </c>
      <c r="BC119" s="131" t="str">
        <f t="shared" si="236"/>
        <v/>
      </c>
      <c r="BD119" s="132" t="str">
        <f t="shared" si="248"/>
        <v/>
      </c>
      <c r="BE119" s="131" t="str">
        <f t="shared" si="249"/>
        <v/>
      </c>
      <c r="BF119" s="120" t="str">
        <f t="shared" si="250"/>
        <v/>
      </c>
    </row>
    <row r="120" spans="27:58" ht="15">
      <c r="AA120"/>
      <c r="AB120" s="156"/>
      <c r="AC120" s="99"/>
      <c r="AD120" s="100"/>
      <c r="AE120" s="101"/>
      <c r="AF120" s="102" t="s">
        <v>25</v>
      </c>
      <c r="AG120" s="123">
        <f t="shared" ref="AG120:BF120" si="252">SUM(AG108:AG119)</f>
        <v>17</v>
      </c>
      <c r="AH120" s="124">
        <f t="shared" si="252"/>
        <v>1</v>
      </c>
      <c r="AI120" s="123">
        <f t="shared" si="252"/>
        <v>0</v>
      </c>
      <c r="AJ120" s="124">
        <f t="shared" si="252"/>
        <v>0</v>
      </c>
      <c r="AK120" s="123">
        <f t="shared" si="252"/>
        <v>0</v>
      </c>
      <c r="AL120" s="124">
        <f t="shared" si="252"/>
        <v>0</v>
      </c>
      <c r="AM120" s="123">
        <f t="shared" si="252"/>
        <v>0</v>
      </c>
      <c r="AN120" s="124">
        <f t="shared" si="252"/>
        <v>0</v>
      </c>
      <c r="AO120" s="123">
        <f t="shared" si="252"/>
        <v>0</v>
      </c>
      <c r="AP120" s="124">
        <f t="shared" si="252"/>
        <v>0</v>
      </c>
      <c r="AQ120" s="123">
        <f t="shared" si="252"/>
        <v>0</v>
      </c>
      <c r="AR120" s="124">
        <f t="shared" si="252"/>
        <v>0</v>
      </c>
      <c r="AS120" s="123">
        <f t="shared" si="252"/>
        <v>0</v>
      </c>
      <c r="AT120" s="124">
        <f t="shared" si="252"/>
        <v>0</v>
      </c>
      <c r="AU120" s="123">
        <f t="shared" si="252"/>
        <v>0</v>
      </c>
      <c r="AV120" s="124">
        <f t="shared" si="252"/>
        <v>0</v>
      </c>
      <c r="AW120" s="123">
        <f t="shared" si="252"/>
        <v>0</v>
      </c>
      <c r="AX120" s="124">
        <f t="shared" si="252"/>
        <v>0</v>
      </c>
      <c r="AY120" s="123">
        <f t="shared" si="252"/>
        <v>0</v>
      </c>
      <c r="AZ120" s="124">
        <f t="shared" si="252"/>
        <v>0</v>
      </c>
      <c r="BA120" s="123">
        <f t="shared" si="252"/>
        <v>0</v>
      </c>
      <c r="BB120" s="124">
        <f t="shared" si="252"/>
        <v>0</v>
      </c>
      <c r="BC120" s="123">
        <f t="shared" si="252"/>
        <v>0</v>
      </c>
      <c r="BD120" s="124">
        <f t="shared" si="252"/>
        <v>0</v>
      </c>
      <c r="BE120" s="123">
        <f t="shared" si="252"/>
        <v>17</v>
      </c>
      <c r="BF120" s="126">
        <f t="shared" si="252"/>
        <v>1</v>
      </c>
    </row>
    <row r="121" spans="27:58" ht="15">
      <c r="AA121"/>
      <c r="AB121" s="156"/>
      <c r="AC121" s="159"/>
      <c r="AD121" s="160"/>
      <c r="AE121" s="161"/>
      <c r="AF121" s="162" t="str">
        <f>IF(AF$16&lt;&gt;"",AF$16,"")</f>
        <v>平均宿泊回数</v>
      </c>
      <c r="AG121" s="163">
        <f>IF(AG120&gt;0,SUMPRODUCT($AA108:$AA119,AG108:AG119)/AG120,"-")</f>
        <v>0.6470588235294118</v>
      </c>
      <c r="AH121" s="164"/>
      <c r="AI121" s="163" t="str">
        <f>IF(AI120&gt;0,SUMPRODUCT($AA108:$AA119,AI108:AI119)/AI120,"-")</f>
        <v>-</v>
      </c>
      <c r="AJ121" s="164"/>
      <c r="AK121" s="163" t="str">
        <f>IF(AK120&gt;0,SUMPRODUCT($AA108:$AA119,AK108:AK119)/AK120,"-")</f>
        <v>-</v>
      </c>
      <c r="AL121" s="164"/>
      <c r="AM121" s="163" t="str">
        <f>IF(AM120&gt;0,SUMPRODUCT($AA108:$AA119,AM108:AM119)/AM120,"-")</f>
        <v>-</v>
      </c>
      <c r="AN121" s="164"/>
      <c r="AO121" s="163" t="str">
        <f>IF(AO120&gt;0,SUMPRODUCT($AA108:$AA119,AO108:AO119)/AO120,"-")</f>
        <v>-</v>
      </c>
      <c r="AP121" s="164"/>
      <c r="AQ121" s="163" t="str">
        <f>IF(AQ120&gt;0,SUMPRODUCT($AA108:$AA119,AQ108:AQ119)/AQ120,"-")</f>
        <v>-</v>
      </c>
      <c r="AR121" s="164"/>
      <c r="AS121" s="163" t="str">
        <f>IF(AS120&gt;0,SUMPRODUCT($AA108:$AA119,AS108:AS119)/AS120,"-")</f>
        <v>-</v>
      </c>
      <c r="AT121" s="164"/>
      <c r="AU121" s="163" t="str">
        <f>IF(AU120&gt;0,SUMPRODUCT($AA108:$AA119,AU108:AU119)/AU120,"-")</f>
        <v>-</v>
      </c>
      <c r="AV121" s="164"/>
      <c r="AW121" s="163" t="str">
        <f>IF(AW120&gt;0,SUMPRODUCT($AA108:$AA119,AW108:AW119)/AW120,"-")</f>
        <v>-</v>
      </c>
      <c r="AX121" s="164"/>
      <c r="AY121" s="163" t="str">
        <f>IF(AY120&gt;0,SUMPRODUCT($AA108:$AA119,AY108:AY119)/AY120,"-")</f>
        <v>-</v>
      </c>
      <c r="AZ121" s="164"/>
      <c r="BA121" s="163" t="str">
        <f>IF(BA120&gt;0,SUMPRODUCT($AA108:$AA119,BA108:BA119)/BA120,"-")</f>
        <v>-</v>
      </c>
      <c r="BB121" s="164"/>
      <c r="BC121" s="163" t="str">
        <f>IF(BC120&gt;0,SUMPRODUCT($AA108:$AA119,BC108:BC119)/BC120,"-")</f>
        <v>-</v>
      </c>
      <c r="BD121" s="164"/>
      <c r="BE121" s="163">
        <f>IF(BE120&gt;0,SUMPRODUCT($AA108:$AA119,BE108:BE119)/BE120,"-")</f>
        <v>0.6470588235294118</v>
      </c>
      <c r="BF121" s="165"/>
    </row>
    <row r="122" spans="27:58" ht="15">
      <c r="AA122"/>
      <c r="AB122" s="90" t="s">
        <v>1159</v>
      </c>
      <c r="AC122" s="90" t="s">
        <v>3</v>
      </c>
      <c r="AD122" s="91" t="str">
        <f>【M】エリア!$L$2</f>
        <v>福井県</v>
      </c>
      <c r="AE122" s="85"/>
      <c r="AF122" s="95"/>
      <c r="AG122" s="93" t="s">
        <v>14</v>
      </c>
      <c r="AH122" s="94"/>
      <c r="AI122" s="95" t="s">
        <v>15</v>
      </c>
      <c r="AJ122" s="95"/>
      <c r="AK122" s="93" t="s">
        <v>5</v>
      </c>
      <c r="AL122" s="94"/>
      <c r="AM122" s="95" t="s">
        <v>16</v>
      </c>
      <c r="AN122" s="95"/>
      <c r="AO122" s="93" t="s">
        <v>17</v>
      </c>
      <c r="AP122" s="94"/>
      <c r="AQ122" s="93" t="s">
        <v>18</v>
      </c>
      <c r="AR122" s="94"/>
      <c r="AS122" s="93" t="s">
        <v>19</v>
      </c>
      <c r="AT122" s="94"/>
      <c r="AU122" s="93" t="s">
        <v>20</v>
      </c>
      <c r="AV122" s="94"/>
      <c r="AW122" s="93" t="s">
        <v>21</v>
      </c>
      <c r="AX122" s="94"/>
      <c r="AY122" s="93" t="s">
        <v>22</v>
      </c>
      <c r="AZ122" s="94"/>
      <c r="BA122" s="95" t="s">
        <v>23</v>
      </c>
      <c r="BB122" s="95"/>
      <c r="BC122" s="93" t="s">
        <v>24</v>
      </c>
      <c r="BD122" s="94"/>
      <c r="BE122" s="95" t="s">
        <v>47</v>
      </c>
      <c r="BF122" s="87"/>
    </row>
    <row r="123" spans="27:58">
      <c r="AA123" s="110">
        <f>IF($AE123&lt;&gt;"",VLOOKUP($AE123,【M】宿泊回数!$A$1:$B$11,2,0),"")</f>
        <v>0</v>
      </c>
      <c r="AB123" s="155"/>
      <c r="AC123" s="113" t="str">
        <f>AC122</f>
        <v>都道府県</v>
      </c>
      <c r="AD123" s="112" t="str">
        <f>AD122</f>
        <v>福井県</v>
      </c>
      <c r="AE123" s="133" t="s">
        <v>121</v>
      </c>
      <c r="AF123" s="8"/>
      <c r="AG123" s="60">
        <f>IF(OR(IFERROR(FIND($AD123,"施設コード"),0)&gt;0,$AE123=""), "",AG3-AG63)</f>
        <v>371</v>
      </c>
      <c r="AH123" s="130">
        <f>IFERROR(AG123/AG$135,"")</f>
        <v>0.32948490230905864</v>
      </c>
      <c r="AI123" s="60">
        <f>IF(OR(IFERROR(FIND($AD123,"施設コード"),0)&gt;0,$AE123=""), "",AI3-AI63)</f>
        <v>0</v>
      </c>
      <c r="AJ123" s="130" t="str">
        <f>IFERROR(AI123/AI$135,"")</f>
        <v/>
      </c>
      <c r="AK123" s="60">
        <f>IF(OR(IFERROR(FIND($AD123,"施設コード"),0)&gt;0,$AE123=""), "",AK3-AK63)</f>
        <v>0</v>
      </c>
      <c r="AL123" s="130" t="str">
        <f>IFERROR(AK123/AK$135,"")</f>
        <v/>
      </c>
      <c r="AM123" s="60">
        <f>IF(OR(IFERROR(FIND($AD123,"施設コード"),0)&gt;0,$AE123=""), "",AM3-AM63)</f>
        <v>0</v>
      </c>
      <c r="AN123" s="130" t="str">
        <f>IFERROR(AM123/AM$135,"")</f>
        <v/>
      </c>
      <c r="AO123" s="60">
        <f>IF(OR(IFERROR(FIND($AD123,"施設コード"),0)&gt;0,$AE123=""), "",AO3-AO63)</f>
        <v>0</v>
      </c>
      <c r="AP123" s="130" t="str">
        <f>IFERROR(AO123/AO$135,"")</f>
        <v/>
      </c>
      <c r="AQ123" s="60">
        <f>IF(OR(IFERROR(FIND($AD123,"施設コード"),0)&gt;0,$AE123=""), "",AQ3-AQ63)</f>
        <v>0</v>
      </c>
      <c r="AR123" s="130" t="str">
        <f>IFERROR(AQ123/AQ$135,"")</f>
        <v/>
      </c>
      <c r="AS123" s="60">
        <f>IF(OR(IFERROR(FIND($AD123,"施設コード"),0)&gt;0,$AE123=""), "",AS3-AS63)</f>
        <v>0</v>
      </c>
      <c r="AT123" s="130" t="str">
        <f>IFERROR(AS123/AS$135,"")</f>
        <v/>
      </c>
      <c r="AU123" s="60">
        <f>IF(OR(IFERROR(FIND($AD123,"施設コード"),0)&gt;0,$AE123=""), "",AU3-AU63)</f>
        <v>0</v>
      </c>
      <c r="AV123" s="130" t="str">
        <f>IFERROR(AU123/AU$135,"")</f>
        <v/>
      </c>
      <c r="AW123" s="60">
        <f>IF(OR(IFERROR(FIND($AD123,"施設コード"),0)&gt;0,$AE123=""), "",AW3-AW63)</f>
        <v>0</v>
      </c>
      <c r="AX123" s="130" t="str">
        <f>IFERROR(AW123/AW$135,"")</f>
        <v/>
      </c>
      <c r="AY123" s="60">
        <f>IF(OR(IFERROR(FIND($AD123,"施設コード"),0)&gt;0,$AE123=""), "",AY3-AY63)</f>
        <v>0</v>
      </c>
      <c r="AZ123" s="130" t="str">
        <f>IFERROR(AY123/AY$135,"")</f>
        <v/>
      </c>
      <c r="BA123" s="60">
        <f>IF(OR(IFERROR(FIND($AD123,"施設コード"),0)&gt;0,$AE123=""), "",BA3-BA63)</f>
        <v>0</v>
      </c>
      <c r="BB123" s="130" t="str">
        <f>IFERROR(BA123/BA$135,"")</f>
        <v/>
      </c>
      <c r="BC123" s="60">
        <f>IF(OR(IFERROR(FIND($AD123,"施設コード"),0)&gt;0,$AE123=""), "",BC3-BC63)</f>
        <v>0</v>
      </c>
      <c r="BD123" s="130" t="str">
        <f>IFERROR(BC123/BC$135,"")</f>
        <v/>
      </c>
      <c r="BE123" s="60">
        <f>IFERROR(AG123+AI123+AK123+AM123+AO123+AQ123+AS123+AU123+AW123+AY123+BA123+BC123,"")</f>
        <v>371</v>
      </c>
      <c r="BF123" s="130">
        <f>IFERROR(BE123/BE$135,"")</f>
        <v>0.32948490230905864</v>
      </c>
    </row>
    <row r="124" spans="27:58">
      <c r="AA124" s="110">
        <f>IF($AE124&lt;&gt;"",VLOOKUP($AE124,【M】宿泊回数!$A$1:$B$11,2,0),"")</f>
        <v>1</v>
      </c>
      <c r="AB124" s="58"/>
      <c r="AC124" s="113" t="str">
        <f t="shared" ref="AC124:AD129" si="253">AC123</f>
        <v>都道府県</v>
      </c>
      <c r="AD124" s="112" t="str">
        <f t="shared" si="253"/>
        <v>福井県</v>
      </c>
      <c r="AE124" s="134" t="s">
        <v>122</v>
      </c>
      <c r="AF124" s="8"/>
      <c r="AG124" s="60">
        <f t="shared" ref="AG124:AI134" si="254">IF(OR(IFERROR(FIND($AD124,"施設コード"),0)&gt;0,$AE124=""), "",AG4-AG64)</f>
        <v>513</v>
      </c>
      <c r="AH124" s="130">
        <f t="shared" ref="AH124:AJ134" si="255">IFERROR(AG124/AG$135,"")</f>
        <v>0.45559502664298401</v>
      </c>
      <c r="AI124" s="60">
        <f t="shared" si="254"/>
        <v>0</v>
      </c>
      <c r="AJ124" s="130" t="str">
        <f t="shared" si="255"/>
        <v/>
      </c>
      <c r="AK124" s="60">
        <f t="shared" ref="AK124:AK134" si="256">IF(OR(IFERROR(FIND($AD124,"施設コード"),0)&gt;0,$AE124=""), "",AK4-AK64)</f>
        <v>0</v>
      </c>
      <c r="AL124" s="130" t="str">
        <f t="shared" ref="AL124:AL134" si="257">IFERROR(AK124/AK$135,"")</f>
        <v/>
      </c>
      <c r="AM124" s="60">
        <f t="shared" ref="AM124:AM134" si="258">IF(OR(IFERROR(FIND($AD124,"施設コード"),0)&gt;0,$AE124=""), "",AM4-AM64)</f>
        <v>0</v>
      </c>
      <c r="AN124" s="130" t="str">
        <f t="shared" ref="AN124:AN134" si="259">IFERROR(AM124/AM$135,"")</f>
        <v/>
      </c>
      <c r="AO124" s="60">
        <f t="shared" ref="AO124:AO134" si="260">IF(OR(IFERROR(FIND($AD124,"施設コード"),0)&gt;0,$AE124=""), "",AO4-AO64)</f>
        <v>0</v>
      </c>
      <c r="AP124" s="130" t="str">
        <f t="shared" ref="AP124:AP134" si="261">IFERROR(AO124/AO$135,"")</f>
        <v/>
      </c>
      <c r="AQ124" s="60">
        <f t="shared" ref="AQ124:AQ134" si="262">IF(OR(IFERROR(FIND($AD124,"施設コード"),0)&gt;0,$AE124=""), "",AQ4-AQ64)</f>
        <v>0</v>
      </c>
      <c r="AR124" s="130" t="str">
        <f t="shared" ref="AR124:AR134" si="263">IFERROR(AQ124/AQ$135,"")</f>
        <v/>
      </c>
      <c r="AS124" s="60">
        <f t="shared" ref="AS124:AS134" si="264">IF(OR(IFERROR(FIND($AD124,"施設コード"),0)&gt;0,$AE124=""), "",AS4-AS64)</f>
        <v>0</v>
      </c>
      <c r="AT124" s="130" t="str">
        <f t="shared" ref="AT124:AT134" si="265">IFERROR(AS124/AS$135,"")</f>
        <v/>
      </c>
      <c r="AU124" s="60">
        <f t="shared" ref="AU124:AU134" si="266">IF(OR(IFERROR(FIND($AD124,"施設コード"),0)&gt;0,$AE124=""), "",AU4-AU64)</f>
        <v>0</v>
      </c>
      <c r="AV124" s="130" t="str">
        <f t="shared" ref="AV124:AV134" si="267">IFERROR(AU124/AU$135,"")</f>
        <v/>
      </c>
      <c r="AW124" s="60">
        <f t="shared" ref="AW124:AW134" si="268">IF(OR(IFERROR(FIND($AD124,"施設コード"),0)&gt;0,$AE124=""), "",AW4-AW64)</f>
        <v>0</v>
      </c>
      <c r="AX124" s="130" t="str">
        <f t="shared" ref="AX124:AX134" si="269">IFERROR(AW124/AW$135,"")</f>
        <v/>
      </c>
      <c r="AY124" s="60">
        <f t="shared" ref="AY124:AY134" si="270">IF(OR(IFERROR(FIND($AD124,"施設コード"),0)&gt;0,$AE124=""), "",AY4-AY64)</f>
        <v>0</v>
      </c>
      <c r="AZ124" s="130" t="str">
        <f t="shared" ref="AZ124:AZ134" si="271">IFERROR(AY124/AY$135,"")</f>
        <v/>
      </c>
      <c r="BA124" s="60">
        <f t="shared" ref="BA124:BA134" si="272">IF(OR(IFERROR(FIND($AD124,"施設コード"),0)&gt;0,$AE124=""), "",BA4-BA64)</f>
        <v>0</v>
      </c>
      <c r="BB124" s="130" t="str">
        <f t="shared" ref="BB124:BB134" si="273">IFERROR(BA124/BA$135,"")</f>
        <v/>
      </c>
      <c r="BC124" s="60">
        <f t="shared" ref="BC124:BC134" si="274">IF(OR(IFERROR(FIND($AD124,"施設コード"),0)&gt;0,$AE124=""), "",BC4-BC64)</f>
        <v>0</v>
      </c>
      <c r="BD124" s="130" t="str">
        <f t="shared" ref="BD124:BD134" si="275">IFERROR(BC124/BC$135,"")</f>
        <v/>
      </c>
      <c r="BE124" s="60">
        <f t="shared" ref="BE124:BE134" si="276">IFERROR(AG124+AI124+AK124+AM124+AO124+AQ124+AS124+AU124+AW124+AY124+BA124+BC124,"")</f>
        <v>513</v>
      </c>
      <c r="BF124" s="130">
        <f t="shared" ref="BF124:BF134" si="277">IFERROR(BE124/BE$135,"")</f>
        <v>0.45559502664298401</v>
      </c>
    </row>
    <row r="125" spans="27:58">
      <c r="AA125" s="110">
        <f>IF($AE125&lt;&gt;"",VLOOKUP($AE125,【M】宿泊回数!$A$1:$B$11,2,0),"")</f>
        <v>2</v>
      </c>
      <c r="AB125" s="58"/>
      <c r="AC125" s="113" t="str">
        <f t="shared" si="253"/>
        <v>都道府県</v>
      </c>
      <c r="AD125" s="112" t="str">
        <f t="shared" si="253"/>
        <v>福井県</v>
      </c>
      <c r="AE125" s="133" t="s">
        <v>123</v>
      </c>
      <c r="AF125" s="8"/>
      <c r="AG125" s="60">
        <f t="shared" si="254"/>
        <v>172</v>
      </c>
      <c r="AH125" s="130">
        <f t="shared" si="255"/>
        <v>0.15275310834813499</v>
      </c>
      <c r="AI125" s="60">
        <f t="shared" si="254"/>
        <v>0</v>
      </c>
      <c r="AJ125" s="130" t="str">
        <f t="shared" si="255"/>
        <v/>
      </c>
      <c r="AK125" s="60">
        <f t="shared" si="256"/>
        <v>0</v>
      </c>
      <c r="AL125" s="130" t="str">
        <f t="shared" si="257"/>
        <v/>
      </c>
      <c r="AM125" s="60">
        <f t="shared" si="258"/>
        <v>0</v>
      </c>
      <c r="AN125" s="130" t="str">
        <f t="shared" si="259"/>
        <v/>
      </c>
      <c r="AO125" s="60">
        <f t="shared" si="260"/>
        <v>0</v>
      </c>
      <c r="AP125" s="130" t="str">
        <f t="shared" si="261"/>
        <v/>
      </c>
      <c r="AQ125" s="60">
        <f t="shared" si="262"/>
        <v>0</v>
      </c>
      <c r="AR125" s="130" t="str">
        <f t="shared" si="263"/>
        <v/>
      </c>
      <c r="AS125" s="60">
        <f t="shared" si="264"/>
        <v>0</v>
      </c>
      <c r="AT125" s="130" t="str">
        <f t="shared" si="265"/>
        <v/>
      </c>
      <c r="AU125" s="60">
        <f t="shared" si="266"/>
        <v>0</v>
      </c>
      <c r="AV125" s="130" t="str">
        <f t="shared" si="267"/>
        <v/>
      </c>
      <c r="AW125" s="60">
        <f t="shared" si="268"/>
        <v>0</v>
      </c>
      <c r="AX125" s="130" t="str">
        <f t="shared" si="269"/>
        <v/>
      </c>
      <c r="AY125" s="60">
        <f t="shared" si="270"/>
        <v>0</v>
      </c>
      <c r="AZ125" s="130" t="str">
        <f t="shared" si="271"/>
        <v/>
      </c>
      <c r="BA125" s="60">
        <f t="shared" si="272"/>
        <v>0</v>
      </c>
      <c r="BB125" s="130" t="str">
        <f t="shared" si="273"/>
        <v/>
      </c>
      <c r="BC125" s="60">
        <f t="shared" si="274"/>
        <v>0</v>
      </c>
      <c r="BD125" s="130" t="str">
        <f t="shared" si="275"/>
        <v/>
      </c>
      <c r="BE125" s="60">
        <f t="shared" si="276"/>
        <v>172</v>
      </c>
      <c r="BF125" s="130">
        <f t="shared" si="277"/>
        <v>0.15275310834813499</v>
      </c>
    </row>
    <row r="126" spans="27:58">
      <c r="AA126" s="110">
        <f>IF($AE126&lt;&gt;"",VLOOKUP($AE126,【M】宿泊回数!$A$1:$B$11,2,0),"")</f>
        <v>3</v>
      </c>
      <c r="AB126" s="58"/>
      <c r="AC126" s="113" t="str">
        <f t="shared" si="253"/>
        <v>都道府県</v>
      </c>
      <c r="AD126" s="112" t="str">
        <f t="shared" si="253"/>
        <v>福井県</v>
      </c>
      <c r="AE126" s="133" t="s">
        <v>124</v>
      </c>
      <c r="AF126" s="8"/>
      <c r="AG126" s="60">
        <f t="shared" si="254"/>
        <v>28</v>
      </c>
      <c r="AH126" s="130">
        <f t="shared" si="255"/>
        <v>2.4866785079928951E-2</v>
      </c>
      <c r="AI126" s="60">
        <f t="shared" si="254"/>
        <v>0</v>
      </c>
      <c r="AJ126" s="130" t="str">
        <f t="shared" si="255"/>
        <v/>
      </c>
      <c r="AK126" s="60">
        <f t="shared" si="256"/>
        <v>0</v>
      </c>
      <c r="AL126" s="130" t="str">
        <f t="shared" si="257"/>
        <v/>
      </c>
      <c r="AM126" s="60">
        <f t="shared" si="258"/>
        <v>0</v>
      </c>
      <c r="AN126" s="130" t="str">
        <f t="shared" si="259"/>
        <v/>
      </c>
      <c r="AO126" s="60">
        <f t="shared" si="260"/>
        <v>0</v>
      </c>
      <c r="AP126" s="130" t="str">
        <f t="shared" si="261"/>
        <v/>
      </c>
      <c r="AQ126" s="60">
        <f t="shared" si="262"/>
        <v>0</v>
      </c>
      <c r="AR126" s="130" t="str">
        <f t="shared" si="263"/>
        <v/>
      </c>
      <c r="AS126" s="60">
        <f t="shared" si="264"/>
        <v>0</v>
      </c>
      <c r="AT126" s="130" t="str">
        <f t="shared" si="265"/>
        <v/>
      </c>
      <c r="AU126" s="60">
        <f t="shared" si="266"/>
        <v>0</v>
      </c>
      <c r="AV126" s="130" t="str">
        <f t="shared" si="267"/>
        <v/>
      </c>
      <c r="AW126" s="60">
        <f t="shared" si="268"/>
        <v>0</v>
      </c>
      <c r="AX126" s="130" t="str">
        <f t="shared" si="269"/>
        <v/>
      </c>
      <c r="AY126" s="60">
        <f t="shared" si="270"/>
        <v>0</v>
      </c>
      <c r="AZ126" s="130" t="str">
        <f t="shared" si="271"/>
        <v/>
      </c>
      <c r="BA126" s="60">
        <f t="shared" si="272"/>
        <v>0</v>
      </c>
      <c r="BB126" s="130" t="str">
        <f t="shared" si="273"/>
        <v/>
      </c>
      <c r="BC126" s="60">
        <f t="shared" si="274"/>
        <v>0</v>
      </c>
      <c r="BD126" s="130" t="str">
        <f t="shared" si="275"/>
        <v/>
      </c>
      <c r="BE126" s="60">
        <f t="shared" si="276"/>
        <v>28</v>
      </c>
      <c r="BF126" s="130">
        <f t="shared" si="277"/>
        <v>2.4866785079928951E-2</v>
      </c>
    </row>
    <row r="127" spans="27:58">
      <c r="AA127" s="110">
        <f>IF($AE127&lt;&gt;"",VLOOKUP($AE127,【M】宿泊回数!$A$1:$B$11,2,0),"")</f>
        <v>4</v>
      </c>
      <c r="AB127" s="58"/>
      <c r="AC127" s="113" t="str">
        <f t="shared" si="253"/>
        <v>都道府県</v>
      </c>
      <c r="AD127" s="112" t="str">
        <f t="shared" si="253"/>
        <v>福井県</v>
      </c>
      <c r="AE127" s="133" t="s">
        <v>125</v>
      </c>
      <c r="AF127" s="8"/>
      <c r="AG127" s="60">
        <f t="shared" si="254"/>
        <v>42</v>
      </c>
      <c r="AH127" s="130">
        <f t="shared" si="255"/>
        <v>3.7300177619893425E-2</v>
      </c>
      <c r="AI127" s="60">
        <f t="shared" si="254"/>
        <v>0</v>
      </c>
      <c r="AJ127" s="130" t="str">
        <f t="shared" si="255"/>
        <v/>
      </c>
      <c r="AK127" s="60">
        <f t="shared" si="256"/>
        <v>0</v>
      </c>
      <c r="AL127" s="130" t="str">
        <f t="shared" si="257"/>
        <v/>
      </c>
      <c r="AM127" s="60">
        <f t="shared" si="258"/>
        <v>0</v>
      </c>
      <c r="AN127" s="130" t="str">
        <f t="shared" si="259"/>
        <v/>
      </c>
      <c r="AO127" s="60">
        <f t="shared" si="260"/>
        <v>0</v>
      </c>
      <c r="AP127" s="130" t="str">
        <f t="shared" si="261"/>
        <v/>
      </c>
      <c r="AQ127" s="60">
        <f t="shared" si="262"/>
        <v>0</v>
      </c>
      <c r="AR127" s="130" t="str">
        <f t="shared" si="263"/>
        <v/>
      </c>
      <c r="AS127" s="60">
        <f t="shared" si="264"/>
        <v>0</v>
      </c>
      <c r="AT127" s="130" t="str">
        <f t="shared" si="265"/>
        <v/>
      </c>
      <c r="AU127" s="60">
        <f t="shared" si="266"/>
        <v>0</v>
      </c>
      <c r="AV127" s="130" t="str">
        <f t="shared" si="267"/>
        <v/>
      </c>
      <c r="AW127" s="60">
        <f t="shared" si="268"/>
        <v>0</v>
      </c>
      <c r="AX127" s="130" t="str">
        <f t="shared" si="269"/>
        <v/>
      </c>
      <c r="AY127" s="60">
        <f t="shared" si="270"/>
        <v>0</v>
      </c>
      <c r="AZ127" s="130" t="str">
        <f t="shared" si="271"/>
        <v/>
      </c>
      <c r="BA127" s="60">
        <f t="shared" si="272"/>
        <v>0</v>
      </c>
      <c r="BB127" s="130" t="str">
        <f t="shared" si="273"/>
        <v/>
      </c>
      <c r="BC127" s="60">
        <f t="shared" si="274"/>
        <v>0</v>
      </c>
      <c r="BD127" s="130" t="str">
        <f t="shared" si="275"/>
        <v/>
      </c>
      <c r="BE127" s="60">
        <f t="shared" si="276"/>
        <v>42</v>
      </c>
      <c r="BF127" s="130">
        <f t="shared" si="277"/>
        <v>3.7300177619893425E-2</v>
      </c>
    </row>
    <row r="128" spans="27:58">
      <c r="AA128" s="110" t="str">
        <f>IF($AE128&lt;&gt;"",VLOOKUP($AE128,【M】宿泊回数!$A$1:$B$11,2,0),"")</f>
        <v/>
      </c>
      <c r="AB128" s="58"/>
      <c r="AC128" s="113" t="str">
        <f t="shared" si="253"/>
        <v>都道府県</v>
      </c>
      <c r="AD128" s="112" t="str">
        <f t="shared" si="253"/>
        <v>福井県</v>
      </c>
      <c r="AE128" s="133"/>
      <c r="AF128" s="8"/>
      <c r="AG128" s="60" t="str">
        <f t="shared" si="254"/>
        <v/>
      </c>
      <c r="AH128" s="130" t="str">
        <f t="shared" si="255"/>
        <v/>
      </c>
      <c r="AI128" s="60" t="str">
        <f t="shared" si="254"/>
        <v/>
      </c>
      <c r="AJ128" s="130" t="str">
        <f t="shared" si="255"/>
        <v/>
      </c>
      <c r="AK128" s="60" t="str">
        <f t="shared" si="256"/>
        <v/>
      </c>
      <c r="AL128" s="130" t="str">
        <f t="shared" si="257"/>
        <v/>
      </c>
      <c r="AM128" s="60" t="str">
        <f t="shared" si="258"/>
        <v/>
      </c>
      <c r="AN128" s="130" t="str">
        <f t="shared" si="259"/>
        <v/>
      </c>
      <c r="AO128" s="60" t="str">
        <f t="shared" si="260"/>
        <v/>
      </c>
      <c r="AP128" s="130" t="str">
        <f t="shared" si="261"/>
        <v/>
      </c>
      <c r="AQ128" s="60" t="str">
        <f t="shared" si="262"/>
        <v/>
      </c>
      <c r="AR128" s="130" t="str">
        <f t="shared" si="263"/>
        <v/>
      </c>
      <c r="AS128" s="60" t="str">
        <f t="shared" si="264"/>
        <v/>
      </c>
      <c r="AT128" s="130" t="str">
        <f t="shared" si="265"/>
        <v/>
      </c>
      <c r="AU128" s="60" t="str">
        <f t="shared" si="266"/>
        <v/>
      </c>
      <c r="AV128" s="130" t="str">
        <f t="shared" si="267"/>
        <v/>
      </c>
      <c r="AW128" s="60" t="str">
        <f t="shared" si="268"/>
        <v/>
      </c>
      <c r="AX128" s="130" t="str">
        <f t="shared" si="269"/>
        <v/>
      </c>
      <c r="AY128" s="60" t="str">
        <f t="shared" si="270"/>
        <v/>
      </c>
      <c r="AZ128" s="130" t="str">
        <f t="shared" si="271"/>
        <v/>
      </c>
      <c r="BA128" s="60" t="str">
        <f t="shared" si="272"/>
        <v/>
      </c>
      <c r="BB128" s="130" t="str">
        <f t="shared" si="273"/>
        <v/>
      </c>
      <c r="BC128" s="60" t="str">
        <f t="shared" si="274"/>
        <v/>
      </c>
      <c r="BD128" s="130" t="str">
        <f t="shared" si="275"/>
        <v/>
      </c>
      <c r="BE128" s="60" t="str">
        <f t="shared" si="276"/>
        <v/>
      </c>
      <c r="BF128" s="130" t="str">
        <f t="shared" si="277"/>
        <v/>
      </c>
    </row>
    <row r="129" spans="27:58">
      <c r="AA129" s="110" t="str">
        <f>IF($AE129&lt;&gt;"",VLOOKUP($AE129,【M】宿泊回数!$A$1:$B$11,2,0),"")</f>
        <v/>
      </c>
      <c r="AB129" s="58"/>
      <c r="AC129" s="113" t="str">
        <f t="shared" si="253"/>
        <v>都道府県</v>
      </c>
      <c r="AD129" s="112" t="str">
        <f t="shared" si="253"/>
        <v>福井県</v>
      </c>
      <c r="AE129" s="133"/>
      <c r="AF129" s="8"/>
      <c r="AG129" s="60" t="str">
        <f t="shared" si="254"/>
        <v/>
      </c>
      <c r="AH129" s="130" t="str">
        <f t="shared" si="255"/>
        <v/>
      </c>
      <c r="AI129" s="60" t="str">
        <f t="shared" si="254"/>
        <v/>
      </c>
      <c r="AJ129" s="130" t="str">
        <f t="shared" si="255"/>
        <v/>
      </c>
      <c r="AK129" s="60" t="str">
        <f t="shared" si="256"/>
        <v/>
      </c>
      <c r="AL129" s="130" t="str">
        <f t="shared" si="257"/>
        <v/>
      </c>
      <c r="AM129" s="60" t="str">
        <f t="shared" si="258"/>
        <v/>
      </c>
      <c r="AN129" s="130" t="str">
        <f t="shared" si="259"/>
        <v/>
      </c>
      <c r="AO129" s="60" t="str">
        <f t="shared" si="260"/>
        <v/>
      </c>
      <c r="AP129" s="130" t="str">
        <f t="shared" si="261"/>
        <v/>
      </c>
      <c r="AQ129" s="60" t="str">
        <f t="shared" si="262"/>
        <v/>
      </c>
      <c r="AR129" s="130" t="str">
        <f t="shared" si="263"/>
        <v/>
      </c>
      <c r="AS129" s="60" t="str">
        <f t="shared" si="264"/>
        <v/>
      </c>
      <c r="AT129" s="130" t="str">
        <f t="shared" si="265"/>
        <v/>
      </c>
      <c r="AU129" s="60" t="str">
        <f t="shared" si="266"/>
        <v/>
      </c>
      <c r="AV129" s="130" t="str">
        <f t="shared" si="267"/>
        <v/>
      </c>
      <c r="AW129" s="60" t="str">
        <f t="shared" si="268"/>
        <v/>
      </c>
      <c r="AX129" s="130" t="str">
        <f t="shared" si="269"/>
        <v/>
      </c>
      <c r="AY129" s="60" t="str">
        <f t="shared" si="270"/>
        <v/>
      </c>
      <c r="AZ129" s="130" t="str">
        <f t="shared" si="271"/>
        <v/>
      </c>
      <c r="BA129" s="60" t="str">
        <f t="shared" si="272"/>
        <v/>
      </c>
      <c r="BB129" s="130" t="str">
        <f t="shared" si="273"/>
        <v/>
      </c>
      <c r="BC129" s="60" t="str">
        <f t="shared" si="274"/>
        <v/>
      </c>
      <c r="BD129" s="130" t="str">
        <f t="shared" si="275"/>
        <v/>
      </c>
      <c r="BE129" s="60" t="str">
        <f t="shared" si="276"/>
        <v/>
      </c>
      <c r="BF129" s="130" t="str">
        <f t="shared" si="277"/>
        <v/>
      </c>
    </row>
    <row r="130" spans="27:58">
      <c r="AA130" s="110" t="str">
        <f>IF($AE130&lt;&gt;"",VLOOKUP($AE130,【M】宿泊回数!$A$1:$B$11,2,0),"")</f>
        <v/>
      </c>
      <c r="AB130" s="58"/>
      <c r="AC130" s="113" t="str">
        <f>AC129</f>
        <v>都道府県</v>
      </c>
      <c r="AD130" s="112" t="str">
        <f>AD129</f>
        <v>福井県</v>
      </c>
      <c r="AE130" s="133"/>
      <c r="AF130" s="8"/>
      <c r="AG130" s="60" t="str">
        <f t="shared" si="254"/>
        <v/>
      </c>
      <c r="AH130" s="130" t="str">
        <f t="shared" si="255"/>
        <v/>
      </c>
      <c r="AI130" s="60" t="str">
        <f t="shared" si="254"/>
        <v/>
      </c>
      <c r="AJ130" s="130" t="str">
        <f t="shared" si="255"/>
        <v/>
      </c>
      <c r="AK130" s="60" t="str">
        <f t="shared" si="256"/>
        <v/>
      </c>
      <c r="AL130" s="130" t="str">
        <f t="shared" si="257"/>
        <v/>
      </c>
      <c r="AM130" s="60" t="str">
        <f t="shared" si="258"/>
        <v/>
      </c>
      <c r="AN130" s="130" t="str">
        <f t="shared" si="259"/>
        <v/>
      </c>
      <c r="AO130" s="60" t="str">
        <f t="shared" si="260"/>
        <v/>
      </c>
      <c r="AP130" s="130" t="str">
        <f t="shared" si="261"/>
        <v/>
      </c>
      <c r="AQ130" s="60" t="str">
        <f t="shared" si="262"/>
        <v/>
      </c>
      <c r="AR130" s="130" t="str">
        <f t="shared" si="263"/>
        <v/>
      </c>
      <c r="AS130" s="60" t="str">
        <f t="shared" si="264"/>
        <v/>
      </c>
      <c r="AT130" s="130" t="str">
        <f t="shared" si="265"/>
        <v/>
      </c>
      <c r="AU130" s="60" t="str">
        <f t="shared" si="266"/>
        <v/>
      </c>
      <c r="AV130" s="130" t="str">
        <f t="shared" si="267"/>
        <v/>
      </c>
      <c r="AW130" s="60" t="str">
        <f t="shared" si="268"/>
        <v/>
      </c>
      <c r="AX130" s="130" t="str">
        <f t="shared" si="269"/>
        <v/>
      </c>
      <c r="AY130" s="60" t="str">
        <f t="shared" si="270"/>
        <v/>
      </c>
      <c r="AZ130" s="130" t="str">
        <f t="shared" si="271"/>
        <v/>
      </c>
      <c r="BA130" s="60" t="str">
        <f t="shared" si="272"/>
        <v/>
      </c>
      <c r="BB130" s="130" t="str">
        <f t="shared" si="273"/>
        <v/>
      </c>
      <c r="BC130" s="60" t="str">
        <f t="shared" si="274"/>
        <v/>
      </c>
      <c r="BD130" s="130" t="str">
        <f t="shared" si="275"/>
        <v/>
      </c>
      <c r="BE130" s="60" t="str">
        <f t="shared" si="276"/>
        <v/>
      </c>
      <c r="BF130" s="130" t="str">
        <f t="shared" si="277"/>
        <v/>
      </c>
    </row>
    <row r="131" spans="27:58">
      <c r="AA131" s="110" t="str">
        <f>IF($AE131&lt;&gt;"",VLOOKUP($AE131,【M】宿泊回数!$A$1:$B$11,2,0),"")</f>
        <v/>
      </c>
      <c r="AB131" s="58"/>
      <c r="AC131" s="113" t="str">
        <f t="shared" ref="AC131:AD133" si="278">AC130</f>
        <v>都道府県</v>
      </c>
      <c r="AD131" s="112" t="str">
        <f t="shared" si="278"/>
        <v>福井県</v>
      </c>
      <c r="AE131" s="133"/>
      <c r="AF131" s="8"/>
      <c r="AG131" s="60" t="str">
        <f t="shared" si="254"/>
        <v/>
      </c>
      <c r="AH131" s="130" t="str">
        <f t="shared" si="255"/>
        <v/>
      </c>
      <c r="AI131" s="60" t="str">
        <f t="shared" si="254"/>
        <v/>
      </c>
      <c r="AJ131" s="130" t="str">
        <f t="shared" si="255"/>
        <v/>
      </c>
      <c r="AK131" s="60" t="str">
        <f t="shared" si="256"/>
        <v/>
      </c>
      <c r="AL131" s="130" t="str">
        <f t="shared" si="257"/>
        <v/>
      </c>
      <c r="AM131" s="60" t="str">
        <f t="shared" si="258"/>
        <v/>
      </c>
      <c r="AN131" s="130" t="str">
        <f t="shared" si="259"/>
        <v/>
      </c>
      <c r="AO131" s="60" t="str">
        <f t="shared" si="260"/>
        <v/>
      </c>
      <c r="AP131" s="130" t="str">
        <f t="shared" si="261"/>
        <v/>
      </c>
      <c r="AQ131" s="60" t="str">
        <f t="shared" si="262"/>
        <v/>
      </c>
      <c r="AR131" s="130" t="str">
        <f t="shared" si="263"/>
        <v/>
      </c>
      <c r="AS131" s="60" t="str">
        <f t="shared" si="264"/>
        <v/>
      </c>
      <c r="AT131" s="130" t="str">
        <f t="shared" si="265"/>
        <v/>
      </c>
      <c r="AU131" s="60" t="str">
        <f t="shared" si="266"/>
        <v/>
      </c>
      <c r="AV131" s="130" t="str">
        <f t="shared" si="267"/>
        <v/>
      </c>
      <c r="AW131" s="60" t="str">
        <f t="shared" si="268"/>
        <v/>
      </c>
      <c r="AX131" s="130" t="str">
        <f t="shared" si="269"/>
        <v/>
      </c>
      <c r="AY131" s="60" t="str">
        <f t="shared" si="270"/>
        <v/>
      </c>
      <c r="AZ131" s="130" t="str">
        <f t="shared" si="271"/>
        <v/>
      </c>
      <c r="BA131" s="60" t="str">
        <f t="shared" si="272"/>
        <v/>
      </c>
      <c r="BB131" s="130" t="str">
        <f t="shared" si="273"/>
        <v/>
      </c>
      <c r="BC131" s="60" t="str">
        <f t="shared" si="274"/>
        <v/>
      </c>
      <c r="BD131" s="130" t="str">
        <f t="shared" si="275"/>
        <v/>
      </c>
      <c r="BE131" s="60" t="str">
        <f t="shared" si="276"/>
        <v/>
      </c>
      <c r="BF131" s="130" t="str">
        <f t="shared" si="277"/>
        <v/>
      </c>
    </row>
    <row r="132" spans="27:58">
      <c r="AA132" s="110" t="str">
        <f>IF($AE132&lt;&gt;"",VLOOKUP($AE132,【M】宿泊回数!$A$1:$B$11,2,0),"")</f>
        <v/>
      </c>
      <c r="AB132" s="58"/>
      <c r="AC132" s="113" t="str">
        <f t="shared" si="278"/>
        <v>都道府県</v>
      </c>
      <c r="AD132" s="112" t="str">
        <f t="shared" si="278"/>
        <v>福井県</v>
      </c>
      <c r="AE132" s="133"/>
      <c r="AF132" s="8"/>
      <c r="AG132" s="60" t="str">
        <f t="shared" si="254"/>
        <v/>
      </c>
      <c r="AH132" s="130" t="str">
        <f t="shared" si="255"/>
        <v/>
      </c>
      <c r="AI132" s="60" t="str">
        <f t="shared" si="254"/>
        <v/>
      </c>
      <c r="AJ132" s="130" t="str">
        <f t="shared" si="255"/>
        <v/>
      </c>
      <c r="AK132" s="60" t="str">
        <f t="shared" si="256"/>
        <v/>
      </c>
      <c r="AL132" s="130" t="str">
        <f t="shared" si="257"/>
        <v/>
      </c>
      <c r="AM132" s="60" t="str">
        <f t="shared" si="258"/>
        <v/>
      </c>
      <c r="AN132" s="130" t="str">
        <f t="shared" si="259"/>
        <v/>
      </c>
      <c r="AO132" s="60" t="str">
        <f t="shared" si="260"/>
        <v/>
      </c>
      <c r="AP132" s="130" t="str">
        <f t="shared" si="261"/>
        <v/>
      </c>
      <c r="AQ132" s="60" t="str">
        <f t="shared" si="262"/>
        <v/>
      </c>
      <c r="AR132" s="130" t="str">
        <f t="shared" si="263"/>
        <v/>
      </c>
      <c r="AS132" s="60" t="str">
        <f t="shared" si="264"/>
        <v/>
      </c>
      <c r="AT132" s="130" t="str">
        <f t="shared" si="265"/>
        <v/>
      </c>
      <c r="AU132" s="60" t="str">
        <f t="shared" si="266"/>
        <v/>
      </c>
      <c r="AV132" s="130" t="str">
        <f t="shared" si="267"/>
        <v/>
      </c>
      <c r="AW132" s="60" t="str">
        <f t="shared" si="268"/>
        <v/>
      </c>
      <c r="AX132" s="130" t="str">
        <f t="shared" si="269"/>
        <v/>
      </c>
      <c r="AY132" s="60" t="str">
        <f t="shared" si="270"/>
        <v/>
      </c>
      <c r="AZ132" s="130" t="str">
        <f t="shared" si="271"/>
        <v/>
      </c>
      <c r="BA132" s="60" t="str">
        <f t="shared" si="272"/>
        <v/>
      </c>
      <c r="BB132" s="130" t="str">
        <f t="shared" si="273"/>
        <v/>
      </c>
      <c r="BC132" s="60" t="str">
        <f t="shared" si="274"/>
        <v/>
      </c>
      <c r="BD132" s="130" t="str">
        <f t="shared" si="275"/>
        <v/>
      </c>
      <c r="BE132" s="60" t="str">
        <f t="shared" si="276"/>
        <v/>
      </c>
      <c r="BF132" s="130" t="str">
        <f t="shared" si="277"/>
        <v/>
      </c>
    </row>
    <row r="133" spans="27:58">
      <c r="AA133" s="110" t="str">
        <f>IF($AE133&lt;&gt;"",VLOOKUP($AE133,【M】宿泊回数!$A$1:$B$11,2,0),"")</f>
        <v/>
      </c>
      <c r="AB133" s="58"/>
      <c r="AC133" s="113" t="str">
        <f t="shared" si="278"/>
        <v>都道府県</v>
      </c>
      <c r="AD133" s="112" t="str">
        <f t="shared" si="278"/>
        <v>福井県</v>
      </c>
      <c r="AE133" s="133"/>
      <c r="AF133" s="8"/>
      <c r="AG133" s="60" t="str">
        <f t="shared" si="254"/>
        <v/>
      </c>
      <c r="AH133" s="130" t="str">
        <f t="shared" si="255"/>
        <v/>
      </c>
      <c r="AI133" s="60" t="str">
        <f t="shared" si="254"/>
        <v/>
      </c>
      <c r="AJ133" s="130" t="str">
        <f t="shared" si="255"/>
        <v/>
      </c>
      <c r="AK133" s="60" t="str">
        <f t="shared" si="256"/>
        <v/>
      </c>
      <c r="AL133" s="130" t="str">
        <f t="shared" si="257"/>
        <v/>
      </c>
      <c r="AM133" s="60" t="str">
        <f t="shared" si="258"/>
        <v/>
      </c>
      <c r="AN133" s="130" t="str">
        <f t="shared" si="259"/>
        <v/>
      </c>
      <c r="AO133" s="60" t="str">
        <f t="shared" si="260"/>
        <v/>
      </c>
      <c r="AP133" s="130" t="str">
        <f t="shared" si="261"/>
        <v/>
      </c>
      <c r="AQ133" s="60" t="str">
        <f t="shared" si="262"/>
        <v/>
      </c>
      <c r="AR133" s="130" t="str">
        <f t="shared" si="263"/>
        <v/>
      </c>
      <c r="AS133" s="60" t="str">
        <f t="shared" si="264"/>
        <v/>
      </c>
      <c r="AT133" s="130" t="str">
        <f t="shared" si="265"/>
        <v/>
      </c>
      <c r="AU133" s="60" t="str">
        <f t="shared" si="266"/>
        <v/>
      </c>
      <c r="AV133" s="130" t="str">
        <f t="shared" si="267"/>
        <v/>
      </c>
      <c r="AW133" s="60" t="str">
        <f t="shared" si="268"/>
        <v/>
      </c>
      <c r="AX133" s="130" t="str">
        <f t="shared" si="269"/>
        <v/>
      </c>
      <c r="AY133" s="60" t="str">
        <f t="shared" si="270"/>
        <v/>
      </c>
      <c r="AZ133" s="130" t="str">
        <f t="shared" si="271"/>
        <v/>
      </c>
      <c r="BA133" s="60" t="str">
        <f t="shared" si="272"/>
        <v/>
      </c>
      <c r="BB133" s="130" t="str">
        <f t="shared" si="273"/>
        <v/>
      </c>
      <c r="BC133" s="60" t="str">
        <f t="shared" si="274"/>
        <v/>
      </c>
      <c r="BD133" s="130" t="str">
        <f t="shared" si="275"/>
        <v/>
      </c>
      <c r="BE133" s="60" t="str">
        <f t="shared" si="276"/>
        <v/>
      </c>
      <c r="BF133" s="130" t="str">
        <f t="shared" si="277"/>
        <v/>
      </c>
    </row>
    <row r="134" spans="27:58">
      <c r="AA134" s="110" t="str">
        <f>IF($AE134&lt;&gt;"",VLOOKUP($AE134,【M】宿泊回数!$A$1:$B$11,2,0),"")</f>
        <v/>
      </c>
      <c r="AB134" s="58"/>
      <c r="AC134" s="113" t="str">
        <f>AC132</f>
        <v>都道府県</v>
      </c>
      <c r="AD134" s="112" t="str">
        <f>AD132</f>
        <v>福井県</v>
      </c>
      <c r="AE134" s="133"/>
      <c r="AF134" s="8"/>
      <c r="AG134" s="60" t="str">
        <f t="shared" si="254"/>
        <v/>
      </c>
      <c r="AH134" s="130" t="str">
        <f t="shared" si="255"/>
        <v/>
      </c>
      <c r="AI134" s="60" t="str">
        <f t="shared" si="254"/>
        <v/>
      </c>
      <c r="AJ134" s="130" t="str">
        <f t="shared" si="255"/>
        <v/>
      </c>
      <c r="AK134" s="60" t="str">
        <f t="shared" si="256"/>
        <v/>
      </c>
      <c r="AL134" s="130" t="str">
        <f t="shared" si="257"/>
        <v/>
      </c>
      <c r="AM134" s="60" t="str">
        <f t="shared" si="258"/>
        <v/>
      </c>
      <c r="AN134" s="130" t="str">
        <f t="shared" si="259"/>
        <v/>
      </c>
      <c r="AO134" s="60" t="str">
        <f t="shared" si="260"/>
        <v/>
      </c>
      <c r="AP134" s="130" t="str">
        <f t="shared" si="261"/>
        <v/>
      </c>
      <c r="AQ134" s="60" t="str">
        <f t="shared" si="262"/>
        <v/>
      </c>
      <c r="AR134" s="130" t="str">
        <f t="shared" si="263"/>
        <v/>
      </c>
      <c r="AS134" s="60" t="str">
        <f t="shared" si="264"/>
        <v/>
      </c>
      <c r="AT134" s="130" t="str">
        <f t="shared" si="265"/>
        <v/>
      </c>
      <c r="AU134" s="60" t="str">
        <f t="shared" si="266"/>
        <v/>
      </c>
      <c r="AV134" s="130" t="str">
        <f t="shared" si="267"/>
        <v/>
      </c>
      <c r="AW134" s="60" t="str">
        <f t="shared" si="268"/>
        <v/>
      </c>
      <c r="AX134" s="130" t="str">
        <f t="shared" si="269"/>
        <v/>
      </c>
      <c r="AY134" s="60" t="str">
        <f t="shared" si="270"/>
        <v/>
      </c>
      <c r="AZ134" s="130" t="str">
        <f t="shared" si="271"/>
        <v/>
      </c>
      <c r="BA134" s="60" t="str">
        <f t="shared" si="272"/>
        <v/>
      </c>
      <c r="BB134" s="130" t="str">
        <f t="shared" si="273"/>
        <v/>
      </c>
      <c r="BC134" s="60" t="str">
        <f t="shared" si="274"/>
        <v/>
      </c>
      <c r="BD134" s="130" t="str">
        <f t="shared" si="275"/>
        <v/>
      </c>
      <c r="BE134" s="60" t="str">
        <f t="shared" si="276"/>
        <v/>
      </c>
      <c r="BF134" s="130" t="str">
        <f t="shared" si="277"/>
        <v/>
      </c>
    </row>
    <row r="135" spans="27:58" ht="15">
      <c r="AA135"/>
      <c r="AB135" s="156"/>
      <c r="AC135" s="99"/>
      <c r="AD135" s="100"/>
      <c r="AE135" s="101"/>
      <c r="AF135" s="102" t="s">
        <v>25</v>
      </c>
      <c r="AG135" s="123">
        <f t="shared" ref="AG135:BD135" si="279">SUM(AG123:AG134)</f>
        <v>1126</v>
      </c>
      <c r="AH135" s="124">
        <f t="shared" si="279"/>
        <v>1</v>
      </c>
      <c r="AI135" s="123">
        <f t="shared" si="279"/>
        <v>0</v>
      </c>
      <c r="AJ135" s="124">
        <f t="shared" si="279"/>
        <v>0</v>
      </c>
      <c r="AK135" s="123">
        <f t="shared" si="279"/>
        <v>0</v>
      </c>
      <c r="AL135" s="124">
        <f t="shared" si="279"/>
        <v>0</v>
      </c>
      <c r="AM135" s="123">
        <f t="shared" si="279"/>
        <v>0</v>
      </c>
      <c r="AN135" s="124">
        <f t="shared" si="279"/>
        <v>0</v>
      </c>
      <c r="AO135" s="123">
        <f t="shared" si="279"/>
        <v>0</v>
      </c>
      <c r="AP135" s="124">
        <f t="shared" si="279"/>
        <v>0</v>
      </c>
      <c r="AQ135" s="123">
        <f t="shared" si="279"/>
        <v>0</v>
      </c>
      <c r="AR135" s="124">
        <f t="shared" si="279"/>
        <v>0</v>
      </c>
      <c r="AS135" s="123">
        <f t="shared" si="279"/>
        <v>0</v>
      </c>
      <c r="AT135" s="124">
        <f t="shared" si="279"/>
        <v>0</v>
      </c>
      <c r="AU135" s="123">
        <f t="shared" si="279"/>
        <v>0</v>
      </c>
      <c r="AV135" s="124">
        <f t="shared" si="279"/>
        <v>0</v>
      </c>
      <c r="AW135" s="123">
        <f t="shared" si="279"/>
        <v>0</v>
      </c>
      <c r="AX135" s="124">
        <f t="shared" si="279"/>
        <v>0</v>
      </c>
      <c r="AY135" s="123">
        <f t="shared" si="279"/>
        <v>0</v>
      </c>
      <c r="AZ135" s="124">
        <f t="shared" si="279"/>
        <v>0</v>
      </c>
      <c r="BA135" s="123">
        <f t="shared" si="279"/>
        <v>0</v>
      </c>
      <c r="BB135" s="124">
        <f t="shared" si="279"/>
        <v>0</v>
      </c>
      <c r="BC135" s="123">
        <f t="shared" si="279"/>
        <v>0</v>
      </c>
      <c r="BD135" s="124">
        <f t="shared" si="279"/>
        <v>0</v>
      </c>
      <c r="BE135" s="125">
        <f t="shared" ref="BE135" si="280">AG135+AI135+AK135+AM135+AO135+AQ135+AS135+AU135+AW135+AY135+BA135+BC135</f>
        <v>1126</v>
      </c>
      <c r="BF135" s="126">
        <f>SUM(BF123:BF134)</f>
        <v>1</v>
      </c>
    </row>
    <row r="136" spans="27:58" ht="15">
      <c r="AA136"/>
      <c r="AB136" s="156"/>
      <c r="AC136" s="103"/>
      <c r="AD136" s="104"/>
      <c r="AE136" s="105"/>
      <c r="AF136" s="135" t="s">
        <v>1166</v>
      </c>
      <c r="AG136" s="154">
        <f>IF(AG135&gt;0,SUMPRODUCT($AA123:$AA134,AG123:AG134)/AG135,"-")</f>
        <v>0.98490230905861453</v>
      </c>
      <c r="AH136" s="138"/>
      <c r="AI136" s="154" t="str">
        <f>IF(AI135&gt;0,SUMPRODUCT($AA123:$AA134,AI123:AI134)/AI135,"-")</f>
        <v>-</v>
      </c>
      <c r="AJ136" s="138"/>
      <c r="AK136" s="154" t="str">
        <f>IF(AK135&gt;0,SUMPRODUCT($AA123:$AA134,AK123:AK134)/AK135,"-")</f>
        <v>-</v>
      </c>
      <c r="AL136" s="138"/>
      <c r="AM136" s="154" t="str">
        <f>IF(AM135&gt;0,SUMPRODUCT($AA123:$AA134,AM123:AM134)/AM135,"-")</f>
        <v>-</v>
      </c>
      <c r="AN136" s="138"/>
      <c r="AO136" s="154" t="str">
        <f>IF(AO135&gt;0,SUMPRODUCT($AA123:$AA134,AO123:AO134)/AO135,"-")</f>
        <v>-</v>
      </c>
      <c r="AP136" s="138"/>
      <c r="AQ136" s="154" t="str">
        <f>IF(AQ135&gt;0,SUMPRODUCT($AA123:$AA134,AQ123:AQ134)/AQ135,"-")</f>
        <v>-</v>
      </c>
      <c r="AR136" s="138"/>
      <c r="AS136" s="154" t="str">
        <f>IF(AS135&gt;0,SUMPRODUCT($AA123:$AA134,AS123:AS134)/AS135,"-")</f>
        <v>-</v>
      </c>
      <c r="AT136" s="138"/>
      <c r="AU136" s="154" t="str">
        <f>IF(AU135&gt;0,SUMPRODUCT($AA123:$AA134,AU123:AU134)/AU135,"-")</f>
        <v>-</v>
      </c>
      <c r="AV136" s="138"/>
      <c r="AW136" s="154" t="str">
        <f>IF(AW135&gt;0,SUMPRODUCT($AA123:$AA134,AW123:AW134)/AW135,"-")</f>
        <v>-</v>
      </c>
      <c r="AX136" s="138"/>
      <c r="AY136" s="154" t="str">
        <f>IF(AY135&gt;0,SUMPRODUCT($AA123:$AA134,AY123:AY134)/AY135,"-")</f>
        <v>-</v>
      </c>
      <c r="AZ136" s="138"/>
      <c r="BA136" s="154" t="str">
        <f>IF(BA135&gt;0,SUMPRODUCT($AA123:$AA134,BA123:BA134)/BA135,"-")</f>
        <v>-</v>
      </c>
      <c r="BB136" s="138"/>
      <c r="BC136" s="154" t="str">
        <f>IF(BC135&gt;0,SUMPRODUCT($AA123:$AA134,BC123:BC134)/BC135,"-")</f>
        <v>-</v>
      </c>
      <c r="BD136" s="138"/>
      <c r="BE136" s="154">
        <f>IF(BE135&gt;0,SUMPRODUCT($AA123:$AA134,BE123:BE134)/BE135,"-")</f>
        <v>0.98490230905861453</v>
      </c>
      <c r="BF136" s="139"/>
    </row>
    <row r="137" spans="27:58" ht="15">
      <c r="AA137"/>
      <c r="AB137" s="156"/>
      <c r="AC137" s="106" t="str">
        <f>【M】エリア!$J$2</f>
        <v>6分類</v>
      </c>
      <c r="AD137" s="91" t="str">
        <f>【M】エリア!$L$3</f>
        <v>福井市・永平寺町</v>
      </c>
      <c r="AE137" s="85"/>
      <c r="AF137" s="92"/>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8"/>
      <c r="BF137" s="129"/>
    </row>
    <row r="138" spans="27:58">
      <c r="AA138" s="110">
        <f t="shared" ref="AA138:AA148" si="281">AA123</f>
        <v>0</v>
      </c>
      <c r="AB138" s="58"/>
      <c r="AC138" s="111" t="str">
        <f>AC137</f>
        <v>6分類</v>
      </c>
      <c r="AD138" s="112" t="str">
        <f>AD137</f>
        <v>福井市・永平寺町</v>
      </c>
      <c r="AE138" s="2" t="str">
        <f t="shared" ref="AE138:AE148" si="282">IF(AE123&lt;&gt;"",AE123,"")</f>
        <v>福井県内には宿泊しない</v>
      </c>
      <c r="AF138" s="8"/>
      <c r="AG138" s="121">
        <f>IF(OR(IFERROR(FIND($AD138,"施設コード"),0)&gt;0,$AE138=""), "",AG18-AG78)</f>
        <v>61</v>
      </c>
      <c r="AH138" s="122">
        <f>IFERROR(AG138/AG$150,"")</f>
        <v>0.25416666666666665</v>
      </c>
      <c r="AI138" s="121">
        <f>IF(OR(IFERROR(FIND($AD138,"施設コード"),0)&gt;0,$AE138=""), "",AI18-AI78)</f>
        <v>0</v>
      </c>
      <c r="AJ138" s="122" t="str">
        <f>IFERROR(AI138/AI$150,"")</f>
        <v/>
      </c>
      <c r="AK138" s="121">
        <f>IF(OR(IFERROR(FIND($AD138,"施設コード"),0)&gt;0,$AE138=""), "",AK18-AK78)</f>
        <v>0</v>
      </c>
      <c r="AL138" s="122" t="str">
        <f>IFERROR(AK138/AK$150,"")</f>
        <v/>
      </c>
      <c r="AM138" s="121">
        <f>IF(OR(IFERROR(FIND($AD138,"施設コード"),0)&gt;0,$AE138=""), "",AM18-AM78)</f>
        <v>0</v>
      </c>
      <c r="AN138" s="122" t="str">
        <f>IFERROR(AM138/AM$150,"")</f>
        <v/>
      </c>
      <c r="AO138" s="121">
        <f>IF(OR(IFERROR(FIND($AD138,"施設コード"),0)&gt;0,$AE138=""), "",AO18-AO78)</f>
        <v>0</v>
      </c>
      <c r="AP138" s="122" t="str">
        <f>IFERROR(AO138/AO$150,"")</f>
        <v/>
      </c>
      <c r="AQ138" s="121">
        <f>IF(OR(IFERROR(FIND($AD138,"施設コード"),0)&gt;0,$AE138=""), "",AQ18-AQ78)</f>
        <v>0</v>
      </c>
      <c r="AR138" s="122" t="str">
        <f>IFERROR(AQ138/AQ$150,"")</f>
        <v/>
      </c>
      <c r="AS138" s="121">
        <f>IF(OR(IFERROR(FIND($AD138,"施設コード"),0)&gt;0,$AE138=""), "",AS18-AS78)</f>
        <v>0</v>
      </c>
      <c r="AT138" s="122" t="str">
        <f>IFERROR(AS138/AS$150,"")</f>
        <v/>
      </c>
      <c r="AU138" s="121">
        <f>IF(OR(IFERROR(FIND($AD138,"施設コード"),0)&gt;0,$AE138=""), "",AU18-AU78)</f>
        <v>0</v>
      </c>
      <c r="AV138" s="122" t="str">
        <f>IFERROR(AU138/AU$150,"")</f>
        <v/>
      </c>
      <c r="AW138" s="121">
        <f>IF(OR(IFERROR(FIND($AD138,"施設コード"),0)&gt;0,$AE138=""), "",AW18-AW78)</f>
        <v>0</v>
      </c>
      <c r="AX138" s="122" t="str">
        <f>IFERROR(AW138/AW$150,"")</f>
        <v/>
      </c>
      <c r="AY138" s="121">
        <f>IF(OR(IFERROR(FIND($AD138,"施設コード"),0)&gt;0,$AE138=""), "",AY18-AY78)</f>
        <v>0</v>
      </c>
      <c r="AZ138" s="122" t="str">
        <f>IFERROR(AY138/AY$150,"")</f>
        <v/>
      </c>
      <c r="BA138" s="121">
        <f>IF(OR(IFERROR(FIND($AD138,"施設コード"),0)&gt;0,$AE138=""), "",BA18-BA78)</f>
        <v>0</v>
      </c>
      <c r="BB138" s="122" t="str">
        <f>IFERROR(BA138/BA$150,"")</f>
        <v/>
      </c>
      <c r="BC138" s="121">
        <f>IF(OR(IFERROR(FIND($AD138,"施設コード"),0)&gt;0,$AE138=""), "",BC18-BC78)</f>
        <v>0</v>
      </c>
      <c r="BD138" s="122" t="str">
        <f>IFERROR(BC138/BC$150,"")</f>
        <v/>
      </c>
      <c r="BE138" s="121">
        <f>IFERROR(AG138+AI138+AK138+AM138+AO138+AQ138+AS138+AU138+AW138+AY138+BA138+BC138,"")</f>
        <v>61</v>
      </c>
      <c r="BF138" s="122">
        <f>IFERROR(BE138/BE$150,"")</f>
        <v>0.25416666666666665</v>
      </c>
    </row>
    <row r="139" spans="27:58">
      <c r="AA139" s="110">
        <f t="shared" si="281"/>
        <v>1</v>
      </c>
      <c r="AB139" s="58"/>
      <c r="AC139" s="111" t="str">
        <f t="shared" ref="AC139:AD144" si="283">AC138</f>
        <v>6分類</v>
      </c>
      <c r="AD139" s="112" t="str">
        <f t="shared" si="283"/>
        <v>福井市・永平寺町</v>
      </c>
      <c r="AE139" s="90" t="str">
        <f t="shared" si="282"/>
        <v>1泊</v>
      </c>
      <c r="AF139" s="8"/>
      <c r="AG139" s="121">
        <f t="shared" ref="AG139:AG149" si="284">IF(OR(IFERROR(FIND($AD139,"施設コード"),0)&gt;0,$AE139=""), "",AG19-AG79)</f>
        <v>121</v>
      </c>
      <c r="AH139" s="122">
        <f t="shared" ref="AH139:AJ149" si="285">IFERROR(AG139/AG$150,"")</f>
        <v>0.50416666666666665</v>
      </c>
      <c r="AI139" s="121">
        <f t="shared" ref="AI139:AI149" si="286">IF(OR(IFERROR(FIND($AD139,"施設コード"),0)&gt;0,$AE139=""), "",AI19-AI79)</f>
        <v>0</v>
      </c>
      <c r="AJ139" s="122" t="str">
        <f t="shared" si="285"/>
        <v/>
      </c>
      <c r="AK139" s="121">
        <f t="shared" ref="AK139:AK149" si="287">IF(OR(IFERROR(FIND($AD139,"施設コード"),0)&gt;0,$AE139=""), "",AK19-AK79)</f>
        <v>0</v>
      </c>
      <c r="AL139" s="122" t="str">
        <f t="shared" ref="AL139:AL149" si="288">IFERROR(AK139/AK$150,"")</f>
        <v/>
      </c>
      <c r="AM139" s="121">
        <f t="shared" ref="AM139:AM149" si="289">IF(OR(IFERROR(FIND($AD139,"施設コード"),0)&gt;0,$AE139=""), "",AM19-AM79)</f>
        <v>0</v>
      </c>
      <c r="AN139" s="122" t="str">
        <f t="shared" ref="AN139:AN149" si="290">IFERROR(AM139/AM$150,"")</f>
        <v/>
      </c>
      <c r="AO139" s="121">
        <f t="shared" ref="AO139:AO149" si="291">IF(OR(IFERROR(FIND($AD139,"施設コード"),0)&gt;0,$AE139=""), "",AO19-AO79)</f>
        <v>0</v>
      </c>
      <c r="AP139" s="122" t="str">
        <f t="shared" ref="AP139:AP149" si="292">IFERROR(AO139/AO$150,"")</f>
        <v/>
      </c>
      <c r="AQ139" s="121">
        <f t="shared" ref="AQ139:AQ149" si="293">IF(OR(IFERROR(FIND($AD139,"施設コード"),0)&gt;0,$AE139=""), "",AQ19-AQ79)</f>
        <v>0</v>
      </c>
      <c r="AR139" s="122" t="str">
        <f t="shared" ref="AR139:AR149" si="294">IFERROR(AQ139/AQ$150,"")</f>
        <v/>
      </c>
      <c r="AS139" s="121">
        <f t="shared" ref="AS139:AS149" si="295">IF(OR(IFERROR(FIND($AD139,"施設コード"),0)&gt;0,$AE139=""), "",AS19-AS79)</f>
        <v>0</v>
      </c>
      <c r="AT139" s="122" t="str">
        <f t="shared" ref="AT139:AT149" si="296">IFERROR(AS139/AS$150,"")</f>
        <v/>
      </c>
      <c r="AU139" s="121">
        <f t="shared" ref="AU139:AU149" si="297">IF(OR(IFERROR(FIND($AD139,"施設コード"),0)&gt;0,$AE139=""), "",AU19-AU79)</f>
        <v>0</v>
      </c>
      <c r="AV139" s="122" t="str">
        <f t="shared" ref="AV139:AV149" si="298">IFERROR(AU139/AU$150,"")</f>
        <v/>
      </c>
      <c r="AW139" s="121">
        <f t="shared" ref="AW139:AW149" si="299">IF(OR(IFERROR(FIND($AD139,"施設コード"),0)&gt;0,$AE139=""), "",AW19-AW79)</f>
        <v>0</v>
      </c>
      <c r="AX139" s="122" t="str">
        <f t="shared" ref="AX139:AX149" si="300">IFERROR(AW139/AW$150,"")</f>
        <v/>
      </c>
      <c r="AY139" s="121">
        <f t="shared" ref="AY139:AY149" si="301">IF(OR(IFERROR(FIND($AD139,"施設コード"),0)&gt;0,$AE139=""), "",AY19-AY79)</f>
        <v>0</v>
      </c>
      <c r="AZ139" s="122" t="str">
        <f t="shared" ref="AZ139:AZ149" si="302">IFERROR(AY139/AY$150,"")</f>
        <v/>
      </c>
      <c r="BA139" s="121">
        <f t="shared" ref="BA139:BA149" si="303">IF(OR(IFERROR(FIND($AD139,"施設コード"),0)&gt;0,$AE139=""), "",BA19-BA79)</f>
        <v>0</v>
      </c>
      <c r="BB139" s="122" t="str">
        <f t="shared" ref="BB139:BB149" si="304">IFERROR(BA139/BA$150,"")</f>
        <v/>
      </c>
      <c r="BC139" s="121">
        <f t="shared" ref="BC139:BC149" si="305">IF(OR(IFERROR(FIND($AD139,"施設コード"),0)&gt;0,$AE139=""), "",BC19-BC79)</f>
        <v>0</v>
      </c>
      <c r="BD139" s="122" t="str">
        <f t="shared" ref="BD139:BF149" si="306">IFERROR(BC139/BC$150,"")</f>
        <v/>
      </c>
      <c r="BE139" s="121">
        <f t="shared" ref="BE139:BE149" si="307">IFERROR(AG139+AI139+AK139+AM139+AO139+AQ139+AS139+AU139+AW139+AY139+BA139+BC139,"")</f>
        <v>121</v>
      </c>
      <c r="BF139" s="122">
        <f t="shared" si="306"/>
        <v>0.50416666666666665</v>
      </c>
    </row>
    <row r="140" spans="27:58">
      <c r="AA140" s="110">
        <f t="shared" si="281"/>
        <v>2</v>
      </c>
      <c r="AB140" s="58"/>
      <c r="AC140" s="111" t="str">
        <f t="shared" si="283"/>
        <v>6分類</v>
      </c>
      <c r="AD140" s="112" t="str">
        <f t="shared" si="283"/>
        <v>福井市・永平寺町</v>
      </c>
      <c r="AE140" s="2" t="str">
        <f t="shared" si="282"/>
        <v>2泊</v>
      </c>
      <c r="AF140" s="8"/>
      <c r="AG140" s="121">
        <f t="shared" si="284"/>
        <v>46</v>
      </c>
      <c r="AH140" s="122">
        <f t="shared" si="285"/>
        <v>0.19166666666666668</v>
      </c>
      <c r="AI140" s="121">
        <f t="shared" si="286"/>
        <v>0</v>
      </c>
      <c r="AJ140" s="122" t="str">
        <f t="shared" si="285"/>
        <v/>
      </c>
      <c r="AK140" s="121">
        <f t="shared" si="287"/>
        <v>0</v>
      </c>
      <c r="AL140" s="122" t="str">
        <f t="shared" si="288"/>
        <v/>
      </c>
      <c r="AM140" s="121">
        <f t="shared" si="289"/>
        <v>0</v>
      </c>
      <c r="AN140" s="122" t="str">
        <f t="shared" si="290"/>
        <v/>
      </c>
      <c r="AO140" s="121">
        <f t="shared" si="291"/>
        <v>0</v>
      </c>
      <c r="AP140" s="122" t="str">
        <f t="shared" si="292"/>
        <v/>
      </c>
      <c r="AQ140" s="121">
        <f t="shared" si="293"/>
        <v>0</v>
      </c>
      <c r="AR140" s="122" t="str">
        <f t="shared" si="294"/>
        <v/>
      </c>
      <c r="AS140" s="121">
        <f t="shared" si="295"/>
        <v>0</v>
      </c>
      <c r="AT140" s="122" t="str">
        <f t="shared" si="296"/>
        <v/>
      </c>
      <c r="AU140" s="121">
        <f t="shared" si="297"/>
        <v>0</v>
      </c>
      <c r="AV140" s="122" t="str">
        <f t="shared" si="298"/>
        <v/>
      </c>
      <c r="AW140" s="121">
        <f t="shared" si="299"/>
        <v>0</v>
      </c>
      <c r="AX140" s="122" t="str">
        <f t="shared" si="300"/>
        <v/>
      </c>
      <c r="AY140" s="121">
        <f t="shared" si="301"/>
        <v>0</v>
      </c>
      <c r="AZ140" s="122" t="str">
        <f t="shared" si="302"/>
        <v/>
      </c>
      <c r="BA140" s="121">
        <f t="shared" si="303"/>
        <v>0</v>
      </c>
      <c r="BB140" s="122" t="str">
        <f t="shared" si="304"/>
        <v/>
      </c>
      <c r="BC140" s="121">
        <f t="shared" si="305"/>
        <v>0</v>
      </c>
      <c r="BD140" s="122" t="str">
        <f t="shared" si="306"/>
        <v/>
      </c>
      <c r="BE140" s="121">
        <f t="shared" si="307"/>
        <v>46</v>
      </c>
      <c r="BF140" s="122">
        <f t="shared" si="306"/>
        <v>0.19166666666666668</v>
      </c>
    </row>
    <row r="141" spans="27:58">
      <c r="AA141" s="110">
        <f t="shared" si="281"/>
        <v>3</v>
      </c>
      <c r="AB141" s="58"/>
      <c r="AC141" s="111" t="str">
        <f t="shared" si="283"/>
        <v>6分類</v>
      </c>
      <c r="AD141" s="112" t="str">
        <f t="shared" si="283"/>
        <v>福井市・永平寺町</v>
      </c>
      <c r="AE141" s="2" t="str">
        <f t="shared" si="282"/>
        <v>3泊</v>
      </c>
      <c r="AF141" s="8"/>
      <c r="AG141" s="121">
        <f t="shared" si="284"/>
        <v>5</v>
      </c>
      <c r="AH141" s="122">
        <f t="shared" si="285"/>
        <v>2.0833333333333332E-2</v>
      </c>
      <c r="AI141" s="121">
        <f t="shared" si="286"/>
        <v>0</v>
      </c>
      <c r="AJ141" s="122" t="str">
        <f t="shared" si="285"/>
        <v/>
      </c>
      <c r="AK141" s="121">
        <f t="shared" si="287"/>
        <v>0</v>
      </c>
      <c r="AL141" s="122" t="str">
        <f t="shared" si="288"/>
        <v/>
      </c>
      <c r="AM141" s="121">
        <f t="shared" si="289"/>
        <v>0</v>
      </c>
      <c r="AN141" s="122" t="str">
        <f t="shared" si="290"/>
        <v/>
      </c>
      <c r="AO141" s="121">
        <f t="shared" si="291"/>
        <v>0</v>
      </c>
      <c r="AP141" s="122" t="str">
        <f t="shared" si="292"/>
        <v/>
      </c>
      <c r="AQ141" s="121">
        <f t="shared" si="293"/>
        <v>0</v>
      </c>
      <c r="AR141" s="122" t="str">
        <f t="shared" si="294"/>
        <v/>
      </c>
      <c r="AS141" s="121">
        <f t="shared" si="295"/>
        <v>0</v>
      </c>
      <c r="AT141" s="122" t="str">
        <f t="shared" si="296"/>
        <v/>
      </c>
      <c r="AU141" s="121">
        <f t="shared" si="297"/>
        <v>0</v>
      </c>
      <c r="AV141" s="122" t="str">
        <f t="shared" si="298"/>
        <v/>
      </c>
      <c r="AW141" s="121">
        <f t="shared" si="299"/>
        <v>0</v>
      </c>
      <c r="AX141" s="122" t="str">
        <f t="shared" si="300"/>
        <v/>
      </c>
      <c r="AY141" s="121">
        <f t="shared" si="301"/>
        <v>0</v>
      </c>
      <c r="AZ141" s="122" t="str">
        <f t="shared" si="302"/>
        <v/>
      </c>
      <c r="BA141" s="121">
        <f t="shared" si="303"/>
        <v>0</v>
      </c>
      <c r="BB141" s="122" t="str">
        <f t="shared" si="304"/>
        <v/>
      </c>
      <c r="BC141" s="121">
        <f t="shared" si="305"/>
        <v>0</v>
      </c>
      <c r="BD141" s="122" t="str">
        <f t="shared" si="306"/>
        <v/>
      </c>
      <c r="BE141" s="121">
        <f t="shared" si="307"/>
        <v>5</v>
      </c>
      <c r="BF141" s="122">
        <f t="shared" si="306"/>
        <v>2.0833333333333332E-2</v>
      </c>
    </row>
    <row r="142" spans="27:58">
      <c r="AA142" s="110">
        <f t="shared" si="281"/>
        <v>4</v>
      </c>
      <c r="AB142" s="58"/>
      <c r="AC142" s="111" t="str">
        <f t="shared" si="283"/>
        <v>6分類</v>
      </c>
      <c r="AD142" s="112" t="str">
        <f t="shared" si="283"/>
        <v>福井市・永平寺町</v>
      </c>
      <c r="AE142" s="2" t="str">
        <f t="shared" si="282"/>
        <v>4泊以上</v>
      </c>
      <c r="AF142" s="107"/>
      <c r="AG142" s="121">
        <f t="shared" si="284"/>
        <v>7</v>
      </c>
      <c r="AH142" s="122">
        <f t="shared" si="285"/>
        <v>2.9166666666666667E-2</v>
      </c>
      <c r="AI142" s="121">
        <f t="shared" si="286"/>
        <v>0</v>
      </c>
      <c r="AJ142" s="122" t="str">
        <f t="shared" si="285"/>
        <v/>
      </c>
      <c r="AK142" s="121">
        <f t="shared" si="287"/>
        <v>0</v>
      </c>
      <c r="AL142" s="122" t="str">
        <f t="shared" si="288"/>
        <v/>
      </c>
      <c r="AM142" s="121">
        <f t="shared" si="289"/>
        <v>0</v>
      </c>
      <c r="AN142" s="122" t="str">
        <f t="shared" si="290"/>
        <v/>
      </c>
      <c r="AO142" s="121">
        <f t="shared" si="291"/>
        <v>0</v>
      </c>
      <c r="AP142" s="122" t="str">
        <f t="shared" si="292"/>
        <v/>
      </c>
      <c r="AQ142" s="121">
        <f t="shared" si="293"/>
        <v>0</v>
      </c>
      <c r="AR142" s="122" t="str">
        <f t="shared" si="294"/>
        <v/>
      </c>
      <c r="AS142" s="121">
        <f t="shared" si="295"/>
        <v>0</v>
      </c>
      <c r="AT142" s="122" t="str">
        <f t="shared" si="296"/>
        <v/>
      </c>
      <c r="AU142" s="121">
        <f t="shared" si="297"/>
        <v>0</v>
      </c>
      <c r="AV142" s="122" t="str">
        <f t="shared" si="298"/>
        <v/>
      </c>
      <c r="AW142" s="121">
        <f t="shared" si="299"/>
        <v>0</v>
      </c>
      <c r="AX142" s="122" t="str">
        <f t="shared" si="300"/>
        <v/>
      </c>
      <c r="AY142" s="121">
        <f t="shared" si="301"/>
        <v>0</v>
      </c>
      <c r="AZ142" s="122" t="str">
        <f t="shared" si="302"/>
        <v/>
      </c>
      <c r="BA142" s="121">
        <f t="shared" si="303"/>
        <v>0</v>
      </c>
      <c r="BB142" s="122" t="str">
        <f t="shared" si="304"/>
        <v/>
      </c>
      <c r="BC142" s="121">
        <f t="shared" si="305"/>
        <v>0</v>
      </c>
      <c r="BD142" s="122" t="str">
        <f t="shared" si="306"/>
        <v/>
      </c>
      <c r="BE142" s="121">
        <f t="shared" si="307"/>
        <v>7</v>
      </c>
      <c r="BF142" s="122">
        <f t="shared" si="306"/>
        <v>2.9166666666666667E-2</v>
      </c>
    </row>
    <row r="143" spans="27:58">
      <c r="AA143" s="110" t="str">
        <f t="shared" si="281"/>
        <v/>
      </c>
      <c r="AB143" s="58"/>
      <c r="AC143" s="111" t="str">
        <f t="shared" si="283"/>
        <v>6分類</v>
      </c>
      <c r="AD143" s="112" t="str">
        <f t="shared" si="283"/>
        <v>福井市・永平寺町</v>
      </c>
      <c r="AE143" s="2" t="str">
        <f t="shared" si="282"/>
        <v/>
      </c>
      <c r="AF143" s="107"/>
      <c r="AG143" s="121" t="str">
        <f t="shared" si="284"/>
        <v/>
      </c>
      <c r="AH143" s="122" t="str">
        <f t="shared" si="285"/>
        <v/>
      </c>
      <c r="AI143" s="121" t="str">
        <f t="shared" si="286"/>
        <v/>
      </c>
      <c r="AJ143" s="122" t="str">
        <f t="shared" si="285"/>
        <v/>
      </c>
      <c r="AK143" s="121" t="str">
        <f t="shared" si="287"/>
        <v/>
      </c>
      <c r="AL143" s="122" t="str">
        <f t="shared" si="288"/>
        <v/>
      </c>
      <c r="AM143" s="121" t="str">
        <f t="shared" si="289"/>
        <v/>
      </c>
      <c r="AN143" s="122" t="str">
        <f t="shared" si="290"/>
        <v/>
      </c>
      <c r="AO143" s="121" t="str">
        <f t="shared" si="291"/>
        <v/>
      </c>
      <c r="AP143" s="122" t="str">
        <f t="shared" si="292"/>
        <v/>
      </c>
      <c r="AQ143" s="121" t="str">
        <f t="shared" si="293"/>
        <v/>
      </c>
      <c r="AR143" s="122" t="str">
        <f t="shared" si="294"/>
        <v/>
      </c>
      <c r="AS143" s="121" t="str">
        <f t="shared" si="295"/>
        <v/>
      </c>
      <c r="AT143" s="122" t="str">
        <f t="shared" si="296"/>
        <v/>
      </c>
      <c r="AU143" s="121" t="str">
        <f t="shared" si="297"/>
        <v/>
      </c>
      <c r="AV143" s="122" t="str">
        <f t="shared" si="298"/>
        <v/>
      </c>
      <c r="AW143" s="121" t="str">
        <f t="shared" si="299"/>
        <v/>
      </c>
      <c r="AX143" s="122" t="str">
        <f t="shared" si="300"/>
        <v/>
      </c>
      <c r="AY143" s="121" t="str">
        <f t="shared" si="301"/>
        <v/>
      </c>
      <c r="AZ143" s="122" t="str">
        <f t="shared" si="302"/>
        <v/>
      </c>
      <c r="BA143" s="121" t="str">
        <f t="shared" si="303"/>
        <v/>
      </c>
      <c r="BB143" s="122" t="str">
        <f t="shared" si="304"/>
        <v/>
      </c>
      <c r="BC143" s="121" t="str">
        <f t="shared" si="305"/>
        <v/>
      </c>
      <c r="BD143" s="122" t="str">
        <f t="shared" si="306"/>
        <v/>
      </c>
      <c r="BE143" s="121" t="str">
        <f t="shared" si="307"/>
        <v/>
      </c>
      <c r="BF143" s="122" t="str">
        <f t="shared" si="306"/>
        <v/>
      </c>
    </row>
    <row r="144" spans="27:58">
      <c r="AA144" s="110" t="str">
        <f t="shared" si="281"/>
        <v/>
      </c>
      <c r="AB144" s="58"/>
      <c r="AC144" s="111" t="str">
        <f t="shared" si="283"/>
        <v>6分類</v>
      </c>
      <c r="AD144" s="112" t="str">
        <f t="shared" si="283"/>
        <v>福井市・永平寺町</v>
      </c>
      <c r="AE144" s="2" t="str">
        <f t="shared" si="282"/>
        <v/>
      </c>
      <c r="AF144" s="107"/>
      <c r="AG144" s="121" t="str">
        <f t="shared" si="284"/>
        <v/>
      </c>
      <c r="AH144" s="122" t="str">
        <f t="shared" si="285"/>
        <v/>
      </c>
      <c r="AI144" s="121" t="str">
        <f t="shared" si="286"/>
        <v/>
      </c>
      <c r="AJ144" s="122" t="str">
        <f t="shared" si="285"/>
        <v/>
      </c>
      <c r="AK144" s="121" t="str">
        <f t="shared" si="287"/>
        <v/>
      </c>
      <c r="AL144" s="122" t="str">
        <f t="shared" si="288"/>
        <v/>
      </c>
      <c r="AM144" s="121" t="str">
        <f t="shared" si="289"/>
        <v/>
      </c>
      <c r="AN144" s="122" t="str">
        <f t="shared" si="290"/>
        <v/>
      </c>
      <c r="AO144" s="121" t="str">
        <f t="shared" si="291"/>
        <v/>
      </c>
      <c r="AP144" s="122" t="str">
        <f t="shared" si="292"/>
        <v/>
      </c>
      <c r="AQ144" s="121" t="str">
        <f t="shared" si="293"/>
        <v/>
      </c>
      <c r="AR144" s="122" t="str">
        <f t="shared" si="294"/>
        <v/>
      </c>
      <c r="AS144" s="121" t="str">
        <f t="shared" si="295"/>
        <v/>
      </c>
      <c r="AT144" s="122" t="str">
        <f t="shared" si="296"/>
        <v/>
      </c>
      <c r="AU144" s="121" t="str">
        <f t="shared" si="297"/>
        <v/>
      </c>
      <c r="AV144" s="122" t="str">
        <f t="shared" si="298"/>
        <v/>
      </c>
      <c r="AW144" s="121" t="str">
        <f t="shared" si="299"/>
        <v/>
      </c>
      <c r="AX144" s="122" t="str">
        <f t="shared" si="300"/>
        <v/>
      </c>
      <c r="AY144" s="121" t="str">
        <f t="shared" si="301"/>
        <v/>
      </c>
      <c r="AZ144" s="122" t="str">
        <f t="shared" si="302"/>
        <v/>
      </c>
      <c r="BA144" s="121" t="str">
        <f t="shared" si="303"/>
        <v/>
      </c>
      <c r="BB144" s="122" t="str">
        <f t="shared" si="304"/>
        <v/>
      </c>
      <c r="BC144" s="121" t="str">
        <f t="shared" si="305"/>
        <v/>
      </c>
      <c r="BD144" s="122" t="str">
        <f t="shared" si="306"/>
        <v/>
      </c>
      <c r="BE144" s="121" t="str">
        <f t="shared" si="307"/>
        <v/>
      </c>
      <c r="BF144" s="122" t="str">
        <f t="shared" si="306"/>
        <v/>
      </c>
    </row>
    <row r="145" spans="27:58">
      <c r="AA145" s="110" t="str">
        <f t="shared" si="281"/>
        <v/>
      </c>
      <c r="AB145" s="58"/>
      <c r="AC145" s="111" t="str">
        <f>AC144</f>
        <v>6分類</v>
      </c>
      <c r="AD145" s="112" t="str">
        <f>AD144</f>
        <v>福井市・永平寺町</v>
      </c>
      <c r="AE145" s="2" t="str">
        <f t="shared" si="282"/>
        <v/>
      </c>
      <c r="AF145" s="107"/>
      <c r="AG145" s="121" t="str">
        <f t="shared" si="284"/>
        <v/>
      </c>
      <c r="AH145" s="122" t="str">
        <f t="shared" si="285"/>
        <v/>
      </c>
      <c r="AI145" s="121" t="str">
        <f t="shared" si="286"/>
        <v/>
      </c>
      <c r="AJ145" s="122" t="str">
        <f t="shared" si="285"/>
        <v/>
      </c>
      <c r="AK145" s="121" t="str">
        <f t="shared" si="287"/>
        <v/>
      </c>
      <c r="AL145" s="122" t="str">
        <f t="shared" si="288"/>
        <v/>
      </c>
      <c r="AM145" s="121" t="str">
        <f t="shared" si="289"/>
        <v/>
      </c>
      <c r="AN145" s="122" t="str">
        <f t="shared" si="290"/>
        <v/>
      </c>
      <c r="AO145" s="121" t="str">
        <f t="shared" si="291"/>
        <v/>
      </c>
      <c r="AP145" s="122" t="str">
        <f t="shared" si="292"/>
        <v/>
      </c>
      <c r="AQ145" s="121" t="str">
        <f t="shared" si="293"/>
        <v/>
      </c>
      <c r="AR145" s="122" t="str">
        <f t="shared" si="294"/>
        <v/>
      </c>
      <c r="AS145" s="121" t="str">
        <f t="shared" si="295"/>
        <v/>
      </c>
      <c r="AT145" s="122" t="str">
        <f t="shared" si="296"/>
        <v/>
      </c>
      <c r="AU145" s="121" t="str">
        <f t="shared" si="297"/>
        <v/>
      </c>
      <c r="AV145" s="122" t="str">
        <f t="shared" si="298"/>
        <v/>
      </c>
      <c r="AW145" s="121" t="str">
        <f t="shared" si="299"/>
        <v/>
      </c>
      <c r="AX145" s="122" t="str">
        <f t="shared" si="300"/>
        <v/>
      </c>
      <c r="AY145" s="121" t="str">
        <f t="shared" si="301"/>
        <v/>
      </c>
      <c r="AZ145" s="122" t="str">
        <f t="shared" si="302"/>
        <v/>
      </c>
      <c r="BA145" s="121" t="str">
        <f t="shared" si="303"/>
        <v/>
      </c>
      <c r="BB145" s="122" t="str">
        <f t="shared" si="304"/>
        <v/>
      </c>
      <c r="BC145" s="121" t="str">
        <f t="shared" si="305"/>
        <v/>
      </c>
      <c r="BD145" s="122" t="str">
        <f t="shared" si="306"/>
        <v/>
      </c>
      <c r="BE145" s="121" t="str">
        <f t="shared" si="307"/>
        <v/>
      </c>
      <c r="BF145" s="122" t="str">
        <f t="shared" si="306"/>
        <v/>
      </c>
    </row>
    <row r="146" spans="27:58">
      <c r="AA146" s="110" t="str">
        <f t="shared" si="281"/>
        <v/>
      </c>
      <c r="AB146" s="58"/>
      <c r="AC146" s="111" t="str">
        <f t="shared" ref="AC146:AD148" si="308">AC145</f>
        <v>6分類</v>
      </c>
      <c r="AD146" s="112" t="str">
        <f t="shared" si="308"/>
        <v>福井市・永平寺町</v>
      </c>
      <c r="AE146" s="2" t="str">
        <f t="shared" si="282"/>
        <v/>
      </c>
      <c r="AF146" s="107"/>
      <c r="AG146" s="121" t="str">
        <f t="shared" si="284"/>
        <v/>
      </c>
      <c r="AH146" s="122" t="str">
        <f t="shared" si="285"/>
        <v/>
      </c>
      <c r="AI146" s="121" t="str">
        <f t="shared" si="286"/>
        <v/>
      </c>
      <c r="AJ146" s="122" t="str">
        <f t="shared" si="285"/>
        <v/>
      </c>
      <c r="AK146" s="121" t="str">
        <f t="shared" si="287"/>
        <v/>
      </c>
      <c r="AL146" s="122" t="str">
        <f t="shared" si="288"/>
        <v/>
      </c>
      <c r="AM146" s="121" t="str">
        <f t="shared" si="289"/>
        <v/>
      </c>
      <c r="AN146" s="122" t="str">
        <f t="shared" si="290"/>
        <v/>
      </c>
      <c r="AO146" s="121" t="str">
        <f t="shared" si="291"/>
        <v/>
      </c>
      <c r="AP146" s="122" t="str">
        <f t="shared" si="292"/>
        <v/>
      </c>
      <c r="AQ146" s="121" t="str">
        <f t="shared" si="293"/>
        <v/>
      </c>
      <c r="AR146" s="122" t="str">
        <f t="shared" si="294"/>
        <v/>
      </c>
      <c r="AS146" s="121" t="str">
        <f t="shared" si="295"/>
        <v/>
      </c>
      <c r="AT146" s="122" t="str">
        <f t="shared" si="296"/>
        <v/>
      </c>
      <c r="AU146" s="121" t="str">
        <f t="shared" si="297"/>
        <v/>
      </c>
      <c r="AV146" s="122" t="str">
        <f t="shared" si="298"/>
        <v/>
      </c>
      <c r="AW146" s="121" t="str">
        <f t="shared" si="299"/>
        <v/>
      </c>
      <c r="AX146" s="122" t="str">
        <f t="shared" si="300"/>
        <v/>
      </c>
      <c r="AY146" s="121" t="str">
        <f t="shared" si="301"/>
        <v/>
      </c>
      <c r="AZ146" s="122" t="str">
        <f t="shared" si="302"/>
        <v/>
      </c>
      <c r="BA146" s="121" t="str">
        <f t="shared" si="303"/>
        <v/>
      </c>
      <c r="BB146" s="122" t="str">
        <f t="shared" si="304"/>
        <v/>
      </c>
      <c r="BC146" s="121" t="str">
        <f t="shared" si="305"/>
        <v/>
      </c>
      <c r="BD146" s="122" t="str">
        <f t="shared" si="306"/>
        <v/>
      </c>
      <c r="BE146" s="121" t="str">
        <f t="shared" si="307"/>
        <v/>
      </c>
      <c r="BF146" s="122" t="str">
        <f t="shared" si="306"/>
        <v/>
      </c>
    </row>
    <row r="147" spans="27:58">
      <c r="AA147" s="110" t="str">
        <f t="shared" si="281"/>
        <v/>
      </c>
      <c r="AB147" s="58"/>
      <c r="AC147" s="111" t="str">
        <f t="shared" si="308"/>
        <v>6分類</v>
      </c>
      <c r="AD147" s="112" t="str">
        <f t="shared" si="308"/>
        <v>福井市・永平寺町</v>
      </c>
      <c r="AE147" s="2" t="str">
        <f t="shared" si="282"/>
        <v/>
      </c>
      <c r="AF147" s="107"/>
      <c r="AG147" s="121" t="str">
        <f t="shared" si="284"/>
        <v/>
      </c>
      <c r="AH147" s="122" t="str">
        <f t="shared" si="285"/>
        <v/>
      </c>
      <c r="AI147" s="121" t="str">
        <f t="shared" si="286"/>
        <v/>
      </c>
      <c r="AJ147" s="122" t="str">
        <f t="shared" si="285"/>
        <v/>
      </c>
      <c r="AK147" s="121" t="str">
        <f t="shared" si="287"/>
        <v/>
      </c>
      <c r="AL147" s="122" t="str">
        <f t="shared" si="288"/>
        <v/>
      </c>
      <c r="AM147" s="121" t="str">
        <f t="shared" si="289"/>
        <v/>
      </c>
      <c r="AN147" s="122" t="str">
        <f t="shared" si="290"/>
        <v/>
      </c>
      <c r="AO147" s="121" t="str">
        <f t="shared" si="291"/>
        <v/>
      </c>
      <c r="AP147" s="122" t="str">
        <f t="shared" si="292"/>
        <v/>
      </c>
      <c r="AQ147" s="121" t="str">
        <f t="shared" si="293"/>
        <v/>
      </c>
      <c r="AR147" s="122" t="str">
        <f t="shared" si="294"/>
        <v/>
      </c>
      <c r="AS147" s="121" t="str">
        <f t="shared" si="295"/>
        <v/>
      </c>
      <c r="AT147" s="122" t="str">
        <f t="shared" si="296"/>
        <v/>
      </c>
      <c r="AU147" s="121" t="str">
        <f t="shared" si="297"/>
        <v/>
      </c>
      <c r="AV147" s="122" t="str">
        <f t="shared" si="298"/>
        <v/>
      </c>
      <c r="AW147" s="121" t="str">
        <f t="shared" si="299"/>
        <v/>
      </c>
      <c r="AX147" s="122" t="str">
        <f t="shared" si="300"/>
        <v/>
      </c>
      <c r="AY147" s="121" t="str">
        <f t="shared" si="301"/>
        <v/>
      </c>
      <c r="AZ147" s="122" t="str">
        <f t="shared" si="302"/>
        <v/>
      </c>
      <c r="BA147" s="121" t="str">
        <f t="shared" si="303"/>
        <v/>
      </c>
      <c r="BB147" s="122" t="str">
        <f t="shared" si="304"/>
        <v/>
      </c>
      <c r="BC147" s="121" t="str">
        <f t="shared" si="305"/>
        <v/>
      </c>
      <c r="BD147" s="122" t="str">
        <f t="shared" si="306"/>
        <v/>
      </c>
      <c r="BE147" s="121" t="str">
        <f t="shared" si="307"/>
        <v/>
      </c>
      <c r="BF147" s="122" t="str">
        <f t="shared" si="306"/>
        <v/>
      </c>
    </row>
    <row r="148" spans="27:58">
      <c r="AA148" s="110" t="str">
        <f t="shared" si="281"/>
        <v/>
      </c>
      <c r="AB148" s="58"/>
      <c r="AC148" s="111" t="str">
        <f t="shared" si="308"/>
        <v>6分類</v>
      </c>
      <c r="AD148" s="112" t="str">
        <f t="shared" si="308"/>
        <v>福井市・永平寺町</v>
      </c>
      <c r="AE148" s="2" t="str">
        <f t="shared" si="282"/>
        <v/>
      </c>
      <c r="AF148" s="107"/>
      <c r="AG148" s="121" t="str">
        <f t="shared" si="284"/>
        <v/>
      </c>
      <c r="AH148" s="122" t="str">
        <f t="shared" si="285"/>
        <v/>
      </c>
      <c r="AI148" s="121" t="str">
        <f t="shared" si="286"/>
        <v/>
      </c>
      <c r="AJ148" s="122" t="str">
        <f t="shared" si="285"/>
        <v/>
      </c>
      <c r="AK148" s="121" t="str">
        <f t="shared" si="287"/>
        <v/>
      </c>
      <c r="AL148" s="122" t="str">
        <f t="shared" si="288"/>
        <v/>
      </c>
      <c r="AM148" s="121" t="str">
        <f t="shared" si="289"/>
        <v/>
      </c>
      <c r="AN148" s="122" t="str">
        <f t="shared" si="290"/>
        <v/>
      </c>
      <c r="AO148" s="121" t="str">
        <f t="shared" si="291"/>
        <v/>
      </c>
      <c r="AP148" s="122" t="str">
        <f t="shared" si="292"/>
        <v/>
      </c>
      <c r="AQ148" s="121" t="str">
        <f t="shared" si="293"/>
        <v/>
      </c>
      <c r="AR148" s="122" t="str">
        <f t="shared" si="294"/>
        <v/>
      </c>
      <c r="AS148" s="121" t="str">
        <f t="shared" si="295"/>
        <v/>
      </c>
      <c r="AT148" s="122" t="str">
        <f t="shared" si="296"/>
        <v/>
      </c>
      <c r="AU148" s="121" t="str">
        <f t="shared" si="297"/>
        <v/>
      </c>
      <c r="AV148" s="122" t="str">
        <f t="shared" si="298"/>
        <v/>
      </c>
      <c r="AW148" s="121" t="str">
        <f t="shared" si="299"/>
        <v/>
      </c>
      <c r="AX148" s="122" t="str">
        <f t="shared" si="300"/>
        <v/>
      </c>
      <c r="AY148" s="121" t="str">
        <f t="shared" si="301"/>
        <v/>
      </c>
      <c r="AZ148" s="122" t="str">
        <f t="shared" si="302"/>
        <v/>
      </c>
      <c r="BA148" s="121" t="str">
        <f t="shared" si="303"/>
        <v/>
      </c>
      <c r="BB148" s="122" t="str">
        <f t="shared" si="304"/>
        <v/>
      </c>
      <c r="BC148" s="121" t="str">
        <f t="shared" si="305"/>
        <v/>
      </c>
      <c r="BD148" s="122" t="str">
        <f t="shared" si="306"/>
        <v/>
      </c>
      <c r="BE148" s="121" t="str">
        <f t="shared" si="307"/>
        <v/>
      </c>
      <c r="BF148" s="122" t="str">
        <f t="shared" si="306"/>
        <v/>
      </c>
    </row>
    <row r="149" spans="27:58">
      <c r="AA149" s="110" t="str">
        <f>AA134</f>
        <v/>
      </c>
      <c r="AB149" s="58"/>
      <c r="AC149" s="111" t="str">
        <f>AC147</f>
        <v>6分類</v>
      </c>
      <c r="AD149" s="112" t="str">
        <f>AD147</f>
        <v>福井市・永平寺町</v>
      </c>
      <c r="AE149" s="2" t="str">
        <f>IF(AE134&lt;&gt;"",AE134,"")</f>
        <v/>
      </c>
      <c r="AF149" s="107"/>
      <c r="AG149" s="121" t="str">
        <f t="shared" si="284"/>
        <v/>
      </c>
      <c r="AH149" s="122" t="str">
        <f t="shared" si="285"/>
        <v/>
      </c>
      <c r="AI149" s="121" t="str">
        <f t="shared" si="286"/>
        <v/>
      </c>
      <c r="AJ149" s="122" t="str">
        <f t="shared" si="285"/>
        <v/>
      </c>
      <c r="AK149" s="121" t="str">
        <f t="shared" si="287"/>
        <v/>
      </c>
      <c r="AL149" s="122" t="str">
        <f t="shared" si="288"/>
        <v/>
      </c>
      <c r="AM149" s="121" t="str">
        <f t="shared" si="289"/>
        <v/>
      </c>
      <c r="AN149" s="122" t="str">
        <f t="shared" si="290"/>
        <v/>
      </c>
      <c r="AO149" s="121" t="str">
        <f t="shared" si="291"/>
        <v/>
      </c>
      <c r="AP149" s="122" t="str">
        <f t="shared" si="292"/>
        <v/>
      </c>
      <c r="AQ149" s="121" t="str">
        <f t="shared" si="293"/>
        <v/>
      </c>
      <c r="AR149" s="122" t="str">
        <f t="shared" si="294"/>
        <v/>
      </c>
      <c r="AS149" s="121" t="str">
        <f t="shared" si="295"/>
        <v/>
      </c>
      <c r="AT149" s="122" t="str">
        <f t="shared" si="296"/>
        <v/>
      </c>
      <c r="AU149" s="121" t="str">
        <f t="shared" si="297"/>
        <v/>
      </c>
      <c r="AV149" s="122" t="str">
        <f t="shared" si="298"/>
        <v/>
      </c>
      <c r="AW149" s="121" t="str">
        <f t="shared" si="299"/>
        <v/>
      </c>
      <c r="AX149" s="122" t="str">
        <f t="shared" si="300"/>
        <v/>
      </c>
      <c r="AY149" s="121" t="str">
        <f t="shared" si="301"/>
        <v/>
      </c>
      <c r="AZ149" s="122" t="str">
        <f t="shared" si="302"/>
        <v/>
      </c>
      <c r="BA149" s="121" t="str">
        <f t="shared" si="303"/>
        <v/>
      </c>
      <c r="BB149" s="122" t="str">
        <f t="shared" si="304"/>
        <v/>
      </c>
      <c r="BC149" s="121" t="str">
        <f t="shared" si="305"/>
        <v/>
      </c>
      <c r="BD149" s="122" t="str">
        <f t="shared" si="306"/>
        <v/>
      </c>
      <c r="BE149" s="121" t="str">
        <f t="shared" si="307"/>
        <v/>
      </c>
      <c r="BF149" s="122" t="str">
        <f t="shared" si="306"/>
        <v/>
      </c>
    </row>
    <row r="150" spans="27:58" ht="15">
      <c r="AA150"/>
      <c r="AB150" s="156"/>
      <c r="AC150" s="99"/>
      <c r="AD150" s="100"/>
      <c r="AE150" s="101"/>
      <c r="AF150" s="102" t="s">
        <v>25</v>
      </c>
      <c r="AG150" s="123">
        <f t="shared" ref="AG150:BF150" si="309">SUM(AG138:AG149)</f>
        <v>240</v>
      </c>
      <c r="AH150" s="124">
        <f t="shared" si="309"/>
        <v>1</v>
      </c>
      <c r="AI150" s="123">
        <f t="shared" si="309"/>
        <v>0</v>
      </c>
      <c r="AJ150" s="124">
        <f t="shared" si="309"/>
        <v>0</v>
      </c>
      <c r="AK150" s="123">
        <f t="shared" si="309"/>
        <v>0</v>
      </c>
      <c r="AL150" s="124">
        <f t="shared" si="309"/>
        <v>0</v>
      </c>
      <c r="AM150" s="123">
        <f t="shared" si="309"/>
        <v>0</v>
      </c>
      <c r="AN150" s="124">
        <f t="shared" si="309"/>
        <v>0</v>
      </c>
      <c r="AO150" s="123">
        <f t="shared" si="309"/>
        <v>0</v>
      </c>
      <c r="AP150" s="124">
        <f t="shared" si="309"/>
        <v>0</v>
      </c>
      <c r="AQ150" s="123">
        <f t="shared" si="309"/>
        <v>0</v>
      </c>
      <c r="AR150" s="124">
        <f t="shared" si="309"/>
        <v>0</v>
      </c>
      <c r="AS150" s="123">
        <f t="shared" si="309"/>
        <v>0</v>
      </c>
      <c r="AT150" s="124">
        <f t="shared" si="309"/>
        <v>0</v>
      </c>
      <c r="AU150" s="123">
        <f t="shared" si="309"/>
        <v>0</v>
      </c>
      <c r="AV150" s="124">
        <f t="shared" si="309"/>
        <v>0</v>
      </c>
      <c r="AW150" s="123">
        <f t="shared" si="309"/>
        <v>0</v>
      </c>
      <c r="AX150" s="124">
        <f t="shared" si="309"/>
        <v>0</v>
      </c>
      <c r="AY150" s="123">
        <f t="shared" si="309"/>
        <v>0</v>
      </c>
      <c r="AZ150" s="124">
        <f t="shared" si="309"/>
        <v>0</v>
      </c>
      <c r="BA150" s="123">
        <f t="shared" si="309"/>
        <v>0</v>
      </c>
      <c r="BB150" s="124">
        <f t="shared" si="309"/>
        <v>0</v>
      </c>
      <c r="BC150" s="123">
        <f t="shared" si="309"/>
        <v>0</v>
      </c>
      <c r="BD150" s="124">
        <f t="shared" si="309"/>
        <v>0</v>
      </c>
      <c r="BE150" s="123">
        <f t="shared" si="309"/>
        <v>240</v>
      </c>
      <c r="BF150" s="126">
        <f t="shared" si="309"/>
        <v>1</v>
      </c>
    </row>
    <row r="151" spans="27:58" ht="15">
      <c r="AA151"/>
      <c r="AB151" s="156"/>
      <c r="AC151" s="103"/>
      <c r="AD151" s="104"/>
      <c r="AE151" s="105"/>
      <c r="AF151" s="135" t="str">
        <f>IF(AF$16&lt;&gt;"",AF$16,"")</f>
        <v>平均宿泊回数</v>
      </c>
      <c r="AG151" s="154">
        <f>IF(AG150&gt;0,SUMPRODUCT($AA138:$AA149,AG138:AG149)/AG150,"-")</f>
        <v>1.0666666666666667</v>
      </c>
      <c r="AH151" s="138"/>
      <c r="AI151" s="154" t="str">
        <f>IF(AI150&gt;0,SUMPRODUCT($AA138:$AA149,AI138:AI149)/AI150,"-")</f>
        <v>-</v>
      </c>
      <c r="AJ151" s="138"/>
      <c r="AK151" s="154" t="str">
        <f>IF(AK150&gt;0,SUMPRODUCT($AA138:$AA149,AK138:AK149)/AK150,"-")</f>
        <v>-</v>
      </c>
      <c r="AL151" s="138"/>
      <c r="AM151" s="154" t="str">
        <f>IF(AM150&gt;0,SUMPRODUCT($AA138:$AA149,AM138:AM149)/AM150,"-")</f>
        <v>-</v>
      </c>
      <c r="AN151" s="138"/>
      <c r="AO151" s="154" t="str">
        <f>IF(AO150&gt;0,SUMPRODUCT($AA138:$AA149,AO138:AO149)/AO150,"-")</f>
        <v>-</v>
      </c>
      <c r="AP151" s="138"/>
      <c r="AQ151" s="154" t="str">
        <f>IF(AQ150&gt;0,SUMPRODUCT($AA138:$AA149,AQ138:AQ149)/AQ150,"-")</f>
        <v>-</v>
      </c>
      <c r="AR151" s="138"/>
      <c r="AS151" s="154" t="str">
        <f>IF(AS150&gt;0,SUMPRODUCT($AA138:$AA149,AS138:AS149)/AS150,"-")</f>
        <v>-</v>
      </c>
      <c r="AT151" s="138"/>
      <c r="AU151" s="154" t="str">
        <f>IF(AU150&gt;0,SUMPRODUCT($AA138:$AA149,AU138:AU149)/AU150,"-")</f>
        <v>-</v>
      </c>
      <c r="AV151" s="138"/>
      <c r="AW151" s="154" t="str">
        <f>IF(AW150&gt;0,SUMPRODUCT($AA138:$AA149,AW138:AW149)/AW150,"-")</f>
        <v>-</v>
      </c>
      <c r="AX151" s="138"/>
      <c r="AY151" s="154" t="str">
        <f>IF(AY150&gt;0,SUMPRODUCT($AA138:$AA149,AY138:AY149)/AY150,"-")</f>
        <v>-</v>
      </c>
      <c r="AZ151" s="138"/>
      <c r="BA151" s="154" t="str">
        <f>IF(BA150&gt;0,SUMPRODUCT($AA138:$AA149,BA138:BA149)/BA150,"-")</f>
        <v>-</v>
      </c>
      <c r="BB151" s="138"/>
      <c r="BC151" s="154" t="str">
        <f>IF(BC150&gt;0,SUMPRODUCT($AA138:$AA149,BC138:BC149)/BC150,"-")</f>
        <v>-</v>
      </c>
      <c r="BD151" s="138"/>
      <c r="BE151" s="154">
        <f>IF(BE150&gt;0,SUMPRODUCT($AA138:$AA149,BE138:BE149)/BE150,"-")</f>
        <v>1.0666666666666667</v>
      </c>
      <c r="BF151" s="139"/>
    </row>
    <row r="152" spans="27:58" ht="15">
      <c r="AA152"/>
      <c r="AB152" s="156"/>
      <c r="AC152" s="5" t="s">
        <v>4</v>
      </c>
      <c r="AD152" s="91" t="str">
        <f>【M】エリア!$L$4</f>
        <v>福井市</v>
      </c>
      <c r="AE152" s="85"/>
      <c r="AF152" s="92"/>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8"/>
      <c r="BF152" s="129"/>
    </row>
    <row r="153" spans="27:58">
      <c r="AA153" s="110">
        <f t="shared" ref="AA153:AA163" si="310">AA138</f>
        <v>0</v>
      </c>
      <c r="AB153" s="58"/>
      <c r="AC153" s="113" t="str">
        <f>AC152</f>
        <v>市町村</v>
      </c>
      <c r="AD153" s="112" t="str">
        <f>AD152</f>
        <v>福井市</v>
      </c>
      <c r="AE153" s="2" t="str">
        <f t="shared" ref="AE153:AE163" si="311">IF(AE123&lt;&gt;"",AE123,"")</f>
        <v>福井県内には宿泊しない</v>
      </c>
      <c r="AF153" s="8"/>
      <c r="AG153" s="61">
        <f>IF(OR(IFERROR(FIND($AD153,"施設コード"),0)&gt;0,$AE153=""), "",AG33-AG93)</f>
        <v>29</v>
      </c>
      <c r="AH153" s="120">
        <f>IFERROR(AG153/AG$165,"")</f>
        <v>0.22480620155038761</v>
      </c>
      <c r="AI153" s="61">
        <f>IF(OR(IFERROR(FIND($AD153,"施設コード"),0)&gt;0,$AE153=""), "",AI33-AI93)</f>
        <v>0</v>
      </c>
      <c r="AJ153" s="120" t="str">
        <f>IFERROR(AI153/AI$165,"")</f>
        <v/>
      </c>
      <c r="AK153" s="61">
        <f>IF(OR(IFERROR(FIND($AD153,"施設コード"),0)&gt;0,$AE153=""), "",AK33-AK93)</f>
        <v>0</v>
      </c>
      <c r="AL153" s="120" t="str">
        <f>IFERROR(AK153/AK$165,"")</f>
        <v/>
      </c>
      <c r="AM153" s="61">
        <f>IF(OR(IFERROR(FIND($AD153,"施設コード"),0)&gt;0,$AE153=""), "",AM33-AM93)</f>
        <v>0</v>
      </c>
      <c r="AN153" s="120" t="str">
        <f>IFERROR(AM153/AM$165,"")</f>
        <v/>
      </c>
      <c r="AO153" s="61">
        <f>IF(OR(IFERROR(FIND($AD153,"施設コード"),0)&gt;0,$AE153=""), "",AO33-AO93)</f>
        <v>0</v>
      </c>
      <c r="AP153" s="120" t="str">
        <f>IFERROR(AO153/AO$165,"")</f>
        <v/>
      </c>
      <c r="AQ153" s="61">
        <f>IF(OR(IFERROR(FIND($AD153,"施設コード"),0)&gt;0,$AE153=""), "",AQ33-AQ93)</f>
        <v>0</v>
      </c>
      <c r="AR153" s="120" t="str">
        <f>IFERROR(AQ153/AQ$165,"")</f>
        <v/>
      </c>
      <c r="AS153" s="61">
        <f>IF(OR(IFERROR(FIND($AD153,"施設コード"),0)&gt;0,$AE153=""), "",AS33-AS93)</f>
        <v>0</v>
      </c>
      <c r="AT153" s="120" t="str">
        <f>IFERROR(AS153/AS$165,"")</f>
        <v/>
      </c>
      <c r="AU153" s="61">
        <f>IF(OR(IFERROR(FIND($AD153,"施設コード"),0)&gt;0,$AE153=""), "",AU33-AU93)</f>
        <v>0</v>
      </c>
      <c r="AV153" s="120" t="str">
        <f>IFERROR(AU153/AU$165,"")</f>
        <v/>
      </c>
      <c r="AW153" s="61">
        <f>IF(OR(IFERROR(FIND($AD153,"施設コード"),0)&gt;0,$AE153=""), "",AW33-AW93)</f>
        <v>0</v>
      </c>
      <c r="AX153" s="120" t="str">
        <f>IFERROR(AW153/AW$165,"")</f>
        <v/>
      </c>
      <c r="AY153" s="61">
        <f>IF(OR(IFERROR(FIND($AD153,"施設コード"),0)&gt;0,$AE153=""), "",AY33-AY93)</f>
        <v>0</v>
      </c>
      <c r="AZ153" s="120" t="str">
        <f>IFERROR(AY153/AY$165,"")</f>
        <v/>
      </c>
      <c r="BA153" s="61">
        <f>IF(OR(IFERROR(FIND($AD153,"施設コード"),0)&gt;0,$AE153=""), "",BA33-BA93)</f>
        <v>0</v>
      </c>
      <c r="BB153" s="120" t="str">
        <f>IFERROR(BA153/BA$165,"")</f>
        <v/>
      </c>
      <c r="BC153" s="61">
        <f>IF(OR(IFERROR(FIND($AD153,"施設コード"),0)&gt;0,$AE153=""), "",BC33-BC93)</f>
        <v>0</v>
      </c>
      <c r="BD153" s="120" t="str">
        <f>IFERROR(BC153/BC$165,"")</f>
        <v/>
      </c>
      <c r="BE153" s="61">
        <f>IFERROR(AG153+AI153+AK153+AM153+AO153+AQ153+AS153+AU153+AW153+AY153+BA153+BC153,"")</f>
        <v>29</v>
      </c>
      <c r="BF153" s="120">
        <f>IFERROR(BE153/BE$165,"")</f>
        <v>0.22480620155038761</v>
      </c>
    </row>
    <row r="154" spans="27:58">
      <c r="AA154" s="110">
        <f t="shared" si="310"/>
        <v>1</v>
      </c>
      <c r="AB154" s="58"/>
      <c r="AC154" s="113" t="str">
        <f t="shared" ref="AC154:AD159" si="312">AC153</f>
        <v>市町村</v>
      </c>
      <c r="AD154" s="112" t="str">
        <f t="shared" si="312"/>
        <v>福井市</v>
      </c>
      <c r="AE154" s="90" t="str">
        <f t="shared" si="311"/>
        <v>1泊</v>
      </c>
      <c r="AF154" s="8"/>
      <c r="AG154" s="61">
        <f t="shared" ref="AG154:AG164" si="313">IF(OR(IFERROR(FIND($AD154,"施設コード"),0)&gt;0,$AE154=""), "",AG34-AG94)</f>
        <v>66</v>
      </c>
      <c r="AH154" s="120">
        <f t="shared" ref="AH154:AJ164" si="314">IFERROR(AG154/AG$165,"")</f>
        <v>0.51162790697674421</v>
      </c>
      <c r="AI154" s="61">
        <f t="shared" ref="AI154:AI164" si="315">IF(OR(IFERROR(FIND($AD154,"施設コード"),0)&gt;0,$AE154=""), "",AI34-AI94)</f>
        <v>0</v>
      </c>
      <c r="AJ154" s="120" t="str">
        <f t="shared" si="314"/>
        <v/>
      </c>
      <c r="AK154" s="61">
        <f t="shared" ref="AK154:AK164" si="316">IF(OR(IFERROR(FIND($AD154,"施設コード"),0)&gt;0,$AE154=""), "",AK34-AK94)</f>
        <v>0</v>
      </c>
      <c r="AL154" s="120" t="str">
        <f t="shared" ref="AL154:AL164" si="317">IFERROR(AK154/AK$165,"")</f>
        <v/>
      </c>
      <c r="AM154" s="61">
        <f t="shared" ref="AM154:AM164" si="318">IF(OR(IFERROR(FIND($AD154,"施設コード"),0)&gt;0,$AE154=""), "",AM34-AM94)</f>
        <v>0</v>
      </c>
      <c r="AN154" s="120" t="str">
        <f t="shared" ref="AN154:AN164" si="319">IFERROR(AM154/AM$165,"")</f>
        <v/>
      </c>
      <c r="AO154" s="61">
        <f t="shared" ref="AO154:AO164" si="320">IF(OR(IFERROR(FIND($AD154,"施設コード"),0)&gt;0,$AE154=""), "",AO34-AO94)</f>
        <v>0</v>
      </c>
      <c r="AP154" s="120" t="str">
        <f t="shared" ref="AP154:AP164" si="321">IFERROR(AO154/AO$165,"")</f>
        <v/>
      </c>
      <c r="AQ154" s="61">
        <f t="shared" ref="AQ154:AQ164" si="322">IF(OR(IFERROR(FIND($AD154,"施設コード"),0)&gt;0,$AE154=""), "",AQ34-AQ94)</f>
        <v>0</v>
      </c>
      <c r="AR154" s="120" t="str">
        <f t="shared" ref="AR154:AR164" si="323">IFERROR(AQ154/AQ$165,"")</f>
        <v/>
      </c>
      <c r="AS154" s="61">
        <f t="shared" ref="AS154:AS164" si="324">IF(OR(IFERROR(FIND($AD154,"施設コード"),0)&gt;0,$AE154=""), "",AS34-AS94)</f>
        <v>0</v>
      </c>
      <c r="AT154" s="120" t="str">
        <f t="shared" ref="AT154:AT164" si="325">IFERROR(AS154/AS$165,"")</f>
        <v/>
      </c>
      <c r="AU154" s="61">
        <f t="shared" ref="AU154:AU164" si="326">IF(OR(IFERROR(FIND($AD154,"施設コード"),0)&gt;0,$AE154=""), "",AU34-AU94)</f>
        <v>0</v>
      </c>
      <c r="AV154" s="120" t="str">
        <f t="shared" ref="AV154:AV164" si="327">IFERROR(AU154/AU$165,"")</f>
        <v/>
      </c>
      <c r="AW154" s="61">
        <f t="shared" ref="AW154:AW164" si="328">IF(OR(IFERROR(FIND($AD154,"施設コード"),0)&gt;0,$AE154=""), "",AW34-AW94)</f>
        <v>0</v>
      </c>
      <c r="AX154" s="120" t="str">
        <f t="shared" ref="AX154:AX164" si="329">IFERROR(AW154/AW$165,"")</f>
        <v/>
      </c>
      <c r="AY154" s="61">
        <f t="shared" ref="AY154:AY164" si="330">IF(OR(IFERROR(FIND($AD154,"施設コード"),0)&gt;0,$AE154=""), "",AY34-AY94)</f>
        <v>0</v>
      </c>
      <c r="AZ154" s="120" t="str">
        <f t="shared" ref="AZ154:AZ164" si="331">IFERROR(AY154/AY$165,"")</f>
        <v/>
      </c>
      <c r="BA154" s="61">
        <f t="shared" ref="BA154:BA164" si="332">IF(OR(IFERROR(FIND($AD154,"施設コード"),0)&gt;0,$AE154=""), "",BA34-BA94)</f>
        <v>0</v>
      </c>
      <c r="BB154" s="120" t="str">
        <f t="shared" ref="BB154:BB164" si="333">IFERROR(BA154/BA$165,"")</f>
        <v/>
      </c>
      <c r="BC154" s="61">
        <f t="shared" ref="BC154:BC164" si="334">IF(OR(IFERROR(FIND($AD154,"施設コード"),0)&gt;0,$AE154=""), "",BC34-BC94)</f>
        <v>0</v>
      </c>
      <c r="BD154" s="120" t="str">
        <f t="shared" ref="BD154:BD164" si="335">IFERROR(BC154/BC$165,"")</f>
        <v/>
      </c>
      <c r="BE154" s="61">
        <f t="shared" ref="BE154:BE164" si="336">IFERROR(AG154+AI154+AK154+AM154+AO154+AQ154+AS154+AU154+AW154+AY154+BA154+BC154,"")</f>
        <v>66</v>
      </c>
      <c r="BF154" s="120">
        <f t="shared" ref="BF154:BF164" si="337">IFERROR(BE154/BE$165,"")</f>
        <v>0.51162790697674421</v>
      </c>
    </row>
    <row r="155" spans="27:58">
      <c r="AA155" s="110">
        <f t="shared" si="310"/>
        <v>2</v>
      </c>
      <c r="AB155" s="58"/>
      <c r="AC155" s="113" t="str">
        <f t="shared" si="312"/>
        <v>市町村</v>
      </c>
      <c r="AD155" s="112" t="str">
        <f t="shared" si="312"/>
        <v>福井市</v>
      </c>
      <c r="AE155" s="2" t="str">
        <f t="shared" si="311"/>
        <v>2泊</v>
      </c>
      <c r="AF155" s="8"/>
      <c r="AG155" s="61">
        <f t="shared" si="313"/>
        <v>26</v>
      </c>
      <c r="AH155" s="120">
        <f t="shared" si="314"/>
        <v>0.20155038759689922</v>
      </c>
      <c r="AI155" s="61">
        <f t="shared" si="315"/>
        <v>0</v>
      </c>
      <c r="AJ155" s="120" t="str">
        <f t="shared" si="314"/>
        <v/>
      </c>
      <c r="AK155" s="61">
        <f t="shared" si="316"/>
        <v>0</v>
      </c>
      <c r="AL155" s="120" t="str">
        <f t="shared" si="317"/>
        <v/>
      </c>
      <c r="AM155" s="61">
        <f t="shared" si="318"/>
        <v>0</v>
      </c>
      <c r="AN155" s="120" t="str">
        <f t="shared" si="319"/>
        <v/>
      </c>
      <c r="AO155" s="61">
        <f t="shared" si="320"/>
        <v>0</v>
      </c>
      <c r="AP155" s="120" t="str">
        <f t="shared" si="321"/>
        <v/>
      </c>
      <c r="AQ155" s="61">
        <f t="shared" si="322"/>
        <v>0</v>
      </c>
      <c r="AR155" s="120" t="str">
        <f t="shared" si="323"/>
        <v/>
      </c>
      <c r="AS155" s="61">
        <f t="shared" si="324"/>
        <v>0</v>
      </c>
      <c r="AT155" s="120" t="str">
        <f t="shared" si="325"/>
        <v/>
      </c>
      <c r="AU155" s="61">
        <f t="shared" si="326"/>
        <v>0</v>
      </c>
      <c r="AV155" s="120" t="str">
        <f t="shared" si="327"/>
        <v/>
      </c>
      <c r="AW155" s="61">
        <f t="shared" si="328"/>
        <v>0</v>
      </c>
      <c r="AX155" s="120" t="str">
        <f t="shared" si="329"/>
        <v/>
      </c>
      <c r="AY155" s="61">
        <f t="shared" si="330"/>
        <v>0</v>
      </c>
      <c r="AZ155" s="120" t="str">
        <f t="shared" si="331"/>
        <v/>
      </c>
      <c r="BA155" s="61">
        <f t="shared" si="332"/>
        <v>0</v>
      </c>
      <c r="BB155" s="120" t="str">
        <f t="shared" si="333"/>
        <v/>
      </c>
      <c r="BC155" s="61">
        <f t="shared" si="334"/>
        <v>0</v>
      </c>
      <c r="BD155" s="120" t="str">
        <f t="shared" si="335"/>
        <v/>
      </c>
      <c r="BE155" s="61">
        <f t="shared" si="336"/>
        <v>26</v>
      </c>
      <c r="BF155" s="120">
        <f t="shared" si="337"/>
        <v>0.20155038759689922</v>
      </c>
    </row>
    <row r="156" spans="27:58">
      <c r="AA156" s="110">
        <f t="shared" si="310"/>
        <v>3</v>
      </c>
      <c r="AB156" s="58"/>
      <c r="AC156" s="113" t="str">
        <f t="shared" si="312"/>
        <v>市町村</v>
      </c>
      <c r="AD156" s="112" t="str">
        <f t="shared" si="312"/>
        <v>福井市</v>
      </c>
      <c r="AE156" s="2" t="str">
        <f t="shared" si="311"/>
        <v>3泊</v>
      </c>
      <c r="AF156" s="8"/>
      <c r="AG156" s="61">
        <f t="shared" si="313"/>
        <v>3</v>
      </c>
      <c r="AH156" s="120">
        <f t="shared" si="314"/>
        <v>2.3255813953488372E-2</v>
      </c>
      <c r="AI156" s="61">
        <f t="shared" si="315"/>
        <v>0</v>
      </c>
      <c r="AJ156" s="120" t="str">
        <f t="shared" si="314"/>
        <v/>
      </c>
      <c r="AK156" s="61">
        <f t="shared" si="316"/>
        <v>0</v>
      </c>
      <c r="AL156" s="120" t="str">
        <f t="shared" si="317"/>
        <v/>
      </c>
      <c r="AM156" s="61">
        <f t="shared" si="318"/>
        <v>0</v>
      </c>
      <c r="AN156" s="120" t="str">
        <f t="shared" si="319"/>
        <v/>
      </c>
      <c r="AO156" s="61">
        <f t="shared" si="320"/>
        <v>0</v>
      </c>
      <c r="AP156" s="120" t="str">
        <f t="shared" si="321"/>
        <v/>
      </c>
      <c r="AQ156" s="61">
        <f t="shared" si="322"/>
        <v>0</v>
      </c>
      <c r="AR156" s="120" t="str">
        <f t="shared" si="323"/>
        <v/>
      </c>
      <c r="AS156" s="61">
        <f t="shared" si="324"/>
        <v>0</v>
      </c>
      <c r="AT156" s="120" t="str">
        <f t="shared" si="325"/>
        <v/>
      </c>
      <c r="AU156" s="61">
        <f t="shared" si="326"/>
        <v>0</v>
      </c>
      <c r="AV156" s="120" t="str">
        <f t="shared" si="327"/>
        <v/>
      </c>
      <c r="AW156" s="61">
        <f t="shared" si="328"/>
        <v>0</v>
      </c>
      <c r="AX156" s="120" t="str">
        <f t="shared" si="329"/>
        <v/>
      </c>
      <c r="AY156" s="61">
        <f t="shared" si="330"/>
        <v>0</v>
      </c>
      <c r="AZ156" s="120" t="str">
        <f t="shared" si="331"/>
        <v/>
      </c>
      <c r="BA156" s="61">
        <f t="shared" si="332"/>
        <v>0</v>
      </c>
      <c r="BB156" s="120" t="str">
        <f t="shared" si="333"/>
        <v/>
      </c>
      <c r="BC156" s="61">
        <f t="shared" si="334"/>
        <v>0</v>
      </c>
      <c r="BD156" s="120" t="str">
        <f t="shared" si="335"/>
        <v/>
      </c>
      <c r="BE156" s="61">
        <f t="shared" si="336"/>
        <v>3</v>
      </c>
      <c r="BF156" s="120">
        <f t="shared" si="337"/>
        <v>2.3255813953488372E-2</v>
      </c>
    </row>
    <row r="157" spans="27:58">
      <c r="AA157" s="110">
        <f t="shared" si="310"/>
        <v>4</v>
      </c>
      <c r="AB157" s="58"/>
      <c r="AC157" s="113" t="str">
        <f t="shared" si="312"/>
        <v>市町村</v>
      </c>
      <c r="AD157" s="112" t="str">
        <f t="shared" si="312"/>
        <v>福井市</v>
      </c>
      <c r="AE157" s="2" t="str">
        <f t="shared" si="311"/>
        <v>4泊以上</v>
      </c>
      <c r="AF157" s="107"/>
      <c r="AG157" s="61">
        <f t="shared" si="313"/>
        <v>5</v>
      </c>
      <c r="AH157" s="120">
        <f t="shared" si="314"/>
        <v>3.875968992248062E-2</v>
      </c>
      <c r="AI157" s="61">
        <f t="shared" si="315"/>
        <v>0</v>
      </c>
      <c r="AJ157" s="120" t="str">
        <f t="shared" si="314"/>
        <v/>
      </c>
      <c r="AK157" s="61">
        <f t="shared" si="316"/>
        <v>0</v>
      </c>
      <c r="AL157" s="120" t="str">
        <f t="shared" si="317"/>
        <v/>
      </c>
      <c r="AM157" s="61">
        <f t="shared" si="318"/>
        <v>0</v>
      </c>
      <c r="AN157" s="120" t="str">
        <f t="shared" si="319"/>
        <v/>
      </c>
      <c r="AO157" s="61">
        <f t="shared" si="320"/>
        <v>0</v>
      </c>
      <c r="AP157" s="120" t="str">
        <f t="shared" si="321"/>
        <v/>
      </c>
      <c r="AQ157" s="61">
        <f t="shared" si="322"/>
        <v>0</v>
      </c>
      <c r="AR157" s="120" t="str">
        <f t="shared" si="323"/>
        <v/>
      </c>
      <c r="AS157" s="61">
        <f t="shared" si="324"/>
        <v>0</v>
      </c>
      <c r="AT157" s="120" t="str">
        <f t="shared" si="325"/>
        <v/>
      </c>
      <c r="AU157" s="61">
        <f t="shared" si="326"/>
        <v>0</v>
      </c>
      <c r="AV157" s="120" t="str">
        <f t="shared" si="327"/>
        <v/>
      </c>
      <c r="AW157" s="61">
        <f t="shared" si="328"/>
        <v>0</v>
      </c>
      <c r="AX157" s="120" t="str">
        <f t="shared" si="329"/>
        <v/>
      </c>
      <c r="AY157" s="61">
        <f t="shared" si="330"/>
        <v>0</v>
      </c>
      <c r="AZ157" s="120" t="str">
        <f t="shared" si="331"/>
        <v/>
      </c>
      <c r="BA157" s="61">
        <f t="shared" si="332"/>
        <v>0</v>
      </c>
      <c r="BB157" s="120" t="str">
        <f t="shared" si="333"/>
        <v/>
      </c>
      <c r="BC157" s="61">
        <f t="shared" si="334"/>
        <v>0</v>
      </c>
      <c r="BD157" s="120" t="str">
        <f t="shared" si="335"/>
        <v/>
      </c>
      <c r="BE157" s="61">
        <f t="shared" si="336"/>
        <v>5</v>
      </c>
      <c r="BF157" s="120">
        <f t="shared" si="337"/>
        <v>3.875968992248062E-2</v>
      </c>
    </row>
    <row r="158" spans="27:58">
      <c r="AA158" s="110" t="str">
        <f t="shared" si="310"/>
        <v/>
      </c>
      <c r="AB158" s="58"/>
      <c r="AC158" s="113" t="str">
        <f t="shared" si="312"/>
        <v>市町村</v>
      </c>
      <c r="AD158" s="112" t="str">
        <f t="shared" si="312"/>
        <v>福井市</v>
      </c>
      <c r="AE158" s="2" t="str">
        <f t="shared" si="311"/>
        <v/>
      </c>
      <c r="AF158" s="107"/>
      <c r="AG158" s="61" t="str">
        <f t="shared" si="313"/>
        <v/>
      </c>
      <c r="AH158" s="120" t="str">
        <f t="shared" si="314"/>
        <v/>
      </c>
      <c r="AI158" s="61" t="str">
        <f t="shared" si="315"/>
        <v/>
      </c>
      <c r="AJ158" s="120" t="str">
        <f t="shared" si="314"/>
        <v/>
      </c>
      <c r="AK158" s="61" t="str">
        <f t="shared" si="316"/>
        <v/>
      </c>
      <c r="AL158" s="120" t="str">
        <f t="shared" si="317"/>
        <v/>
      </c>
      <c r="AM158" s="61" t="str">
        <f t="shared" si="318"/>
        <v/>
      </c>
      <c r="AN158" s="120" t="str">
        <f t="shared" si="319"/>
        <v/>
      </c>
      <c r="AO158" s="61" t="str">
        <f t="shared" si="320"/>
        <v/>
      </c>
      <c r="AP158" s="120" t="str">
        <f t="shared" si="321"/>
        <v/>
      </c>
      <c r="AQ158" s="61" t="str">
        <f t="shared" si="322"/>
        <v/>
      </c>
      <c r="AR158" s="120" t="str">
        <f t="shared" si="323"/>
        <v/>
      </c>
      <c r="AS158" s="61" t="str">
        <f t="shared" si="324"/>
        <v/>
      </c>
      <c r="AT158" s="120" t="str">
        <f t="shared" si="325"/>
        <v/>
      </c>
      <c r="AU158" s="61" t="str">
        <f t="shared" si="326"/>
        <v/>
      </c>
      <c r="AV158" s="120" t="str">
        <f t="shared" si="327"/>
        <v/>
      </c>
      <c r="AW158" s="61" t="str">
        <f t="shared" si="328"/>
        <v/>
      </c>
      <c r="AX158" s="120" t="str">
        <f t="shared" si="329"/>
        <v/>
      </c>
      <c r="AY158" s="61" t="str">
        <f t="shared" si="330"/>
        <v/>
      </c>
      <c r="AZ158" s="120" t="str">
        <f t="shared" si="331"/>
        <v/>
      </c>
      <c r="BA158" s="61" t="str">
        <f t="shared" si="332"/>
        <v/>
      </c>
      <c r="BB158" s="120" t="str">
        <f t="shared" si="333"/>
        <v/>
      </c>
      <c r="BC158" s="61" t="str">
        <f t="shared" si="334"/>
        <v/>
      </c>
      <c r="BD158" s="120" t="str">
        <f t="shared" si="335"/>
        <v/>
      </c>
      <c r="BE158" s="61" t="str">
        <f t="shared" si="336"/>
        <v/>
      </c>
      <c r="BF158" s="120" t="str">
        <f t="shared" si="337"/>
        <v/>
      </c>
    </row>
    <row r="159" spans="27:58">
      <c r="AA159" s="110" t="str">
        <f t="shared" si="310"/>
        <v/>
      </c>
      <c r="AB159" s="58"/>
      <c r="AC159" s="113" t="str">
        <f t="shared" si="312"/>
        <v>市町村</v>
      </c>
      <c r="AD159" s="112" t="str">
        <f t="shared" si="312"/>
        <v>福井市</v>
      </c>
      <c r="AE159" s="2" t="str">
        <f t="shared" si="311"/>
        <v/>
      </c>
      <c r="AF159" s="107"/>
      <c r="AG159" s="61" t="str">
        <f t="shared" si="313"/>
        <v/>
      </c>
      <c r="AH159" s="120" t="str">
        <f t="shared" si="314"/>
        <v/>
      </c>
      <c r="AI159" s="61" t="str">
        <f t="shared" si="315"/>
        <v/>
      </c>
      <c r="AJ159" s="120" t="str">
        <f t="shared" si="314"/>
        <v/>
      </c>
      <c r="AK159" s="61" t="str">
        <f t="shared" si="316"/>
        <v/>
      </c>
      <c r="AL159" s="120" t="str">
        <f t="shared" si="317"/>
        <v/>
      </c>
      <c r="AM159" s="61" t="str">
        <f t="shared" si="318"/>
        <v/>
      </c>
      <c r="AN159" s="120" t="str">
        <f t="shared" si="319"/>
        <v/>
      </c>
      <c r="AO159" s="61" t="str">
        <f t="shared" si="320"/>
        <v/>
      </c>
      <c r="AP159" s="120" t="str">
        <f t="shared" si="321"/>
        <v/>
      </c>
      <c r="AQ159" s="61" t="str">
        <f t="shared" si="322"/>
        <v/>
      </c>
      <c r="AR159" s="120" t="str">
        <f t="shared" si="323"/>
        <v/>
      </c>
      <c r="AS159" s="61" t="str">
        <f t="shared" si="324"/>
        <v/>
      </c>
      <c r="AT159" s="120" t="str">
        <f t="shared" si="325"/>
        <v/>
      </c>
      <c r="AU159" s="61" t="str">
        <f t="shared" si="326"/>
        <v/>
      </c>
      <c r="AV159" s="120" t="str">
        <f t="shared" si="327"/>
        <v/>
      </c>
      <c r="AW159" s="61" t="str">
        <f t="shared" si="328"/>
        <v/>
      </c>
      <c r="AX159" s="120" t="str">
        <f t="shared" si="329"/>
        <v/>
      </c>
      <c r="AY159" s="61" t="str">
        <f t="shared" si="330"/>
        <v/>
      </c>
      <c r="AZ159" s="120" t="str">
        <f t="shared" si="331"/>
        <v/>
      </c>
      <c r="BA159" s="61" t="str">
        <f t="shared" si="332"/>
        <v/>
      </c>
      <c r="BB159" s="120" t="str">
        <f t="shared" si="333"/>
        <v/>
      </c>
      <c r="BC159" s="61" t="str">
        <f t="shared" si="334"/>
        <v/>
      </c>
      <c r="BD159" s="120" t="str">
        <f t="shared" si="335"/>
        <v/>
      </c>
      <c r="BE159" s="61" t="str">
        <f t="shared" si="336"/>
        <v/>
      </c>
      <c r="BF159" s="120" t="str">
        <f t="shared" si="337"/>
        <v/>
      </c>
    </row>
    <row r="160" spans="27:58">
      <c r="AA160" s="110" t="str">
        <f t="shared" si="310"/>
        <v/>
      </c>
      <c r="AB160" s="58"/>
      <c r="AC160" s="113" t="str">
        <f>AC159</f>
        <v>市町村</v>
      </c>
      <c r="AD160" s="112" t="str">
        <f>AD159</f>
        <v>福井市</v>
      </c>
      <c r="AE160" s="2" t="str">
        <f t="shared" si="311"/>
        <v/>
      </c>
      <c r="AF160" s="107"/>
      <c r="AG160" s="61" t="str">
        <f t="shared" si="313"/>
        <v/>
      </c>
      <c r="AH160" s="120" t="str">
        <f t="shared" si="314"/>
        <v/>
      </c>
      <c r="AI160" s="61" t="str">
        <f t="shared" si="315"/>
        <v/>
      </c>
      <c r="AJ160" s="120" t="str">
        <f t="shared" si="314"/>
        <v/>
      </c>
      <c r="AK160" s="61" t="str">
        <f t="shared" si="316"/>
        <v/>
      </c>
      <c r="AL160" s="120" t="str">
        <f t="shared" si="317"/>
        <v/>
      </c>
      <c r="AM160" s="61" t="str">
        <f t="shared" si="318"/>
        <v/>
      </c>
      <c r="AN160" s="120" t="str">
        <f t="shared" si="319"/>
        <v/>
      </c>
      <c r="AO160" s="61" t="str">
        <f t="shared" si="320"/>
        <v/>
      </c>
      <c r="AP160" s="120" t="str">
        <f t="shared" si="321"/>
        <v/>
      </c>
      <c r="AQ160" s="61" t="str">
        <f t="shared" si="322"/>
        <v/>
      </c>
      <c r="AR160" s="120" t="str">
        <f t="shared" si="323"/>
        <v/>
      </c>
      <c r="AS160" s="61" t="str">
        <f t="shared" si="324"/>
        <v/>
      </c>
      <c r="AT160" s="120" t="str">
        <f t="shared" si="325"/>
        <v/>
      </c>
      <c r="AU160" s="61" t="str">
        <f t="shared" si="326"/>
        <v/>
      </c>
      <c r="AV160" s="120" t="str">
        <f t="shared" si="327"/>
        <v/>
      </c>
      <c r="AW160" s="61" t="str">
        <f t="shared" si="328"/>
        <v/>
      </c>
      <c r="AX160" s="120" t="str">
        <f t="shared" si="329"/>
        <v/>
      </c>
      <c r="AY160" s="61" t="str">
        <f t="shared" si="330"/>
        <v/>
      </c>
      <c r="AZ160" s="120" t="str">
        <f t="shared" si="331"/>
        <v/>
      </c>
      <c r="BA160" s="61" t="str">
        <f t="shared" si="332"/>
        <v/>
      </c>
      <c r="BB160" s="120" t="str">
        <f t="shared" si="333"/>
        <v/>
      </c>
      <c r="BC160" s="61" t="str">
        <f t="shared" si="334"/>
        <v/>
      </c>
      <c r="BD160" s="120" t="str">
        <f t="shared" si="335"/>
        <v/>
      </c>
      <c r="BE160" s="61" t="str">
        <f t="shared" si="336"/>
        <v/>
      </c>
      <c r="BF160" s="120" t="str">
        <f t="shared" si="337"/>
        <v/>
      </c>
    </row>
    <row r="161" spans="27:58">
      <c r="AA161" s="110" t="str">
        <f t="shared" si="310"/>
        <v/>
      </c>
      <c r="AB161" s="58"/>
      <c r="AC161" s="113" t="str">
        <f t="shared" ref="AC161:AD163" si="338">AC160</f>
        <v>市町村</v>
      </c>
      <c r="AD161" s="112" t="str">
        <f t="shared" si="338"/>
        <v>福井市</v>
      </c>
      <c r="AE161" s="2" t="str">
        <f t="shared" si="311"/>
        <v/>
      </c>
      <c r="AF161" s="107"/>
      <c r="AG161" s="61" t="str">
        <f t="shared" si="313"/>
        <v/>
      </c>
      <c r="AH161" s="120" t="str">
        <f t="shared" si="314"/>
        <v/>
      </c>
      <c r="AI161" s="61" t="str">
        <f t="shared" si="315"/>
        <v/>
      </c>
      <c r="AJ161" s="120" t="str">
        <f t="shared" si="314"/>
        <v/>
      </c>
      <c r="AK161" s="61" t="str">
        <f t="shared" si="316"/>
        <v/>
      </c>
      <c r="AL161" s="120" t="str">
        <f t="shared" si="317"/>
        <v/>
      </c>
      <c r="AM161" s="61" t="str">
        <f t="shared" si="318"/>
        <v/>
      </c>
      <c r="AN161" s="120" t="str">
        <f t="shared" si="319"/>
        <v/>
      </c>
      <c r="AO161" s="61" t="str">
        <f t="shared" si="320"/>
        <v/>
      </c>
      <c r="AP161" s="120" t="str">
        <f t="shared" si="321"/>
        <v/>
      </c>
      <c r="AQ161" s="61" t="str">
        <f t="shared" si="322"/>
        <v/>
      </c>
      <c r="AR161" s="120" t="str">
        <f t="shared" si="323"/>
        <v/>
      </c>
      <c r="AS161" s="61" t="str">
        <f t="shared" si="324"/>
        <v/>
      </c>
      <c r="AT161" s="120" t="str">
        <f t="shared" si="325"/>
        <v/>
      </c>
      <c r="AU161" s="61" t="str">
        <f t="shared" si="326"/>
        <v/>
      </c>
      <c r="AV161" s="120" t="str">
        <f t="shared" si="327"/>
        <v/>
      </c>
      <c r="AW161" s="61" t="str">
        <f t="shared" si="328"/>
        <v/>
      </c>
      <c r="AX161" s="120" t="str">
        <f t="shared" si="329"/>
        <v/>
      </c>
      <c r="AY161" s="61" t="str">
        <f t="shared" si="330"/>
        <v/>
      </c>
      <c r="AZ161" s="120" t="str">
        <f t="shared" si="331"/>
        <v/>
      </c>
      <c r="BA161" s="61" t="str">
        <f t="shared" si="332"/>
        <v/>
      </c>
      <c r="BB161" s="120" t="str">
        <f t="shared" si="333"/>
        <v/>
      </c>
      <c r="BC161" s="61" t="str">
        <f t="shared" si="334"/>
        <v/>
      </c>
      <c r="BD161" s="120" t="str">
        <f t="shared" si="335"/>
        <v/>
      </c>
      <c r="BE161" s="61" t="str">
        <f t="shared" si="336"/>
        <v/>
      </c>
      <c r="BF161" s="120" t="str">
        <f t="shared" si="337"/>
        <v/>
      </c>
    </row>
    <row r="162" spans="27:58">
      <c r="AA162" s="110" t="str">
        <f t="shared" si="310"/>
        <v/>
      </c>
      <c r="AB162" s="58"/>
      <c r="AC162" s="113" t="str">
        <f t="shared" si="338"/>
        <v>市町村</v>
      </c>
      <c r="AD162" s="112" t="str">
        <f t="shared" si="338"/>
        <v>福井市</v>
      </c>
      <c r="AE162" s="2" t="str">
        <f t="shared" si="311"/>
        <v/>
      </c>
      <c r="AF162" s="107"/>
      <c r="AG162" s="61" t="str">
        <f t="shared" si="313"/>
        <v/>
      </c>
      <c r="AH162" s="120" t="str">
        <f t="shared" si="314"/>
        <v/>
      </c>
      <c r="AI162" s="61" t="str">
        <f t="shared" si="315"/>
        <v/>
      </c>
      <c r="AJ162" s="120" t="str">
        <f t="shared" si="314"/>
        <v/>
      </c>
      <c r="AK162" s="61" t="str">
        <f t="shared" si="316"/>
        <v/>
      </c>
      <c r="AL162" s="120" t="str">
        <f t="shared" si="317"/>
        <v/>
      </c>
      <c r="AM162" s="61" t="str">
        <f t="shared" si="318"/>
        <v/>
      </c>
      <c r="AN162" s="120" t="str">
        <f t="shared" si="319"/>
        <v/>
      </c>
      <c r="AO162" s="61" t="str">
        <f t="shared" si="320"/>
        <v/>
      </c>
      <c r="AP162" s="120" t="str">
        <f t="shared" si="321"/>
        <v/>
      </c>
      <c r="AQ162" s="61" t="str">
        <f t="shared" si="322"/>
        <v/>
      </c>
      <c r="AR162" s="120" t="str">
        <f t="shared" si="323"/>
        <v/>
      </c>
      <c r="AS162" s="61" t="str">
        <f t="shared" si="324"/>
        <v/>
      </c>
      <c r="AT162" s="120" t="str">
        <f t="shared" si="325"/>
        <v/>
      </c>
      <c r="AU162" s="61" t="str">
        <f t="shared" si="326"/>
        <v/>
      </c>
      <c r="AV162" s="120" t="str">
        <f t="shared" si="327"/>
        <v/>
      </c>
      <c r="AW162" s="61" t="str">
        <f t="shared" si="328"/>
        <v/>
      </c>
      <c r="AX162" s="120" t="str">
        <f t="shared" si="329"/>
        <v/>
      </c>
      <c r="AY162" s="61" t="str">
        <f t="shared" si="330"/>
        <v/>
      </c>
      <c r="AZ162" s="120" t="str">
        <f t="shared" si="331"/>
        <v/>
      </c>
      <c r="BA162" s="61" t="str">
        <f t="shared" si="332"/>
        <v/>
      </c>
      <c r="BB162" s="120" t="str">
        <f t="shared" si="333"/>
        <v/>
      </c>
      <c r="BC162" s="61" t="str">
        <f t="shared" si="334"/>
        <v/>
      </c>
      <c r="BD162" s="120" t="str">
        <f t="shared" si="335"/>
        <v/>
      </c>
      <c r="BE162" s="61" t="str">
        <f t="shared" si="336"/>
        <v/>
      </c>
      <c r="BF162" s="120" t="str">
        <f t="shared" si="337"/>
        <v/>
      </c>
    </row>
    <row r="163" spans="27:58">
      <c r="AA163" s="110" t="str">
        <f t="shared" si="310"/>
        <v/>
      </c>
      <c r="AB163" s="58"/>
      <c r="AC163" s="113" t="str">
        <f t="shared" si="338"/>
        <v>市町村</v>
      </c>
      <c r="AD163" s="112" t="str">
        <f t="shared" si="338"/>
        <v>福井市</v>
      </c>
      <c r="AE163" s="2" t="str">
        <f t="shared" si="311"/>
        <v/>
      </c>
      <c r="AF163" s="107"/>
      <c r="AG163" s="61" t="str">
        <f t="shared" si="313"/>
        <v/>
      </c>
      <c r="AH163" s="120" t="str">
        <f t="shared" si="314"/>
        <v/>
      </c>
      <c r="AI163" s="61" t="str">
        <f t="shared" si="315"/>
        <v/>
      </c>
      <c r="AJ163" s="120" t="str">
        <f t="shared" si="314"/>
        <v/>
      </c>
      <c r="AK163" s="61" t="str">
        <f t="shared" si="316"/>
        <v/>
      </c>
      <c r="AL163" s="120" t="str">
        <f t="shared" si="317"/>
        <v/>
      </c>
      <c r="AM163" s="61" t="str">
        <f t="shared" si="318"/>
        <v/>
      </c>
      <c r="AN163" s="120" t="str">
        <f t="shared" si="319"/>
        <v/>
      </c>
      <c r="AO163" s="61" t="str">
        <f t="shared" si="320"/>
        <v/>
      </c>
      <c r="AP163" s="120" t="str">
        <f t="shared" si="321"/>
        <v/>
      </c>
      <c r="AQ163" s="61" t="str">
        <f t="shared" si="322"/>
        <v/>
      </c>
      <c r="AR163" s="120" t="str">
        <f t="shared" si="323"/>
        <v/>
      </c>
      <c r="AS163" s="61" t="str">
        <f t="shared" si="324"/>
        <v/>
      </c>
      <c r="AT163" s="120" t="str">
        <f t="shared" si="325"/>
        <v/>
      </c>
      <c r="AU163" s="61" t="str">
        <f t="shared" si="326"/>
        <v/>
      </c>
      <c r="AV163" s="120" t="str">
        <f t="shared" si="327"/>
        <v/>
      </c>
      <c r="AW163" s="61" t="str">
        <f t="shared" si="328"/>
        <v/>
      </c>
      <c r="AX163" s="120" t="str">
        <f t="shared" si="329"/>
        <v/>
      </c>
      <c r="AY163" s="61" t="str">
        <f t="shared" si="330"/>
        <v/>
      </c>
      <c r="AZ163" s="120" t="str">
        <f t="shared" si="331"/>
        <v/>
      </c>
      <c r="BA163" s="61" t="str">
        <f t="shared" si="332"/>
        <v/>
      </c>
      <c r="BB163" s="120" t="str">
        <f t="shared" si="333"/>
        <v/>
      </c>
      <c r="BC163" s="61" t="str">
        <f t="shared" si="334"/>
        <v/>
      </c>
      <c r="BD163" s="120" t="str">
        <f t="shared" si="335"/>
        <v/>
      </c>
      <c r="BE163" s="61" t="str">
        <f t="shared" si="336"/>
        <v/>
      </c>
      <c r="BF163" s="120" t="str">
        <f t="shared" si="337"/>
        <v/>
      </c>
    </row>
    <row r="164" spans="27:58">
      <c r="AA164" s="110" t="str">
        <f>AA149</f>
        <v/>
      </c>
      <c r="AB164" s="58"/>
      <c r="AC164" s="113" t="str">
        <f>AC162</f>
        <v>市町村</v>
      </c>
      <c r="AD164" s="112" t="str">
        <f>AD162</f>
        <v>福井市</v>
      </c>
      <c r="AE164" s="2" t="str">
        <f>IF(AE134&lt;&gt;"",AE134,"")</f>
        <v/>
      </c>
      <c r="AF164" s="107"/>
      <c r="AG164" s="61" t="str">
        <f t="shared" si="313"/>
        <v/>
      </c>
      <c r="AH164" s="120" t="str">
        <f t="shared" si="314"/>
        <v/>
      </c>
      <c r="AI164" s="61" t="str">
        <f t="shared" si="315"/>
        <v/>
      </c>
      <c r="AJ164" s="120" t="str">
        <f t="shared" si="314"/>
        <v/>
      </c>
      <c r="AK164" s="61" t="str">
        <f t="shared" si="316"/>
        <v/>
      </c>
      <c r="AL164" s="120" t="str">
        <f t="shared" si="317"/>
        <v/>
      </c>
      <c r="AM164" s="61" t="str">
        <f t="shared" si="318"/>
        <v/>
      </c>
      <c r="AN164" s="120" t="str">
        <f t="shared" si="319"/>
        <v/>
      </c>
      <c r="AO164" s="61" t="str">
        <f t="shared" si="320"/>
        <v/>
      </c>
      <c r="AP164" s="120" t="str">
        <f t="shared" si="321"/>
        <v/>
      </c>
      <c r="AQ164" s="61" t="str">
        <f t="shared" si="322"/>
        <v/>
      </c>
      <c r="AR164" s="120" t="str">
        <f t="shared" si="323"/>
        <v/>
      </c>
      <c r="AS164" s="61" t="str">
        <f t="shared" si="324"/>
        <v/>
      </c>
      <c r="AT164" s="120" t="str">
        <f t="shared" si="325"/>
        <v/>
      </c>
      <c r="AU164" s="61" t="str">
        <f t="shared" si="326"/>
        <v/>
      </c>
      <c r="AV164" s="120" t="str">
        <f t="shared" si="327"/>
        <v/>
      </c>
      <c r="AW164" s="61" t="str">
        <f t="shared" si="328"/>
        <v/>
      </c>
      <c r="AX164" s="120" t="str">
        <f t="shared" si="329"/>
        <v/>
      </c>
      <c r="AY164" s="61" t="str">
        <f t="shared" si="330"/>
        <v/>
      </c>
      <c r="AZ164" s="120" t="str">
        <f t="shared" si="331"/>
        <v/>
      </c>
      <c r="BA164" s="61" t="str">
        <f t="shared" si="332"/>
        <v/>
      </c>
      <c r="BB164" s="120" t="str">
        <f t="shared" si="333"/>
        <v/>
      </c>
      <c r="BC164" s="61" t="str">
        <f t="shared" si="334"/>
        <v/>
      </c>
      <c r="BD164" s="120" t="str">
        <f t="shared" si="335"/>
        <v/>
      </c>
      <c r="BE164" s="61" t="str">
        <f t="shared" si="336"/>
        <v/>
      </c>
      <c r="BF164" s="120" t="str">
        <f t="shared" si="337"/>
        <v/>
      </c>
    </row>
    <row r="165" spans="27:58" ht="15">
      <c r="AA165"/>
      <c r="AB165" s="156"/>
      <c r="AC165" s="99"/>
      <c r="AD165" s="100"/>
      <c r="AE165" s="101"/>
      <c r="AF165" s="102" t="s">
        <v>25</v>
      </c>
      <c r="AG165" s="123">
        <f t="shared" ref="AG165:BF165" si="339">SUM(AG153:AG164)</f>
        <v>129</v>
      </c>
      <c r="AH165" s="124">
        <f t="shared" si="339"/>
        <v>1</v>
      </c>
      <c r="AI165" s="123">
        <f t="shared" si="339"/>
        <v>0</v>
      </c>
      <c r="AJ165" s="124">
        <f t="shared" si="339"/>
        <v>0</v>
      </c>
      <c r="AK165" s="123">
        <f t="shared" si="339"/>
        <v>0</v>
      </c>
      <c r="AL165" s="124">
        <f t="shared" si="339"/>
        <v>0</v>
      </c>
      <c r="AM165" s="123">
        <f t="shared" si="339"/>
        <v>0</v>
      </c>
      <c r="AN165" s="124">
        <f t="shared" si="339"/>
        <v>0</v>
      </c>
      <c r="AO165" s="123">
        <f t="shared" si="339"/>
        <v>0</v>
      </c>
      <c r="AP165" s="124">
        <f t="shared" si="339"/>
        <v>0</v>
      </c>
      <c r="AQ165" s="123">
        <f t="shared" si="339"/>
        <v>0</v>
      </c>
      <c r="AR165" s="124">
        <f t="shared" si="339"/>
        <v>0</v>
      </c>
      <c r="AS165" s="123">
        <f t="shared" si="339"/>
        <v>0</v>
      </c>
      <c r="AT165" s="124">
        <f t="shared" si="339"/>
        <v>0</v>
      </c>
      <c r="AU165" s="123">
        <f t="shared" si="339"/>
        <v>0</v>
      </c>
      <c r="AV165" s="124">
        <f t="shared" si="339"/>
        <v>0</v>
      </c>
      <c r="AW165" s="123">
        <f t="shared" si="339"/>
        <v>0</v>
      </c>
      <c r="AX165" s="124">
        <f t="shared" si="339"/>
        <v>0</v>
      </c>
      <c r="AY165" s="123">
        <f t="shared" si="339"/>
        <v>0</v>
      </c>
      <c r="AZ165" s="124">
        <f t="shared" si="339"/>
        <v>0</v>
      </c>
      <c r="BA165" s="123">
        <f t="shared" si="339"/>
        <v>0</v>
      </c>
      <c r="BB165" s="124">
        <f t="shared" si="339"/>
        <v>0</v>
      </c>
      <c r="BC165" s="123">
        <f t="shared" si="339"/>
        <v>0</v>
      </c>
      <c r="BD165" s="124">
        <f t="shared" si="339"/>
        <v>0</v>
      </c>
      <c r="BE165" s="123">
        <f t="shared" si="339"/>
        <v>129</v>
      </c>
      <c r="BF165" s="126">
        <f t="shared" si="339"/>
        <v>1</v>
      </c>
    </row>
    <row r="166" spans="27:58" ht="15">
      <c r="AA166"/>
      <c r="AB166" s="156"/>
      <c r="AC166" s="103"/>
      <c r="AD166" s="104"/>
      <c r="AE166" s="105"/>
      <c r="AF166" s="135" t="str">
        <f>IF(AF$16&lt;&gt;"",AF$16,"")</f>
        <v>平均宿泊回数</v>
      </c>
      <c r="AG166" s="154">
        <f>IF(AG165&gt;0,SUMPRODUCT($AA153:$AA164,AG153:AG164)/AG165,"-")</f>
        <v>1.1395348837209303</v>
      </c>
      <c r="AH166" s="138"/>
      <c r="AI166" s="154" t="str">
        <f>IF(AI165&gt;0,SUMPRODUCT($AA153:$AA164,AI153:AI164)/AI165,"-")</f>
        <v>-</v>
      </c>
      <c r="AJ166" s="138"/>
      <c r="AK166" s="154" t="str">
        <f>IF(AK165&gt;0,SUMPRODUCT($AA153:$AA164,AK153:AK164)/AK165,"-")</f>
        <v>-</v>
      </c>
      <c r="AL166" s="138"/>
      <c r="AM166" s="154" t="str">
        <f>IF(AM165&gt;0,SUMPRODUCT($AA153:$AA164,AM153:AM164)/AM165,"-")</f>
        <v>-</v>
      </c>
      <c r="AN166" s="138"/>
      <c r="AO166" s="154" t="str">
        <f>IF(AO165&gt;0,SUMPRODUCT($AA153:$AA164,AO153:AO164)/AO165,"-")</f>
        <v>-</v>
      </c>
      <c r="AP166" s="138"/>
      <c r="AQ166" s="154" t="str">
        <f>IF(AQ165&gt;0,SUMPRODUCT($AA153:$AA164,AQ153:AQ164)/AQ165,"-")</f>
        <v>-</v>
      </c>
      <c r="AR166" s="138"/>
      <c r="AS166" s="154" t="str">
        <f>IF(AS165&gt;0,SUMPRODUCT($AA153:$AA164,AS153:AS164)/AS165,"-")</f>
        <v>-</v>
      </c>
      <c r="AT166" s="138"/>
      <c r="AU166" s="154" t="str">
        <f>IF(AU165&gt;0,SUMPRODUCT($AA153:$AA164,AU153:AU164)/AU165,"-")</f>
        <v>-</v>
      </c>
      <c r="AV166" s="138"/>
      <c r="AW166" s="154" t="str">
        <f>IF(AW165&gt;0,SUMPRODUCT($AA153:$AA164,AW153:AW164)/AW165,"-")</f>
        <v>-</v>
      </c>
      <c r="AX166" s="138"/>
      <c r="AY166" s="154" t="str">
        <f>IF(AY165&gt;0,SUMPRODUCT($AA153:$AA164,AY153:AY164)/AY165,"-")</f>
        <v>-</v>
      </c>
      <c r="AZ166" s="138"/>
      <c r="BA166" s="154" t="str">
        <f>IF(BA165&gt;0,SUMPRODUCT($AA153:$AA164,BA153:BA164)/BA165,"-")</f>
        <v>-</v>
      </c>
      <c r="BB166" s="138"/>
      <c r="BC166" s="154" t="str">
        <f>IF(BC165&gt;0,SUMPRODUCT($AA153:$AA164,BC153:BC164)/BC165,"-")</f>
        <v>-</v>
      </c>
      <c r="BD166" s="138"/>
      <c r="BE166" s="154">
        <f>IF(BE165&gt;0,SUMPRODUCT($AA153:$AA164,BE153:BE164)/BE165,"-")</f>
        <v>1.1395348837209303</v>
      </c>
      <c r="BF166" s="139"/>
    </row>
    <row r="167" spans="27:58" ht="15">
      <c r="AA167"/>
      <c r="AB167" s="156"/>
      <c r="AC167" s="5" t="s">
        <v>50</v>
      </c>
      <c r="AD167" s="91" t="str">
        <f>【M】エリア!$L$5</f>
        <v>福井駅前 エリア</v>
      </c>
      <c r="AE167" s="85"/>
      <c r="AF167" s="92"/>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8"/>
      <c r="BF167" s="129"/>
    </row>
    <row r="168" spans="27:58">
      <c r="AA168" s="110">
        <f t="shared" ref="AA168:AA178" si="340">AA153</f>
        <v>0</v>
      </c>
      <c r="AB168" s="58"/>
      <c r="AC168" s="113" t="str">
        <f>AC167</f>
        <v>回答エリア</v>
      </c>
      <c r="AD168" s="112" t="str">
        <f>AD167</f>
        <v>福井駅前 エリア</v>
      </c>
      <c r="AE168" s="2" t="str">
        <f t="shared" ref="AE168:AE178" si="341">IF(AE123&lt;&gt;"",AE123,"")</f>
        <v>福井県内には宿泊しない</v>
      </c>
      <c r="AF168" s="8"/>
      <c r="AG168" s="131">
        <f>IF(OR(IFERROR(FIND($AD168,"施設コード"),0)&gt;0,$AE168=""), "",AG48-AG108)</f>
        <v>11</v>
      </c>
      <c r="AH168" s="132">
        <f>IFERROR(AG168/AG$180,"")</f>
        <v>0.2558139534883721</v>
      </c>
      <c r="AI168" s="131">
        <f>IF(OR(IFERROR(FIND($AD168,"施設コード"),0)&gt;0,$AE168=""), "",AI48-AI108)</f>
        <v>0</v>
      </c>
      <c r="AJ168" s="132" t="str">
        <f>IFERROR(AI168/AI$180,"")</f>
        <v/>
      </c>
      <c r="AK168" s="131">
        <f>IF(OR(IFERROR(FIND($AD168,"施設コード"),0)&gt;0,$AE168=""), "",AK48-AK108)</f>
        <v>0</v>
      </c>
      <c r="AL168" s="132" t="str">
        <f>IFERROR(AK168/AK$180,"")</f>
        <v/>
      </c>
      <c r="AM168" s="131">
        <f>IF(OR(IFERROR(FIND($AD168,"施設コード"),0)&gt;0,$AE168=""), "",AM48-AM108)</f>
        <v>0</v>
      </c>
      <c r="AN168" s="132" t="str">
        <f>IFERROR(AM168/AM$180,"")</f>
        <v/>
      </c>
      <c r="AO168" s="131">
        <f>IF(OR(IFERROR(FIND($AD168,"施設コード"),0)&gt;0,$AE168=""), "",AO48-AO108)</f>
        <v>0</v>
      </c>
      <c r="AP168" s="132" t="str">
        <f>IFERROR(AO168/AO$180,"")</f>
        <v/>
      </c>
      <c r="AQ168" s="131">
        <f>IF(OR(IFERROR(FIND($AD168,"施設コード"),0)&gt;0,$AE168=""), "",AQ48-AQ108)</f>
        <v>0</v>
      </c>
      <c r="AR168" s="132" t="str">
        <f>IFERROR(AQ168/AQ$180,"")</f>
        <v/>
      </c>
      <c r="AS168" s="131">
        <f>IF(OR(IFERROR(FIND($AD168,"施設コード"),0)&gt;0,$AE168=""), "",AS48-AS108)</f>
        <v>0</v>
      </c>
      <c r="AT168" s="132" t="str">
        <f>IFERROR(AS168/AS$180,"")</f>
        <v/>
      </c>
      <c r="AU168" s="131">
        <f>IF(OR(IFERROR(FIND($AD168,"施設コード"),0)&gt;0,$AE168=""), "",AU48-AU108)</f>
        <v>0</v>
      </c>
      <c r="AV168" s="132" t="str">
        <f>IFERROR(AU168/AU$180,"")</f>
        <v/>
      </c>
      <c r="AW168" s="131">
        <f>IF(OR(IFERROR(FIND($AD168,"施設コード"),0)&gt;0,$AE168=""), "",AW48-AW108)</f>
        <v>0</v>
      </c>
      <c r="AX168" s="132" t="str">
        <f>IFERROR(AW168/AW$180,"")</f>
        <v/>
      </c>
      <c r="AY168" s="131">
        <f>IF(OR(IFERROR(FIND($AD168,"施設コード"),0)&gt;0,$AE168=""), "",AY48-AY108)</f>
        <v>0</v>
      </c>
      <c r="AZ168" s="132" t="str">
        <f>IFERROR(AY168/AY$180,"")</f>
        <v/>
      </c>
      <c r="BA168" s="131">
        <f>IF(OR(IFERROR(FIND($AD168,"施設コード"),0)&gt;0,$AE168=""), "",BA48-BA108)</f>
        <v>0</v>
      </c>
      <c r="BB168" s="132" t="str">
        <f>IFERROR(BA168/BA$180,"")</f>
        <v/>
      </c>
      <c r="BC168" s="131">
        <f>IF(OR(IFERROR(FIND($AD168,"施設コード"),0)&gt;0,$AE168=""), "",BC48-BC108)</f>
        <v>0</v>
      </c>
      <c r="BD168" s="132" t="str">
        <f>IFERROR(BC168/BC$180,"")</f>
        <v/>
      </c>
      <c r="BE168" s="131">
        <f>IFERROR(AG168+AI168+AK168+AM168+AO168+AQ168+AS168+AU168+AW168+AY168+BA168+BC168,"")</f>
        <v>11</v>
      </c>
      <c r="BF168" s="120">
        <f>IFERROR(BE168/BE$180,"")</f>
        <v>0.2558139534883721</v>
      </c>
    </row>
    <row r="169" spans="27:58">
      <c r="AA169" s="110">
        <f t="shared" si="340"/>
        <v>1</v>
      </c>
      <c r="AB169" s="58"/>
      <c r="AC169" s="113" t="str">
        <f t="shared" ref="AC169:AD174" si="342">AC168</f>
        <v>回答エリア</v>
      </c>
      <c r="AD169" s="112" t="str">
        <f t="shared" si="342"/>
        <v>福井駅前 エリア</v>
      </c>
      <c r="AE169" s="90" t="str">
        <f t="shared" si="341"/>
        <v>1泊</v>
      </c>
      <c r="AF169" s="8"/>
      <c r="AG169" s="131">
        <f t="shared" ref="AG169:AG179" si="343">IF(OR(IFERROR(FIND($AD169,"施設コード"),0)&gt;0,$AE169=""), "",AG49-AG109)</f>
        <v>23</v>
      </c>
      <c r="AH169" s="132">
        <f t="shared" ref="AH169:AJ179" si="344">IFERROR(AG169/AG$180,"")</f>
        <v>0.53488372093023251</v>
      </c>
      <c r="AI169" s="131">
        <f t="shared" ref="AI169:AI179" si="345">IF(OR(IFERROR(FIND($AD169,"施設コード"),0)&gt;0,$AE169=""), "",AI49-AI109)</f>
        <v>0</v>
      </c>
      <c r="AJ169" s="132" t="str">
        <f t="shared" si="344"/>
        <v/>
      </c>
      <c r="AK169" s="131">
        <f t="shared" ref="AK169:AK179" si="346">IF(OR(IFERROR(FIND($AD169,"施設コード"),0)&gt;0,$AE169=""), "",AK49-AK109)</f>
        <v>0</v>
      </c>
      <c r="AL169" s="132" t="str">
        <f t="shared" ref="AL169:AL179" si="347">IFERROR(AK169/AK$180,"")</f>
        <v/>
      </c>
      <c r="AM169" s="131">
        <f t="shared" ref="AM169:AM179" si="348">IF(OR(IFERROR(FIND($AD169,"施設コード"),0)&gt;0,$AE169=""), "",AM49-AM109)</f>
        <v>0</v>
      </c>
      <c r="AN169" s="132" t="str">
        <f t="shared" ref="AN169:AN179" si="349">IFERROR(AM169/AM$180,"")</f>
        <v/>
      </c>
      <c r="AO169" s="131">
        <f t="shared" ref="AO169:AO179" si="350">IF(OR(IFERROR(FIND($AD169,"施設コード"),0)&gt;0,$AE169=""), "",AO49-AO109)</f>
        <v>0</v>
      </c>
      <c r="AP169" s="132" t="str">
        <f t="shared" ref="AP169:AP179" si="351">IFERROR(AO169/AO$180,"")</f>
        <v/>
      </c>
      <c r="AQ169" s="131">
        <f t="shared" ref="AQ169:AQ179" si="352">IF(OR(IFERROR(FIND($AD169,"施設コード"),0)&gt;0,$AE169=""), "",AQ49-AQ109)</f>
        <v>0</v>
      </c>
      <c r="AR169" s="132" t="str">
        <f t="shared" ref="AR169:AR179" si="353">IFERROR(AQ169/AQ$180,"")</f>
        <v/>
      </c>
      <c r="AS169" s="131">
        <f t="shared" ref="AS169:AS179" si="354">IF(OR(IFERROR(FIND($AD169,"施設コード"),0)&gt;0,$AE169=""), "",AS49-AS109)</f>
        <v>0</v>
      </c>
      <c r="AT169" s="132" t="str">
        <f t="shared" ref="AT169:AT179" si="355">IFERROR(AS169/AS$180,"")</f>
        <v/>
      </c>
      <c r="AU169" s="131">
        <f t="shared" ref="AU169:AU179" si="356">IF(OR(IFERROR(FIND($AD169,"施設コード"),0)&gt;0,$AE169=""), "",AU49-AU109)</f>
        <v>0</v>
      </c>
      <c r="AV169" s="132" t="str">
        <f t="shared" ref="AV169:AV179" si="357">IFERROR(AU169/AU$180,"")</f>
        <v/>
      </c>
      <c r="AW169" s="131">
        <f t="shared" ref="AW169:AW179" si="358">IF(OR(IFERROR(FIND($AD169,"施設コード"),0)&gt;0,$AE169=""), "",AW49-AW109)</f>
        <v>0</v>
      </c>
      <c r="AX169" s="132" t="str">
        <f t="shared" ref="AX169:AX179" si="359">IFERROR(AW169/AW$180,"")</f>
        <v/>
      </c>
      <c r="AY169" s="131">
        <f t="shared" ref="AY169:AY179" si="360">IF(OR(IFERROR(FIND($AD169,"施設コード"),0)&gt;0,$AE169=""), "",AY49-AY109)</f>
        <v>0</v>
      </c>
      <c r="AZ169" s="132" t="str">
        <f t="shared" ref="AZ169:AZ179" si="361">IFERROR(AY169/AY$180,"")</f>
        <v/>
      </c>
      <c r="BA169" s="131">
        <f t="shared" ref="BA169:BA179" si="362">IF(OR(IFERROR(FIND($AD169,"施設コード"),0)&gt;0,$AE169=""), "",BA49-BA109)</f>
        <v>0</v>
      </c>
      <c r="BB169" s="132" t="str">
        <f t="shared" ref="BB169:BB179" si="363">IFERROR(BA169/BA$180,"")</f>
        <v/>
      </c>
      <c r="BC169" s="131">
        <f t="shared" ref="BC169:BC179" si="364">IF(OR(IFERROR(FIND($AD169,"施設コード"),0)&gt;0,$AE169=""), "",BC49-BC109)</f>
        <v>0</v>
      </c>
      <c r="BD169" s="132" t="str">
        <f t="shared" ref="BD169:BD179" si="365">IFERROR(BC169/BC$180,"")</f>
        <v/>
      </c>
      <c r="BE169" s="131">
        <f t="shared" ref="BE169:BE179" si="366">IFERROR(AG169+AI169+AK169+AM169+AO169+AQ169+AS169+AU169+AW169+AY169+BA169+BC169,"")</f>
        <v>23</v>
      </c>
      <c r="BF169" s="120">
        <f t="shared" ref="BF169:BF179" si="367">IFERROR(BE169/BE$180,"")</f>
        <v>0.53488372093023251</v>
      </c>
    </row>
    <row r="170" spans="27:58">
      <c r="AA170" s="110">
        <f t="shared" si="340"/>
        <v>2</v>
      </c>
      <c r="AB170" s="58"/>
      <c r="AC170" s="113" t="str">
        <f t="shared" si="342"/>
        <v>回答エリア</v>
      </c>
      <c r="AD170" s="112" t="str">
        <f t="shared" si="342"/>
        <v>福井駅前 エリア</v>
      </c>
      <c r="AE170" s="2" t="str">
        <f t="shared" si="341"/>
        <v>2泊</v>
      </c>
      <c r="AF170" s="8"/>
      <c r="AG170" s="131">
        <f t="shared" si="343"/>
        <v>7</v>
      </c>
      <c r="AH170" s="132">
        <f t="shared" si="344"/>
        <v>0.16279069767441862</v>
      </c>
      <c r="AI170" s="131">
        <f t="shared" si="345"/>
        <v>0</v>
      </c>
      <c r="AJ170" s="132" t="str">
        <f t="shared" si="344"/>
        <v/>
      </c>
      <c r="AK170" s="131">
        <f t="shared" si="346"/>
        <v>0</v>
      </c>
      <c r="AL170" s="132" t="str">
        <f t="shared" si="347"/>
        <v/>
      </c>
      <c r="AM170" s="131">
        <f t="shared" si="348"/>
        <v>0</v>
      </c>
      <c r="AN170" s="132" t="str">
        <f t="shared" si="349"/>
        <v/>
      </c>
      <c r="AO170" s="131">
        <f t="shared" si="350"/>
        <v>0</v>
      </c>
      <c r="AP170" s="132" t="str">
        <f t="shared" si="351"/>
        <v/>
      </c>
      <c r="AQ170" s="131">
        <f t="shared" si="352"/>
        <v>0</v>
      </c>
      <c r="AR170" s="132" t="str">
        <f t="shared" si="353"/>
        <v/>
      </c>
      <c r="AS170" s="131">
        <f t="shared" si="354"/>
        <v>0</v>
      </c>
      <c r="AT170" s="132" t="str">
        <f t="shared" si="355"/>
        <v/>
      </c>
      <c r="AU170" s="131">
        <f t="shared" si="356"/>
        <v>0</v>
      </c>
      <c r="AV170" s="132" t="str">
        <f t="shared" si="357"/>
        <v/>
      </c>
      <c r="AW170" s="131">
        <f t="shared" si="358"/>
        <v>0</v>
      </c>
      <c r="AX170" s="132" t="str">
        <f t="shared" si="359"/>
        <v/>
      </c>
      <c r="AY170" s="131">
        <f t="shared" si="360"/>
        <v>0</v>
      </c>
      <c r="AZ170" s="132" t="str">
        <f t="shared" si="361"/>
        <v/>
      </c>
      <c r="BA170" s="131">
        <f t="shared" si="362"/>
        <v>0</v>
      </c>
      <c r="BB170" s="132" t="str">
        <f t="shared" si="363"/>
        <v/>
      </c>
      <c r="BC170" s="131">
        <f t="shared" si="364"/>
        <v>0</v>
      </c>
      <c r="BD170" s="132" t="str">
        <f t="shared" si="365"/>
        <v/>
      </c>
      <c r="BE170" s="131">
        <f t="shared" si="366"/>
        <v>7</v>
      </c>
      <c r="BF170" s="120">
        <f t="shared" si="367"/>
        <v>0.16279069767441862</v>
      </c>
    </row>
    <row r="171" spans="27:58">
      <c r="AA171" s="110">
        <f t="shared" si="340"/>
        <v>3</v>
      </c>
      <c r="AB171" s="58"/>
      <c r="AC171" s="113" t="str">
        <f t="shared" si="342"/>
        <v>回答エリア</v>
      </c>
      <c r="AD171" s="112" t="str">
        <f t="shared" si="342"/>
        <v>福井駅前 エリア</v>
      </c>
      <c r="AE171" s="2" t="str">
        <f t="shared" si="341"/>
        <v>3泊</v>
      </c>
      <c r="AF171" s="8"/>
      <c r="AG171" s="131">
        <f t="shared" si="343"/>
        <v>0</v>
      </c>
      <c r="AH171" s="132">
        <f t="shared" si="344"/>
        <v>0</v>
      </c>
      <c r="AI171" s="131">
        <f t="shared" si="345"/>
        <v>0</v>
      </c>
      <c r="AJ171" s="132" t="str">
        <f t="shared" si="344"/>
        <v/>
      </c>
      <c r="AK171" s="131">
        <f t="shared" si="346"/>
        <v>0</v>
      </c>
      <c r="AL171" s="132" t="str">
        <f t="shared" si="347"/>
        <v/>
      </c>
      <c r="AM171" s="131">
        <f t="shared" si="348"/>
        <v>0</v>
      </c>
      <c r="AN171" s="132" t="str">
        <f t="shared" si="349"/>
        <v/>
      </c>
      <c r="AO171" s="131">
        <f t="shared" si="350"/>
        <v>0</v>
      </c>
      <c r="AP171" s="132" t="str">
        <f t="shared" si="351"/>
        <v/>
      </c>
      <c r="AQ171" s="131">
        <f t="shared" si="352"/>
        <v>0</v>
      </c>
      <c r="AR171" s="132" t="str">
        <f t="shared" si="353"/>
        <v/>
      </c>
      <c r="AS171" s="131">
        <f t="shared" si="354"/>
        <v>0</v>
      </c>
      <c r="AT171" s="132" t="str">
        <f t="shared" si="355"/>
        <v/>
      </c>
      <c r="AU171" s="131">
        <f t="shared" si="356"/>
        <v>0</v>
      </c>
      <c r="AV171" s="132" t="str">
        <f t="shared" si="357"/>
        <v/>
      </c>
      <c r="AW171" s="131">
        <f t="shared" si="358"/>
        <v>0</v>
      </c>
      <c r="AX171" s="132" t="str">
        <f t="shared" si="359"/>
        <v/>
      </c>
      <c r="AY171" s="131">
        <f t="shared" si="360"/>
        <v>0</v>
      </c>
      <c r="AZ171" s="132" t="str">
        <f t="shared" si="361"/>
        <v/>
      </c>
      <c r="BA171" s="131">
        <f t="shared" si="362"/>
        <v>0</v>
      </c>
      <c r="BB171" s="132" t="str">
        <f t="shared" si="363"/>
        <v/>
      </c>
      <c r="BC171" s="131">
        <f t="shared" si="364"/>
        <v>0</v>
      </c>
      <c r="BD171" s="132" t="str">
        <f t="shared" si="365"/>
        <v/>
      </c>
      <c r="BE171" s="131">
        <f t="shared" si="366"/>
        <v>0</v>
      </c>
      <c r="BF171" s="120">
        <f t="shared" si="367"/>
        <v>0</v>
      </c>
    </row>
    <row r="172" spans="27:58">
      <c r="AA172" s="110">
        <f t="shared" si="340"/>
        <v>4</v>
      </c>
      <c r="AB172" s="58"/>
      <c r="AC172" s="113" t="str">
        <f t="shared" si="342"/>
        <v>回答エリア</v>
      </c>
      <c r="AD172" s="112" t="str">
        <f t="shared" si="342"/>
        <v>福井駅前 エリア</v>
      </c>
      <c r="AE172" s="2" t="str">
        <f t="shared" si="341"/>
        <v>4泊以上</v>
      </c>
      <c r="AF172" s="107"/>
      <c r="AG172" s="131">
        <f t="shared" si="343"/>
        <v>2</v>
      </c>
      <c r="AH172" s="132">
        <f t="shared" si="344"/>
        <v>4.6511627906976744E-2</v>
      </c>
      <c r="AI172" s="131">
        <f t="shared" si="345"/>
        <v>0</v>
      </c>
      <c r="AJ172" s="132" t="str">
        <f t="shared" si="344"/>
        <v/>
      </c>
      <c r="AK172" s="131">
        <f t="shared" si="346"/>
        <v>0</v>
      </c>
      <c r="AL172" s="132" t="str">
        <f t="shared" si="347"/>
        <v/>
      </c>
      <c r="AM172" s="131">
        <f t="shared" si="348"/>
        <v>0</v>
      </c>
      <c r="AN172" s="132" t="str">
        <f t="shared" si="349"/>
        <v/>
      </c>
      <c r="AO172" s="131">
        <f t="shared" si="350"/>
        <v>0</v>
      </c>
      <c r="AP172" s="132" t="str">
        <f t="shared" si="351"/>
        <v/>
      </c>
      <c r="AQ172" s="131">
        <f t="shared" si="352"/>
        <v>0</v>
      </c>
      <c r="AR172" s="132" t="str">
        <f t="shared" si="353"/>
        <v/>
      </c>
      <c r="AS172" s="131">
        <f t="shared" si="354"/>
        <v>0</v>
      </c>
      <c r="AT172" s="132" t="str">
        <f t="shared" si="355"/>
        <v/>
      </c>
      <c r="AU172" s="131">
        <f t="shared" si="356"/>
        <v>0</v>
      </c>
      <c r="AV172" s="132" t="str">
        <f t="shared" si="357"/>
        <v/>
      </c>
      <c r="AW172" s="131">
        <f t="shared" si="358"/>
        <v>0</v>
      </c>
      <c r="AX172" s="132" t="str">
        <f t="shared" si="359"/>
        <v/>
      </c>
      <c r="AY172" s="131">
        <f t="shared" si="360"/>
        <v>0</v>
      </c>
      <c r="AZ172" s="132" t="str">
        <f t="shared" si="361"/>
        <v/>
      </c>
      <c r="BA172" s="131">
        <f t="shared" si="362"/>
        <v>0</v>
      </c>
      <c r="BB172" s="132" t="str">
        <f t="shared" si="363"/>
        <v/>
      </c>
      <c r="BC172" s="131">
        <f t="shared" si="364"/>
        <v>0</v>
      </c>
      <c r="BD172" s="132" t="str">
        <f t="shared" si="365"/>
        <v/>
      </c>
      <c r="BE172" s="131">
        <f t="shared" si="366"/>
        <v>2</v>
      </c>
      <c r="BF172" s="120">
        <f t="shared" si="367"/>
        <v>4.6511627906976744E-2</v>
      </c>
    </row>
    <row r="173" spans="27:58">
      <c r="AA173" s="110" t="str">
        <f t="shared" si="340"/>
        <v/>
      </c>
      <c r="AB173" s="58"/>
      <c r="AC173" s="113" t="str">
        <f t="shared" si="342"/>
        <v>回答エリア</v>
      </c>
      <c r="AD173" s="112" t="str">
        <f t="shared" si="342"/>
        <v>福井駅前 エリア</v>
      </c>
      <c r="AE173" s="2" t="str">
        <f t="shared" si="341"/>
        <v/>
      </c>
      <c r="AF173" s="107"/>
      <c r="AG173" s="131" t="str">
        <f t="shared" si="343"/>
        <v/>
      </c>
      <c r="AH173" s="132" t="str">
        <f t="shared" si="344"/>
        <v/>
      </c>
      <c r="AI173" s="131" t="str">
        <f t="shared" si="345"/>
        <v/>
      </c>
      <c r="AJ173" s="132" t="str">
        <f t="shared" si="344"/>
        <v/>
      </c>
      <c r="AK173" s="131" t="str">
        <f t="shared" si="346"/>
        <v/>
      </c>
      <c r="AL173" s="132" t="str">
        <f t="shared" si="347"/>
        <v/>
      </c>
      <c r="AM173" s="131" t="str">
        <f t="shared" si="348"/>
        <v/>
      </c>
      <c r="AN173" s="132" t="str">
        <f t="shared" si="349"/>
        <v/>
      </c>
      <c r="AO173" s="131" t="str">
        <f t="shared" si="350"/>
        <v/>
      </c>
      <c r="AP173" s="132" t="str">
        <f t="shared" si="351"/>
        <v/>
      </c>
      <c r="AQ173" s="131" t="str">
        <f t="shared" si="352"/>
        <v/>
      </c>
      <c r="AR173" s="132" t="str">
        <f t="shared" si="353"/>
        <v/>
      </c>
      <c r="AS173" s="131" t="str">
        <f t="shared" si="354"/>
        <v/>
      </c>
      <c r="AT173" s="132" t="str">
        <f t="shared" si="355"/>
        <v/>
      </c>
      <c r="AU173" s="131" t="str">
        <f t="shared" si="356"/>
        <v/>
      </c>
      <c r="AV173" s="132" t="str">
        <f t="shared" si="357"/>
        <v/>
      </c>
      <c r="AW173" s="131" t="str">
        <f t="shared" si="358"/>
        <v/>
      </c>
      <c r="AX173" s="132" t="str">
        <f t="shared" si="359"/>
        <v/>
      </c>
      <c r="AY173" s="131" t="str">
        <f t="shared" si="360"/>
        <v/>
      </c>
      <c r="AZ173" s="132" t="str">
        <f t="shared" si="361"/>
        <v/>
      </c>
      <c r="BA173" s="131" t="str">
        <f t="shared" si="362"/>
        <v/>
      </c>
      <c r="BB173" s="132" t="str">
        <f t="shared" si="363"/>
        <v/>
      </c>
      <c r="BC173" s="131" t="str">
        <f t="shared" si="364"/>
        <v/>
      </c>
      <c r="BD173" s="132" t="str">
        <f t="shared" si="365"/>
        <v/>
      </c>
      <c r="BE173" s="131" t="str">
        <f t="shared" si="366"/>
        <v/>
      </c>
      <c r="BF173" s="120" t="str">
        <f t="shared" si="367"/>
        <v/>
      </c>
    </row>
    <row r="174" spans="27:58">
      <c r="AA174" s="110" t="str">
        <f t="shared" si="340"/>
        <v/>
      </c>
      <c r="AB174" s="58"/>
      <c r="AC174" s="113" t="str">
        <f t="shared" si="342"/>
        <v>回答エリア</v>
      </c>
      <c r="AD174" s="112" t="str">
        <f t="shared" si="342"/>
        <v>福井駅前 エリア</v>
      </c>
      <c r="AE174" s="2" t="str">
        <f t="shared" si="341"/>
        <v/>
      </c>
      <c r="AF174" s="107"/>
      <c r="AG174" s="131" t="str">
        <f t="shared" si="343"/>
        <v/>
      </c>
      <c r="AH174" s="132" t="str">
        <f t="shared" si="344"/>
        <v/>
      </c>
      <c r="AI174" s="131" t="str">
        <f t="shared" si="345"/>
        <v/>
      </c>
      <c r="AJ174" s="132" t="str">
        <f t="shared" si="344"/>
        <v/>
      </c>
      <c r="AK174" s="131" t="str">
        <f t="shared" si="346"/>
        <v/>
      </c>
      <c r="AL174" s="132" t="str">
        <f t="shared" si="347"/>
        <v/>
      </c>
      <c r="AM174" s="131" t="str">
        <f t="shared" si="348"/>
        <v/>
      </c>
      <c r="AN174" s="132" t="str">
        <f t="shared" si="349"/>
        <v/>
      </c>
      <c r="AO174" s="131" t="str">
        <f t="shared" si="350"/>
        <v/>
      </c>
      <c r="AP174" s="132" t="str">
        <f t="shared" si="351"/>
        <v/>
      </c>
      <c r="AQ174" s="131" t="str">
        <f t="shared" si="352"/>
        <v/>
      </c>
      <c r="AR174" s="132" t="str">
        <f t="shared" si="353"/>
        <v/>
      </c>
      <c r="AS174" s="131" t="str">
        <f t="shared" si="354"/>
        <v/>
      </c>
      <c r="AT174" s="132" t="str">
        <f t="shared" si="355"/>
        <v/>
      </c>
      <c r="AU174" s="131" t="str">
        <f t="shared" si="356"/>
        <v/>
      </c>
      <c r="AV174" s="132" t="str">
        <f t="shared" si="357"/>
        <v/>
      </c>
      <c r="AW174" s="131" t="str">
        <f t="shared" si="358"/>
        <v/>
      </c>
      <c r="AX174" s="132" t="str">
        <f t="shared" si="359"/>
        <v/>
      </c>
      <c r="AY174" s="131" t="str">
        <f t="shared" si="360"/>
        <v/>
      </c>
      <c r="AZ174" s="132" t="str">
        <f t="shared" si="361"/>
        <v/>
      </c>
      <c r="BA174" s="131" t="str">
        <f t="shared" si="362"/>
        <v/>
      </c>
      <c r="BB174" s="132" t="str">
        <f t="shared" si="363"/>
        <v/>
      </c>
      <c r="BC174" s="131" t="str">
        <f t="shared" si="364"/>
        <v/>
      </c>
      <c r="BD174" s="132" t="str">
        <f t="shared" si="365"/>
        <v/>
      </c>
      <c r="BE174" s="131" t="str">
        <f t="shared" si="366"/>
        <v/>
      </c>
      <c r="BF174" s="120" t="str">
        <f t="shared" si="367"/>
        <v/>
      </c>
    </row>
    <row r="175" spans="27:58">
      <c r="AA175" s="110" t="str">
        <f t="shared" si="340"/>
        <v/>
      </c>
      <c r="AB175" s="58"/>
      <c r="AC175" s="113" t="str">
        <f>AC174</f>
        <v>回答エリア</v>
      </c>
      <c r="AD175" s="112" t="str">
        <f>AD174</f>
        <v>福井駅前 エリア</v>
      </c>
      <c r="AE175" s="2" t="str">
        <f t="shared" si="341"/>
        <v/>
      </c>
      <c r="AF175" s="107"/>
      <c r="AG175" s="131" t="str">
        <f t="shared" si="343"/>
        <v/>
      </c>
      <c r="AH175" s="132" t="str">
        <f t="shared" si="344"/>
        <v/>
      </c>
      <c r="AI175" s="131" t="str">
        <f t="shared" si="345"/>
        <v/>
      </c>
      <c r="AJ175" s="132" t="str">
        <f t="shared" si="344"/>
        <v/>
      </c>
      <c r="AK175" s="131" t="str">
        <f t="shared" si="346"/>
        <v/>
      </c>
      <c r="AL175" s="132" t="str">
        <f t="shared" si="347"/>
        <v/>
      </c>
      <c r="AM175" s="131" t="str">
        <f t="shared" si="348"/>
        <v/>
      </c>
      <c r="AN175" s="132" t="str">
        <f t="shared" si="349"/>
        <v/>
      </c>
      <c r="AO175" s="131" t="str">
        <f t="shared" si="350"/>
        <v/>
      </c>
      <c r="AP175" s="132" t="str">
        <f t="shared" si="351"/>
        <v/>
      </c>
      <c r="AQ175" s="131" t="str">
        <f t="shared" si="352"/>
        <v/>
      </c>
      <c r="AR175" s="132" t="str">
        <f t="shared" si="353"/>
        <v/>
      </c>
      <c r="AS175" s="131" t="str">
        <f t="shared" si="354"/>
        <v/>
      </c>
      <c r="AT175" s="132" t="str">
        <f t="shared" si="355"/>
        <v/>
      </c>
      <c r="AU175" s="131" t="str">
        <f t="shared" si="356"/>
        <v/>
      </c>
      <c r="AV175" s="132" t="str">
        <f t="shared" si="357"/>
        <v/>
      </c>
      <c r="AW175" s="131" t="str">
        <f t="shared" si="358"/>
        <v/>
      </c>
      <c r="AX175" s="132" t="str">
        <f t="shared" si="359"/>
        <v/>
      </c>
      <c r="AY175" s="131" t="str">
        <f t="shared" si="360"/>
        <v/>
      </c>
      <c r="AZ175" s="132" t="str">
        <f t="shared" si="361"/>
        <v/>
      </c>
      <c r="BA175" s="131" t="str">
        <f t="shared" si="362"/>
        <v/>
      </c>
      <c r="BB175" s="132" t="str">
        <f t="shared" si="363"/>
        <v/>
      </c>
      <c r="BC175" s="131" t="str">
        <f t="shared" si="364"/>
        <v/>
      </c>
      <c r="BD175" s="132" t="str">
        <f t="shared" si="365"/>
        <v/>
      </c>
      <c r="BE175" s="131" t="str">
        <f t="shared" si="366"/>
        <v/>
      </c>
      <c r="BF175" s="120" t="str">
        <f t="shared" si="367"/>
        <v/>
      </c>
    </row>
    <row r="176" spans="27:58">
      <c r="AA176" s="110" t="str">
        <f t="shared" si="340"/>
        <v/>
      </c>
      <c r="AB176" s="58"/>
      <c r="AC176" s="113" t="str">
        <f t="shared" ref="AC176:AD178" si="368">AC175</f>
        <v>回答エリア</v>
      </c>
      <c r="AD176" s="112" t="str">
        <f t="shared" si="368"/>
        <v>福井駅前 エリア</v>
      </c>
      <c r="AE176" s="2" t="str">
        <f t="shared" si="341"/>
        <v/>
      </c>
      <c r="AF176" s="107"/>
      <c r="AG176" s="131" t="str">
        <f t="shared" si="343"/>
        <v/>
      </c>
      <c r="AH176" s="132" t="str">
        <f t="shared" si="344"/>
        <v/>
      </c>
      <c r="AI176" s="131" t="str">
        <f t="shared" si="345"/>
        <v/>
      </c>
      <c r="AJ176" s="132" t="str">
        <f t="shared" si="344"/>
        <v/>
      </c>
      <c r="AK176" s="131" t="str">
        <f t="shared" si="346"/>
        <v/>
      </c>
      <c r="AL176" s="132" t="str">
        <f t="shared" si="347"/>
        <v/>
      </c>
      <c r="AM176" s="131" t="str">
        <f t="shared" si="348"/>
        <v/>
      </c>
      <c r="AN176" s="132" t="str">
        <f t="shared" si="349"/>
        <v/>
      </c>
      <c r="AO176" s="131" t="str">
        <f t="shared" si="350"/>
        <v/>
      </c>
      <c r="AP176" s="132" t="str">
        <f t="shared" si="351"/>
        <v/>
      </c>
      <c r="AQ176" s="131" t="str">
        <f t="shared" si="352"/>
        <v/>
      </c>
      <c r="AR176" s="132" t="str">
        <f t="shared" si="353"/>
        <v/>
      </c>
      <c r="AS176" s="131" t="str">
        <f t="shared" si="354"/>
        <v/>
      </c>
      <c r="AT176" s="132" t="str">
        <f t="shared" si="355"/>
        <v/>
      </c>
      <c r="AU176" s="131" t="str">
        <f t="shared" si="356"/>
        <v/>
      </c>
      <c r="AV176" s="132" t="str">
        <f t="shared" si="357"/>
        <v/>
      </c>
      <c r="AW176" s="131" t="str">
        <f t="shared" si="358"/>
        <v/>
      </c>
      <c r="AX176" s="132" t="str">
        <f t="shared" si="359"/>
        <v/>
      </c>
      <c r="AY176" s="131" t="str">
        <f t="shared" si="360"/>
        <v/>
      </c>
      <c r="AZ176" s="132" t="str">
        <f t="shared" si="361"/>
        <v/>
      </c>
      <c r="BA176" s="131" t="str">
        <f t="shared" si="362"/>
        <v/>
      </c>
      <c r="BB176" s="132" t="str">
        <f t="shared" si="363"/>
        <v/>
      </c>
      <c r="BC176" s="131" t="str">
        <f t="shared" si="364"/>
        <v/>
      </c>
      <c r="BD176" s="132" t="str">
        <f t="shared" si="365"/>
        <v/>
      </c>
      <c r="BE176" s="131" t="str">
        <f t="shared" si="366"/>
        <v/>
      </c>
      <c r="BF176" s="120" t="str">
        <f t="shared" si="367"/>
        <v/>
      </c>
    </row>
    <row r="177" spans="27:58">
      <c r="AA177" s="110" t="str">
        <f t="shared" si="340"/>
        <v/>
      </c>
      <c r="AB177" s="58"/>
      <c r="AC177" s="113" t="str">
        <f t="shared" si="368"/>
        <v>回答エリア</v>
      </c>
      <c r="AD177" s="112" t="str">
        <f t="shared" si="368"/>
        <v>福井駅前 エリア</v>
      </c>
      <c r="AE177" s="2" t="str">
        <f t="shared" si="341"/>
        <v/>
      </c>
      <c r="AF177" s="107"/>
      <c r="AG177" s="131" t="str">
        <f t="shared" si="343"/>
        <v/>
      </c>
      <c r="AH177" s="132" t="str">
        <f t="shared" si="344"/>
        <v/>
      </c>
      <c r="AI177" s="131" t="str">
        <f t="shared" si="345"/>
        <v/>
      </c>
      <c r="AJ177" s="132" t="str">
        <f t="shared" si="344"/>
        <v/>
      </c>
      <c r="AK177" s="131" t="str">
        <f t="shared" si="346"/>
        <v/>
      </c>
      <c r="AL177" s="132" t="str">
        <f t="shared" si="347"/>
        <v/>
      </c>
      <c r="AM177" s="131" t="str">
        <f t="shared" si="348"/>
        <v/>
      </c>
      <c r="AN177" s="132" t="str">
        <f t="shared" si="349"/>
        <v/>
      </c>
      <c r="AO177" s="131" t="str">
        <f t="shared" si="350"/>
        <v/>
      </c>
      <c r="AP177" s="132" t="str">
        <f t="shared" si="351"/>
        <v/>
      </c>
      <c r="AQ177" s="131" t="str">
        <f t="shared" si="352"/>
        <v/>
      </c>
      <c r="AR177" s="132" t="str">
        <f t="shared" si="353"/>
        <v/>
      </c>
      <c r="AS177" s="131" t="str">
        <f t="shared" si="354"/>
        <v/>
      </c>
      <c r="AT177" s="132" t="str">
        <f t="shared" si="355"/>
        <v/>
      </c>
      <c r="AU177" s="131" t="str">
        <f t="shared" si="356"/>
        <v/>
      </c>
      <c r="AV177" s="132" t="str">
        <f t="shared" si="357"/>
        <v/>
      </c>
      <c r="AW177" s="131" t="str">
        <f t="shared" si="358"/>
        <v/>
      </c>
      <c r="AX177" s="132" t="str">
        <f t="shared" si="359"/>
        <v/>
      </c>
      <c r="AY177" s="131" t="str">
        <f t="shared" si="360"/>
        <v/>
      </c>
      <c r="AZ177" s="132" t="str">
        <f t="shared" si="361"/>
        <v/>
      </c>
      <c r="BA177" s="131" t="str">
        <f t="shared" si="362"/>
        <v/>
      </c>
      <c r="BB177" s="132" t="str">
        <f t="shared" si="363"/>
        <v/>
      </c>
      <c r="BC177" s="131" t="str">
        <f t="shared" si="364"/>
        <v/>
      </c>
      <c r="BD177" s="132" t="str">
        <f t="shared" si="365"/>
        <v/>
      </c>
      <c r="BE177" s="131" t="str">
        <f t="shared" si="366"/>
        <v/>
      </c>
      <c r="BF177" s="120" t="str">
        <f t="shared" si="367"/>
        <v/>
      </c>
    </row>
    <row r="178" spans="27:58">
      <c r="AA178" s="110" t="str">
        <f t="shared" si="340"/>
        <v/>
      </c>
      <c r="AB178" s="58"/>
      <c r="AC178" s="113" t="str">
        <f t="shared" si="368"/>
        <v>回答エリア</v>
      </c>
      <c r="AD178" s="112" t="str">
        <f t="shared" si="368"/>
        <v>福井駅前 エリア</v>
      </c>
      <c r="AE178" s="2" t="str">
        <f t="shared" si="341"/>
        <v/>
      </c>
      <c r="AF178" s="107"/>
      <c r="AG178" s="131" t="str">
        <f t="shared" si="343"/>
        <v/>
      </c>
      <c r="AH178" s="132" t="str">
        <f t="shared" si="344"/>
        <v/>
      </c>
      <c r="AI178" s="131" t="str">
        <f t="shared" si="345"/>
        <v/>
      </c>
      <c r="AJ178" s="132" t="str">
        <f t="shared" si="344"/>
        <v/>
      </c>
      <c r="AK178" s="131" t="str">
        <f t="shared" si="346"/>
        <v/>
      </c>
      <c r="AL178" s="132" t="str">
        <f t="shared" si="347"/>
        <v/>
      </c>
      <c r="AM178" s="131" t="str">
        <f t="shared" si="348"/>
        <v/>
      </c>
      <c r="AN178" s="132" t="str">
        <f t="shared" si="349"/>
        <v/>
      </c>
      <c r="AO178" s="131" t="str">
        <f t="shared" si="350"/>
        <v/>
      </c>
      <c r="AP178" s="132" t="str">
        <f t="shared" si="351"/>
        <v/>
      </c>
      <c r="AQ178" s="131" t="str">
        <f t="shared" si="352"/>
        <v/>
      </c>
      <c r="AR178" s="132" t="str">
        <f t="shared" si="353"/>
        <v/>
      </c>
      <c r="AS178" s="131" t="str">
        <f t="shared" si="354"/>
        <v/>
      </c>
      <c r="AT178" s="132" t="str">
        <f t="shared" si="355"/>
        <v/>
      </c>
      <c r="AU178" s="131" t="str">
        <f t="shared" si="356"/>
        <v/>
      </c>
      <c r="AV178" s="132" t="str">
        <f t="shared" si="357"/>
        <v/>
      </c>
      <c r="AW178" s="131" t="str">
        <f t="shared" si="358"/>
        <v/>
      </c>
      <c r="AX178" s="132" t="str">
        <f t="shared" si="359"/>
        <v/>
      </c>
      <c r="AY178" s="131" t="str">
        <f t="shared" si="360"/>
        <v/>
      </c>
      <c r="AZ178" s="132" t="str">
        <f t="shared" si="361"/>
        <v/>
      </c>
      <c r="BA178" s="131" t="str">
        <f t="shared" si="362"/>
        <v/>
      </c>
      <c r="BB178" s="132" t="str">
        <f t="shared" si="363"/>
        <v/>
      </c>
      <c r="BC178" s="131" t="str">
        <f t="shared" si="364"/>
        <v/>
      </c>
      <c r="BD178" s="132" t="str">
        <f t="shared" si="365"/>
        <v/>
      </c>
      <c r="BE178" s="131" t="str">
        <f t="shared" si="366"/>
        <v/>
      </c>
      <c r="BF178" s="120" t="str">
        <f t="shared" si="367"/>
        <v/>
      </c>
    </row>
    <row r="179" spans="27:58">
      <c r="AA179" s="110" t="str">
        <f>AA164</f>
        <v/>
      </c>
      <c r="AB179" s="58"/>
      <c r="AC179" s="113" t="str">
        <f>AC177</f>
        <v>回答エリア</v>
      </c>
      <c r="AD179" s="112" t="str">
        <f>AD177</f>
        <v>福井駅前 エリア</v>
      </c>
      <c r="AE179" s="2" t="str">
        <f>IF(AE134&lt;&gt;"",AE134,"")</f>
        <v/>
      </c>
      <c r="AF179" s="107"/>
      <c r="AG179" s="131" t="str">
        <f t="shared" si="343"/>
        <v/>
      </c>
      <c r="AH179" s="132" t="str">
        <f t="shared" si="344"/>
        <v/>
      </c>
      <c r="AI179" s="131" t="str">
        <f t="shared" si="345"/>
        <v/>
      </c>
      <c r="AJ179" s="132" t="str">
        <f t="shared" si="344"/>
        <v/>
      </c>
      <c r="AK179" s="131" t="str">
        <f t="shared" si="346"/>
        <v/>
      </c>
      <c r="AL179" s="132" t="str">
        <f t="shared" si="347"/>
        <v/>
      </c>
      <c r="AM179" s="131" t="str">
        <f t="shared" si="348"/>
        <v/>
      </c>
      <c r="AN179" s="132" t="str">
        <f t="shared" si="349"/>
        <v/>
      </c>
      <c r="AO179" s="131" t="str">
        <f t="shared" si="350"/>
        <v/>
      </c>
      <c r="AP179" s="132" t="str">
        <f t="shared" si="351"/>
        <v/>
      </c>
      <c r="AQ179" s="131" t="str">
        <f t="shared" si="352"/>
        <v/>
      </c>
      <c r="AR179" s="132" t="str">
        <f t="shared" si="353"/>
        <v/>
      </c>
      <c r="AS179" s="131" t="str">
        <f t="shared" si="354"/>
        <v/>
      </c>
      <c r="AT179" s="132" t="str">
        <f t="shared" si="355"/>
        <v/>
      </c>
      <c r="AU179" s="131" t="str">
        <f t="shared" si="356"/>
        <v/>
      </c>
      <c r="AV179" s="132" t="str">
        <f t="shared" si="357"/>
        <v/>
      </c>
      <c r="AW179" s="131" t="str">
        <f t="shared" si="358"/>
        <v/>
      </c>
      <c r="AX179" s="132" t="str">
        <f t="shared" si="359"/>
        <v/>
      </c>
      <c r="AY179" s="131" t="str">
        <f t="shared" si="360"/>
        <v/>
      </c>
      <c r="AZ179" s="132" t="str">
        <f t="shared" si="361"/>
        <v/>
      </c>
      <c r="BA179" s="131" t="str">
        <f t="shared" si="362"/>
        <v/>
      </c>
      <c r="BB179" s="132" t="str">
        <f t="shared" si="363"/>
        <v/>
      </c>
      <c r="BC179" s="131" t="str">
        <f t="shared" si="364"/>
        <v/>
      </c>
      <c r="BD179" s="132" t="str">
        <f t="shared" si="365"/>
        <v/>
      </c>
      <c r="BE179" s="131" t="str">
        <f t="shared" si="366"/>
        <v/>
      </c>
      <c r="BF179" s="120" t="str">
        <f t="shared" si="367"/>
        <v/>
      </c>
    </row>
    <row r="180" spans="27:58" ht="15">
      <c r="AA180"/>
      <c r="AB180" s="156"/>
      <c r="AC180" s="99"/>
      <c r="AD180" s="100"/>
      <c r="AE180" s="101"/>
      <c r="AF180" s="102" t="s">
        <v>25</v>
      </c>
      <c r="AG180" s="123">
        <f t="shared" ref="AG180:BF180" si="369">SUM(AG168:AG179)</f>
        <v>43</v>
      </c>
      <c r="AH180" s="124">
        <f t="shared" si="369"/>
        <v>0.99999999999999989</v>
      </c>
      <c r="AI180" s="123">
        <f t="shared" si="369"/>
        <v>0</v>
      </c>
      <c r="AJ180" s="124">
        <f t="shared" si="369"/>
        <v>0</v>
      </c>
      <c r="AK180" s="123">
        <f t="shared" si="369"/>
        <v>0</v>
      </c>
      <c r="AL180" s="124">
        <f t="shared" si="369"/>
        <v>0</v>
      </c>
      <c r="AM180" s="123">
        <f t="shared" si="369"/>
        <v>0</v>
      </c>
      <c r="AN180" s="124">
        <f t="shared" si="369"/>
        <v>0</v>
      </c>
      <c r="AO180" s="123">
        <f t="shared" si="369"/>
        <v>0</v>
      </c>
      <c r="AP180" s="124">
        <f t="shared" si="369"/>
        <v>0</v>
      </c>
      <c r="AQ180" s="123">
        <f t="shared" si="369"/>
        <v>0</v>
      </c>
      <c r="AR180" s="124">
        <f t="shared" si="369"/>
        <v>0</v>
      </c>
      <c r="AS180" s="123">
        <f t="shared" si="369"/>
        <v>0</v>
      </c>
      <c r="AT180" s="124">
        <f t="shared" si="369"/>
        <v>0</v>
      </c>
      <c r="AU180" s="123">
        <f t="shared" si="369"/>
        <v>0</v>
      </c>
      <c r="AV180" s="124">
        <f t="shared" si="369"/>
        <v>0</v>
      </c>
      <c r="AW180" s="123">
        <f t="shared" si="369"/>
        <v>0</v>
      </c>
      <c r="AX180" s="124">
        <f t="shared" si="369"/>
        <v>0</v>
      </c>
      <c r="AY180" s="123">
        <f t="shared" si="369"/>
        <v>0</v>
      </c>
      <c r="AZ180" s="124">
        <f t="shared" si="369"/>
        <v>0</v>
      </c>
      <c r="BA180" s="123">
        <f t="shared" si="369"/>
        <v>0</v>
      </c>
      <c r="BB180" s="124">
        <f t="shared" si="369"/>
        <v>0</v>
      </c>
      <c r="BC180" s="123">
        <f t="shared" si="369"/>
        <v>0</v>
      </c>
      <c r="BD180" s="124">
        <f t="shared" si="369"/>
        <v>0</v>
      </c>
      <c r="BE180" s="123">
        <f t="shared" si="369"/>
        <v>43</v>
      </c>
      <c r="BF180" s="126">
        <f t="shared" si="369"/>
        <v>0.99999999999999989</v>
      </c>
    </row>
    <row r="181" spans="27:58" ht="15">
      <c r="AA181"/>
      <c r="AB181" s="157"/>
      <c r="AC181" s="103"/>
      <c r="AD181" s="104"/>
      <c r="AE181" s="105"/>
      <c r="AF181" s="135" t="str">
        <f>IF(AF$16&lt;&gt;"",AF$16,"")</f>
        <v>平均宿泊回数</v>
      </c>
      <c r="AG181" s="154">
        <f>IF(AG180&gt;0,SUMPRODUCT($AA168:$AA179,AG168:AG179)/AG180,"-")</f>
        <v>1.0465116279069768</v>
      </c>
      <c r="AH181" s="138"/>
      <c r="AI181" s="154" t="str">
        <f>IF(AI180&gt;0,SUMPRODUCT($AA168:$AA179,AI168:AI179)/AI180,"-")</f>
        <v>-</v>
      </c>
      <c r="AJ181" s="138"/>
      <c r="AK181" s="154" t="str">
        <f>IF(AK180&gt;0,SUMPRODUCT($AA168:$AA179,AK168:AK179)/AK180,"-")</f>
        <v>-</v>
      </c>
      <c r="AL181" s="138"/>
      <c r="AM181" s="154" t="str">
        <f>IF(AM180&gt;0,SUMPRODUCT($AA168:$AA179,AM168:AM179)/AM180,"-")</f>
        <v>-</v>
      </c>
      <c r="AN181" s="138"/>
      <c r="AO181" s="154" t="str">
        <f>IF(AO180&gt;0,SUMPRODUCT($AA168:$AA179,AO168:AO179)/AO180,"-")</f>
        <v>-</v>
      </c>
      <c r="AP181" s="138"/>
      <c r="AQ181" s="154" t="str">
        <f>IF(AQ180&gt;0,SUMPRODUCT($AA168:$AA179,AQ168:AQ179)/AQ180,"-")</f>
        <v>-</v>
      </c>
      <c r="AR181" s="138"/>
      <c r="AS181" s="154" t="str">
        <f>IF(AS180&gt;0,SUMPRODUCT($AA168:$AA179,AS168:AS179)/AS180,"-")</f>
        <v>-</v>
      </c>
      <c r="AT181" s="138"/>
      <c r="AU181" s="154" t="str">
        <f>IF(AU180&gt;0,SUMPRODUCT($AA168:$AA179,AU168:AU179)/AU180,"-")</f>
        <v>-</v>
      </c>
      <c r="AV181" s="138"/>
      <c r="AW181" s="154" t="str">
        <f>IF(AW180&gt;0,SUMPRODUCT($AA168:$AA179,AW168:AW179)/AW180,"-")</f>
        <v>-</v>
      </c>
      <c r="AX181" s="138"/>
      <c r="AY181" s="154" t="str">
        <f>IF(AY180&gt;0,SUMPRODUCT($AA168:$AA179,AY168:AY179)/AY180,"-")</f>
        <v>-</v>
      </c>
      <c r="AZ181" s="138"/>
      <c r="BA181" s="154" t="str">
        <f>IF(BA180&gt;0,SUMPRODUCT($AA168:$AA179,BA168:BA179)/BA180,"-")</f>
        <v>-</v>
      </c>
      <c r="BB181" s="138"/>
      <c r="BC181" s="154" t="str">
        <f>IF(BC180&gt;0,SUMPRODUCT($AA168:$AA179,BC168:BC179)/BC180,"-")</f>
        <v>-</v>
      </c>
      <c r="BD181" s="138"/>
      <c r="BE181" s="154">
        <f>IF(BE180&gt;0,SUMPRODUCT($AA168:$AA179,BE168:BE179)/BE180,"-")</f>
        <v>1.0465116279069768</v>
      </c>
      <c r="BF181" s="139"/>
    </row>
  </sheetData>
  <phoneticPr fontId="18"/>
  <conditionalFormatting sqref="AE3:AE14 AE48:AE59 AG48:BF59 AE33:AE44 AG33:BF44 AE18:AE29 AG18:BF29 AG3:BF14">
    <cfRule type="containsBlanks" dxfId="12" priority="4">
      <formula>LEN(TRIM(AE3))=0</formula>
    </cfRule>
  </conditionalFormatting>
  <conditionalFormatting sqref="AE68:AE74 AE108:AE119 AE93:AE104 AE78:AE89 AG63:BF74 AG78:BF89 AG93:BF104 AG108:BF119">
    <cfRule type="containsBlanks" dxfId="11" priority="3">
      <formula>LEN(TRIM(AE63))=0</formula>
    </cfRule>
  </conditionalFormatting>
  <conditionalFormatting sqref="AE128:AE134 AE168:AE179 AE153:AE164 AE138:AE149 AG123:BF134 AG138:BF149 AG153:BF164 AG168:BF179">
    <cfRule type="containsBlanks" dxfId="10" priority="2">
      <formula>LEN(TRIM(AE123))=0</formula>
    </cfRule>
  </conditionalFormatting>
  <conditionalFormatting sqref="AE123:AE127 AE63:AE67">
    <cfRule type="containsBlanks" dxfId="9" priority="1">
      <formula>LEN(TRIM(AE63))=0</formula>
    </cfRule>
  </conditionalFormatting>
  <pageMargins left="0.23622047244094491" right="0.23622047244094491" top="0.74803149606299213" bottom="0.74803149606299213" header="0.31496062992125984" footer="0.31496062992125984"/>
  <pageSetup paperSize="8" scale="80" fitToHeight="0" orientation="landscape" r:id="rId1"/>
  <rowBreaks count="3" manualBreakCount="3">
    <brk id="32" max="16383" man="1"/>
    <brk id="91" max="16383" man="1"/>
    <brk id="143" max="16383" man="1"/>
  </rowBreaks>
  <colBreaks count="2" manualBreakCount="2">
    <brk id="24" max="1048575" man="1"/>
    <brk id="25"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67D7-4BD8-41FE-93E2-46D72E8111FC}">
  <sheetPr codeName="Sheet36">
    <tabColor theme="4" tint="0.79998168889431442"/>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平均宿泊費</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平均宿泊費（推移）</v>
      </c>
      <c r="AB1"/>
      <c r="AC1" s="84" t="s">
        <v>11</v>
      </c>
      <c r="AD1" s="85"/>
      <c r="AE1" s="133" t="s">
        <v>1144</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使わない</v>
      </c>
      <c r="B2" s="96">
        <f ca="1">IFERROR(OFFSET(INDEX($AG$3:$BF$14,
MATCH($A2,$A$2:$A$13,0),MATCH($A$1,$AG$2:$BF$2,0)),0,1),"")</f>
        <v>0.30347938144329895</v>
      </c>
      <c r="C2" s="96">
        <f ca="1">IFERROR(OFFSET(INDEX($AG$18:$BF$29,
MATCH($A2,$A$2:$A$13,0),MATCH($A$1,$AG$2:$BF$2,0)),0,1),"")</f>
        <v>0.22483221476510068</v>
      </c>
      <c r="D2" s="96">
        <f ca="1">IFERROR(OFFSET(INDEX($AG$33:$BF$44,
MATCH($A2,$A$2:$A$13,0),MATCH($A$1,$AG$2:$BF$2,0)),0,1),"")</f>
        <v>0.21590909090909091</v>
      </c>
      <c r="E2" s="96">
        <f ca="1">IFERROR(OFFSET(INDEX($AG$48:$BF$59,
MATCH($A2,$A$2:$A$13,0),MATCH($A$1,$AG$2:$BF$2,0)),0,1),"")</f>
        <v>0.2</v>
      </c>
      <c r="G2" s="321" t="str">
        <f>【M】エリア!$L$2</f>
        <v>福井県</v>
      </c>
      <c r="H2" s="116">
        <f>AG16</f>
        <v>13934.278350515464</v>
      </c>
      <c r="I2" s="116" t="str">
        <f>AI16</f>
        <v>-</v>
      </c>
      <c r="J2" s="116" t="str">
        <f>AK16</f>
        <v>-</v>
      </c>
      <c r="K2" s="116" t="str">
        <f>AM16</f>
        <v>-</v>
      </c>
      <c r="L2" s="116" t="str">
        <f>AO16</f>
        <v>-</v>
      </c>
      <c r="M2" s="116" t="str">
        <f>AQ16</f>
        <v>-</v>
      </c>
      <c r="N2" s="116" t="str">
        <f>AS16</f>
        <v>-</v>
      </c>
      <c r="O2" s="116" t="str">
        <f>AU16</f>
        <v>-</v>
      </c>
      <c r="P2" s="116" t="str">
        <f>AW16</f>
        <v>-</v>
      </c>
      <c r="Q2" s="116" t="str">
        <f>AY16</f>
        <v>-</v>
      </c>
      <c r="R2" s="116" t="str">
        <f>BA16</f>
        <v>-</v>
      </c>
      <c r="S2" s="116" t="str">
        <f>BC16</f>
        <v>-</v>
      </c>
      <c r="T2" s="116">
        <f>BE16</f>
        <v>13934.278350515464</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1,000円未満</v>
      </c>
      <c r="B3" s="96">
        <f t="shared" ref="B3:B13" ca="1" si="1">IFERROR(OFFSET(INDEX($AG$3:$BF$14,
MATCH($A3,$A$2:$A$13,0),MATCH($A$1,$AG$2:$BF$2,0)),0,1),"")</f>
        <v>2.0618556701030927E-2</v>
      </c>
      <c r="C3" s="96">
        <f t="shared" ref="C3:C13" ca="1" si="2">IFERROR(OFFSET(INDEX($AG$18:$BF$29,
MATCH($A3,$A$2:$A$13,0),MATCH($A$1,$AG$2:$BF$2,0)),0,1),"")</f>
        <v>1.0067114093959731E-2</v>
      </c>
      <c r="D3" s="96">
        <f t="shared" ref="D3:D13" ca="1" si="3">IFERROR(OFFSET(INDEX($AG$33:$BF$44,
MATCH($A3,$A$2:$A$13,0),MATCH($A$1,$AG$2:$BF$2,0)),0,1),"")</f>
        <v>1.1363636363636364E-2</v>
      </c>
      <c r="E3" s="96">
        <f t="shared" ref="E3:E13" ca="1" si="4">IFERROR(OFFSET(INDEX($AG$48:$BF$59,
MATCH($A3,$A$2:$A$13,0),MATCH($A$1,$AG$2:$BF$2,0)),0,1),"")</f>
        <v>0</v>
      </c>
      <c r="G3" s="321" t="str">
        <f>【M】エリア!$L$3</f>
        <v>福井市・永平寺町</v>
      </c>
      <c r="H3" s="116">
        <f>AG31</f>
        <v>16820.469798657719</v>
      </c>
      <c r="I3" s="116" t="str">
        <f>AI31</f>
        <v>-</v>
      </c>
      <c r="J3" s="116" t="str">
        <f>AK31</f>
        <v>-</v>
      </c>
      <c r="K3" s="116" t="str">
        <f>AM31</f>
        <v>-</v>
      </c>
      <c r="L3" s="116" t="str">
        <f>AO31</f>
        <v>-</v>
      </c>
      <c r="M3" s="116" t="str">
        <f>AQ31</f>
        <v>-</v>
      </c>
      <c r="N3" s="116" t="str">
        <f>AS31</f>
        <v>-</v>
      </c>
      <c r="O3" s="116" t="str">
        <f>AU31</f>
        <v>-</v>
      </c>
      <c r="P3" s="116" t="str">
        <f>AW31</f>
        <v>-</v>
      </c>
      <c r="Q3" s="116" t="str">
        <f>AY31</f>
        <v>-</v>
      </c>
      <c r="R3" s="116" t="str">
        <f>BA31</f>
        <v>-</v>
      </c>
      <c r="S3" s="116" t="str">
        <f>BC31</f>
        <v>-</v>
      </c>
      <c r="T3" s="116">
        <f>BE31</f>
        <v>16820.469798657719</v>
      </c>
      <c r="AA3" s="110">
        <f>IF($AE3&lt;&gt;"",VLOOKUP($AE3,【M】金額!$A$1:$B$11,2,0),"")</f>
        <v>0</v>
      </c>
      <c r="AB3" s="141"/>
      <c r="AC3" s="113" t="str">
        <f>AC2</f>
        <v>都道府県</v>
      </c>
      <c r="AD3" s="112" t="str">
        <f>AD2</f>
        <v>福井県</v>
      </c>
      <c r="AE3" s="133" t="s">
        <v>126</v>
      </c>
      <c r="AF3" s="8"/>
      <c r="AG3" s="60">
        <f t="shared" ref="AG3:AG14" si="5">IF(OR(IFERROR(FIND($AD3,"施設コード"),0)&gt;0,$AE3=""), "",
COUNTIFS(
    INDEX(rawデータ範囲, , MATCH($AG$1,表頭範囲, 0)),AG$2,
    INDEX(rawデータ範囲, , MATCH($AE$1,表頭範囲, 0)),$AE3
)
)</f>
        <v>471</v>
      </c>
      <c r="AH3" s="130">
        <f t="shared" ref="AH3:AH13" si="6">IFERROR(AG3/AG$15,"")</f>
        <v>0.30347938144329895</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3" si="10">IFERROR(AK3/AK$15,"")</f>
        <v/>
      </c>
      <c r="AM3" s="60">
        <f t="shared" ref="AM3:AM14" si="11">IF(OR(IFERROR(FIND($AD3,"施設コード"),0)&gt;0,$AE3=""), "",
COUNTIFS(
    INDEX(rawデータ範囲, , MATCH($AG$1,表頭範囲, 0)),AM$2,
    INDEX(rawデータ範囲, , MATCH($AE$1,表頭範囲, 0)),$AE3
)
)</f>
        <v>0</v>
      </c>
      <c r="AN3" s="130" t="str">
        <f t="shared" ref="AN3:AN13" si="12">IFERROR(AM3/AM$15,"")</f>
        <v/>
      </c>
      <c r="AO3" s="60">
        <f t="shared" ref="AO3:AO14" si="13">IF(OR(IFERROR(FIND($AD3,"施設コード"),0)&gt;0,$AE3=""), "",
COUNTIFS(
    INDEX(rawデータ範囲, , MATCH($AG$1,表頭範囲, 0)),AO$2,
    INDEX(rawデータ範囲, , MATCH($AE$1,表頭範囲, 0)),$AE3
)
)</f>
        <v>0</v>
      </c>
      <c r="AP3" s="130" t="str">
        <f t="shared" ref="AP3:AP13" si="14">IFERROR(AO3/AO$15,"")</f>
        <v/>
      </c>
      <c r="AQ3" s="60">
        <f t="shared" ref="AQ3:AQ14" si="15">IF(OR(IFERROR(FIND($AD3,"施設コード"),0)&gt;0,$AE3=""), "",
COUNTIFS(
    INDEX(rawデータ範囲, , MATCH($AG$1,表頭範囲, 0)),AQ$2,
    INDEX(rawデータ範囲, , MATCH($AE$1,表頭範囲, 0)),$AE3
)
)</f>
        <v>0</v>
      </c>
      <c r="AR3" s="130" t="str">
        <f t="shared" ref="AR3:AR13" si="16">IFERROR(AQ3/AQ$15,"")</f>
        <v/>
      </c>
      <c r="AS3" s="60">
        <f t="shared" ref="AS3:AS14" si="17">IF(OR(IFERROR(FIND($AD3,"施設コード"),0)&gt;0,$AE3=""), "",
COUNTIFS(
    INDEX(rawデータ範囲, , MATCH($AG$1,表頭範囲, 0)),AS$2,
    INDEX(rawデータ範囲, , MATCH($AE$1,表頭範囲, 0)),$AE3
)
)</f>
        <v>0</v>
      </c>
      <c r="AT3" s="130" t="str">
        <f t="shared" ref="AT3:AT13" si="18">IFERROR(AS3/AS$15,"")</f>
        <v/>
      </c>
      <c r="AU3" s="60">
        <f t="shared" ref="AU3:AU14" si="19">IF(OR(IFERROR(FIND($AD3,"施設コード"),0)&gt;0,$AE3=""), "",
COUNTIFS(
    INDEX(rawデータ範囲, , MATCH($AG$1,表頭範囲, 0)),AU$2,
    INDEX(rawデータ範囲, , MATCH($AE$1,表頭範囲, 0)),$AE3
)
)</f>
        <v>0</v>
      </c>
      <c r="AV3" s="130" t="str">
        <f t="shared" ref="AV3:AV13" si="20">IFERROR(AU3/AU$15,"")</f>
        <v/>
      </c>
      <c r="AW3" s="60">
        <f t="shared" ref="AW3:AW14" si="21">IF(OR(IFERROR(FIND($AD3,"施設コード"),0)&gt;0,$AE3=""), "",
COUNTIFS(
    INDEX(rawデータ範囲, , MATCH($AG$1,表頭範囲, 0)),AW$2,
    INDEX(rawデータ範囲, , MATCH($AE$1,表頭範囲, 0)),$AE3
)
)</f>
        <v>0</v>
      </c>
      <c r="AX3" s="130" t="str">
        <f t="shared" ref="AX3:AX13" si="22">IFERROR(AW3/AW$15,"")</f>
        <v/>
      </c>
      <c r="AY3" s="60">
        <f t="shared" ref="AY3:AY14" si="23">IF(OR(IFERROR(FIND($AD3,"施設コード"),0)&gt;0,$AE3=""), "",
COUNTIFS(
    INDEX(rawデータ範囲, , MATCH($AG$1,表頭範囲, 0)),AY$2,
    INDEX(rawデータ範囲, , MATCH($AE$1,表頭範囲, 0)),$AE3
)
)</f>
        <v>0</v>
      </c>
      <c r="AZ3" s="130" t="str">
        <f t="shared" ref="AZ3:AZ13" si="24">IFERROR(AY3/AY$15,"")</f>
        <v/>
      </c>
      <c r="BA3" s="60">
        <f t="shared" ref="BA3:BA14" si="25">IF(OR(IFERROR(FIND($AD3,"施設コード"),0)&gt;0,$AE3=""), "",
COUNTIFS(
    INDEX(rawデータ範囲, , MATCH($AG$1,表頭範囲, 0)),BA$2,
    INDEX(rawデータ範囲, , MATCH($AE$1,表頭範囲, 0)),$AE3
)
)</f>
        <v>0</v>
      </c>
      <c r="BB3" s="130" t="str">
        <f t="shared" ref="BB3:BB13" si="26">IFERROR(BA3/BA$15,"")</f>
        <v/>
      </c>
      <c r="BC3" s="60">
        <f t="shared" ref="BC3:BC14" si="27">IF(OR(IFERROR(FIND($AD3,"施設コード"),0)&gt;0,$AE3=""), "",
COUNTIFS(
    INDEX(rawデータ範囲, , MATCH($AG$1,表頭範囲, 0)),BC$2,
    INDEX(rawデータ範囲, , MATCH($AE$1,表頭範囲, 0)),$AE3
)
)</f>
        <v>0</v>
      </c>
      <c r="BD3" s="130" t="str">
        <f t="shared" ref="BD3:BD13" si="28">IFERROR(BC3/BC$15,"")</f>
        <v/>
      </c>
      <c r="BE3" s="60">
        <f>IFERROR(AG3+AI3+AK3+AM3+AO3+AQ3+AS3+AU3+AW3+AY3+BA3+BC3,"")</f>
        <v>471</v>
      </c>
      <c r="BF3" s="130">
        <f t="shared" ref="BF3:BF13" si="29">IFERROR(BE3/BE$15,"")</f>
        <v>0.30347938144329895</v>
      </c>
      <c r="BG3" s="97"/>
    </row>
    <row r="4" spans="1:59">
      <c r="A4" s="2" t="str">
        <f t="shared" si="0"/>
        <v>1,000円以上 3,000円未満</v>
      </c>
      <c r="B4" s="96">
        <f t="shared" ca="1" si="1"/>
        <v>4.7680412371134018E-2</v>
      </c>
      <c r="C4" s="96">
        <f t="shared" ca="1" si="2"/>
        <v>2.0134228187919462E-2</v>
      </c>
      <c r="D4" s="96">
        <f t="shared" ca="1" si="3"/>
        <v>2.8409090909090908E-2</v>
      </c>
      <c r="E4" s="96">
        <f t="shared" ca="1" si="4"/>
        <v>1.6666666666666666E-2</v>
      </c>
      <c r="G4" s="321" t="str">
        <f>【M】エリア!$L$4</f>
        <v>福井市</v>
      </c>
      <c r="H4" s="116">
        <f>AG46</f>
        <v>16261.363636363636</v>
      </c>
      <c r="I4" s="116" t="str">
        <f>AI46</f>
        <v>-</v>
      </c>
      <c r="J4" s="116" t="str">
        <f>AK46</f>
        <v>-</v>
      </c>
      <c r="K4" s="116" t="str">
        <f>AM46</f>
        <v>-</v>
      </c>
      <c r="L4" s="116" t="str">
        <f>AO46</f>
        <v>-</v>
      </c>
      <c r="M4" s="116" t="str">
        <f>AQ46</f>
        <v>-</v>
      </c>
      <c r="N4" s="116" t="str">
        <f>AS46</f>
        <v>-</v>
      </c>
      <c r="O4" s="116" t="str">
        <f>AU46</f>
        <v>-</v>
      </c>
      <c r="P4" s="116" t="str">
        <f>AW46</f>
        <v>-</v>
      </c>
      <c r="Q4" s="116" t="str">
        <f>AY46</f>
        <v>-</v>
      </c>
      <c r="R4" s="116" t="str">
        <f>BA46</f>
        <v>-</v>
      </c>
      <c r="S4" s="116" t="str">
        <f>BC46</f>
        <v>-</v>
      </c>
      <c r="T4" s="116">
        <f>BE46</f>
        <v>16261.363636363636</v>
      </c>
      <c r="AA4" s="110">
        <f>IF($AE4&lt;&gt;"",VLOOKUP($AE4,【M】金額!$A$1:$B$11,2,0),"")</f>
        <v>500</v>
      </c>
      <c r="AB4" s="141"/>
      <c r="AC4" s="113" t="str">
        <f t="shared" ref="AC4:AD13" si="30">AC3</f>
        <v>都道府県</v>
      </c>
      <c r="AD4" s="112" t="str">
        <f t="shared" si="30"/>
        <v>福井県</v>
      </c>
      <c r="AE4" s="134" t="s">
        <v>127</v>
      </c>
      <c r="AF4" s="8"/>
      <c r="AG4" s="60">
        <f t="shared" si="5"/>
        <v>32</v>
      </c>
      <c r="AH4" s="130">
        <f t="shared" si="6"/>
        <v>2.0618556701030927E-2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32</v>
      </c>
      <c r="BF4" s="130">
        <f t="shared" si="29"/>
        <v>2.0618556701030927E-2</v>
      </c>
      <c r="BG4" s="97"/>
    </row>
    <row r="5" spans="1:59">
      <c r="A5" s="2" t="str">
        <f t="shared" si="0"/>
        <v>3,000円以上 5,000円未満</v>
      </c>
      <c r="B5" s="96">
        <f t="shared" ca="1" si="1"/>
        <v>5.2190721649484538E-2</v>
      </c>
      <c r="C5" s="96">
        <f t="shared" ca="1" si="2"/>
        <v>5.0335570469798654E-2</v>
      </c>
      <c r="D5" s="96">
        <f t="shared" ca="1" si="3"/>
        <v>4.5454545454545456E-2</v>
      </c>
      <c r="E5" s="96">
        <f t="shared" ca="1" si="4"/>
        <v>0.05</v>
      </c>
      <c r="G5" s="321" t="str">
        <f>【M】エリア!$L$5</f>
        <v>福井駅前 エリア</v>
      </c>
      <c r="H5" s="116">
        <f>AG61</f>
        <v>19050</v>
      </c>
      <c r="I5" s="116" t="str">
        <f>AI61</f>
        <v>-</v>
      </c>
      <c r="J5" s="116" t="str">
        <f>AK61</f>
        <v>-</v>
      </c>
      <c r="K5" s="116" t="str">
        <f>AM61</f>
        <v>-</v>
      </c>
      <c r="L5" s="116" t="str">
        <f>AO61</f>
        <v>-</v>
      </c>
      <c r="M5" s="116" t="str">
        <f>AQ61</f>
        <v>-</v>
      </c>
      <c r="N5" s="116" t="str">
        <f>AS61</f>
        <v>-</v>
      </c>
      <c r="O5" s="116" t="str">
        <f>AU61</f>
        <v>-</v>
      </c>
      <c r="P5" s="116" t="str">
        <f>AW61</f>
        <v>-</v>
      </c>
      <c r="Q5" s="116" t="str">
        <f>AY61</f>
        <v>-</v>
      </c>
      <c r="R5" s="116" t="str">
        <f>BA61</f>
        <v>-</v>
      </c>
      <c r="S5" s="116" t="str">
        <f>BC61</f>
        <v>-</v>
      </c>
      <c r="T5" s="116">
        <f>BE61</f>
        <v>19050</v>
      </c>
      <c r="AA5" s="110">
        <f>IF($AE5&lt;&gt;"",VLOOKUP($AE5,【M】金額!$A$1:$B$11,2,0),"")</f>
        <v>2000</v>
      </c>
      <c r="AB5" s="141"/>
      <c r="AC5" s="113" t="str">
        <f t="shared" si="30"/>
        <v>都道府県</v>
      </c>
      <c r="AD5" s="112" t="str">
        <f t="shared" si="30"/>
        <v>福井県</v>
      </c>
      <c r="AE5" s="133" t="s">
        <v>128</v>
      </c>
      <c r="AF5" s="8"/>
      <c r="AG5" s="60">
        <f t="shared" si="5"/>
        <v>74</v>
      </c>
      <c r="AH5" s="130">
        <f t="shared" si="6"/>
        <v>4.7680412371134018E-2</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74</v>
      </c>
      <c r="BF5" s="130">
        <f t="shared" si="29"/>
        <v>4.7680412371134018E-2</v>
      </c>
      <c r="BG5" s="98"/>
    </row>
    <row r="6" spans="1:59">
      <c r="A6" s="2" t="str">
        <f t="shared" si="0"/>
        <v>5,000円以上 10,000円未満</v>
      </c>
      <c r="B6" s="96">
        <f t="shared" ca="1" si="1"/>
        <v>0.13144329896907217</v>
      </c>
      <c r="C6" s="96">
        <f t="shared" ca="1" si="2"/>
        <v>0.14093959731543623</v>
      </c>
      <c r="D6" s="96">
        <f t="shared" ca="1" si="3"/>
        <v>0.18181818181818182</v>
      </c>
      <c r="E6" s="96">
        <f t="shared" ca="1" si="4"/>
        <v>0.2</v>
      </c>
      <c r="G6" s="1"/>
      <c r="AA6" s="110">
        <f>IF($AE6&lt;&gt;"",VLOOKUP($AE6,【M】金額!$A$1:$B$11,2,0),"")</f>
        <v>4000</v>
      </c>
      <c r="AB6" s="141"/>
      <c r="AC6" s="113" t="str">
        <f t="shared" si="30"/>
        <v>都道府県</v>
      </c>
      <c r="AD6" s="112" t="str">
        <f t="shared" si="30"/>
        <v>福井県</v>
      </c>
      <c r="AE6" s="133" t="s">
        <v>129</v>
      </c>
      <c r="AF6" s="8"/>
      <c r="AG6" s="60">
        <f t="shared" si="5"/>
        <v>81</v>
      </c>
      <c r="AH6" s="130">
        <f t="shared" si="6"/>
        <v>5.2190721649484538E-2</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81</v>
      </c>
      <c r="BF6" s="130">
        <f t="shared" si="29"/>
        <v>5.2190721649484538E-2</v>
      </c>
      <c r="BG6" s="98"/>
    </row>
    <row r="7" spans="1:59">
      <c r="A7" s="2" t="str">
        <f t="shared" si="0"/>
        <v>10,000円以上 20,000円未満</v>
      </c>
      <c r="B7" s="96">
        <f t="shared" ca="1" si="1"/>
        <v>0.21778350515463918</v>
      </c>
      <c r="C7" s="96">
        <f t="shared" ca="1" si="2"/>
        <v>0.28859060402684567</v>
      </c>
      <c r="D7" s="96">
        <f t="shared" ca="1" si="3"/>
        <v>0.27272727272727271</v>
      </c>
      <c r="E7" s="96">
        <f t="shared" ca="1" si="4"/>
        <v>0.23333333333333334</v>
      </c>
      <c r="AA7" s="110">
        <f>IF($AE7&lt;&gt;"",VLOOKUP($AE7,【M】金額!$A$1:$B$11,2,0),"")</f>
        <v>7000</v>
      </c>
      <c r="AB7" s="141"/>
      <c r="AC7" s="113" t="str">
        <f t="shared" si="30"/>
        <v>都道府県</v>
      </c>
      <c r="AD7" s="112" t="str">
        <f t="shared" si="30"/>
        <v>福井県</v>
      </c>
      <c r="AE7" s="133" t="s">
        <v>130</v>
      </c>
      <c r="AF7" s="8"/>
      <c r="AG7" s="60">
        <f t="shared" si="5"/>
        <v>204</v>
      </c>
      <c r="AH7" s="130">
        <f t="shared" si="6"/>
        <v>0.13144329896907217</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204</v>
      </c>
      <c r="BF7" s="130">
        <f t="shared" si="29"/>
        <v>0.13144329896907217</v>
      </c>
      <c r="BG7" s="98"/>
    </row>
    <row r="8" spans="1:59">
      <c r="A8" s="2" t="str">
        <f t="shared" si="0"/>
        <v>20,000円以上 30,000円未満</v>
      </c>
      <c r="B8" s="96">
        <f t="shared" ca="1" si="1"/>
        <v>0.11082474226804123</v>
      </c>
      <c r="C8" s="96">
        <f t="shared" ca="1" si="2"/>
        <v>0.12080536912751678</v>
      </c>
      <c r="D8" s="96">
        <f t="shared" ca="1" si="3"/>
        <v>0.11931818181818182</v>
      </c>
      <c r="E8" s="96">
        <f t="shared" ca="1" si="4"/>
        <v>0.15</v>
      </c>
      <c r="AA8" s="110">
        <f>IF($AE8&lt;&gt;"",VLOOKUP($AE8,【M】金額!$A$1:$B$11,2,0),"")</f>
        <v>15000</v>
      </c>
      <c r="AB8" s="141"/>
      <c r="AC8" s="113" t="str">
        <f t="shared" si="30"/>
        <v>都道府県</v>
      </c>
      <c r="AD8" s="112" t="str">
        <f t="shared" si="30"/>
        <v>福井県</v>
      </c>
      <c r="AE8" s="133" t="s">
        <v>131</v>
      </c>
      <c r="AF8" s="8"/>
      <c r="AG8" s="60">
        <f t="shared" si="5"/>
        <v>338</v>
      </c>
      <c r="AH8" s="130">
        <f t="shared" si="6"/>
        <v>0.21778350515463918</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338</v>
      </c>
      <c r="BF8" s="130">
        <f t="shared" si="29"/>
        <v>0.21778350515463918</v>
      </c>
      <c r="BG8" s="98"/>
    </row>
    <row r="9" spans="1:59">
      <c r="A9" s="2" t="str">
        <f t="shared" si="0"/>
        <v>30,000円以上 40,000円未満</v>
      </c>
      <c r="B9" s="96">
        <f t="shared" ca="1" si="1"/>
        <v>3.8659793814432991E-2</v>
      </c>
      <c r="C9" s="96">
        <f t="shared" ca="1" si="2"/>
        <v>5.0335570469798654E-2</v>
      </c>
      <c r="D9" s="96">
        <f t="shared" ca="1" si="3"/>
        <v>3.4090909090909088E-2</v>
      </c>
      <c r="E9" s="96">
        <f t="shared" ca="1" si="4"/>
        <v>1.6666666666666666E-2</v>
      </c>
      <c r="AA9" s="110">
        <f>IF($AE9&lt;&gt;"",VLOOKUP($AE9,【M】金額!$A$1:$B$11,2,0),"")</f>
        <v>25000</v>
      </c>
      <c r="AB9" s="141"/>
      <c r="AC9" s="113" t="str">
        <f t="shared" si="30"/>
        <v>都道府県</v>
      </c>
      <c r="AD9" s="112" t="str">
        <f t="shared" si="30"/>
        <v>福井県</v>
      </c>
      <c r="AE9" s="133" t="s">
        <v>132</v>
      </c>
      <c r="AF9" s="8"/>
      <c r="AG9" s="60">
        <f t="shared" si="5"/>
        <v>172</v>
      </c>
      <c r="AH9" s="130">
        <f t="shared" si="6"/>
        <v>0.11082474226804123</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172</v>
      </c>
      <c r="BF9" s="130">
        <f t="shared" si="29"/>
        <v>0.11082474226804123</v>
      </c>
      <c r="BG9" s="98"/>
    </row>
    <row r="10" spans="1:59">
      <c r="A10" s="2" t="str">
        <f t="shared" si="0"/>
        <v>40,000円以上 50,000円未満</v>
      </c>
      <c r="B10" s="96">
        <f t="shared" ca="1" si="1"/>
        <v>2.1907216494845359E-2</v>
      </c>
      <c r="C10" s="96">
        <f t="shared" ca="1" si="2"/>
        <v>2.0134228187919462E-2</v>
      </c>
      <c r="D10" s="96">
        <f t="shared" ca="1" si="3"/>
        <v>2.2727272727272728E-2</v>
      </c>
      <c r="E10" s="96">
        <f t="shared" ca="1" si="4"/>
        <v>0.05</v>
      </c>
      <c r="AA10" s="110">
        <f>IF($AE10&lt;&gt;"",VLOOKUP($AE10,【M】金額!$A$1:$B$11,2,0),"")</f>
        <v>35000</v>
      </c>
      <c r="AB10" s="141"/>
      <c r="AC10" s="113" t="str">
        <f>AC9</f>
        <v>都道府県</v>
      </c>
      <c r="AD10" s="112" t="str">
        <f>AD9</f>
        <v>福井県</v>
      </c>
      <c r="AE10" s="133" t="s">
        <v>133</v>
      </c>
      <c r="AF10" s="8"/>
      <c r="AG10" s="60">
        <f t="shared" si="5"/>
        <v>60</v>
      </c>
      <c r="AH10" s="130">
        <f t="shared" si="6"/>
        <v>3.8659793814432991E-2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60</v>
      </c>
      <c r="BF10" s="130">
        <f t="shared" si="29"/>
        <v>3.8659793814432991E-2</v>
      </c>
      <c r="BG10" s="98"/>
    </row>
    <row r="11" spans="1:59">
      <c r="A11" s="2" t="str">
        <f t="shared" si="0"/>
        <v>50,000円以上 100,000円未満</v>
      </c>
      <c r="B11" s="96">
        <f t="shared" ca="1" si="1"/>
        <v>4.0592783505154641E-2</v>
      </c>
      <c r="C11" s="96">
        <f t="shared" ca="1" si="2"/>
        <v>6.0402684563758392E-2</v>
      </c>
      <c r="D11" s="96">
        <f t="shared" ca="1" si="3"/>
        <v>4.5454545454545456E-2</v>
      </c>
      <c r="E11" s="96">
        <f t="shared" ca="1" si="4"/>
        <v>3.3333333333333333E-2</v>
      </c>
      <c r="AA11" s="110">
        <f>IF($AE11&lt;&gt;"",VLOOKUP($AE11,【M】金額!$A$1:$B$11,2,0),"")</f>
        <v>45000</v>
      </c>
      <c r="AB11" s="141"/>
      <c r="AC11" s="113" t="str">
        <f t="shared" si="30"/>
        <v>都道府県</v>
      </c>
      <c r="AD11" s="112" t="str">
        <f t="shared" si="30"/>
        <v>福井県</v>
      </c>
      <c r="AE11" s="133" t="s">
        <v>134</v>
      </c>
      <c r="AF11" s="8"/>
      <c r="AG11" s="60">
        <f t="shared" si="5"/>
        <v>34</v>
      </c>
      <c r="AH11" s="130">
        <f t="shared" si="6"/>
        <v>2.1907216494845359E-2</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34</v>
      </c>
      <c r="BF11" s="130">
        <f t="shared" si="29"/>
        <v>2.1907216494845359E-2</v>
      </c>
      <c r="BG11" s="98"/>
    </row>
    <row r="12" spans="1:59">
      <c r="A12" s="2" t="str">
        <f t="shared" si="0"/>
        <v>100,000円以上</v>
      </c>
      <c r="B12" s="96">
        <f t="shared" ca="1" si="1"/>
        <v>1.4819587628865979E-2</v>
      </c>
      <c r="C12" s="96">
        <f t="shared" ca="1" si="2"/>
        <v>1.3422818791946308E-2</v>
      </c>
      <c r="D12" s="96">
        <f t="shared" ca="1" si="3"/>
        <v>2.2727272727272728E-2</v>
      </c>
      <c r="E12" s="96">
        <f t="shared" ca="1" si="4"/>
        <v>0.05</v>
      </c>
      <c r="AA12" s="110">
        <f>IF($AE12&lt;&gt;"",VLOOKUP($AE12,【M】金額!$A$1:$B$11,2,0),"")</f>
        <v>70000</v>
      </c>
      <c r="AB12" s="141"/>
      <c r="AC12" s="113" t="str">
        <f t="shared" si="30"/>
        <v>都道府県</v>
      </c>
      <c r="AD12" s="112" t="str">
        <f t="shared" si="30"/>
        <v>福井県</v>
      </c>
      <c r="AE12" s="133" t="s">
        <v>135</v>
      </c>
      <c r="AF12" s="8"/>
      <c r="AG12" s="60">
        <f t="shared" si="5"/>
        <v>63</v>
      </c>
      <c r="AH12" s="130">
        <f t="shared" si="6"/>
        <v>4.0592783505154641E-2</v>
      </c>
      <c r="AI12" s="60">
        <f t="shared" si="7"/>
        <v>0</v>
      </c>
      <c r="AJ12" s="130" t="str">
        <f t="shared" si="8"/>
        <v/>
      </c>
      <c r="AK12" s="60">
        <f t="shared" si="9"/>
        <v>0</v>
      </c>
      <c r="AL12" s="130" t="str">
        <f t="shared" si="10"/>
        <v/>
      </c>
      <c r="AM12" s="60">
        <f t="shared" si="11"/>
        <v>0</v>
      </c>
      <c r="AN12" s="130" t="str">
        <f t="shared" si="12"/>
        <v/>
      </c>
      <c r="AO12" s="60">
        <f t="shared" si="13"/>
        <v>0</v>
      </c>
      <c r="AP12" s="130" t="str">
        <f t="shared" si="14"/>
        <v/>
      </c>
      <c r="AQ12" s="60">
        <f t="shared" si="15"/>
        <v>0</v>
      </c>
      <c r="AR12" s="130" t="str">
        <f t="shared" si="16"/>
        <v/>
      </c>
      <c r="AS12" s="60">
        <f t="shared" si="17"/>
        <v>0</v>
      </c>
      <c r="AT12" s="130" t="str">
        <f t="shared" si="18"/>
        <v/>
      </c>
      <c r="AU12" s="60">
        <f t="shared" si="19"/>
        <v>0</v>
      </c>
      <c r="AV12" s="130" t="str">
        <f t="shared" si="20"/>
        <v/>
      </c>
      <c r="AW12" s="60">
        <f t="shared" si="21"/>
        <v>0</v>
      </c>
      <c r="AX12" s="130" t="str">
        <f t="shared" si="22"/>
        <v/>
      </c>
      <c r="AY12" s="60">
        <f t="shared" si="23"/>
        <v>0</v>
      </c>
      <c r="AZ12" s="130" t="str">
        <f t="shared" si="24"/>
        <v/>
      </c>
      <c r="BA12" s="60">
        <f t="shared" si="25"/>
        <v>0</v>
      </c>
      <c r="BB12" s="130" t="str">
        <f t="shared" si="26"/>
        <v/>
      </c>
      <c r="BC12" s="60">
        <f t="shared" si="27"/>
        <v>0</v>
      </c>
      <c r="BD12" s="130" t="str">
        <f t="shared" si="28"/>
        <v/>
      </c>
      <c r="BE12" s="60">
        <f t="shared" si="31"/>
        <v>63</v>
      </c>
      <c r="BF12" s="130">
        <f t="shared" si="29"/>
        <v>4.0592783505154641E-2</v>
      </c>
      <c r="BG12" s="98"/>
    </row>
    <row r="13" spans="1:59">
      <c r="A13" s="2" t="str">
        <f t="shared" si="0"/>
        <v/>
      </c>
      <c r="B13" s="152" t="str">
        <f t="shared" ca="1" si="1"/>
        <v/>
      </c>
      <c r="C13" s="96" t="str">
        <f t="shared" ca="1" si="2"/>
        <v/>
      </c>
      <c r="D13" s="96" t="str">
        <f t="shared" ca="1" si="3"/>
        <v/>
      </c>
      <c r="E13" s="96" t="str">
        <f t="shared" ca="1" si="4"/>
        <v/>
      </c>
      <c r="AA13" s="110">
        <f>IF($AE13&lt;&gt;"",VLOOKUP($AE13,【M】金額!$A$1:$B$11,2,0),"")</f>
        <v>100000</v>
      </c>
      <c r="AB13" s="141"/>
      <c r="AC13" s="113" t="str">
        <f t="shared" si="30"/>
        <v>都道府県</v>
      </c>
      <c r="AD13" s="112" t="str">
        <f t="shared" si="30"/>
        <v>福井県</v>
      </c>
      <c r="AE13" s="133" t="s">
        <v>136</v>
      </c>
      <c r="AF13" s="8"/>
      <c r="AG13" s="60">
        <f t="shared" si="5"/>
        <v>23</v>
      </c>
      <c r="AH13" s="130">
        <f t="shared" si="6"/>
        <v>1.4819587628865979E-2</v>
      </c>
      <c r="AI13" s="60">
        <f t="shared" si="7"/>
        <v>0</v>
      </c>
      <c r="AJ13" s="130" t="str">
        <f t="shared" si="8"/>
        <v/>
      </c>
      <c r="AK13" s="60">
        <f t="shared" si="9"/>
        <v>0</v>
      </c>
      <c r="AL13" s="130" t="str">
        <f t="shared" si="10"/>
        <v/>
      </c>
      <c r="AM13" s="60">
        <f t="shared" si="11"/>
        <v>0</v>
      </c>
      <c r="AN13" s="130" t="str">
        <f t="shared" si="12"/>
        <v/>
      </c>
      <c r="AO13" s="60">
        <f t="shared" si="13"/>
        <v>0</v>
      </c>
      <c r="AP13" s="130" t="str">
        <f t="shared" si="14"/>
        <v/>
      </c>
      <c r="AQ13" s="60">
        <f t="shared" si="15"/>
        <v>0</v>
      </c>
      <c r="AR13" s="130" t="str">
        <f t="shared" si="16"/>
        <v/>
      </c>
      <c r="AS13" s="60">
        <f t="shared" si="17"/>
        <v>0</v>
      </c>
      <c r="AT13" s="130" t="str">
        <f t="shared" si="18"/>
        <v/>
      </c>
      <c r="AU13" s="60">
        <f t="shared" si="19"/>
        <v>0</v>
      </c>
      <c r="AV13" s="130" t="str">
        <f t="shared" si="20"/>
        <v/>
      </c>
      <c r="AW13" s="60">
        <f t="shared" si="21"/>
        <v>0</v>
      </c>
      <c r="AX13" s="130" t="str">
        <f t="shared" si="22"/>
        <v/>
      </c>
      <c r="AY13" s="60">
        <f t="shared" si="23"/>
        <v>0</v>
      </c>
      <c r="AZ13" s="130" t="str">
        <f t="shared" si="24"/>
        <v/>
      </c>
      <c r="BA13" s="60">
        <f t="shared" si="25"/>
        <v>0</v>
      </c>
      <c r="BB13" s="130" t="str">
        <f t="shared" si="26"/>
        <v/>
      </c>
      <c r="BC13" s="60">
        <f t="shared" si="27"/>
        <v>0</v>
      </c>
      <c r="BD13" s="130" t="str">
        <f t="shared" si="28"/>
        <v/>
      </c>
      <c r="BE13" s="60">
        <f t="shared" ref="BE13" si="32">IFERROR(AG13+AI13+AK13+AM13+AO13+AQ13+AS13+AU13+AW13+AY13+BA13+BC13,"")</f>
        <v>23</v>
      </c>
      <c r="BF13" s="130">
        <f t="shared" si="29"/>
        <v>1.4819587628865979E-2</v>
      </c>
      <c r="BG13" s="98"/>
    </row>
    <row r="14" spans="1:59">
      <c r="AA14" s="110" t="str">
        <f>IF($AE14&lt;&gt;"",VLOOKUP($AE14,【M】金額!$A$1:$B$11,2,0),"")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ref="AL14" si="33">IFERROR(AK14/AK$15,"")</f>
        <v/>
      </c>
      <c r="AM14" s="60" t="str">
        <f t="shared" si="11"/>
        <v/>
      </c>
      <c r="AN14" s="130" t="str">
        <f t="shared" ref="AN14" si="34">IFERROR(AM14/AM$15,"")</f>
        <v/>
      </c>
      <c r="AO14" s="60" t="str">
        <f t="shared" si="13"/>
        <v/>
      </c>
      <c r="AP14" s="130" t="str">
        <f t="shared" ref="AP14" si="35">IFERROR(AO14/AO$15,"")</f>
        <v/>
      </c>
      <c r="AQ14" s="60" t="str">
        <f t="shared" si="15"/>
        <v/>
      </c>
      <c r="AR14" s="130" t="str">
        <f t="shared" ref="AR14" si="36">IFERROR(AQ14/AQ$15,"")</f>
        <v/>
      </c>
      <c r="AS14" s="60" t="str">
        <f t="shared" si="17"/>
        <v/>
      </c>
      <c r="AT14" s="130" t="str">
        <f t="shared" ref="AT14" si="37">IFERROR(AS14/AS$15,"")</f>
        <v/>
      </c>
      <c r="AU14" s="60" t="str">
        <f t="shared" si="19"/>
        <v/>
      </c>
      <c r="AV14" s="130" t="str">
        <f t="shared" ref="AV14" si="38">IFERROR(AU14/AU$15,"")</f>
        <v/>
      </c>
      <c r="AW14" s="60" t="str">
        <f t="shared" si="21"/>
        <v/>
      </c>
      <c r="AX14" s="130" t="str">
        <f t="shared" ref="AX14" si="39">IFERROR(AW14/AW$15,"")</f>
        <v/>
      </c>
      <c r="AY14" s="60" t="str">
        <f t="shared" si="23"/>
        <v/>
      </c>
      <c r="AZ14" s="130" t="str">
        <f t="shared" ref="AZ14" si="40">IFERROR(AY14/AY$15,"")</f>
        <v/>
      </c>
      <c r="BA14" s="60" t="str">
        <f t="shared" si="25"/>
        <v/>
      </c>
      <c r="BB14" s="130" t="str">
        <f t="shared" ref="BB14" si="41">IFERROR(BA14/BA$15,"")</f>
        <v/>
      </c>
      <c r="BC14" s="60" t="str">
        <f t="shared" si="27"/>
        <v/>
      </c>
      <c r="BD14" s="130" t="str">
        <f t="shared" ref="BD14" si="42">IFERROR(BC14/BC$15,"")</f>
        <v/>
      </c>
      <c r="BE14" s="60" t="str">
        <f t="shared" si="31"/>
        <v/>
      </c>
      <c r="BF14" s="130" t="str">
        <f t="shared" ref="BF14" si="43">IFERROR(BE14/BE$15,"")</f>
        <v/>
      </c>
      <c r="BG14" s="98"/>
    </row>
    <row r="15" spans="1:59" ht="15">
      <c r="AA15"/>
      <c r="AB15"/>
      <c r="AC15" s="99"/>
      <c r="AD15" s="100"/>
      <c r="AE15" s="101"/>
      <c r="AF15" s="102" t="s">
        <v>25</v>
      </c>
      <c r="AG15" s="123">
        <f t="shared" ref="AG15:BD15" si="44">SUM(AG3:AG14)</f>
        <v>1552</v>
      </c>
      <c r="AH15" s="124">
        <f t="shared" si="44"/>
        <v>0.99999999999999989</v>
      </c>
      <c r="AI15" s="123">
        <f t="shared" si="44"/>
        <v>0</v>
      </c>
      <c r="AJ15" s="124">
        <f t="shared" si="44"/>
        <v>0</v>
      </c>
      <c r="AK15" s="123">
        <f t="shared" si="44"/>
        <v>0</v>
      </c>
      <c r="AL15" s="124">
        <f t="shared" si="44"/>
        <v>0</v>
      </c>
      <c r="AM15" s="123">
        <f t="shared" si="44"/>
        <v>0</v>
      </c>
      <c r="AN15" s="124">
        <f t="shared" si="44"/>
        <v>0</v>
      </c>
      <c r="AO15" s="123">
        <f t="shared" si="44"/>
        <v>0</v>
      </c>
      <c r="AP15" s="124">
        <f t="shared" si="44"/>
        <v>0</v>
      </c>
      <c r="AQ15" s="123">
        <f t="shared" si="44"/>
        <v>0</v>
      </c>
      <c r="AR15" s="124">
        <f t="shared" si="44"/>
        <v>0</v>
      </c>
      <c r="AS15" s="123">
        <f t="shared" si="44"/>
        <v>0</v>
      </c>
      <c r="AT15" s="124">
        <f t="shared" si="44"/>
        <v>0</v>
      </c>
      <c r="AU15" s="123">
        <f t="shared" si="44"/>
        <v>0</v>
      </c>
      <c r="AV15" s="124">
        <f t="shared" si="44"/>
        <v>0</v>
      </c>
      <c r="AW15" s="123">
        <f t="shared" si="44"/>
        <v>0</v>
      </c>
      <c r="AX15" s="124">
        <f t="shared" si="44"/>
        <v>0</v>
      </c>
      <c r="AY15" s="123">
        <f t="shared" si="44"/>
        <v>0</v>
      </c>
      <c r="AZ15" s="124">
        <f t="shared" si="44"/>
        <v>0</v>
      </c>
      <c r="BA15" s="123">
        <f t="shared" si="44"/>
        <v>0</v>
      </c>
      <c r="BB15" s="124">
        <f t="shared" si="44"/>
        <v>0</v>
      </c>
      <c r="BC15" s="123">
        <f t="shared" si="44"/>
        <v>0</v>
      </c>
      <c r="BD15" s="124">
        <f t="shared" si="44"/>
        <v>0</v>
      </c>
      <c r="BE15" s="125">
        <f t="shared" ref="BE15" si="45">AG15+AI15+AK15+AM15+AO15+AQ15+AS15+AU15+AW15+AY15+BA15+BC15</f>
        <v>1552</v>
      </c>
      <c r="BF15" s="126">
        <f>SUM(BF3:BF14)</f>
        <v>0.99999999999999989</v>
      </c>
      <c r="BG15" s="98"/>
    </row>
    <row r="16" spans="1:59" ht="15">
      <c r="AA16"/>
      <c r="AB16"/>
      <c r="AC16" s="103"/>
      <c r="AD16" s="104"/>
      <c r="AE16" s="105"/>
      <c r="AF16" s="135" t="s">
        <v>1147</v>
      </c>
      <c r="AG16" s="137">
        <f>IF(AG15&gt;0,SUMPRODUCT($AA3:$AA14,AG3:AG14)/AG15,"-")</f>
        <v>13934.278350515464</v>
      </c>
      <c r="AH16" s="138"/>
      <c r="AI16" s="137" t="str">
        <f>IF(AI15&gt;0,SUMPRODUCT($AA3:$AA14,AI3:AI14)/AI15,"-")</f>
        <v>-</v>
      </c>
      <c r="AJ16" s="138"/>
      <c r="AK16" s="137" t="str">
        <f>IF(AK15&gt;0,SUMPRODUCT($AA3:$AA14,AK3:AK14)/AK15,"-")</f>
        <v>-</v>
      </c>
      <c r="AL16" s="138"/>
      <c r="AM16" s="137" t="str">
        <f>IF(AM15&gt;0,SUMPRODUCT($AA3:$AA14,AM3:AM14)/AM15,"-")</f>
        <v>-</v>
      </c>
      <c r="AN16" s="138"/>
      <c r="AO16" s="137" t="str">
        <f>IF(AO15&gt;0,SUMPRODUCT($AA3:$AA14,AO3:AO14)/AO15,"-")</f>
        <v>-</v>
      </c>
      <c r="AP16" s="138"/>
      <c r="AQ16" s="137" t="str">
        <f>IF(AQ15&gt;0,SUMPRODUCT($AA3:$AA14,AQ3:AQ14)/AQ15,"-")</f>
        <v>-</v>
      </c>
      <c r="AR16" s="138"/>
      <c r="AS16" s="137" t="str">
        <f>IF(AS15&gt;0,SUMPRODUCT($AA3:$AA14,AS3:AS14)/AS15,"-")</f>
        <v>-</v>
      </c>
      <c r="AT16" s="138"/>
      <c r="AU16" s="137" t="str">
        <f>IF(AU15&gt;0,SUMPRODUCT($AA3:$AA14,AU3:AU14)/AU15,"-")</f>
        <v>-</v>
      </c>
      <c r="AV16" s="138"/>
      <c r="AW16" s="137" t="str">
        <f>IF(AW15&gt;0,SUMPRODUCT($AA3:$AA14,AW3:AW14)/AW15,"-")</f>
        <v>-</v>
      </c>
      <c r="AX16" s="138"/>
      <c r="AY16" s="137" t="str">
        <f>IF(AY15&gt;0,SUMPRODUCT($AA3:$AA14,AY3:AY14)/AY15,"-")</f>
        <v>-</v>
      </c>
      <c r="AZ16" s="138"/>
      <c r="BA16" s="137" t="str">
        <f>IF(BA15&gt;0,SUMPRODUCT($AA3:$AA14,BA3:BA14)/BA15,"-")</f>
        <v>-</v>
      </c>
      <c r="BB16" s="138"/>
      <c r="BC16" s="137" t="str">
        <f>IF(BC15&gt;0,SUMPRODUCT($AA3:$AA14,BC3:BC14)/BC15,"-")</f>
        <v>-</v>
      </c>
      <c r="BD16" s="138"/>
      <c r="BE16" s="137">
        <f>IF(BE15&gt;0,SUMPRODUCT($AA3:$AA14,BE3:BE14)/BE15,"-")</f>
        <v>13934.278350515464</v>
      </c>
      <c r="BF16" s="139"/>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 t="shared" ref="AA18:AA28" si="46">AA3</f>
        <v>0</v>
      </c>
      <c r="AB18" s="141"/>
      <c r="AC18" s="111" t="str">
        <f>AC17</f>
        <v>6分類</v>
      </c>
      <c r="AD18" s="112" t="str">
        <f>AD17</f>
        <v>福井市・永平寺町</v>
      </c>
      <c r="AE18" s="2" t="str">
        <f t="shared" ref="AE18:AE28" si="47">IF(AE3&lt;&gt;"",AE3,"")</f>
        <v>使わない</v>
      </c>
      <c r="AF18" s="8"/>
      <c r="AG18" s="121">
        <f t="shared" ref="AG18:AG29" si="48">IF(OR(IFERROR(FIND($AD18,"施設コード"),0)&gt;0,$AE18=""), "",
COUNTIFS(
    INDEX(rawデータ範囲, , MATCH($AG$1,表頭範囲, 0)),AG$2,
    INDEX(rawデータ範囲, , MATCH($AE$1,表頭範囲, 0)),$AE18,
    INDEX(rawデータ範囲, , MATCH($AC18,表頭範囲, 0)),$AD18
)
)</f>
        <v>67</v>
      </c>
      <c r="AH18" s="122">
        <f t="shared" ref="AH18:AH28" si="49">IFERROR(AG18/AG$30,"")</f>
        <v>0.22483221476510068</v>
      </c>
      <c r="AI18" s="121">
        <f t="shared" ref="AI18:AI29" si="50">IF(OR(IFERROR(FIND($AD18,"施設コード"),0)&gt;0,$AE18=""), "",
COUNTIFS(
    INDEX(rawデータ範囲, , MATCH($AG$1,表頭範囲, 0)),AI$2,
    INDEX(rawデータ範囲, , MATCH($AE$1,表頭範囲, 0)),$AE18,
    INDEX(rawデータ範囲, , MATCH($AC18,表頭範囲, 0)),$AD18
)
)</f>
        <v>0</v>
      </c>
      <c r="AJ18" s="122" t="str">
        <f t="shared" ref="AJ18:AJ28" si="51">IFERROR(AI18/AI$30,"")</f>
        <v/>
      </c>
      <c r="AK18" s="121">
        <f t="shared" ref="AK18:AK29" si="52">IF(OR(IFERROR(FIND($AD18,"施設コード"),0)&gt;0,$AE18=""), "",
COUNTIFS(
    INDEX(rawデータ範囲, , MATCH($AG$1,表頭範囲, 0)),AK$2,
    INDEX(rawデータ範囲, , MATCH($AE$1,表頭範囲, 0)),$AE18,
    INDEX(rawデータ範囲, , MATCH($AC18,表頭範囲, 0)),$AD18
)
)</f>
        <v>0</v>
      </c>
      <c r="AL18" s="122" t="str">
        <f t="shared" ref="AL18:AL28" si="53">IFERROR(AK18/AK$30,"")</f>
        <v/>
      </c>
      <c r="AM18" s="121">
        <f t="shared" ref="AM18:AM29" si="54">IF(OR(IFERROR(FIND($AD18,"施設コード"),0)&gt;0,$AE18=""), "",
COUNTIFS(
    INDEX(rawデータ範囲, , MATCH($AG$1,表頭範囲, 0)),AM$2,
    INDEX(rawデータ範囲, , MATCH($AE$1,表頭範囲, 0)),$AE18,
    INDEX(rawデータ範囲, , MATCH($AC18,表頭範囲, 0)),$AD18
)
)</f>
        <v>0</v>
      </c>
      <c r="AN18" s="122" t="str">
        <f t="shared" ref="AN18:AN28" si="55">IFERROR(AM18/AM$30,"")</f>
        <v/>
      </c>
      <c r="AO18" s="121">
        <f t="shared" ref="AO18:AO29" si="56">IF(OR(IFERROR(FIND($AD18,"施設コード"),0)&gt;0,$AE18=""), "",
COUNTIFS(
    INDEX(rawデータ範囲, , MATCH($AG$1,表頭範囲, 0)),AO$2,
    INDEX(rawデータ範囲, , MATCH($AE$1,表頭範囲, 0)),$AE18,
    INDEX(rawデータ範囲, , MATCH($AC18,表頭範囲, 0)),$AD18
)
)</f>
        <v>0</v>
      </c>
      <c r="AP18" s="122" t="str">
        <f t="shared" ref="AP18:AP28" si="57">IFERROR(AO18/AO$30,"")</f>
        <v/>
      </c>
      <c r="AQ18" s="121">
        <f t="shared" ref="AQ18:AQ29" si="58">IF(OR(IFERROR(FIND($AD18,"施設コード"),0)&gt;0,$AE18=""), "",
COUNTIFS(
    INDEX(rawデータ範囲, , MATCH($AG$1,表頭範囲, 0)),AQ$2,
    INDEX(rawデータ範囲, , MATCH($AE$1,表頭範囲, 0)),$AE18,
    INDEX(rawデータ範囲, , MATCH($AC18,表頭範囲, 0)),$AD18
)
)</f>
        <v>0</v>
      </c>
      <c r="AR18" s="122" t="str">
        <f t="shared" ref="AR18:AR28" si="59">IFERROR(AQ18/AQ$30,"")</f>
        <v/>
      </c>
      <c r="AS18" s="121">
        <f t="shared" ref="AS18:AS29" si="60">IF(OR(IFERROR(FIND($AD18,"施設コード"),0)&gt;0,$AE18=""), "",
COUNTIFS(
    INDEX(rawデータ範囲, , MATCH($AG$1,表頭範囲, 0)),AS$2,
    INDEX(rawデータ範囲, , MATCH($AE$1,表頭範囲, 0)),$AE18,
    INDEX(rawデータ範囲, , MATCH($AC18,表頭範囲, 0)),$AD18
)
)</f>
        <v>0</v>
      </c>
      <c r="AT18" s="122" t="str">
        <f t="shared" ref="AT18:AT28" si="61">IFERROR(AS18/AS$30,"")</f>
        <v/>
      </c>
      <c r="AU18" s="121">
        <f t="shared" ref="AU18:AU29" si="62">IF(OR(IFERROR(FIND($AD18,"施設コード"),0)&gt;0,$AE18=""), "",
COUNTIFS(
    INDEX(rawデータ範囲, , MATCH($AG$1,表頭範囲, 0)),AU$2,
    INDEX(rawデータ範囲, , MATCH($AE$1,表頭範囲, 0)),$AE18,
    INDEX(rawデータ範囲, , MATCH($AC18,表頭範囲, 0)),$AD18
)
)</f>
        <v>0</v>
      </c>
      <c r="AV18" s="122" t="str">
        <f t="shared" ref="AV18:AV28" si="63">IFERROR(AU18/AU$30,"")</f>
        <v/>
      </c>
      <c r="AW18" s="121">
        <f t="shared" ref="AW18:AW29" si="64">IF(OR(IFERROR(FIND($AD18,"施設コード"),0)&gt;0,$AE18=""), "",
COUNTIFS(
    INDEX(rawデータ範囲, , MATCH($AG$1,表頭範囲, 0)),AW$2,
    INDEX(rawデータ範囲, , MATCH($AE$1,表頭範囲, 0)),$AE18,
    INDEX(rawデータ範囲, , MATCH($AC18,表頭範囲, 0)),$AD18
)
)</f>
        <v>0</v>
      </c>
      <c r="AX18" s="122" t="str">
        <f t="shared" ref="AX18:AX28" si="65">IFERROR(AW18/AW$30,"")</f>
        <v/>
      </c>
      <c r="AY18" s="121">
        <f t="shared" ref="AY18:AY29" si="66">IF(OR(IFERROR(FIND($AD18,"施設コード"),0)&gt;0,$AE18=""), "",
COUNTIFS(
    INDEX(rawデータ範囲, , MATCH($AG$1,表頭範囲, 0)),AY$2,
    INDEX(rawデータ範囲, , MATCH($AE$1,表頭範囲, 0)),$AE18,
    INDEX(rawデータ範囲, , MATCH($AC18,表頭範囲, 0)),$AD18
)
)</f>
        <v>0</v>
      </c>
      <c r="AZ18" s="122" t="str">
        <f t="shared" ref="AZ18:AZ28" si="67">IFERROR(AY18/AY$30,"")</f>
        <v/>
      </c>
      <c r="BA18" s="121">
        <f t="shared" ref="BA18:BA29" si="68">IF(OR(IFERROR(FIND($AD18,"施設コード"),0)&gt;0,$AE18=""), "",
COUNTIFS(
    INDEX(rawデータ範囲, , MATCH($AG$1,表頭範囲, 0)),BA$2,
    INDEX(rawデータ範囲, , MATCH($AE$1,表頭範囲, 0)),$AE18,
    INDEX(rawデータ範囲, , MATCH($AC18,表頭範囲, 0)),$AD18
)
)</f>
        <v>0</v>
      </c>
      <c r="BB18" s="122" t="str">
        <f t="shared" ref="BB18:BB28" si="69">IFERROR(BA18/BA$30,"")</f>
        <v/>
      </c>
      <c r="BC18" s="121">
        <f t="shared" ref="BC18:BC29" si="70">IF(OR(IFERROR(FIND($AD18,"施設コード"),0)&gt;0,$AE18=""), "",
COUNTIFS(
    INDEX(rawデータ範囲, , MATCH($AG$1,表頭範囲, 0)),BC$2,
    INDEX(rawデータ範囲, , MATCH($AE$1,表頭範囲, 0)),$AE18,
    INDEX(rawデータ範囲, , MATCH($AC18,表頭範囲, 0)),$AD18
)
)</f>
        <v>0</v>
      </c>
      <c r="BD18" s="122" t="str">
        <f t="shared" ref="BD18:BD28" si="71">IFERROR(BC18/BC$30,"")</f>
        <v/>
      </c>
      <c r="BE18" s="121">
        <f>IFERROR(AG18+AI18+AK18+AM18+AO18+AQ18+AS18+AU18+AW18+AY18+BA18+BC18,"")</f>
        <v>67</v>
      </c>
      <c r="BF18" s="122">
        <f t="shared" ref="BF18:BF28" si="72">IFERROR(BE18/BE$30,"")</f>
        <v>0.22483221476510068</v>
      </c>
    </row>
    <row r="19" spans="27:58">
      <c r="AA19" s="110">
        <f t="shared" si="46"/>
        <v>500</v>
      </c>
      <c r="AB19" s="141"/>
      <c r="AC19" s="111" t="str">
        <f t="shared" ref="AC19:AD28" si="73">AC18</f>
        <v>6分類</v>
      </c>
      <c r="AD19" s="112" t="str">
        <f t="shared" si="73"/>
        <v>福井市・永平寺町</v>
      </c>
      <c r="AE19" s="90" t="str">
        <f t="shared" si="47"/>
        <v>1,000円未満</v>
      </c>
      <c r="AF19" s="8"/>
      <c r="AG19" s="121">
        <f t="shared" si="48"/>
        <v>3</v>
      </c>
      <c r="AH19" s="122">
        <f t="shared" si="49"/>
        <v>1.0067114093959731E-2</v>
      </c>
      <c r="AI19" s="121">
        <f t="shared" si="50"/>
        <v>0</v>
      </c>
      <c r="AJ19" s="122" t="str">
        <f t="shared" si="51"/>
        <v/>
      </c>
      <c r="AK19" s="121">
        <f t="shared" si="52"/>
        <v>0</v>
      </c>
      <c r="AL19" s="122" t="str">
        <f t="shared" si="53"/>
        <v/>
      </c>
      <c r="AM19" s="121">
        <f t="shared" si="54"/>
        <v>0</v>
      </c>
      <c r="AN19" s="122" t="str">
        <f t="shared" si="55"/>
        <v/>
      </c>
      <c r="AO19" s="121">
        <f t="shared" si="56"/>
        <v>0</v>
      </c>
      <c r="AP19" s="122" t="str">
        <f t="shared" si="57"/>
        <v/>
      </c>
      <c r="AQ19" s="121">
        <f t="shared" si="58"/>
        <v>0</v>
      </c>
      <c r="AR19" s="122" t="str">
        <f t="shared" si="59"/>
        <v/>
      </c>
      <c r="AS19" s="121">
        <f t="shared" si="60"/>
        <v>0</v>
      </c>
      <c r="AT19" s="122" t="str">
        <f t="shared" si="61"/>
        <v/>
      </c>
      <c r="AU19" s="121">
        <f t="shared" si="62"/>
        <v>0</v>
      </c>
      <c r="AV19" s="122" t="str">
        <f t="shared" si="63"/>
        <v/>
      </c>
      <c r="AW19" s="121">
        <f t="shared" si="64"/>
        <v>0</v>
      </c>
      <c r="AX19" s="122" t="str">
        <f t="shared" si="65"/>
        <v/>
      </c>
      <c r="AY19" s="121">
        <f t="shared" si="66"/>
        <v>0</v>
      </c>
      <c r="AZ19" s="122" t="str">
        <f t="shared" si="67"/>
        <v/>
      </c>
      <c r="BA19" s="121">
        <f t="shared" si="68"/>
        <v>0</v>
      </c>
      <c r="BB19" s="122" t="str">
        <f t="shared" si="69"/>
        <v/>
      </c>
      <c r="BC19" s="121">
        <f t="shared" si="70"/>
        <v>0</v>
      </c>
      <c r="BD19" s="122" t="str">
        <f t="shared" si="71"/>
        <v/>
      </c>
      <c r="BE19" s="121">
        <f t="shared" ref="BE19:BE29" si="74">IFERROR(AG19+AI19+AK19+AM19+AO19+AQ19+AS19+AU19+AW19+AY19+BA19+BC19,"")</f>
        <v>3</v>
      </c>
      <c r="BF19" s="122">
        <f t="shared" si="72"/>
        <v>1.0067114093959731E-2</v>
      </c>
    </row>
    <row r="20" spans="27:58">
      <c r="AA20" s="110">
        <f t="shared" si="46"/>
        <v>2000</v>
      </c>
      <c r="AB20" s="141"/>
      <c r="AC20" s="111" t="str">
        <f t="shared" si="73"/>
        <v>6分類</v>
      </c>
      <c r="AD20" s="112" t="str">
        <f t="shared" si="73"/>
        <v>福井市・永平寺町</v>
      </c>
      <c r="AE20" s="2" t="str">
        <f t="shared" si="47"/>
        <v>1,000円以上 3,000円未満</v>
      </c>
      <c r="AF20" s="8"/>
      <c r="AG20" s="121">
        <f t="shared" si="48"/>
        <v>6</v>
      </c>
      <c r="AH20" s="122">
        <f t="shared" si="49"/>
        <v>2.0134228187919462E-2</v>
      </c>
      <c r="AI20" s="121">
        <f t="shared" si="50"/>
        <v>0</v>
      </c>
      <c r="AJ20" s="122" t="str">
        <f t="shared" si="51"/>
        <v/>
      </c>
      <c r="AK20" s="121">
        <f t="shared" si="52"/>
        <v>0</v>
      </c>
      <c r="AL20" s="122" t="str">
        <f t="shared" si="53"/>
        <v/>
      </c>
      <c r="AM20" s="121">
        <f t="shared" si="54"/>
        <v>0</v>
      </c>
      <c r="AN20" s="122" t="str">
        <f t="shared" si="55"/>
        <v/>
      </c>
      <c r="AO20" s="121">
        <f t="shared" si="56"/>
        <v>0</v>
      </c>
      <c r="AP20" s="122" t="str">
        <f t="shared" si="57"/>
        <v/>
      </c>
      <c r="AQ20" s="121">
        <f t="shared" si="58"/>
        <v>0</v>
      </c>
      <c r="AR20" s="122" t="str">
        <f t="shared" si="59"/>
        <v/>
      </c>
      <c r="AS20" s="121">
        <f t="shared" si="60"/>
        <v>0</v>
      </c>
      <c r="AT20" s="122" t="str">
        <f t="shared" si="61"/>
        <v/>
      </c>
      <c r="AU20" s="121">
        <f t="shared" si="62"/>
        <v>0</v>
      </c>
      <c r="AV20" s="122" t="str">
        <f t="shared" si="63"/>
        <v/>
      </c>
      <c r="AW20" s="121">
        <f t="shared" si="64"/>
        <v>0</v>
      </c>
      <c r="AX20" s="122" t="str">
        <f t="shared" si="65"/>
        <v/>
      </c>
      <c r="AY20" s="121">
        <f t="shared" si="66"/>
        <v>0</v>
      </c>
      <c r="AZ20" s="122" t="str">
        <f t="shared" si="67"/>
        <v/>
      </c>
      <c r="BA20" s="121">
        <f t="shared" si="68"/>
        <v>0</v>
      </c>
      <c r="BB20" s="122" t="str">
        <f t="shared" si="69"/>
        <v/>
      </c>
      <c r="BC20" s="121">
        <f t="shared" si="70"/>
        <v>0</v>
      </c>
      <c r="BD20" s="122" t="str">
        <f t="shared" si="71"/>
        <v/>
      </c>
      <c r="BE20" s="121">
        <f t="shared" si="74"/>
        <v>6</v>
      </c>
      <c r="BF20" s="122">
        <f t="shared" si="72"/>
        <v>2.0134228187919462E-2</v>
      </c>
    </row>
    <row r="21" spans="27:58">
      <c r="AA21" s="110">
        <f t="shared" si="46"/>
        <v>4000</v>
      </c>
      <c r="AB21" s="141"/>
      <c r="AC21" s="111" t="str">
        <f t="shared" si="73"/>
        <v>6分類</v>
      </c>
      <c r="AD21" s="112" t="str">
        <f t="shared" si="73"/>
        <v>福井市・永平寺町</v>
      </c>
      <c r="AE21" s="2" t="str">
        <f t="shared" si="47"/>
        <v>3,000円以上 5,000円未満</v>
      </c>
      <c r="AF21" s="8"/>
      <c r="AG21" s="121">
        <f t="shared" si="48"/>
        <v>15</v>
      </c>
      <c r="AH21" s="122">
        <f t="shared" si="49"/>
        <v>5.0335570469798654E-2</v>
      </c>
      <c r="AI21" s="121">
        <f t="shared" si="50"/>
        <v>0</v>
      </c>
      <c r="AJ21" s="122" t="str">
        <f t="shared" si="51"/>
        <v/>
      </c>
      <c r="AK21" s="121">
        <f t="shared" si="52"/>
        <v>0</v>
      </c>
      <c r="AL21" s="122" t="str">
        <f t="shared" si="53"/>
        <v/>
      </c>
      <c r="AM21" s="121">
        <f t="shared" si="54"/>
        <v>0</v>
      </c>
      <c r="AN21" s="122" t="str">
        <f t="shared" si="55"/>
        <v/>
      </c>
      <c r="AO21" s="121">
        <f t="shared" si="56"/>
        <v>0</v>
      </c>
      <c r="AP21" s="122" t="str">
        <f t="shared" si="57"/>
        <v/>
      </c>
      <c r="AQ21" s="121">
        <f t="shared" si="58"/>
        <v>0</v>
      </c>
      <c r="AR21" s="122" t="str">
        <f t="shared" si="59"/>
        <v/>
      </c>
      <c r="AS21" s="121">
        <f t="shared" si="60"/>
        <v>0</v>
      </c>
      <c r="AT21" s="122" t="str">
        <f t="shared" si="61"/>
        <v/>
      </c>
      <c r="AU21" s="121">
        <f t="shared" si="62"/>
        <v>0</v>
      </c>
      <c r="AV21" s="122" t="str">
        <f t="shared" si="63"/>
        <v/>
      </c>
      <c r="AW21" s="121">
        <f t="shared" si="64"/>
        <v>0</v>
      </c>
      <c r="AX21" s="122" t="str">
        <f t="shared" si="65"/>
        <v/>
      </c>
      <c r="AY21" s="121">
        <f t="shared" si="66"/>
        <v>0</v>
      </c>
      <c r="AZ21" s="122" t="str">
        <f t="shared" si="67"/>
        <v/>
      </c>
      <c r="BA21" s="121">
        <f t="shared" si="68"/>
        <v>0</v>
      </c>
      <c r="BB21" s="122" t="str">
        <f t="shared" si="69"/>
        <v/>
      </c>
      <c r="BC21" s="121">
        <f t="shared" si="70"/>
        <v>0</v>
      </c>
      <c r="BD21" s="122" t="str">
        <f t="shared" si="71"/>
        <v/>
      </c>
      <c r="BE21" s="121">
        <f t="shared" si="74"/>
        <v>15</v>
      </c>
      <c r="BF21" s="122">
        <f t="shared" si="72"/>
        <v>5.0335570469798654E-2</v>
      </c>
    </row>
    <row r="22" spans="27:58">
      <c r="AA22" s="110">
        <f t="shared" si="46"/>
        <v>7000</v>
      </c>
      <c r="AB22" s="141"/>
      <c r="AC22" s="111" t="str">
        <f t="shared" si="73"/>
        <v>6分類</v>
      </c>
      <c r="AD22" s="112" t="str">
        <f t="shared" si="73"/>
        <v>福井市・永平寺町</v>
      </c>
      <c r="AE22" s="2" t="str">
        <f t="shared" si="47"/>
        <v>5,000円以上 10,000円未満</v>
      </c>
      <c r="AF22" s="107"/>
      <c r="AG22" s="121">
        <f t="shared" si="48"/>
        <v>42</v>
      </c>
      <c r="AH22" s="122">
        <f t="shared" si="49"/>
        <v>0.14093959731543623</v>
      </c>
      <c r="AI22" s="121">
        <f t="shared" si="50"/>
        <v>0</v>
      </c>
      <c r="AJ22" s="122" t="str">
        <f t="shared" si="51"/>
        <v/>
      </c>
      <c r="AK22" s="121">
        <f t="shared" si="52"/>
        <v>0</v>
      </c>
      <c r="AL22" s="122" t="str">
        <f t="shared" si="53"/>
        <v/>
      </c>
      <c r="AM22" s="121">
        <f t="shared" si="54"/>
        <v>0</v>
      </c>
      <c r="AN22" s="122" t="str">
        <f t="shared" si="55"/>
        <v/>
      </c>
      <c r="AO22" s="121">
        <f t="shared" si="56"/>
        <v>0</v>
      </c>
      <c r="AP22" s="122" t="str">
        <f t="shared" si="57"/>
        <v/>
      </c>
      <c r="AQ22" s="121">
        <f t="shared" si="58"/>
        <v>0</v>
      </c>
      <c r="AR22" s="122" t="str">
        <f t="shared" si="59"/>
        <v/>
      </c>
      <c r="AS22" s="121">
        <f t="shared" si="60"/>
        <v>0</v>
      </c>
      <c r="AT22" s="122" t="str">
        <f t="shared" si="61"/>
        <v/>
      </c>
      <c r="AU22" s="121">
        <f t="shared" si="62"/>
        <v>0</v>
      </c>
      <c r="AV22" s="122" t="str">
        <f t="shared" si="63"/>
        <v/>
      </c>
      <c r="AW22" s="121">
        <f t="shared" si="64"/>
        <v>0</v>
      </c>
      <c r="AX22" s="122" t="str">
        <f t="shared" si="65"/>
        <v/>
      </c>
      <c r="AY22" s="121">
        <f t="shared" si="66"/>
        <v>0</v>
      </c>
      <c r="AZ22" s="122" t="str">
        <f t="shared" si="67"/>
        <v/>
      </c>
      <c r="BA22" s="121">
        <f t="shared" si="68"/>
        <v>0</v>
      </c>
      <c r="BB22" s="122" t="str">
        <f t="shared" si="69"/>
        <v/>
      </c>
      <c r="BC22" s="121">
        <f t="shared" si="70"/>
        <v>0</v>
      </c>
      <c r="BD22" s="122" t="str">
        <f t="shared" si="71"/>
        <v/>
      </c>
      <c r="BE22" s="121">
        <f t="shared" si="74"/>
        <v>42</v>
      </c>
      <c r="BF22" s="122">
        <f t="shared" si="72"/>
        <v>0.14093959731543623</v>
      </c>
    </row>
    <row r="23" spans="27:58">
      <c r="AA23" s="110">
        <f t="shared" si="46"/>
        <v>15000</v>
      </c>
      <c r="AB23" s="141"/>
      <c r="AC23" s="111" t="str">
        <f t="shared" si="73"/>
        <v>6分類</v>
      </c>
      <c r="AD23" s="112" t="str">
        <f t="shared" si="73"/>
        <v>福井市・永平寺町</v>
      </c>
      <c r="AE23" s="2" t="str">
        <f t="shared" si="47"/>
        <v>10,000円以上 20,000円未満</v>
      </c>
      <c r="AF23" s="107"/>
      <c r="AG23" s="121">
        <f t="shared" si="48"/>
        <v>86</v>
      </c>
      <c r="AH23" s="122">
        <f t="shared" si="49"/>
        <v>0.28859060402684567</v>
      </c>
      <c r="AI23" s="121">
        <f t="shared" si="50"/>
        <v>0</v>
      </c>
      <c r="AJ23" s="122" t="str">
        <f t="shared" si="51"/>
        <v/>
      </c>
      <c r="AK23" s="121">
        <f t="shared" si="52"/>
        <v>0</v>
      </c>
      <c r="AL23" s="122" t="str">
        <f t="shared" si="53"/>
        <v/>
      </c>
      <c r="AM23" s="121">
        <f t="shared" si="54"/>
        <v>0</v>
      </c>
      <c r="AN23" s="122" t="str">
        <f t="shared" si="55"/>
        <v/>
      </c>
      <c r="AO23" s="121">
        <f t="shared" si="56"/>
        <v>0</v>
      </c>
      <c r="AP23" s="122" t="str">
        <f t="shared" si="57"/>
        <v/>
      </c>
      <c r="AQ23" s="121">
        <f t="shared" si="58"/>
        <v>0</v>
      </c>
      <c r="AR23" s="122" t="str">
        <f t="shared" si="59"/>
        <v/>
      </c>
      <c r="AS23" s="121">
        <f t="shared" si="60"/>
        <v>0</v>
      </c>
      <c r="AT23" s="122" t="str">
        <f t="shared" si="61"/>
        <v/>
      </c>
      <c r="AU23" s="121">
        <f t="shared" si="62"/>
        <v>0</v>
      </c>
      <c r="AV23" s="122" t="str">
        <f t="shared" si="63"/>
        <v/>
      </c>
      <c r="AW23" s="121">
        <f t="shared" si="64"/>
        <v>0</v>
      </c>
      <c r="AX23" s="122" t="str">
        <f t="shared" si="65"/>
        <v/>
      </c>
      <c r="AY23" s="121">
        <f t="shared" si="66"/>
        <v>0</v>
      </c>
      <c r="AZ23" s="122" t="str">
        <f t="shared" si="67"/>
        <v/>
      </c>
      <c r="BA23" s="121">
        <f t="shared" si="68"/>
        <v>0</v>
      </c>
      <c r="BB23" s="122" t="str">
        <f t="shared" si="69"/>
        <v/>
      </c>
      <c r="BC23" s="121">
        <f t="shared" si="70"/>
        <v>0</v>
      </c>
      <c r="BD23" s="122" t="str">
        <f t="shared" si="71"/>
        <v/>
      </c>
      <c r="BE23" s="121">
        <f t="shared" si="74"/>
        <v>86</v>
      </c>
      <c r="BF23" s="122">
        <f t="shared" si="72"/>
        <v>0.28859060402684567</v>
      </c>
    </row>
    <row r="24" spans="27:58">
      <c r="AA24" s="110">
        <f t="shared" si="46"/>
        <v>25000</v>
      </c>
      <c r="AB24" s="141"/>
      <c r="AC24" s="111" t="str">
        <f t="shared" si="73"/>
        <v>6分類</v>
      </c>
      <c r="AD24" s="112" t="str">
        <f t="shared" si="73"/>
        <v>福井市・永平寺町</v>
      </c>
      <c r="AE24" s="2" t="str">
        <f t="shared" si="47"/>
        <v>20,000円以上 30,000円未満</v>
      </c>
      <c r="AF24" s="107"/>
      <c r="AG24" s="121">
        <f t="shared" si="48"/>
        <v>36</v>
      </c>
      <c r="AH24" s="122">
        <f t="shared" si="49"/>
        <v>0.12080536912751678</v>
      </c>
      <c r="AI24" s="121">
        <f t="shared" si="50"/>
        <v>0</v>
      </c>
      <c r="AJ24" s="122" t="str">
        <f t="shared" si="51"/>
        <v/>
      </c>
      <c r="AK24" s="121">
        <f t="shared" si="52"/>
        <v>0</v>
      </c>
      <c r="AL24" s="122" t="str">
        <f t="shared" si="53"/>
        <v/>
      </c>
      <c r="AM24" s="121">
        <f t="shared" si="54"/>
        <v>0</v>
      </c>
      <c r="AN24" s="122" t="str">
        <f t="shared" si="55"/>
        <v/>
      </c>
      <c r="AO24" s="121">
        <f t="shared" si="56"/>
        <v>0</v>
      </c>
      <c r="AP24" s="122" t="str">
        <f t="shared" si="57"/>
        <v/>
      </c>
      <c r="AQ24" s="121">
        <f t="shared" si="58"/>
        <v>0</v>
      </c>
      <c r="AR24" s="122" t="str">
        <f t="shared" si="59"/>
        <v/>
      </c>
      <c r="AS24" s="121">
        <f t="shared" si="60"/>
        <v>0</v>
      </c>
      <c r="AT24" s="122" t="str">
        <f t="shared" si="61"/>
        <v/>
      </c>
      <c r="AU24" s="121">
        <f t="shared" si="62"/>
        <v>0</v>
      </c>
      <c r="AV24" s="122" t="str">
        <f t="shared" si="63"/>
        <v/>
      </c>
      <c r="AW24" s="121">
        <f t="shared" si="64"/>
        <v>0</v>
      </c>
      <c r="AX24" s="122" t="str">
        <f t="shared" si="65"/>
        <v/>
      </c>
      <c r="AY24" s="121">
        <f t="shared" si="66"/>
        <v>0</v>
      </c>
      <c r="AZ24" s="122" t="str">
        <f t="shared" si="67"/>
        <v/>
      </c>
      <c r="BA24" s="121">
        <f t="shared" si="68"/>
        <v>0</v>
      </c>
      <c r="BB24" s="122" t="str">
        <f t="shared" si="69"/>
        <v/>
      </c>
      <c r="BC24" s="121">
        <f t="shared" si="70"/>
        <v>0</v>
      </c>
      <c r="BD24" s="122" t="str">
        <f t="shared" si="71"/>
        <v/>
      </c>
      <c r="BE24" s="121">
        <f t="shared" si="74"/>
        <v>36</v>
      </c>
      <c r="BF24" s="122">
        <f t="shared" si="72"/>
        <v>0.12080536912751678</v>
      </c>
    </row>
    <row r="25" spans="27:58">
      <c r="AA25" s="110">
        <f t="shared" si="46"/>
        <v>35000</v>
      </c>
      <c r="AB25" s="141"/>
      <c r="AC25" s="111" t="str">
        <f>AC24</f>
        <v>6分類</v>
      </c>
      <c r="AD25" s="112" t="str">
        <f>AD24</f>
        <v>福井市・永平寺町</v>
      </c>
      <c r="AE25" s="2" t="str">
        <f t="shared" si="47"/>
        <v>30,000円以上 40,000円未満</v>
      </c>
      <c r="AF25" s="107"/>
      <c r="AG25" s="121">
        <f t="shared" si="48"/>
        <v>15</v>
      </c>
      <c r="AH25" s="122">
        <f t="shared" si="49"/>
        <v>5.0335570469798654E-2</v>
      </c>
      <c r="AI25" s="121">
        <f t="shared" si="50"/>
        <v>0</v>
      </c>
      <c r="AJ25" s="122" t="str">
        <f t="shared" si="51"/>
        <v/>
      </c>
      <c r="AK25" s="121">
        <f t="shared" si="52"/>
        <v>0</v>
      </c>
      <c r="AL25" s="122" t="str">
        <f t="shared" si="53"/>
        <v/>
      </c>
      <c r="AM25" s="121">
        <f t="shared" si="54"/>
        <v>0</v>
      </c>
      <c r="AN25" s="122" t="str">
        <f t="shared" si="55"/>
        <v/>
      </c>
      <c r="AO25" s="121">
        <f t="shared" si="56"/>
        <v>0</v>
      </c>
      <c r="AP25" s="122" t="str">
        <f t="shared" si="57"/>
        <v/>
      </c>
      <c r="AQ25" s="121">
        <f t="shared" si="58"/>
        <v>0</v>
      </c>
      <c r="AR25" s="122" t="str">
        <f t="shared" si="59"/>
        <v/>
      </c>
      <c r="AS25" s="121">
        <f t="shared" si="60"/>
        <v>0</v>
      </c>
      <c r="AT25" s="122" t="str">
        <f t="shared" si="61"/>
        <v/>
      </c>
      <c r="AU25" s="121">
        <f t="shared" si="62"/>
        <v>0</v>
      </c>
      <c r="AV25" s="122" t="str">
        <f t="shared" si="63"/>
        <v/>
      </c>
      <c r="AW25" s="121">
        <f t="shared" si="64"/>
        <v>0</v>
      </c>
      <c r="AX25" s="122" t="str">
        <f t="shared" si="65"/>
        <v/>
      </c>
      <c r="AY25" s="121">
        <f t="shared" si="66"/>
        <v>0</v>
      </c>
      <c r="AZ25" s="122" t="str">
        <f t="shared" si="67"/>
        <v/>
      </c>
      <c r="BA25" s="121">
        <f t="shared" si="68"/>
        <v>0</v>
      </c>
      <c r="BB25" s="122" t="str">
        <f t="shared" si="69"/>
        <v/>
      </c>
      <c r="BC25" s="121">
        <f t="shared" si="70"/>
        <v>0</v>
      </c>
      <c r="BD25" s="122" t="str">
        <f t="shared" si="71"/>
        <v/>
      </c>
      <c r="BE25" s="121">
        <f t="shared" si="74"/>
        <v>15</v>
      </c>
      <c r="BF25" s="122">
        <f t="shared" si="72"/>
        <v>5.0335570469798654E-2</v>
      </c>
    </row>
    <row r="26" spans="27:58">
      <c r="AA26" s="110">
        <f t="shared" si="46"/>
        <v>45000</v>
      </c>
      <c r="AB26" s="141"/>
      <c r="AC26" s="111" t="str">
        <f t="shared" si="73"/>
        <v>6分類</v>
      </c>
      <c r="AD26" s="112" t="str">
        <f t="shared" si="73"/>
        <v>福井市・永平寺町</v>
      </c>
      <c r="AE26" s="2" t="str">
        <f t="shared" si="47"/>
        <v>40,000円以上 50,000円未満</v>
      </c>
      <c r="AF26" s="107"/>
      <c r="AG26" s="121">
        <f t="shared" si="48"/>
        <v>6</v>
      </c>
      <c r="AH26" s="122">
        <f t="shared" si="49"/>
        <v>2.0134228187919462E-2</v>
      </c>
      <c r="AI26" s="121">
        <f t="shared" si="50"/>
        <v>0</v>
      </c>
      <c r="AJ26" s="122" t="str">
        <f t="shared" si="51"/>
        <v/>
      </c>
      <c r="AK26" s="121">
        <f t="shared" si="52"/>
        <v>0</v>
      </c>
      <c r="AL26" s="122" t="str">
        <f t="shared" si="53"/>
        <v/>
      </c>
      <c r="AM26" s="121">
        <f t="shared" si="54"/>
        <v>0</v>
      </c>
      <c r="AN26" s="122" t="str">
        <f t="shared" si="55"/>
        <v/>
      </c>
      <c r="AO26" s="121">
        <f t="shared" si="56"/>
        <v>0</v>
      </c>
      <c r="AP26" s="122" t="str">
        <f t="shared" si="57"/>
        <v/>
      </c>
      <c r="AQ26" s="121">
        <f t="shared" si="58"/>
        <v>0</v>
      </c>
      <c r="AR26" s="122" t="str">
        <f t="shared" si="59"/>
        <v/>
      </c>
      <c r="AS26" s="121">
        <f t="shared" si="60"/>
        <v>0</v>
      </c>
      <c r="AT26" s="122" t="str">
        <f t="shared" si="61"/>
        <v/>
      </c>
      <c r="AU26" s="121">
        <f t="shared" si="62"/>
        <v>0</v>
      </c>
      <c r="AV26" s="122" t="str">
        <f t="shared" si="63"/>
        <v/>
      </c>
      <c r="AW26" s="121">
        <f t="shared" si="64"/>
        <v>0</v>
      </c>
      <c r="AX26" s="122" t="str">
        <f t="shared" si="65"/>
        <v/>
      </c>
      <c r="AY26" s="121">
        <f t="shared" si="66"/>
        <v>0</v>
      </c>
      <c r="AZ26" s="122" t="str">
        <f t="shared" si="67"/>
        <v/>
      </c>
      <c r="BA26" s="121">
        <f t="shared" si="68"/>
        <v>0</v>
      </c>
      <c r="BB26" s="122" t="str">
        <f t="shared" si="69"/>
        <v/>
      </c>
      <c r="BC26" s="121">
        <f t="shared" si="70"/>
        <v>0</v>
      </c>
      <c r="BD26" s="122" t="str">
        <f t="shared" si="71"/>
        <v/>
      </c>
      <c r="BE26" s="121">
        <f t="shared" si="74"/>
        <v>6</v>
      </c>
      <c r="BF26" s="122">
        <f t="shared" si="72"/>
        <v>2.0134228187919462E-2</v>
      </c>
    </row>
    <row r="27" spans="27:58">
      <c r="AA27" s="110">
        <f t="shared" si="46"/>
        <v>70000</v>
      </c>
      <c r="AB27" s="141"/>
      <c r="AC27" s="111" t="str">
        <f t="shared" si="73"/>
        <v>6分類</v>
      </c>
      <c r="AD27" s="112" t="str">
        <f t="shared" si="73"/>
        <v>福井市・永平寺町</v>
      </c>
      <c r="AE27" s="2" t="str">
        <f t="shared" si="47"/>
        <v>50,000円以上 100,000円未満</v>
      </c>
      <c r="AF27" s="107"/>
      <c r="AG27" s="121">
        <f t="shared" si="48"/>
        <v>18</v>
      </c>
      <c r="AH27" s="122">
        <f t="shared" si="49"/>
        <v>6.0402684563758392E-2</v>
      </c>
      <c r="AI27" s="121">
        <f t="shared" si="50"/>
        <v>0</v>
      </c>
      <c r="AJ27" s="122" t="str">
        <f t="shared" si="51"/>
        <v/>
      </c>
      <c r="AK27" s="121">
        <f t="shared" si="52"/>
        <v>0</v>
      </c>
      <c r="AL27" s="122" t="str">
        <f t="shared" si="53"/>
        <v/>
      </c>
      <c r="AM27" s="121">
        <f t="shared" si="54"/>
        <v>0</v>
      </c>
      <c r="AN27" s="122" t="str">
        <f t="shared" si="55"/>
        <v/>
      </c>
      <c r="AO27" s="121">
        <f t="shared" si="56"/>
        <v>0</v>
      </c>
      <c r="AP27" s="122" t="str">
        <f t="shared" si="57"/>
        <v/>
      </c>
      <c r="AQ27" s="121">
        <f t="shared" si="58"/>
        <v>0</v>
      </c>
      <c r="AR27" s="122" t="str">
        <f t="shared" si="59"/>
        <v/>
      </c>
      <c r="AS27" s="121">
        <f t="shared" si="60"/>
        <v>0</v>
      </c>
      <c r="AT27" s="122" t="str">
        <f t="shared" si="61"/>
        <v/>
      </c>
      <c r="AU27" s="121">
        <f t="shared" si="62"/>
        <v>0</v>
      </c>
      <c r="AV27" s="122" t="str">
        <f t="shared" si="63"/>
        <v/>
      </c>
      <c r="AW27" s="121">
        <f t="shared" si="64"/>
        <v>0</v>
      </c>
      <c r="AX27" s="122" t="str">
        <f t="shared" si="65"/>
        <v/>
      </c>
      <c r="AY27" s="121">
        <f t="shared" si="66"/>
        <v>0</v>
      </c>
      <c r="AZ27" s="122" t="str">
        <f t="shared" si="67"/>
        <v/>
      </c>
      <c r="BA27" s="121">
        <f t="shared" si="68"/>
        <v>0</v>
      </c>
      <c r="BB27" s="122" t="str">
        <f t="shared" si="69"/>
        <v/>
      </c>
      <c r="BC27" s="121">
        <f t="shared" si="70"/>
        <v>0</v>
      </c>
      <c r="BD27" s="122" t="str">
        <f t="shared" si="71"/>
        <v/>
      </c>
      <c r="BE27" s="121">
        <f t="shared" si="74"/>
        <v>18</v>
      </c>
      <c r="BF27" s="122">
        <f t="shared" si="72"/>
        <v>6.0402684563758392E-2</v>
      </c>
    </row>
    <row r="28" spans="27:58">
      <c r="AA28" s="110">
        <f t="shared" si="46"/>
        <v>100000</v>
      </c>
      <c r="AB28" s="141"/>
      <c r="AC28" s="111" t="str">
        <f t="shared" si="73"/>
        <v>6分類</v>
      </c>
      <c r="AD28" s="112" t="str">
        <f t="shared" si="73"/>
        <v>福井市・永平寺町</v>
      </c>
      <c r="AE28" s="2" t="str">
        <f t="shared" si="47"/>
        <v>100,000円以上</v>
      </c>
      <c r="AF28" s="107"/>
      <c r="AG28" s="121">
        <f t="shared" si="48"/>
        <v>4</v>
      </c>
      <c r="AH28" s="122">
        <f t="shared" si="49"/>
        <v>1.3422818791946308E-2</v>
      </c>
      <c r="AI28" s="121">
        <f t="shared" si="50"/>
        <v>0</v>
      </c>
      <c r="AJ28" s="122" t="str">
        <f t="shared" si="51"/>
        <v/>
      </c>
      <c r="AK28" s="121">
        <f t="shared" si="52"/>
        <v>0</v>
      </c>
      <c r="AL28" s="122" t="str">
        <f t="shared" si="53"/>
        <v/>
      </c>
      <c r="AM28" s="121">
        <f t="shared" si="54"/>
        <v>0</v>
      </c>
      <c r="AN28" s="122" t="str">
        <f t="shared" si="55"/>
        <v/>
      </c>
      <c r="AO28" s="121">
        <f t="shared" si="56"/>
        <v>0</v>
      </c>
      <c r="AP28" s="122" t="str">
        <f t="shared" si="57"/>
        <v/>
      </c>
      <c r="AQ28" s="121">
        <f t="shared" si="58"/>
        <v>0</v>
      </c>
      <c r="AR28" s="122" t="str">
        <f t="shared" si="59"/>
        <v/>
      </c>
      <c r="AS28" s="121">
        <f t="shared" si="60"/>
        <v>0</v>
      </c>
      <c r="AT28" s="122" t="str">
        <f t="shared" si="61"/>
        <v/>
      </c>
      <c r="AU28" s="121">
        <f t="shared" si="62"/>
        <v>0</v>
      </c>
      <c r="AV28" s="122" t="str">
        <f t="shared" si="63"/>
        <v/>
      </c>
      <c r="AW28" s="121">
        <f t="shared" si="64"/>
        <v>0</v>
      </c>
      <c r="AX28" s="122" t="str">
        <f t="shared" si="65"/>
        <v/>
      </c>
      <c r="AY28" s="121">
        <f t="shared" si="66"/>
        <v>0</v>
      </c>
      <c r="AZ28" s="122" t="str">
        <f t="shared" si="67"/>
        <v/>
      </c>
      <c r="BA28" s="121">
        <f t="shared" si="68"/>
        <v>0</v>
      </c>
      <c r="BB28" s="122" t="str">
        <f t="shared" si="69"/>
        <v/>
      </c>
      <c r="BC28" s="121">
        <f t="shared" si="70"/>
        <v>0</v>
      </c>
      <c r="BD28" s="122" t="str">
        <f t="shared" si="71"/>
        <v/>
      </c>
      <c r="BE28" s="121">
        <f t="shared" ref="BE28" si="75">IFERROR(AG28+AI28+AK28+AM28+AO28+AQ28+AS28+AU28+AW28+AY28+BA28+BC28,"")</f>
        <v>4</v>
      </c>
      <c r="BF28" s="122">
        <f t="shared" si="72"/>
        <v>1.3422818791946308E-2</v>
      </c>
    </row>
    <row r="29" spans="27:58">
      <c r="AA29" s="110" t="str">
        <f>AA14</f>
        <v/>
      </c>
      <c r="AB29" s="141"/>
      <c r="AC29" s="111" t="str">
        <f>AC27</f>
        <v>6分類</v>
      </c>
      <c r="AD29" s="112" t="str">
        <f>AD27</f>
        <v>福井市・永平寺町</v>
      </c>
      <c r="AE29" s="2" t="str">
        <f>IF(AE14&lt;&gt;"",AE14,"")</f>
        <v/>
      </c>
      <c r="AF29" s="107"/>
      <c r="AG29" s="121" t="str">
        <f t="shared" si="48"/>
        <v/>
      </c>
      <c r="AH29" s="122" t="str">
        <f>IFERROR(AG29/AG$30,"")</f>
        <v/>
      </c>
      <c r="AI29" s="121" t="str">
        <f t="shared" si="50"/>
        <v/>
      </c>
      <c r="AJ29" s="122" t="str">
        <f>IFERROR(AI29/AI$30,"")</f>
        <v/>
      </c>
      <c r="AK29" s="121" t="str">
        <f t="shared" si="52"/>
        <v/>
      </c>
      <c r="AL29" s="122" t="str">
        <f t="shared" ref="AL29" si="76">IFERROR(AK29/AK$30,"")</f>
        <v/>
      </c>
      <c r="AM29" s="121" t="str">
        <f t="shared" si="54"/>
        <v/>
      </c>
      <c r="AN29" s="122" t="str">
        <f t="shared" ref="AN29" si="77">IFERROR(AM29/AM$30,"")</f>
        <v/>
      </c>
      <c r="AO29" s="121" t="str">
        <f t="shared" si="56"/>
        <v/>
      </c>
      <c r="AP29" s="122" t="str">
        <f t="shared" ref="AP29" si="78">IFERROR(AO29/AO$30,"")</f>
        <v/>
      </c>
      <c r="AQ29" s="121" t="str">
        <f t="shared" si="58"/>
        <v/>
      </c>
      <c r="AR29" s="122" t="str">
        <f t="shared" ref="AR29" si="79">IFERROR(AQ29/AQ$30,"")</f>
        <v/>
      </c>
      <c r="AS29" s="121" t="str">
        <f t="shared" si="60"/>
        <v/>
      </c>
      <c r="AT29" s="122" t="str">
        <f t="shared" ref="AT29" si="80">IFERROR(AS29/AS$30,"")</f>
        <v/>
      </c>
      <c r="AU29" s="121" t="str">
        <f t="shared" si="62"/>
        <v/>
      </c>
      <c r="AV29" s="122" t="str">
        <f t="shared" ref="AV29" si="81">IFERROR(AU29/AU$30,"")</f>
        <v/>
      </c>
      <c r="AW29" s="121" t="str">
        <f t="shared" si="64"/>
        <v/>
      </c>
      <c r="AX29" s="122" t="str">
        <f t="shared" ref="AX29" si="82">IFERROR(AW29/AW$30,"")</f>
        <v/>
      </c>
      <c r="AY29" s="121" t="str">
        <f t="shared" si="66"/>
        <v/>
      </c>
      <c r="AZ29" s="122" t="str">
        <f t="shared" ref="AZ29" si="83">IFERROR(AY29/AY$30,"")</f>
        <v/>
      </c>
      <c r="BA29" s="121" t="str">
        <f t="shared" si="68"/>
        <v/>
      </c>
      <c r="BB29" s="122" t="str">
        <f t="shared" ref="BB29" si="84">IFERROR(BA29/BA$30,"")</f>
        <v/>
      </c>
      <c r="BC29" s="121" t="str">
        <f t="shared" si="70"/>
        <v/>
      </c>
      <c r="BD29" s="122" t="str">
        <f t="shared" ref="BD29" si="85">IFERROR(BC29/BC$30,"")</f>
        <v/>
      </c>
      <c r="BE29" s="121" t="str">
        <f t="shared" si="74"/>
        <v/>
      </c>
      <c r="BF29" s="122" t="str">
        <f t="shared" ref="BF29" si="86">IFERROR(BE29/BE$30,"")</f>
        <v/>
      </c>
    </row>
    <row r="30" spans="27:58" ht="15">
      <c r="AA30"/>
      <c r="AB30"/>
      <c r="AC30" s="99"/>
      <c r="AD30" s="100"/>
      <c r="AE30" s="101"/>
      <c r="AF30" s="102" t="s">
        <v>25</v>
      </c>
      <c r="AG30" s="123">
        <f t="shared" ref="AG30:BF30" si="87">SUM(AG18:AG29)</f>
        <v>298</v>
      </c>
      <c r="AH30" s="124">
        <f t="shared" si="87"/>
        <v>1</v>
      </c>
      <c r="AI30" s="123">
        <f t="shared" si="87"/>
        <v>0</v>
      </c>
      <c r="AJ30" s="124">
        <f t="shared" si="87"/>
        <v>0</v>
      </c>
      <c r="AK30" s="123">
        <f t="shared" si="87"/>
        <v>0</v>
      </c>
      <c r="AL30" s="124">
        <f t="shared" si="87"/>
        <v>0</v>
      </c>
      <c r="AM30" s="123">
        <f t="shared" si="87"/>
        <v>0</v>
      </c>
      <c r="AN30" s="124">
        <f t="shared" si="87"/>
        <v>0</v>
      </c>
      <c r="AO30" s="123">
        <f t="shared" si="87"/>
        <v>0</v>
      </c>
      <c r="AP30" s="124">
        <f t="shared" si="87"/>
        <v>0</v>
      </c>
      <c r="AQ30" s="123">
        <f t="shared" si="87"/>
        <v>0</v>
      </c>
      <c r="AR30" s="124">
        <f t="shared" si="87"/>
        <v>0</v>
      </c>
      <c r="AS30" s="123">
        <f t="shared" si="87"/>
        <v>0</v>
      </c>
      <c r="AT30" s="124">
        <f t="shared" si="87"/>
        <v>0</v>
      </c>
      <c r="AU30" s="123">
        <f t="shared" si="87"/>
        <v>0</v>
      </c>
      <c r="AV30" s="124">
        <f t="shared" si="87"/>
        <v>0</v>
      </c>
      <c r="AW30" s="123">
        <f t="shared" si="87"/>
        <v>0</v>
      </c>
      <c r="AX30" s="124">
        <f t="shared" si="87"/>
        <v>0</v>
      </c>
      <c r="AY30" s="123">
        <f t="shared" si="87"/>
        <v>0</v>
      </c>
      <c r="AZ30" s="124">
        <f t="shared" si="87"/>
        <v>0</v>
      </c>
      <c r="BA30" s="123">
        <f t="shared" si="87"/>
        <v>0</v>
      </c>
      <c r="BB30" s="124">
        <f t="shared" si="87"/>
        <v>0</v>
      </c>
      <c r="BC30" s="123">
        <f t="shared" si="87"/>
        <v>0</v>
      </c>
      <c r="BD30" s="124">
        <f t="shared" si="87"/>
        <v>0</v>
      </c>
      <c r="BE30" s="123">
        <f t="shared" si="87"/>
        <v>298</v>
      </c>
      <c r="BF30" s="126">
        <f t="shared" si="87"/>
        <v>1</v>
      </c>
    </row>
    <row r="31" spans="27:58" ht="15">
      <c r="AA31"/>
      <c r="AB31"/>
      <c r="AC31" s="103"/>
      <c r="AD31" s="104"/>
      <c r="AE31" s="105"/>
      <c r="AF31" s="135" t="str">
        <f>IF(AF$16&lt;&gt;"",AF$16,"")</f>
        <v>平均宿泊費</v>
      </c>
      <c r="AG31" s="137">
        <f>IF(AG30&gt;0,SUMPRODUCT($AA18:$AA29,AG18:AG29)/AG30,"-")</f>
        <v>16820.469798657719</v>
      </c>
      <c r="AH31" s="138"/>
      <c r="AI31" s="137" t="str">
        <f>IF(AI30&gt;0,SUMPRODUCT($AA18:$AA29,AI18:AI29)/AI30,"-")</f>
        <v>-</v>
      </c>
      <c r="AJ31" s="138"/>
      <c r="AK31" s="137" t="str">
        <f>IF(AK30&gt;0,SUMPRODUCT($AA18:$AA29,AK18:AK29)/AK30,"-")</f>
        <v>-</v>
      </c>
      <c r="AL31" s="138"/>
      <c r="AM31" s="137" t="str">
        <f>IF(AM30&gt;0,SUMPRODUCT($AA18:$AA29,AM18:AM29)/AM30,"-")</f>
        <v>-</v>
      </c>
      <c r="AN31" s="138"/>
      <c r="AO31" s="137" t="str">
        <f>IF(AO30&gt;0,SUMPRODUCT($AA18:$AA29,AO18:AO29)/AO30,"-")</f>
        <v>-</v>
      </c>
      <c r="AP31" s="138"/>
      <c r="AQ31" s="137" t="str">
        <f>IF(AQ30&gt;0,SUMPRODUCT($AA18:$AA29,AQ18:AQ29)/AQ30,"-")</f>
        <v>-</v>
      </c>
      <c r="AR31" s="138"/>
      <c r="AS31" s="137" t="str">
        <f>IF(AS30&gt;0,SUMPRODUCT($AA18:$AA29,AS18:AS29)/AS30,"-")</f>
        <v>-</v>
      </c>
      <c r="AT31" s="138"/>
      <c r="AU31" s="137" t="str">
        <f>IF(AU30&gt;0,SUMPRODUCT($AA18:$AA29,AU18:AU29)/AU30,"-")</f>
        <v>-</v>
      </c>
      <c r="AV31" s="138"/>
      <c r="AW31" s="137" t="str">
        <f>IF(AW30&gt;0,SUMPRODUCT($AA18:$AA29,AW18:AW29)/AW30,"-")</f>
        <v>-</v>
      </c>
      <c r="AX31" s="138"/>
      <c r="AY31" s="137" t="str">
        <f>IF(AY30&gt;0,SUMPRODUCT($AA18:$AA29,AY18:AY29)/AY30,"-")</f>
        <v>-</v>
      </c>
      <c r="AZ31" s="138"/>
      <c r="BA31" s="137" t="str">
        <f>IF(BA30&gt;0,SUMPRODUCT($AA18:$AA29,BA18:BA29)/BA30,"-")</f>
        <v>-</v>
      </c>
      <c r="BB31" s="138"/>
      <c r="BC31" s="137" t="str">
        <f>IF(BC30&gt;0,SUMPRODUCT($AA18:$AA29,BC18:BC29)/BC30,"-")</f>
        <v>-</v>
      </c>
      <c r="BD31" s="138"/>
      <c r="BE31" s="137">
        <f>IF(BE30&gt;0,SUMPRODUCT($AA18:$AA29,BE18:BE29)/BE30,"-")</f>
        <v>16820.469798657719</v>
      </c>
      <c r="BF31" s="139"/>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 t="shared" ref="AA33:AA43" si="88">AA18</f>
        <v>0</v>
      </c>
      <c r="AB33" s="141"/>
      <c r="AC33" s="113" t="str">
        <f>AC32</f>
        <v>市町村</v>
      </c>
      <c r="AD33" s="112" t="str">
        <f>AD32</f>
        <v>福井市</v>
      </c>
      <c r="AE33" s="2" t="str">
        <f t="shared" ref="AE33:AE43" si="89">IF(AE3&lt;&gt;"",AE3,"")</f>
        <v>使わない</v>
      </c>
      <c r="AF33" s="8"/>
      <c r="AG33" s="61">
        <f t="shared" ref="AG33:AG44" si="90">IF(OR(IFERROR(FIND($AD33,"施設コード"),0)&gt;0,$AE33=""), "",
COUNTIFS(
    INDEX(rawデータ範囲, , MATCH($AG$1,表頭範囲, 0)),AG$2,
    INDEX(rawデータ範囲, , MATCH($AE$1,表頭範囲, 0)),$AE33,
    INDEX(rawデータ範囲, , MATCH($AC33,表頭範囲, 0)),$AD33
)
)</f>
        <v>38</v>
      </c>
      <c r="AH33" s="120">
        <f t="shared" ref="AH33:AH43" si="91">IFERROR(AG33/AG$45,"")</f>
        <v>0.21590909090909091</v>
      </c>
      <c r="AI33" s="61">
        <f t="shared" ref="AI33:AI44" si="92">IF(OR(IFERROR(FIND($AD33,"施設コード"),0)&gt;0,$AE33=""), "",
COUNTIFS(
    INDEX(rawデータ範囲, , MATCH($AG$1,表頭範囲, 0)),AI$2,
    INDEX(rawデータ範囲, , MATCH($AE$1,表頭範囲, 0)),$AE33,
    INDEX(rawデータ範囲, , MATCH($AC33,表頭範囲, 0)),$AD33
)
)</f>
        <v>0</v>
      </c>
      <c r="AJ33" s="120" t="str">
        <f t="shared" ref="AJ33:AJ43" si="93">IFERROR(AI33/AI$45,"")</f>
        <v/>
      </c>
      <c r="AK33" s="61">
        <f t="shared" ref="AK33:AK44" si="94">IF(OR(IFERROR(FIND($AD33,"施設コード"),0)&gt;0,$AE33=""), "",
COUNTIFS(
    INDEX(rawデータ範囲, , MATCH($AG$1,表頭範囲, 0)),AK$2,
    INDEX(rawデータ範囲, , MATCH($AE$1,表頭範囲, 0)),$AE33,
    INDEX(rawデータ範囲, , MATCH($AC33,表頭範囲, 0)),$AD33
)
)</f>
        <v>0</v>
      </c>
      <c r="AL33" s="120" t="str">
        <f t="shared" ref="AL33:AL43" si="95">IFERROR(AK33/AK$45,"")</f>
        <v/>
      </c>
      <c r="AM33" s="61">
        <f t="shared" ref="AM33:AM44" si="96">IF(OR(IFERROR(FIND($AD33,"施設コード"),0)&gt;0,$AE33=""), "",
COUNTIFS(
    INDEX(rawデータ範囲, , MATCH($AG$1,表頭範囲, 0)),AM$2,
    INDEX(rawデータ範囲, , MATCH($AE$1,表頭範囲, 0)),$AE33,
    INDEX(rawデータ範囲, , MATCH($AC33,表頭範囲, 0)),$AD33
)
)</f>
        <v>0</v>
      </c>
      <c r="AN33" s="120" t="str">
        <f t="shared" ref="AN33:AN43" si="97">IFERROR(AM33/AM$45,"")</f>
        <v/>
      </c>
      <c r="AO33" s="61">
        <f t="shared" ref="AO33:AO44" si="98">IF(OR(IFERROR(FIND($AD33,"施設コード"),0)&gt;0,$AE33=""), "",
COUNTIFS(
    INDEX(rawデータ範囲, , MATCH($AG$1,表頭範囲, 0)),AO$2,
    INDEX(rawデータ範囲, , MATCH($AE$1,表頭範囲, 0)),$AE33,
    INDEX(rawデータ範囲, , MATCH($AC33,表頭範囲, 0)),$AD33
)
)</f>
        <v>0</v>
      </c>
      <c r="AP33" s="120" t="str">
        <f t="shared" ref="AP33:AP43" si="99">IFERROR(AO33/AO$45,"")</f>
        <v/>
      </c>
      <c r="AQ33" s="61">
        <f t="shared" ref="AQ33:AQ44" si="100">IF(OR(IFERROR(FIND($AD33,"施設コード"),0)&gt;0,$AE33=""), "",
COUNTIFS(
    INDEX(rawデータ範囲, , MATCH($AG$1,表頭範囲, 0)),AQ$2,
    INDEX(rawデータ範囲, , MATCH($AE$1,表頭範囲, 0)),$AE33,
    INDEX(rawデータ範囲, , MATCH($AC33,表頭範囲, 0)),$AD33
)
)</f>
        <v>0</v>
      </c>
      <c r="AR33" s="120" t="str">
        <f t="shared" ref="AR33:AR43" si="101">IFERROR(AQ33/AQ$45,"")</f>
        <v/>
      </c>
      <c r="AS33" s="61">
        <f t="shared" ref="AS33:AS44" si="102">IF(OR(IFERROR(FIND($AD33,"施設コード"),0)&gt;0,$AE33=""), "",
COUNTIFS(
    INDEX(rawデータ範囲, , MATCH($AG$1,表頭範囲, 0)),AS$2,
    INDEX(rawデータ範囲, , MATCH($AE$1,表頭範囲, 0)),$AE33,
    INDEX(rawデータ範囲, , MATCH($AC33,表頭範囲, 0)),$AD33
)
)</f>
        <v>0</v>
      </c>
      <c r="AT33" s="120" t="str">
        <f t="shared" ref="AT33:AT43" si="103">IFERROR(AS33/AS$45,"")</f>
        <v/>
      </c>
      <c r="AU33" s="61">
        <f t="shared" ref="AU33:AU44" si="104">IF(OR(IFERROR(FIND($AD33,"施設コード"),0)&gt;0,$AE33=""), "",
COUNTIFS(
    INDEX(rawデータ範囲, , MATCH($AG$1,表頭範囲, 0)),AU$2,
    INDEX(rawデータ範囲, , MATCH($AE$1,表頭範囲, 0)),$AE33,
    INDEX(rawデータ範囲, , MATCH($AC33,表頭範囲, 0)),$AD33
)
)</f>
        <v>0</v>
      </c>
      <c r="AV33" s="120" t="str">
        <f t="shared" ref="AV33:AV43" si="105">IFERROR(AU33/AU$45,"")</f>
        <v/>
      </c>
      <c r="AW33" s="61">
        <f t="shared" ref="AW33:AW44" si="106">IF(OR(IFERROR(FIND($AD33,"施設コード"),0)&gt;0,$AE33=""), "",
COUNTIFS(
    INDEX(rawデータ範囲, , MATCH($AG$1,表頭範囲, 0)),AW$2,
    INDEX(rawデータ範囲, , MATCH($AE$1,表頭範囲, 0)),$AE33,
    INDEX(rawデータ範囲, , MATCH($AC33,表頭範囲, 0)),$AD33
)
)</f>
        <v>0</v>
      </c>
      <c r="AX33" s="120" t="str">
        <f t="shared" ref="AX33:AX43" si="107">IFERROR(AW33/AW$45,"")</f>
        <v/>
      </c>
      <c r="AY33" s="61">
        <f t="shared" ref="AY33:AY44" si="108">IF(OR(IFERROR(FIND($AD33,"施設コード"),0)&gt;0,$AE33=""), "",
COUNTIFS(
    INDEX(rawデータ範囲, , MATCH($AG$1,表頭範囲, 0)),AY$2,
    INDEX(rawデータ範囲, , MATCH($AE$1,表頭範囲, 0)),$AE33,
    INDEX(rawデータ範囲, , MATCH($AC33,表頭範囲, 0)),$AD33
)
)</f>
        <v>0</v>
      </c>
      <c r="AZ33" s="120" t="str">
        <f t="shared" ref="AZ33:AZ43" si="109">IFERROR(AY33/AY$45,"")</f>
        <v/>
      </c>
      <c r="BA33" s="61">
        <f t="shared" ref="BA33:BA44" si="110">IF(OR(IFERROR(FIND($AD33,"施設コード"),0)&gt;0,$AE33=""), "",
COUNTIFS(
    INDEX(rawデータ範囲, , MATCH($AG$1,表頭範囲, 0)),BA$2,
    INDEX(rawデータ範囲, , MATCH($AE$1,表頭範囲, 0)),$AE33,
    INDEX(rawデータ範囲, , MATCH($AC33,表頭範囲, 0)),$AD33
)
)</f>
        <v>0</v>
      </c>
      <c r="BB33" s="120" t="str">
        <f t="shared" ref="BB33:BB43" si="111">IFERROR(BA33/BA$45,"")</f>
        <v/>
      </c>
      <c r="BC33" s="61">
        <f t="shared" ref="BC33:BC44" si="112">IF(OR(IFERROR(FIND($AD33,"施設コード"),0)&gt;0,$AE33=""), "",
COUNTIFS(
    INDEX(rawデータ範囲, , MATCH($AG$1,表頭範囲, 0)),BC$2,
    INDEX(rawデータ範囲, , MATCH($AE$1,表頭範囲, 0)),$AE33,
    INDEX(rawデータ範囲, , MATCH($AC33,表頭範囲, 0)),$AD33
)
)</f>
        <v>0</v>
      </c>
      <c r="BD33" s="120" t="str">
        <f t="shared" ref="BD33:BD43" si="113">IFERROR(BC33/BC$45,"")</f>
        <v/>
      </c>
      <c r="BE33" s="61">
        <f>IFERROR(AG33+AI33+AK33+AM33+AO33+AQ33+AS33+AU33+AW33+AY33+BA33+BC33,"")</f>
        <v>38</v>
      </c>
      <c r="BF33" s="120">
        <f t="shared" ref="BF33:BF43" si="114">IFERROR(BE33/BE$45,"")</f>
        <v>0.21590909090909091</v>
      </c>
    </row>
    <row r="34" spans="27:58">
      <c r="AA34" s="110">
        <f t="shared" si="88"/>
        <v>500</v>
      </c>
      <c r="AB34" s="141"/>
      <c r="AC34" s="113" t="str">
        <f t="shared" ref="AC34:AD43" si="115">AC33</f>
        <v>市町村</v>
      </c>
      <c r="AD34" s="112" t="str">
        <f t="shared" si="115"/>
        <v>福井市</v>
      </c>
      <c r="AE34" s="90" t="str">
        <f t="shared" si="89"/>
        <v>1,000円未満</v>
      </c>
      <c r="AF34" s="8"/>
      <c r="AG34" s="61">
        <f t="shared" si="90"/>
        <v>2</v>
      </c>
      <c r="AH34" s="120">
        <f t="shared" si="91"/>
        <v>1.1363636363636364E-2</v>
      </c>
      <c r="AI34" s="61">
        <f t="shared" si="92"/>
        <v>0</v>
      </c>
      <c r="AJ34" s="120" t="str">
        <f t="shared" si="93"/>
        <v/>
      </c>
      <c r="AK34" s="61">
        <f t="shared" si="94"/>
        <v>0</v>
      </c>
      <c r="AL34" s="120" t="str">
        <f t="shared" si="95"/>
        <v/>
      </c>
      <c r="AM34" s="61">
        <f t="shared" si="96"/>
        <v>0</v>
      </c>
      <c r="AN34" s="120" t="str">
        <f t="shared" si="97"/>
        <v/>
      </c>
      <c r="AO34" s="61">
        <f t="shared" si="98"/>
        <v>0</v>
      </c>
      <c r="AP34" s="120" t="str">
        <f t="shared" si="99"/>
        <v/>
      </c>
      <c r="AQ34" s="61">
        <f t="shared" si="100"/>
        <v>0</v>
      </c>
      <c r="AR34" s="120" t="str">
        <f t="shared" si="101"/>
        <v/>
      </c>
      <c r="AS34" s="61">
        <f t="shared" si="102"/>
        <v>0</v>
      </c>
      <c r="AT34" s="120" t="str">
        <f t="shared" si="103"/>
        <v/>
      </c>
      <c r="AU34" s="61">
        <f t="shared" si="104"/>
        <v>0</v>
      </c>
      <c r="AV34" s="120" t="str">
        <f t="shared" si="105"/>
        <v/>
      </c>
      <c r="AW34" s="61">
        <f t="shared" si="106"/>
        <v>0</v>
      </c>
      <c r="AX34" s="120" t="str">
        <f t="shared" si="107"/>
        <v/>
      </c>
      <c r="AY34" s="61">
        <f t="shared" si="108"/>
        <v>0</v>
      </c>
      <c r="AZ34" s="120" t="str">
        <f t="shared" si="109"/>
        <v/>
      </c>
      <c r="BA34" s="61">
        <f t="shared" si="110"/>
        <v>0</v>
      </c>
      <c r="BB34" s="120" t="str">
        <f t="shared" si="111"/>
        <v/>
      </c>
      <c r="BC34" s="61">
        <f t="shared" si="112"/>
        <v>0</v>
      </c>
      <c r="BD34" s="120" t="str">
        <f t="shared" si="113"/>
        <v/>
      </c>
      <c r="BE34" s="61">
        <f t="shared" ref="BE34:BE44" si="116">IFERROR(AG34+AI34+AK34+AM34+AO34+AQ34+AS34+AU34+AW34+AY34+BA34+BC34,"")</f>
        <v>2</v>
      </c>
      <c r="BF34" s="120">
        <f t="shared" si="114"/>
        <v>1.1363636363636364E-2</v>
      </c>
    </row>
    <row r="35" spans="27:58">
      <c r="AA35" s="110">
        <f t="shared" si="88"/>
        <v>2000</v>
      </c>
      <c r="AB35" s="141"/>
      <c r="AC35" s="113" t="str">
        <f t="shared" si="115"/>
        <v>市町村</v>
      </c>
      <c r="AD35" s="112" t="str">
        <f t="shared" si="115"/>
        <v>福井市</v>
      </c>
      <c r="AE35" s="2" t="str">
        <f t="shared" si="89"/>
        <v>1,000円以上 3,000円未満</v>
      </c>
      <c r="AF35" s="8"/>
      <c r="AG35" s="61">
        <f t="shared" si="90"/>
        <v>5</v>
      </c>
      <c r="AH35" s="120">
        <f t="shared" si="91"/>
        <v>2.8409090909090908E-2</v>
      </c>
      <c r="AI35" s="61">
        <f t="shared" si="92"/>
        <v>0</v>
      </c>
      <c r="AJ35" s="120" t="str">
        <f t="shared" si="93"/>
        <v/>
      </c>
      <c r="AK35" s="61">
        <f t="shared" si="94"/>
        <v>0</v>
      </c>
      <c r="AL35" s="120" t="str">
        <f t="shared" si="95"/>
        <v/>
      </c>
      <c r="AM35" s="61">
        <f t="shared" si="96"/>
        <v>0</v>
      </c>
      <c r="AN35" s="120" t="str">
        <f t="shared" si="97"/>
        <v/>
      </c>
      <c r="AO35" s="61">
        <f t="shared" si="98"/>
        <v>0</v>
      </c>
      <c r="AP35" s="120" t="str">
        <f t="shared" si="99"/>
        <v/>
      </c>
      <c r="AQ35" s="61">
        <f t="shared" si="100"/>
        <v>0</v>
      </c>
      <c r="AR35" s="120" t="str">
        <f t="shared" si="101"/>
        <v/>
      </c>
      <c r="AS35" s="61">
        <f t="shared" si="102"/>
        <v>0</v>
      </c>
      <c r="AT35" s="120" t="str">
        <f t="shared" si="103"/>
        <v/>
      </c>
      <c r="AU35" s="61">
        <f t="shared" si="104"/>
        <v>0</v>
      </c>
      <c r="AV35" s="120" t="str">
        <f t="shared" si="105"/>
        <v/>
      </c>
      <c r="AW35" s="61">
        <f t="shared" si="106"/>
        <v>0</v>
      </c>
      <c r="AX35" s="120" t="str">
        <f t="shared" si="107"/>
        <v/>
      </c>
      <c r="AY35" s="61">
        <f t="shared" si="108"/>
        <v>0</v>
      </c>
      <c r="AZ35" s="120" t="str">
        <f t="shared" si="109"/>
        <v/>
      </c>
      <c r="BA35" s="61">
        <f t="shared" si="110"/>
        <v>0</v>
      </c>
      <c r="BB35" s="120" t="str">
        <f t="shared" si="111"/>
        <v/>
      </c>
      <c r="BC35" s="61">
        <f t="shared" si="112"/>
        <v>0</v>
      </c>
      <c r="BD35" s="120" t="str">
        <f t="shared" si="113"/>
        <v/>
      </c>
      <c r="BE35" s="61">
        <f t="shared" si="116"/>
        <v>5</v>
      </c>
      <c r="BF35" s="120">
        <f t="shared" si="114"/>
        <v>2.8409090909090908E-2</v>
      </c>
    </row>
    <row r="36" spans="27:58">
      <c r="AA36" s="110">
        <f t="shared" si="88"/>
        <v>4000</v>
      </c>
      <c r="AB36" s="141"/>
      <c r="AC36" s="113" t="str">
        <f t="shared" si="115"/>
        <v>市町村</v>
      </c>
      <c r="AD36" s="112" t="str">
        <f t="shared" si="115"/>
        <v>福井市</v>
      </c>
      <c r="AE36" s="2" t="str">
        <f t="shared" si="89"/>
        <v>3,000円以上 5,000円未満</v>
      </c>
      <c r="AF36" s="8"/>
      <c r="AG36" s="61">
        <f t="shared" si="90"/>
        <v>8</v>
      </c>
      <c r="AH36" s="120">
        <f t="shared" si="91"/>
        <v>4.5454545454545456E-2</v>
      </c>
      <c r="AI36" s="61">
        <f t="shared" si="92"/>
        <v>0</v>
      </c>
      <c r="AJ36" s="120" t="str">
        <f t="shared" si="93"/>
        <v/>
      </c>
      <c r="AK36" s="61">
        <f t="shared" si="94"/>
        <v>0</v>
      </c>
      <c r="AL36" s="120" t="str">
        <f t="shared" si="95"/>
        <v/>
      </c>
      <c r="AM36" s="61">
        <f t="shared" si="96"/>
        <v>0</v>
      </c>
      <c r="AN36" s="120" t="str">
        <f t="shared" si="97"/>
        <v/>
      </c>
      <c r="AO36" s="61">
        <f t="shared" si="98"/>
        <v>0</v>
      </c>
      <c r="AP36" s="120" t="str">
        <f t="shared" si="99"/>
        <v/>
      </c>
      <c r="AQ36" s="61">
        <f t="shared" si="100"/>
        <v>0</v>
      </c>
      <c r="AR36" s="120" t="str">
        <f t="shared" si="101"/>
        <v/>
      </c>
      <c r="AS36" s="61">
        <f t="shared" si="102"/>
        <v>0</v>
      </c>
      <c r="AT36" s="120" t="str">
        <f t="shared" si="103"/>
        <v/>
      </c>
      <c r="AU36" s="61">
        <f t="shared" si="104"/>
        <v>0</v>
      </c>
      <c r="AV36" s="120" t="str">
        <f t="shared" si="105"/>
        <v/>
      </c>
      <c r="AW36" s="61">
        <f t="shared" si="106"/>
        <v>0</v>
      </c>
      <c r="AX36" s="120" t="str">
        <f t="shared" si="107"/>
        <v/>
      </c>
      <c r="AY36" s="61">
        <f t="shared" si="108"/>
        <v>0</v>
      </c>
      <c r="AZ36" s="120" t="str">
        <f t="shared" si="109"/>
        <v/>
      </c>
      <c r="BA36" s="61">
        <f t="shared" si="110"/>
        <v>0</v>
      </c>
      <c r="BB36" s="120" t="str">
        <f t="shared" si="111"/>
        <v/>
      </c>
      <c r="BC36" s="61">
        <f t="shared" si="112"/>
        <v>0</v>
      </c>
      <c r="BD36" s="120" t="str">
        <f t="shared" si="113"/>
        <v/>
      </c>
      <c r="BE36" s="61">
        <f t="shared" si="116"/>
        <v>8</v>
      </c>
      <c r="BF36" s="120">
        <f t="shared" si="114"/>
        <v>4.5454545454545456E-2</v>
      </c>
    </row>
    <row r="37" spans="27:58">
      <c r="AA37" s="110">
        <f t="shared" si="88"/>
        <v>7000</v>
      </c>
      <c r="AB37" s="141"/>
      <c r="AC37" s="113" t="str">
        <f t="shared" si="115"/>
        <v>市町村</v>
      </c>
      <c r="AD37" s="112" t="str">
        <f t="shared" si="115"/>
        <v>福井市</v>
      </c>
      <c r="AE37" s="2" t="str">
        <f t="shared" si="89"/>
        <v>5,000円以上 10,000円未満</v>
      </c>
      <c r="AF37" s="107"/>
      <c r="AG37" s="61">
        <f t="shared" si="90"/>
        <v>32</v>
      </c>
      <c r="AH37" s="120">
        <f t="shared" si="91"/>
        <v>0.18181818181818182</v>
      </c>
      <c r="AI37" s="61">
        <f t="shared" si="92"/>
        <v>0</v>
      </c>
      <c r="AJ37" s="120" t="str">
        <f t="shared" si="93"/>
        <v/>
      </c>
      <c r="AK37" s="61">
        <f t="shared" si="94"/>
        <v>0</v>
      </c>
      <c r="AL37" s="120" t="str">
        <f t="shared" si="95"/>
        <v/>
      </c>
      <c r="AM37" s="61">
        <f t="shared" si="96"/>
        <v>0</v>
      </c>
      <c r="AN37" s="120" t="str">
        <f t="shared" si="97"/>
        <v/>
      </c>
      <c r="AO37" s="61">
        <f t="shared" si="98"/>
        <v>0</v>
      </c>
      <c r="AP37" s="120" t="str">
        <f t="shared" si="99"/>
        <v/>
      </c>
      <c r="AQ37" s="61">
        <f t="shared" si="100"/>
        <v>0</v>
      </c>
      <c r="AR37" s="120" t="str">
        <f t="shared" si="101"/>
        <v/>
      </c>
      <c r="AS37" s="61">
        <f t="shared" si="102"/>
        <v>0</v>
      </c>
      <c r="AT37" s="120" t="str">
        <f t="shared" si="103"/>
        <v/>
      </c>
      <c r="AU37" s="61">
        <f t="shared" si="104"/>
        <v>0</v>
      </c>
      <c r="AV37" s="120" t="str">
        <f t="shared" si="105"/>
        <v/>
      </c>
      <c r="AW37" s="61">
        <f t="shared" si="106"/>
        <v>0</v>
      </c>
      <c r="AX37" s="120" t="str">
        <f t="shared" si="107"/>
        <v/>
      </c>
      <c r="AY37" s="61">
        <f t="shared" si="108"/>
        <v>0</v>
      </c>
      <c r="AZ37" s="120" t="str">
        <f t="shared" si="109"/>
        <v/>
      </c>
      <c r="BA37" s="61">
        <f t="shared" si="110"/>
        <v>0</v>
      </c>
      <c r="BB37" s="120" t="str">
        <f t="shared" si="111"/>
        <v/>
      </c>
      <c r="BC37" s="61">
        <f t="shared" si="112"/>
        <v>0</v>
      </c>
      <c r="BD37" s="120" t="str">
        <f t="shared" si="113"/>
        <v/>
      </c>
      <c r="BE37" s="61">
        <f t="shared" si="116"/>
        <v>32</v>
      </c>
      <c r="BF37" s="120">
        <f t="shared" si="114"/>
        <v>0.18181818181818182</v>
      </c>
    </row>
    <row r="38" spans="27:58">
      <c r="AA38" s="110">
        <f t="shared" si="88"/>
        <v>15000</v>
      </c>
      <c r="AB38" s="141"/>
      <c r="AC38" s="113" t="str">
        <f t="shared" si="115"/>
        <v>市町村</v>
      </c>
      <c r="AD38" s="112" t="str">
        <f t="shared" si="115"/>
        <v>福井市</v>
      </c>
      <c r="AE38" s="2" t="str">
        <f t="shared" si="89"/>
        <v>10,000円以上 20,000円未満</v>
      </c>
      <c r="AF38" s="107"/>
      <c r="AG38" s="61">
        <f t="shared" si="90"/>
        <v>48</v>
      </c>
      <c r="AH38" s="120">
        <f t="shared" si="91"/>
        <v>0.27272727272727271</v>
      </c>
      <c r="AI38" s="61">
        <f t="shared" si="92"/>
        <v>0</v>
      </c>
      <c r="AJ38" s="120" t="str">
        <f t="shared" si="93"/>
        <v/>
      </c>
      <c r="AK38" s="61">
        <f t="shared" si="94"/>
        <v>0</v>
      </c>
      <c r="AL38" s="120" t="str">
        <f t="shared" si="95"/>
        <v/>
      </c>
      <c r="AM38" s="61">
        <f t="shared" si="96"/>
        <v>0</v>
      </c>
      <c r="AN38" s="120" t="str">
        <f t="shared" si="97"/>
        <v/>
      </c>
      <c r="AO38" s="61">
        <f t="shared" si="98"/>
        <v>0</v>
      </c>
      <c r="AP38" s="120" t="str">
        <f t="shared" si="99"/>
        <v/>
      </c>
      <c r="AQ38" s="61">
        <f t="shared" si="100"/>
        <v>0</v>
      </c>
      <c r="AR38" s="120" t="str">
        <f t="shared" si="101"/>
        <v/>
      </c>
      <c r="AS38" s="61">
        <f t="shared" si="102"/>
        <v>0</v>
      </c>
      <c r="AT38" s="120" t="str">
        <f t="shared" si="103"/>
        <v/>
      </c>
      <c r="AU38" s="61">
        <f t="shared" si="104"/>
        <v>0</v>
      </c>
      <c r="AV38" s="120" t="str">
        <f t="shared" si="105"/>
        <v/>
      </c>
      <c r="AW38" s="61">
        <f t="shared" si="106"/>
        <v>0</v>
      </c>
      <c r="AX38" s="120" t="str">
        <f t="shared" si="107"/>
        <v/>
      </c>
      <c r="AY38" s="61">
        <f t="shared" si="108"/>
        <v>0</v>
      </c>
      <c r="AZ38" s="120" t="str">
        <f t="shared" si="109"/>
        <v/>
      </c>
      <c r="BA38" s="61">
        <f t="shared" si="110"/>
        <v>0</v>
      </c>
      <c r="BB38" s="120" t="str">
        <f t="shared" si="111"/>
        <v/>
      </c>
      <c r="BC38" s="61">
        <f t="shared" si="112"/>
        <v>0</v>
      </c>
      <c r="BD38" s="120" t="str">
        <f t="shared" si="113"/>
        <v/>
      </c>
      <c r="BE38" s="61">
        <f t="shared" si="116"/>
        <v>48</v>
      </c>
      <c r="BF38" s="120">
        <f t="shared" si="114"/>
        <v>0.27272727272727271</v>
      </c>
    </row>
    <row r="39" spans="27:58">
      <c r="AA39" s="110">
        <f t="shared" si="88"/>
        <v>25000</v>
      </c>
      <c r="AB39" s="141"/>
      <c r="AC39" s="113" t="str">
        <f t="shared" si="115"/>
        <v>市町村</v>
      </c>
      <c r="AD39" s="112" t="str">
        <f t="shared" si="115"/>
        <v>福井市</v>
      </c>
      <c r="AE39" s="2" t="str">
        <f t="shared" si="89"/>
        <v>20,000円以上 30,000円未満</v>
      </c>
      <c r="AF39" s="107"/>
      <c r="AG39" s="61">
        <f t="shared" si="90"/>
        <v>21</v>
      </c>
      <c r="AH39" s="120">
        <f t="shared" si="91"/>
        <v>0.11931818181818182</v>
      </c>
      <c r="AI39" s="61">
        <f t="shared" si="92"/>
        <v>0</v>
      </c>
      <c r="AJ39" s="120" t="str">
        <f t="shared" si="93"/>
        <v/>
      </c>
      <c r="AK39" s="61">
        <f t="shared" si="94"/>
        <v>0</v>
      </c>
      <c r="AL39" s="120" t="str">
        <f t="shared" si="95"/>
        <v/>
      </c>
      <c r="AM39" s="61">
        <f t="shared" si="96"/>
        <v>0</v>
      </c>
      <c r="AN39" s="120" t="str">
        <f t="shared" si="97"/>
        <v/>
      </c>
      <c r="AO39" s="61">
        <f t="shared" si="98"/>
        <v>0</v>
      </c>
      <c r="AP39" s="120" t="str">
        <f t="shared" si="99"/>
        <v/>
      </c>
      <c r="AQ39" s="61">
        <f t="shared" si="100"/>
        <v>0</v>
      </c>
      <c r="AR39" s="120" t="str">
        <f t="shared" si="101"/>
        <v/>
      </c>
      <c r="AS39" s="61">
        <f t="shared" si="102"/>
        <v>0</v>
      </c>
      <c r="AT39" s="120" t="str">
        <f t="shared" si="103"/>
        <v/>
      </c>
      <c r="AU39" s="61">
        <f t="shared" si="104"/>
        <v>0</v>
      </c>
      <c r="AV39" s="120" t="str">
        <f t="shared" si="105"/>
        <v/>
      </c>
      <c r="AW39" s="61">
        <f t="shared" si="106"/>
        <v>0</v>
      </c>
      <c r="AX39" s="120" t="str">
        <f t="shared" si="107"/>
        <v/>
      </c>
      <c r="AY39" s="61">
        <f t="shared" si="108"/>
        <v>0</v>
      </c>
      <c r="AZ39" s="120" t="str">
        <f t="shared" si="109"/>
        <v/>
      </c>
      <c r="BA39" s="61">
        <f t="shared" si="110"/>
        <v>0</v>
      </c>
      <c r="BB39" s="120" t="str">
        <f t="shared" si="111"/>
        <v/>
      </c>
      <c r="BC39" s="61">
        <f t="shared" si="112"/>
        <v>0</v>
      </c>
      <c r="BD39" s="120" t="str">
        <f t="shared" si="113"/>
        <v/>
      </c>
      <c r="BE39" s="61">
        <f t="shared" si="116"/>
        <v>21</v>
      </c>
      <c r="BF39" s="120">
        <f t="shared" si="114"/>
        <v>0.11931818181818182</v>
      </c>
    </row>
    <row r="40" spans="27:58">
      <c r="AA40" s="110">
        <f t="shared" si="88"/>
        <v>35000</v>
      </c>
      <c r="AB40" s="141"/>
      <c r="AC40" s="113" t="str">
        <f>AC39</f>
        <v>市町村</v>
      </c>
      <c r="AD40" s="112" t="str">
        <f>AD39</f>
        <v>福井市</v>
      </c>
      <c r="AE40" s="2" t="str">
        <f t="shared" si="89"/>
        <v>30,000円以上 40,000円未満</v>
      </c>
      <c r="AF40" s="107"/>
      <c r="AG40" s="61">
        <f t="shared" si="90"/>
        <v>6</v>
      </c>
      <c r="AH40" s="120">
        <f t="shared" si="91"/>
        <v>3.4090909090909088E-2</v>
      </c>
      <c r="AI40" s="61">
        <f t="shared" si="92"/>
        <v>0</v>
      </c>
      <c r="AJ40" s="120" t="str">
        <f t="shared" si="93"/>
        <v/>
      </c>
      <c r="AK40" s="61">
        <f t="shared" si="94"/>
        <v>0</v>
      </c>
      <c r="AL40" s="120" t="str">
        <f t="shared" si="95"/>
        <v/>
      </c>
      <c r="AM40" s="61">
        <f t="shared" si="96"/>
        <v>0</v>
      </c>
      <c r="AN40" s="120" t="str">
        <f t="shared" si="97"/>
        <v/>
      </c>
      <c r="AO40" s="61">
        <f t="shared" si="98"/>
        <v>0</v>
      </c>
      <c r="AP40" s="120" t="str">
        <f t="shared" si="99"/>
        <v/>
      </c>
      <c r="AQ40" s="61">
        <f t="shared" si="100"/>
        <v>0</v>
      </c>
      <c r="AR40" s="120" t="str">
        <f t="shared" si="101"/>
        <v/>
      </c>
      <c r="AS40" s="61">
        <f t="shared" si="102"/>
        <v>0</v>
      </c>
      <c r="AT40" s="120" t="str">
        <f t="shared" si="103"/>
        <v/>
      </c>
      <c r="AU40" s="61">
        <f t="shared" si="104"/>
        <v>0</v>
      </c>
      <c r="AV40" s="120" t="str">
        <f t="shared" si="105"/>
        <v/>
      </c>
      <c r="AW40" s="61">
        <f t="shared" si="106"/>
        <v>0</v>
      </c>
      <c r="AX40" s="120" t="str">
        <f t="shared" si="107"/>
        <v/>
      </c>
      <c r="AY40" s="61">
        <f t="shared" si="108"/>
        <v>0</v>
      </c>
      <c r="AZ40" s="120" t="str">
        <f t="shared" si="109"/>
        <v/>
      </c>
      <c r="BA40" s="61">
        <f t="shared" si="110"/>
        <v>0</v>
      </c>
      <c r="BB40" s="120" t="str">
        <f t="shared" si="111"/>
        <v/>
      </c>
      <c r="BC40" s="61">
        <f t="shared" si="112"/>
        <v>0</v>
      </c>
      <c r="BD40" s="120" t="str">
        <f t="shared" si="113"/>
        <v/>
      </c>
      <c r="BE40" s="61">
        <f t="shared" si="116"/>
        <v>6</v>
      </c>
      <c r="BF40" s="120">
        <f t="shared" si="114"/>
        <v>3.4090909090909088E-2</v>
      </c>
    </row>
    <row r="41" spans="27:58">
      <c r="AA41" s="110">
        <f t="shared" si="88"/>
        <v>45000</v>
      </c>
      <c r="AB41" s="141"/>
      <c r="AC41" s="113" t="str">
        <f t="shared" si="115"/>
        <v>市町村</v>
      </c>
      <c r="AD41" s="112" t="str">
        <f t="shared" si="115"/>
        <v>福井市</v>
      </c>
      <c r="AE41" s="2" t="str">
        <f t="shared" si="89"/>
        <v>40,000円以上 50,000円未満</v>
      </c>
      <c r="AF41" s="107"/>
      <c r="AG41" s="61">
        <f t="shared" si="90"/>
        <v>4</v>
      </c>
      <c r="AH41" s="120">
        <f t="shared" si="91"/>
        <v>2.2727272727272728E-2</v>
      </c>
      <c r="AI41" s="61">
        <f t="shared" si="92"/>
        <v>0</v>
      </c>
      <c r="AJ41" s="120" t="str">
        <f t="shared" si="93"/>
        <v/>
      </c>
      <c r="AK41" s="61">
        <f t="shared" si="94"/>
        <v>0</v>
      </c>
      <c r="AL41" s="120" t="str">
        <f t="shared" si="95"/>
        <v/>
      </c>
      <c r="AM41" s="61">
        <f t="shared" si="96"/>
        <v>0</v>
      </c>
      <c r="AN41" s="120" t="str">
        <f t="shared" si="97"/>
        <v/>
      </c>
      <c r="AO41" s="61">
        <f t="shared" si="98"/>
        <v>0</v>
      </c>
      <c r="AP41" s="120" t="str">
        <f t="shared" si="99"/>
        <v/>
      </c>
      <c r="AQ41" s="61">
        <f t="shared" si="100"/>
        <v>0</v>
      </c>
      <c r="AR41" s="120" t="str">
        <f t="shared" si="101"/>
        <v/>
      </c>
      <c r="AS41" s="61">
        <f t="shared" si="102"/>
        <v>0</v>
      </c>
      <c r="AT41" s="120" t="str">
        <f t="shared" si="103"/>
        <v/>
      </c>
      <c r="AU41" s="61">
        <f t="shared" si="104"/>
        <v>0</v>
      </c>
      <c r="AV41" s="120" t="str">
        <f t="shared" si="105"/>
        <v/>
      </c>
      <c r="AW41" s="61">
        <f t="shared" si="106"/>
        <v>0</v>
      </c>
      <c r="AX41" s="120" t="str">
        <f t="shared" si="107"/>
        <v/>
      </c>
      <c r="AY41" s="61">
        <f t="shared" si="108"/>
        <v>0</v>
      </c>
      <c r="AZ41" s="120" t="str">
        <f t="shared" si="109"/>
        <v/>
      </c>
      <c r="BA41" s="61">
        <f t="shared" si="110"/>
        <v>0</v>
      </c>
      <c r="BB41" s="120" t="str">
        <f t="shared" si="111"/>
        <v/>
      </c>
      <c r="BC41" s="61">
        <f t="shared" si="112"/>
        <v>0</v>
      </c>
      <c r="BD41" s="120" t="str">
        <f t="shared" si="113"/>
        <v/>
      </c>
      <c r="BE41" s="61">
        <f t="shared" si="116"/>
        <v>4</v>
      </c>
      <c r="BF41" s="120">
        <f t="shared" si="114"/>
        <v>2.2727272727272728E-2</v>
      </c>
    </row>
    <row r="42" spans="27:58">
      <c r="AA42" s="110">
        <f t="shared" si="88"/>
        <v>70000</v>
      </c>
      <c r="AB42" s="141"/>
      <c r="AC42" s="113" t="str">
        <f t="shared" si="115"/>
        <v>市町村</v>
      </c>
      <c r="AD42" s="112" t="str">
        <f t="shared" si="115"/>
        <v>福井市</v>
      </c>
      <c r="AE42" s="2" t="str">
        <f t="shared" si="89"/>
        <v>50,000円以上 100,000円未満</v>
      </c>
      <c r="AF42" s="107"/>
      <c r="AG42" s="61">
        <f t="shared" si="90"/>
        <v>8</v>
      </c>
      <c r="AH42" s="120">
        <f t="shared" si="91"/>
        <v>4.5454545454545456E-2</v>
      </c>
      <c r="AI42" s="61">
        <f t="shared" si="92"/>
        <v>0</v>
      </c>
      <c r="AJ42" s="120" t="str">
        <f t="shared" si="93"/>
        <v/>
      </c>
      <c r="AK42" s="61">
        <f t="shared" si="94"/>
        <v>0</v>
      </c>
      <c r="AL42" s="120" t="str">
        <f t="shared" si="95"/>
        <v/>
      </c>
      <c r="AM42" s="61">
        <f t="shared" si="96"/>
        <v>0</v>
      </c>
      <c r="AN42" s="120" t="str">
        <f t="shared" si="97"/>
        <v/>
      </c>
      <c r="AO42" s="61">
        <f t="shared" si="98"/>
        <v>0</v>
      </c>
      <c r="AP42" s="120" t="str">
        <f t="shared" si="99"/>
        <v/>
      </c>
      <c r="AQ42" s="61">
        <f t="shared" si="100"/>
        <v>0</v>
      </c>
      <c r="AR42" s="120" t="str">
        <f t="shared" si="101"/>
        <v/>
      </c>
      <c r="AS42" s="61">
        <f t="shared" si="102"/>
        <v>0</v>
      </c>
      <c r="AT42" s="120" t="str">
        <f t="shared" si="103"/>
        <v/>
      </c>
      <c r="AU42" s="61">
        <f t="shared" si="104"/>
        <v>0</v>
      </c>
      <c r="AV42" s="120" t="str">
        <f t="shared" si="105"/>
        <v/>
      </c>
      <c r="AW42" s="61">
        <f t="shared" si="106"/>
        <v>0</v>
      </c>
      <c r="AX42" s="120" t="str">
        <f t="shared" si="107"/>
        <v/>
      </c>
      <c r="AY42" s="61">
        <f t="shared" si="108"/>
        <v>0</v>
      </c>
      <c r="AZ42" s="120" t="str">
        <f t="shared" si="109"/>
        <v/>
      </c>
      <c r="BA42" s="61">
        <f t="shared" si="110"/>
        <v>0</v>
      </c>
      <c r="BB42" s="120" t="str">
        <f t="shared" si="111"/>
        <v/>
      </c>
      <c r="BC42" s="61">
        <f t="shared" si="112"/>
        <v>0</v>
      </c>
      <c r="BD42" s="120" t="str">
        <f t="shared" si="113"/>
        <v/>
      </c>
      <c r="BE42" s="61">
        <f t="shared" si="116"/>
        <v>8</v>
      </c>
      <c r="BF42" s="120">
        <f t="shared" si="114"/>
        <v>4.5454545454545456E-2</v>
      </c>
    </row>
    <row r="43" spans="27:58">
      <c r="AA43" s="110">
        <f t="shared" si="88"/>
        <v>100000</v>
      </c>
      <c r="AB43" s="141"/>
      <c r="AC43" s="113" t="str">
        <f t="shared" si="115"/>
        <v>市町村</v>
      </c>
      <c r="AD43" s="112" t="str">
        <f t="shared" si="115"/>
        <v>福井市</v>
      </c>
      <c r="AE43" s="2" t="str">
        <f t="shared" si="89"/>
        <v>100,000円以上</v>
      </c>
      <c r="AF43" s="107"/>
      <c r="AG43" s="61">
        <f t="shared" si="90"/>
        <v>4</v>
      </c>
      <c r="AH43" s="120">
        <f t="shared" si="91"/>
        <v>2.2727272727272728E-2</v>
      </c>
      <c r="AI43" s="61">
        <f t="shared" si="92"/>
        <v>0</v>
      </c>
      <c r="AJ43" s="120" t="str">
        <f t="shared" si="93"/>
        <v/>
      </c>
      <c r="AK43" s="61">
        <f t="shared" si="94"/>
        <v>0</v>
      </c>
      <c r="AL43" s="120" t="str">
        <f t="shared" si="95"/>
        <v/>
      </c>
      <c r="AM43" s="61">
        <f t="shared" si="96"/>
        <v>0</v>
      </c>
      <c r="AN43" s="120" t="str">
        <f t="shared" si="97"/>
        <v/>
      </c>
      <c r="AO43" s="61">
        <f t="shared" si="98"/>
        <v>0</v>
      </c>
      <c r="AP43" s="120" t="str">
        <f t="shared" si="99"/>
        <v/>
      </c>
      <c r="AQ43" s="61">
        <f t="shared" si="100"/>
        <v>0</v>
      </c>
      <c r="AR43" s="120" t="str">
        <f t="shared" si="101"/>
        <v/>
      </c>
      <c r="AS43" s="61">
        <f t="shared" si="102"/>
        <v>0</v>
      </c>
      <c r="AT43" s="120" t="str">
        <f t="shared" si="103"/>
        <v/>
      </c>
      <c r="AU43" s="61">
        <f t="shared" si="104"/>
        <v>0</v>
      </c>
      <c r="AV43" s="120" t="str">
        <f t="shared" si="105"/>
        <v/>
      </c>
      <c r="AW43" s="61">
        <f t="shared" si="106"/>
        <v>0</v>
      </c>
      <c r="AX43" s="120" t="str">
        <f t="shared" si="107"/>
        <v/>
      </c>
      <c r="AY43" s="61">
        <f t="shared" si="108"/>
        <v>0</v>
      </c>
      <c r="AZ43" s="120" t="str">
        <f t="shared" si="109"/>
        <v/>
      </c>
      <c r="BA43" s="61">
        <f t="shared" si="110"/>
        <v>0</v>
      </c>
      <c r="BB43" s="120" t="str">
        <f t="shared" si="111"/>
        <v/>
      </c>
      <c r="BC43" s="61">
        <f t="shared" si="112"/>
        <v>0</v>
      </c>
      <c r="BD43" s="120" t="str">
        <f t="shared" si="113"/>
        <v/>
      </c>
      <c r="BE43" s="61">
        <f t="shared" ref="BE43" si="117">IFERROR(AG43+AI43+AK43+AM43+AO43+AQ43+AS43+AU43+AW43+AY43+BA43+BC43,"")</f>
        <v>4</v>
      </c>
      <c r="BF43" s="120">
        <f t="shared" si="114"/>
        <v>2.2727272727272728E-2</v>
      </c>
    </row>
    <row r="44" spans="27:58">
      <c r="AA44" s="110" t="str">
        <f>AA29</f>
        <v/>
      </c>
      <c r="AB44" s="141"/>
      <c r="AC44" s="113" t="str">
        <f>AC42</f>
        <v>市町村</v>
      </c>
      <c r="AD44" s="112" t="str">
        <f>AD42</f>
        <v>福井市</v>
      </c>
      <c r="AE44" s="2" t="str">
        <f>IF(AE14&lt;&gt;"",AE14,"")</f>
        <v/>
      </c>
      <c r="AF44" s="107"/>
      <c r="AG44" s="61" t="str">
        <f t="shared" si="90"/>
        <v/>
      </c>
      <c r="AH44" s="120" t="str">
        <f>IFERROR(AG44/AG$45,"")</f>
        <v/>
      </c>
      <c r="AI44" s="61" t="str">
        <f t="shared" si="92"/>
        <v/>
      </c>
      <c r="AJ44" s="120" t="str">
        <f>IFERROR(AI44/AI$45,"")</f>
        <v/>
      </c>
      <c r="AK44" s="61" t="str">
        <f t="shared" si="94"/>
        <v/>
      </c>
      <c r="AL44" s="120" t="str">
        <f t="shared" ref="AL44" si="118">IFERROR(AK44/AK$45,"")</f>
        <v/>
      </c>
      <c r="AM44" s="61" t="str">
        <f t="shared" si="96"/>
        <v/>
      </c>
      <c r="AN44" s="120" t="str">
        <f t="shared" ref="AN44" si="119">IFERROR(AM44/AM$45,"")</f>
        <v/>
      </c>
      <c r="AO44" s="61" t="str">
        <f t="shared" si="98"/>
        <v/>
      </c>
      <c r="AP44" s="120" t="str">
        <f t="shared" ref="AP44" si="120">IFERROR(AO44/AO$45,"")</f>
        <v/>
      </c>
      <c r="AQ44" s="61" t="str">
        <f t="shared" si="100"/>
        <v/>
      </c>
      <c r="AR44" s="120" t="str">
        <f t="shared" ref="AR44" si="121">IFERROR(AQ44/AQ$45,"")</f>
        <v/>
      </c>
      <c r="AS44" s="61" t="str">
        <f t="shared" si="102"/>
        <v/>
      </c>
      <c r="AT44" s="120" t="str">
        <f t="shared" ref="AT44" si="122">IFERROR(AS44/AS$45,"")</f>
        <v/>
      </c>
      <c r="AU44" s="61" t="str">
        <f t="shared" si="104"/>
        <v/>
      </c>
      <c r="AV44" s="120" t="str">
        <f t="shared" ref="AV44" si="123">IFERROR(AU44/AU$45,"")</f>
        <v/>
      </c>
      <c r="AW44" s="61" t="str">
        <f t="shared" si="106"/>
        <v/>
      </c>
      <c r="AX44" s="120" t="str">
        <f t="shared" ref="AX44" si="124">IFERROR(AW44/AW$45,"")</f>
        <v/>
      </c>
      <c r="AY44" s="61" t="str">
        <f t="shared" si="108"/>
        <v/>
      </c>
      <c r="AZ44" s="120" t="str">
        <f t="shared" ref="AZ44" si="125">IFERROR(AY44/AY$45,"")</f>
        <v/>
      </c>
      <c r="BA44" s="61" t="str">
        <f t="shared" si="110"/>
        <v/>
      </c>
      <c r="BB44" s="120" t="str">
        <f t="shared" ref="BB44" si="126">IFERROR(BA44/BA$45,"")</f>
        <v/>
      </c>
      <c r="BC44" s="61" t="str">
        <f t="shared" si="112"/>
        <v/>
      </c>
      <c r="BD44" s="120" t="str">
        <f t="shared" ref="BD44:BF44" si="127">IFERROR(BC44/BC$45,"")</f>
        <v/>
      </c>
      <c r="BE44" s="61" t="str">
        <f t="shared" si="116"/>
        <v/>
      </c>
      <c r="BF44" s="120" t="str">
        <f t="shared" si="127"/>
        <v/>
      </c>
    </row>
    <row r="45" spans="27:58" ht="15">
      <c r="AA45"/>
      <c r="AB45"/>
      <c r="AC45" s="99"/>
      <c r="AD45" s="100"/>
      <c r="AE45" s="101"/>
      <c r="AF45" s="102" t="s">
        <v>25</v>
      </c>
      <c r="AG45" s="123">
        <f t="shared" ref="AG45:BF45" si="128">SUM(AG33:AG44)</f>
        <v>176</v>
      </c>
      <c r="AH45" s="124">
        <f t="shared" si="128"/>
        <v>0.99999999999999989</v>
      </c>
      <c r="AI45" s="123">
        <f t="shared" si="128"/>
        <v>0</v>
      </c>
      <c r="AJ45" s="124">
        <f t="shared" si="128"/>
        <v>0</v>
      </c>
      <c r="AK45" s="123">
        <f t="shared" si="128"/>
        <v>0</v>
      </c>
      <c r="AL45" s="124">
        <f t="shared" si="128"/>
        <v>0</v>
      </c>
      <c r="AM45" s="123">
        <f t="shared" si="128"/>
        <v>0</v>
      </c>
      <c r="AN45" s="124">
        <f t="shared" si="128"/>
        <v>0</v>
      </c>
      <c r="AO45" s="123">
        <f t="shared" si="128"/>
        <v>0</v>
      </c>
      <c r="AP45" s="124">
        <f t="shared" si="128"/>
        <v>0</v>
      </c>
      <c r="AQ45" s="123">
        <f t="shared" si="128"/>
        <v>0</v>
      </c>
      <c r="AR45" s="124">
        <f t="shared" si="128"/>
        <v>0</v>
      </c>
      <c r="AS45" s="123">
        <f t="shared" si="128"/>
        <v>0</v>
      </c>
      <c r="AT45" s="124">
        <f t="shared" si="128"/>
        <v>0</v>
      </c>
      <c r="AU45" s="123">
        <f t="shared" si="128"/>
        <v>0</v>
      </c>
      <c r="AV45" s="124">
        <f t="shared" si="128"/>
        <v>0</v>
      </c>
      <c r="AW45" s="123">
        <f t="shared" si="128"/>
        <v>0</v>
      </c>
      <c r="AX45" s="124">
        <f t="shared" si="128"/>
        <v>0</v>
      </c>
      <c r="AY45" s="123">
        <f t="shared" si="128"/>
        <v>0</v>
      </c>
      <c r="AZ45" s="124">
        <f t="shared" si="128"/>
        <v>0</v>
      </c>
      <c r="BA45" s="123">
        <f t="shared" si="128"/>
        <v>0</v>
      </c>
      <c r="BB45" s="124">
        <f t="shared" si="128"/>
        <v>0</v>
      </c>
      <c r="BC45" s="123">
        <f t="shared" si="128"/>
        <v>0</v>
      </c>
      <c r="BD45" s="124">
        <f t="shared" si="128"/>
        <v>0</v>
      </c>
      <c r="BE45" s="123">
        <f t="shared" si="128"/>
        <v>176</v>
      </c>
      <c r="BF45" s="126">
        <f t="shared" si="128"/>
        <v>0.99999999999999989</v>
      </c>
    </row>
    <row r="46" spans="27:58" ht="15">
      <c r="AA46"/>
      <c r="AB46"/>
      <c r="AC46" s="103"/>
      <c r="AD46" s="104"/>
      <c r="AE46" s="105"/>
      <c r="AF46" s="135" t="str">
        <f>IF(AF$16&lt;&gt;"",AF$16,"")</f>
        <v>平均宿泊費</v>
      </c>
      <c r="AG46" s="137">
        <f>IF(AG45&gt;0,SUMPRODUCT($AA33:$AA44,AG33:AG44)/AG45,"-")</f>
        <v>16261.363636363636</v>
      </c>
      <c r="AH46" s="138"/>
      <c r="AI46" s="137" t="str">
        <f>IF(AI45&gt;0,SUMPRODUCT($AA33:$AA44,AI33:AI44)/AI45,"-")</f>
        <v>-</v>
      </c>
      <c r="AJ46" s="138"/>
      <c r="AK46" s="137" t="str">
        <f>IF(AK45&gt;0,SUMPRODUCT($AA33:$AA44,AK33:AK44)/AK45,"-")</f>
        <v>-</v>
      </c>
      <c r="AL46" s="138"/>
      <c r="AM46" s="137" t="str">
        <f>IF(AM45&gt;0,SUMPRODUCT($AA33:$AA44,AM33:AM44)/AM45,"-")</f>
        <v>-</v>
      </c>
      <c r="AN46" s="138"/>
      <c r="AO46" s="137" t="str">
        <f>IF(AO45&gt;0,SUMPRODUCT($AA33:$AA44,AO33:AO44)/AO45,"-")</f>
        <v>-</v>
      </c>
      <c r="AP46" s="138"/>
      <c r="AQ46" s="137" t="str">
        <f>IF(AQ45&gt;0,SUMPRODUCT($AA33:$AA44,AQ33:AQ44)/AQ45,"-")</f>
        <v>-</v>
      </c>
      <c r="AR46" s="138"/>
      <c r="AS46" s="137" t="str">
        <f>IF(AS45&gt;0,SUMPRODUCT($AA33:$AA44,AS33:AS44)/AS45,"-")</f>
        <v>-</v>
      </c>
      <c r="AT46" s="138"/>
      <c r="AU46" s="137" t="str">
        <f>IF(AU45&gt;0,SUMPRODUCT($AA33:$AA44,AU33:AU44)/AU45,"-")</f>
        <v>-</v>
      </c>
      <c r="AV46" s="138"/>
      <c r="AW46" s="137" t="str">
        <f>IF(AW45&gt;0,SUMPRODUCT($AA33:$AA44,AW33:AW44)/AW45,"-")</f>
        <v>-</v>
      </c>
      <c r="AX46" s="138"/>
      <c r="AY46" s="137" t="str">
        <f>IF(AY45&gt;0,SUMPRODUCT($AA33:$AA44,AY33:AY44)/AY45,"-")</f>
        <v>-</v>
      </c>
      <c r="AZ46" s="138"/>
      <c r="BA46" s="137" t="str">
        <f>IF(BA45&gt;0,SUMPRODUCT($AA33:$AA44,BA33:BA44)/BA45,"-")</f>
        <v>-</v>
      </c>
      <c r="BB46" s="138"/>
      <c r="BC46" s="137" t="str">
        <f>IF(BC45&gt;0,SUMPRODUCT($AA33:$AA44,BC33:BC44)/BC45,"-")</f>
        <v>-</v>
      </c>
      <c r="BD46" s="138"/>
      <c r="BE46" s="137">
        <f>IF(BE45&gt;0,SUMPRODUCT($AA33:$AA44,BE33:BE44)/BE45,"-")</f>
        <v>16261.363636363636</v>
      </c>
      <c r="BF46" s="139"/>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 t="shared" ref="AA48:AA58" si="129">AA33</f>
        <v>0</v>
      </c>
      <c r="AB48" s="141"/>
      <c r="AC48" s="113" t="str">
        <f>AC47</f>
        <v>回答エリア</v>
      </c>
      <c r="AD48" s="112" t="str">
        <f>AD47</f>
        <v>福井駅前 エリア</v>
      </c>
      <c r="AE48" s="2" t="str">
        <f t="shared" ref="AE48:AE58" si="130">IF(AE3&lt;&gt;"",AE3,"")</f>
        <v>使わない</v>
      </c>
      <c r="AF48" s="8"/>
      <c r="AG48" s="131">
        <f t="shared" ref="AG48:AG59" si="131">IF(OR(IFERROR(FIND($AD48,"施設コード"),0)&gt;0,$AE48=""), "",
COUNTIFS(
    INDEX(rawデータ範囲, , MATCH($AG$1,表頭範囲, 0)),AG$2,
    INDEX(rawデータ範囲, , MATCH($AE$1,表頭範囲, 0)),$AE48,
    INDEX(rawデータ範囲, , MATCH($AC48,表頭範囲, 0)),$AD48
)
)</f>
        <v>12</v>
      </c>
      <c r="AH48" s="132">
        <f t="shared" ref="AH48:AH58" si="132">IFERROR(AG48/AG$60,"")</f>
        <v>0.2</v>
      </c>
      <c r="AI48" s="131">
        <f t="shared" ref="AI48:AI59" si="133">IF(OR(IFERROR(FIND($AD48,"施設コード"),0)&gt;0,$AE48=""), "",
COUNTIFS(
    INDEX(rawデータ範囲, , MATCH($AG$1,表頭範囲, 0)),AI$2,
    INDEX(rawデータ範囲, , MATCH($AE$1,表頭範囲, 0)),$AE48,
    INDEX(rawデータ範囲, , MATCH($AC48,表頭範囲, 0)),$AD48
)
)</f>
        <v>0</v>
      </c>
      <c r="AJ48" s="132" t="str">
        <f t="shared" ref="AJ48:AJ58" si="134">IFERROR(AI48/AI$60,"")</f>
        <v/>
      </c>
      <c r="AK48" s="131">
        <f t="shared" ref="AK48:AK59" si="135">IF(OR(IFERROR(FIND($AD48,"施設コード"),0)&gt;0,$AE48=""), "",
COUNTIFS(
    INDEX(rawデータ範囲, , MATCH($AG$1,表頭範囲, 0)),AK$2,
    INDEX(rawデータ範囲, , MATCH($AE$1,表頭範囲, 0)),$AE48,
    INDEX(rawデータ範囲, , MATCH($AC48,表頭範囲, 0)),$AD48
)
)</f>
        <v>0</v>
      </c>
      <c r="AL48" s="132" t="str">
        <f t="shared" ref="AL48:AL58" si="136">IFERROR(AK48/AK$60,"")</f>
        <v/>
      </c>
      <c r="AM48" s="131">
        <f t="shared" ref="AM48:AM59" si="137">IF(OR(IFERROR(FIND($AD48,"施設コード"),0)&gt;0,$AE48=""), "",
COUNTIFS(
    INDEX(rawデータ範囲, , MATCH($AG$1,表頭範囲, 0)),AM$2,
    INDEX(rawデータ範囲, , MATCH($AE$1,表頭範囲, 0)),$AE48,
    INDEX(rawデータ範囲, , MATCH($AC48,表頭範囲, 0)),$AD48
)
)</f>
        <v>0</v>
      </c>
      <c r="AN48" s="132" t="str">
        <f t="shared" ref="AN48:AN58" si="138">IFERROR(AM48/AM$60,"")</f>
        <v/>
      </c>
      <c r="AO48" s="131">
        <f t="shared" ref="AO48:AO59" si="139">IF(OR(IFERROR(FIND($AD48,"施設コード"),0)&gt;0,$AE48=""), "",
COUNTIFS(
    INDEX(rawデータ範囲, , MATCH($AG$1,表頭範囲, 0)),AO$2,
    INDEX(rawデータ範囲, , MATCH($AE$1,表頭範囲, 0)),$AE48,
    INDEX(rawデータ範囲, , MATCH($AC48,表頭範囲, 0)),$AD48
)
)</f>
        <v>0</v>
      </c>
      <c r="AP48" s="132" t="str">
        <f t="shared" ref="AP48:AP58" si="140">IFERROR(AO48/AO$60,"")</f>
        <v/>
      </c>
      <c r="AQ48" s="131">
        <f t="shared" ref="AQ48:AQ59" si="141">IF(OR(IFERROR(FIND($AD48,"施設コード"),0)&gt;0,$AE48=""), "",
COUNTIFS(
    INDEX(rawデータ範囲, , MATCH($AG$1,表頭範囲, 0)),AQ$2,
    INDEX(rawデータ範囲, , MATCH($AE$1,表頭範囲, 0)),$AE48,
    INDEX(rawデータ範囲, , MATCH($AC48,表頭範囲, 0)),$AD48
)
)</f>
        <v>0</v>
      </c>
      <c r="AR48" s="132" t="str">
        <f t="shared" ref="AR48:AR58" si="142">IFERROR(AQ48/AQ$60,"")</f>
        <v/>
      </c>
      <c r="AS48" s="131">
        <f t="shared" ref="AS48:AS59" si="143">IF(OR(IFERROR(FIND($AD48,"施設コード"),0)&gt;0,$AE48=""), "",
COUNTIFS(
    INDEX(rawデータ範囲, , MATCH($AG$1,表頭範囲, 0)),AS$2,
    INDEX(rawデータ範囲, , MATCH($AE$1,表頭範囲, 0)),$AE48,
    INDEX(rawデータ範囲, , MATCH($AC48,表頭範囲, 0)),$AD48
)
)</f>
        <v>0</v>
      </c>
      <c r="AT48" s="132" t="str">
        <f t="shared" ref="AT48:AT58" si="144">IFERROR(AS48/AS$60,"")</f>
        <v/>
      </c>
      <c r="AU48" s="131">
        <f t="shared" ref="AU48:AU59" si="145">IF(OR(IFERROR(FIND($AD48,"施設コード"),0)&gt;0,$AE48=""), "",
COUNTIFS(
    INDEX(rawデータ範囲, , MATCH($AG$1,表頭範囲, 0)),AU$2,
    INDEX(rawデータ範囲, , MATCH($AE$1,表頭範囲, 0)),$AE48,
    INDEX(rawデータ範囲, , MATCH($AC48,表頭範囲, 0)),$AD48
)
)</f>
        <v>0</v>
      </c>
      <c r="AV48" s="132" t="str">
        <f t="shared" ref="AV48:AV58" si="146">IFERROR(AU48/AU$60,"")</f>
        <v/>
      </c>
      <c r="AW48" s="131">
        <f t="shared" ref="AW48:AW59" si="147">IF(OR(IFERROR(FIND($AD48,"施設コード"),0)&gt;0,$AE48=""), "",
COUNTIFS(
    INDEX(rawデータ範囲, , MATCH($AG$1,表頭範囲, 0)),AW$2,
    INDEX(rawデータ範囲, , MATCH($AE$1,表頭範囲, 0)),$AE48,
    INDEX(rawデータ範囲, , MATCH($AC48,表頭範囲, 0)),$AD48
)
)</f>
        <v>0</v>
      </c>
      <c r="AX48" s="132" t="str">
        <f t="shared" ref="AX48:AX58" si="148">IFERROR(AW48/AW$60,"")</f>
        <v/>
      </c>
      <c r="AY48" s="131">
        <f t="shared" ref="AY48:AY59" si="149">IF(OR(IFERROR(FIND($AD48,"施設コード"),0)&gt;0,$AE48=""), "",
COUNTIFS(
    INDEX(rawデータ範囲, , MATCH($AG$1,表頭範囲, 0)),AY$2,
    INDEX(rawデータ範囲, , MATCH($AE$1,表頭範囲, 0)),$AE48,
    INDEX(rawデータ範囲, , MATCH($AC48,表頭範囲, 0)),$AD48
)
)</f>
        <v>0</v>
      </c>
      <c r="AZ48" s="132" t="str">
        <f t="shared" ref="AZ48:AZ58" si="150">IFERROR(AY48/AY$60,"")</f>
        <v/>
      </c>
      <c r="BA48" s="131">
        <f t="shared" ref="BA48:BA59" si="151">IF(OR(IFERROR(FIND($AD48,"施設コード"),0)&gt;0,$AE48=""), "",
COUNTIFS(
    INDEX(rawデータ範囲, , MATCH($AG$1,表頭範囲, 0)),BA$2,
    INDEX(rawデータ範囲, , MATCH($AE$1,表頭範囲, 0)),$AE48,
    INDEX(rawデータ範囲, , MATCH($AC48,表頭範囲, 0)),$AD48
)
)</f>
        <v>0</v>
      </c>
      <c r="BB48" s="132" t="str">
        <f t="shared" ref="BB48:BB58" si="152">IFERROR(BA48/BA$60,"")</f>
        <v/>
      </c>
      <c r="BC48" s="131">
        <f t="shared" ref="BC48:BC59" si="153">IF(OR(IFERROR(FIND($AD48,"施設コード"),0)&gt;0,$AE48=""), "",
COUNTIFS(
    INDEX(rawデータ範囲, , MATCH($AG$1,表頭範囲, 0)),BC$2,
    INDEX(rawデータ範囲, , MATCH($AE$1,表頭範囲, 0)),$AE48,
    INDEX(rawデータ範囲, , MATCH($AC48,表頭範囲, 0)),$AD48
)
)</f>
        <v>0</v>
      </c>
      <c r="BD48" s="132" t="str">
        <f t="shared" ref="BD48:BD58" si="154">IFERROR(BC48/BC$60,"")</f>
        <v/>
      </c>
      <c r="BE48" s="131">
        <f>IFERROR(AG48+AI48+AK48+AM48+AO48+AQ48+AS48+AU48+AW48+AY48+BA48+BC48,"")</f>
        <v>12</v>
      </c>
      <c r="BF48" s="132">
        <f t="shared" ref="BF48:BF58" si="155">IFERROR(BE48/BE$60,"")</f>
        <v>0.2</v>
      </c>
    </row>
    <row r="49" spans="27:58">
      <c r="AA49" s="110">
        <f t="shared" si="129"/>
        <v>500</v>
      </c>
      <c r="AB49" s="141"/>
      <c r="AC49" s="113" t="str">
        <f t="shared" ref="AC49:AC58" si="156">AC48</f>
        <v>回答エリア</v>
      </c>
      <c r="AD49" s="112" t="str">
        <f t="shared" ref="AD49:AD58" si="157">AD48</f>
        <v>福井駅前 エリア</v>
      </c>
      <c r="AE49" s="90" t="str">
        <f t="shared" si="130"/>
        <v>1,000円未満</v>
      </c>
      <c r="AF49" s="8"/>
      <c r="AG49" s="131">
        <f t="shared" si="131"/>
        <v>0</v>
      </c>
      <c r="AH49" s="132">
        <f t="shared" si="132"/>
        <v>0</v>
      </c>
      <c r="AI49" s="131">
        <f t="shared" si="133"/>
        <v>0</v>
      </c>
      <c r="AJ49" s="132" t="str">
        <f t="shared" si="134"/>
        <v/>
      </c>
      <c r="AK49" s="131">
        <f t="shared" si="135"/>
        <v>0</v>
      </c>
      <c r="AL49" s="132" t="str">
        <f t="shared" si="136"/>
        <v/>
      </c>
      <c r="AM49" s="131">
        <f t="shared" si="137"/>
        <v>0</v>
      </c>
      <c r="AN49" s="132" t="str">
        <f t="shared" si="138"/>
        <v/>
      </c>
      <c r="AO49" s="131">
        <f t="shared" si="139"/>
        <v>0</v>
      </c>
      <c r="AP49" s="132" t="str">
        <f t="shared" si="140"/>
        <v/>
      </c>
      <c r="AQ49" s="131">
        <f t="shared" si="141"/>
        <v>0</v>
      </c>
      <c r="AR49" s="132" t="str">
        <f t="shared" si="142"/>
        <v/>
      </c>
      <c r="AS49" s="131">
        <f t="shared" si="143"/>
        <v>0</v>
      </c>
      <c r="AT49" s="132" t="str">
        <f t="shared" si="144"/>
        <v/>
      </c>
      <c r="AU49" s="131">
        <f t="shared" si="145"/>
        <v>0</v>
      </c>
      <c r="AV49" s="132" t="str">
        <f t="shared" si="146"/>
        <v/>
      </c>
      <c r="AW49" s="131">
        <f t="shared" si="147"/>
        <v>0</v>
      </c>
      <c r="AX49" s="132" t="str">
        <f t="shared" si="148"/>
        <v/>
      </c>
      <c r="AY49" s="131">
        <f t="shared" si="149"/>
        <v>0</v>
      </c>
      <c r="AZ49" s="132" t="str">
        <f t="shared" si="150"/>
        <v/>
      </c>
      <c r="BA49" s="131">
        <f t="shared" si="151"/>
        <v>0</v>
      </c>
      <c r="BB49" s="132" t="str">
        <f t="shared" si="152"/>
        <v/>
      </c>
      <c r="BC49" s="131">
        <f t="shared" si="153"/>
        <v>0</v>
      </c>
      <c r="BD49" s="132" t="str">
        <f t="shared" si="154"/>
        <v/>
      </c>
      <c r="BE49" s="131">
        <f t="shared" ref="BE49:BE59" si="158">IFERROR(AG49+AI49+AK49+AM49+AO49+AQ49+AS49+AU49+AW49+AY49+BA49+BC49,"")</f>
        <v>0</v>
      </c>
      <c r="BF49" s="132">
        <f t="shared" si="155"/>
        <v>0</v>
      </c>
    </row>
    <row r="50" spans="27:58">
      <c r="AA50" s="110">
        <f t="shared" si="129"/>
        <v>2000</v>
      </c>
      <c r="AB50" s="141"/>
      <c r="AC50" s="113" t="str">
        <f t="shared" si="156"/>
        <v>回答エリア</v>
      </c>
      <c r="AD50" s="112" t="str">
        <f t="shared" si="157"/>
        <v>福井駅前 エリア</v>
      </c>
      <c r="AE50" s="2" t="str">
        <f t="shared" si="130"/>
        <v>1,000円以上 3,000円未満</v>
      </c>
      <c r="AF50" s="8"/>
      <c r="AG50" s="131">
        <f t="shared" si="131"/>
        <v>1</v>
      </c>
      <c r="AH50" s="132">
        <f t="shared" si="132"/>
        <v>1.6666666666666666E-2</v>
      </c>
      <c r="AI50" s="131">
        <f t="shared" si="133"/>
        <v>0</v>
      </c>
      <c r="AJ50" s="132" t="str">
        <f t="shared" si="134"/>
        <v/>
      </c>
      <c r="AK50" s="131">
        <f t="shared" si="135"/>
        <v>0</v>
      </c>
      <c r="AL50" s="132" t="str">
        <f t="shared" si="136"/>
        <v/>
      </c>
      <c r="AM50" s="131">
        <f t="shared" si="137"/>
        <v>0</v>
      </c>
      <c r="AN50" s="132" t="str">
        <f t="shared" si="138"/>
        <v/>
      </c>
      <c r="AO50" s="131">
        <f t="shared" si="139"/>
        <v>0</v>
      </c>
      <c r="AP50" s="132" t="str">
        <f t="shared" si="140"/>
        <v/>
      </c>
      <c r="AQ50" s="131">
        <f t="shared" si="141"/>
        <v>0</v>
      </c>
      <c r="AR50" s="132" t="str">
        <f t="shared" si="142"/>
        <v/>
      </c>
      <c r="AS50" s="131">
        <f t="shared" si="143"/>
        <v>0</v>
      </c>
      <c r="AT50" s="132" t="str">
        <f t="shared" si="144"/>
        <v/>
      </c>
      <c r="AU50" s="131">
        <f t="shared" si="145"/>
        <v>0</v>
      </c>
      <c r="AV50" s="132" t="str">
        <f t="shared" si="146"/>
        <v/>
      </c>
      <c r="AW50" s="131">
        <f t="shared" si="147"/>
        <v>0</v>
      </c>
      <c r="AX50" s="132" t="str">
        <f t="shared" si="148"/>
        <v/>
      </c>
      <c r="AY50" s="131">
        <f t="shared" si="149"/>
        <v>0</v>
      </c>
      <c r="AZ50" s="132" t="str">
        <f t="shared" si="150"/>
        <v/>
      </c>
      <c r="BA50" s="131">
        <f t="shared" si="151"/>
        <v>0</v>
      </c>
      <c r="BB50" s="132" t="str">
        <f t="shared" si="152"/>
        <v/>
      </c>
      <c r="BC50" s="131">
        <f t="shared" si="153"/>
        <v>0</v>
      </c>
      <c r="BD50" s="132" t="str">
        <f t="shared" si="154"/>
        <v/>
      </c>
      <c r="BE50" s="131">
        <f t="shared" si="158"/>
        <v>1</v>
      </c>
      <c r="BF50" s="132">
        <f t="shared" si="155"/>
        <v>1.6666666666666666E-2</v>
      </c>
    </row>
    <row r="51" spans="27:58">
      <c r="AA51" s="110">
        <f t="shared" si="129"/>
        <v>4000</v>
      </c>
      <c r="AB51" s="141"/>
      <c r="AC51" s="113" t="str">
        <f t="shared" si="156"/>
        <v>回答エリア</v>
      </c>
      <c r="AD51" s="112" t="str">
        <f t="shared" si="157"/>
        <v>福井駅前 エリア</v>
      </c>
      <c r="AE51" s="2" t="str">
        <f t="shared" si="130"/>
        <v>3,000円以上 5,000円未満</v>
      </c>
      <c r="AF51" s="8"/>
      <c r="AG51" s="131">
        <f t="shared" si="131"/>
        <v>3</v>
      </c>
      <c r="AH51" s="132">
        <f t="shared" si="132"/>
        <v>0.05</v>
      </c>
      <c r="AI51" s="131">
        <f t="shared" si="133"/>
        <v>0</v>
      </c>
      <c r="AJ51" s="132" t="str">
        <f t="shared" si="134"/>
        <v/>
      </c>
      <c r="AK51" s="131">
        <f t="shared" si="135"/>
        <v>0</v>
      </c>
      <c r="AL51" s="132" t="str">
        <f t="shared" si="136"/>
        <v/>
      </c>
      <c r="AM51" s="131">
        <f t="shared" si="137"/>
        <v>0</v>
      </c>
      <c r="AN51" s="132" t="str">
        <f t="shared" si="138"/>
        <v/>
      </c>
      <c r="AO51" s="131">
        <f t="shared" si="139"/>
        <v>0</v>
      </c>
      <c r="AP51" s="132" t="str">
        <f t="shared" si="140"/>
        <v/>
      </c>
      <c r="AQ51" s="131">
        <f t="shared" si="141"/>
        <v>0</v>
      </c>
      <c r="AR51" s="132" t="str">
        <f t="shared" si="142"/>
        <v/>
      </c>
      <c r="AS51" s="131">
        <f t="shared" si="143"/>
        <v>0</v>
      </c>
      <c r="AT51" s="132" t="str">
        <f t="shared" si="144"/>
        <v/>
      </c>
      <c r="AU51" s="131">
        <f t="shared" si="145"/>
        <v>0</v>
      </c>
      <c r="AV51" s="132" t="str">
        <f t="shared" si="146"/>
        <v/>
      </c>
      <c r="AW51" s="131">
        <f t="shared" si="147"/>
        <v>0</v>
      </c>
      <c r="AX51" s="132" t="str">
        <f t="shared" si="148"/>
        <v/>
      </c>
      <c r="AY51" s="131">
        <f t="shared" si="149"/>
        <v>0</v>
      </c>
      <c r="AZ51" s="132" t="str">
        <f t="shared" si="150"/>
        <v/>
      </c>
      <c r="BA51" s="131">
        <f t="shared" si="151"/>
        <v>0</v>
      </c>
      <c r="BB51" s="132" t="str">
        <f t="shared" si="152"/>
        <v/>
      </c>
      <c r="BC51" s="131">
        <f t="shared" si="153"/>
        <v>0</v>
      </c>
      <c r="BD51" s="132" t="str">
        <f t="shared" si="154"/>
        <v/>
      </c>
      <c r="BE51" s="131">
        <f t="shared" si="158"/>
        <v>3</v>
      </c>
      <c r="BF51" s="132">
        <f t="shared" si="155"/>
        <v>0.05</v>
      </c>
    </row>
    <row r="52" spans="27:58">
      <c r="AA52" s="110">
        <f t="shared" si="129"/>
        <v>7000</v>
      </c>
      <c r="AB52" s="141"/>
      <c r="AC52" s="113" t="str">
        <f t="shared" si="156"/>
        <v>回答エリア</v>
      </c>
      <c r="AD52" s="112" t="str">
        <f t="shared" si="157"/>
        <v>福井駅前 エリア</v>
      </c>
      <c r="AE52" s="2" t="str">
        <f t="shared" si="130"/>
        <v>5,000円以上 10,000円未満</v>
      </c>
      <c r="AF52" s="107"/>
      <c r="AG52" s="131">
        <f t="shared" si="131"/>
        <v>12</v>
      </c>
      <c r="AH52" s="132">
        <f t="shared" si="132"/>
        <v>0.2</v>
      </c>
      <c r="AI52" s="131">
        <f t="shared" si="133"/>
        <v>0</v>
      </c>
      <c r="AJ52" s="132" t="str">
        <f t="shared" si="134"/>
        <v/>
      </c>
      <c r="AK52" s="131">
        <f t="shared" si="135"/>
        <v>0</v>
      </c>
      <c r="AL52" s="132" t="str">
        <f t="shared" si="136"/>
        <v/>
      </c>
      <c r="AM52" s="131">
        <f t="shared" si="137"/>
        <v>0</v>
      </c>
      <c r="AN52" s="132" t="str">
        <f t="shared" si="138"/>
        <v/>
      </c>
      <c r="AO52" s="131">
        <f t="shared" si="139"/>
        <v>0</v>
      </c>
      <c r="AP52" s="132" t="str">
        <f t="shared" si="140"/>
        <v/>
      </c>
      <c r="AQ52" s="131">
        <f t="shared" si="141"/>
        <v>0</v>
      </c>
      <c r="AR52" s="132" t="str">
        <f t="shared" si="142"/>
        <v/>
      </c>
      <c r="AS52" s="131">
        <f t="shared" si="143"/>
        <v>0</v>
      </c>
      <c r="AT52" s="132" t="str">
        <f t="shared" si="144"/>
        <v/>
      </c>
      <c r="AU52" s="131">
        <f t="shared" si="145"/>
        <v>0</v>
      </c>
      <c r="AV52" s="132" t="str">
        <f t="shared" si="146"/>
        <v/>
      </c>
      <c r="AW52" s="131">
        <f t="shared" si="147"/>
        <v>0</v>
      </c>
      <c r="AX52" s="132" t="str">
        <f t="shared" si="148"/>
        <v/>
      </c>
      <c r="AY52" s="131">
        <f t="shared" si="149"/>
        <v>0</v>
      </c>
      <c r="AZ52" s="132" t="str">
        <f t="shared" si="150"/>
        <v/>
      </c>
      <c r="BA52" s="131">
        <f t="shared" si="151"/>
        <v>0</v>
      </c>
      <c r="BB52" s="132" t="str">
        <f t="shared" si="152"/>
        <v/>
      </c>
      <c r="BC52" s="131">
        <f t="shared" si="153"/>
        <v>0</v>
      </c>
      <c r="BD52" s="132" t="str">
        <f t="shared" si="154"/>
        <v/>
      </c>
      <c r="BE52" s="131">
        <f t="shared" si="158"/>
        <v>12</v>
      </c>
      <c r="BF52" s="132">
        <f t="shared" si="155"/>
        <v>0.2</v>
      </c>
    </row>
    <row r="53" spans="27:58">
      <c r="AA53" s="110">
        <f t="shared" si="129"/>
        <v>15000</v>
      </c>
      <c r="AB53" s="141"/>
      <c r="AC53" s="113" t="str">
        <f t="shared" si="156"/>
        <v>回答エリア</v>
      </c>
      <c r="AD53" s="112" t="str">
        <f t="shared" si="157"/>
        <v>福井駅前 エリア</v>
      </c>
      <c r="AE53" s="2" t="str">
        <f t="shared" si="130"/>
        <v>10,000円以上 20,000円未満</v>
      </c>
      <c r="AF53" s="107"/>
      <c r="AG53" s="131">
        <f t="shared" si="131"/>
        <v>14</v>
      </c>
      <c r="AH53" s="132">
        <f t="shared" si="132"/>
        <v>0.23333333333333334</v>
      </c>
      <c r="AI53" s="131">
        <f t="shared" si="133"/>
        <v>0</v>
      </c>
      <c r="AJ53" s="132" t="str">
        <f t="shared" si="134"/>
        <v/>
      </c>
      <c r="AK53" s="131">
        <f t="shared" si="135"/>
        <v>0</v>
      </c>
      <c r="AL53" s="132" t="str">
        <f t="shared" si="136"/>
        <v/>
      </c>
      <c r="AM53" s="131">
        <f t="shared" si="137"/>
        <v>0</v>
      </c>
      <c r="AN53" s="132" t="str">
        <f t="shared" si="138"/>
        <v/>
      </c>
      <c r="AO53" s="131">
        <f t="shared" si="139"/>
        <v>0</v>
      </c>
      <c r="AP53" s="132" t="str">
        <f t="shared" si="140"/>
        <v/>
      </c>
      <c r="AQ53" s="131">
        <f t="shared" si="141"/>
        <v>0</v>
      </c>
      <c r="AR53" s="132" t="str">
        <f t="shared" si="142"/>
        <v/>
      </c>
      <c r="AS53" s="131">
        <f t="shared" si="143"/>
        <v>0</v>
      </c>
      <c r="AT53" s="132" t="str">
        <f t="shared" si="144"/>
        <v/>
      </c>
      <c r="AU53" s="131">
        <f t="shared" si="145"/>
        <v>0</v>
      </c>
      <c r="AV53" s="132" t="str">
        <f t="shared" si="146"/>
        <v/>
      </c>
      <c r="AW53" s="131">
        <f t="shared" si="147"/>
        <v>0</v>
      </c>
      <c r="AX53" s="132" t="str">
        <f t="shared" si="148"/>
        <v/>
      </c>
      <c r="AY53" s="131">
        <f t="shared" si="149"/>
        <v>0</v>
      </c>
      <c r="AZ53" s="132" t="str">
        <f t="shared" si="150"/>
        <v/>
      </c>
      <c r="BA53" s="131">
        <f t="shared" si="151"/>
        <v>0</v>
      </c>
      <c r="BB53" s="132" t="str">
        <f t="shared" si="152"/>
        <v/>
      </c>
      <c r="BC53" s="131">
        <f t="shared" si="153"/>
        <v>0</v>
      </c>
      <c r="BD53" s="132" t="str">
        <f t="shared" si="154"/>
        <v/>
      </c>
      <c r="BE53" s="131">
        <f t="shared" si="158"/>
        <v>14</v>
      </c>
      <c r="BF53" s="132">
        <f t="shared" si="155"/>
        <v>0.23333333333333334</v>
      </c>
    </row>
    <row r="54" spans="27:58">
      <c r="AA54" s="110">
        <f t="shared" si="129"/>
        <v>25000</v>
      </c>
      <c r="AB54" s="141"/>
      <c r="AC54" s="113" t="str">
        <f t="shared" si="156"/>
        <v>回答エリア</v>
      </c>
      <c r="AD54" s="112" t="str">
        <f t="shared" si="157"/>
        <v>福井駅前 エリア</v>
      </c>
      <c r="AE54" s="2" t="str">
        <f t="shared" si="130"/>
        <v>20,000円以上 30,000円未満</v>
      </c>
      <c r="AF54" s="107"/>
      <c r="AG54" s="131">
        <f t="shared" si="131"/>
        <v>9</v>
      </c>
      <c r="AH54" s="132">
        <f t="shared" si="132"/>
        <v>0.15</v>
      </c>
      <c r="AI54" s="131">
        <f t="shared" si="133"/>
        <v>0</v>
      </c>
      <c r="AJ54" s="132" t="str">
        <f t="shared" si="134"/>
        <v/>
      </c>
      <c r="AK54" s="131">
        <f t="shared" si="135"/>
        <v>0</v>
      </c>
      <c r="AL54" s="132" t="str">
        <f t="shared" si="136"/>
        <v/>
      </c>
      <c r="AM54" s="131">
        <f t="shared" si="137"/>
        <v>0</v>
      </c>
      <c r="AN54" s="132" t="str">
        <f t="shared" si="138"/>
        <v/>
      </c>
      <c r="AO54" s="131">
        <f t="shared" si="139"/>
        <v>0</v>
      </c>
      <c r="AP54" s="132" t="str">
        <f t="shared" si="140"/>
        <v/>
      </c>
      <c r="AQ54" s="131">
        <f t="shared" si="141"/>
        <v>0</v>
      </c>
      <c r="AR54" s="132" t="str">
        <f t="shared" si="142"/>
        <v/>
      </c>
      <c r="AS54" s="131">
        <f t="shared" si="143"/>
        <v>0</v>
      </c>
      <c r="AT54" s="132" t="str">
        <f t="shared" si="144"/>
        <v/>
      </c>
      <c r="AU54" s="131">
        <f t="shared" si="145"/>
        <v>0</v>
      </c>
      <c r="AV54" s="132" t="str">
        <f t="shared" si="146"/>
        <v/>
      </c>
      <c r="AW54" s="131">
        <f t="shared" si="147"/>
        <v>0</v>
      </c>
      <c r="AX54" s="132" t="str">
        <f t="shared" si="148"/>
        <v/>
      </c>
      <c r="AY54" s="131">
        <f t="shared" si="149"/>
        <v>0</v>
      </c>
      <c r="AZ54" s="132" t="str">
        <f t="shared" si="150"/>
        <v/>
      </c>
      <c r="BA54" s="131">
        <f t="shared" si="151"/>
        <v>0</v>
      </c>
      <c r="BB54" s="132" t="str">
        <f t="shared" si="152"/>
        <v/>
      </c>
      <c r="BC54" s="131">
        <f t="shared" si="153"/>
        <v>0</v>
      </c>
      <c r="BD54" s="132" t="str">
        <f t="shared" si="154"/>
        <v/>
      </c>
      <c r="BE54" s="131">
        <f t="shared" si="158"/>
        <v>9</v>
      </c>
      <c r="BF54" s="132">
        <f t="shared" si="155"/>
        <v>0.15</v>
      </c>
    </row>
    <row r="55" spans="27:58">
      <c r="AA55" s="110">
        <f t="shared" si="129"/>
        <v>35000</v>
      </c>
      <c r="AB55" s="141"/>
      <c r="AC55" s="113" t="str">
        <f>AC54</f>
        <v>回答エリア</v>
      </c>
      <c r="AD55" s="112" t="str">
        <f>AD54</f>
        <v>福井駅前 エリア</v>
      </c>
      <c r="AE55" s="2" t="str">
        <f t="shared" si="130"/>
        <v>30,000円以上 40,000円未満</v>
      </c>
      <c r="AF55" s="107"/>
      <c r="AG55" s="131">
        <f t="shared" si="131"/>
        <v>1</v>
      </c>
      <c r="AH55" s="132">
        <f t="shared" si="132"/>
        <v>1.6666666666666666E-2</v>
      </c>
      <c r="AI55" s="131">
        <f t="shared" si="133"/>
        <v>0</v>
      </c>
      <c r="AJ55" s="132" t="str">
        <f t="shared" si="134"/>
        <v/>
      </c>
      <c r="AK55" s="131">
        <f t="shared" si="135"/>
        <v>0</v>
      </c>
      <c r="AL55" s="132" t="str">
        <f t="shared" si="136"/>
        <v/>
      </c>
      <c r="AM55" s="131">
        <f t="shared" si="137"/>
        <v>0</v>
      </c>
      <c r="AN55" s="132" t="str">
        <f t="shared" si="138"/>
        <v/>
      </c>
      <c r="AO55" s="131">
        <f t="shared" si="139"/>
        <v>0</v>
      </c>
      <c r="AP55" s="132" t="str">
        <f t="shared" si="140"/>
        <v/>
      </c>
      <c r="AQ55" s="131">
        <f t="shared" si="141"/>
        <v>0</v>
      </c>
      <c r="AR55" s="132" t="str">
        <f t="shared" si="142"/>
        <v/>
      </c>
      <c r="AS55" s="131">
        <f t="shared" si="143"/>
        <v>0</v>
      </c>
      <c r="AT55" s="132" t="str">
        <f t="shared" si="144"/>
        <v/>
      </c>
      <c r="AU55" s="131">
        <f t="shared" si="145"/>
        <v>0</v>
      </c>
      <c r="AV55" s="132" t="str">
        <f t="shared" si="146"/>
        <v/>
      </c>
      <c r="AW55" s="131">
        <f t="shared" si="147"/>
        <v>0</v>
      </c>
      <c r="AX55" s="132" t="str">
        <f t="shared" si="148"/>
        <v/>
      </c>
      <c r="AY55" s="131">
        <f t="shared" si="149"/>
        <v>0</v>
      </c>
      <c r="AZ55" s="132" t="str">
        <f t="shared" si="150"/>
        <v/>
      </c>
      <c r="BA55" s="131">
        <f t="shared" si="151"/>
        <v>0</v>
      </c>
      <c r="BB55" s="132" t="str">
        <f t="shared" si="152"/>
        <v/>
      </c>
      <c r="BC55" s="131">
        <f t="shared" si="153"/>
        <v>0</v>
      </c>
      <c r="BD55" s="132" t="str">
        <f t="shared" si="154"/>
        <v/>
      </c>
      <c r="BE55" s="131">
        <f t="shared" si="158"/>
        <v>1</v>
      </c>
      <c r="BF55" s="132">
        <f t="shared" si="155"/>
        <v>1.6666666666666666E-2</v>
      </c>
    </row>
    <row r="56" spans="27:58">
      <c r="AA56" s="110">
        <f t="shared" si="129"/>
        <v>45000</v>
      </c>
      <c r="AB56" s="141"/>
      <c r="AC56" s="113" t="str">
        <f t="shared" si="156"/>
        <v>回答エリア</v>
      </c>
      <c r="AD56" s="112" t="str">
        <f t="shared" si="157"/>
        <v>福井駅前 エリア</v>
      </c>
      <c r="AE56" s="2" t="str">
        <f t="shared" si="130"/>
        <v>40,000円以上 50,000円未満</v>
      </c>
      <c r="AF56" s="107"/>
      <c r="AG56" s="131">
        <f t="shared" si="131"/>
        <v>3</v>
      </c>
      <c r="AH56" s="132">
        <f t="shared" si="132"/>
        <v>0.05</v>
      </c>
      <c r="AI56" s="131">
        <f t="shared" si="133"/>
        <v>0</v>
      </c>
      <c r="AJ56" s="132" t="str">
        <f t="shared" si="134"/>
        <v/>
      </c>
      <c r="AK56" s="131">
        <f t="shared" si="135"/>
        <v>0</v>
      </c>
      <c r="AL56" s="132" t="str">
        <f t="shared" si="136"/>
        <v/>
      </c>
      <c r="AM56" s="131">
        <f t="shared" si="137"/>
        <v>0</v>
      </c>
      <c r="AN56" s="132" t="str">
        <f t="shared" si="138"/>
        <v/>
      </c>
      <c r="AO56" s="131">
        <f t="shared" si="139"/>
        <v>0</v>
      </c>
      <c r="AP56" s="132" t="str">
        <f t="shared" si="140"/>
        <v/>
      </c>
      <c r="AQ56" s="131">
        <f t="shared" si="141"/>
        <v>0</v>
      </c>
      <c r="AR56" s="132" t="str">
        <f t="shared" si="142"/>
        <v/>
      </c>
      <c r="AS56" s="131">
        <f t="shared" si="143"/>
        <v>0</v>
      </c>
      <c r="AT56" s="132" t="str">
        <f t="shared" si="144"/>
        <v/>
      </c>
      <c r="AU56" s="131">
        <f t="shared" si="145"/>
        <v>0</v>
      </c>
      <c r="AV56" s="132" t="str">
        <f t="shared" si="146"/>
        <v/>
      </c>
      <c r="AW56" s="131">
        <f t="shared" si="147"/>
        <v>0</v>
      </c>
      <c r="AX56" s="132" t="str">
        <f t="shared" si="148"/>
        <v/>
      </c>
      <c r="AY56" s="131">
        <f t="shared" si="149"/>
        <v>0</v>
      </c>
      <c r="AZ56" s="132" t="str">
        <f t="shared" si="150"/>
        <v/>
      </c>
      <c r="BA56" s="131">
        <f t="shared" si="151"/>
        <v>0</v>
      </c>
      <c r="BB56" s="132" t="str">
        <f t="shared" si="152"/>
        <v/>
      </c>
      <c r="BC56" s="131">
        <f t="shared" si="153"/>
        <v>0</v>
      </c>
      <c r="BD56" s="132" t="str">
        <f t="shared" si="154"/>
        <v/>
      </c>
      <c r="BE56" s="131">
        <f t="shared" si="158"/>
        <v>3</v>
      </c>
      <c r="BF56" s="132">
        <f t="shared" si="155"/>
        <v>0.05</v>
      </c>
    </row>
    <row r="57" spans="27:58">
      <c r="AA57" s="110">
        <f t="shared" si="129"/>
        <v>70000</v>
      </c>
      <c r="AB57" s="141"/>
      <c r="AC57" s="113" t="str">
        <f t="shared" si="156"/>
        <v>回答エリア</v>
      </c>
      <c r="AD57" s="112" t="str">
        <f t="shared" si="157"/>
        <v>福井駅前 エリア</v>
      </c>
      <c r="AE57" s="2" t="str">
        <f t="shared" si="130"/>
        <v>50,000円以上 100,000円未満</v>
      </c>
      <c r="AF57" s="107"/>
      <c r="AG57" s="131">
        <f t="shared" si="131"/>
        <v>2</v>
      </c>
      <c r="AH57" s="132">
        <f t="shared" si="132"/>
        <v>3.3333333333333333E-2</v>
      </c>
      <c r="AI57" s="131">
        <f t="shared" si="133"/>
        <v>0</v>
      </c>
      <c r="AJ57" s="132" t="str">
        <f t="shared" si="134"/>
        <v/>
      </c>
      <c r="AK57" s="131">
        <f t="shared" si="135"/>
        <v>0</v>
      </c>
      <c r="AL57" s="132" t="str">
        <f t="shared" si="136"/>
        <v/>
      </c>
      <c r="AM57" s="131">
        <f t="shared" si="137"/>
        <v>0</v>
      </c>
      <c r="AN57" s="132" t="str">
        <f t="shared" si="138"/>
        <v/>
      </c>
      <c r="AO57" s="131">
        <f t="shared" si="139"/>
        <v>0</v>
      </c>
      <c r="AP57" s="132" t="str">
        <f t="shared" si="140"/>
        <v/>
      </c>
      <c r="AQ57" s="131">
        <f t="shared" si="141"/>
        <v>0</v>
      </c>
      <c r="AR57" s="132" t="str">
        <f t="shared" si="142"/>
        <v/>
      </c>
      <c r="AS57" s="131">
        <f t="shared" si="143"/>
        <v>0</v>
      </c>
      <c r="AT57" s="132" t="str">
        <f t="shared" si="144"/>
        <v/>
      </c>
      <c r="AU57" s="131">
        <f t="shared" si="145"/>
        <v>0</v>
      </c>
      <c r="AV57" s="132" t="str">
        <f t="shared" si="146"/>
        <v/>
      </c>
      <c r="AW57" s="131">
        <f t="shared" si="147"/>
        <v>0</v>
      </c>
      <c r="AX57" s="132" t="str">
        <f t="shared" si="148"/>
        <v/>
      </c>
      <c r="AY57" s="131">
        <f t="shared" si="149"/>
        <v>0</v>
      </c>
      <c r="AZ57" s="132" t="str">
        <f t="shared" si="150"/>
        <v/>
      </c>
      <c r="BA57" s="131">
        <f t="shared" si="151"/>
        <v>0</v>
      </c>
      <c r="BB57" s="132" t="str">
        <f t="shared" si="152"/>
        <v/>
      </c>
      <c r="BC57" s="131">
        <f t="shared" si="153"/>
        <v>0</v>
      </c>
      <c r="BD57" s="132" t="str">
        <f t="shared" si="154"/>
        <v/>
      </c>
      <c r="BE57" s="131">
        <f t="shared" si="158"/>
        <v>2</v>
      </c>
      <c r="BF57" s="132">
        <f t="shared" si="155"/>
        <v>3.3333333333333333E-2</v>
      </c>
    </row>
    <row r="58" spans="27:58">
      <c r="AA58" s="110">
        <f t="shared" si="129"/>
        <v>100000</v>
      </c>
      <c r="AB58" s="141"/>
      <c r="AC58" s="113" t="str">
        <f t="shared" si="156"/>
        <v>回答エリア</v>
      </c>
      <c r="AD58" s="112" t="str">
        <f t="shared" si="157"/>
        <v>福井駅前 エリア</v>
      </c>
      <c r="AE58" s="2" t="str">
        <f t="shared" si="130"/>
        <v>100,000円以上</v>
      </c>
      <c r="AF58" s="107"/>
      <c r="AG58" s="131">
        <f t="shared" si="131"/>
        <v>3</v>
      </c>
      <c r="AH58" s="132">
        <f t="shared" si="132"/>
        <v>0.05</v>
      </c>
      <c r="AI58" s="131">
        <f t="shared" si="133"/>
        <v>0</v>
      </c>
      <c r="AJ58" s="132" t="str">
        <f t="shared" si="134"/>
        <v/>
      </c>
      <c r="AK58" s="131">
        <f t="shared" si="135"/>
        <v>0</v>
      </c>
      <c r="AL58" s="132" t="str">
        <f t="shared" si="136"/>
        <v/>
      </c>
      <c r="AM58" s="131">
        <f t="shared" si="137"/>
        <v>0</v>
      </c>
      <c r="AN58" s="132" t="str">
        <f t="shared" si="138"/>
        <v/>
      </c>
      <c r="AO58" s="131">
        <f t="shared" si="139"/>
        <v>0</v>
      </c>
      <c r="AP58" s="132" t="str">
        <f t="shared" si="140"/>
        <v/>
      </c>
      <c r="AQ58" s="131">
        <f t="shared" si="141"/>
        <v>0</v>
      </c>
      <c r="AR58" s="132" t="str">
        <f t="shared" si="142"/>
        <v/>
      </c>
      <c r="AS58" s="131">
        <f t="shared" si="143"/>
        <v>0</v>
      </c>
      <c r="AT58" s="132" t="str">
        <f t="shared" si="144"/>
        <v/>
      </c>
      <c r="AU58" s="131">
        <f t="shared" si="145"/>
        <v>0</v>
      </c>
      <c r="AV58" s="132" t="str">
        <f t="shared" si="146"/>
        <v/>
      </c>
      <c r="AW58" s="131">
        <f t="shared" si="147"/>
        <v>0</v>
      </c>
      <c r="AX58" s="132" t="str">
        <f t="shared" si="148"/>
        <v/>
      </c>
      <c r="AY58" s="131">
        <f t="shared" si="149"/>
        <v>0</v>
      </c>
      <c r="AZ58" s="132" t="str">
        <f t="shared" si="150"/>
        <v/>
      </c>
      <c r="BA58" s="131">
        <f t="shared" si="151"/>
        <v>0</v>
      </c>
      <c r="BB58" s="132" t="str">
        <f t="shared" si="152"/>
        <v/>
      </c>
      <c r="BC58" s="131">
        <f t="shared" si="153"/>
        <v>0</v>
      </c>
      <c r="BD58" s="132" t="str">
        <f t="shared" si="154"/>
        <v/>
      </c>
      <c r="BE58" s="131">
        <f t="shared" ref="BE58" si="159">IFERROR(AG58+AI58+AK58+AM58+AO58+AQ58+AS58+AU58+AW58+AY58+BA58+BC58,"")</f>
        <v>3</v>
      </c>
      <c r="BF58" s="132">
        <f t="shared" si="155"/>
        <v>0.05</v>
      </c>
    </row>
    <row r="59" spans="27:58">
      <c r="AA59" s="110" t="str">
        <f>AA44</f>
        <v/>
      </c>
      <c r="AB59" s="141"/>
      <c r="AC59" s="113" t="str">
        <f>AC57</f>
        <v>回答エリア</v>
      </c>
      <c r="AD59" s="112" t="str">
        <f>AD57</f>
        <v>福井駅前 エリア</v>
      </c>
      <c r="AE59" s="2" t="str">
        <f>IF(AE14&lt;&gt;"",AE14,"")</f>
        <v/>
      </c>
      <c r="AF59" s="107"/>
      <c r="AG59" s="131" t="str">
        <f t="shared" si="131"/>
        <v/>
      </c>
      <c r="AH59" s="132" t="str">
        <f>IFERROR(AG59/AG$60,"")</f>
        <v/>
      </c>
      <c r="AI59" s="131" t="str">
        <f t="shared" si="133"/>
        <v/>
      </c>
      <c r="AJ59" s="132" t="str">
        <f>IFERROR(AI59/AI$60,"")</f>
        <v/>
      </c>
      <c r="AK59" s="131" t="str">
        <f t="shared" si="135"/>
        <v/>
      </c>
      <c r="AL59" s="132" t="str">
        <f t="shared" ref="AL59" si="160">IFERROR(AK59/AK$60,"")</f>
        <v/>
      </c>
      <c r="AM59" s="131" t="str">
        <f t="shared" si="137"/>
        <v/>
      </c>
      <c r="AN59" s="132" t="str">
        <f t="shared" ref="AN59" si="161">IFERROR(AM59/AM$60,"")</f>
        <v/>
      </c>
      <c r="AO59" s="131" t="str">
        <f t="shared" si="139"/>
        <v/>
      </c>
      <c r="AP59" s="132" t="str">
        <f t="shared" ref="AP59" si="162">IFERROR(AO59/AO$60,"")</f>
        <v/>
      </c>
      <c r="AQ59" s="131" t="str">
        <f t="shared" si="141"/>
        <v/>
      </c>
      <c r="AR59" s="132" t="str">
        <f t="shared" ref="AR59" si="163">IFERROR(AQ59/AQ$60,"")</f>
        <v/>
      </c>
      <c r="AS59" s="131" t="str">
        <f t="shared" si="143"/>
        <v/>
      </c>
      <c r="AT59" s="132" t="str">
        <f t="shared" ref="AT59" si="164">IFERROR(AS59/AS$60,"")</f>
        <v/>
      </c>
      <c r="AU59" s="131" t="str">
        <f t="shared" si="145"/>
        <v/>
      </c>
      <c r="AV59" s="132" t="str">
        <f t="shared" ref="AV59" si="165">IFERROR(AU59/AU$60,"")</f>
        <v/>
      </c>
      <c r="AW59" s="131" t="str">
        <f t="shared" si="147"/>
        <v/>
      </c>
      <c r="AX59" s="132" t="str">
        <f t="shared" ref="AX59" si="166">IFERROR(AW59/AW$60,"")</f>
        <v/>
      </c>
      <c r="AY59" s="131" t="str">
        <f t="shared" si="149"/>
        <v/>
      </c>
      <c r="AZ59" s="132" t="str">
        <f t="shared" ref="AZ59" si="167">IFERROR(AY59/AY$60,"")</f>
        <v/>
      </c>
      <c r="BA59" s="131" t="str">
        <f t="shared" si="151"/>
        <v/>
      </c>
      <c r="BB59" s="132" t="str">
        <f t="shared" ref="BB59" si="168">IFERROR(BA59/BA$60,"")</f>
        <v/>
      </c>
      <c r="BC59" s="131" t="str">
        <f t="shared" si="153"/>
        <v/>
      </c>
      <c r="BD59" s="132" t="str">
        <f t="shared" ref="BD59" si="169">IFERROR(BC59/BC$60,"")</f>
        <v/>
      </c>
      <c r="BE59" s="131" t="str">
        <f t="shared" si="158"/>
        <v/>
      </c>
      <c r="BF59" s="132" t="str">
        <f>IFERROR(BE59/BE$60,"")</f>
        <v/>
      </c>
    </row>
    <row r="60" spans="27:58" ht="15">
      <c r="AA60"/>
      <c r="AB60"/>
      <c r="AC60" s="99"/>
      <c r="AD60" s="100"/>
      <c r="AE60" s="101"/>
      <c r="AF60" s="102" t="s">
        <v>25</v>
      </c>
      <c r="AG60" s="123">
        <f t="shared" ref="AG60:BF60" si="170">SUM(AG48:AG59)</f>
        <v>60</v>
      </c>
      <c r="AH60" s="124">
        <f t="shared" si="170"/>
        <v>1</v>
      </c>
      <c r="AI60" s="123">
        <f t="shared" si="170"/>
        <v>0</v>
      </c>
      <c r="AJ60" s="124">
        <f t="shared" si="170"/>
        <v>0</v>
      </c>
      <c r="AK60" s="123">
        <f t="shared" si="170"/>
        <v>0</v>
      </c>
      <c r="AL60" s="124">
        <f t="shared" si="170"/>
        <v>0</v>
      </c>
      <c r="AM60" s="123">
        <f t="shared" si="170"/>
        <v>0</v>
      </c>
      <c r="AN60" s="124">
        <f t="shared" si="170"/>
        <v>0</v>
      </c>
      <c r="AO60" s="123">
        <f t="shared" si="170"/>
        <v>0</v>
      </c>
      <c r="AP60" s="124">
        <f t="shared" si="170"/>
        <v>0</v>
      </c>
      <c r="AQ60" s="123">
        <f t="shared" si="170"/>
        <v>0</v>
      </c>
      <c r="AR60" s="124">
        <f t="shared" si="170"/>
        <v>0</v>
      </c>
      <c r="AS60" s="123">
        <f t="shared" si="170"/>
        <v>0</v>
      </c>
      <c r="AT60" s="124">
        <f t="shared" si="170"/>
        <v>0</v>
      </c>
      <c r="AU60" s="123">
        <f t="shared" si="170"/>
        <v>0</v>
      </c>
      <c r="AV60" s="124">
        <f t="shared" si="170"/>
        <v>0</v>
      </c>
      <c r="AW60" s="123">
        <f t="shared" si="170"/>
        <v>0</v>
      </c>
      <c r="AX60" s="124">
        <f t="shared" si="170"/>
        <v>0</v>
      </c>
      <c r="AY60" s="123">
        <f t="shared" si="170"/>
        <v>0</v>
      </c>
      <c r="AZ60" s="124">
        <f t="shared" si="170"/>
        <v>0</v>
      </c>
      <c r="BA60" s="123">
        <f t="shared" si="170"/>
        <v>0</v>
      </c>
      <c r="BB60" s="124">
        <f t="shared" si="170"/>
        <v>0</v>
      </c>
      <c r="BC60" s="123">
        <f t="shared" si="170"/>
        <v>0</v>
      </c>
      <c r="BD60" s="124">
        <f t="shared" si="170"/>
        <v>0</v>
      </c>
      <c r="BE60" s="123">
        <f t="shared" si="170"/>
        <v>60</v>
      </c>
      <c r="BF60" s="126">
        <f t="shared" si="170"/>
        <v>1</v>
      </c>
    </row>
    <row r="61" spans="27:58" ht="15">
      <c r="AA61"/>
      <c r="AB61"/>
      <c r="AC61" s="103"/>
      <c r="AD61" s="104"/>
      <c r="AE61" s="105"/>
      <c r="AF61" s="135" t="str">
        <f>IF(AF$16&lt;&gt;"",AF$16,"")</f>
        <v>平均宿泊費</v>
      </c>
      <c r="AG61" s="137">
        <f>IF(AG60&gt;0,SUMPRODUCT($AA48:$AA59,AG48:AG59)/AG60,"-")</f>
        <v>19050</v>
      </c>
      <c r="AH61" s="138"/>
      <c r="AI61" s="137" t="str">
        <f>IF(AI60&gt;0,SUMPRODUCT($AA48:$AA59,AI48:AI59)/AI60,"-")</f>
        <v>-</v>
      </c>
      <c r="AJ61" s="138"/>
      <c r="AK61" s="137" t="str">
        <f>IF(AK60&gt;0,SUMPRODUCT($AA48:$AA59,AK48:AK59)/AK60,"-")</f>
        <v>-</v>
      </c>
      <c r="AL61" s="138"/>
      <c r="AM61" s="137" t="str">
        <f>IF(AM60&gt;0,SUMPRODUCT($AA48:$AA59,AM48:AM59)/AM60,"-")</f>
        <v>-</v>
      </c>
      <c r="AN61" s="138"/>
      <c r="AO61" s="137" t="str">
        <f>IF(AO60&gt;0,SUMPRODUCT($AA48:$AA59,AO48:AO59)/AO60,"-")</f>
        <v>-</v>
      </c>
      <c r="AP61" s="138"/>
      <c r="AQ61" s="137" t="str">
        <f>IF(AQ60&gt;0,SUMPRODUCT($AA48:$AA59,AQ48:AQ59)/AQ60,"-")</f>
        <v>-</v>
      </c>
      <c r="AR61" s="138"/>
      <c r="AS61" s="137" t="str">
        <f>IF(AS60&gt;0,SUMPRODUCT($AA48:$AA59,AS48:AS59)/AS60,"-")</f>
        <v>-</v>
      </c>
      <c r="AT61" s="138"/>
      <c r="AU61" s="137" t="str">
        <f>IF(AU60&gt;0,SUMPRODUCT($AA48:$AA59,AU48:AU59)/AU60,"-")</f>
        <v>-</v>
      </c>
      <c r="AV61" s="138"/>
      <c r="AW61" s="137" t="str">
        <f>IF(AW60&gt;0,SUMPRODUCT($AA48:$AA59,AW48:AW59)/AW60,"-")</f>
        <v>-</v>
      </c>
      <c r="AX61" s="138"/>
      <c r="AY61" s="137" t="str">
        <f>IF(AY60&gt;0,SUMPRODUCT($AA48:$AA59,AY48:AY59)/AY60,"-")</f>
        <v>-</v>
      </c>
      <c r="AZ61" s="138"/>
      <c r="BA61" s="137" t="str">
        <f>IF(BA60&gt;0,SUMPRODUCT($AA48:$AA59,BA48:BA59)/BA60,"-")</f>
        <v>-</v>
      </c>
      <c r="BB61" s="138"/>
      <c r="BC61" s="137" t="str">
        <f>IF(BC60&gt;0,SUMPRODUCT($AA48:$AA59,BC48:BC59)/BC60,"-")</f>
        <v>-</v>
      </c>
      <c r="BD61" s="138"/>
      <c r="BE61" s="137">
        <f>IF(BE60&gt;0,SUMPRODUCT($AA48:$AA59,BE48:BE59)/BE60,"-")</f>
        <v>19050</v>
      </c>
      <c r="BF61" s="139"/>
    </row>
    <row r="63" spans="27:58">
      <c r="AB63" s="141"/>
    </row>
  </sheetData>
  <phoneticPr fontId="18"/>
  <conditionalFormatting sqref="AE3:AE14 AE48:AE59 AG48:BF59 AE33:AE44 AG33:BF44 AE18:AE29 AG18:BF29 AG3:BF14">
    <cfRule type="containsBlanks" dxfId="8" priority="3">
      <formula>LEN(TRIM(AE3))=0</formula>
    </cfRule>
  </conditionalFormatting>
  <conditionalFormatting sqref="A2:E13">
    <cfRule type="expression" dxfId="7"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40" max="16383" man="1"/>
    <brk id="98" max="16383" man="1"/>
  </rowBreaks>
  <colBreaks count="1" manualBreakCount="1">
    <brk id="2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400A-37DD-454C-9C29-3DD448F955CF}">
  <sheetPr codeName="Sheet37">
    <tabColor theme="4" tint="0.79998168889431442"/>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平均交通費</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平均交通費（推移）</v>
      </c>
      <c r="AB1"/>
      <c r="AC1" s="84" t="s">
        <v>11</v>
      </c>
      <c r="AD1" s="85"/>
      <c r="AE1" s="133" t="s">
        <v>1145</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使わない</v>
      </c>
      <c r="B2" s="96">
        <f ca="1">IFERROR(OFFSET(INDEX($AG$3:$BF$14,
MATCH($A2,$A$2:$A$13,0),MATCH($A$1,$AG$2:$BF$2,0)),0,1),"")</f>
        <v>8.4407216494845366E-2</v>
      </c>
      <c r="C2" s="96">
        <f ca="1">IFERROR(OFFSET(INDEX($AG$18:$BF$29,
MATCH($A2,$A$2:$A$13,0),MATCH($A$1,$AG$2:$BF$2,0)),0,1),"")</f>
        <v>4.6979865771812082E-2</v>
      </c>
      <c r="D2" s="96">
        <f ca="1">IFERROR(OFFSET(INDEX($AG$33:$BF$44,
MATCH($A2,$A$2:$A$13,0),MATCH($A$1,$AG$2:$BF$2,0)),0,1),"")</f>
        <v>5.113636363636364E-2</v>
      </c>
      <c r="E2" s="96">
        <f ca="1">IFERROR(OFFSET(INDEX($AG$48:$BF$59,
MATCH($A2,$A$2:$A$13,0),MATCH($A$1,$AG$2:$BF$2,0)),0,1),"")</f>
        <v>1.6666666666666666E-2</v>
      </c>
      <c r="G2" s="321" t="str">
        <f>【M】エリア!$L$2</f>
        <v>福井県</v>
      </c>
      <c r="H2" s="116">
        <f>AG16</f>
        <v>12339.561855670103</v>
      </c>
      <c r="I2" s="116" t="str">
        <f>AI16</f>
        <v>-</v>
      </c>
      <c r="J2" s="116" t="str">
        <f>AK16</f>
        <v>-</v>
      </c>
      <c r="K2" s="116" t="str">
        <f>AM16</f>
        <v>-</v>
      </c>
      <c r="L2" s="116" t="str">
        <f>AO16</f>
        <v>-</v>
      </c>
      <c r="M2" s="116" t="str">
        <f>AQ16</f>
        <v>-</v>
      </c>
      <c r="N2" s="116" t="str">
        <f>AS16</f>
        <v>-</v>
      </c>
      <c r="O2" s="116" t="str">
        <f>AU16</f>
        <v>-</v>
      </c>
      <c r="P2" s="116" t="str">
        <f>AW16</f>
        <v>-</v>
      </c>
      <c r="Q2" s="116" t="str">
        <f>AY16</f>
        <v>-</v>
      </c>
      <c r="R2" s="116" t="str">
        <f>BA16</f>
        <v>-</v>
      </c>
      <c r="S2" s="116" t="str">
        <f>BC16</f>
        <v>-</v>
      </c>
      <c r="T2" s="116">
        <f>BE16</f>
        <v>12339.561855670103</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1,000円未満</v>
      </c>
      <c r="B3" s="96">
        <f t="shared" ref="B3:B13" ca="1" si="1">IFERROR(OFFSET(INDEX($AG$3:$BF$14,
MATCH($A3,$A$2:$A$13,0),MATCH($A$1,$AG$2:$BF$2,0)),0,1),"")</f>
        <v>7.2164948453608241E-2</v>
      </c>
      <c r="C3" s="96">
        <f t="shared" ref="C3:C13" ca="1" si="2">IFERROR(OFFSET(INDEX($AG$18:$BF$29,
MATCH($A3,$A$2:$A$13,0),MATCH($A$1,$AG$2:$BF$2,0)),0,1),"")</f>
        <v>5.3691275167785234E-2</v>
      </c>
      <c r="D3" s="96">
        <f t="shared" ref="D3:D13" ca="1" si="3">IFERROR(OFFSET(INDEX($AG$33:$BF$44,
MATCH($A3,$A$2:$A$13,0),MATCH($A$1,$AG$2:$BF$2,0)),0,1),"")</f>
        <v>7.3863636363636367E-2</v>
      </c>
      <c r="E3" s="96">
        <f t="shared" ref="E3:E13" ca="1" si="4">IFERROR(OFFSET(INDEX($AG$48:$BF$59,
MATCH($A3,$A$2:$A$13,0),MATCH($A$1,$AG$2:$BF$2,0)),0,1),"")</f>
        <v>0.05</v>
      </c>
      <c r="G3" s="321" t="str">
        <f>【M】エリア!$L$3</f>
        <v>福井市・永平寺町</v>
      </c>
      <c r="H3" s="116">
        <f>AG31</f>
        <v>18114.093959731545</v>
      </c>
      <c r="I3" s="116" t="str">
        <f>AI31</f>
        <v>-</v>
      </c>
      <c r="J3" s="116" t="str">
        <f>AK31</f>
        <v>-</v>
      </c>
      <c r="K3" s="116" t="str">
        <f>AM31</f>
        <v>-</v>
      </c>
      <c r="L3" s="116" t="str">
        <f>AO31</f>
        <v>-</v>
      </c>
      <c r="M3" s="116" t="str">
        <f>AQ31</f>
        <v>-</v>
      </c>
      <c r="N3" s="116" t="str">
        <f>AS31</f>
        <v>-</v>
      </c>
      <c r="O3" s="116" t="str">
        <f>AU31</f>
        <v>-</v>
      </c>
      <c r="P3" s="116" t="str">
        <f>AW31</f>
        <v>-</v>
      </c>
      <c r="Q3" s="116" t="str">
        <f>AY31</f>
        <v>-</v>
      </c>
      <c r="R3" s="116" t="str">
        <f>BA31</f>
        <v>-</v>
      </c>
      <c r="S3" s="116" t="str">
        <f>BC31</f>
        <v>-</v>
      </c>
      <c r="T3" s="116">
        <f>BE31</f>
        <v>18114.093959731545</v>
      </c>
      <c r="AA3" s="110">
        <f>IF($AE3&lt;&gt;"",VLOOKUP($AE3,【M】金額!$A$1:$B$11,2,0),"")</f>
        <v>0</v>
      </c>
      <c r="AB3" s="141"/>
      <c r="AC3" s="113" t="str">
        <f>AC2</f>
        <v>都道府県</v>
      </c>
      <c r="AD3" s="112" t="str">
        <f>AD2</f>
        <v>福井県</v>
      </c>
      <c r="AE3" s="133" t="s">
        <v>126</v>
      </c>
      <c r="AF3" s="8"/>
      <c r="AG3" s="60">
        <f t="shared" ref="AG3:AG14" si="5">IF(OR(IFERROR(FIND($AD3,"施設コード"),0)&gt;0,$AE3=""), "",
COUNTIFS(
    INDEX(rawデータ範囲, , MATCH($AG$1,表頭範囲, 0)),AG$2,
    INDEX(rawデータ範囲, , MATCH($AE$1,表頭範囲, 0)),$AE3
)
)</f>
        <v>131</v>
      </c>
      <c r="AH3" s="130">
        <f t="shared" ref="AH3:AH13" si="6">IFERROR(AG3/AG$15,"")</f>
        <v>8.4407216494845366E-2</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3" si="10">IFERROR(AK3/AK$15,"")</f>
        <v/>
      </c>
      <c r="AM3" s="60">
        <f t="shared" ref="AM3:AM14" si="11">IF(OR(IFERROR(FIND($AD3,"施設コード"),0)&gt;0,$AE3=""), "",
COUNTIFS(
    INDEX(rawデータ範囲, , MATCH($AG$1,表頭範囲, 0)),AM$2,
    INDEX(rawデータ範囲, , MATCH($AE$1,表頭範囲, 0)),$AE3
)
)</f>
        <v>0</v>
      </c>
      <c r="AN3" s="130" t="str">
        <f t="shared" ref="AN3:AN13" si="12">IFERROR(AM3/AM$15,"")</f>
        <v/>
      </c>
      <c r="AO3" s="60">
        <f t="shared" ref="AO3:AO14" si="13">IF(OR(IFERROR(FIND($AD3,"施設コード"),0)&gt;0,$AE3=""), "",
COUNTIFS(
    INDEX(rawデータ範囲, , MATCH($AG$1,表頭範囲, 0)),AO$2,
    INDEX(rawデータ範囲, , MATCH($AE$1,表頭範囲, 0)),$AE3
)
)</f>
        <v>0</v>
      </c>
      <c r="AP3" s="130" t="str">
        <f t="shared" ref="AP3:AP13" si="14">IFERROR(AO3/AO$15,"")</f>
        <v/>
      </c>
      <c r="AQ3" s="60">
        <f t="shared" ref="AQ3:AQ14" si="15">IF(OR(IFERROR(FIND($AD3,"施設コード"),0)&gt;0,$AE3=""), "",
COUNTIFS(
    INDEX(rawデータ範囲, , MATCH($AG$1,表頭範囲, 0)),AQ$2,
    INDEX(rawデータ範囲, , MATCH($AE$1,表頭範囲, 0)),$AE3
)
)</f>
        <v>0</v>
      </c>
      <c r="AR3" s="130" t="str">
        <f t="shared" ref="AR3:AR13" si="16">IFERROR(AQ3/AQ$15,"")</f>
        <v/>
      </c>
      <c r="AS3" s="60">
        <f t="shared" ref="AS3:AS14" si="17">IF(OR(IFERROR(FIND($AD3,"施設コード"),0)&gt;0,$AE3=""), "",
COUNTIFS(
    INDEX(rawデータ範囲, , MATCH($AG$1,表頭範囲, 0)),AS$2,
    INDEX(rawデータ範囲, , MATCH($AE$1,表頭範囲, 0)),$AE3
)
)</f>
        <v>0</v>
      </c>
      <c r="AT3" s="130" t="str">
        <f t="shared" ref="AT3:AT13" si="18">IFERROR(AS3/AS$15,"")</f>
        <v/>
      </c>
      <c r="AU3" s="60">
        <f t="shared" ref="AU3:AU14" si="19">IF(OR(IFERROR(FIND($AD3,"施設コード"),0)&gt;0,$AE3=""), "",
COUNTIFS(
    INDEX(rawデータ範囲, , MATCH($AG$1,表頭範囲, 0)),AU$2,
    INDEX(rawデータ範囲, , MATCH($AE$1,表頭範囲, 0)),$AE3
)
)</f>
        <v>0</v>
      </c>
      <c r="AV3" s="130" t="str">
        <f t="shared" ref="AV3:AV13" si="20">IFERROR(AU3/AU$15,"")</f>
        <v/>
      </c>
      <c r="AW3" s="60">
        <f t="shared" ref="AW3:AW14" si="21">IF(OR(IFERROR(FIND($AD3,"施設コード"),0)&gt;0,$AE3=""), "",
COUNTIFS(
    INDEX(rawデータ範囲, , MATCH($AG$1,表頭範囲, 0)),AW$2,
    INDEX(rawデータ範囲, , MATCH($AE$1,表頭範囲, 0)),$AE3
)
)</f>
        <v>0</v>
      </c>
      <c r="AX3" s="130" t="str">
        <f t="shared" ref="AX3:AX13" si="22">IFERROR(AW3/AW$15,"")</f>
        <v/>
      </c>
      <c r="AY3" s="60">
        <f t="shared" ref="AY3:AY14" si="23">IF(OR(IFERROR(FIND($AD3,"施設コード"),0)&gt;0,$AE3=""), "",
COUNTIFS(
    INDEX(rawデータ範囲, , MATCH($AG$1,表頭範囲, 0)),AY$2,
    INDEX(rawデータ範囲, , MATCH($AE$1,表頭範囲, 0)),$AE3
)
)</f>
        <v>0</v>
      </c>
      <c r="AZ3" s="130" t="str">
        <f t="shared" ref="AZ3:AZ13" si="24">IFERROR(AY3/AY$15,"")</f>
        <v/>
      </c>
      <c r="BA3" s="60">
        <f t="shared" ref="BA3:BA14" si="25">IF(OR(IFERROR(FIND($AD3,"施設コード"),0)&gt;0,$AE3=""), "",
COUNTIFS(
    INDEX(rawデータ範囲, , MATCH($AG$1,表頭範囲, 0)),BA$2,
    INDEX(rawデータ範囲, , MATCH($AE$1,表頭範囲, 0)),$AE3
)
)</f>
        <v>0</v>
      </c>
      <c r="BB3" s="130" t="str">
        <f t="shared" ref="BB3:BB13" si="26">IFERROR(BA3/BA$15,"")</f>
        <v/>
      </c>
      <c r="BC3" s="60">
        <f t="shared" ref="BC3:BC14" si="27">IF(OR(IFERROR(FIND($AD3,"施設コード"),0)&gt;0,$AE3=""), "",
COUNTIFS(
    INDEX(rawデータ範囲, , MATCH($AG$1,表頭範囲, 0)),BC$2,
    INDEX(rawデータ範囲, , MATCH($AE$1,表頭範囲, 0)),$AE3
)
)</f>
        <v>0</v>
      </c>
      <c r="BD3" s="130" t="str">
        <f t="shared" ref="BD3:BD13" si="28">IFERROR(BC3/BC$15,"")</f>
        <v/>
      </c>
      <c r="BE3" s="60">
        <f>IFERROR(AG3+AI3+AK3+AM3+AO3+AQ3+AS3+AU3+AW3+AY3+BA3+BC3,"")</f>
        <v>131</v>
      </c>
      <c r="BF3" s="130">
        <f t="shared" ref="BF3:BF13" si="29">IFERROR(BE3/BE$15,"")</f>
        <v>8.4407216494845366E-2</v>
      </c>
      <c r="BG3" s="97"/>
    </row>
    <row r="4" spans="1:59">
      <c r="A4" s="2" t="str">
        <f t="shared" si="0"/>
        <v>1,000円以上 3,000円未満</v>
      </c>
      <c r="B4" s="96">
        <f t="shared" ca="1" si="1"/>
        <v>0.12564432989690721</v>
      </c>
      <c r="C4" s="96">
        <f t="shared" ca="1" si="2"/>
        <v>7.3825503355704702E-2</v>
      </c>
      <c r="D4" s="96">
        <f t="shared" ca="1" si="3"/>
        <v>7.3863636363636367E-2</v>
      </c>
      <c r="E4" s="96">
        <f t="shared" ca="1" si="4"/>
        <v>0.1</v>
      </c>
      <c r="G4" s="321" t="str">
        <f>【M】エリア!$L$4</f>
        <v>福井市</v>
      </c>
      <c r="H4" s="116">
        <f>AG46</f>
        <v>16622.159090909092</v>
      </c>
      <c r="I4" s="116" t="str">
        <f>AI46</f>
        <v>-</v>
      </c>
      <c r="J4" s="116" t="str">
        <f>AK46</f>
        <v>-</v>
      </c>
      <c r="K4" s="116" t="str">
        <f>AM46</f>
        <v>-</v>
      </c>
      <c r="L4" s="116" t="str">
        <f>AO46</f>
        <v>-</v>
      </c>
      <c r="M4" s="116" t="str">
        <f>AQ46</f>
        <v>-</v>
      </c>
      <c r="N4" s="116" t="str">
        <f>AS46</f>
        <v>-</v>
      </c>
      <c r="O4" s="116" t="str">
        <f>AU46</f>
        <v>-</v>
      </c>
      <c r="P4" s="116" t="str">
        <f>AW46</f>
        <v>-</v>
      </c>
      <c r="Q4" s="116" t="str">
        <f>AY46</f>
        <v>-</v>
      </c>
      <c r="R4" s="116" t="str">
        <f>BA46</f>
        <v>-</v>
      </c>
      <c r="S4" s="116" t="str">
        <f>BC46</f>
        <v>-</v>
      </c>
      <c r="T4" s="116">
        <f>BE46</f>
        <v>16622.159090909092</v>
      </c>
      <c r="AA4" s="110">
        <f>IF($AE4&lt;&gt;"",VLOOKUP($AE4,【M】金額!$A$1:$B$11,2,0),"")</f>
        <v>500</v>
      </c>
      <c r="AB4" s="141"/>
      <c r="AC4" s="113" t="str">
        <f t="shared" ref="AC4:AD13" si="30">AC3</f>
        <v>都道府県</v>
      </c>
      <c r="AD4" s="112" t="str">
        <f t="shared" si="30"/>
        <v>福井県</v>
      </c>
      <c r="AE4" s="134" t="s">
        <v>127</v>
      </c>
      <c r="AF4" s="8"/>
      <c r="AG4" s="60">
        <f t="shared" si="5"/>
        <v>112</v>
      </c>
      <c r="AH4" s="130">
        <f t="shared" si="6"/>
        <v>7.2164948453608241E-2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112</v>
      </c>
      <c r="BF4" s="130">
        <f t="shared" si="29"/>
        <v>7.2164948453608241E-2</v>
      </c>
      <c r="BG4" s="97"/>
    </row>
    <row r="5" spans="1:59">
      <c r="A5" s="2" t="str">
        <f t="shared" si="0"/>
        <v>3,000円以上 5,000円未満</v>
      </c>
      <c r="B5" s="96">
        <f t="shared" ca="1" si="1"/>
        <v>0.14561855670103094</v>
      </c>
      <c r="C5" s="96">
        <f t="shared" ca="1" si="2"/>
        <v>9.7315436241610737E-2</v>
      </c>
      <c r="D5" s="96">
        <f t="shared" ca="1" si="3"/>
        <v>0.125</v>
      </c>
      <c r="E5" s="96">
        <f t="shared" ca="1" si="4"/>
        <v>0.18333333333333332</v>
      </c>
      <c r="G5" s="321" t="str">
        <f>【M】エリア!$L$5</f>
        <v>福井駅前 エリア</v>
      </c>
      <c r="H5" s="116">
        <f>AG61</f>
        <v>19358.333333333332</v>
      </c>
      <c r="I5" s="116" t="str">
        <f>AI61</f>
        <v>-</v>
      </c>
      <c r="J5" s="116" t="str">
        <f>AK61</f>
        <v>-</v>
      </c>
      <c r="K5" s="116" t="str">
        <f>AM61</f>
        <v>-</v>
      </c>
      <c r="L5" s="116" t="str">
        <f>AO61</f>
        <v>-</v>
      </c>
      <c r="M5" s="116" t="str">
        <f>AQ61</f>
        <v>-</v>
      </c>
      <c r="N5" s="116" t="str">
        <f>AS61</f>
        <v>-</v>
      </c>
      <c r="O5" s="116" t="str">
        <f>AU61</f>
        <v>-</v>
      </c>
      <c r="P5" s="116" t="str">
        <f>AW61</f>
        <v>-</v>
      </c>
      <c r="Q5" s="116" t="str">
        <f>AY61</f>
        <v>-</v>
      </c>
      <c r="R5" s="116" t="str">
        <f>BA61</f>
        <v>-</v>
      </c>
      <c r="S5" s="116" t="str">
        <f>BC61</f>
        <v>-</v>
      </c>
      <c r="T5" s="116">
        <f>BE61</f>
        <v>19358.333333333332</v>
      </c>
      <c r="AA5" s="110">
        <f>IF($AE5&lt;&gt;"",VLOOKUP($AE5,【M】金額!$A$1:$B$11,2,0),"")</f>
        <v>2000</v>
      </c>
      <c r="AB5" s="141"/>
      <c r="AC5" s="113" t="str">
        <f t="shared" si="30"/>
        <v>都道府県</v>
      </c>
      <c r="AD5" s="112" t="str">
        <f t="shared" si="30"/>
        <v>福井県</v>
      </c>
      <c r="AE5" s="133" t="s">
        <v>128</v>
      </c>
      <c r="AF5" s="8"/>
      <c r="AG5" s="60">
        <f t="shared" si="5"/>
        <v>195</v>
      </c>
      <c r="AH5" s="130">
        <f t="shared" si="6"/>
        <v>0.12564432989690721</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195</v>
      </c>
      <c r="BF5" s="130">
        <f t="shared" si="29"/>
        <v>0.12564432989690721</v>
      </c>
      <c r="BG5" s="98"/>
    </row>
    <row r="6" spans="1:59">
      <c r="A6" s="2" t="str">
        <f t="shared" si="0"/>
        <v>5,000円以上 10,000円未満</v>
      </c>
      <c r="B6" s="96">
        <f t="shared" ca="1" si="1"/>
        <v>0.20167525773195877</v>
      </c>
      <c r="C6" s="96">
        <f t="shared" ca="1" si="2"/>
        <v>0.18456375838926176</v>
      </c>
      <c r="D6" s="96">
        <f t="shared" ca="1" si="3"/>
        <v>0.19886363636363635</v>
      </c>
      <c r="E6" s="96">
        <f t="shared" ca="1" si="4"/>
        <v>0.11666666666666667</v>
      </c>
      <c r="G6" s="1"/>
      <c r="AA6" s="110">
        <f>IF($AE6&lt;&gt;"",VLOOKUP($AE6,【M】金額!$A$1:$B$11,2,0),"")</f>
        <v>4000</v>
      </c>
      <c r="AB6" s="141"/>
      <c r="AC6" s="113" t="str">
        <f t="shared" si="30"/>
        <v>都道府県</v>
      </c>
      <c r="AD6" s="112" t="str">
        <f t="shared" si="30"/>
        <v>福井県</v>
      </c>
      <c r="AE6" s="133" t="s">
        <v>129</v>
      </c>
      <c r="AF6" s="8"/>
      <c r="AG6" s="60">
        <f t="shared" si="5"/>
        <v>226</v>
      </c>
      <c r="AH6" s="130">
        <f t="shared" si="6"/>
        <v>0.14561855670103094</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226</v>
      </c>
      <c r="BF6" s="130">
        <f t="shared" si="29"/>
        <v>0.14561855670103094</v>
      </c>
      <c r="BG6" s="98"/>
    </row>
    <row r="7" spans="1:59">
      <c r="A7" s="2" t="str">
        <f t="shared" si="0"/>
        <v>10,000円以上 20,000円未満</v>
      </c>
      <c r="B7" s="96">
        <f t="shared" ca="1" si="1"/>
        <v>0.17847938144329897</v>
      </c>
      <c r="C7" s="96">
        <f t="shared" ca="1" si="2"/>
        <v>0.19798657718120805</v>
      </c>
      <c r="D7" s="96">
        <f t="shared" ca="1" si="3"/>
        <v>0.16477272727272727</v>
      </c>
      <c r="E7" s="96">
        <f t="shared" ca="1" si="4"/>
        <v>0.11666666666666667</v>
      </c>
      <c r="AA7" s="110">
        <f>IF($AE7&lt;&gt;"",VLOOKUP($AE7,【M】金額!$A$1:$B$11,2,0),"")</f>
        <v>7000</v>
      </c>
      <c r="AB7" s="141"/>
      <c r="AC7" s="113" t="str">
        <f t="shared" si="30"/>
        <v>都道府県</v>
      </c>
      <c r="AD7" s="112" t="str">
        <f t="shared" si="30"/>
        <v>福井県</v>
      </c>
      <c r="AE7" s="133" t="s">
        <v>130</v>
      </c>
      <c r="AF7" s="8"/>
      <c r="AG7" s="60">
        <f t="shared" si="5"/>
        <v>313</v>
      </c>
      <c r="AH7" s="130">
        <f t="shared" si="6"/>
        <v>0.20167525773195877</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313</v>
      </c>
      <c r="BF7" s="130">
        <f t="shared" si="29"/>
        <v>0.20167525773195877</v>
      </c>
      <c r="BG7" s="98"/>
    </row>
    <row r="8" spans="1:59">
      <c r="A8" s="2" t="str">
        <f t="shared" si="0"/>
        <v>20,000円以上 30,000円未満</v>
      </c>
      <c r="B8" s="96">
        <f t="shared" ca="1" si="1"/>
        <v>8.505154639175258E-2</v>
      </c>
      <c r="C8" s="96">
        <f t="shared" ca="1" si="2"/>
        <v>0.15771812080536912</v>
      </c>
      <c r="D8" s="96">
        <f t="shared" ca="1" si="3"/>
        <v>0.11931818181818182</v>
      </c>
      <c r="E8" s="96">
        <f t="shared" ca="1" si="4"/>
        <v>0.18333333333333332</v>
      </c>
      <c r="AA8" s="110">
        <f>IF($AE8&lt;&gt;"",VLOOKUP($AE8,【M】金額!$A$1:$B$11,2,0),"")</f>
        <v>15000</v>
      </c>
      <c r="AB8" s="141"/>
      <c r="AC8" s="113" t="str">
        <f t="shared" si="30"/>
        <v>都道府県</v>
      </c>
      <c r="AD8" s="112" t="str">
        <f t="shared" si="30"/>
        <v>福井県</v>
      </c>
      <c r="AE8" s="133" t="s">
        <v>131</v>
      </c>
      <c r="AF8" s="8"/>
      <c r="AG8" s="60">
        <f t="shared" si="5"/>
        <v>277</v>
      </c>
      <c r="AH8" s="130">
        <f t="shared" si="6"/>
        <v>0.17847938144329897</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277</v>
      </c>
      <c r="BF8" s="130">
        <f t="shared" si="29"/>
        <v>0.17847938144329897</v>
      </c>
      <c r="BG8" s="98"/>
    </row>
    <row r="9" spans="1:59">
      <c r="A9" s="2" t="str">
        <f t="shared" si="0"/>
        <v>30,000円以上 40,000円未満</v>
      </c>
      <c r="B9" s="96">
        <f t="shared" ca="1" si="1"/>
        <v>5.9278350515463915E-2</v>
      </c>
      <c r="C9" s="96">
        <f t="shared" ca="1" si="2"/>
        <v>9.3959731543624164E-2</v>
      </c>
      <c r="D9" s="96">
        <f t="shared" ca="1" si="3"/>
        <v>0.10795454545454546</v>
      </c>
      <c r="E9" s="96">
        <f t="shared" ca="1" si="4"/>
        <v>0.15</v>
      </c>
      <c r="AA9" s="110">
        <f>IF($AE9&lt;&gt;"",VLOOKUP($AE9,【M】金額!$A$1:$B$11,2,0),"")</f>
        <v>25000</v>
      </c>
      <c r="AB9" s="141"/>
      <c r="AC9" s="113" t="str">
        <f t="shared" si="30"/>
        <v>都道府県</v>
      </c>
      <c r="AD9" s="112" t="str">
        <f t="shared" si="30"/>
        <v>福井県</v>
      </c>
      <c r="AE9" s="133" t="s">
        <v>132</v>
      </c>
      <c r="AF9" s="8"/>
      <c r="AG9" s="60">
        <f t="shared" si="5"/>
        <v>132</v>
      </c>
      <c r="AH9" s="130">
        <f t="shared" si="6"/>
        <v>8.505154639175258E-2</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132</v>
      </c>
      <c r="BF9" s="130">
        <f t="shared" si="29"/>
        <v>8.505154639175258E-2</v>
      </c>
      <c r="BG9" s="98"/>
    </row>
    <row r="10" spans="1:59">
      <c r="A10" s="2" t="str">
        <f t="shared" si="0"/>
        <v>40,000円以上 50,000円未満</v>
      </c>
      <c r="B10" s="96">
        <f t="shared" ca="1" si="1"/>
        <v>1.4819587628865979E-2</v>
      </c>
      <c r="C10" s="96">
        <f t="shared" ca="1" si="2"/>
        <v>3.6912751677852351E-2</v>
      </c>
      <c r="D10" s="96">
        <f t="shared" ca="1" si="3"/>
        <v>3.9772727272727272E-2</v>
      </c>
      <c r="E10" s="96">
        <f t="shared" ca="1" si="4"/>
        <v>3.3333333333333333E-2</v>
      </c>
      <c r="AA10" s="110">
        <f>IF($AE10&lt;&gt;"",VLOOKUP($AE10,【M】金額!$A$1:$B$11,2,0),"")</f>
        <v>35000</v>
      </c>
      <c r="AB10" s="141"/>
      <c r="AC10" s="113" t="str">
        <f>AC9</f>
        <v>都道府県</v>
      </c>
      <c r="AD10" s="112" t="str">
        <f>AD9</f>
        <v>福井県</v>
      </c>
      <c r="AE10" s="133" t="s">
        <v>133</v>
      </c>
      <c r="AF10" s="8"/>
      <c r="AG10" s="60">
        <f t="shared" si="5"/>
        <v>92</v>
      </c>
      <c r="AH10" s="130">
        <f t="shared" si="6"/>
        <v>5.9278350515463915E-2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92</v>
      </c>
      <c r="BF10" s="130">
        <f t="shared" si="29"/>
        <v>5.9278350515463915E-2</v>
      </c>
      <c r="BG10" s="98"/>
    </row>
    <row r="11" spans="1:59">
      <c r="A11" s="2" t="str">
        <f t="shared" si="0"/>
        <v>50,000円以上 100,000円未満</v>
      </c>
      <c r="B11" s="96">
        <f t="shared" ca="1" si="1"/>
        <v>2.5773195876288658E-2</v>
      </c>
      <c r="C11" s="96">
        <f t="shared" ca="1" si="2"/>
        <v>4.3624161073825503E-2</v>
      </c>
      <c r="D11" s="96">
        <f t="shared" ca="1" si="3"/>
        <v>3.4090909090909088E-2</v>
      </c>
      <c r="E11" s="96">
        <f t="shared" ca="1" si="4"/>
        <v>1.6666666666666666E-2</v>
      </c>
      <c r="AA11" s="110">
        <f>IF($AE11&lt;&gt;"",VLOOKUP($AE11,【M】金額!$A$1:$B$11,2,0),"")</f>
        <v>45000</v>
      </c>
      <c r="AB11" s="141"/>
      <c r="AC11" s="113" t="str">
        <f t="shared" si="30"/>
        <v>都道府県</v>
      </c>
      <c r="AD11" s="112" t="str">
        <f t="shared" si="30"/>
        <v>福井県</v>
      </c>
      <c r="AE11" s="133" t="s">
        <v>134</v>
      </c>
      <c r="AF11" s="8"/>
      <c r="AG11" s="60">
        <f t="shared" si="5"/>
        <v>23</v>
      </c>
      <c r="AH11" s="130">
        <f t="shared" si="6"/>
        <v>1.4819587628865979E-2</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23</v>
      </c>
      <c r="BF11" s="130">
        <f t="shared" si="29"/>
        <v>1.4819587628865979E-2</v>
      </c>
      <c r="BG11" s="98"/>
    </row>
    <row r="12" spans="1:59">
      <c r="A12" s="2" t="str">
        <f t="shared" si="0"/>
        <v>100,000円以上</v>
      </c>
      <c r="B12" s="96">
        <f t="shared" ca="1" si="1"/>
        <v>7.0876288659793814E-3</v>
      </c>
      <c r="C12" s="96">
        <f t="shared" ca="1" si="2"/>
        <v>1.3422818791946308E-2</v>
      </c>
      <c r="D12" s="96">
        <f t="shared" ca="1" si="3"/>
        <v>1.1363636363636364E-2</v>
      </c>
      <c r="E12" s="96">
        <f t="shared" ca="1" si="4"/>
        <v>3.3333333333333333E-2</v>
      </c>
      <c r="AA12" s="110">
        <f>IF($AE12&lt;&gt;"",VLOOKUP($AE12,【M】金額!$A$1:$B$11,2,0),"")</f>
        <v>70000</v>
      </c>
      <c r="AB12" s="141"/>
      <c r="AC12" s="113" t="str">
        <f t="shared" si="30"/>
        <v>都道府県</v>
      </c>
      <c r="AD12" s="112" t="str">
        <f t="shared" si="30"/>
        <v>福井県</v>
      </c>
      <c r="AE12" s="133" t="s">
        <v>135</v>
      </c>
      <c r="AF12" s="8"/>
      <c r="AG12" s="60">
        <f t="shared" si="5"/>
        <v>40</v>
      </c>
      <c r="AH12" s="130">
        <f t="shared" si="6"/>
        <v>2.5773195876288658E-2</v>
      </c>
      <c r="AI12" s="60">
        <f t="shared" si="7"/>
        <v>0</v>
      </c>
      <c r="AJ12" s="130" t="str">
        <f t="shared" si="8"/>
        <v/>
      </c>
      <c r="AK12" s="60">
        <f t="shared" si="9"/>
        <v>0</v>
      </c>
      <c r="AL12" s="130" t="str">
        <f t="shared" si="10"/>
        <v/>
      </c>
      <c r="AM12" s="60">
        <f t="shared" si="11"/>
        <v>0</v>
      </c>
      <c r="AN12" s="130" t="str">
        <f t="shared" si="12"/>
        <v/>
      </c>
      <c r="AO12" s="60">
        <f t="shared" si="13"/>
        <v>0</v>
      </c>
      <c r="AP12" s="130" t="str">
        <f t="shared" si="14"/>
        <v/>
      </c>
      <c r="AQ12" s="60">
        <f t="shared" si="15"/>
        <v>0</v>
      </c>
      <c r="AR12" s="130" t="str">
        <f t="shared" si="16"/>
        <v/>
      </c>
      <c r="AS12" s="60">
        <f t="shared" si="17"/>
        <v>0</v>
      </c>
      <c r="AT12" s="130" t="str">
        <f t="shared" si="18"/>
        <v/>
      </c>
      <c r="AU12" s="60">
        <f t="shared" si="19"/>
        <v>0</v>
      </c>
      <c r="AV12" s="130" t="str">
        <f t="shared" si="20"/>
        <v/>
      </c>
      <c r="AW12" s="60">
        <f t="shared" si="21"/>
        <v>0</v>
      </c>
      <c r="AX12" s="130" t="str">
        <f t="shared" si="22"/>
        <v/>
      </c>
      <c r="AY12" s="60">
        <f t="shared" si="23"/>
        <v>0</v>
      </c>
      <c r="AZ12" s="130" t="str">
        <f t="shared" si="24"/>
        <v/>
      </c>
      <c r="BA12" s="60">
        <f t="shared" si="25"/>
        <v>0</v>
      </c>
      <c r="BB12" s="130" t="str">
        <f t="shared" si="26"/>
        <v/>
      </c>
      <c r="BC12" s="60">
        <f t="shared" si="27"/>
        <v>0</v>
      </c>
      <c r="BD12" s="130" t="str">
        <f t="shared" si="28"/>
        <v/>
      </c>
      <c r="BE12" s="60">
        <f t="shared" si="31"/>
        <v>40</v>
      </c>
      <c r="BF12" s="130">
        <f t="shared" si="29"/>
        <v>2.5773195876288658E-2</v>
      </c>
      <c r="BG12" s="98"/>
    </row>
    <row r="13" spans="1:59">
      <c r="A13" s="2" t="str">
        <f t="shared" si="0"/>
        <v/>
      </c>
      <c r="B13" s="152" t="str">
        <f t="shared" ca="1" si="1"/>
        <v/>
      </c>
      <c r="C13" s="96" t="str">
        <f t="shared" ca="1" si="2"/>
        <v/>
      </c>
      <c r="D13" s="96" t="str">
        <f t="shared" ca="1" si="3"/>
        <v/>
      </c>
      <c r="E13" s="96" t="str">
        <f t="shared" ca="1" si="4"/>
        <v/>
      </c>
      <c r="AA13" s="110">
        <f>IF($AE13&lt;&gt;"",VLOOKUP($AE13,【M】金額!$A$1:$B$11,2,0),"")</f>
        <v>100000</v>
      </c>
      <c r="AB13" s="141"/>
      <c r="AC13" s="113" t="str">
        <f t="shared" si="30"/>
        <v>都道府県</v>
      </c>
      <c r="AD13" s="112" t="str">
        <f t="shared" si="30"/>
        <v>福井県</v>
      </c>
      <c r="AE13" s="133" t="s">
        <v>136</v>
      </c>
      <c r="AF13" s="8"/>
      <c r="AG13" s="60">
        <f t="shared" si="5"/>
        <v>11</v>
      </c>
      <c r="AH13" s="130">
        <f t="shared" si="6"/>
        <v>7.0876288659793814E-3</v>
      </c>
      <c r="AI13" s="60">
        <f t="shared" si="7"/>
        <v>0</v>
      </c>
      <c r="AJ13" s="130" t="str">
        <f t="shared" si="8"/>
        <v/>
      </c>
      <c r="AK13" s="60">
        <f t="shared" si="9"/>
        <v>0</v>
      </c>
      <c r="AL13" s="130" t="str">
        <f t="shared" si="10"/>
        <v/>
      </c>
      <c r="AM13" s="60">
        <f t="shared" si="11"/>
        <v>0</v>
      </c>
      <c r="AN13" s="130" t="str">
        <f t="shared" si="12"/>
        <v/>
      </c>
      <c r="AO13" s="60">
        <f t="shared" si="13"/>
        <v>0</v>
      </c>
      <c r="AP13" s="130" t="str">
        <f t="shared" si="14"/>
        <v/>
      </c>
      <c r="AQ13" s="60">
        <f t="shared" si="15"/>
        <v>0</v>
      </c>
      <c r="AR13" s="130" t="str">
        <f t="shared" si="16"/>
        <v/>
      </c>
      <c r="AS13" s="60">
        <f t="shared" si="17"/>
        <v>0</v>
      </c>
      <c r="AT13" s="130" t="str">
        <f t="shared" si="18"/>
        <v/>
      </c>
      <c r="AU13" s="60">
        <f t="shared" si="19"/>
        <v>0</v>
      </c>
      <c r="AV13" s="130" t="str">
        <f t="shared" si="20"/>
        <v/>
      </c>
      <c r="AW13" s="60">
        <f t="shared" si="21"/>
        <v>0</v>
      </c>
      <c r="AX13" s="130" t="str">
        <f t="shared" si="22"/>
        <v/>
      </c>
      <c r="AY13" s="60">
        <f t="shared" si="23"/>
        <v>0</v>
      </c>
      <c r="AZ13" s="130" t="str">
        <f t="shared" si="24"/>
        <v/>
      </c>
      <c r="BA13" s="60">
        <f t="shared" si="25"/>
        <v>0</v>
      </c>
      <c r="BB13" s="130" t="str">
        <f t="shared" si="26"/>
        <v/>
      </c>
      <c r="BC13" s="60">
        <f t="shared" si="27"/>
        <v>0</v>
      </c>
      <c r="BD13" s="130" t="str">
        <f t="shared" si="28"/>
        <v/>
      </c>
      <c r="BE13" s="60">
        <f t="shared" ref="BE13" si="32">IFERROR(AG13+AI13+AK13+AM13+AO13+AQ13+AS13+AU13+AW13+AY13+BA13+BC13,"")</f>
        <v>11</v>
      </c>
      <c r="BF13" s="130">
        <f t="shared" si="29"/>
        <v>7.0876288659793814E-3</v>
      </c>
      <c r="BG13" s="98"/>
    </row>
    <row r="14" spans="1:59">
      <c r="AA14" s="110" t="str">
        <f>IF($AE14&lt;&gt;"",VLOOKUP($AE14,【M】金額!$A$1:$B$11,2,0),"")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ref="AL14" si="33">IFERROR(AK14/AK$15,"")</f>
        <v/>
      </c>
      <c r="AM14" s="60" t="str">
        <f t="shared" si="11"/>
        <v/>
      </c>
      <c r="AN14" s="130" t="str">
        <f t="shared" ref="AN14" si="34">IFERROR(AM14/AM$15,"")</f>
        <v/>
      </c>
      <c r="AO14" s="60" t="str">
        <f t="shared" si="13"/>
        <v/>
      </c>
      <c r="AP14" s="130" t="str">
        <f t="shared" ref="AP14" si="35">IFERROR(AO14/AO$15,"")</f>
        <v/>
      </c>
      <c r="AQ14" s="60" t="str">
        <f t="shared" si="15"/>
        <v/>
      </c>
      <c r="AR14" s="130" t="str">
        <f t="shared" ref="AR14" si="36">IFERROR(AQ14/AQ$15,"")</f>
        <v/>
      </c>
      <c r="AS14" s="60" t="str">
        <f t="shared" si="17"/>
        <v/>
      </c>
      <c r="AT14" s="130" t="str">
        <f t="shared" ref="AT14" si="37">IFERROR(AS14/AS$15,"")</f>
        <v/>
      </c>
      <c r="AU14" s="60" t="str">
        <f t="shared" si="19"/>
        <v/>
      </c>
      <c r="AV14" s="130" t="str">
        <f t="shared" ref="AV14" si="38">IFERROR(AU14/AU$15,"")</f>
        <v/>
      </c>
      <c r="AW14" s="60" t="str">
        <f t="shared" si="21"/>
        <v/>
      </c>
      <c r="AX14" s="130" t="str">
        <f t="shared" ref="AX14" si="39">IFERROR(AW14/AW$15,"")</f>
        <v/>
      </c>
      <c r="AY14" s="60" t="str">
        <f t="shared" si="23"/>
        <v/>
      </c>
      <c r="AZ14" s="130" t="str">
        <f t="shared" ref="AZ14" si="40">IFERROR(AY14/AY$15,"")</f>
        <v/>
      </c>
      <c r="BA14" s="60" t="str">
        <f t="shared" si="25"/>
        <v/>
      </c>
      <c r="BB14" s="130" t="str">
        <f t="shared" ref="BB14" si="41">IFERROR(BA14/BA$15,"")</f>
        <v/>
      </c>
      <c r="BC14" s="60" t="str">
        <f t="shared" si="27"/>
        <v/>
      </c>
      <c r="BD14" s="130" t="str">
        <f t="shared" ref="BD14" si="42">IFERROR(BC14/BC$15,"")</f>
        <v/>
      </c>
      <c r="BE14" s="60" t="str">
        <f t="shared" si="31"/>
        <v/>
      </c>
      <c r="BF14" s="130" t="str">
        <f t="shared" ref="BF14" si="43">IFERROR(BE14/BE$15,"")</f>
        <v/>
      </c>
      <c r="BG14" s="98"/>
    </row>
    <row r="15" spans="1:59" ht="15">
      <c r="AA15"/>
      <c r="AB15"/>
      <c r="AC15" s="99"/>
      <c r="AD15" s="100"/>
      <c r="AE15" s="101"/>
      <c r="AF15" s="102" t="s">
        <v>25</v>
      </c>
      <c r="AG15" s="123">
        <f t="shared" ref="AG15:BD15" si="44">SUM(AG3:AG14)</f>
        <v>1552</v>
      </c>
      <c r="AH15" s="124">
        <f t="shared" si="44"/>
        <v>1</v>
      </c>
      <c r="AI15" s="123">
        <f t="shared" si="44"/>
        <v>0</v>
      </c>
      <c r="AJ15" s="124">
        <f t="shared" si="44"/>
        <v>0</v>
      </c>
      <c r="AK15" s="123">
        <f t="shared" si="44"/>
        <v>0</v>
      </c>
      <c r="AL15" s="124">
        <f t="shared" si="44"/>
        <v>0</v>
      </c>
      <c r="AM15" s="123">
        <f t="shared" si="44"/>
        <v>0</v>
      </c>
      <c r="AN15" s="124">
        <f t="shared" si="44"/>
        <v>0</v>
      </c>
      <c r="AO15" s="123">
        <f t="shared" si="44"/>
        <v>0</v>
      </c>
      <c r="AP15" s="124">
        <f t="shared" si="44"/>
        <v>0</v>
      </c>
      <c r="AQ15" s="123">
        <f t="shared" si="44"/>
        <v>0</v>
      </c>
      <c r="AR15" s="124">
        <f t="shared" si="44"/>
        <v>0</v>
      </c>
      <c r="AS15" s="123">
        <f t="shared" si="44"/>
        <v>0</v>
      </c>
      <c r="AT15" s="124">
        <f t="shared" si="44"/>
        <v>0</v>
      </c>
      <c r="AU15" s="123">
        <f t="shared" si="44"/>
        <v>0</v>
      </c>
      <c r="AV15" s="124">
        <f t="shared" si="44"/>
        <v>0</v>
      </c>
      <c r="AW15" s="123">
        <f t="shared" si="44"/>
        <v>0</v>
      </c>
      <c r="AX15" s="124">
        <f t="shared" si="44"/>
        <v>0</v>
      </c>
      <c r="AY15" s="123">
        <f t="shared" si="44"/>
        <v>0</v>
      </c>
      <c r="AZ15" s="124">
        <f t="shared" si="44"/>
        <v>0</v>
      </c>
      <c r="BA15" s="123">
        <f t="shared" si="44"/>
        <v>0</v>
      </c>
      <c r="BB15" s="124">
        <f t="shared" si="44"/>
        <v>0</v>
      </c>
      <c r="BC15" s="123">
        <f t="shared" si="44"/>
        <v>0</v>
      </c>
      <c r="BD15" s="124">
        <f t="shared" si="44"/>
        <v>0</v>
      </c>
      <c r="BE15" s="125">
        <f t="shared" ref="BE15" si="45">AG15+AI15+AK15+AM15+AO15+AQ15+AS15+AU15+AW15+AY15+BA15+BC15</f>
        <v>1552</v>
      </c>
      <c r="BF15" s="126">
        <f>SUM(BF3:BF14)</f>
        <v>1</v>
      </c>
      <c r="BG15" s="98"/>
    </row>
    <row r="16" spans="1:59" ht="15">
      <c r="AA16"/>
      <c r="AB16"/>
      <c r="AC16" s="103"/>
      <c r="AD16" s="104"/>
      <c r="AE16" s="105"/>
      <c r="AF16" s="135" t="s">
        <v>1146</v>
      </c>
      <c r="AG16" s="137">
        <f>IF(AG15&gt;0,SUMPRODUCT($AA3:$AA14,AG3:AG14)/AG15,"-")</f>
        <v>12339.561855670103</v>
      </c>
      <c r="AH16" s="138"/>
      <c r="AI16" s="137" t="str">
        <f>IF(AI15&gt;0,SUMPRODUCT($AA3:$AA14,AI3:AI14)/AI15,"-")</f>
        <v>-</v>
      </c>
      <c r="AJ16" s="138"/>
      <c r="AK16" s="137" t="str">
        <f>IF(AK15&gt;0,SUMPRODUCT($AA3:$AA14,AK3:AK14)/AK15,"-")</f>
        <v>-</v>
      </c>
      <c r="AL16" s="138"/>
      <c r="AM16" s="137" t="str">
        <f>IF(AM15&gt;0,SUMPRODUCT($AA3:$AA14,AM3:AM14)/AM15,"-")</f>
        <v>-</v>
      </c>
      <c r="AN16" s="138"/>
      <c r="AO16" s="137" t="str">
        <f>IF(AO15&gt;0,SUMPRODUCT($AA3:$AA14,AO3:AO14)/AO15,"-")</f>
        <v>-</v>
      </c>
      <c r="AP16" s="138"/>
      <c r="AQ16" s="137" t="str">
        <f>IF(AQ15&gt;0,SUMPRODUCT($AA3:$AA14,AQ3:AQ14)/AQ15,"-")</f>
        <v>-</v>
      </c>
      <c r="AR16" s="138"/>
      <c r="AS16" s="137" t="str">
        <f>IF(AS15&gt;0,SUMPRODUCT($AA3:$AA14,AS3:AS14)/AS15,"-")</f>
        <v>-</v>
      </c>
      <c r="AT16" s="138"/>
      <c r="AU16" s="137" t="str">
        <f>IF(AU15&gt;0,SUMPRODUCT($AA3:$AA14,AU3:AU14)/AU15,"-")</f>
        <v>-</v>
      </c>
      <c r="AV16" s="138"/>
      <c r="AW16" s="137" t="str">
        <f>IF(AW15&gt;0,SUMPRODUCT($AA3:$AA14,AW3:AW14)/AW15,"-")</f>
        <v>-</v>
      </c>
      <c r="AX16" s="138"/>
      <c r="AY16" s="137" t="str">
        <f>IF(AY15&gt;0,SUMPRODUCT($AA3:$AA14,AY3:AY14)/AY15,"-")</f>
        <v>-</v>
      </c>
      <c r="AZ16" s="138"/>
      <c r="BA16" s="137" t="str">
        <f>IF(BA15&gt;0,SUMPRODUCT($AA3:$AA14,BA3:BA14)/BA15,"-")</f>
        <v>-</v>
      </c>
      <c r="BB16" s="138"/>
      <c r="BC16" s="137" t="str">
        <f>IF(BC15&gt;0,SUMPRODUCT($AA3:$AA14,BC3:BC14)/BC15,"-")</f>
        <v>-</v>
      </c>
      <c r="BD16" s="138"/>
      <c r="BE16" s="137">
        <f>IF(BE15&gt;0,SUMPRODUCT($AA3:$AA14,BE3:BE14)/BE15,"-")</f>
        <v>12339.561855670103</v>
      </c>
      <c r="BF16" s="139"/>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 t="shared" ref="AA18:AA28" si="46">AA3</f>
        <v>0</v>
      </c>
      <c r="AB18" s="141"/>
      <c r="AC18" s="111" t="str">
        <f>AC17</f>
        <v>6分類</v>
      </c>
      <c r="AD18" s="112" t="str">
        <f>AD17</f>
        <v>福井市・永平寺町</v>
      </c>
      <c r="AE18" s="2" t="str">
        <f t="shared" ref="AE18:AE28" si="47">IF(AE3&lt;&gt;"",AE3,"")</f>
        <v>使わない</v>
      </c>
      <c r="AF18" s="8"/>
      <c r="AG18" s="121">
        <f t="shared" ref="AG18:AG29" si="48">IF(OR(IFERROR(FIND($AD18,"施設コード"),0)&gt;0,$AE18=""), "",
COUNTIFS(
    INDEX(rawデータ範囲, , MATCH($AG$1,表頭範囲, 0)),AG$2,
    INDEX(rawデータ範囲, , MATCH($AE$1,表頭範囲, 0)),$AE18,
    INDEX(rawデータ範囲, , MATCH($AC18,表頭範囲, 0)),$AD18
)
)</f>
        <v>14</v>
      </c>
      <c r="AH18" s="122">
        <f t="shared" ref="AH18:AH28" si="49">IFERROR(AG18/AG$30,"")</f>
        <v>4.6979865771812082E-2</v>
      </c>
      <c r="AI18" s="121">
        <f t="shared" ref="AI18:AI29" si="50">IF(OR(IFERROR(FIND($AD18,"施設コード"),0)&gt;0,$AE18=""), "",
COUNTIFS(
    INDEX(rawデータ範囲, , MATCH($AG$1,表頭範囲, 0)),AI$2,
    INDEX(rawデータ範囲, , MATCH($AE$1,表頭範囲, 0)),$AE18,
    INDEX(rawデータ範囲, , MATCH($AC18,表頭範囲, 0)),$AD18
)
)</f>
        <v>0</v>
      </c>
      <c r="AJ18" s="122" t="str">
        <f t="shared" ref="AJ18:AJ28" si="51">IFERROR(AI18/AI$30,"")</f>
        <v/>
      </c>
      <c r="AK18" s="121">
        <f t="shared" ref="AK18:AK29" si="52">IF(OR(IFERROR(FIND($AD18,"施設コード"),0)&gt;0,$AE18=""), "",
COUNTIFS(
    INDEX(rawデータ範囲, , MATCH($AG$1,表頭範囲, 0)),AK$2,
    INDEX(rawデータ範囲, , MATCH($AE$1,表頭範囲, 0)),$AE18,
    INDEX(rawデータ範囲, , MATCH($AC18,表頭範囲, 0)),$AD18
)
)</f>
        <v>0</v>
      </c>
      <c r="AL18" s="122" t="str">
        <f t="shared" ref="AL18:AL28" si="53">IFERROR(AK18/AK$30,"")</f>
        <v/>
      </c>
      <c r="AM18" s="121">
        <f t="shared" ref="AM18:AM29" si="54">IF(OR(IFERROR(FIND($AD18,"施設コード"),0)&gt;0,$AE18=""), "",
COUNTIFS(
    INDEX(rawデータ範囲, , MATCH($AG$1,表頭範囲, 0)),AM$2,
    INDEX(rawデータ範囲, , MATCH($AE$1,表頭範囲, 0)),$AE18,
    INDEX(rawデータ範囲, , MATCH($AC18,表頭範囲, 0)),$AD18
)
)</f>
        <v>0</v>
      </c>
      <c r="AN18" s="122" t="str">
        <f t="shared" ref="AN18:AN28" si="55">IFERROR(AM18/AM$30,"")</f>
        <v/>
      </c>
      <c r="AO18" s="121">
        <f t="shared" ref="AO18:AO29" si="56">IF(OR(IFERROR(FIND($AD18,"施設コード"),0)&gt;0,$AE18=""), "",
COUNTIFS(
    INDEX(rawデータ範囲, , MATCH($AG$1,表頭範囲, 0)),AO$2,
    INDEX(rawデータ範囲, , MATCH($AE$1,表頭範囲, 0)),$AE18,
    INDEX(rawデータ範囲, , MATCH($AC18,表頭範囲, 0)),$AD18
)
)</f>
        <v>0</v>
      </c>
      <c r="AP18" s="122" t="str">
        <f t="shared" ref="AP18:AP28" si="57">IFERROR(AO18/AO$30,"")</f>
        <v/>
      </c>
      <c r="AQ18" s="121">
        <f t="shared" ref="AQ18:AQ29" si="58">IF(OR(IFERROR(FIND($AD18,"施設コード"),0)&gt;0,$AE18=""), "",
COUNTIFS(
    INDEX(rawデータ範囲, , MATCH($AG$1,表頭範囲, 0)),AQ$2,
    INDEX(rawデータ範囲, , MATCH($AE$1,表頭範囲, 0)),$AE18,
    INDEX(rawデータ範囲, , MATCH($AC18,表頭範囲, 0)),$AD18
)
)</f>
        <v>0</v>
      </c>
      <c r="AR18" s="122" t="str">
        <f t="shared" ref="AR18:AR28" si="59">IFERROR(AQ18/AQ$30,"")</f>
        <v/>
      </c>
      <c r="AS18" s="121">
        <f t="shared" ref="AS18:AS29" si="60">IF(OR(IFERROR(FIND($AD18,"施設コード"),0)&gt;0,$AE18=""), "",
COUNTIFS(
    INDEX(rawデータ範囲, , MATCH($AG$1,表頭範囲, 0)),AS$2,
    INDEX(rawデータ範囲, , MATCH($AE$1,表頭範囲, 0)),$AE18,
    INDEX(rawデータ範囲, , MATCH($AC18,表頭範囲, 0)),$AD18
)
)</f>
        <v>0</v>
      </c>
      <c r="AT18" s="122" t="str">
        <f t="shared" ref="AT18:AT28" si="61">IFERROR(AS18/AS$30,"")</f>
        <v/>
      </c>
      <c r="AU18" s="121">
        <f t="shared" ref="AU18:AU29" si="62">IF(OR(IFERROR(FIND($AD18,"施設コード"),0)&gt;0,$AE18=""), "",
COUNTIFS(
    INDEX(rawデータ範囲, , MATCH($AG$1,表頭範囲, 0)),AU$2,
    INDEX(rawデータ範囲, , MATCH($AE$1,表頭範囲, 0)),$AE18,
    INDEX(rawデータ範囲, , MATCH($AC18,表頭範囲, 0)),$AD18
)
)</f>
        <v>0</v>
      </c>
      <c r="AV18" s="122" t="str">
        <f t="shared" ref="AV18:AV28" si="63">IFERROR(AU18/AU$30,"")</f>
        <v/>
      </c>
      <c r="AW18" s="121">
        <f t="shared" ref="AW18:AW29" si="64">IF(OR(IFERROR(FIND($AD18,"施設コード"),0)&gt;0,$AE18=""), "",
COUNTIFS(
    INDEX(rawデータ範囲, , MATCH($AG$1,表頭範囲, 0)),AW$2,
    INDEX(rawデータ範囲, , MATCH($AE$1,表頭範囲, 0)),$AE18,
    INDEX(rawデータ範囲, , MATCH($AC18,表頭範囲, 0)),$AD18
)
)</f>
        <v>0</v>
      </c>
      <c r="AX18" s="122" t="str">
        <f t="shared" ref="AX18:AX28" si="65">IFERROR(AW18/AW$30,"")</f>
        <v/>
      </c>
      <c r="AY18" s="121">
        <f t="shared" ref="AY18:AY29" si="66">IF(OR(IFERROR(FIND($AD18,"施設コード"),0)&gt;0,$AE18=""), "",
COUNTIFS(
    INDEX(rawデータ範囲, , MATCH($AG$1,表頭範囲, 0)),AY$2,
    INDEX(rawデータ範囲, , MATCH($AE$1,表頭範囲, 0)),$AE18,
    INDEX(rawデータ範囲, , MATCH($AC18,表頭範囲, 0)),$AD18
)
)</f>
        <v>0</v>
      </c>
      <c r="AZ18" s="122" t="str">
        <f t="shared" ref="AZ18:AZ28" si="67">IFERROR(AY18/AY$30,"")</f>
        <v/>
      </c>
      <c r="BA18" s="121">
        <f t="shared" ref="BA18:BA29" si="68">IF(OR(IFERROR(FIND($AD18,"施設コード"),0)&gt;0,$AE18=""), "",
COUNTIFS(
    INDEX(rawデータ範囲, , MATCH($AG$1,表頭範囲, 0)),BA$2,
    INDEX(rawデータ範囲, , MATCH($AE$1,表頭範囲, 0)),$AE18,
    INDEX(rawデータ範囲, , MATCH($AC18,表頭範囲, 0)),$AD18
)
)</f>
        <v>0</v>
      </c>
      <c r="BB18" s="122" t="str">
        <f t="shared" ref="BB18:BB28" si="69">IFERROR(BA18/BA$30,"")</f>
        <v/>
      </c>
      <c r="BC18" s="121">
        <f t="shared" ref="BC18:BC29" si="70">IF(OR(IFERROR(FIND($AD18,"施設コード"),0)&gt;0,$AE18=""), "",
COUNTIFS(
    INDEX(rawデータ範囲, , MATCH($AG$1,表頭範囲, 0)),BC$2,
    INDEX(rawデータ範囲, , MATCH($AE$1,表頭範囲, 0)),$AE18,
    INDEX(rawデータ範囲, , MATCH($AC18,表頭範囲, 0)),$AD18
)
)</f>
        <v>0</v>
      </c>
      <c r="BD18" s="122" t="str">
        <f t="shared" ref="BD18:BD28" si="71">IFERROR(BC18/BC$30,"")</f>
        <v/>
      </c>
      <c r="BE18" s="121">
        <f>IFERROR(AG18+AI18+AK18+AM18+AO18+AQ18+AS18+AU18+AW18+AY18+BA18+BC18,"")</f>
        <v>14</v>
      </c>
      <c r="BF18" s="122">
        <f t="shared" ref="BF18:BF28" si="72">IFERROR(BE18/BE$30,"")</f>
        <v>4.6979865771812082E-2</v>
      </c>
    </row>
    <row r="19" spans="27:58">
      <c r="AA19" s="110">
        <f t="shared" si="46"/>
        <v>500</v>
      </c>
      <c r="AB19" s="141"/>
      <c r="AC19" s="111" t="str">
        <f t="shared" ref="AC19:AD28" si="73">AC18</f>
        <v>6分類</v>
      </c>
      <c r="AD19" s="112" t="str">
        <f t="shared" si="73"/>
        <v>福井市・永平寺町</v>
      </c>
      <c r="AE19" s="90" t="str">
        <f t="shared" si="47"/>
        <v>1,000円未満</v>
      </c>
      <c r="AF19" s="8"/>
      <c r="AG19" s="121">
        <f t="shared" si="48"/>
        <v>16</v>
      </c>
      <c r="AH19" s="122">
        <f t="shared" si="49"/>
        <v>5.3691275167785234E-2</v>
      </c>
      <c r="AI19" s="121">
        <f t="shared" si="50"/>
        <v>0</v>
      </c>
      <c r="AJ19" s="122" t="str">
        <f t="shared" si="51"/>
        <v/>
      </c>
      <c r="AK19" s="121">
        <f t="shared" si="52"/>
        <v>0</v>
      </c>
      <c r="AL19" s="122" t="str">
        <f t="shared" si="53"/>
        <v/>
      </c>
      <c r="AM19" s="121">
        <f t="shared" si="54"/>
        <v>0</v>
      </c>
      <c r="AN19" s="122" t="str">
        <f t="shared" si="55"/>
        <v/>
      </c>
      <c r="AO19" s="121">
        <f t="shared" si="56"/>
        <v>0</v>
      </c>
      <c r="AP19" s="122" t="str">
        <f t="shared" si="57"/>
        <v/>
      </c>
      <c r="AQ19" s="121">
        <f t="shared" si="58"/>
        <v>0</v>
      </c>
      <c r="AR19" s="122" t="str">
        <f t="shared" si="59"/>
        <v/>
      </c>
      <c r="AS19" s="121">
        <f t="shared" si="60"/>
        <v>0</v>
      </c>
      <c r="AT19" s="122" t="str">
        <f t="shared" si="61"/>
        <v/>
      </c>
      <c r="AU19" s="121">
        <f t="shared" si="62"/>
        <v>0</v>
      </c>
      <c r="AV19" s="122" t="str">
        <f t="shared" si="63"/>
        <v/>
      </c>
      <c r="AW19" s="121">
        <f t="shared" si="64"/>
        <v>0</v>
      </c>
      <c r="AX19" s="122" t="str">
        <f t="shared" si="65"/>
        <v/>
      </c>
      <c r="AY19" s="121">
        <f t="shared" si="66"/>
        <v>0</v>
      </c>
      <c r="AZ19" s="122" t="str">
        <f t="shared" si="67"/>
        <v/>
      </c>
      <c r="BA19" s="121">
        <f t="shared" si="68"/>
        <v>0</v>
      </c>
      <c r="BB19" s="122" t="str">
        <f t="shared" si="69"/>
        <v/>
      </c>
      <c r="BC19" s="121">
        <f t="shared" si="70"/>
        <v>0</v>
      </c>
      <c r="BD19" s="122" t="str">
        <f t="shared" si="71"/>
        <v/>
      </c>
      <c r="BE19" s="121">
        <f t="shared" ref="BE19:BE29" si="74">IFERROR(AG19+AI19+AK19+AM19+AO19+AQ19+AS19+AU19+AW19+AY19+BA19+BC19,"")</f>
        <v>16</v>
      </c>
      <c r="BF19" s="122">
        <f t="shared" si="72"/>
        <v>5.3691275167785234E-2</v>
      </c>
    </row>
    <row r="20" spans="27:58">
      <c r="AA20" s="110">
        <f t="shared" si="46"/>
        <v>2000</v>
      </c>
      <c r="AB20" s="141"/>
      <c r="AC20" s="111" t="str">
        <f t="shared" si="73"/>
        <v>6分類</v>
      </c>
      <c r="AD20" s="112" t="str">
        <f t="shared" si="73"/>
        <v>福井市・永平寺町</v>
      </c>
      <c r="AE20" s="2" t="str">
        <f t="shared" si="47"/>
        <v>1,000円以上 3,000円未満</v>
      </c>
      <c r="AF20" s="8"/>
      <c r="AG20" s="121">
        <f t="shared" si="48"/>
        <v>22</v>
      </c>
      <c r="AH20" s="122">
        <f t="shared" si="49"/>
        <v>7.3825503355704702E-2</v>
      </c>
      <c r="AI20" s="121">
        <f t="shared" si="50"/>
        <v>0</v>
      </c>
      <c r="AJ20" s="122" t="str">
        <f t="shared" si="51"/>
        <v/>
      </c>
      <c r="AK20" s="121">
        <f t="shared" si="52"/>
        <v>0</v>
      </c>
      <c r="AL20" s="122" t="str">
        <f t="shared" si="53"/>
        <v/>
      </c>
      <c r="AM20" s="121">
        <f t="shared" si="54"/>
        <v>0</v>
      </c>
      <c r="AN20" s="122" t="str">
        <f t="shared" si="55"/>
        <v/>
      </c>
      <c r="AO20" s="121">
        <f t="shared" si="56"/>
        <v>0</v>
      </c>
      <c r="AP20" s="122" t="str">
        <f t="shared" si="57"/>
        <v/>
      </c>
      <c r="AQ20" s="121">
        <f t="shared" si="58"/>
        <v>0</v>
      </c>
      <c r="AR20" s="122" t="str">
        <f t="shared" si="59"/>
        <v/>
      </c>
      <c r="AS20" s="121">
        <f t="shared" si="60"/>
        <v>0</v>
      </c>
      <c r="AT20" s="122" t="str">
        <f t="shared" si="61"/>
        <v/>
      </c>
      <c r="AU20" s="121">
        <f t="shared" si="62"/>
        <v>0</v>
      </c>
      <c r="AV20" s="122" t="str">
        <f t="shared" si="63"/>
        <v/>
      </c>
      <c r="AW20" s="121">
        <f t="shared" si="64"/>
        <v>0</v>
      </c>
      <c r="AX20" s="122" t="str">
        <f t="shared" si="65"/>
        <v/>
      </c>
      <c r="AY20" s="121">
        <f t="shared" si="66"/>
        <v>0</v>
      </c>
      <c r="AZ20" s="122" t="str">
        <f t="shared" si="67"/>
        <v/>
      </c>
      <c r="BA20" s="121">
        <f t="shared" si="68"/>
        <v>0</v>
      </c>
      <c r="BB20" s="122" t="str">
        <f t="shared" si="69"/>
        <v/>
      </c>
      <c r="BC20" s="121">
        <f t="shared" si="70"/>
        <v>0</v>
      </c>
      <c r="BD20" s="122" t="str">
        <f t="shared" si="71"/>
        <v/>
      </c>
      <c r="BE20" s="121">
        <f t="shared" si="74"/>
        <v>22</v>
      </c>
      <c r="BF20" s="122">
        <f t="shared" si="72"/>
        <v>7.3825503355704702E-2</v>
      </c>
    </row>
    <row r="21" spans="27:58">
      <c r="AA21" s="110">
        <f t="shared" si="46"/>
        <v>4000</v>
      </c>
      <c r="AB21" s="141"/>
      <c r="AC21" s="111" t="str">
        <f t="shared" si="73"/>
        <v>6分類</v>
      </c>
      <c r="AD21" s="112" t="str">
        <f t="shared" si="73"/>
        <v>福井市・永平寺町</v>
      </c>
      <c r="AE21" s="2" t="str">
        <f t="shared" si="47"/>
        <v>3,000円以上 5,000円未満</v>
      </c>
      <c r="AF21" s="8"/>
      <c r="AG21" s="121">
        <f t="shared" si="48"/>
        <v>29</v>
      </c>
      <c r="AH21" s="122">
        <f t="shared" si="49"/>
        <v>9.7315436241610737E-2</v>
      </c>
      <c r="AI21" s="121">
        <f t="shared" si="50"/>
        <v>0</v>
      </c>
      <c r="AJ21" s="122" t="str">
        <f t="shared" si="51"/>
        <v/>
      </c>
      <c r="AK21" s="121">
        <f t="shared" si="52"/>
        <v>0</v>
      </c>
      <c r="AL21" s="122" t="str">
        <f t="shared" si="53"/>
        <v/>
      </c>
      <c r="AM21" s="121">
        <f t="shared" si="54"/>
        <v>0</v>
      </c>
      <c r="AN21" s="122" t="str">
        <f t="shared" si="55"/>
        <v/>
      </c>
      <c r="AO21" s="121">
        <f t="shared" si="56"/>
        <v>0</v>
      </c>
      <c r="AP21" s="122" t="str">
        <f t="shared" si="57"/>
        <v/>
      </c>
      <c r="AQ21" s="121">
        <f t="shared" si="58"/>
        <v>0</v>
      </c>
      <c r="AR21" s="122" t="str">
        <f t="shared" si="59"/>
        <v/>
      </c>
      <c r="AS21" s="121">
        <f t="shared" si="60"/>
        <v>0</v>
      </c>
      <c r="AT21" s="122" t="str">
        <f t="shared" si="61"/>
        <v/>
      </c>
      <c r="AU21" s="121">
        <f t="shared" si="62"/>
        <v>0</v>
      </c>
      <c r="AV21" s="122" t="str">
        <f t="shared" si="63"/>
        <v/>
      </c>
      <c r="AW21" s="121">
        <f t="shared" si="64"/>
        <v>0</v>
      </c>
      <c r="AX21" s="122" t="str">
        <f t="shared" si="65"/>
        <v/>
      </c>
      <c r="AY21" s="121">
        <f t="shared" si="66"/>
        <v>0</v>
      </c>
      <c r="AZ21" s="122" t="str">
        <f t="shared" si="67"/>
        <v/>
      </c>
      <c r="BA21" s="121">
        <f t="shared" si="68"/>
        <v>0</v>
      </c>
      <c r="BB21" s="122" t="str">
        <f t="shared" si="69"/>
        <v/>
      </c>
      <c r="BC21" s="121">
        <f t="shared" si="70"/>
        <v>0</v>
      </c>
      <c r="BD21" s="122" t="str">
        <f t="shared" si="71"/>
        <v/>
      </c>
      <c r="BE21" s="121">
        <f t="shared" si="74"/>
        <v>29</v>
      </c>
      <c r="BF21" s="122">
        <f t="shared" si="72"/>
        <v>9.7315436241610737E-2</v>
      </c>
    </row>
    <row r="22" spans="27:58">
      <c r="AA22" s="110">
        <f t="shared" si="46"/>
        <v>7000</v>
      </c>
      <c r="AB22" s="141"/>
      <c r="AC22" s="111" t="str">
        <f t="shared" si="73"/>
        <v>6分類</v>
      </c>
      <c r="AD22" s="112" t="str">
        <f t="shared" si="73"/>
        <v>福井市・永平寺町</v>
      </c>
      <c r="AE22" s="2" t="str">
        <f t="shared" si="47"/>
        <v>5,000円以上 10,000円未満</v>
      </c>
      <c r="AF22" s="107"/>
      <c r="AG22" s="121">
        <f t="shared" si="48"/>
        <v>55</v>
      </c>
      <c r="AH22" s="122">
        <f t="shared" si="49"/>
        <v>0.18456375838926176</v>
      </c>
      <c r="AI22" s="121">
        <f t="shared" si="50"/>
        <v>0</v>
      </c>
      <c r="AJ22" s="122" t="str">
        <f t="shared" si="51"/>
        <v/>
      </c>
      <c r="AK22" s="121">
        <f t="shared" si="52"/>
        <v>0</v>
      </c>
      <c r="AL22" s="122" t="str">
        <f t="shared" si="53"/>
        <v/>
      </c>
      <c r="AM22" s="121">
        <f t="shared" si="54"/>
        <v>0</v>
      </c>
      <c r="AN22" s="122" t="str">
        <f t="shared" si="55"/>
        <v/>
      </c>
      <c r="AO22" s="121">
        <f t="shared" si="56"/>
        <v>0</v>
      </c>
      <c r="AP22" s="122" t="str">
        <f t="shared" si="57"/>
        <v/>
      </c>
      <c r="AQ22" s="121">
        <f t="shared" si="58"/>
        <v>0</v>
      </c>
      <c r="AR22" s="122" t="str">
        <f t="shared" si="59"/>
        <v/>
      </c>
      <c r="AS22" s="121">
        <f t="shared" si="60"/>
        <v>0</v>
      </c>
      <c r="AT22" s="122" t="str">
        <f t="shared" si="61"/>
        <v/>
      </c>
      <c r="AU22" s="121">
        <f t="shared" si="62"/>
        <v>0</v>
      </c>
      <c r="AV22" s="122" t="str">
        <f t="shared" si="63"/>
        <v/>
      </c>
      <c r="AW22" s="121">
        <f t="shared" si="64"/>
        <v>0</v>
      </c>
      <c r="AX22" s="122" t="str">
        <f t="shared" si="65"/>
        <v/>
      </c>
      <c r="AY22" s="121">
        <f t="shared" si="66"/>
        <v>0</v>
      </c>
      <c r="AZ22" s="122" t="str">
        <f t="shared" si="67"/>
        <v/>
      </c>
      <c r="BA22" s="121">
        <f t="shared" si="68"/>
        <v>0</v>
      </c>
      <c r="BB22" s="122" t="str">
        <f t="shared" si="69"/>
        <v/>
      </c>
      <c r="BC22" s="121">
        <f t="shared" si="70"/>
        <v>0</v>
      </c>
      <c r="BD22" s="122" t="str">
        <f t="shared" si="71"/>
        <v/>
      </c>
      <c r="BE22" s="121">
        <f t="shared" si="74"/>
        <v>55</v>
      </c>
      <c r="BF22" s="122">
        <f t="shared" si="72"/>
        <v>0.18456375838926176</v>
      </c>
    </row>
    <row r="23" spans="27:58">
      <c r="AA23" s="110">
        <f t="shared" si="46"/>
        <v>15000</v>
      </c>
      <c r="AB23" s="141"/>
      <c r="AC23" s="111" t="str">
        <f t="shared" si="73"/>
        <v>6分類</v>
      </c>
      <c r="AD23" s="112" t="str">
        <f t="shared" si="73"/>
        <v>福井市・永平寺町</v>
      </c>
      <c r="AE23" s="2" t="str">
        <f t="shared" si="47"/>
        <v>10,000円以上 20,000円未満</v>
      </c>
      <c r="AF23" s="107"/>
      <c r="AG23" s="121">
        <f t="shared" si="48"/>
        <v>59</v>
      </c>
      <c r="AH23" s="122">
        <f t="shared" si="49"/>
        <v>0.19798657718120805</v>
      </c>
      <c r="AI23" s="121">
        <f t="shared" si="50"/>
        <v>0</v>
      </c>
      <c r="AJ23" s="122" t="str">
        <f t="shared" si="51"/>
        <v/>
      </c>
      <c r="AK23" s="121">
        <f t="shared" si="52"/>
        <v>0</v>
      </c>
      <c r="AL23" s="122" t="str">
        <f t="shared" si="53"/>
        <v/>
      </c>
      <c r="AM23" s="121">
        <f t="shared" si="54"/>
        <v>0</v>
      </c>
      <c r="AN23" s="122" t="str">
        <f t="shared" si="55"/>
        <v/>
      </c>
      <c r="AO23" s="121">
        <f t="shared" si="56"/>
        <v>0</v>
      </c>
      <c r="AP23" s="122" t="str">
        <f t="shared" si="57"/>
        <v/>
      </c>
      <c r="AQ23" s="121">
        <f t="shared" si="58"/>
        <v>0</v>
      </c>
      <c r="AR23" s="122" t="str">
        <f t="shared" si="59"/>
        <v/>
      </c>
      <c r="AS23" s="121">
        <f t="shared" si="60"/>
        <v>0</v>
      </c>
      <c r="AT23" s="122" t="str">
        <f t="shared" si="61"/>
        <v/>
      </c>
      <c r="AU23" s="121">
        <f t="shared" si="62"/>
        <v>0</v>
      </c>
      <c r="AV23" s="122" t="str">
        <f t="shared" si="63"/>
        <v/>
      </c>
      <c r="AW23" s="121">
        <f t="shared" si="64"/>
        <v>0</v>
      </c>
      <c r="AX23" s="122" t="str">
        <f t="shared" si="65"/>
        <v/>
      </c>
      <c r="AY23" s="121">
        <f t="shared" si="66"/>
        <v>0</v>
      </c>
      <c r="AZ23" s="122" t="str">
        <f t="shared" si="67"/>
        <v/>
      </c>
      <c r="BA23" s="121">
        <f t="shared" si="68"/>
        <v>0</v>
      </c>
      <c r="BB23" s="122" t="str">
        <f t="shared" si="69"/>
        <v/>
      </c>
      <c r="BC23" s="121">
        <f t="shared" si="70"/>
        <v>0</v>
      </c>
      <c r="BD23" s="122" t="str">
        <f t="shared" si="71"/>
        <v/>
      </c>
      <c r="BE23" s="121">
        <f t="shared" si="74"/>
        <v>59</v>
      </c>
      <c r="BF23" s="122">
        <f t="shared" si="72"/>
        <v>0.19798657718120805</v>
      </c>
    </row>
    <row r="24" spans="27:58">
      <c r="AA24" s="110">
        <f t="shared" si="46"/>
        <v>25000</v>
      </c>
      <c r="AB24" s="141"/>
      <c r="AC24" s="111" t="str">
        <f t="shared" si="73"/>
        <v>6分類</v>
      </c>
      <c r="AD24" s="112" t="str">
        <f t="shared" si="73"/>
        <v>福井市・永平寺町</v>
      </c>
      <c r="AE24" s="2" t="str">
        <f t="shared" si="47"/>
        <v>20,000円以上 30,000円未満</v>
      </c>
      <c r="AF24" s="107"/>
      <c r="AG24" s="121">
        <f t="shared" si="48"/>
        <v>47</v>
      </c>
      <c r="AH24" s="122">
        <f t="shared" si="49"/>
        <v>0.15771812080536912</v>
      </c>
      <c r="AI24" s="121">
        <f t="shared" si="50"/>
        <v>0</v>
      </c>
      <c r="AJ24" s="122" t="str">
        <f t="shared" si="51"/>
        <v/>
      </c>
      <c r="AK24" s="121">
        <f t="shared" si="52"/>
        <v>0</v>
      </c>
      <c r="AL24" s="122" t="str">
        <f t="shared" si="53"/>
        <v/>
      </c>
      <c r="AM24" s="121">
        <f t="shared" si="54"/>
        <v>0</v>
      </c>
      <c r="AN24" s="122" t="str">
        <f t="shared" si="55"/>
        <v/>
      </c>
      <c r="AO24" s="121">
        <f t="shared" si="56"/>
        <v>0</v>
      </c>
      <c r="AP24" s="122" t="str">
        <f t="shared" si="57"/>
        <v/>
      </c>
      <c r="AQ24" s="121">
        <f t="shared" si="58"/>
        <v>0</v>
      </c>
      <c r="AR24" s="122" t="str">
        <f t="shared" si="59"/>
        <v/>
      </c>
      <c r="AS24" s="121">
        <f t="shared" si="60"/>
        <v>0</v>
      </c>
      <c r="AT24" s="122" t="str">
        <f t="shared" si="61"/>
        <v/>
      </c>
      <c r="AU24" s="121">
        <f t="shared" si="62"/>
        <v>0</v>
      </c>
      <c r="AV24" s="122" t="str">
        <f t="shared" si="63"/>
        <v/>
      </c>
      <c r="AW24" s="121">
        <f t="shared" si="64"/>
        <v>0</v>
      </c>
      <c r="AX24" s="122" t="str">
        <f t="shared" si="65"/>
        <v/>
      </c>
      <c r="AY24" s="121">
        <f t="shared" si="66"/>
        <v>0</v>
      </c>
      <c r="AZ24" s="122" t="str">
        <f t="shared" si="67"/>
        <v/>
      </c>
      <c r="BA24" s="121">
        <f t="shared" si="68"/>
        <v>0</v>
      </c>
      <c r="BB24" s="122" t="str">
        <f t="shared" si="69"/>
        <v/>
      </c>
      <c r="BC24" s="121">
        <f t="shared" si="70"/>
        <v>0</v>
      </c>
      <c r="BD24" s="122" t="str">
        <f t="shared" si="71"/>
        <v/>
      </c>
      <c r="BE24" s="121">
        <f t="shared" si="74"/>
        <v>47</v>
      </c>
      <c r="BF24" s="122">
        <f t="shared" si="72"/>
        <v>0.15771812080536912</v>
      </c>
    </row>
    <row r="25" spans="27:58">
      <c r="AA25" s="110">
        <f t="shared" si="46"/>
        <v>35000</v>
      </c>
      <c r="AB25" s="141"/>
      <c r="AC25" s="111" t="str">
        <f>AC24</f>
        <v>6分類</v>
      </c>
      <c r="AD25" s="112" t="str">
        <f>AD24</f>
        <v>福井市・永平寺町</v>
      </c>
      <c r="AE25" s="2" t="str">
        <f t="shared" si="47"/>
        <v>30,000円以上 40,000円未満</v>
      </c>
      <c r="AF25" s="107"/>
      <c r="AG25" s="121">
        <f t="shared" si="48"/>
        <v>28</v>
      </c>
      <c r="AH25" s="122">
        <f t="shared" si="49"/>
        <v>9.3959731543624164E-2</v>
      </c>
      <c r="AI25" s="121">
        <f t="shared" si="50"/>
        <v>0</v>
      </c>
      <c r="AJ25" s="122" t="str">
        <f t="shared" si="51"/>
        <v/>
      </c>
      <c r="AK25" s="121">
        <f t="shared" si="52"/>
        <v>0</v>
      </c>
      <c r="AL25" s="122" t="str">
        <f t="shared" si="53"/>
        <v/>
      </c>
      <c r="AM25" s="121">
        <f t="shared" si="54"/>
        <v>0</v>
      </c>
      <c r="AN25" s="122" t="str">
        <f t="shared" si="55"/>
        <v/>
      </c>
      <c r="AO25" s="121">
        <f t="shared" si="56"/>
        <v>0</v>
      </c>
      <c r="AP25" s="122" t="str">
        <f t="shared" si="57"/>
        <v/>
      </c>
      <c r="AQ25" s="121">
        <f t="shared" si="58"/>
        <v>0</v>
      </c>
      <c r="AR25" s="122" t="str">
        <f t="shared" si="59"/>
        <v/>
      </c>
      <c r="AS25" s="121">
        <f t="shared" si="60"/>
        <v>0</v>
      </c>
      <c r="AT25" s="122" t="str">
        <f t="shared" si="61"/>
        <v/>
      </c>
      <c r="AU25" s="121">
        <f t="shared" si="62"/>
        <v>0</v>
      </c>
      <c r="AV25" s="122" t="str">
        <f t="shared" si="63"/>
        <v/>
      </c>
      <c r="AW25" s="121">
        <f t="shared" si="64"/>
        <v>0</v>
      </c>
      <c r="AX25" s="122" t="str">
        <f t="shared" si="65"/>
        <v/>
      </c>
      <c r="AY25" s="121">
        <f t="shared" si="66"/>
        <v>0</v>
      </c>
      <c r="AZ25" s="122" t="str">
        <f t="shared" si="67"/>
        <v/>
      </c>
      <c r="BA25" s="121">
        <f t="shared" si="68"/>
        <v>0</v>
      </c>
      <c r="BB25" s="122" t="str">
        <f t="shared" si="69"/>
        <v/>
      </c>
      <c r="BC25" s="121">
        <f t="shared" si="70"/>
        <v>0</v>
      </c>
      <c r="BD25" s="122" t="str">
        <f t="shared" si="71"/>
        <v/>
      </c>
      <c r="BE25" s="121">
        <f t="shared" si="74"/>
        <v>28</v>
      </c>
      <c r="BF25" s="122">
        <f t="shared" si="72"/>
        <v>9.3959731543624164E-2</v>
      </c>
    </row>
    <row r="26" spans="27:58">
      <c r="AA26" s="110">
        <f t="shared" si="46"/>
        <v>45000</v>
      </c>
      <c r="AB26" s="141"/>
      <c r="AC26" s="111" t="str">
        <f t="shared" si="73"/>
        <v>6分類</v>
      </c>
      <c r="AD26" s="112" t="str">
        <f t="shared" si="73"/>
        <v>福井市・永平寺町</v>
      </c>
      <c r="AE26" s="2" t="str">
        <f t="shared" si="47"/>
        <v>40,000円以上 50,000円未満</v>
      </c>
      <c r="AF26" s="107"/>
      <c r="AG26" s="121">
        <f t="shared" si="48"/>
        <v>11</v>
      </c>
      <c r="AH26" s="122">
        <f t="shared" si="49"/>
        <v>3.6912751677852351E-2</v>
      </c>
      <c r="AI26" s="121">
        <f t="shared" si="50"/>
        <v>0</v>
      </c>
      <c r="AJ26" s="122" t="str">
        <f t="shared" si="51"/>
        <v/>
      </c>
      <c r="AK26" s="121">
        <f t="shared" si="52"/>
        <v>0</v>
      </c>
      <c r="AL26" s="122" t="str">
        <f t="shared" si="53"/>
        <v/>
      </c>
      <c r="AM26" s="121">
        <f t="shared" si="54"/>
        <v>0</v>
      </c>
      <c r="AN26" s="122" t="str">
        <f t="shared" si="55"/>
        <v/>
      </c>
      <c r="AO26" s="121">
        <f t="shared" si="56"/>
        <v>0</v>
      </c>
      <c r="AP26" s="122" t="str">
        <f t="shared" si="57"/>
        <v/>
      </c>
      <c r="AQ26" s="121">
        <f t="shared" si="58"/>
        <v>0</v>
      </c>
      <c r="AR26" s="122" t="str">
        <f t="shared" si="59"/>
        <v/>
      </c>
      <c r="AS26" s="121">
        <f t="shared" si="60"/>
        <v>0</v>
      </c>
      <c r="AT26" s="122" t="str">
        <f t="shared" si="61"/>
        <v/>
      </c>
      <c r="AU26" s="121">
        <f t="shared" si="62"/>
        <v>0</v>
      </c>
      <c r="AV26" s="122" t="str">
        <f t="shared" si="63"/>
        <v/>
      </c>
      <c r="AW26" s="121">
        <f t="shared" si="64"/>
        <v>0</v>
      </c>
      <c r="AX26" s="122" t="str">
        <f t="shared" si="65"/>
        <v/>
      </c>
      <c r="AY26" s="121">
        <f t="shared" si="66"/>
        <v>0</v>
      </c>
      <c r="AZ26" s="122" t="str">
        <f t="shared" si="67"/>
        <v/>
      </c>
      <c r="BA26" s="121">
        <f t="shared" si="68"/>
        <v>0</v>
      </c>
      <c r="BB26" s="122" t="str">
        <f t="shared" si="69"/>
        <v/>
      </c>
      <c r="BC26" s="121">
        <f t="shared" si="70"/>
        <v>0</v>
      </c>
      <c r="BD26" s="122" t="str">
        <f t="shared" si="71"/>
        <v/>
      </c>
      <c r="BE26" s="121">
        <f t="shared" si="74"/>
        <v>11</v>
      </c>
      <c r="BF26" s="122">
        <f t="shared" si="72"/>
        <v>3.6912751677852351E-2</v>
      </c>
    </row>
    <row r="27" spans="27:58">
      <c r="AA27" s="110">
        <f t="shared" si="46"/>
        <v>70000</v>
      </c>
      <c r="AB27" s="141"/>
      <c r="AC27" s="111" t="str">
        <f t="shared" si="73"/>
        <v>6分類</v>
      </c>
      <c r="AD27" s="112" t="str">
        <f t="shared" si="73"/>
        <v>福井市・永平寺町</v>
      </c>
      <c r="AE27" s="2" t="str">
        <f t="shared" si="47"/>
        <v>50,000円以上 100,000円未満</v>
      </c>
      <c r="AF27" s="107"/>
      <c r="AG27" s="121">
        <f t="shared" si="48"/>
        <v>13</v>
      </c>
      <c r="AH27" s="122">
        <f t="shared" si="49"/>
        <v>4.3624161073825503E-2</v>
      </c>
      <c r="AI27" s="121">
        <f t="shared" si="50"/>
        <v>0</v>
      </c>
      <c r="AJ27" s="122" t="str">
        <f t="shared" si="51"/>
        <v/>
      </c>
      <c r="AK27" s="121">
        <f t="shared" si="52"/>
        <v>0</v>
      </c>
      <c r="AL27" s="122" t="str">
        <f t="shared" si="53"/>
        <v/>
      </c>
      <c r="AM27" s="121">
        <f t="shared" si="54"/>
        <v>0</v>
      </c>
      <c r="AN27" s="122" t="str">
        <f t="shared" si="55"/>
        <v/>
      </c>
      <c r="AO27" s="121">
        <f t="shared" si="56"/>
        <v>0</v>
      </c>
      <c r="AP27" s="122" t="str">
        <f t="shared" si="57"/>
        <v/>
      </c>
      <c r="AQ27" s="121">
        <f t="shared" si="58"/>
        <v>0</v>
      </c>
      <c r="AR27" s="122" t="str">
        <f t="shared" si="59"/>
        <v/>
      </c>
      <c r="AS27" s="121">
        <f t="shared" si="60"/>
        <v>0</v>
      </c>
      <c r="AT27" s="122" t="str">
        <f t="shared" si="61"/>
        <v/>
      </c>
      <c r="AU27" s="121">
        <f t="shared" si="62"/>
        <v>0</v>
      </c>
      <c r="AV27" s="122" t="str">
        <f t="shared" si="63"/>
        <v/>
      </c>
      <c r="AW27" s="121">
        <f t="shared" si="64"/>
        <v>0</v>
      </c>
      <c r="AX27" s="122" t="str">
        <f t="shared" si="65"/>
        <v/>
      </c>
      <c r="AY27" s="121">
        <f t="shared" si="66"/>
        <v>0</v>
      </c>
      <c r="AZ27" s="122" t="str">
        <f t="shared" si="67"/>
        <v/>
      </c>
      <c r="BA27" s="121">
        <f t="shared" si="68"/>
        <v>0</v>
      </c>
      <c r="BB27" s="122" t="str">
        <f t="shared" si="69"/>
        <v/>
      </c>
      <c r="BC27" s="121">
        <f t="shared" si="70"/>
        <v>0</v>
      </c>
      <c r="BD27" s="122" t="str">
        <f t="shared" si="71"/>
        <v/>
      </c>
      <c r="BE27" s="121">
        <f t="shared" si="74"/>
        <v>13</v>
      </c>
      <c r="BF27" s="122">
        <f t="shared" si="72"/>
        <v>4.3624161073825503E-2</v>
      </c>
    </row>
    <row r="28" spans="27:58">
      <c r="AA28" s="110">
        <f t="shared" si="46"/>
        <v>100000</v>
      </c>
      <c r="AB28" s="141"/>
      <c r="AC28" s="111" t="str">
        <f t="shared" si="73"/>
        <v>6分類</v>
      </c>
      <c r="AD28" s="112" t="str">
        <f t="shared" si="73"/>
        <v>福井市・永平寺町</v>
      </c>
      <c r="AE28" s="2" t="str">
        <f t="shared" si="47"/>
        <v>100,000円以上</v>
      </c>
      <c r="AF28" s="107"/>
      <c r="AG28" s="121">
        <f t="shared" si="48"/>
        <v>4</v>
      </c>
      <c r="AH28" s="122">
        <f t="shared" si="49"/>
        <v>1.3422818791946308E-2</v>
      </c>
      <c r="AI28" s="121">
        <f t="shared" si="50"/>
        <v>0</v>
      </c>
      <c r="AJ28" s="122" t="str">
        <f t="shared" si="51"/>
        <v/>
      </c>
      <c r="AK28" s="121">
        <f t="shared" si="52"/>
        <v>0</v>
      </c>
      <c r="AL28" s="122" t="str">
        <f t="shared" si="53"/>
        <v/>
      </c>
      <c r="AM28" s="121">
        <f t="shared" si="54"/>
        <v>0</v>
      </c>
      <c r="AN28" s="122" t="str">
        <f t="shared" si="55"/>
        <v/>
      </c>
      <c r="AO28" s="121">
        <f t="shared" si="56"/>
        <v>0</v>
      </c>
      <c r="AP28" s="122" t="str">
        <f t="shared" si="57"/>
        <v/>
      </c>
      <c r="AQ28" s="121">
        <f t="shared" si="58"/>
        <v>0</v>
      </c>
      <c r="AR28" s="122" t="str">
        <f t="shared" si="59"/>
        <v/>
      </c>
      <c r="AS28" s="121">
        <f t="shared" si="60"/>
        <v>0</v>
      </c>
      <c r="AT28" s="122" t="str">
        <f t="shared" si="61"/>
        <v/>
      </c>
      <c r="AU28" s="121">
        <f t="shared" si="62"/>
        <v>0</v>
      </c>
      <c r="AV28" s="122" t="str">
        <f t="shared" si="63"/>
        <v/>
      </c>
      <c r="AW28" s="121">
        <f t="shared" si="64"/>
        <v>0</v>
      </c>
      <c r="AX28" s="122" t="str">
        <f t="shared" si="65"/>
        <v/>
      </c>
      <c r="AY28" s="121">
        <f t="shared" si="66"/>
        <v>0</v>
      </c>
      <c r="AZ28" s="122" t="str">
        <f t="shared" si="67"/>
        <v/>
      </c>
      <c r="BA28" s="121">
        <f t="shared" si="68"/>
        <v>0</v>
      </c>
      <c r="BB28" s="122" t="str">
        <f t="shared" si="69"/>
        <v/>
      </c>
      <c r="BC28" s="121">
        <f t="shared" si="70"/>
        <v>0</v>
      </c>
      <c r="BD28" s="122" t="str">
        <f t="shared" si="71"/>
        <v/>
      </c>
      <c r="BE28" s="121">
        <f t="shared" ref="BE28" si="75">IFERROR(AG28+AI28+AK28+AM28+AO28+AQ28+AS28+AU28+AW28+AY28+BA28+BC28,"")</f>
        <v>4</v>
      </c>
      <c r="BF28" s="122">
        <f t="shared" si="72"/>
        <v>1.3422818791946308E-2</v>
      </c>
    </row>
    <row r="29" spans="27:58">
      <c r="AA29" s="110" t="str">
        <f>AA14</f>
        <v/>
      </c>
      <c r="AB29" s="141"/>
      <c r="AC29" s="111" t="str">
        <f>AC27</f>
        <v>6分類</v>
      </c>
      <c r="AD29" s="112" t="str">
        <f>AD27</f>
        <v>福井市・永平寺町</v>
      </c>
      <c r="AE29" s="2" t="str">
        <f>IF(AE14&lt;&gt;"",AE14,"")</f>
        <v/>
      </c>
      <c r="AF29" s="107"/>
      <c r="AG29" s="121" t="str">
        <f t="shared" si="48"/>
        <v/>
      </c>
      <c r="AH29" s="122" t="str">
        <f>IFERROR(AG29/AG$30,"")</f>
        <v/>
      </c>
      <c r="AI29" s="121" t="str">
        <f t="shared" si="50"/>
        <v/>
      </c>
      <c r="AJ29" s="122" t="str">
        <f>IFERROR(AI29/AI$30,"")</f>
        <v/>
      </c>
      <c r="AK29" s="121" t="str">
        <f t="shared" si="52"/>
        <v/>
      </c>
      <c r="AL29" s="122" t="str">
        <f t="shared" ref="AL29" si="76">IFERROR(AK29/AK$30,"")</f>
        <v/>
      </c>
      <c r="AM29" s="121" t="str">
        <f t="shared" si="54"/>
        <v/>
      </c>
      <c r="AN29" s="122" t="str">
        <f t="shared" ref="AN29" si="77">IFERROR(AM29/AM$30,"")</f>
        <v/>
      </c>
      <c r="AO29" s="121" t="str">
        <f t="shared" si="56"/>
        <v/>
      </c>
      <c r="AP29" s="122" t="str">
        <f t="shared" ref="AP29" si="78">IFERROR(AO29/AO$30,"")</f>
        <v/>
      </c>
      <c r="AQ29" s="121" t="str">
        <f t="shared" si="58"/>
        <v/>
      </c>
      <c r="AR29" s="122" t="str">
        <f t="shared" ref="AR29" si="79">IFERROR(AQ29/AQ$30,"")</f>
        <v/>
      </c>
      <c r="AS29" s="121" t="str">
        <f t="shared" si="60"/>
        <v/>
      </c>
      <c r="AT29" s="122" t="str">
        <f t="shared" ref="AT29" si="80">IFERROR(AS29/AS$30,"")</f>
        <v/>
      </c>
      <c r="AU29" s="121" t="str">
        <f t="shared" si="62"/>
        <v/>
      </c>
      <c r="AV29" s="122" t="str">
        <f t="shared" ref="AV29" si="81">IFERROR(AU29/AU$30,"")</f>
        <v/>
      </c>
      <c r="AW29" s="121" t="str">
        <f t="shared" si="64"/>
        <v/>
      </c>
      <c r="AX29" s="122" t="str">
        <f t="shared" ref="AX29" si="82">IFERROR(AW29/AW$30,"")</f>
        <v/>
      </c>
      <c r="AY29" s="121" t="str">
        <f t="shared" si="66"/>
        <v/>
      </c>
      <c r="AZ29" s="122" t="str">
        <f t="shared" ref="AZ29" si="83">IFERROR(AY29/AY$30,"")</f>
        <v/>
      </c>
      <c r="BA29" s="121" t="str">
        <f t="shared" si="68"/>
        <v/>
      </c>
      <c r="BB29" s="122" t="str">
        <f t="shared" ref="BB29" si="84">IFERROR(BA29/BA$30,"")</f>
        <v/>
      </c>
      <c r="BC29" s="121" t="str">
        <f t="shared" si="70"/>
        <v/>
      </c>
      <c r="BD29" s="122" t="str">
        <f t="shared" ref="BD29" si="85">IFERROR(BC29/BC$30,"")</f>
        <v/>
      </c>
      <c r="BE29" s="121" t="str">
        <f t="shared" si="74"/>
        <v/>
      </c>
      <c r="BF29" s="122" t="str">
        <f t="shared" ref="BF29" si="86">IFERROR(BE29/BE$30,"")</f>
        <v/>
      </c>
    </row>
    <row r="30" spans="27:58" ht="15">
      <c r="AA30"/>
      <c r="AB30"/>
      <c r="AC30" s="99"/>
      <c r="AD30" s="100"/>
      <c r="AE30" s="101"/>
      <c r="AF30" s="102" t="s">
        <v>25</v>
      </c>
      <c r="AG30" s="123">
        <f t="shared" ref="AG30:BF30" si="87">SUM(AG18:AG29)</f>
        <v>298</v>
      </c>
      <c r="AH30" s="124">
        <f t="shared" si="87"/>
        <v>1</v>
      </c>
      <c r="AI30" s="123">
        <f t="shared" si="87"/>
        <v>0</v>
      </c>
      <c r="AJ30" s="124">
        <f t="shared" si="87"/>
        <v>0</v>
      </c>
      <c r="AK30" s="123">
        <f t="shared" si="87"/>
        <v>0</v>
      </c>
      <c r="AL30" s="124">
        <f t="shared" si="87"/>
        <v>0</v>
      </c>
      <c r="AM30" s="123">
        <f t="shared" si="87"/>
        <v>0</v>
      </c>
      <c r="AN30" s="124">
        <f t="shared" si="87"/>
        <v>0</v>
      </c>
      <c r="AO30" s="123">
        <f t="shared" si="87"/>
        <v>0</v>
      </c>
      <c r="AP30" s="124">
        <f t="shared" si="87"/>
        <v>0</v>
      </c>
      <c r="AQ30" s="123">
        <f t="shared" si="87"/>
        <v>0</v>
      </c>
      <c r="AR30" s="124">
        <f t="shared" si="87"/>
        <v>0</v>
      </c>
      <c r="AS30" s="123">
        <f t="shared" si="87"/>
        <v>0</v>
      </c>
      <c r="AT30" s="124">
        <f t="shared" si="87"/>
        <v>0</v>
      </c>
      <c r="AU30" s="123">
        <f t="shared" si="87"/>
        <v>0</v>
      </c>
      <c r="AV30" s="124">
        <f t="shared" si="87"/>
        <v>0</v>
      </c>
      <c r="AW30" s="123">
        <f t="shared" si="87"/>
        <v>0</v>
      </c>
      <c r="AX30" s="124">
        <f t="shared" si="87"/>
        <v>0</v>
      </c>
      <c r="AY30" s="123">
        <f t="shared" si="87"/>
        <v>0</v>
      </c>
      <c r="AZ30" s="124">
        <f t="shared" si="87"/>
        <v>0</v>
      </c>
      <c r="BA30" s="123">
        <f t="shared" si="87"/>
        <v>0</v>
      </c>
      <c r="BB30" s="124">
        <f t="shared" si="87"/>
        <v>0</v>
      </c>
      <c r="BC30" s="123">
        <f t="shared" si="87"/>
        <v>0</v>
      </c>
      <c r="BD30" s="124">
        <f t="shared" si="87"/>
        <v>0</v>
      </c>
      <c r="BE30" s="123">
        <f t="shared" si="87"/>
        <v>298</v>
      </c>
      <c r="BF30" s="126">
        <f t="shared" si="87"/>
        <v>1</v>
      </c>
    </row>
    <row r="31" spans="27:58" ht="15">
      <c r="AA31"/>
      <c r="AB31"/>
      <c r="AC31" s="103"/>
      <c r="AD31" s="104"/>
      <c r="AE31" s="105"/>
      <c r="AF31" s="135" t="str">
        <f>IF(AF$16&lt;&gt;"",AF$16,"")</f>
        <v>平均交通費</v>
      </c>
      <c r="AG31" s="137">
        <f>IF(AG30&gt;0,SUMPRODUCT($AA18:$AA29,AG18:AG29)/AG30,"-")</f>
        <v>18114.093959731545</v>
      </c>
      <c r="AH31" s="138"/>
      <c r="AI31" s="137" t="str">
        <f>IF(AI30&gt;0,SUMPRODUCT($AA18:$AA29,AI18:AI29)/AI30,"-")</f>
        <v>-</v>
      </c>
      <c r="AJ31" s="138"/>
      <c r="AK31" s="137" t="str">
        <f>IF(AK30&gt;0,SUMPRODUCT($AA18:$AA29,AK18:AK29)/AK30,"-")</f>
        <v>-</v>
      </c>
      <c r="AL31" s="138"/>
      <c r="AM31" s="137" t="str">
        <f>IF(AM30&gt;0,SUMPRODUCT($AA18:$AA29,AM18:AM29)/AM30,"-")</f>
        <v>-</v>
      </c>
      <c r="AN31" s="138"/>
      <c r="AO31" s="137" t="str">
        <f>IF(AO30&gt;0,SUMPRODUCT($AA18:$AA29,AO18:AO29)/AO30,"-")</f>
        <v>-</v>
      </c>
      <c r="AP31" s="138"/>
      <c r="AQ31" s="137" t="str">
        <f>IF(AQ30&gt;0,SUMPRODUCT($AA18:$AA29,AQ18:AQ29)/AQ30,"-")</f>
        <v>-</v>
      </c>
      <c r="AR31" s="138"/>
      <c r="AS31" s="137" t="str">
        <f>IF(AS30&gt;0,SUMPRODUCT($AA18:$AA29,AS18:AS29)/AS30,"-")</f>
        <v>-</v>
      </c>
      <c r="AT31" s="138"/>
      <c r="AU31" s="137" t="str">
        <f>IF(AU30&gt;0,SUMPRODUCT($AA18:$AA29,AU18:AU29)/AU30,"-")</f>
        <v>-</v>
      </c>
      <c r="AV31" s="138"/>
      <c r="AW31" s="137" t="str">
        <f>IF(AW30&gt;0,SUMPRODUCT($AA18:$AA29,AW18:AW29)/AW30,"-")</f>
        <v>-</v>
      </c>
      <c r="AX31" s="138"/>
      <c r="AY31" s="137" t="str">
        <f>IF(AY30&gt;0,SUMPRODUCT($AA18:$AA29,AY18:AY29)/AY30,"-")</f>
        <v>-</v>
      </c>
      <c r="AZ31" s="138"/>
      <c r="BA31" s="137" t="str">
        <f>IF(BA30&gt;0,SUMPRODUCT($AA18:$AA29,BA18:BA29)/BA30,"-")</f>
        <v>-</v>
      </c>
      <c r="BB31" s="138"/>
      <c r="BC31" s="137" t="str">
        <f>IF(BC30&gt;0,SUMPRODUCT($AA18:$AA29,BC18:BC29)/BC30,"-")</f>
        <v>-</v>
      </c>
      <c r="BD31" s="138"/>
      <c r="BE31" s="137">
        <f>IF(BE30&gt;0,SUMPRODUCT($AA18:$AA29,BE18:BE29)/BE30,"-")</f>
        <v>18114.093959731545</v>
      </c>
      <c r="BF31" s="139"/>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 t="shared" ref="AA33:AA43" si="88">AA18</f>
        <v>0</v>
      </c>
      <c r="AB33" s="141"/>
      <c r="AC33" s="113" t="str">
        <f>AC32</f>
        <v>市町村</v>
      </c>
      <c r="AD33" s="112" t="str">
        <f>AD32</f>
        <v>福井市</v>
      </c>
      <c r="AE33" s="2" t="str">
        <f t="shared" ref="AE33:AE43" si="89">IF(AE3&lt;&gt;"",AE3,"")</f>
        <v>使わない</v>
      </c>
      <c r="AF33" s="8"/>
      <c r="AG33" s="61">
        <f t="shared" ref="AG33:AG44" si="90">IF(OR(IFERROR(FIND($AD33,"施設コード"),0)&gt;0,$AE33=""), "",
COUNTIFS(
    INDEX(rawデータ範囲, , MATCH($AG$1,表頭範囲, 0)),AG$2,
    INDEX(rawデータ範囲, , MATCH($AE$1,表頭範囲, 0)),$AE33,
    INDEX(rawデータ範囲, , MATCH($AC33,表頭範囲, 0)),$AD33
)
)</f>
        <v>9</v>
      </c>
      <c r="AH33" s="120">
        <f t="shared" ref="AH33:AH43" si="91">IFERROR(AG33/AG$45,"")</f>
        <v>5.113636363636364E-2</v>
      </c>
      <c r="AI33" s="61">
        <f t="shared" ref="AI33:AI44" si="92">IF(OR(IFERROR(FIND($AD33,"施設コード"),0)&gt;0,$AE33=""), "",
COUNTIFS(
    INDEX(rawデータ範囲, , MATCH($AG$1,表頭範囲, 0)),AI$2,
    INDEX(rawデータ範囲, , MATCH($AE$1,表頭範囲, 0)),$AE33,
    INDEX(rawデータ範囲, , MATCH($AC33,表頭範囲, 0)),$AD33
)
)</f>
        <v>0</v>
      </c>
      <c r="AJ33" s="120" t="str">
        <f t="shared" ref="AJ33:AJ43" si="93">IFERROR(AI33/AI$45,"")</f>
        <v/>
      </c>
      <c r="AK33" s="61">
        <f t="shared" ref="AK33:AK44" si="94">IF(OR(IFERROR(FIND($AD33,"施設コード"),0)&gt;0,$AE33=""), "",
COUNTIFS(
    INDEX(rawデータ範囲, , MATCH($AG$1,表頭範囲, 0)),AK$2,
    INDEX(rawデータ範囲, , MATCH($AE$1,表頭範囲, 0)),$AE33,
    INDEX(rawデータ範囲, , MATCH($AC33,表頭範囲, 0)),$AD33
)
)</f>
        <v>0</v>
      </c>
      <c r="AL33" s="120" t="str">
        <f t="shared" ref="AL33:AL43" si="95">IFERROR(AK33/AK$45,"")</f>
        <v/>
      </c>
      <c r="AM33" s="61">
        <f t="shared" ref="AM33:AM44" si="96">IF(OR(IFERROR(FIND($AD33,"施設コード"),0)&gt;0,$AE33=""), "",
COUNTIFS(
    INDEX(rawデータ範囲, , MATCH($AG$1,表頭範囲, 0)),AM$2,
    INDEX(rawデータ範囲, , MATCH($AE$1,表頭範囲, 0)),$AE33,
    INDEX(rawデータ範囲, , MATCH($AC33,表頭範囲, 0)),$AD33
)
)</f>
        <v>0</v>
      </c>
      <c r="AN33" s="120" t="str">
        <f t="shared" ref="AN33:AN43" si="97">IFERROR(AM33/AM$45,"")</f>
        <v/>
      </c>
      <c r="AO33" s="61">
        <f t="shared" ref="AO33:AO44" si="98">IF(OR(IFERROR(FIND($AD33,"施設コード"),0)&gt;0,$AE33=""), "",
COUNTIFS(
    INDEX(rawデータ範囲, , MATCH($AG$1,表頭範囲, 0)),AO$2,
    INDEX(rawデータ範囲, , MATCH($AE$1,表頭範囲, 0)),$AE33,
    INDEX(rawデータ範囲, , MATCH($AC33,表頭範囲, 0)),$AD33
)
)</f>
        <v>0</v>
      </c>
      <c r="AP33" s="120" t="str">
        <f t="shared" ref="AP33:AP43" si="99">IFERROR(AO33/AO$45,"")</f>
        <v/>
      </c>
      <c r="AQ33" s="61">
        <f t="shared" ref="AQ33:AQ44" si="100">IF(OR(IFERROR(FIND($AD33,"施設コード"),0)&gt;0,$AE33=""), "",
COUNTIFS(
    INDEX(rawデータ範囲, , MATCH($AG$1,表頭範囲, 0)),AQ$2,
    INDEX(rawデータ範囲, , MATCH($AE$1,表頭範囲, 0)),$AE33,
    INDEX(rawデータ範囲, , MATCH($AC33,表頭範囲, 0)),$AD33
)
)</f>
        <v>0</v>
      </c>
      <c r="AR33" s="120" t="str">
        <f t="shared" ref="AR33:AR43" si="101">IFERROR(AQ33/AQ$45,"")</f>
        <v/>
      </c>
      <c r="AS33" s="61">
        <f t="shared" ref="AS33:AS44" si="102">IF(OR(IFERROR(FIND($AD33,"施設コード"),0)&gt;0,$AE33=""), "",
COUNTIFS(
    INDEX(rawデータ範囲, , MATCH($AG$1,表頭範囲, 0)),AS$2,
    INDEX(rawデータ範囲, , MATCH($AE$1,表頭範囲, 0)),$AE33,
    INDEX(rawデータ範囲, , MATCH($AC33,表頭範囲, 0)),$AD33
)
)</f>
        <v>0</v>
      </c>
      <c r="AT33" s="120" t="str">
        <f t="shared" ref="AT33:AT43" si="103">IFERROR(AS33/AS$45,"")</f>
        <v/>
      </c>
      <c r="AU33" s="61">
        <f t="shared" ref="AU33:AU44" si="104">IF(OR(IFERROR(FIND($AD33,"施設コード"),0)&gt;0,$AE33=""), "",
COUNTIFS(
    INDEX(rawデータ範囲, , MATCH($AG$1,表頭範囲, 0)),AU$2,
    INDEX(rawデータ範囲, , MATCH($AE$1,表頭範囲, 0)),$AE33,
    INDEX(rawデータ範囲, , MATCH($AC33,表頭範囲, 0)),$AD33
)
)</f>
        <v>0</v>
      </c>
      <c r="AV33" s="120" t="str">
        <f t="shared" ref="AV33:AV43" si="105">IFERROR(AU33/AU$45,"")</f>
        <v/>
      </c>
      <c r="AW33" s="61">
        <f t="shared" ref="AW33:AW44" si="106">IF(OR(IFERROR(FIND($AD33,"施設コード"),0)&gt;0,$AE33=""), "",
COUNTIFS(
    INDEX(rawデータ範囲, , MATCH($AG$1,表頭範囲, 0)),AW$2,
    INDEX(rawデータ範囲, , MATCH($AE$1,表頭範囲, 0)),$AE33,
    INDEX(rawデータ範囲, , MATCH($AC33,表頭範囲, 0)),$AD33
)
)</f>
        <v>0</v>
      </c>
      <c r="AX33" s="120" t="str">
        <f t="shared" ref="AX33:AX43" si="107">IFERROR(AW33/AW$45,"")</f>
        <v/>
      </c>
      <c r="AY33" s="61">
        <f t="shared" ref="AY33:AY44" si="108">IF(OR(IFERROR(FIND($AD33,"施設コード"),0)&gt;0,$AE33=""), "",
COUNTIFS(
    INDEX(rawデータ範囲, , MATCH($AG$1,表頭範囲, 0)),AY$2,
    INDEX(rawデータ範囲, , MATCH($AE$1,表頭範囲, 0)),$AE33,
    INDEX(rawデータ範囲, , MATCH($AC33,表頭範囲, 0)),$AD33
)
)</f>
        <v>0</v>
      </c>
      <c r="AZ33" s="120" t="str">
        <f t="shared" ref="AZ33:AZ43" si="109">IFERROR(AY33/AY$45,"")</f>
        <v/>
      </c>
      <c r="BA33" s="61">
        <f t="shared" ref="BA33:BA44" si="110">IF(OR(IFERROR(FIND($AD33,"施設コード"),0)&gt;0,$AE33=""), "",
COUNTIFS(
    INDEX(rawデータ範囲, , MATCH($AG$1,表頭範囲, 0)),BA$2,
    INDEX(rawデータ範囲, , MATCH($AE$1,表頭範囲, 0)),$AE33,
    INDEX(rawデータ範囲, , MATCH($AC33,表頭範囲, 0)),$AD33
)
)</f>
        <v>0</v>
      </c>
      <c r="BB33" s="120" t="str">
        <f t="shared" ref="BB33:BB43" si="111">IFERROR(BA33/BA$45,"")</f>
        <v/>
      </c>
      <c r="BC33" s="61">
        <f t="shared" ref="BC33:BC44" si="112">IF(OR(IFERROR(FIND($AD33,"施設コード"),0)&gt;0,$AE33=""), "",
COUNTIFS(
    INDEX(rawデータ範囲, , MATCH($AG$1,表頭範囲, 0)),BC$2,
    INDEX(rawデータ範囲, , MATCH($AE$1,表頭範囲, 0)),$AE33,
    INDEX(rawデータ範囲, , MATCH($AC33,表頭範囲, 0)),$AD33
)
)</f>
        <v>0</v>
      </c>
      <c r="BD33" s="120" t="str">
        <f t="shared" ref="BD33:BD43" si="113">IFERROR(BC33/BC$45,"")</f>
        <v/>
      </c>
      <c r="BE33" s="61">
        <f>IFERROR(AG33+AI33+AK33+AM33+AO33+AQ33+AS33+AU33+AW33+AY33+BA33+BC33,"")</f>
        <v>9</v>
      </c>
      <c r="BF33" s="120">
        <f t="shared" ref="BF33:BF43" si="114">IFERROR(BE33/BE$45,"")</f>
        <v>5.113636363636364E-2</v>
      </c>
    </row>
    <row r="34" spans="27:58">
      <c r="AA34" s="110">
        <f t="shared" si="88"/>
        <v>500</v>
      </c>
      <c r="AB34" s="141"/>
      <c r="AC34" s="113" t="str">
        <f t="shared" ref="AC34:AD43" si="115">AC33</f>
        <v>市町村</v>
      </c>
      <c r="AD34" s="112" t="str">
        <f t="shared" si="115"/>
        <v>福井市</v>
      </c>
      <c r="AE34" s="90" t="str">
        <f t="shared" si="89"/>
        <v>1,000円未満</v>
      </c>
      <c r="AF34" s="8"/>
      <c r="AG34" s="61">
        <f t="shared" si="90"/>
        <v>13</v>
      </c>
      <c r="AH34" s="120">
        <f t="shared" si="91"/>
        <v>7.3863636363636367E-2</v>
      </c>
      <c r="AI34" s="61">
        <f t="shared" si="92"/>
        <v>0</v>
      </c>
      <c r="AJ34" s="120" t="str">
        <f t="shared" si="93"/>
        <v/>
      </c>
      <c r="AK34" s="61">
        <f t="shared" si="94"/>
        <v>0</v>
      </c>
      <c r="AL34" s="120" t="str">
        <f t="shared" si="95"/>
        <v/>
      </c>
      <c r="AM34" s="61">
        <f t="shared" si="96"/>
        <v>0</v>
      </c>
      <c r="AN34" s="120" t="str">
        <f t="shared" si="97"/>
        <v/>
      </c>
      <c r="AO34" s="61">
        <f t="shared" si="98"/>
        <v>0</v>
      </c>
      <c r="AP34" s="120" t="str">
        <f t="shared" si="99"/>
        <v/>
      </c>
      <c r="AQ34" s="61">
        <f t="shared" si="100"/>
        <v>0</v>
      </c>
      <c r="AR34" s="120" t="str">
        <f t="shared" si="101"/>
        <v/>
      </c>
      <c r="AS34" s="61">
        <f t="shared" si="102"/>
        <v>0</v>
      </c>
      <c r="AT34" s="120" t="str">
        <f t="shared" si="103"/>
        <v/>
      </c>
      <c r="AU34" s="61">
        <f t="shared" si="104"/>
        <v>0</v>
      </c>
      <c r="AV34" s="120" t="str">
        <f t="shared" si="105"/>
        <v/>
      </c>
      <c r="AW34" s="61">
        <f t="shared" si="106"/>
        <v>0</v>
      </c>
      <c r="AX34" s="120" t="str">
        <f t="shared" si="107"/>
        <v/>
      </c>
      <c r="AY34" s="61">
        <f t="shared" si="108"/>
        <v>0</v>
      </c>
      <c r="AZ34" s="120" t="str">
        <f t="shared" si="109"/>
        <v/>
      </c>
      <c r="BA34" s="61">
        <f t="shared" si="110"/>
        <v>0</v>
      </c>
      <c r="BB34" s="120" t="str">
        <f t="shared" si="111"/>
        <v/>
      </c>
      <c r="BC34" s="61">
        <f t="shared" si="112"/>
        <v>0</v>
      </c>
      <c r="BD34" s="120" t="str">
        <f t="shared" si="113"/>
        <v/>
      </c>
      <c r="BE34" s="61">
        <f t="shared" ref="BE34:BE44" si="116">IFERROR(AG34+AI34+AK34+AM34+AO34+AQ34+AS34+AU34+AW34+AY34+BA34+BC34,"")</f>
        <v>13</v>
      </c>
      <c r="BF34" s="120">
        <f t="shared" si="114"/>
        <v>7.3863636363636367E-2</v>
      </c>
    </row>
    <row r="35" spans="27:58">
      <c r="AA35" s="110">
        <f t="shared" si="88"/>
        <v>2000</v>
      </c>
      <c r="AB35" s="141"/>
      <c r="AC35" s="113" t="str">
        <f t="shared" si="115"/>
        <v>市町村</v>
      </c>
      <c r="AD35" s="112" t="str">
        <f t="shared" si="115"/>
        <v>福井市</v>
      </c>
      <c r="AE35" s="2" t="str">
        <f t="shared" si="89"/>
        <v>1,000円以上 3,000円未満</v>
      </c>
      <c r="AF35" s="8"/>
      <c r="AG35" s="61">
        <f t="shared" si="90"/>
        <v>13</v>
      </c>
      <c r="AH35" s="120">
        <f t="shared" si="91"/>
        <v>7.3863636363636367E-2</v>
      </c>
      <c r="AI35" s="61">
        <f t="shared" si="92"/>
        <v>0</v>
      </c>
      <c r="AJ35" s="120" t="str">
        <f t="shared" si="93"/>
        <v/>
      </c>
      <c r="AK35" s="61">
        <f t="shared" si="94"/>
        <v>0</v>
      </c>
      <c r="AL35" s="120" t="str">
        <f t="shared" si="95"/>
        <v/>
      </c>
      <c r="AM35" s="61">
        <f t="shared" si="96"/>
        <v>0</v>
      </c>
      <c r="AN35" s="120" t="str">
        <f t="shared" si="97"/>
        <v/>
      </c>
      <c r="AO35" s="61">
        <f t="shared" si="98"/>
        <v>0</v>
      </c>
      <c r="AP35" s="120" t="str">
        <f t="shared" si="99"/>
        <v/>
      </c>
      <c r="AQ35" s="61">
        <f t="shared" si="100"/>
        <v>0</v>
      </c>
      <c r="AR35" s="120" t="str">
        <f t="shared" si="101"/>
        <v/>
      </c>
      <c r="AS35" s="61">
        <f t="shared" si="102"/>
        <v>0</v>
      </c>
      <c r="AT35" s="120" t="str">
        <f t="shared" si="103"/>
        <v/>
      </c>
      <c r="AU35" s="61">
        <f t="shared" si="104"/>
        <v>0</v>
      </c>
      <c r="AV35" s="120" t="str">
        <f t="shared" si="105"/>
        <v/>
      </c>
      <c r="AW35" s="61">
        <f t="shared" si="106"/>
        <v>0</v>
      </c>
      <c r="AX35" s="120" t="str">
        <f t="shared" si="107"/>
        <v/>
      </c>
      <c r="AY35" s="61">
        <f t="shared" si="108"/>
        <v>0</v>
      </c>
      <c r="AZ35" s="120" t="str">
        <f t="shared" si="109"/>
        <v/>
      </c>
      <c r="BA35" s="61">
        <f t="shared" si="110"/>
        <v>0</v>
      </c>
      <c r="BB35" s="120" t="str">
        <f t="shared" si="111"/>
        <v/>
      </c>
      <c r="BC35" s="61">
        <f t="shared" si="112"/>
        <v>0</v>
      </c>
      <c r="BD35" s="120" t="str">
        <f t="shared" si="113"/>
        <v/>
      </c>
      <c r="BE35" s="61">
        <f t="shared" si="116"/>
        <v>13</v>
      </c>
      <c r="BF35" s="120">
        <f t="shared" si="114"/>
        <v>7.3863636363636367E-2</v>
      </c>
    </row>
    <row r="36" spans="27:58">
      <c r="AA36" s="110">
        <f t="shared" si="88"/>
        <v>4000</v>
      </c>
      <c r="AB36" s="141"/>
      <c r="AC36" s="113" t="str">
        <f t="shared" si="115"/>
        <v>市町村</v>
      </c>
      <c r="AD36" s="112" t="str">
        <f t="shared" si="115"/>
        <v>福井市</v>
      </c>
      <c r="AE36" s="2" t="str">
        <f t="shared" si="89"/>
        <v>3,000円以上 5,000円未満</v>
      </c>
      <c r="AF36" s="8"/>
      <c r="AG36" s="61">
        <f t="shared" si="90"/>
        <v>22</v>
      </c>
      <c r="AH36" s="120">
        <f t="shared" si="91"/>
        <v>0.125</v>
      </c>
      <c r="AI36" s="61">
        <f t="shared" si="92"/>
        <v>0</v>
      </c>
      <c r="AJ36" s="120" t="str">
        <f t="shared" si="93"/>
        <v/>
      </c>
      <c r="AK36" s="61">
        <f t="shared" si="94"/>
        <v>0</v>
      </c>
      <c r="AL36" s="120" t="str">
        <f t="shared" si="95"/>
        <v/>
      </c>
      <c r="AM36" s="61">
        <f t="shared" si="96"/>
        <v>0</v>
      </c>
      <c r="AN36" s="120" t="str">
        <f t="shared" si="97"/>
        <v/>
      </c>
      <c r="AO36" s="61">
        <f t="shared" si="98"/>
        <v>0</v>
      </c>
      <c r="AP36" s="120" t="str">
        <f t="shared" si="99"/>
        <v/>
      </c>
      <c r="AQ36" s="61">
        <f t="shared" si="100"/>
        <v>0</v>
      </c>
      <c r="AR36" s="120" t="str">
        <f t="shared" si="101"/>
        <v/>
      </c>
      <c r="AS36" s="61">
        <f t="shared" si="102"/>
        <v>0</v>
      </c>
      <c r="AT36" s="120" t="str">
        <f t="shared" si="103"/>
        <v/>
      </c>
      <c r="AU36" s="61">
        <f t="shared" si="104"/>
        <v>0</v>
      </c>
      <c r="AV36" s="120" t="str">
        <f t="shared" si="105"/>
        <v/>
      </c>
      <c r="AW36" s="61">
        <f t="shared" si="106"/>
        <v>0</v>
      </c>
      <c r="AX36" s="120" t="str">
        <f t="shared" si="107"/>
        <v/>
      </c>
      <c r="AY36" s="61">
        <f t="shared" si="108"/>
        <v>0</v>
      </c>
      <c r="AZ36" s="120" t="str">
        <f t="shared" si="109"/>
        <v/>
      </c>
      <c r="BA36" s="61">
        <f t="shared" si="110"/>
        <v>0</v>
      </c>
      <c r="BB36" s="120" t="str">
        <f t="shared" si="111"/>
        <v/>
      </c>
      <c r="BC36" s="61">
        <f t="shared" si="112"/>
        <v>0</v>
      </c>
      <c r="BD36" s="120" t="str">
        <f t="shared" si="113"/>
        <v/>
      </c>
      <c r="BE36" s="61">
        <f t="shared" si="116"/>
        <v>22</v>
      </c>
      <c r="BF36" s="120">
        <f t="shared" si="114"/>
        <v>0.125</v>
      </c>
    </row>
    <row r="37" spans="27:58">
      <c r="AA37" s="110">
        <f t="shared" si="88"/>
        <v>7000</v>
      </c>
      <c r="AB37" s="141"/>
      <c r="AC37" s="113" t="str">
        <f t="shared" si="115"/>
        <v>市町村</v>
      </c>
      <c r="AD37" s="112" t="str">
        <f t="shared" si="115"/>
        <v>福井市</v>
      </c>
      <c r="AE37" s="2" t="str">
        <f t="shared" si="89"/>
        <v>5,000円以上 10,000円未満</v>
      </c>
      <c r="AF37" s="107"/>
      <c r="AG37" s="61">
        <f t="shared" si="90"/>
        <v>35</v>
      </c>
      <c r="AH37" s="120">
        <f t="shared" si="91"/>
        <v>0.19886363636363635</v>
      </c>
      <c r="AI37" s="61">
        <f t="shared" si="92"/>
        <v>0</v>
      </c>
      <c r="AJ37" s="120" t="str">
        <f t="shared" si="93"/>
        <v/>
      </c>
      <c r="AK37" s="61">
        <f t="shared" si="94"/>
        <v>0</v>
      </c>
      <c r="AL37" s="120" t="str">
        <f t="shared" si="95"/>
        <v/>
      </c>
      <c r="AM37" s="61">
        <f t="shared" si="96"/>
        <v>0</v>
      </c>
      <c r="AN37" s="120" t="str">
        <f t="shared" si="97"/>
        <v/>
      </c>
      <c r="AO37" s="61">
        <f t="shared" si="98"/>
        <v>0</v>
      </c>
      <c r="AP37" s="120" t="str">
        <f t="shared" si="99"/>
        <v/>
      </c>
      <c r="AQ37" s="61">
        <f t="shared" si="100"/>
        <v>0</v>
      </c>
      <c r="AR37" s="120" t="str">
        <f t="shared" si="101"/>
        <v/>
      </c>
      <c r="AS37" s="61">
        <f t="shared" si="102"/>
        <v>0</v>
      </c>
      <c r="AT37" s="120" t="str">
        <f t="shared" si="103"/>
        <v/>
      </c>
      <c r="AU37" s="61">
        <f t="shared" si="104"/>
        <v>0</v>
      </c>
      <c r="AV37" s="120" t="str">
        <f t="shared" si="105"/>
        <v/>
      </c>
      <c r="AW37" s="61">
        <f t="shared" si="106"/>
        <v>0</v>
      </c>
      <c r="AX37" s="120" t="str">
        <f t="shared" si="107"/>
        <v/>
      </c>
      <c r="AY37" s="61">
        <f t="shared" si="108"/>
        <v>0</v>
      </c>
      <c r="AZ37" s="120" t="str">
        <f t="shared" si="109"/>
        <v/>
      </c>
      <c r="BA37" s="61">
        <f t="shared" si="110"/>
        <v>0</v>
      </c>
      <c r="BB37" s="120" t="str">
        <f t="shared" si="111"/>
        <v/>
      </c>
      <c r="BC37" s="61">
        <f t="shared" si="112"/>
        <v>0</v>
      </c>
      <c r="BD37" s="120" t="str">
        <f t="shared" si="113"/>
        <v/>
      </c>
      <c r="BE37" s="61">
        <f t="shared" si="116"/>
        <v>35</v>
      </c>
      <c r="BF37" s="120">
        <f t="shared" si="114"/>
        <v>0.19886363636363635</v>
      </c>
    </row>
    <row r="38" spans="27:58">
      <c r="AA38" s="110">
        <f t="shared" si="88"/>
        <v>15000</v>
      </c>
      <c r="AB38" s="141"/>
      <c r="AC38" s="113" t="str">
        <f t="shared" si="115"/>
        <v>市町村</v>
      </c>
      <c r="AD38" s="112" t="str">
        <f t="shared" si="115"/>
        <v>福井市</v>
      </c>
      <c r="AE38" s="2" t="str">
        <f t="shared" si="89"/>
        <v>10,000円以上 20,000円未満</v>
      </c>
      <c r="AF38" s="107"/>
      <c r="AG38" s="61">
        <f t="shared" si="90"/>
        <v>29</v>
      </c>
      <c r="AH38" s="120">
        <f t="shared" si="91"/>
        <v>0.16477272727272727</v>
      </c>
      <c r="AI38" s="61">
        <f t="shared" si="92"/>
        <v>0</v>
      </c>
      <c r="AJ38" s="120" t="str">
        <f t="shared" si="93"/>
        <v/>
      </c>
      <c r="AK38" s="61">
        <f t="shared" si="94"/>
        <v>0</v>
      </c>
      <c r="AL38" s="120" t="str">
        <f t="shared" si="95"/>
        <v/>
      </c>
      <c r="AM38" s="61">
        <f t="shared" si="96"/>
        <v>0</v>
      </c>
      <c r="AN38" s="120" t="str">
        <f t="shared" si="97"/>
        <v/>
      </c>
      <c r="AO38" s="61">
        <f t="shared" si="98"/>
        <v>0</v>
      </c>
      <c r="AP38" s="120" t="str">
        <f t="shared" si="99"/>
        <v/>
      </c>
      <c r="AQ38" s="61">
        <f t="shared" si="100"/>
        <v>0</v>
      </c>
      <c r="AR38" s="120" t="str">
        <f t="shared" si="101"/>
        <v/>
      </c>
      <c r="AS38" s="61">
        <f t="shared" si="102"/>
        <v>0</v>
      </c>
      <c r="AT38" s="120" t="str">
        <f t="shared" si="103"/>
        <v/>
      </c>
      <c r="AU38" s="61">
        <f t="shared" si="104"/>
        <v>0</v>
      </c>
      <c r="AV38" s="120" t="str">
        <f t="shared" si="105"/>
        <v/>
      </c>
      <c r="AW38" s="61">
        <f t="shared" si="106"/>
        <v>0</v>
      </c>
      <c r="AX38" s="120" t="str">
        <f t="shared" si="107"/>
        <v/>
      </c>
      <c r="AY38" s="61">
        <f t="shared" si="108"/>
        <v>0</v>
      </c>
      <c r="AZ38" s="120" t="str">
        <f t="shared" si="109"/>
        <v/>
      </c>
      <c r="BA38" s="61">
        <f t="shared" si="110"/>
        <v>0</v>
      </c>
      <c r="BB38" s="120" t="str">
        <f t="shared" si="111"/>
        <v/>
      </c>
      <c r="BC38" s="61">
        <f t="shared" si="112"/>
        <v>0</v>
      </c>
      <c r="BD38" s="120" t="str">
        <f t="shared" si="113"/>
        <v/>
      </c>
      <c r="BE38" s="61">
        <f t="shared" si="116"/>
        <v>29</v>
      </c>
      <c r="BF38" s="120">
        <f t="shared" si="114"/>
        <v>0.16477272727272727</v>
      </c>
    </row>
    <row r="39" spans="27:58">
      <c r="AA39" s="110">
        <f t="shared" si="88"/>
        <v>25000</v>
      </c>
      <c r="AB39" s="141"/>
      <c r="AC39" s="113" t="str">
        <f t="shared" si="115"/>
        <v>市町村</v>
      </c>
      <c r="AD39" s="112" t="str">
        <f t="shared" si="115"/>
        <v>福井市</v>
      </c>
      <c r="AE39" s="2" t="str">
        <f t="shared" si="89"/>
        <v>20,000円以上 30,000円未満</v>
      </c>
      <c r="AF39" s="107"/>
      <c r="AG39" s="61">
        <f t="shared" si="90"/>
        <v>21</v>
      </c>
      <c r="AH39" s="120">
        <f t="shared" si="91"/>
        <v>0.11931818181818182</v>
      </c>
      <c r="AI39" s="61">
        <f t="shared" si="92"/>
        <v>0</v>
      </c>
      <c r="AJ39" s="120" t="str">
        <f t="shared" si="93"/>
        <v/>
      </c>
      <c r="AK39" s="61">
        <f t="shared" si="94"/>
        <v>0</v>
      </c>
      <c r="AL39" s="120" t="str">
        <f t="shared" si="95"/>
        <v/>
      </c>
      <c r="AM39" s="61">
        <f t="shared" si="96"/>
        <v>0</v>
      </c>
      <c r="AN39" s="120" t="str">
        <f t="shared" si="97"/>
        <v/>
      </c>
      <c r="AO39" s="61">
        <f t="shared" si="98"/>
        <v>0</v>
      </c>
      <c r="AP39" s="120" t="str">
        <f t="shared" si="99"/>
        <v/>
      </c>
      <c r="AQ39" s="61">
        <f t="shared" si="100"/>
        <v>0</v>
      </c>
      <c r="AR39" s="120" t="str">
        <f t="shared" si="101"/>
        <v/>
      </c>
      <c r="AS39" s="61">
        <f t="shared" si="102"/>
        <v>0</v>
      </c>
      <c r="AT39" s="120" t="str">
        <f t="shared" si="103"/>
        <v/>
      </c>
      <c r="AU39" s="61">
        <f t="shared" si="104"/>
        <v>0</v>
      </c>
      <c r="AV39" s="120" t="str">
        <f t="shared" si="105"/>
        <v/>
      </c>
      <c r="AW39" s="61">
        <f t="shared" si="106"/>
        <v>0</v>
      </c>
      <c r="AX39" s="120" t="str">
        <f t="shared" si="107"/>
        <v/>
      </c>
      <c r="AY39" s="61">
        <f t="shared" si="108"/>
        <v>0</v>
      </c>
      <c r="AZ39" s="120" t="str">
        <f t="shared" si="109"/>
        <v/>
      </c>
      <c r="BA39" s="61">
        <f t="shared" si="110"/>
        <v>0</v>
      </c>
      <c r="BB39" s="120" t="str">
        <f t="shared" si="111"/>
        <v/>
      </c>
      <c r="BC39" s="61">
        <f t="shared" si="112"/>
        <v>0</v>
      </c>
      <c r="BD39" s="120" t="str">
        <f t="shared" si="113"/>
        <v/>
      </c>
      <c r="BE39" s="61">
        <f t="shared" si="116"/>
        <v>21</v>
      </c>
      <c r="BF39" s="120">
        <f t="shared" si="114"/>
        <v>0.11931818181818182</v>
      </c>
    </row>
    <row r="40" spans="27:58">
      <c r="AA40" s="110">
        <f t="shared" si="88"/>
        <v>35000</v>
      </c>
      <c r="AB40" s="141"/>
      <c r="AC40" s="113" t="str">
        <f>AC39</f>
        <v>市町村</v>
      </c>
      <c r="AD40" s="112" t="str">
        <f>AD39</f>
        <v>福井市</v>
      </c>
      <c r="AE40" s="2" t="str">
        <f t="shared" si="89"/>
        <v>30,000円以上 40,000円未満</v>
      </c>
      <c r="AF40" s="107"/>
      <c r="AG40" s="61">
        <f t="shared" si="90"/>
        <v>19</v>
      </c>
      <c r="AH40" s="120">
        <f t="shared" si="91"/>
        <v>0.10795454545454546</v>
      </c>
      <c r="AI40" s="61">
        <f t="shared" si="92"/>
        <v>0</v>
      </c>
      <c r="AJ40" s="120" t="str">
        <f t="shared" si="93"/>
        <v/>
      </c>
      <c r="AK40" s="61">
        <f t="shared" si="94"/>
        <v>0</v>
      </c>
      <c r="AL40" s="120" t="str">
        <f t="shared" si="95"/>
        <v/>
      </c>
      <c r="AM40" s="61">
        <f t="shared" si="96"/>
        <v>0</v>
      </c>
      <c r="AN40" s="120" t="str">
        <f t="shared" si="97"/>
        <v/>
      </c>
      <c r="AO40" s="61">
        <f t="shared" si="98"/>
        <v>0</v>
      </c>
      <c r="AP40" s="120" t="str">
        <f t="shared" si="99"/>
        <v/>
      </c>
      <c r="AQ40" s="61">
        <f t="shared" si="100"/>
        <v>0</v>
      </c>
      <c r="AR40" s="120" t="str">
        <f t="shared" si="101"/>
        <v/>
      </c>
      <c r="AS40" s="61">
        <f t="shared" si="102"/>
        <v>0</v>
      </c>
      <c r="AT40" s="120" t="str">
        <f t="shared" si="103"/>
        <v/>
      </c>
      <c r="AU40" s="61">
        <f t="shared" si="104"/>
        <v>0</v>
      </c>
      <c r="AV40" s="120" t="str">
        <f t="shared" si="105"/>
        <v/>
      </c>
      <c r="AW40" s="61">
        <f t="shared" si="106"/>
        <v>0</v>
      </c>
      <c r="AX40" s="120" t="str">
        <f t="shared" si="107"/>
        <v/>
      </c>
      <c r="AY40" s="61">
        <f t="shared" si="108"/>
        <v>0</v>
      </c>
      <c r="AZ40" s="120" t="str">
        <f t="shared" si="109"/>
        <v/>
      </c>
      <c r="BA40" s="61">
        <f t="shared" si="110"/>
        <v>0</v>
      </c>
      <c r="BB40" s="120" t="str">
        <f t="shared" si="111"/>
        <v/>
      </c>
      <c r="BC40" s="61">
        <f t="shared" si="112"/>
        <v>0</v>
      </c>
      <c r="BD40" s="120" t="str">
        <f t="shared" si="113"/>
        <v/>
      </c>
      <c r="BE40" s="61">
        <f t="shared" si="116"/>
        <v>19</v>
      </c>
      <c r="BF40" s="120">
        <f t="shared" si="114"/>
        <v>0.10795454545454546</v>
      </c>
    </row>
    <row r="41" spans="27:58">
      <c r="AA41" s="110">
        <f t="shared" si="88"/>
        <v>45000</v>
      </c>
      <c r="AB41" s="141"/>
      <c r="AC41" s="113" t="str">
        <f t="shared" si="115"/>
        <v>市町村</v>
      </c>
      <c r="AD41" s="112" t="str">
        <f t="shared" si="115"/>
        <v>福井市</v>
      </c>
      <c r="AE41" s="2" t="str">
        <f t="shared" si="89"/>
        <v>40,000円以上 50,000円未満</v>
      </c>
      <c r="AF41" s="107"/>
      <c r="AG41" s="61">
        <f t="shared" si="90"/>
        <v>7</v>
      </c>
      <c r="AH41" s="120">
        <f t="shared" si="91"/>
        <v>3.9772727272727272E-2</v>
      </c>
      <c r="AI41" s="61">
        <f t="shared" si="92"/>
        <v>0</v>
      </c>
      <c r="AJ41" s="120" t="str">
        <f t="shared" si="93"/>
        <v/>
      </c>
      <c r="AK41" s="61">
        <f t="shared" si="94"/>
        <v>0</v>
      </c>
      <c r="AL41" s="120" t="str">
        <f t="shared" si="95"/>
        <v/>
      </c>
      <c r="AM41" s="61">
        <f t="shared" si="96"/>
        <v>0</v>
      </c>
      <c r="AN41" s="120" t="str">
        <f t="shared" si="97"/>
        <v/>
      </c>
      <c r="AO41" s="61">
        <f t="shared" si="98"/>
        <v>0</v>
      </c>
      <c r="AP41" s="120" t="str">
        <f t="shared" si="99"/>
        <v/>
      </c>
      <c r="AQ41" s="61">
        <f t="shared" si="100"/>
        <v>0</v>
      </c>
      <c r="AR41" s="120" t="str">
        <f t="shared" si="101"/>
        <v/>
      </c>
      <c r="AS41" s="61">
        <f t="shared" si="102"/>
        <v>0</v>
      </c>
      <c r="AT41" s="120" t="str">
        <f t="shared" si="103"/>
        <v/>
      </c>
      <c r="AU41" s="61">
        <f t="shared" si="104"/>
        <v>0</v>
      </c>
      <c r="AV41" s="120" t="str">
        <f t="shared" si="105"/>
        <v/>
      </c>
      <c r="AW41" s="61">
        <f t="shared" si="106"/>
        <v>0</v>
      </c>
      <c r="AX41" s="120" t="str">
        <f t="shared" si="107"/>
        <v/>
      </c>
      <c r="AY41" s="61">
        <f t="shared" si="108"/>
        <v>0</v>
      </c>
      <c r="AZ41" s="120" t="str">
        <f t="shared" si="109"/>
        <v/>
      </c>
      <c r="BA41" s="61">
        <f t="shared" si="110"/>
        <v>0</v>
      </c>
      <c r="BB41" s="120" t="str">
        <f t="shared" si="111"/>
        <v/>
      </c>
      <c r="BC41" s="61">
        <f t="shared" si="112"/>
        <v>0</v>
      </c>
      <c r="BD41" s="120" t="str">
        <f t="shared" si="113"/>
        <v/>
      </c>
      <c r="BE41" s="61">
        <f t="shared" si="116"/>
        <v>7</v>
      </c>
      <c r="BF41" s="120">
        <f t="shared" si="114"/>
        <v>3.9772727272727272E-2</v>
      </c>
    </row>
    <row r="42" spans="27:58">
      <c r="AA42" s="110">
        <f t="shared" si="88"/>
        <v>70000</v>
      </c>
      <c r="AB42" s="141"/>
      <c r="AC42" s="113" t="str">
        <f t="shared" si="115"/>
        <v>市町村</v>
      </c>
      <c r="AD42" s="112" t="str">
        <f t="shared" si="115"/>
        <v>福井市</v>
      </c>
      <c r="AE42" s="2" t="str">
        <f t="shared" si="89"/>
        <v>50,000円以上 100,000円未満</v>
      </c>
      <c r="AF42" s="107"/>
      <c r="AG42" s="61">
        <f t="shared" si="90"/>
        <v>6</v>
      </c>
      <c r="AH42" s="120">
        <f t="shared" si="91"/>
        <v>3.4090909090909088E-2</v>
      </c>
      <c r="AI42" s="61">
        <f t="shared" si="92"/>
        <v>0</v>
      </c>
      <c r="AJ42" s="120" t="str">
        <f t="shared" si="93"/>
        <v/>
      </c>
      <c r="AK42" s="61">
        <f t="shared" si="94"/>
        <v>0</v>
      </c>
      <c r="AL42" s="120" t="str">
        <f t="shared" si="95"/>
        <v/>
      </c>
      <c r="AM42" s="61">
        <f t="shared" si="96"/>
        <v>0</v>
      </c>
      <c r="AN42" s="120" t="str">
        <f t="shared" si="97"/>
        <v/>
      </c>
      <c r="AO42" s="61">
        <f t="shared" si="98"/>
        <v>0</v>
      </c>
      <c r="AP42" s="120" t="str">
        <f t="shared" si="99"/>
        <v/>
      </c>
      <c r="AQ42" s="61">
        <f t="shared" si="100"/>
        <v>0</v>
      </c>
      <c r="AR42" s="120" t="str">
        <f t="shared" si="101"/>
        <v/>
      </c>
      <c r="AS42" s="61">
        <f t="shared" si="102"/>
        <v>0</v>
      </c>
      <c r="AT42" s="120" t="str">
        <f t="shared" si="103"/>
        <v/>
      </c>
      <c r="AU42" s="61">
        <f t="shared" si="104"/>
        <v>0</v>
      </c>
      <c r="AV42" s="120" t="str">
        <f t="shared" si="105"/>
        <v/>
      </c>
      <c r="AW42" s="61">
        <f t="shared" si="106"/>
        <v>0</v>
      </c>
      <c r="AX42" s="120" t="str">
        <f t="shared" si="107"/>
        <v/>
      </c>
      <c r="AY42" s="61">
        <f t="shared" si="108"/>
        <v>0</v>
      </c>
      <c r="AZ42" s="120" t="str">
        <f t="shared" si="109"/>
        <v/>
      </c>
      <c r="BA42" s="61">
        <f t="shared" si="110"/>
        <v>0</v>
      </c>
      <c r="BB42" s="120" t="str">
        <f t="shared" si="111"/>
        <v/>
      </c>
      <c r="BC42" s="61">
        <f t="shared" si="112"/>
        <v>0</v>
      </c>
      <c r="BD42" s="120" t="str">
        <f t="shared" si="113"/>
        <v/>
      </c>
      <c r="BE42" s="61">
        <f t="shared" si="116"/>
        <v>6</v>
      </c>
      <c r="BF42" s="120">
        <f t="shared" si="114"/>
        <v>3.4090909090909088E-2</v>
      </c>
    </row>
    <row r="43" spans="27:58">
      <c r="AA43" s="110">
        <f t="shared" si="88"/>
        <v>100000</v>
      </c>
      <c r="AB43" s="141"/>
      <c r="AC43" s="113" t="str">
        <f t="shared" si="115"/>
        <v>市町村</v>
      </c>
      <c r="AD43" s="112" t="str">
        <f t="shared" si="115"/>
        <v>福井市</v>
      </c>
      <c r="AE43" s="2" t="str">
        <f t="shared" si="89"/>
        <v>100,000円以上</v>
      </c>
      <c r="AF43" s="107"/>
      <c r="AG43" s="61">
        <f t="shared" si="90"/>
        <v>2</v>
      </c>
      <c r="AH43" s="120">
        <f t="shared" si="91"/>
        <v>1.1363636363636364E-2</v>
      </c>
      <c r="AI43" s="61">
        <f t="shared" si="92"/>
        <v>0</v>
      </c>
      <c r="AJ43" s="120" t="str">
        <f t="shared" si="93"/>
        <v/>
      </c>
      <c r="AK43" s="61">
        <f t="shared" si="94"/>
        <v>0</v>
      </c>
      <c r="AL43" s="120" t="str">
        <f t="shared" si="95"/>
        <v/>
      </c>
      <c r="AM43" s="61">
        <f t="shared" si="96"/>
        <v>0</v>
      </c>
      <c r="AN43" s="120" t="str">
        <f t="shared" si="97"/>
        <v/>
      </c>
      <c r="AO43" s="61">
        <f t="shared" si="98"/>
        <v>0</v>
      </c>
      <c r="AP43" s="120" t="str">
        <f t="shared" si="99"/>
        <v/>
      </c>
      <c r="AQ43" s="61">
        <f t="shared" si="100"/>
        <v>0</v>
      </c>
      <c r="AR43" s="120" t="str">
        <f t="shared" si="101"/>
        <v/>
      </c>
      <c r="AS43" s="61">
        <f t="shared" si="102"/>
        <v>0</v>
      </c>
      <c r="AT43" s="120" t="str">
        <f t="shared" si="103"/>
        <v/>
      </c>
      <c r="AU43" s="61">
        <f t="shared" si="104"/>
        <v>0</v>
      </c>
      <c r="AV43" s="120" t="str">
        <f t="shared" si="105"/>
        <v/>
      </c>
      <c r="AW43" s="61">
        <f t="shared" si="106"/>
        <v>0</v>
      </c>
      <c r="AX43" s="120" t="str">
        <f t="shared" si="107"/>
        <v/>
      </c>
      <c r="AY43" s="61">
        <f t="shared" si="108"/>
        <v>0</v>
      </c>
      <c r="AZ43" s="120" t="str">
        <f t="shared" si="109"/>
        <v/>
      </c>
      <c r="BA43" s="61">
        <f t="shared" si="110"/>
        <v>0</v>
      </c>
      <c r="BB43" s="120" t="str">
        <f t="shared" si="111"/>
        <v/>
      </c>
      <c r="BC43" s="61">
        <f t="shared" si="112"/>
        <v>0</v>
      </c>
      <c r="BD43" s="120" t="str">
        <f t="shared" si="113"/>
        <v/>
      </c>
      <c r="BE43" s="61">
        <f t="shared" ref="BE43" si="117">IFERROR(AG43+AI43+AK43+AM43+AO43+AQ43+AS43+AU43+AW43+AY43+BA43+BC43,"")</f>
        <v>2</v>
      </c>
      <c r="BF43" s="120">
        <f t="shared" si="114"/>
        <v>1.1363636363636364E-2</v>
      </c>
    </row>
    <row r="44" spans="27:58">
      <c r="AA44" s="110" t="str">
        <f>AA29</f>
        <v/>
      </c>
      <c r="AB44" s="141"/>
      <c r="AC44" s="113" t="str">
        <f>AC42</f>
        <v>市町村</v>
      </c>
      <c r="AD44" s="112" t="str">
        <f>AD42</f>
        <v>福井市</v>
      </c>
      <c r="AE44" s="2" t="str">
        <f>IF(AE14&lt;&gt;"",AE14,"")</f>
        <v/>
      </c>
      <c r="AF44" s="107"/>
      <c r="AG44" s="61" t="str">
        <f t="shared" si="90"/>
        <v/>
      </c>
      <c r="AH44" s="120" t="str">
        <f>IFERROR(AG44/AG$45,"")</f>
        <v/>
      </c>
      <c r="AI44" s="61" t="str">
        <f t="shared" si="92"/>
        <v/>
      </c>
      <c r="AJ44" s="120" t="str">
        <f>IFERROR(AI44/AI$45,"")</f>
        <v/>
      </c>
      <c r="AK44" s="61" t="str">
        <f t="shared" si="94"/>
        <v/>
      </c>
      <c r="AL44" s="120" t="str">
        <f t="shared" ref="AL44" si="118">IFERROR(AK44/AK$45,"")</f>
        <v/>
      </c>
      <c r="AM44" s="61" t="str">
        <f t="shared" si="96"/>
        <v/>
      </c>
      <c r="AN44" s="120" t="str">
        <f t="shared" ref="AN44" si="119">IFERROR(AM44/AM$45,"")</f>
        <v/>
      </c>
      <c r="AO44" s="61" t="str">
        <f t="shared" si="98"/>
        <v/>
      </c>
      <c r="AP44" s="120" t="str">
        <f t="shared" ref="AP44" si="120">IFERROR(AO44/AO$45,"")</f>
        <v/>
      </c>
      <c r="AQ44" s="61" t="str">
        <f t="shared" si="100"/>
        <v/>
      </c>
      <c r="AR44" s="120" t="str">
        <f t="shared" ref="AR44" si="121">IFERROR(AQ44/AQ$45,"")</f>
        <v/>
      </c>
      <c r="AS44" s="61" t="str">
        <f t="shared" si="102"/>
        <v/>
      </c>
      <c r="AT44" s="120" t="str">
        <f t="shared" ref="AT44" si="122">IFERROR(AS44/AS$45,"")</f>
        <v/>
      </c>
      <c r="AU44" s="61" t="str">
        <f t="shared" si="104"/>
        <v/>
      </c>
      <c r="AV44" s="120" t="str">
        <f t="shared" ref="AV44" si="123">IFERROR(AU44/AU$45,"")</f>
        <v/>
      </c>
      <c r="AW44" s="61" t="str">
        <f t="shared" si="106"/>
        <v/>
      </c>
      <c r="AX44" s="120" t="str">
        <f t="shared" ref="AX44" si="124">IFERROR(AW44/AW$45,"")</f>
        <v/>
      </c>
      <c r="AY44" s="61" t="str">
        <f t="shared" si="108"/>
        <v/>
      </c>
      <c r="AZ44" s="120" t="str">
        <f t="shared" ref="AZ44" si="125">IFERROR(AY44/AY$45,"")</f>
        <v/>
      </c>
      <c r="BA44" s="61" t="str">
        <f t="shared" si="110"/>
        <v/>
      </c>
      <c r="BB44" s="120" t="str">
        <f t="shared" ref="BB44" si="126">IFERROR(BA44/BA$45,"")</f>
        <v/>
      </c>
      <c r="BC44" s="61" t="str">
        <f t="shared" si="112"/>
        <v/>
      </c>
      <c r="BD44" s="120" t="str">
        <f t="shared" ref="BD44:BF44" si="127">IFERROR(BC44/BC$45,"")</f>
        <v/>
      </c>
      <c r="BE44" s="61" t="str">
        <f t="shared" si="116"/>
        <v/>
      </c>
      <c r="BF44" s="120" t="str">
        <f t="shared" si="127"/>
        <v/>
      </c>
    </row>
    <row r="45" spans="27:58" ht="15">
      <c r="AA45"/>
      <c r="AB45"/>
      <c r="AC45" s="99"/>
      <c r="AD45" s="100"/>
      <c r="AE45" s="101"/>
      <c r="AF45" s="102" t="s">
        <v>25</v>
      </c>
      <c r="AG45" s="123">
        <f t="shared" ref="AG45:BF45" si="128">SUM(AG33:AG44)</f>
        <v>176</v>
      </c>
      <c r="AH45" s="124">
        <f t="shared" si="128"/>
        <v>1</v>
      </c>
      <c r="AI45" s="123">
        <f t="shared" si="128"/>
        <v>0</v>
      </c>
      <c r="AJ45" s="124">
        <f t="shared" si="128"/>
        <v>0</v>
      </c>
      <c r="AK45" s="123">
        <f t="shared" si="128"/>
        <v>0</v>
      </c>
      <c r="AL45" s="124">
        <f t="shared" si="128"/>
        <v>0</v>
      </c>
      <c r="AM45" s="123">
        <f t="shared" si="128"/>
        <v>0</v>
      </c>
      <c r="AN45" s="124">
        <f t="shared" si="128"/>
        <v>0</v>
      </c>
      <c r="AO45" s="123">
        <f t="shared" si="128"/>
        <v>0</v>
      </c>
      <c r="AP45" s="124">
        <f t="shared" si="128"/>
        <v>0</v>
      </c>
      <c r="AQ45" s="123">
        <f t="shared" si="128"/>
        <v>0</v>
      </c>
      <c r="AR45" s="124">
        <f t="shared" si="128"/>
        <v>0</v>
      </c>
      <c r="AS45" s="123">
        <f t="shared" si="128"/>
        <v>0</v>
      </c>
      <c r="AT45" s="124">
        <f t="shared" si="128"/>
        <v>0</v>
      </c>
      <c r="AU45" s="123">
        <f t="shared" si="128"/>
        <v>0</v>
      </c>
      <c r="AV45" s="124">
        <f t="shared" si="128"/>
        <v>0</v>
      </c>
      <c r="AW45" s="123">
        <f t="shared" si="128"/>
        <v>0</v>
      </c>
      <c r="AX45" s="124">
        <f t="shared" si="128"/>
        <v>0</v>
      </c>
      <c r="AY45" s="123">
        <f t="shared" si="128"/>
        <v>0</v>
      </c>
      <c r="AZ45" s="124">
        <f t="shared" si="128"/>
        <v>0</v>
      </c>
      <c r="BA45" s="123">
        <f t="shared" si="128"/>
        <v>0</v>
      </c>
      <c r="BB45" s="124">
        <f t="shared" si="128"/>
        <v>0</v>
      </c>
      <c r="BC45" s="123">
        <f t="shared" si="128"/>
        <v>0</v>
      </c>
      <c r="BD45" s="124">
        <f t="shared" si="128"/>
        <v>0</v>
      </c>
      <c r="BE45" s="123">
        <f t="shared" si="128"/>
        <v>176</v>
      </c>
      <c r="BF45" s="126">
        <f t="shared" si="128"/>
        <v>1</v>
      </c>
    </row>
    <row r="46" spans="27:58" ht="15">
      <c r="AA46"/>
      <c r="AB46"/>
      <c r="AC46" s="103"/>
      <c r="AD46" s="104"/>
      <c r="AE46" s="105"/>
      <c r="AF46" s="135" t="str">
        <f>IF(AF$16&lt;&gt;"",AF$16,"")</f>
        <v>平均交通費</v>
      </c>
      <c r="AG46" s="137">
        <f>IF(AG45&gt;0,SUMPRODUCT($AA33:$AA44,AG33:AG44)/AG45,"-")</f>
        <v>16622.159090909092</v>
      </c>
      <c r="AH46" s="138"/>
      <c r="AI46" s="137" t="str">
        <f>IF(AI45&gt;0,SUMPRODUCT($AA33:$AA44,AI33:AI44)/AI45,"-")</f>
        <v>-</v>
      </c>
      <c r="AJ46" s="138"/>
      <c r="AK46" s="137" t="str">
        <f>IF(AK45&gt;0,SUMPRODUCT($AA33:$AA44,AK33:AK44)/AK45,"-")</f>
        <v>-</v>
      </c>
      <c r="AL46" s="138"/>
      <c r="AM46" s="137" t="str">
        <f>IF(AM45&gt;0,SUMPRODUCT($AA33:$AA44,AM33:AM44)/AM45,"-")</f>
        <v>-</v>
      </c>
      <c r="AN46" s="138"/>
      <c r="AO46" s="137" t="str">
        <f>IF(AO45&gt;0,SUMPRODUCT($AA33:$AA44,AO33:AO44)/AO45,"-")</f>
        <v>-</v>
      </c>
      <c r="AP46" s="138"/>
      <c r="AQ46" s="137" t="str">
        <f>IF(AQ45&gt;0,SUMPRODUCT($AA33:$AA44,AQ33:AQ44)/AQ45,"-")</f>
        <v>-</v>
      </c>
      <c r="AR46" s="138"/>
      <c r="AS46" s="137" t="str">
        <f>IF(AS45&gt;0,SUMPRODUCT($AA33:$AA44,AS33:AS44)/AS45,"-")</f>
        <v>-</v>
      </c>
      <c r="AT46" s="138"/>
      <c r="AU46" s="137" t="str">
        <f>IF(AU45&gt;0,SUMPRODUCT($AA33:$AA44,AU33:AU44)/AU45,"-")</f>
        <v>-</v>
      </c>
      <c r="AV46" s="138"/>
      <c r="AW46" s="137" t="str">
        <f>IF(AW45&gt;0,SUMPRODUCT($AA33:$AA44,AW33:AW44)/AW45,"-")</f>
        <v>-</v>
      </c>
      <c r="AX46" s="138"/>
      <c r="AY46" s="137" t="str">
        <f>IF(AY45&gt;0,SUMPRODUCT($AA33:$AA44,AY33:AY44)/AY45,"-")</f>
        <v>-</v>
      </c>
      <c r="AZ46" s="138"/>
      <c r="BA46" s="137" t="str">
        <f>IF(BA45&gt;0,SUMPRODUCT($AA33:$AA44,BA33:BA44)/BA45,"-")</f>
        <v>-</v>
      </c>
      <c r="BB46" s="138"/>
      <c r="BC46" s="137" t="str">
        <f>IF(BC45&gt;0,SUMPRODUCT($AA33:$AA44,BC33:BC44)/BC45,"-")</f>
        <v>-</v>
      </c>
      <c r="BD46" s="138"/>
      <c r="BE46" s="137">
        <f>IF(BE45&gt;0,SUMPRODUCT($AA33:$AA44,BE33:BE44)/BE45,"-")</f>
        <v>16622.159090909092</v>
      </c>
      <c r="BF46" s="139"/>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 t="shared" ref="AA48:AA58" si="129">AA33</f>
        <v>0</v>
      </c>
      <c r="AB48" s="141"/>
      <c r="AC48" s="113" t="str">
        <f>AC47</f>
        <v>回答エリア</v>
      </c>
      <c r="AD48" s="112" t="str">
        <f>AD47</f>
        <v>福井駅前 エリア</v>
      </c>
      <c r="AE48" s="2" t="str">
        <f t="shared" ref="AE48:AE58" si="130">IF(AE3&lt;&gt;"",AE3,"")</f>
        <v>使わない</v>
      </c>
      <c r="AF48" s="8"/>
      <c r="AG48" s="131">
        <f t="shared" ref="AG48:AG59" si="131">IF(OR(IFERROR(FIND($AD48,"施設コード"),0)&gt;0,$AE48=""), "",
COUNTIFS(
    INDEX(rawデータ範囲, , MATCH($AG$1,表頭範囲, 0)),AG$2,
    INDEX(rawデータ範囲, , MATCH($AE$1,表頭範囲, 0)),$AE48,
    INDEX(rawデータ範囲, , MATCH($AC48,表頭範囲, 0)),$AD48
)
)</f>
        <v>1</v>
      </c>
      <c r="AH48" s="132">
        <f t="shared" ref="AH48:AH58" si="132">IFERROR(AG48/AG$60,"")</f>
        <v>1.6666666666666666E-2</v>
      </c>
      <c r="AI48" s="131">
        <f t="shared" ref="AI48:AI59" si="133">IF(OR(IFERROR(FIND($AD48,"施設コード"),0)&gt;0,$AE48=""), "",
COUNTIFS(
    INDEX(rawデータ範囲, , MATCH($AG$1,表頭範囲, 0)),AI$2,
    INDEX(rawデータ範囲, , MATCH($AE$1,表頭範囲, 0)),$AE48,
    INDEX(rawデータ範囲, , MATCH($AC48,表頭範囲, 0)),$AD48
)
)</f>
        <v>0</v>
      </c>
      <c r="AJ48" s="132" t="str">
        <f t="shared" ref="AJ48:AJ58" si="134">IFERROR(AI48/AI$60,"")</f>
        <v/>
      </c>
      <c r="AK48" s="131">
        <f t="shared" ref="AK48:AK59" si="135">IF(OR(IFERROR(FIND($AD48,"施設コード"),0)&gt;0,$AE48=""), "",
COUNTIFS(
    INDEX(rawデータ範囲, , MATCH($AG$1,表頭範囲, 0)),AK$2,
    INDEX(rawデータ範囲, , MATCH($AE$1,表頭範囲, 0)),$AE48,
    INDEX(rawデータ範囲, , MATCH($AC48,表頭範囲, 0)),$AD48
)
)</f>
        <v>0</v>
      </c>
      <c r="AL48" s="132" t="str">
        <f t="shared" ref="AL48:AL58" si="136">IFERROR(AK48/AK$60,"")</f>
        <v/>
      </c>
      <c r="AM48" s="131">
        <f t="shared" ref="AM48:AM59" si="137">IF(OR(IFERROR(FIND($AD48,"施設コード"),0)&gt;0,$AE48=""), "",
COUNTIFS(
    INDEX(rawデータ範囲, , MATCH($AG$1,表頭範囲, 0)),AM$2,
    INDEX(rawデータ範囲, , MATCH($AE$1,表頭範囲, 0)),$AE48,
    INDEX(rawデータ範囲, , MATCH($AC48,表頭範囲, 0)),$AD48
)
)</f>
        <v>0</v>
      </c>
      <c r="AN48" s="132" t="str">
        <f t="shared" ref="AN48:AN58" si="138">IFERROR(AM48/AM$60,"")</f>
        <v/>
      </c>
      <c r="AO48" s="131">
        <f t="shared" ref="AO48:AO59" si="139">IF(OR(IFERROR(FIND($AD48,"施設コード"),0)&gt;0,$AE48=""), "",
COUNTIFS(
    INDEX(rawデータ範囲, , MATCH($AG$1,表頭範囲, 0)),AO$2,
    INDEX(rawデータ範囲, , MATCH($AE$1,表頭範囲, 0)),$AE48,
    INDEX(rawデータ範囲, , MATCH($AC48,表頭範囲, 0)),$AD48
)
)</f>
        <v>0</v>
      </c>
      <c r="AP48" s="132" t="str">
        <f t="shared" ref="AP48:AP58" si="140">IFERROR(AO48/AO$60,"")</f>
        <v/>
      </c>
      <c r="AQ48" s="131">
        <f t="shared" ref="AQ48:AQ59" si="141">IF(OR(IFERROR(FIND($AD48,"施設コード"),0)&gt;0,$AE48=""), "",
COUNTIFS(
    INDEX(rawデータ範囲, , MATCH($AG$1,表頭範囲, 0)),AQ$2,
    INDEX(rawデータ範囲, , MATCH($AE$1,表頭範囲, 0)),$AE48,
    INDEX(rawデータ範囲, , MATCH($AC48,表頭範囲, 0)),$AD48
)
)</f>
        <v>0</v>
      </c>
      <c r="AR48" s="132" t="str">
        <f t="shared" ref="AR48:AR58" si="142">IFERROR(AQ48/AQ$60,"")</f>
        <v/>
      </c>
      <c r="AS48" s="131">
        <f t="shared" ref="AS48:AS59" si="143">IF(OR(IFERROR(FIND($AD48,"施設コード"),0)&gt;0,$AE48=""), "",
COUNTIFS(
    INDEX(rawデータ範囲, , MATCH($AG$1,表頭範囲, 0)),AS$2,
    INDEX(rawデータ範囲, , MATCH($AE$1,表頭範囲, 0)),$AE48,
    INDEX(rawデータ範囲, , MATCH($AC48,表頭範囲, 0)),$AD48
)
)</f>
        <v>0</v>
      </c>
      <c r="AT48" s="132" t="str">
        <f t="shared" ref="AT48:AT58" si="144">IFERROR(AS48/AS$60,"")</f>
        <v/>
      </c>
      <c r="AU48" s="131">
        <f t="shared" ref="AU48:AU59" si="145">IF(OR(IFERROR(FIND($AD48,"施設コード"),0)&gt;0,$AE48=""), "",
COUNTIFS(
    INDEX(rawデータ範囲, , MATCH($AG$1,表頭範囲, 0)),AU$2,
    INDEX(rawデータ範囲, , MATCH($AE$1,表頭範囲, 0)),$AE48,
    INDEX(rawデータ範囲, , MATCH($AC48,表頭範囲, 0)),$AD48
)
)</f>
        <v>0</v>
      </c>
      <c r="AV48" s="132" t="str">
        <f t="shared" ref="AV48:AV58" si="146">IFERROR(AU48/AU$60,"")</f>
        <v/>
      </c>
      <c r="AW48" s="131">
        <f t="shared" ref="AW48:AW59" si="147">IF(OR(IFERROR(FIND($AD48,"施設コード"),0)&gt;0,$AE48=""), "",
COUNTIFS(
    INDEX(rawデータ範囲, , MATCH($AG$1,表頭範囲, 0)),AW$2,
    INDEX(rawデータ範囲, , MATCH($AE$1,表頭範囲, 0)),$AE48,
    INDEX(rawデータ範囲, , MATCH($AC48,表頭範囲, 0)),$AD48
)
)</f>
        <v>0</v>
      </c>
      <c r="AX48" s="132" t="str">
        <f t="shared" ref="AX48:AX58" si="148">IFERROR(AW48/AW$60,"")</f>
        <v/>
      </c>
      <c r="AY48" s="131">
        <f t="shared" ref="AY48:AY59" si="149">IF(OR(IFERROR(FIND($AD48,"施設コード"),0)&gt;0,$AE48=""), "",
COUNTIFS(
    INDEX(rawデータ範囲, , MATCH($AG$1,表頭範囲, 0)),AY$2,
    INDEX(rawデータ範囲, , MATCH($AE$1,表頭範囲, 0)),$AE48,
    INDEX(rawデータ範囲, , MATCH($AC48,表頭範囲, 0)),$AD48
)
)</f>
        <v>0</v>
      </c>
      <c r="AZ48" s="132" t="str">
        <f t="shared" ref="AZ48:AZ58" si="150">IFERROR(AY48/AY$60,"")</f>
        <v/>
      </c>
      <c r="BA48" s="131">
        <f t="shared" ref="BA48:BA59" si="151">IF(OR(IFERROR(FIND($AD48,"施設コード"),0)&gt;0,$AE48=""), "",
COUNTIFS(
    INDEX(rawデータ範囲, , MATCH($AG$1,表頭範囲, 0)),BA$2,
    INDEX(rawデータ範囲, , MATCH($AE$1,表頭範囲, 0)),$AE48,
    INDEX(rawデータ範囲, , MATCH($AC48,表頭範囲, 0)),$AD48
)
)</f>
        <v>0</v>
      </c>
      <c r="BB48" s="132" t="str">
        <f t="shared" ref="BB48:BB58" si="152">IFERROR(BA48/BA$60,"")</f>
        <v/>
      </c>
      <c r="BC48" s="131">
        <f t="shared" ref="BC48:BC59" si="153">IF(OR(IFERROR(FIND($AD48,"施設コード"),0)&gt;0,$AE48=""), "",
COUNTIFS(
    INDEX(rawデータ範囲, , MATCH($AG$1,表頭範囲, 0)),BC$2,
    INDEX(rawデータ範囲, , MATCH($AE$1,表頭範囲, 0)),$AE48,
    INDEX(rawデータ範囲, , MATCH($AC48,表頭範囲, 0)),$AD48
)
)</f>
        <v>0</v>
      </c>
      <c r="BD48" s="132" t="str">
        <f t="shared" ref="BD48:BD58" si="154">IFERROR(BC48/BC$60,"")</f>
        <v/>
      </c>
      <c r="BE48" s="131">
        <f>IFERROR(AG48+AI48+AK48+AM48+AO48+AQ48+AS48+AU48+AW48+AY48+BA48+BC48,"")</f>
        <v>1</v>
      </c>
      <c r="BF48" s="132">
        <f t="shared" ref="BF48:BF58" si="155">IFERROR(BE48/BE$60,"")</f>
        <v>1.6666666666666666E-2</v>
      </c>
    </row>
    <row r="49" spans="27:58">
      <c r="AA49" s="110">
        <f t="shared" si="129"/>
        <v>500</v>
      </c>
      <c r="AB49" s="141"/>
      <c r="AC49" s="113" t="str">
        <f t="shared" ref="AC49:AD58" si="156">AC48</f>
        <v>回答エリア</v>
      </c>
      <c r="AD49" s="112" t="str">
        <f t="shared" si="156"/>
        <v>福井駅前 エリア</v>
      </c>
      <c r="AE49" s="90" t="str">
        <f t="shared" si="130"/>
        <v>1,000円未満</v>
      </c>
      <c r="AF49" s="8"/>
      <c r="AG49" s="131">
        <f t="shared" si="131"/>
        <v>3</v>
      </c>
      <c r="AH49" s="132">
        <f t="shared" si="132"/>
        <v>0.05</v>
      </c>
      <c r="AI49" s="131">
        <f t="shared" si="133"/>
        <v>0</v>
      </c>
      <c r="AJ49" s="132" t="str">
        <f t="shared" si="134"/>
        <v/>
      </c>
      <c r="AK49" s="131">
        <f t="shared" si="135"/>
        <v>0</v>
      </c>
      <c r="AL49" s="132" t="str">
        <f t="shared" si="136"/>
        <v/>
      </c>
      <c r="AM49" s="131">
        <f t="shared" si="137"/>
        <v>0</v>
      </c>
      <c r="AN49" s="132" t="str">
        <f t="shared" si="138"/>
        <v/>
      </c>
      <c r="AO49" s="131">
        <f t="shared" si="139"/>
        <v>0</v>
      </c>
      <c r="AP49" s="132" t="str">
        <f t="shared" si="140"/>
        <v/>
      </c>
      <c r="AQ49" s="131">
        <f t="shared" si="141"/>
        <v>0</v>
      </c>
      <c r="AR49" s="132" t="str">
        <f t="shared" si="142"/>
        <v/>
      </c>
      <c r="AS49" s="131">
        <f t="shared" si="143"/>
        <v>0</v>
      </c>
      <c r="AT49" s="132" t="str">
        <f t="shared" si="144"/>
        <v/>
      </c>
      <c r="AU49" s="131">
        <f t="shared" si="145"/>
        <v>0</v>
      </c>
      <c r="AV49" s="132" t="str">
        <f t="shared" si="146"/>
        <v/>
      </c>
      <c r="AW49" s="131">
        <f t="shared" si="147"/>
        <v>0</v>
      </c>
      <c r="AX49" s="132" t="str">
        <f t="shared" si="148"/>
        <v/>
      </c>
      <c r="AY49" s="131">
        <f t="shared" si="149"/>
        <v>0</v>
      </c>
      <c r="AZ49" s="132" t="str">
        <f t="shared" si="150"/>
        <v/>
      </c>
      <c r="BA49" s="131">
        <f t="shared" si="151"/>
        <v>0</v>
      </c>
      <c r="BB49" s="132" t="str">
        <f t="shared" si="152"/>
        <v/>
      </c>
      <c r="BC49" s="131">
        <f t="shared" si="153"/>
        <v>0</v>
      </c>
      <c r="BD49" s="132" t="str">
        <f t="shared" si="154"/>
        <v/>
      </c>
      <c r="BE49" s="131">
        <f t="shared" ref="BE49:BE59" si="157">IFERROR(AG49+AI49+AK49+AM49+AO49+AQ49+AS49+AU49+AW49+AY49+BA49+BC49,"")</f>
        <v>3</v>
      </c>
      <c r="BF49" s="132">
        <f t="shared" si="155"/>
        <v>0.05</v>
      </c>
    </row>
    <row r="50" spans="27:58">
      <c r="AA50" s="110">
        <f t="shared" si="129"/>
        <v>2000</v>
      </c>
      <c r="AB50" s="141"/>
      <c r="AC50" s="113" t="str">
        <f t="shared" si="156"/>
        <v>回答エリア</v>
      </c>
      <c r="AD50" s="112" t="str">
        <f t="shared" si="156"/>
        <v>福井駅前 エリア</v>
      </c>
      <c r="AE50" s="2" t="str">
        <f t="shared" si="130"/>
        <v>1,000円以上 3,000円未満</v>
      </c>
      <c r="AF50" s="8"/>
      <c r="AG50" s="131">
        <f t="shared" si="131"/>
        <v>6</v>
      </c>
      <c r="AH50" s="132">
        <f t="shared" si="132"/>
        <v>0.1</v>
      </c>
      <c r="AI50" s="131">
        <f t="shared" si="133"/>
        <v>0</v>
      </c>
      <c r="AJ50" s="132" t="str">
        <f t="shared" si="134"/>
        <v/>
      </c>
      <c r="AK50" s="131">
        <f t="shared" si="135"/>
        <v>0</v>
      </c>
      <c r="AL50" s="132" t="str">
        <f t="shared" si="136"/>
        <v/>
      </c>
      <c r="AM50" s="131">
        <f t="shared" si="137"/>
        <v>0</v>
      </c>
      <c r="AN50" s="132" t="str">
        <f t="shared" si="138"/>
        <v/>
      </c>
      <c r="AO50" s="131">
        <f t="shared" si="139"/>
        <v>0</v>
      </c>
      <c r="AP50" s="132" t="str">
        <f t="shared" si="140"/>
        <v/>
      </c>
      <c r="AQ50" s="131">
        <f t="shared" si="141"/>
        <v>0</v>
      </c>
      <c r="AR50" s="132" t="str">
        <f t="shared" si="142"/>
        <v/>
      </c>
      <c r="AS50" s="131">
        <f t="shared" si="143"/>
        <v>0</v>
      </c>
      <c r="AT50" s="132" t="str">
        <f t="shared" si="144"/>
        <v/>
      </c>
      <c r="AU50" s="131">
        <f t="shared" si="145"/>
        <v>0</v>
      </c>
      <c r="AV50" s="132" t="str">
        <f t="shared" si="146"/>
        <v/>
      </c>
      <c r="AW50" s="131">
        <f t="shared" si="147"/>
        <v>0</v>
      </c>
      <c r="AX50" s="132" t="str">
        <f t="shared" si="148"/>
        <v/>
      </c>
      <c r="AY50" s="131">
        <f t="shared" si="149"/>
        <v>0</v>
      </c>
      <c r="AZ50" s="132" t="str">
        <f t="shared" si="150"/>
        <v/>
      </c>
      <c r="BA50" s="131">
        <f t="shared" si="151"/>
        <v>0</v>
      </c>
      <c r="BB50" s="132" t="str">
        <f t="shared" si="152"/>
        <v/>
      </c>
      <c r="BC50" s="131">
        <f t="shared" si="153"/>
        <v>0</v>
      </c>
      <c r="BD50" s="132" t="str">
        <f t="shared" si="154"/>
        <v/>
      </c>
      <c r="BE50" s="131">
        <f t="shared" si="157"/>
        <v>6</v>
      </c>
      <c r="BF50" s="132">
        <f t="shared" si="155"/>
        <v>0.1</v>
      </c>
    </row>
    <row r="51" spans="27:58">
      <c r="AA51" s="110">
        <f t="shared" si="129"/>
        <v>4000</v>
      </c>
      <c r="AB51" s="141"/>
      <c r="AC51" s="113" t="str">
        <f t="shared" si="156"/>
        <v>回答エリア</v>
      </c>
      <c r="AD51" s="112" t="str">
        <f t="shared" si="156"/>
        <v>福井駅前 エリア</v>
      </c>
      <c r="AE51" s="2" t="str">
        <f t="shared" si="130"/>
        <v>3,000円以上 5,000円未満</v>
      </c>
      <c r="AF51" s="8"/>
      <c r="AG51" s="131">
        <f t="shared" si="131"/>
        <v>11</v>
      </c>
      <c r="AH51" s="132">
        <f t="shared" si="132"/>
        <v>0.18333333333333332</v>
      </c>
      <c r="AI51" s="131">
        <f t="shared" si="133"/>
        <v>0</v>
      </c>
      <c r="AJ51" s="132" t="str">
        <f t="shared" si="134"/>
        <v/>
      </c>
      <c r="AK51" s="131">
        <f t="shared" si="135"/>
        <v>0</v>
      </c>
      <c r="AL51" s="132" t="str">
        <f t="shared" si="136"/>
        <v/>
      </c>
      <c r="AM51" s="131">
        <f t="shared" si="137"/>
        <v>0</v>
      </c>
      <c r="AN51" s="132" t="str">
        <f t="shared" si="138"/>
        <v/>
      </c>
      <c r="AO51" s="131">
        <f t="shared" si="139"/>
        <v>0</v>
      </c>
      <c r="AP51" s="132" t="str">
        <f t="shared" si="140"/>
        <v/>
      </c>
      <c r="AQ51" s="131">
        <f t="shared" si="141"/>
        <v>0</v>
      </c>
      <c r="AR51" s="132" t="str">
        <f t="shared" si="142"/>
        <v/>
      </c>
      <c r="AS51" s="131">
        <f t="shared" si="143"/>
        <v>0</v>
      </c>
      <c r="AT51" s="132" t="str">
        <f t="shared" si="144"/>
        <v/>
      </c>
      <c r="AU51" s="131">
        <f t="shared" si="145"/>
        <v>0</v>
      </c>
      <c r="AV51" s="132" t="str">
        <f t="shared" si="146"/>
        <v/>
      </c>
      <c r="AW51" s="131">
        <f t="shared" si="147"/>
        <v>0</v>
      </c>
      <c r="AX51" s="132" t="str">
        <f t="shared" si="148"/>
        <v/>
      </c>
      <c r="AY51" s="131">
        <f t="shared" si="149"/>
        <v>0</v>
      </c>
      <c r="AZ51" s="132" t="str">
        <f t="shared" si="150"/>
        <v/>
      </c>
      <c r="BA51" s="131">
        <f t="shared" si="151"/>
        <v>0</v>
      </c>
      <c r="BB51" s="132" t="str">
        <f t="shared" si="152"/>
        <v/>
      </c>
      <c r="BC51" s="131">
        <f t="shared" si="153"/>
        <v>0</v>
      </c>
      <c r="BD51" s="132" t="str">
        <f t="shared" si="154"/>
        <v/>
      </c>
      <c r="BE51" s="131">
        <f t="shared" si="157"/>
        <v>11</v>
      </c>
      <c r="BF51" s="132">
        <f t="shared" si="155"/>
        <v>0.18333333333333332</v>
      </c>
    </row>
    <row r="52" spans="27:58">
      <c r="AA52" s="110">
        <f t="shared" si="129"/>
        <v>7000</v>
      </c>
      <c r="AB52" s="141"/>
      <c r="AC52" s="113" t="str">
        <f t="shared" si="156"/>
        <v>回答エリア</v>
      </c>
      <c r="AD52" s="112" t="str">
        <f t="shared" si="156"/>
        <v>福井駅前 エリア</v>
      </c>
      <c r="AE52" s="2" t="str">
        <f t="shared" si="130"/>
        <v>5,000円以上 10,000円未満</v>
      </c>
      <c r="AF52" s="107"/>
      <c r="AG52" s="131">
        <f t="shared" si="131"/>
        <v>7</v>
      </c>
      <c r="AH52" s="132">
        <f t="shared" si="132"/>
        <v>0.11666666666666667</v>
      </c>
      <c r="AI52" s="131">
        <f t="shared" si="133"/>
        <v>0</v>
      </c>
      <c r="AJ52" s="132" t="str">
        <f t="shared" si="134"/>
        <v/>
      </c>
      <c r="AK52" s="131">
        <f t="shared" si="135"/>
        <v>0</v>
      </c>
      <c r="AL52" s="132" t="str">
        <f t="shared" si="136"/>
        <v/>
      </c>
      <c r="AM52" s="131">
        <f t="shared" si="137"/>
        <v>0</v>
      </c>
      <c r="AN52" s="132" t="str">
        <f t="shared" si="138"/>
        <v/>
      </c>
      <c r="AO52" s="131">
        <f t="shared" si="139"/>
        <v>0</v>
      </c>
      <c r="AP52" s="132" t="str">
        <f t="shared" si="140"/>
        <v/>
      </c>
      <c r="AQ52" s="131">
        <f t="shared" si="141"/>
        <v>0</v>
      </c>
      <c r="AR52" s="132" t="str">
        <f t="shared" si="142"/>
        <v/>
      </c>
      <c r="AS52" s="131">
        <f t="shared" si="143"/>
        <v>0</v>
      </c>
      <c r="AT52" s="132" t="str">
        <f t="shared" si="144"/>
        <v/>
      </c>
      <c r="AU52" s="131">
        <f t="shared" si="145"/>
        <v>0</v>
      </c>
      <c r="AV52" s="132" t="str">
        <f t="shared" si="146"/>
        <v/>
      </c>
      <c r="AW52" s="131">
        <f t="shared" si="147"/>
        <v>0</v>
      </c>
      <c r="AX52" s="132" t="str">
        <f t="shared" si="148"/>
        <v/>
      </c>
      <c r="AY52" s="131">
        <f t="shared" si="149"/>
        <v>0</v>
      </c>
      <c r="AZ52" s="132" t="str">
        <f t="shared" si="150"/>
        <v/>
      </c>
      <c r="BA52" s="131">
        <f t="shared" si="151"/>
        <v>0</v>
      </c>
      <c r="BB52" s="132" t="str">
        <f t="shared" si="152"/>
        <v/>
      </c>
      <c r="BC52" s="131">
        <f t="shared" si="153"/>
        <v>0</v>
      </c>
      <c r="BD52" s="132" t="str">
        <f t="shared" si="154"/>
        <v/>
      </c>
      <c r="BE52" s="131">
        <f t="shared" si="157"/>
        <v>7</v>
      </c>
      <c r="BF52" s="132">
        <f t="shared" si="155"/>
        <v>0.11666666666666667</v>
      </c>
    </row>
    <row r="53" spans="27:58">
      <c r="AA53" s="110">
        <f t="shared" si="129"/>
        <v>15000</v>
      </c>
      <c r="AB53" s="141"/>
      <c r="AC53" s="113" t="str">
        <f t="shared" si="156"/>
        <v>回答エリア</v>
      </c>
      <c r="AD53" s="112" t="str">
        <f t="shared" si="156"/>
        <v>福井駅前 エリア</v>
      </c>
      <c r="AE53" s="2" t="str">
        <f t="shared" si="130"/>
        <v>10,000円以上 20,000円未満</v>
      </c>
      <c r="AF53" s="107"/>
      <c r="AG53" s="131">
        <f t="shared" si="131"/>
        <v>7</v>
      </c>
      <c r="AH53" s="132">
        <f t="shared" si="132"/>
        <v>0.11666666666666667</v>
      </c>
      <c r="AI53" s="131">
        <f t="shared" si="133"/>
        <v>0</v>
      </c>
      <c r="AJ53" s="132" t="str">
        <f t="shared" si="134"/>
        <v/>
      </c>
      <c r="AK53" s="131">
        <f t="shared" si="135"/>
        <v>0</v>
      </c>
      <c r="AL53" s="132" t="str">
        <f t="shared" si="136"/>
        <v/>
      </c>
      <c r="AM53" s="131">
        <f t="shared" si="137"/>
        <v>0</v>
      </c>
      <c r="AN53" s="132" t="str">
        <f t="shared" si="138"/>
        <v/>
      </c>
      <c r="AO53" s="131">
        <f t="shared" si="139"/>
        <v>0</v>
      </c>
      <c r="AP53" s="132" t="str">
        <f t="shared" si="140"/>
        <v/>
      </c>
      <c r="AQ53" s="131">
        <f t="shared" si="141"/>
        <v>0</v>
      </c>
      <c r="AR53" s="132" t="str">
        <f t="shared" si="142"/>
        <v/>
      </c>
      <c r="AS53" s="131">
        <f t="shared" si="143"/>
        <v>0</v>
      </c>
      <c r="AT53" s="132" t="str">
        <f t="shared" si="144"/>
        <v/>
      </c>
      <c r="AU53" s="131">
        <f t="shared" si="145"/>
        <v>0</v>
      </c>
      <c r="AV53" s="132" t="str">
        <f t="shared" si="146"/>
        <v/>
      </c>
      <c r="AW53" s="131">
        <f t="shared" si="147"/>
        <v>0</v>
      </c>
      <c r="AX53" s="132" t="str">
        <f t="shared" si="148"/>
        <v/>
      </c>
      <c r="AY53" s="131">
        <f t="shared" si="149"/>
        <v>0</v>
      </c>
      <c r="AZ53" s="132" t="str">
        <f t="shared" si="150"/>
        <v/>
      </c>
      <c r="BA53" s="131">
        <f t="shared" si="151"/>
        <v>0</v>
      </c>
      <c r="BB53" s="132" t="str">
        <f t="shared" si="152"/>
        <v/>
      </c>
      <c r="BC53" s="131">
        <f t="shared" si="153"/>
        <v>0</v>
      </c>
      <c r="BD53" s="132" t="str">
        <f t="shared" si="154"/>
        <v/>
      </c>
      <c r="BE53" s="131">
        <f t="shared" si="157"/>
        <v>7</v>
      </c>
      <c r="BF53" s="132">
        <f t="shared" si="155"/>
        <v>0.11666666666666667</v>
      </c>
    </row>
    <row r="54" spans="27:58">
      <c r="AA54" s="110">
        <f t="shared" si="129"/>
        <v>25000</v>
      </c>
      <c r="AB54" s="141"/>
      <c r="AC54" s="113" t="str">
        <f t="shared" si="156"/>
        <v>回答エリア</v>
      </c>
      <c r="AD54" s="112" t="str">
        <f t="shared" si="156"/>
        <v>福井駅前 エリア</v>
      </c>
      <c r="AE54" s="2" t="str">
        <f t="shared" si="130"/>
        <v>20,000円以上 30,000円未満</v>
      </c>
      <c r="AF54" s="107"/>
      <c r="AG54" s="131">
        <f t="shared" si="131"/>
        <v>11</v>
      </c>
      <c r="AH54" s="132">
        <f t="shared" si="132"/>
        <v>0.18333333333333332</v>
      </c>
      <c r="AI54" s="131">
        <f t="shared" si="133"/>
        <v>0</v>
      </c>
      <c r="AJ54" s="132" t="str">
        <f t="shared" si="134"/>
        <v/>
      </c>
      <c r="AK54" s="131">
        <f t="shared" si="135"/>
        <v>0</v>
      </c>
      <c r="AL54" s="132" t="str">
        <f t="shared" si="136"/>
        <v/>
      </c>
      <c r="AM54" s="131">
        <f t="shared" si="137"/>
        <v>0</v>
      </c>
      <c r="AN54" s="132" t="str">
        <f t="shared" si="138"/>
        <v/>
      </c>
      <c r="AO54" s="131">
        <f t="shared" si="139"/>
        <v>0</v>
      </c>
      <c r="AP54" s="132" t="str">
        <f t="shared" si="140"/>
        <v/>
      </c>
      <c r="AQ54" s="131">
        <f t="shared" si="141"/>
        <v>0</v>
      </c>
      <c r="AR54" s="132" t="str">
        <f t="shared" si="142"/>
        <v/>
      </c>
      <c r="AS54" s="131">
        <f t="shared" si="143"/>
        <v>0</v>
      </c>
      <c r="AT54" s="132" t="str">
        <f t="shared" si="144"/>
        <v/>
      </c>
      <c r="AU54" s="131">
        <f t="shared" si="145"/>
        <v>0</v>
      </c>
      <c r="AV54" s="132" t="str">
        <f t="shared" si="146"/>
        <v/>
      </c>
      <c r="AW54" s="131">
        <f t="shared" si="147"/>
        <v>0</v>
      </c>
      <c r="AX54" s="132" t="str">
        <f t="shared" si="148"/>
        <v/>
      </c>
      <c r="AY54" s="131">
        <f t="shared" si="149"/>
        <v>0</v>
      </c>
      <c r="AZ54" s="132" t="str">
        <f t="shared" si="150"/>
        <v/>
      </c>
      <c r="BA54" s="131">
        <f t="shared" si="151"/>
        <v>0</v>
      </c>
      <c r="BB54" s="132" t="str">
        <f t="shared" si="152"/>
        <v/>
      </c>
      <c r="BC54" s="131">
        <f t="shared" si="153"/>
        <v>0</v>
      </c>
      <c r="BD54" s="132" t="str">
        <f t="shared" si="154"/>
        <v/>
      </c>
      <c r="BE54" s="131">
        <f t="shared" si="157"/>
        <v>11</v>
      </c>
      <c r="BF54" s="132">
        <f t="shared" si="155"/>
        <v>0.18333333333333332</v>
      </c>
    </row>
    <row r="55" spans="27:58">
      <c r="AA55" s="110">
        <f t="shared" si="129"/>
        <v>35000</v>
      </c>
      <c r="AB55" s="141"/>
      <c r="AC55" s="113" t="str">
        <f>AC54</f>
        <v>回答エリア</v>
      </c>
      <c r="AD55" s="112" t="str">
        <f>AD54</f>
        <v>福井駅前 エリア</v>
      </c>
      <c r="AE55" s="2" t="str">
        <f t="shared" si="130"/>
        <v>30,000円以上 40,000円未満</v>
      </c>
      <c r="AF55" s="107"/>
      <c r="AG55" s="131">
        <f t="shared" si="131"/>
        <v>9</v>
      </c>
      <c r="AH55" s="132">
        <f t="shared" si="132"/>
        <v>0.15</v>
      </c>
      <c r="AI55" s="131">
        <f t="shared" si="133"/>
        <v>0</v>
      </c>
      <c r="AJ55" s="132" t="str">
        <f t="shared" si="134"/>
        <v/>
      </c>
      <c r="AK55" s="131">
        <f t="shared" si="135"/>
        <v>0</v>
      </c>
      <c r="AL55" s="132" t="str">
        <f t="shared" si="136"/>
        <v/>
      </c>
      <c r="AM55" s="131">
        <f t="shared" si="137"/>
        <v>0</v>
      </c>
      <c r="AN55" s="132" t="str">
        <f t="shared" si="138"/>
        <v/>
      </c>
      <c r="AO55" s="131">
        <f t="shared" si="139"/>
        <v>0</v>
      </c>
      <c r="AP55" s="132" t="str">
        <f t="shared" si="140"/>
        <v/>
      </c>
      <c r="AQ55" s="131">
        <f t="shared" si="141"/>
        <v>0</v>
      </c>
      <c r="AR55" s="132" t="str">
        <f t="shared" si="142"/>
        <v/>
      </c>
      <c r="AS55" s="131">
        <f t="shared" si="143"/>
        <v>0</v>
      </c>
      <c r="AT55" s="132" t="str">
        <f t="shared" si="144"/>
        <v/>
      </c>
      <c r="AU55" s="131">
        <f t="shared" si="145"/>
        <v>0</v>
      </c>
      <c r="AV55" s="132" t="str">
        <f t="shared" si="146"/>
        <v/>
      </c>
      <c r="AW55" s="131">
        <f t="shared" si="147"/>
        <v>0</v>
      </c>
      <c r="AX55" s="132" t="str">
        <f t="shared" si="148"/>
        <v/>
      </c>
      <c r="AY55" s="131">
        <f t="shared" si="149"/>
        <v>0</v>
      </c>
      <c r="AZ55" s="132" t="str">
        <f t="shared" si="150"/>
        <v/>
      </c>
      <c r="BA55" s="131">
        <f t="shared" si="151"/>
        <v>0</v>
      </c>
      <c r="BB55" s="132" t="str">
        <f t="shared" si="152"/>
        <v/>
      </c>
      <c r="BC55" s="131">
        <f t="shared" si="153"/>
        <v>0</v>
      </c>
      <c r="BD55" s="132" t="str">
        <f t="shared" si="154"/>
        <v/>
      </c>
      <c r="BE55" s="131">
        <f t="shared" si="157"/>
        <v>9</v>
      </c>
      <c r="BF55" s="132">
        <f t="shared" si="155"/>
        <v>0.15</v>
      </c>
    </row>
    <row r="56" spans="27:58">
      <c r="AA56" s="110">
        <f t="shared" si="129"/>
        <v>45000</v>
      </c>
      <c r="AB56" s="141"/>
      <c r="AC56" s="113" t="str">
        <f t="shared" si="156"/>
        <v>回答エリア</v>
      </c>
      <c r="AD56" s="112" t="str">
        <f t="shared" si="156"/>
        <v>福井駅前 エリア</v>
      </c>
      <c r="AE56" s="2" t="str">
        <f t="shared" si="130"/>
        <v>40,000円以上 50,000円未満</v>
      </c>
      <c r="AF56" s="107"/>
      <c r="AG56" s="131">
        <f t="shared" si="131"/>
        <v>2</v>
      </c>
      <c r="AH56" s="132">
        <f t="shared" si="132"/>
        <v>3.3333333333333333E-2</v>
      </c>
      <c r="AI56" s="131">
        <f t="shared" si="133"/>
        <v>0</v>
      </c>
      <c r="AJ56" s="132" t="str">
        <f t="shared" si="134"/>
        <v/>
      </c>
      <c r="AK56" s="131">
        <f t="shared" si="135"/>
        <v>0</v>
      </c>
      <c r="AL56" s="132" t="str">
        <f t="shared" si="136"/>
        <v/>
      </c>
      <c r="AM56" s="131">
        <f t="shared" si="137"/>
        <v>0</v>
      </c>
      <c r="AN56" s="132" t="str">
        <f t="shared" si="138"/>
        <v/>
      </c>
      <c r="AO56" s="131">
        <f t="shared" si="139"/>
        <v>0</v>
      </c>
      <c r="AP56" s="132" t="str">
        <f t="shared" si="140"/>
        <v/>
      </c>
      <c r="AQ56" s="131">
        <f t="shared" si="141"/>
        <v>0</v>
      </c>
      <c r="AR56" s="132" t="str">
        <f t="shared" si="142"/>
        <v/>
      </c>
      <c r="AS56" s="131">
        <f t="shared" si="143"/>
        <v>0</v>
      </c>
      <c r="AT56" s="132" t="str">
        <f t="shared" si="144"/>
        <v/>
      </c>
      <c r="AU56" s="131">
        <f t="shared" si="145"/>
        <v>0</v>
      </c>
      <c r="AV56" s="132" t="str">
        <f t="shared" si="146"/>
        <v/>
      </c>
      <c r="AW56" s="131">
        <f t="shared" si="147"/>
        <v>0</v>
      </c>
      <c r="AX56" s="132" t="str">
        <f t="shared" si="148"/>
        <v/>
      </c>
      <c r="AY56" s="131">
        <f t="shared" si="149"/>
        <v>0</v>
      </c>
      <c r="AZ56" s="132" t="str">
        <f t="shared" si="150"/>
        <v/>
      </c>
      <c r="BA56" s="131">
        <f t="shared" si="151"/>
        <v>0</v>
      </c>
      <c r="BB56" s="132" t="str">
        <f t="shared" si="152"/>
        <v/>
      </c>
      <c r="BC56" s="131">
        <f t="shared" si="153"/>
        <v>0</v>
      </c>
      <c r="BD56" s="132" t="str">
        <f t="shared" si="154"/>
        <v/>
      </c>
      <c r="BE56" s="131">
        <f t="shared" si="157"/>
        <v>2</v>
      </c>
      <c r="BF56" s="132">
        <f t="shared" si="155"/>
        <v>3.3333333333333333E-2</v>
      </c>
    </row>
    <row r="57" spans="27:58">
      <c r="AA57" s="110">
        <f t="shared" si="129"/>
        <v>70000</v>
      </c>
      <c r="AB57" s="141"/>
      <c r="AC57" s="113" t="str">
        <f t="shared" si="156"/>
        <v>回答エリア</v>
      </c>
      <c r="AD57" s="112" t="str">
        <f t="shared" si="156"/>
        <v>福井駅前 エリア</v>
      </c>
      <c r="AE57" s="2" t="str">
        <f t="shared" si="130"/>
        <v>50,000円以上 100,000円未満</v>
      </c>
      <c r="AF57" s="107"/>
      <c r="AG57" s="131">
        <f t="shared" si="131"/>
        <v>1</v>
      </c>
      <c r="AH57" s="132">
        <f t="shared" si="132"/>
        <v>1.6666666666666666E-2</v>
      </c>
      <c r="AI57" s="131">
        <f t="shared" si="133"/>
        <v>0</v>
      </c>
      <c r="AJ57" s="132" t="str">
        <f t="shared" si="134"/>
        <v/>
      </c>
      <c r="AK57" s="131">
        <f t="shared" si="135"/>
        <v>0</v>
      </c>
      <c r="AL57" s="132" t="str">
        <f t="shared" si="136"/>
        <v/>
      </c>
      <c r="AM57" s="131">
        <f t="shared" si="137"/>
        <v>0</v>
      </c>
      <c r="AN57" s="132" t="str">
        <f t="shared" si="138"/>
        <v/>
      </c>
      <c r="AO57" s="131">
        <f t="shared" si="139"/>
        <v>0</v>
      </c>
      <c r="AP57" s="132" t="str">
        <f t="shared" si="140"/>
        <v/>
      </c>
      <c r="AQ57" s="131">
        <f t="shared" si="141"/>
        <v>0</v>
      </c>
      <c r="AR57" s="132" t="str">
        <f t="shared" si="142"/>
        <v/>
      </c>
      <c r="AS57" s="131">
        <f t="shared" si="143"/>
        <v>0</v>
      </c>
      <c r="AT57" s="132" t="str">
        <f t="shared" si="144"/>
        <v/>
      </c>
      <c r="AU57" s="131">
        <f t="shared" si="145"/>
        <v>0</v>
      </c>
      <c r="AV57" s="132" t="str">
        <f t="shared" si="146"/>
        <v/>
      </c>
      <c r="AW57" s="131">
        <f t="shared" si="147"/>
        <v>0</v>
      </c>
      <c r="AX57" s="132" t="str">
        <f t="shared" si="148"/>
        <v/>
      </c>
      <c r="AY57" s="131">
        <f t="shared" si="149"/>
        <v>0</v>
      </c>
      <c r="AZ57" s="132" t="str">
        <f t="shared" si="150"/>
        <v/>
      </c>
      <c r="BA57" s="131">
        <f t="shared" si="151"/>
        <v>0</v>
      </c>
      <c r="BB57" s="132" t="str">
        <f t="shared" si="152"/>
        <v/>
      </c>
      <c r="BC57" s="131">
        <f t="shared" si="153"/>
        <v>0</v>
      </c>
      <c r="BD57" s="132" t="str">
        <f t="shared" si="154"/>
        <v/>
      </c>
      <c r="BE57" s="131">
        <f t="shared" si="157"/>
        <v>1</v>
      </c>
      <c r="BF57" s="132">
        <f t="shared" si="155"/>
        <v>1.6666666666666666E-2</v>
      </c>
    </row>
    <row r="58" spans="27:58">
      <c r="AA58" s="110">
        <f t="shared" si="129"/>
        <v>100000</v>
      </c>
      <c r="AB58" s="141"/>
      <c r="AC58" s="113" t="str">
        <f t="shared" si="156"/>
        <v>回答エリア</v>
      </c>
      <c r="AD58" s="112" t="str">
        <f t="shared" si="156"/>
        <v>福井駅前 エリア</v>
      </c>
      <c r="AE58" s="2" t="str">
        <f t="shared" si="130"/>
        <v>100,000円以上</v>
      </c>
      <c r="AF58" s="107"/>
      <c r="AG58" s="131">
        <f t="shared" si="131"/>
        <v>2</v>
      </c>
      <c r="AH58" s="132">
        <f t="shared" si="132"/>
        <v>3.3333333333333333E-2</v>
      </c>
      <c r="AI58" s="131">
        <f t="shared" si="133"/>
        <v>0</v>
      </c>
      <c r="AJ58" s="132" t="str">
        <f t="shared" si="134"/>
        <v/>
      </c>
      <c r="AK58" s="131">
        <f t="shared" si="135"/>
        <v>0</v>
      </c>
      <c r="AL58" s="132" t="str">
        <f t="shared" si="136"/>
        <v/>
      </c>
      <c r="AM58" s="131">
        <f t="shared" si="137"/>
        <v>0</v>
      </c>
      <c r="AN58" s="132" t="str">
        <f t="shared" si="138"/>
        <v/>
      </c>
      <c r="AO58" s="131">
        <f t="shared" si="139"/>
        <v>0</v>
      </c>
      <c r="AP58" s="132" t="str">
        <f t="shared" si="140"/>
        <v/>
      </c>
      <c r="AQ58" s="131">
        <f t="shared" si="141"/>
        <v>0</v>
      </c>
      <c r="AR58" s="132" t="str">
        <f t="shared" si="142"/>
        <v/>
      </c>
      <c r="AS58" s="131">
        <f t="shared" si="143"/>
        <v>0</v>
      </c>
      <c r="AT58" s="132" t="str">
        <f t="shared" si="144"/>
        <v/>
      </c>
      <c r="AU58" s="131">
        <f t="shared" si="145"/>
        <v>0</v>
      </c>
      <c r="AV58" s="132" t="str">
        <f t="shared" si="146"/>
        <v/>
      </c>
      <c r="AW58" s="131">
        <f t="shared" si="147"/>
        <v>0</v>
      </c>
      <c r="AX58" s="132" t="str">
        <f t="shared" si="148"/>
        <v/>
      </c>
      <c r="AY58" s="131">
        <f t="shared" si="149"/>
        <v>0</v>
      </c>
      <c r="AZ58" s="132" t="str">
        <f t="shared" si="150"/>
        <v/>
      </c>
      <c r="BA58" s="131">
        <f t="shared" si="151"/>
        <v>0</v>
      </c>
      <c r="BB58" s="132" t="str">
        <f t="shared" si="152"/>
        <v/>
      </c>
      <c r="BC58" s="131">
        <f t="shared" si="153"/>
        <v>0</v>
      </c>
      <c r="BD58" s="132" t="str">
        <f t="shared" si="154"/>
        <v/>
      </c>
      <c r="BE58" s="131">
        <f t="shared" ref="BE58" si="158">IFERROR(AG58+AI58+AK58+AM58+AO58+AQ58+AS58+AU58+AW58+AY58+BA58+BC58,"")</f>
        <v>2</v>
      </c>
      <c r="BF58" s="132">
        <f t="shared" si="155"/>
        <v>3.3333333333333333E-2</v>
      </c>
    </row>
    <row r="59" spans="27:58">
      <c r="AA59" s="110" t="str">
        <f>AA44</f>
        <v/>
      </c>
      <c r="AB59" s="141"/>
      <c r="AC59" s="113" t="str">
        <f>AC57</f>
        <v>回答エリア</v>
      </c>
      <c r="AD59" s="112" t="str">
        <f>AD57</f>
        <v>福井駅前 エリア</v>
      </c>
      <c r="AE59" s="2" t="str">
        <f>IF(AE14&lt;&gt;"",AE14,"")</f>
        <v/>
      </c>
      <c r="AF59" s="107"/>
      <c r="AG59" s="131" t="str">
        <f t="shared" si="131"/>
        <v/>
      </c>
      <c r="AH59" s="132" t="str">
        <f>IFERROR(AG59/AG$60,"")</f>
        <v/>
      </c>
      <c r="AI59" s="131" t="str">
        <f t="shared" si="133"/>
        <v/>
      </c>
      <c r="AJ59" s="132" t="str">
        <f>IFERROR(AI59/AI$60,"")</f>
        <v/>
      </c>
      <c r="AK59" s="131" t="str">
        <f t="shared" si="135"/>
        <v/>
      </c>
      <c r="AL59" s="132" t="str">
        <f t="shared" ref="AL59" si="159">IFERROR(AK59/AK$60,"")</f>
        <v/>
      </c>
      <c r="AM59" s="131" t="str">
        <f t="shared" si="137"/>
        <v/>
      </c>
      <c r="AN59" s="132" t="str">
        <f t="shared" ref="AN59" si="160">IFERROR(AM59/AM$60,"")</f>
        <v/>
      </c>
      <c r="AO59" s="131" t="str">
        <f t="shared" si="139"/>
        <v/>
      </c>
      <c r="AP59" s="132" t="str">
        <f t="shared" ref="AP59" si="161">IFERROR(AO59/AO$60,"")</f>
        <v/>
      </c>
      <c r="AQ59" s="131" t="str">
        <f t="shared" si="141"/>
        <v/>
      </c>
      <c r="AR59" s="132" t="str">
        <f t="shared" ref="AR59" si="162">IFERROR(AQ59/AQ$60,"")</f>
        <v/>
      </c>
      <c r="AS59" s="131" t="str">
        <f t="shared" si="143"/>
        <v/>
      </c>
      <c r="AT59" s="132" t="str">
        <f t="shared" ref="AT59" si="163">IFERROR(AS59/AS$60,"")</f>
        <v/>
      </c>
      <c r="AU59" s="131" t="str">
        <f t="shared" si="145"/>
        <v/>
      </c>
      <c r="AV59" s="132" t="str">
        <f t="shared" ref="AV59" si="164">IFERROR(AU59/AU$60,"")</f>
        <v/>
      </c>
      <c r="AW59" s="131" t="str">
        <f t="shared" si="147"/>
        <v/>
      </c>
      <c r="AX59" s="132" t="str">
        <f t="shared" ref="AX59" si="165">IFERROR(AW59/AW$60,"")</f>
        <v/>
      </c>
      <c r="AY59" s="131" t="str">
        <f t="shared" si="149"/>
        <v/>
      </c>
      <c r="AZ59" s="132" t="str">
        <f t="shared" ref="AZ59" si="166">IFERROR(AY59/AY$60,"")</f>
        <v/>
      </c>
      <c r="BA59" s="131" t="str">
        <f t="shared" si="151"/>
        <v/>
      </c>
      <c r="BB59" s="132" t="str">
        <f t="shared" ref="BB59" si="167">IFERROR(BA59/BA$60,"")</f>
        <v/>
      </c>
      <c r="BC59" s="131" t="str">
        <f t="shared" si="153"/>
        <v/>
      </c>
      <c r="BD59" s="132" t="str">
        <f t="shared" ref="BD59" si="168">IFERROR(BC59/BC$60,"")</f>
        <v/>
      </c>
      <c r="BE59" s="131" t="str">
        <f t="shared" si="157"/>
        <v/>
      </c>
      <c r="BF59" s="132" t="str">
        <f>IFERROR(BE59/BE$60,"")</f>
        <v/>
      </c>
    </row>
    <row r="60" spans="27:58" ht="15">
      <c r="AA60"/>
      <c r="AB60"/>
      <c r="AC60" s="99"/>
      <c r="AD60" s="100"/>
      <c r="AE60" s="101"/>
      <c r="AF60" s="102" t="s">
        <v>25</v>
      </c>
      <c r="AG60" s="123">
        <f t="shared" ref="AG60:BF60" si="169">SUM(AG48:AG59)</f>
        <v>60</v>
      </c>
      <c r="AH60" s="124">
        <f t="shared" si="169"/>
        <v>1.0000000000000002</v>
      </c>
      <c r="AI60" s="123">
        <f t="shared" si="169"/>
        <v>0</v>
      </c>
      <c r="AJ60" s="124">
        <f t="shared" si="169"/>
        <v>0</v>
      </c>
      <c r="AK60" s="123">
        <f t="shared" si="169"/>
        <v>0</v>
      </c>
      <c r="AL60" s="124">
        <f t="shared" si="169"/>
        <v>0</v>
      </c>
      <c r="AM60" s="123">
        <f t="shared" si="169"/>
        <v>0</v>
      </c>
      <c r="AN60" s="124">
        <f t="shared" si="169"/>
        <v>0</v>
      </c>
      <c r="AO60" s="123">
        <f t="shared" si="169"/>
        <v>0</v>
      </c>
      <c r="AP60" s="124">
        <f t="shared" si="169"/>
        <v>0</v>
      </c>
      <c r="AQ60" s="123">
        <f t="shared" si="169"/>
        <v>0</v>
      </c>
      <c r="AR60" s="124">
        <f t="shared" si="169"/>
        <v>0</v>
      </c>
      <c r="AS60" s="123">
        <f t="shared" si="169"/>
        <v>0</v>
      </c>
      <c r="AT60" s="124">
        <f t="shared" si="169"/>
        <v>0</v>
      </c>
      <c r="AU60" s="123">
        <f t="shared" si="169"/>
        <v>0</v>
      </c>
      <c r="AV60" s="124">
        <f t="shared" si="169"/>
        <v>0</v>
      </c>
      <c r="AW60" s="123">
        <f t="shared" si="169"/>
        <v>0</v>
      </c>
      <c r="AX60" s="124">
        <f t="shared" si="169"/>
        <v>0</v>
      </c>
      <c r="AY60" s="123">
        <f t="shared" si="169"/>
        <v>0</v>
      </c>
      <c r="AZ60" s="124">
        <f t="shared" si="169"/>
        <v>0</v>
      </c>
      <c r="BA60" s="123">
        <f t="shared" si="169"/>
        <v>0</v>
      </c>
      <c r="BB60" s="124">
        <f t="shared" si="169"/>
        <v>0</v>
      </c>
      <c r="BC60" s="123">
        <f t="shared" si="169"/>
        <v>0</v>
      </c>
      <c r="BD60" s="124">
        <f t="shared" si="169"/>
        <v>0</v>
      </c>
      <c r="BE60" s="123">
        <f t="shared" si="169"/>
        <v>60</v>
      </c>
      <c r="BF60" s="126">
        <f t="shared" si="169"/>
        <v>1.0000000000000002</v>
      </c>
    </row>
    <row r="61" spans="27:58" ht="15">
      <c r="AA61"/>
      <c r="AB61"/>
      <c r="AC61" s="103"/>
      <c r="AD61" s="104"/>
      <c r="AE61" s="105"/>
      <c r="AF61" s="135" t="str">
        <f>IF(AF$16&lt;&gt;"",AF$16,"")</f>
        <v>平均交通費</v>
      </c>
      <c r="AG61" s="137">
        <f>IF(AG60&gt;0,SUMPRODUCT($AA48:$AA59,AG48:AG59)/AG60,"-")</f>
        <v>19358.333333333332</v>
      </c>
      <c r="AH61" s="138"/>
      <c r="AI61" s="137" t="str">
        <f>IF(AI60&gt;0,SUMPRODUCT($AA48:$AA59,AI48:AI59)/AI60,"-")</f>
        <v>-</v>
      </c>
      <c r="AJ61" s="138"/>
      <c r="AK61" s="137" t="str">
        <f>IF(AK60&gt;0,SUMPRODUCT($AA48:$AA59,AK48:AK59)/AK60,"-")</f>
        <v>-</v>
      </c>
      <c r="AL61" s="138"/>
      <c r="AM61" s="137" t="str">
        <f>IF(AM60&gt;0,SUMPRODUCT($AA48:$AA59,AM48:AM59)/AM60,"-")</f>
        <v>-</v>
      </c>
      <c r="AN61" s="138"/>
      <c r="AO61" s="137" t="str">
        <f>IF(AO60&gt;0,SUMPRODUCT($AA48:$AA59,AO48:AO59)/AO60,"-")</f>
        <v>-</v>
      </c>
      <c r="AP61" s="138"/>
      <c r="AQ61" s="137" t="str">
        <f>IF(AQ60&gt;0,SUMPRODUCT($AA48:$AA59,AQ48:AQ59)/AQ60,"-")</f>
        <v>-</v>
      </c>
      <c r="AR61" s="138"/>
      <c r="AS61" s="137" t="str">
        <f>IF(AS60&gt;0,SUMPRODUCT($AA48:$AA59,AS48:AS59)/AS60,"-")</f>
        <v>-</v>
      </c>
      <c r="AT61" s="138"/>
      <c r="AU61" s="137" t="str">
        <f>IF(AU60&gt;0,SUMPRODUCT($AA48:$AA59,AU48:AU59)/AU60,"-")</f>
        <v>-</v>
      </c>
      <c r="AV61" s="138"/>
      <c r="AW61" s="137" t="str">
        <f>IF(AW60&gt;0,SUMPRODUCT($AA48:$AA59,AW48:AW59)/AW60,"-")</f>
        <v>-</v>
      </c>
      <c r="AX61" s="138"/>
      <c r="AY61" s="137" t="str">
        <f>IF(AY60&gt;0,SUMPRODUCT($AA48:$AA59,AY48:AY59)/AY60,"-")</f>
        <v>-</v>
      </c>
      <c r="AZ61" s="138"/>
      <c r="BA61" s="137" t="str">
        <f>IF(BA60&gt;0,SUMPRODUCT($AA48:$AA59,BA48:BA59)/BA60,"-")</f>
        <v>-</v>
      </c>
      <c r="BB61" s="138"/>
      <c r="BC61" s="137" t="str">
        <f>IF(BC60&gt;0,SUMPRODUCT($AA48:$AA59,BC48:BC59)/BC60,"-")</f>
        <v>-</v>
      </c>
      <c r="BD61" s="138"/>
      <c r="BE61" s="137">
        <f>IF(BE60&gt;0,SUMPRODUCT($AA48:$AA59,BE48:BE59)/BE60,"-")</f>
        <v>19358.333333333332</v>
      </c>
      <c r="BF61" s="139"/>
    </row>
    <row r="63" spans="27:58">
      <c r="AB63" s="141"/>
    </row>
  </sheetData>
  <phoneticPr fontId="18"/>
  <conditionalFormatting sqref="AE3:AE14 AE48:AE59 AG48:BF59 AE33:AE44 AG33:BF44 AE18:AE29 AG18:BF29 AG3:BF14">
    <cfRule type="containsBlanks" dxfId="6" priority="3">
      <formula>LEN(TRIM(AE3))=0</formula>
    </cfRule>
  </conditionalFormatting>
  <conditionalFormatting sqref="A2:E13">
    <cfRule type="expression" dxfId="5"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40" max="16383" man="1"/>
    <brk id="98" max="16383" man="1"/>
  </rowBreaks>
  <colBreaks count="1" manualBreakCount="1">
    <brk id="2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7FB4-CEA1-4FB4-8A45-E3E31C3FBC9E}">
  <sheetPr codeName="Sheet42">
    <tabColor theme="4" tint="0.79998168889431442"/>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平均県内消費額</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平均県内消費額（推移）</v>
      </c>
      <c r="AB1"/>
      <c r="AC1" s="84" t="s">
        <v>11</v>
      </c>
      <c r="AD1" s="85"/>
      <c r="AE1" s="133" t="s">
        <v>1039</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使わない</v>
      </c>
      <c r="B2" s="96">
        <f ca="1">IFERROR(OFFSET(INDEX($AG$3:$BF$14,
MATCH($A2,$A$2:$A$13,0),MATCH($A$1,$AG$2:$BF$2,0)),0,1),"")</f>
        <v>1.8685567010309278E-2</v>
      </c>
      <c r="C2" s="96">
        <f ca="1">IFERROR(OFFSET(INDEX($AG$18:$BF$29,
MATCH($A2,$A$2:$A$13,0),MATCH($A$1,$AG$2:$BF$2,0)),0,1),"")</f>
        <v>6.7114093959731542E-3</v>
      </c>
      <c r="D2" s="96">
        <f ca="1">IFERROR(OFFSET(INDEX($AG$33:$BF$44,
MATCH($A2,$A$2:$A$13,0),MATCH($A$1,$AG$2:$BF$2,0)),0,1),"")</f>
        <v>0</v>
      </c>
      <c r="E2" s="96">
        <f ca="1">IFERROR(OFFSET(INDEX($AG$48:$BF$59,
MATCH($A2,$A$2:$A$13,0),MATCH($A$1,$AG$2:$BF$2,0)),0,1),"")</f>
        <v>0</v>
      </c>
      <c r="G2" s="321" t="str">
        <f>【M】エリア!$L$2</f>
        <v>福井県</v>
      </c>
      <c r="H2" s="116">
        <f>AG16</f>
        <v>13634.0206185567</v>
      </c>
      <c r="I2" s="116" t="str">
        <f>AI16</f>
        <v>-</v>
      </c>
      <c r="J2" s="116" t="str">
        <f>AK16</f>
        <v>-</v>
      </c>
      <c r="K2" s="116" t="str">
        <f>AM16</f>
        <v>-</v>
      </c>
      <c r="L2" s="116" t="str">
        <f>AO16</f>
        <v>-</v>
      </c>
      <c r="M2" s="116" t="str">
        <f>AQ16</f>
        <v>-</v>
      </c>
      <c r="N2" s="116" t="str">
        <f>AS16</f>
        <v>-</v>
      </c>
      <c r="O2" s="116" t="str">
        <f>AU16</f>
        <v>-</v>
      </c>
      <c r="P2" s="116" t="str">
        <f>AW16</f>
        <v>-</v>
      </c>
      <c r="Q2" s="116" t="str">
        <f>AY16</f>
        <v>-</v>
      </c>
      <c r="R2" s="116" t="str">
        <f>BA16</f>
        <v>-</v>
      </c>
      <c r="S2" s="116" t="str">
        <f>BC16</f>
        <v>-</v>
      </c>
      <c r="T2" s="116">
        <f>BE16</f>
        <v>13634.0206185567</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1,000円未満</v>
      </c>
      <c r="B3" s="96">
        <f t="shared" ref="B3:B13" ca="1" si="1">IFERROR(OFFSET(INDEX($AG$3:$BF$14,
MATCH($A3,$A$2:$A$13,0),MATCH($A$1,$AG$2:$BF$2,0)),0,1),"")</f>
        <v>2.5773195876288658E-2</v>
      </c>
      <c r="C3" s="96">
        <f t="shared" ref="C3:C13" ca="1" si="2">IFERROR(OFFSET(INDEX($AG$18:$BF$29,
MATCH($A3,$A$2:$A$13,0),MATCH($A$1,$AG$2:$BF$2,0)),0,1),"")</f>
        <v>2.3489932885906041E-2</v>
      </c>
      <c r="D3" s="96">
        <f t="shared" ref="D3:D13" ca="1" si="3">IFERROR(OFFSET(INDEX($AG$33:$BF$44,
MATCH($A3,$A$2:$A$13,0),MATCH($A$1,$AG$2:$BF$2,0)),0,1),"")</f>
        <v>3.9772727272727272E-2</v>
      </c>
      <c r="E3" s="96">
        <f t="shared" ref="E3:E13" ca="1" si="4">IFERROR(OFFSET(INDEX($AG$48:$BF$59,
MATCH($A3,$A$2:$A$13,0),MATCH($A$1,$AG$2:$BF$2,0)),0,1),"")</f>
        <v>3.3333333333333333E-2</v>
      </c>
      <c r="G3" s="321" t="str">
        <f>【M】エリア!$L$3</f>
        <v>福井市・永平寺町</v>
      </c>
      <c r="H3" s="116">
        <f>AG31</f>
        <v>15246.644295302014</v>
      </c>
      <c r="I3" s="116" t="str">
        <f>AI31</f>
        <v>-</v>
      </c>
      <c r="J3" s="116" t="str">
        <f>AK31</f>
        <v>-</v>
      </c>
      <c r="K3" s="116" t="str">
        <f>AM31</f>
        <v>-</v>
      </c>
      <c r="L3" s="116" t="str">
        <f>AO31</f>
        <v>-</v>
      </c>
      <c r="M3" s="116" t="str">
        <f>AQ31</f>
        <v>-</v>
      </c>
      <c r="N3" s="116" t="str">
        <f>AS31</f>
        <v>-</v>
      </c>
      <c r="O3" s="116" t="str">
        <f>AU31</f>
        <v>-</v>
      </c>
      <c r="P3" s="116" t="str">
        <f>AW31</f>
        <v>-</v>
      </c>
      <c r="Q3" s="116" t="str">
        <f>AY31</f>
        <v>-</v>
      </c>
      <c r="R3" s="116" t="str">
        <f>BA31</f>
        <v>-</v>
      </c>
      <c r="S3" s="116" t="str">
        <f>BC31</f>
        <v>-</v>
      </c>
      <c r="T3" s="116">
        <f>BE31</f>
        <v>15246.644295302014</v>
      </c>
      <c r="AA3" s="110">
        <f>IF($AE3&lt;&gt;"",VLOOKUP($AE3,【M】金額!$A$1:$B$11,2,0),"")</f>
        <v>0</v>
      </c>
      <c r="AB3" s="141"/>
      <c r="AC3" s="113" t="str">
        <f>AC2</f>
        <v>都道府県</v>
      </c>
      <c r="AD3" s="112" t="str">
        <f>AD2</f>
        <v>福井県</v>
      </c>
      <c r="AE3" s="133" t="s">
        <v>126</v>
      </c>
      <c r="AF3" s="8"/>
      <c r="AG3" s="60">
        <f t="shared" ref="AG3:AG14" si="5">IF(OR(IFERROR(FIND($AD3,"施設コード"),0)&gt;0,$AE3=""), "",
COUNTIFS(
    INDEX(rawデータ範囲, , MATCH($AG$1,表頭範囲, 0)),AG$2,
    INDEX(rawデータ範囲, , MATCH($AE$1,表頭範囲, 0)),$AE3
)
)</f>
        <v>29</v>
      </c>
      <c r="AH3" s="130">
        <f t="shared" ref="AH3:AH13" si="6">IFERROR(AG3/AG$15,"")</f>
        <v>1.8685567010309278E-2</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4" si="10">IFERROR(AK3/AK$15,"")</f>
        <v/>
      </c>
      <c r="AM3" s="60">
        <f t="shared" ref="AM3:AM14" si="11">IF(OR(IFERROR(FIND($AD3,"施設コード"),0)&gt;0,$AE3=""), "",
COUNTIFS(
    INDEX(rawデータ範囲, , MATCH($AG$1,表頭範囲, 0)),AM$2,
    INDEX(rawデータ範囲, , MATCH($AE$1,表頭範囲, 0)),$AE3
)
)</f>
        <v>0</v>
      </c>
      <c r="AN3" s="130" t="str">
        <f t="shared" ref="AN3:AN14" si="12">IFERROR(AM3/AM$15,"")</f>
        <v/>
      </c>
      <c r="AO3" s="60">
        <f t="shared" ref="AO3:AO14" si="13">IF(OR(IFERROR(FIND($AD3,"施設コード"),0)&gt;0,$AE3=""), "",
COUNTIFS(
    INDEX(rawデータ範囲, , MATCH($AG$1,表頭範囲, 0)),AO$2,
    INDEX(rawデータ範囲, , MATCH($AE$1,表頭範囲, 0)),$AE3
)
)</f>
        <v>0</v>
      </c>
      <c r="AP3" s="130" t="str">
        <f t="shared" ref="AP3:AP14" si="14">IFERROR(AO3/AO$15,"")</f>
        <v/>
      </c>
      <c r="AQ3" s="60">
        <f t="shared" ref="AQ3:AQ14" si="15">IF(OR(IFERROR(FIND($AD3,"施設コード"),0)&gt;0,$AE3=""), "",
COUNTIFS(
    INDEX(rawデータ範囲, , MATCH($AG$1,表頭範囲, 0)),AQ$2,
    INDEX(rawデータ範囲, , MATCH($AE$1,表頭範囲, 0)),$AE3
)
)</f>
        <v>0</v>
      </c>
      <c r="AR3" s="130" t="str">
        <f t="shared" ref="AR3:AR14" si="16">IFERROR(AQ3/AQ$15,"")</f>
        <v/>
      </c>
      <c r="AS3" s="60">
        <f t="shared" ref="AS3:AS14" si="17">IF(OR(IFERROR(FIND($AD3,"施設コード"),0)&gt;0,$AE3=""), "",
COUNTIFS(
    INDEX(rawデータ範囲, , MATCH($AG$1,表頭範囲, 0)),AS$2,
    INDEX(rawデータ範囲, , MATCH($AE$1,表頭範囲, 0)),$AE3
)
)</f>
        <v>0</v>
      </c>
      <c r="AT3" s="130" t="str">
        <f t="shared" ref="AT3:AT14" si="18">IFERROR(AS3/AS$15,"")</f>
        <v/>
      </c>
      <c r="AU3" s="60">
        <f t="shared" ref="AU3:AU14" si="19">IF(OR(IFERROR(FIND($AD3,"施設コード"),0)&gt;0,$AE3=""), "",
COUNTIFS(
    INDEX(rawデータ範囲, , MATCH($AG$1,表頭範囲, 0)),AU$2,
    INDEX(rawデータ範囲, , MATCH($AE$1,表頭範囲, 0)),$AE3
)
)</f>
        <v>0</v>
      </c>
      <c r="AV3" s="130" t="str">
        <f t="shared" ref="AV3:AV14" si="20">IFERROR(AU3/AU$15,"")</f>
        <v/>
      </c>
      <c r="AW3" s="60">
        <f t="shared" ref="AW3:AW14" si="21">IF(OR(IFERROR(FIND($AD3,"施設コード"),0)&gt;0,$AE3=""), "",
COUNTIFS(
    INDEX(rawデータ範囲, , MATCH($AG$1,表頭範囲, 0)),AW$2,
    INDEX(rawデータ範囲, , MATCH($AE$1,表頭範囲, 0)),$AE3
)
)</f>
        <v>0</v>
      </c>
      <c r="AX3" s="130" t="str">
        <f t="shared" ref="AX3:AX14" si="22">IFERROR(AW3/AW$15,"")</f>
        <v/>
      </c>
      <c r="AY3" s="60">
        <f t="shared" ref="AY3:AY14" si="23">IF(OR(IFERROR(FIND($AD3,"施設コード"),0)&gt;0,$AE3=""), "",
COUNTIFS(
    INDEX(rawデータ範囲, , MATCH($AG$1,表頭範囲, 0)),AY$2,
    INDEX(rawデータ範囲, , MATCH($AE$1,表頭範囲, 0)),$AE3
)
)</f>
        <v>0</v>
      </c>
      <c r="AZ3" s="130" t="str">
        <f t="shared" ref="AZ3:AZ14" si="24">IFERROR(AY3/AY$15,"")</f>
        <v/>
      </c>
      <c r="BA3" s="60">
        <f t="shared" ref="BA3:BA14" si="25">IF(OR(IFERROR(FIND($AD3,"施設コード"),0)&gt;0,$AE3=""), "",
COUNTIFS(
    INDEX(rawデータ範囲, , MATCH($AG$1,表頭範囲, 0)),BA$2,
    INDEX(rawデータ範囲, , MATCH($AE$1,表頭範囲, 0)),$AE3
)
)</f>
        <v>0</v>
      </c>
      <c r="BB3" s="130" t="str">
        <f t="shared" ref="BB3:BB14" si="26">IFERROR(BA3/BA$15,"")</f>
        <v/>
      </c>
      <c r="BC3" s="60">
        <f t="shared" ref="BC3:BC14"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29</v>
      </c>
      <c r="BF3" s="130">
        <f t="shared" ref="BF3:BF14" si="29">IFERROR(BE3/BE$15,"")</f>
        <v>1.8685567010309278E-2</v>
      </c>
      <c r="BG3" s="97"/>
    </row>
    <row r="4" spans="1:59">
      <c r="A4" s="2" t="str">
        <f t="shared" si="0"/>
        <v>1,000円以上 3,000円未満</v>
      </c>
      <c r="B4" s="96">
        <f t="shared" ca="1" si="1"/>
        <v>0.12048969072164949</v>
      </c>
      <c r="C4" s="96">
        <f t="shared" ca="1" si="2"/>
        <v>9.7315436241610737E-2</v>
      </c>
      <c r="D4" s="96">
        <f t="shared" ca="1" si="3"/>
        <v>0.10795454545454546</v>
      </c>
      <c r="E4" s="96">
        <f t="shared" ca="1" si="4"/>
        <v>6.6666666666666666E-2</v>
      </c>
      <c r="G4" s="321" t="str">
        <f>【M】エリア!$L$4</f>
        <v>福井市</v>
      </c>
      <c r="H4" s="116">
        <f>AG46</f>
        <v>14940.34090909091</v>
      </c>
      <c r="I4" s="116" t="str">
        <f>AI46</f>
        <v>-</v>
      </c>
      <c r="J4" s="116" t="str">
        <f>AK46</f>
        <v>-</v>
      </c>
      <c r="K4" s="116" t="str">
        <f>AM46</f>
        <v>-</v>
      </c>
      <c r="L4" s="116" t="str">
        <f>AO46</f>
        <v>-</v>
      </c>
      <c r="M4" s="116" t="str">
        <f>AQ46</f>
        <v>-</v>
      </c>
      <c r="N4" s="116" t="str">
        <f>AS46</f>
        <v>-</v>
      </c>
      <c r="O4" s="116" t="str">
        <f>AU46</f>
        <v>-</v>
      </c>
      <c r="P4" s="116" t="str">
        <f>AW46</f>
        <v>-</v>
      </c>
      <c r="Q4" s="116" t="str">
        <f>AY46</f>
        <v>-</v>
      </c>
      <c r="R4" s="116" t="str">
        <f>BA46</f>
        <v>-</v>
      </c>
      <c r="S4" s="116" t="str">
        <f>BC46</f>
        <v>-</v>
      </c>
      <c r="T4" s="116">
        <f>BE46</f>
        <v>14940.34090909091</v>
      </c>
      <c r="AA4" s="110">
        <f>IF($AE4&lt;&gt;"",VLOOKUP($AE4,【M】金額!$A$1:$B$11,2,0),"")</f>
        <v>500</v>
      </c>
      <c r="AB4" s="141"/>
      <c r="AC4" s="113" t="str">
        <f t="shared" ref="AC4:AD13" si="30">AC3</f>
        <v>都道府県</v>
      </c>
      <c r="AD4" s="112" t="str">
        <f t="shared" si="30"/>
        <v>福井県</v>
      </c>
      <c r="AE4" s="134" t="s">
        <v>127</v>
      </c>
      <c r="AF4" s="8"/>
      <c r="AG4" s="60">
        <f t="shared" si="5"/>
        <v>40</v>
      </c>
      <c r="AH4" s="130">
        <f t="shared" si="6"/>
        <v>2.5773195876288658E-2</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40</v>
      </c>
      <c r="BF4" s="130">
        <f t="shared" si="29"/>
        <v>2.5773195876288658E-2</v>
      </c>
      <c r="BG4" s="97"/>
    </row>
    <row r="5" spans="1:59">
      <c r="A5" s="2" t="str">
        <f t="shared" si="0"/>
        <v>3,000円以上 5,000円未満</v>
      </c>
      <c r="B5" s="96">
        <f t="shared" ca="1" si="1"/>
        <v>0.15914948453608246</v>
      </c>
      <c r="C5" s="96">
        <f t="shared" ca="1" si="2"/>
        <v>0.12416107382550336</v>
      </c>
      <c r="D5" s="96">
        <f t="shared" ca="1" si="3"/>
        <v>0.13068181818181818</v>
      </c>
      <c r="E5" s="96">
        <f t="shared" ca="1" si="4"/>
        <v>0.16666666666666666</v>
      </c>
      <c r="G5" s="321" t="str">
        <f>【M】エリア!$L$5</f>
        <v>福井駅前 エリア</v>
      </c>
      <c r="H5" s="116">
        <f>AG61</f>
        <v>17716.666666666668</v>
      </c>
      <c r="I5" s="116" t="str">
        <f>AI61</f>
        <v>-</v>
      </c>
      <c r="J5" s="116" t="str">
        <f>AK61</f>
        <v>-</v>
      </c>
      <c r="K5" s="116" t="str">
        <f>AM61</f>
        <v>-</v>
      </c>
      <c r="L5" s="116" t="str">
        <f>AO61</f>
        <v>-</v>
      </c>
      <c r="M5" s="116" t="str">
        <f>AQ61</f>
        <v>-</v>
      </c>
      <c r="N5" s="116" t="str">
        <f>AS61</f>
        <v>-</v>
      </c>
      <c r="O5" s="116" t="str">
        <f>AU61</f>
        <v>-</v>
      </c>
      <c r="P5" s="116" t="str">
        <f>AW61</f>
        <v>-</v>
      </c>
      <c r="Q5" s="116" t="str">
        <f>AY61</f>
        <v>-</v>
      </c>
      <c r="R5" s="116" t="str">
        <f>BA61</f>
        <v>-</v>
      </c>
      <c r="S5" s="116" t="str">
        <f>BC61</f>
        <v>-</v>
      </c>
      <c r="T5" s="116">
        <f>BE61</f>
        <v>17716.666666666668</v>
      </c>
      <c r="AA5" s="110">
        <f>IF($AE5&lt;&gt;"",VLOOKUP($AE5,【M】金額!$A$1:$B$11,2,0),"")</f>
        <v>2000</v>
      </c>
      <c r="AB5" s="141"/>
      <c r="AC5" s="113" t="str">
        <f t="shared" si="30"/>
        <v>都道府県</v>
      </c>
      <c r="AD5" s="112" t="str">
        <f t="shared" si="30"/>
        <v>福井県</v>
      </c>
      <c r="AE5" s="133" t="s">
        <v>128</v>
      </c>
      <c r="AF5" s="8"/>
      <c r="AG5" s="60">
        <f t="shared" si="5"/>
        <v>187</v>
      </c>
      <c r="AH5" s="130">
        <f t="shared" si="6"/>
        <v>0.12048969072164949</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187</v>
      </c>
      <c r="BF5" s="130">
        <f t="shared" si="29"/>
        <v>0.12048969072164949</v>
      </c>
      <c r="BG5" s="98"/>
    </row>
    <row r="6" spans="1:59">
      <c r="A6" s="2" t="str">
        <f t="shared" si="0"/>
        <v>5,000円以上 10,000円未満</v>
      </c>
      <c r="B6" s="96">
        <f t="shared" ca="1" si="1"/>
        <v>0.23131443298969073</v>
      </c>
      <c r="C6" s="96">
        <f t="shared" ca="1" si="2"/>
        <v>0.20805369127516779</v>
      </c>
      <c r="D6" s="96">
        <f t="shared" ca="1" si="3"/>
        <v>0.1875</v>
      </c>
      <c r="E6" s="96">
        <f t="shared" ca="1" si="4"/>
        <v>0.11666666666666667</v>
      </c>
      <c r="G6" s="1"/>
      <c r="AA6" s="110">
        <f>IF($AE6&lt;&gt;"",VLOOKUP($AE6,【M】金額!$A$1:$B$11,2,0),"")</f>
        <v>4000</v>
      </c>
      <c r="AB6" s="141"/>
      <c r="AC6" s="113" t="str">
        <f t="shared" si="30"/>
        <v>都道府県</v>
      </c>
      <c r="AD6" s="112" t="str">
        <f t="shared" si="30"/>
        <v>福井県</v>
      </c>
      <c r="AE6" s="133" t="s">
        <v>129</v>
      </c>
      <c r="AF6" s="8"/>
      <c r="AG6" s="60">
        <f t="shared" si="5"/>
        <v>247</v>
      </c>
      <c r="AH6" s="130">
        <f t="shared" si="6"/>
        <v>0.15914948453608246</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247</v>
      </c>
      <c r="BF6" s="130">
        <f t="shared" si="29"/>
        <v>0.15914948453608246</v>
      </c>
      <c r="BG6" s="98"/>
    </row>
    <row r="7" spans="1:59">
      <c r="A7" s="2" t="str">
        <f t="shared" si="0"/>
        <v>10,000円以上 20,000円未満</v>
      </c>
      <c r="B7" s="96">
        <f t="shared" ca="1" si="1"/>
        <v>0.24935567010309279</v>
      </c>
      <c r="C7" s="96">
        <f t="shared" ca="1" si="2"/>
        <v>0.29865771812080538</v>
      </c>
      <c r="D7" s="96">
        <f t="shared" ca="1" si="3"/>
        <v>0.32954545454545453</v>
      </c>
      <c r="E7" s="96">
        <f t="shared" ca="1" si="4"/>
        <v>0.4</v>
      </c>
      <c r="AA7" s="110">
        <f>IF($AE7&lt;&gt;"",VLOOKUP($AE7,【M】金額!$A$1:$B$11,2,0),"")</f>
        <v>7000</v>
      </c>
      <c r="AB7" s="141"/>
      <c r="AC7" s="113" t="str">
        <f t="shared" si="30"/>
        <v>都道府県</v>
      </c>
      <c r="AD7" s="112" t="str">
        <f t="shared" si="30"/>
        <v>福井県</v>
      </c>
      <c r="AE7" s="133" t="s">
        <v>130</v>
      </c>
      <c r="AF7" s="8"/>
      <c r="AG7" s="60">
        <f t="shared" si="5"/>
        <v>359</v>
      </c>
      <c r="AH7" s="130">
        <f t="shared" si="6"/>
        <v>0.23131443298969073</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359</v>
      </c>
      <c r="BF7" s="130">
        <f t="shared" si="29"/>
        <v>0.23131443298969073</v>
      </c>
      <c r="BG7" s="98"/>
    </row>
    <row r="8" spans="1:59">
      <c r="A8" s="2" t="str">
        <f t="shared" si="0"/>
        <v>20,000円以上 30,000円未満</v>
      </c>
      <c r="B8" s="96">
        <f t="shared" ca="1" si="1"/>
        <v>0.10502577319587629</v>
      </c>
      <c r="C8" s="96">
        <f t="shared" ca="1" si="2"/>
        <v>0.14093959731543623</v>
      </c>
      <c r="D8" s="96">
        <f t="shared" ca="1" si="3"/>
        <v>0.11931818181818182</v>
      </c>
      <c r="E8" s="96">
        <f t="shared" ca="1" si="4"/>
        <v>0.11666666666666667</v>
      </c>
      <c r="AA8" s="110">
        <f>IF($AE8&lt;&gt;"",VLOOKUP($AE8,【M】金額!$A$1:$B$11,2,0),"")</f>
        <v>15000</v>
      </c>
      <c r="AB8" s="141"/>
      <c r="AC8" s="113" t="str">
        <f t="shared" si="30"/>
        <v>都道府県</v>
      </c>
      <c r="AD8" s="112" t="str">
        <f t="shared" si="30"/>
        <v>福井県</v>
      </c>
      <c r="AE8" s="133" t="s">
        <v>131</v>
      </c>
      <c r="AF8" s="8"/>
      <c r="AG8" s="60">
        <f t="shared" si="5"/>
        <v>387</v>
      </c>
      <c r="AH8" s="130">
        <f t="shared" si="6"/>
        <v>0.24935567010309279</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387</v>
      </c>
      <c r="BF8" s="130">
        <f t="shared" si="29"/>
        <v>0.24935567010309279</v>
      </c>
      <c r="BG8" s="98"/>
    </row>
    <row r="9" spans="1:59">
      <c r="A9" s="2" t="str">
        <f t="shared" si="0"/>
        <v>30,000円以上 40,000円未満</v>
      </c>
      <c r="B9" s="96">
        <f t="shared" ca="1" si="1"/>
        <v>3.994845360824742E-2</v>
      </c>
      <c r="C9" s="96">
        <f t="shared" ca="1" si="2"/>
        <v>4.0268456375838924E-2</v>
      </c>
      <c r="D9" s="96">
        <f t="shared" ca="1" si="3"/>
        <v>2.2727272727272728E-2</v>
      </c>
      <c r="E9" s="96">
        <f t="shared" ca="1" si="4"/>
        <v>0</v>
      </c>
      <c r="AA9" s="110">
        <f>IF($AE9&lt;&gt;"",VLOOKUP($AE9,【M】金額!$A$1:$B$11,2,0),"")</f>
        <v>25000</v>
      </c>
      <c r="AB9" s="141"/>
      <c r="AC9" s="113" t="str">
        <f t="shared" si="30"/>
        <v>都道府県</v>
      </c>
      <c r="AD9" s="112" t="str">
        <f t="shared" si="30"/>
        <v>福井県</v>
      </c>
      <c r="AE9" s="133" t="s">
        <v>132</v>
      </c>
      <c r="AF9" s="8"/>
      <c r="AG9" s="60">
        <f t="shared" si="5"/>
        <v>163</v>
      </c>
      <c r="AH9" s="130">
        <f t="shared" si="6"/>
        <v>0.10502577319587629</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163</v>
      </c>
      <c r="BF9" s="130">
        <f t="shared" si="29"/>
        <v>0.10502577319587629</v>
      </c>
      <c r="BG9" s="98"/>
    </row>
    <row r="10" spans="1:59">
      <c r="A10" s="2" t="str">
        <f t="shared" si="0"/>
        <v>40,000円以上 50,000円未満</v>
      </c>
      <c r="B10" s="96">
        <f t="shared" ca="1" si="1"/>
        <v>1.8685567010309278E-2</v>
      </c>
      <c r="C10" s="96">
        <f t="shared" ca="1" si="2"/>
        <v>3.0201342281879196E-2</v>
      </c>
      <c r="D10" s="96">
        <f t="shared" ca="1" si="3"/>
        <v>2.2727272727272728E-2</v>
      </c>
      <c r="E10" s="96">
        <f t="shared" ca="1" si="4"/>
        <v>3.3333333333333333E-2</v>
      </c>
      <c r="AA10" s="110">
        <f>IF($AE10&lt;&gt;"",VLOOKUP($AE10,【M】金額!$A$1:$B$11,2,0),"")</f>
        <v>35000</v>
      </c>
      <c r="AB10" s="141"/>
      <c r="AC10" s="113" t="str">
        <f>AC9</f>
        <v>都道府県</v>
      </c>
      <c r="AD10" s="112" t="str">
        <f>AD9</f>
        <v>福井県</v>
      </c>
      <c r="AE10" s="133" t="s">
        <v>133</v>
      </c>
      <c r="AF10" s="8"/>
      <c r="AG10" s="60">
        <f t="shared" si="5"/>
        <v>62</v>
      </c>
      <c r="AH10" s="130">
        <f t="shared" si="6"/>
        <v>3.994845360824742E-2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62</v>
      </c>
      <c r="BF10" s="130">
        <f t="shared" si="29"/>
        <v>3.994845360824742E-2</v>
      </c>
      <c r="BG10" s="98"/>
    </row>
    <row r="11" spans="1:59">
      <c r="A11" s="2" t="str">
        <f t="shared" si="0"/>
        <v>50,000円以上 100,000円未満</v>
      </c>
      <c r="B11" s="96">
        <f t="shared" ca="1" si="1"/>
        <v>2.1262886597938145E-2</v>
      </c>
      <c r="C11" s="96">
        <f t="shared" ca="1" si="2"/>
        <v>2.3489932885906041E-2</v>
      </c>
      <c r="D11" s="96">
        <f t="shared" ca="1" si="3"/>
        <v>2.8409090909090908E-2</v>
      </c>
      <c r="E11" s="96">
        <f t="shared" ca="1" si="4"/>
        <v>3.3333333333333333E-2</v>
      </c>
      <c r="AA11" s="110">
        <f>IF($AE11&lt;&gt;"",VLOOKUP($AE11,【M】金額!$A$1:$B$11,2,0),"")</f>
        <v>45000</v>
      </c>
      <c r="AB11" s="141"/>
      <c r="AC11" s="113" t="str">
        <f t="shared" si="30"/>
        <v>都道府県</v>
      </c>
      <c r="AD11" s="112" t="str">
        <f t="shared" si="30"/>
        <v>福井県</v>
      </c>
      <c r="AE11" s="133" t="s">
        <v>134</v>
      </c>
      <c r="AF11" s="8"/>
      <c r="AG11" s="60">
        <f t="shared" si="5"/>
        <v>29</v>
      </c>
      <c r="AH11" s="130">
        <f t="shared" si="6"/>
        <v>1.8685567010309278E-2</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29</v>
      </c>
      <c r="BF11" s="130">
        <f t="shared" si="29"/>
        <v>1.8685567010309278E-2</v>
      </c>
      <c r="BG11" s="98"/>
    </row>
    <row r="12" spans="1:59">
      <c r="A12" s="2" t="str">
        <f t="shared" si="0"/>
        <v>100,000円以上</v>
      </c>
      <c r="B12" s="96">
        <f t="shared" ca="1" si="1"/>
        <v>1.0309278350515464E-2</v>
      </c>
      <c r="C12" s="96">
        <f t="shared" ca="1" si="2"/>
        <v>6.7114093959731542E-3</v>
      </c>
      <c r="D12" s="96">
        <f t="shared" ca="1" si="3"/>
        <v>1.1363636363636364E-2</v>
      </c>
      <c r="E12" s="96">
        <f t="shared" ca="1" si="4"/>
        <v>3.3333333333333333E-2</v>
      </c>
      <c r="AA12" s="110">
        <f>IF($AE12&lt;&gt;"",VLOOKUP($AE12,【M】金額!$A$1:$B$11,2,0),"")</f>
        <v>70000</v>
      </c>
      <c r="AB12" s="141"/>
      <c r="AC12" s="113" t="str">
        <f t="shared" si="30"/>
        <v>都道府県</v>
      </c>
      <c r="AD12" s="112" t="str">
        <f t="shared" si="30"/>
        <v>福井県</v>
      </c>
      <c r="AE12" s="133" t="s">
        <v>135</v>
      </c>
      <c r="AF12" s="8"/>
      <c r="AG12" s="60">
        <f t="shared" si="5"/>
        <v>33</v>
      </c>
      <c r="AH12" s="130">
        <f t="shared" si="6"/>
        <v>2.1262886597938145E-2</v>
      </c>
      <c r="AI12" s="60">
        <f t="shared" si="7"/>
        <v>0</v>
      </c>
      <c r="AJ12" s="130" t="str">
        <f t="shared" si="8"/>
        <v/>
      </c>
      <c r="AK12" s="60">
        <f t="shared" si="9"/>
        <v>0</v>
      </c>
      <c r="AL12" s="130" t="str">
        <f t="shared" si="10"/>
        <v/>
      </c>
      <c r="AM12" s="60">
        <f t="shared" si="11"/>
        <v>0</v>
      </c>
      <c r="AN12" s="130" t="str">
        <f t="shared" si="12"/>
        <v/>
      </c>
      <c r="AO12" s="60">
        <f t="shared" si="13"/>
        <v>0</v>
      </c>
      <c r="AP12" s="130" t="str">
        <f t="shared" si="14"/>
        <v/>
      </c>
      <c r="AQ12" s="60">
        <f t="shared" si="15"/>
        <v>0</v>
      </c>
      <c r="AR12" s="130" t="str">
        <f t="shared" si="16"/>
        <v/>
      </c>
      <c r="AS12" s="60">
        <f t="shared" si="17"/>
        <v>0</v>
      </c>
      <c r="AT12" s="130" t="str">
        <f t="shared" si="18"/>
        <v/>
      </c>
      <c r="AU12" s="60">
        <f t="shared" si="19"/>
        <v>0</v>
      </c>
      <c r="AV12" s="130" t="str">
        <f t="shared" si="20"/>
        <v/>
      </c>
      <c r="AW12" s="60">
        <f t="shared" si="21"/>
        <v>0</v>
      </c>
      <c r="AX12" s="130" t="str">
        <f t="shared" si="22"/>
        <v/>
      </c>
      <c r="AY12" s="60">
        <f t="shared" si="23"/>
        <v>0</v>
      </c>
      <c r="AZ12" s="130" t="str">
        <f t="shared" si="24"/>
        <v/>
      </c>
      <c r="BA12" s="60">
        <f t="shared" si="25"/>
        <v>0</v>
      </c>
      <c r="BB12" s="130" t="str">
        <f t="shared" si="26"/>
        <v/>
      </c>
      <c r="BC12" s="60">
        <f t="shared" si="27"/>
        <v>0</v>
      </c>
      <c r="BD12" s="130" t="str">
        <f t="shared" si="28"/>
        <v/>
      </c>
      <c r="BE12" s="60">
        <f t="shared" si="31"/>
        <v>33</v>
      </c>
      <c r="BF12" s="130">
        <f t="shared" si="29"/>
        <v>2.1262886597938145E-2</v>
      </c>
      <c r="BG12" s="98"/>
    </row>
    <row r="13" spans="1:59">
      <c r="A13" s="2" t="str">
        <f t="shared" si="0"/>
        <v/>
      </c>
      <c r="B13" s="152" t="str">
        <f t="shared" ca="1" si="1"/>
        <v/>
      </c>
      <c r="C13" s="96" t="str">
        <f t="shared" ca="1" si="2"/>
        <v/>
      </c>
      <c r="D13" s="96" t="str">
        <f t="shared" ca="1" si="3"/>
        <v/>
      </c>
      <c r="E13" s="96" t="str">
        <f t="shared" ca="1" si="4"/>
        <v/>
      </c>
      <c r="AA13" s="110">
        <f>IF($AE13&lt;&gt;"",VLOOKUP($AE13,【M】金額!$A$1:$B$11,2,0),"")</f>
        <v>100000</v>
      </c>
      <c r="AB13" s="141"/>
      <c r="AC13" s="113" t="str">
        <f t="shared" si="30"/>
        <v>都道府県</v>
      </c>
      <c r="AD13" s="112" t="str">
        <f t="shared" si="30"/>
        <v>福井県</v>
      </c>
      <c r="AE13" s="133" t="s">
        <v>136</v>
      </c>
      <c r="AF13" s="8"/>
      <c r="AG13" s="60">
        <f t="shared" si="5"/>
        <v>16</v>
      </c>
      <c r="AH13" s="130">
        <f t="shared" si="6"/>
        <v>1.0309278350515464E-2</v>
      </c>
      <c r="AI13" s="60">
        <f t="shared" si="7"/>
        <v>0</v>
      </c>
      <c r="AJ13" s="130" t="str">
        <f t="shared" si="8"/>
        <v/>
      </c>
      <c r="AK13" s="60">
        <f t="shared" si="9"/>
        <v>0</v>
      </c>
      <c r="AL13" s="130" t="str">
        <f t="shared" si="10"/>
        <v/>
      </c>
      <c r="AM13" s="60">
        <f t="shared" si="11"/>
        <v>0</v>
      </c>
      <c r="AN13" s="130" t="str">
        <f t="shared" si="12"/>
        <v/>
      </c>
      <c r="AO13" s="60">
        <f t="shared" si="13"/>
        <v>0</v>
      </c>
      <c r="AP13" s="130" t="str">
        <f t="shared" si="14"/>
        <v/>
      </c>
      <c r="AQ13" s="60">
        <f t="shared" si="15"/>
        <v>0</v>
      </c>
      <c r="AR13" s="130" t="str">
        <f t="shared" si="16"/>
        <v/>
      </c>
      <c r="AS13" s="60">
        <f t="shared" si="17"/>
        <v>0</v>
      </c>
      <c r="AT13" s="130" t="str">
        <f t="shared" si="18"/>
        <v/>
      </c>
      <c r="AU13" s="60">
        <f t="shared" si="19"/>
        <v>0</v>
      </c>
      <c r="AV13" s="130" t="str">
        <f t="shared" si="20"/>
        <v/>
      </c>
      <c r="AW13" s="60">
        <f t="shared" si="21"/>
        <v>0</v>
      </c>
      <c r="AX13" s="130" t="str">
        <f t="shared" si="22"/>
        <v/>
      </c>
      <c r="AY13" s="60">
        <f t="shared" si="23"/>
        <v>0</v>
      </c>
      <c r="AZ13" s="130" t="str">
        <f t="shared" si="24"/>
        <v/>
      </c>
      <c r="BA13" s="60">
        <f t="shared" si="25"/>
        <v>0</v>
      </c>
      <c r="BB13" s="130" t="str">
        <f t="shared" si="26"/>
        <v/>
      </c>
      <c r="BC13" s="60">
        <f t="shared" si="27"/>
        <v>0</v>
      </c>
      <c r="BD13" s="130" t="str">
        <f t="shared" si="28"/>
        <v/>
      </c>
      <c r="BE13" s="60">
        <f t="shared" si="31"/>
        <v>16</v>
      </c>
      <c r="BF13" s="130">
        <f t="shared" si="29"/>
        <v>1.0309278350515464E-2</v>
      </c>
      <c r="BG13" s="98"/>
    </row>
    <row r="14" spans="1:59">
      <c r="AA14" s="110" t="str">
        <f>IF($AE14&lt;&gt;"",VLOOKUP($AE14,【M】金額!$A$1:$B$11,2,0),"")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si="10"/>
        <v/>
      </c>
      <c r="AM14" s="60" t="str">
        <f t="shared" si="11"/>
        <v/>
      </c>
      <c r="AN14" s="130" t="str">
        <f t="shared" si="12"/>
        <v/>
      </c>
      <c r="AO14" s="60" t="str">
        <f t="shared" si="13"/>
        <v/>
      </c>
      <c r="AP14" s="130" t="str">
        <f t="shared" si="14"/>
        <v/>
      </c>
      <c r="AQ14" s="60" t="str">
        <f t="shared" si="15"/>
        <v/>
      </c>
      <c r="AR14" s="130" t="str">
        <f t="shared" si="16"/>
        <v/>
      </c>
      <c r="AS14" s="60" t="str">
        <f t="shared" si="17"/>
        <v/>
      </c>
      <c r="AT14" s="130" t="str">
        <f t="shared" si="18"/>
        <v/>
      </c>
      <c r="AU14" s="60" t="str">
        <f t="shared" si="19"/>
        <v/>
      </c>
      <c r="AV14" s="130" t="str">
        <f t="shared" si="20"/>
        <v/>
      </c>
      <c r="AW14" s="60" t="str">
        <f t="shared" si="21"/>
        <v/>
      </c>
      <c r="AX14" s="130" t="str">
        <f t="shared" si="22"/>
        <v/>
      </c>
      <c r="AY14" s="60" t="str">
        <f t="shared" si="23"/>
        <v/>
      </c>
      <c r="AZ14" s="130" t="str">
        <f t="shared" si="24"/>
        <v/>
      </c>
      <c r="BA14" s="60" t="str">
        <f t="shared" si="25"/>
        <v/>
      </c>
      <c r="BB14" s="130" t="str">
        <f t="shared" si="26"/>
        <v/>
      </c>
      <c r="BC14" s="60" t="str">
        <f t="shared" si="27"/>
        <v/>
      </c>
      <c r="BD14" s="130" t="str">
        <f t="shared" si="28"/>
        <v/>
      </c>
      <c r="BE14" s="60" t="str">
        <f t="shared" si="31"/>
        <v/>
      </c>
      <c r="BF14" s="130" t="str">
        <f t="shared" si="29"/>
        <v/>
      </c>
      <c r="BG14" s="98"/>
    </row>
    <row r="15" spans="1:59" ht="15">
      <c r="AA15"/>
      <c r="AB15"/>
      <c r="AC15" s="99"/>
      <c r="AD15" s="100"/>
      <c r="AE15" s="101"/>
      <c r="AF15" s="102" t="s">
        <v>25</v>
      </c>
      <c r="AG15" s="123">
        <f t="shared" ref="AG15:BD15" si="32">SUM(AG3:AG14)</f>
        <v>1552</v>
      </c>
      <c r="AH15" s="124">
        <f t="shared" si="32"/>
        <v>1</v>
      </c>
      <c r="AI15" s="123">
        <f t="shared" si="32"/>
        <v>0</v>
      </c>
      <c r="AJ15" s="124">
        <f t="shared" si="32"/>
        <v>0</v>
      </c>
      <c r="AK15" s="123">
        <f t="shared" si="32"/>
        <v>0</v>
      </c>
      <c r="AL15" s="124">
        <f t="shared" si="32"/>
        <v>0</v>
      </c>
      <c r="AM15" s="123">
        <f t="shared" si="32"/>
        <v>0</v>
      </c>
      <c r="AN15" s="124">
        <f t="shared" si="32"/>
        <v>0</v>
      </c>
      <c r="AO15" s="123">
        <f t="shared" si="32"/>
        <v>0</v>
      </c>
      <c r="AP15" s="124">
        <f t="shared" si="32"/>
        <v>0</v>
      </c>
      <c r="AQ15" s="123">
        <f t="shared" si="32"/>
        <v>0</v>
      </c>
      <c r="AR15" s="124">
        <f t="shared" si="32"/>
        <v>0</v>
      </c>
      <c r="AS15" s="123">
        <f t="shared" si="32"/>
        <v>0</v>
      </c>
      <c r="AT15" s="124">
        <f t="shared" si="32"/>
        <v>0</v>
      </c>
      <c r="AU15" s="123">
        <f t="shared" si="32"/>
        <v>0</v>
      </c>
      <c r="AV15" s="124">
        <f t="shared" si="32"/>
        <v>0</v>
      </c>
      <c r="AW15" s="123">
        <f t="shared" si="32"/>
        <v>0</v>
      </c>
      <c r="AX15" s="124">
        <f t="shared" si="32"/>
        <v>0</v>
      </c>
      <c r="AY15" s="123">
        <f t="shared" si="32"/>
        <v>0</v>
      </c>
      <c r="AZ15" s="124">
        <f t="shared" si="32"/>
        <v>0</v>
      </c>
      <c r="BA15" s="123">
        <f t="shared" si="32"/>
        <v>0</v>
      </c>
      <c r="BB15" s="124">
        <f t="shared" si="32"/>
        <v>0</v>
      </c>
      <c r="BC15" s="123">
        <f t="shared" si="32"/>
        <v>0</v>
      </c>
      <c r="BD15" s="124">
        <f t="shared" si="32"/>
        <v>0</v>
      </c>
      <c r="BE15" s="125">
        <f t="shared" ref="BE15" si="33">AG15+AI15+AK15+AM15+AO15+AQ15+AS15+AU15+AW15+AY15+BA15+BC15</f>
        <v>1552</v>
      </c>
      <c r="BF15" s="126">
        <f>SUM(BF3:BF14)</f>
        <v>1</v>
      </c>
      <c r="BG15" s="98"/>
    </row>
    <row r="16" spans="1:59" ht="15">
      <c r="AA16"/>
      <c r="AB16"/>
      <c r="AC16" s="103"/>
      <c r="AD16" s="104"/>
      <c r="AE16" s="105"/>
      <c r="AF16" s="135" t="s">
        <v>1148</v>
      </c>
      <c r="AG16" s="137">
        <f>IF(AG15&gt;0,SUMPRODUCT($AA3:$AA14,AG3:AG14)/AG15,"-")</f>
        <v>13634.0206185567</v>
      </c>
      <c r="AH16" s="138"/>
      <c r="AI16" s="137" t="str">
        <f>IF(AI15&gt;0,SUMPRODUCT($AA3:$AA14,AI3:AI14)/AI15,"-")</f>
        <v>-</v>
      </c>
      <c r="AJ16" s="138"/>
      <c r="AK16" s="137" t="str">
        <f>IF(AK15&gt;0,SUMPRODUCT($AA3:$AA14,AK3:AK14)/AK15,"-")</f>
        <v>-</v>
      </c>
      <c r="AL16" s="138"/>
      <c r="AM16" s="137" t="str">
        <f>IF(AM15&gt;0,SUMPRODUCT($AA3:$AA14,AM3:AM14)/AM15,"-")</f>
        <v>-</v>
      </c>
      <c r="AN16" s="138"/>
      <c r="AO16" s="137" t="str">
        <f>IF(AO15&gt;0,SUMPRODUCT($AA3:$AA14,AO3:AO14)/AO15,"-")</f>
        <v>-</v>
      </c>
      <c r="AP16" s="138"/>
      <c r="AQ16" s="137" t="str">
        <f>IF(AQ15&gt;0,SUMPRODUCT($AA3:$AA14,AQ3:AQ14)/AQ15,"-")</f>
        <v>-</v>
      </c>
      <c r="AR16" s="138"/>
      <c r="AS16" s="137" t="str">
        <f>IF(AS15&gt;0,SUMPRODUCT($AA3:$AA14,AS3:AS14)/AS15,"-")</f>
        <v>-</v>
      </c>
      <c r="AT16" s="138"/>
      <c r="AU16" s="137" t="str">
        <f>IF(AU15&gt;0,SUMPRODUCT($AA3:$AA14,AU3:AU14)/AU15,"-")</f>
        <v>-</v>
      </c>
      <c r="AV16" s="138"/>
      <c r="AW16" s="137" t="str">
        <f>IF(AW15&gt;0,SUMPRODUCT($AA3:$AA14,AW3:AW14)/AW15,"-")</f>
        <v>-</v>
      </c>
      <c r="AX16" s="138"/>
      <c r="AY16" s="137" t="str">
        <f>IF(AY15&gt;0,SUMPRODUCT($AA3:$AA14,AY3:AY14)/AY15,"-")</f>
        <v>-</v>
      </c>
      <c r="AZ16" s="138"/>
      <c r="BA16" s="137" t="str">
        <f>IF(BA15&gt;0,SUMPRODUCT($AA3:$AA14,BA3:BA14)/BA15,"-")</f>
        <v>-</v>
      </c>
      <c r="BB16" s="138"/>
      <c r="BC16" s="137" t="str">
        <f>IF(BC15&gt;0,SUMPRODUCT($AA3:$AA14,BC3:BC14)/BC15,"-")</f>
        <v>-</v>
      </c>
      <c r="BD16" s="138"/>
      <c r="BE16" s="137">
        <f>IF(BE15&gt;0,SUMPRODUCT($AA3:$AA14,BE3:BE14)/BE15,"-")</f>
        <v>13634.0206185567</v>
      </c>
      <c r="BF16" s="139"/>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 t="shared" ref="AA18:AA28" si="34">AA3</f>
        <v>0</v>
      </c>
      <c r="AB18" s="141"/>
      <c r="AC18" s="111" t="str">
        <f>AC17</f>
        <v>6分類</v>
      </c>
      <c r="AD18" s="112" t="str">
        <f>AD17</f>
        <v>福井市・永平寺町</v>
      </c>
      <c r="AE18" s="2" t="str">
        <f t="shared" ref="AE18:AE28" si="35">IF(AE3&lt;&gt;"",AE3,"")</f>
        <v>使わない</v>
      </c>
      <c r="AF18" s="8"/>
      <c r="AG18" s="121">
        <f t="shared" ref="AG18:AG29" si="36">IF(OR(IFERROR(FIND($AD18,"施設コード"),0)&gt;0,$AE18=""), "",
COUNTIFS(
    INDEX(rawデータ範囲, , MATCH($AG$1,表頭範囲, 0)),AG$2,
    INDEX(rawデータ範囲, , MATCH($AE$1,表頭範囲, 0)),$AE18,
    INDEX(rawデータ範囲, , MATCH($AC18,表頭範囲, 0)),$AD18
)
)</f>
        <v>2</v>
      </c>
      <c r="AH18" s="122">
        <f t="shared" ref="AH18:AH28" si="37">IFERROR(AG18/AG$30,"")</f>
        <v>6.7114093959731542E-3</v>
      </c>
      <c r="AI18" s="121">
        <f t="shared" ref="AI18:AI29" si="38">IF(OR(IFERROR(FIND($AD18,"施設コード"),0)&gt;0,$AE18=""), "",
COUNTIFS(
    INDEX(rawデータ範囲, , MATCH($AG$1,表頭範囲, 0)),AI$2,
    INDEX(rawデータ範囲, , MATCH($AE$1,表頭範囲, 0)),$AE18,
    INDEX(rawデータ範囲, , MATCH($AC18,表頭範囲, 0)),$AD18
)
)</f>
        <v>0</v>
      </c>
      <c r="AJ18" s="122" t="str">
        <f t="shared" ref="AJ18:AJ28" si="39">IFERROR(AI18/AI$30,"")</f>
        <v/>
      </c>
      <c r="AK18" s="121">
        <f t="shared" ref="AK18:AK29" si="40">IF(OR(IFERROR(FIND($AD18,"施設コード"),0)&gt;0,$AE18=""), "",
COUNTIFS(
    INDEX(rawデータ範囲, , MATCH($AG$1,表頭範囲, 0)),AK$2,
    INDEX(rawデータ範囲, , MATCH($AE$1,表頭範囲, 0)),$AE18,
    INDEX(rawデータ範囲, , MATCH($AC18,表頭範囲, 0)),$AD18
)
)</f>
        <v>0</v>
      </c>
      <c r="AL18" s="122" t="str">
        <f t="shared" ref="AL18:AL29" si="41">IFERROR(AK18/AK$30,"")</f>
        <v/>
      </c>
      <c r="AM18" s="121">
        <f t="shared" ref="AM18:AM29" si="42">IF(OR(IFERROR(FIND($AD18,"施設コード"),0)&gt;0,$AE18=""), "",
COUNTIFS(
    INDEX(rawデータ範囲, , MATCH($AG$1,表頭範囲, 0)),AM$2,
    INDEX(rawデータ範囲, , MATCH($AE$1,表頭範囲, 0)),$AE18,
    INDEX(rawデータ範囲, , MATCH($AC18,表頭範囲, 0)),$AD18
)
)</f>
        <v>0</v>
      </c>
      <c r="AN18" s="122" t="str">
        <f t="shared" ref="AN18:AN29" si="43">IFERROR(AM18/AM$30,"")</f>
        <v/>
      </c>
      <c r="AO18" s="121">
        <f t="shared" ref="AO18:AO29" si="44">IF(OR(IFERROR(FIND($AD18,"施設コード"),0)&gt;0,$AE18=""), "",
COUNTIFS(
    INDEX(rawデータ範囲, , MATCH($AG$1,表頭範囲, 0)),AO$2,
    INDEX(rawデータ範囲, , MATCH($AE$1,表頭範囲, 0)),$AE18,
    INDEX(rawデータ範囲, , MATCH($AC18,表頭範囲, 0)),$AD18
)
)</f>
        <v>0</v>
      </c>
      <c r="AP18" s="122" t="str">
        <f t="shared" ref="AP18:AP29" si="45">IFERROR(AO18/AO$30,"")</f>
        <v/>
      </c>
      <c r="AQ18" s="121">
        <f t="shared" ref="AQ18:AQ29" si="46">IF(OR(IFERROR(FIND($AD18,"施設コード"),0)&gt;0,$AE18=""), "",
COUNTIFS(
    INDEX(rawデータ範囲, , MATCH($AG$1,表頭範囲, 0)),AQ$2,
    INDEX(rawデータ範囲, , MATCH($AE$1,表頭範囲, 0)),$AE18,
    INDEX(rawデータ範囲, , MATCH($AC18,表頭範囲, 0)),$AD18
)
)</f>
        <v>0</v>
      </c>
      <c r="AR18" s="122" t="str">
        <f t="shared" ref="AR18:AR29" si="47">IFERROR(AQ18/AQ$30,"")</f>
        <v/>
      </c>
      <c r="AS18" s="121">
        <f t="shared" ref="AS18:AS29" si="48">IF(OR(IFERROR(FIND($AD18,"施設コード"),0)&gt;0,$AE18=""), "",
COUNTIFS(
    INDEX(rawデータ範囲, , MATCH($AG$1,表頭範囲, 0)),AS$2,
    INDEX(rawデータ範囲, , MATCH($AE$1,表頭範囲, 0)),$AE18,
    INDEX(rawデータ範囲, , MATCH($AC18,表頭範囲, 0)),$AD18
)
)</f>
        <v>0</v>
      </c>
      <c r="AT18" s="122" t="str">
        <f t="shared" ref="AT18:AT29" si="49">IFERROR(AS18/AS$30,"")</f>
        <v/>
      </c>
      <c r="AU18" s="121">
        <f t="shared" ref="AU18:AU29" si="50">IF(OR(IFERROR(FIND($AD18,"施設コード"),0)&gt;0,$AE18=""), "",
COUNTIFS(
    INDEX(rawデータ範囲, , MATCH($AG$1,表頭範囲, 0)),AU$2,
    INDEX(rawデータ範囲, , MATCH($AE$1,表頭範囲, 0)),$AE18,
    INDEX(rawデータ範囲, , MATCH($AC18,表頭範囲, 0)),$AD18
)
)</f>
        <v>0</v>
      </c>
      <c r="AV18" s="122" t="str">
        <f t="shared" ref="AV18:AV29" si="51">IFERROR(AU18/AU$30,"")</f>
        <v/>
      </c>
      <c r="AW18" s="121">
        <f t="shared" ref="AW18:AW29" si="52">IF(OR(IFERROR(FIND($AD18,"施設コード"),0)&gt;0,$AE18=""), "",
COUNTIFS(
    INDEX(rawデータ範囲, , MATCH($AG$1,表頭範囲, 0)),AW$2,
    INDEX(rawデータ範囲, , MATCH($AE$1,表頭範囲, 0)),$AE18,
    INDEX(rawデータ範囲, , MATCH($AC18,表頭範囲, 0)),$AD18
)
)</f>
        <v>0</v>
      </c>
      <c r="AX18" s="122" t="str">
        <f t="shared" ref="AX18:AX29" si="53">IFERROR(AW18/AW$30,"")</f>
        <v/>
      </c>
      <c r="AY18" s="121">
        <f t="shared" ref="AY18:AY29" si="54">IF(OR(IFERROR(FIND($AD18,"施設コード"),0)&gt;0,$AE18=""), "",
COUNTIFS(
    INDEX(rawデータ範囲, , MATCH($AG$1,表頭範囲, 0)),AY$2,
    INDEX(rawデータ範囲, , MATCH($AE$1,表頭範囲, 0)),$AE18,
    INDEX(rawデータ範囲, , MATCH($AC18,表頭範囲, 0)),$AD18
)
)</f>
        <v>0</v>
      </c>
      <c r="AZ18" s="122" t="str">
        <f t="shared" ref="AZ18:AZ29" si="55">IFERROR(AY18/AY$30,"")</f>
        <v/>
      </c>
      <c r="BA18" s="121">
        <f t="shared" ref="BA18:BA29" si="56">IF(OR(IFERROR(FIND($AD18,"施設コード"),0)&gt;0,$AE18=""), "",
COUNTIFS(
    INDEX(rawデータ範囲, , MATCH($AG$1,表頭範囲, 0)),BA$2,
    INDEX(rawデータ範囲, , MATCH($AE$1,表頭範囲, 0)),$AE18,
    INDEX(rawデータ範囲, , MATCH($AC18,表頭範囲, 0)),$AD18
)
)</f>
        <v>0</v>
      </c>
      <c r="BB18" s="122" t="str">
        <f t="shared" ref="BB18:BB29" si="57">IFERROR(BA18/BA$30,"")</f>
        <v/>
      </c>
      <c r="BC18" s="121">
        <f t="shared" ref="BC18:BC29" si="58">IF(OR(IFERROR(FIND($AD18,"施設コード"),0)&gt;0,$AE18=""), "",
COUNTIFS(
    INDEX(rawデータ範囲, , MATCH($AG$1,表頭範囲, 0)),BC$2,
    INDEX(rawデータ範囲, , MATCH($AE$1,表頭範囲, 0)),$AE18,
    INDEX(rawデータ範囲, , MATCH($AC18,表頭範囲, 0)),$AD18
)
)</f>
        <v>0</v>
      </c>
      <c r="BD18" s="122" t="str">
        <f t="shared" ref="BD18:BD29" si="59">IFERROR(BC18/BC$30,"")</f>
        <v/>
      </c>
      <c r="BE18" s="121">
        <f>IFERROR(AG18+AI18+AK18+AM18+AO18+AQ18+AS18+AU18+AW18+AY18+BA18+BC18,"")</f>
        <v>2</v>
      </c>
      <c r="BF18" s="122">
        <f t="shared" ref="BF18:BF29" si="60">IFERROR(BE18/BE$30,"")</f>
        <v>6.7114093959731542E-3</v>
      </c>
    </row>
    <row r="19" spans="27:58">
      <c r="AA19" s="110">
        <f t="shared" si="34"/>
        <v>500</v>
      </c>
      <c r="AB19" s="141"/>
      <c r="AC19" s="111" t="str">
        <f t="shared" ref="AC19:AD28" si="61">AC18</f>
        <v>6分類</v>
      </c>
      <c r="AD19" s="112" t="str">
        <f t="shared" si="61"/>
        <v>福井市・永平寺町</v>
      </c>
      <c r="AE19" s="90" t="str">
        <f t="shared" si="35"/>
        <v>1,000円未満</v>
      </c>
      <c r="AF19" s="8"/>
      <c r="AG19" s="121">
        <f t="shared" si="36"/>
        <v>7</v>
      </c>
      <c r="AH19" s="122">
        <f t="shared" si="37"/>
        <v>2.3489932885906041E-2</v>
      </c>
      <c r="AI19" s="121">
        <f t="shared" si="38"/>
        <v>0</v>
      </c>
      <c r="AJ19" s="122" t="str">
        <f t="shared" si="39"/>
        <v/>
      </c>
      <c r="AK19" s="121">
        <f t="shared" si="40"/>
        <v>0</v>
      </c>
      <c r="AL19" s="122" t="str">
        <f t="shared" si="41"/>
        <v/>
      </c>
      <c r="AM19" s="121">
        <f t="shared" si="42"/>
        <v>0</v>
      </c>
      <c r="AN19" s="122" t="str">
        <f t="shared" si="43"/>
        <v/>
      </c>
      <c r="AO19" s="121">
        <f t="shared" si="44"/>
        <v>0</v>
      </c>
      <c r="AP19" s="122" t="str">
        <f t="shared" si="45"/>
        <v/>
      </c>
      <c r="AQ19" s="121">
        <f t="shared" si="46"/>
        <v>0</v>
      </c>
      <c r="AR19" s="122" t="str">
        <f t="shared" si="47"/>
        <v/>
      </c>
      <c r="AS19" s="121">
        <f t="shared" si="48"/>
        <v>0</v>
      </c>
      <c r="AT19" s="122" t="str">
        <f t="shared" si="49"/>
        <v/>
      </c>
      <c r="AU19" s="121">
        <f t="shared" si="50"/>
        <v>0</v>
      </c>
      <c r="AV19" s="122" t="str">
        <f t="shared" si="51"/>
        <v/>
      </c>
      <c r="AW19" s="121">
        <f t="shared" si="52"/>
        <v>0</v>
      </c>
      <c r="AX19" s="122" t="str">
        <f t="shared" si="53"/>
        <v/>
      </c>
      <c r="AY19" s="121">
        <f t="shared" si="54"/>
        <v>0</v>
      </c>
      <c r="AZ19" s="122" t="str">
        <f t="shared" si="55"/>
        <v/>
      </c>
      <c r="BA19" s="121">
        <f t="shared" si="56"/>
        <v>0</v>
      </c>
      <c r="BB19" s="122" t="str">
        <f t="shared" si="57"/>
        <v/>
      </c>
      <c r="BC19" s="121">
        <f t="shared" si="58"/>
        <v>0</v>
      </c>
      <c r="BD19" s="122" t="str">
        <f t="shared" si="59"/>
        <v/>
      </c>
      <c r="BE19" s="121">
        <f t="shared" ref="BE19:BE29" si="62">IFERROR(AG19+AI19+AK19+AM19+AO19+AQ19+AS19+AU19+AW19+AY19+BA19+BC19,"")</f>
        <v>7</v>
      </c>
      <c r="BF19" s="122">
        <f t="shared" si="60"/>
        <v>2.3489932885906041E-2</v>
      </c>
    </row>
    <row r="20" spans="27:58">
      <c r="AA20" s="110">
        <f t="shared" si="34"/>
        <v>2000</v>
      </c>
      <c r="AB20" s="141"/>
      <c r="AC20" s="111" t="str">
        <f t="shared" si="61"/>
        <v>6分類</v>
      </c>
      <c r="AD20" s="112" t="str">
        <f t="shared" si="61"/>
        <v>福井市・永平寺町</v>
      </c>
      <c r="AE20" s="2" t="str">
        <f t="shared" si="35"/>
        <v>1,000円以上 3,000円未満</v>
      </c>
      <c r="AF20" s="8"/>
      <c r="AG20" s="121">
        <f t="shared" si="36"/>
        <v>29</v>
      </c>
      <c r="AH20" s="122">
        <f t="shared" si="37"/>
        <v>9.7315436241610737E-2</v>
      </c>
      <c r="AI20" s="121">
        <f t="shared" si="38"/>
        <v>0</v>
      </c>
      <c r="AJ20" s="122" t="str">
        <f t="shared" si="39"/>
        <v/>
      </c>
      <c r="AK20" s="121">
        <f t="shared" si="40"/>
        <v>0</v>
      </c>
      <c r="AL20" s="122" t="str">
        <f t="shared" si="41"/>
        <v/>
      </c>
      <c r="AM20" s="121">
        <f t="shared" si="42"/>
        <v>0</v>
      </c>
      <c r="AN20" s="122" t="str">
        <f t="shared" si="43"/>
        <v/>
      </c>
      <c r="AO20" s="121">
        <f t="shared" si="44"/>
        <v>0</v>
      </c>
      <c r="AP20" s="122" t="str">
        <f t="shared" si="45"/>
        <v/>
      </c>
      <c r="AQ20" s="121">
        <f t="shared" si="46"/>
        <v>0</v>
      </c>
      <c r="AR20" s="122" t="str">
        <f t="shared" si="47"/>
        <v/>
      </c>
      <c r="AS20" s="121">
        <f t="shared" si="48"/>
        <v>0</v>
      </c>
      <c r="AT20" s="122" t="str">
        <f t="shared" si="49"/>
        <v/>
      </c>
      <c r="AU20" s="121">
        <f t="shared" si="50"/>
        <v>0</v>
      </c>
      <c r="AV20" s="122" t="str">
        <f t="shared" si="51"/>
        <v/>
      </c>
      <c r="AW20" s="121">
        <f t="shared" si="52"/>
        <v>0</v>
      </c>
      <c r="AX20" s="122" t="str">
        <f t="shared" si="53"/>
        <v/>
      </c>
      <c r="AY20" s="121">
        <f t="shared" si="54"/>
        <v>0</v>
      </c>
      <c r="AZ20" s="122" t="str">
        <f t="shared" si="55"/>
        <v/>
      </c>
      <c r="BA20" s="121">
        <f t="shared" si="56"/>
        <v>0</v>
      </c>
      <c r="BB20" s="122" t="str">
        <f t="shared" si="57"/>
        <v/>
      </c>
      <c r="BC20" s="121">
        <f t="shared" si="58"/>
        <v>0</v>
      </c>
      <c r="BD20" s="122" t="str">
        <f t="shared" si="59"/>
        <v/>
      </c>
      <c r="BE20" s="121">
        <f t="shared" si="62"/>
        <v>29</v>
      </c>
      <c r="BF20" s="122">
        <f t="shared" si="60"/>
        <v>9.7315436241610737E-2</v>
      </c>
    </row>
    <row r="21" spans="27:58">
      <c r="AA21" s="110">
        <f t="shared" si="34"/>
        <v>4000</v>
      </c>
      <c r="AB21" s="141"/>
      <c r="AC21" s="111" t="str">
        <f t="shared" si="61"/>
        <v>6分類</v>
      </c>
      <c r="AD21" s="112" t="str">
        <f t="shared" si="61"/>
        <v>福井市・永平寺町</v>
      </c>
      <c r="AE21" s="2" t="str">
        <f t="shared" si="35"/>
        <v>3,000円以上 5,000円未満</v>
      </c>
      <c r="AF21" s="8"/>
      <c r="AG21" s="121">
        <f t="shared" si="36"/>
        <v>37</v>
      </c>
      <c r="AH21" s="122">
        <f t="shared" si="37"/>
        <v>0.12416107382550336</v>
      </c>
      <c r="AI21" s="121">
        <f t="shared" si="38"/>
        <v>0</v>
      </c>
      <c r="AJ21" s="122" t="str">
        <f t="shared" si="39"/>
        <v/>
      </c>
      <c r="AK21" s="121">
        <f t="shared" si="40"/>
        <v>0</v>
      </c>
      <c r="AL21" s="122" t="str">
        <f t="shared" si="41"/>
        <v/>
      </c>
      <c r="AM21" s="121">
        <f t="shared" si="42"/>
        <v>0</v>
      </c>
      <c r="AN21" s="122" t="str">
        <f t="shared" si="43"/>
        <v/>
      </c>
      <c r="AO21" s="121">
        <f t="shared" si="44"/>
        <v>0</v>
      </c>
      <c r="AP21" s="122" t="str">
        <f t="shared" si="45"/>
        <v/>
      </c>
      <c r="AQ21" s="121">
        <f t="shared" si="46"/>
        <v>0</v>
      </c>
      <c r="AR21" s="122" t="str">
        <f t="shared" si="47"/>
        <v/>
      </c>
      <c r="AS21" s="121">
        <f t="shared" si="48"/>
        <v>0</v>
      </c>
      <c r="AT21" s="122" t="str">
        <f t="shared" si="49"/>
        <v/>
      </c>
      <c r="AU21" s="121">
        <f t="shared" si="50"/>
        <v>0</v>
      </c>
      <c r="AV21" s="122" t="str">
        <f t="shared" si="51"/>
        <v/>
      </c>
      <c r="AW21" s="121">
        <f t="shared" si="52"/>
        <v>0</v>
      </c>
      <c r="AX21" s="122" t="str">
        <f t="shared" si="53"/>
        <v/>
      </c>
      <c r="AY21" s="121">
        <f t="shared" si="54"/>
        <v>0</v>
      </c>
      <c r="AZ21" s="122" t="str">
        <f t="shared" si="55"/>
        <v/>
      </c>
      <c r="BA21" s="121">
        <f t="shared" si="56"/>
        <v>0</v>
      </c>
      <c r="BB21" s="122" t="str">
        <f t="shared" si="57"/>
        <v/>
      </c>
      <c r="BC21" s="121">
        <f t="shared" si="58"/>
        <v>0</v>
      </c>
      <c r="BD21" s="122" t="str">
        <f t="shared" si="59"/>
        <v/>
      </c>
      <c r="BE21" s="121">
        <f t="shared" si="62"/>
        <v>37</v>
      </c>
      <c r="BF21" s="122">
        <f t="shared" si="60"/>
        <v>0.12416107382550336</v>
      </c>
    </row>
    <row r="22" spans="27:58">
      <c r="AA22" s="110">
        <f t="shared" si="34"/>
        <v>7000</v>
      </c>
      <c r="AB22" s="141"/>
      <c r="AC22" s="111" t="str">
        <f t="shared" si="61"/>
        <v>6分類</v>
      </c>
      <c r="AD22" s="112" t="str">
        <f t="shared" si="61"/>
        <v>福井市・永平寺町</v>
      </c>
      <c r="AE22" s="2" t="str">
        <f t="shared" si="35"/>
        <v>5,000円以上 10,000円未満</v>
      </c>
      <c r="AF22" s="107"/>
      <c r="AG22" s="121">
        <f t="shared" si="36"/>
        <v>62</v>
      </c>
      <c r="AH22" s="122">
        <f t="shared" si="37"/>
        <v>0.20805369127516779</v>
      </c>
      <c r="AI22" s="121">
        <f t="shared" si="38"/>
        <v>0</v>
      </c>
      <c r="AJ22" s="122" t="str">
        <f t="shared" si="39"/>
        <v/>
      </c>
      <c r="AK22" s="121">
        <f t="shared" si="40"/>
        <v>0</v>
      </c>
      <c r="AL22" s="122" t="str">
        <f t="shared" si="41"/>
        <v/>
      </c>
      <c r="AM22" s="121">
        <f t="shared" si="42"/>
        <v>0</v>
      </c>
      <c r="AN22" s="122" t="str">
        <f t="shared" si="43"/>
        <v/>
      </c>
      <c r="AO22" s="121">
        <f t="shared" si="44"/>
        <v>0</v>
      </c>
      <c r="AP22" s="122" t="str">
        <f t="shared" si="45"/>
        <v/>
      </c>
      <c r="AQ22" s="121">
        <f t="shared" si="46"/>
        <v>0</v>
      </c>
      <c r="AR22" s="122" t="str">
        <f t="shared" si="47"/>
        <v/>
      </c>
      <c r="AS22" s="121">
        <f t="shared" si="48"/>
        <v>0</v>
      </c>
      <c r="AT22" s="122" t="str">
        <f t="shared" si="49"/>
        <v/>
      </c>
      <c r="AU22" s="121">
        <f t="shared" si="50"/>
        <v>0</v>
      </c>
      <c r="AV22" s="122" t="str">
        <f t="shared" si="51"/>
        <v/>
      </c>
      <c r="AW22" s="121">
        <f t="shared" si="52"/>
        <v>0</v>
      </c>
      <c r="AX22" s="122" t="str">
        <f t="shared" si="53"/>
        <v/>
      </c>
      <c r="AY22" s="121">
        <f t="shared" si="54"/>
        <v>0</v>
      </c>
      <c r="AZ22" s="122" t="str">
        <f t="shared" si="55"/>
        <v/>
      </c>
      <c r="BA22" s="121">
        <f t="shared" si="56"/>
        <v>0</v>
      </c>
      <c r="BB22" s="122" t="str">
        <f t="shared" si="57"/>
        <v/>
      </c>
      <c r="BC22" s="121">
        <f t="shared" si="58"/>
        <v>0</v>
      </c>
      <c r="BD22" s="122" t="str">
        <f t="shared" si="59"/>
        <v/>
      </c>
      <c r="BE22" s="121">
        <f t="shared" si="62"/>
        <v>62</v>
      </c>
      <c r="BF22" s="122">
        <f t="shared" si="60"/>
        <v>0.20805369127516779</v>
      </c>
    </row>
    <row r="23" spans="27:58">
      <c r="AA23" s="110">
        <f t="shared" si="34"/>
        <v>15000</v>
      </c>
      <c r="AB23" s="141"/>
      <c r="AC23" s="111" t="str">
        <f t="shared" si="61"/>
        <v>6分類</v>
      </c>
      <c r="AD23" s="112" t="str">
        <f t="shared" si="61"/>
        <v>福井市・永平寺町</v>
      </c>
      <c r="AE23" s="2" t="str">
        <f t="shared" si="35"/>
        <v>10,000円以上 20,000円未満</v>
      </c>
      <c r="AF23" s="107"/>
      <c r="AG23" s="121">
        <f t="shared" si="36"/>
        <v>89</v>
      </c>
      <c r="AH23" s="122">
        <f t="shared" si="37"/>
        <v>0.29865771812080538</v>
      </c>
      <c r="AI23" s="121">
        <f t="shared" si="38"/>
        <v>0</v>
      </c>
      <c r="AJ23" s="122" t="str">
        <f t="shared" si="39"/>
        <v/>
      </c>
      <c r="AK23" s="121">
        <f t="shared" si="40"/>
        <v>0</v>
      </c>
      <c r="AL23" s="122" t="str">
        <f t="shared" si="41"/>
        <v/>
      </c>
      <c r="AM23" s="121">
        <f t="shared" si="42"/>
        <v>0</v>
      </c>
      <c r="AN23" s="122" t="str">
        <f t="shared" si="43"/>
        <v/>
      </c>
      <c r="AO23" s="121">
        <f t="shared" si="44"/>
        <v>0</v>
      </c>
      <c r="AP23" s="122" t="str">
        <f t="shared" si="45"/>
        <v/>
      </c>
      <c r="AQ23" s="121">
        <f t="shared" si="46"/>
        <v>0</v>
      </c>
      <c r="AR23" s="122" t="str">
        <f t="shared" si="47"/>
        <v/>
      </c>
      <c r="AS23" s="121">
        <f t="shared" si="48"/>
        <v>0</v>
      </c>
      <c r="AT23" s="122" t="str">
        <f t="shared" si="49"/>
        <v/>
      </c>
      <c r="AU23" s="121">
        <f t="shared" si="50"/>
        <v>0</v>
      </c>
      <c r="AV23" s="122" t="str">
        <f t="shared" si="51"/>
        <v/>
      </c>
      <c r="AW23" s="121">
        <f t="shared" si="52"/>
        <v>0</v>
      </c>
      <c r="AX23" s="122" t="str">
        <f t="shared" si="53"/>
        <v/>
      </c>
      <c r="AY23" s="121">
        <f t="shared" si="54"/>
        <v>0</v>
      </c>
      <c r="AZ23" s="122" t="str">
        <f t="shared" si="55"/>
        <v/>
      </c>
      <c r="BA23" s="121">
        <f t="shared" si="56"/>
        <v>0</v>
      </c>
      <c r="BB23" s="122" t="str">
        <f t="shared" si="57"/>
        <v/>
      </c>
      <c r="BC23" s="121">
        <f t="shared" si="58"/>
        <v>0</v>
      </c>
      <c r="BD23" s="122" t="str">
        <f t="shared" si="59"/>
        <v/>
      </c>
      <c r="BE23" s="121">
        <f t="shared" si="62"/>
        <v>89</v>
      </c>
      <c r="BF23" s="122">
        <f t="shared" si="60"/>
        <v>0.29865771812080538</v>
      </c>
    </row>
    <row r="24" spans="27:58">
      <c r="AA24" s="110">
        <f t="shared" si="34"/>
        <v>25000</v>
      </c>
      <c r="AB24" s="141"/>
      <c r="AC24" s="111" t="str">
        <f t="shared" si="61"/>
        <v>6分類</v>
      </c>
      <c r="AD24" s="112" t="str">
        <f t="shared" si="61"/>
        <v>福井市・永平寺町</v>
      </c>
      <c r="AE24" s="2" t="str">
        <f t="shared" si="35"/>
        <v>20,000円以上 30,000円未満</v>
      </c>
      <c r="AF24" s="107"/>
      <c r="AG24" s="121">
        <f t="shared" si="36"/>
        <v>42</v>
      </c>
      <c r="AH24" s="122">
        <f t="shared" si="37"/>
        <v>0.14093959731543623</v>
      </c>
      <c r="AI24" s="121">
        <f t="shared" si="38"/>
        <v>0</v>
      </c>
      <c r="AJ24" s="122" t="str">
        <f t="shared" si="39"/>
        <v/>
      </c>
      <c r="AK24" s="121">
        <f t="shared" si="40"/>
        <v>0</v>
      </c>
      <c r="AL24" s="122" t="str">
        <f t="shared" si="41"/>
        <v/>
      </c>
      <c r="AM24" s="121">
        <f t="shared" si="42"/>
        <v>0</v>
      </c>
      <c r="AN24" s="122" t="str">
        <f t="shared" si="43"/>
        <v/>
      </c>
      <c r="AO24" s="121">
        <f t="shared" si="44"/>
        <v>0</v>
      </c>
      <c r="AP24" s="122" t="str">
        <f t="shared" si="45"/>
        <v/>
      </c>
      <c r="AQ24" s="121">
        <f t="shared" si="46"/>
        <v>0</v>
      </c>
      <c r="AR24" s="122" t="str">
        <f t="shared" si="47"/>
        <v/>
      </c>
      <c r="AS24" s="121">
        <f t="shared" si="48"/>
        <v>0</v>
      </c>
      <c r="AT24" s="122" t="str">
        <f t="shared" si="49"/>
        <v/>
      </c>
      <c r="AU24" s="121">
        <f t="shared" si="50"/>
        <v>0</v>
      </c>
      <c r="AV24" s="122" t="str">
        <f t="shared" si="51"/>
        <v/>
      </c>
      <c r="AW24" s="121">
        <f t="shared" si="52"/>
        <v>0</v>
      </c>
      <c r="AX24" s="122" t="str">
        <f t="shared" si="53"/>
        <v/>
      </c>
      <c r="AY24" s="121">
        <f t="shared" si="54"/>
        <v>0</v>
      </c>
      <c r="AZ24" s="122" t="str">
        <f t="shared" si="55"/>
        <v/>
      </c>
      <c r="BA24" s="121">
        <f t="shared" si="56"/>
        <v>0</v>
      </c>
      <c r="BB24" s="122" t="str">
        <f t="shared" si="57"/>
        <v/>
      </c>
      <c r="BC24" s="121">
        <f t="shared" si="58"/>
        <v>0</v>
      </c>
      <c r="BD24" s="122" t="str">
        <f t="shared" si="59"/>
        <v/>
      </c>
      <c r="BE24" s="121">
        <f t="shared" si="62"/>
        <v>42</v>
      </c>
      <c r="BF24" s="122">
        <f t="shared" si="60"/>
        <v>0.14093959731543623</v>
      </c>
    </row>
    <row r="25" spans="27:58">
      <c r="AA25" s="110">
        <f t="shared" si="34"/>
        <v>35000</v>
      </c>
      <c r="AB25" s="141"/>
      <c r="AC25" s="111" t="str">
        <f>AC24</f>
        <v>6分類</v>
      </c>
      <c r="AD25" s="112" t="str">
        <f>AD24</f>
        <v>福井市・永平寺町</v>
      </c>
      <c r="AE25" s="2" t="str">
        <f t="shared" si="35"/>
        <v>30,000円以上 40,000円未満</v>
      </c>
      <c r="AF25" s="107"/>
      <c r="AG25" s="121">
        <f t="shared" si="36"/>
        <v>12</v>
      </c>
      <c r="AH25" s="122">
        <f t="shared" si="37"/>
        <v>4.0268456375838924E-2</v>
      </c>
      <c r="AI25" s="121">
        <f t="shared" si="38"/>
        <v>0</v>
      </c>
      <c r="AJ25" s="122" t="str">
        <f t="shared" si="39"/>
        <v/>
      </c>
      <c r="AK25" s="121">
        <f t="shared" si="40"/>
        <v>0</v>
      </c>
      <c r="AL25" s="122" t="str">
        <f t="shared" si="41"/>
        <v/>
      </c>
      <c r="AM25" s="121">
        <f t="shared" si="42"/>
        <v>0</v>
      </c>
      <c r="AN25" s="122" t="str">
        <f t="shared" si="43"/>
        <v/>
      </c>
      <c r="AO25" s="121">
        <f t="shared" si="44"/>
        <v>0</v>
      </c>
      <c r="AP25" s="122" t="str">
        <f t="shared" si="45"/>
        <v/>
      </c>
      <c r="AQ25" s="121">
        <f t="shared" si="46"/>
        <v>0</v>
      </c>
      <c r="AR25" s="122" t="str">
        <f t="shared" si="47"/>
        <v/>
      </c>
      <c r="AS25" s="121">
        <f t="shared" si="48"/>
        <v>0</v>
      </c>
      <c r="AT25" s="122" t="str">
        <f t="shared" si="49"/>
        <v/>
      </c>
      <c r="AU25" s="121">
        <f t="shared" si="50"/>
        <v>0</v>
      </c>
      <c r="AV25" s="122" t="str">
        <f t="shared" si="51"/>
        <v/>
      </c>
      <c r="AW25" s="121">
        <f t="shared" si="52"/>
        <v>0</v>
      </c>
      <c r="AX25" s="122" t="str">
        <f t="shared" si="53"/>
        <v/>
      </c>
      <c r="AY25" s="121">
        <f t="shared" si="54"/>
        <v>0</v>
      </c>
      <c r="AZ25" s="122" t="str">
        <f t="shared" si="55"/>
        <v/>
      </c>
      <c r="BA25" s="121">
        <f t="shared" si="56"/>
        <v>0</v>
      </c>
      <c r="BB25" s="122" t="str">
        <f t="shared" si="57"/>
        <v/>
      </c>
      <c r="BC25" s="121">
        <f t="shared" si="58"/>
        <v>0</v>
      </c>
      <c r="BD25" s="122" t="str">
        <f t="shared" si="59"/>
        <v/>
      </c>
      <c r="BE25" s="121">
        <f t="shared" si="62"/>
        <v>12</v>
      </c>
      <c r="BF25" s="122">
        <f t="shared" si="60"/>
        <v>4.0268456375838924E-2</v>
      </c>
    </row>
    <row r="26" spans="27:58">
      <c r="AA26" s="110">
        <f t="shared" si="34"/>
        <v>45000</v>
      </c>
      <c r="AB26" s="141"/>
      <c r="AC26" s="111" t="str">
        <f t="shared" si="61"/>
        <v>6分類</v>
      </c>
      <c r="AD26" s="112" t="str">
        <f t="shared" si="61"/>
        <v>福井市・永平寺町</v>
      </c>
      <c r="AE26" s="2" t="str">
        <f t="shared" si="35"/>
        <v>40,000円以上 50,000円未満</v>
      </c>
      <c r="AF26" s="107"/>
      <c r="AG26" s="121">
        <f t="shared" si="36"/>
        <v>9</v>
      </c>
      <c r="AH26" s="122">
        <f t="shared" si="37"/>
        <v>3.0201342281879196E-2</v>
      </c>
      <c r="AI26" s="121">
        <f t="shared" si="38"/>
        <v>0</v>
      </c>
      <c r="AJ26" s="122" t="str">
        <f t="shared" si="39"/>
        <v/>
      </c>
      <c r="AK26" s="121">
        <f t="shared" si="40"/>
        <v>0</v>
      </c>
      <c r="AL26" s="122" t="str">
        <f t="shared" si="41"/>
        <v/>
      </c>
      <c r="AM26" s="121">
        <f t="shared" si="42"/>
        <v>0</v>
      </c>
      <c r="AN26" s="122" t="str">
        <f t="shared" si="43"/>
        <v/>
      </c>
      <c r="AO26" s="121">
        <f t="shared" si="44"/>
        <v>0</v>
      </c>
      <c r="AP26" s="122" t="str">
        <f t="shared" si="45"/>
        <v/>
      </c>
      <c r="AQ26" s="121">
        <f t="shared" si="46"/>
        <v>0</v>
      </c>
      <c r="AR26" s="122" t="str">
        <f t="shared" si="47"/>
        <v/>
      </c>
      <c r="AS26" s="121">
        <f t="shared" si="48"/>
        <v>0</v>
      </c>
      <c r="AT26" s="122" t="str">
        <f t="shared" si="49"/>
        <v/>
      </c>
      <c r="AU26" s="121">
        <f t="shared" si="50"/>
        <v>0</v>
      </c>
      <c r="AV26" s="122" t="str">
        <f t="shared" si="51"/>
        <v/>
      </c>
      <c r="AW26" s="121">
        <f t="shared" si="52"/>
        <v>0</v>
      </c>
      <c r="AX26" s="122" t="str">
        <f t="shared" si="53"/>
        <v/>
      </c>
      <c r="AY26" s="121">
        <f t="shared" si="54"/>
        <v>0</v>
      </c>
      <c r="AZ26" s="122" t="str">
        <f t="shared" si="55"/>
        <v/>
      </c>
      <c r="BA26" s="121">
        <f t="shared" si="56"/>
        <v>0</v>
      </c>
      <c r="BB26" s="122" t="str">
        <f t="shared" si="57"/>
        <v/>
      </c>
      <c r="BC26" s="121">
        <f t="shared" si="58"/>
        <v>0</v>
      </c>
      <c r="BD26" s="122" t="str">
        <f t="shared" si="59"/>
        <v/>
      </c>
      <c r="BE26" s="121">
        <f t="shared" si="62"/>
        <v>9</v>
      </c>
      <c r="BF26" s="122">
        <f t="shared" si="60"/>
        <v>3.0201342281879196E-2</v>
      </c>
    </row>
    <row r="27" spans="27:58">
      <c r="AA27" s="110">
        <f t="shared" si="34"/>
        <v>70000</v>
      </c>
      <c r="AB27" s="141"/>
      <c r="AC27" s="111" t="str">
        <f t="shared" si="61"/>
        <v>6分類</v>
      </c>
      <c r="AD27" s="112" t="str">
        <f t="shared" si="61"/>
        <v>福井市・永平寺町</v>
      </c>
      <c r="AE27" s="2" t="str">
        <f t="shared" si="35"/>
        <v>50,000円以上 100,000円未満</v>
      </c>
      <c r="AF27" s="107"/>
      <c r="AG27" s="121">
        <f t="shared" si="36"/>
        <v>7</v>
      </c>
      <c r="AH27" s="122">
        <f t="shared" si="37"/>
        <v>2.3489932885906041E-2</v>
      </c>
      <c r="AI27" s="121">
        <f t="shared" si="38"/>
        <v>0</v>
      </c>
      <c r="AJ27" s="122" t="str">
        <f t="shared" si="39"/>
        <v/>
      </c>
      <c r="AK27" s="121">
        <f t="shared" si="40"/>
        <v>0</v>
      </c>
      <c r="AL27" s="122" t="str">
        <f t="shared" si="41"/>
        <v/>
      </c>
      <c r="AM27" s="121">
        <f t="shared" si="42"/>
        <v>0</v>
      </c>
      <c r="AN27" s="122" t="str">
        <f t="shared" si="43"/>
        <v/>
      </c>
      <c r="AO27" s="121">
        <f t="shared" si="44"/>
        <v>0</v>
      </c>
      <c r="AP27" s="122" t="str">
        <f t="shared" si="45"/>
        <v/>
      </c>
      <c r="AQ27" s="121">
        <f t="shared" si="46"/>
        <v>0</v>
      </c>
      <c r="AR27" s="122" t="str">
        <f t="shared" si="47"/>
        <v/>
      </c>
      <c r="AS27" s="121">
        <f t="shared" si="48"/>
        <v>0</v>
      </c>
      <c r="AT27" s="122" t="str">
        <f t="shared" si="49"/>
        <v/>
      </c>
      <c r="AU27" s="121">
        <f t="shared" si="50"/>
        <v>0</v>
      </c>
      <c r="AV27" s="122" t="str">
        <f t="shared" si="51"/>
        <v/>
      </c>
      <c r="AW27" s="121">
        <f t="shared" si="52"/>
        <v>0</v>
      </c>
      <c r="AX27" s="122" t="str">
        <f t="shared" si="53"/>
        <v/>
      </c>
      <c r="AY27" s="121">
        <f t="shared" si="54"/>
        <v>0</v>
      </c>
      <c r="AZ27" s="122" t="str">
        <f t="shared" si="55"/>
        <v/>
      </c>
      <c r="BA27" s="121">
        <f t="shared" si="56"/>
        <v>0</v>
      </c>
      <c r="BB27" s="122" t="str">
        <f t="shared" si="57"/>
        <v/>
      </c>
      <c r="BC27" s="121">
        <f t="shared" si="58"/>
        <v>0</v>
      </c>
      <c r="BD27" s="122" t="str">
        <f t="shared" si="59"/>
        <v/>
      </c>
      <c r="BE27" s="121">
        <f t="shared" si="62"/>
        <v>7</v>
      </c>
      <c r="BF27" s="122">
        <f t="shared" si="60"/>
        <v>2.3489932885906041E-2</v>
      </c>
    </row>
    <row r="28" spans="27:58">
      <c r="AA28" s="110">
        <f t="shared" si="34"/>
        <v>100000</v>
      </c>
      <c r="AB28" s="141"/>
      <c r="AC28" s="111" t="str">
        <f t="shared" si="61"/>
        <v>6分類</v>
      </c>
      <c r="AD28" s="112" t="str">
        <f t="shared" si="61"/>
        <v>福井市・永平寺町</v>
      </c>
      <c r="AE28" s="2" t="str">
        <f t="shared" si="35"/>
        <v>100,000円以上</v>
      </c>
      <c r="AF28" s="107"/>
      <c r="AG28" s="121">
        <f t="shared" si="36"/>
        <v>2</v>
      </c>
      <c r="AH28" s="122">
        <f t="shared" si="37"/>
        <v>6.7114093959731542E-3</v>
      </c>
      <c r="AI28" s="121">
        <f t="shared" si="38"/>
        <v>0</v>
      </c>
      <c r="AJ28" s="122" t="str">
        <f t="shared" si="39"/>
        <v/>
      </c>
      <c r="AK28" s="121">
        <f t="shared" si="40"/>
        <v>0</v>
      </c>
      <c r="AL28" s="122" t="str">
        <f t="shared" si="41"/>
        <v/>
      </c>
      <c r="AM28" s="121">
        <f t="shared" si="42"/>
        <v>0</v>
      </c>
      <c r="AN28" s="122" t="str">
        <f t="shared" si="43"/>
        <v/>
      </c>
      <c r="AO28" s="121">
        <f t="shared" si="44"/>
        <v>0</v>
      </c>
      <c r="AP28" s="122" t="str">
        <f t="shared" si="45"/>
        <v/>
      </c>
      <c r="AQ28" s="121">
        <f t="shared" si="46"/>
        <v>0</v>
      </c>
      <c r="AR28" s="122" t="str">
        <f t="shared" si="47"/>
        <v/>
      </c>
      <c r="AS28" s="121">
        <f t="shared" si="48"/>
        <v>0</v>
      </c>
      <c r="AT28" s="122" t="str">
        <f t="shared" si="49"/>
        <v/>
      </c>
      <c r="AU28" s="121">
        <f t="shared" si="50"/>
        <v>0</v>
      </c>
      <c r="AV28" s="122" t="str">
        <f t="shared" si="51"/>
        <v/>
      </c>
      <c r="AW28" s="121">
        <f t="shared" si="52"/>
        <v>0</v>
      </c>
      <c r="AX28" s="122" t="str">
        <f t="shared" si="53"/>
        <v/>
      </c>
      <c r="AY28" s="121">
        <f t="shared" si="54"/>
        <v>0</v>
      </c>
      <c r="AZ28" s="122" t="str">
        <f t="shared" si="55"/>
        <v/>
      </c>
      <c r="BA28" s="121">
        <f t="shared" si="56"/>
        <v>0</v>
      </c>
      <c r="BB28" s="122" t="str">
        <f t="shared" si="57"/>
        <v/>
      </c>
      <c r="BC28" s="121">
        <f t="shared" si="58"/>
        <v>0</v>
      </c>
      <c r="BD28" s="122" t="str">
        <f t="shared" si="59"/>
        <v/>
      </c>
      <c r="BE28" s="121">
        <f t="shared" si="62"/>
        <v>2</v>
      </c>
      <c r="BF28" s="122">
        <f t="shared" si="60"/>
        <v>6.7114093959731542E-3</v>
      </c>
    </row>
    <row r="29" spans="27:58">
      <c r="AA29" s="110" t="str">
        <f>AA14</f>
        <v/>
      </c>
      <c r="AB29" s="141"/>
      <c r="AC29" s="111" t="str">
        <f>AC27</f>
        <v>6分類</v>
      </c>
      <c r="AD29" s="112" t="str">
        <f>AD27</f>
        <v>福井市・永平寺町</v>
      </c>
      <c r="AE29" s="2" t="str">
        <f>IF(AE14&lt;&gt;"",AE14,"")</f>
        <v/>
      </c>
      <c r="AF29" s="107"/>
      <c r="AG29" s="121" t="str">
        <f t="shared" si="36"/>
        <v/>
      </c>
      <c r="AH29" s="122" t="str">
        <f>IFERROR(AG29/AG$30,"")</f>
        <v/>
      </c>
      <c r="AI29" s="121" t="str">
        <f t="shared" si="38"/>
        <v/>
      </c>
      <c r="AJ29" s="122" t="str">
        <f>IFERROR(AI29/AI$30,"")</f>
        <v/>
      </c>
      <c r="AK29" s="121" t="str">
        <f t="shared" si="40"/>
        <v/>
      </c>
      <c r="AL29" s="122" t="str">
        <f t="shared" si="41"/>
        <v/>
      </c>
      <c r="AM29" s="121" t="str">
        <f t="shared" si="42"/>
        <v/>
      </c>
      <c r="AN29" s="122" t="str">
        <f t="shared" si="43"/>
        <v/>
      </c>
      <c r="AO29" s="121" t="str">
        <f t="shared" si="44"/>
        <v/>
      </c>
      <c r="AP29" s="122" t="str">
        <f t="shared" si="45"/>
        <v/>
      </c>
      <c r="AQ29" s="121" t="str">
        <f t="shared" si="46"/>
        <v/>
      </c>
      <c r="AR29" s="122" t="str">
        <f t="shared" si="47"/>
        <v/>
      </c>
      <c r="AS29" s="121" t="str">
        <f t="shared" si="48"/>
        <v/>
      </c>
      <c r="AT29" s="122" t="str">
        <f t="shared" si="49"/>
        <v/>
      </c>
      <c r="AU29" s="121" t="str">
        <f t="shared" si="50"/>
        <v/>
      </c>
      <c r="AV29" s="122" t="str">
        <f t="shared" si="51"/>
        <v/>
      </c>
      <c r="AW29" s="121" t="str">
        <f t="shared" si="52"/>
        <v/>
      </c>
      <c r="AX29" s="122" t="str">
        <f t="shared" si="53"/>
        <v/>
      </c>
      <c r="AY29" s="121" t="str">
        <f t="shared" si="54"/>
        <v/>
      </c>
      <c r="AZ29" s="122" t="str">
        <f t="shared" si="55"/>
        <v/>
      </c>
      <c r="BA29" s="121" t="str">
        <f t="shared" si="56"/>
        <v/>
      </c>
      <c r="BB29" s="122" t="str">
        <f t="shared" si="57"/>
        <v/>
      </c>
      <c r="BC29" s="121" t="str">
        <f t="shared" si="58"/>
        <v/>
      </c>
      <c r="BD29" s="122" t="str">
        <f t="shared" si="59"/>
        <v/>
      </c>
      <c r="BE29" s="121" t="str">
        <f t="shared" si="62"/>
        <v/>
      </c>
      <c r="BF29" s="122" t="str">
        <f t="shared" si="60"/>
        <v/>
      </c>
    </row>
    <row r="30" spans="27:58" ht="15">
      <c r="AA30"/>
      <c r="AB30"/>
      <c r="AC30" s="99"/>
      <c r="AD30" s="100"/>
      <c r="AE30" s="101"/>
      <c r="AF30" s="102" t="s">
        <v>25</v>
      </c>
      <c r="AG30" s="123">
        <f t="shared" ref="AG30:BF30" si="63">SUM(AG18:AG29)</f>
        <v>298</v>
      </c>
      <c r="AH30" s="124">
        <f t="shared" si="63"/>
        <v>1.0000000000000002</v>
      </c>
      <c r="AI30" s="123">
        <f t="shared" si="63"/>
        <v>0</v>
      </c>
      <c r="AJ30" s="124">
        <f t="shared" si="63"/>
        <v>0</v>
      </c>
      <c r="AK30" s="123">
        <f t="shared" si="63"/>
        <v>0</v>
      </c>
      <c r="AL30" s="124">
        <f t="shared" si="63"/>
        <v>0</v>
      </c>
      <c r="AM30" s="123">
        <f t="shared" si="63"/>
        <v>0</v>
      </c>
      <c r="AN30" s="124">
        <f t="shared" si="63"/>
        <v>0</v>
      </c>
      <c r="AO30" s="123">
        <f t="shared" si="63"/>
        <v>0</v>
      </c>
      <c r="AP30" s="124">
        <f t="shared" si="63"/>
        <v>0</v>
      </c>
      <c r="AQ30" s="123">
        <f t="shared" si="63"/>
        <v>0</v>
      </c>
      <c r="AR30" s="124">
        <f t="shared" si="63"/>
        <v>0</v>
      </c>
      <c r="AS30" s="123">
        <f t="shared" si="63"/>
        <v>0</v>
      </c>
      <c r="AT30" s="124">
        <f t="shared" si="63"/>
        <v>0</v>
      </c>
      <c r="AU30" s="123">
        <f t="shared" si="63"/>
        <v>0</v>
      </c>
      <c r="AV30" s="124">
        <f t="shared" si="63"/>
        <v>0</v>
      </c>
      <c r="AW30" s="123">
        <f t="shared" si="63"/>
        <v>0</v>
      </c>
      <c r="AX30" s="124">
        <f t="shared" si="63"/>
        <v>0</v>
      </c>
      <c r="AY30" s="123">
        <f t="shared" si="63"/>
        <v>0</v>
      </c>
      <c r="AZ30" s="124">
        <f t="shared" si="63"/>
        <v>0</v>
      </c>
      <c r="BA30" s="123">
        <f t="shared" si="63"/>
        <v>0</v>
      </c>
      <c r="BB30" s="124">
        <f t="shared" si="63"/>
        <v>0</v>
      </c>
      <c r="BC30" s="123">
        <f t="shared" si="63"/>
        <v>0</v>
      </c>
      <c r="BD30" s="124">
        <f t="shared" si="63"/>
        <v>0</v>
      </c>
      <c r="BE30" s="123">
        <f t="shared" si="63"/>
        <v>298</v>
      </c>
      <c r="BF30" s="126">
        <f t="shared" si="63"/>
        <v>1.0000000000000002</v>
      </c>
    </row>
    <row r="31" spans="27:58" ht="15">
      <c r="AA31"/>
      <c r="AB31"/>
      <c r="AC31" s="103"/>
      <c r="AD31" s="104"/>
      <c r="AE31" s="105"/>
      <c r="AF31" s="135" t="str">
        <f>IF(AF$16&lt;&gt;"",AF$16,"")</f>
        <v>平均県内消費額</v>
      </c>
      <c r="AG31" s="137">
        <f>IF(AG30&gt;0,SUMPRODUCT($AA18:$AA29,AG18:AG29)/AG30,"-")</f>
        <v>15246.644295302014</v>
      </c>
      <c r="AH31" s="138"/>
      <c r="AI31" s="137" t="str">
        <f>IF(AI30&gt;0,SUMPRODUCT($AA18:$AA29,AI18:AI29)/AI30,"-")</f>
        <v>-</v>
      </c>
      <c r="AJ31" s="138"/>
      <c r="AK31" s="137" t="str">
        <f>IF(AK30&gt;0,SUMPRODUCT($AA18:$AA29,AK18:AK29)/AK30,"-")</f>
        <v>-</v>
      </c>
      <c r="AL31" s="138"/>
      <c r="AM31" s="137" t="str">
        <f>IF(AM30&gt;0,SUMPRODUCT($AA18:$AA29,AM18:AM29)/AM30,"-")</f>
        <v>-</v>
      </c>
      <c r="AN31" s="138"/>
      <c r="AO31" s="137" t="str">
        <f>IF(AO30&gt;0,SUMPRODUCT($AA18:$AA29,AO18:AO29)/AO30,"-")</f>
        <v>-</v>
      </c>
      <c r="AP31" s="138"/>
      <c r="AQ31" s="137" t="str">
        <f>IF(AQ30&gt;0,SUMPRODUCT($AA18:$AA29,AQ18:AQ29)/AQ30,"-")</f>
        <v>-</v>
      </c>
      <c r="AR31" s="138"/>
      <c r="AS31" s="137" t="str">
        <f>IF(AS30&gt;0,SUMPRODUCT($AA18:$AA29,AS18:AS29)/AS30,"-")</f>
        <v>-</v>
      </c>
      <c r="AT31" s="138"/>
      <c r="AU31" s="137" t="str">
        <f>IF(AU30&gt;0,SUMPRODUCT($AA18:$AA29,AU18:AU29)/AU30,"-")</f>
        <v>-</v>
      </c>
      <c r="AV31" s="138"/>
      <c r="AW31" s="137" t="str">
        <f>IF(AW30&gt;0,SUMPRODUCT($AA18:$AA29,AW18:AW29)/AW30,"-")</f>
        <v>-</v>
      </c>
      <c r="AX31" s="138"/>
      <c r="AY31" s="137" t="str">
        <f>IF(AY30&gt;0,SUMPRODUCT($AA18:$AA29,AY18:AY29)/AY30,"-")</f>
        <v>-</v>
      </c>
      <c r="AZ31" s="138"/>
      <c r="BA31" s="137" t="str">
        <f>IF(BA30&gt;0,SUMPRODUCT($AA18:$AA29,BA18:BA29)/BA30,"-")</f>
        <v>-</v>
      </c>
      <c r="BB31" s="138"/>
      <c r="BC31" s="137" t="str">
        <f>IF(BC30&gt;0,SUMPRODUCT($AA18:$AA29,BC18:BC29)/BC30,"-")</f>
        <v>-</v>
      </c>
      <c r="BD31" s="138"/>
      <c r="BE31" s="137">
        <f>IF(BE30&gt;0,SUMPRODUCT($AA18:$AA29,BE18:BE29)/BE30,"-")</f>
        <v>15246.644295302014</v>
      </c>
      <c r="BF31" s="139"/>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 t="shared" ref="AA33:AA43" si="64">AA18</f>
        <v>0</v>
      </c>
      <c r="AB33" s="141"/>
      <c r="AC33" s="113" t="str">
        <f>AC32</f>
        <v>市町村</v>
      </c>
      <c r="AD33" s="112" t="str">
        <f>AD32</f>
        <v>福井市</v>
      </c>
      <c r="AE33" s="2" t="str">
        <f t="shared" ref="AE33:AE43" si="65">IF(AE3&lt;&gt;"",AE3,"")</f>
        <v>使わない</v>
      </c>
      <c r="AF33" s="8"/>
      <c r="AG33" s="61">
        <f t="shared" ref="AG33:AG44" si="66">IF(OR(IFERROR(FIND($AD33,"施設コード"),0)&gt;0,$AE33=""), "",
COUNTIFS(
    INDEX(rawデータ範囲, , MATCH($AG$1,表頭範囲, 0)),AG$2,
    INDEX(rawデータ範囲, , MATCH($AE$1,表頭範囲, 0)),$AE33,
    INDEX(rawデータ範囲, , MATCH($AC33,表頭範囲, 0)),$AD33
)
)</f>
        <v>0</v>
      </c>
      <c r="AH33" s="120">
        <f t="shared" ref="AH33:AH43" si="67">IFERROR(AG33/AG$45,"")</f>
        <v>0</v>
      </c>
      <c r="AI33" s="61">
        <f t="shared" ref="AI33:AI44" si="68">IF(OR(IFERROR(FIND($AD33,"施設コード"),0)&gt;0,$AE33=""), "",
COUNTIFS(
    INDEX(rawデータ範囲, , MATCH($AG$1,表頭範囲, 0)),AI$2,
    INDEX(rawデータ範囲, , MATCH($AE$1,表頭範囲, 0)),$AE33,
    INDEX(rawデータ範囲, , MATCH($AC33,表頭範囲, 0)),$AD33
)
)</f>
        <v>0</v>
      </c>
      <c r="AJ33" s="120" t="str">
        <f t="shared" ref="AJ33:AJ43" si="69">IFERROR(AI33/AI$45,"")</f>
        <v/>
      </c>
      <c r="AK33" s="61">
        <f t="shared" ref="AK33:AK44" si="70">IF(OR(IFERROR(FIND($AD33,"施設コード"),0)&gt;0,$AE33=""), "",
COUNTIFS(
    INDEX(rawデータ範囲, , MATCH($AG$1,表頭範囲, 0)),AK$2,
    INDEX(rawデータ範囲, , MATCH($AE$1,表頭範囲, 0)),$AE33,
    INDEX(rawデータ範囲, , MATCH($AC33,表頭範囲, 0)),$AD33
)
)</f>
        <v>0</v>
      </c>
      <c r="AL33" s="120" t="str">
        <f t="shared" ref="AL33:AL44" si="71">IFERROR(AK33/AK$45,"")</f>
        <v/>
      </c>
      <c r="AM33" s="61">
        <f t="shared" ref="AM33:AM44" si="72">IF(OR(IFERROR(FIND($AD33,"施設コード"),0)&gt;0,$AE33=""), "",
COUNTIFS(
    INDEX(rawデータ範囲, , MATCH($AG$1,表頭範囲, 0)),AM$2,
    INDEX(rawデータ範囲, , MATCH($AE$1,表頭範囲, 0)),$AE33,
    INDEX(rawデータ範囲, , MATCH($AC33,表頭範囲, 0)),$AD33
)
)</f>
        <v>0</v>
      </c>
      <c r="AN33" s="120" t="str">
        <f t="shared" ref="AN33:AN44" si="73">IFERROR(AM33/AM$45,"")</f>
        <v/>
      </c>
      <c r="AO33" s="61">
        <f t="shared" ref="AO33:AO44" si="74">IF(OR(IFERROR(FIND($AD33,"施設コード"),0)&gt;0,$AE33=""), "",
COUNTIFS(
    INDEX(rawデータ範囲, , MATCH($AG$1,表頭範囲, 0)),AO$2,
    INDEX(rawデータ範囲, , MATCH($AE$1,表頭範囲, 0)),$AE33,
    INDEX(rawデータ範囲, , MATCH($AC33,表頭範囲, 0)),$AD33
)
)</f>
        <v>0</v>
      </c>
      <c r="AP33" s="120" t="str">
        <f t="shared" ref="AP33:AP44" si="75">IFERROR(AO33/AO$45,"")</f>
        <v/>
      </c>
      <c r="AQ33" s="61">
        <f t="shared" ref="AQ33:AQ44" si="76">IF(OR(IFERROR(FIND($AD33,"施設コード"),0)&gt;0,$AE33=""), "",
COUNTIFS(
    INDEX(rawデータ範囲, , MATCH($AG$1,表頭範囲, 0)),AQ$2,
    INDEX(rawデータ範囲, , MATCH($AE$1,表頭範囲, 0)),$AE33,
    INDEX(rawデータ範囲, , MATCH($AC33,表頭範囲, 0)),$AD33
)
)</f>
        <v>0</v>
      </c>
      <c r="AR33" s="120" t="str">
        <f t="shared" ref="AR33:AR44" si="77">IFERROR(AQ33/AQ$45,"")</f>
        <v/>
      </c>
      <c r="AS33" s="61">
        <f t="shared" ref="AS33:AS44" si="78">IF(OR(IFERROR(FIND($AD33,"施設コード"),0)&gt;0,$AE33=""), "",
COUNTIFS(
    INDEX(rawデータ範囲, , MATCH($AG$1,表頭範囲, 0)),AS$2,
    INDEX(rawデータ範囲, , MATCH($AE$1,表頭範囲, 0)),$AE33,
    INDEX(rawデータ範囲, , MATCH($AC33,表頭範囲, 0)),$AD33
)
)</f>
        <v>0</v>
      </c>
      <c r="AT33" s="120" t="str">
        <f t="shared" ref="AT33:AT44" si="79">IFERROR(AS33/AS$45,"")</f>
        <v/>
      </c>
      <c r="AU33" s="61">
        <f t="shared" ref="AU33:AU44" si="80">IF(OR(IFERROR(FIND($AD33,"施設コード"),0)&gt;0,$AE33=""), "",
COUNTIFS(
    INDEX(rawデータ範囲, , MATCH($AG$1,表頭範囲, 0)),AU$2,
    INDEX(rawデータ範囲, , MATCH($AE$1,表頭範囲, 0)),$AE33,
    INDEX(rawデータ範囲, , MATCH($AC33,表頭範囲, 0)),$AD33
)
)</f>
        <v>0</v>
      </c>
      <c r="AV33" s="120" t="str">
        <f t="shared" ref="AV33:AV44" si="81">IFERROR(AU33/AU$45,"")</f>
        <v/>
      </c>
      <c r="AW33" s="61">
        <f t="shared" ref="AW33:AW44" si="82">IF(OR(IFERROR(FIND($AD33,"施設コード"),0)&gt;0,$AE33=""), "",
COUNTIFS(
    INDEX(rawデータ範囲, , MATCH($AG$1,表頭範囲, 0)),AW$2,
    INDEX(rawデータ範囲, , MATCH($AE$1,表頭範囲, 0)),$AE33,
    INDEX(rawデータ範囲, , MATCH($AC33,表頭範囲, 0)),$AD33
)
)</f>
        <v>0</v>
      </c>
      <c r="AX33" s="120" t="str">
        <f t="shared" ref="AX33:AX44" si="83">IFERROR(AW33/AW$45,"")</f>
        <v/>
      </c>
      <c r="AY33" s="61">
        <f t="shared" ref="AY33:AY44" si="84">IF(OR(IFERROR(FIND($AD33,"施設コード"),0)&gt;0,$AE33=""), "",
COUNTIFS(
    INDEX(rawデータ範囲, , MATCH($AG$1,表頭範囲, 0)),AY$2,
    INDEX(rawデータ範囲, , MATCH($AE$1,表頭範囲, 0)),$AE33,
    INDEX(rawデータ範囲, , MATCH($AC33,表頭範囲, 0)),$AD33
)
)</f>
        <v>0</v>
      </c>
      <c r="AZ33" s="120" t="str">
        <f t="shared" ref="AZ33:AZ44" si="85">IFERROR(AY33/AY$45,"")</f>
        <v/>
      </c>
      <c r="BA33" s="61">
        <f t="shared" ref="BA33:BA44" si="86">IF(OR(IFERROR(FIND($AD33,"施設コード"),0)&gt;0,$AE33=""), "",
COUNTIFS(
    INDEX(rawデータ範囲, , MATCH($AG$1,表頭範囲, 0)),BA$2,
    INDEX(rawデータ範囲, , MATCH($AE$1,表頭範囲, 0)),$AE33,
    INDEX(rawデータ範囲, , MATCH($AC33,表頭範囲, 0)),$AD33
)
)</f>
        <v>0</v>
      </c>
      <c r="BB33" s="120" t="str">
        <f t="shared" ref="BB33:BB44" si="87">IFERROR(BA33/BA$45,"")</f>
        <v/>
      </c>
      <c r="BC33" s="61">
        <f t="shared" ref="BC33:BC44" si="88">IF(OR(IFERROR(FIND($AD33,"施設コード"),0)&gt;0,$AE33=""), "",
COUNTIFS(
    INDEX(rawデータ範囲, , MATCH($AG$1,表頭範囲, 0)),BC$2,
    INDEX(rawデータ範囲, , MATCH($AE$1,表頭範囲, 0)),$AE33,
    INDEX(rawデータ範囲, , MATCH($AC33,表頭範囲, 0)),$AD33
)
)</f>
        <v>0</v>
      </c>
      <c r="BD33" s="120" t="str">
        <f t="shared" ref="BD33:BF44" si="89">IFERROR(BC33/BC$45,"")</f>
        <v/>
      </c>
      <c r="BE33" s="61">
        <f>IFERROR(AG33+AI33+AK33+AM33+AO33+AQ33+AS33+AU33+AW33+AY33+BA33+BC33,"")</f>
        <v>0</v>
      </c>
      <c r="BF33" s="120">
        <f t="shared" ref="BF33:BF43" si="90">IFERROR(BE33/BE$45,"")</f>
        <v>0</v>
      </c>
    </row>
    <row r="34" spans="27:58">
      <c r="AA34" s="110">
        <f t="shared" si="64"/>
        <v>500</v>
      </c>
      <c r="AB34" s="141"/>
      <c r="AC34" s="113" t="str">
        <f t="shared" ref="AC34:AD43" si="91">AC33</f>
        <v>市町村</v>
      </c>
      <c r="AD34" s="112" t="str">
        <f t="shared" si="91"/>
        <v>福井市</v>
      </c>
      <c r="AE34" s="90" t="str">
        <f t="shared" si="65"/>
        <v>1,000円未満</v>
      </c>
      <c r="AF34" s="8"/>
      <c r="AG34" s="61">
        <f t="shared" si="66"/>
        <v>7</v>
      </c>
      <c r="AH34" s="120">
        <f t="shared" si="67"/>
        <v>3.9772727272727272E-2</v>
      </c>
      <c r="AI34" s="61">
        <f t="shared" si="68"/>
        <v>0</v>
      </c>
      <c r="AJ34" s="120" t="str">
        <f t="shared" si="69"/>
        <v/>
      </c>
      <c r="AK34" s="61">
        <f t="shared" si="70"/>
        <v>0</v>
      </c>
      <c r="AL34" s="120" t="str">
        <f t="shared" si="71"/>
        <v/>
      </c>
      <c r="AM34" s="61">
        <f t="shared" si="72"/>
        <v>0</v>
      </c>
      <c r="AN34" s="120" t="str">
        <f t="shared" si="73"/>
        <v/>
      </c>
      <c r="AO34" s="61">
        <f t="shared" si="74"/>
        <v>0</v>
      </c>
      <c r="AP34" s="120" t="str">
        <f t="shared" si="75"/>
        <v/>
      </c>
      <c r="AQ34" s="61">
        <f t="shared" si="76"/>
        <v>0</v>
      </c>
      <c r="AR34" s="120" t="str">
        <f t="shared" si="77"/>
        <v/>
      </c>
      <c r="AS34" s="61">
        <f t="shared" si="78"/>
        <v>0</v>
      </c>
      <c r="AT34" s="120" t="str">
        <f t="shared" si="79"/>
        <v/>
      </c>
      <c r="AU34" s="61">
        <f t="shared" si="80"/>
        <v>0</v>
      </c>
      <c r="AV34" s="120" t="str">
        <f t="shared" si="81"/>
        <v/>
      </c>
      <c r="AW34" s="61">
        <f t="shared" si="82"/>
        <v>0</v>
      </c>
      <c r="AX34" s="120" t="str">
        <f t="shared" si="83"/>
        <v/>
      </c>
      <c r="AY34" s="61">
        <f t="shared" si="84"/>
        <v>0</v>
      </c>
      <c r="AZ34" s="120" t="str">
        <f t="shared" si="85"/>
        <v/>
      </c>
      <c r="BA34" s="61">
        <f t="shared" si="86"/>
        <v>0</v>
      </c>
      <c r="BB34" s="120" t="str">
        <f t="shared" si="87"/>
        <v/>
      </c>
      <c r="BC34" s="61">
        <f t="shared" si="88"/>
        <v>0</v>
      </c>
      <c r="BD34" s="120" t="str">
        <f t="shared" si="89"/>
        <v/>
      </c>
      <c r="BE34" s="61">
        <f t="shared" ref="BE34:BE44" si="92">IFERROR(AG34+AI34+AK34+AM34+AO34+AQ34+AS34+AU34+AW34+AY34+BA34+BC34,"")</f>
        <v>7</v>
      </c>
      <c r="BF34" s="120">
        <f t="shared" si="90"/>
        <v>3.9772727272727272E-2</v>
      </c>
    </row>
    <row r="35" spans="27:58">
      <c r="AA35" s="110">
        <f t="shared" si="64"/>
        <v>2000</v>
      </c>
      <c r="AB35" s="141"/>
      <c r="AC35" s="113" t="str">
        <f t="shared" si="91"/>
        <v>市町村</v>
      </c>
      <c r="AD35" s="112" t="str">
        <f t="shared" si="91"/>
        <v>福井市</v>
      </c>
      <c r="AE35" s="2" t="str">
        <f t="shared" si="65"/>
        <v>1,000円以上 3,000円未満</v>
      </c>
      <c r="AF35" s="8"/>
      <c r="AG35" s="61">
        <f t="shared" si="66"/>
        <v>19</v>
      </c>
      <c r="AH35" s="120">
        <f t="shared" si="67"/>
        <v>0.10795454545454546</v>
      </c>
      <c r="AI35" s="61">
        <f t="shared" si="68"/>
        <v>0</v>
      </c>
      <c r="AJ35" s="120" t="str">
        <f t="shared" si="69"/>
        <v/>
      </c>
      <c r="AK35" s="61">
        <f t="shared" si="70"/>
        <v>0</v>
      </c>
      <c r="AL35" s="120" t="str">
        <f t="shared" si="71"/>
        <v/>
      </c>
      <c r="AM35" s="61">
        <f t="shared" si="72"/>
        <v>0</v>
      </c>
      <c r="AN35" s="120" t="str">
        <f t="shared" si="73"/>
        <v/>
      </c>
      <c r="AO35" s="61">
        <f t="shared" si="74"/>
        <v>0</v>
      </c>
      <c r="AP35" s="120" t="str">
        <f t="shared" si="75"/>
        <v/>
      </c>
      <c r="AQ35" s="61">
        <f t="shared" si="76"/>
        <v>0</v>
      </c>
      <c r="AR35" s="120" t="str">
        <f t="shared" si="77"/>
        <v/>
      </c>
      <c r="AS35" s="61">
        <f t="shared" si="78"/>
        <v>0</v>
      </c>
      <c r="AT35" s="120" t="str">
        <f t="shared" si="79"/>
        <v/>
      </c>
      <c r="AU35" s="61">
        <f t="shared" si="80"/>
        <v>0</v>
      </c>
      <c r="AV35" s="120" t="str">
        <f t="shared" si="81"/>
        <v/>
      </c>
      <c r="AW35" s="61">
        <f t="shared" si="82"/>
        <v>0</v>
      </c>
      <c r="AX35" s="120" t="str">
        <f t="shared" si="83"/>
        <v/>
      </c>
      <c r="AY35" s="61">
        <f t="shared" si="84"/>
        <v>0</v>
      </c>
      <c r="AZ35" s="120" t="str">
        <f t="shared" si="85"/>
        <v/>
      </c>
      <c r="BA35" s="61">
        <f t="shared" si="86"/>
        <v>0</v>
      </c>
      <c r="BB35" s="120" t="str">
        <f t="shared" si="87"/>
        <v/>
      </c>
      <c r="BC35" s="61">
        <f t="shared" si="88"/>
        <v>0</v>
      </c>
      <c r="BD35" s="120" t="str">
        <f t="shared" si="89"/>
        <v/>
      </c>
      <c r="BE35" s="61">
        <f t="shared" si="92"/>
        <v>19</v>
      </c>
      <c r="BF35" s="120">
        <f t="shared" si="90"/>
        <v>0.10795454545454546</v>
      </c>
    </row>
    <row r="36" spans="27:58">
      <c r="AA36" s="110">
        <f t="shared" si="64"/>
        <v>4000</v>
      </c>
      <c r="AB36" s="141"/>
      <c r="AC36" s="113" t="str">
        <f t="shared" si="91"/>
        <v>市町村</v>
      </c>
      <c r="AD36" s="112" t="str">
        <f t="shared" si="91"/>
        <v>福井市</v>
      </c>
      <c r="AE36" s="2" t="str">
        <f t="shared" si="65"/>
        <v>3,000円以上 5,000円未満</v>
      </c>
      <c r="AF36" s="8"/>
      <c r="AG36" s="61">
        <f t="shared" si="66"/>
        <v>23</v>
      </c>
      <c r="AH36" s="120">
        <f t="shared" si="67"/>
        <v>0.13068181818181818</v>
      </c>
      <c r="AI36" s="61">
        <f t="shared" si="68"/>
        <v>0</v>
      </c>
      <c r="AJ36" s="120" t="str">
        <f t="shared" si="69"/>
        <v/>
      </c>
      <c r="AK36" s="61">
        <f t="shared" si="70"/>
        <v>0</v>
      </c>
      <c r="AL36" s="120" t="str">
        <f t="shared" si="71"/>
        <v/>
      </c>
      <c r="AM36" s="61">
        <f t="shared" si="72"/>
        <v>0</v>
      </c>
      <c r="AN36" s="120" t="str">
        <f t="shared" si="73"/>
        <v/>
      </c>
      <c r="AO36" s="61">
        <f t="shared" si="74"/>
        <v>0</v>
      </c>
      <c r="AP36" s="120" t="str">
        <f t="shared" si="75"/>
        <v/>
      </c>
      <c r="AQ36" s="61">
        <f t="shared" si="76"/>
        <v>0</v>
      </c>
      <c r="AR36" s="120" t="str">
        <f t="shared" si="77"/>
        <v/>
      </c>
      <c r="AS36" s="61">
        <f t="shared" si="78"/>
        <v>0</v>
      </c>
      <c r="AT36" s="120" t="str">
        <f t="shared" si="79"/>
        <v/>
      </c>
      <c r="AU36" s="61">
        <f t="shared" si="80"/>
        <v>0</v>
      </c>
      <c r="AV36" s="120" t="str">
        <f t="shared" si="81"/>
        <v/>
      </c>
      <c r="AW36" s="61">
        <f t="shared" si="82"/>
        <v>0</v>
      </c>
      <c r="AX36" s="120" t="str">
        <f t="shared" si="83"/>
        <v/>
      </c>
      <c r="AY36" s="61">
        <f t="shared" si="84"/>
        <v>0</v>
      </c>
      <c r="AZ36" s="120" t="str">
        <f t="shared" si="85"/>
        <v/>
      </c>
      <c r="BA36" s="61">
        <f t="shared" si="86"/>
        <v>0</v>
      </c>
      <c r="BB36" s="120" t="str">
        <f t="shared" si="87"/>
        <v/>
      </c>
      <c r="BC36" s="61">
        <f t="shared" si="88"/>
        <v>0</v>
      </c>
      <c r="BD36" s="120" t="str">
        <f t="shared" si="89"/>
        <v/>
      </c>
      <c r="BE36" s="61">
        <f t="shared" si="92"/>
        <v>23</v>
      </c>
      <c r="BF36" s="120">
        <f t="shared" si="90"/>
        <v>0.13068181818181818</v>
      </c>
    </row>
    <row r="37" spans="27:58">
      <c r="AA37" s="110">
        <f t="shared" si="64"/>
        <v>7000</v>
      </c>
      <c r="AB37" s="141"/>
      <c r="AC37" s="113" t="str">
        <f t="shared" si="91"/>
        <v>市町村</v>
      </c>
      <c r="AD37" s="112" t="str">
        <f t="shared" si="91"/>
        <v>福井市</v>
      </c>
      <c r="AE37" s="2" t="str">
        <f t="shared" si="65"/>
        <v>5,000円以上 10,000円未満</v>
      </c>
      <c r="AF37" s="107"/>
      <c r="AG37" s="61">
        <f t="shared" si="66"/>
        <v>33</v>
      </c>
      <c r="AH37" s="120">
        <f t="shared" si="67"/>
        <v>0.1875</v>
      </c>
      <c r="AI37" s="61">
        <f t="shared" si="68"/>
        <v>0</v>
      </c>
      <c r="AJ37" s="120" t="str">
        <f t="shared" si="69"/>
        <v/>
      </c>
      <c r="AK37" s="61">
        <f t="shared" si="70"/>
        <v>0</v>
      </c>
      <c r="AL37" s="120" t="str">
        <f t="shared" si="71"/>
        <v/>
      </c>
      <c r="AM37" s="61">
        <f t="shared" si="72"/>
        <v>0</v>
      </c>
      <c r="AN37" s="120" t="str">
        <f t="shared" si="73"/>
        <v/>
      </c>
      <c r="AO37" s="61">
        <f t="shared" si="74"/>
        <v>0</v>
      </c>
      <c r="AP37" s="120" t="str">
        <f t="shared" si="75"/>
        <v/>
      </c>
      <c r="AQ37" s="61">
        <f t="shared" si="76"/>
        <v>0</v>
      </c>
      <c r="AR37" s="120" t="str">
        <f t="shared" si="77"/>
        <v/>
      </c>
      <c r="AS37" s="61">
        <f t="shared" si="78"/>
        <v>0</v>
      </c>
      <c r="AT37" s="120" t="str">
        <f t="shared" si="79"/>
        <v/>
      </c>
      <c r="AU37" s="61">
        <f t="shared" si="80"/>
        <v>0</v>
      </c>
      <c r="AV37" s="120" t="str">
        <f t="shared" si="81"/>
        <v/>
      </c>
      <c r="AW37" s="61">
        <f t="shared" si="82"/>
        <v>0</v>
      </c>
      <c r="AX37" s="120" t="str">
        <f t="shared" si="83"/>
        <v/>
      </c>
      <c r="AY37" s="61">
        <f t="shared" si="84"/>
        <v>0</v>
      </c>
      <c r="AZ37" s="120" t="str">
        <f t="shared" si="85"/>
        <v/>
      </c>
      <c r="BA37" s="61">
        <f t="shared" si="86"/>
        <v>0</v>
      </c>
      <c r="BB37" s="120" t="str">
        <f t="shared" si="87"/>
        <v/>
      </c>
      <c r="BC37" s="61">
        <f t="shared" si="88"/>
        <v>0</v>
      </c>
      <c r="BD37" s="120" t="str">
        <f t="shared" si="89"/>
        <v/>
      </c>
      <c r="BE37" s="61">
        <f t="shared" si="92"/>
        <v>33</v>
      </c>
      <c r="BF37" s="120">
        <f t="shared" si="90"/>
        <v>0.1875</v>
      </c>
    </row>
    <row r="38" spans="27:58">
      <c r="AA38" s="110">
        <f t="shared" si="64"/>
        <v>15000</v>
      </c>
      <c r="AB38" s="141"/>
      <c r="AC38" s="113" t="str">
        <f t="shared" si="91"/>
        <v>市町村</v>
      </c>
      <c r="AD38" s="112" t="str">
        <f t="shared" si="91"/>
        <v>福井市</v>
      </c>
      <c r="AE38" s="2" t="str">
        <f t="shared" si="65"/>
        <v>10,000円以上 20,000円未満</v>
      </c>
      <c r="AF38" s="107"/>
      <c r="AG38" s="61">
        <f t="shared" si="66"/>
        <v>58</v>
      </c>
      <c r="AH38" s="120">
        <f t="shared" si="67"/>
        <v>0.32954545454545453</v>
      </c>
      <c r="AI38" s="61">
        <f t="shared" si="68"/>
        <v>0</v>
      </c>
      <c r="AJ38" s="120" t="str">
        <f t="shared" si="69"/>
        <v/>
      </c>
      <c r="AK38" s="61">
        <f t="shared" si="70"/>
        <v>0</v>
      </c>
      <c r="AL38" s="120" t="str">
        <f t="shared" si="71"/>
        <v/>
      </c>
      <c r="AM38" s="61">
        <f t="shared" si="72"/>
        <v>0</v>
      </c>
      <c r="AN38" s="120" t="str">
        <f t="shared" si="73"/>
        <v/>
      </c>
      <c r="AO38" s="61">
        <f t="shared" si="74"/>
        <v>0</v>
      </c>
      <c r="AP38" s="120" t="str">
        <f t="shared" si="75"/>
        <v/>
      </c>
      <c r="AQ38" s="61">
        <f t="shared" si="76"/>
        <v>0</v>
      </c>
      <c r="AR38" s="120" t="str">
        <f t="shared" si="77"/>
        <v/>
      </c>
      <c r="AS38" s="61">
        <f t="shared" si="78"/>
        <v>0</v>
      </c>
      <c r="AT38" s="120" t="str">
        <f t="shared" si="79"/>
        <v/>
      </c>
      <c r="AU38" s="61">
        <f t="shared" si="80"/>
        <v>0</v>
      </c>
      <c r="AV38" s="120" t="str">
        <f t="shared" si="81"/>
        <v/>
      </c>
      <c r="AW38" s="61">
        <f t="shared" si="82"/>
        <v>0</v>
      </c>
      <c r="AX38" s="120" t="str">
        <f t="shared" si="83"/>
        <v/>
      </c>
      <c r="AY38" s="61">
        <f t="shared" si="84"/>
        <v>0</v>
      </c>
      <c r="AZ38" s="120" t="str">
        <f t="shared" si="85"/>
        <v/>
      </c>
      <c r="BA38" s="61">
        <f t="shared" si="86"/>
        <v>0</v>
      </c>
      <c r="BB38" s="120" t="str">
        <f t="shared" si="87"/>
        <v/>
      </c>
      <c r="BC38" s="61">
        <f t="shared" si="88"/>
        <v>0</v>
      </c>
      <c r="BD38" s="120" t="str">
        <f t="shared" si="89"/>
        <v/>
      </c>
      <c r="BE38" s="61">
        <f t="shared" si="92"/>
        <v>58</v>
      </c>
      <c r="BF38" s="120">
        <f t="shared" si="90"/>
        <v>0.32954545454545453</v>
      </c>
    </row>
    <row r="39" spans="27:58">
      <c r="AA39" s="110">
        <f t="shared" si="64"/>
        <v>25000</v>
      </c>
      <c r="AB39" s="141"/>
      <c r="AC39" s="113" t="str">
        <f t="shared" si="91"/>
        <v>市町村</v>
      </c>
      <c r="AD39" s="112" t="str">
        <f t="shared" si="91"/>
        <v>福井市</v>
      </c>
      <c r="AE39" s="2" t="str">
        <f t="shared" si="65"/>
        <v>20,000円以上 30,000円未満</v>
      </c>
      <c r="AF39" s="107"/>
      <c r="AG39" s="61">
        <f t="shared" si="66"/>
        <v>21</v>
      </c>
      <c r="AH39" s="120">
        <f t="shared" si="67"/>
        <v>0.11931818181818182</v>
      </c>
      <c r="AI39" s="61">
        <f t="shared" si="68"/>
        <v>0</v>
      </c>
      <c r="AJ39" s="120" t="str">
        <f t="shared" si="69"/>
        <v/>
      </c>
      <c r="AK39" s="61">
        <f t="shared" si="70"/>
        <v>0</v>
      </c>
      <c r="AL39" s="120" t="str">
        <f t="shared" si="71"/>
        <v/>
      </c>
      <c r="AM39" s="61">
        <f t="shared" si="72"/>
        <v>0</v>
      </c>
      <c r="AN39" s="120" t="str">
        <f t="shared" si="73"/>
        <v/>
      </c>
      <c r="AO39" s="61">
        <f t="shared" si="74"/>
        <v>0</v>
      </c>
      <c r="AP39" s="120" t="str">
        <f t="shared" si="75"/>
        <v/>
      </c>
      <c r="AQ39" s="61">
        <f t="shared" si="76"/>
        <v>0</v>
      </c>
      <c r="AR39" s="120" t="str">
        <f t="shared" si="77"/>
        <v/>
      </c>
      <c r="AS39" s="61">
        <f t="shared" si="78"/>
        <v>0</v>
      </c>
      <c r="AT39" s="120" t="str">
        <f t="shared" si="79"/>
        <v/>
      </c>
      <c r="AU39" s="61">
        <f t="shared" si="80"/>
        <v>0</v>
      </c>
      <c r="AV39" s="120" t="str">
        <f t="shared" si="81"/>
        <v/>
      </c>
      <c r="AW39" s="61">
        <f t="shared" si="82"/>
        <v>0</v>
      </c>
      <c r="AX39" s="120" t="str">
        <f t="shared" si="83"/>
        <v/>
      </c>
      <c r="AY39" s="61">
        <f t="shared" si="84"/>
        <v>0</v>
      </c>
      <c r="AZ39" s="120" t="str">
        <f t="shared" si="85"/>
        <v/>
      </c>
      <c r="BA39" s="61">
        <f t="shared" si="86"/>
        <v>0</v>
      </c>
      <c r="BB39" s="120" t="str">
        <f t="shared" si="87"/>
        <v/>
      </c>
      <c r="BC39" s="61">
        <f t="shared" si="88"/>
        <v>0</v>
      </c>
      <c r="BD39" s="120" t="str">
        <f t="shared" si="89"/>
        <v/>
      </c>
      <c r="BE39" s="61">
        <f t="shared" si="92"/>
        <v>21</v>
      </c>
      <c r="BF39" s="120">
        <f t="shared" si="90"/>
        <v>0.11931818181818182</v>
      </c>
    </row>
    <row r="40" spans="27:58">
      <c r="AA40" s="110">
        <f t="shared" si="64"/>
        <v>35000</v>
      </c>
      <c r="AB40" s="141"/>
      <c r="AC40" s="113" t="str">
        <f>AC39</f>
        <v>市町村</v>
      </c>
      <c r="AD40" s="112" t="str">
        <f>AD39</f>
        <v>福井市</v>
      </c>
      <c r="AE40" s="2" t="str">
        <f t="shared" si="65"/>
        <v>30,000円以上 40,000円未満</v>
      </c>
      <c r="AF40" s="107"/>
      <c r="AG40" s="61">
        <f t="shared" si="66"/>
        <v>4</v>
      </c>
      <c r="AH40" s="120">
        <f t="shared" si="67"/>
        <v>2.2727272727272728E-2</v>
      </c>
      <c r="AI40" s="61">
        <f t="shared" si="68"/>
        <v>0</v>
      </c>
      <c r="AJ40" s="120" t="str">
        <f t="shared" si="69"/>
        <v/>
      </c>
      <c r="AK40" s="61">
        <f t="shared" si="70"/>
        <v>0</v>
      </c>
      <c r="AL40" s="120" t="str">
        <f t="shared" si="71"/>
        <v/>
      </c>
      <c r="AM40" s="61">
        <f t="shared" si="72"/>
        <v>0</v>
      </c>
      <c r="AN40" s="120" t="str">
        <f t="shared" si="73"/>
        <v/>
      </c>
      <c r="AO40" s="61">
        <f t="shared" si="74"/>
        <v>0</v>
      </c>
      <c r="AP40" s="120" t="str">
        <f t="shared" si="75"/>
        <v/>
      </c>
      <c r="AQ40" s="61">
        <f t="shared" si="76"/>
        <v>0</v>
      </c>
      <c r="AR40" s="120" t="str">
        <f t="shared" si="77"/>
        <v/>
      </c>
      <c r="AS40" s="61">
        <f t="shared" si="78"/>
        <v>0</v>
      </c>
      <c r="AT40" s="120" t="str">
        <f t="shared" si="79"/>
        <v/>
      </c>
      <c r="AU40" s="61">
        <f t="shared" si="80"/>
        <v>0</v>
      </c>
      <c r="AV40" s="120" t="str">
        <f t="shared" si="81"/>
        <v/>
      </c>
      <c r="AW40" s="61">
        <f t="shared" si="82"/>
        <v>0</v>
      </c>
      <c r="AX40" s="120" t="str">
        <f t="shared" si="83"/>
        <v/>
      </c>
      <c r="AY40" s="61">
        <f t="shared" si="84"/>
        <v>0</v>
      </c>
      <c r="AZ40" s="120" t="str">
        <f t="shared" si="85"/>
        <v/>
      </c>
      <c r="BA40" s="61">
        <f t="shared" si="86"/>
        <v>0</v>
      </c>
      <c r="BB40" s="120" t="str">
        <f t="shared" si="87"/>
        <v/>
      </c>
      <c r="BC40" s="61">
        <f t="shared" si="88"/>
        <v>0</v>
      </c>
      <c r="BD40" s="120" t="str">
        <f t="shared" si="89"/>
        <v/>
      </c>
      <c r="BE40" s="61">
        <f t="shared" si="92"/>
        <v>4</v>
      </c>
      <c r="BF40" s="120">
        <f t="shared" si="90"/>
        <v>2.2727272727272728E-2</v>
      </c>
    </row>
    <row r="41" spans="27:58">
      <c r="AA41" s="110">
        <f t="shared" si="64"/>
        <v>45000</v>
      </c>
      <c r="AB41" s="141"/>
      <c r="AC41" s="113" t="str">
        <f t="shared" si="91"/>
        <v>市町村</v>
      </c>
      <c r="AD41" s="112" t="str">
        <f t="shared" si="91"/>
        <v>福井市</v>
      </c>
      <c r="AE41" s="2" t="str">
        <f t="shared" si="65"/>
        <v>40,000円以上 50,000円未満</v>
      </c>
      <c r="AF41" s="107"/>
      <c r="AG41" s="61">
        <f t="shared" si="66"/>
        <v>4</v>
      </c>
      <c r="AH41" s="120">
        <f t="shared" si="67"/>
        <v>2.2727272727272728E-2</v>
      </c>
      <c r="AI41" s="61">
        <f t="shared" si="68"/>
        <v>0</v>
      </c>
      <c r="AJ41" s="120" t="str">
        <f t="shared" si="69"/>
        <v/>
      </c>
      <c r="AK41" s="61">
        <f t="shared" si="70"/>
        <v>0</v>
      </c>
      <c r="AL41" s="120" t="str">
        <f t="shared" si="71"/>
        <v/>
      </c>
      <c r="AM41" s="61">
        <f t="shared" si="72"/>
        <v>0</v>
      </c>
      <c r="AN41" s="120" t="str">
        <f t="shared" si="73"/>
        <v/>
      </c>
      <c r="AO41" s="61">
        <f t="shared" si="74"/>
        <v>0</v>
      </c>
      <c r="AP41" s="120" t="str">
        <f t="shared" si="75"/>
        <v/>
      </c>
      <c r="AQ41" s="61">
        <f t="shared" si="76"/>
        <v>0</v>
      </c>
      <c r="AR41" s="120" t="str">
        <f t="shared" si="77"/>
        <v/>
      </c>
      <c r="AS41" s="61">
        <f t="shared" si="78"/>
        <v>0</v>
      </c>
      <c r="AT41" s="120" t="str">
        <f t="shared" si="79"/>
        <v/>
      </c>
      <c r="AU41" s="61">
        <f t="shared" si="80"/>
        <v>0</v>
      </c>
      <c r="AV41" s="120" t="str">
        <f t="shared" si="81"/>
        <v/>
      </c>
      <c r="AW41" s="61">
        <f t="shared" si="82"/>
        <v>0</v>
      </c>
      <c r="AX41" s="120" t="str">
        <f t="shared" si="83"/>
        <v/>
      </c>
      <c r="AY41" s="61">
        <f t="shared" si="84"/>
        <v>0</v>
      </c>
      <c r="AZ41" s="120" t="str">
        <f t="shared" si="85"/>
        <v/>
      </c>
      <c r="BA41" s="61">
        <f t="shared" si="86"/>
        <v>0</v>
      </c>
      <c r="BB41" s="120" t="str">
        <f t="shared" si="87"/>
        <v/>
      </c>
      <c r="BC41" s="61">
        <f t="shared" si="88"/>
        <v>0</v>
      </c>
      <c r="BD41" s="120" t="str">
        <f t="shared" si="89"/>
        <v/>
      </c>
      <c r="BE41" s="61">
        <f t="shared" si="92"/>
        <v>4</v>
      </c>
      <c r="BF41" s="120">
        <f t="shared" si="90"/>
        <v>2.2727272727272728E-2</v>
      </c>
    </row>
    <row r="42" spans="27:58">
      <c r="AA42" s="110">
        <f t="shared" si="64"/>
        <v>70000</v>
      </c>
      <c r="AB42" s="141"/>
      <c r="AC42" s="113" t="str">
        <f t="shared" si="91"/>
        <v>市町村</v>
      </c>
      <c r="AD42" s="112" t="str">
        <f t="shared" si="91"/>
        <v>福井市</v>
      </c>
      <c r="AE42" s="2" t="str">
        <f t="shared" si="65"/>
        <v>50,000円以上 100,000円未満</v>
      </c>
      <c r="AF42" s="107"/>
      <c r="AG42" s="61">
        <f t="shared" si="66"/>
        <v>5</v>
      </c>
      <c r="AH42" s="120">
        <f t="shared" si="67"/>
        <v>2.8409090909090908E-2</v>
      </c>
      <c r="AI42" s="61">
        <f t="shared" si="68"/>
        <v>0</v>
      </c>
      <c r="AJ42" s="120" t="str">
        <f t="shared" si="69"/>
        <v/>
      </c>
      <c r="AK42" s="61">
        <f t="shared" si="70"/>
        <v>0</v>
      </c>
      <c r="AL42" s="120" t="str">
        <f t="shared" si="71"/>
        <v/>
      </c>
      <c r="AM42" s="61">
        <f t="shared" si="72"/>
        <v>0</v>
      </c>
      <c r="AN42" s="120" t="str">
        <f t="shared" si="73"/>
        <v/>
      </c>
      <c r="AO42" s="61">
        <f t="shared" si="74"/>
        <v>0</v>
      </c>
      <c r="AP42" s="120" t="str">
        <f t="shared" si="75"/>
        <v/>
      </c>
      <c r="AQ42" s="61">
        <f t="shared" si="76"/>
        <v>0</v>
      </c>
      <c r="AR42" s="120" t="str">
        <f t="shared" si="77"/>
        <v/>
      </c>
      <c r="AS42" s="61">
        <f t="shared" si="78"/>
        <v>0</v>
      </c>
      <c r="AT42" s="120" t="str">
        <f t="shared" si="79"/>
        <v/>
      </c>
      <c r="AU42" s="61">
        <f t="shared" si="80"/>
        <v>0</v>
      </c>
      <c r="AV42" s="120" t="str">
        <f t="shared" si="81"/>
        <v/>
      </c>
      <c r="AW42" s="61">
        <f t="shared" si="82"/>
        <v>0</v>
      </c>
      <c r="AX42" s="120" t="str">
        <f t="shared" si="83"/>
        <v/>
      </c>
      <c r="AY42" s="61">
        <f t="shared" si="84"/>
        <v>0</v>
      </c>
      <c r="AZ42" s="120" t="str">
        <f t="shared" si="85"/>
        <v/>
      </c>
      <c r="BA42" s="61">
        <f t="shared" si="86"/>
        <v>0</v>
      </c>
      <c r="BB42" s="120" t="str">
        <f t="shared" si="87"/>
        <v/>
      </c>
      <c r="BC42" s="61">
        <f t="shared" si="88"/>
        <v>0</v>
      </c>
      <c r="BD42" s="120" t="str">
        <f t="shared" si="89"/>
        <v/>
      </c>
      <c r="BE42" s="61">
        <f t="shared" si="92"/>
        <v>5</v>
      </c>
      <c r="BF42" s="120">
        <f t="shared" si="90"/>
        <v>2.8409090909090908E-2</v>
      </c>
    </row>
    <row r="43" spans="27:58">
      <c r="AA43" s="110">
        <f t="shared" si="64"/>
        <v>100000</v>
      </c>
      <c r="AB43" s="141"/>
      <c r="AC43" s="113" t="str">
        <f t="shared" si="91"/>
        <v>市町村</v>
      </c>
      <c r="AD43" s="112" t="str">
        <f t="shared" si="91"/>
        <v>福井市</v>
      </c>
      <c r="AE43" s="2" t="str">
        <f t="shared" si="65"/>
        <v>100,000円以上</v>
      </c>
      <c r="AF43" s="107"/>
      <c r="AG43" s="61">
        <f t="shared" si="66"/>
        <v>2</v>
      </c>
      <c r="AH43" s="120">
        <f t="shared" si="67"/>
        <v>1.1363636363636364E-2</v>
      </c>
      <c r="AI43" s="61">
        <f t="shared" si="68"/>
        <v>0</v>
      </c>
      <c r="AJ43" s="120" t="str">
        <f t="shared" si="69"/>
        <v/>
      </c>
      <c r="AK43" s="61">
        <f t="shared" si="70"/>
        <v>0</v>
      </c>
      <c r="AL43" s="120" t="str">
        <f t="shared" si="71"/>
        <v/>
      </c>
      <c r="AM43" s="61">
        <f t="shared" si="72"/>
        <v>0</v>
      </c>
      <c r="AN43" s="120" t="str">
        <f t="shared" si="73"/>
        <v/>
      </c>
      <c r="AO43" s="61">
        <f t="shared" si="74"/>
        <v>0</v>
      </c>
      <c r="AP43" s="120" t="str">
        <f t="shared" si="75"/>
        <v/>
      </c>
      <c r="AQ43" s="61">
        <f t="shared" si="76"/>
        <v>0</v>
      </c>
      <c r="AR43" s="120" t="str">
        <f t="shared" si="77"/>
        <v/>
      </c>
      <c r="AS43" s="61">
        <f t="shared" si="78"/>
        <v>0</v>
      </c>
      <c r="AT43" s="120" t="str">
        <f t="shared" si="79"/>
        <v/>
      </c>
      <c r="AU43" s="61">
        <f t="shared" si="80"/>
        <v>0</v>
      </c>
      <c r="AV43" s="120" t="str">
        <f t="shared" si="81"/>
        <v/>
      </c>
      <c r="AW43" s="61">
        <f t="shared" si="82"/>
        <v>0</v>
      </c>
      <c r="AX43" s="120" t="str">
        <f t="shared" si="83"/>
        <v/>
      </c>
      <c r="AY43" s="61">
        <f t="shared" si="84"/>
        <v>0</v>
      </c>
      <c r="AZ43" s="120" t="str">
        <f t="shared" si="85"/>
        <v/>
      </c>
      <c r="BA43" s="61">
        <f t="shared" si="86"/>
        <v>0</v>
      </c>
      <c r="BB43" s="120" t="str">
        <f t="shared" si="87"/>
        <v/>
      </c>
      <c r="BC43" s="61">
        <f t="shared" si="88"/>
        <v>0</v>
      </c>
      <c r="BD43" s="120" t="str">
        <f t="shared" si="89"/>
        <v/>
      </c>
      <c r="BE43" s="61">
        <f t="shared" si="92"/>
        <v>2</v>
      </c>
      <c r="BF43" s="120">
        <f t="shared" si="90"/>
        <v>1.1363636363636364E-2</v>
      </c>
    </row>
    <row r="44" spans="27:58">
      <c r="AA44" s="110" t="str">
        <f>AA29</f>
        <v/>
      </c>
      <c r="AB44" s="141"/>
      <c r="AC44" s="113" t="str">
        <f>AC42</f>
        <v>市町村</v>
      </c>
      <c r="AD44" s="112" t="str">
        <f>AD42</f>
        <v>福井市</v>
      </c>
      <c r="AE44" s="2" t="str">
        <f>IF(AE14&lt;&gt;"",AE14,"")</f>
        <v/>
      </c>
      <c r="AF44" s="107"/>
      <c r="AG44" s="61" t="str">
        <f t="shared" si="66"/>
        <v/>
      </c>
      <c r="AH44" s="120" t="str">
        <f>IFERROR(AG44/AG$45,"")</f>
        <v/>
      </c>
      <c r="AI44" s="61" t="str">
        <f t="shared" si="68"/>
        <v/>
      </c>
      <c r="AJ44" s="120" t="str">
        <f>IFERROR(AI44/AI$45,"")</f>
        <v/>
      </c>
      <c r="AK44" s="61" t="str">
        <f t="shared" si="70"/>
        <v/>
      </c>
      <c r="AL44" s="120" t="str">
        <f t="shared" si="71"/>
        <v/>
      </c>
      <c r="AM44" s="61" t="str">
        <f t="shared" si="72"/>
        <v/>
      </c>
      <c r="AN44" s="120" t="str">
        <f t="shared" si="73"/>
        <v/>
      </c>
      <c r="AO44" s="61" t="str">
        <f t="shared" si="74"/>
        <v/>
      </c>
      <c r="AP44" s="120" t="str">
        <f t="shared" si="75"/>
        <v/>
      </c>
      <c r="AQ44" s="61" t="str">
        <f t="shared" si="76"/>
        <v/>
      </c>
      <c r="AR44" s="120" t="str">
        <f t="shared" si="77"/>
        <v/>
      </c>
      <c r="AS44" s="61" t="str">
        <f t="shared" si="78"/>
        <v/>
      </c>
      <c r="AT44" s="120" t="str">
        <f t="shared" si="79"/>
        <v/>
      </c>
      <c r="AU44" s="61" t="str">
        <f t="shared" si="80"/>
        <v/>
      </c>
      <c r="AV44" s="120" t="str">
        <f t="shared" si="81"/>
        <v/>
      </c>
      <c r="AW44" s="61" t="str">
        <f t="shared" si="82"/>
        <v/>
      </c>
      <c r="AX44" s="120" t="str">
        <f t="shared" si="83"/>
        <v/>
      </c>
      <c r="AY44" s="61" t="str">
        <f t="shared" si="84"/>
        <v/>
      </c>
      <c r="AZ44" s="120" t="str">
        <f t="shared" si="85"/>
        <v/>
      </c>
      <c r="BA44" s="61" t="str">
        <f t="shared" si="86"/>
        <v/>
      </c>
      <c r="BB44" s="120" t="str">
        <f t="shared" si="87"/>
        <v/>
      </c>
      <c r="BC44" s="61" t="str">
        <f t="shared" si="88"/>
        <v/>
      </c>
      <c r="BD44" s="120" t="str">
        <f t="shared" si="89"/>
        <v/>
      </c>
      <c r="BE44" s="61" t="str">
        <f t="shared" si="92"/>
        <v/>
      </c>
      <c r="BF44" s="120" t="str">
        <f t="shared" si="89"/>
        <v/>
      </c>
    </row>
    <row r="45" spans="27:58" ht="15">
      <c r="AA45"/>
      <c r="AB45"/>
      <c r="AC45" s="99"/>
      <c r="AD45" s="100"/>
      <c r="AE45" s="101"/>
      <c r="AF45" s="102" t="s">
        <v>25</v>
      </c>
      <c r="AG45" s="123">
        <f t="shared" ref="AG45:BF45" si="93">SUM(AG33:AG44)</f>
        <v>176</v>
      </c>
      <c r="AH45" s="124">
        <f t="shared" si="93"/>
        <v>1</v>
      </c>
      <c r="AI45" s="123">
        <f t="shared" si="93"/>
        <v>0</v>
      </c>
      <c r="AJ45" s="124">
        <f t="shared" si="93"/>
        <v>0</v>
      </c>
      <c r="AK45" s="123">
        <f t="shared" si="93"/>
        <v>0</v>
      </c>
      <c r="AL45" s="124">
        <f t="shared" si="93"/>
        <v>0</v>
      </c>
      <c r="AM45" s="123">
        <f t="shared" si="93"/>
        <v>0</v>
      </c>
      <c r="AN45" s="124">
        <f t="shared" si="93"/>
        <v>0</v>
      </c>
      <c r="AO45" s="123">
        <f t="shared" si="93"/>
        <v>0</v>
      </c>
      <c r="AP45" s="124">
        <f t="shared" si="93"/>
        <v>0</v>
      </c>
      <c r="AQ45" s="123">
        <f t="shared" si="93"/>
        <v>0</v>
      </c>
      <c r="AR45" s="124">
        <f t="shared" si="93"/>
        <v>0</v>
      </c>
      <c r="AS45" s="123">
        <f t="shared" si="93"/>
        <v>0</v>
      </c>
      <c r="AT45" s="124">
        <f t="shared" si="93"/>
        <v>0</v>
      </c>
      <c r="AU45" s="123">
        <f t="shared" si="93"/>
        <v>0</v>
      </c>
      <c r="AV45" s="124">
        <f t="shared" si="93"/>
        <v>0</v>
      </c>
      <c r="AW45" s="123">
        <f t="shared" si="93"/>
        <v>0</v>
      </c>
      <c r="AX45" s="124">
        <f t="shared" si="93"/>
        <v>0</v>
      </c>
      <c r="AY45" s="123">
        <f t="shared" si="93"/>
        <v>0</v>
      </c>
      <c r="AZ45" s="124">
        <f t="shared" si="93"/>
        <v>0</v>
      </c>
      <c r="BA45" s="123">
        <f t="shared" si="93"/>
        <v>0</v>
      </c>
      <c r="BB45" s="124">
        <f t="shared" si="93"/>
        <v>0</v>
      </c>
      <c r="BC45" s="123">
        <f t="shared" si="93"/>
        <v>0</v>
      </c>
      <c r="BD45" s="124">
        <f t="shared" si="93"/>
        <v>0</v>
      </c>
      <c r="BE45" s="123">
        <f t="shared" si="93"/>
        <v>176</v>
      </c>
      <c r="BF45" s="126">
        <f t="shared" si="93"/>
        <v>1</v>
      </c>
    </row>
    <row r="46" spans="27:58" ht="15">
      <c r="AA46"/>
      <c r="AB46"/>
      <c r="AC46" s="103"/>
      <c r="AD46" s="104"/>
      <c r="AE46" s="105"/>
      <c r="AF46" s="135" t="str">
        <f>IF(AF$16&lt;&gt;"",AF$16,"")</f>
        <v>平均県内消費額</v>
      </c>
      <c r="AG46" s="137">
        <f>IF(AG45&gt;0,SUMPRODUCT($AA33:$AA44,AG33:AG44)/AG45,"-")</f>
        <v>14940.34090909091</v>
      </c>
      <c r="AH46" s="138"/>
      <c r="AI46" s="137" t="str">
        <f>IF(AI45&gt;0,SUMPRODUCT($AA33:$AA44,AI33:AI44)/AI45,"-")</f>
        <v>-</v>
      </c>
      <c r="AJ46" s="138"/>
      <c r="AK46" s="137" t="str">
        <f>IF(AK45&gt;0,SUMPRODUCT($AA33:$AA44,AK33:AK44)/AK45,"-")</f>
        <v>-</v>
      </c>
      <c r="AL46" s="138"/>
      <c r="AM46" s="137" t="str">
        <f>IF(AM45&gt;0,SUMPRODUCT($AA33:$AA44,AM33:AM44)/AM45,"-")</f>
        <v>-</v>
      </c>
      <c r="AN46" s="138"/>
      <c r="AO46" s="137" t="str">
        <f>IF(AO45&gt;0,SUMPRODUCT($AA33:$AA44,AO33:AO44)/AO45,"-")</f>
        <v>-</v>
      </c>
      <c r="AP46" s="138"/>
      <c r="AQ46" s="137" t="str">
        <f>IF(AQ45&gt;0,SUMPRODUCT($AA33:$AA44,AQ33:AQ44)/AQ45,"-")</f>
        <v>-</v>
      </c>
      <c r="AR46" s="138"/>
      <c r="AS46" s="137" t="str">
        <f>IF(AS45&gt;0,SUMPRODUCT($AA33:$AA44,AS33:AS44)/AS45,"-")</f>
        <v>-</v>
      </c>
      <c r="AT46" s="138"/>
      <c r="AU46" s="137" t="str">
        <f>IF(AU45&gt;0,SUMPRODUCT($AA33:$AA44,AU33:AU44)/AU45,"-")</f>
        <v>-</v>
      </c>
      <c r="AV46" s="138"/>
      <c r="AW46" s="137" t="str">
        <f>IF(AW45&gt;0,SUMPRODUCT($AA33:$AA44,AW33:AW44)/AW45,"-")</f>
        <v>-</v>
      </c>
      <c r="AX46" s="138"/>
      <c r="AY46" s="137" t="str">
        <f>IF(AY45&gt;0,SUMPRODUCT($AA33:$AA44,AY33:AY44)/AY45,"-")</f>
        <v>-</v>
      </c>
      <c r="AZ46" s="138"/>
      <c r="BA46" s="137" t="str">
        <f>IF(BA45&gt;0,SUMPRODUCT($AA33:$AA44,BA33:BA44)/BA45,"-")</f>
        <v>-</v>
      </c>
      <c r="BB46" s="138"/>
      <c r="BC46" s="137" t="str">
        <f>IF(BC45&gt;0,SUMPRODUCT($AA33:$AA44,BC33:BC44)/BC45,"-")</f>
        <v>-</v>
      </c>
      <c r="BD46" s="138"/>
      <c r="BE46" s="137">
        <f>IF(BE45&gt;0,SUMPRODUCT($AA33:$AA44,BE33:BE44)/BE45,"-")</f>
        <v>14940.34090909091</v>
      </c>
      <c r="BF46" s="139"/>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 t="shared" ref="AA48:AA58" si="94">AA33</f>
        <v>0</v>
      </c>
      <c r="AB48" s="141"/>
      <c r="AC48" s="113" t="str">
        <f>AC47</f>
        <v>回答エリア</v>
      </c>
      <c r="AD48" s="112" t="str">
        <f>AD47</f>
        <v>福井駅前 エリア</v>
      </c>
      <c r="AE48" s="2" t="str">
        <f t="shared" ref="AE48:AE58" si="95">IF(AE3&lt;&gt;"",AE3,"")</f>
        <v>使わない</v>
      </c>
      <c r="AF48" s="8"/>
      <c r="AG48" s="131">
        <f t="shared" ref="AG48:AG59" si="96">IF(OR(IFERROR(FIND($AD48,"施設コード"),0)&gt;0,$AE48=""), "",
COUNTIFS(
    INDEX(rawデータ範囲, , MATCH($AG$1,表頭範囲, 0)),AG$2,
    INDEX(rawデータ範囲, , MATCH($AE$1,表頭範囲, 0)),$AE48,
    INDEX(rawデータ範囲, , MATCH($AC48,表頭範囲, 0)),$AD48
)
)</f>
        <v>0</v>
      </c>
      <c r="AH48" s="132">
        <f t="shared" ref="AH48:AH58" si="97">IFERROR(AG48/AG$60,"")</f>
        <v>0</v>
      </c>
      <c r="AI48" s="131">
        <f t="shared" ref="AI48:AI59" si="98">IF(OR(IFERROR(FIND($AD48,"施設コード"),0)&gt;0,$AE48=""), "",
COUNTIFS(
    INDEX(rawデータ範囲, , MATCH($AG$1,表頭範囲, 0)),AI$2,
    INDEX(rawデータ範囲, , MATCH($AE$1,表頭範囲, 0)),$AE48,
    INDEX(rawデータ範囲, , MATCH($AC48,表頭範囲, 0)),$AD48
)
)</f>
        <v>0</v>
      </c>
      <c r="AJ48" s="132" t="str">
        <f t="shared" ref="AJ48:AJ58" si="99">IFERROR(AI48/AI$60,"")</f>
        <v/>
      </c>
      <c r="AK48" s="131">
        <f t="shared" ref="AK48:AK59" si="100">IF(OR(IFERROR(FIND($AD48,"施設コード"),0)&gt;0,$AE48=""), "",
COUNTIFS(
    INDEX(rawデータ範囲, , MATCH($AG$1,表頭範囲, 0)),AK$2,
    INDEX(rawデータ範囲, , MATCH($AE$1,表頭範囲, 0)),$AE48,
    INDEX(rawデータ範囲, , MATCH($AC48,表頭範囲, 0)),$AD48
)
)</f>
        <v>0</v>
      </c>
      <c r="AL48" s="132" t="str">
        <f t="shared" ref="AL48:AL59" si="101">IFERROR(AK48/AK$60,"")</f>
        <v/>
      </c>
      <c r="AM48" s="131">
        <f t="shared" ref="AM48:AM59" si="102">IF(OR(IFERROR(FIND($AD48,"施設コード"),0)&gt;0,$AE48=""), "",
COUNTIFS(
    INDEX(rawデータ範囲, , MATCH($AG$1,表頭範囲, 0)),AM$2,
    INDEX(rawデータ範囲, , MATCH($AE$1,表頭範囲, 0)),$AE48,
    INDEX(rawデータ範囲, , MATCH($AC48,表頭範囲, 0)),$AD48
)
)</f>
        <v>0</v>
      </c>
      <c r="AN48" s="132" t="str">
        <f t="shared" ref="AN48:AN59" si="103">IFERROR(AM48/AM$60,"")</f>
        <v/>
      </c>
      <c r="AO48" s="131">
        <f t="shared" ref="AO48:AO59" si="104">IF(OR(IFERROR(FIND($AD48,"施設コード"),0)&gt;0,$AE48=""), "",
COUNTIFS(
    INDEX(rawデータ範囲, , MATCH($AG$1,表頭範囲, 0)),AO$2,
    INDEX(rawデータ範囲, , MATCH($AE$1,表頭範囲, 0)),$AE48,
    INDEX(rawデータ範囲, , MATCH($AC48,表頭範囲, 0)),$AD48
)
)</f>
        <v>0</v>
      </c>
      <c r="AP48" s="132" t="str">
        <f t="shared" ref="AP48:AP59" si="105">IFERROR(AO48/AO$60,"")</f>
        <v/>
      </c>
      <c r="AQ48" s="131">
        <f t="shared" ref="AQ48:AQ59" si="106">IF(OR(IFERROR(FIND($AD48,"施設コード"),0)&gt;0,$AE48=""), "",
COUNTIFS(
    INDEX(rawデータ範囲, , MATCH($AG$1,表頭範囲, 0)),AQ$2,
    INDEX(rawデータ範囲, , MATCH($AE$1,表頭範囲, 0)),$AE48,
    INDEX(rawデータ範囲, , MATCH($AC48,表頭範囲, 0)),$AD48
)
)</f>
        <v>0</v>
      </c>
      <c r="AR48" s="132" t="str">
        <f t="shared" ref="AR48:AR59" si="107">IFERROR(AQ48/AQ$60,"")</f>
        <v/>
      </c>
      <c r="AS48" s="131">
        <f t="shared" ref="AS48:AS59" si="108">IF(OR(IFERROR(FIND($AD48,"施設コード"),0)&gt;0,$AE48=""), "",
COUNTIFS(
    INDEX(rawデータ範囲, , MATCH($AG$1,表頭範囲, 0)),AS$2,
    INDEX(rawデータ範囲, , MATCH($AE$1,表頭範囲, 0)),$AE48,
    INDEX(rawデータ範囲, , MATCH($AC48,表頭範囲, 0)),$AD48
)
)</f>
        <v>0</v>
      </c>
      <c r="AT48" s="132" t="str">
        <f t="shared" ref="AT48:AT59" si="109">IFERROR(AS48/AS$60,"")</f>
        <v/>
      </c>
      <c r="AU48" s="131">
        <f t="shared" ref="AU48:AU59" si="110">IF(OR(IFERROR(FIND($AD48,"施設コード"),0)&gt;0,$AE48=""), "",
COUNTIFS(
    INDEX(rawデータ範囲, , MATCH($AG$1,表頭範囲, 0)),AU$2,
    INDEX(rawデータ範囲, , MATCH($AE$1,表頭範囲, 0)),$AE48,
    INDEX(rawデータ範囲, , MATCH($AC48,表頭範囲, 0)),$AD48
)
)</f>
        <v>0</v>
      </c>
      <c r="AV48" s="132" t="str">
        <f t="shared" ref="AV48:AV59" si="111">IFERROR(AU48/AU$60,"")</f>
        <v/>
      </c>
      <c r="AW48" s="131">
        <f t="shared" ref="AW48:AW59" si="112">IF(OR(IFERROR(FIND($AD48,"施設コード"),0)&gt;0,$AE48=""), "",
COUNTIFS(
    INDEX(rawデータ範囲, , MATCH($AG$1,表頭範囲, 0)),AW$2,
    INDEX(rawデータ範囲, , MATCH($AE$1,表頭範囲, 0)),$AE48,
    INDEX(rawデータ範囲, , MATCH($AC48,表頭範囲, 0)),$AD48
)
)</f>
        <v>0</v>
      </c>
      <c r="AX48" s="132" t="str">
        <f t="shared" ref="AX48:AX59" si="113">IFERROR(AW48/AW$60,"")</f>
        <v/>
      </c>
      <c r="AY48" s="131">
        <f t="shared" ref="AY48:AY59" si="114">IF(OR(IFERROR(FIND($AD48,"施設コード"),0)&gt;0,$AE48=""), "",
COUNTIFS(
    INDEX(rawデータ範囲, , MATCH($AG$1,表頭範囲, 0)),AY$2,
    INDEX(rawデータ範囲, , MATCH($AE$1,表頭範囲, 0)),$AE48,
    INDEX(rawデータ範囲, , MATCH($AC48,表頭範囲, 0)),$AD48
)
)</f>
        <v>0</v>
      </c>
      <c r="AZ48" s="132" t="str">
        <f t="shared" ref="AZ48:AZ59" si="115">IFERROR(AY48/AY$60,"")</f>
        <v/>
      </c>
      <c r="BA48" s="131">
        <f t="shared" ref="BA48:BA59" si="116">IF(OR(IFERROR(FIND($AD48,"施設コード"),0)&gt;0,$AE48=""), "",
COUNTIFS(
    INDEX(rawデータ範囲, , MATCH($AG$1,表頭範囲, 0)),BA$2,
    INDEX(rawデータ範囲, , MATCH($AE$1,表頭範囲, 0)),$AE48,
    INDEX(rawデータ範囲, , MATCH($AC48,表頭範囲, 0)),$AD48
)
)</f>
        <v>0</v>
      </c>
      <c r="BB48" s="132" t="str">
        <f t="shared" ref="BB48:BB59" si="117">IFERROR(BA48/BA$60,"")</f>
        <v/>
      </c>
      <c r="BC48" s="131">
        <f t="shared" ref="BC48:BC59" si="118">IF(OR(IFERROR(FIND($AD48,"施設コード"),0)&gt;0,$AE48=""), "",
COUNTIFS(
    INDEX(rawデータ範囲, , MATCH($AG$1,表頭範囲, 0)),BC$2,
    INDEX(rawデータ範囲, , MATCH($AE$1,表頭範囲, 0)),$AE48,
    INDEX(rawデータ範囲, , MATCH($AC48,表頭範囲, 0)),$AD48
)
)</f>
        <v>0</v>
      </c>
      <c r="BD48" s="132" t="str">
        <f t="shared" ref="BD48:BD59" si="119">IFERROR(BC48/BC$60,"")</f>
        <v/>
      </c>
      <c r="BE48" s="131">
        <f>IFERROR(AG48+AI48+AK48+AM48+AO48+AQ48+AS48+AU48+AW48+AY48+BA48+BC48,"")</f>
        <v>0</v>
      </c>
      <c r="BF48" s="132">
        <f t="shared" ref="BF48:BF58" si="120">IFERROR(BE48/BE$60,"")</f>
        <v>0</v>
      </c>
    </row>
    <row r="49" spans="27:58">
      <c r="AA49" s="110">
        <f t="shared" si="94"/>
        <v>500</v>
      </c>
      <c r="AB49" s="141"/>
      <c r="AC49" s="113" t="str">
        <f t="shared" ref="AC49:AD58" si="121">AC48</f>
        <v>回答エリア</v>
      </c>
      <c r="AD49" s="112" t="str">
        <f t="shared" si="121"/>
        <v>福井駅前 エリア</v>
      </c>
      <c r="AE49" s="90" t="str">
        <f t="shared" si="95"/>
        <v>1,000円未満</v>
      </c>
      <c r="AF49" s="8"/>
      <c r="AG49" s="131">
        <f t="shared" si="96"/>
        <v>2</v>
      </c>
      <c r="AH49" s="132">
        <f t="shared" si="97"/>
        <v>3.3333333333333333E-2</v>
      </c>
      <c r="AI49" s="131">
        <f t="shared" si="98"/>
        <v>0</v>
      </c>
      <c r="AJ49" s="132" t="str">
        <f t="shared" si="99"/>
        <v/>
      </c>
      <c r="AK49" s="131">
        <f t="shared" si="100"/>
        <v>0</v>
      </c>
      <c r="AL49" s="132" t="str">
        <f t="shared" si="101"/>
        <v/>
      </c>
      <c r="AM49" s="131">
        <f t="shared" si="102"/>
        <v>0</v>
      </c>
      <c r="AN49" s="132" t="str">
        <f t="shared" si="103"/>
        <v/>
      </c>
      <c r="AO49" s="131">
        <f t="shared" si="104"/>
        <v>0</v>
      </c>
      <c r="AP49" s="132" t="str">
        <f t="shared" si="105"/>
        <v/>
      </c>
      <c r="AQ49" s="131">
        <f t="shared" si="106"/>
        <v>0</v>
      </c>
      <c r="AR49" s="132" t="str">
        <f t="shared" si="107"/>
        <v/>
      </c>
      <c r="AS49" s="131">
        <f t="shared" si="108"/>
        <v>0</v>
      </c>
      <c r="AT49" s="132" t="str">
        <f t="shared" si="109"/>
        <v/>
      </c>
      <c r="AU49" s="131">
        <f t="shared" si="110"/>
        <v>0</v>
      </c>
      <c r="AV49" s="132" t="str">
        <f t="shared" si="111"/>
        <v/>
      </c>
      <c r="AW49" s="131">
        <f t="shared" si="112"/>
        <v>0</v>
      </c>
      <c r="AX49" s="132" t="str">
        <f t="shared" si="113"/>
        <v/>
      </c>
      <c r="AY49" s="131">
        <f t="shared" si="114"/>
        <v>0</v>
      </c>
      <c r="AZ49" s="132" t="str">
        <f t="shared" si="115"/>
        <v/>
      </c>
      <c r="BA49" s="131">
        <f t="shared" si="116"/>
        <v>0</v>
      </c>
      <c r="BB49" s="132" t="str">
        <f t="shared" si="117"/>
        <v/>
      </c>
      <c r="BC49" s="131">
        <f t="shared" si="118"/>
        <v>0</v>
      </c>
      <c r="BD49" s="132" t="str">
        <f t="shared" si="119"/>
        <v/>
      </c>
      <c r="BE49" s="131">
        <f t="shared" ref="BE49:BE59" si="122">IFERROR(AG49+AI49+AK49+AM49+AO49+AQ49+AS49+AU49+AW49+AY49+BA49+BC49,"")</f>
        <v>2</v>
      </c>
      <c r="BF49" s="132">
        <f t="shared" si="120"/>
        <v>3.3333333333333333E-2</v>
      </c>
    </row>
    <row r="50" spans="27:58">
      <c r="AA50" s="110">
        <f t="shared" si="94"/>
        <v>2000</v>
      </c>
      <c r="AB50" s="141"/>
      <c r="AC50" s="113" t="str">
        <f t="shared" si="121"/>
        <v>回答エリア</v>
      </c>
      <c r="AD50" s="112" t="str">
        <f t="shared" si="121"/>
        <v>福井駅前 エリア</v>
      </c>
      <c r="AE50" s="2" t="str">
        <f t="shared" si="95"/>
        <v>1,000円以上 3,000円未満</v>
      </c>
      <c r="AF50" s="8"/>
      <c r="AG50" s="131">
        <f t="shared" si="96"/>
        <v>4</v>
      </c>
      <c r="AH50" s="132">
        <f t="shared" si="97"/>
        <v>6.6666666666666666E-2</v>
      </c>
      <c r="AI50" s="131">
        <f t="shared" si="98"/>
        <v>0</v>
      </c>
      <c r="AJ50" s="132" t="str">
        <f t="shared" si="99"/>
        <v/>
      </c>
      <c r="AK50" s="131">
        <f t="shared" si="100"/>
        <v>0</v>
      </c>
      <c r="AL50" s="132" t="str">
        <f t="shared" si="101"/>
        <v/>
      </c>
      <c r="AM50" s="131">
        <f t="shared" si="102"/>
        <v>0</v>
      </c>
      <c r="AN50" s="132" t="str">
        <f t="shared" si="103"/>
        <v/>
      </c>
      <c r="AO50" s="131">
        <f t="shared" si="104"/>
        <v>0</v>
      </c>
      <c r="AP50" s="132" t="str">
        <f t="shared" si="105"/>
        <v/>
      </c>
      <c r="AQ50" s="131">
        <f t="shared" si="106"/>
        <v>0</v>
      </c>
      <c r="AR50" s="132" t="str">
        <f t="shared" si="107"/>
        <v/>
      </c>
      <c r="AS50" s="131">
        <f t="shared" si="108"/>
        <v>0</v>
      </c>
      <c r="AT50" s="132" t="str">
        <f t="shared" si="109"/>
        <v/>
      </c>
      <c r="AU50" s="131">
        <f t="shared" si="110"/>
        <v>0</v>
      </c>
      <c r="AV50" s="132" t="str">
        <f t="shared" si="111"/>
        <v/>
      </c>
      <c r="AW50" s="131">
        <f t="shared" si="112"/>
        <v>0</v>
      </c>
      <c r="AX50" s="132" t="str">
        <f t="shared" si="113"/>
        <v/>
      </c>
      <c r="AY50" s="131">
        <f t="shared" si="114"/>
        <v>0</v>
      </c>
      <c r="AZ50" s="132" t="str">
        <f t="shared" si="115"/>
        <v/>
      </c>
      <c r="BA50" s="131">
        <f t="shared" si="116"/>
        <v>0</v>
      </c>
      <c r="BB50" s="132" t="str">
        <f t="shared" si="117"/>
        <v/>
      </c>
      <c r="BC50" s="131">
        <f t="shared" si="118"/>
        <v>0</v>
      </c>
      <c r="BD50" s="132" t="str">
        <f t="shared" si="119"/>
        <v/>
      </c>
      <c r="BE50" s="131">
        <f t="shared" si="122"/>
        <v>4</v>
      </c>
      <c r="BF50" s="132">
        <f t="shared" si="120"/>
        <v>6.6666666666666666E-2</v>
      </c>
    </row>
    <row r="51" spans="27:58">
      <c r="AA51" s="110">
        <f t="shared" si="94"/>
        <v>4000</v>
      </c>
      <c r="AB51" s="141"/>
      <c r="AC51" s="113" t="str">
        <f t="shared" si="121"/>
        <v>回答エリア</v>
      </c>
      <c r="AD51" s="112" t="str">
        <f t="shared" si="121"/>
        <v>福井駅前 エリア</v>
      </c>
      <c r="AE51" s="2" t="str">
        <f t="shared" si="95"/>
        <v>3,000円以上 5,000円未満</v>
      </c>
      <c r="AF51" s="8"/>
      <c r="AG51" s="131">
        <f t="shared" si="96"/>
        <v>10</v>
      </c>
      <c r="AH51" s="132">
        <f t="shared" si="97"/>
        <v>0.16666666666666666</v>
      </c>
      <c r="AI51" s="131">
        <f t="shared" si="98"/>
        <v>0</v>
      </c>
      <c r="AJ51" s="132" t="str">
        <f t="shared" si="99"/>
        <v/>
      </c>
      <c r="AK51" s="131">
        <f t="shared" si="100"/>
        <v>0</v>
      </c>
      <c r="AL51" s="132" t="str">
        <f t="shared" si="101"/>
        <v/>
      </c>
      <c r="AM51" s="131">
        <f t="shared" si="102"/>
        <v>0</v>
      </c>
      <c r="AN51" s="132" t="str">
        <f t="shared" si="103"/>
        <v/>
      </c>
      <c r="AO51" s="131">
        <f t="shared" si="104"/>
        <v>0</v>
      </c>
      <c r="AP51" s="132" t="str">
        <f t="shared" si="105"/>
        <v/>
      </c>
      <c r="AQ51" s="131">
        <f t="shared" si="106"/>
        <v>0</v>
      </c>
      <c r="AR51" s="132" t="str">
        <f t="shared" si="107"/>
        <v/>
      </c>
      <c r="AS51" s="131">
        <f t="shared" si="108"/>
        <v>0</v>
      </c>
      <c r="AT51" s="132" t="str">
        <f t="shared" si="109"/>
        <v/>
      </c>
      <c r="AU51" s="131">
        <f t="shared" si="110"/>
        <v>0</v>
      </c>
      <c r="AV51" s="132" t="str">
        <f t="shared" si="111"/>
        <v/>
      </c>
      <c r="AW51" s="131">
        <f t="shared" si="112"/>
        <v>0</v>
      </c>
      <c r="AX51" s="132" t="str">
        <f t="shared" si="113"/>
        <v/>
      </c>
      <c r="AY51" s="131">
        <f t="shared" si="114"/>
        <v>0</v>
      </c>
      <c r="AZ51" s="132" t="str">
        <f t="shared" si="115"/>
        <v/>
      </c>
      <c r="BA51" s="131">
        <f t="shared" si="116"/>
        <v>0</v>
      </c>
      <c r="BB51" s="132" t="str">
        <f t="shared" si="117"/>
        <v/>
      </c>
      <c r="BC51" s="131">
        <f t="shared" si="118"/>
        <v>0</v>
      </c>
      <c r="BD51" s="132" t="str">
        <f t="shared" si="119"/>
        <v/>
      </c>
      <c r="BE51" s="131">
        <f t="shared" si="122"/>
        <v>10</v>
      </c>
      <c r="BF51" s="132">
        <f t="shared" si="120"/>
        <v>0.16666666666666666</v>
      </c>
    </row>
    <row r="52" spans="27:58">
      <c r="AA52" s="110">
        <f t="shared" si="94"/>
        <v>7000</v>
      </c>
      <c r="AB52" s="141"/>
      <c r="AC52" s="113" t="str">
        <f t="shared" si="121"/>
        <v>回答エリア</v>
      </c>
      <c r="AD52" s="112" t="str">
        <f t="shared" si="121"/>
        <v>福井駅前 エリア</v>
      </c>
      <c r="AE52" s="2" t="str">
        <f t="shared" si="95"/>
        <v>5,000円以上 10,000円未満</v>
      </c>
      <c r="AF52" s="107"/>
      <c r="AG52" s="131">
        <f t="shared" si="96"/>
        <v>7</v>
      </c>
      <c r="AH52" s="132">
        <f t="shared" si="97"/>
        <v>0.11666666666666667</v>
      </c>
      <c r="AI52" s="131">
        <f t="shared" si="98"/>
        <v>0</v>
      </c>
      <c r="AJ52" s="132" t="str">
        <f t="shared" si="99"/>
        <v/>
      </c>
      <c r="AK52" s="131">
        <f t="shared" si="100"/>
        <v>0</v>
      </c>
      <c r="AL52" s="132" t="str">
        <f t="shared" si="101"/>
        <v/>
      </c>
      <c r="AM52" s="131">
        <f t="shared" si="102"/>
        <v>0</v>
      </c>
      <c r="AN52" s="132" t="str">
        <f t="shared" si="103"/>
        <v/>
      </c>
      <c r="AO52" s="131">
        <f t="shared" si="104"/>
        <v>0</v>
      </c>
      <c r="AP52" s="132" t="str">
        <f t="shared" si="105"/>
        <v/>
      </c>
      <c r="AQ52" s="131">
        <f t="shared" si="106"/>
        <v>0</v>
      </c>
      <c r="AR52" s="132" t="str">
        <f t="shared" si="107"/>
        <v/>
      </c>
      <c r="AS52" s="131">
        <f t="shared" si="108"/>
        <v>0</v>
      </c>
      <c r="AT52" s="132" t="str">
        <f t="shared" si="109"/>
        <v/>
      </c>
      <c r="AU52" s="131">
        <f t="shared" si="110"/>
        <v>0</v>
      </c>
      <c r="AV52" s="132" t="str">
        <f t="shared" si="111"/>
        <v/>
      </c>
      <c r="AW52" s="131">
        <f t="shared" si="112"/>
        <v>0</v>
      </c>
      <c r="AX52" s="132" t="str">
        <f t="shared" si="113"/>
        <v/>
      </c>
      <c r="AY52" s="131">
        <f t="shared" si="114"/>
        <v>0</v>
      </c>
      <c r="AZ52" s="132" t="str">
        <f t="shared" si="115"/>
        <v/>
      </c>
      <c r="BA52" s="131">
        <f t="shared" si="116"/>
        <v>0</v>
      </c>
      <c r="BB52" s="132" t="str">
        <f t="shared" si="117"/>
        <v/>
      </c>
      <c r="BC52" s="131">
        <f t="shared" si="118"/>
        <v>0</v>
      </c>
      <c r="BD52" s="132" t="str">
        <f t="shared" si="119"/>
        <v/>
      </c>
      <c r="BE52" s="131">
        <f t="shared" si="122"/>
        <v>7</v>
      </c>
      <c r="BF52" s="132">
        <f t="shared" si="120"/>
        <v>0.11666666666666667</v>
      </c>
    </row>
    <row r="53" spans="27:58">
      <c r="AA53" s="110">
        <f t="shared" si="94"/>
        <v>15000</v>
      </c>
      <c r="AB53" s="141"/>
      <c r="AC53" s="113" t="str">
        <f t="shared" si="121"/>
        <v>回答エリア</v>
      </c>
      <c r="AD53" s="112" t="str">
        <f t="shared" si="121"/>
        <v>福井駅前 エリア</v>
      </c>
      <c r="AE53" s="2" t="str">
        <f t="shared" si="95"/>
        <v>10,000円以上 20,000円未満</v>
      </c>
      <c r="AF53" s="107"/>
      <c r="AG53" s="131">
        <f t="shared" si="96"/>
        <v>24</v>
      </c>
      <c r="AH53" s="132">
        <f t="shared" si="97"/>
        <v>0.4</v>
      </c>
      <c r="AI53" s="131">
        <f t="shared" si="98"/>
        <v>0</v>
      </c>
      <c r="AJ53" s="132" t="str">
        <f t="shared" si="99"/>
        <v/>
      </c>
      <c r="AK53" s="131">
        <f t="shared" si="100"/>
        <v>0</v>
      </c>
      <c r="AL53" s="132" t="str">
        <f t="shared" si="101"/>
        <v/>
      </c>
      <c r="AM53" s="131">
        <f t="shared" si="102"/>
        <v>0</v>
      </c>
      <c r="AN53" s="132" t="str">
        <f t="shared" si="103"/>
        <v/>
      </c>
      <c r="AO53" s="131">
        <f t="shared" si="104"/>
        <v>0</v>
      </c>
      <c r="AP53" s="132" t="str">
        <f t="shared" si="105"/>
        <v/>
      </c>
      <c r="AQ53" s="131">
        <f t="shared" si="106"/>
        <v>0</v>
      </c>
      <c r="AR53" s="132" t="str">
        <f t="shared" si="107"/>
        <v/>
      </c>
      <c r="AS53" s="131">
        <f t="shared" si="108"/>
        <v>0</v>
      </c>
      <c r="AT53" s="132" t="str">
        <f t="shared" si="109"/>
        <v/>
      </c>
      <c r="AU53" s="131">
        <f t="shared" si="110"/>
        <v>0</v>
      </c>
      <c r="AV53" s="132" t="str">
        <f t="shared" si="111"/>
        <v/>
      </c>
      <c r="AW53" s="131">
        <f t="shared" si="112"/>
        <v>0</v>
      </c>
      <c r="AX53" s="132" t="str">
        <f t="shared" si="113"/>
        <v/>
      </c>
      <c r="AY53" s="131">
        <f t="shared" si="114"/>
        <v>0</v>
      </c>
      <c r="AZ53" s="132" t="str">
        <f t="shared" si="115"/>
        <v/>
      </c>
      <c r="BA53" s="131">
        <f t="shared" si="116"/>
        <v>0</v>
      </c>
      <c r="BB53" s="132" t="str">
        <f t="shared" si="117"/>
        <v/>
      </c>
      <c r="BC53" s="131">
        <f t="shared" si="118"/>
        <v>0</v>
      </c>
      <c r="BD53" s="132" t="str">
        <f t="shared" si="119"/>
        <v/>
      </c>
      <c r="BE53" s="131">
        <f t="shared" si="122"/>
        <v>24</v>
      </c>
      <c r="BF53" s="132">
        <f t="shared" si="120"/>
        <v>0.4</v>
      </c>
    </row>
    <row r="54" spans="27:58">
      <c r="AA54" s="110">
        <f t="shared" si="94"/>
        <v>25000</v>
      </c>
      <c r="AB54" s="141"/>
      <c r="AC54" s="113" t="str">
        <f t="shared" si="121"/>
        <v>回答エリア</v>
      </c>
      <c r="AD54" s="112" t="str">
        <f t="shared" si="121"/>
        <v>福井駅前 エリア</v>
      </c>
      <c r="AE54" s="2" t="str">
        <f t="shared" si="95"/>
        <v>20,000円以上 30,000円未満</v>
      </c>
      <c r="AF54" s="107"/>
      <c r="AG54" s="131">
        <f t="shared" si="96"/>
        <v>7</v>
      </c>
      <c r="AH54" s="132">
        <f t="shared" si="97"/>
        <v>0.11666666666666667</v>
      </c>
      <c r="AI54" s="131">
        <f t="shared" si="98"/>
        <v>0</v>
      </c>
      <c r="AJ54" s="132" t="str">
        <f t="shared" si="99"/>
        <v/>
      </c>
      <c r="AK54" s="131">
        <f t="shared" si="100"/>
        <v>0</v>
      </c>
      <c r="AL54" s="132" t="str">
        <f t="shared" si="101"/>
        <v/>
      </c>
      <c r="AM54" s="131">
        <f t="shared" si="102"/>
        <v>0</v>
      </c>
      <c r="AN54" s="132" t="str">
        <f t="shared" si="103"/>
        <v/>
      </c>
      <c r="AO54" s="131">
        <f t="shared" si="104"/>
        <v>0</v>
      </c>
      <c r="AP54" s="132" t="str">
        <f t="shared" si="105"/>
        <v/>
      </c>
      <c r="AQ54" s="131">
        <f t="shared" si="106"/>
        <v>0</v>
      </c>
      <c r="AR54" s="132" t="str">
        <f t="shared" si="107"/>
        <v/>
      </c>
      <c r="AS54" s="131">
        <f t="shared" si="108"/>
        <v>0</v>
      </c>
      <c r="AT54" s="132" t="str">
        <f t="shared" si="109"/>
        <v/>
      </c>
      <c r="AU54" s="131">
        <f t="shared" si="110"/>
        <v>0</v>
      </c>
      <c r="AV54" s="132" t="str">
        <f t="shared" si="111"/>
        <v/>
      </c>
      <c r="AW54" s="131">
        <f t="shared" si="112"/>
        <v>0</v>
      </c>
      <c r="AX54" s="132" t="str">
        <f t="shared" si="113"/>
        <v/>
      </c>
      <c r="AY54" s="131">
        <f t="shared" si="114"/>
        <v>0</v>
      </c>
      <c r="AZ54" s="132" t="str">
        <f t="shared" si="115"/>
        <v/>
      </c>
      <c r="BA54" s="131">
        <f t="shared" si="116"/>
        <v>0</v>
      </c>
      <c r="BB54" s="132" t="str">
        <f t="shared" si="117"/>
        <v/>
      </c>
      <c r="BC54" s="131">
        <f t="shared" si="118"/>
        <v>0</v>
      </c>
      <c r="BD54" s="132" t="str">
        <f t="shared" si="119"/>
        <v/>
      </c>
      <c r="BE54" s="131">
        <f t="shared" si="122"/>
        <v>7</v>
      </c>
      <c r="BF54" s="132">
        <f t="shared" si="120"/>
        <v>0.11666666666666667</v>
      </c>
    </row>
    <row r="55" spans="27:58">
      <c r="AA55" s="110">
        <f t="shared" si="94"/>
        <v>35000</v>
      </c>
      <c r="AB55" s="141"/>
      <c r="AC55" s="113" t="str">
        <f>AC54</f>
        <v>回答エリア</v>
      </c>
      <c r="AD55" s="112" t="str">
        <f>AD54</f>
        <v>福井駅前 エリア</v>
      </c>
      <c r="AE55" s="2" t="str">
        <f t="shared" si="95"/>
        <v>30,000円以上 40,000円未満</v>
      </c>
      <c r="AF55" s="107"/>
      <c r="AG55" s="131">
        <f t="shared" si="96"/>
        <v>0</v>
      </c>
      <c r="AH55" s="132">
        <f t="shared" si="97"/>
        <v>0</v>
      </c>
      <c r="AI55" s="131">
        <f t="shared" si="98"/>
        <v>0</v>
      </c>
      <c r="AJ55" s="132" t="str">
        <f t="shared" si="99"/>
        <v/>
      </c>
      <c r="AK55" s="131">
        <f t="shared" si="100"/>
        <v>0</v>
      </c>
      <c r="AL55" s="132" t="str">
        <f t="shared" si="101"/>
        <v/>
      </c>
      <c r="AM55" s="131">
        <f t="shared" si="102"/>
        <v>0</v>
      </c>
      <c r="AN55" s="132" t="str">
        <f t="shared" si="103"/>
        <v/>
      </c>
      <c r="AO55" s="131">
        <f t="shared" si="104"/>
        <v>0</v>
      </c>
      <c r="AP55" s="132" t="str">
        <f t="shared" si="105"/>
        <v/>
      </c>
      <c r="AQ55" s="131">
        <f t="shared" si="106"/>
        <v>0</v>
      </c>
      <c r="AR55" s="132" t="str">
        <f t="shared" si="107"/>
        <v/>
      </c>
      <c r="AS55" s="131">
        <f t="shared" si="108"/>
        <v>0</v>
      </c>
      <c r="AT55" s="132" t="str">
        <f t="shared" si="109"/>
        <v/>
      </c>
      <c r="AU55" s="131">
        <f t="shared" si="110"/>
        <v>0</v>
      </c>
      <c r="AV55" s="132" t="str">
        <f t="shared" si="111"/>
        <v/>
      </c>
      <c r="AW55" s="131">
        <f t="shared" si="112"/>
        <v>0</v>
      </c>
      <c r="AX55" s="132" t="str">
        <f t="shared" si="113"/>
        <v/>
      </c>
      <c r="AY55" s="131">
        <f t="shared" si="114"/>
        <v>0</v>
      </c>
      <c r="AZ55" s="132" t="str">
        <f t="shared" si="115"/>
        <v/>
      </c>
      <c r="BA55" s="131">
        <f t="shared" si="116"/>
        <v>0</v>
      </c>
      <c r="BB55" s="132" t="str">
        <f t="shared" si="117"/>
        <v/>
      </c>
      <c r="BC55" s="131">
        <f t="shared" si="118"/>
        <v>0</v>
      </c>
      <c r="BD55" s="132" t="str">
        <f t="shared" si="119"/>
        <v/>
      </c>
      <c r="BE55" s="131">
        <f t="shared" si="122"/>
        <v>0</v>
      </c>
      <c r="BF55" s="132">
        <f t="shared" si="120"/>
        <v>0</v>
      </c>
    </row>
    <row r="56" spans="27:58">
      <c r="AA56" s="110">
        <f t="shared" si="94"/>
        <v>45000</v>
      </c>
      <c r="AB56" s="141"/>
      <c r="AC56" s="113" t="str">
        <f t="shared" si="121"/>
        <v>回答エリア</v>
      </c>
      <c r="AD56" s="112" t="str">
        <f t="shared" si="121"/>
        <v>福井駅前 エリア</v>
      </c>
      <c r="AE56" s="2" t="str">
        <f t="shared" si="95"/>
        <v>40,000円以上 50,000円未満</v>
      </c>
      <c r="AF56" s="107"/>
      <c r="AG56" s="131">
        <f t="shared" si="96"/>
        <v>2</v>
      </c>
      <c r="AH56" s="132">
        <f t="shared" si="97"/>
        <v>3.3333333333333333E-2</v>
      </c>
      <c r="AI56" s="131">
        <f t="shared" si="98"/>
        <v>0</v>
      </c>
      <c r="AJ56" s="132" t="str">
        <f t="shared" si="99"/>
        <v/>
      </c>
      <c r="AK56" s="131">
        <f t="shared" si="100"/>
        <v>0</v>
      </c>
      <c r="AL56" s="132" t="str">
        <f t="shared" si="101"/>
        <v/>
      </c>
      <c r="AM56" s="131">
        <f t="shared" si="102"/>
        <v>0</v>
      </c>
      <c r="AN56" s="132" t="str">
        <f t="shared" si="103"/>
        <v/>
      </c>
      <c r="AO56" s="131">
        <f t="shared" si="104"/>
        <v>0</v>
      </c>
      <c r="AP56" s="132" t="str">
        <f t="shared" si="105"/>
        <v/>
      </c>
      <c r="AQ56" s="131">
        <f t="shared" si="106"/>
        <v>0</v>
      </c>
      <c r="AR56" s="132" t="str">
        <f t="shared" si="107"/>
        <v/>
      </c>
      <c r="AS56" s="131">
        <f t="shared" si="108"/>
        <v>0</v>
      </c>
      <c r="AT56" s="132" t="str">
        <f t="shared" si="109"/>
        <v/>
      </c>
      <c r="AU56" s="131">
        <f t="shared" si="110"/>
        <v>0</v>
      </c>
      <c r="AV56" s="132" t="str">
        <f t="shared" si="111"/>
        <v/>
      </c>
      <c r="AW56" s="131">
        <f t="shared" si="112"/>
        <v>0</v>
      </c>
      <c r="AX56" s="132" t="str">
        <f t="shared" si="113"/>
        <v/>
      </c>
      <c r="AY56" s="131">
        <f t="shared" si="114"/>
        <v>0</v>
      </c>
      <c r="AZ56" s="132" t="str">
        <f t="shared" si="115"/>
        <v/>
      </c>
      <c r="BA56" s="131">
        <f t="shared" si="116"/>
        <v>0</v>
      </c>
      <c r="BB56" s="132" t="str">
        <f t="shared" si="117"/>
        <v/>
      </c>
      <c r="BC56" s="131">
        <f t="shared" si="118"/>
        <v>0</v>
      </c>
      <c r="BD56" s="132" t="str">
        <f t="shared" si="119"/>
        <v/>
      </c>
      <c r="BE56" s="131">
        <f t="shared" si="122"/>
        <v>2</v>
      </c>
      <c r="BF56" s="132">
        <f t="shared" si="120"/>
        <v>3.3333333333333333E-2</v>
      </c>
    </row>
    <row r="57" spans="27:58">
      <c r="AA57" s="110">
        <f t="shared" si="94"/>
        <v>70000</v>
      </c>
      <c r="AB57" s="141"/>
      <c r="AC57" s="113" t="str">
        <f t="shared" si="121"/>
        <v>回答エリア</v>
      </c>
      <c r="AD57" s="112" t="str">
        <f t="shared" si="121"/>
        <v>福井駅前 エリア</v>
      </c>
      <c r="AE57" s="2" t="str">
        <f t="shared" si="95"/>
        <v>50,000円以上 100,000円未満</v>
      </c>
      <c r="AF57" s="107"/>
      <c r="AG57" s="131">
        <f t="shared" si="96"/>
        <v>2</v>
      </c>
      <c r="AH57" s="132">
        <f t="shared" si="97"/>
        <v>3.3333333333333333E-2</v>
      </c>
      <c r="AI57" s="131">
        <f t="shared" si="98"/>
        <v>0</v>
      </c>
      <c r="AJ57" s="132" t="str">
        <f t="shared" si="99"/>
        <v/>
      </c>
      <c r="AK57" s="131">
        <f t="shared" si="100"/>
        <v>0</v>
      </c>
      <c r="AL57" s="132" t="str">
        <f t="shared" si="101"/>
        <v/>
      </c>
      <c r="AM57" s="131">
        <f t="shared" si="102"/>
        <v>0</v>
      </c>
      <c r="AN57" s="132" t="str">
        <f t="shared" si="103"/>
        <v/>
      </c>
      <c r="AO57" s="131">
        <f t="shared" si="104"/>
        <v>0</v>
      </c>
      <c r="AP57" s="132" t="str">
        <f t="shared" si="105"/>
        <v/>
      </c>
      <c r="AQ57" s="131">
        <f t="shared" si="106"/>
        <v>0</v>
      </c>
      <c r="AR57" s="132" t="str">
        <f t="shared" si="107"/>
        <v/>
      </c>
      <c r="AS57" s="131">
        <f t="shared" si="108"/>
        <v>0</v>
      </c>
      <c r="AT57" s="132" t="str">
        <f t="shared" si="109"/>
        <v/>
      </c>
      <c r="AU57" s="131">
        <f t="shared" si="110"/>
        <v>0</v>
      </c>
      <c r="AV57" s="132" t="str">
        <f t="shared" si="111"/>
        <v/>
      </c>
      <c r="AW57" s="131">
        <f t="shared" si="112"/>
        <v>0</v>
      </c>
      <c r="AX57" s="132" t="str">
        <f t="shared" si="113"/>
        <v/>
      </c>
      <c r="AY57" s="131">
        <f t="shared" si="114"/>
        <v>0</v>
      </c>
      <c r="AZ57" s="132" t="str">
        <f t="shared" si="115"/>
        <v/>
      </c>
      <c r="BA57" s="131">
        <f t="shared" si="116"/>
        <v>0</v>
      </c>
      <c r="BB57" s="132" t="str">
        <f t="shared" si="117"/>
        <v/>
      </c>
      <c r="BC57" s="131">
        <f t="shared" si="118"/>
        <v>0</v>
      </c>
      <c r="BD57" s="132" t="str">
        <f t="shared" si="119"/>
        <v/>
      </c>
      <c r="BE57" s="131">
        <f t="shared" si="122"/>
        <v>2</v>
      </c>
      <c r="BF57" s="132">
        <f t="shared" si="120"/>
        <v>3.3333333333333333E-2</v>
      </c>
    </row>
    <row r="58" spans="27:58">
      <c r="AA58" s="110">
        <f t="shared" si="94"/>
        <v>100000</v>
      </c>
      <c r="AB58" s="141"/>
      <c r="AC58" s="113" t="str">
        <f t="shared" si="121"/>
        <v>回答エリア</v>
      </c>
      <c r="AD58" s="112" t="str">
        <f t="shared" si="121"/>
        <v>福井駅前 エリア</v>
      </c>
      <c r="AE58" s="2" t="str">
        <f t="shared" si="95"/>
        <v>100,000円以上</v>
      </c>
      <c r="AF58" s="107"/>
      <c r="AG58" s="131">
        <f t="shared" si="96"/>
        <v>2</v>
      </c>
      <c r="AH58" s="132">
        <f t="shared" si="97"/>
        <v>3.3333333333333333E-2</v>
      </c>
      <c r="AI58" s="131">
        <f t="shared" si="98"/>
        <v>0</v>
      </c>
      <c r="AJ58" s="132" t="str">
        <f t="shared" si="99"/>
        <v/>
      </c>
      <c r="AK58" s="131">
        <f t="shared" si="100"/>
        <v>0</v>
      </c>
      <c r="AL58" s="132" t="str">
        <f t="shared" si="101"/>
        <v/>
      </c>
      <c r="AM58" s="131">
        <f t="shared" si="102"/>
        <v>0</v>
      </c>
      <c r="AN58" s="132" t="str">
        <f t="shared" si="103"/>
        <v/>
      </c>
      <c r="AO58" s="131">
        <f t="shared" si="104"/>
        <v>0</v>
      </c>
      <c r="AP58" s="132" t="str">
        <f t="shared" si="105"/>
        <v/>
      </c>
      <c r="AQ58" s="131">
        <f t="shared" si="106"/>
        <v>0</v>
      </c>
      <c r="AR58" s="132" t="str">
        <f t="shared" si="107"/>
        <v/>
      </c>
      <c r="AS58" s="131">
        <f t="shared" si="108"/>
        <v>0</v>
      </c>
      <c r="AT58" s="132" t="str">
        <f t="shared" si="109"/>
        <v/>
      </c>
      <c r="AU58" s="131">
        <f t="shared" si="110"/>
        <v>0</v>
      </c>
      <c r="AV58" s="132" t="str">
        <f t="shared" si="111"/>
        <v/>
      </c>
      <c r="AW58" s="131">
        <f t="shared" si="112"/>
        <v>0</v>
      </c>
      <c r="AX58" s="132" t="str">
        <f t="shared" si="113"/>
        <v/>
      </c>
      <c r="AY58" s="131">
        <f t="shared" si="114"/>
        <v>0</v>
      </c>
      <c r="AZ58" s="132" t="str">
        <f t="shared" si="115"/>
        <v/>
      </c>
      <c r="BA58" s="131">
        <f t="shared" si="116"/>
        <v>0</v>
      </c>
      <c r="BB58" s="132" t="str">
        <f t="shared" si="117"/>
        <v/>
      </c>
      <c r="BC58" s="131">
        <f t="shared" si="118"/>
        <v>0</v>
      </c>
      <c r="BD58" s="132" t="str">
        <f t="shared" si="119"/>
        <v/>
      </c>
      <c r="BE58" s="131">
        <f t="shared" si="122"/>
        <v>2</v>
      </c>
      <c r="BF58" s="132">
        <f t="shared" si="120"/>
        <v>3.3333333333333333E-2</v>
      </c>
    </row>
    <row r="59" spans="27:58">
      <c r="AA59" s="110" t="str">
        <f>AA44</f>
        <v/>
      </c>
      <c r="AB59" s="141"/>
      <c r="AC59" s="113" t="str">
        <f>AC57</f>
        <v>回答エリア</v>
      </c>
      <c r="AD59" s="112" t="str">
        <f>AD57</f>
        <v>福井駅前 エリア</v>
      </c>
      <c r="AE59" s="2" t="str">
        <f>IF(AE14&lt;&gt;"",AE14,"")</f>
        <v/>
      </c>
      <c r="AF59" s="107"/>
      <c r="AG59" s="131" t="str">
        <f t="shared" si="96"/>
        <v/>
      </c>
      <c r="AH59" s="132" t="str">
        <f>IFERROR(AG59/AG$60,"")</f>
        <v/>
      </c>
      <c r="AI59" s="131" t="str">
        <f t="shared" si="98"/>
        <v/>
      </c>
      <c r="AJ59" s="132" t="str">
        <f>IFERROR(AI59/AI$60,"")</f>
        <v/>
      </c>
      <c r="AK59" s="131" t="str">
        <f t="shared" si="100"/>
        <v/>
      </c>
      <c r="AL59" s="132" t="str">
        <f t="shared" si="101"/>
        <v/>
      </c>
      <c r="AM59" s="131" t="str">
        <f t="shared" si="102"/>
        <v/>
      </c>
      <c r="AN59" s="132" t="str">
        <f t="shared" si="103"/>
        <v/>
      </c>
      <c r="AO59" s="131" t="str">
        <f t="shared" si="104"/>
        <v/>
      </c>
      <c r="AP59" s="132" t="str">
        <f t="shared" si="105"/>
        <v/>
      </c>
      <c r="AQ59" s="131" t="str">
        <f t="shared" si="106"/>
        <v/>
      </c>
      <c r="AR59" s="132" t="str">
        <f t="shared" si="107"/>
        <v/>
      </c>
      <c r="AS59" s="131" t="str">
        <f t="shared" si="108"/>
        <v/>
      </c>
      <c r="AT59" s="132" t="str">
        <f t="shared" si="109"/>
        <v/>
      </c>
      <c r="AU59" s="131" t="str">
        <f t="shared" si="110"/>
        <v/>
      </c>
      <c r="AV59" s="132" t="str">
        <f t="shared" si="111"/>
        <v/>
      </c>
      <c r="AW59" s="131" t="str">
        <f t="shared" si="112"/>
        <v/>
      </c>
      <c r="AX59" s="132" t="str">
        <f t="shared" si="113"/>
        <v/>
      </c>
      <c r="AY59" s="131" t="str">
        <f t="shared" si="114"/>
        <v/>
      </c>
      <c r="AZ59" s="132" t="str">
        <f t="shared" si="115"/>
        <v/>
      </c>
      <c r="BA59" s="131" t="str">
        <f t="shared" si="116"/>
        <v/>
      </c>
      <c r="BB59" s="132" t="str">
        <f t="shared" si="117"/>
        <v/>
      </c>
      <c r="BC59" s="131" t="str">
        <f t="shared" si="118"/>
        <v/>
      </c>
      <c r="BD59" s="132" t="str">
        <f t="shared" si="119"/>
        <v/>
      </c>
      <c r="BE59" s="131" t="str">
        <f t="shared" si="122"/>
        <v/>
      </c>
      <c r="BF59" s="132" t="str">
        <f>IFERROR(BE59/BE$60,"")</f>
        <v/>
      </c>
    </row>
    <row r="60" spans="27:58" ht="15">
      <c r="AA60"/>
      <c r="AB60"/>
      <c r="AC60" s="99"/>
      <c r="AD60" s="100"/>
      <c r="AE60" s="101"/>
      <c r="AF60" s="102" t="s">
        <v>25</v>
      </c>
      <c r="AG60" s="123">
        <f t="shared" ref="AG60:BF60" si="123">SUM(AG48:AG59)</f>
        <v>60</v>
      </c>
      <c r="AH60" s="124">
        <f t="shared" si="123"/>
        <v>1</v>
      </c>
      <c r="AI60" s="123">
        <f t="shared" si="123"/>
        <v>0</v>
      </c>
      <c r="AJ60" s="124">
        <f t="shared" si="123"/>
        <v>0</v>
      </c>
      <c r="AK60" s="123">
        <f t="shared" si="123"/>
        <v>0</v>
      </c>
      <c r="AL60" s="124">
        <f t="shared" si="123"/>
        <v>0</v>
      </c>
      <c r="AM60" s="123">
        <f t="shared" si="123"/>
        <v>0</v>
      </c>
      <c r="AN60" s="124">
        <f t="shared" si="123"/>
        <v>0</v>
      </c>
      <c r="AO60" s="123">
        <f t="shared" si="123"/>
        <v>0</v>
      </c>
      <c r="AP60" s="124">
        <f t="shared" si="123"/>
        <v>0</v>
      </c>
      <c r="AQ60" s="123">
        <f t="shared" si="123"/>
        <v>0</v>
      </c>
      <c r="AR60" s="124">
        <f t="shared" si="123"/>
        <v>0</v>
      </c>
      <c r="AS60" s="123">
        <f t="shared" si="123"/>
        <v>0</v>
      </c>
      <c r="AT60" s="124">
        <f t="shared" si="123"/>
        <v>0</v>
      </c>
      <c r="AU60" s="123">
        <f t="shared" si="123"/>
        <v>0</v>
      </c>
      <c r="AV60" s="124">
        <f t="shared" si="123"/>
        <v>0</v>
      </c>
      <c r="AW60" s="123">
        <f t="shared" si="123"/>
        <v>0</v>
      </c>
      <c r="AX60" s="124">
        <f t="shared" si="123"/>
        <v>0</v>
      </c>
      <c r="AY60" s="123">
        <f t="shared" si="123"/>
        <v>0</v>
      </c>
      <c r="AZ60" s="124">
        <f t="shared" si="123"/>
        <v>0</v>
      </c>
      <c r="BA60" s="123">
        <f t="shared" si="123"/>
        <v>0</v>
      </c>
      <c r="BB60" s="124">
        <f t="shared" si="123"/>
        <v>0</v>
      </c>
      <c r="BC60" s="123">
        <f t="shared" si="123"/>
        <v>0</v>
      </c>
      <c r="BD60" s="124">
        <f t="shared" si="123"/>
        <v>0</v>
      </c>
      <c r="BE60" s="123">
        <f t="shared" si="123"/>
        <v>60</v>
      </c>
      <c r="BF60" s="126">
        <f t="shared" si="123"/>
        <v>1</v>
      </c>
    </row>
    <row r="61" spans="27:58" ht="15">
      <c r="AA61"/>
      <c r="AB61"/>
      <c r="AC61" s="103"/>
      <c r="AD61" s="104"/>
      <c r="AE61" s="105"/>
      <c r="AF61" s="135" t="str">
        <f>IF(AF$16&lt;&gt;"",AF$16,"")</f>
        <v>平均県内消費額</v>
      </c>
      <c r="AG61" s="137">
        <f>IF(AG60&gt;0,SUMPRODUCT($AA48:$AA59,AG48:AG59)/AG60,"-")</f>
        <v>17716.666666666668</v>
      </c>
      <c r="AH61" s="138"/>
      <c r="AI61" s="137" t="str">
        <f>IF(AI60&gt;0,SUMPRODUCT($AA48:$AA59,AI48:AI59)/AI60,"-")</f>
        <v>-</v>
      </c>
      <c r="AJ61" s="138"/>
      <c r="AK61" s="137" t="str">
        <f>IF(AK60&gt;0,SUMPRODUCT($AA48:$AA59,AK48:AK59)/AK60,"-")</f>
        <v>-</v>
      </c>
      <c r="AL61" s="138"/>
      <c r="AM61" s="137" t="str">
        <f>IF(AM60&gt;0,SUMPRODUCT($AA48:$AA59,AM48:AM59)/AM60,"-")</f>
        <v>-</v>
      </c>
      <c r="AN61" s="138"/>
      <c r="AO61" s="137" t="str">
        <f>IF(AO60&gt;0,SUMPRODUCT($AA48:$AA59,AO48:AO59)/AO60,"-")</f>
        <v>-</v>
      </c>
      <c r="AP61" s="138"/>
      <c r="AQ61" s="137" t="str">
        <f>IF(AQ60&gt;0,SUMPRODUCT($AA48:$AA59,AQ48:AQ59)/AQ60,"-")</f>
        <v>-</v>
      </c>
      <c r="AR61" s="138"/>
      <c r="AS61" s="137" t="str">
        <f>IF(AS60&gt;0,SUMPRODUCT($AA48:$AA59,AS48:AS59)/AS60,"-")</f>
        <v>-</v>
      </c>
      <c r="AT61" s="138"/>
      <c r="AU61" s="137" t="str">
        <f>IF(AU60&gt;0,SUMPRODUCT($AA48:$AA59,AU48:AU59)/AU60,"-")</f>
        <v>-</v>
      </c>
      <c r="AV61" s="138"/>
      <c r="AW61" s="137" t="str">
        <f>IF(AW60&gt;0,SUMPRODUCT($AA48:$AA59,AW48:AW59)/AW60,"-")</f>
        <v>-</v>
      </c>
      <c r="AX61" s="138"/>
      <c r="AY61" s="137" t="str">
        <f>IF(AY60&gt;0,SUMPRODUCT($AA48:$AA59,AY48:AY59)/AY60,"-")</f>
        <v>-</v>
      </c>
      <c r="AZ61" s="138"/>
      <c r="BA61" s="137" t="str">
        <f>IF(BA60&gt;0,SUMPRODUCT($AA48:$AA59,BA48:BA59)/BA60,"-")</f>
        <v>-</v>
      </c>
      <c r="BB61" s="138"/>
      <c r="BC61" s="137" t="str">
        <f>IF(BC60&gt;0,SUMPRODUCT($AA48:$AA59,BC48:BC59)/BC60,"-")</f>
        <v>-</v>
      </c>
      <c r="BD61" s="138"/>
      <c r="BE61" s="137">
        <f>IF(BE60&gt;0,SUMPRODUCT($AA48:$AA59,BE48:BE59)/BE60,"-")</f>
        <v>17716.666666666668</v>
      </c>
      <c r="BF61" s="139"/>
    </row>
    <row r="63" spans="27:58">
      <c r="AB63" s="141"/>
    </row>
  </sheetData>
  <phoneticPr fontId="18"/>
  <conditionalFormatting sqref="A2:E13">
    <cfRule type="expression" dxfId="4" priority="2">
      <formula>$A2=""</formula>
    </cfRule>
  </conditionalFormatting>
  <conditionalFormatting sqref="AE3:AE14 AE48:AE59 AG48:BF59 AE33:AE44 AG33:BF44 AE18:AE29 AG18:BF29 AG3:BF14">
    <cfRule type="containsBlanks" dxfId="3" priority="1">
      <formula>LEN(TRIM(AE3))=0</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40" max="16383" man="1"/>
    <brk id="98" max="16383" man="1"/>
  </rowBreaks>
  <colBreaks count="1" manualBreakCount="1">
    <brk id="2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64CC-BE84-4C0C-917F-CCBCD24BD46B}">
  <sheetPr codeName="Sheet43">
    <tabColor theme="4" tint="0.79998168889431442"/>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9.4257812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平均エリア総消費額</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平均エリア総消費額（推移）</v>
      </c>
      <c r="AB1"/>
      <c r="AC1" s="84" t="s">
        <v>11</v>
      </c>
      <c r="AD1" s="85"/>
      <c r="AE1" s="133" t="s">
        <v>1149</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使わない</v>
      </c>
      <c r="B2" s="96">
        <f ca="1">IFERROR(OFFSET(INDEX($AG$3:$BF$14,
MATCH($A2,$A$2:$A$13,0),MATCH($A$1,$AG$2:$BF$2,0)),0,1),"")</f>
        <v>7.0876288659793812E-2</v>
      </c>
      <c r="C2" s="96">
        <f ca="1">IFERROR(OFFSET(INDEX($AG$18:$BF$29,
MATCH($A2,$A$2:$A$13,0),MATCH($A$1,$AG$2:$BF$2,0)),0,1),"")</f>
        <v>6.0402684563758392E-2</v>
      </c>
      <c r="D2" s="96">
        <f ca="1">IFERROR(OFFSET(INDEX($AG$33:$BF$44,
MATCH($A2,$A$2:$A$13,0),MATCH($A$1,$AG$2:$BF$2,0)),0,1),"")</f>
        <v>6.25E-2</v>
      </c>
      <c r="E2" s="96">
        <f ca="1">IFERROR(OFFSET(INDEX($AG$48:$BF$59,
MATCH($A2,$A$2:$A$13,0),MATCH($A$1,$AG$2:$BF$2,0)),0,1),"")</f>
        <v>3.3333333333333333E-2</v>
      </c>
      <c r="G2" s="321" t="str">
        <f>【M】エリア!$L$2</f>
        <v>福井県</v>
      </c>
      <c r="H2" s="116">
        <f>AG16</f>
        <v>5391.1082474226805</v>
      </c>
      <c r="I2" s="116" t="str">
        <f>AI16</f>
        <v>-</v>
      </c>
      <c r="J2" s="116" t="str">
        <f>AK16</f>
        <v>-</v>
      </c>
      <c r="K2" s="116" t="str">
        <f>AM16</f>
        <v>-</v>
      </c>
      <c r="L2" s="116" t="str">
        <f>AO16</f>
        <v>-</v>
      </c>
      <c r="M2" s="116" t="str">
        <f>AQ16</f>
        <v>-</v>
      </c>
      <c r="N2" s="116" t="str">
        <f>AS16</f>
        <v>-</v>
      </c>
      <c r="O2" s="116" t="str">
        <f>AU16</f>
        <v>-</v>
      </c>
      <c r="P2" s="116" t="str">
        <f>AW16</f>
        <v>-</v>
      </c>
      <c r="Q2" s="116" t="str">
        <f>AY16</f>
        <v>-</v>
      </c>
      <c r="R2" s="116" t="str">
        <f>BA16</f>
        <v>-</v>
      </c>
      <c r="S2" s="116" t="str">
        <f>BC16</f>
        <v>-</v>
      </c>
      <c r="T2" s="116">
        <f>BE16</f>
        <v>5391.1082474226805</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1,000円未満</v>
      </c>
      <c r="B3" s="96">
        <f t="shared" ref="B3:B13" ca="1" si="1">IFERROR(OFFSET(INDEX($AG$3:$BF$14,
MATCH($A3,$A$2:$A$13,0),MATCH($A$1,$AG$2:$BF$2,0)),0,1),"")</f>
        <v>0.11984536082474227</v>
      </c>
      <c r="C3" s="96">
        <f t="shared" ref="C3:C13" ca="1" si="2">IFERROR(OFFSET(INDEX($AG$18:$BF$29,
MATCH($A3,$A$2:$A$13,0),MATCH($A$1,$AG$2:$BF$2,0)),0,1),"")</f>
        <v>0.15100671140939598</v>
      </c>
      <c r="D3" s="96">
        <f t="shared" ref="D3:D13" ca="1" si="3">IFERROR(OFFSET(INDEX($AG$33:$BF$44,
MATCH($A3,$A$2:$A$13,0),MATCH($A$1,$AG$2:$BF$2,0)),0,1),"")</f>
        <v>0.13636363636363635</v>
      </c>
      <c r="E3" s="96">
        <f t="shared" ref="E3:E13" ca="1" si="4">IFERROR(OFFSET(INDEX($AG$48:$BF$59,
MATCH($A3,$A$2:$A$13,0),MATCH($A$1,$AG$2:$BF$2,0)),0,1),"")</f>
        <v>6.6666666666666666E-2</v>
      </c>
      <c r="G3" s="321" t="str">
        <f>【M】エリア!$L$3</f>
        <v>福井市・永平寺町</v>
      </c>
      <c r="H3" s="116">
        <f>AG31</f>
        <v>5307.0469798657714</v>
      </c>
      <c r="I3" s="116" t="str">
        <f>AI31</f>
        <v>-</v>
      </c>
      <c r="J3" s="116" t="str">
        <f>AK31</f>
        <v>-</v>
      </c>
      <c r="K3" s="116" t="str">
        <f>AM31</f>
        <v>-</v>
      </c>
      <c r="L3" s="116" t="str">
        <f>AO31</f>
        <v>-</v>
      </c>
      <c r="M3" s="116" t="str">
        <f>AQ31</f>
        <v>-</v>
      </c>
      <c r="N3" s="116" t="str">
        <f>AS31</f>
        <v>-</v>
      </c>
      <c r="O3" s="116" t="str">
        <f>AU31</f>
        <v>-</v>
      </c>
      <c r="P3" s="116" t="str">
        <f>AW31</f>
        <v>-</v>
      </c>
      <c r="Q3" s="116" t="str">
        <f>AY31</f>
        <v>-</v>
      </c>
      <c r="R3" s="116" t="str">
        <f>BA31</f>
        <v>-</v>
      </c>
      <c r="S3" s="116" t="str">
        <f>BC31</f>
        <v>-</v>
      </c>
      <c r="T3" s="116">
        <f>BE31</f>
        <v>5307.0469798657714</v>
      </c>
      <c r="AA3" s="110">
        <f>IF($AE3&lt;&gt;"",VLOOKUP($AE3,【M】金額!$A$1:$B$11,2,0),"")</f>
        <v>0</v>
      </c>
      <c r="AB3" s="141"/>
      <c r="AC3" s="113" t="str">
        <f>AC2</f>
        <v>都道府県</v>
      </c>
      <c r="AD3" s="112" t="str">
        <f>AD2</f>
        <v>福井県</v>
      </c>
      <c r="AE3" s="133" t="s">
        <v>126</v>
      </c>
      <c r="AF3" s="8"/>
      <c r="AG3" s="60">
        <f t="shared" ref="AG3:AG14" si="5">IF(OR(IFERROR(FIND($AD3,"施設コード"),0)&gt;0,$AE3=""), "",
COUNTIFS(
    INDEX(rawデータ範囲, , MATCH($AG$1,表頭範囲, 0)),AG$2,
    INDEX(rawデータ範囲, , MATCH($AE$1,表頭範囲, 0)),$AE3
)
)</f>
        <v>110</v>
      </c>
      <c r="AH3" s="130">
        <f t="shared" ref="AH3:AH13" si="6">IFERROR(AG3/AG$15,"")</f>
        <v>7.0876288659793812E-2</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4" si="10">IFERROR(AK3/AK$15,"")</f>
        <v/>
      </c>
      <c r="AM3" s="60">
        <f t="shared" ref="AM3:AM14" si="11">IF(OR(IFERROR(FIND($AD3,"施設コード"),0)&gt;0,$AE3=""), "",
COUNTIFS(
    INDEX(rawデータ範囲, , MATCH($AG$1,表頭範囲, 0)),AM$2,
    INDEX(rawデータ範囲, , MATCH($AE$1,表頭範囲, 0)),$AE3
)
)</f>
        <v>0</v>
      </c>
      <c r="AN3" s="130" t="str">
        <f t="shared" ref="AN3:AN14" si="12">IFERROR(AM3/AM$15,"")</f>
        <v/>
      </c>
      <c r="AO3" s="60">
        <f t="shared" ref="AO3:AO14" si="13">IF(OR(IFERROR(FIND($AD3,"施設コード"),0)&gt;0,$AE3=""), "",
COUNTIFS(
    INDEX(rawデータ範囲, , MATCH($AG$1,表頭範囲, 0)),AO$2,
    INDEX(rawデータ範囲, , MATCH($AE$1,表頭範囲, 0)),$AE3
)
)</f>
        <v>0</v>
      </c>
      <c r="AP3" s="130" t="str">
        <f t="shared" ref="AP3:AP14" si="14">IFERROR(AO3/AO$15,"")</f>
        <v/>
      </c>
      <c r="AQ3" s="60">
        <f t="shared" ref="AQ3:AQ14" si="15">IF(OR(IFERROR(FIND($AD3,"施設コード"),0)&gt;0,$AE3=""), "",
COUNTIFS(
    INDEX(rawデータ範囲, , MATCH($AG$1,表頭範囲, 0)),AQ$2,
    INDEX(rawデータ範囲, , MATCH($AE$1,表頭範囲, 0)),$AE3
)
)</f>
        <v>0</v>
      </c>
      <c r="AR3" s="130" t="str">
        <f t="shared" ref="AR3:AR14" si="16">IFERROR(AQ3/AQ$15,"")</f>
        <v/>
      </c>
      <c r="AS3" s="60">
        <f t="shared" ref="AS3:AS14" si="17">IF(OR(IFERROR(FIND($AD3,"施設コード"),0)&gt;0,$AE3=""), "",
COUNTIFS(
    INDEX(rawデータ範囲, , MATCH($AG$1,表頭範囲, 0)),AS$2,
    INDEX(rawデータ範囲, , MATCH($AE$1,表頭範囲, 0)),$AE3
)
)</f>
        <v>0</v>
      </c>
      <c r="AT3" s="130" t="str">
        <f t="shared" ref="AT3:AT14" si="18">IFERROR(AS3/AS$15,"")</f>
        <v/>
      </c>
      <c r="AU3" s="60">
        <f t="shared" ref="AU3:AU14" si="19">IF(OR(IFERROR(FIND($AD3,"施設コード"),0)&gt;0,$AE3=""), "",
COUNTIFS(
    INDEX(rawデータ範囲, , MATCH($AG$1,表頭範囲, 0)),AU$2,
    INDEX(rawデータ範囲, , MATCH($AE$1,表頭範囲, 0)),$AE3
)
)</f>
        <v>0</v>
      </c>
      <c r="AV3" s="130" t="str">
        <f t="shared" ref="AV3:AV14" si="20">IFERROR(AU3/AU$15,"")</f>
        <v/>
      </c>
      <c r="AW3" s="60">
        <f t="shared" ref="AW3:AW14" si="21">IF(OR(IFERROR(FIND($AD3,"施設コード"),0)&gt;0,$AE3=""), "",
COUNTIFS(
    INDEX(rawデータ範囲, , MATCH($AG$1,表頭範囲, 0)),AW$2,
    INDEX(rawデータ範囲, , MATCH($AE$1,表頭範囲, 0)),$AE3
)
)</f>
        <v>0</v>
      </c>
      <c r="AX3" s="130" t="str">
        <f t="shared" ref="AX3:AX14" si="22">IFERROR(AW3/AW$15,"")</f>
        <v/>
      </c>
      <c r="AY3" s="60">
        <f t="shared" ref="AY3:AY14" si="23">IF(OR(IFERROR(FIND($AD3,"施設コード"),0)&gt;0,$AE3=""), "",
COUNTIFS(
    INDEX(rawデータ範囲, , MATCH($AG$1,表頭範囲, 0)),AY$2,
    INDEX(rawデータ範囲, , MATCH($AE$1,表頭範囲, 0)),$AE3
)
)</f>
        <v>0</v>
      </c>
      <c r="AZ3" s="130" t="str">
        <f t="shared" ref="AZ3:AZ14" si="24">IFERROR(AY3/AY$15,"")</f>
        <v/>
      </c>
      <c r="BA3" s="60">
        <f t="shared" ref="BA3:BA14" si="25">IF(OR(IFERROR(FIND($AD3,"施設コード"),0)&gt;0,$AE3=""), "",
COUNTIFS(
    INDEX(rawデータ範囲, , MATCH($AG$1,表頭範囲, 0)),BA$2,
    INDEX(rawデータ範囲, , MATCH($AE$1,表頭範囲, 0)),$AE3
)
)</f>
        <v>0</v>
      </c>
      <c r="BB3" s="130" t="str">
        <f t="shared" ref="BB3:BB14" si="26">IFERROR(BA3/BA$15,"")</f>
        <v/>
      </c>
      <c r="BC3" s="60">
        <f t="shared" ref="BC3:BC14"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110</v>
      </c>
      <c r="BF3" s="130">
        <f t="shared" ref="BF3:BF14" si="29">IFERROR(BE3/BE$15,"")</f>
        <v>7.0876288659793812E-2</v>
      </c>
      <c r="BG3" s="97"/>
    </row>
    <row r="4" spans="1:59">
      <c r="A4" s="2" t="str">
        <f t="shared" si="0"/>
        <v>1,000円以上 3,000円未満</v>
      </c>
      <c r="B4" s="96">
        <f t="shared" ca="1" si="1"/>
        <v>0.31314432989690721</v>
      </c>
      <c r="C4" s="96">
        <f t="shared" ca="1" si="2"/>
        <v>0.3087248322147651</v>
      </c>
      <c r="D4" s="96">
        <f t="shared" ca="1" si="3"/>
        <v>0.26704545454545453</v>
      </c>
      <c r="E4" s="96">
        <f t="shared" ca="1" si="4"/>
        <v>0.2</v>
      </c>
      <c r="G4" s="321" t="str">
        <f>【M】エリア!$L$4</f>
        <v>福井市</v>
      </c>
      <c r="H4" s="116">
        <f>AG46</f>
        <v>6125</v>
      </c>
      <c r="I4" s="116" t="str">
        <f>AI46</f>
        <v>-</v>
      </c>
      <c r="J4" s="116" t="str">
        <f>AK46</f>
        <v>-</v>
      </c>
      <c r="K4" s="116" t="str">
        <f>AM46</f>
        <v>-</v>
      </c>
      <c r="L4" s="116" t="str">
        <f>AO46</f>
        <v>-</v>
      </c>
      <c r="M4" s="116" t="str">
        <f>AQ46</f>
        <v>-</v>
      </c>
      <c r="N4" s="116" t="str">
        <f>AS46</f>
        <v>-</v>
      </c>
      <c r="O4" s="116" t="str">
        <f>AU46</f>
        <v>-</v>
      </c>
      <c r="P4" s="116" t="str">
        <f>AW46</f>
        <v>-</v>
      </c>
      <c r="Q4" s="116" t="str">
        <f>AY46</f>
        <v>-</v>
      </c>
      <c r="R4" s="116" t="str">
        <f>BA46</f>
        <v>-</v>
      </c>
      <c r="S4" s="116" t="str">
        <f>BC46</f>
        <v>-</v>
      </c>
      <c r="T4" s="116">
        <f>BE46</f>
        <v>6125</v>
      </c>
      <c r="AA4" s="110">
        <f>IF($AE4&lt;&gt;"",VLOOKUP($AE4,【M】金額!$A$1:$B$11,2,0),"")</f>
        <v>500</v>
      </c>
      <c r="AB4" s="141"/>
      <c r="AC4" s="113" t="str">
        <f t="shared" ref="AC4:AD13" si="30">AC3</f>
        <v>都道府県</v>
      </c>
      <c r="AD4" s="112" t="str">
        <f t="shared" si="30"/>
        <v>福井県</v>
      </c>
      <c r="AE4" s="134" t="s">
        <v>127</v>
      </c>
      <c r="AF4" s="8"/>
      <c r="AG4" s="60">
        <f t="shared" si="5"/>
        <v>186</v>
      </c>
      <c r="AH4" s="130">
        <f t="shared" si="6"/>
        <v>0.11984536082474227</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186</v>
      </c>
      <c r="BF4" s="130">
        <f t="shared" si="29"/>
        <v>0.11984536082474227</v>
      </c>
      <c r="BG4" s="97"/>
    </row>
    <row r="5" spans="1:59">
      <c r="A5" s="2" t="str">
        <f t="shared" si="0"/>
        <v>3,000円以上 5,000円未満</v>
      </c>
      <c r="B5" s="96">
        <f t="shared" ca="1" si="1"/>
        <v>0.21134020618556701</v>
      </c>
      <c r="C5" s="96">
        <f t="shared" ca="1" si="2"/>
        <v>0.18791946308724833</v>
      </c>
      <c r="D5" s="96">
        <f t="shared" ca="1" si="3"/>
        <v>0.1875</v>
      </c>
      <c r="E5" s="96">
        <f t="shared" ca="1" si="4"/>
        <v>0.26666666666666666</v>
      </c>
      <c r="G5" s="321" t="str">
        <f>【M】エリア!$L$5</f>
        <v>福井駅前 エリア</v>
      </c>
      <c r="H5" s="116">
        <f>AG61</f>
        <v>7966.666666666667</v>
      </c>
      <c r="I5" s="116" t="str">
        <f>AI61</f>
        <v>-</v>
      </c>
      <c r="J5" s="116" t="str">
        <f>AK61</f>
        <v>-</v>
      </c>
      <c r="K5" s="116" t="str">
        <f>AM61</f>
        <v>-</v>
      </c>
      <c r="L5" s="116" t="str">
        <f>AO61</f>
        <v>-</v>
      </c>
      <c r="M5" s="116" t="str">
        <f>AQ61</f>
        <v>-</v>
      </c>
      <c r="N5" s="116" t="str">
        <f>AS61</f>
        <v>-</v>
      </c>
      <c r="O5" s="116" t="str">
        <f>AU61</f>
        <v>-</v>
      </c>
      <c r="P5" s="116" t="str">
        <f>AW61</f>
        <v>-</v>
      </c>
      <c r="Q5" s="116" t="str">
        <f>AY61</f>
        <v>-</v>
      </c>
      <c r="R5" s="116" t="str">
        <f>BA61</f>
        <v>-</v>
      </c>
      <c r="S5" s="116" t="str">
        <f>BC61</f>
        <v>-</v>
      </c>
      <c r="T5" s="116">
        <f>BE61</f>
        <v>7966.666666666667</v>
      </c>
      <c r="AA5" s="110">
        <f>IF($AE5&lt;&gt;"",VLOOKUP($AE5,【M】金額!$A$1:$B$11,2,0),"")</f>
        <v>2000</v>
      </c>
      <c r="AB5" s="141"/>
      <c r="AC5" s="113" t="str">
        <f t="shared" si="30"/>
        <v>都道府県</v>
      </c>
      <c r="AD5" s="112" t="str">
        <f t="shared" si="30"/>
        <v>福井県</v>
      </c>
      <c r="AE5" s="133" t="s">
        <v>128</v>
      </c>
      <c r="AF5" s="8"/>
      <c r="AG5" s="60">
        <f t="shared" si="5"/>
        <v>486</v>
      </c>
      <c r="AH5" s="130">
        <f t="shared" si="6"/>
        <v>0.31314432989690721</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486</v>
      </c>
      <c r="BF5" s="130">
        <f t="shared" si="29"/>
        <v>0.31314432989690721</v>
      </c>
      <c r="BG5" s="98"/>
    </row>
    <row r="6" spans="1:59">
      <c r="A6" s="2" t="str">
        <f t="shared" si="0"/>
        <v>5,000円以上 10,000円未満</v>
      </c>
      <c r="B6" s="96">
        <f t="shared" ca="1" si="1"/>
        <v>0.16752577319587628</v>
      </c>
      <c r="C6" s="96">
        <f t="shared" ca="1" si="2"/>
        <v>0.17785234899328858</v>
      </c>
      <c r="D6" s="96">
        <f t="shared" ca="1" si="3"/>
        <v>0.19886363636363635</v>
      </c>
      <c r="E6" s="96">
        <f t="shared" ca="1" si="4"/>
        <v>0.23333333333333334</v>
      </c>
      <c r="G6" s="1"/>
      <c r="AA6" s="110">
        <f>IF($AE6&lt;&gt;"",VLOOKUP($AE6,【M】金額!$A$1:$B$11,2,0),"")</f>
        <v>4000</v>
      </c>
      <c r="AB6" s="141"/>
      <c r="AC6" s="113" t="str">
        <f t="shared" si="30"/>
        <v>都道府県</v>
      </c>
      <c r="AD6" s="112" t="str">
        <f t="shared" si="30"/>
        <v>福井県</v>
      </c>
      <c r="AE6" s="133" t="s">
        <v>129</v>
      </c>
      <c r="AF6" s="8"/>
      <c r="AG6" s="60">
        <f t="shared" si="5"/>
        <v>328</v>
      </c>
      <c r="AH6" s="130">
        <f t="shared" si="6"/>
        <v>0.21134020618556701</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328</v>
      </c>
      <c r="BF6" s="130">
        <f t="shared" si="29"/>
        <v>0.21134020618556701</v>
      </c>
      <c r="BG6" s="98"/>
    </row>
    <row r="7" spans="1:59">
      <c r="A7" s="2" t="str">
        <f t="shared" si="0"/>
        <v>10,000円以上 20,000円未満</v>
      </c>
      <c r="B7" s="96">
        <f t="shared" ca="1" si="1"/>
        <v>6.8298969072164942E-2</v>
      </c>
      <c r="C7" s="96">
        <f t="shared" ca="1" si="2"/>
        <v>7.7181208053691275E-2</v>
      </c>
      <c r="D7" s="96">
        <f t="shared" ca="1" si="3"/>
        <v>9.6590909090909088E-2</v>
      </c>
      <c r="E7" s="96">
        <f t="shared" ca="1" si="4"/>
        <v>0.1</v>
      </c>
      <c r="AA7" s="110">
        <f>IF($AE7&lt;&gt;"",VLOOKUP($AE7,【M】金額!$A$1:$B$11,2,0),"")</f>
        <v>7000</v>
      </c>
      <c r="AB7" s="141"/>
      <c r="AC7" s="113" t="str">
        <f t="shared" si="30"/>
        <v>都道府県</v>
      </c>
      <c r="AD7" s="112" t="str">
        <f t="shared" si="30"/>
        <v>福井県</v>
      </c>
      <c r="AE7" s="133" t="s">
        <v>130</v>
      </c>
      <c r="AF7" s="8"/>
      <c r="AG7" s="60">
        <f t="shared" si="5"/>
        <v>260</v>
      </c>
      <c r="AH7" s="130">
        <f t="shared" si="6"/>
        <v>0.16752577319587628</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260</v>
      </c>
      <c r="BF7" s="130">
        <f t="shared" si="29"/>
        <v>0.16752577319587628</v>
      </c>
      <c r="BG7" s="98"/>
    </row>
    <row r="8" spans="1:59">
      <c r="A8" s="2" t="str">
        <f t="shared" si="0"/>
        <v>20,000円以上 30,000円未満</v>
      </c>
      <c r="B8" s="96">
        <f t="shared" ca="1" si="1"/>
        <v>2.7706185567010308E-2</v>
      </c>
      <c r="C8" s="96">
        <f t="shared" ca="1" si="2"/>
        <v>1.0067114093959731E-2</v>
      </c>
      <c r="D8" s="96">
        <f t="shared" ca="1" si="3"/>
        <v>1.1363636363636364E-2</v>
      </c>
      <c r="E8" s="96">
        <f t="shared" ca="1" si="4"/>
        <v>3.3333333333333333E-2</v>
      </c>
      <c r="AA8" s="110">
        <f>IF($AE8&lt;&gt;"",VLOOKUP($AE8,【M】金額!$A$1:$B$11,2,0),"")</f>
        <v>15000</v>
      </c>
      <c r="AB8" s="141"/>
      <c r="AC8" s="113" t="str">
        <f t="shared" si="30"/>
        <v>都道府県</v>
      </c>
      <c r="AD8" s="112" t="str">
        <f t="shared" si="30"/>
        <v>福井県</v>
      </c>
      <c r="AE8" s="133" t="s">
        <v>131</v>
      </c>
      <c r="AF8" s="8"/>
      <c r="AG8" s="60">
        <f t="shared" si="5"/>
        <v>106</v>
      </c>
      <c r="AH8" s="130">
        <f t="shared" si="6"/>
        <v>6.8298969072164942E-2</v>
      </c>
      <c r="AI8" s="60">
        <f t="shared" si="7"/>
        <v>0</v>
      </c>
      <c r="AJ8" s="130" t="str">
        <f t="shared" si="8"/>
        <v/>
      </c>
      <c r="AK8" s="60">
        <f t="shared" si="9"/>
        <v>0</v>
      </c>
      <c r="AL8" s="130" t="str">
        <f t="shared" si="10"/>
        <v/>
      </c>
      <c r="AM8" s="60">
        <f t="shared" si="11"/>
        <v>0</v>
      </c>
      <c r="AN8" s="130" t="str">
        <f t="shared" si="12"/>
        <v/>
      </c>
      <c r="AO8" s="60">
        <f t="shared" si="13"/>
        <v>0</v>
      </c>
      <c r="AP8" s="130" t="str">
        <f t="shared" si="14"/>
        <v/>
      </c>
      <c r="AQ8" s="60">
        <f t="shared" si="15"/>
        <v>0</v>
      </c>
      <c r="AR8" s="130" t="str">
        <f t="shared" si="16"/>
        <v/>
      </c>
      <c r="AS8" s="60">
        <f t="shared" si="17"/>
        <v>0</v>
      </c>
      <c r="AT8" s="130" t="str">
        <f t="shared" si="18"/>
        <v/>
      </c>
      <c r="AU8" s="60">
        <f t="shared" si="19"/>
        <v>0</v>
      </c>
      <c r="AV8" s="130" t="str">
        <f t="shared" si="20"/>
        <v/>
      </c>
      <c r="AW8" s="60">
        <f t="shared" si="21"/>
        <v>0</v>
      </c>
      <c r="AX8" s="130" t="str">
        <f t="shared" si="22"/>
        <v/>
      </c>
      <c r="AY8" s="60">
        <f t="shared" si="23"/>
        <v>0</v>
      </c>
      <c r="AZ8" s="130" t="str">
        <f t="shared" si="24"/>
        <v/>
      </c>
      <c r="BA8" s="60">
        <f t="shared" si="25"/>
        <v>0</v>
      </c>
      <c r="BB8" s="130" t="str">
        <f t="shared" si="26"/>
        <v/>
      </c>
      <c r="BC8" s="60">
        <f t="shared" si="27"/>
        <v>0</v>
      </c>
      <c r="BD8" s="130" t="str">
        <f t="shared" si="28"/>
        <v/>
      </c>
      <c r="BE8" s="60">
        <f t="shared" si="31"/>
        <v>106</v>
      </c>
      <c r="BF8" s="130">
        <f t="shared" si="29"/>
        <v>6.8298969072164942E-2</v>
      </c>
      <c r="BG8" s="98"/>
    </row>
    <row r="9" spans="1:59">
      <c r="A9" s="2" t="str">
        <f t="shared" si="0"/>
        <v>30,000円以上 40,000円未満</v>
      </c>
      <c r="B9" s="96">
        <f t="shared" ca="1" si="1"/>
        <v>1.0309278350515464E-2</v>
      </c>
      <c r="C9" s="96">
        <f t="shared" ca="1" si="2"/>
        <v>1.6778523489932886E-2</v>
      </c>
      <c r="D9" s="96">
        <f t="shared" ca="1" si="3"/>
        <v>2.8409090909090908E-2</v>
      </c>
      <c r="E9" s="96">
        <f t="shared" ca="1" si="4"/>
        <v>0.05</v>
      </c>
      <c r="AA9" s="110">
        <f>IF($AE9&lt;&gt;"",VLOOKUP($AE9,【M】金額!$A$1:$B$11,2,0),"")</f>
        <v>25000</v>
      </c>
      <c r="AB9" s="141"/>
      <c r="AC9" s="113" t="str">
        <f t="shared" si="30"/>
        <v>都道府県</v>
      </c>
      <c r="AD9" s="112" t="str">
        <f t="shared" si="30"/>
        <v>福井県</v>
      </c>
      <c r="AE9" s="133" t="s">
        <v>132</v>
      </c>
      <c r="AF9" s="8"/>
      <c r="AG9" s="60">
        <f t="shared" si="5"/>
        <v>43</v>
      </c>
      <c r="AH9" s="130">
        <f t="shared" si="6"/>
        <v>2.7706185567010308E-2</v>
      </c>
      <c r="AI9" s="60">
        <f t="shared" si="7"/>
        <v>0</v>
      </c>
      <c r="AJ9" s="130" t="str">
        <f t="shared" si="8"/>
        <v/>
      </c>
      <c r="AK9" s="60">
        <f t="shared" si="9"/>
        <v>0</v>
      </c>
      <c r="AL9" s="130" t="str">
        <f t="shared" si="10"/>
        <v/>
      </c>
      <c r="AM9" s="60">
        <f t="shared" si="11"/>
        <v>0</v>
      </c>
      <c r="AN9" s="130" t="str">
        <f t="shared" si="12"/>
        <v/>
      </c>
      <c r="AO9" s="60">
        <f t="shared" si="13"/>
        <v>0</v>
      </c>
      <c r="AP9" s="130" t="str">
        <f t="shared" si="14"/>
        <v/>
      </c>
      <c r="AQ9" s="60">
        <f t="shared" si="15"/>
        <v>0</v>
      </c>
      <c r="AR9" s="130" t="str">
        <f t="shared" si="16"/>
        <v/>
      </c>
      <c r="AS9" s="60">
        <f t="shared" si="17"/>
        <v>0</v>
      </c>
      <c r="AT9" s="130" t="str">
        <f t="shared" si="18"/>
        <v/>
      </c>
      <c r="AU9" s="60">
        <f t="shared" si="19"/>
        <v>0</v>
      </c>
      <c r="AV9" s="130" t="str">
        <f t="shared" si="20"/>
        <v/>
      </c>
      <c r="AW9" s="60">
        <f t="shared" si="21"/>
        <v>0</v>
      </c>
      <c r="AX9" s="130" t="str">
        <f t="shared" si="22"/>
        <v/>
      </c>
      <c r="AY9" s="60">
        <f t="shared" si="23"/>
        <v>0</v>
      </c>
      <c r="AZ9" s="130" t="str">
        <f t="shared" si="24"/>
        <v/>
      </c>
      <c r="BA9" s="60">
        <f t="shared" si="25"/>
        <v>0</v>
      </c>
      <c r="BB9" s="130" t="str">
        <f t="shared" si="26"/>
        <v/>
      </c>
      <c r="BC9" s="60">
        <f t="shared" si="27"/>
        <v>0</v>
      </c>
      <c r="BD9" s="130" t="str">
        <f t="shared" si="28"/>
        <v/>
      </c>
      <c r="BE9" s="60">
        <f t="shared" si="31"/>
        <v>43</v>
      </c>
      <c r="BF9" s="130">
        <f t="shared" si="29"/>
        <v>2.7706185567010308E-2</v>
      </c>
      <c r="BG9" s="98"/>
    </row>
    <row r="10" spans="1:59">
      <c r="A10" s="2" t="str">
        <f t="shared" si="0"/>
        <v>40,000円以上 50,000円未満</v>
      </c>
      <c r="B10" s="96">
        <f t="shared" ca="1" si="1"/>
        <v>7.0876288659793814E-3</v>
      </c>
      <c r="C10" s="96">
        <f t="shared" ca="1" si="2"/>
        <v>3.3557046979865771E-3</v>
      </c>
      <c r="D10" s="96">
        <f t="shared" ca="1" si="3"/>
        <v>5.681818181818182E-3</v>
      </c>
      <c r="E10" s="96">
        <f t="shared" ca="1" si="4"/>
        <v>1.6666666666666666E-2</v>
      </c>
      <c r="AA10" s="110">
        <f>IF($AE10&lt;&gt;"",VLOOKUP($AE10,【M】金額!$A$1:$B$11,2,0),"")</f>
        <v>35000</v>
      </c>
      <c r="AB10" s="141"/>
      <c r="AC10" s="113" t="str">
        <f>AC9</f>
        <v>都道府県</v>
      </c>
      <c r="AD10" s="112" t="str">
        <f>AD9</f>
        <v>福井県</v>
      </c>
      <c r="AE10" s="133" t="s">
        <v>133</v>
      </c>
      <c r="AF10" s="8"/>
      <c r="AG10" s="60">
        <f t="shared" si="5"/>
        <v>16</v>
      </c>
      <c r="AH10" s="130">
        <f t="shared" si="6"/>
        <v>1.0309278350515464E-2</v>
      </c>
      <c r="AI10" s="60">
        <f t="shared" si="7"/>
        <v>0</v>
      </c>
      <c r="AJ10" s="130" t="str">
        <f t="shared" si="8"/>
        <v/>
      </c>
      <c r="AK10" s="60">
        <f t="shared" si="9"/>
        <v>0</v>
      </c>
      <c r="AL10" s="130" t="str">
        <f t="shared" si="10"/>
        <v/>
      </c>
      <c r="AM10" s="60">
        <f t="shared" si="11"/>
        <v>0</v>
      </c>
      <c r="AN10" s="130" t="str">
        <f t="shared" si="12"/>
        <v/>
      </c>
      <c r="AO10" s="60">
        <f t="shared" si="13"/>
        <v>0</v>
      </c>
      <c r="AP10" s="130" t="str">
        <f t="shared" si="14"/>
        <v/>
      </c>
      <c r="AQ10" s="60">
        <f t="shared" si="15"/>
        <v>0</v>
      </c>
      <c r="AR10" s="130" t="str">
        <f t="shared" si="16"/>
        <v/>
      </c>
      <c r="AS10" s="60">
        <f t="shared" si="17"/>
        <v>0</v>
      </c>
      <c r="AT10" s="130" t="str">
        <f t="shared" si="18"/>
        <v/>
      </c>
      <c r="AU10" s="60">
        <f t="shared" si="19"/>
        <v>0</v>
      </c>
      <c r="AV10" s="130" t="str">
        <f t="shared" si="20"/>
        <v/>
      </c>
      <c r="AW10" s="60">
        <f t="shared" si="21"/>
        <v>0</v>
      </c>
      <c r="AX10" s="130" t="str">
        <f t="shared" si="22"/>
        <v/>
      </c>
      <c r="AY10" s="60">
        <f t="shared" si="23"/>
        <v>0</v>
      </c>
      <c r="AZ10" s="130" t="str">
        <f t="shared" si="24"/>
        <v/>
      </c>
      <c r="BA10" s="60">
        <f t="shared" si="25"/>
        <v>0</v>
      </c>
      <c r="BB10" s="130" t="str">
        <f t="shared" si="26"/>
        <v/>
      </c>
      <c r="BC10" s="60">
        <f t="shared" si="27"/>
        <v>0</v>
      </c>
      <c r="BD10" s="130" t="str">
        <f t="shared" si="28"/>
        <v/>
      </c>
      <c r="BE10" s="60">
        <f t="shared" si="31"/>
        <v>16</v>
      </c>
      <c r="BF10" s="130">
        <f t="shared" si="29"/>
        <v>1.0309278350515464E-2</v>
      </c>
      <c r="BG10" s="98"/>
    </row>
    <row r="11" spans="1:59">
      <c r="A11" s="2" t="str">
        <f t="shared" si="0"/>
        <v>50,000円以上 100,000円未満</v>
      </c>
      <c r="B11" s="96">
        <f t="shared" ca="1" si="1"/>
        <v>3.2216494845360823E-3</v>
      </c>
      <c r="C11" s="96">
        <f t="shared" ca="1" si="2"/>
        <v>6.7114093959731542E-3</v>
      </c>
      <c r="D11" s="96">
        <f t="shared" ca="1" si="3"/>
        <v>5.681818181818182E-3</v>
      </c>
      <c r="E11" s="96">
        <f t="shared" ca="1" si="4"/>
        <v>0</v>
      </c>
      <c r="AA11" s="110">
        <f>IF($AE11&lt;&gt;"",VLOOKUP($AE11,【M】金額!$A$1:$B$11,2,0),"")</f>
        <v>45000</v>
      </c>
      <c r="AB11" s="141"/>
      <c r="AC11" s="113" t="str">
        <f t="shared" si="30"/>
        <v>都道府県</v>
      </c>
      <c r="AD11" s="112" t="str">
        <f t="shared" si="30"/>
        <v>福井県</v>
      </c>
      <c r="AE11" s="133" t="s">
        <v>134</v>
      </c>
      <c r="AF11" s="8"/>
      <c r="AG11" s="60">
        <f t="shared" si="5"/>
        <v>11</v>
      </c>
      <c r="AH11" s="130">
        <f t="shared" si="6"/>
        <v>7.0876288659793814E-3</v>
      </c>
      <c r="AI11" s="60">
        <f t="shared" si="7"/>
        <v>0</v>
      </c>
      <c r="AJ11" s="130" t="str">
        <f t="shared" si="8"/>
        <v/>
      </c>
      <c r="AK11" s="60">
        <f t="shared" si="9"/>
        <v>0</v>
      </c>
      <c r="AL11" s="130" t="str">
        <f t="shared" si="10"/>
        <v/>
      </c>
      <c r="AM11" s="60">
        <f t="shared" si="11"/>
        <v>0</v>
      </c>
      <c r="AN11" s="130" t="str">
        <f t="shared" si="12"/>
        <v/>
      </c>
      <c r="AO11" s="60">
        <f t="shared" si="13"/>
        <v>0</v>
      </c>
      <c r="AP11" s="130" t="str">
        <f t="shared" si="14"/>
        <v/>
      </c>
      <c r="AQ11" s="60">
        <f t="shared" si="15"/>
        <v>0</v>
      </c>
      <c r="AR11" s="130" t="str">
        <f t="shared" si="16"/>
        <v/>
      </c>
      <c r="AS11" s="60">
        <f t="shared" si="17"/>
        <v>0</v>
      </c>
      <c r="AT11" s="130" t="str">
        <f t="shared" si="18"/>
        <v/>
      </c>
      <c r="AU11" s="60">
        <f t="shared" si="19"/>
        <v>0</v>
      </c>
      <c r="AV11" s="130" t="str">
        <f t="shared" si="20"/>
        <v/>
      </c>
      <c r="AW11" s="60">
        <f t="shared" si="21"/>
        <v>0</v>
      </c>
      <c r="AX11" s="130" t="str">
        <f t="shared" si="22"/>
        <v/>
      </c>
      <c r="AY11" s="60">
        <f t="shared" si="23"/>
        <v>0</v>
      </c>
      <c r="AZ11" s="130" t="str">
        <f t="shared" si="24"/>
        <v/>
      </c>
      <c r="BA11" s="60">
        <f t="shared" si="25"/>
        <v>0</v>
      </c>
      <c r="BB11" s="130" t="str">
        <f t="shared" si="26"/>
        <v/>
      </c>
      <c r="BC11" s="60">
        <f t="shared" si="27"/>
        <v>0</v>
      </c>
      <c r="BD11" s="130" t="str">
        <f t="shared" si="28"/>
        <v/>
      </c>
      <c r="BE11" s="60">
        <f t="shared" si="31"/>
        <v>11</v>
      </c>
      <c r="BF11" s="130">
        <f t="shared" si="29"/>
        <v>7.0876288659793814E-3</v>
      </c>
      <c r="BG11" s="98"/>
    </row>
    <row r="12" spans="1:59">
      <c r="A12" s="2" t="str">
        <f t="shared" si="0"/>
        <v>100,000円以上</v>
      </c>
      <c r="B12" s="96">
        <f t="shared" ca="1" si="1"/>
        <v>6.4432989690721648E-4</v>
      </c>
      <c r="C12" s="96">
        <f t="shared" ca="1" si="2"/>
        <v>0</v>
      </c>
      <c r="D12" s="96">
        <f t="shared" ca="1" si="3"/>
        <v>0</v>
      </c>
      <c r="E12" s="96">
        <f t="shared" ca="1" si="4"/>
        <v>0</v>
      </c>
      <c r="AA12" s="110">
        <f>IF($AE12&lt;&gt;"",VLOOKUP($AE12,【M】金額!$A$1:$B$11,2,0),"")</f>
        <v>70000</v>
      </c>
      <c r="AB12" s="141"/>
      <c r="AC12" s="113" t="str">
        <f t="shared" si="30"/>
        <v>都道府県</v>
      </c>
      <c r="AD12" s="112" t="str">
        <f t="shared" si="30"/>
        <v>福井県</v>
      </c>
      <c r="AE12" s="133" t="s">
        <v>135</v>
      </c>
      <c r="AF12" s="8"/>
      <c r="AG12" s="60">
        <f t="shared" si="5"/>
        <v>5</v>
      </c>
      <c r="AH12" s="130">
        <f t="shared" si="6"/>
        <v>3.2216494845360823E-3</v>
      </c>
      <c r="AI12" s="60">
        <f t="shared" si="7"/>
        <v>0</v>
      </c>
      <c r="AJ12" s="130" t="str">
        <f t="shared" si="8"/>
        <v/>
      </c>
      <c r="AK12" s="60">
        <f t="shared" si="9"/>
        <v>0</v>
      </c>
      <c r="AL12" s="130" t="str">
        <f t="shared" si="10"/>
        <v/>
      </c>
      <c r="AM12" s="60">
        <f t="shared" si="11"/>
        <v>0</v>
      </c>
      <c r="AN12" s="130" t="str">
        <f t="shared" si="12"/>
        <v/>
      </c>
      <c r="AO12" s="60">
        <f t="shared" si="13"/>
        <v>0</v>
      </c>
      <c r="AP12" s="130" t="str">
        <f t="shared" si="14"/>
        <v/>
      </c>
      <c r="AQ12" s="60">
        <f t="shared" si="15"/>
        <v>0</v>
      </c>
      <c r="AR12" s="130" t="str">
        <f t="shared" si="16"/>
        <v/>
      </c>
      <c r="AS12" s="60">
        <f t="shared" si="17"/>
        <v>0</v>
      </c>
      <c r="AT12" s="130" t="str">
        <f t="shared" si="18"/>
        <v/>
      </c>
      <c r="AU12" s="60">
        <f t="shared" si="19"/>
        <v>0</v>
      </c>
      <c r="AV12" s="130" t="str">
        <f t="shared" si="20"/>
        <v/>
      </c>
      <c r="AW12" s="60">
        <f t="shared" si="21"/>
        <v>0</v>
      </c>
      <c r="AX12" s="130" t="str">
        <f t="shared" si="22"/>
        <v/>
      </c>
      <c r="AY12" s="60">
        <f t="shared" si="23"/>
        <v>0</v>
      </c>
      <c r="AZ12" s="130" t="str">
        <f t="shared" si="24"/>
        <v/>
      </c>
      <c r="BA12" s="60">
        <f t="shared" si="25"/>
        <v>0</v>
      </c>
      <c r="BB12" s="130" t="str">
        <f t="shared" si="26"/>
        <v/>
      </c>
      <c r="BC12" s="60">
        <f t="shared" si="27"/>
        <v>0</v>
      </c>
      <c r="BD12" s="130" t="str">
        <f t="shared" si="28"/>
        <v/>
      </c>
      <c r="BE12" s="60">
        <f t="shared" si="31"/>
        <v>5</v>
      </c>
      <c r="BF12" s="130">
        <f t="shared" si="29"/>
        <v>3.2216494845360823E-3</v>
      </c>
      <c r="BG12" s="98"/>
    </row>
    <row r="13" spans="1:59">
      <c r="A13" s="2" t="str">
        <f t="shared" si="0"/>
        <v/>
      </c>
      <c r="B13" s="152" t="str">
        <f t="shared" ca="1" si="1"/>
        <v/>
      </c>
      <c r="C13" s="96" t="str">
        <f t="shared" ca="1" si="2"/>
        <v/>
      </c>
      <c r="D13" s="96" t="str">
        <f t="shared" ca="1" si="3"/>
        <v/>
      </c>
      <c r="E13" s="96" t="str">
        <f t="shared" ca="1" si="4"/>
        <v/>
      </c>
      <c r="AA13" s="110">
        <f>IF($AE13&lt;&gt;"",VLOOKUP($AE13,【M】金額!$A$1:$B$11,2,0),"")</f>
        <v>100000</v>
      </c>
      <c r="AB13" s="141"/>
      <c r="AC13" s="113" t="str">
        <f t="shared" si="30"/>
        <v>都道府県</v>
      </c>
      <c r="AD13" s="112" t="str">
        <f t="shared" si="30"/>
        <v>福井県</v>
      </c>
      <c r="AE13" s="133" t="s">
        <v>136</v>
      </c>
      <c r="AF13" s="8"/>
      <c r="AG13" s="60">
        <f t="shared" si="5"/>
        <v>1</v>
      </c>
      <c r="AH13" s="130">
        <f t="shared" si="6"/>
        <v>6.4432989690721648E-4</v>
      </c>
      <c r="AI13" s="60">
        <f t="shared" si="7"/>
        <v>0</v>
      </c>
      <c r="AJ13" s="130" t="str">
        <f t="shared" si="8"/>
        <v/>
      </c>
      <c r="AK13" s="60">
        <f t="shared" si="9"/>
        <v>0</v>
      </c>
      <c r="AL13" s="130" t="str">
        <f t="shared" si="10"/>
        <v/>
      </c>
      <c r="AM13" s="60">
        <f t="shared" si="11"/>
        <v>0</v>
      </c>
      <c r="AN13" s="130" t="str">
        <f t="shared" si="12"/>
        <v/>
      </c>
      <c r="AO13" s="60">
        <f t="shared" si="13"/>
        <v>0</v>
      </c>
      <c r="AP13" s="130" t="str">
        <f t="shared" si="14"/>
        <v/>
      </c>
      <c r="AQ13" s="60">
        <f t="shared" si="15"/>
        <v>0</v>
      </c>
      <c r="AR13" s="130" t="str">
        <f t="shared" si="16"/>
        <v/>
      </c>
      <c r="AS13" s="60">
        <f t="shared" si="17"/>
        <v>0</v>
      </c>
      <c r="AT13" s="130" t="str">
        <f t="shared" si="18"/>
        <v/>
      </c>
      <c r="AU13" s="60">
        <f t="shared" si="19"/>
        <v>0</v>
      </c>
      <c r="AV13" s="130" t="str">
        <f t="shared" si="20"/>
        <v/>
      </c>
      <c r="AW13" s="60">
        <f t="shared" si="21"/>
        <v>0</v>
      </c>
      <c r="AX13" s="130" t="str">
        <f t="shared" si="22"/>
        <v/>
      </c>
      <c r="AY13" s="60">
        <f t="shared" si="23"/>
        <v>0</v>
      </c>
      <c r="AZ13" s="130" t="str">
        <f t="shared" si="24"/>
        <v/>
      </c>
      <c r="BA13" s="60">
        <f t="shared" si="25"/>
        <v>0</v>
      </c>
      <c r="BB13" s="130" t="str">
        <f t="shared" si="26"/>
        <v/>
      </c>
      <c r="BC13" s="60">
        <f t="shared" si="27"/>
        <v>0</v>
      </c>
      <c r="BD13" s="130" t="str">
        <f t="shared" si="28"/>
        <v/>
      </c>
      <c r="BE13" s="60">
        <f t="shared" si="31"/>
        <v>1</v>
      </c>
      <c r="BF13" s="130">
        <f t="shared" si="29"/>
        <v>6.4432989690721648E-4</v>
      </c>
      <c r="BG13" s="98"/>
    </row>
    <row r="14" spans="1:59">
      <c r="AA14" s="110" t="str">
        <f>IF($AE14&lt;&gt;"",VLOOKUP($AE14,【M】金額!$A$1:$B$11,2,0),"")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si="10"/>
        <v/>
      </c>
      <c r="AM14" s="60" t="str">
        <f t="shared" si="11"/>
        <v/>
      </c>
      <c r="AN14" s="130" t="str">
        <f t="shared" si="12"/>
        <v/>
      </c>
      <c r="AO14" s="60" t="str">
        <f t="shared" si="13"/>
        <v/>
      </c>
      <c r="AP14" s="130" t="str">
        <f t="shared" si="14"/>
        <v/>
      </c>
      <c r="AQ14" s="60" t="str">
        <f t="shared" si="15"/>
        <v/>
      </c>
      <c r="AR14" s="130" t="str">
        <f t="shared" si="16"/>
        <v/>
      </c>
      <c r="AS14" s="60" t="str">
        <f t="shared" si="17"/>
        <v/>
      </c>
      <c r="AT14" s="130" t="str">
        <f t="shared" si="18"/>
        <v/>
      </c>
      <c r="AU14" s="60" t="str">
        <f t="shared" si="19"/>
        <v/>
      </c>
      <c r="AV14" s="130" t="str">
        <f t="shared" si="20"/>
        <v/>
      </c>
      <c r="AW14" s="60" t="str">
        <f t="shared" si="21"/>
        <v/>
      </c>
      <c r="AX14" s="130" t="str">
        <f t="shared" si="22"/>
        <v/>
      </c>
      <c r="AY14" s="60" t="str">
        <f t="shared" si="23"/>
        <v/>
      </c>
      <c r="AZ14" s="130" t="str">
        <f t="shared" si="24"/>
        <v/>
      </c>
      <c r="BA14" s="60" t="str">
        <f t="shared" si="25"/>
        <v/>
      </c>
      <c r="BB14" s="130" t="str">
        <f t="shared" si="26"/>
        <v/>
      </c>
      <c r="BC14" s="60" t="str">
        <f t="shared" si="27"/>
        <v/>
      </c>
      <c r="BD14" s="130" t="str">
        <f t="shared" si="28"/>
        <v/>
      </c>
      <c r="BE14" s="60" t="str">
        <f t="shared" si="31"/>
        <v/>
      </c>
      <c r="BF14" s="130" t="str">
        <f t="shared" si="29"/>
        <v/>
      </c>
      <c r="BG14" s="98"/>
    </row>
    <row r="15" spans="1:59" ht="15">
      <c r="AA15"/>
      <c r="AB15"/>
      <c r="AC15" s="99"/>
      <c r="AD15" s="100"/>
      <c r="AE15" s="101"/>
      <c r="AF15" s="102" t="s">
        <v>25</v>
      </c>
      <c r="AG15" s="123">
        <f t="shared" ref="AG15:BD15" si="32">SUM(AG3:AG14)</f>
        <v>1552</v>
      </c>
      <c r="AH15" s="124">
        <f t="shared" si="32"/>
        <v>0.99999999999999989</v>
      </c>
      <c r="AI15" s="123">
        <f t="shared" si="32"/>
        <v>0</v>
      </c>
      <c r="AJ15" s="124">
        <f t="shared" si="32"/>
        <v>0</v>
      </c>
      <c r="AK15" s="123">
        <f t="shared" si="32"/>
        <v>0</v>
      </c>
      <c r="AL15" s="124">
        <f t="shared" si="32"/>
        <v>0</v>
      </c>
      <c r="AM15" s="123">
        <f t="shared" si="32"/>
        <v>0</v>
      </c>
      <c r="AN15" s="124">
        <f t="shared" si="32"/>
        <v>0</v>
      </c>
      <c r="AO15" s="123">
        <f t="shared" si="32"/>
        <v>0</v>
      </c>
      <c r="AP15" s="124">
        <f t="shared" si="32"/>
        <v>0</v>
      </c>
      <c r="AQ15" s="123">
        <f t="shared" si="32"/>
        <v>0</v>
      </c>
      <c r="AR15" s="124">
        <f t="shared" si="32"/>
        <v>0</v>
      </c>
      <c r="AS15" s="123">
        <f t="shared" si="32"/>
        <v>0</v>
      </c>
      <c r="AT15" s="124">
        <f t="shared" si="32"/>
        <v>0</v>
      </c>
      <c r="AU15" s="123">
        <f t="shared" si="32"/>
        <v>0</v>
      </c>
      <c r="AV15" s="124">
        <f t="shared" si="32"/>
        <v>0</v>
      </c>
      <c r="AW15" s="123">
        <f t="shared" si="32"/>
        <v>0</v>
      </c>
      <c r="AX15" s="124">
        <f t="shared" si="32"/>
        <v>0</v>
      </c>
      <c r="AY15" s="123">
        <f t="shared" si="32"/>
        <v>0</v>
      </c>
      <c r="AZ15" s="124">
        <f t="shared" si="32"/>
        <v>0</v>
      </c>
      <c r="BA15" s="123">
        <f t="shared" si="32"/>
        <v>0</v>
      </c>
      <c r="BB15" s="124">
        <f t="shared" si="32"/>
        <v>0</v>
      </c>
      <c r="BC15" s="123">
        <f t="shared" si="32"/>
        <v>0</v>
      </c>
      <c r="BD15" s="124">
        <f t="shared" si="32"/>
        <v>0</v>
      </c>
      <c r="BE15" s="125">
        <f t="shared" ref="BE15" si="33">AG15+AI15+AK15+AM15+AO15+AQ15+AS15+AU15+AW15+AY15+BA15+BC15</f>
        <v>1552</v>
      </c>
      <c r="BF15" s="126">
        <f>SUM(BF3:BF14)</f>
        <v>0.99999999999999989</v>
      </c>
      <c r="BG15" s="98"/>
    </row>
    <row r="16" spans="1:59" ht="15">
      <c r="AA16"/>
      <c r="AB16"/>
      <c r="AC16" s="103"/>
      <c r="AD16" s="104"/>
      <c r="AE16" s="105"/>
      <c r="AF16" s="135" t="s">
        <v>1150</v>
      </c>
      <c r="AG16" s="137">
        <f>IF(AG15&gt;0,SUMPRODUCT($AA3:$AA14,AG3:AG14)/AG15,"-")</f>
        <v>5391.1082474226805</v>
      </c>
      <c r="AH16" s="138"/>
      <c r="AI16" s="137" t="str">
        <f>IF(AI15&gt;0,SUMPRODUCT($AA3:$AA14,AI3:AI14)/AI15,"-")</f>
        <v>-</v>
      </c>
      <c r="AJ16" s="138"/>
      <c r="AK16" s="137" t="str">
        <f>IF(AK15&gt;0,SUMPRODUCT($AA3:$AA14,AK3:AK14)/AK15,"-")</f>
        <v>-</v>
      </c>
      <c r="AL16" s="138"/>
      <c r="AM16" s="137" t="str">
        <f>IF(AM15&gt;0,SUMPRODUCT($AA3:$AA14,AM3:AM14)/AM15,"-")</f>
        <v>-</v>
      </c>
      <c r="AN16" s="138"/>
      <c r="AO16" s="137" t="str">
        <f>IF(AO15&gt;0,SUMPRODUCT($AA3:$AA14,AO3:AO14)/AO15,"-")</f>
        <v>-</v>
      </c>
      <c r="AP16" s="138"/>
      <c r="AQ16" s="137" t="str">
        <f>IF(AQ15&gt;0,SUMPRODUCT($AA3:$AA14,AQ3:AQ14)/AQ15,"-")</f>
        <v>-</v>
      </c>
      <c r="AR16" s="138"/>
      <c r="AS16" s="137" t="str">
        <f>IF(AS15&gt;0,SUMPRODUCT($AA3:$AA14,AS3:AS14)/AS15,"-")</f>
        <v>-</v>
      </c>
      <c r="AT16" s="138"/>
      <c r="AU16" s="137" t="str">
        <f>IF(AU15&gt;0,SUMPRODUCT($AA3:$AA14,AU3:AU14)/AU15,"-")</f>
        <v>-</v>
      </c>
      <c r="AV16" s="138"/>
      <c r="AW16" s="137" t="str">
        <f>IF(AW15&gt;0,SUMPRODUCT($AA3:$AA14,AW3:AW14)/AW15,"-")</f>
        <v>-</v>
      </c>
      <c r="AX16" s="138"/>
      <c r="AY16" s="137" t="str">
        <f>IF(AY15&gt;0,SUMPRODUCT($AA3:$AA14,AY3:AY14)/AY15,"-")</f>
        <v>-</v>
      </c>
      <c r="AZ16" s="138"/>
      <c r="BA16" s="137" t="str">
        <f>IF(BA15&gt;0,SUMPRODUCT($AA3:$AA14,BA3:BA14)/BA15,"-")</f>
        <v>-</v>
      </c>
      <c r="BB16" s="138"/>
      <c r="BC16" s="137" t="str">
        <f>IF(BC15&gt;0,SUMPRODUCT($AA3:$AA14,BC3:BC14)/BC15,"-")</f>
        <v>-</v>
      </c>
      <c r="BD16" s="138"/>
      <c r="BE16" s="137">
        <f>IF(BE15&gt;0,SUMPRODUCT($AA3:$AA14,BE3:BE14)/BE15,"-")</f>
        <v>5391.1082474226805</v>
      </c>
      <c r="BF16" s="139"/>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 t="shared" ref="AA18:AA28" si="34">AA3</f>
        <v>0</v>
      </c>
      <c r="AB18" s="141"/>
      <c r="AC18" s="111" t="str">
        <f>AC17</f>
        <v>6分類</v>
      </c>
      <c r="AD18" s="112" t="str">
        <f>AD17</f>
        <v>福井市・永平寺町</v>
      </c>
      <c r="AE18" s="2" t="str">
        <f t="shared" ref="AE18:AE28" si="35">IF(AE3&lt;&gt;"",AE3,"")</f>
        <v>使わない</v>
      </c>
      <c r="AF18" s="8"/>
      <c r="AG18" s="121">
        <f t="shared" ref="AG18:AG29" si="36">IF(OR(IFERROR(FIND($AD18,"施設コード"),0)&gt;0,$AE18=""), "",
COUNTIFS(
    INDEX(rawデータ範囲, , MATCH($AG$1,表頭範囲, 0)),AG$2,
    INDEX(rawデータ範囲, , MATCH($AE$1,表頭範囲, 0)),$AE18,
    INDEX(rawデータ範囲, , MATCH($AC18,表頭範囲, 0)),$AD18
)
)</f>
        <v>18</v>
      </c>
      <c r="AH18" s="122">
        <f t="shared" ref="AH18:AH28" si="37">IFERROR(AG18/AG$30,"")</f>
        <v>6.0402684563758392E-2</v>
      </c>
      <c r="AI18" s="121">
        <f t="shared" ref="AI18:AI29" si="38">IF(OR(IFERROR(FIND($AD18,"施設コード"),0)&gt;0,$AE18=""), "",
COUNTIFS(
    INDEX(rawデータ範囲, , MATCH($AG$1,表頭範囲, 0)),AI$2,
    INDEX(rawデータ範囲, , MATCH($AE$1,表頭範囲, 0)),$AE18,
    INDEX(rawデータ範囲, , MATCH($AC18,表頭範囲, 0)),$AD18
)
)</f>
        <v>0</v>
      </c>
      <c r="AJ18" s="122" t="str">
        <f t="shared" ref="AJ18:AJ28" si="39">IFERROR(AI18/AI$30,"")</f>
        <v/>
      </c>
      <c r="AK18" s="121">
        <f t="shared" ref="AK18:AK29" si="40">IF(OR(IFERROR(FIND($AD18,"施設コード"),0)&gt;0,$AE18=""), "",
COUNTIFS(
    INDEX(rawデータ範囲, , MATCH($AG$1,表頭範囲, 0)),AK$2,
    INDEX(rawデータ範囲, , MATCH($AE$1,表頭範囲, 0)),$AE18,
    INDEX(rawデータ範囲, , MATCH($AC18,表頭範囲, 0)),$AD18
)
)</f>
        <v>0</v>
      </c>
      <c r="AL18" s="122" t="str">
        <f t="shared" ref="AL18:AL29" si="41">IFERROR(AK18/AK$30,"")</f>
        <v/>
      </c>
      <c r="AM18" s="121">
        <f t="shared" ref="AM18:AM29" si="42">IF(OR(IFERROR(FIND($AD18,"施設コード"),0)&gt;0,$AE18=""), "",
COUNTIFS(
    INDEX(rawデータ範囲, , MATCH($AG$1,表頭範囲, 0)),AM$2,
    INDEX(rawデータ範囲, , MATCH($AE$1,表頭範囲, 0)),$AE18,
    INDEX(rawデータ範囲, , MATCH($AC18,表頭範囲, 0)),$AD18
)
)</f>
        <v>0</v>
      </c>
      <c r="AN18" s="122" t="str">
        <f t="shared" ref="AN18:AN29" si="43">IFERROR(AM18/AM$30,"")</f>
        <v/>
      </c>
      <c r="AO18" s="121">
        <f t="shared" ref="AO18:AO29" si="44">IF(OR(IFERROR(FIND($AD18,"施設コード"),0)&gt;0,$AE18=""), "",
COUNTIFS(
    INDEX(rawデータ範囲, , MATCH($AG$1,表頭範囲, 0)),AO$2,
    INDEX(rawデータ範囲, , MATCH($AE$1,表頭範囲, 0)),$AE18,
    INDEX(rawデータ範囲, , MATCH($AC18,表頭範囲, 0)),$AD18
)
)</f>
        <v>0</v>
      </c>
      <c r="AP18" s="122" t="str">
        <f t="shared" ref="AP18:AP29" si="45">IFERROR(AO18/AO$30,"")</f>
        <v/>
      </c>
      <c r="AQ18" s="121">
        <f t="shared" ref="AQ18:AQ29" si="46">IF(OR(IFERROR(FIND($AD18,"施設コード"),0)&gt;0,$AE18=""), "",
COUNTIFS(
    INDEX(rawデータ範囲, , MATCH($AG$1,表頭範囲, 0)),AQ$2,
    INDEX(rawデータ範囲, , MATCH($AE$1,表頭範囲, 0)),$AE18,
    INDEX(rawデータ範囲, , MATCH($AC18,表頭範囲, 0)),$AD18
)
)</f>
        <v>0</v>
      </c>
      <c r="AR18" s="122" t="str">
        <f t="shared" ref="AR18:AR29" si="47">IFERROR(AQ18/AQ$30,"")</f>
        <v/>
      </c>
      <c r="AS18" s="121">
        <f t="shared" ref="AS18:AS29" si="48">IF(OR(IFERROR(FIND($AD18,"施設コード"),0)&gt;0,$AE18=""), "",
COUNTIFS(
    INDEX(rawデータ範囲, , MATCH($AG$1,表頭範囲, 0)),AS$2,
    INDEX(rawデータ範囲, , MATCH($AE$1,表頭範囲, 0)),$AE18,
    INDEX(rawデータ範囲, , MATCH($AC18,表頭範囲, 0)),$AD18
)
)</f>
        <v>0</v>
      </c>
      <c r="AT18" s="122" t="str">
        <f t="shared" ref="AT18:AT29" si="49">IFERROR(AS18/AS$30,"")</f>
        <v/>
      </c>
      <c r="AU18" s="121">
        <f t="shared" ref="AU18:AU29" si="50">IF(OR(IFERROR(FIND($AD18,"施設コード"),0)&gt;0,$AE18=""), "",
COUNTIFS(
    INDEX(rawデータ範囲, , MATCH($AG$1,表頭範囲, 0)),AU$2,
    INDEX(rawデータ範囲, , MATCH($AE$1,表頭範囲, 0)),$AE18,
    INDEX(rawデータ範囲, , MATCH($AC18,表頭範囲, 0)),$AD18
)
)</f>
        <v>0</v>
      </c>
      <c r="AV18" s="122" t="str">
        <f t="shared" ref="AV18:AV29" si="51">IFERROR(AU18/AU$30,"")</f>
        <v/>
      </c>
      <c r="AW18" s="121">
        <f t="shared" ref="AW18:AW29" si="52">IF(OR(IFERROR(FIND($AD18,"施設コード"),0)&gt;0,$AE18=""), "",
COUNTIFS(
    INDEX(rawデータ範囲, , MATCH($AG$1,表頭範囲, 0)),AW$2,
    INDEX(rawデータ範囲, , MATCH($AE$1,表頭範囲, 0)),$AE18,
    INDEX(rawデータ範囲, , MATCH($AC18,表頭範囲, 0)),$AD18
)
)</f>
        <v>0</v>
      </c>
      <c r="AX18" s="122" t="str">
        <f t="shared" ref="AX18:AX29" si="53">IFERROR(AW18/AW$30,"")</f>
        <v/>
      </c>
      <c r="AY18" s="121">
        <f t="shared" ref="AY18:AY29" si="54">IF(OR(IFERROR(FIND($AD18,"施設コード"),0)&gt;0,$AE18=""), "",
COUNTIFS(
    INDEX(rawデータ範囲, , MATCH($AG$1,表頭範囲, 0)),AY$2,
    INDEX(rawデータ範囲, , MATCH($AE$1,表頭範囲, 0)),$AE18,
    INDEX(rawデータ範囲, , MATCH($AC18,表頭範囲, 0)),$AD18
)
)</f>
        <v>0</v>
      </c>
      <c r="AZ18" s="122" t="str">
        <f t="shared" ref="AZ18:AZ29" si="55">IFERROR(AY18/AY$30,"")</f>
        <v/>
      </c>
      <c r="BA18" s="121">
        <f t="shared" ref="BA18:BA29" si="56">IF(OR(IFERROR(FIND($AD18,"施設コード"),0)&gt;0,$AE18=""), "",
COUNTIFS(
    INDEX(rawデータ範囲, , MATCH($AG$1,表頭範囲, 0)),BA$2,
    INDEX(rawデータ範囲, , MATCH($AE$1,表頭範囲, 0)),$AE18,
    INDEX(rawデータ範囲, , MATCH($AC18,表頭範囲, 0)),$AD18
)
)</f>
        <v>0</v>
      </c>
      <c r="BB18" s="122" t="str">
        <f t="shared" ref="BB18:BB29" si="57">IFERROR(BA18/BA$30,"")</f>
        <v/>
      </c>
      <c r="BC18" s="121">
        <f t="shared" ref="BC18:BC29" si="58">IF(OR(IFERROR(FIND($AD18,"施設コード"),0)&gt;0,$AE18=""), "",
COUNTIFS(
    INDEX(rawデータ範囲, , MATCH($AG$1,表頭範囲, 0)),BC$2,
    INDEX(rawデータ範囲, , MATCH($AE$1,表頭範囲, 0)),$AE18,
    INDEX(rawデータ範囲, , MATCH($AC18,表頭範囲, 0)),$AD18
)
)</f>
        <v>0</v>
      </c>
      <c r="BD18" s="122" t="str">
        <f t="shared" ref="BD18:BD29" si="59">IFERROR(BC18/BC$30,"")</f>
        <v/>
      </c>
      <c r="BE18" s="121">
        <f>IFERROR(AG18+AI18+AK18+AM18+AO18+AQ18+AS18+AU18+AW18+AY18+BA18+BC18,"")</f>
        <v>18</v>
      </c>
      <c r="BF18" s="122">
        <f t="shared" ref="BF18:BF29" si="60">IFERROR(BE18/BE$30,"")</f>
        <v>6.0402684563758392E-2</v>
      </c>
    </row>
    <row r="19" spans="27:58">
      <c r="AA19" s="110">
        <f t="shared" si="34"/>
        <v>500</v>
      </c>
      <c r="AB19" s="141"/>
      <c r="AC19" s="111" t="str">
        <f t="shared" ref="AC19:AD28" si="61">AC18</f>
        <v>6分類</v>
      </c>
      <c r="AD19" s="112" t="str">
        <f t="shared" si="61"/>
        <v>福井市・永平寺町</v>
      </c>
      <c r="AE19" s="90" t="str">
        <f t="shared" si="35"/>
        <v>1,000円未満</v>
      </c>
      <c r="AF19" s="8"/>
      <c r="AG19" s="121">
        <f t="shared" si="36"/>
        <v>45</v>
      </c>
      <c r="AH19" s="122">
        <f t="shared" si="37"/>
        <v>0.15100671140939598</v>
      </c>
      <c r="AI19" s="121">
        <f t="shared" si="38"/>
        <v>0</v>
      </c>
      <c r="AJ19" s="122" t="str">
        <f t="shared" si="39"/>
        <v/>
      </c>
      <c r="AK19" s="121">
        <f t="shared" si="40"/>
        <v>0</v>
      </c>
      <c r="AL19" s="122" t="str">
        <f t="shared" si="41"/>
        <v/>
      </c>
      <c r="AM19" s="121">
        <f t="shared" si="42"/>
        <v>0</v>
      </c>
      <c r="AN19" s="122" t="str">
        <f t="shared" si="43"/>
        <v/>
      </c>
      <c r="AO19" s="121">
        <f t="shared" si="44"/>
        <v>0</v>
      </c>
      <c r="AP19" s="122" t="str">
        <f t="shared" si="45"/>
        <v/>
      </c>
      <c r="AQ19" s="121">
        <f t="shared" si="46"/>
        <v>0</v>
      </c>
      <c r="AR19" s="122" t="str">
        <f t="shared" si="47"/>
        <v/>
      </c>
      <c r="AS19" s="121">
        <f t="shared" si="48"/>
        <v>0</v>
      </c>
      <c r="AT19" s="122" t="str">
        <f t="shared" si="49"/>
        <v/>
      </c>
      <c r="AU19" s="121">
        <f t="shared" si="50"/>
        <v>0</v>
      </c>
      <c r="AV19" s="122" t="str">
        <f t="shared" si="51"/>
        <v/>
      </c>
      <c r="AW19" s="121">
        <f t="shared" si="52"/>
        <v>0</v>
      </c>
      <c r="AX19" s="122" t="str">
        <f t="shared" si="53"/>
        <v/>
      </c>
      <c r="AY19" s="121">
        <f t="shared" si="54"/>
        <v>0</v>
      </c>
      <c r="AZ19" s="122" t="str">
        <f t="shared" si="55"/>
        <v/>
      </c>
      <c r="BA19" s="121">
        <f t="shared" si="56"/>
        <v>0</v>
      </c>
      <c r="BB19" s="122" t="str">
        <f t="shared" si="57"/>
        <v/>
      </c>
      <c r="BC19" s="121">
        <f t="shared" si="58"/>
        <v>0</v>
      </c>
      <c r="BD19" s="122" t="str">
        <f t="shared" si="59"/>
        <v/>
      </c>
      <c r="BE19" s="121">
        <f t="shared" ref="BE19:BE29" si="62">IFERROR(AG19+AI19+AK19+AM19+AO19+AQ19+AS19+AU19+AW19+AY19+BA19+BC19,"")</f>
        <v>45</v>
      </c>
      <c r="BF19" s="122">
        <f t="shared" si="60"/>
        <v>0.15100671140939598</v>
      </c>
    </row>
    <row r="20" spans="27:58">
      <c r="AA20" s="110">
        <f t="shared" si="34"/>
        <v>2000</v>
      </c>
      <c r="AB20" s="141"/>
      <c r="AC20" s="111" t="str">
        <f t="shared" si="61"/>
        <v>6分類</v>
      </c>
      <c r="AD20" s="112" t="str">
        <f t="shared" si="61"/>
        <v>福井市・永平寺町</v>
      </c>
      <c r="AE20" s="2" t="str">
        <f t="shared" si="35"/>
        <v>1,000円以上 3,000円未満</v>
      </c>
      <c r="AF20" s="8"/>
      <c r="AG20" s="121">
        <f t="shared" si="36"/>
        <v>92</v>
      </c>
      <c r="AH20" s="122">
        <f t="shared" si="37"/>
        <v>0.3087248322147651</v>
      </c>
      <c r="AI20" s="121">
        <f t="shared" si="38"/>
        <v>0</v>
      </c>
      <c r="AJ20" s="122" t="str">
        <f t="shared" si="39"/>
        <v/>
      </c>
      <c r="AK20" s="121">
        <f t="shared" si="40"/>
        <v>0</v>
      </c>
      <c r="AL20" s="122" t="str">
        <f t="shared" si="41"/>
        <v/>
      </c>
      <c r="AM20" s="121">
        <f t="shared" si="42"/>
        <v>0</v>
      </c>
      <c r="AN20" s="122" t="str">
        <f t="shared" si="43"/>
        <v/>
      </c>
      <c r="AO20" s="121">
        <f t="shared" si="44"/>
        <v>0</v>
      </c>
      <c r="AP20" s="122" t="str">
        <f t="shared" si="45"/>
        <v/>
      </c>
      <c r="AQ20" s="121">
        <f t="shared" si="46"/>
        <v>0</v>
      </c>
      <c r="AR20" s="122" t="str">
        <f t="shared" si="47"/>
        <v/>
      </c>
      <c r="AS20" s="121">
        <f t="shared" si="48"/>
        <v>0</v>
      </c>
      <c r="AT20" s="122" t="str">
        <f t="shared" si="49"/>
        <v/>
      </c>
      <c r="AU20" s="121">
        <f t="shared" si="50"/>
        <v>0</v>
      </c>
      <c r="AV20" s="122" t="str">
        <f t="shared" si="51"/>
        <v/>
      </c>
      <c r="AW20" s="121">
        <f t="shared" si="52"/>
        <v>0</v>
      </c>
      <c r="AX20" s="122" t="str">
        <f t="shared" si="53"/>
        <v/>
      </c>
      <c r="AY20" s="121">
        <f t="shared" si="54"/>
        <v>0</v>
      </c>
      <c r="AZ20" s="122" t="str">
        <f t="shared" si="55"/>
        <v/>
      </c>
      <c r="BA20" s="121">
        <f t="shared" si="56"/>
        <v>0</v>
      </c>
      <c r="BB20" s="122" t="str">
        <f t="shared" si="57"/>
        <v/>
      </c>
      <c r="BC20" s="121">
        <f t="shared" si="58"/>
        <v>0</v>
      </c>
      <c r="BD20" s="122" t="str">
        <f t="shared" si="59"/>
        <v/>
      </c>
      <c r="BE20" s="121">
        <f t="shared" si="62"/>
        <v>92</v>
      </c>
      <c r="BF20" s="122">
        <f t="shared" si="60"/>
        <v>0.3087248322147651</v>
      </c>
    </row>
    <row r="21" spans="27:58">
      <c r="AA21" s="110">
        <f t="shared" si="34"/>
        <v>4000</v>
      </c>
      <c r="AB21" s="141"/>
      <c r="AC21" s="111" t="str">
        <f t="shared" si="61"/>
        <v>6分類</v>
      </c>
      <c r="AD21" s="112" t="str">
        <f t="shared" si="61"/>
        <v>福井市・永平寺町</v>
      </c>
      <c r="AE21" s="2" t="str">
        <f t="shared" si="35"/>
        <v>3,000円以上 5,000円未満</v>
      </c>
      <c r="AF21" s="8"/>
      <c r="AG21" s="121">
        <f t="shared" si="36"/>
        <v>56</v>
      </c>
      <c r="AH21" s="122">
        <f t="shared" si="37"/>
        <v>0.18791946308724833</v>
      </c>
      <c r="AI21" s="121">
        <f t="shared" si="38"/>
        <v>0</v>
      </c>
      <c r="AJ21" s="122" t="str">
        <f t="shared" si="39"/>
        <v/>
      </c>
      <c r="AK21" s="121">
        <f t="shared" si="40"/>
        <v>0</v>
      </c>
      <c r="AL21" s="122" t="str">
        <f t="shared" si="41"/>
        <v/>
      </c>
      <c r="AM21" s="121">
        <f t="shared" si="42"/>
        <v>0</v>
      </c>
      <c r="AN21" s="122" t="str">
        <f t="shared" si="43"/>
        <v/>
      </c>
      <c r="AO21" s="121">
        <f t="shared" si="44"/>
        <v>0</v>
      </c>
      <c r="AP21" s="122" t="str">
        <f t="shared" si="45"/>
        <v/>
      </c>
      <c r="AQ21" s="121">
        <f t="shared" si="46"/>
        <v>0</v>
      </c>
      <c r="AR21" s="122" t="str">
        <f t="shared" si="47"/>
        <v/>
      </c>
      <c r="AS21" s="121">
        <f t="shared" si="48"/>
        <v>0</v>
      </c>
      <c r="AT21" s="122" t="str">
        <f t="shared" si="49"/>
        <v/>
      </c>
      <c r="AU21" s="121">
        <f t="shared" si="50"/>
        <v>0</v>
      </c>
      <c r="AV21" s="122" t="str">
        <f t="shared" si="51"/>
        <v/>
      </c>
      <c r="AW21" s="121">
        <f t="shared" si="52"/>
        <v>0</v>
      </c>
      <c r="AX21" s="122" t="str">
        <f t="shared" si="53"/>
        <v/>
      </c>
      <c r="AY21" s="121">
        <f t="shared" si="54"/>
        <v>0</v>
      </c>
      <c r="AZ21" s="122" t="str">
        <f t="shared" si="55"/>
        <v/>
      </c>
      <c r="BA21" s="121">
        <f t="shared" si="56"/>
        <v>0</v>
      </c>
      <c r="BB21" s="122" t="str">
        <f t="shared" si="57"/>
        <v/>
      </c>
      <c r="BC21" s="121">
        <f t="shared" si="58"/>
        <v>0</v>
      </c>
      <c r="BD21" s="122" t="str">
        <f t="shared" si="59"/>
        <v/>
      </c>
      <c r="BE21" s="121">
        <f t="shared" si="62"/>
        <v>56</v>
      </c>
      <c r="BF21" s="122">
        <f t="shared" si="60"/>
        <v>0.18791946308724833</v>
      </c>
    </row>
    <row r="22" spans="27:58">
      <c r="AA22" s="110">
        <f t="shared" si="34"/>
        <v>7000</v>
      </c>
      <c r="AB22" s="141"/>
      <c r="AC22" s="111" t="str">
        <f t="shared" si="61"/>
        <v>6分類</v>
      </c>
      <c r="AD22" s="112" t="str">
        <f t="shared" si="61"/>
        <v>福井市・永平寺町</v>
      </c>
      <c r="AE22" s="2" t="str">
        <f t="shared" si="35"/>
        <v>5,000円以上 10,000円未満</v>
      </c>
      <c r="AF22" s="107"/>
      <c r="AG22" s="121">
        <f t="shared" si="36"/>
        <v>53</v>
      </c>
      <c r="AH22" s="122">
        <f t="shared" si="37"/>
        <v>0.17785234899328858</v>
      </c>
      <c r="AI22" s="121">
        <f t="shared" si="38"/>
        <v>0</v>
      </c>
      <c r="AJ22" s="122" t="str">
        <f t="shared" si="39"/>
        <v/>
      </c>
      <c r="AK22" s="121">
        <f t="shared" si="40"/>
        <v>0</v>
      </c>
      <c r="AL22" s="122" t="str">
        <f t="shared" si="41"/>
        <v/>
      </c>
      <c r="AM22" s="121">
        <f t="shared" si="42"/>
        <v>0</v>
      </c>
      <c r="AN22" s="122" t="str">
        <f t="shared" si="43"/>
        <v/>
      </c>
      <c r="AO22" s="121">
        <f t="shared" si="44"/>
        <v>0</v>
      </c>
      <c r="AP22" s="122" t="str">
        <f t="shared" si="45"/>
        <v/>
      </c>
      <c r="AQ22" s="121">
        <f t="shared" si="46"/>
        <v>0</v>
      </c>
      <c r="AR22" s="122" t="str">
        <f t="shared" si="47"/>
        <v/>
      </c>
      <c r="AS22" s="121">
        <f t="shared" si="48"/>
        <v>0</v>
      </c>
      <c r="AT22" s="122" t="str">
        <f t="shared" si="49"/>
        <v/>
      </c>
      <c r="AU22" s="121">
        <f t="shared" si="50"/>
        <v>0</v>
      </c>
      <c r="AV22" s="122" t="str">
        <f t="shared" si="51"/>
        <v/>
      </c>
      <c r="AW22" s="121">
        <f t="shared" si="52"/>
        <v>0</v>
      </c>
      <c r="AX22" s="122" t="str">
        <f t="shared" si="53"/>
        <v/>
      </c>
      <c r="AY22" s="121">
        <f t="shared" si="54"/>
        <v>0</v>
      </c>
      <c r="AZ22" s="122" t="str">
        <f t="shared" si="55"/>
        <v/>
      </c>
      <c r="BA22" s="121">
        <f t="shared" si="56"/>
        <v>0</v>
      </c>
      <c r="BB22" s="122" t="str">
        <f t="shared" si="57"/>
        <v/>
      </c>
      <c r="BC22" s="121">
        <f t="shared" si="58"/>
        <v>0</v>
      </c>
      <c r="BD22" s="122" t="str">
        <f t="shared" si="59"/>
        <v/>
      </c>
      <c r="BE22" s="121">
        <f t="shared" si="62"/>
        <v>53</v>
      </c>
      <c r="BF22" s="122">
        <f t="shared" si="60"/>
        <v>0.17785234899328858</v>
      </c>
    </row>
    <row r="23" spans="27:58">
      <c r="AA23" s="110">
        <f t="shared" si="34"/>
        <v>15000</v>
      </c>
      <c r="AB23" s="141"/>
      <c r="AC23" s="111" t="str">
        <f t="shared" si="61"/>
        <v>6分類</v>
      </c>
      <c r="AD23" s="112" t="str">
        <f t="shared" si="61"/>
        <v>福井市・永平寺町</v>
      </c>
      <c r="AE23" s="2" t="str">
        <f t="shared" si="35"/>
        <v>10,000円以上 20,000円未満</v>
      </c>
      <c r="AF23" s="107"/>
      <c r="AG23" s="121">
        <f t="shared" si="36"/>
        <v>23</v>
      </c>
      <c r="AH23" s="122">
        <f t="shared" si="37"/>
        <v>7.7181208053691275E-2</v>
      </c>
      <c r="AI23" s="121">
        <f t="shared" si="38"/>
        <v>0</v>
      </c>
      <c r="AJ23" s="122" t="str">
        <f t="shared" si="39"/>
        <v/>
      </c>
      <c r="AK23" s="121">
        <f t="shared" si="40"/>
        <v>0</v>
      </c>
      <c r="AL23" s="122" t="str">
        <f t="shared" si="41"/>
        <v/>
      </c>
      <c r="AM23" s="121">
        <f t="shared" si="42"/>
        <v>0</v>
      </c>
      <c r="AN23" s="122" t="str">
        <f t="shared" si="43"/>
        <v/>
      </c>
      <c r="AO23" s="121">
        <f t="shared" si="44"/>
        <v>0</v>
      </c>
      <c r="AP23" s="122" t="str">
        <f t="shared" si="45"/>
        <v/>
      </c>
      <c r="AQ23" s="121">
        <f t="shared" si="46"/>
        <v>0</v>
      </c>
      <c r="AR23" s="122" t="str">
        <f t="shared" si="47"/>
        <v/>
      </c>
      <c r="AS23" s="121">
        <f t="shared" si="48"/>
        <v>0</v>
      </c>
      <c r="AT23" s="122" t="str">
        <f t="shared" si="49"/>
        <v/>
      </c>
      <c r="AU23" s="121">
        <f t="shared" si="50"/>
        <v>0</v>
      </c>
      <c r="AV23" s="122" t="str">
        <f t="shared" si="51"/>
        <v/>
      </c>
      <c r="AW23" s="121">
        <f t="shared" si="52"/>
        <v>0</v>
      </c>
      <c r="AX23" s="122" t="str">
        <f t="shared" si="53"/>
        <v/>
      </c>
      <c r="AY23" s="121">
        <f t="shared" si="54"/>
        <v>0</v>
      </c>
      <c r="AZ23" s="122" t="str">
        <f t="shared" si="55"/>
        <v/>
      </c>
      <c r="BA23" s="121">
        <f t="shared" si="56"/>
        <v>0</v>
      </c>
      <c r="BB23" s="122" t="str">
        <f t="shared" si="57"/>
        <v/>
      </c>
      <c r="BC23" s="121">
        <f t="shared" si="58"/>
        <v>0</v>
      </c>
      <c r="BD23" s="122" t="str">
        <f t="shared" si="59"/>
        <v/>
      </c>
      <c r="BE23" s="121">
        <f t="shared" si="62"/>
        <v>23</v>
      </c>
      <c r="BF23" s="122">
        <f t="shared" si="60"/>
        <v>7.7181208053691275E-2</v>
      </c>
    </row>
    <row r="24" spans="27:58">
      <c r="AA24" s="110">
        <f t="shared" si="34"/>
        <v>25000</v>
      </c>
      <c r="AB24" s="141"/>
      <c r="AC24" s="111" t="str">
        <f t="shared" si="61"/>
        <v>6分類</v>
      </c>
      <c r="AD24" s="112" t="str">
        <f t="shared" si="61"/>
        <v>福井市・永平寺町</v>
      </c>
      <c r="AE24" s="2" t="str">
        <f t="shared" si="35"/>
        <v>20,000円以上 30,000円未満</v>
      </c>
      <c r="AF24" s="107"/>
      <c r="AG24" s="121">
        <f t="shared" si="36"/>
        <v>3</v>
      </c>
      <c r="AH24" s="122">
        <f t="shared" si="37"/>
        <v>1.0067114093959731E-2</v>
      </c>
      <c r="AI24" s="121">
        <f t="shared" si="38"/>
        <v>0</v>
      </c>
      <c r="AJ24" s="122" t="str">
        <f t="shared" si="39"/>
        <v/>
      </c>
      <c r="AK24" s="121">
        <f t="shared" si="40"/>
        <v>0</v>
      </c>
      <c r="AL24" s="122" t="str">
        <f t="shared" si="41"/>
        <v/>
      </c>
      <c r="AM24" s="121">
        <f t="shared" si="42"/>
        <v>0</v>
      </c>
      <c r="AN24" s="122" t="str">
        <f t="shared" si="43"/>
        <v/>
      </c>
      <c r="AO24" s="121">
        <f t="shared" si="44"/>
        <v>0</v>
      </c>
      <c r="AP24" s="122" t="str">
        <f t="shared" si="45"/>
        <v/>
      </c>
      <c r="AQ24" s="121">
        <f t="shared" si="46"/>
        <v>0</v>
      </c>
      <c r="AR24" s="122" t="str">
        <f t="shared" si="47"/>
        <v/>
      </c>
      <c r="AS24" s="121">
        <f t="shared" si="48"/>
        <v>0</v>
      </c>
      <c r="AT24" s="122" t="str">
        <f t="shared" si="49"/>
        <v/>
      </c>
      <c r="AU24" s="121">
        <f t="shared" si="50"/>
        <v>0</v>
      </c>
      <c r="AV24" s="122" t="str">
        <f t="shared" si="51"/>
        <v/>
      </c>
      <c r="AW24" s="121">
        <f t="shared" si="52"/>
        <v>0</v>
      </c>
      <c r="AX24" s="122" t="str">
        <f t="shared" si="53"/>
        <v/>
      </c>
      <c r="AY24" s="121">
        <f t="shared" si="54"/>
        <v>0</v>
      </c>
      <c r="AZ24" s="122" t="str">
        <f t="shared" si="55"/>
        <v/>
      </c>
      <c r="BA24" s="121">
        <f t="shared" si="56"/>
        <v>0</v>
      </c>
      <c r="BB24" s="122" t="str">
        <f t="shared" si="57"/>
        <v/>
      </c>
      <c r="BC24" s="121">
        <f t="shared" si="58"/>
        <v>0</v>
      </c>
      <c r="BD24" s="122" t="str">
        <f t="shared" si="59"/>
        <v/>
      </c>
      <c r="BE24" s="121">
        <f t="shared" si="62"/>
        <v>3</v>
      </c>
      <c r="BF24" s="122">
        <f t="shared" si="60"/>
        <v>1.0067114093959731E-2</v>
      </c>
    </row>
    <row r="25" spans="27:58">
      <c r="AA25" s="110">
        <f t="shared" si="34"/>
        <v>35000</v>
      </c>
      <c r="AB25" s="141"/>
      <c r="AC25" s="111" t="str">
        <f>AC24</f>
        <v>6分類</v>
      </c>
      <c r="AD25" s="112" t="str">
        <f>AD24</f>
        <v>福井市・永平寺町</v>
      </c>
      <c r="AE25" s="2" t="str">
        <f t="shared" si="35"/>
        <v>30,000円以上 40,000円未満</v>
      </c>
      <c r="AF25" s="107"/>
      <c r="AG25" s="121">
        <f t="shared" si="36"/>
        <v>5</v>
      </c>
      <c r="AH25" s="122">
        <f t="shared" si="37"/>
        <v>1.6778523489932886E-2</v>
      </c>
      <c r="AI25" s="121">
        <f t="shared" si="38"/>
        <v>0</v>
      </c>
      <c r="AJ25" s="122" t="str">
        <f t="shared" si="39"/>
        <v/>
      </c>
      <c r="AK25" s="121">
        <f t="shared" si="40"/>
        <v>0</v>
      </c>
      <c r="AL25" s="122" t="str">
        <f t="shared" si="41"/>
        <v/>
      </c>
      <c r="AM25" s="121">
        <f t="shared" si="42"/>
        <v>0</v>
      </c>
      <c r="AN25" s="122" t="str">
        <f t="shared" si="43"/>
        <v/>
      </c>
      <c r="AO25" s="121">
        <f t="shared" si="44"/>
        <v>0</v>
      </c>
      <c r="AP25" s="122" t="str">
        <f t="shared" si="45"/>
        <v/>
      </c>
      <c r="AQ25" s="121">
        <f t="shared" si="46"/>
        <v>0</v>
      </c>
      <c r="AR25" s="122" t="str">
        <f t="shared" si="47"/>
        <v/>
      </c>
      <c r="AS25" s="121">
        <f t="shared" si="48"/>
        <v>0</v>
      </c>
      <c r="AT25" s="122" t="str">
        <f t="shared" si="49"/>
        <v/>
      </c>
      <c r="AU25" s="121">
        <f t="shared" si="50"/>
        <v>0</v>
      </c>
      <c r="AV25" s="122" t="str">
        <f t="shared" si="51"/>
        <v/>
      </c>
      <c r="AW25" s="121">
        <f t="shared" si="52"/>
        <v>0</v>
      </c>
      <c r="AX25" s="122" t="str">
        <f t="shared" si="53"/>
        <v/>
      </c>
      <c r="AY25" s="121">
        <f t="shared" si="54"/>
        <v>0</v>
      </c>
      <c r="AZ25" s="122" t="str">
        <f t="shared" si="55"/>
        <v/>
      </c>
      <c r="BA25" s="121">
        <f t="shared" si="56"/>
        <v>0</v>
      </c>
      <c r="BB25" s="122" t="str">
        <f t="shared" si="57"/>
        <v/>
      </c>
      <c r="BC25" s="121">
        <f t="shared" si="58"/>
        <v>0</v>
      </c>
      <c r="BD25" s="122" t="str">
        <f t="shared" si="59"/>
        <v/>
      </c>
      <c r="BE25" s="121">
        <f t="shared" si="62"/>
        <v>5</v>
      </c>
      <c r="BF25" s="122">
        <f t="shared" si="60"/>
        <v>1.6778523489932886E-2</v>
      </c>
    </row>
    <row r="26" spans="27:58">
      <c r="AA26" s="110">
        <f t="shared" si="34"/>
        <v>45000</v>
      </c>
      <c r="AB26" s="141"/>
      <c r="AC26" s="111" t="str">
        <f t="shared" si="61"/>
        <v>6分類</v>
      </c>
      <c r="AD26" s="112" t="str">
        <f t="shared" si="61"/>
        <v>福井市・永平寺町</v>
      </c>
      <c r="AE26" s="2" t="str">
        <f t="shared" si="35"/>
        <v>40,000円以上 50,000円未満</v>
      </c>
      <c r="AF26" s="107"/>
      <c r="AG26" s="121">
        <f t="shared" si="36"/>
        <v>1</v>
      </c>
      <c r="AH26" s="122">
        <f t="shared" si="37"/>
        <v>3.3557046979865771E-3</v>
      </c>
      <c r="AI26" s="121">
        <f t="shared" si="38"/>
        <v>0</v>
      </c>
      <c r="AJ26" s="122" t="str">
        <f t="shared" si="39"/>
        <v/>
      </c>
      <c r="AK26" s="121">
        <f t="shared" si="40"/>
        <v>0</v>
      </c>
      <c r="AL26" s="122" t="str">
        <f t="shared" si="41"/>
        <v/>
      </c>
      <c r="AM26" s="121">
        <f t="shared" si="42"/>
        <v>0</v>
      </c>
      <c r="AN26" s="122" t="str">
        <f t="shared" si="43"/>
        <v/>
      </c>
      <c r="AO26" s="121">
        <f t="shared" si="44"/>
        <v>0</v>
      </c>
      <c r="AP26" s="122" t="str">
        <f t="shared" si="45"/>
        <v/>
      </c>
      <c r="AQ26" s="121">
        <f t="shared" si="46"/>
        <v>0</v>
      </c>
      <c r="AR26" s="122" t="str">
        <f t="shared" si="47"/>
        <v/>
      </c>
      <c r="AS26" s="121">
        <f t="shared" si="48"/>
        <v>0</v>
      </c>
      <c r="AT26" s="122" t="str">
        <f t="shared" si="49"/>
        <v/>
      </c>
      <c r="AU26" s="121">
        <f t="shared" si="50"/>
        <v>0</v>
      </c>
      <c r="AV26" s="122" t="str">
        <f t="shared" si="51"/>
        <v/>
      </c>
      <c r="AW26" s="121">
        <f t="shared" si="52"/>
        <v>0</v>
      </c>
      <c r="AX26" s="122" t="str">
        <f t="shared" si="53"/>
        <v/>
      </c>
      <c r="AY26" s="121">
        <f t="shared" si="54"/>
        <v>0</v>
      </c>
      <c r="AZ26" s="122" t="str">
        <f t="shared" si="55"/>
        <v/>
      </c>
      <c r="BA26" s="121">
        <f t="shared" si="56"/>
        <v>0</v>
      </c>
      <c r="BB26" s="122" t="str">
        <f t="shared" si="57"/>
        <v/>
      </c>
      <c r="BC26" s="121">
        <f t="shared" si="58"/>
        <v>0</v>
      </c>
      <c r="BD26" s="122" t="str">
        <f t="shared" si="59"/>
        <v/>
      </c>
      <c r="BE26" s="121">
        <f t="shared" si="62"/>
        <v>1</v>
      </c>
      <c r="BF26" s="122">
        <f t="shared" si="60"/>
        <v>3.3557046979865771E-3</v>
      </c>
    </row>
    <row r="27" spans="27:58">
      <c r="AA27" s="110">
        <f t="shared" si="34"/>
        <v>70000</v>
      </c>
      <c r="AB27" s="141"/>
      <c r="AC27" s="111" t="str">
        <f t="shared" si="61"/>
        <v>6分類</v>
      </c>
      <c r="AD27" s="112" t="str">
        <f t="shared" si="61"/>
        <v>福井市・永平寺町</v>
      </c>
      <c r="AE27" s="2" t="str">
        <f t="shared" si="35"/>
        <v>50,000円以上 100,000円未満</v>
      </c>
      <c r="AF27" s="107"/>
      <c r="AG27" s="121">
        <f t="shared" si="36"/>
        <v>2</v>
      </c>
      <c r="AH27" s="122">
        <f t="shared" si="37"/>
        <v>6.7114093959731542E-3</v>
      </c>
      <c r="AI27" s="121">
        <f t="shared" si="38"/>
        <v>0</v>
      </c>
      <c r="AJ27" s="122" t="str">
        <f t="shared" si="39"/>
        <v/>
      </c>
      <c r="AK27" s="121">
        <f t="shared" si="40"/>
        <v>0</v>
      </c>
      <c r="AL27" s="122" t="str">
        <f t="shared" si="41"/>
        <v/>
      </c>
      <c r="AM27" s="121">
        <f t="shared" si="42"/>
        <v>0</v>
      </c>
      <c r="AN27" s="122" t="str">
        <f t="shared" si="43"/>
        <v/>
      </c>
      <c r="AO27" s="121">
        <f t="shared" si="44"/>
        <v>0</v>
      </c>
      <c r="AP27" s="122" t="str">
        <f t="shared" si="45"/>
        <v/>
      </c>
      <c r="AQ27" s="121">
        <f t="shared" si="46"/>
        <v>0</v>
      </c>
      <c r="AR27" s="122" t="str">
        <f t="shared" si="47"/>
        <v/>
      </c>
      <c r="AS27" s="121">
        <f t="shared" si="48"/>
        <v>0</v>
      </c>
      <c r="AT27" s="122" t="str">
        <f t="shared" si="49"/>
        <v/>
      </c>
      <c r="AU27" s="121">
        <f t="shared" si="50"/>
        <v>0</v>
      </c>
      <c r="AV27" s="122" t="str">
        <f t="shared" si="51"/>
        <v/>
      </c>
      <c r="AW27" s="121">
        <f t="shared" si="52"/>
        <v>0</v>
      </c>
      <c r="AX27" s="122" t="str">
        <f t="shared" si="53"/>
        <v/>
      </c>
      <c r="AY27" s="121">
        <f t="shared" si="54"/>
        <v>0</v>
      </c>
      <c r="AZ27" s="122" t="str">
        <f t="shared" si="55"/>
        <v/>
      </c>
      <c r="BA27" s="121">
        <f t="shared" si="56"/>
        <v>0</v>
      </c>
      <c r="BB27" s="122" t="str">
        <f t="shared" si="57"/>
        <v/>
      </c>
      <c r="BC27" s="121">
        <f t="shared" si="58"/>
        <v>0</v>
      </c>
      <c r="BD27" s="122" t="str">
        <f t="shared" si="59"/>
        <v/>
      </c>
      <c r="BE27" s="121">
        <f t="shared" si="62"/>
        <v>2</v>
      </c>
      <c r="BF27" s="122">
        <f t="shared" si="60"/>
        <v>6.7114093959731542E-3</v>
      </c>
    </row>
    <row r="28" spans="27:58">
      <c r="AA28" s="110">
        <f t="shared" si="34"/>
        <v>100000</v>
      </c>
      <c r="AB28" s="141"/>
      <c r="AC28" s="111" t="str">
        <f t="shared" si="61"/>
        <v>6分類</v>
      </c>
      <c r="AD28" s="112" t="str">
        <f t="shared" si="61"/>
        <v>福井市・永平寺町</v>
      </c>
      <c r="AE28" s="2" t="str">
        <f t="shared" si="35"/>
        <v>100,000円以上</v>
      </c>
      <c r="AF28" s="107"/>
      <c r="AG28" s="121">
        <f t="shared" si="36"/>
        <v>0</v>
      </c>
      <c r="AH28" s="122">
        <f t="shared" si="37"/>
        <v>0</v>
      </c>
      <c r="AI28" s="121">
        <f t="shared" si="38"/>
        <v>0</v>
      </c>
      <c r="AJ28" s="122" t="str">
        <f t="shared" si="39"/>
        <v/>
      </c>
      <c r="AK28" s="121">
        <f t="shared" si="40"/>
        <v>0</v>
      </c>
      <c r="AL28" s="122" t="str">
        <f t="shared" si="41"/>
        <v/>
      </c>
      <c r="AM28" s="121">
        <f t="shared" si="42"/>
        <v>0</v>
      </c>
      <c r="AN28" s="122" t="str">
        <f t="shared" si="43"/>
        <v/>
      </c>
      <c r="AO28" s="121">
        <f t="shared" si="44"/>
        <v>0</v>
      </c>
      <c r="AP28" s="122" t="str">
        <f t="shared" si="45"/>
        <v/>
      </c>
      <c r="AQ28" s="121">
        <f t="shared" si="46"/>
        <v>0</v>
      </c>
      <c r="AR28" s="122" t="str">
        <f t="shared" si="47"/>
        <v/>
      </c>
      <c r="AS28" s="121">
        <f t="shared" si="48"/>
        <v>0</v>
      </c>
      <c r="AT28" s="122" t="str">
        <f t="shared" si="49"/>
        <v/>
      </c>
      <c r="AU28" s="121">
        <f t="shared" si="50"/>
        <v>0</v>
      </c>
      <c r="AV28" s="122" t="str">
        <f t="shared" si="51"/>
        <v/>
      </c>
      <c r="AW28" s="121">
        <f t="shared" si="52"/>
        <v>0</v>
      </c>
      <c r="AX28" s="122" t="str">
        <f t="shared" si="53"/>
        <v/>
      </c>
      <c r="AY28" s="121">
        <f t="shared" si="54"/>
        <v>0</v>
      </c>
      <c r="AZ28" s="122" t="str">
        <f t="shared" si="55"/>
        <v/>
      </c>
      <c r="BA28" s="121">
        <f t="shared" si="56"/>
        <v>0</v>
      </c>
      <c r="BB28" s="122" t="str">
        <f t="shared" si="57"/>
        <v/>
      </c>
      <c r="BC28" s="121">
        <f t="shared" si="58"/>
        <v>0</v>
      </c>
      <c r="BD28" s="122" t="str">
        <f t="shared" si="59"/>
        <v/>
      </c>
      <c r="BE28" s="121">
        <f t="shared" si="62"/>
        <v>0</v>
      </c>
      <c r="BF28" s="122">
        <f t="shared" si="60"/>
        <v>0</v>
      </c>
    </row>
    <row r="29" spans="27:58">
      <c r="AA29" s="110" t="str">
        <f>AA14</f>
        <v/>
      </c>
      <c r="AB29" s="141"/>
      <c r="AC29" s="111" t="str">
        <f>AC27</f>
        <v>6分類</v>
      </c>
      <c r="AD29" s="112" t="str">
        <f>AD27</f>
        <v>福井市・永平寺町</v>
      </c>
      <c r="AE29" s="2" t="str">
        <f>IF(AE14&lt;&gt;"",AE14,"")</f>
        <v/>
      </c>
      <c r="AF29" s="107"/>
      <c r="AG29" s="121" t="str">
        <f t="shared" si="36"/>
        <v/>
      </c>
      <c r="AH29" s="122" t="str">
        <f>IFERROR(AG29/AG$30,"")</f>
        <v/>
      </c>
      <c r="AI29" s="121" t="str">
        <f t="shared" si="38"/>
        <v/>
      </c>
      <c r="AJ29" s="122" t="str">
        <f>IFERROR(AI29/AI$30,"")</f>
        <v/>
      </c>
      <c r="AK29" s="121" t="str">
        <f t="shared" si="40"/>
        <v/>
      </c>
      <c r="AL29" s="122" t="str">
        <f t="shared" si="41"/>
        <v/>
      </c>
      <c r="AM29" s="121" t="str">
        <f t="shared" si="42"/>
        <v/>
      </c>
      <c r="AN29" s="122" t="str">
        <f t="shared" si="43"/>
        <v/>
      </c>
      <c r="AO29" s="121" t="str">
        <f t="shared" si="44"/>
        <v/>
      </c>
      <c r="AP29" s="122" t="str">
        <f t="shared" si="45"/>
        <v/>
      </c>
      <c r="AQ29" s="121" t="str">
        <f t="shared" si="46"/>
        <v/>
      </c>
      <c r="AR29" s="122" t="str">
        <f t="shared" si="47"/>
        <v/>
      </c>
      <c r="AS29" s="121" t="str">
        <f t="shared" si="48"/>
        <v/>
      </c>
      <c r="AT29" s="122" t="str">
        <f t="shared" si="49"/>
        <v/>
      </c>
      <c r="AU29" s="121" t="str">
        <f t="shared" si="50"/>
        <v/>
      </c>
      <c r="AV29" s="122" t="str">
        <f t="shared" si="51"/>
        <v/>
      </c>
      <c r="AW29" s="121" t="str">
        <f t="shared" si="52"/>
        <v/>
      </c>
      <c r="AX29" s="122" t="str">
        <f t="shared" si="53"/>
        <v/>
      </c>
      <c r="AY29" s="121" t="str">
        <f t="shared" si="54"/>
        <v/>
      </c>
      <c r="AZ29" s="122" t="str">
        <f t="shared" si="55"/>
        <v/>
      </c>
      <c r="BA29" s="121" t="str">
        <f t="shared" si="56"/>
        <v/>
      </c>
      <c r="BB29" s="122" t="str">
        <f t="shared" si="57"/>
        <v/>
      </c>
      <c r="BC29" s="121" t="str">
        <f t="shared" si="58"/>
        <v/>
      </c>
      <c r="BD29" s="122" t="str">
        <f t="shared" si="59"/>
        <v/>
      </c>
      <c r="BE29" s="121" t="str">
        <f t="shared" si="62"/>
        <v/>
      </c>
      <c r="BF29" s="122" t="str">
        <f t="shared" si="60"/>
        <v/>
      </c>
    </row>
    <row r="30" spans="27:58" ht="15">
      <c r="AA30"/>
      <c r="AB30"/>
      <c r="AC30" s="99"/>
      <c r="AD30" s="100"/>
      <c r="AE30" s="101"/>
      <c r="AF30" s="102" t="s">
        <v>25</v>
      </c>
      <c r="AG30" s="123">
        <f t="shared" ref="AG30:BF30" si="63">SUM(AG18:AG29)</f>
        <v>298</v>
      </c>
      <c r="AH30" s="124">
        <f t="shared" si="63"/>
        <v>1.0000000000000002</v>
      </c>
      <c r="AI30" s="123">
        <f t="shared" si="63"/>
        <v>0</v>
      </c>
      <c r="AJ30" s="124">
        <f t="shared" si="63"/>
        <v>0</v>
      </c>
      <c r="AK30" s="123">
        <f t="shared" si="63"/>
        <v>0</v>
      </c>
      <c r="AL30" s="124">
        <f t="shared" si="63"/>
        <v>0</v>
      </c>
      <c r="AM30" s="123">
        <f t="shared" si="63"/>
        <v>0</v>
      </c>
      <c r="AN30" s="124">
        <f t="shared" si="63"/>
        <v>0</v>
      </c>
      <c r="AO30" s="123">
        <f t="shared" si="63"/>
        <v>0</v>
      </c>
      <c r="AP30" s="124">
        <f t="shared" si="63"/>
        <v>0</v>
      </c>
      <c r="AQ30" s="123">
        <f t="shared" si="63"/>
        <v>0</v>
      </c>
      <c r="AR30" s="124">
        <f t="shared" si="63"/>
        <v>0</v>
      </c>
      <c r="AS30" s="123">
        <f t="shared" si="63"/>
        <v>0</v>
      </c>
      <c r="AT30" s="124">
        <f t="shared" si="63"/>
        <v>0</v>
      </c>
      <c r="AU30" s="123">
        <f t="shared" si="63"/>
        <v>0</v>
      </c>
      <c r="AV30" s="124">
        <f t="shared" si="63"/>
        <v>0</v>
      </c>
      <c r="AW30" s="123">
        <f t="shared" si="63"/>
        <v>0</v>
      </c>
      <c r="AX30" s="124">
        <f t="shared" si="63"/>
        <v>0</v>
      </c>
      <c r="AY30" s="123">
        <f t="shared" si="63"/>
        <v>0</v>
      </c>
      <c r="AZ30" s="124">
        <f t="shared" si="63"/>
        <v>0</v>
      </c>
      <c r="BA30" s="123">
        <f t="shared" si="63"/>
        <v>0</v>
      </c>
      <c r="BB30" s="124">
        <f t="shared" si="63"/>
        <v>0</v>
      </c>
      <c r="BC30" s="123">
        <f t="shared" si="63"/>
        <v>0</v>
      </c>
      <c r="BD30" s="124">
        <f t="shared" si="63"/>
        <v>0</v>
      </c>
      <c r="BE30" s="123">
        <f t="shared" si="63"/>
        <v>298</v>
      </c>
      <c r="BF30" s="126">
        <f t="shared" si="63"/>
        <v>1.0000000000000002</v>
      </c>
    </row>
    <row r="31" spans="27:58" ht="15">
      <c r="AA31"/>
      <c r="AB31"/>
      <c r="AC31" s="103"/>
      <c r="AD31" s="104"/>
      <c r="AE31" s="105"/>
      <c r="AF31" s="135" t="str">
        <f>IF(AF$16&lt;&gt;"",AF$16,"")</f>
        <v>平均エリア総消費額</v>
      </c>
      <c r="AG31" s="137">
        <f>IF(AG30&gt;0,SUMPRODUCT($AA18:$AA29,AG18:AG29)/AG30,"-")</f>
        <v>5307.0469798657714</v>
      </c>
      <c r="AH31" s="138"/>
      <c r="AI31" s="137" t="str">
        <f>IF(AI30&gt;0,SUMPRODUCT($AA18:$AA29,AI18:AI29)/AI30,"-")</f>
        <v>-</v>
      </c>
      <c r="AJ31" s="138"/>
      <c r="AK31" s="137" t="str">
        <f>IF(AK30&gt;0,SUMPRODUCT($AA18:$AA29,AK18:AK29)/AK30,"-")</f>
        <v>-</v>
      </c>
      <c r="AL31" s="138"/>
      <c r="AM31" s="137" t="str">
        <f>IF(AM30&gt;0,SUMPRODUCT($AA18:$AA29,AM18:AM29)/AM30,"-")</f>
        <v>-</v>
      </c>
      <c r="AN31" s="138"/>
      <c r="AO31" s="137" t="str">
        <f>IF(AO30&gt;0,SUMPRODUCT($AA18:$AA29,AO18:AO29)/AO30,"-")</f>
        <v>-</v>
      </c>
      <c r="AP31" s="138"/>
      <c r="AQ31" s="137" t="str">
        <f>IF(AQ30&gt;0,SUMPRODUCT($AA18:$AA29,AQ18:AQ29)/AQ30,"-")</f>
        <v>-</v>
      </c>
      <c r="AR31" s="138"/>
      <c r="AS31" s="137" t="str">
        <f>IF(AS30&gt;0,SUMPRODUCT($AA18:$AA29,AS18:AS29)/AS30,"-")</f>
        <v>-</v>
      </c>
      <c r="AT31" s="138"/>
      <c r="AU31" s="137" t="str">
        <f>IF(AU30&gt;0,SUMPRODUCT($AA18:$AA29,AU18:AU29)/AU30,"-")</f>
        <v>-</v>
      </c>
      <c r="AV31" s="138"/>
      <c r="AW31" s="137" t="str">
        <f>IF(AW30&gt;0,SUMPRODUCT($AA18:$AA29,AW18:AW29)/AW30,"-")</f>
        <v>-</v>
      </c>
      <c r="AX31" s="138"/>
      <c r="AY31" s="137" t="str">
        <f>IF(AY30&gt;0,SUMPRODUCT($AA18:$AA29,AY18:AY29)/AY30,"-")</f>
        <v>-</v>
      </c>
      <c r="AZ31" s="138"/>
      <c r="BA31" s="137" t="str">
        <f>IF(BA30&gt;0,SUMPRODUCT($AA18:$AA29,BA18:BA29)/BA30,"-")</f>
        <v>-</v>
      </c>
      <c r="BB31" s="138"/>
      <c r="BC31" s="137" t="str">
        <f>IF(BC30&gt;0,SUMPRODUCT($AA18:$AA29,BC18:BC29)/BC30,"-")</f>
        <v>-</v>
      </c>
      <c r="BD31" s="138"/>
      <c r="BE31" s="137">
        <f>IF(BE30&gt;0,SUMPRODUCT($AA18:$AA29,BE18:BE29)/BE30,"-")</f>
        <v>5307.0469798657714</v>
      </c>
      <c r="BF31" s="139"/>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 t="shared" ref="AA33:AA43" si="64">AA18</f>
        <v>0</v>
      </c>
      <c r="AB33" s="141"/>
      <c r="AC33" s="113" t="str">
        <f>AC32</f>
        <v>市町村</v>
      </c>
      <c r="AD33" s="112" t="str">
        <f>AD32</f>
        <v>福井市</v>
      </c>
      <c r="AE33" s="2" t="str">
        <f t="shared" ref="AE33:AE43" si="65">IF(AE3&lt;&gt;"",AE3,"")</f>
        <v>使わない</v>
      </c>
      <c r="AF33" s="8"/>
      <c r="AG33" s="61">
        <f t="shared" ref="AG33:AG44" si="66">IF(OR(IFERROR(FIND($AD33,"施設コード"),0)&gt;0,$AE33=""), "",
COUNTIFS(
    INDEX(rawデータ範囲, , MATCH($AG$1,表頭範囲, 0)),AG$2,
    INDEX(rawデータ範囲, , MATCH($AE$1,表頭範囲, 0)),$AE33,
    INDEX(rawデータ範囲, , MATCH($AC33,表頭範囲, 0)),$AD33
)
)</f>
        <v>11</v>
      </c>
      <c r="AH33" s="120">
        <f t="shared" ref="AH33:AH43" si="67">IFERROR(AG33/AG$45,"")</f>
        <v>6.25E-2</v>
      </c>
      <c r="AI33" s="61">
        <f t="shared" ref="AI33:AI44" si="68">IF(OR(IFERROR(FIND($AD33,"施設コード"),0)&gt;0,$AE33=""), "",
COUNTIFS(
    INDEX(rawデータ範囲, , MATCH($AG$1,表頭範囲, 0)),AI$2,
    INDEX(rawデータ範囲, , MATCH($AE$1,表頭範囲, 0)),$AE33,
    INDEX(rawデータ範囲, , MATCH($AC33,表頭範囲, 0)),$AD33
)
)</f>
        <v>0</v>
      </c>
      <c r="AJ33" s="120" t="str">
        <f t="shared" ref="AJ33:AJ43" si="69">IFERROR(AI33/AI$45,"")</f>
        <v/>
      </c>
      <c r="AK33" s="61">
        <f t="shared" ref="AK33:AK44" si="70">IF(OR(IFERROR(FIND($AD33,"施設コード"),0)&gt;0,$AE33=""), "",
COUNTIFS(
    INDEX(rawデータ範囲, , MATCH($AG$1,表頭範囲, 0)),AK$2,
    INDEX(rawデータ範囲, , MATCH($AE$1,表頭範囲, 0)),$AE33,
    INDEX(rawデータ範囲, , MATCH($AC33,表頭範囲, 0)),$AD33
)
)</f>
        <v>0</v>
      </c>
      <c r="AL33" s="120" t="str">
        <f t="shared" ref="AL33:AL44" si="71">IFERROR(AK33/AK$45,"")</f>
        <v/>
      </c>
      <c r="AM33" s="61">
        <f t="shared" ref="AM33:AM44" si="72">IF(OR(IFERROR(FIND($AD33,"施設コード"),0)&gt;0,$AE33=""), "",
COUNTIFS(
    INDEX(rawデータ範囲, , MATCH($AG$1,表頭範囲, 0)),AM$2,
    INDEX(rawデータ範囲, , MATCH($AE$1,表頭範囲, 0)),$AE33,
    INDEX(rawデータ範囲, , MATCH($AC33,表頭範囲, 0)),$AD33
)
)</f>
        <v>0</v>
      </c>
      <c r="AN33" s="120" t="str">
        <f t="shared" ref="AN33:AN44" si="73">IFERROR(AM33/AM$45,"")</f>
        <v/>
      </c>
      <c r="AO33" s="61">
        <f t="shared" ref="AO33:AO44" si="74">IF(OR(IFERROR(FIND($AD33,"施設コード"),0)&gt;0,$AE33=""), "",
COUNTIFS(
    INDEX(rawデータ範囲, , MATCH($AG$1,表頭範囲, 0)),AO$2,
    INDEX(rawデータ範囲, , MATCH($AE$1,表頭範囲, 0)),$AE33,
    INDEX(rawデータ範囲, , MATCH($AC33,表頭範囲, 0)),$AD33
)
)</f>
        <v>0</v>
      </c>
      <c r="AP33" s="120" t="str">
        <f t="shared" ref="AP33:AP44" si="75">IFERROR(AO33/AO$45,"")</f>
        <v/>
      </c>
      <c r="AQ33" s="61">
        <f t="shared" ref="AQ33:AQ44" si="76">IF(OR(IFERROR(FIND($AD33,"施設コード"),0)&gt;0,$AE33=""), "",
COUNTIFS(
    INDEX(rawデータ範囲, , MATCH($AG$1,表頭範囲, 0)),AQ$2,
    INDEX(rawデータ範囲, , MATCH($AE$1,表頭範囲, 0)),$AE33,
    INDEX(rawデータ範囲, , MATCH($AC33,表頭範囲, 0)),$AD33
)
)</f>
        <v>0</v>
      </c>
      <c r="AR33" s="120" t="str">
        <f t="shared" ref="AR33:AR44" si="77">IFERROR(AQ33/AQ$45,"")</f>
        <v/>
      </c>
      <c r="AS33" s="61">
        <f t="shared" ref="AS33:AS44" si="78">IF(OR(IFERROR(FIND($AD33,"施設コード"),0)&gt;0,$AE33=""), "",
COUNTIFS(
    INDEX(rawデータ範囲, , MATCH($AG$1,表頭範囲, 0)),AS$2,
    INDEX(rawデータ範囲, , MATCH($AE$1,表頭範囲, 0)),$AE33,
    INDEX(rawデータ範囲, , MATCH($AC33,表頭範囲, 0)),$AD33
)
)</f>
        <v>0</v>
      </c>
      <c r="AT33" s="120" t="str">
        <f t="shared" ref="AT33:AT44" si="79">IFERROR(AS33/AS$45,"")</f>
        <v/>
      </c>
      <c r="AU33" s="61">
        <f t="shared" ref="AU33:AU44" si="80">IF(OR(IFERROR(FIND($AD33,"施設コード"),0)&gt;0,$AE33=""), "",
COUNTIFS(
    INDEX(rawデータ範囲, , MATCH($AG$1,表頭範囲, 0)),AU$2,
    INDEX(rawデータ範囲, , MATCH($AE$1,表頭範囲, 0)),$AE33,
    INDEX(rawデータ範囲, , MATCH($AC33,表頭範囲, 0)),$AD33
)
)</f>
        <v>0</v>
      </c>
      <c r="AV33" s="120" t="str">
        <f t="shared" ref="AV33:AV44" si="81">IFERROR(AU33/AU$45,"")</f>
        <v/>
      </c>
      <c r="AW33" s="61">
        <f t="shared" ref="AW33:AW44" si="82">IF(OR(IFERROR(FIND($AD33,"施設コード"),0)&gt;0,$AE33=""), "",
COUNTIFS(
    INDEX(rawデータ範囲, , MATCH($AG$1,表頭範囲, 0)),AW$2,
    INDEX(rawデータ範囲, , MATCH($AE$1,表頭範囲, 0)),$AE33,
    INDEX(rawデータ範囲, , MATCH($AC33,表頭範囲, 0)),$AD33
)
)</f>
        <v>0</v>
      </c>
      <c r="AX33" s="120" t="str">
        <f t="shared" ref="AX33:AX44" si="83">IFERROR(AW33/AW$45,"")</f>
        <v/>
      </c>
      <c r="AY33" s="61">
        <f t="shared" ref="AY33:AY44" si="84">IF(OR(IFERROR(FIND($AD33,"施設コード"),0)&gt;0,$AE33=""), "",
COUNTIFS(
    INDEX(rawデータ範囲, , MATCH($AG$1,表頭範囲, 0)),AY$2,
    INDEX(rawデータ範囲, , MATCH($AE$1,表頭範囲, 0)),$AE33,
    INDEX(rawデータ範囲, , MATCH($AC33,表頭範囲, 0)),$AD33
)
)</f>
        <v>0</v>
      </c>
      <c r="AZ33" s="120" t="str">
        <f t="shared" ref="AZ33:AZ44" si="85">IFERROR(AY33/AY$45,"")</f>
        <v/>
      </c>
      <c r="BA33" s="61">
        <f t="shared" ref="BA33:BA44" si="86">IF(OR(IFERROR(FIND($AD33,"施設コード"),0)&gt;0,$AE33=""), "",
COUNTIFS(
    INDEX(rawデータ範囲, , MATCH($AG$1,表頭範囲, 0)),BA$2,
    INDEX(rawデータ範囲, , MATCH($AE$1,表頭範囲, 0)),$AE33,
    INDEX(rawデータ範囲, , MATCH($AC33,表頭範囲, 0)),$AD33
)
)</f>
        <v>0</v>
      </c>
      <c r="BB33" s="120" t="str">
        <f t="shared" ref="BB33:BB44" si="87">IFERROR(BA33/BA$45,"")</f>
        <v/>
      </c>
      <c r="BC33" s="61">
        <f t="shared" ref="BC33:BC44" si="88">IF(OR(IFERROR(FIND($AD33,"施設コード"),0)&gt;0,$AE33=""), "",
COUNTIFS(
    INDEX(rawデータ範囲, , MATCH($AG$1,表頭範囲, 0)),BC$2,
    INDEX(rawデータ範囲, , MATCH($AE$1,表頭範囲, 0)),$AE33,
    INDEX(rawデータ範囲, , MATCH($AC33,表頭範囲, 0)),$AD33
)
)</f>
        <v>0</v>
      </c>
      <c r="BD33" s="120" t="str">
        <f t="shared" ref="BD33:BF44" si="89">IFERROR(BC33/BC$45,"")</f>
        <v/>
      </c>
      <c r="BE33" s="61">
        <f>IFERROR(AG33+AI33+AK33+AM33+AO33+AQ33+AS33+AU33+AW33+AY33+BA33+BC33,"")</f>
        <v>11</v>
      </c>
      <c r="BF33" s="120">
        <f t="shared" ref="BF33:BF43" si="90">IFERROR(BE33/BE$45,"")</f>
        <v>6.25E-2</v>
      </c>
    </row>
    <row r="34" spans="27:58">
      <c r="AA34" s="110">
        <f t="shared" si="64"/>
        <v>500</v>
      </c>
      <c r="AB34" s="141"/>
      <c r="AC34" s="113" t="str">
        <f t="shared" ref="AC34:AD43" si="91">AC33</f>
        <v>市町村</v>
      </c>
      <c r="AD34" s="112" t="str">
        <f t="shared" si="91"/>
        <v>福井市</v>
      </c>
      <c r="AE34" s="90" t="str">
        <f t="shared" si="65"/>
        <v>1,000円未満</v>
      </c>
      <c r="AF34" s="8"/>
      <c r="AG34" s="61">
        <f t="shared" si="66"/>
        <v>24</v>
      </c>
      <c r="AH34" s="120">
        <f t="shared" si="67"/>
        <v>0.13636363636363635</v>
      </c>
      <c r="AI34" s="61">
        <f t="shared" si="68"/>
        <v>0</v>
      </c>
      <c r="AJ34" s="120" t="str">
        <f t="shared" si="69"/>
        <v/>
      </c>
      <c r="AK34" s="61">
        <f t="shared" si="70"/>
        <v>0</v>
      </c>
      <c r="AL34" s="120" t="str">
        <f t="shared" si="71"/>
        <v/>
      </c>
      <c r="AM34" s="61">
        <f t="shared" si="72"/>
        <v>0</v>
      </c>
      <c r="AN34" s="120" t="str">
        <f t="shared" si="73"/>
        <v/>
      </c>
      <c r="AO34" s="61">
        <f t="shared" si="74"/>
        <v>0</v>
      </c>
      <c r="AP34" s="120" t="str">
        <f t="shared" si="75"/>
        <v/>
      </c>
      <c r="AQ34" s="61">
        <f t="shared" si="76"/>
        <v>0</v>
      </c>
      <c r="AR34" s="120" t="str">
        <f t="shared" si="77"/>
        <v/>
      </c>
      <c r="AS34" s="61">
        <f t="shared" si="78"/>
        <v>0</v>
      </c>
      <c r="AT34" s="120" t="str">
        <f t="shared" si="79"/>
        <v/>
      </c>
      <c r="AU34" s="61">
        <f t="shared" si="80"/>
        <v>0</v>
      </c>
      <c r="AV34" s="120" t="str">
        <f t="shared" si="81"/>
        <v/>
      </c>
      <c r="AW34" s="61">
        <f t="shared" si="82"/>
        <v>0</v>
      </c>
      <c r="AX34" s="120" t="str">
        <f t="shared" si="83"/>
        <v/>
      </c>
      <c r="AY34" s="61">
        <f t="shared" si="84"/>
        <v>0</v>
      </c>
      <c r="AZ34" s="120" t="str">
        <f t="shared" si="85"/>
        <v/>
      </c>
      <c r="BA34" s="61">
        <f t="shared" si="86"/>
        <v>0</v>
      </c>
      <c r="BB34" s="120" t="str">
        <f t="shared" si="87"/>
        <v/>
      </c>
      <c r="BC34" s="61">
        <f t="shared" si="88"/>
        <v>0</v>
      </c>
      <c r="BD34" s="120" t="str">
        <f t="shared" si="89"/>
        <v/>
      </c>
      <c r="BE34" s="61">
        <f t="shared" ref="BE34:BE44" si="92">IFERROR(AG34+AI34+AK34+AM34+AO34+AQ34+AS34+AU34+AW34+AY34+BA34+BC34,"")</f>
        <v>24</v>
      </c>
      <c r="BF34" s="120">
        <f t="shared" si="90"/>
        <v>0.13636363636363635</v>
      </c>
    </row>
    <row r="35" spans="27:58">
      <c r="AA35" s="110">
        <f t="shared" si="64"/>
        <v>2000</v>
      </c>
      <c r="AB35" s="141"/>
      <c r="AC35" s="113" t="str">
        <f t="shared" si="91"/>
        <v>市町村</v>
      </c>
      <c r="AD35" s="112" t="str">
        <f t="shared" si="91"/>
        <v>福井市</v>
      </c>
      <c r="AE35" s="2" t="str">
        <f t="shared" si="65"/>
        <v>1,000円以上 3,000円未満</v>
      </c>
      <c r="AF35" s="8"/>
      <c r="AG35" s="61">
        <f t="shared" si="66"/>
        <v>47</v>
      </c>
      <c r="AH35" s="120">
        <f t="shared" si="67"/>
        <v>0.26704545454545453</v>
      </c>
      <c r="AI35" s="61">
        <f t="shared" si="68"/>
        <v>0</v>
      </c>
      <c r="AJ35" s="120" t="str">
        <f t="shared" si="69"/>
        <v/>
      </c>
      <c r="AK35" s="61">
        <f t="shared" si="70"/>
        <v>0</v>
      </c>
      <c r="AL35" s="120" t="str">
        <f t="shared" si="71"/>
        <v/>
      </c>
      <c r="AM35" s="61">
        <f t="shared" si="72"/>
        <v>0</v>
      </c>
      <c r="AN35" s="120" t="str">
        <f t="shared" si="73"/>
        <v/>
      </c>
      <c r="AO35" s="61">
        <f t="shared" si="74"/>
        <v>0</v>
      </c>
      <c r="AP35" s="120" t="str">
        <f t="shared" si="75"/>
        <v/>
      </c>
      <c r="AQ35" s="61">
        <f t="shared" si="76"/>
        <v>0</v>
      </c>
      <c r="AR35" s="120" t="str">
        <f t="shared" si="77"/>
        <v/>
      </c>
      <c r="AS35" s="61">
        <f t="shared" si="78"/>
        <v>0</v>
      </c>
      <c r="AT35" s="120" t="str">
        <f t="shared" si="79"/>
        <v/>
      </c>
      <c r="AU35" s="61">
        <f t="shared" si="80"/>
        <v>0</v>
      </c>
      <c r="AV35" s="120" t="str">
        <f t="shared" si="81"/>
        <v/>
      </c>
      <c r="AW35" s="61">
        <f t="shared" si="82"/>
        <v>0</v>
      </c>
      <c r="AX35" s="120" t="str">
        <f t="shared" si="83"/>
        <v/>
      </c>
      <c r="AY35" s="61">
        <f t="shared" si="84"/>
        <v>0</v>
      </c>
      <c r="AZ35" s="120" t="str">
        <f t="shared" si="85"/>
        <v/>
      </c>
      <c r="BA35" s="61">
        <f t="shared" si="86"/>
        <v>0</v>
      </c>
      <c r="BB35" s="120" t="str">
        <f t="shared" si="87"/>
        <v/>
      </c>
      <c r="BC35" s="61">
        <f t="shared" si="88"/>
        <v>0</v>
      </c>
      <c r="BD35" s="120" t="str">
        <f t="shared" si="89"/>
        <v/>
      </c>
      <c r="BE35" s="61">
        <f t="shared" si="92"/>
        <v>47</v>
      </c>
      <c r="BF35" s="120">
        <f t="shared" si="90"/>
        <v>0.26704545454545453</v>
      </c>
    </row>
    <row r="36" spans="27:58">
      <c r="AA36" s="110">
        <f t="shared" si="64"/>
        <v>4000</v>
      </c>
      <c r="AB36" s="141"/>
      <c r="AC36" s="113" t="str">
        <f t="shared" si="91"/>
        <v>市町村</v>
      </c>
      <c r="AD36" s="112" t="str">
        <f t="shared" si="91"/>
        <v>福井市</v>
      </c>
      <c r="AE36" s="2" t="str">
        <f t="shared" si="65"/>
        <v>3,000円以上 5,000円未満</v>
      </c>
      <c r="AF36" s="8"/>
      <c r="AG36" s="61">
        <f t="shared" si="66"/>
        <v>33</v>
      </c>
      <c r="AH36" s="120">
        <f t="shared" si="67"/>
        <v>0.1875</v>
      </c>
      <c r="AI36" s="61">
        <f t="shared" si="68"/>
        <v>0</v>
      </c>
      <c r="AJ36" s="120" t="str">
        <f t="shared" si="69"/>
        <v/>
      </c>
      <c r="AK36" s="61">
        <f t="shared" si="70"/>
        <v>0</v>
      </c>
      <c r="AL36" s="120" t="str">
        <f t="shared" si="71"/>
        <v/>
      </c>
      <c r="AM36" s="61">
        <f t="shared" si="72"/>
        <v>0</v>
      </c>
      <c r="AN36" s="120" t="str">
        <f t="shared" si="73"/>
        <v/>
      </c>
      <c r="AO36" s="61">
        <f t="shared" si="74"/>
        <v>0</v>
      </c>
      <c r="AP36" s="120" t="str">
        <f t="shared" si="75"/>
        <v/>
      </c>
      <c r="AQ36" s="61">
        <f t="shared" si="76"/>
        <v>0</v>
      </c>
      <c r="AR36" s="120" t="str">
        <f t="shared" si="77"/>
        <v/>
      </c>
      <c r="AS36" s="61">
        <f t="shared" si="78"/>
        <v>0</v>
      </c>
      <c r="AT36" s="120" t="str">
        <f t="shared" si="79"/>
        <v/>
      </c>
      <c r="AU36" s="61">
        <f t="shared" si="80"/>
        <v>0</v>
      </c>
      <c r="AV36" s="120" t="str">
        <f t="shared" si="81"/>
        <v/>
      </c>
      <c r="AW36" s="61">
        <f t="shared" si="82"/>
        <v>0</v>
      </c>
      <c r="AX36" s="120" t="str">
        <f t="shared" si="83"/>
        <v/>
      </c>
      <c r="AY36" s="61">
        <f t="shared" si="84"/>
        <v>0</v>
      </c>
      <c r="AZ36" s="120" t="str">
        <f t="shared" si="85"/>
        <v/>
      </c>
      <c r="BA36" s="61">
        <f t="shared" si="86"/>
        <v>0</v>
      </c>
      <c r="BB36" s="120" t="str">
        <f t="shared" si="87"/>
        <v/>
      </c>
      <c r="BC36" s="61">
        <f t="shared" si="88"/>
        <v>0</v>
      </c>
      <c r="BD36" s="120" t="str">
        <f t="shared" si="89"/>
        <v/>
      </c>
      <c r="BE36" s="61">
        <f t="shared" si="92"/>
        <v>33</v>
      </c>
      <c r="BF36" s="120">
        <f t="shared" si="90"/>
        <v>0.1875</v>
      </c>
    </row>
    <row r="37" spans="27:58">
      <c r="AA37" s="110">
        <f t="shared" si="64"/>
        <v>7000</v>
      </c>
      <c r="AB37" s="141"/>
      <c r="AC37" s="113" t="str">
        <f t="shared" si="91"/>
        <v>市町村</v>
      </c>
      <c r="AD37" s="112" t="str">
        <f t="shared" si="91"/>
        <v>福井市</v>
      </c>
      <c r="AE37" s="2" t="str">
        <f t="shared" si="65"/>
        <v>5,000円以上 10,000円未満</v>
      </c>
      <c r="AF37" s="107"/>
      <c r="AG37" s="61">
        <f t="shared" si="66"/>
        <v>35</v>
      </c>
      <c r="AH37" s="120">
        <f t="shared" si="67"/>
        <v>0.19886363636363635</v>
      </c>
      <c r="AI37" s="61">
        <f t="shared" si="68"/>
        <v>0</v>
      </c>
      <c r="AJ37" s="120" t="str">
        <f t="shared" si="69"/>
        <v/>
      </c>
      <c r="AK37" s="61">
        <f t="shared" si="70"/>
        <v>0</v>
      </c>
      <c r="AL37" s="120" t="str">
        <f t="shared" si="71"/>
        <v/>
      </c>
      <c r="AM37" s="61">
        <f t="shared" si="72"/>
        <v>0</v>
      </c>
      <c r="AN37" s="120" t="str">
        <f t="shared" si="73"/>
        <v/>
      </c>
      <c r="AO37" s="61">
        <f t="shared" si="74"/>
        <v>0</v>
      </c>
      <c r="AP37" s="120" t="str">
        <f t="shared" si="75"/>
        <v/>
      </c>
      <c r="AQ37" s="61">
        <f t="shared" si="76"/>
        <v>0</v>
      </c>
      <c r="AR37" s="120" t="str">
        <f t="shared" si="77"/>
        <v/>
      </c>
      <c r="AS37" s="61">
        <f t="shared" si="78"/>
        <v>0</v>
      </c>
      <c r="AT37" s="120" t="str">
        <f t="shared" si="79"/>
        <v/>
      </c>
      <c r="AU37" s="61">
        <f t="shared" si="80"/>
        <v>0</v>
      </c>
      <c r="AV37" s="120" t="str">
        <f t="shared" si="81"/>
        <v/>
      </c>
      <c r="AW37" s="61">
        <f t="shared" si="82"/>
        <v>0</v>
      </c>
      <c r="AX37" s="120" t="str">
        <f t="shared" si="83"/>
        <v/>
      </c>
      <c r="AY37" s="61">
        <f t="shared" si="84"/>
        <v>0</v>
      </c>
      <c r="AZ37" s="120" t="str">
        <f t="shared" si="85"/>
        <v/>
      </c>
      <c r="BA37" s="61">
        <f t="shared" si="86"/>
        <v>0</v>
      </c>
      <c r="BB37" s="120" t="str">
        <f t="shared" si="87"/>
        <v/>
      </c>
      <c r="BC37" s="61">
        <f t="shared" si="88"/>
        <v>0</v>
      </c>
      <c r="BD37" s="120" t="str">
        <f t="shared" si="89"/>
        <v/>
      </c>
      <c r="BE37" s="61">
        <f t="shared" si="92"/>
        <v>35</v>
      </c>
      <c r="BF37" s="120">
        <f t="shared" si="90"/>
        <v>0.19886363636363635</v>
      </c>
    </row>
    <row r="38" spans="27:58">
      <c r="AA38" s="110">
        <f t="shared" si="64"/>
        <v>15000</v>
      </c>
      <c r="AB38" s="141"/>
      <c r="AC38" s="113" t="str">
        <f t="shared" si="91"/>
        <v>市町村</v>
      </c>
      <c r="AD38" s="112" t="str">
        <f t="shared" si="91"/>
        <v>福井市</v>
      </c>
      <c r="AE38" s="2" t="str">
        <f t="shared" si="65"/>
        <v>10,000円以上 20,000円未満</v>
      </c>
      <c r="AF38" s="107"/>
      <c r="AG38" s="61">
        <f t="shared" si="66"/>
        <v>17</v>
      </c>
      <c r="AH38" s="120">
        <f t="shared" si="67"/>
        <v>9.6590909090909088E-2</v>
      </c>
      <c r="AI38" s="61">
        <f t="shared" si="68"/>
        <v>0</v>
      </c>
      <c r="AJ38" s="120" t="str">
        <f t="shared" si="69"/>
        <v/>
      </c>
      <c r="AK38" s="61">
        <f t="shared" si="70"/>
        <v>0</v>
      </c>
      <c r="AL38" s="120" t="str">
        <f t="shared" si="71"/>
        <v/>
      </c>
      <c r="AM38" s="61">
        <f t="shared" si="72"/>
        <v>0</v>
      </c>
      <c r="AN38" s="120" t="str">
        <f t="shared" si="73"/>
        <v/>
      </c>
      <c r="AO38" s="61">
        <f t="shared" si="74"/>
        <v>0</v>
      </c>
      <c r="AP38" s="120" t="str">
        <f t="shared" si="75"/>
        <v/>
      </c>
      <c r="AQ38" s="61">
        <f t="shared" si="76"/>
        <v>0</v>
      </c>
      <c r="AR38" s="120" t="str">
        <f t="shared" si="77"/>
        <v/>
      </c>
      <c r="AS38" s="61">
        <f t="shared" si="78"/>
        <v>0</v>
      </c>
      <c r="AT38" s="120" t="str">
        <f t="shared" si="79"/>
        <v/>
      </c>
      <c r="AU38" s="61">
        <f t="shared" si="80"/>
        <v>0</v>
      </c>
      <c r="AV38" s="120" t="str">
        <f t="shared" si="81"/>
        <v/>
      </c>
      <c r="AW38" s="61">
        <f t="shared" si="82"/>
        <v>0</v>
      </c>
      <c r="AX38" s="120" t="str">
        <f t="shared" si="83"/>
        <v/>
      </c>
      <c r="AY38" s="61">
        <f t="shared" si="84"/>
        <v>0</v>
      </c>
      <c r="AZ38" s="120" t="str">
        <f t="shared" si="85"/>
        <v/>
      </c>
      <c r="BA38" s="61">
        <f t="shared" si="86"/>
        <v>0</v>
      </c>
      <c r="BB38" s="120" t="str">
        <f t="shared" si="87"/>
        <v/>
      </c>
      <c r="BC38" s="61">
        <f t="shared" si="88"/>
        <v>0</v>
      </c>
      <c r="BD38" s="120" t="str">
        <f t="shared" si="89"/>
        <v/>
      </c>
      <c r="BE38" s="61">
        <f t="shared" si="92"/>
        <v>17</v>
      </c>
      <c r="BF38" s="120">
        <f t="shared" si="90"/>
        <v>9.6590909090909088E-2</v>
      </c>
    </row>
    <row r="39" spans="27:58">
      <c r="AA39" s="110">
        <f t="shared" si="64"/>
        <v>25000</v>
      </c>
      <c r="AB39" s="141"/>
      <c r="AC39" s="113" t="str">
        <f t="shared" si="91"/>
        <v>市町村</v>
      </c>
      <c r="AD39" s="112" t="str">
        <f t="shared" si="91"/>
        <v>福井市</v>
      </c>
      <c r="AE39" s="2" t="str">
        <f t="shared" si="65"/>
        <v>20,000円以上 30,000円未満</v>
      </c>
      <c r="AF39" s="107"/>
      <c r="AG39" s="61">
        <f t="shared" si="66"/>
        <v>2</v>
      </c>
      <c r="AH39" s="120">
        <f t="shared" si="67"/>
        <v>1.1363636363636364E-2</v>
      </c>
      <c r="AI39" s="61">
        <f t="shared" si="68"/>
        <v>0</v>
      </c>
      <c r="AJ39" s="120" t="str">
        <f t="shared" si="69"/>
        <v/>
      </c>
      <c r="AK39" s="61">
        <f t="shared" si="70"/>
        <v>0</v>
      </c>
      <c r="AL39" s="120" t="str">
        <f t="shared" si="71"/>
        <v/>
      </c>
      <c r="AM39" s="61">
        <f t="shared" si="72"/>
        <v>0</v>
      </c>
      <c r="AN39" s="120" t="str">
        <f t="shared" si="73"/>
        <v/>
      </c>
      <c r="AO39" s="61">
        <f t="shared" si="74"/>
        <v>0</v>
      </c>
      <c r="AP39" s="120" t="str">
        <f t="shared" si="75"/>
        <v/>
      </c>
      <c r="AQ39" s="61">
        <f t="shared" si="76"/>
        <v>0</v>
      </c>
      <c r="AR39" s="120" t="str">
        <f t="shared" si="77"/>
        <v/>
      </c>
      <c r="AS39" s="61">
        <f t="shared" si="78"/>
        <v>0</v>
      </c>
      <c r="AT39" s="120" t="str">
        <f t="shared" si="79"/>
        <v/>
      </c>
      <c r="AU39" s="61">
        <f t="shared" si="80"/>
        <v>0</v>
      </c>
      <c r="AV39" s="120" t="str">
        <f t="shared" si="81"/>
        <v/>
      </c>
      <c r="AW39" s="61">
        <f t="shared" si="82"/>
        <v>0</v>
      </c>
      <c r="AX39" s="120" t="str">
        <f t="shared" si="83"/>
        <v/>
      </c>
      <c r="AY39" s="61">
        <f t="shared" si="84"/>
        <v>0</v>
      </c>
      <c r="AZ39" s="120" t="str">
        <f t="shared" si="85"/>
        <v/>
      </c>
      <c r="BA39" s="61">
        <f t="shared" si="86"/>
        <v>0</v>
      </c>
      <c r="BB39" s="120" t="str">
        <f t="shared" si="87"/>
        <v/>
      </c>
      <c r="BC39" s="61">
        <f t="shared" si="88"/>
        <v>0</v>
      </c>
      <c r="BD39" s="120" t="str">
        <f t="shared" si="89"/>
        <v/>
      </c>
      <c r="BE39" s="61">
        <f t="shared" si="92"/>
        <v>2</v>
      </c>
      <c r="BF39" s="120">
        <f t="shared" si="90"/>
        <v>1.1363636363636364E-2</v>
      </c>
    </row>
    <row r="40" spans="27:58">
      <c r="AA40" s="110">
        <f t="shared" si="64"/>
        <v>35000</v>
      </c>
      <c r="AB40" s="141"/>
      <c r="AC40" s="113" t="str">
        <f>AC39</f>
        <v>市町村</v>
      </c>
      <c r="AD40" s="112" t="str">
        <f>AD39</f>
        <v>福井市</v>
      </c>
      <c r="AE40" s="2" t="str">
        <f t="shared" si="65"/>
        <v>30,000円以上 40,000円未満</v>
      </c>
      <c r="AF40" s="107"/>
      <c r="AG40" s="61">
        <f t="shared" si="66"/>
        <v>5</v>
      </c>
      <c r="AH40" s="120">
        <f t="shared" si="67"/>
        <v>2.8409090909090908E-2</v>
      </c>
      <c r="AI40" s="61">
        <f t="shared" si="68"/>
        <v>0</v>
      </c>
      <c r="AJ40" s="120" t="str">
        <f t="shared" si="69"/>
        <v/>
      </c>
      <c r="AK40" s="61">
        <f t="shared" si="70"/>
        <v>0</v>
      </c>
      <c r="AL40" s="120" t="str">
        <f t="shared" si="71"/>
        <v/>
      </c>
      <c r="AM40" s="61">
        <f t="shared" si="72"/>
        <v>0</v>
      </c>
      <c r="AN40" s="120" t="str">
        <f t="shared" si="73"/>
        <v/>
      </c>
      <c r="AO40" s="61">
        <f t="shared" si="74"/>
        <v>0</v>
      </c>
      <c r="AP40" s="120" t="str">
        <f t="shared" si="75"/>
        <v/>
      </c>
      <c r="AQ40" s="61">
        <f t="shared" si="76"/>
        <v>0</v>
      </c>
      <c r="AR40" s="120" t="str">
        <f t="shared" si="77"/>
        <v/>
      </c>
      <c r="AS40" s="61">
        <f t="shared" si="78"/>
        <v>0</v>
      </c>
      <c r="AT40" s="120" t="str">
        <f t="shared" si="79"/>
        <v/>
      </c>
      <c r="AU40" s="61">
        <f t="shared" si="80"/>
        <v>0</v>
      </c>
      <c r="AV40" s="120" t="str">
        <f t="shared" si="81"/>
        <v/>
      </c>
      <c r="AW40" s="61">
        <f t="shared" si="82"/>
        <v>0</v>
      </c>
      <c r="AX40" s="120" t="str">
        <f t="shared" si="83"/>
        <v/>
      </c>
      <c r="AY40" s="61">
        <f t="shared" si="84"/>
        <v>0</v>
      </c>
      <c r="AZ40" s="120" t="str">
        <f t="shared" si="85"/>
        <v/>
      </c>
      <c r="BA40" s="61">
        <f t="shared" si="86"/>
        <v>0</v>
      </c>
      <c r="BB40" s="120" t="str">
        <f t="shared" si="87"/>
        <v/>
      </c>
      <c r="BC40" s="61">
        <f t="shared" si="88"/>
        <v>0</v>
      </c>
      <c r="BD40" s="120" t="str">
        <f t="shared" si="89"/>
        <v/>
      </c>
      <c r="BE40" s="61">
        <f t="shared" si="92"/>
        <v>5</v>
      </c>
      <c r="BF40" s="120">
        <f t="shared" si="90"/>
        <v>2.8409090909090908E-2</v>
      </c>
    </row>
    <row r="41" spans="27:58">
      <c r="AA41" s="110">
        <f t="shared" si="64"/>
        <v>45000</v>
      </c>
      <c r="AB41" s="141"/>
      <c r="AC41" s="113" t="str">
        <f t="shared" si="91"/>
        <v>市町村</v>
      </c>
      <c r="AD41" s="112" t="str">
        <f t="shared" si="91"/>
        <v>福井市</v>
      </c>
      <c r="AE41" s="2" t="str">
        <f t="shared" si="65"/>
        <v>40,000円以上 50,000円未満</v>
      </c>
      <c r="AF41" s="107"/>
      <c r="AG41" s="61">
        <f t="shared" si="66"/>
        <v>1</v>
      </c>
      <c r="AH41" s="120">
        <f t="shared" si="67"/>
        <v>5.681818181818182E-3</v>
      </c>
      <c r="AI41" s="61">
        <f t="shared" si="68"/>
        <v>0</v>
      </c>
      <c r="AJ41" s="120" t="str">
        <f t="shared" si="69"/>
        <v/>
      </c>
      <c r="AK41" s="61">
        <f t="shared" si="70"/>
        <v>0</v>
      </c>
      <c r="AL41" s="120" t="str">
        <f t="shared" si="71"/>
        <v/>
      </c>
      <c r="AM41" s="61">
        <f t="shared" si="72"/>
        <v>0</v>
      </c>
      <c r="AN41" s="120" t="str">
        <f t="shared" si="73"/>
        <v/>
      </c>
      <c r="AO41" s="61">
        <f t="shared" si="74"/>
        <v>0</v>
      </c>
      <c r="AP41" s="120" t="str">
        <f t="shared" si="75"/>
        <v/>
      </c>
      <c r="AQ41" s="61">
        <f t="shared" si="76"/>
        <v>0</v>
      </c>
      <c r="AR41" s="120" t="str">
        <f t="shared" si="77"/>
        <v/>
      </c>
      <c r="AS41" s="61">
        <f t="shared" si="78"/>
        <v>0</v>
      </c>
      <c r="AT41" s="120" t="str">
        <f t="shared" si="79"/>
        <v/>
      </c>
      <c r="AU41" s="61">
        <f t="shared" si="80"/>
        <v>0</v>
      </c>
      <c r="AV41" s="120" t="str">
        <f t="shared" si="81"/>
        <v/>
      </c>
      <c r="AW41" s="61">
        <f t="shared" si="82"/>
        <v>0</v>
      </c>
      <c r="AX41" s="120" t="str">
        <f t="shared" si="83"/>
        <v/>
      </c>
      <c r="AY41" s="61">
        <f t="shared" si="84"/>
        <v>0</v>
      </c>
      <c r="AZ41" s="120" t="str">
        <f t="shared" si="85"/>
        <v/>
      </c>
      <c r="BA41" s="61">
        <f t="shared" si="86"/>
        <v>0</v>
      </c>
      <c r="BB41" s="120" t="str">
        <f t="shared" si="87"/>
        <v/>
      </c>
      <c r="BC41" s="61">
        <f t="shared" si="88"/>
        <v>0</v>
      </c>
      <c r="BD41" s="120" t="str">
        <f t="shared" si="89"/>
        <v/>
      </c>
      <c r="BE41" s="61">
        <f t="shared" si="92"/>
        <v>1</v>
      </c>
      <c r="BF41" s="120">
        <f t="shared" si="90"/>
        <v>5.681818181818182E-3</v>
      </c>
    </row>
    <row r="42" spans="27:58">
      <c r="AA42" s="110">
        <f t="shared" si="64"/>
        <v>70000</v>
      </c>
      <c r="AB42" s="141"/>
      <c r="AC42" s="113" t="str">
        <f t="shared" si="91"/>
        <v>市町村</v>
      </c>
      <c r="AD42" s="112" t="str">
        <f t="shared" si="91"/>
        <v>福井市</v>
      </c>
      <c r="AE42" s="2" t="str">
        <f t="shared" si="65"/>
        <v>50,000円以上 100,000円未満</v>
      </c>
      <c r="AF42" s="107"/>
      <c r="AG42" s="61">
        <f t="shared" si="66"/>
        <v>1</v>
      </c>
      <c r="AH42" s="120">
        <f t="shared" si="67"/>
        <v>5.681818181818182E-3</v>
      </c>
      <c r="AI42" s="61">
        <f t="shared" si="68"/>
        <v>0</v>
      </c>
      <c r="AJ42" s="120" t="str">
        <f t="shared" si="69"/>
        <v/>
      </c>
      <c r="AK42" s="61">
        <f t="shared" si="70"/>
        <v>0</v>
      </c>
      <c r="AL42" s="120" t="str">
        <f t="shared" si="71"/>
        <v/>
      </c>
      <c r="AM42" s="61">
        <f t="shared" si="72"/>
        <v>0</v>
      </c>
      <c r="AN42" s="120" t="str">
        <f t="shared" si="73"/>
        <v/>
      </c>
      <c r="AO42" s="61">
        <f t="shared" si="74"/>
        <v>0</v>
      </c>
      <c r="AP42" s="120" t="str">
        <f t="shared" si="75"/>
        <v/>
      </c>
      <c r="AQ42" s="61">
        <f t="shared" si="76"/>
        <v>0</v>
      </c>
      <c r="AR42" s="120" t="str">
        <f t="shared" si="77"/>
        <v/>
      </c>
      <c r="AS42" s="61">
        <f t="shared" si="78"/>
        <v>0</v>
      </c>
      <c r="AT42" s="120" t="str">
        <f t="shared" si="79"/>
        <v/>
      </c>
      <c r="AU42" s="61">
        <f t="shared" si="80"/>
        <v>0</v>
      </c>
      <c r="AV42" s="120" t="str">
        <f t="shared" si="81"/>
        <v/>
      </c>
      <c r="AW42" s="61">
        <f t="shared" si="82"/>
        <v>0</v>
      </c>
      <c r="AX42" s="120" t="str">
        <f t="shared" si="83"/>
        <v/>
      </c>
      <c r="AY42" s="61">
        <f t="shared" si="84"/>
        <v>0</v>
      </c>
      <c r="AZ42" s="120" t="str">
        <f t="shared" si="85"/>
        <v/>
      </c>
      <c r="BA42" s="61">
        <f t="shared" si="86"/>
        <v>0</v>
      </c>
      <c r="BB42" s="120" t="str">
        <f t="shared" si="87"/>
        <v/>
      </c>
      <c r="BC42" s="61">
        <f t="shared" si="88"/>
        <v>0</v>
      </c>
      <c r="BD42" s="120" t="str">
        <f t="shared" si="89"/>
        <v/>
      </c>
      <c r="BE42" s="61">
        <f t="shared" si="92"/>
        <v>1</v>
      </c>
      <c r="BF42" s="120">
        <f t="shared" si="90"/>
        <v>5.681818181818182E-3</v>
      </c>
    </row>
    <row r="43" spans="27:58">
      <c r="AA43" s="110">
        <f t="shared" si="64"/>
        <v>100000</v>
      </c>
      <c r="AB43" s="141"/>
      <c r="AC43" s="113" t="str">
        <f t="shared" si="91"/>
        <v>市町村</v>
      </c>
      <c r="AD43" s="112" t="str">
        <f t="shared" si="91"/>
        <v>福井市</v>
      </c>
      <c r="AE43" s="2" t="str">
        <f t="shared" si="65"/>
        <v>100,000円以上</v>
      </c>
      <c r="AF43" s="107"/>
      <c r="AG43" s="61">
        <f t="shared" si="66"/>
        <v>0</v>
      </c>
      <c r="AH43" s="120">
        <f t="shared" si="67"/>
        <v>0</v>
      </c>
      <c r="AI43" s="61">
        <f t="shared" si="68"/>
        <v>0</v>
      </c>
      <c r="AJ43" s="120" t="str">
        <f t="shared" si="69"/>
        <v/>
      </c>
      <c r="AK43" s="61">
        <f t="shared" si="70"/>
        <v>0</v>
      </c>
      <c r="AL43" s="120" t="str">
        <f t="shared" si="71"/>
        <v/>
      </c>
      <c r="AM43" s="61">
        <f t="shared" si="72"/>
        <v>0</v>
      </c>
      <c r="AN43" s="120" t="str">
        <f t="shared" si="73"/>
        <v/>
      </c>
      <c r="AO43" s="61">
        <f t="shared" si="74"/>
        <v>0</v>
      </c>
      <c r="AP43" s="120" t="str">
        <f t="shared" si="75"/>
        <v/>
      </c>
      <c r="AQ43" s="61">
        <f t="shared" si="76"/>
        <v>0</v>
      </c>
      <c r="AR43" s="120" t="str">
        <f t="shared" si="77"/>
        <v/>
      </c>
      <c r="AS43" s="61">
        <f t="shared" si="78"/>
        <v>0</v>
      </c>
      <c r="AT43" s="120" t="str">
        <f t="shared" si="79"/>
        <v/>
      </c>
      <c r="AU43" s="61">
        <f t="shared" si="80"/>
        <v>0</v>
      </c>
      <c r="AV43" s="120" t="str">
        <f t="shared" si="81"/>
        <v/>
      </c>
      <c r="AW43" s="61">
        <f t="shared" si="82"/>
        <v>0</v>
      </c>
      <c r="AX43" s="120" t="str">
        <f t="shared" si="83"/>
        <v/>
      </c>
      <c r="AY43" s="61">
        <f t="shared" si="84"/>
        <v>0</v>
      </c>
      <c r="AZ43" s="120" t="str">
        <f t="shared" si="85"/>
        <v/>
      </c>
      <c r="BA43" s="61">
        <f t="shared" si="86"/>
        <v>0</v>
      </c>
      <c r="BB43" s="120" t="str">
        <f t="shared" si="87"/>
        <v/>
      </c>
      <c r="BC43" s="61">
        <f t="shared" si="88"/>
        <v>0</v>
      </c>
      <c r="BD43" s="120" t="str">
        <f t="shared" si="89"/>
        <v/>
      </c>
      <c r="BE43" s="61">
        <f t="shared" si="92"/>
        <v>0</v>
      </c>
      <c r="BF43" s="120">
        <f t="shared" si="90"/>
        <v>0</v>
      </c>
    </row>
    <row r="44" spans="27:58">
      <c r="AA44" s="110" t="str">
        <f>AA29</f>
        <v/>
      </c>
      <c r="AB44" s="141"/>
      <c r="AC44" s="113" t="str">
        <f>AC42</f>
        <v>市町村</v>
      </c>
      <c r="AD44" s="112" t="str">
        <f>AD42</f>
        <v>福井市</v>
      </c>
      <c r="AE44" s="2" t="str">
        <f>IF(AE14&lt;&gt;"",AE14,"")</f>
        <v/>
      </c>
      <c r="AF44" s="107"/>
      <c r="AG44" s="61" t="str">
        <f t="shared" si="66"/>
        <v/>
      </c>
      <c r="AH44" s="120" t="str">
        <f>IFERROR(AG44/AG$45,"")</f>
        <v/>
      </c>
      <c r="AI44" s="61" t="str">
        <f t="shared" si="68"/>
        <v/>
      </c>
      <c r="AJ44" s="120" t="str">
        <f>IFERROR(AI44/AI$45,"")</f>
        <v/>
      </c>
      <c r="AK44" s="61" t="str">
        <f t="shared" si="70"/>
        <v/>
      </c>
      <c r="AL44" s="120" t="str">
        <f t="shared" si="71"/>
        <v/>
      </c>
      <c r="AM44" s="61" t="str">
        <f t="shared" si="72"/>
        <v/>
      </c>
      <c r="AN44" s="120" t="str">
        <f t="shared" si="73"/>
        <v/>
      </c>
      <c r="AO44" s="61" t="str">
        <f t="shared" si="74"/>
        <v/>
      </c>
      <c r="AP44" s="120" t="str">
        <f t="shared" si="75"/>
        <v/>
      </c>
      <c r="AQ44" s="61" t="str">
        <f t="shared" si="76"/>
        <v/>
      </c>
      <c r="AR44" s="120" t="str">
        <f t="shared" si="77"/>
        <v/>
      </c>
      <c r="AS44" s="61" t="str">
        <f t="shared" si="78"/>
        <v/>
      </c>
      <c r="AT44" s="120" t="str">
        <f t="shared" si="79"/>
        <v/>
      </c>
      <c r="AU44" s="61" t="str">
        <f t="shared" si="80"/>
        <v/>
      </c>
      <c r="AV44" s="120" t="str">
        <f t="shared" si="81"/>
        <v/>
      </c>
      <c r="AW44" s="61" t="str">
        <f t="shared" si="82"/>
        <v/>
      </c>
      <c r="AX44" s="120" t="str">
        <f t="shared" si="83"/>
        <v/>
      </c>
      <c r="AY44" s="61" t="str">
        <f t="shared" si="84"/>
        <v/>
      </c>
      <c r="AZ44" s="120" t="str">
        <f t="shared" si="85"/>
        <v/>
      </c>
      <c r="BA44" s="61" t="str">
        <f t="shared" si="86"/>
        <v/>
      </c>
      <c r="BB44" s="120" t="str">
        <f t="shared" si="87"/>
        <v/>
      </c>
      <c r="BC44" s="61" t="str">
        <f t="shared" si="88"/>
        <v/>
      </c>
      <c r="BD44" s="120" t="str">
        <f t="shared" si="89"/>
        <v/>
      </c>
      <c r="BE44" s="61" t="str">
        <f t="shared" si="92"/>
        <v/>
      </c>
      <c r="BF44" s="120" t="str">
        <f t="shared" si="89"/>
        <v/>
      </c>
    </row>
    <row r="45" spans="27:58" ht="15">
      <c r="AA45"/>
      <c r="AB45"/>
      <c r="AC45" s="99"/>
      <c r="AD45" s="100"/>
      <c r="AE45" s="101"/>
      <c r="AF45" s="102" t="s">
        <v>25</v>
      </c>
      <c r="AG45" s="123">
        <f t="shared" ref="AG45:BF45" si="93">SUM(AG33:AG44)</f>
        <v>176</v>
      </c>
      <c r="AH45" s="124">
        <f t="shared" si="93"/>
        <v>1</v>
      </c>
      <c r="AI45" s="123">
        <f t="shared" si="93"/>
        <v>0</v>
      </c>
      <c r="AJ45" s="124">
        <f t="shared" si="93"/>
        <v>0</v>
      </c>
      <c r="AK45" s="123">
        <f t="shared" si="93"/>
        <v>0</v>
      </c>
      <c r="AL45" s="124">
        <f t="shared" si="93"/>
        <v>0</v>
      </c>
      <c r="AM45" s="123">
        <f t="shared" si="93"/>
        <v>0</v>
      </c>
      <c r="AN45" s="124">
        <f t="shared" si="93"/>
        <v>0</v>
      </c>
      <c r="AO45" s="123">
        <f t="shared" si="93"/>
        <v>0</v>
      </c>
      <c r="AP45" s="124">
        <f t="shared" si="93"/>
        <v>0</v>
      </c>
      <c r="AQ45" s="123">
        <f t="shared" si="93"/>
        <v>0</v>
      </c>
      <c r="AR45" s="124">
        <f t="shared" si="93"/>
        <v>0</v>
      </c>
      <c r="AS45" s="123">
        <f t="shared" si="93"/>
        <v>0</v>
      </c>
      <c r="AT45" s="124">
        <f t="shared" si="93"/>
        <v>0</v>
      </c>
      <c r="AU45" s="123">
        <f t="shared" si="93"/>
        <v>0</v>
      </c>
      <c r="AV45" s="124">
        <f t="shared" si="93"/>
        <v>0</v>
      </c>
      <c r="AW45" s="123">
        <f t="shared" si="93"/>
        <v>0</v>
      </c>
      <c r="AX45" s="124">
        <f t="shared" si="93"/>
        <v>0</v>
      </c>
      <c r="AY45" s="123">
        <f t="shared" si="93"/>
        <v>0</v>
      </c>
      <c r="AZ45" s="124">
        <f t="shared" si="93"/>
        <v>0</v>
      </c>
      <c r="BA45" s="123">
        <f t="shared" si="93"/>
        <v>0</v>
      </c>
      <c r="BB45" s="124">
        <f t="shared" si="93"/>
        <v>0</v>
      </c>
      <c r="BC45" s="123">
        <f t="shared" si="93"/>
        <v>0</v>
      </c>
      <c r="BD45" s="124">
        <f t="shared" si="93"/>
        <v>0</v>
      </c>
      <c r="BE45" s="123">
        <f t="shared" si="93"/>
        <v>176</v>
      </c>
      <c r="BF45" s="126">
        <f t="shared" si="93"/>
        <v>1</v>
      </c>
    </row>
    <row r="46" spans="27:58" ht="15">
      <c r="AA46"/>
      <c r="AB46"/>
      <c r="AC46" s="103"/>
      <c r="AD46" s="104"/>
      <c r="AE46" s="105"/>
      <c r="AF46" s="135" t="str">
        <f>IF(AF$16&lt;&gt;"",AF$16,"")</f>
        <v>平均エリア総消費額</v>
      </c>
      <c r="AG46" s="137">
        <f>IF(AG45&gt;0,SUMPRODUCT($AA33:$AA44,AG33:AG44)/AG45,"-")</f>
        <v>6125</v>
      </c>
      <c r="AH46" s="138"/>
      <c r="AI46" s="137" t="str">
        <f>IF(AI45&gt;0,SUMPRODUCT($AA33:$AA44,AI33:AI44)/AI45,"-")</f>
        <v>-</v>
      </c>
      <c r="AJ46" s="138"/>
      <c r="AK46" s="137" t="str">
        <f>IF(AK45&gt;0,SUMPRODUCT($AA33:$AA44,AK33:AK44)/AK45,"-")</f>
        <v>-</v>
      </c>
      <c r="AL46" s="138"/>
      <c r="AM46" s="137" t="str">
        <f>IF(AM45&gt;0,SUMPRODUCT($AA33:$AA44,AM33:AM44)/AM45,"-")</f>
        <v>-</v>
      </c>
      <c r="AN46" s="138"/>
      <c r="AO46" s="137" t="str">
        <f>IF(AO45&gt;0,SUMPRODUCT($AA33:$AA44,AO33:AO44)/AO45,"-")</f>
        <v>-</v>
      </c>
      <c r="AP46" s="138"/>
      <c r="AQ46" s="137" t="str">
        <f>IF(AQ45&gt;0,SUMPRODUCT($AA33:$AA44,AQ33:AQ44)/AQ45,"-")</f>
        <v>-</v>
      </c>
      <c r="AR46" s="138"/>
      <c r="AS46" s="137" t="str">
        <f>IF(AS45&gt;0,SUMPRODUCT($AA33:$AA44,AS33:AS44)/AS45,"-")</f>
        <v>-</v>
      </c>
      <c r="AT46" s="138"/>
      <c r="AU46" s="137" t="str">
        <f>IF(AU45&gt;0,SUMPRODUCT($AA33:$AA44,AU33:AU44)/AU45,"-")</f>
        <v>-</v>
      </c>
      <c r="AV46" s="138"/>
      <c r="AW46" s="137" t="str">
        <f>IF(AW45&gt;0,SUMPRODUCT($AA33:$AA44,AW33:AW44)/AW45,"-")</f>
        <v>-</v>
      </c>
      <c r="AX46" s="138"/>
      <c r="AY46" s="137" t="str">
        <f>IF(AY45&gt;0,SUMPRODUCT($AA33:$AA44,AY33:AY44)/AY45,"-")</f>
        <v>-</v>
      </c>
      <c r="AZ46" s="138"/>
      <c r="BA46" s="137" t="str">
        <f>IF(BA45&gt;0,SUMPRODUCT($AA33:$AA44,BA33:BA44)/BA45,"-")</f>
        <v>-</v>
      </c>
      <c r="BB46" s="138"/>
      <c r="BC46" s="137" t="str">
        <f>IF(BC45&gt;0,SUMPRODUCT($AA33:$AA44,BC33:BC44)/BC45,"-")</f>
        <v>-</v>
      </c>
      <c r="BD46" s="138"/>
      <c r="BE46" s="137">
        <f>IF(BE45&gt;0,SUMPRODUCT($AA33:$AA44,BE33:BE44)/BE45,"-")</f>
        <v>6125</v>
      </c>
      <c r="BF46" s="139"/>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 t="shared" ref="AA48:AA58" si="94">AA33</f>
        <v>0</v>
      </c>
      <c r="AB48" s="141"/>
      <c r="AC48" s="113" t="str">
        <f>AC47</f>
        <v>回答エリア</v>
      </c>
      <c r="AD48" s="112" t="str">
        <f>AD47</f>
        <v>福井駅前 エリア</v>
      </c>
      <c r="AE48" s="2" t="str">
        <f t="shared" ref="AE48:AE58" si="95">IF(AE3&lt;&gt;"",AE3,"")</f>
        <v>使わない</v>
      </c>
      <c r="AF48" s="8"/>
      <c r="AG48" s="131">
        <f t="shared" ref="AG48:AG59" si="96">IF(OR(IFERROR(FIND($AD48,"施設コード"),0)&gt;0,$AE48=""), "",
COUNTIFS(
    INDEX(rawデータ範囲, , MATCH($AG$1,表頭範囲, 0)),AG$2,
    INDEX(rawデータ範囲, , MATCH($AE$1,表頭範囲, 0)),$AE48,
    INDEX(rawデータ範囲, , MATCH($AC48,表頭範囲, 0)),$AD48
)
)</f>
        <v>2</v>
      </c>
      <c r="AH48" s="132">
        <f t="shared" ref="AH48:AH58" si="97">IFERROR(AG48/AG$60,"")</f>
        <v>3.3333333333333333E-2</v>
      </c>
      <c r="AI48" s="131">
        <f t="shared" ref="AI48:AI59" si="98">IF(OR(IFERROR(FIND($AD48,"施設コード"),0)&gt;0,$AE48=""), "",
COUNTIFS(
    INDEX(rawデータ範囲, , MATCH($AG$1,表頭範囲, 0)),AI$2,
    INDEX(rawデータ範囲, , MATCH($AE$1,表頭範囲, 0)),$AE48,
    INDEX(rawデータ範囲, , MATCH($AC48,表頭範囲, 0)),$AD48
)
)</f>
        <v>0</v>
      </c>
      <c r="AJ48" s="132" t="str">
        <f t="shared" ref="AJ48:AJ58" si="99">IFERROR(AI48/AI$60,"")</f>
        <v/>
      </c>
      <c r="AK48" s="131">
        <f t="shared" ref="AK48:AK59" si="100">IF(OR(IFERROR(FIND($AD48,"施設コード"),0)&gt;0,$AE48=""), "",
COUNTIFS(
    INDEX(rawデータ範囲, , MATCH($AG$1,表頭範囲, 0)),AK$2,
    INDEX(rawデータ範囲, , MATCH($AE$1,表頭範囲, 0)),$AE48,
    INDEX(rawデータ範囲, , MATCH($AC48,表頭範囲, 0)),$AD48
)
)</f>
        <v>0</v>
      </c>
      <c r="AL48" s="132" t="str">
        <f t="shared" ref="AL48:AL59" si="101">IFERROR(AK48/AK$60,"")</f>
        <v/>
      </c>
      <c r="AM48" s="131">
        <f t="shared" ref="AM48:AM59" si="102">IF(OR(IFERROR(FIND($AD48,"施設コード"),0)&gt;0,$AE48=""), "",
COUNTIFS(
    INDEX(rawデータ範囲, , MATCH($AG$1,表頭範囲, 0)),AM$2,
    INDEX(rawデータ範囲, , MATCH($AE$1,表頭範囲, 0)),$AE48,
    INDEX(rawデータ範囲, , MATCH($AC48,表頭範囲, 0)),$AD48
)
)</f>
        <v>0</v>
      </c>
      <c r="AN48" s="132" t="str">
        <f t="shared" ref="AN48:AN59" si="103">IFERROR(AM48/AM$60,"")</f>
        <v/>
      </c>
      <c r="AO48" s="131">
        <f t="shared" ref="AO48:AO59" si="104">IF(OR(IFERROR(FIND($AD48,"施設コード"),0)&gt;0,$AE48=""), "",
COUNTIFS(
    INDEX(rawデータ範囲, , MATCH($AG$1,表頭範囲, 0)),AO$2,
    INDEX(rawデータ範囲, , MATCH($AE$1,表頭範囲, 0)),$AE48,
    INDEX(rawデータ範囲, , MATCH($AC48,表頭範囲, 0)),$AD48
)
)</f>
        <v>0</v>
      </c>
      <c r="AP48" s="132" t="str">
        <f t="shared" ref="AP48:AP59" si="105">IFERROR(AO48/AO$60,"")</f>
        <v/>
      </c>
      <c r="AQ48" s="131">
        <f t="shared" ref="AQ48:AQ59" si="106">IF(OR(IFERROR(FIND($AD48,"施設コード"),0)&gt;0,$AE48=""), "",
COUNTIFS(
    INDEX(rawデータ範囲, , MATCH($AG$1,表頭範囲, 0)),AQ$2,
    INDEX(rawデータ範囲, , MATCH($AE$1,表頭範囲, 0)),$AE48,
    INDEX(rawデータ範囲, , MATCH($AC48,表頭範囲, 0)),$AD48
)
)</f>
        <v>0</v>
      </c>
      <c r="AR48" s="132" t="str">
        <f t="shared" ref="AR48:AR59" si="107">IFERROR(AQ48/AQ$60,"")</f>
        <v/>
      </c>
      <c r="AS48" s="131">
        <f t="shared" ref="AS48:AS59" si="108">IF(OR(IFERROR(FIND($AD48,"施設コード"),0)&gt;0,$AE48=""), "",
COUNTIFS(
    INDEX(rawデータ範囲, , MATCH($AG$1,表頭範囲, 0)),AS$2,
    INDEX(rawデータ範囲, , MATCH($AE$1,表頭範囲, 0)),$AE48,
    INDEX(rawデータ範囲, , MATCH($AC48,表頭範囲, 0)),$AD48
)
)</f>
        <v>0</v>
      </c>
      <c r="AT48" s="132" t="str">
        <f t="shared" ref="AT48:AT59" si="109">IFERROR(AS48/AS$60,"")</f>
        <v/>
      </c>
      <c r="AU48" s="131">
        <f t="shared" ref="AU48:AU59" si="110">IF(OR(IFERROR(FIND($AD48,"施設コード"),0)&gt;0,$AE48=""), "",
COUNTIFS(
    INDEX(rawデータ範囲, , MATCH($AG$1,表頭範囲, 0)),AU$2,
    INDEX(rawデータ範囲, , MATCH($AE$1,表頭範囲, 0)),$AE48,
    INDEX(rawデータ範囲, , MATCH($AC48,表頭範囲, 0)),$AD48
)
)</f>
        <v>0</v>
      </c>
      <c r="AV48" s="132" t="str">
        <f t="shared" ref="AV48:AV59" si="111">IFERROR(AU48/AU$60,"")</f>
        <v/>
      </c>
      <c r="AW48" s="131">
        <f t="shared" ref="AW48:AW59" si="112">IF(OR(IFERROR(FIND($AD48,"施設コード"),0)&gt;0,$AE48=""), "",
COUNTIFS(
    INDEX(rawデータ範囲, , MATCH($AG$1,表頭範囲, 0)),AW$2,
    INDEX(rawデータ範囲, , MATCH($AE$1,表頭範囲, 0)),$AE48,
    INDEX(rawデータ範囲, , MATCH($AC48,表頭範囲, 0)),$AD48
)
)</f>
        <v>0</v>
      </c>
      <c r="AX48" s="132" t="str">
        <f t="shared" ref="AX48:AX59" si="113">IFERROR(AW48/AW$60,"")</f>
        <v/>
      </c>
      <c r="AY48" s="131">
        <f t="shared" ref="AY48:AY59" si="114">IF(OR(IFERROR(FIND($AD48,"施設コード"),0)&gt;0,$AE48=""), "",
COUNTIFS(
    INDEX(rawデータ範囲, , MATCH($AG$1,表頭範囲, 0)),AY$2,
    INDEX(rawデータ範囲, , MATCH($AE$1,表頭範囲, 0)),$AE48,
    INDEX(rawデータ範囲, , MATCH($AC48,表頭範囲, 0)),$AD48
)
)</f>
        <v>0</v>
      </c>
      <c r="AZ48" s="132" t="str">
        <f t="shared" ref="AZ48:AZ59" si="115">IFERROR(AY48/AY$60,"")</f>
        <v/>
      </c>
      <c r="BA48" s="131">
        <f t="shared" ref="BA48:BA59" si="116">IF(OR(IFERROR(FIND($AD48,"施設コード"),0)&gt;0,$AE48=""), "",
COUNTIFS(
    INDEX(rawデータ範囲, , MATCH($AG$1,表頭範囲, 0)),BA$2,
    INDEX(rawデータ範囲, , MATCH($AE$1,表頭範囲, 0)),$AE48,
    INDEX(rawデータ範囲, , MATCH($AC48,表頭範囲, 0)),$AD48
)
)</f>
        <v>0</v>
      </c>
      <c r="BB48" s="132" t="str">
        <f t="shared" ref="BB48:BB59" si="117">IFERROR(BA48/BA$60,"")</f>
        <v/>
      </c>
      <c r="BC48" s="131">
        <f t="shared" ref="BC48:BC59" si="118">IF(OR(IFERROR(FIND($AD48,"施設コード"),0)&gt;0,$AE48=""), "",
COUNTIFS(
    INDEX(rawデータ範囲, , MATCH($AG$1,表頭範囲, 0)),BC$2,
    INDEX(rawデータ範囲, , MATCH($AE$1,表頭範囲, 0)),$AE48,
    INDEX(rawデータ範囲, , MATCH($AC48,表頭範囲, 0)),$AD48
)
)</f>
        <v>0</v>
      </c>
      <c r="BD48" s="132" t="str">
        <f t="shared" ref="BD48:BD59" si="119">IFERROR(BC48/BC$60,"")</f>
        <v/>
      </c>
      <c r="BE48" s="131">
        <f>IFERROR(AG48+AI48+AK48+AM48+AO48+AQ48+AS48+AU48+AW48+AY48+BA48+BC48,"")</f>
        <v>2</v>
      </c>
      <c r="BF48" s="132">
        <f t="shared" ref="BF48:BF58" si="120">IFERROR(BE48/BE$60,"")</f>
        <v>3.3333333333333333E-2</v>
      </c>
    </row>
    <row r="49" spans="27:58">
      <c r="AA49" s="110">
        <f t="shared" si="94"/>
        <v>500</v>
      </c>
      <c r="AB49" s="141"/>
      <c r="AC49" s="113" t="str">
        <f t="shared" ref="AC49:AD58" si="121">AC48</f>
        <v>回答エリア</v>
      </c>
      <c r="AD49" s="112" t="str">
        <f t="shared" si="121"/>
        <v>福井駅前 エリア</v>
      </c>
      <c r="AE49" s="90" t="str">
        <f t="shared" si="95"/>
        <v>1,000円未満</v>
      </c>
      <c r="AF49" s="8"/>
      <c r="AG49" s="131">
        <f t="shared" si="96"/>
        <v>4</v>
      </c>
      <c r="AH49" s="132">
        <f t="shared" si="97"/>
        <v>6.6666666666666666E-2</v>
      </c>
      <c r="AI49" s="131">
        <f t="shared" si="98"/>
        <v>0</v>
      </c>
      <c r="AJ49" s="132" t="str">
        <f t="shared" si="99"/>
        <v/>
      </c>
      <c r="AK49" s="131">
        <f t="shared" si="100"/>
        <v>0</v>
      </c>
      <c r="AL49" s="132" t="str">
        <f t="shared" si="101"/>
        <v/>
      </c>
      <c r="AM49" s="131">
        <f t="shared" si="102"/>
        <v>0</v>
      </c>
      <c r="AN49" s="132" t="str">
        <f t="shared" si="103"/>
        <v/>
      </c>
      <c r="AO49" s="131">
        <f t="shared" si="104"/>
        <v>0</v>
      </c>
      <c r="AP49" s="132" t="str">
        <f t="shared" si="105"/>
        <v/>
      </c>
      <c r="AQ49" s="131">
        <f t="shared" si="106"/>
        <v>0</v>
      </c>
      <c r="AR49" s="132" t="str">
        <f t="shared" si="107"/>
        <v/>
      </c>
      <c r="AS49" s="131">
        <f t="shared" si="108"/>
        <v>0</v>
      </c>
      <c r="AT49" s="132" t="str">
        <f t="shared" si="109"/>
        <v/>
      </c>
      <c r="AU49" s="131">
        <f t="shared" si="110"/>
        <v>0</v>
      </c>
      <c r="AV49" s="132" t="str">
        <f t="shared" si="111"/>
        <v/>
      </c>
      <c r="AW49" s="131">
        <f t="shared" si="112"/>
        <v>0</v>
      </c>
      <c r="AX49" s="132" t="str">
        <f t="shared" si="113"/>
        <v/>
      </c>
      <c r="AY49" s="131">
        <f t="shared" si="114"/>
        <v>0</v>
      </c>
      <c r="AZ49" s="132" t="str">
        <f t="shared" si="115"/>
        <v/>
      </c>
      <c r="BA49" s="131">
        <f t="shared" si="116"/>
        <v>0</v>
      </c>
      <c r="BB49" s="132" t="str">
        <f t="shared" si="117"/>
        <v/>
      </c>
      <c r="BC49" s="131">
        <f t="shared" si="118"/>
        <v>0</v>
      </c>
      <c r="BD49" s="132" t="str">
        <f t="shared" si="119"/>
        <v/>
      </c>
      <c r="BE49" s="131">
        <f t="shared" ref="BE49:BE59" si="122">IFERROR(AG49+AI49+AK49+AM49+AO49+AQ49+AS49+AU49+AW49+AY49+BA49+BC49,"")</f>
        <v>4</v>
      </c>
      <c r="BF49" s="132">
        <f t="shared" si="120"/>
        <v>6.6666666666666666E-2</v>
      </c>
    </row>
    <row r="50" spans="27:58">
      <c r="AA50" s="110">
        <f t="shared" si="94"/>
        <v>2000</v>
      </c>
      <c r="AB50" s="141"/>
      <c r="AC50" s="113" t="str">
        <f t="shared" si="121"/>
        <v>回答エリア</v>
      </c>
      <c r="AD50" s="112" t="str">
        <f t="shared" si="121"/>
        <v>福井駅前 エリア</v>
      </c>
      <c r="AE50" s="2" t="str">
        <f t="shared" si="95"/>
        <v>1,000円以上 3,000円未満</v>
      </c>
      <c r="AF50" s="8"/>
      <c r="AG50" s="131">
        <f t="shared" si="96"/>
        <v>12</v>
      </c>
      <c r="AH50" s="132">
        <f t="shared" si="97"/>
        <v>0.2</v>
      </c>
      <c r="AI50" s="131">
        <f t="shared" si="98"/>
        <v>0</v>
      </c>
      <c r="AJ50" s="132" t="str">
        <f t="shared" si="99"/>
        <v/>
      </c>
      <c r="AK50" s="131">
        <f t="shared" si="100"/>
        <v>0</v>
      </c>
      <c r="AL50" s="132" t="str">
        <f t="shared" si="101"/>
        <v/>
      </c>
      <c r="AM50" s="131">
        <f t="shared" si="102"/>
        <v>0</v>
      </c>
      <c r="AN50" s="132" t="str">
        <f t="shared" si="103"/>
        <v/>
      </c>
      <c r="AO50" s="131">
        <f t="shared" si="104"/>
        <v>0</v>
      </c>
      <c r="AP50" s="132" t="str">
        <f t="shared" si="105"/>
        <v/>
      </c>
      <c r="AQ50" s="131">
        <f t="shared" si="106"/>
        <v>0</v>
      </c>
      <c r="AR50" s="132" t="str">
        <f t="shared" si="107"/>
        <v/>
      </c>
      <c r="AS50" s="131">
        <f t="shared" si="108"/>
        <v>0</v>
      </c>
      <c r="AT50" s="132" t="str">
        <f t="shared" si="109"/>
        <v/>
      </c>
      <c r="AU50" s="131">
        <f t="shared" si="110"/>
        <v>0</v>
      </c>
      <c r="AV50" s="132" t="str">
        <f t="shared" si="111"/>
        <v/>
      </c>
      <c r="AW50" s="131">
        <f t="shared" si="112"/>
        <v>0</v>
      </c>
      <c r="AX50" s="132" t="str">
        <f t="shared" si="113"/>
        <v/>
      </c>
      <c r="AY50" s="131">
        <f t="shared" si="114"/>
        <v>0</v>
      </c>
      <c r="AZ50" s="132" t="str">
        <f t="shared" si="115"/>
        <v/>
      </c>
      <c r="BA50" s="131">
        <f t="shared" si="116"/>
        <v>0</v>
      </c>
      <c r="BB50" s="132" t="str">
        <f t="shared" si="117"/>
        <v/>
      </c>
      <c r="BC50" s="131">
        <f t="shared" si="118"/>
        <v>0</v>
      </c>
      <c r="BD50" s="132" t="str">
        <f t="shared" si="119"/>
        <v/>
      </c>
      <c r="BE50" s="131">
        <f t="shared" si="122"/>
        <v>12</v>
      </c>
      <c r="BF50" s="132">
        <f t="shared" si="120"/>
        <v>0.2</v>
      </c>
    </row>
    <row r="51" spans="27:58">
      <c r="AA51" s="110">
        <f t="shared" si="94"/>
        <v>4000</v>
      </c>
      <c r="AB51" s="141"/>
      <c r="AC51" s="113" t="str">
        <f t="shared" si="121"/>
        <v>回答エリア</v>
      </c>
      <c r="AD51" s="112" t="str">
        <f t="shared" si="121"/>
        <v>福井駅前 エリア</v>
      </c>
      <c r="AE51" s="2" t="str">
        <f t="shared" si="95"/>
        <v>3,000円以上 5,000円未満</v>
      </c>
      <c r="AF51" s="8"/>
      <c r="AG51" s="131">
        <f t="shared" si="96"/>
        <v>16</v>
      </c>
      <c r="AH51" s="132">
        <f t="shared" si="97"/>
        <v>0.26666666666666666</v>
      </c>
      <c r="AI51" s="131">
        <f t="shared" si="98"/>
        <v>0</v>
      </c>
      <c r="AJ51" s="132" t="str">
        <f t="shared" si="99"/>
        <v/>
      </c>
      <c r="AK51" s="131">
        <f t="shared" si="100"/>
        <v>0</v>
      </c>
      <c r="AL51" s="132" t="str">
        <f t="shared" si="101"/>
        <v/>
      </c>
      <c r="AM51" s="131">
        <f t="shared" si="102"/>
        <v>0</v>
      </c>
      <c r="AN51" s="132" t="str">
        <f t="shared" si="103"/>
        <v/>
      </c>
      <c r="AO51" s="131">
        <f t="shared" si="104"/>
        <v>0</v>
      </c>
      <c r="AP51" s="132" t="str">
        <f t="shared" si="105"/>
        <v/>
      </c>
      <c r="AQ51" s="131">
        <f t="shared" si="106"/>
        <v>0</v>
      </c>
      <c r="AR51" s="132" t="str">
        <f t="shared" si="107"/>
        <v/>
      </c>
      <c r="AS51" s="131">
        <f t="shared" si="108"/>
        <v>0</v>
      </c>
      <c r="AT51" s="132" t="str">
        <f t="shared" si="109"/>
        <v/>
      </c>
      <c r="AU51" s="131">
        <f t="shared" si="110"/>
        <v>0</v>
      </c>
      <c r="AV51" s="132" t="str">
        <f t="shared" si="111"/>
        <v/>
      </c>
      <c r="AW51" s="131">
        <f t="shared" si="112"/>
        <v>0</v>
      </c>
      <c r="AX51" s="132" t="str">
        <f t="shared" si="113"/>
        <v/>
      </c>
      <c r="AY51" s="131">
        <f t="shared" si="114"/>
        <v>0</v>
      </c>
      <c r="AZ51" s="132" t="str">
        <f t="shared" si="115"/>
        <v/>
      </c>
      <c r="BA51" s="131">
        <f t="shared" si="116"/>
        <v>0</v>
      </c>
      <c r="BB51" s="132" t="str">
        <f t="shared" si="117"/>
        <v/>
      </c>
      <c r="BC51" s="131">
        <f t="shared" si="118"/>
        <v>0</v>
      </c>
      <c r="BD51" s="132" t="str">
        <f t="shared" si="119"/>
        <v/>
      </c>
      <c r="BE51" s="131">
        <f t="shared" si="122"/>
        <v>16</v>
      </c>
      <c r="BF51" s="132">
        <f t="shared" si="120"/>
        <v>0.26666666666666666</v>
      </c>
    </row>
    <row r="52" spans="27:58">
      <c r="AA52" s="110">
        <f t="shared" si="94"/>
        <v>7000</v>
      </c>
      <c r="AB52" s="141"/>
      <c r="AC52" s="113" t="str">
        <f t="shared" si="121"/>
        <v>回答エリア</v>
      </c>
      <c r="AD52" s="112" t="str">
        <f t="shared" si="121"/>
        <v>福井駅前 エリア</v>
      </c>
      <c r="AE52" s="2" t="str">
        <f t="shared" si="95"/>
        <v>5,000円以上 10,000円未満</v>
      </c>
      <c r="AF52" s="107"/>
      <c r="AG52" s="131">
        <f t="shared" si="96"/>
        <v>14</v>
      </c>
      <c r="AH52" s="132">
        <f t="shared" si="97"/>
        <v>0.23333333333333334</v>
      </c>
      <c r="AI52" s="131">
        <f t="shared" si="98"/>
        <v>0</v>
      </c>
      <c r="AJ52" s="132" t="str">
        <f t="shared" si="99"/>
        <v/>
      </c>
      <c r="AK52" s="131">
        <f t="shared" si="100"/>
        <v>0</v>
      </c>
      <c r="AL52" s="132" t="str">
        <f t="shared" si="101"/>
        <v/>
      </c>
      <c r="AM52" s="131">
        <f t="shared" si="102"/>
        <v>0</v>
      </c>
      <c r="AN52" s="132" t="str">
        <f t="shared" si="103"/>
        <v/>
      </c>
      <c r="AO52" s="131">
        <f t="shared" si="104"/>
        <v>0</v>
      </c>
      <c r="AP52" s="132" t="str">
        <f t="shared" si="105"/>
        <v/>
      </c>
      <c r="AQ52" s="131">
        <f t="shared" si="106"/>
        <v>0</v>
      </c>
      <c r="AR52" s="132" t="str">
        <f t="shared" si="107"/>
        <v/>
      </c>
      <c r="AS52" s="131">
        <f t="shared" si="108"/>
        <v>0</v>
      </c>
      <c r="AT52" s="132" t="str">
        <f t="shared" si="109"/>
        <v/>
      </c>
      <c r="AU52" s="131">
        <f t="shared" si="110"/>
        <v>0</v>
      </c>
      <c r="AV52" s="132" t="str">
        <f t="shared" si="111"/>
        <v/>
      </c>
      <c r="AW52" s="131">
        <f t="shared" si="112"/>
        <v>0</v>
      </c>
      <c r="AX52" s="132" t="str">
        <f t="shared" si="113"/>
        <v/>
      </c>
      <c r="AY52" s="131">
        <f t="shared" si="114"/>
        <v>0</v>
      </c>
      <c r="AZ52" s="132" t="str">
        <f t="shared" si="115"/>
        <v/>
      </c>
      <c r="BA52" s="131">
        <f t="shared" si="116"/>
        <v>0</v>
      </c>
      <c r="BB52" s="132" t="str">
        <f t="shared" si="117"/>
        <v/>
      </c>
      <c r="BC52" s="131">
        <f t="shared" si="118"/>
        <v>0</v>
      </c>
      <c r="BD52" s="132" t="str">
        <f t="shared" si="119"/>
        <v/>
      </c>
      <c r="BE52" s="131">
        <f t="shared" si="122"/>
        <v>14</v>
      </c>
      <c r="BF52" s="132">
        <f t="shared" si="120"/>
        <v>0.23333333333333334</v>
      </c>
    </row>
    <row r="53" spans="27:58">
      <c r="AA53" s="110">
        <f t="shared" si="94"/>
        <v>15000</v>
      </c>
      <c r="AB53" s="141"/>
      <c r="AC53" s="113" t="str">
        <f t="shared" si="121"/>
        <v>回答エリア</v>
      </c>
      <c r="AD53" s="112" t="str">
        <f t="shared" si="121"/>
        <v>福井駅前 エリア</v>
      </c>
      <c r="AE53" s="2" t="str">
        <f t="shared" si="95"/>
        <v>10,000円以上 20,000円未満</v>
      </c>
      <c r="AF53" s="107"/>
      <c r="AG53" s="131">
        <f t="shared" si="96"/>
        <v>6</v>
      </c>
      <c r="AH53" s="132">
        <f t="shared" si="97"/>
        <v>0.1</v>
      </c>
      <c r="AI53" s="131">
        <f t="shared" si="98"/>
        <v>0</v>
      </c>
      <c r="AJ53" s="132" t="str">
        <f t="shared" si="99"/>
        <v/>
      </c>
      <c r="AK53" s="131">
        <f t="shared" si="100"/>
        <v>0</v>
      </c>
      <c r="AL53" s="132" t="str">
        <f t="shared" si="101"/>
        <v/>
      </c>
      <c r="AM53" s="131">
        <f t="shared" si="102"/>
        <v>0</v>
      </c>
      <c r="AN53" s="132" t="str">
        <f t="shared" si="103"/>
        <v/>
      </c>
      <c r="AO53" s="131">
        <f t="shared" si="104"/>
        <v>0</v>
      </c>
      <c r="AP53" s="132" t="str">
        <f t="shared" si="105"/>
        <v/>
      </c>
      <c r="AQ53" s="131">
        <f t="shared" si="106"/>
        <v>0</v>
      </c>
      <c r="AR53" s="132" t="str">
        <f t="shared" si="107"/>
        <v/>
      </c>
      <c r="AS53" s="131">
        <f t="shared" si="108"/>
        <v>0</v>
      </c>
      <c r="AT53" s="132" t="str">
        <f t="shared" si="109"/>
        <v/>
      </c>
      <c r="AU53" s="131">
        <f t="shared" si="110"/>
        <v>0</v>
      </c>
      <c r="AV53" s="132" t="str">
        <f t="shared" si="111"/>
        <v/>
      </c>
      <c r="AW53" s="131">
        <f t="shared" si="112"/>
        <v>0</v>
      </c>
      <c r="AX53" s="132" t="str">
        <f t="shared" si="113"/>
        <v/>
      </c>
      <c r="AY53" s="131">
        <f t="shared" si="114"/>
        <v>0</v>
      </c>
      <c r="AZ53" s="132" t="str">
        <f t="shared" si="115"/>
        <v/>
      </c>
      <c r="BA53" s="131">
        <f t="shared" si="116"/>
        <v>0</v>
      </c>
      <c r="BB53" s="132" t="str">
        <f t="shared" si="117"/>
        <v/>
      </c>
      <c r="BC53" s="131">
        <f t="shared" si="118"/>
        <v>0</v>
      </c>
      <c r="BD53" s="132" t="str">
        <f t="shared" si="119"/>
        <v/>
      </c>
      <c r="BE53" s="131">
        <f t="shared" si="122"/>
        <v>6</v>
      </c>
      <c r="BF53" s="132">
        <f t="shared" si="120"/>
        <v>0.1</v>
      </c>
    </row>
    <row r="54" spans="27:58">
      <c r="AA54" s="110">
        <f t="shared" si="94"/>
        <v>25000</v>
      </c>
      <c r="AB54" s="141"/>
      <c r="AC54" s="113" t="str">
        <f t="shared" si="121"/>
        <v>回答エリア</v>
      </c>
      <c r="AD54" s="112" t="str">
        <f t="shared" si="121"/>
        <v>福井駅前 エリア</v>
      </c>
      <c r="AE54" s="2" t="str">
        <f t="shared" si="95"/>
        <v>20,000円以上 30,000円未満</v>
      </c>
      <c r="AF54" s="107"/>
      <c r="AG54" s="131">
        <f t="shared" si="96"/>
        <v>2</v>
      </c>
      <c r="AH54" s="132">
        <f t="shared" si="97"/>
        <v>3.3333333333333333E-2</v>
      </c>
      <c r="AI54" s="131">
        <f t="shared" si="98"/>
        <v>0</v>
      </c>
      <c r="AJ54" s="132" t="str">
        <f t="shared" si="99"/>
        <v/>
      </c>
      <c r="AK54" s="131">
        <f t="shared" si="100"/>
        <v>0</v>
      </c>
      <c r="AL54" s="132" t="str">
        <f t="shared" si="101"/>
        <v/>
      </c>
      <c r="AM54" s="131">
        <f t="shared" si="102"/>
        <v>0</v>
      </c>
      <c r="AN54" s="132" t="str">
        <f t="shared" si="103"/>
        <v/>
      </c>
      <c r="AO54" s="131">
        <f t="shared" si="104"/>
        <v>0</v>
      </c>
      <c r="AP54" s="132" t="str">
        <f t="shared" si="105"/>
        <v/>
      </c>
      <c r="AQ54" s="131">
        <f t="shared" si="106"/>
        <v>0</v>
      </c>
      <c r="AR54" s="132" t="str">
        <f t="shared" si="107"/>
        <v/>
      </c>
      <c r="AS54" s="131">
        <f t="shared" si="108"/>
        <v>0</v>
      </c>
      <c r="AT54" s="132" t="str">
        <f t="shared" si="109"/>
        <v/>
      </c>
      <c r="AU54" s="131">
        <f t="shared" si="110"/>
        <v>0</v>
      </c>
      <c r="AV54" s="132" t="str">
        <f t="shared" si="111"/>
        <v/>
      </c>
      <c r="AW54" s="131">
        <f t="shared" si="112"/>
        <v>0</v>
      </c>
      <c r="AX54" s="132" t="str">
        <f t="shared" si="113"/>
        <v/>
      </c>
      <c r="AY54" s="131">
        <f t="shared" si="114"/>
        <v>0</v>
      </c>
      <c r="AZ54" s="132" t="str">
        <f t="shared" si="115"/>
        <v/>
      </c>
      <c r="BA54" s="131">
        <f t="shared" si="116"/>
        <v>0</v>
      </c>
      <c r="BB54" s="132" t="str">
        <f t="shared" si="117"/>
        <v/>
      </c>
      <c r="BC54" s="131">
        <f t="shared" si="118"/>
        <v>0</v>
      </c>
      <c r="BD54" s="132" t="str">
        <f t="shared" si="119"/>
        <v/>
      </c>
      <c r="BE54" s="131">
        <f t="shared" si="122"/>
        <v>2</v>
      </c>
      <c r="BF54" s="132">
        <f t="shared" si="120"/>
        <v>3.3333333333333333E-2</v>
      </c>
    </row>
    <row r="55" spans="27:58">
      <c r="AA55" s="110">
        <f t="shared" si="94"/>
        <v>35000</v>
      </c>
      <c r="AB55" s="141"/>
      <c r="AC55" s="113" t="str">
        <f>AC54</f>
        <v>回答エリア</v>
      </c>
      <c r="AD55" s="112" t="str">
        <f>AD54</f>
        <v>福井駅前 エリア</v>
      </c>
      <c r="AE55" s="2" t="str">
        <f t="shared" si="95"/>
        <v>30,000円以上 40,000円未満</v>
      </c>
      <c r="AF55" s="107"/>
      <c r="AG55" s="131">
        <f t="shared" si="96"/>
        <v>3</v>
      </c>
      <c r="AH55" s="132">
        <f t="shared" si="97"/>
        <v>0.05</v>
      </c>
      <c r="AI55" s="131">
        <f t="shared" si="98"/>
        <v>0</v>
      </c>
      <c r="AJ55" s="132" t="str">
        <f t="shared" si="99"/>
        <v/>
      </c>
      <c r="AK55" s="131">
        <f t="shared" si="100"/>
        <v>0</v>
      </c>
      <c r="AL55" s="132" t="str">
        <f t="shared" si="101"/>
        <v/>
      </c>
      <c r="AM55" s="131">
        <f t="shared" si="102"/>
        <v>0</v>
      </c>
      <c r="AN55" s="132" t="str">
        <f t="shared" si="103"/>
        <v/>
      </c>
      <c r="AO55" s="131">
        <f t="shared" si="104"/>
        <v>0</v>
      </c>
      <c r="AP55" s="132" t="str">
        <f t="shared" si="105"/>
        <v/>
      </c>
      <c r="AQ55" s="131">
        <f t="shared" si="106"/>
        <v>0</v>
      </c>
      <c r="AR55" s="132" t="str">
        <f t="shared" si="107"/>
        <v/>
      </c>
      <c r="AS55" s="131">
        <f t="shared" si="108"/>
        <v>0</v>
      </c>
      <c r="AT55" s="132" t="str">
        <f t="shared" si="109"/>
        <v/>
      </c>
      <c r="AU55" s="131">
        <f t="shared" si="110"/>
        <v>0</v>
      </c>
      <c r="AV55" s="132" t="str">
        <f t="shared" si="111"/>
        <v/>
      </c>
      <c r="AW55" s="131">
        <f t="shared" si="112"/>
        <v>0</v>
      </c>
      <c r="AX55" s="132" t="str">
        <f t="shared" si="113"/>
        <v/>
      </c>
      <c r="AY55" s="131">
        <f t="shared" si="114"/>
        <v>0</v>
      </c>
      <c r="AZ55" s="132" t="str">
        <f t="shared" si="115"/>
        <v/>
      </c>
      <c r="BA55" s="131">
        <f t="shared" si="116"/>
        <v>0</v>
      </c>
      <c r="BB55" s="132" t="str">
        <f t="shared" si="117"/>
        <v/>
      </c>
      <c r="BC55" s="131">
        <f t="shared" si="118"/>
        <v>0</v>
      </c>
      <c r="BD55" s="132" t="str">
        <f t="shared" si="119"/>
        <v/>
      </c>
      <c r="BE55" s="131">
        <f t="shared" si="122"/>
        <v>3</v>
      </c>
      <c r="BF55" s="132">
        <f t="shared" si="120"/>
        <v>0.05</v>
      </c>
    </row>
    <row r="56" spans="27:58">
      <c r="AA56" s="110">
        <f t="shared" si="94"/>
        <v>45000</v>
      </c>
      <c r="AB56" s="141"/>
      <c r="AC56" s="113" t="str">
        <f t="shared" si="121"/>
        <v>回答エリア</v>
      </c>
      <c r="AD56" s="112" t="str">
        <f t="shared" si="121"/>
        <v>福井駅前 エリア</v>
      </c>
      <c r="AE56" s="2" t="str">
        <f t="shared" si="95"/>
        <v>40,000円以上 50,000円未満</v>
      </c>
      <c r="AF56" s="107"/>
      <c r="AG56" s="131">
        <f t="shared" si="96"/>
        <v>1</v>
      </c>
      <c r="AH56" s="132">
        <f t="shared" si="97"/>
        <v>1.6666666666666666E-2</v>
      </c>
      <c r="AI56" s="131">
        <f t="shared" si="98"/>
        <v>0</v>
      </c>
      <c r="AJ56" s="132" t="str">
        <f t="shared" si="99"/>
        <v/>
      </c>
      <c r="AK56" s="131">
        <f t="shared" si="100"/>
        <v>0</v>
      </c>
      <c r="AL56" s="132" t="str">
        <f t="shared" si="101"/>
        <v/>
      </c>
      <c r="AM56" s="131">
        <f t="shared" si="102"/>
        <v>0</v>
      </c>
      <c r="AN56" s="132" t="str">
        <f t="shared" si="103"/>
        <v/>
      </c>
      <c r="AO56" s="131">
        <f t="shared" si="104"/>
        <v>0</v>
      </c>
      <c r="AP56" s="132" t="str">
        <f t="shared" si="105"/>
        <v/>
      </c>
      <c r="AQ56" s="131">
        <f t="shared" si="106"/>
        <v>0</v>
      </c>
      <c r="AR56" s="132" t="str">
        <f t="shared" si="107"/>
        <v/>
      </c>
      <c r="AS56" s="131">
        <f t="shared" si="108"/>
        <v>0</v>
      </c>
      <c r="AT56" s="132" t="str">
        <f t="shared" si="109"/>
        <v/>
      </c>
      <c r="AU56" s="131">
        <f t="shared" si="110"/>
        <v>0</v>
      </c>
      <c r="AV56" s="132" t="str">
        <f t="shared" si="111"/>
        <v/>
      </c>
      <c r="AW56" s="131">
        <f t="shared" si="112"/>
        <v>0</v>
      </c>
      <c r="AX56" s="132" t="str">
        <f t="shared" si="113"/>
        <v/>
      </c>
      <c r="AY56" s="131">
        <f t="shared" si="114"/>
        <v>0</v>
      </c>
      <c r="AZ56" s="132" t="str">
        <f t="shared" si="115"/>
        <v/>
      </c>
      <c r="BA56" s="131">
        <f t="shared" si="116"/>
        <v>0</v>
      </c>
      <c r="BB56" s="132" t="str">
        <f t="shared" si="117"/>
        <v/>
      </c>
      <c r="BC56" s="131">
        <f t="shared" si="118"/>
        <v>0</v>
      </c>
      <c r="BD56" s="132" t="str">
        <f t="shared" si="119"/>
        <v/>
      </c>
      <c r="BE56" s="131">
        <f t="shared" si="122"/>
        <v>1</v>
      </c>
      <c r="BF56" s="132">
        <f t="shared" si="120"/>
        <v>1.6666666666666666E-2</v>
      </c>
    </row>
    <row r="57" spans="27:58">
      <c r="AA57" s="110">
        <f t="shared" si="94"/>
        <v>70000</v>
      </c>
      <c r="AB57" s="141"/>
      <c r="AC57" s="113" t="str">
        <f t="shared" si="121"/>
        <v>回答エリア</v>
      </c>
      <c r="AD57" s="112" t="str">
        <f t="shared" si="121"/>
        <v>福井駅前 エリア</v>
      </c>
      <c r="AE57" s="2" t="str">
        <f t="shared" si="95"/>
        <v>50,000円以上 100,000円未満</v>
      </c>
      <c r="AF57" s="107"/>
      <c r="AG57" s="131">
        <f t="shared" si="96"/>
        <v>0</v>
      </c>
      <c r="AH57" s="132">
        <f t="shared" si="97"/>
        <v>0</v>
      </c>
      <c r="AI57" s="131">
        <f t="shared" si="98"/>
        <v>0</v>
      </c>
      <c r="AJ57" s="132" t="str">
        <f t="shared" si="99"/>
        <v/>
      </c>
      <c r="AK57" s="131">
        <f t="shared" si="100"/>
        <v>0</v>
      </c>
      <c r="AL57" s="132" t="str">
        <f t="shared" si="101"/>
        <v/>
      </c>
      <c r="AM57" s="131">
        <f t="shared" si="102"/>
        <v>0</v>
      </c>
      <c r="AN57" s="132" t="str">
        <f t="shared" si="103"/>
        <v/>
      </c>
      <c r="AO57" s="131">
        <f t="shared" si="104"/>
        <v>0</v>
      </c>
      <c r="AP57" s="132" t="str">
        <f t="shared" si="105"/>
        <v/>
      </c>
      <c r="AQ57" s="131">
        <f t="shared" si="106"/>
        <v>0</v>
      </c>
      <c r="AR57" s="132" t="str">
        <f t="shared" si="107"/>
        <v/>
      </c>
      <c r="AS57" s="131">
        <f t="shared" si="108"/>
        <v>0</v>
      </c>
      <c r="AT57" s="132" t="str">
        <f t="shared" si="109"/>
        <v/>
      </c>
      <c r="AU57" s="131">
        <f t="shared" si="110"/>
        <v>0</v>
      </c>
      <c r="AV57" s="132" t="str">
        <f t="shared" si="111"/>
        <v/>
      </c>
      <c r="AW57" s="131">
        <f t="shared" si="112"/>
        <v>0</v>
      </c>
      <c r="AX57" s="132" t="str">
        <f t="shared" si="113"/>
        <v/>
      </c>
      <c r="AY57" s="131">
        <f t="shared" si="114"/>
        <v>0</v>
      </c>
      <c r="AZ57" s="132" t="str">
        <f t="shared" si="115"/>
        <v/>
      </c>
      <c r="BA57" s="131">
        <f t="shared" si="116"/>
        <v>0</v>
      </c>
      <c r="BB57" s="132" t="str">
        <f t="shared" si="117"/>
        <v/>
      </c>
      <c r="BC57" s="131">
        <f t="shared" si="118"/>
        <v>0</v>
      </c>
      <c r="BD57" s="132" t="str">
        <f t="shared" si="119"/>
        <v/>
      </c>
      <c r="BE57" s="131">
        <f t="shared" si="122"/>
        <v>0</v>
      </c>
      <c r="BF57" s="132">
        <f t="shared" si="120"/>
        <v>0</v>
      </c>
    </row>
    <row r="58" spans="27:58">
      <c r="AA58" s="110">
        <f t="shared" si="94"/>
        <v>100000</v>
      </c>
      <c r="AB58" s="141"/>
      <c r="AC58" s="113" t="str">
        <f t="shared" si="121"/>
        <v>回答エリア</v>
      </c>
      <c r="AD58" s="112" t="str">
        <f t="shared" si="121"/>
        <v>福井駅前 エリア</v>
      </c>
      <c r="AE58" s="2" t="str">
        <f t="shared" si="95"/>
        <v>100,000円以上</v>
      </c>
      <c r="AF58" s="107"/>
      <c r="AG58" s="131">
        <f t="shared" si="96"/>
        <v>0</v>
      </c>
      <c r="AH58" s="132">
        <f t="shared" si="97"/>
        <v>0</v>
      </c>
      <c r="AI58" s="131">
        <f t="shared" si="98"/>
        <v>0</v>
      </c>
      <c r="AJ58" s="132" t="str">
        <f t="shared" si="99"/>
        <v/>
      </c>
      <c r="AK58" s="131">
        <f t="shared" si="100"/>
        <v>0</v>
      </c>
      <c r="AL58" s="132" t="str">
        <f t="shared" si="101"/>
        <v/>
      </c>
      <c r="AM58" s="131">
        <f t="shared" si="102"/>
        <v>0</v>
      </c>
      <c r="AN58" s="132" t="str">
        <f t="shared" si="103"/>
        <v/>
      </c>
      <c r="AO58" s="131">
        <f t="shared" si="104"/>
        <v>0</v>
      </c>
      <c r="AP58" s="132" t="str">
        <f t="shared" si="105"/>
        <v/>
      </c>
      <c r="AQ58" s="131">
        <f t="shared" si="106"/>
        <v>0</v>
      </c>
      <c r="AR58" s="132" t="str">
        <f t="shared" si="107"/>
        <v/>
      </c>
      <c r="AS58" s="131">
        <f t="shared" si="108"/>
        <v>0</v>
      </c>
      <c r="AT58" s="132" t="str">
        <f t="shared" si="109"/>
        <v/>
      </c>
      <c r="AU58" s="131">
        <f t="shared" si="110"/>
        <v>0</v>
      </c>
      <c r="AV58" s="132" t="str">
        <f t="shared" si="111"/>
        <v/>
      </c>
      <c r="AW58" s="131">
        <f t="shared" si="112"/>
        <v>0</v>
      </c>
      <c r="AX58" s="132" t="str">
        <f t="shared" si="113"/>
        <v/>
      </c>
      <c r="AY58" s="131">
        <f t="shared" si="114"/>
        <v>0</v>
      </c>
      <c r="AZ58" s="132" t="str">
        <f t="shared" si="115"/>
        <v/>
      </c>
      <c r="BA58" s="131">
        <f t="shared" si="116"/>
        <v>0</v>
      </c>
      <c r="BB58" s="132" t="str">
        <f t="shared" si="117"/>
        <v/>
      </c>
      <c r="BC58" s="131">
        <f t="shared" si="118"/>
        <v>0</v>
      </c>
      <c r="BD58" s="132" t="str">
        <f t="shared" si="119"/>
        <v/>
      </c>
      <c r="BE58" s="131">
        <f t="shared" si="122"/>
        <v>0</v>
      </c>
      <c r="BF58" s="132">
        <f t="shared" si="120"/>
        <v>0</v>
      </c>
    </row>
    <row r="59" spans="27:58">
      <c r="AA59" s="110" t="str">
        <f>AA44</f>
        <v/>
      </c>
      <c r="AB59" s="141"/>
      <c r="AC59" s="113" t="str">
        <f>AC57</f>
        <v>回答エリア</v>
      </c>
      <c r="AD59" s="112" t="str">
        <f>AD57</f>
        <v>福井駅前 エリア</v>
      </c>
      <c r="AE59" s="2" t="str">
        <f>IF(AE14&lt;&gt;"",AE14,"")</f>
        <v/>
      </c>
      <c r="AF59" s="107"/>
      <c r="AG59" s="131" t="str">
        <f t="shared" si="96"/>
        <v/>
      </c>
      <c r="AH59" s="132" t="str">
        <f>IFERROR(AG59/AG$60,"")</f>
        <v/>
      </c>
      <c r="AI59" s="131" t="str">
        <f t="shared" si="98"/>
        <v/>
      </c>
      <c r="AJ59" s="132" t="str">
        <f>IFERROR(AI59/AI$60,"")</f>
        <v/>
      </c>
      <c r="AK59" s="131" t="str">
        <f t="shared" si="100"/>
        <v/>
      </c>
      <c r="AL59" s="132" t="str">
        <f t="shared" si="101"/>
        <v/>
      </c>
      <c r="AM59" s="131" t="str">
        <f t="shared" si="102"/>
        <v/>
      </c>
      <c r="AN59" s="132" t="str">
        <f t="shared" si="103"/>
        <v/>
      </c>
      <c r="AO59" s="131" t="str">
        <f t="shared" si="104"/>
        <v/>
      </c>
      <c r="AP59" s="132" t="str">
        <f t="shared" si="105"/>
        <v/>
      </c>
      <c r="AQ59" s="131" t="str">
        <f t="shared" si="106"/>
        <v/>
      </c>
      <c r="AR59" s="132" t="str">
        <f t="shared" si="107"/>
        <v/>
      </c>
      <c r="AS59" s="131" t="str">
        <f t="shared" si="108"/>
        <v/>
      </c>
      <c r="AT59" s="132" t="str">
        <f t="shared" si="109"/>
        <v/>
      </c>
      <c r="AU59" s="131" t="str">
        <f t="shared" si="110"/>
        <v/>
      </c>
      <c r="AV59" s="132" t="str">
        <f t="shared" si="111"/>
        <v/>
      </c>
      <c r="AW59" s="131" t="str">
        <f t="shared" si="112"/>
        <v/>
      </c>
      <c r="AX59" s="132" t="str">
        <f t="shared" si="113"/>
        <v/>
      </c>
      <c r="AY59" s="131" t="str">
        <f t="shared" si="114"/>
        <v/>
      </c>
      <c r="AZ59" s="132" t="str">
        <f t="shared" si="115"/>
        <v/>
      </c>
      <c r="BA59" s="131" t="str">
        <f t="shared" si="116"/>
        <v/>
      </c>
      <c r="BB59" s="132" t="str">
        <f t="shared" si="117"/>
        <v/>
      </c>
      <c r="BC59" s="131" t="str">
        <f t="shared" si="118"/>
        <v/>
      </c>
      <c r="BD59" s="132" t="str">
        <f t="shared" si="119"/>
        <v/>
      </c>
      <c r="BE59" s="131" t="str">
        <f t="shared" si="122"/>
        <v/>
      </c>
      <c r="BF59" s="132" t="str">
        <f>IFERROR(BE59/BE$60,"")</f>
        <v/>
      </c>
    </row>
    <row r="60" spans="27:58" ht="15">
      <c r="AA60"/>
      <c r="AB60"/>
      <c r="AC60" s="99"/>
      <c r="AD60" s="100"/>
      <c r="AE60" s="101"/>
      <c r="AF60" s="102" t="s">
        <v>25</v>
      </c>
      <c r="AG60" s="123">
        <f t="shared" ref="AG60:BF60" si="123">SUM(AG48:AG59)</f>
        <v>60</v>
      </c>
      <c r="AH60" s="124">
        <f t="shared" si="123"/>
        <v>1</v>
      </c>
      <c r="AI60" s="123">
        <f t="shared" si="123"/>
        <v>0</v>
      </c>
      <c r="AJ60" s="124">
        <f t="shared" si="123"/>
        <v>0</v>
      </c>
      <c r="AK60" s="123">
        <f t="shared" si="123"/>
        <v>0</v>
      </c>
      <c r="AL60" s="124">
        <f t="shared" si="123"/>
        <v>0</v>
      </c>
      <c r="AM60" s="123">
        <f t="shared" si="123"/>
        <v>0</v>
      </c>
      <c r="AN60" s="124">
        <f t="shared" si="123"/>
        <v>0</v>
      </c>
      <c r="AO60" s="123">
        <f t="shared" si="123"/>
        <v>0</v>
      </c>
      <c r="AP60" s="124">
        <f t="shared" si="123"/>
        <v>0</v>
      </c>
      <c r="AQ60" s="123">
        <f t="shared" si="123"/>
        <v>0</v>
      </c>
      <c r="AR60" s="124">
        <f t="shared" si="123"/>
        <v>0</v>
      </c>
      <c r="AS60" s="123">
        <f t="shared" si="123"/>
        <v>0</v>
      </c>
      <c r="AT60" s="124">
        <f t="shared" si="123"/>
        <v>0</v>
      </c>
      <c r="AU60" s="123">
        <f t="shared" si="123"/>
        <v>0</v>
      </c>
      <c r="AV60" s="124">
        <f t="shared" si="123"/>
        <v>0</v>
      </c>
      <c r="AW60" s="123">
        <f t="shared" si="123"/>
        <v>0</v>
      </c>
      <c r="AX60" s="124">
        <f t="shared" si="123"/>
        <v>0</v>
      </c>
      <c r="AY60" s="123">
        <f t="shared" si="123"/>
        <v>0</v>
      </c>
      <c r="AZ60" s="124">
        <f t="shared" si="123"/>
        <v>0</v>
      </c>
      <c r="BA60" s="123">
        <f t="shared" si="123"/>
        <v>0</v>
      </c>
      <c r="BB60" s="124">
        <f t="shared" si="123"/>
        <v>0</v>
      </c>
      <c r="BC60" s="123">
        <f t="shared" si="123"/>
        <v>0</v>
      </c>
      <c r="BD60" s="124">
        <f t="shared" si="123"/>
        <v>0</v>
      </c>
      <c r="BE60" s="123">
        <f t="shared" si="123"/>
        <v>60</v>
      </c>
      <c r="BF60" s="126">
        <f t="shared" si="123"/>
        <v>1</v>
      </c>
    </row>
    <row r="61" spans="27:58" ht="15">
      <c r="AA61"/>
      <c r="AB61"/>
      <c r="AC61" s="103"/>
      <c r="AD61" s="104"/>
      <c r="AE61" s="105"/>
      <c r="AF61" s="135" t="str">
        <f>IF(AF$16&lt;&gt;"",AF$16,"")</f>
        <v>平均エリア総消費額</v>
      </c>
      <c r="AG61" s="137">
        <f>IF(AG60&gt;0,SUMPRODUCT($AA48:$AA59,AG48:AG59)/AG60,"-")</f>
        <v>7966.666666666667</v>
      </c>
      <c r="AH61" s="138"/>
      <c r="AI61" s="137" t="str">
        <f>IF(AI60&gt;0,SUMPRODUCT($AA48:$AA59,AI48:AI59)/AI60,"-")</f>
        <v>-</v>
      </c>
      <c r="AJ61" s="138"/>
      <c r="AK61" s="137" t="str">
        <f>IF(AK60&gt;0,SUMPRODUCT($AA48:$AA59,AK48:AK59)/AK60,"-")</f>
        <v>-</v>
      </c>
      <c r="AL61" s="138"/>
      <c r="AM61" s="137" t="str">
        <f>IF(AM60&gt;0,SUMPRODUCT($AA48:$AA59,AM48:AM59)/AM60,"-")</f>
        <v>-</v>
      </c>
      <c r="AN61" s="138"/>
      <c r="AO61" s="137" t="str">
        <f>IF(AO60&gt;0,SUMPRODUCT($AA48:$AA59,AO48:AO59)/AO60,"-")</f>
        <v>-</v>
      </c>
      <c r="AP61" s="138"/>
      <c r="AQ61" s="137" t="str">
        <f>IF(AQ60&gt;0,SUMPRODUCT($AA48:$AA59,AQ48:AQ59)/AQ60,"-")</f>
        <v>-</v>
      </c>
      <c r="AR61" s="138"/>
      <c r="AS61" s="137" t="str">
        <f>IF(AS60&gt;0,SUMPRODUCT($AA48:$AA59,AS48:AS59)/AS60,"-")</f>
        <v>-</v>
      </c>
      <c r="AT61" s="138"/>
      <c r="AU61" s="137" t="str">
        <f>IF(AU60&gt;0,SUMPRODUCT($AA48:$AA59,AU48:AU59)/AU60,"-")</f>
        <v>-</v>
      </c>
      <c r="AV61" s="138"/>
      <c r="AW61" s="137" t="str">
        <f>IF(AW60&gt;0,SUMPRODUCT($AA48:$AA59,AW48:AW59)/AW60,"-")</f>
        <v>-</v>
      </c>
      <c r="AX61" s="138"/>
      <c r="AY61" s="137" t="str">
        <f>IF(AY60&gt;0,SUMPRODUCT($AA48:$AA59,AY48:AY59)/AY60,"-")</f>
        <v>-</v>
      </c>
      <c r="AZ61" s="138"/>
      <c r="BA61" s="137" t="str">
        <f>IF(BA60&gt;0,SUMPRODUCT($AA48:$AA59,BA48:BA59)/BA60,"-")</f>
        <v>-</v>
      </c>
      <c r="BB61" s="138"/>
      <c r="BC61" s="137" t="str">
        <f>IF(BC60&gt;0,SUMPRODUCT($AA48:$AA59,BC48:BC59)/BC60,"-")</f>
        <v>-</v>
      </c>
      <c r="BD61" s="138"/>
      <c r="BE61" s="137">
        <f>IF(BE60&gt;0,SUMPRODUCT($AA48:$AA59,BE48:BE59)/BE60,"-")</f>
        <v>7966.666666666667</v>
      </c>
      <c r="BF61" s="139"/>
    </row>
    <row r="63" spans="27:58">
      <c r="AB63" s="141"/>
    </row>
  </sheetData>
  <phoneticPr fontId="18"/>
  <conditionalFormatting sqref="A2:E13">
    <cfRule type="expression" dxfId="2" priority="3">
      <formula>$A2=""</formula>
    </cfRule>
  </conditionalFormatting>
  <conditionalFormatting sqref="AE3:AE14 AE48:AE59 AG48:BF59 AE33:AE44 AG33:BF44 AE18:AE29 AG18:BF29 AG3:BF14">
    <cfRule type="containsBlanks" dxfId="1" priority="1">
      <formula>LEN(TRIM(AE3))=0</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40" max="16383" man="1"/>
    <brk id="98" max="16383" man="1"/>
  </rowBreaks>
  <colBreaks count="1" manualBreakCount="1">
    <brk id="2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C0000"/>
  </sheetPr>
  <dimension ref="A1:H142"/>
  <sheetViews>
    <sheetView showGridLines="0" zoomScale="80" zoomScaleNormal="80" workbookViewId="0">
      <selection activeCell="A2" sqref="A2"/>
    </sheetView>
  </sheetViews>
  <sheetFormatPr defaultColWidth="8.78515625" defaultRowHeight="12"/>
  <cols>
    <col min="1" max="1" width="12.42578125" style="1" customWidth="1"/>
    <col min="2" max="2" width="9.5703125" style="1" customWidth="1"/>
    <col min="3" max="3" width="30" style="1" customWidth="1"/>
    <col min="4" max="4" width="9.640625" style="1" customWidth="1"/>
    <col min="5" max="5" width="23.42578125" style="1" customWidth="1"/>
    <col min="6" max="6" width="18.2109375" style="1" customWidth="1"/>
    <col min="7" max="16384" width="8.78515625" style="1"/>
  </cols>
  <sheetData>
    <row r="1" spans="1:8" ht="16" thickTop="1" thickBot="1">
      <c r="A1" s="45" t="s">
        <v>0</v>
      </c>
      <c r="B1" s="45" t="s">
        <v>1241</v>
      </c>
      <c r="C1" s="45" t="str">
        <f>IF(B2&lt;&gt;"",B2,"集計タイプを選択してください")</f>
        <v>回答エリア</v>
      </c>
      <c r="D1" s="7" t="s">
        <v>3</v>
      </c>
      <c r="E1" s="7" t="s">
        <v>1240</v>
      </c>
      <c r="F1" s="7" t="s">
        <v>4</v>
      </c>
      <c r="G1"/>
      <c r="H1"/>
    </row>
    <row r="2" spans="1:8" ht="14.25" customHeight="1" thickTop="1" thickBot="1">
      <c r="A2" s="51" t="s">
        <v>309</v>
      </c>
      <c r="B2" s="51" t="s">
        <v>50</v>
      </c>
      <c r="C2" s="51" t="s">
        <v>445</v>
      </c>
      <c r="D2" s="47" t="s">
        <v>6</v>
      </c>
      <c r="E2" s="46" t="str">
        <f>IFERROR(IF($C$1="回答エリア",VLOOKUP($C2,【M】エリア!$E$2:$H$121,3,FALSE),"▼選択してください。"),"▼選択してください。")</f>
        <v>福井市・永平寺町</v>
      </c>
      <c r="F2" s="46" t="str">
        <f>IFERROR(IF($C$1="DMO","▼選択してください。",VLOOKUP($C2,【M】エリア!$E$2:$H$121,2,FALSE)),"▼選択してください。")</f>
        <v>福井市</v>
      </c>
      <c r="G2"/>
      <c r="H2"/>
    </row>
    <row r="3" spans="1:8" ht="12.5" thickTop="1"/>
    <row r="21" spans="2:5">
      <c r="B21" s="1" t="s">
        <v>7</v>
      </c>
    </row>
    <row r="22" spans="2:5" ht="12.5" thickBot="1">
      <c r="B22" s="48" t="s">
        <v>8</v>
      </c>
      <c r="C22" s="48" t="s">
        <v>9</v>
      </c>
      <c r="D22" s="48" t="s">
        <v>10</v>
      </c>
      <c r="E22" s="48" t="str">
        <f>IF($B$2="回答エリア",T(【M】エリア!$H1:$H1),T(【M】エリア!$B1:$B1))</f>
        <v>DMO（rawデータから自動更新）</v>
      </c>
    </row>
    <row r="23" spans="2:5" ht="12.5" thickTop="1">
      <c r="B23" s="322" t="str">
        <f>IF($B$2="回答エリア",【M】エリア!$D2,【M】エリア!$A2)</f>
        <v>01</v>
      </c>
      <c r="C23" s="49" t="str">
        <f>T(IF($B$2="回答エリア",【M】エリア!$E2,""))</f>
        <v>福井駅前 エリア</v>
      </c>
      <c r="D23" s="49" t="str">
        <f>T(IF($B$2="回答エリア",【M】エリア!$F2,""))</f>
        <v>福井市</v>
      </c>
      <c r="E23" s="49" t="str">
        <f>T(IF($B$2="回答エリア",【M】エリア!$H2,【M】エリア!$B2))</f>
        <v/>
      </c>
    </row>
    <row r="24" spans="2:5">
      <c r="B24" s="322" t="str">
        <f>IF($B$2="回答エリア",【M】エリア!$D3,【M】エリア!$A3)</f>
        <v>02</v>
      </c>
      <c r="C24" s="49" t="str">
        <f>T(IF($B$2="回答エリア",【M】エリア!$E3,""))</f>
        <v>福井駅前 エリア（宿泊施設）</v>
      </c>
      <c r="D24" s="49" t="str">
        <f>T(IF($B$2="回答エリア",【M】エリア!$F3,""))</f>
        <v>福井市</v>
      </c>
      <c r="E24" s="49" t="str">
        <f>T(IF($B$2="回答エリア",【M】エリア!$H3,【M】エリア!$B3))</f>
        <v/>
      </c>
    </row>
    <row r="25" spans="2:5">
      <c r="B25" s="322" t="str">
        <f>IF($B$2="回答エリア",【M】エリア!$D4,【M】エリア!$A4)</f>
        <v>03</v>
      </c>
      <c r="C25" s="49" t="str">
        <f>T(IF($B$2="回答エリア",【M】エリア!$E4,""))</f>
        <v>北ノ庄 エリア</v>
      </c>
      <c r="D25" s="49" t="str">
        <f>T(IF($B$2="回答エリア",【M】エリア!$F4,""))</f>
        <v>福井市</v>
      </c>
      <c r="E25" s="49" t="str">
        <f>T(IF($B$2="回答エリア",【M】エリア!$H4,【M】エリア!$B4))</f>
        <v/>
      </c>
    </row>
    <row r="26" spans="2:5">
      <c r="B26" s="322" t="str">
        <f>IF($B$2="回答エリア",【M】エリア!$D5,【M】エリア!$A5)</f>
        <v>04</v>
      </c>
      <c r="C26" s="49" t="str">
        <f>T(IF($B$2="回答エリア",【M】エリア!$E5,""))</f>
        <v>名勝 養浩館庭園 エリア</v>
      </c>
      <c r="D26" s="49" t="str">
        <f>T(IF($B$2="回答エリア",【M】エリア!$F5,""))</f>
        <v>福井市</v>
      </c>
      <c r="E26" s="49" t="str">
        <f>T(IF($B$2="回答エリア",【M】エリア!$H5,【M】エリア!$B5))</f>
        <v/>
      </c>
    </row>
    <row r="27" spans="2:5">
      <c r="B27" s="322" t="str">
        <f>IF($B$2="回答エリア",【M】エリア!$D6,【M】エリア!$A6)</f>
        <v>05</v>
      </c>
      <c r="C27" s="49" t="str">
        <f>T(IF($B$2="回答エリア",【M】エリア!$E6,""))</f>
        <v>ふくい鮮いちば エリア</v>
      </c>
      <c r="D27" s="49" t="str">
        <f>T(IF($B$2="回答エリア",【M】エリア!$F6,""))</f>
        <v>福井市</v>
      </c>
      <c r="E27" s="49" t="str">
        <f>T(IF($B$2="回答エリア",【M】エリア!$H6,【M】エリア!$B6))</f>
        <v/>
      </c>
    </row>
    <row r="28" spans="2:5">
      <c r="B28" s="322" t="str">
        <f>IF($B$2="回答エリア",【M】エリア!$D7,【M】エリア!$A7)</f>
        <v>06</v>
      </c>
      <c r="C28" s="49" t="str">
        <f>T(IF($B$2="回答エリア",【M】エリア!$E7,""))</f>
        <v>一乗谷朝倉氏遺跡 エリア</v>
      </c>
      <c r="D28" s="49" t="str">
        <f>T(IF($B$2="回答エリア",【M】エリア!$F7,""))</f>
        <v>福井市</v>
      </c>
      <c r="E28" s="49" t="str">
        <f>T(IF($B$2="回答エリア",【M】エリア!$H7,【M】エリア!$B7))</f>
        <v/>
      </c>
    </row>
    <row r="29" spans="2:5">
      <c r="B29" s="322" t="str">
        <f>IF($B$2="回答エリア",【M】エリア!$D8,【M】エリア!$A8)</f>
        <v>07</v>
      </c>
      <c r="C29" s="49" t="str">
        <f>T(IF($B$2="回答エリア",【M】エリア!$E8,""))</f>
        <v>越前海岸 北部 エリア</v>
      </c>
      <c r="D29" s="49" t="str">
        <f>T(IF($B$2="回答エリア",【M】エリア!$F8,""))</f>
        <v>福井市</v>
      </c>
      <c r="E29" s="49" t="str">
        <f>T(IF($B$2="回答エリア",【M】エリア!$H8,【M】エリア!$B8))</f>
        <v/>
      </c>
    </row>
    <row r="30" spans="2:5">
      <c r="B30" s="322" t="str">
        <f>IF($B$2="回答エリア",【M】エリア!$D9,【M】エリア!$A9)</f>
        <v>08</v>
      </c>
      <c r="C30" s="49" t="str">
        <f>T(IF($B$2="回答エリア",【M】エリア!$E9,""))</f>
        <v>大安禅寺 エリア</v>
      </c>
      <c r="D30" s="49" t="str">
        <f>T(IF($B$2="回答エリア",【M】エリア!$F9,""))</f>
        <v>福井市</v>
      </c>
      <c r="E30" s="49" t="str">
        <f>T(IF($B$2="回答エリア",【M】エリア!$H9,【M】エリア!$B9))</f>
        <v/>
      </c>
    </row>
    <row r="31" spans="2:5">
      <c r="B31" s="322" t="str">
        <f>IF($B$2="回答エリア",【M】エリア!$D10,【M】エリア!$A10)</f>
        <v>09</v>
      </c>
      <c r="C31" s="49" t="str">
        <f>T(IF($B$2="回答エリア",【M】エリア!$E10,""))</f>
        <v>三国湊 エリア</v>
      </c>
      <c r="D31" s="49" t="str">
        <f>T(IF($B$2="回答エリア",【M】エリア!$F10,""))</f>
        <v>坂井市</v>
      </c>
      <c r="E31" s="49" t="str">
        <f>T(IF($B$2="回答エリア",【M】エリア!$H10,【M】エリア!$B10))</f>
        <v>(一社)DMOさかい観光局</v>
      </c>
    </row>
    <row r="32" spans="2:5">
      <c r="B32" s="322" t="str">
        <f>IF($B$2="回答エリア",【M】エリア!$D11,【M】エリア!$A11)</f>
        <v>10</v>
      </c>
      <c r="C32" s="49" t="str">
        <f>T(IF($B$2="回答エリア",【M】エリア!$E11,""))</f>
        <v>東尋坊 エリア</v>
      </c>
      <c r="D32" s="49" t="str">
        <f>T(IF($B$2="回答エリア",【M】エリア!$F11,""))</f>
        <v>坂井市</v>
      </c>
      <c r="E32" s="49" t="str">
        <f>T(IF($B$2="回答エリア",【M】エリア!$H11,【M】エリア!$B11))</f>
        <v>(一社)DMOさかい観光局</v>
      </c>
    </row>
    <row r="33" spans="2:5">
      <c r="B33" s="322" t="str">
        <f>IF($B$2="回答エリア",【M】エリア!$D12,【M】エリア!$A12)</f>
        <v>11</v>
      </c>
      <c r="C33" s="49" t="str">
        <f>T(IF($B$2="回答エリア",【M】エリア!$E12,""))</f>
        <v>越前松島水族館 エリア</v>
      </c>
      <c r="D33" s="49" t="str">
        <f>T(IF($B$2="回答エリア",【M】エリア!$F12,""))</f>
        <v>坂井市</v>
      </c>
      <c r="E33" s="49" t="str">
        <f>T(IF($B$2="回答エリア",【M】エリア!$H12,【M】エリア!$B12))</f>
        <v>(一社)DMOさかい観光局</v>
      </c>
    </row>
    <row r="34" spans="2:5">
      <c r="B34" s="322" t="str">
        <f>IF($B$2="回答エリア",【M】エリア!$D13,【M】エリア!$A13)</f>
        <v>12</v>
      </c>
      <c r="C34" s="49" t="str">
        <f>T(IF($B$2="回答エリア",【M】エリア!$E13,""))</f>
        <v>芝政ワールド エリア</v>
      </c>
      <c r="D34" s="49" t="str">
        <f>T(IF($B$2="回答エリア",【M】エリア!$F13,""))</f>
        <v>坂井市</v>
      </c>
      <c r="E34" s="49" t="str">
        <f>T(IF($B$2="回答エリア",【M】エリア!$H13,【M】エリア!$B13))</f>
        <v>(一社)DMOさかい観光局</v>
      </c>
    </row>
    <row r="35" spans="2:5">
      <c r="B35" s="322" t="str">
        <f>IF($B$2="回答エリア",【M】エリア!$D14,【M】エリア!$A14)</f>
        <v>13</v>
      </c>
      <c r="C35" s="49" t="str">
        <f>T(IF($B$2="回答エリア",【M】エリア!$E14,""))</f>
        <v>丸岡城 エリア</v>
      </c>
      <c r="D35" s="49" t="str">
        <f>T(IF($B$2="回答エリア",【M】エリア!$F14,""))</f>
        <v>坂井市</v>
      </c>
      <c r="E35" s="49" t="str">
        <f>T(IF($B$2="回答エリア",【M】エリア!$H14,【M】エリア!$B14))</f>
        <v>(一社)DMOさかい観光局</v>
      </c>
    </row>
    <row r="36" spans="2:5">
      <c r="B36" s="322" t="str">
        <f>IF($B$2="回答エリア",【M】エリア!$D15,【M】エリア!$A15)</f>
        <v>14</v>
      </c>
      <c r="C36" s="49" t="str">
        <f>T(IF($B$2="回答エリア",【M】エリア!$E15,""))</f>
        <v>花の駅 ゆりの里公園 エリア</v>
      </c>
      <c r="D36" s="49" t="str">
        <f>T(IF($B$2="回答エリア",【M】エリア!$F15,""))</f>
        <v>坂井市</v>
      </c>
      <c r="E36" s="49" t="str">
        <f>T(IF($B$2="回答エリア",【M】エリア!$H15,【M】エリア!$B15))</f>
        <v>(一社)DMOさかい観光局</v>
      </c>
    </row>
    <row r="37" spans="2:5">
      <c r="B37" s="322" t="str">
        <f>IF($B$2="回答エリア",【M】エリア!$D16,【M】エリア!$A16)</f>
        <v>15</v>
      </c>
      <c r="C37" s="49" t="str">
        <f>T(IF($B$2="回答エリア",【M】エリア!$E16,""))</f>
        <v>道の駅みくに ふれあいパーク三里浜 エリア</v>
      </c>
      <c r="D37" s="49" t="str">
        <f>T(IF($B$2="回答エリア",【M】エリア!$F16,""))</f>
        <v>坂井市</v>
      </c>
      <c r="E37" s="49" t="str">
        <f>T(IF($B$2="回答エリア",【M】エリア!$H16,【M】エリア!$B16))</f>
        <v>(一社)DMOさかい観光局</v>
      </c>
    </row>
    <row r="38" spans="2:5">
      <c r="B38" s="322" t="str">
        <f>IF($B$2="回答エリア",【M】エリア!$D17,【M】エリア!$A17)</f>
        <v>16</v>
      </c>
      <c r="C38" s="49" t="str">
        <f>T(IF($B$2="回答エリア",【M】エリア!$E17,""))</f>
        <v>JR芦原温泉駅 エリア</v>
      </c>
      <c r="D38" s="49" t="str">
        <f>T(IF($B$2="回答エリア",【M】エリア!$F17,""))</f>
        <v>あわら市</v>
      </c>
      <c r="E38" s="49" t="str">
        <f>T(IF($B$2="回答エリア",【M】エリア!$H17,【M】エリア!$B17))</f>
        <v/>
      </c>
    </row>
    <row r="39" spans="2:5">
      <c r="B39" s="322" t="str">
        <f>IF($B$2="回答エリア",【M】エリア!$D18,【M】エリア!$A18)</f>
        <v>17</v>
      </c>
      <c r="C39" s="49" t="str">
        <f>T(IF($B$2="回答エリア",【M】エリア!$E18,""))</f>
        <v>あわら湯のまち エリア</v>
      </c>
      <c r="D39" s="49" t="str">
        <f>T(IF($B$2="回答エリア",【M】エリア!$F18,""))</f>
        <v>あわら市</v>
      </c>
      <c r="E39" s="49" t="str">
        <f>T(IF($B$2="回答エリア",【M】エリア!$H18,【M】エリア!$B18))</f>
        <v/>
      </c>
    </row>
    <row r="40" spans="2:5">
      <c r="B40" s="322" t="str">
        <f>IF($B$2="回答エリア",【M】エリア!$D19,【M】エリア!$A19)</f>
        <v>18</v>
      </c>
      <c r="C40" s="49" t="str">
        <f>T(IF($B$2="回答エリア",【M】エリア!$E19,""))</f>
        <v>フルーツライン エリア</v>
      </c>
      <c r="D40" s="49" t="str">
        <f>T(IF($B$2="回答エリア",【M】エリア!$F19,""))</f>
        <v>あわら市</v>
      </c>
      <c r="E40" s="49" t="str">
        <f>T(IF($B$2="回答エリア",【M】エリア!$H19,【M】エリア!$B19))</f>
        <v/>
      </c>
    </row>
    <row r="41" spans="2:5">
      <c r="B41" s="322" t="str">
        <f>IF($B$2="回答エリア",【M】エリア!$D20,【M】エリア!$A20)</f>
        <v>19</v>
      </c>
      <c r="C41" s="49" t="str">
        <f>T(IF($B$2="回答エリア",【M】エリア!$E20,""))</f>
        <v>波松 エリア</v>
      </c>
      <c r="D41" s="49" t="str">
        <f>T(IF($B$2="回答エリア",【M】エリア!$F20,""))</f>
        <v>あわら市</v>
      </c>
      <c r="E41" s="49" t="str">
        <f>T(IF($B$2="回答エリア",【M】エリア!$H20,【M】エリア!$B20))</f>
        <v/>
      </c>
    </row>
    <row r="42" spans="2:5">
      <c r="B42" s="322" t="str">
        <f>IF($B$2="回答エリア",【M】エリア!$D21,【M】エリア!$A21)</f>
        <v>20</v>
      </c>
      <c r="C42" s="49" t="str">
        <f>T(IF($B$2="回答エリア",【M】エリア!$E21,""))</f>
        <v>北潟湖 エリア</v>
      </c>
      <c r="D42" s="49" t="str">
        <f>T(IF($B$2="回答エリア",【M】エリア!$F21,""))</f>
        <v>あわら市</v>
      </c>
      <c r="E42" s="49" t="str">
        <f>T(IF($B$2="回答エリア",【M】エリア!$H21,【M】エリア!$B21))</f>
        <v/>
      </c>
    </row>
    <row r="43" spans="2:5">
      <c r="B43" s="322" t="str">
        <f>IF($B$2="回答エリア",【M】エリア!$D22,【M】エリア!$A22)</f>
        <v>21</v>
      </c>
      <c r="C43" s="49" t="str">
        <f>T(IF($B$2="回答エリア",【M】エリア!$E22,""))</f>
        <v>越前大野城・城下町 エリア</v>
      </c>
      <c r="D43" s="49" t="str">
        <f>T(IF($B$2="回答エリア",【M】エリア!$F22,""))</f>
        <v>大野市</v>
      </c>
      <c r="E43" s="49" t="str">
        <f>T(IF($B$2="回答エリア",【M】エリア!$H22,【M】エリア!$B22))</f>
        <v/>
      </c>
    </row>
    <row r="44" spans="2:5">
      <c r="B44" s="322" t="str">
        <f>IF($B$2="回答エリア",【M】エリア!$D23,【M】エリア!$A23)</f>
        <v>22</v>
      </c>
      <c r="C44" s="49" t="str">
        <f>T(IF($B$2="回答エリア",【M】エリア!$E23,""))</f>
        <v>道の駅「越前おおの荒島の郷」 エリア</v>
      </c>
      <c r="D44" s="49" t="str">
        <f>T(IF($B$2="回答エリア",【M】エリア!$F23,""))</f>
        <v>大野市</v>
      </c>
      <c r="E44" s="49" t="str">
        <f>T(IF($B$2="回答エリア",【M】エリア!$H23,【M】エリア!$B23))</f>
        <v/>
      </c>
    </row>
    <row r="45" spans="2:5">
      <c r="B45" s="322" t="str">
        <f>IF($B$2="回答エリア",【M】エリア!$D24,【M】エリア!$A24)</f>
        <v>23</v>
      </c>
      <c r="C45" s="49" t="str">
        <f>T(IF($B$2="回答エリア",【M】エリア!$E24,""))</f>
        <v>JR九頭竜湖駅 エリア</v>
      </c>
      <c r="D45" s="49" t="str">
        <f>T(IF($B$2="回答エリア",【M】エリア!$F24,""))</f>
        <v>大野市</v>
      </c>
      <c r="E45" s="49" t="str">
        <f>T(IF($B$2="回答エリア",【M】エリア!$H24,【M】エリア!$B24))</f>
        <v/>
      </c>
    </row>
    <row r="46" spans="2:5">
      <c r="B46" s="322" t="str">
        <f>IF($B$2="回答エリア",【M】エリア!$D25,【M】エリア!$A25)</f>
        <v>24</v>
      </c>
      <c r="C46" s="49" t="str">
        <f>T(IF($B$2="回答エリア",【M】エリア!$E25,""))</f>
        <v>六呂師高原 エリア</v>
      </c>
      <c r="D46" s="49" t="str">
        <f>T(IF($B$2="回答エリア",【M】エリア!$F25,""))</f>
        <v>大野市</v>
      </c>
      <c r="E46" s="49" t="str">
        <f>T(IF($B$2="回答エリア",【M】エリア!$H25,【M】エリア!$B25))</f>
        <v/>
      </c>
    </row>
    <row r="47" spans="2:5">
      <c r="B47" s="322" t="str">
        <f>IF($B$2="回答エリア",【M】エリア!$D26,【M】エリア!$A26)</f>
        <v>25</v>
      </c>
      <c r="C47" s="49" t="str">
        <f>T(IF($B$2="回答エリア",【M】エリア!$E26,""))</f>
        <v>かつやま恐竜の森 エリア</v>
      </c>
      <c r="D47" s="49" t="str">
        <f>T(IF($B$2="回答エリア",【M】エリア!$F26,""))</f>
        <v>勝山市</v>
      </c>
      <c r="E47" s="49" t="str">
        <f>T(IF($B$2="回答エリア",【M】エリア!$H26,【M】エリア!$B26))</f>
        <v>勝山市観光まちづくり(株)</v>
      </c>
    </row>
    <row r="48" spans="2:5">
      <c r="B48" s="322" t="str">
        <f>IF($B$2="回答エリア",【M】エリア!$D27,【M】エリア!$A27)</f>
        <v>26</v>
      </c>
      <c r="C48" s="49" t="str">
        <f>T(IF($B$2="回答エリア",【M】エリア!$E27,""))</f>
        <v>道の駅「恐竜渓谷かつやま」 エリア</v>
      </c>
      <c r="D48" s="49" t="str">
        <f>T(IF($B$2="回答エリア",【M】エリア!$F27,""))</f>
        <v>勝山市</v>
      </c>
      <c r="E48" s="49" t="str">
        <f>T(IF($B$2="回答エリア",【M】エリア!$H27,【M】エリア!$B27))</f>
        <v>勝山市観光まちづくり(株)</v>
      </c>
    </row>
    <row r="49" spans="2:5">
      <c r="B49" s="322" t="str">
        <f>IF($B$2="回答エリア",【M】エリア!$D28,【M】エリア!$A28)</f>
        <v>28</v>
      </c>
      <c r="C49" s="49" t="str">
        <f>T(IF($B$2="回答エリア",【M】エリア!$E28,""))</f>
        <v>越前大仏 エリア</v>
      </c>
      <c r="D49" s="49" t="str">
        <f>T(IF($B$2="回答エリア",【M】エリア!$F28,""))</f>
        <v>勝山市</v>
      </c>
      <c r="E49" s="49" t="str">
        <f>T(IF($B$2="回答エリア",【M】エリア!$H28,【M】エリア!$B28))</f>
        <v>勝山市観光まちづくり(株)</v>
      </c>
    </row>
    <row r="50" spans="2:5">
      <c r="B50" s="322" t="str">
        <f>IF($B$2="回答エリア",【M】エリア!$D29,【M】エリア!$A29)</f>
        <v>29</v>
      </c>
      <c r="C50" s="49" t="str">
        <f>T(IF($B$2="回答エリア",【M】エリア!$E29,""))</f>
        <v>平泉寺白山神社 エリア</v>
      </c>
      <c r="D50" s="49" t="str">
        <f>T(IF($B$2="回答エリア",【M】エリア!$F29,""))</f>
        <v>勝山市</v>
      </c>
      <c r="E50" s="49" t="str">
        <f>T(IF($B$2="回答エリア",【M】エリア!$H29,【M】エリア!$B29))</f>
        <v>勝山市観光まちづくり(株)</v>
      </c>
    </row>
    <row r="51" spans="2:5">
      <c r="B51" s="322" t="str">
        <f>IF($B$2="回答エリア",【M】エリア!$D30,【M】エリア!$A30)</f>
        <v>30</v>
      </c>
      <c r="C51" s="49" t="str">
        <f>T(IF($B$2="回答エリア",【M】エリア!$E30,""))</f>
        <v>はたや記念館 ゆめおーれ勝山 エリア</v>
      </c>
      <c r="D51" s="49" t="str">
        <f>T(IF($B$2="回答エリア",【M】エリア!$F30,""))</f>
        <v>勝山市</v>
      </c>
      <c r="E51" s="49" t="str">
        <f>T(IF($B$2="回答エリア",【M】エリア!$H30,【M】エリア!$B30))</f>
        <v>勝山市観光まちづくり(株)</v>
      </c>
    </row>
    <row r="52" spans="2:5">
      <c r="B52" s="322" t="str">
        <f>IF($B$2="回答エリア",【M】エリア!$D31,【M】エリア!$A31)</f>
        <v>31</v>
      </c>
      <c r="C52" s="49" t="str">
        <f>T(IF($B$2="回答エリア",【M】エリア!$E31,""))</f>
        <v>えちぜん鉄道 永平寺口駅 エリア</v>
      </c>
      <c r="D52" s="49" t="str">
        <f>T(IF($B$2="回答エリア",【M】エリア!$F31,""))</f>
        <v>永平寺町</v>
      </c>
      <c r="E52" s="49" t="str">
        <f>T(IF($B$2="回答エリア",【M】エリア!$H31,【M】エリア!$B31))</f>
        <v/>
      </c>
    </row>
    <row r="53" spans="2:5">
      <c r="B53" s="322" t="str">
        <f>IF($B$2="回答エリア",【M】エリア!$D32,【M】エリア!$A32)</f>
        <v>33</v>
      </c>
      <c r="C53" s="49" t="str">
        <f>T(IF($B$2="回答エリア",【M】エリア!$E32,""))</f>
        <v>えちぜん鉄道 松岡駅 エリア</v>
      </c>
      <c r="D53" s="49" t="str">
        <f>T(IF($B$2="回答エリア",【M】エリア!$F32,""))</f>
        <v>永平寺町</v>
      </c>
      <c r="E53" s="49" t="str">
        <f>T(IF($B$2="回答エリア",【M】エリア!$H32,【M】エリア!$B32))</f>
        <v/>
      </c>
    </row>
    <row r="54" spans="2:5">
      <c r="B54" s="322" t="str">
        <f>IF($B$2="回答エリア",【M】エリア!$D33,【M】エリア!$A33)</f>
        <v>34</v>
      </c>
      <c r="C54" s="49" t="str">
        <f>T(IF($B$2="回答エリア",【M】エリア!$E33,""))</f>
        <v>大本山 永平寺 エリア</v>
      </c>
      <c r="D54" s="49" t="str">
        <f>T(IF($B$2="回答エリア",【M】エリア!$F33,""))</f>
        <v>永平寺町</v>
      </c>
      <c r="E54" s="49" t="str">
        <f>T(IF($B$2="回答エリア",【M】エリア!$H33,【M】エリア!$B33))</f>
        <v/>
      </c>
    </row>
    <row r="55" spans="2:5">
      <c r="B55" s="322" t="str">
        <f>IF($B$2="回答エリア",【M】エリア!$D34,【M】エリア!$A34)</f>
        <v>35</v>
      </c>
      <c r="C55" s="49" t="str">
        <f>T(IF($B$2="回答エリア",【M】エリア!$E34,""))</f>
        <v>道の駅「禅の里」 エリア</v>
      </c>
      <c r="D55" s="49" t="str">
        <f>T(IF($B$2="回答エリア",【M】エリア!$F34,""))</f>
        <v>永平寺町</v>
      </c>
      <c r="E55" s="49" t="str">
        <f>T(IF($B$2="回答エリア",【M】エリア!$H34,【M】エリア!$B34))</f>
        <v/>
      </c>
    </row>
    <row r="56" spans="2:5">
      <c r="B56" s="322" t="str">
        <f>IF($B$2="回答エリア",【M】エリア!$D35,【M】エリア!$A35)</f>
        <v>37</v>
      </c>
      <c r="C56" s="49" t="str">
        <f>T(IF($B$2="回答エリア",【M】エリア!$E35,""))</f>
        <v>越前そばの里 エリア</v>
      </c>
      <c r="D56" s="49" t="str">
        <f>T(IF($B$2="回答エリア",【M】エリア!$F35,""))</f>
        <v>越前市</v>
      </c>
      <c r="E56" s="49" t="str">
        <f>T(IF($B$2="回答エリア",【M】エリア!$H35,【M】エリア!$B35))</f>
        <v/>
      </c>
    </row>
    <row r="57" spans="2:5">
      <c r="B57" s="322" t="str">
        <f>IF($B$2="回答エリア",【M】エリア!$D36,【M】エリア!$A36)</f>
        <v>38</v>
      </c>
      <c r="C57" s="49" t="str">
        <f>T(IF($B$2="回答エリア",【M】エリア!$E36,""))</f>
        <v>北陸新幹線 越前たけふ駅 エリア</v>
      </c>
      <c r="D57" s="49" t="str">
        <f>T(IF($B$2="回答エリア",【M】エリア!$F36,""))</f>
        <v>越前市</v>
      </c>
      <c r="E57" s="49" t="str">
        <f>T(IF($B$2="回答エリア",【M】エリア!$H36,【M】エリア!$B36))</f>
        <v/>
      </c>
    </row>
    <row r="58" spans="2:5">
      <c r="B58" s="322" t="str">
        <f>IF($B$2="回答エリア",【M】エリア!$D37,【M】エリア!$A37)</f>
        <v>39</v>
      </c>
      <c r="C58" s="49" t="str">
        <f>T(IF($B$2="回答エリア",【M】エリア!$E37,""))</f>
        <v>タケフナイフビレッジ エリア</v>
      </c>
      <c r="D58" s="49" t="str">
        <f>T(IF($B$2="回答エリア",【M】エリア!$F37,""))</f>
        <v>越前市</v>
      </c>
      <c r="E58" s="49" t="str">
        <f>T(IF($B$2="回答エリア",【M】エリア!$H37,【M】エリア!$B37))</f>
        <v/>
      </c>
    </row>
    <row r="59" spans="2:5">
      <c r="B59" s="322" t="str">
        <f>IF($B$2="回答エリア",【M】エリア!$D38,【M】エリア!$A38)</f>
        <v>40</v>
      </c>
      <c r="C59" s="49" t="str">
        <f>T(IF($B$2="回答エリア",【M】エリア!$E38,""))</f>
        <v>武生駅 エリア</v>
      </c>
      <c r="D59" s="49" t="str">
        <f>T(IF($B$2="回答エリア",【M】エリア!$F38,""))</f>
        <v>越前市</v>
      </c>
      <c r="E59" s="49" t="str">
        <f>T(IF($B$2="回答エリア",【M】エリア!$H38,【M】エリア!$B38))</f>
        <v/>
      </c>
    </row>
    <row r="60" spans="2:5">
      <c r="B60" s="322" t="str">
        <f>IF($B$2="回答エリア",【M】エリア!$D39,【M】エリア!$A39)</f>
        <v>41</v>
      </c>
      <c r="C60" s="49" t="str">
        <f>T(IF($B$2="回答エリア",【M】エリア!$E39,""))</f>
        <v>紫式部公園 エリア</v>
      </c>
      <c r="D60" s="49" t="str">
        <f>T(IF($B$2="回答エリア",【M】エリア!$F39,""))</f>
        <v>越前市</v>
      </c>
      <c r="E60" s="49" t="str">
        <f>T(IF($B$2="回答エリア",【M】エリア!$H39,【M】エリア!$B39))</f>
        <v/>
      </c>
    </row>
    <row r="61" spans="2:5">
      <c r="B61" s="322" t="str">
        <f>IF($B$2="回答エリア",【M】エリア!$D40,【M】エリア!$A40)</f>
        <v>42</v>
      </c>
      <c r="C61" s="49" t="str">
        <f>T(IF($B$2="回答エリア",【M】エリア!$E40,""))</f>
        <v>だるまちゃん広場 エリア</v>
      </c>
      <c r="D61" s="49" t="str">
        <f>T(IF($B$2="回答エリア",【M】エリア!$F40,""))</f>
        <v>越前市</v>
      </c>
      <c r="E61" s="49" t="str">
        <f>T(IF($B$2="回答エリア",【M】エリア!$H40,【M】エリア!$B40))</f>
        <v/>
      </c>
    </row>
    <row r="62" spans="2:5">
      <c r="B62" s="322" t="str">
        <f>IF($B$2="回答エリア",【M】エリア!$D41,【M】エリア!$A41)</f>
        <v>44</v>
      </c>
      <c r="C62" s="49" t="str">
        <f>T(IF($B$2="回答エリア",【M】エリア!$E41,""))</f>
        <v>道の駅「西山公園」 エリア</v>
      </c>
      <c r="D62" s="49" t="str">
        <f>T(IF($B$2="回答エリア",【M】エリア!$F41,""))</f>
        <v>鯖江市</v>
      </c>
      <c r="E62" s="49" t="str">
        <f>T(IF($B$2="回答エリア",【M】エリア!$H41,【M】エリア!$B41))</f>
        <v/>
      </c>
    </row>
    <row r="63" spans="2:5">
      <c r="B63" s="322" t="str">
        <f>IF($B$2="回答エリア",【M】エリア!$D42,【M】エリア!$A42)</f>
        <v>45</v>
      </c>
      <c r="C63" s="49" t="str">
        <f>T(IF($B$2="回答エリア",【M】エリア!$E42,""))</f>
        <v>メガネストリート エリア</v>
      </c>
      <c r="D63" s="49" t="str">
        <f>T(IF($B$2="回答エリア",【M】エリア!$F42,""))</f>
        <v>鯖江市</v>
      </c>
      <c r="E63" s="49" t="str">
        <f>T(IF($B$2="回答エリア",【M】エリア!$H42,【M】エリア!$B42))</f>
        <v/>
      </c>
    </row>
    <row r="64" spans="2:5">
      <c r="B64" s="322" t="str">
        <f>IF($B$2="回答エリア",【M】エリア!$D43,【M】エリア!$A43)</f>
        <v>46</v>
      </c>
      <c r="C64" s="49" t="str">
        <f>T(IF($B$2="回答エリア",【M】エリア!$E43,""))</f>
        <v>うるしの里 エリア</v>
      </c>
      <c r="D64" s="49" t="str">
        <f>T(IF($B$2="回答エリア",【M】エリア!$F43,""))</f>
        <v>鯖江市</v>
      </c>
      <c r="E64" s="49" t="str">
        <f>T(IF($B$2="回答エリア",【M】エリア!$H43,【M】エリア!$B43))</f>
        <v/>
      </c>
    </row>
    <row r="65" spans="2:5">
      <c r="B65" s="322" t="str">
        <f>IF($B$2="回答エリア",【M】エリア!$D44,【M】エリア!$A44)</f>
        <v>47</v>
      </c>
      <c r="C65" s="49" t="str">
        <f>T(IF($B$2="回答エリア",【M】エリア!$E44,""))</f>
        <v>まちの駅 こってコテいけだ エリア</v>
      </c>
      <c r="D65" s="49" t="str">
        <f>T(IF($B$2="回答エリア",【M】エリア!$F44,""))</f>
        <v>池田町</v>
      </c>
      <c r="E65" s="49" t="str">
        <f>T(IF($B$2="回答エリア",【M】エリア!$H44,【M】エリア!$B44))</f>
        <v>（一財）いけだ農村観光公社</v>
      </c>
    </row>
    <row r="66" spans="2:5">
      <c r="B66" s="322" t="str">
        <f>IF($B$2="回答エリア",【M】エリア!$D45,【M】エリア!$A45)</f>
        <v>48</v>
      </c>
      <c r="C66" s="49" t="str">
        <f>T(IF($B$2="回答エリア",【M】エリア!$E45,""))</f>
        <v>かずら橋 エリア</v>
      </c>
      <c r="D66" s="49" t="str">
        <f>T(IF($B$2="回答エリア",【M】エリア!$F45,""))</f>
        <v>池田町</v>
      </c>
      <c r="E66" s="49" t="str">
        <f>T(IF($B$2="回答エリア",【M】エリア!$H45,【M】エリア!$B45))</f>
        <v>（一財）いけだ農村観光公社</v>
      </c>
    </row>
    <row r="67" spans="2:5">
      <c r="B67" s="322" t="str">
        <f>IF($B$2="回答エリア",【M】エリア!$D46,【M】エリア!$A46)</f>
        <v>49</v>
      </c>
      <c r="C67" s="49" t="str">
        <f>T(IF($B$2="回答エリア",【M】エリア!$E46,""))</f>
        <v>道の駅「越前」 エリア</v>
      </c>
      <c r="D67" s="49" t="str">
        <f>T(IF($B$2="回答エリア",【M】エリア!$F46,""))</f>
        <v>越前町</v>
      </c>
      <c r="E67" s="49" t="str">
        <f>T(IF($B$2="回答エリア",【M】エリア!$H46,【M】エリア!$B46))</f>
        <v>一般社団法人 越前町観光連盟（DMO ECHIZEN）</v>
      </c>
    </row>
    <row r="68" spans="2:5">
      <c r="B68" s="322" t="str">
        <f>IF($B$2="回答エリア",【M】エリア!$D47,【M】エリア!$A47)</f>
        <v>50</v>
      </c>
      <c r="C68" s="49" t="str">
        <f>T(IF($B$2="回答エリア",【M】エリア!$E47,""))</f>
        <v>道の駅「パークイン丹生ヶ丘」 エリア</v>
      </c>
      <c r="D68" s="49" t="str">
        <f>T(IF($B$2="回答エリア",【M】エリア!$F47,""))</f>
        <v>越前町</v>
      </c>
      <c r="E68" s="49" t="str">
        <f>T(IF($B$2="回答エリア",【M】エリア!$H47,【M】エリア!$B47))</f>
        <v>一般社団法人 越前町観光連盟（DMO ECHIZEN）</v>
      </c>
    </row>
    <row r="69" spans="2:5">
      <c r="B69" s="322" t="str">
        <f>IF($B$2="回答エリア",【M】エリア!$D48,【M】エリア!$A48)</f>
        <v>51</v>
      </c>
      <c r="C69" s="49" t="str">
        <f>T(IF($B$2="回答エリア",【M】エリア!$E48,""))</f>
        <v>劔神社 エリア</v>
      </c>
      <c r="D69" s="49" t="str">
        <f>T(IF($B$2="回答エリア",【M】エリア!$F48,""))</f>
        <v>越前町</v>
      </c>
      <c r="E69" s="49" t="str">
        <f>T(IF($B$2="回答エリア",【M】エリア!$H48,【M】エリア!$B48))</f>
        <v>一般社団法人 越前町観光連盟（DMO ECHIZEN）</v>
      </c>
    </row>
    <row r="70" spans="2:5">
      <c r="B70" s="322" t="str">
        <f>IF($B$2="回答エリア",【M】エリア!$D49,【M】エリア!$A49)</f>
        <v>52</v>
      </c>
      <c r="C70" s="49" t="str">
        <f>T(IF($B$2="回答エリア",【M】エリア!$E49,""))</f>
        <v>越前陶芸村 エリア</v>
      </c>
      <c r="D70" s="49" t="str">
        <f>T(IF($B$2="回答エリア",【M】エリア!$F49,""))</f>
        <v>越前町</v>
      </c>
      <c r="E70" s="49" t="str">
        <f>T(IF($B$2="回答エリア",【M】エリア!$H49,【M】エリア!$B49))</f>
        <v>一般社団法人 越前町観光連盟（DMO ECHIZEN）</v>
      </c>
    </row>
    <row r="71" spans="2:5">
      <c r="B71" s="322" t="str">
        <f>IF($B$2="回答エリア",【M】エリア!$D50,【M】エリア!$A50)</f>
        <v>53</v>
      </c>
      <c r="C71" s="49" t="str">
        <f>T(IF($B$2="回答エリア",【M】エリア!$E50,""))</f>
        <v>越前海岸 越前岬 エリア</v>
      </c>
      <c r="D71" s="49" t="str">
        <f>T(IF($B$2="回答エリア",【M】エリア!$F50,""))</f>
        <v>越前町</v>
      </c>
      <c r="E71" s="49" t="str">
        <f>T(IF($B$2="回答エリア",【M】エリア!$H50,【M】エリア!$B50))</f>
        <v>一般社団法人 越前町観光連盟（DMO ECHIZEN）</v>
      </c>
    </row>
    <row r="72" spans="2:5">
      <c r="B72" s="322" t="str">
        <f>IF($B$2="回答エリア",【M】エリア!$D51,【M】エリア!$A51)</f>
        <v>54</v>
      </c>
      <c r="C72" s="49" t="str">
        <f>T(IF($B$2="回答エリア",【M】エリア!$E51,""))</f>
        <v>越前漁港 エリア</v>
      </c>
      <c r="D72" s="49" t="str">
        <f>T(IF($B$2="回答エリア",【M】エリア!$F51,""))</f>
        <v>越前町</v>
      </c>
      <c r="E72" s="49" t="str">
        <f>T(IF($B$2="回答エリア",【M】エリア!$H51,【M】エリア!$B51))</f>
        <v>一般社団法人 越前町観光連盟（DMO ECHIZEN）</v>
      </c>
    </row>
    <row r="73" spans="2:5">
      <c r="B73" s="322" t="str">
        <f>IF($B$2="回答エリア",【M】エリア!$D52,【M】エリア!$A52)</f>
        <v>56</v>
      </c>
      <c r="C73" s="49" t="str">
        <f>T(IF($B$2="回答エリア",【M】エリア!$E52,""))</f>
        <v>越前海岸 高佐米ノ旅館街 エリア</v>
      </c>
      <c r="D73" s="49" t="str">
        <f>T(IF($B$2="回答エリア",【M】エリア!$F52,""))</f>
        <v>越前町</v>
      </c>
      <c r="E73" s="49" t="str">
        <f>T(IF($B$2="回答エリア",【M】エリア!$H52,【M】エリア!$B52))</f>
        <v>一般社団法人 越前町観光連盟（DMO ECHIZEN）</v>
      </c>
    </row>
    <row r="74" spans="2:5">
      <c r="B74" s="322" t="str">
        <f>IF($B$2="回答エリア",【M】エリア!$D53,【M】エリア!$A53)</f>
        <v>57</v>
      </c>
      <c r="C74" s="49" t="str">
        <f>T(IF($B$2="回答エリア",【M】エリア!$E53,""))</f>
        <v>越前海岸 くりや旅館街 エリア</v>
      </c>
      <c r="D74" s="49" t="str">
        <f>T(IF($B$2="回答エリア",【M】エリア!$F53,""))</f>
        <v>越前町</v>
      </c>
      <c r="E74" s="49" t="str">
        <f>T(IF($B$2="回答エリア",【M】エリア!$H53,【M】エリア!$B53))</f>
        <v>一般社団法人 越前町観光連盟（DMO ECHIZEN）</v>
      </c>
    </row>
    <row r="75" spans="2:5">
      <c r="B75" s="322" t="str">
        <f>IF($B$2="回答エリア",【M】エリア!$D54,【M】エリア!$A54)</f>
        <v>58</v>
      </c>
      <c r="C75" s="49" t="str">
        <f>T(IF($B$2="回答エリア",【M】エリア!$E54,""))</f>
        <v>道の駅「南えちぜん山海里」 エリア</v>
      </c>
      <c r="D75" s="49" t="str">
        <f>T(IF($B$2="回答エリア",【M】エリア!$F54,""))</f>
        <v>南越前町</v>
      </c>
      <c r="E75" s="49" t="str">
        <f>T(IF($B$2="回答エリア",【M】エリア!$H54,【M】エリア!$B54))</f>
        <v/>
      </c>
    </row>
    <row r="76" spans="2:5">
      <c r="B76" s="322" t="str">
        <f>IF($B$2="回答エリア",【M】エリア!$D55,【M】エリア!$A55)</f>
        <v>59</v>
      </c>
      <c r="C76" s="49" t="str">
        <f>T(IF($B$2="回答エリア",【M】エリア!$E55,""))</f>
        <v>河野北前船主通りエリア</v>
      </c>
      <c r="D76" s="49" t="str">
        <f>T(IF($B$2="回答エリア",【M】エリア!$F55,""))</f>
        <v>南越前町</v>
      </c>
      <c r="E76" s="49" t="str">
        <f>T(IF($B$2="回答エリア",【M】エリア!$H55,【M】エリア!$B55))</f>
        <v/>
      </c>
    </row>
    <row r="77" spans="2:5">
      <c r="B77" s="322" t="str">
        <f>IF($B$2="回答エリア",【M】エリア!$D56,【M】エリア!$A56)</f>
        <v>60</v>
      </c>
      <c r="C77" s="49" t="str">
        <f>T(IF($B$2="回答エリア",【M】エリア!$E56,""))</f>
        <v>今庄宿 エリア</v>
      </c>
      <c r="D77" s="49" t="str">
        <f>T(IF($B$2="回答エリア",【M】エリア!$F56,""))</f>
        <v>南越前町</v>
      </c>
      <c r="E77" s="49" t="str">
        <f>T(IF($B$2="回答エリア",【M】エリア!$H56,【M】エリア!$B56))</f>
        <v/>
      </c>
    </row>
    <row r="78" spans="2:5">
      <c r="B78" s="322" t="str">
        <f>IF($B$2="回答エリア",【M】エリア!$D57,【M】エリア!$A57)</f>
        <v>61</v>
      </c>
      <c r="C78" s="49" t="str">
        <f>T(IF($B$2="回答エリア",【M】エリア!$E57,""))</f>
        <v>日本海さかな街 エリア</v>
      </c>
      <c r="D78" s="49" t="str">
        <f>T(IF($B$2="回答エリア",【M】エリア!$F57,""))</f>
        <v>敦賀市</v>
      </c>
      <c r="E78" s="49" t="str">
        <f>T(IF($B$2="回答エリア",【M】エリア!$H57,【M】エリア!$B57))</f>
        <v/>
      </c>
    </row>
    <row r="79" spans="2:5">
      <c r="B79" s="322" t="str">
        <f>IF($B$2="回答エリア",【M】エリア!$D58,【M】エリア!$A58)</f>
        <v>62</v>
      </c>
      <c r="C79" s="49" t="str">
        <f>T(IF($B$2="回答エリア",【M】エリア!$E58,""))</f>
        <v>神楽通り エリア</v>
      </c>
      <c r="D79" s="49" t="str">
        <f>T(IF($B$2="回答エリア",【M】エリア!$F58,""))</f>
        <v>敦賀市</v>
      </c>
      <c r="E79" s="49" t="str">
        <f>T(IF($B$2="回答エリア",【M】エリア!$H58,【M】エリア!$B58))</f>
        <v/>
      </c>
    </row>
    <row r="80" spans="2:5">
      <c r="B80" s="322" t="str">
        <f>IF($B$2="回答エリア",【M】エリア!$D59,【M】エリア!$A59)</f>
        <v>63</v>
      </c>
      <c r="C80" s="49" t="str">
        <f>T(IF($B$2="回答エリア",【M】エリア!$E59,""))</f>
        <v>JR敦賀駅前 エリア</v>
      </c>
      <c r="D80" s="49" t="str">
        <f>T(IF($B$2="回答エリア",【M】エリア!$F59,""))</f>
        <v>敦賀市</v>
      </c>
      <c r="E80" s="49" t="str">
        <f>T(IF($B$2="回答エリア",【M】エリア!$H59,【M】エリア!$B59))</f>
        <v/>
      </c>
    </row>
    <row r="81" spans="2:5">
      <c r="B81" s="322" t="str">
        <f>IF($B$2="回答エリア",【M】エリア!$D60,【M】エリア!$A60)</f>
        <v>64</v>
      </c>
      <c r="C81" s="49" t="str">
        <f>T(IF($B$2="回答エリア",【M】エリア!$E60,""))</f>
        <v>金ヶ崎 エリア</v>
      </c>
      <c r="D81" s="49" t="str">
        <f>T(IF($B$2="回答エリア",【M】エリア!$F60,""))</f>
        <v>敦賀市</v>
      </c>
      <c r="E81" s="49" t="str">
        <f>T(IF($B$2="回答エリア",【M】エリア!$H60,【M】エリア!$B60))</f>
        <v/>
      </c>
    </row>
    <row r="82" spans="2:5">
      <c r="B82" s="322" t="str">
        <f>IF($B$2="回答エリア",【M】エリア!$D61,【M】エリア!$A61)</f>
        <v>65</v>
      </c>
      <c r="C82" s="49" t="str">
        <f>T(IF($B$2="回答エリア",【M】エリア!$E61,""))</f>
        <v>敦賀市立博物館 エリア</v>
      </c>
      <c r="D82" s="49" t="str">
        <f>T(IF($B$2="回答エリア",【M】エリア!$F61,""))</f>
        <v>敦賀市</v>
      </c>
      <c r="E82" s="49" t="str">
        <f>T(IF($B$2="回答エリア",【M】エリア!$H61,【M】エリア!$B61))</f>
        <v/>
      </c>
    </row>
    <row r="83" spans="2:5">
      <c r="B83" s="322" t="str">
        <f>IF($B$2="回答エリア",【M】エリア!$D62,【M】エリア!$A62)</f>
        <v>67</v>
      </c>
      <c r="C83" s="49" t="str">
        <f>T(IF($B$2="回答エリア",【M】エリア!$E62,""))</f>
        <v>小浜市 阿納 エリア</v>
      </c>
      <c r="D83" s="49" t="str">
        <f>T(IF($B$2="回答エリア",【M】エリア!$F62,""))</f>
        <v>小浜市</v>
      </c>
      <c r="E83" s="49" t="str">
        <f>T(IF($B$2="回答エリア",【M】エリア!$H62,【M】エリア!$B62))</f>
        <v>(株)まちづくり小浜</v>
      </c>
    </row>
    <row r="84" spans="2:5">
      <c r="B84" s="322" t="str">
        <f>IF($B$2="回答エリア",【M】エリア!$D63,【M】エリア!$A63)</f>
        <v>68</v>
      </c>
      <c r="C84" s="49" t="str">
        <f>T(IF($B$2="回答エリア",【M】エリア!$E63,""))</f>
        <v>道の駅「若狭おばま」 エリア</v>
      </c>
      <c r="D84" s="49" t="str">
        <f>T(IF($B$2="回答エリア",【M】エリア!$F63,""))</f>
        <v>小浜市</v>
      </c>
      <c r="E84" s="49" t="str">
        <f>T(IF($B$2="回答エリア",【M】エリア!$H63,【M】エリア!$B63))</f>
        <v>(株)まちづくり小浜</v>
      </c>
    </row>
    <row r="85" spans="2:5">
      <c r="B85" s="322" t="str">
        <f>IF($B$2="回答エリア",【M】エリア!$D64,【M】エリア!$A64)</f>
        <v>69</v>
      </c>
      <c r="C85" s="49" t="str">
        <f>T(IF($B$2="回答エリア",【M】エリア!$E64,""))</f>
        <v>小浜 エリア（宿泊施設）</v>
      </c>
      <c r="D85" s="49" t="str">
        <f>T(IF($B$2="回答エリア",【M】エリア!$F64,""))</f>
        <v>小浜市</v>
      </c>
      <c r="E85" s="49" t="str">
        <f>T(IF($B$2="回答エリア",【M】エリア!$H64,【M】エリア!$B64))</f>
        <v>(株)まちづくり小浜</v>
      </c>
    </row>
    <row r="86" spans="2:5">
      <c r="B86" s="322" t="str">
        <f>IF($B$2="回答エリア",【M】エリア!$D65,【M】エリア!$A65)</f>
        <v>70</v>
      </c>
      <c r="C86" s="49" t="str">
        <f>T(IF($B$2="回答エリア",【M】エリア!$E65,""))</f>
        <v>若狭フィッシャーマンズワーフ エリア</v>
      </c>
      <c r="D86" s="49" t="str">
        <f>T(IF($B$2="回答エリア",【M】エリア!$F65,""))</f>
        <v>小浜市</v>
      </c>
      <c r="E86" s="49" t="str">
        <f>T(IF($B$2="回答エリア",【M】エリア!$H65,【M】エリア!$B65))</f>
        <v>(株)まちづくり小浜</v>
      </c>
    </row>
    <row r="87" spans="2:5">
      <c r="B87" s="322" t="str">
        <f>IF($B$2="回答エリア",【M】エリア!$D66,【M】エリア!$A66)</f>
        <v>71</v>
      </c>
      <c r="C87" s="49" t="str">
        <f>T(IF($B$2="回答エリア",【M】エリア!$E66,""))</f>
        <v>御食国若狭おばま食文化館 エリア</v>
      </c>
      <c r="D87" s="49" t="str">
        <f>T(IF($B$2="回答エリア",【M】エリア!$F66,""))</f>
        <v>小浜市</v>
      </c>
      <c r="E87" s="49" t="str">
        <f>T(IF($B$2="回答エリア",【M】エリア!$H66,【M】エリア!$B66))</f>
        <v>(株)まちづくり小浜</v>
      </c>
    </row>
    <row r="88" spans="2:5">
      <c r="B88" s="322" t="str">
        <f>IF($B$2="回答エリア",【M】エリア!$D67,【M】エリア!$A67)</f>
        <v>72</v>
      </c>
      <c r="C88" s="49" t="str">
        <f>T(IF($B$2="回答エリア",【M】エリア!$E67,""))</f>
        <v>小浜市まちの駅 エリア</v>
      </c>
      <c r="D88" s="49" t="str">
        <f>T(IF($B$2="回答エリア",【M】エリア!$F67,""))</f>
        <v>小浜市</v>
      </c>
      <c r="E88" s="49" t="str">
        <f>T(IF($B$2="回答エリア",【M】エリア!$H67,【M】エリア!$B67))</f>
        <v>(株)まちづくり小浜</v>
      </c>
    </row>
    <row r="89" spans="2:5">
      <c r="B89" s="322" t="str">
        <f>IF($B$2="回答エリア",【M】エリア!$D68,【M】エリア!$A68)</f>
        <v>73</v>
      </c>
      <c r="C89" s="49" t="str">
        <f>T(IF($B$2="回答エリア",【M】エリア!$E68,""))</f>
        <v>明通寺 エリア</v>
      </c>
      <c r="D89" s="49" t="str">
        <f>T(IF($B$2="回答エリア",【M】エリア!$F68,""))</f>
        <v>小浜市</v>
      </c>
      <c r="E89" s="49" t="str">
        <f>T(IF($B$2="回答エリア",【M】エリア!$H68,【M】エリア!$B68))</f>
        <v>(株)まちづくり小浜</v>
      </c>
    </row>
    <row r="90" spans="2:5">
      <c r="B90" s="322" t="str">
        <f>IF($B$2="回答エリア",【M】エリア!$D69,【M】エリア!$A69)</f>
        <v>74</v>
      </c>
      <c r="C90" s="49" t="str">
        <f>T(IF($B$2="回答エリア",【M】エリア!$E69,""))</f>
        <v>箸のふるさと館WAKASA エリア</v>
      </c>
      <c r="D90" s="49" t="str">
        <f>T(IF($B$2="回答エリア",【M】エリア!$F69,""))</f>
        <v>小浜市</v>
      </c>
      <c r="E90" s="49" t="str">
        <f>T(IF($B$2="回答エリア",【M】エリア!$H69,【M】エリア!$B69))</f>
        <v>(株)まちづくり小浜</v>
      </c>
    </row>
    <row r="91" spans="2:5">
      <c r="B91" s="322" t="str">
        <f>IF($B$2="回答エリア",【M】エリア!$D70,【M】エリア!$A70)</f>
        <v>75</v>
      </c>
      <c r="C91" s="49" t="str">
        <f>T(IF($B$2="回答エリア",【M】エリア!$E70,""))</f>
        <v>三方五湖ネイチャークルーズ エリア</v>
      </c>
      <c r="D91" s="49" t="str">
        <f>T(IF($B$2="回答エリア",【M】エリア!$F70,""))</f>
        <v>美浜町</v>
      </c>
      <c r="E91" s="49" t="str">
        <f>T(IF($B$2="回答エリア",【M】エリア!$H70,【M】エリア!$B70))</f>
        <v>三方五湖DMO(株)</v>
      </c>
    </row>
    <row r="92" spans="2:5">
      <c r="B92" s="322" t="str">
        <f>IF($B$2="回答エリア",【M】エリア!$D71,【M】エリア!$A71)</f>
        <v>77</v>
      </c>
      <c r="C92" s="49" t="str">
        <f>T(IF($B$2="回答エリア",【M】エリア!$E71,""))</f>
        <v>レインボーライン エリア</v>
      </c>
      <c r="D92" s="49" t="str">
        <f>T(IF($B$2="回答エリア",【M】エリア!$F71,""))</f>
        <v>美浜町</v>
      </c>
      <c r="E92" s="49" t="str">
        <f>T(IF($B$2="回答エリア",【M】エリア!$H71,【M】エリア!$B71))</f>
        <v>三方五湖DMO(株)</v>
      </c>
    </row>
    <row r="93" spans="2:5">
      <c r="B93" s="322" t="str">
        <f>IF($B$2="回答エリア",【M】エリア!$D72,【M】エリア!$A72)</f>
        <v>79</v>
      </c>
      <c r="C93" s="49" t="str">
        <f>T(IF($B$2="回答エリア",【M】エリア!$E72,""))</f>
        <v>JR美浜駅 エリア</v>
      </c>
      <c r="D93" s="49" t="str">
        <f>T(IF($B$2="回答エリア",【M】エリア!$F72,""))</f>
        <v>美浜町</v>
      </c>
      <c r="E93" s="49" t="str">
        <f>T(IF($B$2="回答エリア",【M】エリア!$H72,【M】エリア!$B72))</f>
        <v>三方五湖DMO(株)</v>
      </c>
    </row>
    <row r="94" spans="2:5">
      <c r="B94" s="322" t="str">
        <f>IF($B$2="回答エリア",【M】エリア!$D73,【M】エリア!$A73)</f>
        <v>81</v>
      </c>
      <c r="C94" s="49" t="str">
        <f>T(IF($B$2="回答エリア",【M】エリア!$E73,""))</f>
        <v>熊川宿 エリア</v>
      </c>
      <c r="D94" s="49" t="str">
        <f>T(IF($B$2="回答エリア",【M】エリア!$F73,""))</f>
        <v>若狭町</v>
      </c>
      <c r="E94" s="49" t="str">
        <f>T(IF($B$2="回答エリア",【M】エリア!$H73,【M】エリア!$B73))</f>
        <v>三方五湖DMO(株)</v>
      </c>
    </row>
    <row r="95" spans="2:5">
      <c r="B95" s="322" t="str">
        <f>IF($B$2="回答エリア",【M】エリア!$D74,【M】エリア!$A74)</f>
        <v>82</v>
      </c>
      <c r="C95" s="49" t="str">
        <f>T(IF($B$2="回答エリア",【M】エリア!$E74,""))</f>
        <v>湖上館パムコ（水月湖）エリア</v>
      </c>
      <c r="D95" s="49" t="str">
        <f>T(IF($B$2="回答エリア",【M】エリア!$F74,""))</f>
        <v>若狭町</v>
      </c>
      <c r="E95" s="49" t="str">
        <f>T(IF($B$2="回答エリア",【M】エリア!$H74,【M】エリア!$B74))</f>
        <v>三方五湖DMO(株)</v>
      </c>
    </row>
    <row r="96" spans="2:5">
      <c r="B96" s="322" t="str">
        <f>IF($B$2="回答エリア",【M】エリア!$D75,【M】エリア!$A75)</f>
        <v>83</v>
      </c>
      <c r="C96" s="49" t="str">
        <f>T(IF($B$2="回答エリア",【M】エリア!$E75,""))</f>
        <v>道の駅「三方五湖」  エリア</v>
      </c>
      <c r="D96" s="49" t="str">
        <f>T(IF($B$2="回答エリア",【M】エリア!$F75,""))</f>
        <v>若狭町</v>
      </c>
      <c r="E96" s="49" t="str">
        <f>T(IF($B$2="回答エリア",【M】エリア!$H75,【M】エリア!$B75))</f>
        <v>三方五湖DMO(株)</v>
      </c>
    </row>
    <row r="97" spans="2:5">
      <c r="B97" s="322" t="str">
        <f>IF($B$2="回答エリア",【M】エリア!$D76,【M】エリア!$A76)</f>
        <v>84</v>
      </c>
      <c r="C97" s="49" t="str">
        <f>T(IF($B$2="回答エリア",【M】エリア!$E76,""))</f>
        <v>うみんぴあ大飯 エリア</v>
      </c>
      <c r="D97" s="49" t="str">
        <f>T(IF($B$2="回答エリア",【M】エリア!$F76,""))</f>
        <v>おおい町</v>
      </c>
      <c r="E97" s="49" t="str">
        <f>T(IF($B$2="回答エリア",【M】エリア!$H76,【M】エリア!$B76))</f>
        <v/>
      </c>
    </row>
    <row r="98" spans="2:5">
      <c r="B98" s="322" t="str">
        <f>IF($B$2="回答エリア",【M】エリア!$D77,【M】エリア!$A77)</f>
        <v>85</v>
      </c>
      <c r="C98" s="49" t="str">
        <f>T(IF($B$2="回答エリア",【M】エリア!$E77,""))</f>
        <v>若州一滴文庫 エリア</v>
      </c>
      <c r="D98" s="49" t="str">
        <f>T(IF($B$2="回答エリア",【M】エリア!$F77,""))</f>
        <v>おおい町</v>
      </c>
      <c r="E98" s="49" t="str">
        <f>T(IF($B$2="回答エリア",【M】エリア!$H77,【M】エリア!$B77))</f>
        <v/>
      </c>
    </row>
    <row r="99" spans="2:5">
      <c r="B99" s="322" t="str">
        <f>IF($B$2="回答エリア",【M】エリア!$D78,【M】エリア!$A78)</f>
        <v>86</v>
      </c>
      <c r="C99" s="49" t="str">
        <f>T(IF($B$2="回答エリア",【M】エリア!$E78,""))</f>
        <v>名田庄 エリア</v>
      </c>
      <c r="D99" s="49" t="str">
        <f>T(IF($B$2="回答エリア",【M】エリア!$F78,""))</f>
        <v>おおい町</v>
      </c>
      <c r="E99" s="49" t="str">
        <f>T(IF($B$2="回答エリア",【M】エリア!$H78,【M】エリア!$B78))</f>
        <v/>
      </c>
    </row>
    <row r="100" spans="2:5">
      <c r="B100" s="322" t="str">
        <f>IF($B$2="回答エリア",【M】エリア!$D79,【M】エリア!$A79)</f>
        <v>87</v>
      </c>
      <c r="C100" s="49" t="str">
        <f>T(IF($B$2="回答エリア",【M】エリア!$E79,""))</f>
        <v>赤礁崎オートキャンプ場 エリア</v>
      </c>
      <c r="D100" s="49" t="str">
        <f>T(IF($B$2="回答エリア",【M】エリア!$F79,""))</f>
        <v>おおい町</v>
      </c>
      <c r="E100" s="49" t="str">
        <f>T(IF($B$2="回答エリア",【M】エリア!$H79,【M】エリア!$B79))</f>
        <v/>
      </c>
    </row>
    <row r="101" spans="2:5">
      <c r="B101" s="322" t="str">
        <f>IF($B$2="回答エリア",【M】エリア!$D80,【M】エリア!$A80)</f>
        <v>89</v>
      </c>
      <c r="C101" s="49" t="str">
        <f>T(IF($B$2="回答エリア",【M】エリア!$E80,""))</f>
        <v>若狭和田 エリア</v>
      </c>
      <c r="D101" s="49" t="str">
        <f>T(IF($B$2="回答エリア",【M】エリア!$F80,""))</f>
        <v>高浜町</v>
      </c>
      <c r="E101" s="49" t="str">
        <f>T(IF($B$2="回答エリア",【M】エリア!$H80,【M】エリア!$B80))</f>
        <v/>
      </c>
    </row>
    <row r="102" spans="2:5">
      <c r="B102" s="322" t="str">
        <f>IF($B$2="回答エリア",【M】エリア!$D81,【M】エリア!$A81)</f>
        <v>90</v>
      </c>
      <c r="C102" s="49" t="str">
        <f>T(IF($B$2="回答エリア",【M】エリア!$E81,""))</f>
        <v>若狭高浜 エリア</v>
      </c>
      <c r="D102" s="49" t="str">
        <f>T(IF($B$2="回答エリア",【M】エリア!$F81,""))</f>
        <v>高浜町</v>
      </c>
      <c r="E102" s="49" t="str">
        <f>T(IF($B$2="回答エリア",【M】エリア!$H81,【M】エリア!$B81))</f>
        <v/>
      </c>
    </row>
    <row r="103" spans="2:5">
      <c r="B103" s="322" t="str">
        <f>IF($B$2="回答エリア",【M】エリア!$D82,【M】エリア!$A82)</f>
        <v>91</v>
      </c>
      <c r="C103" s="49" t="str">
        <f>T(IF($B$2="回答エリア",【M】エリア!$E82,""))</f>
        <v>竹田エリア</v>
      </c>
      <c r="D103" s="49" t="str">
        <f>T(IF($B$2="回答エリア",【M】エリア!$F82,""))</f>
        <v>坂井市</v>
      </c>
      <c r="E103" s="49" t="str">
        <f>T(IF($B$2="回答エリア",【M】エリア!$H82,【M】エリア!$B82))</f>
        <v>(一社)DMOさかい観光局</v>
      </c>
    </row>
    <row r="104" spans="2:5">
      <c r="B104" s="322" t="str">
        <f>IF($B$2="回答エリア",【M】エリア!$D83,【M】エリア!$A83)</f>
        <v>94</v>
      </c>
      <c r="C104" s="49" t="str">
        <f>T(IF($B$2="回答エリア",【M】エリア!$E83,""))</f>
        <v>青葉山ハーバルビレッジ エリア</v>
      </c>
      <c r="D104" s="49" t="str">
        <f>T(IF($B$2="回答エリア",【M】エリア!$F83,""))</f>
        <v>高浜町</v>
      </c>
      <c r="E104" s="49" t="str">
        <f>T(IF($B$2="回答エリア",【M】エリア!$H83,【M】エリア!$B83))</f>
        <v/>
      </c>
    </row>
    <row r="105" spans="2:5">
      <c r="B105" s="322">
        <f>IF($B$2="回答エリア",【M】エリア!$D84,【M】エリア!$A84)</f>
        <v>0</v>
      </c>
      <c r="C105" s="49" t="str">
        <f>T(IF($B$2="回答エリア",【M】エリア!$E84,""))</f>
        <v/>
      </c>
      <c r="D105" s="49" t="str">
        <f>T(IF($B$2="回答エリア",【M】エリア!$F84,""))</f>
        <v/>
      </c>
      <c r="E105" s="49" t="str">
        <f>T(IF($B$2="回答エリア",【M】エリア!$H84,【M】エリア!$B84))</f>
        <v/>
      </c>
    </row>
    <row r="106" spans="2:5">
      <c r="B106" s="322">
        <f>IF($B$2="回答エリア",【M】エリア!$D85,【M】エリア!$A85)</f>
        <v>0</v>
      </c>
      <c r="C106" s="49" t="str">
        <f>T(IF($B$2="回答エリア",【M】エリア!$E85,""))</f>
        <v/>
      </c>
      <c r="D106" s="49" t="str">
        <f>T(IF($B$2="回答エリア",【M】エリア!$F85,""))</f>
        <v/>
      </c>
      <c r="E106" s="49" t="str">
        <f>T(IF($B$2="回答エリア",【M】エリア!$H85,【M】エリア!$B85))</f>
        <v/>
      </c>
    </row>
    <row r="107" spans="2:5">
      <c r="B107" s="322">
        <f>IF($B$2="回答エリア",【M】エリア!$D86,【M】エリア!$A86)</f>
        <v>0</v>
      </c>
      <c r="C107" s="49" t="str">
        <f>T(IF($B$2="回答エリア",【M】エリア!$E86,""))</f>
        <v/>
      </c>
      <c r="D107" s="49" t="str">
        <f>T(IF($B$2="回答エリア",【M】エリア!$F86,""))</f>
        <v/>
      </c>
      <c r="E107" s="49" t="str">
        <f>T(IF($B$2="回答エリア",【M】エリア!$H86,【M】エリア!$B86))</f>
        <v/>
      </c>
    </row>
    <row r="108" spans="2:5">
      <c r="B108" s="322">
        <f>IF($B$2="回答エリア",【M】エリア!$D87,【M】エリア!$A87)</f>
        <v>0</v>
      </c>
      <c r="C108" s="49" t="str">
        <f>T(IF($B$2="回答エリア",【M】エリア!$E87,""))</f>
        <v/>
      </c>
      <c r="D108" s="49" t="str">
        <f>T(IF($B$2="回答エリア",【M】エリア!$F87,""))</f>
        <v/>
      </c>
      <c r="E108" s="49" t="str">
        <f>T(IF($B$2="回答エリア",【M】エリア!$H87,【M】エリア!$B87))</f>
        <v/>
      </c>
    </row>
    <row r="109" spans="2:5">
      <c r="B109" s="322">
        <f>IF($B$2="回答エリア",【M】エリア!$D88,【M】エリア!$A88)</f>
        <v>0</v>
      </c>
      <c r="C109" s="49" t="str">
        <f>T(IF($B$2="回答エリア",【M】エリア!$E88,""))</f>
        <v/>
      </c>
      <c r="D109" s="49" t="str">
        <f>T(IF($B$2="回答エリア",【M】エリア!$F88,""))</f>
        <v/>
      </c>
      <c r="E109" s="49" t="str">
        <f>T(IF($B$2="回答エリア",【M】エリア!$H88,【M】エリア!$B88))</f>
        <v/>
      </c>
    </row>
    <row r="110" spans="2:5">
      <c r="B110" s="322">
        <f>IF($B$2="回答エリア",【M】エリア!$D89,【M】エリア!$A89)</f>
        <v>0</v>
      </c>
      <c r="C110" s="49" t="str">
        <f>T(IF($B$2="回答エリア",【M】エリア!$E89,""))</f>
        <v/>
      </c>
      <c r="D110" s="49" t="str">
        <f>T(IF($B$2="回答エリア",【M】エリア!$F89,""))</f>
        <v/>
      </c>
      <c r="E110" s="49" t="str">
        <f>T(IF($B$2="回答エリア",【M】エリア!$H89,【M】エリア!$B89))</f>
        <v/>
      </c>
    </row>
    <row r="111" spans="2:5">
      <c r="B111" s="322">
        <f>IF($B$2="回答エリア",【M】エリア!$D90,【M】エリア!$A90)</f>
        <v>0</v>
      </c>
      <c r="C111" s="49" t="str">
        <f>T(IF($B$2="回答エリア",【M】エリア!$E90,""))</f>
        <v/>
      </c>
      <c r="D111" s="49" t="str">
        <f>T(IF($B$2="回答エリア",【M】エリア!$F90,""))</f>
        <v/>
      </c>
      <c r="E111" s="49" t="str">
        <f>T(IF($B$2="回答エリア",【M】エリア!$H90,【M】エリア!$B90))</f>
        <v/>
      </c>
    </row>
    <row r="112" spans="2:5">
      <c r="B112" s="322">
        <f>IF($B$2="回答エリア",【M】エリア!$D91,【M】エリア!$A91)</f>
        <v>0</v>
      </c>
      <c r="C112" s="49" t="str">
        <f>T(IF($B$2="回答エリア",【M】エリア!$E91,""))</f>
        <v/>
      </c>
      <c r="D112" s="49" t="str">
        <f>T(IF($B$2="回答エリア",【M】エリア!$F91,""))</f>
        <v/>
      </c>
      <c r="E112" s="49" t="str">
        <f>T(IF($B$2="回答エリア",【M】エリア!$H91,【M】エリア!$B91))</f>
        <v/>
      </c>
    </row>
    <row r="113" spans="2:5">
      <c r="B113" s="322">
        <f>IF($B$2="回答エリア",【M】エリア!$D92,【M】エリア!$A92)</f>
        <v>0</v>
      </c>
      <c r="C113" s="49" t="str">
        <f>T(IF($B$2="回答エリア",【M】エリア!$E92,""))</f>
        <v/>
      </c>
      <c r="D113" s="49" t="str">
        <f>T(IF($B$2="回答エリア",【M】エリア!$F92,""))</f>
        <v/>
      </c>
      <c r="E113" s="49" t="str">
        <f>T(IF($B$2="回答エリア",【M】エリア!$H92,【M】エリア!$B92))</f>
        <v/>
      </c>
    </row>
    <row r="114" spans="2:5">
      <c r="B114" s="322">
        <f>IF($B$2="回答エリア",【M】エリア!$D93,【M】エリア!$A93)</f>
        <v>0</v>
      </c>
      <c r="C114" s="49" t="str">
        <f>T(IF($B$2="回答エリア",【M】エリア!$E93,""))</f>
        <v/>
      </c>
      <c r="D114" s="49" t="str">
        <f>T(IF($B$2="回答エリア",【M】エリア!$F93,""))</f>
        <v/>
      </c>
      <c r="E114" s="49" t="str">
        <f>T(IF($B$2="回答エリア",【M】エリア!$H93,【M】エリア!$B93))</f>
        <v/>
      </c>
    </row>
    <row r="115" spans="2:5">
      <c r="B115" s="322">
        <f>IF($B$2="回答エリア",【M】エリア!$D94,【M】エリア!$A94)</f>
        <v>0</v>
      </c>
      <c r="C115" s="49" t="str">
        <f>T(IF($B$2="回答エリア",【M】エリア!$E94,""))</f>
        <v/>
      </c>
      <c r="D115" s="49" t="str">
        <f>T(IF($B$2="回答エリア",【M】エリア!$F94,""))</f>
        <v/>
      </c>
      <c r="E115" s="49" t="str">
        <f>T(IF($B$2="回答エリア",【M】エリア!$H94,【M】エリア!$B94))</f>
        <v/>
      </c>
    </row>
    <row r="116" spans="2:5">
      <c r="B116" s="322">
        <f>IF($B$2="回答エリア",【M】エリア!$D95,【M】エリア!$A95)</f>
        <v>0</v>
      </c>
      <c r="C116" s="49" t="str">
        <f>T(IF($B$2="回答エリア",【M】エリア!$E95,""))</f>
        <v/>
      </c>
      <c r="D116" s="49" t="str">
        <f>T(IF($B$2="回答エリア",【M】エリア!$F95,""))</f>
        <v/>
      </c>
      <c r="E116" s="49" t="str">
        <f>T(IF($B$2="回答エリア",【M】エリア!$H95,【M】エリア!$B95))</f>
        <v/>
      </c>
    </row>
    <row r="117" spans="2:5">
      <c r="B117" s="322">
        <f>IF($B$2="回答エリア",【M】エリア!$D96,【M】エリア!$A96)</f>
        <v>0</v>
      </c>
      <c r="C117" s="49" t="str">
        <f>T(IF($B$2="回答エリア",【M】エリア!$E96,""))</f>
        <v/>
      </c>
      <c r="D117" s="49" t="str">
        <f>T(IF($B$2="回答エリア",【M】エリア!$F96,""))</f>
        <v/>
      </c>
      <c r="E117" s="49" t="str">
        <f>T(IF($B$2="回答エリア",【M】エリア!$H96,【M】エリア!$B96))</f>
        <v/>
      </c>
    </row>
    <row r="118" spans="2:5">
      <c r="B118" s="322">
        <f>IF($B$2="回答エリア",【M】エリア!$D97,【M】エリア!$A97)</f>
        <v>0</v>
      </c>
      <c r="C118" s="49" t="str">
        <f>T(IF($B$2="回答エリア",【M】エリア!$E97,""))</f>
        <v/>
      </c>
      <c r="D118" s="49" t="str">
        <f>T(IF($B$2="回答エリア",【M】エリア!$F97,""))</f>
        <v/>
      </c>
      <c r="E118" s="49" t="str">
        <f>T(IF($B$2="回答エリア",【M】エリア!$H97,【M】エリア!$B97))</f>
        <v/>
      </c>
    </row>
    <row r="119" spans="2:5">
      <c r="B119" s="322">
        <f>IF($B$2="回答エリア",【M】エリア!$D98,【M】エリア!$A98)</f>
        <v>0</v>
      </c>
      <c r="C119" s="49" t="str">
        <f>T(IF($B$2="回答エリア",【M】エリア!$E98,""))</f>
        <v/>
      </c>
      <c r="D119" s="49" t="str">
        <f>T(IF($B$2="回答エリア",【M】エリア!$F98,""))</f>
        <v/>
      </c>
      <c r="E119" s="49" t="str">
        <f>T(IF($B$2="回答エリア",【M】エリア!$H98,【M】エリア!$B98))</f>
        <v/>
      </c>
    </row>
    <row r="120" spans="2:5">
      <c r="B120" s="322">
        <f>IF($B$2="回答エリア",【M】エリア!$D99,【M】エリア!$A99)</f>
        <v>0</v>
      </c>
      <c r="C120" s="49" t="str">
        <f>T(IF($B$2="回答エリア",【M】エリア!$E99,""))</f>
        <v/>
      </c>
      <c r="D120" s="49" t="str">
        <f>T(IF($B$2="回答エリア",【M】エリア!$F99,""))</f>
        <v/>
      </c>
      <c r="E120" s="49" t="str">
        <f>T(IF($B$2="回答エリア",【M】エリア!$H99,【M】エリア!$B99))</f>
        <v/>
      </c>
    </row>
    <row r="121" spans="2:5">
      <c r="B121" s="322">
        <f>IF($B$2="回答エリア",【M】エリア!$D100,【M】エリア!$A100)</f>
        <v>0</v>
      </c>
      <c r="C121" s="49" t="str">
        <f>T(IF($B$2="回答エリア",【M】エリア!$E100,""))</f>
        <v/>
      </c>
      <c r="D121" s="49" t="str">
        <f>T(IF($B$2="回答エリア",【M】エリア!$F100,""))</f>
        <v/>
      </c>
      <c r="E121" s="49" t="str">
        <f>T(IF($B$2="回答エリア",【M】エリア!$H100,【M】エリア!$B100))</f>
        <v/>
      </c>
    </row>
    <row r="122" spans="2:5">
      <c r="B122" s="322">
        <f>IF($B$2="回答エリア",【M】エリア!$D101,【M】エリア!$A101)</f>
        <v>0</v>
      </c>
      <c r="C122" s="49" t="str">
        <f>T(IF($B$2="回答エリア",【M】エリア!$E101,""))</f>
        <v/>
      </c>
      <c r="D122" s="49" t="str">
        <f>T(IF($B$2="回答エリア",【M】エリア!$F101,""))</f>
        <v/>
      </c>
      <c r="E122" s="49" t="str">
        <f>T(IF($B$2="回答エリア",【M】エリア!$H101,【M】エリア!$B101))</f>
        <v/>
      </c>
    </row>
    <row r="123" spans="2:5">
      <c r="B123" s="322">
        <f>IF($B$2="回答エリア",【M】エリア!$D102,【M】エリア!$A102)</f>
        <v>0</v>
      </c>
      <c r="C123" s="49" t="str">
        <f>T(IF($B$2="回答エリア",【M】エリア!$E102,""))</f>
        <v/>
      </c>
      <c r="D123" s="49" t="str">
        <f>T(IF($B$2="回答エリア",【M】エリア!$F102,""))</f>
        <v/>
      </c>
      <c r="E123" s="49" t="str">
        <f>T(IF($B$2="回答エリア",【M】エリア!$H102,【M】エリア!$B102))</f>
        <v/>
      </c>
    </row>
    <row r="124" spans="2:5">
      <c r="B124" s="322">
        <f>IF($B$2="回答エリア",【M】エリア!$D103,【M】エリア!$A103)</f>
        <v>0</v>
      </c>
      <c r="C124" s="49" t="str">
        <f>T(IF($B$2="回答エリア",【M】エリア!$E103,""))</f>
        <v/>
      </c>
      <c r="D124" s="49" t="str">
        <f>T(IF($B$2="回答エリア",【M】エリア!$F103,""))</f>
        <v/>
      </c>
      <c r="E124" s="49" t="str">
        <f>T(IF($B$2="回答エリア",【M】エリア!$H103,【M】エリア!$B103))</f>
        <v/>
      </c>
    </row>
    <row r="125" spans="2:5">
      <c r="B125" s="322">
        <f>IF($B$2="回答エリア",【M】エリア!$D104,【M】エリア!$A104)</f>
        <v>0</v>
      </c>
      <c r="C125" s="49" t="str">
        <f>T(IF($B$2="回答エリア",【M】エリア!$E104,""))</f>
        <v/>
      </c>
      <c r="D125" s="49" t="str">
        <f>T(IF($B$2="回答エリア",【M】エリア!$F104,""))</f>
        <v/>
      </c>
      <c r="E125" s="49" t="str">
        <f>T(IF($B$2="回答エリア",【M】エリア!$H104,【M】エリア!$B104))</f>
        <v/>
      </c>
    </row>
    <row r="126" spans="2:5">
      <c r="B126" s="322">
        <f>IF($B$2="回答エリア",【M】エリア!$D105,【M】エリア!$A105)</f>
        <v>0</v>
      </c>
      <c r="C126" s="49" t="str">
        <f>T(IF($B$2="回答エリア",【M】エリア!$E105,""))</f>
        <v/>
      </c>
      <c r="D126" s="49" t="str">
        <f>T(IF($B$2="回答エリア",【M】エリア!$F105,""))</f>
        <v/>
      </c>
      <c r="E126" s="49" t="str">
        <f>T(IF($B$2="回答エリア",【M】エリア!$H105,【M】エリア!$B105))</f>
        <v/>
      </c>
    </row>
    <row r="127" spans="2:5">
      <c r="B127" s="322">
        <f>IF($B$2="回答エリア",【M】エリア!$D106,【M】エリア!$A106)</f>
        <v>0</v>
      </c>
      <c r="C127" s="49" t="str">
        <f>T(IF($B$2="回答エリア",【M】エリア!$E106,""))</f>
        <v/>
      </c>
      <c r="D127" s="49" t="str">
        <f>T(IF($B$2="回答エリア",【M】エリア!$F106,""))</f>
        <v/>
      </c>
      <c r="E127" s="49" t="str">
        <f>T(IF($B$2="回答エリア",【M】エリア!$H106,【M】エリア!$B106))</f>
        <v/>
      </c>
    </row>
    <row r="128" spans="2:5">
      <c r="B128" s="322">
        <f>IF($B$2="回答エリア",【M】エリア!$D107,【M】エリア!$A107)</f>
        <v>0</v>
      </c>
      <c r="C128" s="49" t="str">
        <f>T(IF($B$2="回答エリア",【M】エリア!$E107,""))</f>
        <v/>
      </c>
      <c r="D128" s="49" t="str">
        <f>T(IF($B$2="回答エリア",【M】エリア!$F107,""))</f>
        <v/>
      </c>
      <c r="E128" s="49" t="str">
        <f>T(IF($B$2="回答エリア",【M】エリア!$H107,【M】エリア!$B107))</f>
        <v/>
      </c>
    </row>
    <row r="129" spans="2:5">
      <c r="B129" s="322">
        <f>IF($B$2="回答エリア",【M】エリア!$D108,【M】エリア!$A108)</f>
        <v>0</v>
      </c>
      <c r="C129" s="49" t="str">
        <f>T(IF($B$2="回答エリア",【M】エリア!$E108,""))</f>
        <v/>
      </c>
      <c r="D129" s="49" t="str">
        <f>T(IF($B$2="回答エリア",【M】エリア!$F108,""))</f>
        <v/>
      </c>
      <c r="E129" s="49" t="str">
        <f>T(IF($B$2="回答エリア",【M】エリア!$H108,【M】エリア!$B108))</f>
        <v/>
      </c>
    </row>
    <row r="130" spans="2:5">
      <c r="B130" s="322">
        <f>IF($B$2="回答エリア",【M】エリア!$D109,【M】エリア!$A109)</f>
        <v>0</v>
      </c>
      <c r="C130" s="49" t="str">
        <f>T(IF($B$2="回答エリア",【M】エリア!$E109,""))</f>
        <v/>
      </c>
      <c r="D130" s="49" t="str">
        <f>T(IF($B$2="回答エリア",【M】エリア!$F109,""))</f>
        <v/>
      </c>
      <c r="E130" s="49" t="str">
        <f>T(IF($B$2="回答エリア",【M】エリア!$H109,【M】エリア!$B109))</f>
        <v/>
      </c>
    </row>
    <row r="131" spans="2:5">
      <c r="B131" s="322">
        <f>IF($B$2="回答エリア",【M】エリア!$D110,【M】エリア!$A110)</f>
        <v>0</v>
      </c>
      <c r="C131" s="49" t="str">
        <f>T(IF($B$2="回答エリア",【M】エリア!$E110,""))</f>
        <v/>
      </c>
      <c r="D131" s="49" t="str">
        <f>T(IF($B$2="回答エリア",【M】エリア!$F110,""))</f>
        <v/>
      </c>
      <c r="E131" s="49" t="str">
        <f>T(IF($B$2="回答エリア",【M】エリア!$H110,【M】エリア!$B110))</f>
        <v/>
      </c>
    </row>
    <row r="132" spans="2:5">
      <c r="B132" s="322">
        <f>IF($B$2="回答エリア",【M】エリア!$D111,【M】エリア!$A111)</f>
        <v>0</v>
      </c>
      <c r="C132" s="49" t="str">
        <f>T(IF($B$2="回答エリア",【M】エリア!$E111,""))</f>
        <v/>
      </c>
      <c r="D132" s="49" t="str">
        <f>T(IF($B$2="回答エリア",【M】エリア!$F111,""))</f>
        <v/>
      </c>
      <c r="E132" s="49" t="str">
        <f>T(IF($B$2="回答エリア",【M】エリア!$H111,【M】エリア!$B111))</f>
        <v/>
      </c>
    </row>
    <row r="133" spans="2:5">
      <c r="B133" s="322">
        <f>IF($B$2="回答エリア",【M】エリア!$D112,【M】エリア!$A112)</f>
        <v>0</v>
      </c>
      <c r="C133" s="49" t="str">
        <f>T(IF($B$2="回答エリア",【M】エリア!$E112,""))</f>
        <v/>
      </c>
      <c r="D133" s="49" t="str">
        <f>T(IF($B$2="回答エリア",【M】エリア!$F112,""))</f>
        <v/>
      </c>
      <c r="E133" s="49" t="str">
        <f>T(IF($B$2="回答エリア",【M】エリア!$H112,【M】エリア!$B112))</f>
        <v/>
      </c>
    </row>
    <row r="134" spans="2:5">
      <c r="B134" s="322">
        <f>IF($B$2="回答エリア",【M】エリア!$D113,【M】エリア!$A113)</f>
        <v>0</v>
      </c>
      <c r="C134" s="49" t="str">
        <f>T(IF($B$2="回答エリア",【M】エリア!$E113,""))</f>
        <v/>
      </c>
      <c r="D134" s="49" t="str">
        <f>T(IF($B$2="回答エリア",【M】エリア!$F113,""))</f>
        <v/>
      </c>
      <c r="E134" s="49" t="str">
        <f>T(IF($B$2="回答エリア",【M】エリア!$H113,【M】エリア!$B113))</f>
        <v/>
      </c>
    </row>
    <row r="135" spans="2:5">
      <c r="B135" s="322">
        <f>IF($B$2="回答エリア",【M】エリア!$D114,【M】エリア!$A114)</f>
        <v>0</v>
      </c>
      <c r="C135" s="49" t="str">
        <f>T(IF($B$2="回答エリア",【M】エリア!$E114,""))</f>
        <v/>
      </c>
      <c r="D135" s="49" t="str">
        <f>T(IF($B$2="回答エリア",【M】エリア!$F114,""))</f>
        <v/>
      </c>
      <c r="E135" s="49" t="str">
        <f>T(IF($B$2="回答エリア",【M】エリア!$H114,【M】エリア!$B114))</f>
        <v/>
      </c>
    </row>
    <row r="136" spans="2:5">
      <c r="B136" s="322">
        <f>IF($B$2="回答エリア",【M】エリア!$D115,【M】エリア!$A115)</f>
        <v>0</v>
      </c>
      <c r="C136" s="49" t="str">
        <f>T(IF($B$2="回答エリア",【M】エリア!$E115,""))</f>
        <v/>
      </c>
      <c r="D136" s="49" t="str">
        <f>T(IF($B$2="回答エリア",【M】エリア!$F115,""))</f>
        <v/>
      </c>
      <c r="E136" s="49" t="str">
        <f>T(IF($B$2="回答エリア",【M】エリア!$H115,【M】エリア!$B115))</f>
        <v/>
      </c>
    </row>
    <row r="137" spans="2:5">
      <c r="B137" s="322">
        <f>IF($B$2="回答エリア",【M】エリア!$D116,【M】エリア!$A116)</f>
        <v>0</v>
      </c>
      <c r="C137" s="49" t="str">
        <f>T(IF($B$2="回答エリア",【M】エリア!$E116,""))</f>
        <v/>
      </c>
      <c r="D137" s="49" t="str">
        <f>T(IF($B$2="回答エリア",【M】エリア!$F116,""))</f>
        <v/>
      </c>
      <c r="E137" s="49" t="str">
        <f>T(IF($B$2="回答エリア",【M】エリア!$H116,【M】エリア!$B116))</f>
        <v/>
      </c>
    </row>
    <row r="138" spans="2:5">
      <c r="B138" s="322">
        <f>IF($B$2="回答エリア",【M】エリア!$D117,【M】エリア!$A117)</f>
        <v>0</v>
      </c>
      <c r="C138" s="49" t="str">
        <f>T(IF($B$2="回答エリア",【M】エリア!$E117,""))</f>
        <v/>
      </c>
      <c r="D138" s="49" t="str">
        <f>T(IF($B$2="回答エリア",【M】エリア!$F117,""))</f>
        <v/>
      </c>
      <c r="E138" s="49" t="str">
        <f>T(IF($B$2="回答エリア",【M】エリア!$H117,【M】エリア!$B117))</f>
        <v/>
      </c>
    </row>
    <row r="139" spans="2:5">
      <c r="B139" s="322">
        <f>IF($B$2="回答エリア",【M】エリア!$D118,【M】エリア!$A118)</f>
        <v>0</v>
      </c>
      <c r="C139" s="49" t="str">
        <f>T(IF($B$2="回答エリア",【M】エリア!$E118,""))</f>
        <v/>
      </c>
      <c r="D139" s="49" t="str">
        <f>T(IF($B$2="回答エリア",【M】エリア!$F118,""))</f>
        <v/>
      </c>
      <c r="E139" s="49" t="str">
        <f>T(IF($B$2="回答エリア",【M】エリア!$H118,【M】エリア!$B118))</f>
        <v/>
      </c>
    </row>
    <row r="140" spans="2:5">
      <c r="B140" s="322">
        <f>IF($B$2="回答エリア",【M】エリア!$D119,【M】エリア!$A119)</f>
        <v>0</v>
      </c>
      <c r="C140" s="49" t="str">
        <f>T(IF($B$2="回答エリア",【M】エリア!$E119,""))</f>
        <v/>
      </c>
      <c r="D140" s="49" t="str">
        <f>T(IF($B$2="回答エリア",【M】エリア!$F119,""))</f>
        <v/>
      </c>
      <c r="E140" s="49" t="str">
        <f>T(IF($B$2="回答エリア",【M】エリア!$H119,【M】エリア!$B119))</f>
        <v/>
      </c>
    </row>
    <row r="141" spans="2:5">
      <c r="B141" s="322">
        <f>IF($B$2="回答エリア",【M】エリア!$D120,【M】エリア!$A120)</f>
        <v>0</v>
      </c>
      <c r="C141" s="49" t="str">
        <f>T(IF($B$2="回答エリア",【M】エリア!$E120,""))</f>
        <v/>
      </c>
      <c r="D141" s="49" t="str">
        <f>T(IF($B$2="回答エリア",【M】エリア!$F120,""))</f>
        <v/>
      </c>
      <c r="E141" s="49" t="str">
        <f>T(IF($B$2="回答エリア",【M】エリア!$H120,【M】エリア!$B120))</f>
        <v/>
      </c>
    </row>
    <row r="142" spans="2:5">
      <c r="B142" s="322">
        <f>IF($B$2="回答エリア",【M】エリア!$D121,【M】エリア!$A121)</f>
        <v>0</v>
      </c>
      <c r="C142" s="49" t="str">
        <f>T(IF($B$2="回答エリア",【M】エリア!$E121,""))</f>
        <v/>
      </c>
      <c r="D142" s="49" t="str">
        <f>T(IF($B$2="回答エリア",【M】エリア!$F121,""))</f>
        <v/>
      </c>
      <c r="E142" s="49" t="str">
        <f>T(IF($B$2="回答エリア",【M】エリア!$H121,【M】エリア!$B121))</f>
        <v/>
      </c>
    </row>
  </sheetData>
  <phoneticPr fontId="18"/>
  <dataValidations count="2">
    <dataValidation type="list" imeMode="disabled" allowBlank="1" showInputMessage="1" showErrorMessage="1" sqref="B2" xr:uid="{04519B58-31B4-49FE-9547-E72097EDFFC1}">
      <formula1>"回答エリア,DMO"</formula1>
    </dataValidation>
    <dataValidation type="list" allowBlank="1" showInputMessage="1" showErrorMessage="1" sqref="C2" xr:uid="{FD364223-CA06-45B9-950C-ACAB3F4F2FFC}">
      <formula1>IF($B$2="DMO",全DMO名,全エリア名)</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imeMode="disabled" allowBlank="1" showInputMessage="1" showErrorMessage="1" xr:uid="{58242094-BF29-463E-A2BC-4863BA18F4AF}">
          <x14:formula1>
            <xm:f>【M】参照する期間!$A$1:$A$14</xm:f>
          </x14:formula1>
          <xm:sqref>A2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8FF1-0ECB-41B8-A75F-2F1C3ADF9EC5}">
  <sheetPr codeName="Sheet26">
    <tabColor rgb="FFFFFF00"/>
    <pageSetUpPr fitToPage="1"/>
  </sheetPr>
  <dimension ref="A1:AN305"/>
  <sheetViews>
    <sheetView showGridLines="0" zoomScale="80" zoomScaleNormal="80" workbookViewId="0"/>
  </sheetViews>
  <sheetFormatPr defaultColWidth="8.78515625" defaultRowHeight="15"/>
  <cols>
    <col min="1" max="1" width="5.5703125" style="1" customWidth="1"/>
    <col min="2" max="2" width="24.42578125" style="1" customWidth="1"/>
    <col min="3" max="3" width="5.640625" style="204" customWidth="1"/>
    <col min="4" max="4" width="7.78515625" style="1" customWidth="1"/>
    <col min="5" max="5" width="5.5703125" style="1" customWidth="1"/>
    <col min="6" max="6" width="24.42578125" style="1" customWidth="1"/>
    <col min="7" max="7" width="5.640625" style="1" customWidth="1"/>
    <col min="8" max="8" width="7.78515625" style="1" customWidth="1"/>
    <col min="9" max="9" width="5.5703125" style="193" customWidth="1"/>
    <col min="10" max="10" width="24.42578125" style="193" customWidth="1"/>
    <col min="11" max="11" width="5.640625" style="193" customWidth="1"/>
    <col min="12" max="12" width="7.78515625" style="193" customWidth="1"/>
    <col min="13" max="13" width="5.5703125" style="193" customWidth="1"/>
    <col min="14" max="14" width="24.42578125" style="193" customWidth="1"/>
    <col min="15" max="15" width="5.640625" style="193" customWidth="1"/>
    <col min="16" max="16" width="7.78515625" style="193" customWidth="1"/>
    <col min="17" max="17" width="3.2109375" customWidth="1"/>
    <col min="18" max="18" width="5.640625" style="193" customWidth="1"/>
    <col min="19" max="19" width="8.78515625" style="193"/>
    <col min="20" max="20" width="15.640625" style="193" customWidth="1"/>
    <col min="21" max="21" width="8.2109375" style="193" customWidth="1"/>
    <col min="22" max="24" width="8.2109375" style="232" customWidth="1"/>
    <col min="25" max="28" width="9.78515625" style="232" customWidth="1"/>
    <col min="29" max="29" width="9.78515625" style="233" customWidth="1"/>
    <col min="30" max="32" width="9.78515625" style="234" customWidth="1"/>
    <col min="33" max="33" width="10.78515625" style="233" customWidth="1"/>
    <col min="34" max="36" width="10.78515625" style="234" customWidth="1"/>
    <col min="37" max="37" width="9.140625" style="233" customWidth="1"/>
    <col min="38" max="40" width="9.140625" style="234" customWidth="1"/>
    <col min="41" max="16384" width="8.78515625" style="193"/>
  </cols>
  <sheetData>
    <row r="1" spans="1:40">
      <c r="A1" s="194" t="str">
        <f>施設コード!$A$2</f>
        <v>4月</v>
      </c>
      <c r="B1" s="195"/>
      <c r="C1" s="196"/>
      <c r="T1" s="182"/>
      <c r="U1" s="183" t="s">
        <v>1167</v>
      </c>
      <c r="V1" s="184"/>
      <c r="W1" s="185"/>
      <c r="X1" s="186"/>
      <c r="Y1" s="187" t="s">
        <v>1167</v>
      </c>
      <c r="Z1" s="188"/>
      <c r="AA1" s="189"/>
      <c r="AB1" s="190"/>
      <c r="AC1" s="292"/>
      <c r="AD1" s="293"/>
      <c r="AE1" s="293"/>
      <c r="AF1" s="293"/>
      <c r="AG1" s="191"/>
      <c r="AH1" s="192"/>
      <c r="AI1" s="192"/>
      <c r="AJ1" s="192"/>
      <c r="AK1" s="282"/>
      <c r="AL1" s="283"/>
      <c r="AM1" s="283"/>
      <c r="AN1" s="283"/>
    </row>
    <row r="2" spans="1:40">
      <c r="R2" s="1" t="s">
        <v>1213</v>
      </c>
      <c r="T2" s="197"/>
      <c r="U2" s="198" t="str">
        <f>施設コード!$A$2</f>
        <v>4月</v>
      </c>
      <c r="V2" s="199"/>
      <c r="W2" s="199"/>
      <c r="X2" s="199"/>
      <c r="Y2" s="200" t="str">
        <f>施設コード!$A$2</f>
        <v>4月</v>
      </c>
      <c r="Z2" s="201"/>
      <c r="AA2" s="201"/>
      <c r="AB2" s="201"/>
      <c r="AC2" s="288"/>
      <c r="AD2" s="289"/>
      <c r="AE2" s="289"/>
      <c r="AF2" s="289"/>
      <c r="AG2" s="202"/>
      <c r="AH2" s="203"/>
      <c r="AI2" s="203"/>
      <c r="AJ2" s="203"/>
      <c r="AK2" s="284"/>
      <c r="AL2" s="285"/>
      <c r="AM2" s="285"/>
      <c r="AN2" s="285"/>
    </row>
    <row r="3" spans="1:40" s="1" customFormat="1">
      <c r="A3" s="305" t="str">
        <f>U4</f>
        <v>福井県</v>
      </c>
      <c r="B3" s="215"/>
      <c r="C3" s="214"/>
      <c r="D3" s="235"/>
      <c r="E3" s="306" t="str">
        <f>V4</f>
        <v>福井市・永平寺町</v>
      </c>
      <c r="F3" s="215"/>
      <c r="G3" s="213"/>
      <c r="H3" s="235"/>
      <c r="I3" s="306" t="str">
        <f>W4</f>
        <v>福井市</v>
      </c>
      <c r="J3" s="215"/>
      <c r="K3" s="215"/>
      <c r="L3" s="235"/>
      <c r="M3" s="215" t="str">
        <f>X4</f>
        <v>福井駅前 エリア</v>
      </c>
      <c r="N3" s="215"/>
      <c r="O3" s="215"/>
      <c r="P3" s="235"/>
      <c r="Q3"/>
      <c r="R3">
        <v>20</v>
      </c>
      <c r="T3" s="182" t="s">
        <v>1214</v>
      </c>
      <c r="U3" s="205" t="s">
        <v>1169</v>
      </c>
      <c r="V3" s="206" t="str">
        <f>【M】エリア!$J$2</f>
        <v>6分類</v>
      </c>
      <c r="W3" s="207" t="s">
        <v>1170</v>
      </c>
      <c r="X3" s="207" t="s">
        <v>2</v>
      </c>
      <c r="Y3" s="208" t="s">
        <v>1171</v>
      </c>
      <c r="Z3" s="209" t="s">
        <v>1171</v>
      </c>
      <c r="AA3" s="209" t="s">
        <v>1171</v>
      </c>
      <c r="AB3" s="209" t="s">
        <v>1171</v>
      </c>
      <c r="AC3" s="288" t="s">
        <v>1172</v>
      </c>
      <c r="AD3" s="290" t="s">
        <v>1173</v>
      </c>
      <c r="AE3" s="290" t="s">
        <v>1173</v>
      </c>
      <c r="AF3" s="290" t="s">
        <v>1173</v>
      </c>
      <c r="AG3" s="202" t="s">
        <v>1174</v>
      </c>
      <c r="AH3" s="210" t="s">
        <v>1174</v>
      </c>
      <c r="AI3" s="210" t="s">
        <v>1174</v>
      </c>
      <c r="AJ3" s="210" t="s">
        <v>1174</v>
      </c>
      <c r="AK3" s="284" t="s">
        <v>37</v>
      </c>
      <c r="AL3" s="286" t="s">
        <v>37</v>
      </c>
      <c r="AM3" s="286" t="s">
        <v>37</v>
      </c>
      <c r="AN3" s="286" t="s">
        <v>37</v>
      </c>
    </row>
    <row r="4" spans="1:40" s="1" customFormat="1">
      <c r="A4" s="221" t="s">
        <v>1175</v>
      </c>
      <c r="B4" s="212" t="s">
        <v>1176</v>
      </c>
      <c r="C4" s="222"/>
      <c r="D4" s="307">
        <f>IFERROR(INDEX($U$305:$X$305,1,MATCH(A$3,$U$4:$X$4,0)),"")</f>
        <v>685</v>
      </c>
      <c r="E4" s="216" t="s">
        <v>1175</v>
      </c>
      <c r="F4" s="217" t="s">
        <v>1176</v>
      </c>
      <c r="G4" s="217"/>
      <c r="H4" s="307">
        <f>IFERROR(INDEX($U$305:$X$305,1,MATCH(E$3,$U$4:$X$4,0)),"")</f>
        <v>137</v>
      </c>
      <c r="I4" s="216" t="s">
        <v>1175</v>
      </c>
      <c r="J4" s="217" t="s">
        <v>1176</v>
      </c>
      <c r="K4" s="217"/>
      <c r="L4" s="307">
        <f>IFERROR(INDEX($U$305:$X$305,1,MATCH(I$3,$U$4:$X$4,0)),"")</f>
        <v>83</v>
      </c>
      <c r="M4" s="217" t="s">
        <v>1175</v>
      </c>
      <c r="N4" s="217" t="s">
        <v>1176</v>
      </c>
      <c r="O4" s="217"/>
      <c r="P4" s="307">
        <f>IFERROR(INDEX($U$305:$X$305,1,MATCH(M$3,$U$4:$X$4,0)),"")</f>
        <v>26</v>
      </c>
      <c r="Q4"/>
      <c r="R4" s="1" t="s">
        <v>37</v>
      </c>
      <c r="T4" s="205"/>
      <c r="U4" s="218" t="str">
        <f>【M】エリア!$L$2</f>
        <v>福井県</v>
      </c>
      <c r="V4" s="218" t="str">
        <f>【M】エリア!$L$3</f>
        <v>福井市・永平寺町</v>
      </c>
      <c r="W4" s="218" t="str">
        <f>【M】エリア!$L$4</f>
        <v>福井市</v>
      </c>
      <c r="X4" s="218" t="str">
        <f>【M】エリア!$L$5</f>
        <v>福井駅前 エリア</v>
      </c>
      <c r="Y4" s="219" t="str">
        <f>$U$4</f>
        <v>福井県</v>
      </c>
      <c r="Z4" s="219" t="str">
        <f>$V$4</f>
        <v>福井市・永平寺町</v>
      </c>
      <c r="AA4" s="219" t="str">
        <f>$W$4</f>
        <v>福井市</v>
      </c>
      <c r="AB4" s="219" t="str">
        <f>$X$4</f>
        <v>福井駅前 エリア</v>
      </c>
      <c r="AC4" s="291" t="str">
        <f>$U$4</f>
        <v>福井県</v>
      </c>
      <c r="AD4" s="291" t="str">
        <f>$V$4</f>
        <v>福井市・永平寺町</v>
      </c>
      <c r="AE4" s="291" t="str">
        <f>$W$4</f>
        <v>福井市</v>
      </c>
      <c r="AF4" s="291" t="str">
        <f>$X$4</f>
        <v>福井駅前 エリア</v>
      </c>
      <c r="AG4" s="220" t="str">
        <f>$U$4</f>
        <v>福井県</v>
      </c>
      <c r="AH4" s="220" t="str">
        <f>$V$4</f>
        <v>福井市・永平寺町</v>
      </c>
      <c r="AI4" s="220" t="str">
        <f>$W$4</f>
        <v>福井市</v>
      </c>
      <c r="AJ4" s="220" t="str">
        <f>$X$4</f>
        <v>福井駅前 エリア</v>
      </c>
      <c r="AK4" s="287" t="str">
        <f>$U$4</f>
        <v>福井県</v>
      </c>
      <c r="AL4" s="287" t="str">
        <f>$V$4</f>
        <v>福井市・永平寺町</v>
      </c>
      <c r="AM4" s="287" t="str">
        <f>$W$4</f>
        <v>福井市</v>
      </c>
      <c r="AN4" s="287" t="str">
        <f>$X$4</f>
        <v>福井駅前 エリア</v>
      </c>
    </row>
    <row r="5" spans="1:40">
      <c r="A5" s="296">
        <f>IFERROR(INDEX($AC$5:$AF$304,MATCH($B5,$T$5:$T$304,0),MATCH(A$3,$AC$4:$AF$4,0)),"-")</f>
        <v>1</v>
      </c>
      <c r="B5" s="308" t="str">
        <f>IFERROR(IF(INDEX($AC$5:$AC$304,MATCH($R5,$AK$5:$AK$304,0),1)&lt;=$R$3,INDEX($T$5:$T$304,MATCH($R5,$AK$5:$AK$304,0),1),"-"),"-")</f>
        <v>福井県立恐竜博物館</v>
      </c>
      <c r="C5" s="223">
        <f t="shared" ref="C5:C34" si="0">IFERROR(D5/D$4,"")</f>
        <v>0.11678832116788321</v>
      </c>
      <c r="D5" s="224">
        <f>IFERROR(VLOOKUP(B5,$T$5:$X$304,2,0),"")</f>
        <v>80</v>
      </c>
      <c r="E5" s="299">
        <f>IFERROR(INDEX($AC$5:$AF$304,MATCH($F5,$T$5:$T$304,0),MATCH(E$3,$AC$4:$AF$4,0)),"-")</f>
        <v>1</v>
      </c>
      <c r="F5" s="308" t="str">
        <f>IFERROR(IF(INDEX($AD$5:$AD$304,MATCH($R5,$AL$5:$AL$304,0),1)&lt;=$R$3,INDEX($T$5:$T$304,MATCH($R5,$AL$5:$AL$304,0),1),"-"),"-")</f>
        <v>大本山永平寺</v>
      </c>
      <c r="G5" s="223">
        <f t="shared" ref="G5:G34" si="1">IFERROR(H5/H$4,"")</f>
        <v>0.18248175182481752</v>
      </c>
      <c r="H5" s="224">
        <f>IFERROR(VLOOKUP(F5,$T$5:$X$304,3,0),"")</f>
        <v>25</v>
      </c>
      <c r="I5" s="299">
        <f>IFERROR(INDEX($AC$5:$AF$304,MATCH($J5,$T$5:$T$304,0),MATCH(I$3,$AC$4:$AF$4,0)),"-")</f>
        <v>1</v>
      </c>
      <c r="J5" s="308" t="str">
        <f>IFERROR(IF(INDEX($AE$5:$AE$304,MATCH($R5,$AM$5:$AM$304,0),1)&lt;=$R$3,INDEX($T$5:$T$304,MATCH($R5,$AM$5:$AM$304,0),1),"-"),"-")</f>
        <v>一乗谷朝倉氏遺跡</v>
      </c>
      <c r="K5" s="223">
        <f t="shared" ref="K5:K34" si="2">IFERROR(L5/L$4,"")</f>
        <v>0.18072289156626506</v>
      </c>
      <c r="L5" s="224">
        <f>IFERROR(VLOOKUP(J5,$T$5:$X$304,4,0),"")</f>
        <v>15</v>
      </c>
      <c r="M5" s="302">
        <f>IFERROR(INDEX($AC$5:$AF$304,MATCH($N5,$T$5:$T$304,0),MATCH(M$3,$AC$4:$AF$4,0)),"-")</f>
        <v>1</v>
      </c>
      <c r="N5" s="308" t="str">
        <f>IFERROR(IF(INDEX($AF$5:$AF$304,MATCH($R5,$AN$5:$AN$304,0),1)&lt;=$R$3,INDEX($T$5:$T$304,MATCH($R5,$AN$5:$AN$304,0),1),"-"),"-")</f>
        <v>福井県立恐竜博物館</v>
      </c>
      <c r="O5" s="223">
        <f t="shared" ref="O5:O34" si="3">IFERROR(P5/P$4,"")</f>
        <v>0.26923076923076922</v>
      </c>
      <c r="P5" s="224">
        <f>IFERROR(VLOOKUP(N5,$T$5:$X$304,5,0),"")</f>
        <v>7</v>
      </c>
      <c r="R5" s="1">
        <v>1</v>
      </c>
      <c r="T5" s="2" t="s">
        <v>214</v>
      </c>
      <c r="U5" s="9">
        <f t="shared" ref="U5:U68" si="4">IF($T5&lt;&gt;"",COUNTIFS(
    INDEX(rawデータ範囲, , MATCH($T$3,表頭範囲, 0)), $T5,
    INDEX(rawデータ範囲, , MATCH($U$1,表頭範囲, 0)),IF($U$2="通年","*",$U$2)
),"-")</f>
        <v>5</v>
      </c>
      <c r="V5" s="9">
        <f t="shared" ref="V5:V68" si="5">IF($T5&lt;&gt;"",COUNTIFS(
    INDEX(rawデータ範囲, , MATCH($T$3,表頭範囲, 0)), $T5,
    INDEX(rawデータ範囲, , MATCH($V$3,表頭範囲, 0)), $V$4,
    INDEX(rawデータ範囲, , MATCH($U$1,表頭範囲, 0)),IF($U$2="通年","*",$U$2)
),"-")</f>
        <v>0</v>
      </c>
      <c r="W5" s="9">
        <f t="shared" ref="W5:W68" si="6">IF($T5&lt;&gt;"",COUNTIFS(
    INDEX(rawデータ範囲, , MATCH($T$3,表頭範囲, 0)), $T5,
    INDEX(rawデータ範囲, , MATCH($W$3,表頭範囲, 0)), $W$4,
    INDEX(rawデータ範囲, , MATCH($U$1,表頭範囲, 0)),IF($U$2="通年","*",$U$2)
),"-")</f>
        <v>0</v>
      </c>
      <c r="X5" s="9">
        <f t="shared" ref="X5:X68" si="7">IF($T5&lt;&gt;"",COUNTIFS(
    INDEX(rawデータ範囲, , MATCH($T$3,表頭範囲, 0)), $T5,
    INDEX(rawデータ範囲, , MATCH($X$3,表頭範囲, 0)), $X$4,
    INDEX(rawデータ範囲, , MATCH($U$1,表頭範囲, 0)),IF($U$2="通年","*",$U$2)
),"-")</f>
        <v>0</v>
      </c>
      <c r="Y5" s="9">
        <f t="shared" ref="Y5:Y68" si="8">IF(U5&gt;0,U5,"-")</f>
        <v>5</v>
      </c>
      <c r="Z5" s="9" t="str">
        <f t="shared" ref="Z5:Z68" si="9">IF(V5&gt;0,V5,"-")</f>
        <v>-</v>
      </c>
      <c r="AA5" s="9" t="str">
        <f t="shared" ref="AA5:AA68" si="10">IF(W5&gt;0,W5,"-")</f>
        <v>-</v>
      </c>
      <c r="AB5" s="9" t="str">
        <f t="shared" ref="AB5:AB68" si="11">IF(X5&gt;0,X5,"-")</f>
        <v>-</v>
      </c>
      <c r="AC5" s="290">
        <f t="shared" ref="AC5:AC68" si="12">IFERROR(_xlfn.RANK.EQ(Y5,Y$5:Y$304,0),"-")</f>
        <v>23</v>
      </c>
      <c r="AD5" s="290" t="str">
        <f t="shared" ref="AD5:AD68" si="13">IFERROR(_xlfn.RANK.EQ(Z5,Z$5:Z$304,0),"-")</f>
        <v>-</v>
      </c>
      <c r="AE5" s="290" t="str">
        <f t="shared" ref="AE5:AE68" si="14">IFERROR(_xlfn.RANK.EQ(AA5,AA$5:AA$304,0),"-")</f>
        <v>-</v>
      </c>
      <c r="AF5" s="290" t="str">
        <f t="shared" ref="AF5:AF68" si="15">IFERROR(_xlfn.RANK.EQ(AB5,AB$5:AB$304,0),"-")</f>
        <v>-</v>
      </c>
      <c r="AG5" s="294">
        <f t="shared" ref="AG5:AG68" si="16">IF(ISNUMBER(AC5),AC5+ROW(AC5)/1000,"-")</f>
        <v>23.004999999999999</v>
      </c>
      <c r="AH5" s="294" t="str">
        <f t="shared" ref="AH5:AH68" si="17">IF(ISNUMBER(AD5),AD5+ROW(AD5)/1000,"-")</f>
        <v>-</v>
      </c>
      <c r="AI5" s="294" t="str">
        <f t="shared" ref="AI5:AI68" si="18">IF(ISNUMBER(AE5),AE5+ROW(AE5)/1000,"-")</f>
        <v>-</v>
      </c>
      <c r="AJ5" s="294" t="str">
        <f t="shared" ref="AJ5:AJ68" si="19">IF(ISNUMBER(AF5),AF5+ROW(AF5)/1000,"-")</f>
        <v>-</v>
      </c>
      <c r="AK5" s="286">
        <f t="shared" ref="AK5:AK68" si="20">IFERROR(_xlfn.RANK.EQ(AG5,AG$5:AG$304,1),"-")</f>
        <v>23</v>
      </c>
      <c r="AL5" s="286" t="str">
        <f t="shared" ref="AL5:AL68" si="21">IFERROR(_xlfn.RANK.EQ(AH5,AH$5:AH$304,1),"-")</f>
        <v>-</v>
      </c>
      <c r="AM5" s="286" t="str">
        <f t="shared" ref="AM5:AM68" si="22">IFERROR(_xlfn.RANK.EQ(AI5,AI$5:AI$304,1),"-")</f>
        <v>-</v>
      </c>
      <c r="AN5" s="286" t="str">
        <f t="shared" ref="AN5:AN68" si="23">IFERROR(_xlfn.RANK.EQ(AJ5,AJ$5:AJ$304,1),"-")</f>
        <v>-</v>
      </c>
    </row>
    <row r="6" spans="1:40">
      <c r="A6" s="297">
        <f>IFERROR(INDEX($AC$5:$AF$304,MATCH($B6,$T$5:$T$304,0),MATCH(A$3,$AC$4:$AF$4,0)),"-")</f>
        <v>2</v>
      </c>
      <c r="B6" s="309" t="str">
        <f>IFERROR(IF(INDEX($AC$5:$AC$304,MATCH($R6,$AK$5:$AK$304,0),1)&lt;=$R$3,INDEX($T$5:$T$304,MATCH($R6,$AK$5:$AK$304,0),1),"-"),"-")</f>
        <v>一乗谷朝倉氏遺跡</v>
      </c>
      <c r="C6" s="225">
        <f t="shared" si="0"/>
        <v>9.0510948905109495E-2</v>
      </c>
      <c r="D6" s="226">
        <f>IFERROR(VLOOKUP(B6,$T$5:$X$304,2,0),"")</f>
        <v>62</v>
      </c>
      <c r="E6" s="300">
        <f t="shared" ref="E6:E34" si="24">IFERROR(INDEX($AC$5:$AF$304,MATCH($F6,$T$5:$T$304,0),MATCH(E$3,$AC$4:$AF$4,0)),"-")</f>
        <v>2</v>
      </c>
      <c r="F6" s="309" t="str">
        <f t="shared" ref="F6:F34" si="25">IFERROR(IF(INDEX($AD$5:$AD$304,MATCH($R6,$AL$5:$AL$304,0),1)&lt;=$R$3,INDEX($T$5:$T$304,MATCH($R6,$AL$5:$AL$304,0),1),"-"),"-")</f>
        <v>一乗谷朝倉氏遺跡</v>
      </c>
      <c r="G6" s="225">
        <f t="shared" si="1"/>
        <v>0.145985401459854</v>
      </c>
      <c r="H6" s="226">
        <f t="shared" ref="H6:H34" si="26">IFERROR(VLOOKUP(F6,$T$5:$X$304,3,0),"")</f>
        <v>20</v>
      </c>
      <c r="I6" s="300">
        <f t="shared" ref="I6:I34" si="27">IFERROR(INDEX($AC$5:$AF$304,MATCH($J6,$T$5:$T$304,0),MATCH(I$3,$AC$4:$AF$4,0)),"-")</f>
        <v>2</v>
      </c>
      <c r="J6" s="309" t="str">
        <f t="shared" ref="J6:J34" si="28">IFERROR(IF(INDEX($AE$5:$AE$304,MATCH($R6,$AM$5:$AM$304,0),1)&lt;=$R$3,INDEX($T$5:$T$304,MATCH($R6,$AM$5:$AM$304,0),1),"-"),"-")</f>
        <v>福井県立恐竜博物館</v>
      </c>
      <c r="K6" s="179">
        <f t="shared" si="2"/>
        <v>0.15662650602409639</v>
      </c>
      <c r="L6" s="226">
        <f t="shared" ref="L6:L34" si="29">IFERROR(VLOOKUP(J6,$T$5:$X$304,4,0),"")</f>
        <v>13</v>
      </c>
      <c r="M6" s="303">
        <f t="shared" ref="M6:M34" si="30">IFERROR(INDEX($AC$5:$AF$304,MATCH($N6,$T$5:$T$304,0),MATCH(M$3,$AC$4:$AF$4,0)),"-")</f>
        <v>2</v>
      </c>
      <c r="N6" s="309" t="str">
        <f t="shared" ref="N6:N34" si="31">IFERROR(IF(INDEX($AF$5:$AF$304,MATCH($R6,$AN$5:$AN$304,0),1)&lt;=$R$3,INDEX($T$5:$T$304,MATCH($R6,$AN$5:$AN$304,0),1),"-"),"-")</f>
        <v>大本山永平寺</v>
      </c>
      <c r="O6" s="179">
        <f t="shared" si="3"/>
        <v>0.19230769230769232</v>
      </c>
      <c r="P6" s="226">
        <f t="shared" ref="P6:P34" si="32">IFERROR(VLOOKUP(N6,$T$5:$X$304,5,0),"")</f>
        <v>5</v>
      </c>
      <c r="R6" s="1">
        <v>2</v>
      </c>
      <c r="T6" s="2" t="s">
        <v>176</v>
      </c>
      <c r="U6" s="9">
        <f t="shared" si="4"/>
        <v>5</v>
      </c>
      <c r="V6" s="9">
        <f t="shared" si="5"/>
        <v>1</v>
      </c>
      <c r="W6" s="9">
        <f t="shared" si="6"/>
        <v>1</v>
      </c>
      <c r="X6" s="9">
        <f t="shared" si="7"/>
        <v>0</v>
      </c>
      <c r="Y6" s="9">
        <f t="shared" si="8"/>
        <v>5</v>
      </c>
      <c r="Z6" s="9">
        <f t="shared" si="9"/>
        <v>1</v>
      </c>
      <c r="AA6" s="9">
        <f t="shared" si="10"/>
        <v>1</v>
      </c>
      <c r="AB6" s="9" t="str">
        <f t="shared" si="11"/>
        <v>-</v>
      </c>
      <c r="AC6" s="290">
        <f t="shared" si="12"/>
        <v>23</v>
      </c>
      <c r="AD6" s="290">
        <f t="shared" si="13"/>
        <v>16</v>
      </c>
      <c r="AE6" s="290">
        <f t="shared" si="14"/>
        <v>12</v>
      </c>
      <c r="AF6" s="290" t="str">
        <f t="shared" si="15"/>
        <v>-</v>
      </c>
      <c r="AG6" s="294">
        <f t="shared" si="16"/>
        <v>23.006</v>
      </c>
      <c r="AH6" s="294">
        <f t="shared" si="17"/>
        <v>16.006</v>
      </c>
      <c r="AI6" s="294">
        <f t="shared" si="18"/>
        <v>12.006</v>
      </c>
      <c r="AJ6" s="294" t="str">
        <f t="shared" si="19"/>
        <v>-</v>
      </c>
      <c r="AK6" s="286">
        <f t="shared" si="20"/>
        <v>24</v>
      </c>
      <c r="AL6" s="286">
        <f t="shared" si="21"/>
        <v>16</v>
      </c>
      <c r="AM6" s="286">
        <f t="shared" si="22"/>
        <v>12</v>
      </c>
      <c r="AN6" s="286" t="str">
        <f t="shared" si="23"/>
        <v>-</v>
      </c>
    </row>
    <row r="7" spans="1:40">
      <c r="A7" s="297">
        <f t="shared" ref="A7:A33" si="33">IFERROR(INDEX($AC$5:$AF$304,MATCH($B7,$T$5:$T$304,0),MATCH(A$3,$AC$4:$AF$4,0)),"-")</f>
        <v>3</v>
      </c>
      <c r="B7" s="309" t="str">
        <f t="shared" ref="B7:B33" si="34">IFERROR(IF(INDEX($AC$5:$AC$304,MATCH($R7,$AK$5:$AK$304,0),1)&lt;=$R$3,INDEX($T$5:$T$304,MATCH($R7,$AK$5:$AK$304,0),1),"-"),"-")</f>
        <v>大本山永平寺</v>
      </c>
      <c r="C7" s="225">
        <f t="shared" si="0"/>
        <v>7.0072992700729933E-2</v>
      </c>
      <c r="D7" s="226">
        <f t="shared" ref="D7:D33" si="35">IFERROR(VLOOKUP(B7,$T$5:$X$304,2,0),"")</f>
        <v>48</v>
      </c>
      <c r="E7" s="300">
        <f t="shared" si="24"/>
        <v>3</v>
      </c>
      <c r="F7" s="309" t="str">
        <f t="shared" si="25"/>
        <v>福井県立恐竜博物館</v>
      </c>
      <c r="G7" s="225">
        <f t="shared" si="1"/>
        <v>0.13138686131386862</v>
      </c>
      <c r="H7" s="226">
        <f t="shared" si="26"/>
        <v>18</v>
      </c>
      <c r="I7" s="300">
        <f t="shared" si="27"/>
        <v>2</v>
      </c>
      <c r="J7" s="309" t="str">
        <f t="shared" si="28"/>
        <v>大本山永平寺</v>
      </c>
      <c r="K7" s="179">
        <f t="shared" si="2"/>
        <v>0.15662650602409639</v>
      </c>
      <c r="L7" s="226">
        <f t="shared" si="29"/>
        <v>13</v>
      </c>
      <c r="M7" s="303">
        <f t="shared" si="30"/>
        <v>3</v>
      </c>
      <c r="N7" s="309" t="str">
        <f t="shared" si="31"/>
        <v>越前大野城</v>
      </c>
      <c r="O7" s="179">
        <f t="shared" si="3"/>
        <v>7.6923076923076927E-2</v>
      </c>
      <c r="P7" s="226">
        <f t="shared" si="32"/>
        <v>2</v>
      </c>
      <c r="R7" s="1">
        <v>3</v>
      </c>
      <c r="T7" s="2" t="s">
        <v>200</v>
      </c>
      <c r="U7" s="9">
        <f t="shared" si="4"/>
        <v>32</v>
      </c>
      <c r="V7" s="9">
        <f t="shared" si="5"/>
        <v>9</v>
      </c>
      <c r="W7" s="9">
        <f t="shared" si="6"/>
        <v>3</v>
      </c>
      <c r="X7" s="9">
        <f t="shared" si="7"/>
        <v>0</v>
      </c>
      <c r="Y7" s="9">
        <f t="shared" si="8"/>
        <v>32</v>
      </c>
      <c r="Z7" s="9">
        <f t="shared" si="9"/>
        <v>9</v>
      </c>
      <c r="AA7" s="9">
        <f t="shared" si="10"/>
        <v>3</v>
      </c>
      <c r="AB7" s="9" t="str">
        <f t="shared" si="11"/>
        <v>-</v>
      </c>
      <c r="AC7" s="290">
        <f t="shared" si="12"/>
        <v>6</v>
      </c>
      <c r="AD7" s="290">
        <f t="shared" si="13"/>
        <v>5</v>
      </c>
      <c r="AE7" s="290">
        <f t="shared" si="14"/>
        <v>7</v>
      </c>
      <c r="AF7" s="290" t="str">
        <f t="shared" si="15"/>
        <v>-</v>
      </c>
      <c r="AG7" s="294">
        <f t="shared" si="16"/>
        <v>6.0069999999999997</v>
      </c>
      <c r="AH7" s="294">
        <f t="shared" si="17"/>
        <v>5.0069999999999997</v>
      </c>
      <c r="AI7" s="294">
        <f t="shared" si="18"/>
        <v>7.0069999999999997</v>
      </c>
      <c r="AJ7" s="294" t="str">
        <f t="shared" si="19"/>
        <v>-</v>
      </c>
      <c r="AK7" s="286">
        <f t="shared" si="20"/>
        <v>6</v>
      </c>
      <c r="AL7" s="286">
        <f t="shared" si="21"/>
        <v>5</v>
      </c>
      <c r="AM7" s="286">
        <f t="shared" si="22"/>
        <v>7</v>
      </c>
      <c r="AN7" s="286" t="str">
        <f t="shared" si="23"/>
        <v>-</v>
      </c>
    </row>
    <row r="8" spans="1:40">
      <c r="A8" s="297">
        <f t="shared" si="33"/>
        <v>4</v>
      </c>
      <c r="B8" s="309" t="str">
        <f t="shared" si="34"/>
        <v>越前大野城</v>
      </c>
      <c r="C8" s="225">
        <f t="shared" si="0"/>
        <v>6.4233576642335768E-2</v>
      </c>
      <c r="D8" s="226">
        <f t="shared" si="35"/>
        <v>44</v>
      </c>
      <c r="E8" s="300">
        <f t="shared" si="24"/>
        <v>4</v>
      </c>
      <c r="F8" s="309" t="str">
        <f t="shared" si="25"/>
        <v>丸岡城</v>
      </c>
      <c r="G8" s="225">
        <f t="shared" si="1"/>
        <v>8.0291970802919707E-2</v>
      </c>
      <c r="H8" s="226">
        <f t="shared" si="26"/>
        <v>11</v>
      </c>
      <c r="I8" s="300">
        <f t="shared" si="27"/>
        <v>4</v>
      </c>
      <c r="J8" s="309" t="str">
        <f t="shared" si="28"/>
        <v>丸岡城</v>
      </c>
      <c r="K8" s="179">
        <f t="shared" si="2"/>
        <v>7.2289156626506021E-2</v>
      </c>
      <c r="L8" s="226">
        <f t="shared" si="29"/>
        <v>6</v>
      </c>
      <c r="M8" s="303">
        <f t="shared" si="30"/>
        <v>3</v>
      </c>
      <c r="N8" s="309" t="str">
        <f t="shared" si="31"/>
        <v>氣比神宮</v>
      </c>
      <c r="O8" s="179">
        <f t="shared" si="3"/>
        <v>7.6923076923076927E-2</v>
      </c>
      <c r="P8" s="226">
        <f t="shared" si="32"/>
        <v>2</v>
      </c>
      <c r="R8" s="1">
        <v>4</v>
      </c>
      <c r="T8" s="2" t="s">
        <v>140</v>
      </c>
      <c r="U8" s="9">
        <f t="shared" si="4"/>
        <v>28</v>
      </c>
      <c r="V8" s="9">
        <f t="shared" si="5"/>
        <v>2</v>
      </c>
      <c r="W8" s="9">
        <f t="shared" si="6"/>
        <v>2</v>
      </c>
      <c r="X8" s="9">
        <f t="shared" si="7"/>
        <v>1</v>
      </c>
      <c r="Y8" s="9">
        <f t="shared" si="8"/>
        <v>28</v>
      </c>
      <c r="Z8" s="9">
        <f t="shared" si="9"/>
        <v>2</v>
      </c>
      <c r="AA8" s="9">
        <f t="shared" si="10"/>
        <v>2</v>
      </c>
      <c r="AB8" s="9">
        <f t="shared" si="11"/>
        <v>1</v>
      </c>
      <c r="AC8" s="290">
        <f t="shared" si="12"/>
        <v>7</v>
      </c>
      <c r="AD8" s="290">
        <f t="shared" si="13"/>
        <v>11</v>
      </c>
      <c r="AE8" s="290">
        <f t="shared" si="14"/>
        <v>8</v>
      </c>
      <c r="AF8" s="290">
        <f t="shared" si="15"/>
        <v>6</v>
      </c>
      <c r="AG8" s="294">
        <f t="shared" si="16"/>
        <v>7.008</v>
      </c>
      <c r="AH8" s="294">
        <f t="shared" si="17"/>
        <v>11.007999999999999</v>
      </c>
      <c r="AI8" s="294">
        <f t="shared" si="18"/>
        <v>8.0079999999999991</v>
      </c>
      <c r="AJ8" s="294">
        <f t="shared" si="19"/>
        <v>6.008</v>
      </c>
      <c r="AK8" s="286">
        <f t="shared" si="20"/>
        <v>7</v>
      </c>
      <c r="AL8" s="286">
        <f t="shared" si="21"/>
        <v>11</v>
      </c>
      <c r="AM8" s="286">
        <f t="shared" si="22"/>
        <v>8</v>
      </c>
      <c r="AN8" s="286">
        <f t="shared" si="23"/>
        <v>6</v>
      </c>
    </row>
    <row r="9" spans="1:40">
      <c r="A9" s="297">
        <f t="shared" si="33"/>
        <v>5</v>
      </c>
      <c r="B9" s="309" t="str">
        <f t="shared" si="34"/>
        <v>丸岡城</v>
      </c>
      <c r="C9" s="225">
        <f t="shared" si="0"/>
        <v>5.9854014598540145E-2</v>
      </c>
      <c r="D9" s="226">
        <f t="shared" si="35"/>
        <v>41</v>
      </c>
      <c r="E9" s="300">
        <f t="shared" si="24"/>
        <v>5</v>
      </c>
      <c r="F9" s="309" t="str">
        <f t="shared" si="25"/>
        <v>東尋坊</v>
      </c>
      <c r="G9" s="225">
        <f t="shared" si="1"/>
        <v>6.569343065693431E-2</v>
      </c>
      <c r="H9" s="226">
        <f t="shared" si="26"/>
        <v>9</v>
      </c>
      <c r="I9" s="300">
        <f t="shared" si="27"/>
        <v>5</v>
      </c>
      <c r="J9" s="309" t="str">
        <f t="shared" si="28"/>
        <v>越前大野城</v>
      </c>
      <c r="K9" s="179">
        <f t="shared" si="2"/>
        <v>6.0240963855421686E-2</v>
      </c>
      <c r="L9" s="226">
        <f t="shared" si="29"/>
        <v>5</v>
      </c>
      <c r="M9" s="303">
        <f t="shared" si="30"/>
        <v>3</v>
      </c>
      <c r="N9" s="309" t="str">
        <f t="shared" si="31"/>
        <v>北の庄城址・柴田公園</v>
      </c>
      <c r="O9" s="179">
        <f t="shared" si="3"/>
        <v>7.6923076923076927E-2</v>
      </c>
      <c r="P9" s="226">
        <f t="shared" si="32"/>
        <v>2</v>
      </c>
      <c r="R9" s="1">
        <v>5</v>
      </c>
      <c r="T9" s="2" t="s">
        <v>186</v>
      </c>
      <c r="U9" s="9">
        <f t="shared" si="4"/>
        <v>4</v>
      </c>
      <c r="V9" s="9">
        <f t="shared" si="5"/>
        <v>0</v>
      </c>
      <c r="W9" s="9">
        <f t="shared" si="6"/>
        <v>0</v>
      </c>
      <c r="X9" s="9">
        <f t="shared" si="7"/>
        <v>0</v>
      </c>
      <c r="Y9" s="9">
        <f t="shared" si="8"/>
        <v>4</v>
      </c>
      <c r="Z9" s="9" t="str">
        <f t="shared" si="9"/>
        <v>-</v>
      </c>
      <c r="AA9" s="9" t="str">
        <f t="shared" si="10"/>
        <v>-</v>
      </c>
      <c r="AB9" s="9" t="str">
        <f t="shared" si="11"/>
        <v>-</v>
      </c>
      <c r="AC9" s="290">
        <f t="shared" si="12"/>
        <v>33</v>
      </c>
      <c r="AD9" s="290" t="str">
        <f t="shared" si="13"/>
        <v>-</v>
      </c>
      <c r="AE9" s="290" t="str">
        <f t="shared" si="14"/>
        <v>-</v>
      </c>
      <c r="AF9" s="290" t="str">
        <f t="shared" si="15"/>
        <v>-</v>
      </c>
      <c r="AG9" s="294">
        <f t="shared" si="16"/>
        <v>33.009</v>
      </c>
      <c r="AH9" s="294" t="str">
        <f t="shared" si="17"/>
        <v>-</v>
      </c>
      <c r="AI9" s="294" t="str">
        <f t="shared" si="18"/>
        <v>-</v>
      </c>
      <c r="AJ9" s="294" t="str">
        <f t="shared" si="19"/>
        <v>-</v>
      </c>
      <c r="AK9" s="286">
        <f t="shared" si="20"/>
        <v>33</v>
      </c>
      <c r="AL9" s="286" t="str">
        <f t="shared" si="21"/>
        <v>-</v>
      </c>
      <c r="AM9" s="286" t="str">
        <f t="shared" si="22"/>
        <v>-</v>
      </c>
      <c r="AN9" s="286" t="str">
        <f t="shared" si="23"/>
        <v>-</v>
      </c>
    </row>
    <row r="10" spans="1:40">
      <c r="A10" s="297">
        <f t="shared" si="33"/>
        <v>6</v>
      </c>
      <c r="B10" s="309" t="str">
        <f t="shared" si="34"/>
        <v>東尋坊</v>
      </c>
      <c r="C10" s="225">
        <f t="shared" si="0"/>
        <v>4.6715328467153282E-2</v>
      </c>
      <c r="D10" s="226">
        <f t="shared" si="35"/>
        <v>32</v>
      </c>
      <c r="E10" s="300">
        <f t="shared" si="24"/>
        <v>5</v>
      </c>
      <c r="F10" s="309" t="str">
        <f t="shared" si="25"/>
        <v>越前大野城</v>
      </c>
      <c r="G10" s="225">
        <f t="shared" si="1"/>
        <v>6.569343065693431E-2</v>
      </c>
      <c r="H10" s="226">
        <f t="shared" si="26"/>
        <v>9</v>
      </c>
      <c r="I10" s="300">
        <f t="shared" si="27"/>
        <v>6</v>
      </c>
      <c r="J10" s="309" t="str">
        <f t="shared" si="28"/>
        <v>北の庄城址・柴田公園</v>
      </c>
      <c r="K10" s="179">
        <f t="shared" si="2"/>
        <v>4.8192771084337352E-2</v>
      </c>
      <c r="L10" s="226">
        <f t="shared" si="29"/>
        <v>4</v>
      </c>
      <c r="M10" s="303">
        <f t="shared" si="30"/>
        <v>6</v>
      </c>
      <c r="N10" s="309" t="str">
        <f t="shared" si="31"/>
        <v>越前大仏</v>
      </c>
      <c r="O10" s="179">
        <f t="shared" si="3"/>
        <v>3.8461538461538464E-2</v>
      </c>
      <c r="P10" s="226">
        <f t="shared" si="32"/>
        <v>1</v>
      </c>
      <c r="R10" s="1">
        <v>6</v>
      </c>
      <c r="T10" s="2" t="s">
        <v>138</v>
      </c>
      <c r="U10" s="9">
        <f t="shared" si="4"/>
        <v>44</v>
      </c>
      <c r="V10" s="9">
        <f t="shared" si="5"/>
        <v>9</v>
      </c>
      <c r="W10" s="9">
        <f t="shared" si="6"/>
        <v>5</v>
      </c>
      <c r="X10" s="9">
        <f t="shared" si="7"/>
        <v>2</v>
      </c>
      <c r="Y10" s="9">
        <f t="shared" si="8"/>
        <v>44</v>
      </c>
      <c r="Z10" s="9">
        <f t="shared" si="9"/>
        <v>9</v>
      </c>
      <c r="AA10" s="9">
        <f t="shared" si="10"/>
        <v>5</v>
      </c>
      <c r="AB10" s="9">
        <f t="shared" si="11"/>
        <v>2</v>
      </c>
      <c r="AC10" s="290">
        <f t="shared" si="12"/>
        <v>4</v>
      </c>
      <c r="AD10" s="290">
        <f t="shared" si="13"/>
        <v>5</v>
      </c>
      <c r="AE10" s="290">
        <f t="shared" si="14"/>
        <v>5</v>
      </c>
      <c r="AF10" s="290">
        <f t="shared" si="15"/>
        <v>3</v>
      </c>
      <c r="AG10" s="294">
        <f t="shared" si="16"/>
        <v>4.01</v>
      </c>
      <c r="AH10" s="294">
        <f t="shared" si="17"/>
        <v>5.01</v>
      </c>
      <c r="AI10" s="294">
        <f t="shared" si="18"/>
        <v>5.01</v>
      </c>
      <c r="AJ10" s="294">
        <f t="shared" si="19"/>
        <v>3.01</v>
      </c>
      <c r="AK10" s="286">
        <f t="shared" si="20"/>
        <v>4</v>
      </c>
      <c r="AL10" s="286">
        <f t="shared" si="21"/>
        <v>6</v>
      </c>
      <c r="AM10" s="286">
        <f t="shared" si="22"/>
        <v>5</v>
      </c>
      <c r="AN10" s="286">
        <f t="shared" si="23"/>
        <v>3</v>
      </c>
    </row>
    <row r="11" spans="1:40">
      <c r="A11" s="297">
        <f t="shared" si="33"/>
        <v>7</v>
      </c>
      <c r="B11" s="309" t="str">
        <f t="shared" si="34"/>
        <v>越前大仏</v>
      </c>
      <c r="C11" s="225">
        <f t="shared" si="0"/>
        <v>4.0875912408759124E-2</v>
      </c>
      <c r="D11" s="226">
        <f t="shared" si="35"/>
        <v>28</v>
      </c>
      <c r="E11" s="300">
        <f t="shared" si="24"/>
        <v>7</v>
      </c>
      <c r="F11" s="309" t="str">
        <f t="shared" si="25"/>
        <v>福井駅</v>
      </c>
      <c r="G11" s="225">
        <f t="shared" si="1"/>
        <v>4.3795620437956206E-2</v>
      </c>
      <c r="H11" s="226">
        <f t="shared" si="26"/>
        <v>6</v>
      </c>
      <c r="I11" s="300">
        <f t="shared" si="27"/>
        <v>7</v>
      </c>
      <c r="J11" s="309" t="str">
        <f t="shared" si="28"/>
        <v>東尋坊</v>
      </c>
      <c r="K11" s="179">
        <f t="shared" si="2"/>
        <v>3.614457831325301E-2</v>
      </c>
      <c r="L11" s="226">
        <f t="shared" si="29"/>
        <v>3</v>
      </c>
      <c r="M11" s="303">
        <f t="shared" si="30"/>
        <v>6</v>
      </c>
      <c r="N11" s="309" t="str">
        <f t="shared" si="31"/>
        <v>一乗谷朝倉氏遺跡</v>
      </c>
      <c r="O11" s="179">
        <f t="shared" si="3"/>
        <v>3.8461538461538464E-2</v>
      </c>
      <c r="P11" s="226">
        <f t="shared" si="32"/>
        <v>1</v>
      </c>
      <c r="R11" s="1">
        <v>7</v>
      </c>
      <c r="T11" s="2" t="s">
        <v>151</v>
      </c>
      <c r="U11" s="9">
        <f t="shared" si="4"/>
        <v>13</v>
      </c>
      <c r="V11" s="9">
        <f t="shared" si="5"/>
        <v>1</v>
      </c>
      <c r="W11" s="9">
        <f t="shared" si="6"/>
        <v>1</v>
      </c>
      <c r="X11" s="9">
        <f t="shared" si="7"/>
        <v>0</v>
      </c>
      <c r="Y11" s="9">
        <f t="shared" si="8"/>
        <v>13</v>
      </c>
      <c r="Z11" s="9">
        <f t="shared" si="9"/>
        <v>1</v>
      </c>
      <c r="AA11" s="9">
        <f t="shared" si="10"/>
        <v>1</v>
      </c>
      <c r="AB11" s="9" t="str">
        <f t="shared" si="11"/>
        <v>-</v>
      </c>
      <c r="AC11" s="290">
        <f t="shared" si="12"/>
        <v>9</v>
      </c>
      <c r="AD11" s="290">
        <f t="shared" si="13"/>
        <v>16</v>
      </c>
      <c r="AE11" s="290">
        <f t="shared" si="14"/>
        <v>12</v>
      </c>
      <c r="AF11" s="290" t="str">
        <f t="shared" si="15"/>
        <v>-</v>
      </c>
      <c r="AG11" s="294">
        <f t="shared" si="16"/>
        <v>9.0109999999999992</v>
      </c>
      <c r="AH11" s="294">
        <f t="shared" si="17"/>
        <v>16.010999999999999</v>
      </c>
      <c r="AI11" s="294">
        <f t="shared" si="18"/>
        <v>12.010999999999999</v>
      </c>
      <c r="AJ11" s="294" t="str">
        <f t="shared" si="19"/>
        <v>-</v>
      </c>
      <c r="AK11" s="286">
        <f t="shared" si="20"/>
        <v>9</v>
      </c>
      <c r="AL11" s="286">
        <f t="shared" si="21"/>
        <v>17</v>
      </c>
      <c r="AM11" s="286">
        <f t="shared" si="22"/>
        <v>13</v>
      </c>
      <c r="AN11" s="286" t="str">
        <f t="shared" si="23"/>
        <v>-</v>
      </c>
    </row>
    <row r="12" spans="1:40">
      <c r="A12" s="297">
        <f t="shared" si="33"/>
        <v>8</v>
      </c>
      <c r="B12" s="309" t="str">
        <f t="shared" si="34"/>
        <v>氣比神宮</v>
      </c>
      <c r="C12" s="225">
        <f t="shared" si="0"/>
        <v>2.7737226277372264E-2</v>
      </c>
      <c r="D12" s="226">
        <f t="shared" si="35"/>
        <v>19</v>
      </c>
      <c r="E12" s="300">
        <f t="shared" si="24"/>
        <v>8</v>
      </c>
      <c r="F12" s="309" t="str">
        <f t="shared" si="25"/>
        <v>北の庄城址・柴田公園</v>
      </c>
      <c r="G12" s="225">
        <f t="shared" si="1"/>
        <v>2.9197080291970802E-2</v>
      </c>
      <c r="H12" s="226">
        <f t="shared" si="26"/>
        <v>4</v>
      </c>
      <c r="I12" s="300">
        <f t="shared" si="27"/>
        <v>8</v>
      </c>
      <c r="J12" s="309" t="str">
        <f t="shared" si="28"/>
        <v>越前大仏</v>
      </c>
      <c r="K12" s="179">
        <f t="shared" si="2"/>
        <v>2.4096385542168676E-2</v>
      </c>
      <c r="L12" s="226">
        <f t="shared" si="29"/>
        <v>2</v>
      </c>
      <c r="M12" s="303">
        <f t="shared" si="30"/>
        <v>6</v>
      </c>
      <c r="N12" s="309" t="str">
        <f t="shared" si="31"/>
        <v>あわら温泉街</v>
      </c>
      <c r="O12" s="179">
        <f t="shared" si="3"/>
        <v>3.8461538461538464E-2</v>
      </c>
      <c r="P12" s="226">
        <f t="shared" si="32"/>
        <v>1</v>
      </c>
      <c r="R12" s="1">
        <v>8</v>
      </c>
      <c r="T12" s="2" t="s">
        <v>181</v>
      </c>
      <c r="U12" s="9">
        <f t="shared" si="4"/>
        <v>2</v>
      </c>
      <c r="V12" s="9">
        <f t="shared" si="5"/>
        <v>0</v>
      </c>
      <c r="W12" s="9">
        <f t="shared" si="6"/>
        <v>0</v>
      </c>
      <c r="X12" s="9">
        <f t="shared" si="7"/>
        <v>0</v>
      </c>
      <c r="Y12" s="9">
        <f t="shared" si="8"/>
        <v>2</v>
      </c>
      <c r="Z12" s="9" t="str">
        <f t="shared" si="9"/>
        <v>-</v>
      </c>
      <c r="AA12" s="9" t="str">
        <f t="shared" si="10"/>
        <v>-</v>
      </c>
      <c r="AB12" s="9" t="str">
        <f t="shared" si="11"/>
        <v>-</v>
      </c>
      <c r="AC12" s="290">
        <f t="shared" si="12"/>
        <v>54</v>
      </c>
      <c r="AD12" s="290" t="str">
        <f t="shared" si="13"/>
        <v>-</v>
      </c>
      <c r="AE12" s="290" t="str">
        <f t="shared" si="14"/>
        <v>-</v>
      </c>
      <c r="AF12" s="290" t="str">
        <f t="shared" si="15"/>
        <v>-</v>
      </c>
      <c r="AG12" s="294">
        <f t="shared" si="16"/>
        <v>54.012</v>
      </c>
      <c r="AH12" s="294" t="str">
        <f t="shared" si="17"/>
        <v>-</v>
      </c>
      <c r="AI12" s="294" t="str">
        <f t="shared" si="18"/>
        <v>-</v>
      </c>
      <c r="AJ12" s="294" t="str">
        <f t="shared" si="19"/>
        <v>-</v>
      </c>
      <c r="AK12" s="286">
        <f t="shared" si="20"/>
        <v>54</v>
      </c>
      <c r="AL12" s="286" t="str">
        <f t="shared" si="21"/>
        <v>-</v>
      </c>
      <c r="AM12" s="286" t="str">
        <f t="shared" si="22"/>
        <v>-</v>
      </c>
      <c r="AN12" s="286" t="str">
        <f t="shared" si="23"/>
        <v>-</v>
      </c>
    </row>
    <row r="13" spans="1:40">
      <c r="A13" s="297">
        <f t="shared" si="33"/>
        <v>9</v>
      </c>
      <c r="B13" s="309" t="str">
        <f t="shared" si="34"/>
        <v>敦賀赤レンガ倉庫</v>
      </c>
      <c r="C13" s="225">
        <f t="shared" si="0"/>
        <v>1.8978102189781021E-2</v>
      </c>
      <c r="D13" s="226">
        <f t="shared" si="35"/>
        <v>13</v>
      </c>
      <c r="E13" s="300">
        <f t="shared" si="24"/>
        <v>9</v>
      </c>
      <c r="F13" s="309" t="str">
        <f t="shared" si="25"/>
        <v>道の駅「恐竜渓谷かつやま」</v>
      </c>
      <c r="G13" s="225">
        <f t="shared" si="1"/>
        <v>2.1897810218978103E-2</v>
      </c>
      <c r="H13" s="226">
        <f t="shared" si="26"/>
        <v>3</v>
      </c>
      <c r="I13" s="300">
        <f t="shared" si="27"/>
        <v>8</v>
      </c>
      <c r="J13" s="309" t="str">
        <f t="shared" si="28"/>
        <v>氣比神宮</v>
      </c>
      <c r="K13" s="179">
        <f t="shared" si="2"/>
        <v>2.4096385542168676E-2</v>
      </c>
      <c r="L13" s="226">
        <f t="shared" si="29"/>
        <v>2</v>
      </c>
      <c r="M13" s="303">
        <f t="shared" si="30"/>
        <v>6</v>
      </c>
      <c r="N13" s="309" t="str">
        <f t="shared" si="31"/>
        <v>三國湊レトロ</v>
      </c>
      <c r="O13" s="179">
        <f t="shared" si="3"/>
        <v>3.8461538461538464E-2</v>
      </c>
      <c r="P13" s="226">
        <f t="shared" si="32"/>
        <v>1</v>
      </c>
      <c r="R13" s="1">
        <v>9</v>
      </c>
      <c r="T13" s="2" t="s">
        <v>170</v>
      </c>
      <c r="U13" s="9">
        <f t="shared" si="4"/>
        <v>5</v>
      </c>
      <c r="V13" s="9">
        <f t="shared" si="5"/>
        <v>0</v>
      </c>
      <c r="W13" s="9">
        <f t="shared" si="6"/>
        <v>0</v>
      </c>
      <c r="X13" s="9">
        <f t="shared" si="7"/>
        <v>0</v>
      </c>
      <c r="Y13" s="9">
        <f t="shared" si="8"/>
        <v>5</v>
      </c>
      <c r="Z13" s="9" t="str">
        <f t="shared" si="9"/>
        <v>-</v>
      </c>
      <c r="AA13" s="9" t="str">
        <f t="shared" si="10"/>
        <v>-</v>
      </c>
      <c r="AB13" s="9" t="str">
        <f t="shared" si="11"/>
        <v>-</v>
      </c>
      <c r="AC13" s="290">
        <f t="shared" si="12"/>
        <v>23</v>
      </c>
      <c r="AD13" s="290" t="str">
        <f t="shared" si="13"/>
        <v>-</v>
      </c>
      <c r="AE13" s="290" t="str">
        <f t="shared" si="14"/>
        <v>-</v>
      </c>
      <c r="AF13" s="290" t="str">
        <f t="shared" si="15"/>
        <v>-</v>
      </c>
      <c r="AG13" s="294">
        <f t="shared" si="16"/>
        <v>23.013000000000002</v>
      </c>
      <c r="AH13" s="294" t="str">
        <f t="shared" si="17"/>
        <v>-</v>
      </c>
      <c r="AI13" s="294" t="str">
        <f t="shared" si="18"/>
        <v>-</v>
      </c>
      <c r="AJ13" s="294" t="str">
        <f t="shared" si="19"/>
        <v>-</v>
      </c>
      <c r="AK13" s="286">
        <f t="shared" si="20"/>
        <v>25</v>
      </c>
      <c r="AL13" s="286" t="str">
        <f t="shared" si="21"/>
        <v>-</v>
      </c>
      <c r="AM13" s="286" t="str">
        <f t="shared" si="22"/>
        <v>-</v>
      </c>
      <c r="AN13" s="286" t="str">
        <f t="shared" si="23"/>
        <v>-</v>
      </c>
    </row>
    <row r="14" spans="1:40">
      <c r="A14" s="297">
        <f t="shared" si="33"/>
        <v>9</v>
      </c>
      <c r="B14" s="309" t="str">
        <f t="shared" si="34"/>
        <v>三方五湖</v>
      </c>
      <c r="C14" s="225">
        <f t="shared" si="0"/>
        <v>1.8978102189781021E-2</v>
      </c>
      <c r="D14" s="226">
        <f t="shared" si="35"/>
        <v>13</v>
      </c>
      <c r="E14" s="300">
        <f t="shared" si="24"/>
        <v>9</v>
      </c>
      <c r="F14" s="309" t="str">
        <f t="shared" si="25"/>
        <v>九頭竜湖</v>
      </c>
      <c r="G14" s="225">
        <f t="shared" si="1"/>
        <v>2.1897810218978103E-2</v>
      </c>
      <c r="H14" s="226">
        <f t="shared" si="26"/>
        <v>3</v>
      </c>
      <c r="I14" s="300">
        <f t="shared" si="27"/>
        <v>8</v>
      </c>
      <c r="J14" s="309" t="str">
        <f t="shared" si="28"/>
        <v>道の駅「一乗谷あさくら水の駅」</v>
      </c>
      <c r="K14" s="179">
        <f t="shared" si="2"/>
        <v>2.4096385542168676E-2</v>
      </c>
      <c r="L14" s="226">
        <f t="shared" si="29"/>
        <v>2</v>
      </c>
      <c r="M14" s="303">
        <f t="shared" si="30"/>
        <v>6</v>
      </c>
      <c r="N14" s="309" t="str">
        <f t="shared" si="31"/>
        <v>あわら温泉「芦湯」</v>
      </c>
      <c r="O14" s="179">
        <f t="shared" si="3"/>
        <v>3.8461538461538464E-2</v>
      </c>
      <c r="P14" s="226">
        <f t="shared" si="32"/>
        <v>1</v>
      </c>
      <c r="R14" s="1">
        <v>10</v>
      </c>
      <c r="T14" s="2" t="s">
        <v>206</v>
      </c>
      <c r="U14" s="9">
        <f t="shared" si="4"/>
        <v>2</v>
      </c>
      <c r="V14" s="9">
        <f t="shared" si="5"/>
        <v>0</v>
      </c>
      <c r="W14" s="9">
        <f t="shared" si="6"/>
        <v>0</v>
      </c>
      <c r="X14" s="9">
        <f t="shared" si="7"/>
        <v>0</v>
      </c>
      <c r="Y14" s="9">
        <f t="shared" si="8"/>
        <v>2</v>
      </c>
      <c r="Z14" s="9" t="str">
        <f t="shared" si="9"/>
        <v>-</v>
      </c>
      <c r="AA14" s="9" t="str">
        <f t="shared" si="10"/>
        <v>-</v>
      </c>
      <c r="AB14" s="9" t="str">
        <f t="shared" si="11"/>
        <v>-</v>
      </c>
      <c r="AC14" s="290">
        <f t="shared" si="12"/>
        <v>54</v>
      </c>
      <c r="AD14" s="290" t="str">
        <f t="shared" si="13"/>
        <v>-</v>
      </c>
      <c r="AE14" s="290" t="str">
        <f t="shared" si="14"/>
        <v>-</v>
      </c>
      <c r="AF14" s="290" t="str">
        <f t="shared" si="15"/>
        <v>-</v>
      </c>
      <c r="AG14" s="294">
        <f t="shared" si="16"/>
        <v>54.014000000000003</v>
      </c>
      <c r="AH14" s="294" t="str">
        <f t="shared" si="17"/>
        <v>-</v>
      </c>
      <c r="AI14" s="294" t="str">
        <f t="shared" si="18"/>
        <v>-</v>
      </c>
      <c r="AJ14" s="294" t="str">
        <f t="shared" si="19"/>
        <v>-</v>
      </c>
      <c r="AK14" s="286">
        <f t="shared" si="20"/>
        <v>55</v>
      </c>
      <c r="AL14" s="286" t="str">
        <f t="shared" si="21"/>
        <v>-</v>
      </c>
      <c r="AM14" s="286" t="str">
        <f t="shared" si="22"/>
        <v>-</v>
      </c>
      <c r="AN14" s="286" t="str">
        <f t="shared" si="23"/>
        <v>-</v>
      </c>
    </row>
    <row r="15" spans="1:40">
      <c r="A15" s="297">
        <f t="shared" si="33"/>
        <v>9</v>
      </c>
      <c r="B15" s="309" t="str">
        <f t="shared" si="34"/>
        <v>北の庄城址・柴田公園</v>
      </c>
      <c r="C15" s="225">
        <f t="shared" si="0"/>
        <v>1.8978102189781021E-2</v>
      </c>
      <c r="D15" s="226">
        <f t="shared" si="35"/>
        <v>13</v>
      </c>
      <c r="E15" s="300">
        <f t="shared" si="24"/>
        <v>11</v>
      </c>
      <c r="F15" s="309" t="str">
        <f t="shared" si="25"/>
        <v>越前大仏</v>
      </c>
      <c r="G15" s="225">
        <f t="shared" si="1"/>
        <v>1.4598540145985401E-2</v>
      </c>
      <c r="H15" s="226">
        <f t="shared" si="26"/>
        <v>2</v>
      </c>
      <c r="I15" s="300">
        <f t="shared" si="27"/>
        <v>8</v>
      </c>
      <c r="J15" s="309" t="str">
        <f t="shared" si="28"/>
        <v>福井駅</v>
      </c>
      <c r="K15" s="179">
        <f t="shared" si="2"/>
        <v>2.4096385542168676E-2</v>
      </c>
      <c r="L15" s="226">
        <f t="shared" si="29"/>
        <v>2</v>
      </c>
      <c r="M15" s="303">
        <f t="shared" si="30"/>
        <v>6</v>
      </c>
      <c r="N15" s="309" t="str">
        <f t="shared" si="31"/>
        <v>ふれあいパーク三里浜(道の駅「みくに」)</v>
      </c>
      <c r="O15" s="179">
        <f t="shared" si="3"/>
        <v>3.8461538461538464E-2</v>
      </c>
      <c r="P15" s="226">
        <f t="shared" si="32"/>
        <v>1</v>
      </c>
      <c r="R15" s="1">
        <v>11</v>
      </c>
      <c r="T15" s="2" t="s">
        <v>139</v>
      </c>
      <c r="U15" s="9">
        <f t="shared" si="4"/>
        <v>41</v>
      </c>
      <c r="V15" s="9">
        <f t="shared" si="5"/>
        <v>11</v>
      </c>
      <c r="W15" s="9">
        <f t="shared" si="6"/>
        <v>6</v>
      </c>
      <c r="X15" s="9">
        <f t="shared" si="7"/>
        <v>0</v>
      </c>
      <c r="Y15" s="9">
        <f t="shared" si="8"/>
        <v>41</v>
      </c>
      <c r="Z15" s="9">
        <f t="shared" si="9"/>
        <v>11</v>
      </c>
      <c r="AA15" s="9">
        <f t="shared" si="10"/>
        <v>6</v>
      </c>
      <c r="AB15" s="9" t="str">
        <f t="shared" si="11"/>
        <v>-</v>
      </c>
      <c r="AC15" s="290">
        <f t="shared" si="12"/>
        <v>5</v>
      </c>
      <c r="AD15" s="290">
        <f t="shared" si="13"/>
        <v>4</v>
      </c>
      <c r="AE15" s="290">
        <f t="shared" si="14"/>
        <v>4</v>
      </c>
      <c r="AF15" s="290" t="str">
        <f t="shared" si="15"/>
        <v>-</v>
      </c>
      <c r="AG15" s="294">
        <f t="shared" si="16"/>
        <v>5.0149999999999997</v>
      </c>
      <c r="AH15" s="294">
        <f t="shared" si="17"/>
        <v>4.0149999999999997</v>
      </c>
      <c r="AI15" s="294">
        <f t="shared" si="18"/>
        <v>4.0149999999999997</v>
      </c>
      <c r="AJ15" s="294" t="str">
        <f t="shared" si="19"/>
        <v>-</v>
      </c>
      <c r="AK15" s="286">
        <f t="shared" si="20"/>
        <v>5</v>
      </c>
      <c r="AL15" s="286">
        <f t="shared" si="21"/>
        <v>4</v>
      </c>
      <c r="AM15" s="286">
        <f t="shared" si="22"/>
        <v>4</v>
      </c>
      <c r="AN15" s="286" t="str">
        <f t="shared" si="23"/>
        <v>-</v>
      </c>
    </row>
    <row r="16" spans="1:40">
      <c r="A16" s="297">
        <f t="shared" si="33"/>
        <v>12</v>
      </c>
      <c r="B16" s="309" t="str">
        <f t="shared" si="34"/>
        <v>福井駅</v>
      </c>
      <c r="C16" s="225">
        <f t="shared" si="0"/>
        <v>1.7518248175182483E-2</v>
      </c>
      <c r="D16" s="226">
        <f t="shared" si="35"/>
        <v>12</v>
      </c>
      <c r="E16" s="300">
        <f t="shared" si="24"/>
        <v>11</v>
      </c>
      <c r="F16" s="309" t="str">
        <f t="shared" si="25"/>
        <v>氣比神宮</v>
      </c>
      <c r="G16" s="225">
        <f t="shared" si="1"/>
        <v>1.4598540145985401E-2</v>
      </c>
      <c r="H16" s="226">
        <f t="shared" si="26"/>
        <v>2</v>
      </c>
      <c r="I16" s="300">
        <f t="shared" si="27"/>
        <v>12</v>
      </c>
      <c r="J16" s="309" t="str">
        <f t="shared" si="28"/>
        <v>芝政ワールド</v>
      </c>
      <c r="K16" s="179">
        <f t="shared" si="2"/>
        <v>1.2048192771084338E-2</v>
      </c>
      <c r="L16" s="226">
        <f t="shared" si="29"/>
        <v>1</v>
      </c>
      <c r="M16" s="303">
        <f t="shared" si="30"/>
        <v>6</v>
      </c>
      <c r="N16" s="309" t="str">
        <f t="shared" si="31"/>
        <v>越前がにミュージアム</v>
      </c>
      <c r="O16" s="179">
        <f t="shared" si="3"/>
        <v>3.8461538461538464E-2</v>
      </c>
      <c r="P16" s="226">
        <f t="shared" si="32"/>
        <v>1</v>
      </c>
      <c r="R16" s="1">
        <v>12</v>
      </c>
      <c r="T16" s="2" t="s">
        <v>167</v>
      </c>
      <c r="U16" s="9">
        <f t="shared" si="4"/>
        <v>80</v>
      </c>
      <c r="V16" s="9">
        <f t="shared" si="5"/>
        <v>18</v>
      </c>
      <c r="W16" s="9">
        <f t="shared" si="6"/>
        <v>13</v>
      </c>
      <c r="X16" s="9">
        <f t="shared" si="7"/>
        <v>7</v>
      </c>
      <c r="Y16" s="9">
        <f t="shared" si="8"/>
        <v>80</v>
      </c>
      <c r="Z16" s="9">
        <f t="shared" si="9"/>
        <v>18</v>
      </c>
      <c r="AA16" s="9">
        <f t="shared" si="10"/>
        <v>13</v>
      </c>
      <c r="AB16" s="9">
        <f t="shared" si="11"/>
        <v>7</v>
      </c>
      <c r="AC16" s="290">
        <f t="shared" si="12"/>
        <v>1</v>
      </c>
      <c r="AD16" s="290">
        <f t="shared" si="13"/>
        <v>3</v>
      </c>
      <c r="AE16" s="290">
        <f t="shared" si="14"/>
        <v>2</v>
      </c>
      <c r="AF16" s="290">
        <f t="shared" si="15"/>
        <v>1</v>
      </c>
      <c r="AG16" s="294">
        <f t="shared" si="16"/>
        <v>1.016</v>
      </c>
      <c r="AH16" s="294">
        <f t="shared" si="17"/>
        <v>3.016</v>
      </c>
      <c r="AI16" s="294">
        <f t="shared" si="18"/>
        <v>2.016</v>
      </c>
      <c r="AJ16" s="294">
        <f t="shared" si="19"/>
        <v>1.016</v>
      </c>
      <c r="AK16" s="286">
        <f t="shared" si="20"/>
        <v>1</v>
      </c>
      <c r="AL16" s="286">
        <f t="shared" si="21"/>
        <v>3</v>
      </c>
      <c r="AM16" s="286">
        <f t="shared" si="22"/>
        <v>2</v>
      </c>
      <c r="AN16" s="286">
        <f t="shared" si="23"/>
        <v>1</v>
      </c>
    </row>
    <row r="17" spans="1:40">
      <c r="A17" s="297">
        <f t="shared" si="33"/>
        <v>13</v>
      </c>
      <c r="B17" s="309" t="str">
        <f t="shared" si="34"/>
        <v>あわら温泉街</v>
      </c>
      <c r="C17" s="225">
        <f t="shared" si="0"/>
        <v>1.6058394160583942E-2</v>
      </c>
      <c r="D17" s="226">
        <f t="shared" si="35"/>
        <v>11</v>
      </c>
      <c r="E17" s="300">
        <f t="shared" si="24"/>
        <v>11</v>
      </c>
      <c r="F17" s="309" t="str">
        <f t="shared" si="25"/>
        <v>道の駅「一乗谷あさくら水の駅」</v>
      </c>
      <c r="G17" s="225">
        <f t="shared" si="1"/>
        <v>1.4598540145985401E-2</v>
      </c>
      <c r="H17" s="226">
        <f t="shared" si="26"/>
        <v>2</v>
      </c>
      <c r="I17" s="300">
        <f t="shared" si="27"/>
        <v>12</v>
      </c>
      <c r="J17" s="309" t="str">
        <f t="shared" si="28"/>
        <v>敦賀赤レンガ倉庫</v>
      </c>
      <c r="K17" s="179">
        <f t="shared" si="2"/>
        <v>1.2048192771084338E-2</v>
      </c>
      <c r="L17" s="226">
        <f t="shared" si="29"/>
        <v>1</v>
      </c>
      <c r="M17" s="303">
        <f t="shared" si="30"/>
        <v>6</v>
      </c>
      <c r="N17" s="309" t="str">
        <f t="shared" si="31"/>
        <v>白山平泉寺歴史探遊館 まほろば</v>
      </c>
      <c r="O17" s="179">
        <f t="shared" si="3"/>
        <v>3.8461538461538464E-2</v>
      </c>
      <c r="P17" s="226">
        <f t="shared" si="32"/>
        <v>1</v>
      </c>
      <c r="R17" s="1">
        <v>13</v>
      </c>
      <c r="T17" s="2" t="s">
        <v>137</v>
      </c>
      <c r="U17" s="9">
        <f t="shared" si="4"/>
        <v>62</v>
      </c>
      <c r="V17" s="9">
        <f t="shared" si="5"/>
        <v>20</v>
      </c>
      <c r="W17" s="9">
        <f t="shared" si="6"/>
        <v>15</v>
      </c>
      <c r="X17" s="9">
        <f t="shared" si="7"/>
        <v>1</v>
      </c>
      <c r="Y17" s="9">
        <f t="shared" si="8"/>
        <v>62</v>
      </c>
      <c r="Z17" s="9">
        <f t="shared" si="9"/>
        <v>20</v>
      </c>
      <c r="AA17" s="9">
        <f t="shared" si="10"/>
        <v>15</v>
      </c>
      <c r="AB17" s="9">
        <f t="shared" si="11"/>
        <v>1</v>
      </c>
      <c r="AC17" s="290">
        <f t="shared" si="12"/>
        <v>2</v>
      </c>
      <c r="AD17" s="290">
        <f t="shared" si="13"/>
        <v>2</v>
      </c>
      <c r="AE17" s="290">
        <f t="shared" si="14"/>
        <v>1</v>
      </c>
      <c r="AF17" s="290">
        <f t="shared" si="15"/>
        <v>6</v>
      </c>
      <c r="AG17" s="294">
        <f t="shared" si="16"/>
        <v>2.0169999999999999</v>
      </c>
      <c r="AH17" s="294">
        <f t="shared" si="17"/>
        <v>2.0169999999999999</v>
      </c>
      <c r="AI17" s="294">
        <f t="shared" si="18"/>
        <v>1.0169999999999999</v>
      </c>
      <c r="AJ17" s="294">
        <f t="shared" si="19"/>
        <v>6.0170000000000003</v>
      </c>
      <c r="AK17" s="286">
        <f t="shared" si="20"/>
        <v>2</v>
      </c>
      <c r="AL17" s="286">
        <f t="shared" si="21"/>
        <v>2</v>
      </c>
      <c r="AM17" s="286">
        <f t="shared" si="22"/>
        <v>1</v>
      </c>
      <c r="AN17" s="286">
        <f t="shared" si="23"/>
        <v>7</v>
      </c>
    </row>
    <row r="18" spans="1:40">
      <c r="A18" s="297">
        <f t="shared" si="33"/>
        <v>14</v>
      </c>
      <c r="B18" s="309" t="str">
        <f t="shared" si="34"/>
        <v>レインボーライン</v>
      </c>
      <c r="C18" s="225">
        <f t="shared" si="0"/>
        <v>1.4598540145985401E-2</v>
      </c>
      <c r="D18" s="226">
        <f t="shared" si="35"/>
        <v>10</v>
      </c>
      <c r="E18" s="300">
        <f t="shared" si="24"/>
        <v>11</v>
      </c>
      <c r="F18" s="309" t="str">
        <f t="shared" si="25"/>
        <v>山代温泉（石川県）</v>
      </c>
      <c r="G18" s="225">
        <f t="shared" si="1"/>
        <v>1.4598540145985401E-2</v>
      </c>
      <c r="H18" s="226">
        <f t="shared" si="26"/>
        <v>2</v>
      </c>
      <c r="I18" s="300">
        <f t="shared" si="27"/>
        <v>12</v>
      </c>
      <c r="J18" s="309" t="str">
        <f t="shared" si="28"/>
        <v>あわら温泉街</v>
      </c>
      <c r="K18" s="179">
        <f t="shared" si="2"/>
        <v>1.2048192771084338E-2</v>
      </c>
      <c r="L18" s="226">
        <f t="shared" si="29"/>
        <v>1</v>
      </c>
      <c r="M18" s="303" t="str">
        <f t="shared" si="30"/>
        <v>-</v>
      </c>
      <c r="N18" s="309" t="str">
        <f t="shared" si="31"/>
        <v>-</v>
      </c>
      <c r="O18" s="179" t="str">
        <f t="shared" si="3"/>
        <v/>
      </c>
      <c r="P18" s="226" t="str">
        <f t="shared" si="32"/>
        <v/>
      </c>
      <c r="R18" s="1">
        <v>14</v>
      </c>
      <c r="T18" s="2" t="s">
        <v>201</v>
      </c>
      <c r="U18" s="9">
        <f t="shared" si="4"/>
        <v>6</v>
      </c>
      <c r="V18" s="9">
        <f t="shared" si="5"/>
        <v>0</v>
      </c>
      <c r="W18" s="9">
        <f t="shared" si="6"/>
        <v>0</v>
      </c>
      <c r="X18" s="9">
        <f t="shared" si="7"/>
        <v>0</v>
      </c>
      <c r="Y18" s="9">
        <f t="shared" si="8"/>
        <v>6</v>
      </c>
      <c r="Z18" s="9" t="str">
        <f t="shared" si="9"/>
        <v>-</v>
      </c>
      <c r="AA18" s="9" t="str">
        <f t="shared" si="10"/>
        <v>-</v>
      </c>
      <c r="AB18" s="9" t="str">
        <f t="shared" si="11"/>
        <v>-</v>
      </c>
      <c r="AC18" s="290">
        <f t="shared" si="12"/>
        <v>18</v>
      </c>
      <c r="AD18" s="290" t="str">
        <f t="shared" si="13"/>
        <v>-</v>
      </c>
      <c r="AE18" s="290" t="str">
        <f t="shared" si="14"/>
        <v>-</v>
      </c>
      <c r="AF18" s="290" t="str">
        <f t="shared" si="15"/>
        <v>-</v>
      </c>
      <c r="AG18" s="294">
        <f t="shared" si="16"/>
        <v>18.018000000000001</v>
      </c>
      <c r="AH18" s="294" t="str">
        <f t="shared" si="17"/>
        <v>-</v>
      </c>
      <c r="AI18" s="294" t="str">
        <f t="shared" si="18"/>
        <v>-</v>
      </c>
      <c r="AJ18" s="294" t="str">
        <f t="shared" si="19"/>
        <v>-</v>
      </c>
      <c r="AK18" s="286">
        <f t="shared" si="20"/>
        <v>18</v>
      </c>
      <c r="AL18" s="286" t="str">
        <f t="shared" si="21"/>
        <v>-</v>
      </c>
      <c r="AM18" s="286" t="str">
        <f t="shared" si="22"/>
        <v>-</v>
      </c>
      <c r="AN18" s="286" t="str">
        <f t="shared" si="23"/>
        <v>-</v>
      </c>
    </row>
    <row r="19" spans="1:40">
      <c r="A19" s="297">
        <f t="shared" si="33"/>
        <v>14</v>
      </c>
      <c r="B19" s="309" t="str">
        <f t="shared" si="34"/>
        <v>今庄宿</v>
      </c>
      <c r="C19" s="225">
        <f t="shared" si="0"/>
        <v>1.4598540145985401E-2</v>
      </c>
      <c r="D19" s="226">
        <f t="shared" si="35"/>
        <v>10</v>
      </c>
      <c r="E19" s="300">
        <f t="shared" si="24"/>
        <v>11</v>
      </c>
      <c r="F19" s="309" t="str">
        <f t="shared" si="25"/>
        <v>山中温泉（石川県）</v>
      </c>
      <c r="G19" s="225">
        <f t="shared" si="1"/>
        <v>1.4598540145985401E-2</v>
      </c>
      <c r="H19" s="226">
        <f t="shared" si="26"/>
        <v>2</v>
      </c>
      <c r="I19" s="300">
        <f t="shared" si="27"/>
        <v>12</v>
      </c>
      <c r="J19" s="309" t="str">
        <f t="shared" si="28"/>
        <v>道の駅「恐竜渓谷かつやま」</v>
      </c>
      <c r="K19" s="179">
        <f t="shared" si="2"/>
        <v>1.2048192771084338E-2</v>
      </c>
      <c r="L19" s="226">
        <f t="shared" si="29"/>
        <v>1</v>
      </c>
      <c r="M19" s="303" t="str">
        <f t="shared" si="30"/>
        <v>-</v>
      </c>
      <c r="N19" s="309" t="str">
        <f t="shared" si="31"/>
        <v>-</v>
      </c>
      <c r="O19" s="179" t="str">
        <f t="shared" si="3"/>
        <v/>
      </c>
      <c r="P19" s="226" t="str">
        <f t="shared" si="32"/>
        <v/>
      </c>
      <c r="R19" s="1">
        <v>15</v>
      </c>
      <c r="T19" s="2" t="s">
        <v>146</v>
      </c>
      <c r="U19" s="9">
        <f t="shared" si="4"/>
        <v>48</v>
      </c>
      <c r="V19" s="9">
        <f t="shared" si="5"/>
        <v>25</v>
      </c>
      <c r="W19" s="9">
        <f t="shared" si="6"/>
        <v>13</v>
      </c>
      <c r="X19" s="9">
        <f t="shared" si="7"/>
        <v>5</v>
      </c>
      <c r="Y19" s="9">
        <f t="shared" si="8"/>
        <v>48</v>
      </c>
      <c r="Z19" s="9">
        <f t="shared" si="9"/>
        <v>25</v>
      </c>
      <c r="AA19" s="9">
        <f t="shared" si="10"/>
        <v>13</v>
      </c>
      <c r="AB19" s="9">
        <f t="shared" si="11"/>
        <v>5</v>
      </c>
      <c r="AC19" s="290">
        <f t="shared" si="12"/>
        <v>3</v>
      </c>
      <c r="AD19" s="290">
        <f t="shared" si="13"/>
        <v>1</v>
      </c>
      <c r="AE19" s="290">
        <f t="shared" si="14"/>
        <v>2</v>
      </c>
      <c r="AF19" s="290">
        <f t="shared" si="15"/>
        <v>2</v>
      </c>
      <c r="AG19" s="294">
        <f t="shared" si="16"/>
        <v>3.0190000000000001</v>
      </c>
      <c r="AH19" s="294">
        <f t="shared" si="17"/>
        <v>1.0189999999999999</v>
      </c>
      <c r="AI19" s="294">
        <f t="shared" si="18"/>
        <v>2.0190000000000001</v>
      </c>
      <c r="AJ19" s="294">
        <f t="shared" si="19"/>
        <v>2.0190000000000001</v>
      </c>
      <c r="AK19" s="286">
        <f t="shared" si="20"/>
        <v>3</v>
      </c>
      <c r="AL19" s="286">
        <f t="shared" si="21"/>
        <v>1</v>
      </c>
      <c r="AM19" s="286">
        <f t="shared" si="22"/>
        <v>3</v>
      </c>
      <c r="AN19" s="286">
        <f t="shared" si="23"/>
        <v>2</v>
      </c>
    </row>
    <row r="20" spans="1:40" s="1" customFormat="1">
      <c r="A20" s="297">
        <f t="shared" si="33"/>
        <v>14</v>
      </c>
      <c r="B20" s="309" t="str">
        <f t="shared" si="34"/>
        <v>西山動物園</v>
      </c>
      <c r="C20" s="225">
        <f t="shared" si="0"/>
        <v>1.4598540145985401E-2</v>
      </c>
      <c r="D20" s="226">
        <f t="shared" si="35"/>
        <v>10</v>
      </c>
      <c r="E20" s="300">
        <f t="shared" si="24"/>
        <v>16</v>
      </c>
      <c r="F20" s="309" t="str">
        <f t="shared" si="25"/>
        <v>芝政ワールド</v>
      </c>
      <c r="G20" s="225">
        <f t="shared" si="1"/>
        <v>7.2992700729927005E-3</v>
      </c>
      <c r="H20" s="226">
        <f t="shared" si="26"/>
        <v>1</v>
      </c>
      <c r="I20" s="300">
        <f t="shared" si="27"/>
        <v>12</v>
      </c>
      <c r="J20" s="309" t="str">
        <f t="shared" si="28"/>
        <v>三國湊レトロ</v>
      </c>
      <c r="K20" s="179">
        <f t="shared" si="2"/>
        <v>1.2048192771084338E-2</v>
      </c>
      <c r="L20" s="226">
        <f t="shared" si="29"/>
        <v>1</v>
      </c>
      <c r="M20" s="303" t="str">
        <f t="shared" si="30"/>
        <v>-</v>
      </c>
      <c r="N20" s="309" t="str">
        <f t="shared" si="31"/>
        <v>-</v>
      </c>
      <c r="O20" s="179" t="str">
        <f t="shared" si="3"/>
        <v/>
      </c>
      <c r="P20" s="226" t="str">
        <f t="shared" si="32"/>
        <v/>
      </c>
      <c r="Q20"/>
      <c r="R20" s="1">
        <v>16</v>
      </c>
      <c r="T20" s="2" t="s">
        <v>220</v>
      </c>
      <c r="U20" s="9">
        <f t="shared" si="4"/>
        <v>1</v>
      </c>
      <c r="V20" s="9">
        <f t="shared" si="5"/>
        <v>0</v>
      </c>
      <c r="W20" s="9">
        <f t="shared" si="6"/>
        <v>0</v>
      </c>
      <c r="X20" s="9">
        <f t="shared" si="7"/>
        <v>0</v>
      </c>
      <c r="Y20" s="9">
        <f t="shared" si="8"/>
        <v>1</v>
      </c>
      <c r="Z20" s="9" t="str">
        <f t="shared" si="9"/>
        <v>-</v>
      </c>
      <c r="AA20" s="9" t="str">
        <f t="shared" si="10"/>
        <v>-</v>
      </c>
      <c r="AB20" s="9" t="str">
        <f t="shared" si="11"/>
        <v>-</v>
      </c>
      <c r="AC20" s="290">
        <f t="shared" si="12"/>
        <v>77</v>
      </c>
      <c r="AD20" s="290" t="str">
        <f t="shared" si="13"/>
        <v>-</v>
      </c>
      <c r="AE20" s="290" t="str">
        <f t="shared" si="14"/>
        <v>-</v>
      </c>
      <c r="AF20" s="290" t="str">
        <f t="shared" si="15"/>
        <v>-</v>
      </c>
      <c r="AG20" s="294">
        <f t="shared" si="16"/>
        <v>77.02</v>
      </c>
      <c r="AH20" s="294" t="str">
        <f t="shared" si="17"/>
        <v>-</v>
      </c>
      <c r="AI20" s="294" t="str">
        <f t="shared" si="18"/>
        <v>-</v>
      </c>
      <c r="AJ20" s="294" t="str">
        <f t="shared" si="19"/>
        <v>-</v>
      </c>
      <c r="AK20" s="286">
        <f t="shared" si="20"/>
        <v>77</v>
      </c>
      <c r="AL20" s="286" t="str">
        <f t="shared" si="21"/>
        <v>-</v>
      </c>
      <c r="AM20" s="286" t="str">
        <f t="shared" si="22"/>
        <v>-</v>
      </c>
      <c r="AN20" s="286" t="str">
        <f t="shared" si="23"/>
        <v>-</v>
      </c>
    </row>
    <row r="21" spans="1:40" s="1" customFormat="1">
      <c r="A21" s="297">
        <f t="shared" si="33"/>
        <v>17</v>
      </c>
      <c r="B21" s="309" t="str">
        <f t="shared" si="34"/>
        <v>越前がにミュージアム</v>
      </c>
      <c r="C21" s="225">
        <f t="shared" si="0"/>
        <v>1.167883211678832E-2</v>
      </c>
      <c r="D21" s="226">
        <f t="shared" si="35"/>
        <v>8</v>
      </c>
      <c r="E21" s="300">
        <f t="shared" si="24"/>
        <v>16</v>
      </c>
      <c r="F21" s="309" t="str">
        <f t="shared" si="25"/>
        <v>敦賀赤レンガ倉庫</v>
      </c>
      <c r="G21" s="225">
        <f t="shared" si="1"/>
        <v>7.2992700729927005E-3</v>
      </c>
      <c r="H21" s="226">
        <f t="shared" si="26"/>
        <v>1</v>
      </c>
      <c r="I21" s="300">
        <f t="shared" si="27"/>
        <v>12</v>
      </c>
      <c r="J21" s="309" t="str">
        <f t="shared" si="28"/>
        <v>あわら温泉「芦湯」</v>
      </c>
      <c r="K21" s="179">
        <f t="shared" si="2"/>
        <v>1.2048192771084338E-2</v>
      </c>
      <c r="L21" s="226">
        <f t="shared" si="29"/>
        <v>1</v>
      </c>
      <c r="M21" s="303" t="str">
        <f t="shared" si="30"/>
        <v>-</v>
      </c>
      <c r="N21" s="309" t="str">
        <f t="shared" si="31"/>
        <v>-</v>
      </c>
      <c r="O21" s="179" t="str">
        <f t="shared" si="3"/>
        <v/>
      </c>
      <c r="P21" s="226" t="str">
        <f t="shared" si="32"/>
        <v/>
      </c>
      <c r="Q21"/>
      <c r="R21" s="1">
        <v>17</v>
      </c>
      <c r="T21" s="2" t="s">
        <v>158</v>
      </c>
      <c r="U21" s="9">
        <f t="shared" si="4"/>
        <v>1</v>
      </c>
      <c r="V21" s="9">
        <f t="shared" si="5"/>
        <v>0</v>
      </c>
      <c r="W21" s="9">
        <f t="shared" si="6"/>
        <v>0</v>
      </c>
      <c r="X21" s="9">
        <f t="shared" si="7"/>
        <v>0</v>
      </c>
      <c r="Y21" s="9">
        <f t="shared" si="8"/>
        <v>1</v>
      </c>
      <c r="Z21" s="9" t="str">
        <f t="shared" si="9"/>
        <v>-</v>
      </c>
      <c r="AA21" s="9" t="str">
        <f t="shared" si="10"/>
        <v>-</v>
      </c>
      <c r="AB21" s="9" t="str">
        <f t="shared" si="11"/>
        <v>-</v>
      </c>
      <c r="AC21" s="290">
        <f t="shared" si="12"/>
        <v>77</v>
      </c>
      <c r="AD21" s="290" t="str">
        <f t="shared" si="13"/>
        <v>-</v>
      </c>
      <c r="AE21" s="290" t="str">
        <f t="shared" si="14"/>
        <v>-</v>
      </c>
      <c r="AF21" s="290" t="str">
        <f t="shared" si="15"/>
        <v>-</v>
      </c>
      <c r="AG21" s="294">
        <f t="shared" si="16"/>
        <v>77.021000000000001</v>
      </c>
      <c r="AH21" s="294" t="str">
        <f t="shared" si="17"/>
        <v>-</v>
      </c>
      <c r="AI21" s="294" t="str">
        <f t="shared" si="18"/>
        <v>-</v>
      </c>
      <c r="AJ21" s="294" t="str">
        <f t="shared" si="19"/>
        <v>-</v>
      </c>
      <c r="AK21" s="286">
        <f t="shared" si="20"/>
        <v>78</v>
      </c>
      <c r="AL21" s="286" t="str">
        <f t="shared" si="21"/>
        <v>-</v>
      </c>
      <c r="AM21" s="286" t="str">
        <f t="shared" si="22"/>
        <v>-</v>
      </c>
      <c r="AN21" s="286" t="str">
        <f t="shared" si="23"/>
        <v>-</v>
      </c>
    </row>
    <row r="22" spans="1:40" s="1" customFormat="1">
      <c r="A22" s="297">
        <f t="shared" si="33"/>
        <v>18</v>
      </c>
      <c r="B22" s="309" t="str">
        <f t="shared" si="34"/>
        <v>かずら橋</v>
      </c>
      <c r="C22" s="225">
        <f t="shared" si="0"/>
        <v>8.7591240875912416E-3</v>
      </c>
      <c r="D22" s="226">
        <f t="shared" si="35"/>
        <v>6</v>
      </c>
      <c r="E22" s="300">
        <f t="shared" si="24"/>
        <v>16</v>
      </c>
      <c r="F22" s="309" t="str">
        <f t="shared" si="25"/>
        <v>あわら温泉街</v>
      </c>
      <c r="G22" s="225">
        <f t="shared" si="1"/>
        <v>7.2992700729927005E-3</v>
      </c>
      <c r="H22" s="226">
        <f t="shared" si="26"/>
        <v>1</v>
      </c>
      <c r="I22" s="300">
        <f t="shared" si="27"/>
        <v>12</v>
      </c>
      <c r="J22" s="309" t="str">
        <f t="shared" si="28"/>
        <v>ふれあいパーク三里浜(道の駅「みくに」)</v>
      </c>
      <c r="K22" s="179">
        <f t="shared" si="2"/>
        <v>1.2048192771084338E-2</v>
      </c>
      <c r="L22" s="226">
        <f t="shared" si="29"/>
        <v>1</v>
      </c>
      <c r="M22" s="303" t="str">
        <f t="shared" si="30"/>
        <v>-</v>
      </c>
      <c r="N22" s="309" t="str">
        <f t="shared" si="31"/>
        <v>-</v>
      </c>
      <c r="O22" s="179" t="str">
        <f t="shared" si="3"/>
        <v/>
      </c>
      <c r="P22" s="226" t="str">
        <f t="shared" si="32"/>
        <v/>
      </c>
      <c r="Q22"/>
      <c r="R22" s="1">
        <v>18</v>
      </c>
      <c r="T22" s="2" t="s">
        <v>210</v>
      </c>
      <c r="U22" s="9">
        <f t="shared" si="4"/>
        <v>11</v>
      </c>
      <c r="V22" s="9">
        <f t="shared" si="5"/>
        <v>1</v>
      </c>
      <c r="W22" s="9">
        <f t="shared" si="6"/>
        <v>1</v>
      </c>
      <c r="X22" s="9">
        <f t="shared" si="7"/>
        <v>1</v>
      </c>
      <c r="Y22" s="9">
        <f t="shared" si="8"/>
        <v>11</v>
      </c>
      <c r="Z22" s="9">
        <f t="shared" si="9"/>
        <v>1</v>
      </c>
      <c r="AA22" s="9">
        <f t="shared" si="10"/>
        <v>1</v>
      </c>
      <c r="AB22" s="9">
        <f t="shared" si="11"/>
        <v>1</v>
      </c>
      <c r="AC22" s="290">
        <f t="shared" si="12"/>
        <v>13</v>
      </c>
      <c r="AD22" s="290">
        <f t="shared" si="13"/>
        <v>16</v>
      </c>
      <c r="AE22" s="290">
        <f t="shared" si="14"/>
        <v>12</v>
      </c>
      <c r="AF22" s="290">
        <f t="shared" si="15"/>
        <v>6</v>
      </c>
      <c r="AG22" s="294">
        <f t="shared" si="16"/>
        <v>13.022</v>
      </c>
      <c r="AH22" s="294">
        <f t="shared" si="17"/>
        <v>16.021999999999998</v>
      </c>
      <c r="AI22" s="294">
        <f t="shared" si="18"/>
        <v>12.022</v>
      </c>
      <c r="AJ22" s="294">
        <f t="shared" si="19"/>
        <v>6.0220000000000002</v>
      </c>
      <c r="AK22" s="286">
        <f t="shared" si="20"/>
        <v>13</v>
      </c>
      <c r="AL22" s="286">
        <f t="shared" si="21"/>
        <v>18</v>
      </c>
      <c r="AM22" s="286">
        <f t="shared" si="22"/>
        <v>14</v>
      </c>
      <c r="AN22" s="286">
        <f t="shared" si="23"/>
        <v>8</v>
      </c>
    </row>
    <row r="23" spans="1:40" s="1" customFormat="1">
      <c r="A23" s="297">
        <f t="shared" si="33"/>
        <v>18</v>
      </c>
      <c r="B23" s="309" t="str">
        <f t="shared" si="34"/>
        <v>道の駅「恐竜渓谷かつやま」</v>
      </c>
      <c r="C23" s="225">
        <f t="shared" si="0"/>
        <v>8.7591240875912416E-3</v>
      </c>
      <c r="D23" s="226">
        <f t="shared" si="35"/>
        <v>6</v>
      </c>
      <c r="E23" s="300">
        <f t="shared" si="24"/>
        <v>16</v>
      </c>
      <c r="F23" s="309" t="str">
        <f t="shared" si="25"/>
        <v>三國湊レトロ</v>
      </c>
      <c r="G23" s="225">
        <f t="shared" si="1"/>
        <v>7.2992700729927005E-3</v>
      </c>
      <c r="H23" s="226">
        <f t="shared" si="26"/>
        <v>1</v>
      </c>
      <c r="I23" s="300">
        <f t="shared" si="27"/>
        <v>12</v>
      </c>
      <c r="J23" s="309" t="str">
        <f t="shared" si="28"/>
        <v>道の駅「越前おおの荒島の郷」</v>
      </c>
      <c r="K23" s="179">
        <f t="shared" si="2"/>
        <v>1.2048192771084338E-2</v>
      </c>
      <c r="L23" s="226">
        <f t="shared" si="29"/>
        <v>1</v>
      </c>
      <c r="M23" s="303" t="str">
        <f t="shared" si="30"/>
        <v>-</v>
      </c>
      <c r="N23" s="309" t="str">
        <f t="shared" si="31"/>
        <v>-</v>
      </c>
      <c r="O23" s="179" t="str">
        <f t="shared" si="3"/>
        <v/>
      </c>
      <c r="P23" s="226" t="str">
        <f t="shared" si="32"/>
        <v/>
      </c>
      <c r="Q23"/>
      <c r="R23" s="1">
        <v>19</v>
      </c>
      <c r="T23" s="2" t="s">
        <v>226</v>
      </c>
      <c r="U23" s="9">
        <f t="shared" si="4"/>
        <v>6</v>
      </c>
      <c r="V23" s="9">
        <f t="shared" si="5"/>
        <v>3</v>
      </c>
      <c r="W23" s="9">
        <f t="shared" si="6"/>
        <v>1</v>
      </c>
      <c r="X23" s="9">
        <f t="shared" si="7"/>
        <v>0</v>
      </c>
      <c r="Y23" s="9">
        <f t="shared" si="8"/>
        <v>6</v>
      </c>
      <c r="Z23" s="9">
        <f t="shared" si="9"/>
        <v>3</v>
      </c>
      <c r="AA23" s="9">
        <f t="shared" si="10"/>
        <v>1</v>
      </c>
      <c r="AB23" s="9" t="str">
        <f t="shared" si="11"/>
        <v>-</v>
      </c>
      <c r="AC23" s="290">
        <f t="shared" si="12"/>
        <v>18</v>
      </c>
      <c r="AD23" s="290">
        <f t="shared" si="13"/>
        <v>9</v>
      </c>
      <c r="AE23" s="290">
        <f t="shared" si="14"/>
        <v>12</v>
      </c>
      <c r="AF23" s="290" t="str">
        <f t="shared" si="15"/>
        <v>-</v>
      </c>
      <c r="AG23" s="294">
        <f t="shared" si="16"/>
        <v>18.023</v>
      </c>
      <c r="AH23" s="294">
        <f t="shared" si="17"/>
        <v>9.0229999999999997</v>
      </c>
      <c r="AI23" s="294">
        <f t="shared" si="18"/>
        <v>12.023</v>
      </c>
      <c r="AJ23" s="294" t="str">
        <f t="shared" si="19"/>
        <v>-</v>
      </c>
      <c r="AK23" s="286">
        <f t="shared" si="20"/>
        <v>19</v>
      </c>
      <c r="AL23" s="286">
        <f t="shared" si="21"/>
        <v>9</v>
      </c>
      <c r="AM23" s="286">
        <f t="shared" si="22"/>
        <v>15</v>
      </c>
      <c r="AN23" s="286" t="str">
        <f t="shared" si="23"/>
        <v>-</v>
      </c>
    </row>
    <row r="24" spans="1:40" s="1" customFormat="1">
      <c r="A24" s="297">
        <f t="shared" si="33"/>
        <v>18</v>
      </c>
      <c r="B24" s="309" t="str">
        <f t="shared" si="34"/>
        <v>日本海さかな街</v>
      </c>
      <c r="C24" s="225">
        <f t="shared" si="0"/>
        <v>8.7591240875912416E-3</v>
      </c>
      <c r="D24" s="226">
        <f t="shared" si="35"/>
        <v>6</v>
      </c>
      <c r="E24" s="300">
        <f t="shared" si="24"/>
        <v>16</v>
      </c>
      <c r="F24" s="309" t="str">
        <f t="shared" si="25"/>
        <v>三方五湖</v>
      </c>
      <c r="G24" s="225">
        <f t="shared" si="1"/>
        <v>7.2992700729927005E-3</v>
      </c>
      <c r="H24" s="226">
        <f t="shared" si="26"/>
        <v>1</v>
      </c>
      <c r="I24" s="300">
        <f t="shared" si="27"/>
        <v>12</v>
      </c>
      <c r="J24" s="309" t="str">
        <f t="shared" si="28"/>
        <v>越前がにミュージアム</v>
      </c>
      <c r="K24" s="179">
        <f t="shared" si="2"/>
        <v>1.2048192771084338E-2</v>
      </c>
      <c r="L24" s="226">
        <f t="shared" si="29"/>
        <v>1</v>
      </c>
      <c r="M24" s="303" t="str">
        <f t="shared" si="30"/>
        <v>-</v>
      </c>
      <c r="N24" s="309" t="str">
        <f t="shared" si="31"/>
        <v>-</v>
      </c>
      <c r="O24" s="179" t="str">
        <f t="shared" si="3"/>
        <v/>
      </c>
      <c r="P24" s="226" t="str">
        <f t="shared" si="32"/>
        <v/>
      </c>
      <c r="Q24"/>
      <c r="R24" s="1">
        <v>20</v>
      </c>
      <c r="T24" s="2" t="s">
        <v>185</v>
      </c>
      <c r="U24" s="9">
        <f t="shared" si="4"/>
        <v>6</v>
      </c>
      <c r="V24" s="9">
        <f t="shared" si="5"/>
        <v>0</v>
      </c>
      <c r="W24" s="9">
        <f t="shared" si="6"/>
        <v>0</v>
      </c>
      <c r="X24" s="9">
        <f t="shared" si="7"/>
        <v>0</v>
      </c>
      <c r="Y24" s="9">
        <f t="shared" si="8"/>
        <v>6</v>
      </c>
      <c r="Z24" s="9" t="str">
        <f t="shared" si="9"/>
        <v>-</v>
      </c>
      <c r="AA24" s="9" t="str">
        <f t="shared" si="10"/>
        <v>-</v>
      </c>
      <c r="AB24" s="9" t="str">
        <f t="shared" si="11"/>
        <v>-</v>
      </c>
      <c r="AC24" s="290">
        <f t="shared" si="12"/>
        <v>18</v>
      </c>
      <c r="AD24" s="290" t="str">
        <f t="shared" si="13"/>
        <v>-</v>
      </c>
      <c r="AE24" s="290" t="str">
        <f t="shared" si="14"/>
        <v>-</v>
      </c>
      <c r="AF24" s="290" t="str">
        <f t="shared" si="15"/>
        <v>-</v>
      </c>
      <c r="AG24" s="294">
        <f t="shared" si="16"/>
        <v>18.024000000000001</v>
      </c>
      <c r="AH24" s="294" t="str">
        <f t="shared" si="17"/>
        <v>-</v>
      </c>
      <c r="AI24" s="294" t="str">
        <f t="shared" si="18"/>
        <v>-</v>
      </c>
      <c r="AJ24" s="294" t="str">
        <f t="shared" si="19"/>
        <v>-</v>
      </c>
      <c r="AK24" s="286">
        <f t="shared" si="20"/>
        <v>20</v>
      </c>
      <c r="AL24" s="286" t="str">
        <f t="shared" si="21"/>
        <v>-</v>
      </c>
      <c r="AM24" s="286" t="str">
        <f t="shared" si="22"/>
        <v>-</v>
      </c>
      <c r="AN24" s="286" t="str">
        <f t="shared" si="23"/>
        <v>-</v>
      </c>
    </row>
    <row r="25" spans="1:40" s="1" customFormat="1">
      <c r="A25" s="297">
        <f t="shared" si="33"/>
        <v>18</v>
      </c>
      <c r="B25" s="309" t="str">
        <f t="shared" si="34"/>
        <v>道の駅「若狭熊川宿」</v>
      </c>
      <c r="C25" s="225">
        <f t="shared" si="0"/>
        <v>8.7591240875912416E-3</v>
      </c>
      <c r="D25" s="226">
        <f t="shared" si="35"/>
        <v>6</v>
      </c>
      <c r="E25" s="300">
        <f t="shared" si="24"/>
        <v>16</v>
      </c>
      <c r="F25" s="309" t="str">
        <f t="shared" si="25"/>
        <v>あわら温泉「芦湯」</v>
      </c>
      <c r="G25" s="225">
        <f t="shared" si="1"/>
        <v>7.2992700729927005E-3</v>
      </c>
      <c r="H25" s="226">
        <f t="shared" si="26"/>
        <v>1</v>
      </c>
      <c r="I25" s="300">
        <f t="shared" si="27"/>
        <v>12</v>
      </c>
      <c r="J25" s="309" t="str">
        <f t="shared" si="28"/>
        <v>越前海岸</v>
      </c>
      <c r="K25" s="179">
        <f t="shared" si="2"/>
        <v>1.2048192771084338E-2</v>
      </c>
      <c r="L25" s="226">
        <f t="shared" si="29"/>
        <v>1</v>
      </c>
      <c r="M25" s="303" t="str">
        <f t="shared" si="30"/>
        <v>-</v>
      </c>
      <c r="N25" s="309" t="str">
        <f t="shared" si="31"/>
        <v>-</v>
      </c>
      <c r="O25" s="179" t="str">
        <f t="shared" si="3"/>
        <v/>
      </c>
      <c r="P25" s="226" t="str">
        <f t="shared" si="32"/>
        <v/>
      </c>
      <c r="Q25"/>
      <c r="R25" s="1">
        <v>21</v>
      </c>
      <c r="T25" s="2" t="s">
        <v>221</v>
      </c>
      <c r="U25" s="9">
        <f t="shared" si="4"/>
        <v>1</v>
      </c>
      <c r="V25" s="9">
        <f t="shared" si="5"/>
        <v>0</v>
      </c>
      <c r="W25" s="9">
        <f t="shared" si="6"/>
        <v>0</v>
      </c>
      <c r="X25" s="9">
        <f t="shared" si="7"/>
        <v>0</v>
      </c>
      <c r="Y25" s="9">
        <f t="shared" si="8"/>
        <v>1</v>
      </c>
      <c r="Z25" s="9" t="str">
        <f t="shared" si="9"/>
        <v>-</v>
      </c>
      <c r="AA25" s="9" t="str">
        <f t="shared" si="10"/>
        <v>-</v>
      </c>
      <c r="AB25" s="9" t="str">
        <f t="shared" si="11"/>
        <v>-</v>
      </c>
      <c r="AC25" s="290">
        <f t="shared" si="12"/>
        <v>77</v>
      </c>
      <c r="AD25" s="290" t="str">
        <f t="shared" si="13"/>
        <v>-</v>
      </c>
      <c r="AE25" s="290" t="str">
        <f t="shared" si="14"/>
        <v>-</v>
      </c>
      <c r="AF25" s="290" t="str">
        <f t="shared" si="15"/>
        <v>-</v>
      </c>
      <c r="AG25" s="294">
        <f t="shared" si="16"/>
        <v>77.025000000000006</v>
      </c>
      <c r="AH25" s="294" t="str">
        <f t="shared" si="17"/>
        <v>-</v>
      </c>
      <c r="AI25" s="294" t="str">
        <f t="shared" si="18"/>
        <v>-</v>
      </c>
      <c r="AJ25" s="294" t="str">
        <f t="shared" si="19"/>
        <v>-</v>
      </c>
      <c r="AK25" s="286">
        <f t="shared" si="20"/>
        <v>79</v>
      </c>
      <c r="AL25" s="286" t="str">
        <f t="shared" si="21"/>
        <v>-</v>
      </c>
      <c r="AM25" s="286" t="str">
        <f t="shared" si="22"/>
        <v>-</v>
      </c>
      <c r="AN25" s="286" t="str">
        <f t="shared" si="23"/>
        <v>-</v>
      </c>
    </row>
    <row r="26" spans="1:40" s="1" customFormat="1">
      <c r="A26" s="297">
        <f t="shared" si="33"/>
        <v>18</v>
      </c>
      <c r="B26" s="309" t="str">
        <f t="shared" si="34"/>
        <v>越前松島水族館</v>
      </c>
      <c r="C26" s="225">
        <f t="shared" si="0"/>
        <v>8.7591240875912416E-3</v>
      </c>
      <c r="D26" s="226">
        <f t="shared" si="35"/>
        <v>6</v>
      </c>
      <c r="E26" s="300">
        <f t="shared" si="24"/>
        <v>16</v>
      </c>
      <c r="F26" s="309" t="str">
        <f t="shared" si="25"/>
        <v>ふれあいパーク三里浜(道の駅「みくに」)</v>
      </c>
      <c r="G26" s="225">
        <f t="shared" si="1"/>
        <v>7.2992700729927005E-3</v>
      </c>
      <c r="H26" s="226">
        <f t="shared" si="26"/>
        <v>1</v>
      </c>
      <c r="I26" s="300">
        <f t="shared" si="27"/>
        <v>12</v>
      </c>
      <c r="J26" s="309" t="str">
        <f t="shared" si="28"/>
        <v>道の駅「南えちぜん山海里」</v>
      </c>
      <c r="K26" s="179">
        <f t="shared" si="2"/>
        <v>1.2048192771084338E-2</v>
      </c>
      <c r="L26" s="226">
        <f t="shared" si="29"/>
        <v>1</v>
      </c>
      <c r="M26" s="303" t="str">
        <f t="shared" si="30"/>
        <v>-</v>
      </c>
      <c r="N26" s="309" t="str">
        <f t="shared" si="31"/>
        <v>-</v>
      </c>
      <c r="O26" s="179" t="str">
        <f t="shared" si="3"/>
        <v/>
      </c>
      <c r="P26" s="226" t="str">
        <f t="shared" si="32"/>
        <v/>
      </c>
      <c r="Q26"/>
      <c r="R26" s="1">
        <v>22</v>
      </c>
      <c r="T26" s="2" t="s">
        <v>156</v>
      </c>
      <c r="U26" s="9">
        <f t="shared" si="4"/>
        <v>5</v>
      </c>
      <c r="V26" s="9">
        <f t="shared" si="5"/>
        <v>1</v>
      </c>
      <c r="W26" s="9">
        <f t="shared" si="6"/>
        <v>1</v>
      </c>
      <c r="X26" s="9">
        <f t="shared" si="7"/>
        <v>1</v>
      </c>
      <c r="Y26" s="9">
        <f t="shared" si="8"/>
        <v>5</v>
      </c>
      <c r="Z26" s="9">
        <f t="shared" si="9"/>
        <v>1</v>
      </c>
      <c r="AA26" s="9">
        <f t="shared" si="10"/>
        <v>1</v>
      </c>
      <c r="AB26" s="9">
        <f t="shared" si="11"/>
        <v>1</v>
      </c>
      <c r="AC26" s="290">
        <f t="shared" si="12"/>
        <v>23</v>
      </c>
      <c r="AD26" s="290">
        <f t="shared" si="13"/>
        <v>16</v>
      </c>
      <c r="AE26" s="290">
        <f t="shared" si="14"/>
        <v>12</v>
      </c>
      <c r="AF26" s="290">
        <f t="shared" si="15"/>
        <v>6</v>
      </c>
      <c r="AG26" s="294">
        <f t="shared" si="16"/>
        <v>23.026</v>
      </c>
      <c r="AH26" s="294">
        <f t="shared" si="17"/>
        <v>16.026</v>
      </c>
      <c r="AI26" s="294">
        <f t="shared" si="18"/>
        <v>12.026</v>
      </c>
      <c r="AJ26" s="294">
        <f t="shared" si="19"/>
        <v>6.0259999999999998</v>
      </c>
      <c r="AK26" s="286">
        <f t="shared" si="20"/>
        <v>26</v>
      </c>
      <c r="AL26" s="286">
        <f t="shared" si="21"/>
        <v>19</v>
      </c>
      <c r="AM26" s="286">
        <f t="shared" si="22"/>
        <v>16</v>
      </c>
      <c r="AN26" s="286">
        <f t="shared" si="23"/>
        <v>9</v>
      </c>
    </row>
    <row r="27" spans="1:40" s="1" customFormat="1">
      <c r="A27" s="297" t="str">
        <f t="shared" si="33"/>
        <v>-</v>
      </c>
      <c r="B27" s="309" t="str">
        <f t="shared" si="34"/>
        <v>-</v>
      </c>
      <c r="C27" s="225" t="str">
        <f t="shared" si="0"/>
        <v/>
      </c>
      <c r="D27" s="226" t="str">
        <f t="shared" si="35"/>
        <v/>
      </c>
      <c r="E27" s="300">
        <f t="shared" si="24"/>
        <v>16</v>
      </c>
      <c r="F27" s="309" t="str">
        <f t="shared" si="25"/>
        <v>金沢駅周辺（石川県）</v>
      </c>
      <c r="G27" s="225">
        <f t="shared" si="1"/>
        <v>7.2992700729927005E-3</v>
      </c>
      <c r="H27" s="226">
        <f t="shared" si="26"/>
        <v>1</v>
      </c>
      <c r="I27" s="300">
        <f t="shared" si="27"/>
        <v>12</v>
      </c>
      <c r="J27" s="309" t="str">
        <f t="shared" si="28"/>
        <v>「ちひろの生まれた家」記念館</v>
      </c>
      <c r="K27" s="179">
        <f t="shared" si="2"/>
        <v>1.2048192771084338E-2</v>
      </c>
      <c r="L27" s="226">
        <f t="shared" si="29"/>
        <v>1</v>
      </c>
      <c r="M27" s="303" t="str">
        <f t="shared" si="30"/>
        <v>-</v>
      </c>
      <c r="N27" s="309" t="str">
        <f t="shared" si="31"/>
        <v>-</v>
      </c>
      <c r="O27" s="179" t="str">
        <f t="shared" si="3"/>
        <v/>
      </c>
      <c r="P27" s="226" t="str">
        <f t="shared" si="32"/>
        <v/>
      </c>
      <c r="Q27"/>
      <c r="R27" s="1">
        <v>23</v>
      </c>
      <c r="T27" s="2" t="s">
        <v>187</v>
      </c>
      <c r="U27" s="9">
        <f t="shared" si="4"/>
        <v>1</v>
      </c>
      <c r="V27" s="9">
        <f t="shared" si="5"/>
        <v>0</v>
      </c>
      <c r="W27" s="9">
        <f t="shared" si="6"/>
        <v>0</v>
      </c>
      <c r="X27" s="9">
        <f t="shared" si="7"/>
        <v>0</v>
      </c>
      <c r="Y27" s="9">
        <f t="shared" si="8"/>
        <v>1</v>
      </c>
      <c r="Z27" s="9" t="str">
        <f t="shared" si="9"/>
        <v>-</v>
      </c>
      <c r="AA27" s="9" t="str">
        <f t="shared" si="10"/>
        <v>-</v>
      </c>
      <c r="AB27" s="9" t="str">
        <f t="shared" si="11"/>
        <v>-</v>
      </c>
      <c r="AC27" s="290">
        <f t="shared" si="12"/>
        <v>77</v>
      </c>
      <c r="AD27" s="290" t="str">
        <f t="shared" si="13"/>
        <v>-</v>
      </c>
      <c r="AE27" s="290" t="str">
        <f t="shared" si="14"/>
        <v>-</v>
      </c>
      <c r="AF27" s="290" t="str">
        <f t="shared" si="15"/>
        <v>-</v>
      </c>
      <c r="AG27" s="294">
        <f t="shared" si="16"/>
        <v>77.027000000000001</v>
      </c>
      <c r="AH27" s="294" t="str">
        <f t="shared" si="17"/>
        <v>-</v>
      </c>
      <c r="AI27" s="294" t="str">
        <f t="shared" si="18"/>
        <v>-</v>
      </c>
      <c r="AJ27" s="294" t="str">
        <f t="shared" si="19"/>
        <v>-</v>
      </c>
      <c r="AK27" s="286">
        <f t="shared" si="20"/>
        <v>80</v>
      </c>
      <c r="AL27" s="286" t="str">
        <f t="shared" si="21"/>
        <v>-</v>
      </c>
      <c r="AM27" s="286" t="str">
        <f t="shared" si="22"/>
        <v>-</v>
      </c>
      <c r="AN27" s="286" t="str">
        <f t="shared" si="23"/>
        <v>-</v>
      </c>
    </row>
    <row r="28" spans="1:40" s="1" customFormat="1">
      <c r="A28" s="297" t="str">
        <f t="shared" si="33"/>
        <v>-</v>
      </c>
      <c r="B28" s="309" t="str">
        <f t="shared" si="34"/>
        <v>-</v>
      </c>
      <c r="C28" s="225" t="str">
        <f t="shared" si="0"/>
        <v/>
      </c>
      <c r="D28" s="226" t="str">
        <f t="shared" si="35"/>
        <v/>
      </c>
      <c r="E28" s="300">
        <f t="shared" si="24"/>
        <v>16</v>
      </c>
      <c r="F28" s="309" t="str">
        <f t="shared" si="25"/>
        <v>道の駅「越前おおの荒島の郷」</v>
      </c>
      <c r="G28" s="225">
        <f t="shared" si="1"/>
        <v>7.2992700729927005E-3</v>
      </c>
      <c r="H28" s="226">
        <f t="shared" si="26"/>
        <v>1</v>
      </c>
      <c r="I28" s="300">
        <f t="shared" si="27"/>
        <v>12</v>
      </c>
      <c r="J28" s="309" t="str">
        <f t="shared" si="28"/>
        <v>敦賀駅</v>
      </c>
      <c r="K28" s="179">
        <f t="shared" si="2"/>
        <v>1.2048192771084338E-2</v>
      </c>
      <c r="L28" s="226">
        <f t="shared" si="29"/>
        <v>1</v>
      </c>
      <c r="M28" s="303" t="str">
        <f t="shared" si="30"/>
        <v>-</v>
      </c>
      <c r="N28" s="309" t="str">
        <f t="shared" si="31"/>
        <v>-</v>
      </c>
      <c r="O28" s="179" t="str">
        <f t="shared" si="3"/>
        <v/>
      </c>
      <c r="P28" s="226" t="str">
        <f t="shared" si="32"/>
        <v/>
      </c>
      <c r="Q28"/>
      <c r="R28" s="1">
        <v>24</v>
      </c>
      <c r="T28" s="2" t="s">
        <v>143</v>
      </c>
      <c r="U28" s="9">
        <f t="shared" si="4"/>
        <v>19</v>
      </c>
      <c r="V28" s="9">
        <f t="shared" si="5"/>
        <v>2</v>
      </c>
      <c r="W28" s="9">
        <f t="shared" si="6"/>
        <v>2</v>
      </c>
      <c r="X28" s="9">
        <f t="shared" si="7"/>
        <v>2</v>
      </c>
      <c r="Y28" s="9">
        <f t="shared" si="8"/>
        <v>19</v>
      </c>
      <c r="Z28" s="9">
        <f t="shared" si="9"/>
        <v>2</v>
      </c>
      <c r="AA28" s="9">
        <f t="shared" si="10"/>
        <v>2</v>
      </c>
      <c r="AB28" s="9">
        <f t="shared" si="11"/>
        <v>2</v>
      </c>
      <c r="AC28" s="290">
        <f t="shared" si="12"/>
        <v>8</v>
      </c>
      <c r="AD28" s="290">
        <f t="shared" si="13"/>
        <v>11</v>
      </c>
      <c r="AE28" s="290">
        <f t="shared" si="14"/>
        <v>8</v>
      </c>
      <c r="AF28" s="290">
        <f t="shared" si="15"/>
        <v>3</v>
      </c>
      <c r="AG28" s="294">
        <f t="shared" si="16"/>
        <v>8.0280000000000005</v>
      </c>
      <c r="AH28" s="294">
        <f t="shared" si="17"/>
        <v>11.028</v>
      </c>
      <c r="AI28" s="294">
        <f t="shared" si="18"/>
        <v>8.0280000000000005</v>
      </c>
      <c r="AJ28" s="294">
        <f t="shared" si="19"/>
        <v>3.028</v>
      </c>
      <c r="AK28" s="286">
        <f t="shared" si="20"/>
        <v>8</v>
      </c>
      <c r="AL28" s="286">
        <f t="shared" si="21"/>
        <v>12</v>
      </c>
      <c r="AM28" s="286">
        <f t="shared" si="22"/>
        <v>9</v>
      </c>
      <c r="AN28" s="286">
        <f t="shared" si="23"/>
        <v>4</v>
      </c>
    </row>
    <row r="29" spans="1:40" s="1" customFormat="1">
      <c r="A29" s="297" t="str">
        <f t="shared" si="33"/>
        <v>-</v>
      </c>
      <c r="B29" s="309" t="str">
        <f t="shared" si="34"/>
        <v>-</v>
      </c>
      <c r="C29" s="225" t="str">
        <f t="shared" si="0"/>
        <v/>
      </c>
      <c r="D29" s="226" t="str">
        <f t="shared" si="35"/>
        <v/>
      </c>
      <c r="E29" s="300">
        <f t="shared" si="24"/>
        <v>16</v>
      </c>
      <c r="F29" s="309" t="str">
        <f t="shared" si="25"/>
        <v>越前がにミュージアム</v>
      </c>
      <c r="G29" s="225">
        <f t="shared" si="1"/>
        <v>7.2992700729927005E-3</v>
      </c>
      <c r="H29" s="226">
        <f t="shared" si="26"/>
        <v>1</v>
      </c>
      <c r="I29" s="300">
        <f t="shared" si="27"/>
        <v>12</v>
      </c>
      <c r="J29" s="309" t="str">
        <f t="shared" si="28"/>
        <v>白山平泉寺歴史探遊館 まほろば</v>
      </c>
      <c r="K29" s="179">
        <f t="shared" si="2"/>
        <v>1.2048192771084338E-2</v>
      </c>
      <c r="L29" s="226">
        <f t="shared" si="29"/>
        <v>1</v>
      </c>
      <c r="M29" s="303" t="str">
        <f t="shared" si="30"/>
        <v>-</v>
      </c>
      <c r="N29" s="309" t="str">
        <f t="shared" si="31"/>
        <v>-</v>
      </c>
      <c r="O29" s="179" t="str">
        <f t="shared" si="3"/>
        <v/>
      </c>
      <c r="P29" s="226" t="str">
        <f t="shared" si="32"/>
        <v/>
      </c>
      <c r="Q29"/>
      <c r="R29" s="1">
        <v>25</v>
      </c>
      <c r="T29" s="2" t="s">
        <v>216</v>
      </c>
      <c r="U29" s="9">
        <f t="shared" si="4"/>
        <v>2</v>
      </c>
      <c r="V29" s="9">
        <f t="shared" si="5"/>
        <v>2</v>
      </c>
      <c r="W29" s="9">
        <f t="shared" si="6"/>
        <v>2</v>
      </c>
      <c r="X29" s="9">
        <f t="shared" si="7"/>
        <v>0</v>
      </c>
      <c r="Y29" s="9">
        <f t="shared" si="8"/>
        <v>2</v>
      </c>
      <c r="Z29" s="9">
        <f t="shared" si="9"/>
        <v>2</v>
      </c>
      <c r="AA29" s="9">
        <f t="shared" si="10"/>
        <v>2</v>
      </c>
      <c r="AB29" s="9" t="str">
        <f t="shared" si="11"/>
        <v>-</v>
      </c>
      <c r="AC29" s="290">
        <f t="shared" si="12"/>
        <v>54</v>
      </c>
      <c r="AD29" s="290">
        <f t="shared" si="13"/>
        <v>11</v>
      </c>
      <c r="AE29" s="290">
        <f t="shared" si="14"/>
        <v>8</v>
      </c>
      <c r="AF29" s="290" t="str">
        <f t="shared" si="15"/>
        <v>-</v>
      </c>
      <c r="AG29" s="294">
        <f t="shared" si="16"/>
        <v>54.029000000000003</v>
      </c>
      <c r="AH29" s="294">
        <f t="shared" si="17"/>
        <v>11.029</v>
      </c>
      <c r="AI29" s="294">
        <f t="shared" si="18"/>
        <v>8.0289999999999999</v>
      </c>
      <c r="AJ29" s="294" t="str">
        <f t="shared" si="19"/>
        <v>-</v>
      </c>
      <c r="AK29" s="286">
        <f t="shared" si="20"/>
        <v>56</v>
      </c>
      <c r="AL29" s="286">
        <f t="shared" si="21"/>
        <v>13</v>
      </c>
      <c r="AM29" s="286">
        <f t="shared" si="22"/>
        <v>10</v>
      </c>
      <c r="AN29" s="286" t="str">
        <f t="shared" si="23"/>
        <v>-</v>
      </c>
    </row>
    <row r="30" spans="1:40" s="1" customFormat="1">
      <c r="A30" s="297" t="str">
        <f t="shared" si="33"/>
        <v>-</v>
      </c>
      <c r="B30" s="309" t="str">
        <f t="shared" si="34"/>
        <v>-</v>
      </c>
      <c r="C30" s="225" t="str">
        <f t="shared" si="0"/>
        <v/>
      </c>
      <c r="D30" s="226" t="str">
        <f t="shared" si="35"/>
        <v/>
      </c>
      <c r="E30" s="300">
        <f t="shared" si="24"/>
        <v>16</v>
      </c>
      <c r="F30" s="309" t="str">
        <f t="shared" si="25"/>
        <v>越前海岸</v>
      </c>
      <c r="G30" s="225">
        <f t="shared" si="1"/>
        <v>7.2992700729927005E-3</v>
      </c>
      <c r="H30" s="226">
        <f t="shared" si="26"/>
        <v>1</v>
      </c>
      <c r="I30" s="300">
        <f t="shared" si="27"/>
        <v>12</v>
      </c>
      <c r="J30" s="309" t="str">
        <f t="shared" si="28"/>
        <v>足羽川桜並木</v>
      </c>
      <c r="K30" s="179">
        <f t="shared" si="2"/>
        <v>1.2048192771084338E-2</v>
      </c>
      <c r="L30" s="226">
        <f t="shared" si="29"/>
        <v>1</v>
      </c>
      <c r="M30" s="303" t="str">
        <f t="shared" si="30"/>
        <v>-</v>
      </c>
      <c r="N30" s="309" t="str">
        <f t="shared" si="31"/>
        <v>-</v>
      </c>
      <c r="O30" s="179" t="str">
        <f t="shared" si="3"/>
        <v/>
      </c>
      <c r="P30" s="226" t="str">
        <f t="shared" si="32"/>
        <v/>
      </c>
      <c r="Q30"/>
      <c r="R30" s="1">
        <v>26</v>
      </c>
      <c r="T30" s="2" t="s">
        <v>227</v>
      </c>
      <c r="U30" s="9">
        <f t="shared" si="4"/>
        <v>12</v>
      </c>
      <c r="V30" s="9">
        <f t="shared" si="5"/>
        <v>6</v>
      </c>
      <c r="W30" s="9">
        <f t="shared" si="6"/>
        <v>2</v>
      </c>
      <c r="X30" s="9">
        <f t="shared" si="7"/>
        <v>0</v>
      </c>
      <c r="Y30" s="9">
        <f t="shared" si="8"/>
        <v>12</v>
      </c>
      <c r="Z30" s="9">
        <f t="shared" si="9"/>
        <v>6</v>
      </c>
      <c r="AA30" s="9">
        <f t="shared" si="10"/>
        <v>2</v>
      </c>
      <c r="AB30" s="9" t="str">
        <f t="shared" si="11"/>
        <v>-</v>
      </c>
      <c r="AC30" s="290">
        <f t="shared" si="12"/>
        <v>12</v>
      </c>
      <c r="AD30" s="290">
        <f t="shared" si="13"/>
        <v>7</v>
      </c>
      <c r="AE30" s="290">
        <f t="shared" si="14"/>
        <v>8</v>
      </c>
      <c r="AF30" s="290" t="str">
        <f t="shared" si="15"/>
        <v>-</v>
      </c>
      <c r="AG30" s="294">
        <f t="shared" si="16"/>
        <v>12.03</v>
      </c>
      <c r="AH30" s="294">
        <f t="shared" si="17"/>
        <v>7.03</v>
      </c>
      <c r="AI30" s="294">
        <f t="shared" si="18"/>
        <v>8.0299999999999994</v>
      </c>
      <c r="AJ30" s="294" t="str">
        <f t="shared" si="19"/>
        <v>-</v>
      </c>
      <c r="AK30" s="286">
        <f t="shared" si="20"/>
        <v>12</v>
      </c>
      <c r="AL30" s="286">
        <f t="shared" si="21"/>
        <v>7</v>
      </c>
      <c r="AM30" s="286">
        <f t="shared" si="22"/>
        <v>11</v>
      </c>
      <c r="AN30" s="286" t="str">
        <f t="shared" si="23"/>
        <v>-</v>
      </c>
    </row>
    <row r="31" spans="1:40" s="1" customFormat="1">
      <c r="A31" s="297" t="str">
        <f t="shared" si="33"/>
        <v>-</v>
      </c>
      <c r="B31" s="309" t="str">
        <f t="shared" si="34"/>
        <v>-</v>
      </c>
      <c r="C31" s="225" t="str">
        <f t="shared" si="0"/>
        <v/>
      </c>
      <c r="D31" s="226" t="str">
        <f t="shared" si="35"/>
        <v/>
      </c>
      <c r="E31" s="300">
        <f t="shared" si="24"/>
        <v>16</v>
      </c>
      <c r="F31" s="309" t="str">
        <f t="shared" si="25"/>
        <v>道の駅「南えちぜん山海里」</v>
      </c>
      <c r="G31" s="225">
        <f t="shared" si="1"/>
        <v>7.2992700729927005E-3</v>
      </c>
      <c r="H31" s="226">
        <f t="shared" si="26"/>
        <v>1</v>
      </c>
      <c r="I31" s="300">
        <f t="shared" si="27"/>
        <v>12</v>
      </c>
      <c r="J31" s="309" t="str">
        <f t="shared" si="28"/>
        <v>敦賀鉄道資料館（旧敦賀港駅舎 ）</v>
      </c>
      <c r="K31" s="179">
        <f t="shared" si="2"/>
        <v>1.2048192771084338E-2</v>
      </c>
      <c r="L31" s="226">
        <f t="shared" si="29"/>
        <v>1</v>
      </c>
      <c r="M31" s="303" t="str">
        <f t="shared" si="30"/>
        <v>-</v>
      </c>
      <c r="N31" s="309" t="str">
        <f t="shared" si="31"/>
        <v>-</v>
      </c>
      <c r="O31" s="179" t="str">
        <f t="shared" si="3"/>
        <v/>
      </c>
      <c r="P31" s="226" t="str">
        <f t="shared" si="32"/>
        <v/>
      </c>
      <c r="Q31"/>
      <c r="R31" s="1">
        <v>27</v>
      </c>
      <c r="T31" s="2" t="s">
        <v>203</v>
      </c>
      <c r="U31" s="9">
        <f t="shared" si="4"/>
        <v>13</v>
      </c>
      <c r="V31" s="9">
        <f t="shared" si="5"/>
        <v>1</v>
      </c>
      <c r="W31" s="9">
        <f t="shared" si="6"/>
        <v>0</v>
      </c>
      <c r="X31" s="9">
        <f t="shared" si="7"/>
        <v>0</v>
      </c>
      <c r="Y31" s="9">
        <f t="shared" si="8"/>
        <v>13</v>
      </c>
      <c r="Z31" s="9">
        <f t="shared" si="9"/>
        <v>1</v>
      </c>
      <c r="AA31" s="9" t="str">
        <f t="shared" si="10"/>
        <v>-</v>
      </c>
      <c r="AB31" s="9" t="str">
        <f t="shared" si="11"/>
        <v>-</v>
      </c>
      <c r="AC31" s="290">
        <f t="shared" si="12"/>
        <v>9</v>
      </c>
      <c r="AD31" s="290">
        <f t="shared" si="13"/>
        <v>16</v>
      </c>
      <c r="AE31" s="290" t="str">
        <f t="shared" si="14"/>
        <v>-</v>
      </c>
      <c r="AF31" s="290" t="str">
        <f t="shared" si="15"/>
        <v>-</v>
      </c>
      <c r="AG31" s="294">
        <f t="shared" si="16"/>
        <v>9.0310000000000006</v>
      </c>
      <c r="AH31" s="294">
        <f t="shared" si="17"/>
        <v>16.030999999999999</v>
      </c>
      <c r="AI31" s="294" t="str">
        <f t="shared" si="18"/>
        <v>-</v>
      </c>
      <c r="AJ31" s="294" t="str">
        <f t="shared" si="19"/>
        <v>-</v>
      </c>
      <c r="AK31" s="286">
        <f t="shared" si="20"/>
        <v>10</v>
      </c>
      <c r="AL31" s="286">
        <f t="shared" si="21"/>
        <v>20</v>
      </c>
      <c r="AM31" s="286" t="str">
        <f t="shared" si="22"/>
        <v>-</v>
      </c>
      <c r="AN31" s="286" t="str">
        <f t="shared" si="23"/>
        <v>-</v>
      </c>
    </row>
    <row r="32" spans="1:40" s="1" customFormat="1">
      <c r="A32" s="297" t="str">
        <f t="shared" si="33"/>
        <v>-</v>
      </c>
      <c r="B32" s="309" t="str">
        <f t="shared" si="34"/>
        <v>-</v>
      </c>
      <c r="C32" s="225" t="str">
        <f t="shared" si="0"/>
        <v/>
      </c>
      <c r="D32" s="226" t="str">
        <f t="shared" si="35"/>
        <v/>
      </c>
      <c r="E32" s="300">
        <f t="shared" si="24"/>
        <v>16</v>
      </c>
      <c r="F32" s="309" t="str">
        <f t="shared" si="25"/>
        <v>「ちひろの生まれた家」記念館</v>
      </c>
      <c r="G32" s="225">
        <f t="shared" si="1"/>
        <v>7.2992700729927005E-3</v>
      </c>
      <c r="H32" s="226">
        <f t="shared" si="26"/>
        <v>1</v>
      </c>
      <c r="I32" s="300" t="str">
        <f t="shared" si="27"/>
        <v>-</v>
      </c>
      <c r="J32" s="309" t="str">
        <f t="shared" si="28"/>
        <v>-</v>
      </c>
      <c r="K32" s="179" t="str">
        <f t="shared" si="2"/>
        <v/>
      </c>
      <c r="L32" s="226" t="str">
        <f t="shared" si="29"/>
        <v/>
      </c>
      <c r="M32" s="303" t="str">
        <f t="shared" si="30"/>
        <v>-</v>
      </c>
      <c r="N32" s="309" t="str">
        <f t="shared" si="31"/>
        <v>-</v>
      </c>
      <c r="O32" s="179" t="str">
        <f t="shared" si="3"/>
        <v/>
      </c>
      <c r="P32" s="226" t="str">
        <f t="shared" si="32"/>
        <v/>
      </c>
      <c r="Q32"/>
      <c r="R32" s="1">
        <v>28</v>
      </c>
      <c r="T32" s="2" t="s">
        <v>213</v>
      </c>
      <c r="U32" s="9">
        <f t="shared" si="4"/>
        <v>3</v>
      </c>
      <c r="V32" s="9">
        <f t="shared" si="5"/>
        <v>1</v>
      </c>
      <c r="W32" s="9">
        <f t="shared" si="6"/>
        <v>1</v>
      </c>
      <c r="X32" s="9">
        <f t="shared" si="7"/>
        <v>1</v>
      </c>
      <c r="Y32" s="9">
        <f t="shared" si="8"/>
        <v>3</v>
      </c>
      <c r="Z32" s="9">
        <f t="shared" si="9"/>
        <v>1</v>
      </c>
      <c r="AA32" s="9">
        <f t="shared" si="10"/>
        <v>1</v>
      </c>
      <c r="AB32" s="9">
        <f t="shared" si="11"/>
        <v>1</v>
      </c>
      <c r="AC32" s="290">
        <f t="shared" si="12"/>
        <v>42</v>
      </c>
      <c r="AD32" s="290">
        <f t="shared" si="13"/>
        <v>16</v>
      </c>
      <c r="AE32" s="290">
        <f t="shared" si="14"/>
        <v>12</v>
      </c>
      <c r="AF32" s="290">
        <f t="shared" si="15"/>
        <v>6</v>
      </c>
      <c r="AG32" s="294">
        <f t="shared" si="16"/>
        <v>42.031999999999996</v>
      </c>
      <c r="AH32" s="294">
        <f t="shared" si="17"/>
        <v>16.032</v>
      </c>
      <c r="AI32" s="294">
        <f t="shared" si="18"/>
        <v>12.032</v>
      </c>
      <c r="AJ32" s="294">
        <f t="shared" si="19"/>
        <v>6.032</v>
      </c>
      <c r="AK32" s="286">
        <f t="shared" si="20"/>
        <v>42</v>
      </c>
      <c r="AL32" s="286">
        <f t="shared" si="21"/>
        <v>21</v>
      </c>
      <c r="AM32" s="286">
        <f t="shared" si="22"/>
        <v>17</v>
      </c>
      <c r="AN32" s="286">
        <f t="shared" si="23"/>
        <v>10</v>
      </c>
    </row>
    <row r="33" spans="1:40">
      <c r="A33" s="297" t="str">
        <f t="shared" si="33"/>
        <v>-</v>
      </c>
      <c r="B33" s="309" t="str">
        <f t="shared" si="34"/>
        <v>-</v>
      </c>
      <c r="C33" s="225" t="str">
        <f t="shared" si="0"/>
        <v/>
      </c>
      <c r="D33" s="226" t="str">
        <f t="shared" si="35"/>
        <v/>
      </c>
      <c r="E33" s="300">
        <f t="shared" si="24"/>
        <v>16</v>
      </c>
      <c r="F33" s="309" t="str">
        <f t="shared" si="25"/>
        <v>敦賀駅</v>
      </c>
      <c r="G33" s="225">
        <f t="shared" si="1"/>
        <v>7.2992700729927005E-3</v>
      </c>
      <c r="H33" s="226">
        <f t="shared" si="26"/>
        <v>1</v>
      </c>
      <c r="I33" s="300" t="str">
        <f t="shared" si="27"/>
        <v>-</v>
      </c>
      <c r="J33" s="309" t="str">
        <f t="shared" si="28"/>
        <v>-</v>
      </c>
      <c r="K33" s="179" t="str">
        <f t="shared" si="2"/>
        <v/>
      </c>
      <c r="L33" s="226" t="str">
        <f t="shared" si="29"/>
        <v/>
      </c>
      <c r="M33" s="303" t="str">
        <f t="shared" si="30"/>
        <v>-</v>
      </c>
      <c r="N33" s="309" t="str">
        <f t="shared" si="31"/>
        <v>-</v>
      </c>
      <c r="O33" s="179" t="str">
        <f t="shared" si="3"/>
        <v/>
      </c>
      <c r="P33" s="226" t="str">
        <f t="shared" si="32"/>
        <v/>
      </c>
      <c r="R33" s="1">
        <v>29</v>
      </c>
      <c r="T33" s="2" t="s">
        <v>207</v>
      </c>
      <c r="U33" s="9">
        <f t="shared" si="4"/>
        <v>1</v>
      </c>
      <c r="V33" s="9">
        <f t="shared" si="5"/>
        <v>0</v>
      </c>
      <c r="W33" s="9">
        <f t="shared" si="6"/>
        <v>0</v>
      </c>
      <c r="X33" s="9">
        <f t="shared" si="7"/>
        <v>0</v>
      </c>
      <c r="Y33" s="9">
        <f t="shared" si="8"/>
        <v>1</v>
      </c>
      <c r="Z33" s="9" t="str">
        <f t="shared" si="9"/>
        <v>-</v>
      </c>
      <c r="AA33" s="9" t="str">
        <f t="shared" si="10"/>
        <v>-</v>
      </c>
      <c r="AB33" s="9" t="str">
        <f t="shared" si="11"/>
        <v>-</v>
      </c>
      <c r="AC33" s="290">
        <f t="shared" si="12"/>
        <v>77</v>
      </c>
      <c r="AD33" s="290" t="str">
        <f t="shared" si="13"/>
        <v>-</v>
      </c>
      <c r="AE33" s="290" t="str">
        <f t="shared" si="14"/>
        <v>-</v>
      </c>
      <c r="AF33" s="290" t="str">
        <f t="shared" si="15"/>
        <v>-</v>
      </c>
      <c r="AG33" s="294">
        <f t="shared" si="16"/>
        <v>77.033000000000001</v>
      </c>
      <c r="AH33" s="294" t="str">
        <f t="shared" si="17"/>
        <v>-</v>
      </c>
      <c r="AI33" s="294" t="str">
        <f t="shared" si="18"/>
        <v>-</v>
      </c>
      <c r="AJ33" s="294" t="str">
        <f t="shared" si="19"/>
        <v>-</v>
      </c>
      <c r="AK33" s="286">
        <f t="shared" si="20"/>
        <v>81</v>
      </c>
      <c r="AL33" s="286" t="str">
        <f t="shared" si="21"/>
        <v>-</v>
      </c>
      <c r="AM33" s="286" t="str">
        <f t="shared" si="22"/>
        <v>-</v>
      </c>
      <c r="AN33" s="286" t="str">
        <f t="shared" si="23"/>
        <v>-</v>
      </c>
    </row>
    <row r="34" spans="1:40">
      <c r="A34" s="297" t="str">
        <f>IFERROR(INDEX($AC$5:$AF$304,MATCH($B34,$T$5:$T$304,0),MATCH(A$3,$AC$4:$AF$4,0)),"-")</f>
        <v>-</v>
      </c>
      <c r="B34" s="309" t="str">
        <f>IFERROR(IF(INDEX($AC$5:$AC$304,MATCH($R34,$AK$5:$AK$304,0),1)&lt;=$R$3,INDEX($T$5:$T$304,MATCH($R34,$AK$5:$AK$304,0),1),"-"),"-")</f>
        <v>-</v>
      </c>
      <c r="C34" s="225" t="str">
        <f t="shared" si="0"/>
        <v/>
      </c>
      <c r="D34" s="226" t="str">
        <f>IFERROR(VLOOKUP(B34,$T$5:$X$304,2,0),"")</f>
        <v/>
      </c>
      <c r="E34" s="300">
        <f t="shared" si="24"/>
        <v>16</v>
      </c>
      <c r="F34" s="309" t="str">
        <f t="shared" si="25"/>
        <v>白山平泉寺歴史探遊館 まほろば</v>
      </c>
      <c r="G34" s="225">
        <f t="shared" si="1"/>
        <v>7.2992700729927005E-3</v>
      </c>
      <c r="H34" s="226">
        <f t="shared" si="26"/>
        <v>1</v>
      </c>
      <c r="I34" s="300" t="str">
        <f t="shared" si="27"/>
        <v>-</v>
      </c>
      <c r="J34" s="309" t="str">
        <f t="shared" si="28"/>
        <v>-</v>
      </c>
      <c r="K34" s="179" t="str">
        <f t="shared" si="2"/>
        <v/>
      </c>
      <c r="L34" s="226" t="str">
        <f t="shared" si="29"/>
        <v/>
      </c>
      <c r="M34" s="303" t="str">
        <f t="shared" si="30"/>
        <v>-</v>
      </c>
      <c r="N34" s="309" t="str">
        <f t="shared" si="31"/>
        <v>-</v>
      </c>
      <c r="O34" s="179" t="str">
        <f t="shared" si="3"/>
        <v/>
      </c>
      <c r="P34" s="226" t="str">
        <f t="shared" si="32"/>
        <v/>
      </c>
      <c r="R34" s="1">
        <v>30</v>
      </c>
      <c r="T34" s="2" t="s">
        <v>191</v>
      </c>
      <c r="U34" s="9">
        <f t="shared" si="4"/>
        <v>5</v>
      </c>
      <c r="V34" s="9">
        <f t="shared" si="5"/>
        <v>1</v>
      </c>
      <c r="W34" s="9">
        <f t="shared" si="6"/>
        <v>1</v>
      </c>
      <c r="X34" s="9">
        <f t="shared" si="7"/>
        <v>1</v>
      </c>
      <c r="Y34" s="9">
        <f t="shared" si="8"/>
        <v>5</v>
      </c>
      <c r="Z34" s="9">
        <f t="shared" si="9"/>
        <v>1</v>
      </c>
      <c r="AA34" s="9">
        <f t="shared" si="10"/>
        <v>1</v>
      </c>
      <c r="AB34" s="9">
        <f t="shared" si="11"/>
        <v>1</v>
      </c>
      <c r="AC34" s="290">
        <f t="shared" si="12"/>
        <v>23</v>
      </c>
      <c r="AD34" s="290">
        <f t="shared" si="13"/>
        <v>16</v>
      </c>
      <c r="AE34" s="290">
        <f t="shared" si="14"/>
        <v>12</v>
      </c>
      <c r="AF34" s="290">
        <f t="shared" si="15"/>
        <v>6</v>
      </c>
      <c r="AG34" s="294">
        <f t="shared" si="16"/>
        <v>23.033999999999999</v>
      </c>
      <c r="AH34" s="294">
        <f t="shared" si="17"/>
        <v>16.033999999999999</v>
      </c>
      <c r="AI34" s="294">
        <f t="shared" si="18"/>
        <v>12.034000000000001</v>
      </c>
      <c r="AJ34" s="294">
        <f t="shared" si="19"/>
        <v>6.0339999999999998</v>
      </c>
      <c r="AK34" s="286">
        <f t="shared" si="20"/>
        <v>27</v>
      </c>
      <c r="AL34" s="286">
        <f t="shared" si="21"/>
        <v>22</v>
      </c>
      <c r="AM34" s="286">
        <f t="shared" si="22"/>
        <v>18</v>
      </c>
      <c r="AN34" s="286">
        <f t="shared" si="23"/>
        <v>11</v>
      </c>
    </row>
    <row r="35" spans="1:40">
      <c r="A35" s="180"/>
      <c r="B35" s="180" t="s">
        <v>1177</v>
      </c>
      <c r="C35" s="295">
        <f>IF(ROWS(C5:C34) - COUNTBLANK(C5:C34)&gt;0,1-SUM(C5:C34),"-")</f>
        <v>0.29343065693430648</v>
      </c>
      <c r="D35" s="180"/>
      <c r="E35" s="180"/>
      <c r="F35" s="180" t="s">
        <v>1177</v>
      </c>
      <c r="G35" s="295">
        <f>IF(ROWS(G5:G34) - COUNTBLANK(G5:G34)&gt;0,1-SUM(G5:G34),"-")</f>
        <v>2.91970802919711E-2</v>
      </c>
      <c r="H35" s="180"/>
      <c r="I35" s="180"/>
      <c r="J35" s="180" t="s">
        <v>1177</v>
      </c>
      <c r="K35" s="295">
        <f>IF(ROWS(K5:K34) - COUNTBLANK(K5:K34)&gt;0,1-SUM(K5:K34),"-")</f>
        <v>-4.4408920985006262E-16</v>
      </c>
      <c r="L35" s="180"/>
      <c r="M35" s="180"/>
      <c r="N35" s="180" t="s">
        <v>1177</v>
      </c>
      <c r="O35" s="295">
        <f>IF(ROWS(O5:O34) - COUNTBLANK(O5:O34)&gt;0,1-SUM(O5:O34),"-")</f>
        <v>2.2204460492503131E-16</v>
      </c>
      <c r="P35" s="180"/>
      <c r="R35" s="1"/>
      <c r="T35" s="2" t="s">
        <v>178</v>
      </c>
      <c r="U35" s="9">
        <f t="shared" si="4"/>
        <v>10</v>
      </c>
      <c r="V35" s="9">
        <f t="shared" si="5"/>
        <v>0</v>
      </c>
      <c r="W35" s="9">
        <f t="shared" si="6"/>
        <v>0</v>
      </c>
      <c r="X35" s="9">
        <f t="shared" si="7"/>
        <v>0</v>
      </c>
      <c r="Y35" s="9">
        <f t="shared" si="8"/>
        <v>10</v>
      </c>
      <c r="Z35" s="9" t="str">
        <f t="shared" si="9"/>
        <v>-</v>
      </c>
      <c r="AA35" s="9" t="str">
        <f t="shared" si="10"/>
        <v>-</v>
      </c>
      <c r="AB35" s="9" t="str">
        <f t="shared" si="11"/>
        <v>-</v>
      </c>
      <c r="AC35" s="290">
        <f t="shared" si="12"/>
        <v>14</v>
      </c>
      <c r="AD35" s="290" t="str">
        <f t="shared" si="13"/>
        <v>-</v>
      </c>
      <c r="AE35" s="290" t="str">
        <f t="shared" si="14"/>
        <v>-</v>
      </c>
      <c r="AF35" s="290" t="str">
        <f t="shared" si="15"/>
        <v>-</v>
      </c>
      <c r="AG35" s="294">
        <f t="shared" si="16"/>
        <v>14.035</v>
      </c>
      <c r="AH35" s="294" t="str">
        <f t="shared" si="17"/>
        <v>-</v>
      </c>
      <c r="AI35" s="294" t="str">
        <f t="shared" si="18"/>
        <v>-</v>
      </c>
      <c r="AJ35" s="294" t="str">
        <f t="shared" si="19"/>
        <v>-</v>
      </c>
      <c r="AK35" s="286">
        <f t="shared" si="20"/>
        <v>14</v>
      </c>
      <c r="AL35" s="286" t="str">
        <f t="shared" si="21"/>
        <v>-</v>
      </c>
      <c r="AM35" s="286" t="str">
        <f t="shared" si="22"/>
        <v>-</v>
      </c>
      <c r="AN35" s="286" t="str">
        <f t="shared" si="23"/>
        <v>-</v>
      </c>
    </row>
    <row r="36" spans="1:40">
      <c r="I36" s="1"/>
      <c r="J36" s="1"/>
      <c r="K36" s="1"/>
      <c r="L36" s="1"/>
      <c r="M36" s="1"/>
      <c r="N36" s="1"/>
      <c r="O36" s="1"/>
      <c r="P36" s="1"/>
      <c r="R36" s="1"/>
      <c r="T36" s="2" t="s">
        <v>239</v>
      </c>
      <c r="U36" s="9">
        <f t="shared" si="4"/>
        <v>3</v>
      </c>
      <c r="V36" s="9">
        <f t="shared" si="5"/>
        <v>1</v>
      </c>
      <c r="W36" s="9">
        <f t="shared" si="6"/>
        <v>0</v>
      </c>
      <c r="X36" s="9">
        <f t="shared" si="7"/>
        <v>0</v>
      </c>
      <c r="Y36" s="9">
        <f t="shared" si="8"/>
        <v>3</v>
      </c>
      <c r="Z36" s="9">
        <f t="shared" si="9"/>
        <v>1</v>
      </c>
      <c r="AA36" s="9" t="str">
        <f t="shared" si="10"/>
        <v>-</v>
      </c>
      <c r="AB36" s="9" t="str">
        <f t="shared" si="11"/>
        <v>-</v>
      </c>
      <c r="AC36" s="290">
        <f t="shared" si="12"/>
        <v>42</v>
      </c>
      <c r="AD36" s="290">
        <f t="shared" si="13"/>
        <v>16</v>
      </c>
      <c r="AE36" s="290" t="str">
        <f t="shared" si="14"/>
        <v>-</v>
      </c>
      <c r="AF36" s="290" t="str">
        <f t="shared" si="15"/>
        <v>-</v>
      </c>
      <c r="AG36" s="294">
        <f t="shared" si="16"/>
        <v>42.036000000000001</v>
      </c>
      <c r="AH36" s="294">
        <f t="shared" si="17"/>
        <v>16.036000000000001</v>
      </c>
      <c r="AI36" s="294" t="str">
        <f t="shared" si="18"/>
        <v>-</v>
      </c>
      <c r="AJ36" s="294" t="str">
        <f t="shared" si="19"/>
        <v>-</v>
      </c>
      <c r="AK36" s="286">
        <f t="shared" si="20"/>
        <v>43</v>
      </c>
      <c r="AL36" s="286">
        <f t="shared" si="21"/>
        <v>23</v>
      </c>
      <c r="AM36" s="286" t="str">
        <f t="shared" si="22"/>
        <v>-</v>
      </c>
      <c r="AN36" s="286" t="str">
        <f t="shared" si="23"/>
        <v>-</v>
      </c>
    </row>
    <row r="37" spans="1:40">
      <c r="I37" s="1"/>
      <c r="J37" s="1"/>
      <c r="K37" s="1"/>
      <c r="L37" s="1"/>
      <c r="M37" s="1"/>
      <c r="N37" s="1"/>
      <c r="O37" s="1"/>
      <c r="P37" s="1"/>
      <c r="R37" s="1"/>
      <c r="T37" s="2" t="s">
        <v>149</v>
      </c>
      <c r="U37" s="9">
        <f t="shared" si="4"/>
        <v>1</v>
      </c>
      <c r="V37" s="9">
        <f t="shared" si="5"/>
        <v>0</v>
      </c>
      <c r="W37" s="9">
        <f t="shared" si="6"/>
        <v>0</v>
      </c>
      <c r="X37" s="9">
        <f t="shared" si="7"/>
        <v>0</v>
      </c>
      <c r="Y37" s="9">
        <f t="shared" si="8"/>
        <v>1</v>
      </c>
      <c r="Z37" s="9" t="str">
        <f t="shared" si="9"/>
        <v>-</v>
      </c>
      <c r="AA37" s="9" t="str">
        <f t="shared" si="10"/>
        <v>-</v>
      </c>
      <c r="AB37" s="9" t="str">
        <f t="shared" si="11"/>
        <v>-</v>
      </c>
      <c r="AC37" s="290">
        <f t="shared" si="12"/>
        <v>77</v>
      </c>
      <c r="AD37" s="290" t="str">
        <f t="shared" si="13"/>
        <v>-</v>
      </c>
      <c r="AE37" s="290" t="str">
        <f t="shared" si="14"/>
        <v>-</v>
      </c>
      <c r="AF37" s="290" t="str">
        <f t="shared" si="15"/>
        <v>-</v>
      </c>
      <c r="AG37" s="294">
        <f t="shared" si="16"/>
        <v>77.037000000000006</v>
      </c>
      <c r="AH37" s="294" t="str">
        <f t="shared" si="17"/>
        <v>-</v>
      </c>
      <c r="AI37" s="294" t="str">
        <f t="shared" si="18"/>
        <v>-</v>
      </c>
      <c r="AJ37" s="294" t="str">
        <f t="shared" si="19"/>
        <v>-</v>
      </c>
      <c r="AK37" s="286">
        <f t="shared" si="20"/>
        <v>82</v>
      </c>
      <c r="AL37" s="286" t="str">
        <f t="shared" si="21"/>
        <v>-</v>
      </c>
      <c r="AM37" s="286" t="str">
        <f t="shared" si="22"/>
        <v>-</v>
      </c>
      <c r="AN37" s="286" t="str">
        <f t="shared" si="23"/>
        <v>-</v>
      </c>
    </row>
    <row r="38" spans="1:40">
      <c r="I38" s="1"/>
      <c r="J38" s="1"/>
      <c r="K38" s="1"/>
      <c r="L38" s="1"/>
      <c r="M38" s="1"/>
      <c r="N38" s="1"/>
      <c r="O38" s="1"/>
      <c r="P38" s="1"/>
      <c r="R38" s="1"/>
      <c r="T38" s="2" t="s">
        <v>222</v>
      </c>
      <c r="U38" s="9">
        <f t="shared" si="4"/>
        <v>2</v>
      </c>
      <c r="V38" s="9">
        <f t="shared" si="5"/>
        <v>0</v>
      </c>
      <c r="W38" s="9">
        <f t="shared" si="6"/>
        <v>0</v>
      </c>
      <c r="X38" s="9">
        <f t="shared" si="7"/>
        <v>0</v>
      </c>
      <c r="Y38" s="9">
        <f t="shared" si="8"/>
        <v>2</v>
      </c>
      <c r="Z38" s="9" t="str">
        <f t="shared" si="9"/>
        <v>-</v>
      </c>
      <c r="AA38" s="9" t="str">
        <f t="shared" si="10"/>
        <v>-</v>
      </c>
      <c r="AB38" s="9" t="str">
        <f t="shared" si="11"/>
        <v>-</v>
      </c>
      <c r="AC38" s="290">
        <f t="shared" si="12"/>
        <v>54</v>
      </c>
      <c r="AD38" s="290" t="str">
        <f t="shared" si="13"/>
        <v>-</v>
      </c>
      <c r="AE38" s="290" t="str">
        <f t="shared" si="14"/>
        <v>-</v>
      </c>
      <c r="AF38" s="290" t="str">
        <f t="shared" si="15"/>
        <v>-</v>
      </c>
      <c r="AG38" s="294">
        <f t="shared" si="16"/>
        <v>54.037999999999997</v>
      </c>
      <c r="AH38" s="294" t="str">
        <f t="shared" si="17"/>
        <v>-</v>
      </c>
      <c r="AI38" s="294" t="str">
        <f t="shared" si="18"/>
        <v>-</v>
      </c>
      <c r="AJ38" s="294" t="str">
        <f t="shared" si="19"/>
        <v>-</v>
      </c>
      <c r="AK38" s="286">
        <f t="shared" si="20"/>
        <v>57</v>
      </c>
      <c r="AL38" s="286" t="str">
        <f t="shared" si="21"/>
        <v>-</v>
      </c>
      <c r="AM38" s="286" t="str">
        <f t="shared" si="22"/>
        <v>-</v>
      </c>
      <c r="AN38" s="286" t="str">
        <f t="shared" si="23"/>
        <v>-</v>
      </c>
    </row>
    <row r="39" spans="1:40">
      <c r="I39" s="1"/>
      <c r="J39" s="1"/>
      <c r="K39" s="1"/>
      <c r="L39" s="1"/>
      <c r="M39" s="1"/>
      <c r="N39" s="1"/>
      <c r="O39" s="1"/>
      <c r="P39" s="1"/>
      <c r="R39" s="1"/>
      <c r="T39" s="2" t="s">
        <v>235</v>
      </c>
      <c r="U39" s="9">
        <f t="shared" si="4"/>
        <v>4</v>
      </c>
      <c r="V39" s="9">
        <f t="shared" si="5"/>
        <v>0</v>
      </c>
      <c r="W39" s="9">
        <f t="shared" si="6"/>
        <v>0</v>
      </c>
      <c r="X39" s="9">
        <f t="shared" si="7"/>
        <v>0</v>
      </c>
      <c r="Y39" s="9">
        <f t="shared" si="8"/>
        <v>4</v>
      </c>
      <c r="Z39" s="9" t="str">
        <f t="shared" si="9"/>
        <v>-</v>
      </c>
      <c r="AA39" s="9" t="str">
        <f t="shared" si="10"/>
        <v>-</v>
      </c>
      <c r="AB39" s="9" t="str">
        <f t="shared" si="11"/>
        <v>-</v>
      </c>
      <c r="AC39" s="290">
        <f t="shared" si="12"/>
        <v>33</v>
      </c>
      <c r="AD39" s="290" t="str">
        <f t="shared" si="13"/>
        <v>-</v>
      </c>
      <c r="AE39" s="290" t="str">
        <f t="shared" si="14"/>
        <v>-</v>
      </c>
      <c r="AF39" s="290" t="str">
        <f t="shared" si="15"/>
        <v>-</v>
      </c>
      <c r="AG39" s="294">
        <f t="shared" si="16"/>
        <v>33.039000000000001</v>
      </c>
      <c r="AH39" s="294" t="str">
        <f t="shared" si="17"/>
        <v>-</v>
      </c>
      <c r="AI39" s="294" t="str">
        <f t="shared" si="18"/>
        <v>-</v>
      </c>
      <c r="AJ39" s="294" t="str">
        <f t="shared" si="19"/>
        <v>-</v>
      </c>
      <c r="AK39" s="286">
        <f t="shared" si="20"/>
        <v>34</v>
      </c>
      <c r="AL39" s="286" t="str">
        <f t="shared" si="21"/>
        <v>-</v>
      </c>
      <c r="AM39" s="286" t="str">
        <f t="shared" si="22"/>
        <v>-</v>
      </c>
      <c r="AN39" s="286" t="str">
        <f t="shared" si="23"/>
        <v>-</v>
      </c>
    </row>
    <row r="40" spans="1:40">
      <c r="I40" s="1"/>
      <c r="J40" s="1"/>
      <c r="K40" s="1"/>
      <c r="L40" s="1"/>
      <c r="M40" s="1"/>
      <c r="N40" s="1"/>
      <c r="O40" s="1"/>
      <c r="P40" s="1"/>
      <c r="R40" s="1"/>
      <c r="T40" s="2" t="s">
        <v>157</v>
      </c>
      <c r="U40" s="9">
        <f t="shared" si="4"/>
        <v>5</v>
      </c>
      <c r="V40" s="9">
        <f t="shared" si="5"/>
        <v>0</v>
      </c>
      <c r="W40" s="9">
        <f t="shared" si="6"/>
        <v>0</v>
      </c>
      <c r="X40" s="9">
        <f t="shared" si="7"/>
        <v>0</v>
      </c>
      <c r="Y40" s="9">
        <f t="shared" si="8"/>
        <v>5</v>
      </c>
      <c r="Z40" s="9" t="str">
        <f t="shared" si="9"/>
        <v>-</v>
      </c>
      <c r="AA40" s="9" t="str">
        <f t="shared" si="10"/>
        <v>-</v>
      </c>
      <c r="AB40" s="9" t="str">
        <f t="shared" si="11"/>
        <v>-</v>
      </c>
      <c r="AC40" s="290">
        <f t="shared" si="12"/>
        <v>23</v>
      </c>
      <c r="AD40" s="290" t="str">
        <f t="shared" si="13"/>
        <v>-</v>
      </c>
      <c r="AE40" s="290" t="str">
        <f t="shared" si="14"/>
        <v>-</v>
      </c>
      <c r="AF40" s="290" t="str">
        <f t="shared" si="15"/>
        <v>-</v>
      </c>
      <c r="AG40" s="294">
        <f t="shared" si="16"/>
        <v>23.04</v>
      </c>
      <c r="AH40" s="294" t="str">
        <f t="shared" si="17"/>
        <v>-</v>
      </c>
      <c r="AI40" s="294" t="str">
        <f t="shared" si="18"/>
        <v>-</v>
      </c>
      <c r="AJ40" s="294" t="str">
        <f t="shared" si="19"/>
        <v>-</v>
      </c>
      <c r="AK40" s="286">
        <f t="shared" si="20"/>
        <v>28</v>
      </c>
      <c r="AL40" s="286" t="str">
        <f t="shared" si="21"/>
        <v>-</v>
      </c>
      <c r="AM40" s="286" t="str">
        <f t="shared" si="22"/>
        <v>-</v>
      </c>
      <c r="AN40" s="286" t="str">
        <f t="shared" si="23"/>
        <v>-</v>
      </c>
    </row>
    <row r="41" spans="1:40">
      <c r="I41" s="1"/>
      <c r="J41" s="1"/>
      <c r="K41" s="1"/>
      <c r="L41" s="1"/>
      <c r="M41" s="1"/>
      <c r="N41" s="1"/>
      <c r="O41" s="1"/>
      <c r="P41" s="1"/>
      <c r="R41" s="1"/>
      <c r="T41" s="2" t="s">
        <v>198</v>
      </c>
      <c r="U41" s="9">
        <f t="shared" si="4"/>
        <v>2</v>
      </c>
      <c r="V41" s="9">
        <f t="shared" si="5"/>
        <v>0</v>
      </c>
      <c r="W41" s="9">
        <f t="shared" si="6"/>
        <v>0</v>
      </c>
      <c r="X41" s="9">
        <f t="shared" si="7"/>
        <v>0</v>
      </c>
      <c r="Y41" s="9">
        <f t="shared" si="8"/>
        <v>2</v>
      </c>
      <c r="Z41" s="9" t="str">
        <f t="shared" si="9"/>
        <v>-</v>
      </c>
      <c r="AA41" s="9" t="str">
        <f t="shared" si="10"/>
        <v>-</v>
      </c>
      <c r="AB41" s="9" t="str">
        <f t="shared" si="11"/>
        <v>-</v>
      </c>
      <c r="AC41" s="290">
        <f t="shared" si="12"/>
        <v>54</v>
      </c>
      <c r="AD41" s="290" t="str">
        <f t="shared" si="13"/>
        <v>-</v>
      </c>
      <c r="AE41" s="290" t="str">
        <f t="shared" si="14"/>
        <v>-</v>
      </c>
      <c r="AF41" s="290" t="str">
        <f t="shared" si="15"/>
        <v>-</v>
      </c>
      <c r="AG41" s="294">
        <f t="shared" si="16"/>
        <v>54.040999999999997</v>
      </c>
      <c r="AH41" s="294" t="str">
        <f t="shared" si="17"/>
        <v>-</v>
      </c>
      <c r="AI41" s="294" t="str">
        <f t="shared" si="18"/>
        <v>-</v>
      </c>
      <c r="AJ41" s="294" t="str">
        <f t="shared" si="19"/>
        <v>-</v>
      </c>
      <c r="AK41" s="286">
        <f t="shared" si="20"/>
        <v>58</v>
      </c>
      <c r="AL41" s="286" t="str">
        <f t="shared" si="21"/>
        <v>-</v>
      </c>
      <c r="AM41" s="286" t="str">
        <f t="shared" si="22"/>
        <v>-</v>
      </c>
      <c r="AN41" s="286" t="str">
        <f t="shared" si="23"/>
        <v>-</v>
      </c>
    </row>
    <row r="42" spans="1:40">
      <c r="I42" s="1"/>
      <c r="J42" s="1"/>
      <c r="K42" s="1"/>
      <c r="L42" s="1"/>
      <c r="M42" s="1"/>
      <c r="N42" s="1"/>
      <c r="O42" s="1"/>
      <c r="P42" s="1"/>
      <c r="R42" s="1"/>
      <c r="T42" s="2" t="s">
        <v>174</v>
      </c>
      <c r="U42" s="9">
        <f t="shared" si="4"/>
        <v>4</v>
      </c>
      <c r="V42" s="9">
        <f t="shared" si="5"/>
        <v>0</v>
      </c>
      <c r="W42" s="9">
        <f t="shared" si="6"/>
        <v>0</v>
      </c>
      <c r="X42" s="9">
        <f t="shared" si="7"/>
        <v>0</v>
      </c>
      <c r="Y42" s="9">
        <f t="shared" si="8"/>
        <v>4</v>
      </c>
      <c r="Z42" s="9" t="str">
        <f t="shared" si="9"/>
        <v>-</v>
      </c>
      <c r="AA42" s="9" t="str">
        <f t="shared" si="10"/>
        <v>-</v>
      </c>
      <c r="AB42" s="9" t="str">
        <f t="shared" si="11"/>
        <v>-</v>
      </c>
      <c r="AC42" s="290">
        <f t="shared" si="12"/>
        <v>33</v>
      </c>
      <c r="AD42" s="290" t="str">
        <f t="shared" si="13"/>
        <v>-</v>
      </c>
      <c r="AE42" s="290" t="str">
        <f t="shared" si="14"/>
        <v>-</v>
      </c>
      <c r="AF42" s="290" t="str">
        <f t="shared" si="15"/>
        <v>-</v>
      </c>
      <c r="AG42" s="294">
        <f t="shared" si="16"/>
        <v>33.042000000000002</v>
      </c>
      <c r="AH42" s="294" t="str">
        <f t="shared" si="17"/>
        <v>-</v>
      </c>
      <c r="AI42" s="294" t="str">
        <f t="shared" si="18"/>
        <v>-</v>
      </c>
      <c r="AJ42" s="294" t="str">
        <f t="shared" si="19"/>
        <v>-</v>
      </c>
      <c r="AK42" s="286">
        <f t="shared" si="20"/>
        <v>35</v>
      </c>
      <c r="AL42" s="286" t="str">
        <f t="shared" si="21"/>
        <v>-</v>
      </c>
      <c r="AM42" s="286" t="str">
        <f t="shared" si="22"/>
        <v>-</v>
      </c>
      <c r="AN42" s="286" t="str">
        <f t="shared" si="23"/>
        <v>-</v>
      </c>
    </row>
    <row r="43" spans="1:40">
      <c r="I43" s="1"/>
      <c r="J43" s="1"/>
      <c r="K43" s="1"/>
      <c r="L43" s="1"/>
      <c r="M43" s="1"/>
      <c r="N43" s="1"/>
      <c r="O43" s="1"/>
      <c r="P43" s="1"/>
      <c r="R43" s="1"/>
      <c r="T43" s="2" t="s">
        <v>152</v>
      </c>
      <c r="U43" s="9">
        <f t="shared" si="4"/>
        <v>10</v>
      </c>
      <c r="V43" s="9">
        <f t="shared" si="5"/>
        <v>0</v>
      </c>
      <c r="W43" s="9">
        <f t="shared" si="6"/>
        <v>0</v>
      </c>
      <c r="X43" s="9">
        <f t="shared" si="7"/>
        <v>0</v>
      </c>
      <c r="Y43" s="9">
        <f t="shared" si="8"/>
        <v>10</v>
      </c>
      <c r="Z43" s="9" t="str">
        <f t="shared" si="9"/>
        <v>-</v>
      </c>
      <c r="AA43" s="9" t="str">
        <f t="shared" si="10"/>
        <v>-</v>
      </c>
      <c r="AB43" s="9" t="str">
        <f t="shared" si="11"/>
        <v>-</v>
      </c>
      <c r="AC43" s="290">
        <f t="shared" si="12"/>
        <v>14</v>
      </c>
      <c r="AD43" s="290" t="str">
        <f t="shared" si="13"/>
        <v>-</v>
      </c>
      <c r="AE43" s="290" t="str">
        <f t="shared" si="14"/>
        <v>-</v>
      </c>
      <c r="AF43" s="290" t="str">
        <f t="shared" si="15"/>
        <v>-</v>
      </c>
      <c r="AG43" s="294">
        <f t="shared" si="16"/>
        <v>14.042999999999999</v>
      </c>
      <c r="AH43" s="294" t="str">
        <f t="shared" si="17"/>
        <v>-</v>
      </c>
      <c r="AI43" s="294" t="str">
        <f t="shared" si="18"/>
        <v>-</v>
      </c>
      <c r="AJ43" s="294" t="str">
        <f t="shared" si="19"/>
        <v>-</v>
      </c>
      <c r="AK43" s="286">
        <f t="shared" si="20"/>
        <v>15</v>
      </c>
      <c r="AL43" s="286" t="str">
        <f t="shared" si="21"/>
        <v>-</v>
      </c>
      <c r="AM43" s="286" t="str">
        <f t="shared" si="22"/>
        <v>-</v>
      </c>
      <c r="AN43" s="286" t="str">
        <f t="shared" si="23"/>
        <v>-</v>
      </c>
    </row>
    <row r="44" spans="1:40">
      <c r="I44" s="1"/>
      <c r="J44" s="1"/>
      <c r="K44" s="1"/>
      <c r="L44" s="1"/>
      <c r="M44" s="1"/>
      <c r="N44" s="1"/>
      <c r="O44" s="1"/>
      <c r="P44" s="1"/>
      <c r="R44" s="1"/>
      <c r="T44" s="2" t="s">
        <v>168</v>
      </c>
      <c r="U44" s="9">
        <f t="shared" si="4"/>
        <v>3</v>
      </c>
      <c r="V44" s="9">
        <f t="shared" si="5"/>
        <v>0</v>
      </c>
      <c r="W44" s="9">
        <f t="shared" si="6"/>
        <v>0</v>
      </c>
      <c r="X44" s="9">
        <f t="shared" si="7"/>
        <v>0</v>
      </c>
      <c r="Y44" s="9">
        <f t="shared" si="8"/>
        <v>3</v>
      </c>
      <c r="Z44" s="9" t="str">
        <f t="shared" si="9"/>
        <v>-</v>
      </c>
      <c r="AA44" s="9" t="str">
        <f t="shared" si="10"/>
        <v>-</v>
      </c>
      <c r="AB44" s="9" t="str">
        <f t="shared" si="11"/>
        <v>-</v>
      </c>
      <c r="AC44" s="290">
        <f t="shared" si="12"/>
        <v>42</v>
      </c>
      <c r="AD44" s="290" t="str">
        <f t="shared" si="13"/>
        <v>-</v>
      </c>
      <c r="AE44" s="290" t="str">
        <f t="shared" si="14"/>
        <v>-</v>
      </c>
      <c r="AF44" s="290" t="str">
        <f t="shared" si="15"/>
        <v>-</v>
      </c>
      <c r="AG44" s="294">
        <f t="shared" si="16"/>
        <v>42.043999999999997</v>
      </c>
      <c r="AH44" s="294" t="str">
        <f t="shared" si="17"/>
        <v>-</v>
      </c>
      <c r="AI44" s="294" t="str">
        <f t="shared" si="18"/>
        <v>-</v>
      </c>
      <c r="AJ44" s="294" t="str">
        <f t="shared" si="19"/>
        <v>-</v>
      </c>
      <c r="AK44" s="286">
        <f t="shared" si="20"/>
        <v>44</v>
      </c>
      <c r="AL44" s="286" t="str">
        <f t="shared" si="21"/>
        <v>-</v>
      </c>
      <c r="AM44" s="286" t="str">
        <f t="shared" si="22"/>
        <v>-</v>
      </c>
      <c r="AN44" s="286" t="str">
        <f t="shared" si="23"/>
        <v>-</v>
      </c>
    </row>
    <row r="45" spans="1:40">
      <c r="I45" s="1"/>
      <c r="J45" s="1"/>
      <c r="K45" s="1"/>
      <c r="L45" s="1"/>
      <c r="M45" s="1"/>
      <c r="N45" s="1"/>
      <c r="O45" s="1"/>
      <c r="P45" s="1"/>
      <c r="R45" s="1"/>
      <c r="T45" s="2" t="s">
        <v>142</v>
      </c>
      <c r="U45" s="9">
        <f t="shared" si="4"/>
        <v>13</v>
      </c>
      <c r="V45" s="9">
        <f t="shared" si="5"/>
        <v>4</v>
      </c>
      <c r="W45" s="9">
        <f t="shared" si="6"/>
        <v>4</v>
      </c>
      <c r="X45" s="9">
        <f t="shared" si="7"/>
        <v>2</v>
      </c>
      <c r="Y45" s="9">
        <f t="shared" si="8"/>
        <v>13</v>
      </c>
      <c r="Z45" s="9">
        <f t="shared" si="9"/>
        <v>4</v>
      </c>
      <c r="AA45" s="9">
        <f t="shared" si="10"/>
        <v>4</v>
      </c>
      <c r="AB45" s="9">
        <f t="shared" si="11"/>
        <v>2</v>
      </c>
      <c r="AC45" s="290">
        <f t="shared" si="12"/>
        <v>9</v>
      </c>
      <c r="AD45" s="290">
        <f t="shared" si="13"/>
        <v>8</v>
      </c>
      <c r="AE45" s="290">
        <f t="shared" si="14"/>
        <v>6</v>
      </c>
      <c r="AF45" s="290">
        <f t="shared" si="15"/>
        <v>3</v>
      </c>
      <c r="AG45" s="294">
        <f t="shared" si="16"/>
        <v>9.0449999999999999</v>
      </c>
      <c r="AH45" s="294">
        <f t="shared" si="17"/>
        <v>8.0449999999999999</v>
      </c>
      <c r="AI45" s="294">
        <f t="shared" si="18"/>
        <v>6.0449999999999999</v>
      </c>
      <c r="AJ45" s="294">
        <f t="shared" si="19"/>
        <v>3.0449999999999999</v>
      </c>
      <c r="AK45" s="286">
        <f t="shared" si="20"/>
        <v>11</v>
      </c>
      <c r="AL45" s="286">
        <f t="shared" si="21"/>
        <v>8</v>
      </c>
      <c r="AM45" s="286">
        <f t="shared" si="22"/>
        <v>6</v>
      </c>
      <c r="AN45" s="286">
        <f t="shared" si="23"/>
        <v>5</v>
      </c>
    </row>
    <row r="46" spans="1:40">
      <c r="I46" s="1"/>
      <c r="J46" s="1"/>
      <c r="K46" s="1"/>
      <c r="L46" s="1"/>
      <c r="M46" s="1"/>
      <c r="N46" s="1"/>
      <c r="O46" s="1"/>
      <c r="P46" s="1"/>
      <c r="R46" s="1"/>
      <c r="T46" s="2" t="s">
        <v>228</v>
      </c>
      <c r="U46" s="9">
        <f t="shared" si="4"/>
        <v>5</v>
      </c>
      <c r="V46" s="9">
        <f t="shared" si="5"/>
        <v>1</v>
      </c>
      <c r="W46" s="9">
        <f t="shared" si="6"/>
        <v>1</v>
      </c>
      <c r="X46" s="9">
        <f t="shared" si="7"/>
        <v>0</v>
      </c>
      <c r="Y46" s="9">
        <f t="shared" si="8"/>
        <v>5</v>
      </c>
      <c r="Z46" s="9">
        <f t="shared" si="9"/>
        <v>1</v>
      </c>
      <c r="AA46" s="9">
        <f t="shared" si="10"/>
        <v>1</v>
      </c>
      <c r="AB46" s="9" t="str">
        <f t="shared" si="11"/>
        <v>-</v>
      </c>
      <c r="AC46" s="290">
        <f t="shared" si="12"/>
        <v>23</v>
      </c>
      <c r="AD46" s="290">
        <f t="shared" si="13"/>
        <v>16</v>
      </c>
      <c r="AE46" s="290">
        <f t="shared" si="14"/>
        <v>12</v>
      </c>
      <c r="AF46" s="290" t="str">
        <f t="shared" si="15"/>
        <v>-</v>
      </c>
      <c r="AG46" s="294">
        <f t="shared" si="16"/>
        <v>23.045999999999999</v>
      </c>
      <c r="AH46" s="294">
        <f t="shared" si="17"/>
        <v>16.045999999999999</v>
      </c>
      <c r="AI46" s="294">
        <f t="shared" si="18"/>
        <v>12.045999999999999</v>
      </c>
      <c r="AJ46" s="294" t="str">
        <f t="shared" si="19"/>
        <v>-</v>
      </c>
      <c r="AK46" s="286">
        <f t="shared" si="20"/>
        <v>29</v>
      </c>
      <c r="AL46" s="286">
        <f t="shared" si="21"/>
        <v>24</v>
      </c>
      <c r="AM46" s="286">
        <f t="shared" si="22"/>
        <v>19</v>
      </c>
      <c r="AN46" s="286" t="str">
        <f t="shared" si="23"/>
        <v>-</v>
      </c>
    </row>
    <row r="47" spans="1:40">
      <c r="I47" s="1"/>
      <c r="J47" s="1"/>
      <c r="K47" s="1"/>
      <c r="L47" s="1"/>
      <c r="M47" s="1"/>
      <c r="N47" s="1"/>
      <c r="O47" s="1"/>
      <c r="P47" s="1"/>
      <c r="R47" s="1"/>
      <c r="T47" s="2" t="s">
        <v>192</v>
      </c>
      <c r="U47" s="9">
        <f t="shared" si="4"/>
        <v>6</v>
      </c>
      <c r="V47" s="9">
        <f t="shared" si="5"/>
        <v>0</v>
      </c>
      <c r="W47" s="9">
        <f t="shared" si="6"/>
        <v>0</v>
      </c>
      <c r="X47" s="9">
        <f t="shared" si="7"/>
        <v>0</v>
      </c>
      <c r="Y47" s="9">
        <f t="shared" si="8"/>
        <v>6</v>
      </c>
      <c r="Z47" s="9" t="str">
        <f t="shared" si="9"/>
        <v>-</v>
      </c>
      <c r="AA47" s="9" t="str">
        <f t="shared" si="10"/>
        <v>-</v>
      </c>
      <c r="AB47" s="9" t="str">
        <f t="shared" si="11"/>
        <v>-</v>
      </c>
      <c r="AC47" s="290">
        <f t="shared" si="12"/>
        <v>18</v>
      </c>
      <c r="AD47" s="290" t="str">
        <f t="shared" si="13"/>
        <v>-</v>
      </c>
      <c r="AE47" s="290" t="str">
        <f t="shared" si="14"/>
        <v>-</v>
      </c>
      <c r="AF47" s="290" t="str">
        <f t="shared" si="15"/>
        <v>-</v>
      </c>
      <c r="AG47" s="294">
        <f t="shared" si="16"/>
        <v>18.047000000000001</v>
      </c>
      <c r="AH47" s="294" t="str">
        <f t="shared" si="17"/>
        <v>-</v>
      </c>
      <c r="AI47" s="294" t="str">
        <f t="shared" si="18"/>
        <v>-</v>
      </c>
      <c r="AJ47" s="294" t="str">
        <f t="shared" si="19"/>
        <v>-</v>
      </c>
      <c r="AK47" s="286">
        <f t="shared" si="20"/>
        <v>21</v>
      </c>
      <c r="AL47" s="286" t="str">
        <f t="shared" si="21"/>
        <v>-</v>
      </c>
      <c r="AM47" s="286" t="str">
        <f t="shared" si="22"/>
        <v>-</v>
      </c>
      <c r="AN47" s="286" t="str">
        <f t="shared" si="23"/>
        <v>-</v>
      </c>
    </row>
    <row r="48" spans="1:40">
      <c r="T48" s="2" t="s">
        <v>197</v>
      </c>
      <c r="U48" s="9">
        <f t="shared" si="4"/>
        <v>10</v>
      </c>
      <c r="V48" s="9">
        <f t="shared" si="5"/>
        <v>0</v>
      </c>
      <c r="W48" s="9">
        <f t="shared" si="6"/>
        <v>0</v>
      </c>
      <c r="X48" s="9">
        <f t="shared" si="7"/>
        <v>0</v>
      </c>
      <c r="Y48" s="9">
        <f t="shared" si="8"/>
        <v>10</v>
      </c>
      <c r="Z48" s="9" t="str">
        <f t="shared" si="9"/>
        <v>-</v>
      </c>
      <c r="AA48" s="9" t="str">
        <f t="shared" si="10"/>
        <v>-</v>
      </c>
      <c r="AB48" s="9" t="str">
        <f t="shared" si="11"/>
        <v>-</v>
      </c>
      <c r="AC48" s="290">
        <f t="shared" si="12"/>
        <v>14</v>
      </c>
      <c r="AD48" s="290" t="str">
        <f t="shared" si="13"/>
        <v>-</v>
      </c>
      <c r="AE48" s="290" t="str">
        <f t="shared" si="14"/>
        <v>-</v>
      </c>
      <c r="AF48" s="290" t="str">
        <f t="shared" si="15"/>
        <v>-</v>
      </c>
      <c r="AG48" s="294">
        <f t="shared" si="16"/>
        <v>14.048</v>
      </c>
      <c r="AH48" s="294" t="str">
        <f t="shared" si="17"/>
        <v>-</v>
      </c>
      <c r="AI48" s="294" t="str">
        <f t="shared" si="18"/>
        <v>-</v>
      </c>
      <c r="AJ48" s="294" t="str">
        <f t="shared" si="19"/>
        <v>-</v>
      </c>
      <c r="AK48" s="286">
        <f t="shared" si="20"/>
        <v>16</v>
      </c>
      <c r="AL48" s="286" t="str">
        <f t="shared" si="21"/>
        <v>-</v>
      </c>
      <c r="AM48" s="286" t="str">
        <f t="shared" si="22"/>
        <v>-</v>
      </c>
      <c r="AN48" s="286" t="str">
        <f t="shared" si="23"/>
        <v>-</v>
      </c>
    </row>
    <row r="49" spans="20:40">
      <c r="T49" s="2" t="s">
        <v>177</v>
      </c>
      <c r="U49" s="9">
        <f t="shared" si="4"/>
        <v>2</v>
      </c>
      <c r="V49" s="9">
        <f t="shared" si="5"/>
        <v>0</v>
      </c>
      <c r="W49" s="9">
        <f t="shared" si="6"/>
        <v>0</v>
      </c>
      <c r="X49" s="9">
        <f t="shared" si="7"/>
        <v>0</v>
      </c>
      <c r="Y49" s="9">
        <f t="shared" si="8"/>
        <v>2</v>
      </c>
      <c r="Z49" s="9" t="str">
        <f t="shared" si="9"/>
        <v>-</v>
      </c>
      <c r="AA49" s="9" t="str">
        <f t="shared" si="10"/>
        <v>-</v>
      </c>
      <c r="AB49" s="9" t="str">
        <f t="shared" si="11"/>
        <v>-</v>
      </c>
      <c r="AC49" s="290">
        <f t="shared" si="12"/>
        <v>54</v>
      </c>
      <c r="AD49" s="290" t="str">
        <f t="shared" si="13"/>
        <v>-</v>
      </c>
      <c r="AE49" s="290" t="str">
        <f t="shared" si="14"/>
        <v>-</v>
      </c>
      <c r="AF49" s="290" t="str">
        <f t="shared" si="15"/>
        <v>-</v>
      </c>
      <c r="AG49" s="294">
        <f t="shared" si="16"/>
        <v>54.048999999999999</v>
      </c>
      <c r="AH49" s="294" t="str">
        <f t="shared" si="17"/>
        <v>-</v>
      </c>
      <c r="AI49" s="294" t="str">
        <f t="shared" si="18"/>
        <v>-</v>
      </c>
      <c r="AJ49" s="294" t="str">
        <f t="shared" si="19"/>
        <v>-</v>
      </c>
      <c r="AK49" s="286">
        <f t="shared" si="20"/>
        <v>59</v>
      </c>
      <c r="AL49" s="286" t="str">
        <f t="shared" si="21"/>
        <v>-</v>
      </c>
      <c r="AM49" s="286" t="str">
        <f t="shared" si="22"/>
        <v>-</v>
      </c>
      <c r="AN49" s="286" t="str">
        <f t="shared" si="23"/>
        <v>-</v>
      </c>
    </row>
    <row r="50" spans="20:40">
      <c r="T50" s="2" t="s">
        <v>172</v>
      </c>
      <c r="U50" s="9">
        <f t="shared" si="4"/>
        <v>8</v>
      </c>
      <c r="V50" s="9">
        <f t="shared" si="5"/>
        <v>1</v>
      </c>
      <c r="W50" s="9">
        <f t="shared" si="6"/>
        <v>1</v>
      </c>
      <c r="X50" s="9">
        <f t="shared" si="7"/>
        <v>1</v>
      </c>
      <c r="Y50" s="9">
        <f t="shared" si="8"/>
        <v>8</v>
      </c>
      <c r="Z50" s="9">
        <f t="shared" si="9"/>
        <v>1</v>
      </c>
      <c r="AA50" s="9">
        <f t="shared" si="10"/>
        <v>1</v>
      </c>
      <c r="AB50" s="9">
        <f t="shared" si="11"/>
        <v>1</v>
      </c>
      <c r="AC50" s="290">
        <f t="shared" si="12"/>
        <v>17</v>
      </c>
      <c r="AD50" s="290">
        <f t="shared" si="13"/>
        <v>16</v>
      </c>
      <c r="AE50" s="290">
        <f t="shared" si="14"/>
        <v>12</v>
      </c>
      <c r="AF50" s="290">
        <f t="shared" si="15"/>
        <v>6</v>
      </c>
      <c r="AG50" s="294">
        <f t="shared" si="16"/>
        <v>17.05</v>
      </c>
      <c r="AH50" s="294">
        <f t="shared" si="17"/>
        <v>16.05</v>
      </c>
      <c r="AI50" s="294">
        <f t="shared" si="18"/>
        <v>12.05</v>
      </c>
      <c r="AJ50" s="294">
        <f t="shared" si="19"/>
        <v>6.05</v>
      </c>
      <c r="AK50" s="286">
        <f t="shared" si="20"/>
        <v>17</v>
      </c>
      <c r="AL50" s="286">
        <f t="shared" si="21"/>
        <v>25</v>
      </c>
      <c r="AM50" s="286">
        <f t="shared" si="22"/>
        <v>20</v>
      </c>
      <c r="AN50" s="286">
        <f t="shared" si="23"/>
        <v>12</v>
      </c>
    </row>
    <row r="51" spans="20:40">
      <c r="T51" s="2" t="s">
        <v>1565</v>
      </c>
      <c r="U51" s="9">
        <f t="shared" si="4"/>
        <v>2</v>
      </c>
      <c r="V51" s="9">
        <f t="shared" si="5"/>
        <v>0</v>
      </c>
      <c r="W51" s="9">
        <f t="shared" si="6"/>
        <v>0</v>
      </c>
      <c r="X51" s="9">
        <f t="shared" si="7"/>
        <v>0</v>
      </c>
      <c r="Y51" s="9">
        <f t="shared" si="8"/>
        <v>2</v>
      </c>
      <c r="Z51" s="9" t="str">
        <f t="shared" si="9"/>
        <v>-</v>
      </c>
      <c r="AA51" s="9" t="str">
        <f t="shared" si="10"/>
        <v>-</v>
      </c>
      <c r="AB51" s="9" t="str">
        <f t="shared" si="11"/>
        <v>-</v>
      </c>
      <c r="AC51" s="290">
        <f t="shared" si="12"/>
        <v>54</v>
      </c>
      <c r="AD51" s="290" t="str">
        <f t="shared" si="13"/>
        <v>-</v>
      </c>
      <c r="AE51" s="290" t="str">
        <f t="shared" si="14"/>
        <v>-</v>
      </c>
      <c r="AF51" s="290" t="str">
        <f t="shared" si="15"/>
        <v>-</v>
      </c>
      <c r="AG51" s="294">
        <f t="shared" si="16"/>
        <v>54.051000000000002</v>
      </c>
      <c r="AH51" s="294" t="str">
        <f t="shared" si="17"/>
        <v>-</v>
      </c>
      <c r="AI51" s="294" t="str">
        <f t="shared" si="18"/>
        <v>-</v>
      </c>
      <c r="AJ51" s="294" t="str">
        <f t="shared" si="19"/>
        <v>-</v>
      </c>
      <c r="AK51" s="286">
        <f t="shared" si="20"/>
        <v>60</v>
      </c>
      <c r="AL51" s="286" t="str">
        <f t="shared" si="21"/>
        <v>-</v>
      </c>
      <c r="AM51" s="286" t="str">
        <f t="shared" si="22"/>
        <v>-</v>
      </c>
      <c r="AN51" s="286" t="str">
        <f t="shared" si="23"/>
        <v>-</v>
      </c>
    </row>
    <row r="52" spans="20:40">
      <c r="T52" s="2" t="s">
        <v>154</v>
      </c>
      <c r="U52" s="9">
        <f t="shared" si="4"/>
        <v>5</v>
      </c>
      <c r="V52" s="9">
        <f t="shared" si="5"/>
        <v>0</v>
      </c>
      <c r="W52" s="9">
        <f t="shared" si="6"/>
        <v>0</v>
      </c>
      <c r="X52" s="9">
        <f t="shared" si="7"/>
        <v>0</v>
      </c>
      <c r="Y52" s="9">
        <f t="shared" si="8"/>
        <v>5</v>
      </c>
      <c r="Z52" s="9" t="str">
        <f t="shared" si="9"/>
        <v>-</v>
      </c>
      <c r="AA52" s="9" t="str">
        <f t="shared" si="10"/>
        <v>-</v>
      </c>
      <c r="AB52" s="9" t="str">
        <f t="shared" si="11"/>
        <v>-</v>
      </c>
      <c r="AC52" s="290">
        <f t="shared" si="12"/>
        <v>23</v>
      </c>
      <c r="AD52" s="290" t="str">
        <f t="shared" si="13"/>
        <v>-</v>
      </c>
      <c r="AE52" s="290" t="str">
        <f t="shared" si="14"/>
        <v>-</v>
      </c>
      <c r="AF52" s="290" t="str">
        <f t="shared" si="15"/>
        <v>-</v>
      </c>
      <c r="AG52" s="294">
        <f t="shared" si="16"/>
        <v>23.052</v>
      </c>
      <c r="AH52" s="294" t="str">
        <f t="shared" si="17"/>
        <v>-</v>
      </c>
      <c r="AI52" s="294" t="str">
        <f t="shared" si="18"/>
        <v>-</v>
      </c>
      <c r="AJ52" s="294" t="str">
        <f t="shared" si="19"/>
        <v>-</v>
      </c>
      <c r="AK52" s="286">
        <f t="shared" si="20"/>
        <v>30</v>
      </c>
      <c r="AL52" s="286" t="str">
        <f t="shared" si="21"/>
        <v>-</v>
      </c>
      <c r="AM52" s="286" t="str">
        <f t="shared" si="22"/>
        <v>-</v>
      </c>
      <c r="AN52" s="286" t="str">
        <f t="shared" si="23"/>
        <v>-</v>
      </c>
    </row>
    <row r="53" spans="20:40">
      <c r="T53" s="2" t="s">
        <v>169</v>
      </c>
      <c r="U53" s="9">
        <f t="shared" si="4"/>
        <v>2</v>
      </c>
      <c r="V53" s="9">
        <f t="shared" si="5"/>
        <v>0</v>
      </c>
      <c r="W53" s="9">
        <f t="shared" si="6"/>
        <v>0</v>
      </c>
      <c r="X53" s="9">
        <f t="shared" si="7"/>
        <v>0</v>
      </c>
      <c r="Y53" s="9">
        <f t="shared" si="8"/>
        <v>2</v>
      </c>
      <c r="Z53" s="9" t="str">
        <f t="shared" si="9"/>
        <v>-</v>
      </c>
      <c r="AA53" s="9" t="str">
        <f t="shared" si="10"/>
        <v>-</v>
      </c>
      <c r="AB53" s="9" t="str">
        <f t="shared" si="11"/>
        <v>-</v>
      </c>
      <c r="AC53" s="290">
        <f t="shared" si="12"/>
        <v>54</v>
      </c>
      <c r="AD53" s="290" t="str">
        <f t="shared" si="13"/>
        <v>-</v>
      </c>
      <c r="AE53" s="290" t="str">
        <f t="shared" si="14"/>
        <v>-</v>
      </c>
      <c r="AF53" s="290" t="str">
        <f t="shared" si="15"/>
        <v>-</v>
      </c>
      <c r="AG53" s="294">
        <f t="shared" si="16"/>
        <v>54.052999999999997</v>
      </c>
      <c r="AH53" s="294" t="str">
        <f t="shared" si="17"/>
        <v>-</v>
      </c>
      <c r="AI53" s="294" t="str">
        <f t="shared" si="18"/>
        <v>-</v>
      </c>
      <c r="AJ53" s="294" t="str">
        <f t="shared" si="19"/>
        <v>-</v>
      </c>
      <c r="AK53" s="286">
        <f t="shared" si="20"/>
        <v>61</v>
      </c>
      <c r="AL53" s="286" t="str">
        <f t="shared" si="21"/>
        <v>-</v>
      </c>
      <c r="AM53" s="286" t="str">
        <f t="shared" si="22"/>
        <v>-</v>
      </c>
      <c r="AN53" s="286" t="str">
        <f t="shared" si="23"/>
        <v>-</v>
      </c>
    </row>
    <row r="54" spans="20:40">
      <c r="T54" s="2" t="s">
        <v>196</v>
      </c>
      <c r="U54" s="9">
        <f t="shared" si="4"/>
        <v>6</v>
      </c>
      <c r="V54" s="9">
        <f t="shared" si="5"/>
        <v>0</v>
      </c>
      <c r="W54" s="9">
        <f t="shared" si="6"/>
        <v>0</v>
      </c>
      <c r="X54" s="9">
        <f t="shared" si="7"/>
        <v>0</v>
      </c>
      <c r="Y54" s="9">
        <f t="shared" si="8"/>
        <v>6</v>
      </c>
      <c r="Z54" s="9" t="str">
        <f t="shared" si="9"/>
        <v>-</v>
      </c>
      <c r="AA54" s="9" t="str">
        <f t="shared" si="10"/>
        <v>-</v>
      </c>
      <c r="AB54" s="9" t="str">
        <f t="shared" si="11"/>
        <v>-</v>
      </c>
      <c r="AC54" s="290">
        <f t="shared" si="12"/>
        <v>18</v>
      </c>
      <c r="AD54" s="290" t="str">
        <f t="shared" si="13"/>
        <v>-</v>
      </c>
      <c r="AE54" s="290" t="str">
        <f t="shared" si="14"/>
        <v>-</v>
      </c>
      <c r="AF54" s="290" t="str">
        <f t="shared" si="15"/>
        <v>-</v>
      </c>
      <c r="AG54" s="294">
        <f t="shared" si="16"/>
        <v>18.053999999999998</v>
      </c>
      <c r="AH54" s="294" t="str">
        <f t="shared" si="17"/>
        <v>-</v>
      </c>
      <c r="AI54" s="294" t="str">
        <f t="shared" si="18"/>
        <v>-</v>
      </c>
      <c r="AJ54" s="294" t="str">
        <f t="shared" si="19"/>
        <v>-</v>
      </c>
      <c r="AK54" s="286">
        <f t="shared" si="20"/>
        <v>22</v>
      </c>
      <c r="AL54" s="286" t="str">
        <f t="shared" si="21"/>
        <v>-</v>
      </c>
      <c r="AM54" s="286" t="str">
        <f t="shared" si="22"/>
        <v>-</v>
      </c>
      <c r="AN54" s="286" t="str">
        <f t="shared" si="23"/>
        <v>-</v>
      </c>
    </row>
    <row r="55" spans="20:40">
      <c r="T55" s="2" t="s">
        <v>145</v>
      </c>
      <c r="U55" s="9">
        <f t="shared" si="4"/>
        <v>2</v>
      </c>
      <c r="V55" s="9">
        <f t="shared" si="5"/>
        <v>0</v>
      </c>
      <c r="W55" s="9">
        <f t="shared" si="6"/>
        <v>0</v>
      </c>
      <c r="X55" s="9">
        <f t="shared" si="7"/>
        <v>0</v>
      </c>
      <c r="Y55" s="9">
        <f t="shared" si="8"/>
        <v>2</v>
      </c>
      <c r="Z55" s="9" t="str">
        <f t="shared" si="9"/>
        <v>-</v>
      </c>
      <c r="AA55" s="9" t="str">
        <f t="shared" si="10"/>
        <v>-</v>
      </c>
      <c r="AB55" s="9" t="str">
        <f t="shared" si="11"/>
        <v>-</v>
      </c>
      <c r="AC55" s="290">
        <f t="shared" si="12"/>
        <v>54</v>
      </c>
      <c r="AD55" s="290" t="str">
        <f t="shared" si="13"/>
        <v>-</v>
      </c>
      <c r="AE55" s="290" t="str">
        <f t="shared" si="14"/>
        <v>-</v>
      </c>
      <c r="AF55" s="290" t="str">
        <f t="shared" si="15"/>
        <v>-</v>
      </c>
      <c r="AG55" s="294">
        <f t="shared" si="16"/>
        <v>54.055</v>
      </c>
      <c r="AH55" s="294" t="str">
        <f t="shared" si="17"/>
        <v>-</v>
      </c>
      <c r="AI55" s="294" t="str">
        <f t="shared" si="18"/>
        <v>-</v>
      </c>
      <c r="AJ55" s="294" t="str">
        <f t="shared" si="19"/>
        <v>-</v>
      </c>
      <c r="AK55" s="286">
        <f t="shared" si="20"/>
        <v>62</v>
      </c>
      <c r="AL55" s="286" t="str">
        <f t="shared" si="21"/>
        <v>-</v>
      </c>
      <c r="AM55" s="286" t="str">
        <f t="shared" si="22"/>
        <v>-</v>
      </c>
      <c r="AN55" s="286" t="str">
        <f t="shared" si="23"/>
        <v>-</v>
      </c>
    </row>
    <row r="56" spans="20:40">
      <c r="T56" s="2" t="s">
        <v>223</v>
      </c>
      <c r="U56" s="9">
        <f t="shared" si="4"/>
        <v>4</v>
      </c>
      <c r="V56" s="9">
        <f t="shared" si="5"/>
        <v>0</v>
      </c>
      <c r="W56" s="9">
        <f t="shared" si="6"/>
        <v>0</v>
      </c>
      <c r="X56" s="9">
        <f t="shared" si="7"/>
        <v>0</v>
      </c>
      <c r="Y56" s="9">
        <f t="shared" si="8"/>
        <v>4</v>
      </c>
      <c r="Z56" s="9" t="str">
        <f t="shared" si="9"/>
        <v>-</v>
      </c>
      <c r="AA56" s="9" t="str">
        <f t="shared" si="10"/>
        <v>-</v>
      </c>
      <c r="AB56" s="9" t="str">
        <f t="shared" si="11"/>
        <v>-</v>
      </c>
      <c r="AC56" s="290">
        <f t="shared" si="12"/>
        <v>33</v>
      </c>
      <c r="AD56" s="290" t="str">
        <f t="shared" si="13"/>
        <v>-</v>
      </c>
      <c r="AE56" s="290" t="str">
        <f t="shared" si="14"/>
        <v>-</v>
      </c>
      <c r="AF56" s="290" t="str">
        <f t="shared" si="15"/>
        <v>-</v>
      </c>
      <c r="AG56" s="294">
        <f t="shared" si="16"/>
        <v>33.055999999999997</v>
      </c>
      <c r="AH56" s="294" t="str">
        <f t="shared" si="17"/>
        <v>-</v>
      </c>
      <c r="AI56" s="294" t="str">
        <f t="shared" si="18"/>
        <v>-</v>
      </c>
      <c r="AJ56" s="294" t="str">
        <f t="shared" si="19"/>
        <v>-</v>
      </c>
      <c r="AK56" s="286">
        <f t="shared" si="20"/>
        <v>36</v>
      </c>
      <c r="AL56" s="286" t="str">
        <f t="shared" si="21"/>
        <v>-</v>
      </c>
      <c r="AM56" s="286" t="str">
        <f t="shared" si="22"/>
        <v>-</v>
      </c>
      <c r="AN56" s="286" t="str">
        <f t="shared" si="23"/>
        <v>-</v>
      </c>
    </row>
    <row r="57" spans="20:40">
      <c r="T57" s="2" t="s">
        <v>1471</v>
      </c>
      <c r="U57" s="9">
        <f t="shared" si="4"/>
        <v>2</v>
      </c>
      <c r="V57" s="9">
        <f t="shared" si="5"/>
        <v>1</v>
      </c>
      <c r="W57" s="9">
        <f t="shared" si="6"/>
        <v>1</v>
      </c>
      <c r="X57" s="9">
        <f t="shared" si="7"/>
        <v>0</v>
      </c>
      <c r="Y57" s="9">
        <f t="shared" si="8"/>
        <v>2</v>
      </c>
      <c r="Z57" s="9">
        <f t="shared" si="9"/>
        <v>1</v>
      </c>
      <c r="AA57" s="9">
        <f t="shared" si="10"/>
        <v>1</v>
      </c>
      <c r="AB57" s="9" t="str">
        <f t="shared" si="11"/>
        <v>-</v>
      </c>
      <c r="AC57" s="290">
        <f t="shared" si="12"/>
        <v>54</v>
      </c>
      <c r="AD57" s="290">
        <f t="shared" si="13"/>
        <v>16</v>
      </c>
      <c r="AE57" s="290">
        <f t="shared" si="14"/>
        <v>12</v>
      </c>
      <c r="AF57" s="290" t="str">
        <f t="shared" si="15"/>
        <v>-</v>
      </c>
      <c r="AG57" s="294">
        <f t="shared" si="16"/>
        <v>54.057000000000002</v>
      </c>
      <c r="AH57" s="294">
        <f t="shared" si="17"/>
        <v>16.056999999999999</v>
      </c>
      <c r="AI57" s="294">
        <f t="shared" si="18"/>
        <v>12.057</v>
      </c>
      <c r="AJ57" s="294" t="str">
        <f t="shared" si="19"/>
        <v>-</v>
      </c>
      <c r="AK57" s="286">
        <f t="shared" si="20"/>
        <v>63</v>
      </c>
      <c r="AL57" s="286">
        <f t="shared" si="21"/>
        <v>26</v>
      </c>
      <c r="AM57" s="286">
        <f t="shared" si="22"/>
        <v>21</v>
      </c>
      <c r="AN57" s="286" t="str">
        <f t="shared" si="23"/>
        <v>-</v>
      </c>
    </row>
    <row r="58" spans="20:40">
      <c r="T58" s="2" t="s">
        <v>218</v>
      </c>
      <c r="U58" s="9">
        <f t="shared" si="4"/>
        <v>5</v>
      </c>
      <c r="V58" s="9">
        <f t="shared" si="5"/>
        <v>0</v>
      </c>
      <c r="W58" s="9">
        <f t="shared" si="6"/>
        <v>0</v>
      </c>
      <c r="X58" s="9">
        <f t="shared" si="7"/>
        <v>0</v>
      </c>
      <c r="Y58" s="9">
        <f t="shared" si="8"/>
        <v>5</v>
      </c>
      <c r="Z58" s="9" t="str">
        <f t="shared" si="9"/>
        <v>-</v>
      </c>
      <c r="AA58" s="9" t="str">
        <f t="shared" si="10"/>
        <v>-</v>
      </c>
      <c r="AB58" s="9" t="str">
        <f t="shared" si="11"/>
        <v>-</v>
      </c>
      <c r="AC58" s="290">
        <f t="shared" si="12"/>
        <v>23</v>
      </c>
      <c r="AD58" s="290" t="str">
        <f t="shared" si="13"/>
        <v>-</v>
      </c>
      <c r="AE58" s="290" t="str">
        <f t="shared" si="14"/>
        <v>-</v>
      </c>
      <c r="AF58" s="290" t="str">
        <f t="shared" si="15"/>
        <v>-</v>
      </c>
      <c r="AG58" s="294">
        <f t="shared" si="16"/>
        <v>23.058</v>
      </c>
      <c r="AH58" s="294" t="str">
        <f t="shared" si="17"/>
        <v>-</v>
      </c>
      <c r="AI58" s="294" t="str">
        <f t="shared" si="18"/>
        <v>-</v>
      </c>
      <c r="AJ58" s="294" t="str">
        <f t="shared" si="19"/>
        <v>-</v>
      </c>
      <c r="AK58" s="286">
        <f t="shared" si="20"/>
        <v>31</v>
      </c>
      <c r="AL58" s="286" t="str">
        <f t="shared" si="21"/>
        <v>-</v>
      </c>
      <c r="AM58" s="286" t="str">
        <f t="shared" si="22"/>
        <v>-</v>
      </c>
      <c r="AN58" s="286" t="str">
        <f t="shared" si="23"/>
        <v>-</v>
      </c>
    </row>
    <row r="59" spans="20:40">
      <c r="T59" s="2" t="s">
        <v>202</v>
      </c>
      <c r="U59" s="9">
        <f t="shared" si="4"/>
        <v>4</v>
      </c>
      <c r="V59" s="9">
        <f t="shared" si="5"/>
        <v>3</v>
      </c>
      <c r="W59" s="9">
        <f t="shared" si="6"/>
        <v>0</v>
      </c>
      <c r="X59" s="9">
        <f t="shared" si="7"/>
        <v>0</v>
      </c>
      <c r="Y59" s="9">
        <f t="shared" si="8"/>
        <v>4</v>
      </c>
      <c r="Z59" s="9">
        <f t="shared" si="9"/>
        <v>3</v>
      </c>
      <c r="AA59" s="9" t="str">
        <f t="shared" si="10"/>
        <v>-</v>
      </c>
      <c r="AB59" s="9" t="str">
        <f t="shared" si="11"/>
        <v>-</v>
      </c>
      <c r="AC59" s="290">
        <f t="shared" si="12"/>
        <v>33</v>
      </c>
      <c r="AD59" s="290">
        <f t="shared" si="13"/>
        <v>9</v>
      </c>
      <c r="AE59" s="290" t="str">
        <f t="shared" si="14"/>
        <v>-</v>
      </c>
      <c r="AF59" s="290" t="str">
        <f t="shared" si="15"/>
        <v>-</v>
      </c>
      <c r="AG59" s="294">
        <f t="shared" si="16"/>
        <v>33.058999999999997</v>
      </c>
      <c r="AH59" s="294">
        <f t="shared" si="17"/>
        <v>9.0589999999999993</v>
      </c>
      <c r="AI59" s="294" t="str">
        <f t="shared" si="18"/>
        <v>-</v>
      </c>
      <c r="AJ59" s="294" t="str">
        <f t="shared" si="19"/>
        <v>-</v>
      </c>
      <c r="AK59" s="286">
        <f t="shared" si="20"/>
        <v>37</v>
      </c>
      <c r="AL59" s="286">
        <f t="shared" si="21"/>
        <v>10</v>
      </c>
      <c r="AM59" s="286" t="str">
        <f t="shared" si="22"/>
        <v>-</v>
      </c>
      <c r="AN59" s="286" t="str">
        <f t="shared" si="23"/>
        <v>-</v>
      </c>
    </row>
    <row r="60" spans="20:40">
      <c r="T60" s="2" t="s">
        <v>232</v>
      </c>
      <c r="U60" s="9">
        <f t="shared" si="4"/>
        <v>5</v>
      </c>
      <c r="V60" s="9">
        <f t="shared" si="5"/>
        <v>1</v>
      </c>
      <c r="W60" s="9">
        <f t="shared" si="6"/>
        <v>1</v>
      </c>
      <c r="X60" s="9">
        <f t="shared" si="7"/>
        <v>0</v>
      </c>
      <c r="Y60" s="9">
        <f t="shared" si="8"/>
        <v>5</v>
      </c>
      <c r="Z60" s="9">
        <f t="shared" si="9"/>
        <v>1</v>
      </c>
      <c r="AA60" s="9">
        <f t="shared" si="10"/>
        <v>1</v>
      </c>
      <c r="AB60" s="9" t="str">
        <f t="shared" si="11"/>
        <v>-</v>
      </c>
      <c r="AC60" s="290">
        <f t="shared" si="12"/>
        <v>23</v>
      </c>
      <c r="AD60" s="290">
        <f t="shared" si="13"/>
        <v>16</v>
      </c>
      <c r="AE60" s="290">
        <f t="shared" si="14"/>
        <v>12</v>
      </c>
      <c r="AF60" s="290" t="str">
        <f t="shared" si="15"/>
        <v>-</v>
      </c>
      <c r="AG60" s="294">
        <f t="shared" si="16"/>
        <v>23.06</v>
      </c>
      <c r="AH60" s="294">
        <f t="shared" si="17"/>
        <v>16.059999999999999</v>
      </c>
      <c r="AI60" s="294">
        <f t="shared" si="18"/>
        <v>12.06</v>
      </c>
      <c r="AJ60" s="294" t="str">
        <f t="shared" si="19"/>
        <v>-</v>
      </c>
      <c r="AK60" s="286">
        <f t="shared" si="20"/>
        <v>32</v>
      </c>
      <c r="AL60" s="286">
        <f t="shared" si="21"/>
        <v>27</v>
      </c>
      <c r="AM60" s="286">
        <f t="shared" si="22"/>
        <v>22</v>
      </c>
      <c r="AN60" s="286" t="str">
        <f t="shared" si="23"/>
        <v>-</v>
      </c>
    </row>
    <row r="61" spans="20:40">
      <c r="T61" s="2" t="s">
        <v>163</v>
      </c>
      <c r="U61" s="9">
        <f t="shared" si="4"/>
        <v>2</v>
      </c>
      <c r="V61" s="9">
        <f t="shared" si="5"/>
        <v>1</v>
      </c>
      <c r="W61" s="9">
        <f t="shared" si="6"/>
        <v>1</v>
      </c>
      <c r="X61" s="9">
        <f t="shared" si="7"/>
        <v>0</v>
      </c>
      <c r="Y61" s="9">
        <f t="shared" si="8"/>
        <v>2</v>
      </c>
      <c r="Z61" s="9">
        <f t="shared" si="9"/>
        <v>1</v>
      </c>
      <c r="AA61" s="9">
        <f t="shared" si="10"/>
        <v>1</v>
      </c>
      <c r="AB61" s="9" t="str">
        <f t="shared" si="11"/>
        <v>-</v>
      </c>
      <c r="AC61" s="290">
        <f t="shared" si="12"/>
        <v>54</v>
      </c>
      <c r="AD61" s="290">
        <f t="shared" si="13"/>
        <v>16</v>
      </c>
      <c r="AE61" s="290">
        <f t="shared" si="14"/>
        <v>12</v>
      </c>
      <c r="AF61" s="290" t="str">
        <f t="shared" si="15"/>
        <v>-</v>
      </c>
      <c r="AG61" s="294">
        <f t="shared" si="16"/>
        <v>54.061</v>
      </c>
      <c r="AH61" s="294">
        <f t="shared" si="17"/>
        <v>16.061</v>
      </c>
      <c r="AI61" s="294">
        <f t="shared" si="18"/>
        <v>12.061</v>
      </c>
      <c r="AJ61" s="294" t="str">
        <f t="shared" si="19"/>
        <v>-</v>
      </c>
      <c r="AK61" s="286">
        <f t="shared" si="20"/>
        <v>64</v>
      </c>
      <c r="AL61" s="286">
        <f t="shared" si="21"/>
        <v>28</v>
      </c>
      <c r="AM61" s="286">
        <f t="shared" si="22"/>
        <v>23</v>
      </c>
      <c r="AN61" s="286" t="str">
        <f t="shared" si="23"/>
        <v>-</v>
      </c>
    </row>
    <row r="62" spans="20:40">
      <c r="T62" s="2" t="s">
        <v>164</v>
      </c>
      <c r="U62" s="9">
        <f t="shared" si="4"/>
        <v>1</v>
      </c>
      <c r="V62" s="9">
        <f t="shared" si="5"/>
        <v>0</v>
      </c>
      <c r="W62" s="9">
        <f t="shared" si="6"/>
        <v>0</v>
      </c>
      <c r="X62" s="9">
        <f t="shared" si="7"/>
        <v>0</v>
      </c>
      <c r="Y62" s="9">
        <f t="shared" si="8"/>
        <v>1</v>
      </c>
      <c r="Z62" s="9" t="str">
        <f t="shared" si="9"/>
        <v>-</v>
      </c>
      <c r="AA62" s="9" t="str">
        <f t="shared" si="10"/>
        <v>-</v>
      </c>
      <c r="AB62" s="9" t="str">
        <f t="shared" si="11"/>
        <v>-</v>
      </c>
      <c r="AC62" s="290">
        <f t="shared" si="12"/>
        <v>77</v>
      </c>
      <c r="AD62" s="290" t="str">
        <f t="shared" si="13"/>
        <v>-</v>
      </c>
      <c r="AE62" s="290" t="str">
        <f t="shared" si="14"/>
        <v>-</v>
      </c>
      <c r="AF62" s="290" t="str">
        <f t="shared" si="15"/>
        <v>-</v>
      </c>
      <c r="AG62" s="294">
        <f t="shared" si="16"/>
        <v>77.061999999999998</v>
      </c>
      <c r="AH62" s="294" t="str">
        <f t="shared" si="17"/>
        <v>-</v>
      </c>
      <c r="AI62" s="294" t="str">
        <f t="shared" si="18"/>
        <v>-</v>
      </c>
      <c r="AJ62" s="294" t="str">
        <f t="shared" si="19"/>
        <v>-</v>
      </c>
      <c r="AK62" s="286">
        <f t="shared" si="20"/>
        <v>83</v>
      </c>
      <c r="AL62" s="286" t="str">
        <f t="shared" si="21"/>
        <v>-</v>
      </c>
      <c r="AM62" s="286" t="str">
        <f t="shared" si="22"/>
        <v>-</v>
      </c>
      <c r="AN62" s="286" t="str">
        <f t="shared" si="23"/>
        <v>-</v>
      </c>
    </row>
    <row r="63" spans="20:40">
      <c r="T63" s="2" t="s">
        <v>208</v>
      </c>
      <c r="U63" s="9">
        <f t="shared" si="4"/>
        <v>1</v>
      </c>
      <c r="V63" s="9">
        <f t="shared" si="5"/>
        <v>0</v>
      </c>
      <c r="W63" s="9">
        <f t="shared" si="6"/>
        <v>0</v>
      </c>
      <c r="X63" s="9">
        <f t="shared" si="7"/>
        <v>0</v>
      </c>
      <c r="Y63" s="9">
        <f t="shared" si="8"/>
        <v>1</v>
      </c>
      <c r="Z63" s="9" t="str">
        <f t="shared" si="9"/>
        <v>-</v>
      </c>
      <c r="AA63" s="9" t="str">
        <f t="shared" si="10"/>
        <v>-</v>
      </c>
      <c r="AB63" s="9" t="str">
        <f t="shared" si="11"/>
        <v>-</v>
      </c>
      <c r="AC63" s="290">
        <f t="shared" si="12"/>
        <v>77</v>
      </c>
      <c r="AD63" s="290" t="str">
        <f t="shared" si="13"/>
        <v>-</v>
      </c>
      <c r="AE63" s="290" t="str">
        <f t="shared" si="14"/>
        <v>-</v>
      </c>
      <c r="AF63" s="290" t="str">
        <f t="shared" si="15"/>
        <v>-</v>
      </c>
      <c r="AG63" s="294">
        <f t="shared" si="16"/>
        <v>77.063000000000002</v>
      </c>
      <c r="AH63" s="294" t="str">
        <f t="shared" si="17"/>
        <v>-</v>
      </c>
      <c r="AI63" s="294" t="str">
        <f t="shared" si="18"/>
        <v>-</v>
      </c>
      <c r="AJ63" s="294" t="str">
        <f t="shared" si="19"/>
        <v>-</v>
      </c>
      <c r="AK63" s="286">
        <f t="shared" si="20"/>
        <v>84</v>
      </c>
      <c r="AL63" s="286" t="str">
        <f t="shared" si="21"/>
        <v>-</v>
      </c>
      <c r="AM63" s="286" t="str">
        <f t="shared" si="22"/>
        <v>-</v>
      </c>
      <c r="AN63" s="286" t="str">
        <f t="shared" si="23"/>
        <v>-</v>
      </c>
    </row>
    <row r="64" spans="20:40">
      <c r="T64" s="2" t="s">
        <v>153</v>
      </c>
      <c r="U64" s="9">
        <f t="shared" si="4"/>
        <v>4</v>
      </c>
      <c r="V64" s="9">
        <f t="shared" si="5"/>
        <v>0</v>
      </c>
      <c r="W64" s="9">
        <f t="shared" si="6"/>
        <v>0</v>
      </c>
      <c r="X64" s="9">
        <f t="shared" si="7"/>
        <v>0</v>
      </c>
      <c r="Y64" s="9">
        <f t="shared" si="8"/>
        <v>4</v>
      </c>
      <c r="Z64" s="9" t="str">
        <f t="shared" si="9"/>
        <v>-</v>
      </c>
      <c r="AA64" s="9" t="str">
        <f t="shared" si="10"/>
        <v>-</v>
      </c>
      <c r="AB64" s="9" t="str">
        <f t="shared" si="11"/>
        <v>-</v>
      </c>
      <c r="AC64" s="290">
        <f t="shared" si="12"/>
        <v>33</v>
      </c>
      <c r="AD64" s="290" t="str">
        <f t="shared" si="13"/>
        <v>-</v>
      </c>
      <c r="AE64" s="290" t="str">
        <f t="shared" si="14"/>
        <v>-</v>
      </c>
      <c r="AF64" s="290" t="str">
        <f t="shared" si="15"/>
        <v>-</v>
      </c>
      <c r="AG64" s="294">
        <f t="shared" si="16"/>
        <v>33.064</v>
      </c>
      <c r="AH64" s="294" t="str">
        <f t="shared" si="17"/>
        <v>-</v>
      </c>
      <c r="AI64" s="294" t="str">
        <f t="shared" si="18"/>
        <v>-</v>
      </c>
      <c r="AJ64" s="294" t="str">
        <f t="shared" si="19"/>
        <v>-</v>
      </c>
      <c r="AK64" s="286">
        <f t="shared" si="20"/>
        <v>38</v>
      </c>
      <c r="AL64" s="286" t="str">
        <f t="shared" si="21"/>
        <v>-</v>
      </c>
      <c r="AM64" s="286" t="str">
        <f t="shared" si="22"/>
        <v>-</v>
      </c>
      <c r="AN64" s="286" t="str">
        <f t="shared" si="23"/>
        <v>-</v>
      </c>
    </row>
    <row r="65" spans="20:40">
      <c r="T65" s="2" t="s">
        <v>1422</v>
      </c>
      <c r="U65" s="9">
        <f t="shared" si="4"/>
        <v>1</v>
      </c>
      <c r="V65" s="9">
        <f t="shared" si="5"/>
        <v>0</v>
      </c>
      <c r="W65" s="9">
        <f t="shared" si="6"/>
        <v>0</v>
      </c>
      <c r="X65" s="9">
        <f t="shared" si="7"/>
        <v>0</v>
      </c>
      <c r="Y65" s="9">
        <f t="shared" si="8"/>
        <v>1</v>
      </c>
      <c r="Z65" s="9" t="str">
        <f t="shared" si="9"/>
        <v>-</v>
      </c>
      <c r="AA65" s="9" t="str">
        <f t="shared" si="10"/>
        <v>-</v>
      </c>
      <c r="AB65" s="9" t="str">
        <f t="shared" si="11"/>
        <v>-</v>
      </c>
      <c r="AC65" s="290">
        <f t="shared" si="12"/>
        <v>77</v>
      </c>
      <c r="AD65" s="290" t="str">
        <f t="shared" si="13"/>
        <v>-</v>
      </c>
      <c r="AE65" s="290" t="str">
        <f t="shared" si="14"/>
        <v>-</v>
      </c>
      <c r="AF65" s="290" t="str">
        <f t="shared" si="15"/>
        <v>-</v>
      </c>
      <c r="AG65" s="294">
        <f t="shared" si="16"/>
        <v>77.064999999999998</v>
      </c>
      <c r="AH65" s="294" t="str">
        <f t="shared" si="17"/>
        <v>-</v>
      </c>
      <c r="AI65" s="294" t="str">
        <f t="shared" si="18"/>
        <v>-</v>
      </c>
      <c r="AJ65" s="294" t="str">
        <f t="shared" si="19"/>
        <v>-</v>
      </c>
      <c r="AK65" s="286">
        <f t="shared" si="20"/>
        <v>85</v>
      </c>
      <c r="AL65" s="286" t="str">
        <f t="shared" si="21"/>
        <v>-</v>
      </c>
      <c r="AM65" s="286" t="str">
        <f t="shared" si="22"/>
        <v>-</v>
      </c>
      <c r="AN65" s="286" t="str">
        <f t="shared" si="23"/>
        <v>-</v>
      </c>
    </row>
    <row r="66" spans="20:40">
      <c r="T66" s="2" t="s">
        <v>1545</v>
      </c>
      <c r="U66" s="9">
        <f t="shared" si="4"/>
        <v>3</v>
      </c>
      <c r="V66" s="9">
        <f t="shared" si="5"/>
        <v>2</v>
      </c>
      <c r="W66" s="9">
        <f t="shared" si="6"/>
        <v>0</v>
      </c>
      <c r="X66" s="9">
        <f t="shared" si="7"/>
        <v>0</v>
      </c>
      <c r="Y66" s="9">
        <f t="shared" si="8"/>
        <v>3</v>
      </c>
      <c r="Z66" s="9">
        <f t="shared" si="9"/>
        <v>2</v>
      </c>
      <c r="AA66" s="9" t="str">
        <f t="shared" si="10"/>
        <v>-</v>
      </c>
      <c r="AB66" s="9" t="str">
        <f t="shared" si="11"/>
        <v>-</v>
      </c>
      <c r="AC66" s="290">
        <f t="shared" si="12"/>
        <v>42</v>
      </c>
      <c r="AD66" s="290">
        <f t="shared" si="13"/>
        <v>11</v>
      </c>
      <c r="AE66" s="290" t="str">
        <f t="shared" si="14"/>
        <v>-</v>
      </c>
      <c r="AF66" s="290" t="str">
        <f t="shared" si="15"/>
        <v>-</v>
      </c>
      <c r="AG66" s="294">
        <f t="shared" si="16"/>
        <v>42.066000000000003</v>
      </c>
      <c r="AH66" s="294">
        <f t="shared" si="17"/>
        <v>11.066000000000001</v>
      </c>
      <c r="AI66" s="294" t="str">
        <f t="shared" si="18"/>
        <v>-</v>
      </c>
      <c r="AJ66" s="294" t="str">
        <f t="shared" si="19"/>
        <v>-</v>
      </c>
      <c r="AK66" s="286">
        <f t="shared" si="20"/>
        <v>45</v>
      </c>
      <c r="AL66" s="286">
        <f t="shared" si="21"/>
        <v>14</v>
      </c>
      <c r="AM66" s="286" t="str">
        <f t="shared" si="22"/>
        <v>-</v>
      </c>
      <c r="AN66" s="286" t="str">
        <f t="shared" si="23"/>
        <v>-</v>
      </c>
    </row>
    <row r="67" spans="20:40">
      <c r="T67" s="2" t="s">
        <v>233</v>
      </c>
      <c r="U67" s="9">
        <f t="shared" si="4"/>
        <v>4</v>
      </c>
      <c r="V67" s="9">
        <f t="shared" si="5"/>
        <v>1</v>
      </c>
      <c r="W67" s="9">
        <f t="shared" si="6"/>
        <v>1</v>
      </c>
      <c r="X67" s="9">
        <f t="shared" si="7"/>
        <v>0</v>
      </c>
      <c r="Y67" s="9">
        <f t="shared" si="8"/>
        <v>4</v>
      </c>
      <c r="Z67" s="9">
        <f t="shared" si="9"/>
        <v>1</v>
      </c>
      <c r="AA67" s="9">
        <f t="shared" si="10"/>
        <v>1</v>
      </c>
      <c r="AB67" s="9" t="str">
        <f t="shared" si="11"/>
        <v>-</v>
      </c>
      <c r="AC67" s="290">
        <f t="shared" si="12"/>
        <v>33</v>
      </c>
      <c r="AD67" s="290">
        <f t="shared" si="13"/>
        <v>16</v>
      </c>
      <c r="AE67" s="290">
        <f t="shared" si="14"/>
        <v>12</v>
      </c>
      <c r="AF67" s="290" t="str">
        <f t="shared" si="15"/>
        <v>-</v>
      </c>
      <c r="AG67" s="294">
        <f t="shared" si="16"/>
        <v>33.067</v>
      </c>
      <c r="AH67" s="294">
        <f t="shared" si="17"/>
        <v>16.067</v>
      </c>
      <c r="AI67" s="294">
        <f t="shared" si="18"/>
        <v>12.067</v>
      </c>
      <c r="AJ67" s="294" t="str">
        <f t="shared" si="19"/>
        <v>-</v>
      </c>
      <c r="AK67" s="286">
        <f t="shared" si="20"/>
        <v>39</v>
      </c>
      <c r="AL67" s="286">
        <f t="shared" si="21"/>
        <v>29</v>
      </c>
      <c r="AM67" s="286">
        <f t="shared" si="22"/>
        <v>24</v>
      </c>
      <c r="AN67" s="286" t="str">
        <f t="shared" si="23"/>
        <v>-</v>
      </c>
    </row>
    <row r="68" spans="20:40">
      <c r="T68" s="2" t="s">
        <v>195</v>
      </c>
      <c r="U68" s="9">
        <f t="shared" si="4"/>
        <v>2</v>
      </c>
      <c r="V68" s="9">
        <f t="shared" si="5"/>
        <v>0</v>
      </c>
      <c r="W68" s="9">
        <f t="shared" si="6"/>
        <v>0</v>
      </c>
      <c r="X68" s="9">
        <f t="shared" si="7"/>
        <v>0</v>
      </c>
      <c r="Y68" s="9">
        <f t="shared" si="8"/>
        <v>2</v>
      </c>
      <c r="Z68" s="9" t="str">
        <f t="shared" si="9"/>
        <v>-</v>
      </c>
      <c r="AA68" s="9" t="str">
        <f t="shared" si="10"/>
        <v>-</v>
      </c>
      <c r="AB68" s="9" t="str">
        <f t="shared" si="11"/>
        <v>-</v>
      </c>
      <c r="AC68" s="290">
        <f t="shared" si="12"/>
        <v>54</v>
      </c>
      <c r="AD68" s="290" t="str">
        <f t="shared" si="13"/>
        <v>-</v>
      </c>
      <c r="AE68" s="290" t="str">
        <f t="shared" si="14"/>
        <v>-</v>
      </c>
      <c r="AF68" s="290" t="str">
        <f t="shared" si="15"/>
        <v>-</v>
      </c>
      <c r="AG68" s="294">
        <f t="shared" si="16"/>
        <v>54.067999999999998</v>
      </c>
      <c r="AH68" s="294" t="str">
        <f t="shared" si="17"/>
        <v>-</v>
      </c>
      <c r="AI68" s="294" t="str">
        <f t="shared" si="18"/>
        <v>-</v>
      </c>
      <c r="AJ68" s="294" t="str">
        <f t="shared" si="19"/>
        <v>-</v>
      </c>
      <c r="AK68" s="286">
        <f t="shared" si="20"/>
        <v>65</v>
      </c>
      <c r="AL68" s="286" t="str">
        <f t="shared" si="21"/>
        <v>-</v>
      </c>
      <c r="AM68" s="286" t="str">
        <f t="shared" si="22"/>
        <v>-</v>
      </c>
      <c r="AN68" s="286" t="str">
        <f t="shared" si="23"/>
        <v>-</v>
      </c>
    </row>
    <row r="69" spans="20:40">
      <c r="T69" s="2" t="s">
        <v>231</v>
      </c>
      <c r="U69" s="9">
        <f t="shared" ref="U69:U132" si="36">IF($T69&lt;&gt;"",COUNTIFS(
    INDEX(rawデータ範囲, , MATCH($T$3,表頭範囲, 0)), $T69,
    INDEX(rawデータ範囲, , MATCH($U$1,表頭範囲, 0)),IF($U$2="通年","*",$U$2)
),"-")</f>
        <v>1</v>
      </c>
      <c r="V69" s="9">
        <f t="shared" ref="V69:V132" si="37">IF($T69&lt;&gt;"",COUNTIFS(
    INDEX(rawデータ範囲, , MATCH($T$3,表頭範囲, 0)), $T69,
    INDEX(rawデータ範囲, , MATCH($V$3,表頭範囲, 0)), $V$4,
    INDEX(rawデータ範囲, , MATCH($U$1,表頭範囲, 0)),IF($U$2="通年","*",$U$2)
),"-")</f>
        <v>0</v>
      </c>
      <c r="W69" s="9">
        <f t="shared" ref="W69:W132" si="38">IF($T69&lt;&gt;"",COUNTIFS(
    INDEX(rawデータ範囲, , MATCH($T$3,表頭範囲, 0)), $T69,
    INDEX(rawデータ範囲, , MATCH($W$3,表頭範囲, 0)), $W$4,
    INDEX(rawデータ範囲, , MATCH($U$1,表頭範囲, 0)),IF($U$2="通年","*",$U$2)
),"-")</f>
        <v>0</v>
      </c>
      <c r="X69" s="9">
        <f t="shared" ref="X69:X132" si="39">IF($T69&lt;&gt;"",COUNTIFS(
    INDEX(rawデータ範囲, , MATCH($T$3,表頭範囲, 0)), $T69,
    INDEX(rawデータ範囲, , MATCH($X$3,表頭範囲, 0)), $X$4,
    INDEX(rawデータ範囲, , MATCH($U$1,表頭範囲, 0)),IF($U$2="通年","*",$U$2)
),"-")</f>
        <v>0</v>
      </c>
      <c r="Y69" s="9">
        <f t="shared" ref="Y69:Y132" si="40">IF(U69&gt;0,U69,"-")</f>
        <v>1</v>
      </c>
      <c r="Z69" s="9" t="str">
        <f t="shared" ref="Z69:Z132" si="41">IF(V69&gt;0,V69,"-")</f>
        <v>-</v>
      </c>
      <c r="AA69" s="9" t="str">
        <f t="shared" ref="AA69:AA132" si="42">IF(W69&gt;0,W69,"-")</f>
        <v>-</v>
      </c>
      <c r="AB69" s="9" t="str">
        <f t="shared" ref="AB69:AB132" si="43">IF(X69&gt;0,X69,"-")</f>
        <v>-</v>
      </c>
      <c r="AC69" s="290">
        <f t="shared" ref="AC69:AC132" si="44">IFERROR(_xlfn.RANK.EQ(Y69,Y$5:Y$304,0),"-")</f>
        <v>77</v>
      </c>
      <c r="AD69" s="290" t="str">
        <f t="shared" ref="AD69:AD132" si="45">IFERROR(_xlfn.RANK.EQ(Z69,Z$5:Z$304,0),"-")</f>
        <v>-</v>
      </c>
      <c r="AE69" s="290" t="str">
        <f t="shared" ref="AE69:AE132" si="46">IFERROR(_xlfn.RANK.EQ(AA69,AA$5:AA$304,0),"-")</f>
        <v>-</v>
      </c>
      <c r="AF69" s="290" t="str">
        <f t="shared" ref="AF69:AF132" si="47">IFERROR(_xlfn.RANK.EQ(AB69,AB$5:AB$304,0),"-")</f>
        <v>-</v>
      </c>
      <c r="AG69" s="294">
        <f t="shared" ref="AG69:AG132" si="48">IF(ISNUMBER(AC69),AC69+ROW(AC69)/1000,"-")</f>
        <v>77.069000000000003</v>
      </c>
      <c r="AH69" s="294" t="str">
        <f t="shared" ref="AH69:AH132" si="49">IF(ISNUMBER(AD69),AD69+ROW(AD69)/1000,"-")</f>
        <v>-</v>
      </c>
      <c r="AI69" s="294" t="str">
        <f t="shared" ref="AI69:AI132" si="50">IF(ISNUMBER(AE69),AE69+ROW(AE69)/1000,"-")</f>
        <v>-</v>
      </c>
      <c r="AJ69" s="294" t="str">
        <f t="shared" ref="AJ69:AJ132" si="51">IF(ISNUMBER(AF69),AF69+ROW(AF69)/1000,"-")</f>
        <v>-</v>
      </c>
      <c r="AK69" s="286">
        <f t="shared" ref="AK69:AK132" si="52">IFERROR(_xlfn.RANK.EQ(AG69,AG$5:AG$304,1),"-")</f>
        <v>86</v>
      </c>
      <c r="AL69" s="286" t="str">
        <f t="shared" ref="AL69:AL132" si="53">IFERROR(_xlfn.RANK.EQ(AH69,AH$5:AH$304,1),"-")</f>
        <v>-</v>
      </c>
      <c r="AM69" s="286" t="str">
        <f t="shared" ref="AM69:AM132" si="54">IFERROR(_xlfn.RANK.EQ(AI69,AI$5:AI$304,1),"-")</f>
        <v>-</v>
      </c>
      <c r="AN69" s="286" t="str">
        <f t="shared" ref="AN69:AN132" si="55">IFERROR(_xlfn.RANK.EQ(AJ69,AJ$5:AJ$304,1),"-")</f>
        <v>-</v>
      </c>
    </row>
    <row r="70" spans="20:40">
      <c r="T70" s="2" t="s">
        <v>1666</v>
      </c>
      <c r="U70" s="9">
        <f t="shared" si="36"/>
        <v>1</v>
      </c>
      <c r="V70" s="9">
        <f t="shared" si="37"/>
        <v>0</v>
      </c>
      <c r="W70" s="9">
        <f t="shared" si="38"/>
        <v>0</v>
      </c>
      <c r="X70" s="9">
        <f t="shared" si="39"/>
        <v>0</v>
      </c>
      <c r="Y70" s="9">
        <f t="shared" si="40"/>
        <v>1</v>
      </c>
      <c r="Z70" s="9" t="str">
        <f t="shared" si="41"/>
        <v>-</v>
      </c>
      <c r="AA70" s="9" t="str">
        <f t="shared" si="42"/>
        <v>-</v>
      </c>
      <c r="AB70" s="9" t="str">
        <f t="shared" si="43"/>
        <v>-</v>
      </c>
      <c r="AC70" s="290">
        <f t="shared" si="44"/>
        <v>77</v>
      </c>
      <c r="AD70" s="290" t="str">
        <f t="shared" si="45"/>
        <v>-</v>
      </c>
      <c r="AE70" s="290" t="str">
        <f t="shared" si="46"/>
        <v>-</v>
      </c>
      <c r="AF70" s="290" t="str">
        <f t="shared" si="47"/>
        <v>-</v>
      </c>
      <c r="AG70" s="294">
        <f t="shared" si="48"/>
        <v>77.069999999999993</v>
      </c>
      <c r="AH70" s="294" t="str">
        <f t="shared" si="49"/>
        <v>-</v>
      </c>
      <c r="AI70" s="294" t="str">
        <f t="shared" si="50"/>
        <v>-</v>
      </c>
      <c r="AJ70" s="294" t="str">
        <f t="shared" si="51"/>
        <v>-</v>
      </c>
      <c r="AK70" s="286">
        <f t="shared" si="52"/>
        <v>87</v>
      </c>
      <c r="AL70" s="286" t="str">
        <f t="shared" si="53"/>
        <v>-</v>
      </c>
      <c r="AM70" s="286" t="str">
        <f t="shared" si="54"/>
        <v>-</v>
      </c>
      <c r="AN70" s="286" t="str">
        <f t="shared" si="55"/>
        <v>-</v>
      </c>
    </row>
    <row r="71" spans="20:40">
      <c r="T71" s="2" t="s">
        <v>184</v>
      </c>
      <c r="U71" s="9">
        <f t="shared" si="36"/>
        <v>2</v>
      </c>
      <c r="V71" s="9">
        <f t="shared" si="37"/>
        <v>0</v>
      </c>
      <c r="W71" s="9">
        <f t="shared" si="38"/>
        <v>0</v>
      </c>
      <c r="X71" s="9">
        <f t="shared" si="39"/>
        <v>0</v>
      </c>
      <c r="Y71" s="9">
        <f t="shared" si="40"/>
        <v>2</v>
      </c>
      <c r="Z71" s="9" t="str">
        <f t="shared" si="41"/>
        <v>-</v>
      </c>
      <c r="AA71" s="9" t="str">
        <f t="shared" si="42"/>
        <v>-</v>
      </c>
      <c r="AB71" s="9" t="str">
        <f t="shared" si="43"/>
        <v>-</v>
      </c>
      <c r="AC71" s="290">
        <f t="shared" si="44"/>
        <v>54</v>
      </c>
      <c r="AD71" s="290" t="str">
        <f t="shared" si="45"/>
        <v>-</v>
      </c>
      <c r="AE71" s="290" t="str">
        <f t="shared" si="46"/>
        <v>-</v>
      </c>
      <c r="AF71" s="290" t="str">
        <f t="shared" si="47"/>
        <v>-</v>
      </c>
      <c r="AG71" s="294">
        <f t="shared" si="48"/>
        <v>54.070999999999998</v>
      </c>
      <c r="AH71" s="294" t="str">
        <f t="shared" si="49"/>
        <v>-</v>
      </c>
      <c r="AI71" s="294" t="str">
        <f t="shared" si="50"/>
        <v>-</v>
      </c>
      <c r="AJ71" s="294" t="str">
        <f t="shared" si="51"/>
        <v>-</v>
      </c>
      <c r="AK71" s="286">
        <f t="shared" si="52"/>
        <v>66</v>
      </c>
      <c r="AL71" s="286" t="str">
        <f t="shared" si="53"/>
        <v>-</v>
      </c>
      <c r="AM71" s="286" t="str">
        <f t="shared" si="54"/>
        <v>-</v>
      </c>
      <c r="AN71" s="286" t="str">
        <f t="shared" si="55"/>
        <v>-</v>
      </c>
    </row>
    <row r="72" spans="20:40">
      <c r="T72" s="2" t="s">
        <v>225</v>
      </c>
      <c r="U72" s="9">
        <f t="shared" si="36"/>
        <v>2</v>
      </c>
      <c r="V72" s="9">
        <f t="shared" si="37"/>
        <v>0</v>
      </c>
      <c r="W72" s="9">
        <f t="shared" si="38"/>
        <v>0</v>
      </c>
      <c r="X72" s="9">
        <f t="shared" si="39"/>
        <v>0</v>
      </c>
      <c r="Y72" s="9">
        <f t="shared" si="40"/>
        <v>2</v>
      </c>
      <c r="Z72" s="9" t="str">
        <f t="shared" si="41"/>
        <v>-</v>
      </c>
      <c r="AA72" s="9" t="str">
        <f t="shared" si="42"/>
        <v>-</v>
      </c>
      <c r="AB72" s="9" t="str">
        <f t="shared" si="43"/>
        <v>-</v>
      </c>
      <c r="AC72" s="290">
        <f t="shared" si="44"/>
        <v>54</v>
      </c>
      <c r="AD72" s="290" t="str">
        <f t="shared" si="45"/>
        <v>-</v>
      </c>
      <c r="AE72" s="290" t="str">
        <f t="shared" si="46"/>
        <v>-</v>
      </c>
      <c r="AF72" s="290" t="str">
        <f t="shared" si="47"/>
        <v>-</v>
      </c>
      <c r="AG72" s="294">
        <f t="shared" si="48"/>
        <v>54.072000000000003</v>
      </c>
      <c r="AH72" s="294" t="str">
        <f t="shared" si="49"/>
        <v>-</v>
      </c>
      <c r="AI72" s="294" t="str">
        <f t="shared" si="50"/>
        <v>-</v>
      </c>
      <c r="AJ72" s="294" t="str">
        <f t="shared" si="51"/>
        <v>-</v>
      </c>
      <c r="AK72" s="286">
        <f t="shared" si="52"/>
        <v>67</v>
      </c>
      <c r="AL72" s="286" t="str">
        <f t="shared" si="53"/>
        <v>-</v>
      </c>
      <c r="AM72" s="286" t="str">
        <f t="shared" si="54"/>
        <v>-</v>
      </c>
      <c r="AN72" s="286" t="str">
        <f t="shared" si="55"/>
        <v>-</v>
      </c>
    </row>
    <row r="73" spans="20:40">
      <c r="T73" s="2" t="s">
        <v>1699</v>
      </c>
      <c r="U73" s="9">
        <f t="shared" si="36"/>
        <v>2</v>
      </c>
      <c r="V73" s="9">
        <f t="shared" si="37"/>
        <v>0</v>
      </c>
      <c r="W73" s="9">
        <f t="shared" si="38"/>
        <v>0</v>
      </c>
      <c r="X73" s="9">
        <f t="shared" si="39"/>
        <v>0</v>
      </c>
      <c r="Y73" s="9">
        <f t="shared" si="40"/>
        <v>2</v>
      </c>
      <c r="Z73" s="9" t="str">
        <f t="shared" si="41"/>
        <v>-</v>
      </c>
      <c r="AA73" s="9" t="str">
        <f t="shared" si="42"/>
        <v>-</v>
      </c>
      <c r="AB73" s="9" t="str">
        <f t="shared" si="43"/>
        <v>-</v>
      </c>
      <c r="AC73" s="290">
        <f t="shared" si="44"/>
        <v>54</v>
      </c>
      <c r="AD73" s="290" t="str">
        <f t="shared" si="45"/>
        <v>-</v>
      </c>
      <c r="AE73" s="290" t="str">
        <f t="shared" si="46"/>
        <v>-</v>
      </c>
      <c r="AF73" s="290" t="str">
        <f t="shared" si="47"/>
        <v>-</v>
      </c>
      <c r="AG73" s="294">
        <f t="shared" si="48"/>
        <v>54.073</v>
      </c>
      <c r="AH73" s="294" t="str">
        <f t="shared" si="49"/>
        <v>-</v>
      </c>
      <c r="AI73" s="294" t="str">
        <f t="shared" si="50"/>
        <v>-</v>
      </c>
      <c r="AJ73" s="294" t="str">
        <f t="shared" si="51"/>
        <v>-</v>
      </c>
      <c r="AK73" s="286">
        <f t="shared" si="52"/>
        <v>68</v>
      </c>
      <c r="AL73" s="286" t="str">
        <f t="shared" si="53"/>
        <v>-</v>
      </c>
      <c r="AM73" s="286" t="str">
        <f t="shared" si="54"/>
        <v>-</v>
      </c>
      <c r="AN73" s="286" t="str">
        <f t="shared" si="55"/>
        <v>-</v>
      </c>
    </row>
    <row r="74" spans="20:40">
      <c r="T74" s="2" t="s">
        <v>141</v>
      </c>
      <c r="U74" s="9">
        <f t="shared" si="36"/>
        <v>4</v>
      </c>
      <c r="V74" s="9">
        <f t="shared" si="37"/>
        <v>0</v>
      </c>
      <c r="W74" s="9">
        <f t="shared" si="38"/>
        <v>0</v>
      </c>
      <c r="X74" s="9">
        <f t="shared" si="39"/>
        <v>0</v>
      </c>
      <c r="Y74" s="9">
        <f t="shared" si="40"/>
        <v>4</v>
      </c>
      <c r="Z74" s="9" t="str">
        <f t="shared" si="41"/>
        <v>-</v>
      </c>
      <c r="AA74" s="9" t="str">
        <f t="shared" si="42"/>
        <v>-</v>
      </c>
      <c r="AB74" s="9" t="str">
        <f t="shared" si="43"/>
        <v>-</v>
      </c>
      <c r="AC74" s="290">
        <f t="shared" si="44"/>
        <v>33</v>
      </c>
      <c r="AD74" s="290" t="str">
        <f t="shared" si="45"/>
        <v>-</v>
      </c>
      <c r="AE74" s="290" t="str">
        <f t="shared" si="46"/>
        <v>-</v>
      </c>
      <c r="AF74" s="290" t="str">
        <f t="shared" si="47"/>
        <v>-</v>
      </c>
      <c r="AG74" s="294">
        <f t="shared" si="48"/>
        <v>33.073999999999998</v>
      </c>
      <c r="AH74" s="294" t="str">
        <f t="shared" si="49"/>
        <v>-</v>
      </c>
      <c r="AI74" s="294" t="str">
        <f t="shared" si="50"/>
        <v>-</v>
      </c>
      <c r="AJ74" s="294" t="str">
        <f t="shared" si="51"/>
        <v>-</v>
      </c>
      <c r="AK74" s="286">
        <f t="shared" si="52"/>
        <v>40</v>
      </c>
      <c r="AL74" s="286" t="str">
        <f t="shared" si="53"/>
        <v>-</v>
      </c>
      <c r="AM74" s="286" t="str">
        <f t="shared" si="54"/>
        <v>-</v>
      </c>
      <c r="AN74" s="286" t="str">
        <f t="shared" si="55"/>
        <v>-</v>
      </c>
    </row>
    <row r="75" spans="20:40">
      <c r="T75" s="2" t="s">
        <v>144</v>
      </c>
      <c r="U75" s="9">
        <f t="shared" si="36"/>
        <v>1</v>
      </c>
      <c r="V75" s="9">
        <f t="shared" si="37"/>
        <v>0</v>
      </c>
      <c r="W75" s="9">
        <f t="shared" si="38"/>
        <v>0</v>
      </c>
      <c r="X75" s="9">
        <f t="shared" si="39"/>
        <v>0</v>
      </c>
      <c r="Y75" s="9">
        <f t="shared" si="40"/>
        <v>1</v>
      </c>
      <c r="Z75" s="9" t="str">
        <f t="shared" si="41"/>
        <v>-</v>
      </c>
      <c r="AA75" s="9" t="str">
        <f t="shared" si="42"/>
        <v>-</v>
      </c>
      <c r="AB75" s="9" t="str">
        <f t="shared" si="43"/>
        <v>-</v>
      </c>
      <c r="AC75" s="290">
        <f t="shared" si="44"/>
        <v>77</v>
      </c>
      <c r="AD75" s="290" t="str">
        <f t="shared" si="45"/>
        <v>-</v>
      </c>
      <c r="AE75" s="290" t="str">
        <f t="shared" si="46"/>
        <v>-</v>
      </c>
      <c r="AF75" s="290" t="str">
        <f t="shared" si="47"/>
        <v>-</v>
      </c>
      <c r="AG75" s="294">
        <f t="shared" si="48"/>
        <v>77.075000000000003</v>
      </c>
      <c r="AH75" s="294" t="str">
        <f t="shared" si="49"/>
        <v>-</v>
      </c>
      <c r="AI75" s="294" t="str">
        <f t="shared" si="50"/>
        <v>-</v>
      </c>
      <c r="AJ75" s="294" t="str">
        <f t="shared" si="51"/>
        <v>-</v>
      </c>
      <c r="AK75" s="286">
        <f t="shared" si="52"/>
        <v>88</v>
      </c>
      <c r="AL75" s="286" t="str">
        <f t="shared" si="53"/>
        <v>-</v>
      </c>
      <c r="AM75" s="286" t="str">
        <f t="shared" si="54"/>
        <v>-</v>
      </c>
      <c r="AN75" s="286" t="str">
        <f t="shared" si="55"/>
        <v>-</v>
      </c>
    </row>
    <row r="76" spans="20:40">
      <c r="T76" s="2" t="s">
        <v>236</v>
      </c>
      <c r="U76" s="9">
        <f t="shared" si="36"/>
        <v>2</v>
      </c>
      <c r="V76" s="9">
        <f t="shared" si="37"/>
        <v>0</v>
      </c>
      <c r="W76" s="9">
        <f t="shared" si="38"/>
        <v>0</v>
      </c>
      <c r="X76" s="9">
        <f t="shared" si="39"/>
        <v>0</v>
      </c>
      <c r="Y76" s="9">
        <f t="shared" si="40"/>
        <v>2</v>
      </c>
      <c r="Z76" s="9" t="str">
        <f t="shared" si="41"/>
        <v>-</v>
      </c>
      <c r="AA76" s="9" t="str">
        <f t="shared" si="42"/>
        <v>-</v>
      </c>
      <c r="AB76" s="9" t="str">
        <f t="shared" si="43"/>
        <v>-</v>
      </c>
      <c r="AC76" s="290">
        <f t="shared" si="44"/>
        <v>54</v>
      </c>
      <c r="AD76" s="290" t="str">
        <f t="shared" si="45"/>
        <v>-</v>
      </c>
      <c r="AE76" s="290" t="str">
        <f t="shared" si="46"/>
        <v>-</v>
      </c>
      <c r="AF76" s="290" t="str">
        <f t="shared" si="47"/>
        <v>-</v>
      </c>
      <c r="AG76" s="294">
        <f t="shared" si="48"/>
        <v>54.076000000000001</v>
      </c>
      <c r="AH76" s="294" t="str">
        <f t="shared" si="49"/>
        <v>-</v>
      </c>
      <c r="AI76" s="294" t="str">
        <f t="shared" si="50"/>
        <v>-</v>
      </c>
      <c r="AJ76" s="294" t="str">
        <f t="shared" si="51"/>
        <v>-</v>
      </c>
      <c r="AK76" s="286">
        <f t="shared" si="52"/>
        <v>69</v>
      </c>
      <c r="AL76" s="286" t="str">
        <f t="shared" si="53"/>
        <v>-</v>
      </c>
      <c r="AM76" s="286" t="str">
        <f t="shared" si="54"/>
        <v>-</v>
      </c>
      <c r="AN76" s="286" t="str">
        <f t="shared" si="55"/>
        <v>-</v>
      </c>
    </row>
    <row r="77" spans="20:40">
      <c r="T77" s="2" t="s">
        <v>173</v>
      </c>
      <c r="U77" s="9">
        <f t="shared" si="36"/>
        <v>3</v>
      </c>
      <c r="V77" s="9">
        <f t="shared" si="37"/>
        <v>0</v>
      </c>
      <c r="W77" s="9">
        <f t="shared" si="38"/>
        <v>0</v>
      </c>
      <c r="X77" s="9">
        <f t="shared" si="39"/>
        <v>0</v>
      </c>
      <c r="Y77" s="9">
        <f t="shared" si="40"/>
        <v>3</v>
      </c>
      <c r="Z77" s="9" t="str">
        <f t="shared" si="41"/>
        <v>-</v>
      </c>
      <c r="AA77" s="9" t="str">
        <f t="shared" si="42"/>
        <v>-</v>
      </c>
      <c r="AB77" s="9" t="str">
        <f t="shared" si="43"/>
        <v>-</v>
      </c>
      <c r="AC77" s="290">
        <f t="shared" si="44"/>
        <v>42</v>
      </c>
      <c r="AD77" s="290" t="str">
        <f t="shared" si="45"/>
        <v>-</v>
      </c>
      <c r="AE77" s="290" t="str">
        <f t="shared" si="46"/>
        <v>-</v>
      </c>
      <c r="AF77" s="290" t="str">
        <f t="shared" si="47"/>
        <v>-</v>
      </c>
      <c r="AG77" s="294">
        <f t="shared" si="48"/>
        <v>42.076999999999998</v>
      </c>
      <c r="AH77" s="294" t="str">
        <f t="shared" si="49"/>
        <v>-</v>
      </c>
      <c r="AI77" s="294" t="str">
        <f t="shared" si="50"/>
        <v>-</v>
      </c>
      <c r="AJ77" s="294" t="str">
        <f t="shared" si="51"/>
        <v>-</v>
      </c>
      <c r="AK77" s="286">
        <f t="shared" si="52"/>
        <v>46</v>
      </c>
      <c r="AL77" s="286" t="str">
        <f t="shared" si="53"/>
        <v>-</v>
      </c>
      <c r="AM77" s="286" t="str">
        <f t="shared" si="54"/>
        <v>-</v>
      </c>
      <c r="AN77" s="286" t="str">
        <f t="shared" si="55"/>
        <v>-</v>
      </c>
    </row>
    <row r="78" spans="20:40">
      <c r="T78" s="2" t="s">
        <v>147</v>
      </c>
      <c r="U78" s="9">
        <f t="shared" si="36"/>
        <v>3</v>
      </c>
      <c r="V78" s="9">
        <f t="shared" si="37"/>
        <v>0</v>
      </c>
      <c r="W78" s="9">
        <f t="shared" si="38"/>
        <v>0</v>
      </c>
      <c r="X78" s="9">
        <f t="shared" si="39"/>
        <v>0</v>
      </c>
      <c r="Y78" s="9">
        <f t="shared" si="40"/>
        <v>3</v>
      </c>
      <c r="Z78" s="9" t="str">
        <f t="shared" si="41"/>
        <v>-</v>
      </c>
      <c r="AA78" s="9" t="str">
        <f t="shared" si="42"/>
        <v>-</v>
      </c>
      <c r="AB78" s="9" t="str">
        <f t="shared" si="43"/>
        <v>-</v>
      </c>
      <c r="AC78" s="290">
        <f t="shared" si="44"/>
        <v>42</v>
      </c>
      <c r="AD78" s="290" t="str">
        <f t="shared" si="45"/>
        <v>-</v>
      </c>
      <c r="AE78" s="290" t="str">
        <f t="shared" si="46"/>
        <v>-</v>
      </c>
      <c r="AF78" s="290" t="str">
        <f t="shared" si="47"/>
        <v>-</v>
      </c>
      <c r="AG78" s="294">
        <f t="shared" si="48"/>
        <v>42.078000000000003</v>
      </c>
      <c r="AH78" s="294" t="str">
        <f t="shared" si="49"/>
        <v>-</v>
      </c>
      <c r="AI78" s="294" t="str">
        <f t="shared" si="50"/>
        <v>-</v>
      </c>
      <c r="AJ78" s="294" t="str">
        <f t="shared" si="51"/>
        <v>-</v>
      </c>
      <c r="AK78" s="286">
        <f t="shared" si="52"/>
        <v>47</v>
      </c>
      <c r="AL78" s="286" t="str">
        <f t="shared" si="53"/>
        <v>-</v>
      </c>
      <c r="AM78" s="286" t="str">
        <f t="shared" si="54"/>
        <v>-</v>
      </c>
      <c r="AN78" s="286" t="str">
        <f t="shared" si="55"/>
        <v>-</v>
      </c>
    </row>
    <row r="79" spans="20:40">
      <c r="T79" s="2" t="s">
        <v>189</v>
      </c>
      <c r="U79" s="9">
        <f t="shared" si="36"/>
        <v>2</v>
      </c>
      <c r="V79" s="9">
        <f t="shared" si="37"/>
        <v>0</v>
      </c>
      <c r="W79" s="9">
        <f t="shared" si="38"/>
        <v>0</v>
      </c>
      <c r="X79" s="9">
        <f t="shared" si="39"/>
        <v>0</v>
      </c>
      <c r="Y79" s="9">
        <f t="shared" si="40"/>
        <v>2</v>
      </c>
      <c r="Z79" s="9" t="str">
        <f t="shared" si="41"/>
        <v>-</v>
      </c>
      <c r="AA79" s="9" t="str">
        <f t="shared" si="42"/>
        <v>-</v>
      </c>
      <c r="AB79" s="9" t="str">
        <f t="shared" si="43"/>
        <v>-</v>
      </c>
      <c r="AC79" s="290">
        <f t="shared" si="44"/>
        <v>54</v>
      </c>
      <c r="AD79" s="290" t="str">
        <f t="shared" si="45"/>
        <v>-</v>
      </c>
      <c r="AE79" s="290" t="str">
        <f t="shared" si="46"/>
        <v>-</v>
      </c>
      <c r="AF79" s="290" t="str">
        <f t="shared" si="47"/>
        <v>-</v>
      </c>
      <c r="AG79" s="294">
        <f t="shared" si="48"/>
        <v>54.079000000000001</v>
      </c>
      <c r="AH79" s="294" t="str">
        <f t="shared" si="49"/>
        <v>-</v>
      </c>
      <c r="AI79" s="294" t="str">
        <f t="shared" si="50"/>
        <v>-</v>
      </c>
      <c r="AJ79" s="294" t="str">
        <f t="shared" si="51"/>
        <v>-</v>
      </c>
      <c r="AK79" s="286">
        <f t="shared" si="52"/>
        <v>70</v>
      </c>
      <c r="AL79" s="286" t="str">
        <f t="shared" si="53"/>
        <v>-</v>
      </c>
      <c r="AM79" s="286" t="str">
        <f t="shared" si="54"/>
        <v>-</v>
      </c>
      <c r="AN79" s="286" t="str">
        <f t="shared" si="55"/>
        <v>-</v>
      </c>
    </row>
    <row r="80" spans="20:40">
      <c r="T80" s="2" t="s">
        <v>240</v>
      </c>
      <c r="U80" s="9">
        <f t="shared" si="36"/>
        <v>3</v>
      </c>
      <c r="V80" s="9">
        <f t="shared" si="37"/>
        <v>0</v>
      </c>
      <c r="W80" s="9">
        <f t="shared" si="38"/>
        <v>0</v>
      </c>
      <c r="X80" s="9">
        <f t="shared" si="39"/>
        <v>0</v>
      </c>
      <c r="Y80" s="9">
        <f t="shared" si="40"/>
        <v>3</v>
      </c>
      <c r="Z80" s="9" t="str">
        <f t="shared" si="41"/>
        <v>-</v>
      </c>
      <c r="AA80" s="9" t="str">
        <f t="shared" si="42"/>
        <v>-</v>
      </c>
      <c r="AB80" s="9" t="str">
        <f t="shared" si="43"/>
        <v>-</v>
      </c>
      <c r="AC80" s="290">
        <f t="shared" si="44"/>
        <v>42</v>
      </c>
      <c r="AD80" s="290" t="str">
        <f t="shared" si="45"/>
        <v>-</v>
      </c>
      <c r="AE80" s="290" t="str">
        <f t="shared" si="46"/>
        <v>-</v>
      </c>
      <c r="AF80" s="290" t="str">
        <f t="shared" si="47"/>
        <v>-</v>
      </c>
      <c r="AG80" s="294">
        <f t="shared" si="48"/>
        <v>42.08</v>
      </c>
      <c r="AH80" s="294" t="str">
        <f t="shared" si="49"/>
        <v>-</v>
      </c>
      <c r="AI80" s="294" t="str">
        <f t="shared" si="50"/>
        <v>-</v>
      </c>
      <c r="AJ80" s="294" t="str">
        <f t="shared" si="51"/>
        <v>-</v>
      </c>
      <c r="AK80" s="286">
        <f t="shared" si="52"/>
        <v>48</v>
      </c>
      <c r="AL80" s="286" t="str">
        <f t="shared" si="53"/>
        <v>-</v>
      </c>
      <c r="AM80" s="286" t="str">
        <f t="shared" si="54"/>
        <v>-</v>
      </c>
      <c r="AN80" s="286" t="str">
        <f t="shared" si="55"/>
        <v>-</v>
      </c>
    </row>
    <row r="81" spans="20:40">
      <c r="T81" s="2" t="s">
        <v>166</v>
      </c>
      <c r="U81" s="9">
        <f t="shared" si="36"/>
        <v>3</v>
      </c>
      <c r="V81" s="9">
        <f t="shared" si="37"/>
        <v>0</v>
      </c>
      <c r="W81" s="9">
        <f t="shared" si="38"/>
        <v>0</v>
      </c>
      <c r="X81" s="9">
        <f t="shared" si="39"/>
        <v>0</v>
      </c>
      <c r="Y81" s="9">
        <f t="shared" si="40"/>
        <v>3</v>
      </c>
      <c r="Z81" s="9" t="str">
        <f t="shared" si="41"/>
        <v>-</v>
      </c>
      <c r="AA81" s="9" t="str">
        <f t="shared" si="42"/>
        <v>-</v>
      </c>
      <c r="AB81" s="9" t="str">
        <f t="shared" si="43"/>
        <v>-</v>
      </c>
      <c r="AC81" s="290">
        <f t="shared" si="44"/>
        <v>42</v>
      </c>
      <c r="AD81" s="290" t="str">
        <f t="shared" si="45"/>
        <v>-</v>
      </c>
      <c r="AE81" s="290" t="str">
        <f t="shared" si="46"/>
        <v>-</v>
      </c>
      <c r="AF81" s="290" t="str">
        <f t="shared" si="47"/>
        <v>-</v>
      </c>
      <c r="AG81" s="294">
        <f t="shared" si="48"/>
        <v>42.081000000000003</v>
      </c>
      <c r="AH81" s="294" t="str">
        <f t="shared" si="49"/>
        <v>-</v>
      </c>
      <c r="AI81" s="294" t="str">
        <f t="shared" si="50"/>
        <v>-</v>
      </c>
      <c r="AJ81" s="294" t="str">
        <f t="shared" si="51"/>
        <v>-</v>
      </c>
      <c r="AK81" s="286">
        <f t="shared" si="52"/>
        <v>49</v>
      </c>
      <c r="AL81" s="286" t="str">
        <f t="shared" si="53"/>
        <v>-</v>
      </c>
      <c r="AM81" s="286" t="str">
        <f t="shared" si="54"/>
        <v>-</v>
      </c>
      <c r="AN81" s="286" t="str">
        <f t="shared" si="55"/>
        <v>-</v>
      </c>
    </row>
    <row r="82" spans="20:40">
      <c r="T82" s="2" t="s">
        <v>193</v>
      </c>
      <c r="U82" s="9">
        <f t="shared" si="36"/>
        <v>1</v>
      </c>
      <c r="V82" s="9">
        <f t="shared" si="37"/>
        <v>0</v>
      </c>
      <c r="W82" s="9">
        <f t="shared" si="38"/>
        <v>0</v>
      </c>
      <c r="X82" s="9">
        <f t="shared" si="39"/>
        <v>0</v>
      </c>
      <c r="Y82" s="9">
        <f t="shared" si="40"/>
        <v>1</v>
      </c>
      <c r="Z82" s="9" t="str">
        <f t="shared" si="41"/>
        <v>-</v>
      </c>
      <c r="AA82" s="9" t="str">
        <f t="shared" si="42"/>
        <v>-</v>
      </c>
      <c r="AB82" s="9" t="str">
        <f t="shared" si="43"/>
        <v>-</v>
      </c>
      <c r="AC82" s="290">
        <f t="shared" si="44"/>
        <v>77</v>
      </c>
      <c r="AD82" s="290" t="str">
        <f t="shared" si="45"/>
        <v>-</v>
      </c>
      <c r="AE82" s="290" t="str">
        <f t="shared" si="46"/>
        <v>-</v>
      </c>
      <c r="AF82" s="290" t="str">
        <f t="shared" si="47"/>
        <v>-</v>
      </c>
      <c r="AG82" s="294">
        <f t="shared" si="48"/>
        <v>77.081999999999994</v>
      </c>
      <c r="AH82" s="294" t="str">
        <f t="shared" si="49"/>
        <v>-</v>
      </c>
      <c r="AI82" s="294" t="str">
        <f t="shared" si="50"/>
        <v>-</v>
      </c>
      <c r="AJ82" s="294" t="str">
        <f t="shared" si="51"/>
        <v>-</v>
      </c>
      <c r="AK82" s="286">
        <f t="shared" si="52"/>
        <v>89</v>
      </c>
      <c r="AL82" s="286" t="str">
        <f t="shared" si="53"/>
        <v>-</v>
      </c>
      <c r="AM82" s="286" t="str">
        <f t="shared" si="54"/>
        <v>-</v>
      </c>
      <c r="AN82" s="286" t="str">
        <f t="shared" si="55"/>
        <v>-</v>
      </c>
    </row>
    <row r="83" spans="20:40">
      <c r="T83" s="2" t="s">
        <v>188</v>
      </c>
      <c r="U83" s="9">
        <f t="shared" si="36"/>
        <v>1</v>
      </c>
      <c r="V83" s="9">
        <f t="shared" si="37"/>
        <v>0</v>
      </c>
      <c r="W83" s="9">
        <f t="shared" si="38"/>
        <v>0</v>
      </c>
      <c r="X83" s="9">
        <f t="shared" si="39"/>
        <v>0</v>
      </c>
      <c r="Y83" s="9">
        <f t="shared" si="40"/>
        <v>1</v>
      </c>
      <c r="Z83" s="9" t="str">
        <f t="shared" si="41"/>
        <v>-</v>
      </c>
      <c r="AA83" s="9" t="str">
        <f t="shared" si="42"/>
        <v>-</v>
      </c>
      <c r="AB83" s="9" t="str">
        <f t="shared" si="43"/>
        <v>-</v>
      </c>
      <c r="AC83" s="290">
        <f t="shared" si="44"/>
        <v>77</v>
      </c>
      <c r="AD83" s="290" t="str">
        <f t="shared" si="45"/>
        <v>-</v>
      </c>
      <c r="AE83" s="290" t="str">
        <f t="shared" si="46"/>
        <v>-</v>
      </c>
      <c r="AF83" s="290" t="str">
        <f t="shared" si="47"/>
        <v>-</v>
      </c>
      <c r="AG83" s="294">
        <f t="shared" si="48"/>
        <v>77.082999999999998</v>
      </c>
      <c r="AH83" s="294" t="str">
        <f t="shared" si="49"/>
        <v>-</v>
      </c>
      <c r="AI83" s="294" t="str">
        <f t="shared" si="50"/>
        <v>-</v>
      </c>
      <c r="AJ83" s="294" t="str">
        <f t="shared" si="51"/>
        <v>-</v>
      </c>
      <c r="AK83" s="286">
        <f t="shared" si="52"/>
        <v>90</v>
      </c>
      <c r="AL83" s="286" t="str">
        <f t="shared" si="53"/>
        <v>-</v>
      </c>
      <c r="AM83" s="286" t="str">
        <f t="shared" si="54"/>
        <v>-</v>
      </c>
      <c r="AN83" s="286" t="str">
        <f t="shared" si="55"/>
        <v>-</v>
      </c>
    </row>
    <row r="84" spans="20:40">
      <c r="T84" s="2" t="s">
        <v>171</v>
      </c>
      <c r="U84" s="9">
        <f t="shared" si="36"/>
        <v>1</v>
      </c>
      <c r="V84" s="9">
        <f t="shared" si="37"/>
        <v>0</v>
      </c>
      <c r="W84" s="9">
        <f t="shared" si="38"/>
        <v>0</v>
      </c>
      <c r="X84" s="9">
        <f t="shared" si="39"/>
        <v>0</v>
      </c>
      <c r="Y84" s="9">
        <f t="shared" si="40"/>
        <v>1</v>
      </c>
      <c r="Z84" s="9" t="str">
        <f t="shared" si="41"/>
        <v>-</v>
      </c>
      <c r="AA84" s="9" t="str">
        <f t="shared" si="42"/>
        <v>-</v>
      </c>
      <c r="AB84" s="9" t="str">
        <f t="shared" si="43"/>
        <v>-</v>
      </c>
      <c r="AC84" s="290">
        <f t="shared" si="44"/>
        <v>77</v>
      </c>
      <c r="AD84" s="290" t="str">
        <f t="shared" si="45"/>
        <v>-</v>
      </c>
      <c r="AE84" s="290" t="str">
        <f t="shared" si="46"/>
        <v>-</v>
      </c>
      <c r="AF84" s="290" t="str">
        <f t="shared" si="47"/>
        <v>-</v>
      </c>
      <c r="AG84" s="294">
        <f t="shared" si="48"/>
        <v>77.084000000000003</v>
      </c>
      <c r="AH84" s="294" t="str">
        <f t="shared" si="49"/>
        <v>-</v>
      </c>
      <c r="AI84" s="294" t="str">
        <f t="shared" si="50"/>
        <v>-</v>
      </c>
      <c r="AJ84" s="294" t="str">
        <f t="shared" si="51"/>
        <v>-</v>
      </c>
      <c r="AK84" s="286">
        <f t="shared" si="52"/>
        <v>91</v>
      </c>
      <c r="AL84" s="286" t="str">
        <f t="shared" si="53"/>
        <v>-</v>
      </c>
      <c r="AM84" s="286" t="str">
        <f t="shared" si="54"/>
        <v>-</v>
      </c>
      <c r="AN84" s="286" t="str">
        <f t="shared" si="55"/>
        <v>-</v>
      </c>
    </row>
    <row r="85" spans="20:40">
      <c r="T85" s="2" t="s">
        <v>204</v>
      </c>
      <c r="U85" s="9">
        <f t="shared" si="36"/>
        <v>2</v>
      </c>
      <c r="V85" s="9">
        <f t="shared" si="37"/>
        <v>0</v>
      </c>
      <c r="W85" s="9">
        <f t="shared" si="38"/>
        <v>0</v>
      </c>
      <c r="X85" s="9">
        <f t="shared" si="39"/>
        <v>0</v>
      </c>
      <c r="Y85" s="9">
        <f t="shared" si="40"/>
        <v>2</v>
      </c>
      <c r="Z85" s="9" t="str">
        <f t="shared" si="41"/>
        <v>-</v>
      </c>
      <c r="AA85" s="9" t="str">
        <f t="shared" si="42"/>
        <v>-</v>
      </c>
      <c r="AB85" s="9" t="str">
        <f t="shared" si="43"/>
        <v>-</v>
      </c>
      <c r="AC85" s="290">
        <f t="shared" si="44"/>
        <v>54</v>
      </c>
      <c r="AD85" s="290" t="str">
        <f t="shared" si="45"/>
        <v>-</v>
      </c>
      <c r="AE85" s="290" t="str">
        <f t="shared" si="46"/>
        <v>-</v>
      </c>
      <c r="AF85" s="290" t="str">
        <f t="shared" si="47"/>
        <v>-</v>
      </c>
      <c r="AG85" s="294">
        <f t="shared" si="48"/>
        <v>54.085000000000001</v>
      </c>
      <c r="AH85" s="294" t="str">
        <f t="shared" si="49"/>
        <v>-</v>
      </c>
      <c r="AI85" s="294" t="str">
        <f t="shared" si="50"/>
        <v>-</v>
      </c>
      <c r="AJ85" s="294" t="str">
        <f t="shared" si="51"/>
        <v>-</v>
      </c>
      <c r="AK85" s="286">
        <f t="shared" si="52"/>
        <v>71</v>
      </c>
      <c r="AL85" s="286" t="str">
        <f t="shared" si="53"/>
        <v>-</v>
      </c>
      <c r="AM85" s="286" t="str">
        <f t="shared" si="54"/>
        <v>-</v>
      </c>
      <c r="AN85" s="286" t="str">
        <f t="shared" si="55"/>
        <v>-</v>
      </c>
    </row>
    <row r="86" spans="20:40">
      <c r="T86" s="2" t="s">
        <v>159</v>
      </c>
      <c r="U86" s="9">
        <f t="shared" si="36"/>
        <v>3</v>
      </c>
      <c r="V86" s="9">
        <f t="shared" si="37"/>
        <v>0</v>
      </c>
      <c r="W86" s="9">
        <f t="shared" si="38"/>
        <v>0</v>
      </c>
      <c r="X86" s="9">
        <f t="shared" si="39"/>
        <v>0</v>
      </c>
      <c r="Y86" s="9">
        <f t="shared" si="40"/>
        <v>3</v>
      </c>
      <c r="Z86" s="9" t="str">
        <f t="shared" si="41"/>
        <v>-</v>
      </c>
      <c r="AA86" s="9" t="str">
        <f t="shared" si="42"/>
        <v>-</v>
      </c>
      <c r="AB86" s="9" t="str">
        <f t="shared" si="43"/>
        <v>-</v>
      </c>
      <c r="AC86" s="290">
        <f t="shared" si="44"/>
        <v>42</v>
      </c>
      <c r="AD86" s="290" t="str">
        <f t="shared" si="45"/>
        <v>-</v>
      </c>
      <c r="AE86" s="290" t="str">
        <f t="shared" si="46"/>
        <v>-</v>
      </c>
      <c r="AF86" s="290" t="str">
        <f t="shared" si="47"/>
        <v>-</v>
      </c>
      <c r="AG86" s="294">
        <f t="shared" si="48"/>
        <v>42.085999999999999</v>
      </c>
      <c r="AH86" s="294" t="str">
        <f t="shared" si="49"/>
        <v>-</v>
      </c>
      <c r="AI86" s="294" t="str">
        <f t="shared" si="50"/>
        <v>-</v>
      </c>
      <c r="AJ86" s="294" t="str">
        <f t="shared" si="51"/>
        <v>-</v>
      </c>
      <c r="AK86" s="286">
        <f t="shared" si="52"/>
        <v>50</v>
      </c>
      <c r="AL86" s="286" t="str">
        <f t="shared" si="53"/>
        <v>-</v>
      </c>
      <c r="AM86" s="286" t="str">
        <f t="shared" si="54"/>
        <v>-</v>
      </c>
      <c r="AN86" s="286" t="str">
        <f t="shared" si="55"/>
        <v>-</v>
      </c>
    </row>
    <row r="87" spans="20:40">
      <c r="T87" s="2" t="s">
        <v>244</v>
      </c>
      <c r="U87" s="9">
        <f t="shared" si="36"/>
        <v>1</v>
      </c>
      <c r="V87" s="9">
        <f t="shared" si="37"/>
        <v>0</v>
      </c>
      <c r="W87" s="9">
        <f t="shared" si="38"/>
        <v>0</v>
      </c>
      <c r="X87" s="9">
        <f t="shared" si="39"/>
        <v>0</v>
      </c>
      <c r="Y87" s="9">
        <f t="shared" si="40"/>
        <v>1</v>
      </c>
      <c r="Z87" s="9" t="str">
        <f t="shared" si="41"/>
        <v>-</v>
      </c>
      <c r="AA87" s="9" t="str">
        <f t="shared" si="42"/>
        <v>-</v>
      </c>
      <c r="AB87" s="9" t="str">
        <f t="shared" si="43"/>
        <v>-</v>
      </c>
      <c r="AC87" s="290">
        <f t="shared" si="44"/>
        <v>77</v>
      </c>
      <c r="AD87" s="290" t="str">
        <f t="shared" si="45"/>
        <v>-</v>
      </c>
      <c r="AE87" s="290" t="str">
        <f t="shared" si="46"/>
        <v>-</v>
      </c>
      <c r="AF87" s="290" t="str">
        <f t="shared" si="47"/>
        <v>-</v>
      </c>
      <c r="AG87" s="294">
        <f t="shared" si="48"/>
        <v>77.087000000000003</v>
      </c>
      <c r="AH87" s="294" t="str">
        <f t="shared" si="49"/>
        <v>-</v>
      </c>
      <c r="AI87" s="294" t="str">
        <f t="shared" si="50"/>
        <v>-</v>
      </c>
      <c r="AJ87" s="294" t="str">
        <f t="shared" si="51"/>
        <v>-</v>
      </c>
      <c r="AK87" s="286">
        <f t="shared" si="52"/>
        <v>92</v>
      </c>
      <c r="AL87" s="286" t="str">
        <f t="shared" si="53"/>
        <v>-</v>
      </c>
      <c r="AM87" s="286" t="str">
        <f t="shared" si="54"/>
        <v>-</v>
      </c>
      <c r="AN87" s="286" t="str">
        <f t="shared" si="55"/>
        <v>-</v>
      </c>
    </row>
    <row r="88" spans="20:40">
      <c r="T88" s="2" t="s">
        <v>1400</v>
      </c>
      <c r="U88" s="9">
        <f t="shared" si="36"/>
        <v>1</v>
      </c>
      <c r="V88" s="9">
        <f t="shared" si="37"/>
        <v>0</v>
      </c>
      <c r="W88" s="9">
        <f t="shared" si="38"/>
        <v>0</v>
      </c>
      <c r="X88" s="9">
        <f t="shared" si="39"/>
        <v>0</v>
      </c>
      <c r="Y88" s="9">
        <f t="shared" si="40"/>
        <v>1</v>
      </c>
      <c r="Z88" s="9" t="str">
        <f t="shared" si="41"/>
        <v>-</v>
      </c>
      <c r="AA88" s="9" t="str">
        <f t="shared" si="42"/>
        <v>-</v>
      </c>
      <c r="AB88" s="9" t="str">
        <f t="shared" si="43"/>
        <v>-</v>
      </c>
      <c r="AC88" s="290">
        <f t="shared" si="44"/>
        <v>77</v>
      </c>
      <c r="AD88" s="290" t="str">
        <f t="shared" si="45"/>
        <v>-</v>
      </c>
      <c r="AE88" s="290" t="str">
        <f t="shared" si="46"/>
        <v>-</v>
      </c>
      <c r="AF88" s="290" t="str">
        <f t="shared" si="47"/>
        <v>-</v>
      </c>
      <c r="AG88" s="294">
        <f t="shared" si="48"/>
        <v>77.087999999999994</v>
      </c>
      <c r="AH88" s="294" t="str">
        <f t="shared" si="49"/>
        <v>-</v>
      </c>
      <c r="AI88" s="294" t="str">
        <f t="shared" si="50"/>
        <v>-</v>
      </c>
      <c r="AJ88" s="294" t="str">
        <f t="shared" si="51"/>
        <v>-</v>
      </c>
      <c r="AK88" s="286">
        <f t="shared" si="52"/>
        <v>93</v>
      </c>
      <c r="AL88" s="286" t="str">
        <f t="shared" si="53"/>
        <v>-</v>
      </c>
      <c r="AM88" s="286" t="str">
        <f t="shared" si="54"/>
        <v>-</v>
      </c>
      <c r="AN88" s="286" t="str">
        <f t="shared" si="55"/>
        <v>-</v>
      </c>
    </row>
    <row r="89" spans="20:40">
      <c r="T89" s="2" t="s">
        <v>1515</v>
      </c>
      <c r="U89" s="9">
        <f t="shared" si="36"/>
        <v>1</v>
      </c>
      <c r="V89" s="9">
        <f t="shared" si="37"/>
        <v>0</v>
      </c>
      <c r="W89" s="9">
        <f t="shared" si="38"/>
        <v>0</v>
      </c>
      <c r="X89" s="9">
        <f t="shared" si="39"/>
        <v>0</v>
      </c>
      <c r="Y89" s="9">
        <f t="shared" si="40"/>
        <v>1</v>
      </c>
      <c r="Z89" s="9" t="str">
        <f t="shared" si="41"/>
        <v>-</v>
      </c>
      <c r="AA89" s="9" t="str">
        <f t="shared" si="42"/>
        <v>-</v>
      </c>
      <c r="AB89" s="9" t="str">
        <f t="shared" si="43"/>
        <v>-</v>
      </c>
      <c r="AC89" s="290">
        <f t="shared" si="44"/>
        <v>77</v>
      </c>
      <c r="AD89" s="290" t="str">
        <f t="shared" si="45"/>
        <v>-</v>
      </c>
      <c r="AE89" s="290" t="str">
        <f t="shared" si="46"/>
        <v>-</v>
      </c>
      <c r="AF89" s="290" t="str">
        <f t="shared" si="47"/>
        <v>-</v>
      </c>
      <c r="AG89" s="294">
        <f t="shared" si="48"/>
        <v>77.088999999999999</v>
      </c>
      <c r="AH89" s="294" t="str">
        <f t="shared" si="49"/>
        <v>-</v>
      </c>
      <c r="AI89" s="294" t="str">
        <f t="shared" si="50"/>
        <v>-</v>
      </c>
      <c r="AJ89" s="294" t="str">
        <f t="shared" si="51"/>
        <v>-</v>
      </c>
      <c r="AK89" s="286">
        <f t="shared" si="52"/>
        <v>94</v>
      </c>
      <c r="AL89" s="286" t="str">
        <f t="shared" si="53"/>
        <v>-</v>
      </c>
      <c r="AM89" s="286" t="str">
        <f t="shared" si="54"/>
        <v>-</v>
      </c>
      <c r="AN89" s="286" t="str">
        <f t="shared" si="55"/>
        <v>-</v>
      </c>
    </row>
    <row r="90" spans="20:40">
      <c r="T90" s="2" t="s">
        <v>165</v>
      </c>
      <c r="U90" s="9">
        <f t="shared" si="36"/>
        <v>3</v>
      </c>
      <c r="V90" s="9">
        <f t="shared" si="37"/>
        <v>1</v>
      </c>
      <c r="W90" s="9">
        <f t="shared" si="38"/>
        <v>1</v>
      </c>
      <c r="X90" s="9">
        <f t="shared" si="39"/>
        <v>1</v>
      </c>
      <c r="Y90" s="9">
        <f t="shared" si="40"/>
        <v>3</v>
      </c>
      <c r="Z90" s="9">
        <f t="shared" si="41"/>
        <v>1</v>
      </c>
      <c r="AA90" s="9">
        <f t="shared" si="42"/>
        <v>1</v>
      </c>
      <c r="AB90" s="9">
        <f t="shared" si="43"/>
        <v>1</v>
      </c>
      <c r="AC90" s="290">
        <f t="shared" si="44"/>
        <v>42</v>
      </c>
      <c r="AD90" s="290">
        <f t="shared" si="45"/>
        <v>16</v>
      </c>
      <c r="AE90" s="290">
        <f t="shared" si="46"/>
        <v>12</v>
      </c>
      <c r="AF90" s="290">
        <f t="shared" si="47"/>
        <v>6</v>
      </c>
      <c r="AG90" s="294">
        <f t="shared" si="48"/>
        <v>42.09</v>
      </c>
      <c r="AH90" s="294">
        <f t="shared" si="49"/>
        <v>16.09</v>
      </c>
      <c r="AI90" s="294">
        <f t="shared" si="50"/>
        <v>12.09</v>
      </c>
      <c r="AJ90" s="294">
        <f t="shared" si="51"/>
        <v>6.09</v>
      </c>
      <c r="AK90" s="286">
        <f t="shared" si="52"/>
        <v>51</v>
      </c>
      <c r="AL90" s="286">
        <f t="shared" si="53"/>
        <v>30</v>
      </c>
      <c r="AM90" s="286">
        <f t="shared" si="54"/>
        <v>25</v>
      </c>
      <c r="AN90" s="286">
        <f t="shared" si="55"/>
        <v>13</v>
      </c>
    </row>
    <row r="91" spans="20:40">
      <c r="T91" s="2" t="s">
        <v>219</v>
      </c>
      <c r="U91" s="9">
        <f t="shared" si="36"/>
        <v>1</v>
      </c>
      <c r="V91" s="9">
        <f t="shared" si="37"/>
        <v>0</v>
      </c>
      <c r="W91" s="9">
        <f t="shared" si="38"/>
        <v>0</v>
      </c>
      <c r="X91" s="9">
        <f t="shared" si="39"/>
        <v>0</v>
      </c>
      <c r="Y91" s="9">
        <f t="shared" si="40"/>
        <v>1</v>
      </c>
      <c r="Z91" s="9" t="str">
        <f t="shared" si="41"/>
        <v>-</v>
      </c>
      <c r="AA91" s="9" t="str">
        <f t="shared" si="42"/>
        <v>-</v>
      </c>
      <c r="AB91" s="9" t="str">
        <f t="shared" si="43"/>
        <v>-</v>
      </c>
      <c r="AC91" s="290">
        <f t="shared" si="44"/>
        <v>77</v>
      </c>
      <c r="AD91" s="290" t="str">
        <f t="shared" si="45"/>
        <v>-</v>
      </c>
      <c r="AE91" s="290" t="str">
        <f t="shared" si="46"/>
        <v>-</v>
      </c>
      <c r="AF91" s="290" t="str">
        <f t="shared" si="47"/>
        <v>-</v>
      </c>
      <c r="AG91" s="294">
        <f t="shared" si="48"/>
        <v>77.090999999999994</v>
      </c>
      <c r="AH91" s="294" t="str">
        <f t="shared" si="49"/>
        <v>-</v>
      </c>
      <c r="AI91" s="294" t="str">
        <f t="shared" si="50"/>
        <v>-</v>
      </c>
      <c r="AJ91" s="294" t="str">
        <f t="shared" si="51"/>
        <v>-</v>
      </c>
      <c r="AK91" s="286">
        <f t="shared" si="52"/>
        <v>95</v>
      </c>
      <c r="AL91" s="286" t="str">
        <f t="shared" si="53"/>
        <v>-</v>
      </c>
      <c r="AM91" s="286" t="str">
        <f t="shared" si="54"/>
        <v>-</v>
      </c>
      <c r="AN91" s="286" t="str">
        <f t="shared" si="55"/>
        <v>-</v>
      </c>
    </row>
    <row r="92" spans="20:40">
      <c r="T92" s="2" t="s">
        <v>215</v>
      </c>
      <c r="U92" s="9">
        <f t="shared" si="36"/>
        <v>1</v>
      </c>
      <c r="V92" s="9">
        <f t="shared" si="37"/>
        <v>0</v>
      </c>
      <c r="W92" s="9">
        <f t="shared" si="38"/>
        <v>0</v>
      </c>
      <c r="X92" s="9">
        <f t="shared" si="39"/>
        <v>0</v>
      </c>
      <c r="Y92" s="9">
        <f t="shared" si="40"/>
        <v>1</v>
      </c>
      <c r="Z92" s="9" t="str">
        <f t="shared" si="41"/>
        <v>-</v>
      </c>
      <c r="AA92" s="9" t="str">
        <f t="shared" si="42"/>
        <v>-</v>
      </c>
      <c r="AB92" s="9" t="str">
        <f t="shared" si="43"/>
        <v>-</v>
      </c>
      <c r="AC92" s="290">
        <f t="shared" si="44"/>
        <v>77</v>
      </c>
      <c r="AD92" s="290" t="str">
        <f t="shared" si="45"/>
        <v>-</v>
      </c>
      <c r="AE92" s="290" t="str">
        <f t="shared" si="46"/>
        <v>-</v>
      </c>
      <c r="AF92" s="290" t="str">
        <f t="shared" si="47"/>
        <v>-</v>
      </c>
      <c r="AG92" s="294">
        <f t="shared" si="48"/>
        <v>77.091999999999999</v>
      </c>
      <c r="AH92" s="294" t="str">
        <f t="shared" si="49"/>
        <v>-</v>
      </c>
      <c r="AI92" s="294" t="str">
        <f t="shared" si="50"/>
        <v>-</v>
      </c>
      <c r="AJ92" s="294" t="str">
        <f t="shared" si="51"/>
        <v>-</v>
      </c>
      <c r="AK92" s="286">
        <f t="shared" si="52"/>
        <v>96</v>
      </c>
      <c r="AL92" s="286" t="str">
        <f t="shared" si="53"/>
        <v>-</v>
      </c>
      <c r="AM92" s="286" t="str">
        <f t="shared" si="54"/>
        <v>-</v>
      </c>
      <c r="AN92" s="286" t="str">
        <f t="shared" si="55"/>
        <v>-</v>
      </c>
    </row>
    <row r="93" spans="20:40">
      <c r="T93" s="2" t="s">
        <v>212</v>
      </c>
      <c r="U93" s="9">
        <f t="shared" si="36"/>
        <v>2</v>
      </c>
      <c r="V93" s="9">
        <f t="shared" si="37"/>
        <v>0</v>
      </c>
      <c r="W93" s="9">
        <f t="shared" si="38"/>
        <v>0</v>
      </c>
      <c r="X93" s="9">
        <f t="shared" si="39"/>
        <v>0</v>
      </c>
      <c r="Y93" s="9">
        <f t="shared" si="40"/>
        <v>2</v>
      </c>
      <c r="Z93" s="9" t="str">
        <f t="shared" si="41"/>
        <v>-</v>
      </c>
      <c r="AA93" s="9" t="str">
        <f t="shared" si="42"/>
        <v>-</v>
      </c>
      <c r="AB93" s="9" t="str">
        <f t="shared" si="43"/>
        <v>-</v>
      </c>
      <c r="AC93" s="290">
        <f t="shared" si="44"/>
        <v>54</v>
      </c>
      <c r="AD93" s="290" t="str">
        <f t="shared" si="45"/>
        <v>-</v>
      </c>
      <c r="AE93" s="290" t="str">
        <f t="shared" si="46"/>
        <v>-</v>
      </c>
      <c r="AF93" s="290" t="str">
        <f t="shared" si="47"/>
        <v>-</v>
      </c>
      <c r="AG93" s="294">
        <f t="shared" si="48"/>
        <v>54.093000000000004</v>
      </c>
      <c r="AH93" s="294" t="str">
        <f t="shared" si="49"/>
        <v>-</v>
      </c>
      <c r="AI93" s="294" t="str">
        <f t="shared" si="50"/>
        <v>-</v>
      </c>
      <c r="AJ93" s="294" t="str">
        <f t="shared" si="51"/>
        <v>-</v>
      </c>
      <c r="AK93" s="286">
        <f t="shared" si="52"/>
        <v>72</v>
      </c>
      <c r="AL93" s="286" t="str">
        <f t="shared" si="53"/>
        <v>-</v>
      </c>
      <c r="AM93" s="286" t="str">
        <f t="shared" si="54"/>
        <v>-</v>
      </c>
      <c r="AN93" s="286" t="str">
        <f t="shared" si="55"/>
        <v>-</v>
      </c>
    </row>
    <row r="94" spans="20:40">
      <c r="T94" s="2" t="s">
        <v>148</v>
      </c>
      <c r="U94" s="9">
        <f t="shared" si="36"/>
        <v>2</v>
      </c>
      <c r="V94" s="9">
        <f t="shared" si="37"/>
        <v>0</v>
      </c>
      <c r="W94" s="9">
        <f t="shared" si="38"/>
        <v>0</v>
      </c>
      <c r="X94" s="9">
        <f t="shared" si="39"/>
        <v>0</v>
      </c>
      <c r="Y94" s="9">
        <f t="shared" si="40"/>
        <v>2</v>
      </c>
      <c r="Z94" s="9" t="str">
        <f t="shared" si="41"/>
        <v>-</v>
      </c>
      <c r="AA94" s="9" t="str">
        <f t="shared" si="42"/>
        <v>-</v>
      </c>
      <c r="AB94" s="9" t="str">
        <f t="shared" si="43"/>
        <v>-</v>
      </c>
      <c r="AC94" s="290">
        <f t="shared" si="44"/>
        <v>54</v>
      </c>
      <c r="AD94" s="290" t="str">
        <f t="shared" si="45"/>
        <v>-</v>
      </c>
      <c r="AE94" s="290" t="str">
        <f t="shared" si="46"/>
        <v>-</v>
      </c>
      <c r="AF94" s="290" t="str">
        <f t="shared" si="47"/>
        <v>-</v>
      </c>
      <c r="AG94" s="294">
        <f t="shared" si="48"/>
        <v>54.094000000000001</v>
      </c>
      <c r="AH94" s="294" t="str">
        <f t="shared" si="49"/>
        <v>-</v>
      </c>
      <c r="AI94" s="294" t="str">
        <f t="shared" si="50"/>
        <v>-</v>
      </c>
      <c r="AJ94" s="294" t="str">
        <f t="shared" si="51"/>
        <v>-</v>
      </c>
      <c r="AK94" s="286">
        <f t="shared" si="52"/>
        <v>73</v>
      </c>
      <c r="AL94" s="286" t="str">
        <f t="shared" si="53"/>
        <v>-</v>
      </c>
      <c r="AM94" s="286" t="str">
        <f t="shared" si="54"/>
        <v>-</v>
      </c>
      <c r="AN94" s="286" t="str">
        <f t="shared" si="55"/>
        <v>-</v>
      </c>
    </row>
    <row r="95" spans="20:40">
      <c r="T95" s="2" t="s">
        <v>229</v>
      </c>
      <c r="U95" s="9">
        <f t="shared" si="36"/>
        <v>2</v>
      </c>
      <c r="V95" s="9">
        <f t="shared" si="37"/>
        <v>0</v>
      </c>
      <c r="W95" s="9">
        <f t="shared" si="38"/>
        <v>0</v>
      </c>
      <c r="X95" s="9">
        <f t="shared" si="39"/>
        <v>0</v>
      </c>
      <c r="Y95" s="9">
        <f t="shared" si="40"/>
        <v>2</v>
      </c>
      <c r="Z95" s="9" t="str">
        <f t="shared" si="41"/>
        <v>-</v>
      </c>
      <c r="AA95" s="9" t="str">
        <f t="shared" si="42"/>
        <v>-</v>
      </c>
      <c r="AB95" s="9" t="str">
        <f t="shared" si="43"/>
        <v>-</v>
      </c>
      <c r="AC95" s="290">
        <f t="shared" si="44"/>
        <v>54</v>
      </c>
      <c r="AD95" s="290" t="str">
        <f t="shared" si="45"/>
        <v>-</v>
      </c>
      <c r="AE95" s="290" t="str">
        <f t="shared" si="46"/>
        <v>-</v>
      </c>
      <c r="AF95" s="290" t="str">
        <f t="shared" si="47"/>
        <v>-</v>
      </c>
      <c r="AG95" s="294">
        <f t="shared" si="48"/>
        <v>54.094999999999999</v>
      </c>
      <c r="AH95" s="294" t="str">
        <f t="shared" si="49"/>
        <v>-</v>
      </c>
      <c r="AI95" s="294" t="str">
        <f t="shared" si="50"/>
        <v>-</v>
      </c>
      <c r="AJ95" s="294" t="str">
        <f t="shared" si="51"/>
        <v>-</v>
      </c>
      <c r="AK95" s="286">
        <f t="shared" si="52"/>
        <v>74</v>
      </c>
      <c r="AL95" s="286" t="str">
        <f t="shared" si="53"/>
        <v>-</v>
      </c>
      <c r="AM95" s="286" t="str">
        <f t="shared" si="54"/>
        <v>-</v>
      </c>
      <c r="AN95" s="286" t="str">
        <f t="shared" si="55"/>
        <v>-</v>
      </c>
    </row>
    <row r="96" spans="20:40">
      <c r="T96" s="2" t="s">
        <v>230</v>
      </c>
      <c r="U96" s="9">
        <f t="shared" si="36"/>
        <v>1</v>
      </c>
      <c r="V96" s="9">
        <f t="shared" si="37"/>
        <v>1</v>
      </c>
      <c r="W96" s="9">
        <f t="shared" si="38"/>
        <v>0</v>
      </c>
      <c r="X96" s="9">
        <f t="shared" si="39"/>
        <v>0</v>
      </c>
      <c r="Y96" s="9">
        <f t="shared" si="40"/>
        <v>1</v>
      </c>
      <c r="Z96" s="9">
        <f t="shared" si="41"/>
        <v>1</v>
      </c>
      <c r="AA96" s="9" t="str">
        <f t="shared" si="42"/>
        <v>-</v>
      </c>
      <c r="AB96" s="9" t="str">
        <f t="shared" si="43"/>
        <v>-</v>
      </c>
      <c r="AC96" s="290">
        <f t="shared" si="44"/>
        <v>77</v>
      </c>
      <c r="AD96" s="290">
        <f t="shared" si="45"/>
        <v>16</v>
      </c>
      <c r="AE96" s="290" t="str">
        <f t="shared" si="46"/>
        <v>-</v>
      </c>
      <c r="AF96" s="290" t="str">
        <f t="shared" si="47"/>
        <v>-</v>
      </c>
      <c r="AG96" s="294">
        <f t="shared" si="48"/>
        <v>77.096000000000004</v>
      </c>
      <c r="AH96" s="294">
        <f t="shared" si="49"/>
        <v>16.096</v>
      </c>
      <c r="AI96" s="294" t="str">
        <f t="shared" si="50"/>
        <v>-</v>
      </c>
      <c r="AJ96" s="294" t="str">
        <f t="shared" si="51"/>
        <v>-</v>
      </c>
      <c r="AK96" s="286">
        <f t="shared" si="52"/>
        <v>97</v>
      </c>
      <c r="AL96" s="286">
        <f t="shared" si="53"/>
        <v>31</v>
      </c>
      <c r="AM96" s="286" t="str">
        <f t="shared" si="54"/>
        <v>-</v>
      </c>
      <c r="AN96" s="286" t="str">
        <f t="shared" si="55"/>
        <v>-</v>
      </c>
    </row>
    <row r="97" spans="20:40">
      <c r="T97" s="2" t="s">
        <v>162</v>
      </c>
      <c r="U97" s="9">
        <f t="shared" si="36"/>
        <v>3</v>
      </c>
      <c r="V97" s="9">
        <f t="shared" si="37"/>
        <v>0</v>
      </c>
      <c r="W97" s="9">
        <f t="shared" si="38"/>
        <v>0</v>
      </c>
      <c r="X97" s="9">
        <f t="shared" si="39"/>
        <v>0</v>
      </c>
      <c r="Y97" s="9">
        <f t="shared" si="40"/>
        <v>3</v>
      </c>
      <c r="Z97" s="9" t="str">
        <f t="shared" si="41"/>
        <v>-</v>
      </c>
      <c r="AA97" s="9" t="str">
        <f t="shared" si="42"/>
        <v>-</v>
      </c>
      <c r="AB97" s="9" t="str">
        <f t="shared" si="43"/>
        <v>-</v>
      </c>
      <c r="AC97" s="290">
        <f t="shared" si="44"/>
        <v>42</v>
      </c>
      <c r="AD97" s="290" t="str">
        <f t="shared" si="45"/>
        <v>-</v>
      </c>
      <c r="AE97" s="290" t="str">
        <f t="shared" si="46"/>
        <v>-</v>
      </c>
      <c r="AF97" s="290" t="str">
        <f t="shared" si="47"/>
        <v>-</v>
      </c>
      <c r="AG97" s="294">
        <f t="shared" si="48"/>
        <v>42.097000000000001</v>
      </c>
      <c r="AH97" s="294" t="str">
        <f t="shared" si="49"/>
        <v>-</v>
      </c>
      <c r="AI97" s="294" t="str">
        <f t="shared" si="50"/>
        <v>-</v>
      </c>
      <c r="AJ97" s="294" t="str">
        <f t="shared" si="51"/>
        <v>-</v>
      </c>
      <c r="AK97" s="286">
        <f t="shared" si="52"/>
        <v>52</v>
      </c>
      <c r="AL97" s="286" t="str">
        <f t="shared" si="53"/>
        <v>-</v>
      </c>
      <c r="AM97" s="286" t="str">
        <f t="shared" si="54"/>
        <v>-</v>
      </c>
      <c r="AN97" s="286" t="str">
        <f t="shared" si="55"/>
        <v>-</v>
      </c>
    </row>
    <row r="98" spans="20:40">
      <c r="T98" s="2" t="s">
        <v>238</v>
      </c>
      <c r="U98" s="9">
        <f t="shared" si="36"/>
        <v>2</v>
      </c>
      <c r="V98" s="9">
        <f t="shared" si="37"/>
        <v>2</v>
      </c>
      <c r="W98" s="9">
        <f t="shared" si="38"/>
        <v>0</v>
      </c>
      <c r="X98" s="9">
        <f t="shared" si="39"/>
        <v>0</v>
      </c>
      <c r="Y98" s="9">
        <f t="shared" si="40"/>
        <v>2</v>
      </c>
      <c r="Z98" s="9">
        <f t="shared" si="41"/>
        <v>2</v>
      </c>
      <c r="AA98" s="9" t="str">
        <f t="shared" si="42"/>
        <v>-</v>
      </c>
      <c r="AB98" s="9" t="str">
        <f t="shared" si="43"/>
        <v>-</v>
      </c>
      <c r="AC98" s="290">
        <f t="shared" si="44"/>
        <v>54</v>
      </c>
      <c r="AD98" s="290">
        <f t="shared" si="45"/>
        <v>11</v>
      </c>
      <c r="AE98" s="290" t="str">
        <f t="shared" si="46"/>
        <v>-</v>
      </c>
      <c r="AF98" s="290" t="str">
        <f t="shared" si="47"/>
        <v>-</v>
      </c>
      <c r="AG98" s="294">
        <f t="shared" si="48"/>
        <v>54.097999999999999</v>
      </c>
      <c r="AH98" s="294">
        <f t="shared" si="49"/>
        <v>11.098000000000001</v>
      </c>
      <c r="AI98" s="294" t="str">
        <f t="shared" si="50"/>
        <v>-</v>
      </c>
      <c r="AJ98" s="294" t="str">
        <f t="shared" si="51"/>
        <v>-</v>
      </c>
      <c r="AK98" s="286">
        <f t="shared" si="52"/>
        <v>75</v>
      </c>
      <c r="AL98" s="286">
        <f t="shared" si="53"/>
        <v>15</v>
      </c>
      <c r="AM98" s="286" t="str">
        <f t="shared" si="54"/>
        <v>-</v>
      </c>
      <c r="AN98" s="286" t="str">
        <f t="shared" si="55"/>
        <v>-</v>
      </c>
    </row>
    <row r="99" spans="20:40">
      <c r="T99" s="2" t="s">
        <v>1502</v>
      </c>
      <c r="U99" s="9">
        <f t="shared" si="36"/>
        <v>1</v>
      </c>
      <c r="V99" s="9">
        <f t="shared" si="37"/>
        <v>0</v>
      </c>
      <c r="W99" s="9">
        <f t="shared" si="38"/>
        <v>0</v>
      </c>
      <c r="X99" s="9">
        <f t="shared" si="39"/>
        <v>0</v>
      </c>
      <c r="Y99" s="9">
        <f t="shared" si="40"/>
        <v>1</v>
      </c>
      <c r="Z99" s="9" t="str">
        <f t="shared" si="41"/>
        <v>-</v>
      </c>
      <c r="AA99" s="9" t="str">
        <f t="shared" si="42"/>
        <v>-</v>
      </c>
      <c r="AB99" s="9" t="str">
        <f t="shared" si="43"/>
        <v>-</v>
      </c>
      <c r="AC99" s="290">
        <f t="shared" si="44"/>
        <v>77</v>
      </c>
      <c r="AD99" s="290" t="str">
        <f t="shared" si="45"/>
        <v>-</v>
      </c>
      <c r="AE99" s="290" t="str">
        <f t="shared" si="46"/>
        <v>-</v>
      </c>
      <c r="AF99" s="290" t="str">
        <f t="shared" si="47"/>
        <v>-</v>
      </c>
      <c r="AG99" s="294">
        <f t="shared" si="48"/>
        <v>77.099000000000004</v>
      </c>
      <c r="AH99" s="294" t="str">
        <f t="shared" si="49"/>
        <v>-</v>
      </c>
      <c r="AI99" s="294" t="str">
        <f t="shared" si="50"/>
        <v>-</v>
      </c>
      <c r="AJ99" s="294" t="str">
        <f t="shared" si="51"/>
        <v>-</v>
      </c>
      <c r="AK99" s="286">
        <f t="shared" si="52"/>
        <v>98</v>
      </c>
      <c r="AL99" s="286" t="str">
        <f t="shared" si="53"/>
        <v>-</v>
      </c>
      <c r="AM99" s="286" t="str">
        <f t="shared" si="54"/>
        <v>-</v>
      </c>
      <c r="AN99" s="286" t="str">
        <f t="shared" si="55"/>
        <v>-</v>
      </c>
    </row>
    <row r="100" spans="20:40">
      <c r="T100" s="2" t="s">
        <v>155</v>
      </c>
      <c r="U100" s="9">
        <f t="shared" si="36"/>
        <v>1</v>
      </c>
      <c r="V100" s="9">
        <f t="shared" si="37"/>
        <v>0</v>
      </c>
      <c r="W100" s="9">
        <f t="shared" si="38"/>
        <v>0</v>
      </c>
      <c r="X100" s="9">
        <f t="shared" si="39"/>
        <v>0</v>
      </c>
      <c r="Y100" s="9">
        <f t="shared" si="40"/>
        <v>1</v>
      </c>
      <c r="Z100" s="9" t="str">
        <f t="shared" si="41"/>
        <v>-</v>
      </c>
      <c r="AA100" s="9" t="str">
        <f t="shared" si="42"/>
        <v>-</v>
      </c>
      <c r="AB100" s="9" t="str">
        <f t="shared" si="43"/>
        <v>-</v>
      </c>
      <c r="AC100" s="290">
        <f t="shared" si="44"/>
        <v>77</v>
      </c>
      <c r="AD100" s="290" t="str">
        <f t="shared" si="45"/>
        <v>-</v>
      </c>
      <c r="AE100" s="290" t="str">
        <f t="shared" si="46"/>
        <v>-</v>
      </c>
      <c r="AF100" s="290" t="str">
        <f t="shared" si="47"/>
        <v>-</v>
      </c>
      <c r="AG100" s="294">
        <f t="shared" si="48"/>
        <v>77.099999999999994</v>
      </c>
      <c r="AH100" s="294" t="str">
        <f t="shared" si="49"/>
        <v>-</v>
      </c>
      <c r="AI100" s="294" t="str">
        <f t="shared" si="50"/>
        <v>-</v>
      </c>
      <c r="AJ100" s="294" t="str">
        <f t="shared" si="51"/>
        <v>-</v>
      </c>
      <c r="AK100" s="286">
        <f t="shared" si="52"/>
        <v>99</v>
      </c>
      <c r="AL100" s="286" t="str">
        <f t="shared" si="53"/>
        <v>-</v>
      </c>
      <c r="AM100" s="286" t="str">
        <f t="shared" si="54"/>
        <v>-</v>
      </c>
      <c r="AN100" s="286" t="str">
        <f t="shared" si="55"/>
        <v>-</v>
      </c>
    </row>
    <row r="101" spans="20:40">
      <c r="T101" s="2" t="s">
        <v>243</v>
      </c>
      <c r="U101" s="9">
        <f t="shared" si="36"/>
        <v>1</v>
      </c>
      <c r="V101" s="9">
        <f t="shared" si="37"/>
        <v>0</v>
      </c>
      <c r="W101" s="9">
        <f t="shared" si="38"/>
        <v>0</v>
      </c>
      <c r="X101" s="9">
        <f t="shared" si="39"/>
        <v>0</v>
      </c>
      <c r="Y101" s="9">
        <f t="shared" si="40"/>
        <v>1</v>
      </c>
      <c r="Z101" s="9" t="str">
        <f t="shared" si="41"/>
        <v>-</v>
      </c>
      <c r="AA101" s="9" t="str">
        <f t="shared" si="42"/>
        <v>-</v>
      </c>
      <c r="AB101" s="9" t="str">
        <f t="shared" si="43"/>
        <v>-</v>
      </c>
      <c r="AC101" s="290">
        <f t="shared" si="44"/>
        <v>77</v>
      </c>
      <c r="AD101" s="290" t="str">
        <f t="shared" si="45"/>
        <v>-</v>
      </c>
      <c r="AE101" s="290" t="str">
        <f t="shared" si="46"/>
        <v>-</v>
      </c>
      <c r="AF101" s="290" t="str">
        <f t="shared" si="47"/>
        <v>-</v>
      </c>
      <c r="AG101" s="294">
        <f t="shared" si="48"/>
        <v>77.100999999999999</v>
      </c>
      <c r="AH101" s="294" t="str">
        <f t="shared" si="49"/>
        <v>-</v>
      </c>
      <c r="AI101" s="294" t="str">
        <f t="shared" si="50"/>
        <v>-</v>
      </c>
      <c r="AJ101" s="294" t="str">
        <f t="shared" si="51"/>
        <v>-</v>
      </c>
      <c r="AK101" s="286">
        <f t="shared" si="52"/>
        <v>100</v>
      </c>
      <c r="AL101" s="286" t="str">
        <f t="shared" si="53"/>
        <v>-</v>
      </c>
      <c r="AM101" s="286" t="str">
        <f t="shared" si="54"/>
        <v>-</v>
      </c>
      <c r="AN101" s="286" t="str">
        <f t="shared" si="55"/>
        <v>-</v>
      </c>
    </row>
    <row r="102" spans="20:40">
      <c r="T102" s="2" t="s">
        <v>1669</v>
      </c>
      <c r="U102" s="9">
        <f t="shared" si="36"/>
        <v>1</v>
      </c>
      <c r="V102" s="9">
        <f t="shared" si="37"/>
        <v>0</v>
      </c>
      <c r="W102" s="9">
        <f t="shared" si="38"/>
        <v>0</v>
      </c>
      <c r="X102" s="9">
        <f t="shared" si="39"/>
        <v>0</v>
      </c>
      <c r="Y102" s="9">
        <f t="shared" si="40"/>
        <v>1</v>
      </c>
      <c r="Z102" s="9" t="str">
        <f t="shared" si="41"/>
        <v>-</v>
      </c>
      <c r="AA102" s="9" t="str">
        <f t="shared" si="42"/>
        <v>-</v>
      </c>
      <c r="AB102" s="9" t="str">
        <f t="shared" si="43"/>
        <v>-</v>
      </c>
      <c r="AC102" s="290">
        <f t="shared" si="44"/>
        <v>77</v>
      </c>
      <c r="AD102" s="290" t="str">
        <f t="shared" si="45"/>
        <v>-</v>
      </c>
      <c r="AE102" s="290" t="str">
        <f t="shared" si="46"/>
        <v>-</v>
      </c>
      <c r="AF102" s="290" t="str">
        <f t="shared" si="47"/>
        <v>-</v>
      </c>
      <c r="AG102" s="294">
        <f t="shared" si="48"/>
        <v>77.102000000000004</v>
      </c>
      <c r="AH102" s="294" t="str">
        <f t="shared" si="49"/>
        <v>-</v>
      </c>
      <c r="AI102" s="294" t="str">
        <f t="shared" si="50"/>
        <v>-</v>
      </c>
      <c r="AJ102" s="294" t="str">
        <f t="shared" si="51"/>
        <v>-</v>
      </c>
      <c r="AK102" s="286">
        <f t="shared" si="52"/>
        <v>101</v>
      </c>
      <c r="AL102" s="286" t="str">
        <f t="shared" si="53"/>
        <v>-</v>
      </c>
      <c r="AM102" s="286" t="str">
        <f t="shared" si="54"/>
        <v>-</v>
      </c>
      <c r="AN102" s="286" t="str">
        <f t="shared" si="55"/>
        <v>-</v>
      </c>
    </row>
    <row r="103" spans="20:40">
      <c r="T103" s="2" t="s">
        <v>175</v>
      </c>
      <c r="U103" s="9">
        <f t="shared" si="36"/>
        <v>1</v>
      </c>
      <c r="V103" s="9">
        <f t="shared" si="37"/>
        <v>0</v>
      </c>
      <c r="W103" s="9">
        <f t="shared" si="38"/>
        <v>0</v>
      </c>
      <c r="X103" s="9">
        <f t="shared" si="39"/>
        <v>0</v>
      </c>
      <c r="Y103" s="9">
        <f t="shared" si="40"/>
        <v>1</v>
      </c>
      <c r="Z103" s="9" t="str">
        <f t="shared" si="41"/>
        <v>-</v>
      </c>
      <c r="AA103" s="9" t="str">
        <f t="shared" si="42"/>
        <v>-</v>
      </c>
      <c r="AB103" s="9" t="str">
        <f t="shared" si="43"/>
        <v>-</v>
      </c>
      <c r="AC103" s="290">
        <f t="shared" si="44"/>
        <v>77</v>
      </c>
      <c r="AD103" s="290" t="str">
        <f t="shared" si="45"/>
        <v>-</v>
      </c>
      <c r="AE103" s="290" t="str">
        <f t="shared" si="46"/>
        <v>-</v>
      </c>
      <c r="AF103" s="290" t="str">
        <f t="shared" si="47"/>
        <v>-</v>
      </c>
      <c r="AG103" s="294">
        <f t="shared" si="48"/>
        <v>77.102999999999994</v>
      </c>
      <c r="AH103" s="294" t="str">
        <f t="shared" si="49"/>
        <v>-</v>
      </c>
      <c r="AI103" s="294" t="str">
        <f t="shared" si="50"/>
        <v>-</v>
      </c>
      <c r="AJ103" s="294" t="str">
        <f t="shared" si="51"/>
        <v>-</v>
      </c>
      <c r="AK103" s="286">
        <f t="shared" si="52"/>
        <v>102</v>
      </c>
      <c r="AL103" s="286" t="str">
        <f t="shared" si="53"/>
        <v>-</v>
      </c>
      <c r="AM103" s="286" t="str">
        <f t="shared" si="54"/>
        <v>-</v>
      </c>
      <c r="AN103" s="286" t="str">
        <f t="shared" si="55"/>
        <v>-</v>
      </c>
    </row>
    <row r="104" spans="20:40">
      <c r="T104" s="2" t="s">
        <v>194</v>
      </c>
      <c r="U104" s="9">
        <f t="shared" si="36"/>
        <v>1</v>
      </c>
      <c r="V104" s="9">
        <f t="shared" si="37"/>
        <v>0</v>
      </c>
      <c r="W104" s="9">
        <f t="shared" si="38"/>
        <v>0</v>
      </c>
      <c r="X104" s="9">
        <f t="shared" si="39"/>
        <v>0</v>
      </c>
      <c r="Y104" s="9">
        <f t="shared" si="40"/>
        <v>1</v>
      </c>
      <c r="Z104" s="9" t="str">
        <f t="shared" si="41"/>
        <v>-</v>
      </c>
      <c r="AA104" s="9" t="str">
        <f t="shared" si="42"/>
        <v>-</v>
      </c>
      <c r="AB104" s="9" t="str">
        <f t="shared" si="43"/>
        <v>-</v>
      </c>
      <c r="AC104" s="290">
        <f t="shared" si="44"/>
        <v>77</v>
      </c>
      <c r="AD104" s="290" t="str">
        <f t="shared" si="45"/>
        <v>-</v>
      </c>
      <c r="AE104" s="290" t="str">
        <f t="shared" si="46"/>
        <v>-</v>
      </c>
      <c r="AF104" s="290" t="str">
        <f t="shared" si="47"/>
        <v>-</v>
      </c>
      <c r="AG104" s="294">
        <f t="shared" si="48"/>
        <v>77.103999999999999</v>
      </c>
      <c r="AH104" s="294" t="str">
        <f t="shared" si="49"/>
        <v>-</v>
      </c>
      <c r="AI104" s="294" t="str">
        <f t="shared" si="50"/>
        <v>-</v>
      </c>
      <c r="AJ104" s="294" t="str">
        <f t="shared" si="51"/>
        <v>-</v>
      </c>
      <c r="AK104" s="286">
        <f t="shared" si="52"/>
        <v>103</v>
      </c>
      <c r="AL104" s="286" t="str">
        <f t="shared" si="53"/>
        <v>-</v>
      </c>
      <c r="AM104" s="286" t="str">
        <f t="shared" si="54"/>
        <v>-</v>
      </c>
      <c r="AN104" s="286" t="str">
        <f t="shared" si="55"/>
        <v>-</v>
      </c>
    </row>
    <row r="105" spans="20:40">
      <c r="T105" s="2" t="s">
        <v>205</v>
      </c>
      <c r="U105" s="9">
        <f t="shared" si="36"/>
        <v>3</v>
      </c>
      <c r="V105" s="9">
        <f t="shared" si="37"/>
        <v>1</v>
      </c>
      <c r="W105" s="9">
        <f t="shared" si="38"/>
        <v>1</v>
      </c>
      <c r="X105" s="9">
        <f t="shared" si="39"/>
        <v>0</v>
      </c>
      <c r="Y105" s="9">
        <f t="shared" si="40"/>
        <v>3</v>
      </c>
      <c r="Z105" s="9">
        <f t="shared" si="41"/>
        <v>1</v>
      </c>
      <c r="AA105" s="9">
        <f t="shared" si="42"/>
        <v>1</v>
      </c>
      <c r="AB105" s="9" t="str">
        <f t="shared" si="43"/>
        <v>-</v>
      </c>
      <c r="AC105" s="290">
        <f t="shared" si="44"/>
        <v>42</v>
      </c>
      <c r="AD105" s="290">
        <f t="shared" si="45"/>
        <v>16</v>
      </c>
      <c r="AE105" s="290">
        <f t="shared" si="46"/>
        <v>12</v>
      </c>
      <c r="AF105" s="290" t="str">
        <f t="shared" si="47"/>
        <v>-</v>
      </c>
      <c r="AG105" s="294">
        <f t="shared" si="48"/>
        <v>42.104999999999997</v>
      </c>
      <c r="AH105" s="294">
        <f t="shared" si="49"/>
        <v>16.105</v>
      </c>
      <c r="AI105" s="294">
        <f t="shared" si="50"/>
        <v>12.105</v>
      </c>
      <c r="AJ105" s="294" t="str">
        <f t="shared" si="51"/>
        <v>-</v>
      </c>
      <c r="AK105" s="286">
        <f t="shared" si="52"/>
        <v>53</v>
      </c>
      <c r="AL105" s="286">
        <f t="shared" si="53"/>
        <v>32</v>
      </c>
      <c r="AM105" s="286">
        <f t="shared" si="54"/>
        <v>26</v>
      </c>
      <c r="AN105" s="286" t="str">
        <f t="shared" si="55"/>
        <v>-</v>
      </c>
    </row>
    <row r="106" spans="20:40">
      <c r="T106" s="2" t="s">
        <v>1535</v>
      </c>
      <c r="U106" s="9">
        <f t="shared" si="36"/>
        <v>1</v>
      </c>
      <c r="V106" s="9">
        <f t="shared" si="37"/>
        <v>1</v>
      </c>
      <c r="W106" s="9">
        <f t="shared" si="38"/>
        <v>0</v>
      </c>
      <c r="X106" s="9">
        <f t="shared" si="39"/>
        <v>0</v>
      </c>
      <c r="Y106" s="9">
        <f t="shared" si="40"/>
        <v>1</v>
      </c>
      <c r="Z106" s="9">
        <f t="shared" si="41"/>
        <v>1</v>
      </c>
      <c r="AA106" s="9" t="str">
        <f t="shared" si="42"/>
        <v>-</v>
      </c>
      <c r="AB106" s="9" t="str">
        <f t="shared" si="43"/>
        <v>-</v>
      </c>
      <c r="AC106" s="290">
        <f t="shared" si="44"/>
        <v>77</v>
      </c>
      <c r="AD106" s="290">
        <f t="shared" si="45"/>
        <v>16</v>
      </c>
      <c r="AE106" s="290" t="str">
        <f t="shared" si="46"/>
        <v>-</v>
      </c>
      <c r="AF106" s="290" t="str">
        <f t="shared" si="47"/>
        <v>-</v>
      </c>
      <c r="AG106" s="294">
        <f t="shared" si="48"/>
        <v>77.105999999999995</v>
      </c>
      <c r="AH106" s="294">
        <f t="shared" si="49"/>
        <v>16.106000000000002</v>
      </c>
      <c r="AI106" s="294" t="str">
        <f t="shared" si="50"/>
        <v>-</v>
      </c>
      <c r="AJ106" s="294" t="str">
        <f t="shared" si="51"/>
        <v>-</v>
      </c>
      <c r="AK106" s="286">
        <f t="shared" si="52"/>
        <v>104</v>
      </c>
      <c r="AL106" s="286">
        <f t="shared" si="53"/>
        <v>33</v>
      </c>
      <c r="AM106" s="286" t="str">
        <f t="shared" si="54"/>
        <v>-</v>
      </c>
      <c r="AN106" s="286" t="str">
        <f t="shared" si="55"/>
        <v>-</v>
      </c>
    </row>
    <row r="107" spans="20:40">
      <c r="T107" s="2" t="s">
        <v>182</v>
      </c>
      <c r="U107" s="9">
        <f t="shared" si="36"/>
        <v>4</v>
      </c>
      <c r="V107" s="9">
        <f t="shared" si="37"/>
        <v>0</v>
      </c>
      <c r="W107" s="9">
        <f t="shared" si="38"/>
        <v>0</v>
      </c>
      <c r="X107" s="9">
        <f t="shared" si="39"/>
        <v>0</v>
      </c>
      <c r="Y107" s="9">
        <f t="shared" si="40"/>
        <v>4</v>
      </c>
      <c r="Z107" s="9" t="str">
        <f t="shared" si="41"/>
        <v>-</v>
      </c>
      <c r="AA107" s="9" t="str">
        <f t="shared" si="42"/>
        <v>-</v>
      </c>
      <c r="AB107" s="9" t="str">
        <f t="shared" si="43"/>
        <v>-</v>
      </c>
      <c r="AC107" s="290">
        <f t="shared" si="44"/>
        <v>33</v>
      </c>
      <c r="AD107" s="290" t="str">
        <f t="shared" si="45"/>
        <v>-</v>
      </c>
      <c r="AE107" s="290" t="str">
        <f t="shared" si="46"/>
        <v>-</v>
      </c>
      <c r="AF107" s="290" t="str">
        <f t="shared" si="47"/>
        <v>-</v>
      </c>
      <c r="AG107" s="294">
        <f t="shared" si="48"/>
        <v>33.106999999999999</v>
      </c>
      <c r="AH107" s="294" t="str">
        <f t="shared" si="49"/>
        <v>-</v>
      </c>
      <c r="AI107" s="294" t="str">
        <f t="shared" si="50"/>
        <v>-</v>
      </c>
      <c r="AJ107" s="294" t="str">
        <f t="shared" si="51"/>
        <v>-</v>
      </c>
      <c r="AK107" s="286">
        <f t="shared" si="52"/>
        <v>41</v>
      </c>
      <c r="AL107" s="286" t="str">
        <f t="shared" si="53"/>
        <v>-</v>
      </c>
      <c r="AM107" s="286" t="str">
        <f t="shared" si="54"/>
        <v>-</v>
      </c>
      <c r="AN107" s="286" t="str">
        <f t="shared" si="55"/>
        <v>-</v>
      </c>
    </row>
    <row r="108" spans="20:40">
      <c r="T108" s="2" t="s">
        <v>1436</v>
      </c>
      <c r="U108" s="9">
        <f t="shared" si="36"/>
        <v>2</v>
      </c>
      <c r="V108" s="9">
        <f t="shared" si="37"/>
        <v>0</v>
      </c>
      <c r="W108" s="9">
        <f t="shared" si="38"/>
        <v>0</v>
      </c>
      <c r="X108" s="9">
        <f t="shared" si="39"/>
        <v>0</v>
      </c>
      <c r="Y108" s="9">
        <f t="shared" si="40"/>
        <v>2</v>
      </c>
      <c r="Z108" s="9" t="str">
        <f t="shared" si="41"/>
        <v>-</v>
      </c>
      <c r="AA108" s="9" t="str">
        <f t="shared" si="42"/>
        <v>-</v>
      </c>
      <c r="AB108" s="9" t="str">
        <f t="shared" si="43"/>
        <v>-</v>
      </c>
      <c r="AC108" s="290">
        <f t="shared" si="44"/>
        <v>54</v>
      </c>
      <c r="AD108" s="290" t="str">
        <f t="shared" si="45"/>
        <v>-</v>
      </c>
      <c r="AE108" s="290" t="str">
        <f t="shared" si="46"/>
        <v>-</v>
      </c>
      <c r="AF108" s="290" t="str">
        <f t="shared" si="47"/>
        <v>-</v>
      </c>
      <c r="AG108" s="294">
        <f t="shared" si="48"/>
        <v>54.107999999999997</v>
      </c>
      <c r="AH108" s="294" t="str">
        <f t="shared" si="49"/>
        <v>-</v>
      </c>
      <c r="AI108" s="294" t="str">
        <f t="shared" si="50"/>
        <v>-</v>
      </c>
      <c r="AJ108" s="294" t="str">
        <f t="shared" si="51"/>
        <v>-</v>
      </c>
      <c r="AK108" s="286">
        <f t="shared" si="52"/>
        <v>76</v>
      </c>
      <c r="AL108" s="286" t="str">
        <f t="shared" si="53"/>
        <v>-</v>
      </c>
      <c r="AM108" s="286" t="str">
        <f t="shared" si="54"/>
        <v>-</v>
      </c>
      <c r="AN108" s="286" t="str">
        <f t="shared" si="55"/>
        <v>-</v>
      </c>
    </row>
    <row r="109" spans="20:40">
      <c r="T109" s="2" t="s">
        <v>183</v>
      </c>
      <c r="U109" s="9">
        <f t="shared" si="36"/>
        <v>1</v>
      </c>
      <c r="V109" s="9">
        <f t="shared" si="37"/>
        <v>0</v>
      </c>
      <c r="W109" s="9">
        <f t="shared" si="38"/>
        <v>0</v>
      </c>
      <c r="X109" s="9">
        <f t="shared" si="39"/>
        <v>0</v>
      </c>
      <c r="Y109" s="9">
        <f t="shared" si="40"/>
        <v>1</v>
      </c>
      <c r="Z109" s="9" t="str">
        <f t="shared" si="41"/>
        <v>-</v>
      </c>
      <c r="AA109" s="9" t="str">
        <f t="shared" si="42"/>
        <v>-</v>
      </c>
      <c r="AB109" s="9" t="str">
        <f t="shared" si="43"/>
        <v>-</v>
      </c>
      <c r="AC109" s="290">
        <f t="shared" si="44"/>
        <v>77</v>
      </c>
      <c r="AD109" s="290" t="str">
        <f t="shared" si="45"/>
        <v>-</v>
      </c>
      <c r="AE109" s="290" t="str">
        <f t="shared" si="46"/>
        <v>-</v>
      </c>
      <c r="AF109" s="290" t="str">
        <f t="shared" si="47"/>
        <v>-</v>
      </c>
      <c r="AG109" s="294">
        <f t="shared" si="48"/>
        <v>77.108999999999995</v>
      </c>
      <c r="AH109" s="294" t="str">
        <f t="shared" si="49"/>
        <v>-</v>
      </c>
      <c r="AI109" s="294" t="str">
        <f t="shared" si="50"/>
        <v>-</v>
      </c>
      <c r="AJ109" s="294" t="str">
        <f t="shared" si="51"/>
        <v>-</v>
      </c>
      <c r="AK109" s="286">
        <f t="shared" si="52"/>
        <v>105</v>
      </c>
      <c r="AL109" s="286" t="str">
        <f t="shared" si="53"/>
        <v>-</v>
      </c>
      <c r="AM109" s="286" t="str">
        <f t="shared" si="54"/>
        <v>-</v>
      </c>
      <c r="AN109" s="286" t="str">
        <f t="shared" si="55"/>
        <v>-</v>
      </c>
    </row>
    <row r="110" spans="20:40">
      <c r="T110" s="2" t="s">
        <v>1551</v>
      </c>
      <c r="U110" s="9">
        <f t="shared" si="36"/>
        <v>1</v>
      </c>
      <c r="V110" s="9">
        <f t="shared" si="37"/>
        <v>0</v>
      </c>
      <c r="W110" s="9">
        <f t="shared" si="38"/>
        <v>0</v>
      </c>
      <c r="X110" s="9">
        <f t="shared" si="39"/>
        <v>0</v>
      </c>
      <c r="Y110" s="9">
        <f t="shared" si="40"/>
        <v>1</v>
      </c>
      <c r="Z110" s="9" t="str">
        <f t="shared" si="41"/>
        <v>-</v>
      </c>
      <c r="AA110" s="9" t="str">
        <f t="shared" si="42"/>
        <v>-</v>
      </c>
      <c r="AB110" s="9" t="str">
        <f t="shared" si="43"/>
        <v>-</v>
      </c>
      <c r="AC110" s="290">
        <f t="shared" si="44"/>
        <v>77</v>
      </c>
      <c r="AD110" s="290" t="str">
        <f t="shared" si="45"/>
        <v>-</v>
      </c>
      <c r="AE110" s="290" t="str">
        <f t="shared" si="46"/>
        <v>-</v>
      </c>
      <c r="AF110" s="290" t="str">
        <f t="shared" si="47"/>
        <v>-</v>
      </c>
      <c r="AG110" s="294">
        <f t="shared" si="48"/>
        <v>77.11</v>
      </c>
      <c r="AH110" s="294" t="str">
        <f t="shared" si="49"/>
        <v>-</v>
      </c>
      <c r="AI110" s="294" t="str">
        <f t="shared" si="50"/>
        <v>-</v>
      </c>
      <c r="AJ110" s="294" t="str">
        <f t="shared" si="51"/>
        <v>-</v>
      </c>
      <c r="AK110" s="286">
        <f t="shared" si="52"/>
        <v>106</v>
      </c>
      <c r="AL110" s="286" t="str">
        <f t="shared" si="53"/>
        <v>-</v>
      </c>
      <c r="AM110" s="286" t="str">
        <f t="shared" si="54"/>
        <v>-</v>
      </c>
      <c r="AN110" s="286" t="str">
        <f t="shared" si="55"/>
        <v>-</v>
      </c>
    </row>
    <row r="111" spans="20:40">
      <c r="T111" s="2" t="s">
        <v>161</v>
      </c>
      <c r="U111" s="9">
        <f t="shared" si="36"/>
        <v>1</v>
      </c>
      <c r="V111" s="9">
        <f t="shared" si="37"/>
        <v>1</v>
      </c>
      <c r="W111" s="9">
        <f t="shared" si="38"/>
        <v>1</v>
      </c>
      <c r="X111" s="9">
        <f t="shared" si="39"/>
        <v>0</v>
      </c>
      <c r="Y111" s="9">
        <f t="shared" si="40"/>
        <v>1</v>
      </c>
      <c r="Z111" s="9">
        <f t="shared" si="41"/>
        <v>1</v>
      </c>
      <c r="AA111" s="9">
        <f t="shared" si="42"/>
        <v>1</v>
      </c>
      <c r="AB111" s="9" t="str">
        <f t="shared" si="43"/>
        <v>-</v>
      </c>
      <c r="AC111" s="290">
        <f t="shared" si="44"/>
        <v>77</v>
      </c>
      <c r="AD111" s="290">
        <f t="shared" si="45"/>
        <v>16</v>
      </c>
      <c r="AE111" s="290">
        <f t="shared" si="46"/>
        <v>12</v>
      </c>
      <c r="AF111" s="290" t="str">
        <f t="shared" si="47"/>
        <v>-</v>
      </c>
      <c r="AG111" s="294">
        <f t="shared" si="48"/>
        <v>77.111000000000004</v>
      </c>
      <c r="AH111" s="294">
        <f t="shared" si="49"/>
        <v>16.111000000000001</v>
      </c>
      <c r="AI111" s="294">
        <f t="shared" si="50"/>
        <v>12.111000000000001</v>
      </c>
      <c r="AJ111" s="294" t="str">
        <f t="shared" si="51"/>
        <v>-</v>
      </c>
      <c r="AK111" s="286">
        <f t="shared" si="52"/>
        <v>107</v>
      </c>
      <c r="AL111" s="286">
        <f t="shared" si="53"/>
        <v>34</v>
      </c>
      <c r="AM111" s="286">
        <f t="shared" si="54"/>
        <v>27</v>
      </c>
      <c r="AN111" s="286" t="str">
        <f t="shared" si="55"/>
        <v>-</v>
      </c>
    </row>
    <row r="112" spans="20:40">
      <c r="T112" s="2" t="s">
        <v>190</v>
      </c>
      <c r="U112" s="9">
        <f t="shared" si="36"/>
        <v>1</v>
      </c>
      <c r="V112" s="9">
        <f t="shared" si="37"/>
        <v>0</v>
      </c>
      <c r="W112" s="9">
        <f t="shared" si="38"/>
        <v>0</v>
      </c>
      <c r="X112" s="9">
        <f t="shared" si="39"/>
        <v>0</v>
      </c>
      <c r="Y112" s="9">
        <f t="shared" si="40"/>
        <v>1</v>
      </c>
      <c r="Z112" s="9" t="str">
        <f t="shared" si="41"/>
        <v>-</v>
      </c>
      <c r="AA112" s="9" t="str">
        <f t="shared" si="42"/>
        <v>-</v>
      </c>
      <c r="AB112" s="9" t="str">
        <f t="shared" si="43"/>
        <v>-</v>
      </c>
      <c r="AC112" s="290">
        <f t="shared" si="44"/>
        <v>77</v>
      </c>
      <c r="AD112" s="290" t="str">
        <f t="shared" si="45"/>
        <v>-</v>
      </c>
      <c r="AE112" s="290" t="str">
        <f t="shared" si="46"/>
        <v>-</v>
      </c>
      <c r="AF112" s="290" t="str">
        <f t="shared" si="47"/>
        <v>-</v>
      </c>
      <c r="AG112" s="294">
        <f t="shared" si="48"/>
        <v>77.111999999999995</v>
      </c>
      <c r="AH112" s="294" t="str">
        <f t="shared" si="49"/>
        <v>-</v>
      </c>
      <c r="AI112" s="294" t="str">
        <f t="shared" si="50"/>
        <v>-</v>
      </c>
      <c r="AJ112" s="294" t="str">
        <f t="shared" si="51"/>
        <v>-</v>
      </c>
      <c r="AK112" s="286">
        <f t="shared" si="52"/>
        <v>108</v>
      </c>
      <c r="AL112" s="286" t="str">
        <f t="shared" si="53"/>
        <v>-</v>
      </c>
      <c r="AM112" s="286" t="str">
        <f t="shared" si="54"/>
        <v>-</v>
      </c>
      <c r="AN112" s="286" t="str">
        <f t="shared" si="55"/>
        <v>-</v>
      </c>
    </row>
    <row r="113" spans="20:40">
      <c r="T113" s="2" t="s">
        <v>1619</v>
      </c>
      <c r="U113" s="9">
        <f t="shared" si="36"/>
        <v>1</v>
      </c>
      <c r="V113" s="9">
        <f t="shared" si="37"/>
        <v>0</v>
      </c>
      <c r="W113" s="9">
        <f t="shared" si="38"/>
        <v>0</v>
      </c>
      <c r="X113" s="9">
        <f t="shared" si="39"/>
        <v>0</v>
      </c>
      <c r="Y113" s="9">
        <f t="shared" si="40"/>
        <v>1</v>
      </c>
      <c r="Z113" s="9" t="str">
        <f t="shared" si="41"/>
        <v>-</v>
      </c>
      <c r="AA113" s="9" t="str">
        <f t="shared" si="42"/>
        <v>-</v>
      </c>
      <c r="AB113" s="9" t="str">
        <f t="shared" si="43"/>
        <v>-</v>
      </c>
      <c r="AC113" s="290">
        <f t="shared" si="44"/>
        <v>77</v>
      </c>
      <c r="AD113" s="290" t="str">
        <f t="shared" si="45"/>
        <v>-</v>
      </c>
      <c r="AE113" s="290" t="str">
        <f t="shared" si="46"/>
        <v>-</v>
      </c>
      <c r="AF113" s="290" t="str">
        <f t="shared" si="47"/>
        <v>-</v>
      </c>
      <c r="AG113" s="294">
        <f t="shared" si="48"/>
        <v>77.113</v>
      </c>
      <c r="AH113" s="294" t="str">
        <f t="shared" si="49"/>
        <v>-</v>
      </c>
      <c r="AI113" s="294" t="str">
        <f t="shared" si="50"/>
        <v>-</v>
      </c>
      <c r="AJ113" s="294" t="str">
        <f t="shared" si="51"/>
        <v>-</v>
      </c>
      <c r="AK113" s="286">
        <f t="shared" si="52"/>
        <v>109</v>
      </c>
      <c r="AL113" s="286" t="str">
        <f t="shared" si="53"/>
        <v>-</v>
      </c>
      <c r="AM113" s="286" t="str">
        <f t="shared" si="54"/>
        <v>-</v>
      </c>
      <c r="AN113" s="286" t="str">
        <f t="shared" si="55"/>
        <v>-</v>
      </c>
    </row>
    <row r="114" spans="20:40">
      <c r="T114" s="2"/>
      <c r="U114" s="9" t="str">
        <f t="shared" si="36"/>
        <v>-</v>
      </c>
      <c r="V114" s="9" t="str">
        <f t="shared" si="37"/>
        <v>-</v>
      </c>
      <c r="W114" s="9" t="str">
        <f t="shared" si="38"/>
        <v>-</v>
      </c>
      <c r="X114" s="9" t="str">
        <f t="shared" si="39"/>
        <v>-</v>
      </c>
      <c r="Y114" s="9" t="str">
        <f t="shared" si="40"/>
        <v>-</v>
      </c>
      <c r="Z114" s="9" t="str">
        <f t="shared" si="41"/>
        <v>-</v>
      </c>
      <c r="AA114" s="9" t="str">
        <f t="shared" si="42"/>
        <v>-</v>
      </c>
      <c r="AB114" s="9" t="str">
        <f t="shared" si="43"/>
        <v>-</v>
      </c>
      <c r="AC114" s="290" t="str">
        <f t="shared" si="44"/>
        <v>-</v>
      </c>
      <c r="AD114" s="290" t="str">
        <f t="shared" si="45"/>
        <v>-</v>
      </c>
      <c r="AE114" s="290" t="str">
        <f t="shared" si="46"/>
        <v>-</v>
      </c>
      <c r="AF114" s="290" t="str">
        <f t="shared" si="47"/>
        <v>-</v>
      </c>
      <c r="AG114" s="294" t="str">
        <f t="shared" si="48"/>
        <v>-</v>
      </c>
      <c r="AH114" s="294" t="str">
        <f t="shared" si="49"/>
        <v>-</v>
      </c>
      <c r="AI114" s="294" t="str">
        <f t="shared" si="50"/>
        <v>-</v>
      </c>
      <c r="AJ114" s="294" t="str">
        <f t="shared" si="51"/>
        <v>-</v>
      </c>
      <c r="AK114" s="286" t="str">
        <f t="shared" si="52"/>
        <v>-</v>
      </c>
      <c r="AL114" s="286" t="str">
        <f t="shared" si="53"/>
        <v>-</v>
      </c>
      <c r="AM114" s="286" t="str">
        <f t="shared" si="54"/>
        <v>-</v>
      </c>
      <c r="AN114" s="286" t="str">
        <f t="shared" si="55"/>
        <v>-</v>
      </c>
    </row>
    <row r="115" spans="20:40">
      <c r="T115" s="2"/>
      <c r="U115" s="9" t="str">
        <f t="shared" si="36"/>
        <v>-</v>
      </c>
      <c r="V115" s="9" t="str">
        <f t="shared" si="37"/>
        <v>-</v>
      </c>
      <c r="W115" s="9" t="str">
        <f t="shared" si="38"/>
        <v>-</v>
      </c>
      <c r="X115" s="9" t="str">
        <f t="shared" si="39"/>
        <v>-</v>
      </c>
      <c r="Y115" s="9" t="str">
        <f t="shared" si="40"/>
        <v>-</v>
      </c>
      <c r="Z115" s="9" t="str">
        <f t="shared" si="41"/>
        <v>-</v>
      </c>
      <c r="AA115" s="9" t="str">
        <f t="shared" si="42"/>
        <v>-</v>
      </c>
      <c r="AB115" s="9" t="str">
        <f t="shared" si="43"/>
        <v>-</v>
      </c>
      <c r="AC115" s="290" t="str">
        <f t="shared" si="44"/>
        <v>-</v>
      </c>
      <c r="AD115" s="290" t="str">
        <f t="shared" si="45"/>
        <v>-</v>
      </c>
      <c r="AE115" s="290" t="str">
        <f t="shared" si="46"/>
        <v>-</v>
      </c>
      <c r="AF115" s="290" t="str">
        <f t="shared" si="47"/>
        <v>-</v>
      </c>
      <c r="AG115" s="294" t="str">
        <f t="shared" si="48"/>
        <v>-</v>
      </c>
      <c r="AH115" s="294" t="str">
        <f t="shared" si="49"/>
        <v>-</v>
      </c>
      <c r="AI115" s="294" t="str">
        <f t="shared" si="50"/>
        <v>-</v>
      </c>
      <c r="AJ115" s="294" t="str">
        <f t="shared" si="51"/>
        <v>-</v>
      </c>
      <c r="AK115" s="286" t="str">
        <f t="shared" si="52"/>
        <v>-</v>
      </c>
      <c r="AL115" s="286" t="str">
        <f t="shared" si="53"/>
        <v>-</v>
      </c>
      <c r="AM115" s="286" t="str">
        <f t="shared" si="54"/>
        <v>-</v>
      </c>
      <c r="AN115" s="286" t="str">
        <f t="shared" si="55"/>
        <v>-</v>
      </c>
    </row>
    <row r="116" spans="20:40">
      <c r="T116" s="2"/>
      <c r="U116" s="9" t="str">
        <f t="shared" si="36"/>
        <v>-</v>
      </c>
      <c r="V116" s="9" t="str">
        <f t="shared" si="37"/>
        <v>-</v>
      </c>
      <c r="W116" s="9" t="str">
        <f t="shared" si="38"/>
        <v>-</v>
      </c>
      <c r="X116" s="9" t="str">
        <f t="shared" si="39"/>
        <v>-</v>
      </c>
      <c r="Y116" s="9" t="str">
        <f t="shared" si="40"/>
        <v>-</v>
      </c>
      <c r="Z116" s="9" t="str">
        <f t="shared" si="41"/>
        <v>-</v>
      </c>
      <c r="AA116" s="9" t="str">
        <f t="shared" si="42"/>
        <v>-</v>
      </c>
      <c r="AB116" s="9" t="str">
        <f t="shared" si="43"/>
        <v>-</v>
      </c>
      <c r="AC116" s="290" t="str">
        <f t="shared" si="44"/>
        <v>-</v>
      </c>
      <c r="AD116" s="290" t="str">
        <f t="shared" si="45"/>
        <v>-</v>
      </c>
      <c r="AE116" s="290" t="str">
        <f t="shared" si="46"/>
        <v>-</v>
      </c>
      <c r="AF116" s="290" t="str">
        <f t="shared" si="47"/>
        <v>-</v>
      </c>
      <c r="AG116" s="294" t="str">
        <f t="shared" si="48"/>
        <v>-</v>
      </c>
      <c r="AH116" s="294" t="str">
        <f t="shared" si="49"/>
        <v>-</v>
      </c>
      <c r="AI116" s="294" t="str">
        <f t="shared" si="50"/>
        <v>-</v>
      </c>
      <c r="AJ116" s="294" t="str">
        <f t="shared" si="51"/>
        <v>-</v>
      </c>
      <c r="AK116" s="286" t="str">
        <f t="shared" si="52"/>
        <v>-</v>
      </c>
      <c r="AL116" s="286" t="str">
        <f t="shared" si="53"/>
        <v>-</v>
      </c>
      <c r="AM116" s="286" t="str">
        <f t="shared" si="54"/>
        <v>-</v>
      </c>
      <c r="AN116" s="286" t="str">
        <f t="shared" si="55"/>
        <v>-</v>
      </c>
    </row>
    <row r="117" spans="20:40">
      <c r="T117" s="2"/>
      <c r="U117" s="9" t="str">
        <f t="shared" si="36"/>
        <v>-</v>
      </c>
      <c r="V117" s="9" t="str">
        <f t="shared" si="37"/>
        <v>-</v>
      </c>
      <c r="W117" s="9" t="str">
        <f t="shared" si="38"/>
        <v>-</v>
      </c>
      <c r="X117" s="9" t="str">
        <f t="shared" si="39"/>
        <v>-</v>
      </c>
      <c r="Y117" s="9" t="str">
        <f t="shared" si="40"/>
        <v>-</v>
      </c>
      <c r="Z117" s="9" t="str">
        <f t="shared" si="41"/>
        <v>-</v>
      </c>
      <c r="AA117" s="9" t="str">
        <f t="shared" si="42"/>
        <v>-</v>
      </c>
      <c r="AB117" s="9" t="str">
        <f t="shared" si="43"/>
        <v>-</v>
      </c>
      <c r="AC117" s="290" t="str">
        <f t="shared" si="44"/>
        <v>-</v>
      </c>
      <c r="AD117" s="290" t="str">
        <f t="shared" si="45"/>
        <v>-</v>
      </c>
      <c r="AE117" s="290" t="str">
        <f t="shared" si="46"/>
        <v>-</v>
      </c>
      <c r="AF117" s="290" t="str">
        <f t="shared" si="47"/>
        <v>-</v>
      </c>
      <c r="AG117" s="294" t="str">
        <f t="shared" si="48"/>
        <v>-</v>
      </c>
      <c r="AH117" s="294" t="str">
        <f t="shared" si="49"/>
        <v>-</v>
      </c>
      <c r="AI117" s="294" t="str">
        <f t="shared" si="50"/>
        <v>-</v>
      </c>
      <c r="AJ117" s="294" t="str">
        <f t="shared" si="51"/>
        <v>-</v>
      </c>
      <c r="AK117" s="286" t="str">
        <f t="shared" si="52"/>
        <v>-</v>
      </c>
      <c r="AL117" s="286" t="str">
        <f t="shared" si="53"/>
        <v>-</v>
      </c>
      <c r="AM117" s="286" t="str">
        <f t="shared" si="54"/>
        <v>-</v>
      </c>
      <c r="AN117" s="286" t="str">
        <f t="shared" si="55"/>
        <v>-</v>
      </c>
    </row>
    <row r="118" spans="20:40">
      <c r="T118" s="2"/>
      <c r="U118" s="9" t="str">
        <f t="shared" si="36"/>
        <v>-</v>
      </c>
      <c r="V118" s="9" t="str">
        <f t="shared" si="37"/>
        <v>-</v>
      </c>
      <c r="W118" s="9" t="str">
        <f t="shared" si="38"/>
        <v>-</v>
      </c>
      <c r="X118" s="9" t="str">
        <f t="shared" si="39"/>
        <v>-</v>
      </c>
      <c r="Y118" s="9" t="str">
        <f t="shared" si="40"/>
        <v>-</v>
      </c>
      <c r="Z118" s="9" t="str">
        <f t="shared" si="41"/>
        <v>-</v>
      </c>
      <c r="AA118" s="9" t="str">
        <f t="shared" si="42"/>
        <v>-</v>
      </c>
      <c r="AB118" s="9" t="str">
        <f t="shared" si="43"/>
        <v>-</v>
      </c>
      <c r="AC118" s="290" t="str">
        <f t="shared" si="44"/>
        <v>-</v>
      </c>
      <c r="AD118" s="290" t="str">
        <f t="shared" si="45"/>
        <v>-</v>
      </c>
      <c r="AE118" s="290" t="str">
        <f t="shared" si="46"/>
        <v>-</v>
      </c>
      <c r="AF118" s="290" t="str">
        <f t="shared" si="47"/>
        <v>-</v>
      </c>
      <c r="AG118" s="294" t="str">
        <f t="shared" si="48"/>
        <v>-</v>
      </c>
      <c r="AH118" s="294" t="str">
        <f t="shared" si="49"/>
        <v>-</v>
      </c>
      <c r="AI118" s="294" t="str">
        <f t="shared" si="50"/>
        <v>-</v>
      </c>
      <c r="AJ118" s="294" t="str">
        <f t="shared" si="51"/>
        <v>-</v>
      </c>
      <c r="AK118" s="286" t="str">
        <f t="shared" si="52"/>
        <v>-</v>
      </c>
      <c r="AL118" s="286" t="str">
        <f t="shared" si="53"/>
        <v>-</v>
      </c>
      <c r="AM118" s="286" t="str">
        <f t="shared" si="54"/>
        <v>-</v>
      </c>
      <c r="AN118" s="286" t="str">
        <f t="shared" si="55"/>
        <v>-</v>
      </c>
    </row>
    <row r="119" spans="20:40">
      <c r="T119" s="2"/>
      <c r="U119" s="9" t="str">
        <f t="shared" si="36"/>
        <v>-</v>
      </c>
      <c r="V119" s="9" t="str">
        <f t="shared" si="37"/>
        <v>-</v>
      </c>
      <c r="W119" s="9" t="str">
        <f t="shared" si="38"/>
        <v>-</v>
      </c>
      <c r="X119" s="9" t="str">
        <f t="shared" si="39"/>
        <v>-</v>
      </c>
      <c r="Y119" s="9" t="str">
        <f t="shared" si="40"/>
        <v>-</v>
      </c>
      <c r="Z119" s="9" t="str">
        <f t="shared" si="41"/>
        <v>-</v>
      </c>
      <c r="AA119" s="9" t="str">
        <f t="shared" si="42"/>
        <v>-</v>
      </c>
      <c r="AB119" s="9" t="str">
        <f t="shared" si="43"/>
        <v>-</v>
      </c>
      <c r="AC119" s="290" t="str">
        <f t="shared" si="44"/>
        <v>-</v>
      </c>
      <c r="AD119" s="290" t="str">
        <f t="shared" si="45"/>
        <v>-</v>
      </c>
      <c r="AE119" s="290" t="str">
        <f t="shared" si="46"/>
        <v>-</v>
      </c>
      <c r="AF119" s="290" t="str">
        <f t="shared" si="47"/>
        <v>-</v>
      </c>
      <c r="AG119" s="294" t="str">
        <f t="shared" si="48"/>
        <v>-</v>
      </c>
      <c r="AH119" s="294" t="str">
        <f t="shared" si="49"/>
        <v>-</v>
      </c>
      <c r="AI119" s="294" t="str">
        <f t="shared" si="50"/>
        <v>-</v>
      </c>
      <c r="AJ119" s="294" t="str">
        <f t="shared" si="51"/>
        <v>-</v>
      </c>
      <c r="AK119" s="286" t="str">
        <f t="shared" si="52"/>
        <v>-</v>
      </c>
      <c r="AL119" s="286" t="str">
        <f t="shared" si="53"/>
        <v>-</v>
      </c>
      <c r="AM119" s="286" t="str">
        <f t="shared" si="54"/>
        <v>-</v>
      </c>
      <c r="AN119" s="286" t="str">
        <f t="shared" si="55"/>
        <v>-</v>
      </c>
    </row>
    <row r="120" spans="20:40">
      <c r="T120" s="2"/>
      <c r="U120" s="9" t="str">
        <f t="shared" si="36"/>
        <v>-</v>
      </c>
      <c r="V120" s="9" t="str">
        <f t="shared" si="37"/>
        <v>-</v>
      </c>
      <c r="W120" s="9" t="str">
        <f t="shared" si="38"/>
        <v>-</v>
      </c>
      <c r="X120" s="9" t="str">
        <f t="shared" si="39"/>
        <v>-</v>
      </c>
      <c r="Y120" s="9" t="str">
        <f t="shared" si="40"/>
        <v>-</v>
      </c>
      <c r="Z120" s="9" t="str">
        <f t="shared" si="41"/>
        <v>-</v>
      </c>
      <c r="AA120" s="9" t="str">
        <f t="shared" si="42"/>
        <v>-</v>
      </c>
      <c r="AB120" s="9" t="str">
        <f t="shared" si="43"/>
        <v>-</v>
      </c>
      <c r="AC120" s="290" t="str">
        <f t="shared" si="44"/>
        <v>-</v>
      </c>
      <c r="AD120" s="290" t="str">
        <f t="shared" si="45"/>
        <v>-</v>
      </c>
      <c r="AE120" s="290" t="str">
        <f t="shared" si="46"/>
        <v>-</v>
      </c>
      <c r="AF120" s="290" t="str">
        <f t="shared" si="47"/>
        <v>-</v>
      </c>
      <c r="AG120" s="294" t="str">
        <f t="shared" si="48"/>
        <v>-</v>
      </c>
      <c r="AH120" s="294" t="str">
        <f t="shared" si="49"/>
        <v>-</v>
      </c>
      <c r="AI120" s="294" t="str">
        <f t="shared" si="50"/>
        <v>-</v>
      </c>
      <c r="AJ120" s="294" t="str">
        <f t="shared" si="51"/>
        <v>-</v>
      </c>
      <c r="AK120" s="286" t="str">
        <f t="shared" si="52"/>
        <v>-</v>
      </c>
      <c r="AL120" s="286" t="str">
        <f t="shared" si="53"/>
        <v>-</v>
      </c>
      <c r="AM120" s="286" t="str">
        <f t="shared" si="54"/>
        <v>-</v>
      </c>
      <c r="AN120" s="286" t="str">
        <f t="shared" si="55"/>
        <v>-</v>
      </c>
    </row>
    <row r="121" spans="20:40">
      <c r="T121" s="2"/>
      <c r="U121" s="9" t="str">
        <f t="shared" si="36"/>
        <v>-</v>
      </c>
      <c r="V121" s="9" t="str">
        <f t="shared" si="37"/>
        <v>-</v>
      </c>
      <c r="W121" s="9" t="str">
        <f t="shared" si="38"/>
        <v>-</v>
      </c>
      <c r="X121" s="9" t="str">
        <f t="shared" si="39"/>
        <v>-</v>
      </c>
      <c r="Y121" s="9" t="str">
        <f t="shared" si="40"/>
        <v>-</v>
      </c>
      <c r="Z121" s="9" t="str">
        <f t="shared" si="41"/>
        <v>-</v>
      </c>
      <c r="AA121" s="9" t="str">
        <f t="shared" si="42"/>
        <v>-</v>
      </c>
      <c r="AB121" s="9" t="str">
        <f t="shared" si="43"/>
        <v>-</v>
      </c>
      <c r="AC121" s="290" t="str">
        <f t="shared" si="44"/>
        <v>-</v>
      </c>
      <c r="AD121" s="290" t="str">
        <f t="shared" si="45"/>
        <v>-</v>
      </c>
      <c r="AE121" s="290" t="str">
        <f t="shared" si="46"/>
        <v>-</v>
      </c>
      <c r="AF121" s="290" t="str">
        <f t="shared" si="47"/>
        <v>-</v>
      </c>
      <c r="AG121" s="294" t="str">
        <f t="shared" si="48"/>
        <v>-</v>
      </c>
      <c r="AH121" s="294" t="str">
        <f t="shared" si="49"/>
        <v>-</v>
      </c>
      <c r="AI121" s="294" t="str">
        <f t="shared" si="50"/>
        <v>-</v>
      </c>
      <c r="AJ121" s="294" t="str">
        <f t="shared" si="51"/>
        <v>-</v>
      </c>
      <c r="AK121" s="286" t="str">
        <f t="shared" si="52"/>
        <v>-</v>
      </c>
      <c r="AL121" s="286" t="str">
        <f t="shared" si="53"/>
        <v>-</v>
      </c>
      <c r="AM121" s="286" t="str">
        <f t="shared" si="54"/>
        <v>-</v>
      </c>
      <c r="AN121" s="286" t="str">
        <f t="shared" si="55"/>
        <v>-</v>
      </c>
    </row>
    <row r="122" spans="20:40">
      <c r="T122" s="2"/>
      <c r="U122" s="9" t="str">
        <f t="shared" si="36"/>
        <v>-</v>
      </c>
      <c r="V122" s="9" t="str">
        <f t="shared" si="37"/>
        <v>-</v>
      </c>
      <c r="W122" s="9" t="str">
        <f t="shared" si="38"/>
        <v>-</v>
      </c>
      <c r="X122" s="9" t="str">
        <f t="shared" si="39"/>
        <v>-</v>
      </c>
      <c r="Y122" s="9" t="str">
        <f t="shared" si="40"/>
        <v>-</v>
      </c>
      <c r="Z122" s="9" t="str">
        <f t="shared" si="41"/>
        <v>-</v>
      </c>
      <c r="AA122" s="9" t="str">
        <f t="shared" si="42"/>
        <v>-</v>
      </c>
      <c r="AB122" s="9" t="str">
        <f t="shared" si="43"/>
        <v>-</v>
      </c>
      <c r="AC122" s="290" t="str">
        <f t="shared" si="44"/>
        <v>-</v>
      </c>
      <c r="AD122" s="290" t="str">
        <f t="shared" si="45"/>
        <v>-</v>
      </c>
      <c r="AE122" s="290" t="str">
        <f t="shared" si="46"/>
        <v>-</v>
      </c>
      <c r="AF122" s="290" t="str">
        <f t="shared" si="47"/>
        <v>-</v>
      </c>
      <c r="AG122" s="294" t="str">
        <f t="shared" si="48"/>
        <v>-</v>
      </c>
      <c r="AH122" s="294" t="str">
        <f t="shared" si="49"/>
        <v>-</v>
      </c>
      <c r="AI122" s="294" t="str">
        <f t="shared" si="50"/>
        <v>-</v>
      </c>
      <c r="AJ122" s="294" t="str">
        <f t="shared" si="51"/>
        <v>-</v>
      </c>
      <c r="AK122" s="286" t="str">
        <f t="shared" si="52"/>
        <v>-</v>
      </c>
      <c r="AL122" s="286" t="str">
        <f t="shared" si="53"/>
        <v>-</v>
      </c>
      <c r="AM122" s="286" t="str">
        <f t="shared" si="54"/>
        <v>-</v>
      </c>
      <c r="AN122" s="286" t="str">
        <f t="shared" si="55"/>
        <v>-</v>
      </c>
    </row>
    <row r="123" spans="20:40">
      <c r="T123" s="2"/>
      <c r="U123" s="9" t="str">
        <f t="shared" si="36"/>
        <v>-</v>
      </c>
      <c r="V123" s="9" t="str">
        <f t="shared" si="37"/>
        <v>-</v>
      </c>
      <c r="W123" s="9" t="str">
        <f t="shared" si="38"/>
        <v>-</v>
      </c>
      <c r="X123" s="9" t="str">
        <f t="shared" si="39"/>
        <v>-</v>
      </c>
      <c r="Y123" s="9" t="str">
        <f t="shared" si="40"/>
        <v>-</v>
      </c>
      <c r="Z123" s="9" t="str">
        <f t="shared" si="41"/>
        <v>-</v>
      </c>
      <c r="AA123" s="9" t="str">
        <f t="shared" si="42"/>
        <v>-</v>
      </c>
      <c r="AB123" s="9" t="str">
        <f t="shared" si="43"/>
        <v>-</v>
      </c>
      <c r="AC123" s="290" t="str">
        <f t="shared" si="44"/>
        <v>-</v>
      </c>
      <c r="AD123" s="290" t="str">
        <f t="shared" si="45"/>
        <v>-</v>
      </c>
      <c r="AE123" s="290" t="str">
        <f t="shared" si="46"/>
        <v>-</v>
      </c>
      <c r="AF123" s="290" t="str">
        <f t="shared" si="47"/>
        <v>-</v>
      </c>
      <c r="AG123" s="294" t="str">
        <f t="shared" si="48"/>
        <v>-</v>
      </c>
      <c r="AH123" s="294" t="str">
        <f t="shared" si="49"/>
        <v>-</v>
      </c>
      <c r="AI123" s="294" t="str">
        <f t="shared" si="50"/>
        <v>-</v>
      </c>
      <c r="AJ123" s="294" t="str">
        <f t="shared" si="51"/>
        <v>-</v>
      </c>
      <c r="AK123" s="286" t="str">
        <f t="shared" si="52"/>
        <v>-</v>
      </c>
      <c r="AL123" s="286" t="str">
        <f t="shared" si="53"/>
        <v>-</v>
      </c>
      <c r="AM123" s="286" t="str">
        <f t="shared" si="54"/>
        <v>-</v>
      </c>
      <c r="AN123" s="286" t="str">
        <f t="shared" si="55"/>
        <v>-</v>
      </c>
    </row>
    <row r="124" spans="20:40">
      <c r="T124" s="2"/>
      <c r="U124" s="9" t="str">
        <f t="shared" si="36"/>
        <v>-</v>
      </c>
      <c r="V124" s="9" t="str">
        <f t="shared" si="37"/>
        <v>-</v>
      </c>
      <c r="W124" s="9" t="str">
        <f t="shared" si="38"/>
        <v>-</v>
      </c>
      <c r="X124" s="9" t="str">
        <f t="shared" si="39"/>
        <v>-</v>
      </c>
      <c r="Y124" s="9" t="str">
        <f t="shared" si="40"/>
        <v>-</v>
      </c>
      <c r="Z124" s="9" t="str">
        <f t="shared" si="41"/>
        <v>-</v>
      </c>
      <c r="AA124" s="9" t="str">
        <f t="shared" si="42"/>
        <v>-</v>
      </c>
      <c r="AB124" s="9" t="str">
        <f t="shared" si="43"/>
        <v>-</v>
      </c>
      <c r="AC124" s="290" t="str">
        <f t="shared" si="44"/>
        <v>-</v>
      </c>
      <c r="AD124" s="290" t="str">
        <f t="shared" si="45"/>
        <v>-</v>
      </c>
      <c r="AE124" s="290" t="str">
        <f t="shared" si="46"/>
        <v>-</v>
      </c>
      <c r="AF124" s="290" t="str">
        <f t="shared" si="47"/>
        <v>-</v>
      </c>
      <c r="AG124" s="294" t="str">
        <f t="shared" si="48"/>
        <v>-</v>
      </c>
      <c r="AH124" s="294" t="str">
        <f t="shared" si="49"/>
        <v>-</v>
      </c>
      <c r="AI124" s="294" t="str">
        <f t="shared" si="50"/>
        <v>-</v>
      </c>
      <c r="AJ124" s="294" t="str">
        <f t="shared" si="51"/>
        <v>-</v>
      </c>
      <c r="AK124" s="286" t="str">
        <f t="shared" si="52"/>
        <v>-</v>
      </c>
      <c r="AL124" s="286" t="str">
        <f t="shared" si="53"/>
        <v>-</v>
      </c>
      <c r="AM124" s="286" t="str">
        <f t="shared" si="54"/>
        <v>-</v>
      </c>
      <c r="AN124" s="286" t="str">
        <f t="shared" si="55"/>
        <v>-</v>
      </c>
    </row>
    <row r="125" spans="20:40">
      <c r="T125" s="2"/>
      <c r="U125" s="9" t="str">
        <f t="shared" si="36"/>
        <v>-</v>
      </c>
      <c r="V125" s="9" t="str">
        <f t="shared" si="37"/>
        <v>-</v>
      </c>
      <c r="W125" s="9" t="str">
        <f t="shared" si="38"/>
        <v>-</v>
      </c>
      <c r="X125" s="9" t="str">
        <f t="shared" si="39"/>
        <v>-</v>
      </c>
      <c r="Y125" s="9" t="str">
        <f t="shared" si="40"/>
        <v>-</v>
      </c>
      <c r="Z125" s="9" t="str">
        <f t="shared" si="41"/>
        <v>-</v>
      </c>
      <c r="AA125" s="9" t="str">
        <f t="shared" si="42"/>
        <v>-</v>
      </c>
      <c r="AB125" s="9" t="str">
        <f t="shared" si="43"/>
        <v>-</v>
      </c>
      <c r="AC125" s="290" t="str">
        <f t="shared" si="44"/>
        <v>-</v>
      </c>
      <c r="AD125" s="290" t="str">
        <f t="shared" si="45"/>
        <v>-</v>
      </c>
      <c r="AE125" s="290" t="str">
        <f t="shared" si="46"/>
        <v>-</v>
      </c>
      <c r="AF125" s="290" t="str">
        <f t="shared" si="47"/>
        <v>-</v>
      </c>
      <c r="AG125" s="294" t="str">
        <f t="shared" si="48"/>
        <v>-</v>
      </c>
      <c r="AH125" s="294" t="str">
        <f t="shared" si="49"/>
        <v>-</v>
      </c>
      <c r="AI125" s="294" t="str">
        <f t="shared" si="50"/>
        <v>-</v>
      </c>
      <c r="AJ125" s="294" t="str">
        <f t="shared" si="51"/>
        <v>-</v>
      </c>
      <c r="AK125" s="286" t="str">
        <f t="shared" si="52"/>
        <v>-</v>
      </c>
      <c r="AL125" s="286" t="str">
        <f t="shared" si="53"/>
        <v>-</v>
      </c>
      <c r="AM125" s="286" t="str">
        <f t="shared" si="54"/>
        <v>-</v>
      </c>
      <c r="AN125" s="286" t="str">
        <f t="shared" si="55"/>
        <v>-</v>
      </c>
    </row>
    <row r="126" spans="20:40">
      <c r="T126" s="2"/>
      <c r="U126" s="9" t="str">
        <f t="shared" si="36"/>
        <v>-</v>
      </c>
      <c r="V126" s="9" t="str">
        <f t="shared" si="37"/>
        <v>-</v>
      </c>
      <c r="W126" s="9" t="str">
        <f t="shared" si="38"/>
        <v>-</v>
      </c>
      <c r="X126" s="9" t="str">
        <f t="shared" si="39"/>
        <v>-</v>
      </c>
      <c r="Y126" s="9" t="str">
        <f t="shared" si="40"/>
        <v>-</v>
      </c>
      <c r="Z126" s="9" t="str">
        <f t="shared" si="41"/>
        <v>-</v>
      </c>
      <c r="AA126" s="9" t="str">
        <f t="shared" si="42"/>
        <v>-</v>
      </c>
      <c r="AB126" s="9" t="str">
        <f t="shared" si="43"/>
        <v>-</v>
      </c>
      <c r="AC126" s="290" t="str">
        <f t="shared" si="44"/>
        <v>-</v>
      </c>
      <c r="AD126" s="290" t="str">
        <f t="shared" si="45"/>
        <v>-</v>
      </c>
      <c r="AE126" s="290" t="str">
        <f t="shared" si="46"/>
        <v>-</v>
      </c>
      <c r="AF126" s="290" t="str">
        <f t="shared" si="47"/>
        <v>-</v>
      </c>
      <c r="AG126" s="294" t="str">
        <f t="shared" si="48"/>
        <v>-</v>
      </c>
      <c r="AH126" s="294" t="str">
        <f t="shared" si="49"/>
        <v>-</v>
      </c>
      <c r="AI126" s="294" t="str">
        <f t="shared" si="50"/>
        <v>-</v>
      </c>
      <c r="AJ126" s="294" t="str">
        <f t="shared" si="51"/>
        <v>-</v>
      </c>
      <c r="AK126" s="286" t="str">
        <f t="shared" si="52"/>
        <v>-</v>
      </c>
      <c r="AL126" s="286" t="str">
        <f t="shared" si="53"/>
        <v>-</v>
      </c>
      <c r="AM126" s="286" t="str">
        <f t="shared" si="54"/>
        <v>-</v>
      </c>
      <c r="AN126" s="286" t="str">
        <f t="shared" si="55"/>
        <v>-</v>
      </c>
    </row>
    <row r="127" spans="20:40">
      <c r="T127" s="2"/>
      <c r="U127" s="9" t="str">
        <f t="shared" si="36"/>
        <v>-</v>
      </c>
      <c r="V127" s="9" t="str">
        <f t="shared" si="37"/>
        <v>-</v>
      </c>
      <c r="W127" s="9" t="str">
        <f t="shared" si="38"/>
        <v>-</v>
      </c>
      <c r="X127" s="9" t="str">
        <f t="shared" si="39"/>
        <v>-</v>
      </c>
      <c r="Y127" s="9" t="str">
        <f t="shared" si="40"/>
        <v>-</v>
      </c>
      <c r="Z127" s="9" t="str">
        <f t="shared" si="41"/>
        <v>-</v>
      </c>
      <c r="AA127" s="9" t="str">
        <f t="shared" si="42"/>
        <v>-</v>
      </c>
      <c r="AB127" s="9" t="str">
        <f t="shared" si="43"/>
        <v>-</v>
      </c>
      <c r="AC127" s="290" t="str">
        <f t="shared" si="44"/>
        <v>-</v>
      </c>
      <c r="AD127" s="290" t="str">
        <f t="shared" si="45"/>
        <v>-</v>
      </c>
      <c r="AE127" s="290" t="str">
        <f t="shared" si="46"/>
        <v>-</v>
      </c>
      <c r="AF127" s="290" t="str">
        <f t="shared" si="47"/>
        <v>-</v>
      </c>
      <c r="AG127" s="294" t="str">
        <f t="shared" si="48"/>
        <v>-</v>
      </c>
      <c r="AH127" s="294" t="str">
        <f t="shared" si="49"/>
        <v>-</v>
      </c>
      <c r="AI127" s="294" t="str">
        <f t="shared" si="50"/>
        <v>-</v>
      </c>
      <c r="AJ127" s="294" t="str">
        <f t="shared" si="51"/>
        <v>-</v>
      </c>
      <c r="AK127" s="286" t="str">
        <f t="shared" si="52"/>
        <v>-</v>
      </c>
      <c r="AL127" s="286" t="str">
        <f t="shared" si="53"/>
        <v>-</v>
      </c>
      <c r="AM127" s="286" t="str">
        <f t="shared" si="54"/>
        <v>-</v>
      </c>
      <c r="AN127" s="286" t="str">
        <f t="shared" si="55"/>
        <v>-</v>
      </c>
    </row>
    <row r="128" spans="20:40">
      <c r="T128" s="2"/>
      <c r="U128" s="9" t="str">
        <f t="shared" si="36"/>
        <v>-</v>
      </c>
      <c r="V128" s="9" t="str">
        <f t="shared" si="37"/>
        <v>-</v>
      </c>
      <c r="W128" s="9" t="str">
        <f t="shared" si="38"/>
        <v>-</v>
      </c>
      <c r="X128" s="9" t="str">
        <f t="shared" si="39"/>
        <v>-</v>
      </c>
      <c r="Y128" s="9" t="str">
        <f t="shared" si="40"/>
        <v>-</v>
      </c>
      <c r="Z128" s="9" t="str">
        <f t="shared" si="41"/>
        <v>-</v>
      </c>
      <c r="AA128" s="9" t="str">
        <f t="shared" si="42"/>
        <v>-</v>
      </c>
      <c r="AB128" s="9" t="str">
        <f t="shared" si="43"/>
        <v>-</v>
      </c>
      <c r="AC128" s="290" t="str">
        <f t="shared" si="44"/>
        <v>-</v>
      </c>
      <c r="AD128" s="290" t="str">
        <f t="shared" si="45"/>
        <v>-</v>
      </c>
      <c r="AE128" s="290" t="str">
        <f t="shared" si="46"/>
        <v>-</v>
      </c>
      <c r="AF128" s="290" t="str">
        <f t="shared" si="47"/>
        <v>-</v>
      </c>
      <c r="AG128" s="294" t="str">
        <f t="shared" si="48"/>
        <v>-</v>
      </c>
      <c r="AH128" s="294" t="str">
        <f t="shared" si="49"/>
        <v>-</v>
      </c>
      <c r="AI128" s="294" t="str">
        <f t="shared" si="50"/>
        <v>-</v>
      </c>
      <c r="AJ128" s="294" t="str">
        <f t="shared" si="51"/>
        <v>-</v>
      </c>
      <c r="AK128" s="286" t="str">
        <f t="shared" si="52"/>
        <v>-</v>
      </c>
      <c r="AL128" s="286" t="str">
        <f t="shared" si="53"/>
        <v>-</v>
      </c>
      <c r="AM128" s="286" t="str">
        <f t="shared" si="54"/>
        <v>-</v>
      </c>
      <c r="AN128" s="286" t="str">
        <f t="shared" si="55"/>
        <v>-</v>
      </c>
    </row>
    <row r="129" spans="20:40">
      <c r="T129" s="2"/>
      <c r="U129" s="9" t="str">
        <f t="shared" si="36"/>
        <v>-</v>
      </c>
      <c r="V129" s="9" t="str">
        <f t="shared" si="37"/>
        <v>-</v>
      </c>
      <c r="W129" s="9" t="str">
        <f t="shared" si="38"/>
        <v>-</v>
      </c>
      <c r="X129" s="9" t="str">
        <f t="shared" si="39"/>
        <v>-</v>
      </c>
      <c r="Y129" s="9" t="str">
        <f t="shared" si="40"/>
        <v>-</v>
      </c>
      <c r="Z129" s="9" t="str">
        <f t="shared" si="41"/>
        <v>-</v>
      </c>
      <c r="AA129" s="9" t="str">
        <f t="shared" si="42"/>
        <v>-</v>
      </c>
      <c r="AB129" s="9" t="str">
        <f t="shared" si="43"/>
        <v>-</v>
      </c>
      <c r="AC129" s="290" t="str">
        <f t="shared" si="44"/>
        <v>-</v>
      </c>
      <c r="AD129" s="290" t="str">
        <f t="shared" si="45"/>
        <v>-</v>
      </c>
      <c r="AE129" s="290" t="str">
        <f t="shared" si="46"/>
        <v>-</v>
      </c>
      <c r="AF129" s="290" t="str">
        <f t="shared" si="47"/>
        <v>-</v>
      </c>
      <c r="AG129" s="294" t="str">
        <f t="shared" si="48"/>
        <v>-</v>
      </c>
      <c r="AH129" s="294" t="str">
        <f t="shared" si="49"/>
        <v>-</v>
      </c>
      <c r="AI129" s="294" t="str">
        <f t="shared" si="50"/>
        <v>-</v>
      </c>
      <c r="AJ129" s="294" t="str">
        <f t="shared" si="51"/>
        <v>-</v>
      </c>
      <c r="AK129" s="286" t="str">
        <f t="shared" si="52"/>
        <v>-</v>
      </c>
      <c r="AL129" s="286" t="str">
        <f t="shared" si="53"/>
        <v>-</v>
      </c>
      <c r="AM129" s="286" t="str">
        <f t="shared" si="54"/>
        <v>-</v>
      </c>
      <c r="AN129" s="286" t="str">
        <f t="shared" si="55"/>
        <v>-</v>
      </c>
    </row>
    <row r="130" spans="20:40">
      <c r="T130" s="2"/>
      <c r="U130" s="9" t="str">
        <f t="shared" si="36"/>
        <v>-</v>
      </c>
      <c r="V130" s="9" t="str">
        <f t="shared" si="37"/>
        <v>-</v>
      </c>
      <c r="W130" s="9" t="str">
        <f t="shared" si="38"/>
        <v>-</v>
      </c>
      <c r="X130" s="9" t="str">
        <f t="shared" si="39"/>
        <v>-</v>
      </c>
      <c r="Y130" s="9" t="str">
        <f t="shared" si="40"/>
        <v>-</v>
      </c>
      <c r="Z130" s="9" t="str">
        <f t="shared" si="41"/>
        <v>-</v>
      </c>
      <c r="AA130" s="9" t="str">
        <f t="shared" si="42"/>
        <v>-</v>
      </c>
      <c r="AB130" s="9" t="str">
        <f t="shared" si="43"/>
        <v>-</v>
      </c>
      <c r="AC130" s="290" t="str">
        <f t="shared" si="44"/>
        <v>-</v>
      </c>
      <c r="AD130" s="290" t="str">
        <f t="shared" si="45"/>
        <v>-</v>
      </c>
      <c r="AE130" s="290" t="str">
        <f t="shared" si="46"/>
        <v>-</v>
      </c>
      <c r="AF130" s="290" t="str">
        <f t="shared" si="47"/>
        <v>-</v>
      </c>
      <c r="AG130" s="294" t="str">
        <f t="shared" si="48"/>
        <v>-</v>
      </c>
      <c r="AH130" s="294" t="str">
        <f t="shared" si="49"/>
        <v>-</v>
      </c>
      <c r="AI130" s="294" t="str">
        <f t="shared" si="50"/>
        <v>-</v>
      </c>
      <c r="AJ130" s="294" t="str">
        <f t="shared" si="51"/>
        <v>-</v>
      </c>
      <c r="AK130" s="286" t="str">
        <f t="shared" si="52"/>
        <v>-</v>
      </c>
      <c r="AL130" s="286" t="str">
        <f t="shared" si="53"/>
        <v>-</v>
      </c>
      <c r="AM130" s="286" t="str">
        <f t="shared" si="54"/>
        <v>-</v>
      </c>
      <c r="AN130" s="286" t="str">
        <f t="shared" si="55"/>
        <v>-</v>
      </c>
    </row>
    <row r="131" spans="20:40">
      <c r="T131" s="2"/>
      <c r="U131" s="9" t="str">
        <f t="shared" si="36"/>
        <v>-</v>
      </c>
      <c r="V131" s="9" t="str">
        <f t="shared" si="37"/>
        <v>-</v>
      </c>
      <c r="W131" s="9" t="str">
        <f t="shared" si="38"/>
        <v>-</v>
      </c>
      <c r="X131" s="9" t="str">
        <f t="shared" si="39"/>
        <v>-</v>
      </c>
      <c r="Y131" s="9" t="str">
        <f t="shared" si="40"/>
        <v>-</v>
      </c>
      <c r="Z131" s="9" t="str">
        <f t="shared" si="41"/>
        <v>-</v>
      </c>
      <c r="AA131" s="9" t="str">
        <f t="shared" si="42"/>
        <v>-</v>
      </c>
      <c r="AB131" s="9" t="str">
        <f t="shared" si="43"/>
        <v>-</v>
      </c>
      <c r="AC131" s="290" t="str">
        <f t="shared" si="44"/>
        <v>-</v>
      </c>
      <c r="AD131" s="290" t="str">
        <f t="shared" si="45"/>
        <v>-</v>
      </c>
      <c r="AE131" s="290" t="str">
        <f t="shared" si="46"/>
        <v>-</v>
      </c>
      <c r="AF131" s="290" t="str">
        <f t="shared" si="47"/>
        <v>-</v>
      </c>
      <c r="AG131" s="294" t="str">
        <f t="shared" si="48"/>
        <v>-</v>
      </c>
      <c r="AH131" s="294" t="str">
        <f t="shared" si="49"/>
        <v>-</v>
      </c>
      <c r="AI131" s="294" t="str">
        <f t="shared" si="50"/>
        <v>-</v>
      </c>
      <c r="AJ131" s="294" t="str">
        <f t="shared" si="51"/>
        <v>-</v>
      </c>
      <c r="AK131" s="286" t="str">
        <f t="shared" si="52"/>
        <v>-</v>
      </c>
      <c r="AL131" s="286" t="str">
        <f t="shared" si="53"/>
        <v>-</v>
      </c>
      <c r="AM131" s="286" t="str">
        <f t="shared" si="54"/>
        <v>-</v>
      </c>
      <c r="AN131" s="286" t="str">
        <f t="shared" si="55"/>
        <v>-</v>
      </c>
    </row>
    <row r="132" spans="20:40">
      <c r="T132" s="2"/>
      <c r="U132" s="9" t="str">
        <f t="shared" si="36"/>
        <v>-</v>
      </c>
      <c r="V132" s="9" t="str">
        <f t="shared" si="37"/>
        <v>-</v>
      </c>
      <c r="W132" s="9" t="str">
        <f t="shared" si="38"/>
        <v>-</v>
      </c>
      <c r="X132" s="9" t="str">
        <f t="shared" si="39"/>
        <v>-</v>
      </c>
      <c r="Y132" s="9" t="str">
        <f t="shared" si="40"/>
        <v>-</v>
      </c>
      <c r="Z132" s="9" t="str">
        <f t="shared" si="41"/>
        <v>-</v>
      </c>
      <c r="AA132" s="9" t="str">
        <f t="shared" si="42"/>
        <v>-</v>
      </c>
      <c r="AB132" s="9" t="str">
        <f t="shared" si="43"/>
        <v>-</v>
      </c>
      <c r="AC132" s="290" t="str">
        <f t="shared" si="44"/>
        <v>-</v>
      </c>
      <c r="AD132" s="290" t="str">
        <f t="shared" si="45"/>
        <v>-</v>
      </c>
      <c r="AE132" s="290" t="str">
        <f t="shared" si="46"/>
        <v>-</v>
      </c>
      <c r="AF132" s="290" t="str">
        <f t="shared" si="47"/>
        <v>-</v>
      </c>
      <c r="AG132" s="294" t="str">
        <f t="shared" si="48"/>
        <v>-</v>
      </c>
      <c r="AH132" s="294" t="str">
        <f t="shared" si="49"/>
        <v>-</v>
      </c>
      <c r="AI132" s="294" t="str">
        <f t="shared" si="50"/>
        <v>-</v>
      </c>
      <c r="AJ132" s="294" t="str">
        <f t="shared" si="51"/>
        <v>-</v>
      </c>
      <c r="AK132" s="286" t="str">
        <f t="shared" si="52"/>
        <v>-</v>
      </c>
      <c r="AL132" s="286" t="str">
        <f t="shared" si="53"/>
        <v>-</v>
      </c>
      <c r="AM132" s="286" t="str">
        <f t="shared" si="54"/>
        <v>-</v>
      </c>
      <c r="AN132" s="286" t="str">
        <f t="shared" si="55"/>
        <v>-</v>
      </c>
    </row>
    <row r="133" spans="20:40">
      <c r="T133" s="2"/>
      <c r="U133" s="9" t="str">
        <f t="shared" ref="U133:U196" si="56">IF($T133&lt;&gt;"",COUNTIFS(
    INDEX(rawデータ範囲, , MATCH($T$3,表頭範囲, 0)), $T133,
    INDEX(rawデータ範囲, , MATCH($U$1,表頭範囲, 0)),IF($U$2="通年","*",$U$2)
),"-")</f>
        <v>-</v>
      </c>
      <c r="V133" s="9" t="str">
        <f t="shared" ref="V133:V196" si="57">IF($T133&lt;&gt;"",COUNTIFS(
    INDEX(rawデータ範囲, , MATCH($T$3,表頭範囲, 0)), $T133,
    INDEX(rawデータ範囲, , MATCH($V$3,表頭範囲, 0)), $V$4,
    INDEX(rawデータ範囲, , MATCH($U$1,表頭範囲, 0)),IF($U$2="通年","*",$U$2)
),"-")</f>
        <v>-</v>
      </c>
      <c r="W133" s="9" t="str">
        <f t="shared" ref="W133:W196" si="58">IF($T133&lt;&gt;"",COUNTIFS(
    INDEX(rawデータ範囲, , MATCH($T$3,表頭範囲, 0)), $T133,
    INDEX(rawデータ範囲, , MATCH($W$3,表頭範囲, 0)), $W$4,
    INDEX(rawデータ範囲, , MATCH($U$1,表頭範囲, 0)),IF($U$2="通年","*",$U$2)
),"-")</f>
        <v>-</v>
      </c>
      <c r="X133" s="9" t="str">
        <f t="shared" ref="X133:X196" si="59">IF($T133&lt;&gt;"",COUNTIFS(
    INDEX(rawデータ範囲, , MATCH($T$3,表頭範囲, 0)), $T133,
    INDEX(rawデータ範囲, , MATCH($X$3,表頭範囲, 0)), $X$4,
    INDEX(rawデータ範囲, , MATCH($U$1,表頭範囲, 0)),IF($U$2="通年","*",$U$2)
),"-")</f>
        <v>-</v>
      </c>
      <c r="Y133" s="9" t="str">
        <f t="shared" ref="Y133:Y178" si="60">IF(U133&gt;0,U133,"-")</f>
        <v>-</v>
      </c>
      <c r="Z133" s="9" t="str">
        <f t="shared" ref="Z133:Z178" si="61">IF(V133&gt;0,V133,"-")</f>
        <v>-</v>
      </c>
      <c r="AA133" s="9" t="str">
        <f t="shared" ref="AA133:AA178" si="62">IF(W133&gt;0,W133,"-")</f>
        <v>-</v>
      </c>
      <c r="AB133" s="9" t="str">
        <f t="shared" ref="AB133:AB178" si="63">IF(X133&gt;0,X133,"-")</f>
        <v>-</v>
      </c>
      <c r="AC133" s="290" t="str">
        <f t="shared" ref="AC133:AC178" si="64">IFERROR(_xlfn.RANK.EQ(Y133,Y$5:Y$304,0),"-")</f>
        <v>-</v>
      </c>
      <c r="AD133" s="290" t="str">
        <f t="shared" ref="AD133:AD178" si="65">IFERROR(_xlfn.RANK.EQ(Z133,Z$5:Z$304,0),"-")</f>
        <v>-</v>
      </c>
      <c r="AE133" s="290" t="str">
        <f t="shared" ref="AE133:AE178" si="66">IFERROR(_xlfn.RANK.EQ(AA133,AA$5:AA$304,0),"-")</f>
        <v>-</v>
      </c>
      <c r="AF133" s="290" t="str">
        <f t="shared" ref="AF133:AF178" si="67">IFERROR(_xlfn.RANK.EQ(AB133,AB$5:AB$304,0),"-")</f>
        <v>-</v>
      </c>
      <c r="AG133" s="294" t="str">
        <f t="shared" ref="AG133:AG178" si="68">IF(ISNUMBER(AC133),AC133+ROW(AC133)/1000,"-")</f>
        <v>-</v>
      </c>
      <c r="AH133" s="294" t="str">
        <f t="shared" ref="AH133:AH178" si="69">IF(ISNUMBER(AD133),AD133+ROW(AD133)/1000,"-")</f>
        <v>-</v>
      </c>
      <c r="AI133" s="294" t="str">
        <f t="shared" ref="AI133:AI178" si="70">IF(ISNUMBER(AE133),AE133+ROW(AE133)/1000,"-")</f>
        <v>-</v>
      </c>
      <c r="AJ133" s="294" t="str">
        <f t="shared" ref="AJ133:AJ178" si="71">IF(ISNUMBER(AF133),AF133+ROW(AF133)/1000,"-")</f>
        <v>-</v>
      </c>
      <c r="AK133" s="286" t="str">
        <f t="shared" ref="AK133:AK178" si="72">IFERROR(_xlfn.RANK.EQ(AG133,AG$5:AG$304,1),"-")</f>
        <v>-</v>
      </c>
      <c r="AL133" s="286" t="str">
        <f t="shared" ref="AL133:AL178" si="73">IFERROR(_xlfn.RANK.EQ(AH133,AH$5:AH$304,1),"-")</f>
        <v>-</v>
      </c>
      <c r="AM133" s="286" t="str">
        <f t="shared" ref="AM133:AM178" si="74">IFERROR(_xlfn.RANK.EQ(AI133,AI$5:AI$304,1),"-")</f>
        <v>-</v>
      </c>
      <c r="AN133" s="286" t="str">
        <f t="shared" ref="AN133:AN178" si="75">IFERROR(_xlfn.RANK.EQ(AJ133,AJ$5:AJ$304,1),"-")</f>
        <v>-</v>
      </c>
    </row>
    <row r="134" spans="20:40">
      <c r="T134" s="2"/>
      <c r="U134" s="9" t="str">
        <f t="shared" si="56"/>
        <v>-</v>
      </c>
      <c r="V134" s="9" t="str">
        <f t="shared" si="57"/>
        <v>-</v>
      </c>
      <c r="W134" s="9" t="str">
        <f t="shared" si="58"/>
        <v>-</v>
      </c>
      <c r="X134" s="9" t="str">
        <f t="shared" si="59"/>
        <v>-</v>
      </c>
      <c r="Y134" s="9" t="str">
        <f t="shared" si="60"/>
        <v>-</v>
      </c>
      <c r="Z134" s="9" t="str">
        <f t="shared" si="61"/>
        <v>-</v>
      </c>
      <c r="AA134" s="9" t="str">
        <f t="shared" si="62"/>
        <v>-</v>
      </c>
      <c r="AB134" s="9" t="str">
        <f t="shared" si="63"/>
        <v>-</v>
      </c>
      <c r="AC134" s="290" t="str">
        <f t="shared" si="64"/>
        <v>-</v>
      </c>
      <c r="AD134" s="290" t="str">
        <f t="shared" si="65"/>
        <v>-</v>
      </c>
      <c r="AE134" s="290" t="str">
        <f t="shared" si="66"/>
        <v>-</v>
      </c>
      <c r="AF134" s="290" t="str">
        <f t="shared" si="67"/>
        <v>-</v>
      </c>
      <c r="AG134" s="294" t="str">
        <f t="shared" si="68"/>
        <v>-</v>
      </c>
      <c r="AH134" s="294" t="str">
        <f t="shared" si="69"/>
        <v>-</v>
      </c>
      <c r="AI134" s="294" t="str">
        <f t="shared" si="70"/>
        <v>-</v>
      </c>
      <c r="AJ134" s="294" t="str">
        <f t="shared" si="71"/>
        <v>-</v>
      </c>
      <c r="AK134" s="286" t="str">
        <f t="shared" si="72"/>
        <v>-</v>
      </c>
      <c r="AL134" s="286" t="str">
        <f t="shared" si="73"/>
        <v>-</v>
      </c>
      <c r="AM134" s="286" t="str">
        <f t="shared" si="74"/>
        <v>-</v>
      </c>
      <c r="AN134" s="286" t="str">
        <f t="shared" si="75"/>
        <v>-</v>
      </c>
    </row>
    <row r="135" spans="20:40">
      <c r="T135" s="2"/>
      <c r="U135" s="9" t="str">
        <f t="shared" si="56"/>
        <v>-</v>
      </c>
      <c r="V135" s="9" t="str">
        <f t="shared" si="57"/>
        <v>-</v>
      </c>
      <c r="W135" s="9" t="str">
        <f t="shared" si="58"/>
        <v>-</v>
      </c>
      <c r="X135" s="9" t="str">
        <f t="shared" si="59"/>
        <v>-</v>
      </c>
      <c r="Y135" s="9" t="str">
        <f t="shared" si="60"/>
        <v>-</v>
      </c>
      <c r="Z135" s="9" t="str">
        <f t="shared" si="61"/>
        <v>-</v>
      </c>
      <c r="AA135" s="9" t="str">
        <f t="shared" si="62"/>
        <v>-</v>
      </c>
      <c r="AB135" s="9" t="str">
        <f t="shared" si="63"/>
        <v>-</v>
      </c>
      <c r="AC135" s="290" t="str">
        <f t="shared" si="64"/>
        <v>-</v>
      </c>
      <c r="AD135" s="290" t="str">
        <f t="shared" si="65"/>
        <v>-</v>
      </c>
      <c r="AE135" s="290" t="str">
        <f t="shared" si="66"/>
        <v>-</v>
      </c>
      <c r="AF135" s="290" t="str">
        <f t="shared" si="67"/>
        <v>-</v>
      </c>
      <c r="AG135" s="294" t="str">
        <f t="shared" si="68"/>
        <v>-</v>
      </c>
      <c r="AH135" s="294" t="str">
        <f t="shared" si="69"/>
        <v>-</v>
      </c>
      <c r="AI135" s="294" t="str">
        <f t="shared" si="70"/>
        <v>-</v>
      </c>
      <c r="AJ135" s="294" t="str">
        <f t="shared" si="71"/>
        <v>-</v>
      </c>
      <c r="AK135" s="286" t="str">
        <f t="shared" si="72"/>
        <v>-</v>
      </c>
      <c r="AL135" s="286" t="str">
        <f t="shared" si="73"/>
        <v>-</v>
      </c>
      <c r="AM135" s="286" t="str">
        <f t="shared" si="74"/>
        <v>-</v>
      </c>
      <c r="AN135" s="286" t="str">
        <f t="shared" si="75"/>
        <v>-</v>
      </c>
    </row>
    <row r="136" spans="20:40">
      <c r="T136" s="2"/>
      <c r="U136" s="9" t="str">
        <f t="shared" si="56"/>
        <v>-</v>
      </c>
      <c r="V136" s="9" t="str">
        <f t="shared" si="57"/>
        <v>-</v>
      </c>
      <c r="W136" s="9" t="str">
        <f t="shared" si="58"/>
        <v>-</v>
      </c>
      <c r="X136" s="9" t="str">
        <f t="shared" si="59"/>
        <v>-</v>
      </c>
      <c r="Y136" s="9" t="str">
        <f t="shared" si="60"/>
        <v>-</v>
      </c>
      <c r="Z136" s="9" t="str">
        <f t="shared" si="61"/>
        <v>-</v>
      </c>
      <c r="AA136" s="9" t="str">
        <f t="shared" si="62"/>
        <v>-</v>
      </c>
      <c r="AB136" s="9" t="str">
        <f t="shared" si="63"/>
        <v>-</v>
      </c>
      <c r="AC136" s="290" t="str">
        <f t="shared" si="64"/>
        <v>-</v>
      </c>
      <c r="AD136" s="290" t="str">
        <f t="shared" si="65"/>
        <v>-</v>
      </c>
      <c r="AE136" s="290" t="str">
        <f t="shared" si="66"/>
        <v>-</v>
      </c>
      <c r="AF136" s="290" t="str">
        <f t="shared" si="67"/>
        <v>-</v>
      </c>
      <c r="AG136" s="294" t="str">
        <f t="shared" si="68"/>
        <v>-</v>
      </c>
      <c r="AH136" s="294" t="str">
        <f t="shared" si="69"/>
        <v>-</v>
      </c>
      <c r="AI136" s="294" t="str">
        <f t="shared" si="70"/>
        <v>-</v>
      </c>
      <c r="AJ136" s="294" t="str">
        <f t="shared" si="71"/>
        <v>-</v>
      </c>
      <c r="AK136" s="286" t="str">
        <f t="shared" si="72"/>
        <v>-</v>
      </c>
      <c r="AL136" s="286" t="str">
        <f t="shared" si="73"/>
        <v>-</v>
      </c>
      <c r="AM136" s="286" t="str">
        <f t="shared" si="74"/>
        <v>-</v>
      </c>
      <c r="AN136" s="286" t="str">
        <f t="shared" si="75"/>
        <v>-</v>
      </c>
    </row>
    <row r="137" spans="20:40">
      <c r="T137" s="2"/>
      <c r="U137" s="9" t="str">
        <f t="shared" si="56"/>
        <v>-</v>
      </c>
      <c r="V137" s="9" t="str">
        <f t="shared" si="57"/>
        <v>-</v>
      </c>
      <c r="W137" s="9" t="str">
        <f t="shared" si="58"/>
        <v>-</v>
      </c>
      <c r="X137" s="9" t="str">
        <f t="shared" si="59"/>
        <v>-</v>
      </c>
      <c r="Y137" s="9" t="str">
        <f t="shared" si="60"/>
        <v>-</v>
      </c>
      <c r="Z137" s="9" t="str">
        <f t="shared" si="61"/>
        <v>-</v>
      </c>
      <c r="AA137" s="9" t="str">
        <f t="shared" si="62"/>
        <v>-</v>
      </c>
      <c r="AB137" s="9" t="str">
        <f t="shared" si="63"/>
        <v>-</v>
      </c>
      <c r="AC137" s="290" t="str">
        <f t="shared" si="64"/>
        <v>-</v>
      </c>
      <c r="AD137" s="290" t="str">
        <f t="shared" si="65"/>
        <v>-</v>
      </c>
      <c r="AE137" s="290" t="str">
        <f t="shared" si="66"/>
        <v>-</v>
      </c>
      <c r="AF137" s="290" t="str">
        <f t="shared" si="67"/>
        <v>-</v>
      </c>
      <c r="AG137" s="294" t="str">
        <f t="shared" si="68"/>
        <v>-</v>
      </c>
      <c r="AH137" s="294" t="str">
        <f t="shared" si="69"/>
        <v>-</v>
      </c>
      <c r="AI137" s="294" t="str">
        <f t="shared" si="70"/>
        <v>-</v>
      </c>
      <c r="AJ137" s="294" t="str">
        <f t="shared" si="71"/>
        <v>-</v>
      </c>
      <c r="AK137" s="286" t="str">
        <f t="shared" si="72"/>
        <v>-</v>
      </c>
      <c r="AL137" s="286" t="str">
        <f t="shared" si="73"/>
        <v>-</v>
      </c>
      <c r="AM137" s="286" t="str">
        <f t="shared" si="74"/>
        <v>-</v>
      </c>
      <c r="AN137" s="286" t="str">
        <f t="shared" si="75"/>
        <v>-</v>
      </c>
    </row>
    <row r="138" spans="20:40">
      <c r="T138" s="2"/>
      <c r="U138" s="9" t="str">
        <f t="shared" si="56"/>
        <v>-</v>
      </c>
      <c r="V138" s="9" t="str">
        <f t="shared" si="57"/>
        <v>-</v>
      </c>
      <c r="W138" s="9" t="str">
        <f t="shared" si="58"/>
        <v>-</v>
      </c>
      <c r="X138" s="9" t="str">
        <f t="shared" si="59"/>
        <v>-</v>
      </c>
      <c r="Y138" s="9" t="str">
        <f t="shared" si="60"/>
        <v>-</v>
      </c>
      <c r="Z138" s="9" t="str">
        <f t="shared" si="61"/>
        <v>-</v>
      </c>
      <c r="AA138" s="9" t="str">
        <f t="shared" si="62"/>
        <v>-</v>
      </c>
      <c r="AB138" s="9" t="str">
        <f t="shared" si="63"/>
        <v>-</v>
      </c>
      <c r="AC138" s="290" t="str">
        <f t="shared" si="64"/>
        <v>-</v>
      </c>
      <c r="AD138" s="290" t="str">
        <f t="shared" si="65"/>
        <v>-</v>
      </c>
      <c r="AE138" s="290" t="str">
        <f t="shared" si="66"/>
        <v>-</v>
      </c>
      <c r="AF138" s="290" t="str">
        <f t="shared" si="67"/>
        <v>-</v>
      </c>
      <c r="AG138" s="294" t="str">
        <f t="shared" si="68"/>
        <v>-</v>
      </c>
      <c r="AH138" s="294" t="str">
        <f t="shared" si="69"/>
        <v>-</v>
      </c>
      <c r="AI138" s="294" t="str">
        <f t="shared" si="70"/>
        <v>-</v>
      </c>
      <c r="AJ138" s="294" t="str">
        <f t="shared" si="71"/>
        <v>-</v>
      </c>
      <c r="AK138" s="286" t="str">
        <f t="shared" si="72"/>
        <v>-</v>
      </c>
      <c r="AL138" s="286" t="str">
        <f t="shared" si="73"/>
        <v>-</v>
      </c>
      <c r="AM138" s="286" t="str">
        <f t="shared" si="74"/>
        <v>-</v>
      </c>
      <c r="AN138" s="286" t="str">
        <f t="shared" si="75"/>
        <v>-</v>
      </c>
    </row>
    <row r="139" spans="20:40">
      <c r="T139" s="2"/>
      <c r="U139" s="9" t="str">
        <f t="shared" si="56"/>
        <v>-</v>
      </c>
      <c r="V139" s="9" t="str">
        <f t="shared" si="57"/>
        <v>-</v>
      </c>
      <c r="W139" s="9" t="str">
        <f t="shared" si="58"/>
        <v>-</v>
      </c>
      <c r="X139" s="9" t="str">
        <f t="shared" si="59"/>
        <v>-</v>
      </c>
      <c r="Y139" s="9" t="str">
        <f t="shared" si="60"/>
        <v>-</v>
      </c>
      <c r="Z139" s="9" t="str">
        <f t="shared" si="61"/>
        <v>-</v>
      </c>
      <c r="AA139" s="9" t="str">
        <f t="shared" si="62"/>
        <v>-</v>
      </c>
      <c r="AB139" s="9" t="str">
        <f t="shared" si="63"/>
        <v>-</v>
      </c>
      <c r="AC139" s="290" t="str">
        <f t="shared" si="64"/>
        <v>-</v>
      </c>
      <c r="AD139" s="290" t="str">
        <f t="shared" si="65"/>
        <v>-</v>
      </c>
      <c r="AE139" s="290" t="str">
        <f t="shared" si="66"/>
        <v>-</v>
      </c>
      <c r="AF139" s="290" t="str">
        <f t="shared" si="67"/>
        <v>-</v>
      </c>
      <c r="AG139" s="294" t="str">
        <f t="shared" si="68"/>
        <v>-</v>
      </c>
      <c r="AH139" s="294" t="str">
        <f t="shared" si="69"/>
        <v>-</v>
      </c>
      <c r="AI139" s="294" t="str">
        <f t="shared" si="70"/>
        <v>-</v>
      </c>
      <c r="AJ139" s="294" t="str">
        <f t="shared" si="71"/>
        <v>-</v>
      </c>
      <c r="AK139" s="286" t="str">
        <f t="shared" si="72"/>
        <v>-</v>
      </c>
      <c r="AL139" s="286" t="str">
        <f t="shared" si="73"/>
        <v>-</v>
      </c>
      <c r="AM139" s="286" t="str">
        <f t="shared" si="74"/>
        <v>-</v>
      </c>
      <c r="AN139" s="286" t="str">
        <f t="shared" si="75"/>
        <v>-</v>
      </c>
    </row>
    <row r="140" spans="20:40">
      <c r="T140" s="2"/>
      <c r="U140" s="9" t="str">
        <f t="shared" si="56"/>
        <v>-</v>
      </c>
      <c r="V140" s="9" t="str">
        <f t="shared" si="57"/>
        <v>-</v>
      </c>
      <c r="W140" s="9" t="str">
        <f t="shared" si="58"/>
        <v>-</v>
      </c>
      <c r="X140" s="9" t="str">
        <f t="shared" si="59"/>
        <v>-</v>
      </c>
      <c r="Y140" s="9" t="str">
        <f t="shared" si="60"/>
        <v>-</v>
      </c>
      <c r="Z140" s="9" t="str">
        <f t="shared" si="61"/>
        <v>-</v>
      </c>
      <c r="AA140" s="9" t="str">
        <f t="shared" si="62"/>
        <v>-</v>
      </c>
      <c r="AB140" s="9" t="str">
        <f t="shared" si="63"/>
        <v>-</v>
      </c>
      <c r="AC140" s="290" t="str">
        <f t="shared" si="64"/>
        <v>-</v>
      </c>
      <c r="AD140" s="290" t="str">
        <f t="shared" si="65"/>
        <v>-</v>
      </c>
      <c r="AE140" s="290" t="str">
        <f t="shared" si="66"/>
        <v>-</v>
      </c>
      <c r="AF140" s="290" t="str">
        <f t="shared" si="67"/>
        <v>-</v>
      </c>
      <c r="AG140" s="294" t="str">
        <f t="shared" si="68"/>
        <v>-</v>
      </c>
      <c r="AH140" s="294" t="str">
        <f t="shared" si="69"/>
        <v>-</v>
      </c>
      <c r="AI140" s="294" t="str">
        <f t="shared" si="70"/>
        <v>-</v>
      </c>
      <c r="AJ140" s="294" t="str">
        <f t="shared" si="71"/>
        <v>-</v>
      </c>
      <c r="AK140" s="286" t="str">
        <f t="shared" si="72"/>
        <v>-</v>
      </c>
      <c r="AL140" s="286" t="str">
        <f t="shared" si="73"/>
        <v>-</v>
      </c>
      <c r="AM140" s="286" t="str">
        <f t="shared" si="74"/>
        <v>-</v>
      </c>
      <c r="AN140" s="286" t="str">
        <f t="shared" si="75"/>
        <v>-</v>
      </c>
    </row>
    <row r="141" spans="20:40">
      <c r="T141" s="2"/>
      <c r="U141" s="9" t="str">
        <f t="shared" si="56"/>
        <v>-</v>
      </c>
      <c r="V141" s="9" t="str">
        <f t="shared" si="57"/>
        <v>-</v>
      </c>
      <c r="W141" s="9" t="str">
        <f t="shared" si="58"/>
        <v>-</v>
      </c>
      <c r="X141" s="9" t="str">
        <f t="shared" si="59"/>
        <v>-</v>
      </c>
      <c r="Y141" s="9" t="str">
        <f t="shared" si="60"/>
        <v>-</v>
      </c>
      <c r="Z141" s="9" t="str">
        <f t="shared" si="61"/>
        <v>-</v>
      </c>
      <c r="AA141" s="9" t="str">
        <f t="shared" si="62"/>
        <v>-</v>
      </c>
      <c r="AB141" s="9" t="str">
        <f t="shared" si="63"/>
        <v>-</v>
      </c>
      <c r="AC141" s="290" t="str">
        <f t="shared" si="64"/>
        <v>-</v>
      </c>
      <c r="AD141" s="290" t="str">
        <f t="shared" si="65"/>
        <v>-</v>
      </c>
      <c r="AE141" s="290" t="str">
        <f t="shared" si="66"/>
        <v>-</v>
      </c>
      <c r="AF141" s="290" t="str">
        <f t="shared" si="67"/>
        <v>-</v>
      </c>
      <c r="AG141" s="294" t="str">
        <f t="shared" si="68"/>
        <v>-</v>
      </c>
      <c r="AH141" s="294" t="str">
        <f t="shared" si="69"/>
        <v>-</v>
      </c>
      <c r="AI141" s="294" t="str">
        <f t="shared" si="70"/>
        <v>-</v>
      </c>
      <c r="AJ141" s="294" t="str">
        <f t="shared" si="71"/>
        <v>-</v>
      </c>
      <c r="AK141" s="286" t="str">
        <f t="shared" si="72"/>
        <v>-</v>
      </c>
      <c r="AL141" s="286" t="str">
        <f t="shared" si="73"/>
        <v>-</v>
      </c>
      <c r="AM141" s="286" t="str">
        <f t="shared" si="74"/>
        <v>-</v>
      </c>
      <c r="AN141" s="286" t="str">
        <f t="shared" si="75"/>
        <v>-</v>
      </c>
    </row>
    <row r="142" spans="20:40">
      <c r="T142" s="2"/>
      <c r="U142" s="9" t="str">
        <f t="shared" si="56"/>
        <v>-</v>
      </c>
      <c r="V142" s="9" t="str">
        <f t="shared" si="57"/>
        <v>-</v>
      </c>
      <c r="W142" s="9" t="str">
        <f t="shared" si="58"/>
        <v>-</v>
      </c>
      <c r="X142" s="9" t="str">
        <f t="shared" si="59"/>
        <v>-</v>
      </c>
      <c r="Y142" s="9" t="str">
        <f t="shared" si="60"/>
        <v>-</v>
      </c>
      <c r="Z142" s="9" t="str">
        <f t="shared" si="61"/>
        <v>-</v>
      </c>
      <c r="AA142" s="9" t="str">
        <f t="shared" si="62"/>
        <v>-</v>
      </c>
      <c r="AB142" s="9" t="str">
        <f t="shared" si="63"/>
        <v>-</v>
      </c>
      <c r="AC142" s="290" t="str">
        <f t="shared" si="64"/>
        <v>-</v>
      </c>
      <c r="AD142" s="290" t="str">
        <f t="shared" si="65"/>
        <v>-</v>
      </c>
      <c r="AE142" s="290" t="str">
        <f t="shared" si="66"/>
        <v>-</v>
      </c>
      <c r="AF142" s="290" t="str">
        <f t="shared" si="67"/>
        <v>-</v>
      </c>
      <c r="AG142" s="294" t="str">
        <f t="shared" si="68"/>
        <v>-</v>
      </c>
      <c r="AH142" s="294" t="str">
        <f t="shared" si="69"/>
        <v>-</v>
      </c>
      <c r="AI142" s="294" t="str">
        <f t="shared" si="70"/>
        <v>-</v>
      </c>
      <c r="AJ142" s="294" t="str">
        <f t="shared" si="71"/>
        <v>-</v>
      </c>
      <c r="AK142" s="286" t="str">
        <f t="shared" si="72"/>
        <v>-</v>
      </c>
      <c r="AL142" s="286" t="str">
        <f t="shared" si="73"/>
        <v>-</v>
      </c>
      <c r="AM142" s="286" t="str">
        <f t="shared" si="74"/>
        <v>-</v>
      </c>
      <c r="AN142" s="286" t="str">
        <f t="shared" si="75"/>
        <v>-</v>
      </c>
    </row>
    <row r="143" spans="20:40">
      <c r="T143" s="2"/>
      <c r="U143" s="9" t="str">
        <f t="shared" si="56"/>
        <v>-</v>
      </c>
      <c r="V143" s="9" t="str">
        <f t="shared" si="57"/>
        <v>-</v>
      </c>
      <c r="W143" s="9" t="str">
        <f t="shared" si="58"/>
        <v>-</v>
      </c>
      <c r="X143" s="9" t="str">
        <f t="shared" si="59"/>
        <v>-</v>
      </c>
      <c r="Y143" s="9" t="str">
        <f t="shared" si="60"/>
        <v>-</v>
      </c>
      <c r="Z143" s="9" t="str">
        <f t="shared" si="61"/>
        <v>-</v>
      </c>
      <c r="AA143" s="9" t="str">
        <f t="shared" si="62"/>
        <v>-</v>
      </c>
      <c r="AB143" s="9" t="str">
        <f t="shared" si="63"/>
        <v>-</v>
      </c>
      <c r="AC143" s="290" t="str">
        <f t="shared" si="64"/>
        <v>-</v>
      </c>
      <c r="AD143" s="290" t="str">
        <f t="shared" si="65"/>
        <v>-</v>
      </c>
      <c r="AE143" s="290" t="str">
        <f t="shared" si="66"/>
        <v>-</v>
      </c>
      <c r="AF143" s="290" t="str">
        <f t="shared" si="67"/>
        <v>-</v>
      </c>
      <c r="AG143" s="294" t="str">
        <f t="shared" si="68"/>
        <v>-</v>
      </c>
      <c r="AH143" s="294" t="str">
        <f t="shared" si="69"/>
        <v>-</v>
      </c>
      <c r="AI143" s="294" t="str">
        <f t="shared" si="70"/>
        <v>-</v>
      </c>
      <c r="AJ143" s="294" t="str">
        <f t="shared" si="71"/>
        <v>-</v>
      </c>
      <c r="AK143" s="286" t="str">
        <f t="shared" si="72"/>
        <v>-</v>
      </c>
      <c r="AL143" s="286" t="str">
        <f t="shared" si="73"/>
        <v>-</v>
      </c>
      <c r="AM143" s="286" t="str">
        <f t="shared" si="74"/>
        <v>-</v>
      </c>
      <c r="AN143" s="286" t="str">
        <f t="shared" si="75"/>
        <v>-</v>
      </c>
    </row>
    <row r="144" spans="20:40">
      <c r="T144" s="2"/>
      <c r="U144" s="9" t="str">
        <f t="shared" si="56"/>
        <v>-</v>
      </c>
      <c r="V144" s="9" t="str">
        <f t="shared" si="57"/>
        <v>-</v>
      </c>
      <c r="W144" s="9" t="str">
        <f t="shared" si="58"/>
        <v>-</v>
      </c>
      <c r="X144" s="9" t="str">
        <f t="shared" si="59"/>
        <v>-</v>
      </c>
      <c r="Y144" s="9" t="str">
        <f t="shared" si="60"/>
        <v>-</v>
      </c>
      <c r="Z144" s="9" t="str">
        <f t="shared" si="61"/>
        <v>-</v>
      </c>
      <c r="AA144" s="9" t="str">
        <f t="shared" si="62"/>
        <v>-</v>
      </c>
      <c r="AB144" s="9" t="str">
        <f t="shared" si="63"/>
        <v>-</v>
      </c>
      <c r="AC144" s="290" t="str">
        <f t="shared" si="64"/>
        <v>-</v>
      </c>
      <c r="AD144" s="290" t="str">
        <f t="shared" si="65"/>
        <v>-</v>
      </c>
      <c r="AE144" s="290" t="str">
        <f t="shared" si="66"/>
        <v>-</v>
      </c>
      <c r="AF144" s="290" t="str">
        <f t="shared" si="67"/>
        <v>-</v>
      </c>
      <c r="AG144" s="294" t="str">
        <f t="shared" si="68"/>
        <v>-</v>
      </c>
      <c r="AH144" s="294" t="str">
        <f t="shared" si="69"/>
        <v>-</v>
      </c>
      <c r="AI144" s="294" t="str">
        <f t="shared" si="70"/>
        <v>-</v>
      </c>
      <c r="AJ144" s="294" t="str">
        <f t="shared" si="71"/>
        <v>-</v>
      </c>
      <c r="AK144" s="286" t="str">
        <f t="shared" si="72"/>
        <v>-</v>
      </c>
      <c r="AL144" s="286" t="str">
        <f t="shared" si="73"/>
        <v>-</v>
      </c>
      <c r="AM144" s="286" t="str">
        <f t="shared" si="74"/>
        <v>-</v>
      </c>
      <c r="AN144" s="286" t="str">
        <f t="shared" si="75"/>
        <v>-</v>
      </c>
    </row>
    <row r="145" spans="20:40">
      <c r="T145" s="2"/>
      <c r="U145" s="9" t="str">
        <f t="shared" si="56"/>
        <v>-</v>
      </c>
      <c r="V145" s="9" t="str">
        <f t="shared" si="57"/>
        <v>-</v>
      </c>
      <c r="W145" s="9" t="str">
        <f t="shared" si="58"/>
        <v>-</v>
      </c>
      <c r="X145" s="9" t="str">
        <f t="shared" si="59"/>
        <v>-</v>
      </c>
      <c r="Y145" s="9" t="str">
        <f t="shared" si="60"/>
        <v>-</v>
      </c>
      <c r="Z145" s="9" t="str">
        <f t="shared" si="61"/>
        <v>-</v>
      </c>
      <c r="AA145" s="9" t="str">
        <f t="shared" si="62"/>
        <v>-</v>
      </c>
      <c r="AB145" s="9" t="str">
        <f t="shared" si="63"/>
        <v>-</v>
      </c>
      <c r="AC145" s="290" t="str">
        <f t="shared" si="64"/>
        <v>-</v>
      </c>
      <c r="AD145" s="290" t="str">
        <f t="shared" si="65"/>
        <v>-</v>
      </c>
      <c r="AE145" s="290" t="str">
        <f t="shared" si="66"/>
        <v>-</v>
      </c>
      <c r="AF145" s="290" t="str">
        <f t="shared" si="67"/>
        <v>-</v>
      </c>
      <c r="AG145" s="294" t="str">
        <f t="shared" si="68"/>
        <v>-</v>
      </c>
      <c r="AH145" s="294" t="str">
        <f t="shared" si="69"/>
        <v>-</v>
      </c>
      <c r="AI145" s="294" t="str">
        <f t="shared" si="70"/>
        <v>-</v>
      </c>
      <c r="AJ145" s="294" t="str">
        <f t="shared" si="71"/>
        <v>-</v>
      </c>
      <c r="AK145" s="286" t="str">
        <f t="shared" si="72"/>
        <v>-</v>
      </c>
      <c r="AL145" s="286" t="str">
        <f t="shared" si="73"/>
        <v>-</v>
      </c>
      <c r="AM145" s="286" t="str">
        <f t="shared" si="74"/>
        <v>-</v>
      </c>
      <c r="AN145" s="286" t="str">
        <f t="shared" si="75"/>
        <v>-</v>
      </c>
    </row>
    <row r="146" spans="20:40">
      <c r="T146" s="2"/>
      <c r="U146" s="9" t="str">
        <f t="shared" si="56"/>
        <v>-</v>
      </c>
      <c r="V146" s="9" t="str">
        <f t="shared" si="57"/>
        <v>-</v>
      </c>
      <c r="W146" s="9" t="str">
        <f t="shared" si="58"/>
        <v>-</v>
      </c>
      <c r="X146" s="9" t="str">
        <f t="shared" si="59"/>
        <v>-</v>
      </c>
      <c r="Y146" s="9" t="str">
        <f t="shared" si="60"/>
        <v>-</v>
      </c>
      <c r="Z146" s="9" t="str">
        <f t="shared" si="61"/>
        <v>-</v>
      </c>
      <c r="AA146" s="9" t="str">
        <f t="shared" si="62"/>
        <v>-</v>
      </c>
      <c r="AB146" s="9" t="str">
        <f t="shared" si="63"/>
        <v>-</v>
      </c>
      <c r="AC146" s="290" t="str">
        <f t="shared" si="64"/>
        <v>-</v>
      </c>
      <c r="AD146" s="290" t="str">
        <f t="shared" si="65"/>
        <v>-</v>
      </c>
      <c r="AE146" s="290" t="str">
        <f t="shared" si="66"/>
        <v>-</v>
      </c>
      <c r="AF146" s="290" t="str">
        <f t="shared" si="67"/>
        <v>-</v>
      </c>
      <c r="AG146" s="294" t="str">
        <f t="shared" si="68"/>
        <v>-</v>
      </c>
      <c r="AH146" s="294" t="str">
        <f t="shared" si="69"/>
        <v>-</v>
      </c>
      <c r="AI146" s="294" t="str">
        <f t="shared" si="70"/>
        <v>-</v>
      </c>
      <c r="AJ146" s="294" t="str">
        <f t="shared" si="71"/>
        <v>-</v>
      </c>
      <c r="AK146" s="286" t="str">
        <f t="shared" si="72"/>
        <v>-</v>
      </c>
      <c r="AL146" s="286" t="str">
        <f t="shared" si="73"/>
        <v>-</v>
      </c>
      <c r="AM146" s="286" t="str">
        <f t="shared" si="74"/>
        <v>-</v>
      </c>
      <c r="AN146" s="286" t="str">
        <f t="shared" si="75"/>
        <v>-</v>
      </c>
    </row>
    <row r="147" spans="20:40">
      <c r="T147" s="2"/>
      <c r="U147" s="9" t="str">
        <f t="shared" si="56"/>
        <v>-</v>
      </c>
      <c r="V147" s="9" t="str">
        <f t="shared" si="57"/>
        <v>-</v>
      </c>
      <c r="W147" s="9" t="str">
        <f t="shared" si="58"/>
        <v>-</v>
      </c>
      <c r="X147" s="9" t="str">
        <f t="shared" si="59"/>
        <v>-</v>
      </c>
      <c r="Y147" s="9" t="str">
        <f t="shared" si="60"/>
        <v>-</v>
      </c>
      <c r="Z147" s="9" t="str">
        <f t="shared" si="61"/>
        <v>-</v>
      </c>
      <c r="AA147" s="9" t="str">
        <f t="shared" si="62"/>
        <v>-</v>
      </c>
      <c r="AB147" s="9" t="str">
        <f t="shared" si="63"/>
        <v>-</v>
      </c>
      <c r="AC147" s="290" t="str">
        <f t="shared" si="64"/>
        <v>-</v>
      </c>
      <c r="AD147" s="290" t="str">
        <f t="shared" si="65"/>
        <v>-</v>
      </c>
      <c r="AE147" s="290" t="str">
        <f t="shared" si="66"/>
        <v>-</v>
      </c>
      <c r="AF147" s="290" t="str">
        <f t="shared" si="67"/>
        <v>-</v>
      </c>
      <c r="AG147" s="294" t="str">
        <f t="shared" si="68"/>
        <v>-</v>
      </c>
      <c r="AH147" s="294" t="str">
        <f t="shared" si="69"/>
        <v>-</v>
      </c>
      <c r="AI147" s="294" t="str">
        <f t="shared" si="70"/>
        <v>-</v>
      </c>
      <c r="AJ147" s="294" t="str">
        <f t="shared" si="71"/>
        <v>-</v>
      </c>
      <c r="AK147" s="286" t="str">
        <f t="shared" si="72"/>
        <v>-</v>
      </c>
      <c r="AL147" s="286" t="str">
        <f t="shared" si="73"/>
        <v>-</v>
      </c>
      <c r="AM147" s="286" t="str">
        <f t="shared" si="74"/>
        <v>-</v>
      </c>
      <c r="AN147" s="286" t="str">
        <f t="shared" si="75"/>
        <v>-</v>
      </c>
    </row>
    <row r="148" spans="20:40">
      <c r="T148" s="2"/>
      <c r="U148" s="9" t="str">
        <f t="shared" si="56"/>
        <v>-</v>
      </c>
      <c r="V148" s="9" t="str">
        <f t="shared" si="57"/>
        <v>-</v>
      </c>
      <c r="W148" s="9" t="str">
        <f t="shared" si="58"/>
        <v>-</v>
      </c>
      <c r="X148" s="9" t="str">
        <f t="shared" si="59"/>
        <v>-</v>
      </c>
      <c r="Y148" s="9" t="str">
        <f t="shared" si="60"/>
        <v>-</v>
      </c>
      <c r="Z148" s="9" t="str">
        <f t="shared" si="61"/>
        <v>-</v>
      </c>
      <c r="AA148" s="9" t="str">
        <f t="shared" si="62"/>
        <v>-</v>
      </c>
      <c r="AB148" s="9" t="str">
        <f t="shared" si="63"/>
        <v>-</v>
      </c>
      <c r="AC148" s="290" t="str">
        <f t="shared" si="64"/>
        <v>-</v>
      </c>
      <c r="AD148" s="290" t="str">
        <f t="shared" si="65"/>
        <v>-</v>
      </c>
      <c r="AE148" s="290" t="str">
        <f t="shared" si="66"/>
        <v>-</v>
      </c>
      <c r="AF148" s="290" t="str">
        <f t="shared" si="67"/>
        <v>-</v>
      </c>
      <c r="AG148" s="294" t="str">
        <f t="shared" si="68"/>
        <v>-</v>
      </c>
      <c r="AH148" s="294" t="str">
        <f t="shared" si="69"/>
        <v>-</v>
      </c>
      <c r="AI148" s="294" t="str">
        <f t="shared" si="70"/>
        <v>-</v>
      </c>
      <c r="AJ148" s="294" t="str">
        <f t="shared" si="71"/>
        <v>-</v>
      </c>
      <c r="AK148" s="286" t="str">
        <f t="shared" si="72"/>
        <v>-</v>
      </c>
      <c r="AL148" s="286" t="str">
        <f t="shared" si="73"/>
        <v>-</v>
      </c>
      <c r="AM148" s="286" t="str">
        <f t="shared" si="74"/>
        <v>-</v>
      </c>
      <c r="AN148" s="286" t="str">
        <f t="shared" si="75"/>
        <v>-</v>
      </c>
    </row>
    <row r="149" spans="20:40">
      <c r="T149" s="2"/>
      <c r="U149" s="9" t="str">
        <f t="shared" si="56"/>
        <v>-</v>
      </c>
      <c r="V149" s="9" t="str">
        <f t="shared" si="57"/>
        <v>-</v>
      </c>
      <c r="W149" s="9" t="str">
        <f t="shared" si="58"/>
        <v>-</v>
      </c>
      <c r="X149" s="9" t="str">
        <f t="shared" si="59"/>
        <v>-</v>
      </c>
      <c r="Y149" s="9" t="str">
        <f t="shared" si="60"/>
        <v>-</v>
      </c>
      <c r="Z149" s="9" t="str">
        <f t="shared" si="61"/>
        <v>-</v>
      </c>
      <c r="AA149" s="9" t="str">
        <f t="shared" si="62"/>
        <v>-</v>
      </c>
      <c r="AB149" s="9" t="str">
        <f t="shared" si="63"/>
        <v>-</v>
      </c>
      <c r="AC149" s="290" t="str">
        <f t="shared" si="64"/>
        <v>-</v>
      </c>
      <c r="AD149" s="290" t="str">
        <f t="shared" si="65"/>
        <v>-</v>
      </c>
      <c r="AE149" s="290" t="str">
        <f t="shared" si="66"/>
        <v>-</v>
      </c>
      <c r="AF149" s="290" t="str">
        <f t="shared" si="67"/>
        <v>-</v>
      </c>
      <c r="AG149" s="294" t="str">
        <f t="shared" si="68"/>
        <v>-</v>
      </c>
      <c r="AH149" s="294" t="str">
        <f t="shared" si="69"/>
        <v>-</v>
      </c>
      <c r="AI149" s="294" t="str">
        <f t="shared" si="70"/>
        <v>-</v>
      </c>
      <c r="AJ149" s="294" t="str">
        <f t="shared" si="71"/>
        <v>-</v>
      </c>
      <c r="AK149" s="286" t="str">
        <f t="shared" si="72"/>
        <v>-</v>
      </c>
      <c r="AL149" s="286" t="str">
        <f t="shared" si="73"/>
        <v>-</v>
      </c>
      <c r="AM149" s="286" t="str">
        <f t="shared" si="74"/>
        <v>-</v>
      </c>
      <c r="AN149" s="286" t="str">
        <f t="shared" si="75"/>
        <v>-</v>
      </c>
    </row>
    <row r="150" spans="20:40">
      <c r="T150" s="2"/>
      <c r="U150" s="9" t="str">
        <f t="shared" si="56"/>
        <v>-</v>
      </c>
      <c r="V150" s="9" t="str">
        <f t="shared" si="57"/>
        <v>-</v>
      </c>
      <c r="W150" s="9" t="str">
        <f t="shared" si="58"/>
        <v>-</v>
      </c>
      <c r="X150" s="9" t="str">
        <f t="shared" si="59"/>
        <v>-</v>
      </c>
      <c r="Y150" s="9" t="str">
        <f t="shared" si="60"/>
        <v>-</v>
      </c>
      <c r="Z150" s="9" t="str">
        <f t="shared" si="61"/>
        <v>-</v>
      </c>
      <c r="AA150" s="9" t="str">
        <f t="shared" si="62"/>
        <v>-</v>
      </c>
      <c r="AB150" s="9" t="str">
        <f t="shared" si="63"/>
        <v>-</v>
      </c>
      <c r="AC150" s="290" t="str">
        <f t="shared" si="64"/>
        <v>-</v>
      </c>
      <c r="AD150" s="290" t="str">
        <f t="shared" si="65"/>
        <v>-</v>
      </c>
      <c r="AE150" s="290" t="str">
        <f t="shared" si="66"/>
        <v>-</v>
      </c>
      <c r="AF150" s="290" t="str">
        <f t="shared" si="67"/>
        <v>-</v>
      </c>
      <c r="AG150" s="294" t="str">
        <f t="shared" si="68"/>
        <v>-</v>
      </c>
      <c r="AH150" s="294" t="str">
        <f t="shared" si="69"/>
        <v>-</v>
      </c>
      <c r="AI150" s="294" t="str">
        <f t="shared" si="70"/>
        <v>-</v>
      </c>
      <c r="AJ150" s="294" t="str">
        <f t="shared" si="71"/>
        <v>-</v>
      </c>
      <c r="AK150" s="286" t="str">
        <f t="shared" si="72"/>
        <v>-</v>
      </c>
      <c r="AL150" s="286" t="str">
        <f t="shared" si="73"/>
        <v>-</v>
      </c>
      <c r="AM150" s="286" t="str">
        <f t="shared" si="74"/>
        <v>-</v>
      </c>
      <c r="AN150" s="286" t="str">
        <f t="shared" si="75"/>
        <v>-</v>
      </c>
    </row>
    <row r="151" spans="20:40">
      <c r="T151" s="2"/>
      <c r="U151" s="9" t="str">
        <f t="shared" si="56"/>
        <v>-</v>
      </c>
      <c r="V151" s="9" t="str">
        <f t="shared" si="57"/>
        <v>-</v>
      </c>
      <c r="W151" s="9" t="str">
        <f t="shared" si="58"/>
        <v>-</v>
      </c>
      <c r="X151" s="9" t="str">
        <f t="shared" si="59"/>
        <v>-</v>
      </c>
      <c r="Y151" s="9" t="str">
        <f t="shared" si="60"/>
        <v>-</v>
      </c>
      <c r="Z151" s="9" t="str">
        <f t="shared" si="61"/>
        <v>-</v>
      </c>
      <c r="AA151" s="9" t="str">
        <f t="shared" si="62"/>
        <v>-</v>
      </c>
      <c r="AB151" s="9" t="str">
        <f t="shared" si="63"/>
        <v>-</v>
      </c>
      <c r="AC151" s="290" t="str">
        <f t="shared" si="64"/>
        <v>-</v>
      </c>
      <c r="AD151" s="290" t="str">
        <f t="shared" si="65"/>
        <v>-</v>
      </c>
      <c r="AE151" s="290" t="str">
        <f t="shared" si="66"/>
        <v>-</v>
      </c>
      <c r="AF151" s="290" t="str">
        <f t="shared" si="67"/>
        <v>-</v>
      </c>
      <c r="AG151" s="294" t="str">
        <f t="shared" si="68"/>
        <v>-</v>
      </c>
      <c r="AH151" s="294" t="str">
        <f t="shared" si="69"/>
        <v>-</v>
      </c>
      <c r="AI151" s="294" t="str">
        <f t="shared" si="70"/>
        <v>-</v>
      </c>
      <c r="AJ151" s="294" t="str">
        <f t="shared" si="71"/>
        <v>-</v>
      </c>
      <c r="AK151" s="286" t="str">
        <f t="shared" si="72"/>
        <v>-</v>
      </c>
      <c r="AL151" s="286" t="str">
        <f t="shared" si="73"/>
        <v>-</v>
      </c>
      <c r="AM151" s="286" t="str">
        <f t="shared" si="74"/>
        <v>-</v>
      </c>
      <c r="AN151" s="286" t="str">
        <f t="shared" si="75"/>
        <v>-</v>
      </c>
    </row>
    <row r="152" spans="20:40">
      <c r="T152" s="2"/>
      <c r="U152" s="9" t="str">
        <f t="shared" si="56"/>
        <v>-</v>
      </c>
      <c r="V152" s="9" t="str">
        <f t="shared" si="57"/>
        <v>-</v>
      </c>
      <c r="W152" s="9" t="str">
        <f t="shared" si="58"/>
        <v>-</v>
      </c>
      <c r="X152" s="9" t="str">
        <f t="shared" si="59"/>
        <v>-</v>
      </c>
      <c r="Y152" s="9" t="str">
        <f t="shared" si="60"/>
        <v>-</v>
      </c>
      <c r="Z152" s="9" t="str">
        <f t="shared" si="61"/>
        <v>-</v>
      </c>
      <c r="AA152" s="9" t="str">
        <f t="shared" si="62"/>
        <v>-</v>
      </c>
      <c r="AB152" s="9" t="str">
        <f t="shared" si="63"/>
        <v>-</v>
      </c>
      <c r="AC152" s="290" t="str">
        <f t="shared" si="64"/>
        <v>-</v>
      </c>
      <c r="AD152" s="290" t="str">
        <f t="shared" si="65"/>
        <v>-</v>
      </c>
      <c r="AE152" s="290" t="str">
        <f t="shared" si="66"/>
        <v>-</v>
      </c>
      <c r="AF152" s="290" t="str">
        <f t="shared" si="67"/>
        <v>-</v>
      </c>
      <c r="AG152" s="294" t="str">
        <f t="shared" si="68"/>
        <v>-</v>
      </c>
      <c r="AH152" s="294" t="str">
        <f t="shared" si="69"/>
        <v>-</v>
      </c>
      <c r="AI152" s="294" t="str">
        <f t="shared" si="70"/>
        <v>-</v>
      </c>
      <c r="AJ152" s="294" t="str">
        <f t="shared" si="71"/>
        <v>-</v>
      </c>
      <c r="AK152" s="286" t="str">
        <f t="shared" si="72"/>
        <v>-</v>
      </c>
      <c r="AL152" s="286" t="str">
        <f t="shared" si="73"/>
        <v>-</v>
      </c>
      <c r="AM152" s="286" t="str">
        <f t="shared" si="74"/>
        <v>-</v>
      </c>
      <c r="AN152" s="286" t="str">
        <f t="shared" si="75"/>
        <v>-</v>
      </c>
    </row>
    <row r="153" spans="20:40">
      <c r="T153" s="2"/>
      <c r="U153" s="9" t="str">
        <f t="shared" si="56"/>
        <v>-</v>
      </c>
      <c r="V153" s="9" t="str">
        <f t="shared" si="57"/>
        <v>-</v>
      </c>
      <c r="W153" s="9" t="str">
        <f t="shared" si="58"/>
        <v>-</v>
      </c>
      <c r="X153" s="9" t="str">
        <f t="shared" si="59"/>
        <v>-</v>
      </c>
      <c r="Y153" s="9" t="str">
        <f t="shared" si="60"/>
        <v>-</v>
      </c>
      <c r="Z153" s="9" t="str">
        <f t="shared" si="61"/>
        <v>-</v>
      </c>
      <c r="AA153" s="9" t="str">
        <f t="shared" si="62"/>
        <v>-</v>
      </c>
      <c r="AB153" s="9" t="str">
        <f t="shared" si="63"/>
        <v>-</v>
      </c>
      <c r="AC153" s="290" t="str">
        <f t="shared" si="64"/>
        <v>-</v>
      </c>
      <c r="AD153" s="290" t="str">
        <f t="shared" si="65"/>
        <v>-</v>
      </c>
      <c r="AE153" s="290" t="str">
        <f t="shared" si="66"/>
        <v>-</v>
      </c>
      <c r="AF153" s="290" t="str">
        <f t="shared" si="67"/>
        <v>-</v>
      </c>
      <c r="AG153" s="294" t="str">
        <f t="shared" si="68"/>
        <v>-</v>
      </c>
      <c r="AH153" s="294" t="str">
        <f t="shared" si="69"/>
        <v>-</v>
      </c>
      <c r="AI153" s="294" t="str">
        <f t="shared" si="70"/>
        <v>-</v>
      </c>
      <c r="AJ153" s="294" t="str">
        <f t="shared" si="71"/>
        <v>-</v>
      </c>
      <c r="AK153" s="286" t="str">
        <f t="shared" si="72"/>
        <v>-</v>
      </c>
      <c r="AL153" s="286" t="str">
        <f t="shared" si="73"/>
        <v>-</v>
      </c>
      <c r="AM153" s="286" t="str">
        <f t="shared" si="74"/>
        <v>-</v>
      </c>
      <c r="AN153" s="286" t="str">
        <f t="shared" si="75"/>
        <v>-</v>
      </c>
    </row>
    <row r="154" spans="20:40">
      <c r="T154" s="2"/>
      <c r="U154" s="9" t="str">
        <f t="shared" si="56"/>
        <v>-</v>
      </c>
      <c r="V154" s="9" t="str">
        <f t="shared" si="57"/>
        <v>-</v>
      </c>
      <c r="W154" s="9" t="str">
        <f t="shared" si="58"/>
        <v>-</v>
      </c>
      <c r="X154" s="9" t="str">
        <f t="shared" si="59"/>
        <v>-</v>
      </c>
      <c r="Y154" s="9" t="str">
        <f t="shared" si="60"/>
        <v>-</v>
      </c>
      <c r="Z154" s="9" t="str">
        <f t="shared" si="61"/>
        <v>-</v>
      </c>
      <c r="AA154" s="9" t="str">
        <f t="shared" si="62"/>
        <v>-</v>
      </c>
      <c r="AB154" s="9" t="str">
        <f t="shared" si="63"/>
        <v>-</v>
      </c>
      <c r="AC154" s="290" t="str">
        <f t="shared" si="64"/>
        <v>-</v>
      </c>
      <c r="AD154" s="290" t="str">
        <f t="shared" si="65"/>
        <v>-</v>
      </c>
      <c r="AE154" s="290" t="str">
        <f t="shared" si="66"/>
        <v>-</v>
      </c>
      <c r="AF154" s="290" t="str">
        <f t="shared" si="67"/>
        <v>-</v>
      </c>
      <c r="AG154" s="294" t="str">
        <f t="shared" si="68"/>
        <v>-</v>
      </c>
      <c r="AH154" s="294" t="str">
        <f t="shared" si="69"/>
        <v>-</v>
      </c>
      <c r="AI154" s="294" t="str">
        <f t="shared" si="70"/>
        <v>-</v>
      </c>
      <c r="AJ154" s="294" t="str">
        <f t="shared" si="71"/>
        <v>-</v>
      </c>
      <c r="AK154" s="286" t="str">
        <f t="shared" si="72"/>
        <v>-</v>
      </c>
      <c r="AL154" s="286" t="str">
        <f t="shared" si="73"/>
        <v>-</v>
      </c>
      <c r="AM154" s="286" t="str">
        <f t="shared" si="74"/>
        <v>-</v>
      </c>
      <c r="AN154" s="286" t="str">
        <f t="shared" si="75"/>
        <v>-</v>
      </c>
    </row>
    <row r="155" spans="20:40">
      <c r="T155" s="2"/>
      <c r="U155" s="9" t="str">
        <f t="shared" si="56"/>
        <v>-</v>
      </c>
      <c r="V155" s="9" t="str">
        <f t="shared" si="57"/>
        <v>-</v>
      </c>
      <c r="W155" s="9" t="str">
        <f t="shared" si="58"/>
        <v>-</v>
      </c>
      <c r="X155" s="9" t="str">
        <f t="shared" si="59"/>
        <v>-</v>
      </c>
      <c r="Y155" s="9" t="str">
        <f t="shared" si="60"/>
        <v>-</v>
      </c>
      <c r="Z155" s="9" t="str">
        <f t="shared" si="61"/>
        <v>-</v>
      </c>
      <c r="AA155" s="9" t="str">
        <f t="shared" si="62"/>
        <v>-</v>
      </c>
      <c r="AB155" s="9" t="str">
        <f t="shared" si="63"/>
        <v>-</v>
      </c>
      <c r="AC155" s="290" t="str">
        <f t="shared" si="64"/>
        <v>-</v>
      </c>
      <c r="AD155" s="290" t="str">
        <f t="shared" si="65"/>
        <v>-</v>
      </c>
      <c r="AE155" s="290" t="str">
        <f t="shared" si="66"/>
        <v>-</v>
      </c>
      <c r="AF155" s="290" t="str">
        <f t="shared" si="67"/>
        <v>-</v>
      </c>
      <c r="AG155" s="294" t="str">
        <f t="shared" si="68"/>
        <v>-</v>
      </c>
      <c r="AH155" s="294" t="str">
        <f t="shared" si="69"/>
        <v>-</v>
      </c>
      <c r="AI155" s="294" t="str">
        <f t="shared" si="70"/>
        <v>-</v>
      </c>
      <c r="AJ155" s="294" t="str">
        <f t="shared" si="71"/>
        <v>-</v>
      </c>
      <c r="AK155" s="286" t="str">
        <f t="shared" si="72"/>
        <v>-</v>
      </c>
      <c r="AL155" s="286" t="str">
        <f t="shared" si="73"/>
        <v>-</v>
      </c>
      <c r="AM155" s="286" t="str">
        <f t="shared" si="74"/>
        <v>-</v>
      </c>
      <c r="AN155" s="286" t="str">
        <f t="shared" si="75"/>
        <v>-</v>
      </c>
    </row>
    <row r="156" spans="20:40">
      <c r="T156" s="2"/>
      <c r="U156" s="9" t="str">
        <f t="shared" si="56"/>
        <v>-</v>
      </c>
      <c r="V156" s="9" t="str">
        <f t="shared" si="57"/>
        <v>-</v>
      </c>
      <c r="W156" s="9" t="str">
        <f t="shared" si="58"/>
        <v>-</v>
      </c>
      <c r="X156" s="9" t="str">
        <f t="shared" si="59"/>
        <v>-</v>
      </c>
      <c r="Y156" s="9" t="str">
        <f t="shared" si="60"/>
        <v>-</v>
      </c>
      <c r="Z156" s="9" t="str">
        <f t="shared" si="61"/>
        <v>-</v>
      </c>
      <c r="AA156" s="9" t="str">
        <f t="shared" si="62"/>
        <v>-</v>
      </c>
      <c r="AB156" s="9" t="str">
        <f t="shared" si="63"/>
        <v>-</v>
      </c>
      <c r="AC156" s="290" t="str">
        <f t="shared" si="64"/>
        <v>-</v>
      </c>
      <c r="AD156" s="290" t="str">
        <f t="shared" si="65"/>
        <v>-</v>
      </c>
      <c r="AE156" s="290" t="str">
        <f t="shared" si="66"/>
        <v>-</v>
      </c>
      <c r="AF156" s="290" t="str">
        <f t="shared" si="67"/>
        <v>-</v>
      </c>
      <c r="AG156" s="294" t="str">
        <f t="shared" si="68"/>
        <v>-</v>
      </c>
      <c r="AH156" s="294" t="str">
        <f t="shared" si="69"/>
        <v>-</v>
      </c>
      <c r="AI156" s="294" t="str">
        <f t="shared" si="70"/>
        <v>-</v>
      </c>
      <c r="AJ156" s="294" t="str">
        <f t="shared" si="71"/>
        <v>-</v>
      </c>
      <c r="AK156" s="286" t="str">
        <f t="shared" si="72"/>
        <v>-</v>
      </c>
      <c r="AL156" s="286" t="str">
        <f t="shared" si="73"/>
        <v>-</v>
      </c>
      <c r="AM156" s="286" t="str">
        <f t="shared" si="74"/>
        <v>-</v>
      </c>
      <c r="AN156" s="286" t="str">
        <f t="shared" si="75"/>
        <v>-</v>
      </c>
    </row>
    <row r="157" spans="20:40">
      <c r="T157" s="2"/>
      <c r="U157" s="9" t="str">
        <f t="shared" si="56"/>
        <v>-</v>
      </c>
      <c r="V157" s="9" t="str">
        <f t="shared" si="57"/>
        <v>-</v>
      </c>
      <c r="W157" s="9" t="str">
        <f t="shared" si="58"/>
        <v>-</v>
      </c>
      <c r="X157" s="9" t="str">
        <f t="shared" si="59"/>
        <v>-</v>
      </c>
      <c r="Y157" s="9" t="str">
        <f t="shared" si="60"/>
        <v>-</v>
      </c>
      <c r="Z157" s="9" t="str">
        <f t="shared" si="61"/>
        <v>-</v>
      </c>
      <c r="AA157" s="9" t="str">
        <f t="shared" si="62"/>
        <v>-</v>
      </c>
      <c r="AB157" s="9" t="str">
        <f t="shared" si="63"/>
        <v>-</v>
      </c>
      <c r="AC157" s="290" t="str">
        <f t="shared" si="64"/>
        <v>-</v>
      </c>
      <c r="AD157" s="290" t="str">
        <f t="shared" si="65"/>
        <v>-</v>
      </c>
      <c r="AE157" s="290" t="str">
        <f t="shared" si="66"/>
        <v>-</v>
      </c>
      <c r="AF157" s="290" t="str">
        <f t="shared" si="67"/>
        <v>-</v>
      </c>
      <c r="AG157" s="294" t="str">
        <f t="shared" si="68"/>
        <v>-</v>
      </c>
      <c r="AH157" s="294" t="str">
        <f t="shared" si="69"/>
        <v>-</v>
      </c>
      <c r="AI157" s="294" t="str">
        <f t="shared" si="70"/>
        <v>-</v>
      </c>
      <c r="AJ157" s="294" t="str">
        <f t="shared" si="71"/>
        <v>-</v>
      </c>
      <c r="AK157" s="286" t="str">
        <f t="shared" si="72"/>
        <v>-</v>
      </c>
      <c r="AL157" s="286" t="str">
        <f t="shared" si="73"/>
        <v>-</v>
      </c>
      <c r="AM157" s="286" t="str">
        <f t="shared" si="74"/>
        <v>-</v>
      </c>
      <c r="AN157" s="286" t="str">
        <f t="shared" si="75"/>
        <v>-</v>
      </c>
    </row>
    <row r="158" spans="20:40">
      <c r="T158" s="2"/>
      <c r="U158" s="9" t="str">
        <f t="shared" si="56"/>
        <v>-</v>
      </c>
      <c r="V158" s="9" t="str">
        <f t="shared" si="57"/>
        <v>-</v>
      </c>
      <c r="W158" s="9" t="str">
        <f t="shared" si="58"/>
        <v>-</v>
      </c>
      <c r="X158" s="9" t="str">
        <f t="shared" si="59"/>
        <v>-</v>
      </c>
      <c r="Y158" s="9" t="str">
        <f t="shared" si="60"/>
        <v>-</v>
      </c>
      <c r="Z158" s="9" t="str">
        <f t="shared" si="61"/>
        <v>-</v>
      </c>
      <c r="AA158" s="9" t="str">
        <f t="shared" si="62"/>
        <v>-</v>
      </c>
      <c r="AB158" s="9" t="str">
        <f t="shared" si="63"/>
        <v>-</v>
      </c>
      <c r="AC158" s="290" t="str">
        <f t="shared" si="64"/>
        <v>-</v>
      </c>
      <c r="AD158" s="290" t="str">
        <f t="shared" si="65"/>
        <v>-</v>
      </c>
      <c r="AE158" s="290" t="str">
        <f t="shared" si="66"/>
        <v>-</v>
      </c>
      <c r="AF158" s="290" t="str">
        <f t="shared" si="67"/>
        <v>-</v>
      </c>
      <c r="AG158" s="294" t="str">
        <f t="shared" si="68"/>
        <v>-</v>
      </c>
      <c r="AH158" s="294" t="str">
        <f t="shared" si="69"/>
        <v>-</v>
      </c>
      <c r="AI158" s="294" t="str">
        <f t="shared" si="70"/>
        <v>-</v>
      </c>
      <c r="AJ158" s="294" t="str">
        <f t="shared" si="71"/>
        <v>-</v>
      </c>
      <c r="AK158" s="286" t="str">
        <f t="shared" si="72"/>
        <v>-</v>
      </c>
      <c r="AL158" s="286" t="str">
        <f t="shared" si="73"/>
        <v>-</v>
      </c>
      <c r="AM158" s="286" t="str">
        <f t="shared" si="74"/>
        <v>-</v>
      </c>
      <c r="AN158" s="286" t="str">
        <f t="shared" si="75"/>
        <v>-</v>
      </c>
    </row>
    <row r="159" spans="20:40">
      <c r="T159" s="2"/>
      <c r="U159" s="9" t="str">
        <f t="shared" si="56"/>
        <v>-</v>
      </c>
      <c r="V159" s="9" t="str">
        <f t="shared" si="57"/>
        <v>-</v>
      </c>
      <c r="W159" s="9" t="str">
        <f t="shared" si="58"/>
        <v>-</v>
      </c>
      <c r="X159" s="9" t="str">
        <f t="shared" si="59"/>
        <v>-</v>
      </c>
      <c r="Y159" s="9" t="str">
        <f t="shared" si="60"/>
        <v>-</v>
      </c>
      <c r="Z159" s="9" t="str">
        <f t="shared" si="61"/>
        <v>-</v>
      </c>
      <c r="AA159" s="9" t="str">
        <f t="shared" si="62"/>
        <v>-</v>
      </c>
      <c r="AB159" s="9" t="str">
        <f t="shared" si="63"/>
        <v>-</v>
      </c>
      <c r="AC159" s="290" t="str">
        <f t="shared" si="64"/>
        <v>-</v>
      </c>
      <c r="AD159" s="290" t="str">
        <f t="shared" si="65"/>
        <v>-</v>
      </c>
      <c r="AE159" s="290" t="str">
        <f t="shared" si="66"/>
        <v>-</v>
      </c>
      <c r="AF159" s="290" t="str">
        <f t="shared" si="67"/>
        <v>-</v>
      </c>
      <c r="AG159" s="294" t="str">
        <f t="shared" si="68"/>
        <v>-</v>
      </c>
      <c r="AH159" s="294" t="str">
        <f t="shared" si="69"/>
        <v>-</v>
      </c>
      <c r="AI159" s="294" t="str">
        <f t="shared" si="70"/>
        <v>-</v>
      </c>
      <c r="AJ159" s="294" t="str">
        <f t="shared" si="71"/>
        <v>-</v>
      </c>
      <c r="AK159" s="286" t="str">
        <f t="shared" si="72"/>
        <v>-</v>
      </c>
      <c r="AL159" s="286" t="str">
        <f t="shared" si="73"/>
        <v>-</v>
      </c>
      <c r="AM159" s="286" t="str">
        <f t="shared" si="74"/>
        <v>-</v>
      </c>
      <c r="AN159" s="286" t="str">
        <f t="shared" si="75"/>
        <v>-</v>
      </c>
    </row>
    <row r="160" spans="20:40">
      <c r="T160" s="2"/>
      <c r="U160" s="9" t="str">
        <f t="shared" si="56"/>
        <v>-</v>
      </c>
      <c r="V160" s="9" t="str">
        <f t="shared" si="57"/>
        <v>-</v>
      </c>
      <c r="W160" s="9" t="str">
        <f t="shared" si="58"/>
        <v>-</v>
      </c>
      <c r="X160" s="9" t="str">
        <f t="shared" si="59"/>
        <v>-</v>
      </c>
      <c r="Y160" s="9" t="str">
        <f t="shared" si="60"/>
        <v>-</v>
      </c>
      <c r="Z160" s="9" t="str">
        <f t="shared" si="61"/>
        <v>-</v>
      </c>
      <c r="AA160" s="9" t="str">
        <f t="shared" si="62"/>
        <v>-</v>
      </c>
      <c r="AB160" s="9" t="str">
        <f t="shared" si="63"/>
        <v>-</v>
      </c>
      <c r="AC160" s="290" t="str">
        <f t="shared" si="64"/>
        <v>-</v>
      </c>
      <c r="AD160" s="290" t="str">
        <f t="shared" si="65"/>
        <v>-</v>
      </c>
      <c r="AE160" s="290" t="str">
        <f t="shared" si="66"/>
        <v>-</v>
      </c>
      <c r="AF160" s="290" t="str">
        <f t="shared" si="67"/>
        <v>-</v>
      </c>
      <c r="AG160" s="294" t="str">
        <f t="shared" si="68"/>
        <v>-</v>
      </c>
      <c r="AH160" s="294" t="str">
        <f t="shared" si="69"/>
        <v>-</v>
      </c>
      <c r="AI160" s="294" t="str">
        <f t="shared" si="70"/>
        <v>-</v>
      </c>
      <c r="AJ160" s="294" t="str">
        <f t="shared" si="71"/>
        <v>-</v>
      </c>
      <c r="AK160" s="286" t="str">
        <f t="shared" si="72"/>
        <v>-</v>
      </c>
      <c r="AL160" s="286" t="str">
        <f t="shared" si="73"/>
        <v>-</v>
      </c>
      <c r="AM160" s="286" t="str">
        <f t="shared" si="74"/>
        <v>-</v>
      </c>
      <c r="AN160" s="286" t="str">
        <f t="shared" si="75"/>
        <v>-</v>
      </c>
    </row>
    <row r="161" spans="20:40">
      <c r="T161" s="2"/>
      <c r="U161" s="9" t="str">
        <f t="shared" si="56"/>
        <v>-</v>
      </c>
      <c r="V161" s="9" t="str">
        <f t="shared" si="57"/>
        <v>-</v>
      </c>
      <c r="W161" s="9" t="str">
        <f t="shared" si="58"/>
        <v>-</v>
      </c>
      <c r="X161" s="9" t="str">
        <f t="shared" si="59"/>
        <v>-</v>
      </c>
      <c r="Y161" s="9" t="str">
        <f t="shared" si="60"/>
        <v>-</v>
      </c>
      <c r="Z161" s="9" t="str">
        <f t="shared" si="61"/>
        <v>-</v>
      </c>
      <c r="AA161" s="9" t="str">
        <f t="shared" si="62"/>
        <v>-</v>
      </c>
      <c r="AB161" s="9" t="str">
        <f t="shared" si="63"/>
        <v>-</v>
      </c>
      <c r="AC161" s="290" t="str">
        <f t="shared" si="64"/>
        <v>-</v>
      </c>
      <c r="AD161" s="290" t="str">
        <f t="shared" si="65"/>
        <v>-</v>
      </c>
      <c r="AE161" s="290" t="str">
        <f t="shared" si="66"/>
        <v>-</v>
      </c>
      <c r="AF161" s="290" t="str">
        <f t="shared" si="67"/>
        <v>-</v>
      </c>
      <c r="AG161" s="294" t="str">
        <f t="shared" si="68"/>
        <v>-</v>
      </c>
      <c r="AH161" s="294" t="str">
        <f t="shared" si="69"/>
        <v>-</v>
      </c>
      <c r="AI161" s="294" t="str">
        <f t="shared" si="70"/>
        <v>-</v>
      </c>
      <c r="AJ161" s="294" t="str">
        <f t="shared" si="71"/>
        <v>-</v>
      </c>
      <c r="AK161" s="286" t="str">
        <f t="shared" si="72"/>
        <v>-</v>
      </c>
      <c r="AL161" s="286" t="str">
        <f t="shared" si="73"/>
        <v>-</v>
      </c>
      <c r="AM161" s="286" t="str">
        <f t="shared" si="74"/>
        <v>-</v>
      </c>
      <c r="AN161" s="286" t="str">
        <f t="shared" si="75"/>
        <v>-</v>
      </c>
    </row>
    <row r="162" spans="20:40">
      <c r="T162" s="2"/>
      <c r="U162" s="9" t="str">
        <f t="shared" si="56"/>
        <v>-</v>
      </c>
      <c r="V162" s="9" t="str">
        <f t="shared" si="57"/>
        <v>-</v>
      </c>
      <c r="W162" s="9" t="str">
        <f t="shared" si="58"/>
        <v>-</v>
      </c>
      <c r="X162" s="9" t="str">
        <f t="shared" si="59"/>
        <v>-</v>
      </c>
      <c r="Y162" s="9" t="str">
        <f t="shared" si="60"/>
        <v>-</v>
      </c>
      <c r="Z162" s="9" t="str">
        <f t="shared" si="61"/>
        <v>-</v>
      </c>
      <c r="AA162" s="9" t="str">
        <f t="shared" si="62"/>
        <v>-</v>
      </c>
      <c r="AB162" s="9" t="str">
        <f t="shared" si="63"/>
        <v>-</v>
      </c>
      <c r="AC162" s="290" t="str">
        <f t="shared" si="64"/>
        <v>-</v>
      </c>
      <c r="AD162" s="290" t="str">
        <f t="shared" si="65"/>
        <v>-</v>
      </c>
      <c r="AE162" s="290" t="str">
        <f t="shared" si="66"/>
        <v>-</v>
      </c>
      <c r="AF162" s="290" t="str">
        <f t="shared" si="67"/>
        <v>-</v>
      </c>
      <c r="AG162" s="294" t="str">
        <f t="shared" si="68"/>
        <v>-</v>
      </c>
      <c r="AH162" s="294" t="str">
        <f t="shared" si="69"/>
        <v>-</v>
      </c>
      <c r="AI162" s="294" t="str">
        <f t="shared" si="70"/>
        <v>-</v>
      </c>
      <c r="AJ162" s="294" t="str">
        <f t="shared" si="71"/>
        <v>-</v>
      </c>
      <c r="AK162" s="286" t="str">
        <f t="shared" si="72"/>
        <v>-</v>
      </c>
      <c r="AL162" s="286" t="str">
        <f t="shared" si="73"/>
        <v>-</v>
      </c>
      <c r="AM162" s="286" t="str">
        <f t="shared" si="74"/>
        <v>-</v>
      </c>
      <c r="AN162" s="286" t="str">
        <f t="shared" si="75"/>
        <v>-</v>
      </c>
    </row>
    <row r="163" spans="20:40">
      <c r="T163" s="2"/>
      <c r="U163" s="9" t="str">
        <f t="shared" si="56"/>
        <v>-</v>
      </c>
      <c r="V163" s="9" t="str">
        <f t="shared" si="57"/>
        <v>-</v>
      </c>
      <c r="W163" s="9" t="str">
        <f t="shared" si="58"/>
        <v>-</v>
      </c>
      <c r="X163" s="9" t="str">
        <f t="shared" si="59"/>
        <v>-</v>
      </c>
      <c r="Y163" s="9" t="str">
        <f t="shared" si="60"/>
        <v>-</v>
      </c>
      <c r="Z163" s="9" t="str">
        <f t="shared" si="61"/>
        <v>-</v>
      </c>
      <c r="AA163" s="9" t="str">
        <f t="shared" si="62"/>
        <v>-</v>
      </c>
      <c r="AB163" s="9" t="str">
        <f t="shared" si="63"/>
        <v>-</v>
      </c>
      <c r="AC163" s="290" t="str">
        <f t="shared" si="64"/>
        <v>-</v>
      </c>
      <c r="AD163" s="290" t="str">
        <f t="shared" si="65"/>
        <v>-</v>
      </c>
      <c r="AE163" s="290" t="str">
        <f t="shared" si="66"/>
        <v>-</v>
      </c>
      <c r="AF163" s="290" t="str">
        <f t="shared" si="67"/>
        <v>-</v>
      </c>
      <c r="AG163" s="294" t="str">
        <f t="shared" si="68"/>
        <v>-</v>
      </c>
      <c r="AH163" s="294" t="str">
        <f t="shared" si="69"/>
        <v>-</v>
      </c>
      <c r="AI163" s="294" t="str">
        <f t="shared" si="70"/>
        <v>-</v>
      </c>
      <c r="AJ163" s="294" t="str">
        <f t="shared" si="71"/>
        <v>-</v>
      </c>
      <c r="AK163" s="286" t="str">
        <f t="shared" si="72"/>
        <v>-</v>
      </c>
      <c r="AL163" s="286" t="str">
        <f t="shared" si="73"/>
        <v>-</v>
      </c>
      <c r="AM163" s="286" t="str">
        <f t="shared" si="74"/>
        <v>-</v>
      </c>
      <c r="AN163" s="286" t="str">
        <f t="shared" si="75"/>
        <v>-</v>
      </c>
    </row>
    <row r="164" spans="20:40">
      <c r="T164" s="2"/>
      <c r="U164" s="9" t="str">
        <f t="shared" si="56"/>
        <v>-</v>
      </c>
      <c r="V164" s="9" t="str">
        <f t="shared" si="57"/>
        <v>-</v>
      </c>
      <c r="W164" s="9" t="str">
        <f t="shared" si="58"/>
        <v>-</v>
      </c>
      <c r="X164" s="9" t="str">
        <f t="shared" si="59"/>
        <v>-</v>
      </c>
      <c r="Y164" s="9" t="str">
        <f t="shared" si="60"/>
        <v>-</v>
      </c>
      <c r="Z164" s="9" t="str">
        <f t="shared" si="61"/>
        <v>-</v>
      </c>
      <c r="AA164" s="9" t="str">
        <f t="shared" si="62"/>
        <v>-</v>
      </c>
      <c r="AB164" s="9" t="str">
        <f t="shared" si="63"/>
        <v>-</v>
      </c>
      <c r="AC164" s="290" t="str">
        <f t="shared" si="64"/>
        <v>-</v>
      </c>
      <c r="AD164" s="290" t="str">
        <f t="shared" si="65"/>
        <v>-</v>
      </c>
      <c r="AE164" s="290" t="str">
        <f t="shared" si="66"/>
        <v>-</v>
      </c>
      <c r="AF164" s="290" t="str">
        <f t="shared" si="67"/>
        <v>-</v>
      </c>
      <c r="AG164" s="294" t="str">
        <f t="shared" si="68"/>
        <v>-</v>
      </c>
      <c r="AH164" s="294" t="str">
        <f t="shared" si="69"/>
        <v>-</v>
      </c>
      <c r="AI164" s="294" t="str">
        <f t="shared" si="70"/>
        <v>-</v>
      </c>
      <c r="AJ164" s="294" t="str">
        <f t="shared" si="71"/>
        <v>-</v>
      </c>
      <c r="AK164" s="286" t="str">
        <f t="shared" si="72"/>
        <v>-</v>
      </c>
      <c r="AL164" s="286" t="str">
        <f t="shared" si="73"/>
        <v>-</v>
      </c>
      <c r="AM164" s="286" t="str">
        <f t="shared" si="74"/>
        <v>-</v>
      </c>
      <c r="AN164" s="286" t="str">
        <f t="shared" si="75"/>
        <v>-</v>
      </c>
    </row>
    <row r="165" spans="20:40">
      <c r="T165" s="2"/>
      <c r="U165" s="9" t="str">
        <f t="shared" si="56"/>
        <v>-</v>
      </c>
      <c r="V165" s="9" t="str">
        <f t="shared" si="57"/>
        <v>-</v>
      </c>
      <c r="W165" s="9" t="str">
        <f t="shared" si="58"/>
        <v>-</v>
      </c>
      <c r="X165" s="9" t="str">
        <f t="shared" si="59"/>
        <v>-</v>
      </c>
      <c r="Y165" s="9" t="str">
        <f t="shared" si="60"/>
        <v>-</v>
      </c>
      <c r="Z165" s="9" t="str">
        <f t="shared" si="61"/>
        <v>-</v>
      </c>
      <c r="AA165" s="9" t="str">
        <f t="shared" si="62"/>
        <v>-</v>
      </c>
      <c r="AB165" s="9" t="str">
        <f t="shared" si="63"/>
        <v>-</v>
      </c>
      <c r="AC165" s="290" t="str">
        <f t="shared" si="64"/>
        <v>-</v>
      </c>
      <c r="AD165" s="290" t="str">
        <f t="shared" si="65"/>
        <v>-</v>
      </c>
      <c r="AE165" s="290" t="str">
        <f t="shared" si="66"/>
        <v>-</v>
      </c>
      <c r="AF165" s="290" t="str">
        <f t="shared" si="67"/>
        <v>-</v>
      </c>
      <c r="AG165" s="294" t="str">
        <f t="shared" si="68"/>
        <v>-</v>
      </c>
      <c r="AH165" s="294" t="str">
        <f t="shared" si="69"/>
        <v>-</v>
      </c>
      <c r="AI165" s="294" t="str">
        <f t="shared" si="70"/>
        <v>-</v>
      </c>
      <c r="AJ165" s="294" t="str">
        <f t="shared" si="71"/>
        <v>-</v>
      </c>
      <c r="AK165" s="286" t="str">
        <f t="shared" si="72"/>
        <v>-</v>
      </c>
      <c r="AL165" s="286" t="str">
        <f t="shared" si="73"/>
        <v>-</v>
      </c>
      <c r="AM165" s="286" t="str">
        <f t="shared" si="74"/>
        <v>-</v>
      </c>
      <c r="AN165" s="286" t="str">
        <f t="shared" si="75"/>
        <v>-</v>
      </c>
    </row>
    <row r="166" spans="20:40">
      <c r="T166" s="2"/>
      <c r="U166" s="9" t="str">
        <f t="shared" si="56"/>
        <v>-</v>
      </c>
      <c r="V166" s="9" t="str">
        <f t="shared" si="57"/>
        <v>-</v>
      </c>
      <c r="W166" s="9" t="str">
        <f t="shared" si="58"/>
        <v>-</v>
      </c>
      <c r="X166" s="9" t="str">
        <f t="shared" si="59"/>
        <v>-</v>
      </c>
      <c r="Y166" s="9" t="str">
        <f t="shared" si="60"/>
        <v>-</v>
      </c>
      <c r="Z166" s="9" t="str">
        <f t="shared" si="61"/>
        <v>-</v>
      </c>
      <c r="AA166" s="9" t="str">
        <f t="shared" si="62"/>
        <v>-</v>
      </c>
      <c r="AB166" s="9" t="str">
        <f t="shared" si="63"/>
        <v>-</v>
      </c>
      <c r="AC166" s="290" t="str">
        <f t="shared" si="64"/>
        <v>-</v>
      </c>
      <c r="AD166" s="290" t="str">
        <f t="shared" si="65"/>
        <v>-</v>
      </c>
      <c r="AE166" s="290" t="str">
        <f t="shared" si="66"/>
        <v>-</v>
      </c>
      <c r="AF166" s="290" t="str">
        <f t="shared" si="67"/>
        <v>-</v>
      </c>
      <c r="AG166" s="294" t="str">
        <f t="shared" si="68"/>
        <v>-</v>
      </c>
      <c r="AH166" s="294" t="str">
        <f t="shared" si="69"/>
        <v>-</v>
      </c>
      <c r="AI166" s="294" t="str">
        <f t="shared" si="70"/>
        <v>-</v>
      </c>
      <c r="AJ166" s="294" t="str">
        <f t="shared" si="71"/>
        <v>-</v>
      </c>
      <c r="AK166" s="286" t="str">
        <f t="shared" si="72"/>
        <v>-</v>
      </c>
      <c r="AL166" s="286" t="str">
        <f t="shared" si="73"/>
        <v>-</v>
      </c>
      <c r="AM166" s="286" t="str">
        <f t="shared" si="74"/>
        <v>-</v>
      </c>
      <c r="AN166" s="286" t="str">
        <f t="shared" si="75"/>
        <v>-</v>
      </c>
    </row>
    <row r="167" spans="20:40">
      <c r="T167" s="2"/>
      <c r="U167" s="9" t="str">
        <f t="shared" si="56"/>
        <v>-</v>
      </c>
      <c r="V167" s="9" t="str">
        <f t="shared" si="57"/>
        <v>-</v>
      </c>
      <c r="W167" s="9" t="str">
        <f t="shared" si="58"/>
        <v>-</v>
      </c>
      <c r="X167" s="9" t="str">
        <f t="shared" si="59"/>
        <v>-</v>
      </c>
      <c r="Y167" s="9" t="str">
        <f t="shared" si="60"/>
        <v>-</v>
      </c>
      <c r="Z167" s="9" t="str">
        <f t="shared" si="61"/>
        <v>-</v>
      </c>
      <c r="AA167" s="9" t="str">
        <f t="shared" si="62"/>
        <v>-</v>
      </c>
      <c r="AB167" s="9" t="str">
        <f t="shared" si="63"/>
        <v>-</v>
      </c>
      <c r="AC167" s="290" t="str">
        <f t="shared" si="64"/>
        <v>-</v>
      </c>
      <c r="AD167" s="290" t="str">
        <f t="shared" si="65"/>
        <v>-</v>
      </c>
      <c r="AE167" s="290" t="str">
        <f t="shared" si="66"/>
        <v>-</v>
      </c>
      <c r="AF167" s="290" t="str">
        <f t="shared" si="67"/>
        <v>-</v>
      </c>
      <c r="AG167" s="294" t="str">
        <f t="shared" si="68"/>
        <v>-</v>
      </c>
      <c r="AH167" s="294" t="str">
        <f t="shared" si="69"/>
        <v>-</v>
      </c>
      <c r="AI167" s="294" t="str">
        <f t="shared" si="70"/>
        <v>-</v>
      </c>
      <c r="AJ167" s="294" t="str">
        <f t="shared" si="71"/>
        <v>-</v>
      </c>
      <c r="AK167" s="286" t="str">
        <f t="shared" si="72"/>
        <v>-</v>
      </c>
      <c r="AL167" s="286" t="str">
        <f t="shared" si="73"/>
        <v>-</v>
      </c>
      <c r="AM167" s="286" t="str">
        <f t="shared" si="74"/>
        <v>-</v>
      </c>
      <c r="AN167" s="286" t="str">
        <f t="shared" si="75"/>
        <v>-</v>
      </c>
    </row>
    <row r="168" spans="20:40">
      <c r="T168" s="2"/>
      <c r="U168" s="9" t="str">
        <f t="shared" si="56"/>
        <v>-</v>
      </c>
      <c r="V168" s="9" t="str">
        <f t="shared" si="57"/>
        <v>-</v>
      </c>
      <c r="W168" s="9" t="str">
        <f t="shared" si="58"/>
        <v>-</v>
      </c>
      <c r="X168" s="9" t="str">
        <f t="shared" si="59"/>
        <v>-</v>
      </c>
      <c r="Y168" s="9" t="str">
        <f t="shared" si="60"/>
        <v>-</v>
      </c>
      <c r="Z168" s="9" t="str">
        <f t="shared" si="61"/>
        <v>-</v>
      </c>
      <c r="AA168" s="9" t="str">
        <f t="shared" si="62"/>
        <v>-</v>
      </c>
      <c r="AB168" s="9" t="str">
        <f t="shared" si="63"/>
        <v>-</v>
      </c>
      <c r="AC168" s="290" t="str">
        <f t="shared" si="64"/>
        <v>-</v>
      </c>
      <c r="AD168" s="290" t="str">
        <f t="shared" si="65"/>
        <v>-</v>
      </c>
      <c r="AE168" s="290" t="str">
        <f t="shared" si="66"/>
        <v>-</v>
      </c>
      <c r="AF168" s="290" t="str">
        <f t="shared" si="67"/>
        <v>-</v>
      </c>
      <c r="AG168" s="294" t="str">
        <f t="shared" si="68"/>
        <v>-</v>
      </c>
      <c r="AH168" s="294" t="str">
        <f t="shared" si="69"/>
        <v>-</v>
      </c>
      <c r="AI168" s="294" t="str">
        <f t="shared" si="70"/>
        <v>-</v>
      </c>
      <c r="AJ168" s="294" t="str">
        <f t="shared" si="71"/>
        <v>-</v>
      </c>
      <c r="AK168" s="286" t="str">
        <f t="shared" si="72"/>
        <v>-</v>
      </c>
      <c r="AL168" s="286" t="str">
        <f t="shared" si="73"/>
        <v>-</v>
      </c>
      <c r="AM168" s="286" t="str">
        <f t="shared" si="74"/>
        <v>-</v>
      </c>
      <c r="AN168" s="286" t="str">
        <f t="shared" si="75"/>
        <v>-</v>
      </c>
    </row>
    <row r="169" spans="20:40">
      <c r="T169" s="2"/>
      <c r="U169" s="9" t="str">
        <f t="shared" si="56"/>
        <v>-</v>
      </c>
      <c r="V169" s="9" t="str">
        <f t="shared" si="57"/>
        <v>-</v>
      </c>
      <c r="W169" s="9" t="str">
        <f t="shared" si="58"/>
        <v>-</v>
      </c>
      <c r="X169" s="9" t="str">
        <f t="shared" si="59"/>
        <v>-</v>
      </c>
      <c r="Y169" s="9" t="str">
        <f t="shared" si="60"/>
        <v>-</v>
      </c>
      <c r="Z169" s="9" t="str">
        <f t="shared" si="61"/>
        <v>-</v>
      </c>
      <c r="AA169" s="9" t="str">
        <f t="shared" si="62"/>
        <v>-</v>
      </c>
      <c r="AB169" s="9" t="str">
        <f t="shared" si="63"/>
        <v>-</v>
      </c>
      <c r="AC169" s="290" t="str">
        <f t="shared" si="64"/>
        <v>-</v>
      </c>
      <c r="AD169" s="290" t="str">
        <f t="shared" si="65"/>
        <v>-</v>
      </c>
      <c r="AE169" s="290" t="str">
        <f t="shared" si="66"/>
        <v>-</v>
      </c>
      <c r="AF169" s="290" t="str">
        <f t="shared" si="67"/>
        <v>-</v>
      </c>
      <c r="AG169" s="294" t="str">
        <f t="shared" si="68"/>
        <v>-</v>
      </c>
      <c r="AH169" s="294" t="str">
        <f t="shared" si="69"/>
        <v>-</v>
      </c>
      <c r="AI169" s="294" t="str">
        <f t="shared" si="70"/>
        <v>-</v>
      </c>
      <c r="AJ169" s="294" t="str">
        <f t="shared" si="71"/>
        <v>-</v>
      </c>
      <c r="AK169" s="286" t="str">
        <f t="shared" si="72"/>
        <v>-</v>
      </c>
      <c r="AL169" s="286" t="str">
        <f t="shared" si="73"/>
        <v>-</v>
      </c>
      <c r="AM169" s="286" t="str">
        <f t="shared" si="74"/>
        <v>-</v>
      </c>
      <c r="AN169" s="286" t="str">
        <f t="shared" si="75"/>
        <v>-</v>
      </c>
    </row>
    <row r="170" spans="20:40">
      <c r="T170" s="2"/>
      <c r="U170" s="9" t="str">
        <f t="shared" si="56"/>
        <v>-</v>
      </c>
      <c r="V170" s="9" t="str">
        <f t="shared" si="57"/>
        <v>-</v>
      </c>
      <c r="W170" s="9" t="str">
        <f t="shared" si="58"/>
        <v>-</v>
      </c>
      <c r="X170" s="9" t="str">
        <f t="shared" si="59"/>
        <v>-</v>
      </c>
      <c r="Y170" s="9" t="str">
        <f t="shared" si="60"/>
        <v>-</v>
      </c>
      <c r="Z170" s="9" t="str">
        <f t="shared" si="61"/>
        <v>-</v>
      </c>
      <c r="AA170" s="9" t="str">
        <f t="shared" si="62"/>
        <v>-</v>
      </c>
      <c r="AB170" s="9" t="str">
        <f t="shared" si="63"/>
        <v>-</v>
      </c>
      <c r="AC170" s="290" t="str">
        <f t="shared" si="64"/>
        <v>-</v>
      </c>
      <c r="AD170" s="290" t="str">
        <f t="shared" si="65"/>
        <v>-</v>
      </c>
      <c r="AE170" s="290" t="str">
        <f t="shared" si="66"/>
        <v>-</v>
      </c>
      <c r="AF170" s="290" t="str">
        <f t="shared" si="67"/>
        <v>-</v>
      </c>
      <c r="AG170" s="294" t="str">
        <f t="shared" si="68"/>
        <v>-</v>
      </c>
      <c r="AH170" s="294" t="str">
        <f t="shared" si="69"/>
        <v>-</v>
      </c>
      <c r="AI170" s="294" t="str">
        <f t="shared" si="70"/>
        <v>-</v>
      </c>
      <c r="AJ170" s="294" t="str">
        <f t="shared" si="71"/>
        <v>-</v>
      </c>
      <c r="AK170" s="286" t="str">
        <f t="shared" si="72"/>
        <v>-</v>
      </c>
      <c r="AL170" s="286" t="str">
        <f t="shared" si="73"/>
        <v>-</v>
      </c>
      <c r="AM170" s="286" t="str">
        <f t="shared" si="74"/>
        <v>-</v>
      </c>
      <c r="AN170" s="286" t="str">
        <f t="shared" si="75"/>
        <v>-</v>
      </c>
    </row>
    <row r="171" spans="20:40">
      <c r="T171" s="2"/>
      <c r="U171" s="9" t="str">
        <f t="shared" si="56"/>
        <v>-</v>
      </c>
      <c r="V171" s="9" t="str">
        <f t="shared" si="57"/>
        <v>-</v>
      </c>
      <c r="W171" s="9" t="str">
        <f t="shared" si="58"/>
        <v>-</v>
      </c>
      <c r="X171" s="9" t="str">
        <f t="shared" si="59"/>
        <v>-</v>
      </c>
      <c r="Y171" s="9" t="str">
        <f t="shared" si="60"/>
        <v>-</v>
      </c>
      <c r="Z171" s="9" t="str">
        <f t="shared" si="61"/>
        <v>-</v>
      </c>
      <c r="AA171" s="9" t="str">
        <f t="shared" si="62"/>
        <v>-</v>
      </c>
      <c r="AB171" s="9" t="str">
        <f t="shared" si="63"/>
        <v>-</v>
      </c>
      <c r="AC171" s="290" t="str">
        <f t="shared" si="64"/>
        <v>-</v>
      </c>
      <c r="AD171" s="290" t="str">
        <f t="shared" si="65"/>
        <v>-</v>
      </c>
      <c r="AE171" s="290" t="str">
        <f t="shared" si="66"/>
        <v>-</v>
      </c>
      <c r="AF171" s="290" t="str">
        <f t="shared" si="67"/>
        <v>-</v>
      </c>
      <c r="AG171" s="294" t="str">
        <f t="shared" si="68"/>
        <v>-</v>
      </c>
      <c r="AH171" s="294" t="str">
        <f t="shared" si="69"/>
        <v>-</v>
      </c>
      <c r="AI171" s="294" t="str">
        <f t="shared" si="70"/>
        <v>-</v>
      </c>
      <c r="AJ171" s="294" t="str">
        <f t="shared" si="71"/>
        <v>-</v>
      </c>
      <c r="AK171" s="286" t="str">
        <f t="shared" si="72"/>
        <v>-</v>
      </c>
      <c r="AL171" s="286" t="str">
        <f t="shared" si="73"/>
        <v>-</v>
      </c>
      <c r="AM171" s="286" t="str">
        <f t="shared" si="74"/>
        <v>-</v>
      </c>
      <c r="AN171" s="286" t="str">
        <f t="shared" si="75"/>
        <v>-</v>
      </c>
    </row>
    <row r="172" spans="20:40">
      <c r="T172" s="2"/>
      <c r="U172" s="9" t="str">
        <f t="shared" si="56"/>
        <v>-</v>
      </c>
      <c r="V172" s="9" t="str">
        <f t="shared" si="57"/>
        <v>-</v>
      </c>
      <c r="W172" s="9" t="str">
        <f t="shared" si="58"/>
        <v>-</v>
      </c>
      <c r="X172" s="9" t="str">
        <f t="shared" si="59"/>
        <v>-</v>
      </c>
      <c r="Y172" s="9" t="str">
        <f t="shared" si="60"/>
        <v>-</v>
      </c>
      <c r="Z172" s="9" t="str">
        <f t="shared" si="61"/>
        <v>-</v>
      </c>
      <c r="AA172" s="9" t="str">
        <f t="shared" si="62"/>
        <v>-</v>
      </c>
      <c r="AB172" s="9" t="str">
        <f t="shared" si="63"/>
        <v>-</v>
      </c>
      <c r="AC172" s="290" t="str">
        <f t="shared" si="64"/>
        <v>-</v>
      </c>
      <c r="AD172" s="290" t="str">
        <f t="shared" si="65"/>
        <v>-</v>
      </c>
      <c r="AE172" s="290" t="str">
        <f t="shared" si="66"/>
        <v>-</v>
      </c>
      <c r="AF172" s="290" t="str">
        <f t="shared" si="67"/>
        <v>-</v>
      </c>
      <c r="AG172" s="294" t="str">
        <f t="shared" si="68"/>
        <v>-</v>
      </c>
      <c r="AH172" s="294" t="str">
        <f t="shared" si="69"/>
        <v>-</v>
      </c>
      <c r="AI172" s="294" t="str">
        <f t="shared" si="70"/>
        <v>-</v>
      </c>
      <c r="AJ172" s="294" t="str">
        <f t="shared" si="71"/>
        <v>-</v>
      </c>
      <c r="AK172" s="286" t="str">
        <f t="shared" si="72"/>
        <v>-</v>
      </c>
      <c r="AL172" s="286" t="str">
        <f t="shared" si="73"/>
        <v>-</v>
      </c>
      <c r="AM172" s="286" t="str">
        <f t="shared" si="74"/>
        <v>-</v>
      </c>
      <c r="AN172" s="286" t="str">
        <f t="shared" si="75"/>
        <v>-</v>
      </c>
    </row>
    <row r="173" spans="20:40">
      <c r="T173" s="2"/>
      <c r="U173" s="9" t="str">
        <f t="shared" si="56"/>
        <v>-</v>
      </c>
      <c r="V173" s="9" t="str">
        <f t="shared" si="57"/>
        <v>-</v>
      </c>
      <c r="W173" s="9" t="str">
        <f t="shared" si="58"/>
        <v>-</v>
      </c>
      <c r="X173" s="9" t="str">
        <f t="shared" si="59"/>
        <v>-</v>
      </c>
      <c r="Y173" s="9" t="str">
        <f t="shared" si="60"/>
        <v>-</v>
      </c>
      <c r="Z173" s="9" t="str">
        <f t="shared" si="61"/>
        <v>-</v>
      </c>
      <c r="AA173" s="9" t="str">
        <f t="shared" si="62"/>
        <v>-</v>
      </c>
      <c r="AB173" s="9" t="str">
        <f t="shared" si="63"/>
        <v>-</v>
      </c>
      <c r="AC173" s="290" t="str">
        <f t="shared" si="64"/>
        <v>-</v>
      </c>
      <c r="AD173" s="290" t="str">
        <f t="shared" si="65"/>
        <v>-</v>
      </c>
      <c r="AE173" s="290" t="str">
        <f t="shared" si="66"/>
        <v>-</v>
      </c>
      <c r="AF173" s="290" t="str">
        <f t="shared" si="67"/>
        <v>-</v>
      </c>
      <c r="AG173" s="294" t="str">
        <f t="shared" si="68"/>
        <v>-</v>
      </c>
      <c r="AH173" s="294" t="str">
        <f t="shared" si="69"/>
        <v>-</v>
      </c>
      <c r="AI173" s="294" t="str">
        <f t="shared" si="70"/>
        <v>-</v>
      </c>
      <c r="AJ173" s="294" t="str">
        <f t="shared" si="71"/>
        <v>-</v>
      </c>
      <c r="AK173" s="286" t="str">
        <f t="shared" si="72"/>
        <v>-</v>
      </c>
      <c r="AL173" s="286" t="str">
        <f t="shared" si="73"/>
        <v>-</v>
      </c>
      <c r="AM173" s="286" t="str">
        <f t="shared" si="74"/>
        <v>-</v>
      </c>
      <c r="AN173" s="286" t="str">
        <f t="shared" si="75"/>
        <v>-</v>
      </c>
    </row>
    <row r="174" spans="20:40">
      <c r="T174" s="2"/>
      <c r="U174" s="9" t="str">
        <f t="shared" si="56"/>
        <v>-</v>
      </c>
      <c r="V174" s="9" t="str">
        <f t="shared" si="57"/>
        <v>-</v>
      </c>
      <c r="W174" s="9" t="str">
        <f t="shared" si="58"/>
        <v>-</v>
      </c>
      <c r="X174" s="9" t="str">
        <f t="shared" si="59"/>
        <v>-</v>
      </c>
      <c r="Y174" s="9" t="str">
        <f t="shared" si="60"/>
        <v>-</v>
      </c>
      <c r="Z174" s="9" t="str">
        <f t="shared" si="61"/>
        <v>-</v>
      </c>
      <c r="AA174" s="9" t="str">
        <f t="shared" si="62"/>
        <v>-</v>
      </c>
      <c r="AB174" s="9" t="str">
        <f t="shared" si="63"/>
        <v>-</v>
      </c>
      <c r="AC174" s="290" t="str">
        <f t="shared" si="64"/>
        <v>-</v>
      </c>
      <c r="AD174" s="290" t="str">
        <f t="shared" si="65"/>
        <v>-</v>
      </c>
      <c r="AE174" s="290" t="str">
        <f t="shared" si="66"/>
        <v>-</v>
      </c>
      <c r="AF174" s="290" t="str">
        <f t="shared" si="67"/>
        <v>-</v>
      </c>
      <c r="AG174" s="294" t="str">
        <f t="shared" si="68"/>
        <v>-</v>
      </c>
      <c r="AH174" s="294" t="str">
        <f t="shared" si="69"/>
        <v>-</v>
      </c>
      <c r="AI174" s="294" t="str">
        <f t="shared" si="70"/>
        <v>-</v>
      </c>
      <c r="AJ174" s="294" t="str">
        <f t="shared" si="71"/>
        <v>-</v>
      </c>
      <c r="AK174" s="286" t="str">
        <f t="shared" si="72"/>
        <v>-</v>
      </c>
      <c r="AL174" s="286" t="str">
        <f t="shared" si="73"/>
        <v>-</v>
      </c>
      <c r="AM174" s="286" t="str">
        <f t="shared" si="74"/>
        <v>-</v>
      </c>
      <c r="AN174" s="286" t="str">
        <f t="shared" si="75"/>
        <v>-</v>
      </c>
    </row>
    <row r="175" spans="20:40">
      <c r="T175" s="2"/>
      <c r="U175" s="9" t="str">
        <f t="shared" si="56"/>
        <v>-</v>
      </c>
      <c r="V175" s="9" t="str">
        <f t="shared" si="57"/>
        <v>-</v>
      </c>
      <c r="W175" s="9" t="str">
        <f t="shared" si="58"/>
        <v>-</v>
      </c>
      <c r="X175" s="9" t="str">
        <f t="shared" si="59"/>
        <v>-</v>
      </c>
      <c r="Y175" s="9" t="str">
        <f t="shared" si="60"/>
        <v>-</v>
      </c>
      <c r="Z175" s="9" t="str">
        <f t="shared" si="61"/>
        <v>-</v>
      </c>
      <c r="AA175" s="9" t="str">
        <f t="shared" si="62"/>
        <v>-</v>
      </c>
      <c r="AB175" s="9" t="str">
        <f t="shared" si="63"/>
        <v>-</v>
      </c>
      <c r="AC175" s="290" t="str">
        <f t="shared" si="64"/>
        <v>-</v>
      </c>
      <c r="AD175" s="290" t="str">
        <f t="shared" si="65"/>
        <v>-</v>
      </c>
      <c r="AE175" s="290" t="str">
        <f t="shared" si="66"/>
        <v>-</v>
      </c>
      <c r="AF175" s="290" t="str">
        <f t="shared" si="67"/>
        <v>-</v>
      </c>
      <c r="AG175" s="294" t="str">
        <f t="shared" si="68"/>
        <v>-</v>
      </c>
      <c r="AH175" s="294" t="str">
        <f t="shared" si="69"/>
        <v>-</v>
      </c>
      <c r="AI175" s="294" t="str">
        <f t="shared" si="70"/>
        <v>-</v>
      </c>
      <c r="AJ175" s="294" t="str">
        <f t="shared" si="71"/>
        <v>-</v>
      </c>
      <c r="AK175" s="286" t="str">
        <f t="shared" si="72"/>
        <v>-</v>
      </c>
      <c r="AL175" s="286" t="str">
        <f t="shared" si="73"/>
        <v>-</v>
      </c>
      <c r="AM175" s="286" t="str">
        <f t="shared" si="74"/>
        <v>-</v>
      </c>
      <c r="AN175" s="286" t="str">
        <f t="shared" si="75"/>
        <v>-</v>
      </c>
    </row>
    <row r="176" spans="20:40">
      <c r="T176" s="2"/>
      <c r="U176" s="9" t="str">
        <f t="shared" si="56"/>
        <v>-</v>
      </c>
      <c r="V176" s="9" t="str">
        <f t="shared" si="57"/>
        <v>-</v>
      </c>
      <c r="W176" s="9" t="str">
        <f t="shared" si="58"/>
        <v>-</v>
      </c>
      <c r="X176" s="9" t="str">
        <f t="shared" si="59"/>
        <v>-</v>
      </c>
      <c r="Y176" s="9" t="str">
        <f t="shared" si="60"/>
        <v>-</v>
      </c>
      <c r="Z176" s="9" t="str">
        <f t="shared" si="61"/>
        <v>-</v>
      </c>
      <c r="AA176" s="9" t="str">
        <f t="shared" si="62"/>
        <v>-</v>
      </c>
      <c r="AB176" s="9" t="str">
        <f t="shared" si="63"/>
        <v>-</v>
      </c>
      <c r="AC176" s="290" t="str">
        <f t="shared" si="64"/>
        <v>-</v>
      </c>
      <c r="AD176" s="290" t="str">
        <f t="shared" si="65"/>
        <v>-</v>
      </c>
      <c r="AE176" s="290" t="str">
        <f t="shared" si="66"/>
        <v>-</v>
      </c>
      <c r="AF176" s="290" t="str">
        <f t="shared" si="67"/>
        <v>-</v>
      </c>
      <c r="AG176" s="294" t="str">
        <f t="shared" si="68"/>
        <v>-</v>
      </c>
      <c r="AH176" s="294" t="str">
        <f t="shared" si="69"/>
        <v>-</v>
      </c>
      <c r="AI176" s="294" t="str">
        <f t="shared" si="70"/>
        <v>-</v>
      </c>
      <c r="AJ176" s="294" t="str">
        <f t="shared" si="71"/>
        <v>-</v>
      </c>
      <c r="AK176" s="286" t="str">
        <f t="shared" si="72"/>
        <v>-</v>
      </c>
      <c r="AL176" s="286" t="str">
        <f t="shared" si="73"/>
        <v>-</v>
      </c>
      <c r="AM176" s="286" t="str">
        <f t="shared" si="74"/>
        <v>-</v>
      </c>
      <c r="AN176" s="286" t="str">
        <f t="shared" si="75"/>
        <v>-</v>
      </c>
    </row>
    <row r="177" spans="20:40">
      <c r="T177" s="2"/>
      <c r="U177" s="9" t="str">
        <f t="shared" si="56"/>
        <v>-</v>
      </c>
      <c r="V177" s="9" t="str">
        <f t="shared" si="57"/>
        <v>-</v>
      </c>
      <c r="W177" s="9" t="str">
        <f t="shared" si="58"/>
        <v>-</v>
      </c>
      <c r="X177" s="9" t="str">
        <f t="shared" si="59"/>
        <v>-</v>
      </c>
      <c r="Y177" s="9" t="str">
        <f t="shared" si="60"/>
        <v>-</v>
      </c>
      <c r="Z177" s="9" t="str">
        <f t="shared" si="61"/>
        <v>-</v>
      </c>
      <c r="AA177" s="9" t="str">
        <f t="shared" si="62"/>
        <v>-</v>
      </c>
      <c r="AB177" s="9" t="str">
        <f t="shared" si="63"/>
        <v>-</v>
      </c>
      <c r="AC177" s="290" t="str">
        <f t="shared" si="64"/>
        <v>-</v>
      </c>
      <c r="AD177" s="290" t="str">
        <f t="shared" si="65"/>
        <v>-</v>
      </c>
      <c r="AE177" s="290" t="str">
        <f t="shared" si="66"/>
        <v>-</v>
      </c>
      <c r="AF177" s="290" t="str">
        <f t="shared" si="67"/>
        <v>-</v>
      </c>
      <c r="AG177" s="294" t="str">
        <f t="shared" si="68"/>
        <v>-</v>
      </c>
      <c r="AH177" s="294" t="str">
        <f t="shared" si="69"/>
        <v>-</v>
      </c>
      <c r="AI177" s="294" t="str">
        <f t="shared" si="70"/>
        <v>-</v>
      </c>
      <c r="AJ177" s="294" t="str">
        <f t="shared" si="71"/>
        <v>-</v>
      </c>
      <c r="AK177" s="286" t="str">
        <f t="shared" si="72"/>
        <v>-</v>
      </c>
      <c r="AL177" s="286" t="str">
        <f t="shared" si="73"/>
        <v>-</v>
      </c>
      <c r="AM177" s="286" t="str">
        <f t="shared" si="74"/>
        <v>-</v>
      </c>
      <c r="AN177" s="286" t="str">
        <f t="shared" si="75"/>
        <v>-</v>
      </c>
    </row>
    <row r="178" spans="20:40">
      <c r="T178" s="2"/>
      <c r="U178" s="9" t="str">
        <f t="shared" si="56"/>
        <v>-</v>
      </c>
      <c r="V178" s="9" t="str">
        <f t="shared" si="57"/>
        <v>-</v>
      </c>
      <c r="W178" s="9" t="str">
        <f t="shared" si="58"/>
        <v>-</v>
      </c>
      <c r="X178" s="9" t="str">
        <f t="shared" si="59"/>
        <v>-</v>
      </c>
      <c r="Y178" s="9" t="str">
        <f t="shared" si="60"/>
        <v>-</v>
      </c>
      <c r="Z178" s="9" t="str">
        <f t="shared" si="61"/>
        <v>-</v>
      </c>
      <c r="AA178" s="9" t="str">
        <f t="shared" si="62"/>
        <v>-</v>
      </c>
      <c r="AB178" s="9" t="str">
        <f t="shared" si="63"/>
        <v>-</v>
      </c>
      <c r="AC178" s="290" t="str">
        <f t="shared" si="64"/>
        <v>-</v>
      </c>
      <c r="AD178" s="290" t="str">
        <f t="shared" si="65"/>
        <v>-</v>
      </c>
      <c r="AE178" s="290" t="str">
        <f t="shared" si="66"/>
        <v>-</v>
      </c>
      <c r="AF178" s="290" t="str">
        <f t="shared" si="67"/>
        <v>-</v>
      </c>
      <c r="AG178" s="294" t="str">
        <f t="shared" si="68"/>
        <v>-</v>
      </c>
      <c r="AH178" s="294" t="str">
        <f t="shared" si="69"/>
        <v>-</v>
      </c>
      <c r="AI178" s="294" t="str">
        <f t="shared" si="70"/>
        <v>-</v>
      </c>
      <c r="AJ178" s="294" t="str">
        <f t="shared" si="71"/>
        <v>-</v>
      </c>
      <c r="AK178" s="286" t="str">
        <f t="shared" si="72"/>
        <v>-</v>
      </c>
      <c r="AL178" s="286" t="str">
        <f t="shared" si="73"/>
        <v>-</v>
      </c>
      <c r="AM178" s="286" t="str">
        <f t="shared" si="74"/>
        <v>-</v>
      </c>
      <c r="AN178" s="286" t="str">
        <f t="shared" si="75"/>
        <v>-</v>
      </c>
    </row>
    <row r="179" spans="20:40">
      <c r="T179" s="2"/>
      <c r="U179" s="9" t="str">
        <f t="shared" si="56"/>
        <v>-</v>
      </c>
      <c r="V179" s="9" t="str">
        <f t="shared" si="57"/>
        <v>-</v>
      </c>
      <c r="W179" s="9" t="str">
        <f t="shared" si="58"/>
        <v>-</v>
      </c>
      <c r="X179" s="9" t="str">
        <f t="shared" si="59"/>
        <v>-</v>
      </c>
      <c r="Y179" s="9" t="str">
        <f t="shared" ref="Y179" si="76">IF(U179&gt;0,U179,"-")</f>
        <v>-</v>
      </c>
      <c r="Z179" s="9" t="str">
        <f t="shared" ref="Z179" si="77">IF(V179&gt;0,V179,"-")</f>
        <v>-</v>
      </c>
      <c r="AA179" s="9" t="str">
        <f t="shared" ref="AA179" si="78">IF(W179&gt;0,W179,"-")</f>
        <v>-</v>
      </c>
      <c r="AB179" s="9" t="str">
        <f t="shared" ref="AB179" si="79">IF(X179&gt;0,X179,"-")</f>
        <v>-</v>
      </c>
      <c r="AC179" s="290" t="str">
        <f t="shared" ref="AC179" si="80">IFERROR(_xlfn.RANK.EQ(Y179,Y$5:Y$304,0),"-")</f>
        <v>-</v>
      </c>
      <c r="AD179" s="290" t="str">
        <f t="shared" ref="AD179" si="81">IFERROR(_xlfn.RANK.EQ(Z179,Z$5:Z$304,0),"-")</f>
        <v>-</v>
      </c>
      <c r="AE179" s="290" t="str">
        <f t="shared" ref="AE179" si="82">IFERROR(_xlfn.RANK.EQ(AA179,AA$5:AA$304,0),"-")</f>
        <v>-</v>
      </c>
      <c r="AF179" s="290" t="str">
        <f t="shared" ref="AF179" si="83">IFERROR(_xlfn.RANK.EQ(AB179,AB$5:AB$304,0),"-")</f>
        <v>-</v>
      </c>
      <c r="AG179" s="294" t="str">
        <f t="shared" ref="AG179" si="84">IF(ISNUMBER(AC179),AC179+ROW(AC179)/1000,"-")</f>
        <v>-</v>
      </c>
      <c r="AH179" s="294" t="str">
        <f t="shared" ref="AH179" si="85">IF(ISNUMBER(AD179),AD179+ROW(AD179)/1000,"-")</f>
        <v>-</v>
      </c>
      <c r="AI179" s="294" t="str">
        <f t="shared" ref="AI179" si="86">IF(ISNUMBER(AE179),AE179+ROW(AE179)/1000,"-")</f>
        <v>-</v>
      </c>
      <c r="AJ179" s="294" t="str">
        <f t="shared" ref="AJ179" si="87">IF(ISNUMBER(AF179),AF179+ROW(AF179)/1000,"-")</f>
        <v>-</v>
      </c>
      <c r="AK179" s="286" t="str">
        <f t="shared" ref="AK179" si="88">IFERROR(_xlfn.RANK.EQ(AG179,AG$5:AG$304,1),"-")</f>
        <v>-</v>
      </c>
      <c r="AL179" s="286" t="str">
        <f t="shared" ref="AL179" si="89">IFERROR(_xlfn.RANK.EQ(AH179,AH$5:AH$304,1),"-")</f>
        <v>-</v>
      </c>
      <c r="AM179" s="286" t="str">
        <f t="shared" ref="AM179" si="90">IFERROR(_xlfn.RANK.EQ(AI179,AI$5:AI$304,1),"-")</f>
        <v>-</v>
      </c>
      <c r="AN179" s="286" t="str">
        <f t="shared" ref="AN179" si="91">IFERROR(_xlfn.RANK.EQ(AJ179,AJ$5:AJ$304,1),"-")</f>
        <v>-</v>
      </c>
    </row>
    <row r="180" spans="20:40">
      <c r="T180" s="2"/>
      <c r="U180" s="9" t="str">
        <f t="shared" si="56"/>
        <v>-</v>
      </c>
      <c r="V180" s="9" t="str">
        <f t="shared" si="57"/>
        <v>-</v>
      </c>
      <c r="W180" s="9" t="str">
        <f t="shared" si="58"/>
        <v>-</v>
      </c>
      <c r="X180" s="9" t="str">
        <f t="shared" si="59"/>
        <v>-</v>
      </c>
      <c r="Y180" s="9" t="str">
        <f t="shared" ref="Y180:Y243" si="92">IF(U180&gt;0,U180,"-")</f>
        <v>-</v>
      </c>
      <c r="Z180" s="9" t="str">
        <f t="shared" ref="Z180:Z243" si="93">IF(V180&gt;0,V180,"-")</f>
        <v>-</v>
      </c>
      <c r="AA180" s="9" t="str">
        <f t="shared" ref="AA180:AA243" si="94">IF(W180&gt;0,W180,"-")</f>
        <v>-</v>
      </c>
      <c r="AB180" s="9" t="str">
        <f t="shared" ref="AB180:AB243" si="95">IF(X180&gt;0,X180,"-")</f>
        <v>-</v>
      </c>
      <c r="AC180" s="290" t="str">
        <f t="shared" ref="AC180:AC243" si="96">IFERROR(_xlfn.RANK.EQ(Y180,Y$5:Y$304,0),"-")</f>
        <v>-</v>
      </c>
      <c r="AD180" s="290" t="str">
        <f t="shared" ref="AD180:AD243" si="97">IFERROR(_xlfn.RANK.EQ(Z180,Z$5:Z$304,0),"-")</f>
        <v>-</v>
      </c>
      <c r="AE180" s="290" t="str">
        <f t="shared" ref="AE180:AE243" si="98">IFERROR(_xlfn.RANK.EQ(AA180,AA$5:AA$304,0),"-")</f>
        <v>-</v>
      </c>
      <c r="AF180" s="290" t="str">
        <f t="shared" ref="AF180:AF243" si="99">IFERROR(_xlfn.RANK.EQ(AB180,AB$5:AB$304,0),"-")</f>
        <v>-</v>
      </c>
      <c r="AG180" s="294" t="str">
        <f t="shared" ref="AG180:AG243" si="100">IF(ISNUMBER(AC180),AC180+ROW(AC180)/1000,"-")</f>
        <v>-</v>
      </c>
      <c r="AH180" s="294" t="str">
        <f t="shared" ref="AH180:AH243" si="101">IF(ISNUMBER(AD180),AD180+ROW(AD180)/1000,"-")</f>
        <v>-</v>
      </c>
      <c r="AI180" s="294" t="str">
        <f t="shared" ref="AI180:AI243" si="102">IF(ISNUMBER(AE180),AE180+ROW(AE180)/1000,"-")</f>
        <v>-</v>
      </c>
      <c r="AJ180" s="294" t="str">
        <f t="shared" ref="AJ180:AJ243" si="103">IF(ISNUMBER(AF180),AF180+ROW(AF180)/1000,"-")</f>
        <v>-</v>
      </c>
      <c r="AK180" s="286" t="str">
        <f t="shared" ref="AK180:AK243" si="104">IFERROR(_xlfn.RANK.EQ(AG180,AG$5:AG$304,1),"-")</f>
        <v>-</v>
      </c>
      <c r="AL180" s="286" t="str">
        <f t="shared" ref="AL180:AL243" si="105">IFERROR(_xlfn.RANK.EQ(AH180,AH$5:AH$304,1),"-")</f>
        <v>-</v>
      </c>
      <c r="AM180" s="286" t="str">
        <f t="shared" ref="AM180:AM243" si="106">IFERROR(_xlfn.RANK.EQ(AI180,AI$5:AI$304,1),"-")</f>
        <v>-</v>
      </c>
      <c r="AN180" s="286" t="str">
        <f t="shared" ref="AN180:AN243" si="107">IFERROR(_xlfn.RANK.EQ(AJ180,AJ$5:AJ$304,1),"-")</f>
        <v>-</v>
      </c>
    </row>
    <row r="181" spans="20:40">
      <c r="T181" s="2"/>
      <c r="U181" s="9" t="str">
        <f t="shared" si="56"/>
        <v>-</v>
      </c>
      <c r="V181" s="9" t="str">
        <f t="shared" si="57"/>
        <v>-</v>
      </c>
      <c r="W181" s="9" t="str">
        <f t="shared" si="58"/>
        <v>-</v>
      </c>
      <c r="X181" s="9" t="str">
        <f t="shared" si="59"/>
        <v>-</v>
      </c>
      <c r="Y181" s="9" t="str">
        <f t="shared" si="92"/>
        <v>-</v>
      </c>
      <c r="Z181" s="9" t="str">
        <f t="shared" si="93"/>
        <v>-</v>
      </c>
      <c r="AA181" s="9" t="str">
        <f t="shared" si="94"/>
        <v>-</v>
      </c>
      <c r="AB181" s="9" t="str">
        <f t="shared" si="95"/>
        <v>-</v>
      </c>
      <c r="AC181" s="290" t="str">
        <f t="shared" si="96"/>
        <v>-</v>
      </c>
      <c r="AD181" s="290" t="str">
        <f t="shared" si="97"/>
        <v>-</v>
      </c>
      <c r="AE181" s="290" t="str">
        <f t="shared" si="98"/>
        <v>-</v>
      </c>
      <c r="AF181" s="290" t="str">
        <f t="shared" si="99"/>
        <v>-</v>
      </c>
      <c r="AG181" s="294" t="str">
        <f t="shared" si="100"/>
        <v>-</v>
      </c>
      <c r="AH181" s="294" t="str">
        <f t="shared" si="101"/>
        <v>-</v>
      </c>
      <c r="AI181" s="294" t="str">
        <f t="shared" si="102"/>
        <v>-</v>
      </c>
      <c r="AJ181" s="294" t="str">
        <f t="shared" si="103"/>
        <v>-</v>
      </c>
      <c r="AK181" s="286" t="str">
        <f t="shared" si="104"/>
        <v>-</v>
      </c>
      <c r="AL181" s="286" t="str">
        <f t="shared" si="105"/>
        <v>-</v>
      </c>
      <c r="AM181" s="286" t="str">
        <f t="shared" si="106"/>
        <v>-</v>
      </c>
      <c r="AN181" s="286" t="str">
        <f t="shared" si="107"/>
        <v>-</v>
      </c>
    </row>
    <row r="182" spans="20:40">
      <c r="T182" s="2"/>
      <c r="U182" s="9" t="str">
        <f t="shared" si="56"/>
        <v>-</v>
      </c>
      <c r="V182" s="9" t="str">
        <f t="shared" si="57"/>
        <v>-</v>
      </c>
      <c r="W182" s="9" t="str">
        <f t="shared" si="58"/>
        <v>-</v>
      </c>
      <c r="X182" s="9" t="str">
        <f t="shared" si="59"/>
        <v>-</v>
      </c>
      <c r="Y182" s="9" t="str">
        <f t="shared" si="92"/>
        <v>-</v>
      </c>
      <c r="Z182" s="9" t="str">
        <f t="shared" si="93"/>
        <v>-</v>
      </c>
      <c r="AA182" s="9" t="str">
        <f t="shared" si="94"/>
        <v>-</v>
      </c>
      <c r="AB182" s="9" t="str">
        <f t="shared" si="95"/>
        <v>-</v>
      </c>
      <c r="AC182" s="290" t="str">
        <f t="shared" si="96"/>
        <v>-</v>
      </c>
      <c r="AD182" s="290" t="str">
        <f t="shared" si="97"/>
        <v>-</v>
      </c>
      <c r="AE182" s="290" t="str">
        <f t="shared" si="98"/>
        <v>-</v>
      </c>
      <c r="AF182" s="290" t="str">
        <f t="shared" si="99"/>
        <v>-</v>
      </c>
      <c r="AG182" s="294" t="str">
        <f t="shared" si="100"/>
        <v>-</v>
      </c>
      <c r="AH182" s="294" t="str">
        <f t="shared" si="101"/>
        <v>-</v>
      </c>
      <c r="AI182" s="294" t="str">
        <f t="shared" si="102"/>
        <v>-</v>
      </c>
      <c r="AJ182" s="294" t="str">
        <f t="shared" si="103"/>
        <v>-</v>
      </c>
      <c r="AK182" s="286" t="str">
        <f t="shared" si="104"/>
        <v>-</v>
      </c>
      <c r="AL182" s="286" t="str">
        <f t="shared" si="105"/>
        <v>-</v>
      </c>
      <c r="AM182" s="286" t="str">
        <f t="shared" si="106"/>
        <v>-</v>
      </c>
      <c r="AN182" s="286" t="str">
        <f t="shared" si="107"/>
        <v>-</v>
      </c>
    </row>
    <row r="183" spans="20:40">
      <c r="T183" s="2"/>
      <c r="U183" s="9" t="str">
        <f t="shared" si="56"/>
        <v>-</v>
      </c>
      <c r="V183" s="9" t="str">
        <f t="shared" si="57"/>
        <v>-</v>
      </c>
      <c r="W183" s="9" t="str">
        <f t="shared" si="58"/>
        <v>-</v>
      </c>
      <c r="X183" s="9" t="str">
        <f t="shared" si="59"/>
        <v>-</v>
      </c>
      <c r="Y183" s="9" t="str">
        <f t="shared" si="92"/>
        <v>-</v>
      </c>
      <c r="Z183" s="9" t="str">
        <f t="shared" si="93"/>
        <v>-</v>
      </c>
      <c r="AA183" s="9" t="str">
        <f t="shared" si="94"/>
        <v>-</v>
      </c>
      <c r="AB183" s="9" t="str">
        <f t="shared" si="95"/>
        <v>-</v>
      </c>
      <c r="AC183" s="290" t="str">
        <f t="shared" si="96"/>
        <v>-</v>
      </c>
      <c r="AD183" s="290" t="str">
        <f t="shared" si="97"/>
        <v>-</v>
      </c>
      <c r="AE183" s="290" t="str">
        <f t="shared" si="98"/>
        <v>-</v>
      </c>
      <c r="AF183" s="290" t="str">
        <f t="shared" si="99"/>
        <v>-</v>
      </c>
      <c r="AG183" s="294" t="str">
        <f t="shared" si="100"/>
        <v>-</v>
      </c>
      <c r="AH183" s="294" t="str">
        <f t="shared" si="101"/>
        <v>-</v>
      </c>
      <c r="AI183" s="294" t="str">
        <f t="shared" si="102"/>
        <v>-</v>
      </c>
      <c r="AJ183" s="294" t="str">
        <f t="shared" si="103"/>
        <v>-</v>
      </c>
      <c r="AK183" s="286" t="str">
        <f t="shared" si="104"/>
        <v>-</v>
      </c>
      <c r="AL183" s="286" t="str">
        <f t="shared" si="105"/>
        <v>-</v>
      </c>
      <c r="AM183" s="286" t="str">
        <f t="shared" si="106"/>
        <v>-</v>
      </c>
      <c r="AN183" s="286" t="str">
        <f t="shared" si="107"/>
        <v>-</v>
      </c>
    </row>
    <row r="184" spans="20:40">
      <c r="T184" s="2"/>
      <c r="U184" s="9" t="str">
        <f t="shared" si="56"/>
        <v>-</v>
      </c>
      <c r="V184" s="9" t="str">
        <f t="shared" si="57"/>
        <v>-</v>
      </c>
      <c r="W184" s="9" t="str">
        <f t="shared" si="58"/>
        <v>-</v>
      </c>
      <c r="X184" s="9" t="str">
        <f t="shared" si="59"/>
        <v>-</v>
      </c>
      <c r="Y184" s="9" t="str">
        <f t="shared" si="92"/>
        <v>-</v>
      </c>
      <c r="Z184" s="9" t="str">
        <f t="shared" si="93"/>
        <v>-</v>
      </c>
      <c r="AA184" s="9" t="str">
        <f t="shared" si="94"/>
        <v>-</v>
      </c>
      <c r="AB184" s="9" t="str">
        <f t="shared" si="95"/>
        <v>-</v>
      </c>
      <c r="AC184" s="290" t="str">
        <f t="shared" si="96"/>
        <v>-</v>
      </c>
      <c r="AD184" s="290" t="str">
        <f t="shared" si="97"/>
        <v>-</v>
      </c>
      <c r="AE184" s="290" t="str">
        <f t="shared" si="98"/>
        <v>-</v>
      </c>
      <c r="AF184" s="290" t="str">
        <f t="shared" si="99"/>
        <v>-</v>
      </c>
      <c r="AG184" s="294" t="str">
        <f t="shared" si="100"/>
        <v>-</v>
      </c>
      <c r="AH184" s="294" t="str">
        <f t="shared" si="101"/>
        <v>-</v>
      </c>
      <c r="AI184" s="294" t="str">
        <f t="shared" si="102"/>
        <v>-</v>
      </c>
      <c r="AJ184" s="294" t="str">
        <f t="shared" si="103"/>
        <v>-</v>
      </c>
      <c r="AK184" s="286" t="str">
        <f t="shared" si="104"/>
        <v>-</v>
      </c>
      <c r="AL184" s="286" t="str">
        <f t="shared" si="105"/>
        <v>-</v>
      </c>
      <c r="AM184" s="286" t="str">
        <f t="shared" si="106"/>
        <v>-</v>
      </c>
      <c r="AN184" s="286" t="str">
        <f t="shared" si="107"/>
        <v>-</v>
      </c>
    </row>
    <row r="185" spans="20:40">
      <c r="T185" s="2"/>
      <c r="U185" s="9" t="str">
        <f t="shared" si="56"/>
        <v>-</v>
      </c>
      <c r="V185" s="9" t="str">
        <f t="shared" si="57"/>
        <v>-</v>
      </c>
      <c r="W185" s="9" t="str">
        <f t="shared" si="58"/>
        <v>-</v>
      </c>
      <c r="X185" s="9" t="str">
        <f t="shared" si="59"/>
        <v>-</v>
      </c>
      <c r="Y185" s="9" t="str">
        <f t="shared" si="92"/>
        <v>-</v>
      </c>
      <c r="Z185" s="9" t="str">
        <f t="shared" si="93"/>
        <v>-</v>
      </c>
      <c r="AA185" s="9" t="str">
        <f t="shared" si="94"/>
        <v>-</v>
      </c>
      <c r="AB185" s="9" t="str">
        <f t="shared" si="95"/>
        <v>-</v>
      </c>
      <c r="AC185" s="290" t="str">
        <f t="shared" si="96"/>
        <v>-</v>
      </c>
      <c r="AD185" s="290" t="str">
        <f t="shared" si="97"/>
        <v>-</v>
      </c>
      <c r="AE185" s="290" t="str">
        <f t="shared" si="98"/>
        <v>-</v>
      </c>
      <c r="AF185" s="290" t="str">
        <f t="shared" si="99"/>
        <v>-</v>
      </c>
      <c r="AG185" s="294" t="str">
        <f t="shared" si="100"/>
        <v>-</v>
      </c>
      <c r="AH185" s="294" t="str">
        <f t="shared" si="101"/>
        <v>-</v>
      </c>
      <c r="AI185" s="294" t="str">
        <f t="shared" si="102"/>
        <v>-</v>
      </c>
      <c r="AJ185" s="294" t="str">
        <f t="shared" si="103"/>
        <v>-</v>
      </c>
      <c r="AK185" s="286" t="str">
        <f t="shared" si="104"/>
        <v>-</v>
      </c>
      <c r="AL185" s="286" t="str">
        <f t="shared" si="105"/>
        <v>-</v>
      </c>
      <c r="AM185" s="286" t="str">
        <f t="shared" si="106"/>
        <v>-</v>
      </c>
      <c r="AN185" s="286" t="str">
        <f t="shared" si="107"/>
        <v>-</v>
      </c>
    </row>
    <row r="186" spans="20:40">
      <c r="T186" s="2"/>
      <c r="U186" s="9" t="str">
        <f t="shared" si="56"/>
        <v>-</v>
      </c>
      <c r="V186" s="9" t="str">
        <f t="shared" si="57"/>
        <v>-</v>
      </c>
      <c r="W186" s="9" t="str">
        <f t="shared" si="58"/>
        <v>-</v>
      </c>
      <c r="X186" s="9" t="str">
        <f t="shared" si="59"/>
        <v>-</v>
      </c>
      <c r="Y186" s="9" t="str">
        <f t="shared" si="92"/>
        <v>-</v>
      </c>
      <c r="Z186" s="9" t="str">
        <f t="shared" si="93"/>
        <v>-</v>
      </c>
      <c r="AA186" s="9" t="str">
        <f t="shared" si="94"/>
        <v>-</v>
      </c>
      <c r="AB186" s="9" t="str">
        <f t="shared" si="95"/>
        <v>-</v>
      </c>
      <c r="AC186" s="290" t="str">
        <f t="shared" si="96"/>
        <v>-</v>
      </c>
      <c r="AD186" s="290" t="str">
        <f t="shared" si="97"/>
        <v>-</v>
      </c>
      <c r="AE186" s="290" t="str">
        <f t="shared" si="98"/>
        <v>-</v>
      </c>
      <c r="AF186" s="290" t="str">
        <f t="shared" si="99"/>
        <v>-</v>
      </c>
      <c r="AG186" s="294" t="str">
        <f t="shared" si="100"/>
        <v>-</v>
      </c>
      <c r="AH186" s="294" t="str">
        <f t="shared" si="101"/>
        <v>-</v>
      </c>
      <c r="AI186" s="294" t="str">
        <f t="shared" si="102"/>
        <v>-</v>
      </c>
      <c r="AJ186" s="294" t="str">
        <f t="shared" si="103"/>
        <v>-</v>
      </c>
      <c r="AK186" s="286" t="str">
        <f t="shared" si="104"/>
        <v>-</v>
      </c>
      <c r="AL186" s="286" t="str">
        <f t="shared" si="105"/>
        <v>-</v>
      </c>
      <c r="AM186" s="286" t="str">
        <f t="shared" si="106"/>
        <v>-</v>
      </c>
      <c r="AN186" s="286" t="str">
        <f t="shared" si="107"/>
        <v>-</v>
      </c>
    </row>
    <row r="187" spans="20:40">
      <c r="T187" s="2"/>
      <c r="U187" s="9" t="str">
        <f t="shared" si="56"/>
        <v>-</v>
      </c>
      <c r="V187" s="9" t="str">
        <f t="shared" si="57"/>
        <v>-</v>
      </c>
      <c r="W187" s="9" t="str">
        <f t="shared" si="58"/>
        <v>-</v>
      </c>
      <c r="X187" s="9" t="str">
        <f t="shared" si="59"/>
        <v>-</v>
      </c>
      <c r="Y187" s="9" t="str">
        <f t="shared" si="92"/>
        <v>-</v>
      </c>
      <c r="Z187" s="9" t="str">
        <f t="shared" si="93"/>
        <v>-</v>
      </c>
      <c r="AA187" s="9" t="str">
        <f t="shared" si="94"/>
        <v>-</v>
      </c>
      <c r="AB187" s="9" t="str">
        <f t="shared" si="95"/>
        <v>-</v>
      </c>
      <c r="AC187" s="290" t="str">
        <f t="shared" si="96"/>
        <v>-</v>
      </c>
      <c r="AD187" s="290" t="str">
        <f t="shared" si="97"/>
        <v>-</v>
      </c>
      <c r="AE187" s="290" t="str">
        <f t="shared" si="98"/>
        <v>-</v>
      </c>
      <c r="AF187" s="290" t="str">
        <f t="shared" si="99"/>
        <v>-</v>
      </c>
      <c r="AG187" s="294" t="str">
        <f t="shared" si="100"/>
        <v>-</v>
      </c>
      <c r="AH187" s="294" t="str">
        <f t="shared" si="101"/>
        <v>-</v>
      </c>
      <c r="AI187" s="294" t="str">
        <f t="shared" si="102"/>
        <v>-</v>
      </c>
      <c r="AJ187" s="294" t="str">
        <f t="shared" si="103"/>
        <v>-</v>
      </c>
      <c r="AK187" s="286" t="str">
        <f t="shared" si="104"/>
        <v>-</v>
      </c>
      <c r="AL187" s="286" t="str">
        <f t="shared" si="105"/>
        <v>-</v>
      </c>
      <c r="AM187" s="286" t="str">
        <f t="shared" si="106"/>
        <v>-</v>
      </c>
      <c r="AN187" s="286" t="str">
        <f t="shared" si="107"/>
        <v>-</v>
      </c>
    </row>
    <row r="188" spans="20:40">
      <c r="T188" s="2"/>
      <c r="U188" s="9" t="str">
        <f t="shared" si="56"/>
        <v>-</v>
      </c>
      <c r="V188" s="9" t="str">
        <f t="shared" si="57"/>
        <v>-</v>
      </c>
      <c r="W188" s="9" t="str">
        <f t="shared" si="58"/>
        <v>-</v>
      </c>
      <c r="X188" s="9" t="str">
        <f t="shared" si="59"/>
        <v>-</v>
      </c>
      <c r="Y188" s="9" t="str">
        <f t="shared" si="92"/>
        <v>-</v>
      </c>
      <c r="Z188" s="9" t="str">
        <f t="shared" si="93"/>
        <v>-</v>
      </c>
      <c r="AA188" s="9" t="str">
        <f t="shared" si="94"/>
        <v>-</v>
      </c>
      <c r="AB188" s="9" t="str">
        <f t="shared" si="95"/>
        <v>-</v>
      </c>
      <c r="AC188" s="290" t="str">
        <f t="shared" si="96"/>
        <v>-</v>
      </c>
      <c r="AD188" s="290" t="str">
        <f t="shared" si="97"/>
        <v>-</v>
      </c>
      <c r="AE188" s="290" t="str">
        <f t="shared" si="98"/>
        <v>-</v>
      </c>
      <c r="AF188" s="290" t="str">
        <f t="shared" si="99"/>
        <v>-</v>
      </c>
      <c r="AG188" s="294" t="str">
        <f t="shared" si="100"/>
        <v>-</v>
      </c>
      <c r="AH188" s="294" t="str">
        <f t="shared" si="101"/>
        <v>-</v>
      </c>
      <c r="AI188" s="294" t="str">
        <f t="shared" si="102"/>
        <v>-</v>
      </c>
      <c r="AJ188" s="294" t="str">
        <f t="shared" si="103"/>
        <v>-</v>
      </c>
      <c r="AK188" s="286" t="str">
        <f t="shared" si="104"/>
        <v>-</v>
      </c>
      <c r="AL188" s="286" t="str">
        <f t="shared" si="105"/>
        <v>-</v>
      </c>
      <c r="AM188" s="286" t="str">
        <f t="shared" si="106"/>
        <v>-</v>
      </c>
      <c r="AN188" s="286" t="str">
        <f t="shared" si="107"/>
        <v>-</v>
      </c>
    </row>
    <row r="189" spans="20:40">
      <c r="T189" s="2"/>
      <c r="U189" s="9" t="str">
        <f t="shared" si="56"/>
        <v>-</v>
      </c>
      <c r="V189" s="9" t="str">
        <f t="shared" si="57"/>
        <v>-</v>
      </c>
      <c r="W189" s="9" t="str">
        <f t="shared" si="58"/>
        <v>-</v>
      </c>
      <c r="X189" s="9" t="str">
        <f t="shared" si="59"/>
        <v>-</v>
      </c>
      <c r="Y189" s="9" t="str">
        <f t="shared" si="92"/>
        <v>-</v>
      </c>
      <c r="Z189" s="9" t="str">
        <f t="shared" si="93"/>
        <v>-</v>
      </c>
      <c r="AA189" s="9" t="str">
        <f t="shared" si="94"/>
        <v>-</v>
      </c>
      <c r="AB189" s="9" t="str">
        <f t="shared" si="95"/>
        <v>-</v>
      </c>
      <c r="AC189" s="290" t="str">
        <f t="shared" si="96"/>
        <v>-</v>
      </c>
      <c r="AD189" s="290" t="str">
        <f t="shared" si="97"/>
        <v>-</v>
      </c>
      <c r="AE189" s="290" t="str">
        <f t="shared" si="98"/>
        <v>-</v>
      </c>
      <c r="AF189" s="290" t="str">
        <f t="shared" si="99"/>
        <v>-</v>
      </c>
      <c r="AG189" s="294" t="str">
        <f t="shared" si="100"/>
        <v>-</v>
      </c>
      <c r="AH189" s="294" t="str">
        <f t="shared" si="101"/>
        <v>-</v>
      </c>
      <c r="AI189" s="294" t="str">
        <f t="shared" si="102"/>
        <v>-</v>
      </c>
      <c r="AJ189" s="294" t="str">
        <f t="shared" si="103"/>
        <v>-</v>
      </c>
      <c r="AK189" s="286" t="str">
        <f t="shared" si="104"/>
        <v>-</v>
      </c>
      <c r="AL189" s="286" t="str">
        <f t="shared" si="105"/>
        <v>-</v>
      </c>
      <c r="AM189" s="286" t="str">
        <f t="shared" si="106"/>
        <v>-</v>
      </c>
      <c r="AN189" s="286" t="str">
        <f t="shared" si="107"/>
        <v>-</v>
      </c>
    </row>
    <row r="190" spans="20:40">
      <c r="T190" s="2"/>
      <c r="U190" s="9" t="str">
        <f t="shared" si="56"/>
        <v>-</v>
      </c>
      <c r="V190" s="9" t="str">
        <f t="shared" si="57"/>
        <v>-</v>
      </c>
      <c r="W190" s="9" t="str">
        <f t="shared" si="58"/>
        <v>-</v>
      </c>
      <c r="X190" s="9" t="str">
        <f t="shared" si="59"/>
        <v>-</v>
      </c>
      <c r="Y190" s="9" t="str">
        <f t="shared" si="92"/>
        <v>-</v>
      </c>
      <c r="Z190" s="9" t="str">
        <f t="shared" si="93"/>
        <v>-</v>
      </c>
      <c r="AA190" s="9" t="str">
        <f t="shared" si="94"/>
        <v>-</v>
      </c>
      <c r="AB190" s="9" t="str">
        <f t="shared" si="95"/>
        <v>-</v>
      </c>
      <c r="AC190" s="290" t="str">
        <f t="shared" si="96"/>
        <v>-</v>
      </c>
      <c r="AD190" s="290" t="str">
        <f t="shared" si="97"/>
        <v>-</v>
      </c>
      <c r="AE190" s="290" t="str">
        <f t="shared" si="98"/>
        <v>-</v>
      </c>
      <c r="AF190" s="290" t="str">
        <f t="shared" si="99"/>
        <v>-</v>
      </c>
      <c r="AG190" s="294" t="str">
        <f t="shared" si="100"/>
        <v>-</v>
      </c>
      <c r="AH190" s="294" t="str">
        <f t="shared" si="101"/>
        <v>-</v>
      </c>
      <c r="AI190" s="294" t="str">
        <f t="shared" si="102"/>
        <v>-</v>
      </c>
      <c r="AJ190" s="294" t="str">
        <f t="shared" si="103"/>
        <v>-</v>
      </c>
      <c r="AK190" s="286" t="str">
        <f t="shared" si="104"/>
        <v>-</v>
      </c>
      <c r="AL190" s="286" t="str">
        <f t="shared" si="105"/>
        <v>-</v>
      </c>
      <c r="AM190" s="286" t="str">
        <f t="shared" si="106"/>
        <v>-</v>
      </c>
      <c r="AN190" s="286" t="str">
        <f t="shared" si="107"/>
        <v>-</v>
      </c>
    </row>
    <row r="191" spans="20:40">
      <c r="T191" s="2"/>
      <c r="U191" s="9" t="str">
        <f t="shared" si="56"/>
        <v>-</v>
      </c>
      <c r="V191" s="9" t="str">
        <f t="shared" si="57"/>
        <v>-</v>
      </c>
      <c r="W191" s="9" t="str">
        <f t="shared" si="58"/>
        <v>-</v>
      </c>
      <c r="X191" s="9" t="str">
        <f t="shared" si="59"/>
        <v>-</v>
      </c>
      <c r="Y191" s="9" t="str">
        <f t="shared" si="92"/>
        <v>-</v>
      </c>
      <c r="Z191" s="9" t="str">
        <f t="shared" si="93"/>
        <v>-</v>
      </c>
      <c r="AA191" s="9" t="str">
        <f t="shared" si="94"/>
        <v>-</v>
      </c>
      <c r="AB191" s="9" t="str">
        <f t="shared" si="95"/>
        <v>-</v>
      </c>
      <c r="AC191" s="290" t="str">
        <f t="shared" si="96"/>
        <v>-</v>
      </c>
      <c r="AD191" s="290" t="str">
        <f t="shared" si="97"/>
        <v>-</v>
      </c>
      <c r="AE191" s="290" t="str">
        <f t="shared" si="98"/>
        <v>-</v>
      </c>
      <c r="AF191" s="290" t="str">
        <f t="shared" si="99"/>
        <v>-</v>
      </c>
      <c r="AG191" s="294" t="str">
        <f t="shared" si="100"/>
        <v>-</v>
      </c>
      <c r="AH191" s="294" t="str">
        <f t="shared" si="101"/>
        <v>-</v>
      </c>
      <c r="AI191" s="294" t="str">
        <f t="shared" si="102"/>
        <v>-</v>
      </c>
      <c r="AJ191" s="294" t="str">
        <f t="shared" si="103"/>
        <v>-</v>
      </c>
      <c r="AK191" s="286" t="str">
        <f t="shared" si="104"/>
        <v>-</v>
      </c>
      <c r="AL191" s="286" t="str">
        <f t="shared" si="105"/>
        <v>-</v>
      </c>
      <c r="AM191" s="286" t="str">
        <f t="shared" si="106"/>
        <v>-</v>
      </c>
      <c r="AN191" s="286" t="str">
        <f t="shared" si="107"/>
        <v>-</v>
      </c>
    </row>
    <row r="192" spans="20:40">
      <c r="T192" s="2"/>
      <c r="U192" s="9" t="str">
        <f t="shared" si="56"/>
        <v>-</v>
      </c>
      <c r="V192" s="9" t="str">
        <f t="shared" si="57"/>
        <v>-</v>
      </c>
      <c r="W192" s="9" t="str">
        <f t="shared" si="58"/>
        <v>-</v>
      </c>
      <c r="X192" s="9" t="str">
        <f t="shared" si="59"/>
        <v>-</v>
      </c>
      <c r="Y192" s="9" t="str">
        <f t="shared" si="92"/>
        <v>-</v>
      </c>
      <c r="Z192" s="9" t="str">
        <f t="shared" si="93"/>
        <v>-</v>
      </c>
      <c r="AA192" s="9" t="str">
        <f t="shared" si="94"/>
        <v>-</v>
      </c>
      <c r="AB192" s="9" t="str">
        <f t="shared" si="95"/>
        <v>-</v>
      </c>
      <c r="AC192" s="290" t="str">
        <f t="shared" si="96"/>
        <v>-</v>
      </c>
      <c r="AD192" s="290" t="str">
        <f t="shared" si="97"/>
        <v>-</v>
      </c>
      <c r="AE192" s="290" t="str">
        <f t="shared" si="98"/>
        <v>-</v>
      </c>
      <c r="AF192" s="290" t="str">
        <f t="shared" si="99"/>
        <v>-</v>
      </c>
      <c r="AG192" s="294" t="str">
        <f t="shared" si="100"/>
        <v>-</v>
      </c>
      <c r="AH192" s="294" t="str">
        <f t="shared" si="101"/>
        <v>-</v>
      </c>
      <c r="AI192" s="294" t="str">
        <f t="shared" si="102"/>
        <v>-</v>
      </c>
      <c r="AJ192" s="294" t="str">
        <f t="shared" si="103"/>
        <v>-</v>
      </c>
      <c r="AK192" s="286" t="str">
        <f t="shared" si="104"/>
        <v>-</v>
      </c>
      <c r="AL192" s="286" t="str">
        <f t="shared" si="105"/>
        <v>-</v>
      </c>
      <c r="AM192" s="286" t="str">
        <f t="shared" si="106"/>
        <v>-</v>
      </c>
      <c r="AN192" s="286" t="str">
        <f t="shared" si="107"/>
        <v>-</v>
      </c>
    </row>
    <row r="193" spans="20:40">
      <c r="T193" s="2"/>
      <c r="U193" s="9" t="str">
        <f t="shared" si="56"/>
        <v>-</v>
      </c>
      <c r="V193" s="9" t="str">
        <f t="shared" si="57"/>
        <v>-</v>
      </c>
      <c r="W193" s="9" t="str">
        <f t="shared" si="58"/>
        <v>-</v>
      </c>
      <c r="X193" s="9" t="str">
        <f t="shared" si="59"/>
        <v>-</v>
      </c>
      <c r="Y193" s="9" t="str">
        <f t="shared" si="92"/>
        <v>-</v>
      </c>
      <c r="Z193" s="9" t="str">
        <f t="shared" si="93"/>
        <v>-</v>
      </c>
      <c r="AA193" s="9" t="str">
        <f t="shared" si="94"/>
        <v>-</v>
      </c>
      <c r="AB193" s="9" t="str">
        <f t="shared" si="95"/>
        <v>-</v>
      </c>
      <c r="AC193" s="290" t="str">
        <f t="shared" si="96"/>
        <v>-</v>
      </c>
      <c r="AD193" s="290" t="str">
        <f t="shared" si="97"/>
        <v>-</v>
      </c>
      <c r="AE193" s="290" t="str">
        <f t="shared" si="98"/>
        <v>-</v>
      </c>
      <c r="AF193" s="290" t="str">
        <f t="shared" si="99"/>
        <v>-</v>
      </c>
      <c r="AG193" s="294" t="str">
        <f t="shared" si="100"/>
        <v>-</v>
      </c>
      <c r="AH193" s="294" t="str">
        <f t="shared" si="101"/>
        <v>-</v>
      </c>
      <c r="AI193" s="294" t="str">
        <f t="shared" si="102"/>
        <v>-</v>
      </c>
      <c r="AJ193" s="294" t="str">
        <f t="shared" si="103"/>
        <v>-</v>
      </c>
      <c r="AK193" s="286" t="str">
        <f t="shared" si="104"/>
        <v>-</v>
      </c>
      <c r="AL193" s="286" t="str">
        <f t="shared" si="105"/>
        <v>-</v>
      </c>
      <c r="AM193" s="286" t="str">
        <f t="shared" si="106"/>
        <v>-</v>
      </c>
      <c r="AN193" s="286" t="str">
        <f t="shared" si="107"/>
        <v>-</v>
      </c>
    </row>
    <row r="194" spans="20:40">
      <c r="T194" s="2"/>
      <c r="U194" s="9" t="str">
        <f t="shared" si="56"/>
        <v>-</v>
      </c>
      <c r="V194" s="9" t="str">
        <f t="shared" si="57"/>
        <v>-</v>
      </c>
      <c r="W194" s="9" t="str">
        <f t="shared" si="58"/>
        <v>-</v>
      </c>
      <c r="X194" s="9" t="str">
        <f t="shared" si="59"/>
        <v>-</v>
      </c>
      <c r="Y194" s="9" t="str">
        <f t="shared" si="92"/>
        <v>-</v>
      </c>
      <c r="Z194" s="9" t="str">
        <f t="shared" si="93"/>
        <v>-</v>
      </c>
      <c r="AA194" s="9" t="str">
        <f t="shared" si="94"/>
        <v>-</v>
      </c>
      <c r="AB194" s="9" t="str">
        <f t="shared" si="95"/>
        <v>-</v>
      </c>
      <c r="AC194" s="290" t="str">
        <f t="shared" si="96"/>
        <v>-</v>
      </c>
      <c r="AD194" s="290" t="str">
        <f t="shared" si="97"/>
        <v>-</v>
      </c>
      <c r="AE194" s="290" t="str">
        <f t="shared" si="98"/>
        <v>-</v>
      </c>
      <c r="AF194" s="290" t="str">
        <f t="shared" si="99"/>
        <v>-</v>
      </c>
      <c r="AG194" s="294" t="str">
        <f t="shared" si="100"/>
        <v>-</v>
      </c>
      <c r="AH194" s="294" t="str">
        <f t="shared" si="101"/>
        <v>-</v>
      </c>
      <c r="AI194" s="294" t="str">
        <f t="shared" si="102"/>
        <v>-</v>
      </c>
      <c r="AJ194" s="294" t="str">
        <f t="shared" si="103"/>
        <v>-</v>
      </c>
      <c r="AK194" s="286" t="str">
        <f t="shared" si="104"/>
        <v>-</v>
      </c>
      <c r="AL194" s="286" t="str">
        <f t="shared" si="105"/>
        <v>-</v>
      </c>
      <c r="AM194" s="286" t="str">
        <f t="shared" si="106"/>
        <v>-</v>
      </c>
      <c r="AN194" s="286" t="str">
        <f t="shared" si="107"/>
        <v>-</v>
      </c>
    </row>
    <row r="195" spans="20:40">
      <c r="T195" s="2"/>
      <c r="U195" s="9" t="str">
        <f t="shared" si="56"/>
        <v>-</v>
      </c>
      <c r="V195" s="9" t="str">
        <f t="shared" si="57"/>
        <v>-</v>
      </c>
      <c r="W195" s="9" t="str">
        <f t="shared" si="58"/>
        <v>-</v>
      </c>
      <c r="X195" s="9" t="str">
        <f t="shared" si="59"/>
        <v>-</v>
      </c>
      <c r="Y195" s="9" t="str">
        <f t="shared" si="92"/>
        <v>-</v>
      </c>
      <c r="Z195" s="9" t="str">
        <f t="shared" si="93"/>
        <v>-</v>
      </c>
      <c r="AA195" s="9" t="str">
        <f t="shared" si="94"/>
        <v>-</v>
      </c>
      <c r="AB195" s="9" t="str">
        <f t="shared" si="95"/>
        <v>-</v>
      </c>
      <c r="AC195" s="290" t="str">
        <f t="shared" si="96"/>
        <v>-</v>
      </c>
      <c r="AD195" s="290" t="str">
        <f t="shared" si="97"/>
        <v>-</v>
      </c>
      <c r="AE195" s="290" t="str">
        <f t="shared" si="98"/>
        <v>-</v>
      </c>
      <c r="AF195" s="290" t="str">
        <f t="shared" si="99"/>
        <v>-</v>
      </c>
      <c r="AG195" s="294" t="str">
        <f t="shared" si="100"/>
        <v>-</v>
      </c>
      <c r="AH195" s="294" t="str">
        <f t="shared" si="101"/>
        <v>-</v>
      </c>
      <c r="AI195" s="294" t="str">
        <f t="shared" si="102"/>
        <v>-</v>
      </c>
      <c r="AJ195" s="294" t="str">
        <f t="shared" si="103"/>
        <v>-</v>
      </c>
      <c r="AK195" s="286" t="str">
        <f t="shared" si="104"/>
        <v>-</v>
      </c>
      <c r="AL195" s="286" t="str">
        <f t="shared" si="105"/>
        <v>-</v>
      </c>
      <c r="AM195" s="286" t="str">
        <f t="shared" si="106"/>
        <v>-</v>
      </c>
      <c r="AN195" s="286" t="str">
        <f t="shared" si="107"/>
        <v>-</v>
      </c>
    </row>
    <row r="196" spans="20:40">
      <c r="T196" s="2"/>
      <c r="U196" s="9" t="str">
        <f t="shared" si="56"/>
        <v>-</v>
      </c>
      <c r="V196" s="9" t="str">
        <f t="shared" si="57"/>
        <v>-</v>
      </c>
      <c r="W196" s="9" t="str">
        <f t="shared" si="58"/>
        <v>-</v>
      </c>
      <c r="X196" s="9" t="str">
        <f t="shared" si="59"/>
        <v>-</v>
      </c>
      <c r="Y196" s="9" t="str">
        <f t="shared" si="92"/>
        <v>-</v>
      </c>
      <c r="Z196" s="9" t="str">
        <f t="shared" si="93"/>
        <v>-</v>
      </c>
      <c r="AA196" s="9" t="str">
        <f t="shared" si="94"/>
        <v>-</v>
      </c>
      <c r="AB196" s="9" t="str">
        <f t="shared" si="95"/>
        <v>-</v>
      </c>
      <c r="AC196" s="290" t="str">
        <f t="shared" si="96"/>
        <v>-</v>
      </c>
      <c r="AD196" s="290" t="str">
        <f t="shared" si="97"/>
        <v>-</v>
      </c>
      <c r="AE196" s="290" t="str">
        <f t="shared" si="98"/>
        <v>-</v>
      </c>
      <c r="AF196" s="290" t="str">
        <f t="shared" si="99"/>
        <v>-</v>
      </c>
      <c r="AG196" s="294" t="str">
        <f t="shared" si="100"/>
        <v>-</v>
      </c>
      <c r="AH196" s="294" t="str">
        <f t="shared" si="101"/>
        <v>-</v>
      </c>
      <c r="AI196" s="294" t="str">
        <f t="shared" si="102"/>
        <v>-</v>
      </c>
      <c r="AJ196" s="294" t="str">
        <f t="shared" si="103"/>
        <v>-</v>
      </c>
      <c r="AK196" s="286" t="str">
        <f t="shared" si="104"/>
        <v>-</v>
      </c>
      <c r="AL196" s="286" t="str">
        <f t="shared" si="105"/>
        <v>-</v>
      </c>
      <c r="AM196" s="286" t="str">
        <f t="shared" si="106"/>
        <v>-</v>
      </c>
      <c r="AN196" s="286" t="str">
        <f t="shared" si="107"/>
        <v>-</v>
      </c>
    </row>
    <row r="197" spans="20:40">
      <c r="T197" s="2"/>
      <c r="U197" s="9" t="str">
        <f t="shared" ref="U197:U260" si="108">IF($T197&lt;&gt;"",COUNTIFS(
    INDEX(rawデータ範囲, , MATCH($T$3,表頭範囲, 0)), $T197,
    INDEX(rawデータ範囲, , MATCH($U$1,表頭範囲, 0)),IF($U$2="通年","*",$U$2)
),"-")</f>
        <v>-</v>
      </c>
      <c r="V197" s="9" t="str">
        <f t="shared" ref="V197:V260" si="109">IF($T197&lt;&gt;"",COUNTIFS(
    INDEX(rawデータ範囲, , MATCH($T$3,表頭範囲, 0)), $T197,
    INDEX(rawデータ範囲, , MATCH($V$3,表頭範囲, 0)), $V$4,
    INDEX(rawデータ範囲, , MATCH($U$1,表頭範囲, 0)),IF($U$2="通年","*",$U$2)
),"-")</f>
        <v>-</v>
      </c>
      <c r="W197" s="9" t="str">
        <f t="shared" ref="W197:W260" si="110">IF($T197&lt;&gt;"",COUNTIFS(
    INDEX(rawデータ範囲, , MATCH($T$3,表頭範囲, 0)), $T197,
    INDEX(rawデータ範囲, , MATCH($W$3,表頭範囲, 0)), $W$4,
    INDEX(rawデータ範囲, , MATCH($U$1,表頭範囲, 0)),IF($U$2="通年","*",$U$2)
),"-")</f>
        <v>-</v>
      </c>
      <c r="X197" s="9" t="str">
        <f t="shared" ref="X197:X260" si="111">IF($T197&lt;&gt;"",COUNTIFS(
    INDEX(rawデータ範囲, , MATCH($T$3,表頭範囲, 0)), $T197,
    INDEX(rawデータ範囲, , MATCH($X$3,表頭範囲, 0)), $X$4,
    INDEX(rawデータ範囲, , MATCH($U$1,表頭範囲, 0)),IF($U$2="通年","*",$U$2)
),"-")</f>
        <v>-</v>
      </c>
      <c r="Y197" s="9" t="str">
        <f t="shared" si="92"/>
        <v>-</v>
      </c>
      <c r="Z197" s="9" t="str">
        <f t="shared" si="93"/>
        <v>-</v>
      </c>
      <c r="AA197" s="9" t="str">
        <f t="shared" si="94"/>
        <v>-</v>
      </c>
      <c r="AB197" s="9" t="str">
        <f t="shared" si="95"/>
        <v>-</v>
      </c>
      <c r="AC197" s="290" t="str">
        <f t="shared" si="96"/>
        <v>-</v>
      </c>
      <c r="AD197" s="290" t="str">
        <f t="shared" si="97"/>
        <v>-</v>
      </c>
      <c r="AE197" s="290" t="str">
        <f t="shared" si="98"/>
        <v>-</v>
      </c>
      <c r="AF197" s="290" t="str">
        <f t="shared" si="99"/>
        <v>-</v>
      </c>
      <c r="AG197" s="294" t="str">
        <f t="shared" si="100"/>
        <v>-</v>
      </c>
      <c r="AH197" s="294" t="str">
        <f t="shared" si="101"/>
        <v>-</v>
      </c>
      <c r="AI197" s="294" t="str">
        <f t="shared" si="102"/>
        <v>-</v>
      </c>
      <c r="AJ197" s="294" t="str">
        <f t="shared" si="103"/>
        <v>-</v>
      </c>
      <c r="AK197" s="286" t="str">
        <f t="shared" si="104"/>
        <v>-</v>
      </c>
      <c r="AL197" s="286" t="str">
        <f t="shared" si="105"/>
        <v>-</v>
      </c>
      <c r="AM197" s="286" t="str">
        <f t="shared" si="106"/>
        <v>-</v>
      </c>
      <c r="AN197" s="286" t="str">
        <f t="shared" si="107"/>
        <v>-</v>
      </c>
    </row>
    <row r="198" spans="20:40">
      <c r="T198" s="2"/>
      <c r="U198" s="9" t="str">
        <f t="shared" si="108"/>
        <v>-</v>
      </c>
      <c r="V198" s="9" t="str">
        <f t="shared" si="109"/>
        <v>-</v>
      </c>
      <c r="W198" s="9" t="str">
        <f t="shared" si="110"/>
        <v>-</v>
      </c>
      <c r="X198" s="9" t="str">
        <f t="shared" si="111"/>
        <v>-</v>
      </c>
      <c r="Y198" s="9" t="str">
        <f t="shared" si="92"/>
        <v>-</v>
      </c>
      <c r="Z198" s="9" t="str">
        <f t="shared" si="93"/>
        <v>-</v>
      </c>
      <c r="AA198" s="9" t="str">
        <f t="shared" si="94"/>
        <v>-</v>
      </c>
      <c r="AB198" s="9" t="str">
        <f t="shared" si="95"/>
        <v>-</v>
      </c>
      <c r="AC198" s="290" t="str">
        <f t="shared" si="96"/>
        <v>-</v>
      </c>
      <c r="AD198" s="290" t="str">
        <f t="shared" si="97"/>
        <v>-</v>
      </c>
      <c r="AE198" s="290" t="str">
        <f t="shared" si="98"/>
        <v>-</v>
      </c>
      <c r="AF198" s="290" t="str">
        <f t="shared" si="99"/>
        <v>-</v>
      </c>
      <c r="AG198" s="294" t="str">
        <f t="shared" si="100"/>
        <v>-</v>
      </c>
      <c r="AH198" s="294" t="str">
        <f t="shared" si="101"/>
        <v>-</v>
      </c>
      <c r="AI198" s="294" t="str">
        <f t="shared" si="102"/>
        <v>-</v>
      </c>
      <c r="AJ198" s="294" t="str">
        <f t="shared" si="103"/>
        <v>-</v>
      </c>
      <c r="AK198" s="286" t="str">
        <f t="shared" si="104"/>
        <v>-</v>
      </c>
      <c r="AL198" s="286" t="str">
        <f t="shared" si="105"/>
        <v>-</v>
      </c>
      <c r="AM198" s="286" t="str">
        <f t="shared" si="106"/>
        <v>-</v>
      </c>
      <c r="AN198" s="286" t="str">
        <f t="shared" si="107"/>
        <v>-</v>
      </c>
    </row>
    <row r="199" spans="20:40">
      <c r="T199" s="2"/>
      <c r="U199" s="9" t="str">
        <f t="shared" si="108"/>
        <v>-</v>
      </c>
      <c r="V199" s="9" t="str">
        <f t="shared" si="109"/>
        <v>-</v>
      </c>
      <c r="W199" s="9" t="str">
        <f t="shared" si="110"/>
        <v>-</v>
      </c>
      <c r="X199" s="9" t="str">
        <f t="shared" si="111"/>
        <v>-</v>
      </c>
      <c r="Y199" s="9" t="str">
        <f t="shared" si="92"/>
        <v>-</v>
      </c>
      <c r="Z199" s="9" t="str">
        <f t="shared" si="93"/>
        <v>-</v>
      </c>
      <c r="AA199" s="9" t="str">
        <f t="shared" si="94"/>
        <v>-</v>
      </c>
      <c r="AB199" s="9" t="str">
        <f t="shared" si="95"/>
        <v>-</v>
      </c>
      <c r="AC199" s="290" t="str">
        <f t="shared" si="96"/>
        <v>-</v>
      </c>
      <c r="AD199" s="290" t="str">
        <f t="shared" si="97"/>
        <v>-</v>
      </c>
      <c r="AE199" s="290" t="str">
        <f t="shared" si="98"/>
        <v>-</v>
      </c>
      <c r="AF199" s="290" t="str">
        <f t="shared" si="99"/>
        <v>-</v>
      </c>
      <c r="AG199" s="294" t="str">
        <f t="shared" si="100"/>
        <v>-</v>
      </c>
      <c r="AH199" s="294" t="str">
        <f t="shared" si="101"/>
        <v>-</v>
      </c>
      <c r="AI199" s="294" t="str">
        <f t="shared" si="102"/>
        <v>-</v>
      </c>
      <c r="AJ199" s="294" t="str">
        <f t="shared" si="103"/>
        <v>-</v>
      </c>
      <c r="AK199" s="286" t="str">
        <f t="shared" si="104"/>
        <v>-</v>
      </c>
      <c r="AL199" s="286" t="str">
        <f t="shared" si="105"/>
        <v>-</v>
      </c>
      <c r="AM199" s="286" t="str">
        <f t="shared" si="106"/>
        <v>-</v>
      </c>
      <c r="AN199" s="286" t="str">
        <f t="shared" si="107"/>
        <v>-</v>
      </c>
    </row>
    <row r="200" spans="20:40">
      <c r="T200" s="2"/>
      <c r="U200" s="9" t="str">
        <f t="shared" si="108"/>
        <v>-</v>
      </c>
      <c r="V200" s="9" t="str">
        <f t="shared" si="109"/>
        <v>-</v>
      </c>
      <c r="W200" s="9" t="str">
        <f t="shared" si="110"/>
        <v>-</v>
      </c>
      <c r="X200" s="9" t="str">
        <f t="shared" si="111"/>
        <v>-</v>
      </c>
      <c r="Y200" s="9" t="str">
        <f t="shared" si="92"/>
        <v>-</v>
      </c>
      <c r="Z200" s="9" t="str">
        <f t="shared" si="93"/>
        <v>-</v>
      </c>
      <c r="AA200" s="9" t="str">
        <f t="shared" si="94"/>
        <v>-</v>
      </c>
      <c r="AB200" s="9" t="str">
        <f t="shared" si="95"/>
        <v>-</v>
      </c>
      <c r="AC200" s="290" t="str">
        <f t="shared" si="96"/>
        <v>-</v>
      </c>
      <c r="AD200" s="290" t="str">
        <f t="shared" si="97"/>
        <v>-</v>
      </c>
      <c r="AE200" s="290" t="str">
        <f t="shared" si="98"/>
        <v>-</v>
      </c>
      <c r="AF200" s="290" t="str">
        <f t="shared" si="99"/>
        <v>-</v>
      </c>
      <c r="AG200" s="294" t="str">
        <f t="shared" si="100"/>
        <v>-</v>
      </c>
      <c r="AH200" s="294" t="str">
        <f t="shared" si="101"/>
        <v>-</v>
      </c>
      <c r="AI200" s="294" t="str">
        <f t="shared" si="102"/>
        <v>-</v>
      </c>
      <c r="AJ200" s="294" t="str">
        <f t="shared" si="103"/>
        <v>-</v>
      </c>
      <c r="AK200" s="286" t="str">
        <f t="shared" si="104"/>
        <v>-</v>
      </c>
      <c r="AL200" s="286" t="str">
        <f t="shared" si="105"/>
        <v>-</v>
      </c>
      <c r="AM200" s="286" t="str">
        <f t="shared" si="106"/>
        <v>-</v>
      </c>
      <c r="AN200" s="286" t="str">
        <f t="shared" si="107"/>
        <v>-</v>
      </c>
    </row>
    <row r="201" spans="20:40">
      <c r="T201" s="2"/>
      <c r="U201" s="9" t="str">
        <f t="shared" si="108"/>
        <v>-</v>
      </c>
      <c r="V201" s="9" t="str">
        <f t="shared" si="109"/>
        <v>-</v>
      </c>
      <c r="W201" s="9" t="str">
        <f t="shared" si="110"/>
        <v>-</v>
      </c>
      <c r="X201" s="9" t="str">
        <f t="shared" si="111"/>
        <v>-</v>
      </c>
      <c r="Y201" s="9" t="str">
        <f t="shared" si="92"/>
        <v>-</v>
      </c>
      <c r="Z201" s="9" t="str">
        <f t="shared" si="93"/>
        <v>-</v>
      </c>
      <c r="AA201" s="9" t="str">
        <f t="shared" si="94"/>
        <v>-</v>
      </c>
      <c r="AB201" s="9" t="str">
        <f t="shared" si="95"/>
        <v>-</v>
      </c>
      <c r="AC201" s="290" t="str">
        <f t="shared" si="96"/>
        <v>-</v>
      </c>
      <c r="AD201" s="290" t="str">
        <f t="shared" si="97"/>
        <v>-</v>
      </c>
      <c r="AE201" s="290" t="str">
        <f t="shared" si="98"/>
        <v>-</v>
      </c>
      <c r="AF201" s="290" t="str">
        <f t="shared" si="99"/>
        <v>-</v>
      </c>
      <c r="AG201" s="294" t="str">
        <f t="shared" si="100"/>
        <v>-</v>
      </c>
      <c r="AH201" s="294" t="str">
        <f t="shared" si="101"/>
        <v>-</v>
      </c>
      <c r="AI201" s="294" t="str">
        <f t="shared" si="102"/>
        <v>-</v>
      </c>
      <c r="AJ201" s="294" t="str">
        <f t="shared" si="103"/>
        <v>-</v>
      </c>
      <c r="AK201" s="286" t="str">
        <f t="shared" si="104"/>
        <v>-</v>
      </c>
      <c r="AL201" s="286" t="str">
        <f t="shared" si="105"/>
        <v>-</v>
      </c>
      <c r="AM201" s="286" t="str">
        <f t="shared" si="106"/>
        <v>-</v>
      </c>
      <c r="AN201" s="286" t="str">
        <f t="shared" si="107"/>
        <v>-</v>
      </c>
    </row>
    <row r="202" spans="20:40">
      <c r="T202" s="2"/>
      <c r="U202" s="9" t="str">
        <f t="shared" si="108"/>
        <v>-</v>
      </c>
      <c r="V202" s="9" t="str">
        <f t="shared" si="109"/>
        <v>-</v>
      </c>
      <c r="W202" s="9" t="str">
        <f t="shared" si="110"/>
        <v>-</v>
      </c>
      <c r="X202" s="9" t="str">
        <f t="shared" si="111"/>
        <v>-</v>
      </c>
      <c r="Y202" s="9" t="str">
        <f t="shared" si="92"/>
        <v>-</v>
      </c>
      <c r="Z202" s="9" t="str">
        <f t="shared" si="93"/>
        <v>-</v>
      </c>
      <c r="AA202" s="9" t="str">
        <f t="shared" si="94"/>
        <v>-</v>
      </c>
      <c r="AB202" s="9" t="str">
        <f t="shared" si="95"/>
        <v>-</v>
      </c>
      <c r="AC202" s="290" t="str">
        <f t="shared" si="96"/>
        <v>-</v>
      </c>
      <c r="AD202" s="290" t="str">
        <f t="shared" si="97"/>
        <v>-</v>
      </c>
      <c r="AE202" s="290" t="str">
        <f t="shared" si="98"/>
        <v>-</v>
      </c>
      <c r="AF202" s="290" t="str">
        <f t="shared" si="99"/>
        <v>-</v>
      </c>
      <c r="AG202" s="294" t="str">
        <f t="shared" si="100"/>
        <v>-</v>
      </c>
      <c r="AH202" s="294" t="str">
        <f t="shared" si="101"/>
        <v>-</v>
      </c>
      <c r="AI202" s="294" t="str">
        <f t="shared" si="102"/>
        <v>-</v>
      </c>
      <c r="AJ202" s="294" t="str">
        <f t="shared" si="103"/>
        <v>-</v>
      </c>
      <c r="AK202" s="286" t="str">
        <f t="shared" si="104"/>
        <v>-</v>
      </c>
      <c r="AL202" s="286" t="str">
        <f t="shared" si="105"/>
        <v>-</v>
      </c>
      <c r="AM202" s="286" t="str">
        <f t="shared" si="106"/>
        <v>-</v>
      </c>
      <c r="AN202" s="286" t="str">
        <f t="shared" si="107"/>
        <v>-</v>
      </c>
    </row>
    <row r="203" spans="20:40">
      <c r="T203" s="2"/>
      <c r="U203" s="9" t="str">
        <f t="shared" si="108"/>
        <v>-</v>
      </c>
      <c r="V203" s="9" t="str">
        <f t="shared" si="109"/>
        <v>-</v>
      </c>
      <c r="W203" s="9" t="str">
        <f t="shared" si="110"/>
        <v>-</v>
      </c>
      <c r="X203" s="9" t="str">
        <f t="shared" si="111"/>
        <v>-</v>
      </c>
      <c r="Y203" s="9" t="str">
        <f t="shared" si="92"/>
        <v>-</v>
      </c>
      <c r="Z203" s="9" t="str">
        <f t="shared" si="93"/>
        <v>-</v>
      </c>
      <c r="AA203" s="9" t="str">
        <f t="shared" si="94"/>
        <v>-</v>
      </c>
      <c r="AB203" s="9" t="str">
        <f t="shared" si="95"/>
        <v>-</v>
      </c>
      <c r="AC203" s="290" t="str">
        <f t="shared" si="96"/>
        <v>-</v>
      </c>
      <c r="AD203" s="290" t="str">
        <f t="shared" si="97"/>
        <v>-</v>
      </c>
      <c r="AE203" s="290" t="str">
        <f t="shared" si="98"/>
        <v>-</v>
      </c>
      <c r="AF203" s="290" t="str">
        <f t="shared" si="99"/>
        <v>-</v>
      </c>
      <c r="AG203" s="294" t="str">
        <f t="shared" si="100"/>
        <v>-</v>
      </c>
      <c r="AH203" s="294" t="str">
        <f t="shared" si="101"/>
        <v>-</v>
      </c>
      <c r="AI203" s="294" t="str">
        <f t="shared" si="102"/>
        <v>-</v>
      </c>
      <c r="AJ203" s="294" t="str">
        <f t="shared" si="103"/>
        <v>-</v>
      </c>
      <c r="AK203" s="286" t="str">
        <f t="shared" si="104"/>
        <v>-</v>
      </c>
      <c r="AL203" s="286" t="str">
        <f t="shared" si="105"/>
        <v>-</v>
      </c>
      <c r="AM203" s="286" t="str">
        <f t="shared" si="106"/>
        <v>-</v>
      </c>
      <c r="AN203" s="286" t="str">
        <f t="shared" si="107"/>
        <v>-</v>
      </c>
    </row>
    <row r="204" spans="20:40">
      <c r="T204" s="2"/>
      <c r="U204" s="9" t="str">
        <f t="shared" si="108"/>
        <v>-</v>
      </c>
      <c r="V204" s="9" t="str">
        <f t="shared" si="109"/>
        <v>-</v>
      </c>
      <c r="W204" s="9" t="str">
        <f t="shared" si="110"/>
        <v>-</v>
      </c>
      <c r="X204" s="9" t="str">
        <f t="shared" si="111"/>
        <v>-</v>
      </c>
      <c r="Y204" s="9" t="str">
        <f t="shared" si="92"/>
        <v>-</v>
      </c>
      <c r="Z204" s="9" t="str">
        <f t="shared" si="93"/>
        <v>-</v>
      </c>
      <c r="AA204" s="9" t="str">
        <f t="shared" si="94"/>
        <v>-</v>
      </c>
      <c r="AB204" s="9" t="str">
        <f t="shared" si="95"/>
        <v>-</v>
      </c>
      <c r="AC204" s="290" t="str">
        <f t="shared" si="96"/>
        <v>-</v>
      </c>
      <c r="AD204" s="290" t="str">
        <f t="shared" si="97"/>
        <v>-</v>
      </c>
      <c r="AE204" s="290" t="str">
        <f t="shared" si="98"/>
        <v>-</v>
      </c>
      <c r="AF204" s="290" t="str">
        <f t="shared" si="99"/>
        <v>-</v>
      </c>
      <c r="AG204" s="294" t="str">
        <f t="shared" si="100"/>
        <v>-</v>
      </c>
      <c r="AH204" s="294" t="str">
        <f t="shared" si="101"/>
        <v>-</v>
      </c>
      <c r="AI204" s="294" t="str">
        <f t="shared" si="102"/>
        <v>-</v>
      </c>
      <c r="AJ204" s="294" t="str">
        <f t="shared" si="103"/>
        <v>-</v>
      </c>
      <c r="AK204" s="286" t="str">
        <f t="shared" si="104"/>
        <v>-</v>
      </c>
      <c r="AL204" s="286" t="str">
        <f t="shared" si="105"/>
        <v>-</v>
      </c>
      <c r="AM204" s="286" t="str">
        <f t="shared" si="106"/>
        <v>-</v>
      </c>
      <c r="AN204" s="286" t="str">
        <f t="shared" si="107"/>
        <v>-</v>
      </c>
    </row>
    <row r="205" spans="20:40">
      <c r="T205" s="2"/>
      <c r="U205" s="9" t="str">
        <f t="shared" si="108"/>
        <v>-</v>
      </c>
      <c r="V205" s="9" t="str">
        <f t="shared" si="109"/>
        <v>-</v>
      </c>
      <c r="W205" s="9" t="str">
        <f t="shared" si="110"/>
        <v>-</v>
      </c>
      <c r="X205" s="9" t="str">
        <f t="shared" si="111"/>
        <v>-</v>
      </c>
      <c r="Y205" s="9" t="str">
        <f t="shared" si="92"/>
        <v>-</v>
      </c>
      <c r="Z205" s="9" t="str">
        <f t="shared" si="93"/>
        <v>-</v>
      </c>
      <c r="AA205" s="9" t="str">
        <f t="shared" si="94"/>
        <v>-</v>
      </c>
      <c r="AB205" s="9" t="str">
        <f t="shared" si="95"/>
        <v>-</v>
      </c>
      <c r="AC205" s="290" t="str">
        <f t="shared" si="96"/>
        <v>-</v>
      </c>
      <c r="AD205" s="290" t="str">
        <f t="shared" si="97"/>
        <v>-</v>
      </c>
      <c r="AE205" s="290" t="str">
        <f t="shared" si="98"/>
        <v>-</v>
      </c>
      <c r="AF205" s="290" t="str">
        <f t="shared" si="99"/>
        <v>-</v>
      </c>
      <c r="AG205" s="294" t="str">
        <f t="shared" si="100"/>
        <v>-</v>
      </c>
      <c r="AH205" s="294" t="str">
        <f t="shared" si="101"/>
        <v>-</v>
      </c>
      <c r="AI205" s="294" t="str">
        <f t="shared" si="102"/>
        <v>-</v>
      </c>
      <c r="AJ205" s="294" t="str">
        <f t="shared" si="103"/>
        <v>-</v>
      </c>
      <c r="AK205" s="286" t="str">
        <f t="shared" si="104"/>
        <v>-</v>
      </c>
      <c r="AL205" s="286" t="str">
        <f t="shared" si="105"/>
        <v>-</v>
      </c>
      <c r="AM205" s="286" t="str">
        <f t="shared" si="106"/>
        <v>-</v>
      </c>
      <c r="AN205" s="286" t="str">
        <f t="shared" si="107"/>
        <v>-</v>
      </c>
    </row>
    <row r="206" spans="20:40">
      <c r="T206" s="2"/>
      <c r="U206" s="9" t="str">
        <f t="shared" si="108"/>
        <v>-</v>
      </c>
      <c r="V206" s="9" t="str">
        <f t="shared" si="109"/>
        <v>-</v>
      </c>
      <c r="W206" s="9" t="str">
        <f t="shared" si="110"/>
        <v>-</v>
      </c>
      <c r="X206" s="9" t="str">
        <f t="shared" si="111"/>
        <v>-</v>
      </c>
      <c r="Y206" s="9" t="str">
        <f t="shared" si="92"/>
        <v>-</v>
      </c>
      <c r="Z206" s="9" t="str">
        <f t="shared" si="93"/>
        <v>-</v>
      </c>
      <c r="AA206" s="9" t="str">
        <f t="shared" si="94"/>
        <v>-</v>
      </c>
      <c r="AB206" s="9" t="str">
        <f t="shared" si="95"/>
        <v>-</v>
      </c>
      <c r="AC206" s="290" t="str">
        <f t="shared" si="96"/>
        <v>-</v>
      </c>
      <c r="AD206" s="290" t="str">
        <f t="shared" si="97"/>
        <v>-</v>
      </c>
      <c r="AE206" s="290" t="str">
        <f t="shared" si="98"/>
        <v>-</v>
      </c>
      <c r="AF206" s="290" t="str">
        <f t="shared" si="99"/>
        <v>-</v>
      </c>
      <c r="AG206" s="294" t="str">
        <f t="shared" si="100"/>
        <v>-</v>
      </c>
      <c r="AH206" s="294" t="str">
        <f t="shared" si="101"/>
        <v>-</v>
      </c>
      <c r="AI206" s="294" t="str">
        <f t="shared" si="102"/>
        <v>-</v>
      </c>
      <c r="AJ206" s="294" t="str">
        <f t="shared" si="103"/>
        <v>-</v>
      </c>
      <c r="AK206" s="286" t="str">
        <f t="shared" si="104"/>
        <v>-</v>
      </c>
      <c r="AL206" s="286" t="str">
        <f t="shared" si="105"/>
        <v>-</v>
      </c>
      <c r="AM206" s="286" t="str">
        <f t="shared" si="106"/>
        <v>-</v>
      </c>
      <c r="AN206" s="286" t="str">
        <f t="shared" si="107"/>
        <v>-</v>
      </c>
    </row>
    <row r="207" spans="20:40">
      <c r="T207" s="2"/>
      <c r="U207" s="9" t="str">
        <f t="shared" si="108"/>
        <v>-</v>
      </c>
      <c r="V207" s="9" t="str">
        <f t="shared" si="109"/>
        <v>-</v>
      </c>
      <c r="W207" s="9" t="str">
        <f t="shared" si="110"/>
        <v>-</v>
      </c>
      <c r="X207" s="9" t="str">
        <f t="shared" si="111"/>
        <v>-</v>
      </c>
      <c r="Y207" s="9" t="str">
        <f t="shared" si="92"/>
        <v>-</v>
      </c>
      <c r="Z207" s="9" t="str">
        <f t="shared" si="93"/>
        <v>-</v>
      </c>
      <c r="AA207" s="9" t="str">
        <f t="shared" si="94"/>
        <v>-</v>
      </c>
      <c r="AB207" s="9" t="str">
        <f t="shared" si="95"/>
        <v>-</v>
      </c>
      <c r="AC207" s="290" t="str">
        <f t="shared" si="96"/>
        <v>-</v>
      </c>
      <c r="AD207" s="290" t="str">
        <f t="shared" si="97"/>
        <v>-</v>
      </c>
      <c r="AE207" s="290" t="str">
        <f t="shared" si="98"/>
        <v>-</v>
      </c>
      <c r="AF207" s="290" t="str">
        <f t="shared" si="99"/>
        <v>-</v>
      </c>
      <c r="AG207" s="294" t="str">
        <f t="shared" si="100"/>
        <v>-</v>
      </c>
      <c r="AH207" s="294" t="str">
        <f t="shared" si="101"/>
        <v>-</v>
      </c>
      <c r="AI207" s="294" t="str">
        <f t="shared" si="102"/>
        <v>-</v>
      </c>
      <c r="AJ207" s="294" t="str">
        <f t="shared" si="103"/>
        <v>-</v>
      </c>
      <c r="AK207" s="286" t="str">
        <f t="shared" si="104"/>
        <v>-</v>
      </c>
      <c r="AL207" s="286" t="str">
        <f t="shared" si="105"/>
        <v>-</v>
      </c>
      <c r="AM207" s="286" t="str">
        <f t="shared" si="106"/>
        <v>-</v>
      </c>
      <c r="AN207" s="286" t="str">
        <f t="shared" si="107"/>
        <v>-</v>
      </c>
    </row>
    <row r="208" spans="20:40">
      <c r="T208" s="2"/>
      <c r="U208" s="9" t="str">
        <f t="shared" si="108"/>
        <v>-</v>
      </c>
      <c r="V208" s="9" t="str">
        <f t="shared" si="109"/>
        <v>-</v>
      </c>
      <c r="W208" s="9" t="str">
        <f t="shared" si="110"/>
        <v>-</v>
      </c>
      <c r="X208" s="9" t="str">
        <f t="shared" si="111"/>
        <v>-</v>
      </c>
      <c r="Y208" s="9" t="str">
        <f t="shared" si="92"/>
        <v>-</v>
      </c>
      <c r="Z208" s="9" t="str">
        <f t="shared" si="93"/>
        <v>-</v>
      </c>
      <c r="AA208" s="9" t="str">
        <f t="shared" si="94"/>
        <v>-</v>
      </c>
      <c r="AB208" s="9" t="str">
        <f t="shared" si="95"/>
        <v>-</v>
      </c>
      <c r="AC208" s="290" t="str">
        <f t="shared" si="96"/>
        <v>-</v>
      </c>
      <c r="AD208" s="290" t="str">
        <f t="shared" si="97"/>
        <v>-</v>
      </c>
      <c r="AE208" s="290" t="str">
        <f t="shared" si="98"/>
        <v>-</v>
      </c>
      <c r="AF208" s="290" t="str">
        <f t="shared" si="99"/>
        <v>-</v>
      </c>
      <c r="AG208" s="294" t="str">
        <f t="shared" si="100"/>
        <v>-</v>
      </c>
      <c r="AH208" s="294" t="str">
        <f t="shared" si="101"/>
        <v>-</v>
      </c>
      <c r="AI208" s="294" t="str">
        <f t="shared" si="102"/>
        <v>-</v>
      </c>
      <c r="AJ208" s="294" t="str">
        <f t="shared" si="103"/>
        <v>-</v>
      </c>
      <c r="AK208" s="286" t="str">
        <f t="shared" si="104"/>
        <v>-</v>
      </c>
      <c r="AL208" s="286" t="str">
        <f t="shared" si="105"/>
        <v>-</v>
      </c>
      <c r="AM208" s="286" t="str">
        <f t="shared" si="106"/>
        <v>-</v>
      </c>
      <c r="AN208" s="286" t="str">
        <f t="shared" si="107"/>
        <v>-</v>
      </c>
    </row>
    <row r="209" spans="20:40">
      <c r="T209" s="2"/>
      <c r="U209" s="9" t="str">
        <f t="shared" si="108"/>
        <v>-</v>
      </c>
      <c r="V209" s="9" t="str">
        <f t="shared" si="109"/>
        <v>-</v>
      </c>
      <c r="W209" s="9" t="str">
        <f t="shared" si="110"/>
        <v>-</v>
      </c>
      <c r="X209" s="9" t="str">
        <f t="shared" si="111"/>
        <v>-</v>
      </c>
      <c r="Y209" s="9" t="str">
        <f t="shared" si="92"/>
        <v>-</v>
      </c>
      <c r="Z209" s="9" t="str">
        <f t="shared" si="93"/>
        <v>-</v>
      </c>
      <c r="AA209" s="9" t="str">
        <f t="shared" si="94"/>
        <v>-</v>
      </c>
      <c r="AB209" s="9" t="str">
        <f t="shared" si="95"/>
        <v>-</v>
      </c>
      <c r="AC209" s="290" t="str">
        <f t="shared" si="96"/>
        <v>-</v>
      </c>
      <c r="AD209" s="290" t="str">
        <f t="shared" si="97"/>
        <v>-</v>
      </c>
      <c r="AE209" s="290" t="str">
        <f t="shared" si="98"/>
        <v>-</v>
      </c>
      <c r="AF209" s="290" t="str">
        <f t="shared" si="99"/>
        <v>-</v>
      </c>
      <c r="AG209" s="294" t="str">
        <f t="shared" si="100"/>
        <v>-</v>
      </c>
      <c r="AH209" s="294" t="str">
        <f t="shared" si="101"/>
        <v>-</v>
      </c>
      <c r="AI209" s="294" t="str">
        <f t="shared" si="102"/>
        <v>-</v>
      </c>
      <c r="AJ209" s="294" t="str">
        <f t="shared" si="103"/>
        <v>-</v>
      </c>
      <c r="AK209" s="286" t="str">
        <f t="shared" si="104"/>
        <v>-</v>
      </c>
      <c r="AL209" s="286" t="str">
        <f t="shared" si="105"/>
        <v>-</v>
      </c>
      <c r="AM209" s="286" t="str">
        <f t="shared" si="106"/>
        <v>-</v>
      </c>
      <c r="AN209" s="286" t="str">
        <f t="shared" si="107"/>
        <v>-</v>
      </c>
    </row>
    <row r="210" spans="20:40">
      <c r="T210" s="2"/>
      <c r="U210" s="9" t="str">
        <f t="shared" si="108"/>
        <v>-</v>
      </c>
      <c r="V210" s="9" t="str">
        <f t="shared" si="109"/>
        <v>-</v>
      </c>
      <c r="W210" s="9" t="str">
        <f t="shared" si="110"/>
        <v>-</v>
      </c>
      <c r="X210" s="9" t="str">
        <f t="shared" si="111"/>
        <v>-</v>
      </c>
      <c r="Y210" s="9" t="str">
        <f t="shared" si="92"/>
        <v>-</v>
      </c>
      <c r="Z210" s="9" t="str">
        <f t="shared" si="93"/>
        <v>-</v>
      </c>
      <c r="AA210" s="9" t="str">
        <f t="shared" si="94"/>
        <v>-</v>
      </c>
      <c r="AB210" s="9" t="str">
        <f t="shared" si="95"/>
        <v>-</v>
      </c>
      <c r="AC210" s="290" t="str">
        <f t="shared" si="96"/>
        <v>-</v>
      </c>
      <c r="AD210" s="290" t="str">
        <f t="shared" si="97"/>
        <v>-</v>
      </c>
      <c r="AE210" s="290" t="str">
        <f t="shared" si="98"/>
        <v>-</v>
      </c>
      <c r="AF210" s="290" t="str">
        <f t="shared" si="99"/>
        <v>-</v>
      </c>
      <c r="AG210" s="294" t="str">
        <f t="shared" si="100"/>
        <v>-</v>
      </c>
      <c r="AH210" s="294" t="str">
        <f t="shared" si="101"/>
        <v>-</v>
      </c>
      <c r="AI210" s="294" t="str">
        <f t="shared" si="102"/>
        <v>-</v>
      </c>
      <c r="AJ210" s="294" t="str">
        <f t="shared" si="103"/>
        <v>-</v>
      </c>
      <c r="AK210" s="286" t="str">
        <f t="shared" si="104"/>
        <v>-</v>
      </c>
      <c r="AL210" s="286" t="str">
        <f t="shared" si="105"/>
        <v>-</v>
      </c>
      <c r="AM210" s="286" t="str">
        <f t="shared" si="106"/>
        <v>-</v>
      </c>
      <c r="AN210" s="286" t="str">
        <f t="shared" si="107"/>
        <v>-</v>
      </c>
    </row>
    <row r="211" spans="20:40">
      <c r="T211" s="2"/>
      <c r="U211" s="9" t="str">
        <f t="shared" si="108"/>
        <v>-</v>
      </c>
      <c r="V211" s="9" t="str">
        <f t="shared" si="109"/>
        <v>-</v>
      </c>
      <c r="W211" s="9" t="str">
        <f t="shared" si="110"/>
        <v>-</v>
      </c>
      <c r="X211" s="9" t="str">
        <f t="shared" si="111"/>
        <v>-</v>
      </c>
      <c r="Y211" s="9" t="str">
        <f t="shared" si="92"/>
        <v>-</v>
      </c>
      <c r="Z211" s="9" t="str">
        <f t="shared" si="93"/>
        <v>-</v>
      </c>
      <c r="AA211" s="9" t="str">
        <f t="shared" si="94"/>
        <v>-</v>
      </c>
      <c r="AB211" s="9" t="str">
        <f t="shared" si="95"/>
        <v>-</v>
      </c>
      <c r="AC211" s="290" t="str">
        <f t="shared" si="96"/>
        <v>-</v>
      </c>
      <c r="AD211" s="290" t="str">
        <f t="shared" si="97"/>
        <v>-</v>
      </c>
      <c r="AE211" s="290" t="str">
        <f t="shared" si="98"/>
        <v>-</v>
      </c>
      <c r="AF211" s="290" t="str">
        <f t="shared" si="99"/>
        <v>-</v>
      </c>
      <c r="AG211" s="294" t="str">
        <f t="shared" si="100"/>
        <v>-</v>
      </c>
      <c r="AH211" s="294" t="str">
        <f t="shared" si="101"/>
        <v>-</v>
      </c>
      <c r="AI211" s="294" t="str">
        <f t="shared" si="102"/>
        <v>-</v>
      </c>
      <c r="AJ211" s="294" t="str">
        <f t="shared" si="103"/>
        <v>-</v>
      </c>
      <c r="AK211" s="286" t="str">
        <f t="shared" si="104"/>
        <v>-</v>
      </c>
      <c r="AL211" s="286" t="str">
        <f t="shared" si="105"/>
        <v>-</v>
      </c>
      <c r="AM211" s="286" t="str">
        <f t="shared" si="106"/>
        <v>-</v>
      </c>
      <c r="AN211" s="286" t="str">
        <f t="shared" si="107"/>
        <v>-</v>
      </c>
    </row>
    <row r="212" spans="20:40">
      <c r="T212" s="2"/>
      <c r="U212" s="9" t="str">
        <f t="shared" si="108"/>
        <v>-</v>
      </c>
      <c r="V212" s="9" t="str">
        <f t="shared" si="109"/>
        <v>-</v>
      </c>
      <c r="W212" s="9" t="str">
        <f t="shared" si="110"/>
        <v>-</v>
      </c>
      <c r="X212" s="9" t="str">
        <f t="shared" si="111"/>
        <v>-</v>
      </c>
      <c r="Y212" s="9" t="str">
        <f t="shared" si="92"/>
        <v>-</v>
      </c>
      <c r="Z212" s="9" t="str">
        <f t="shared" si="93"/>
        <v>-</v>
      </c>
      <c r="AA212" s="9" t="str">
        <f t="shared" si="94"/>
        <v>-</v>
      </c>
      <c r="AB212" s="9" t="str">
        <f t="shared" si="95"/>
        <v>-</v>
      </c>
      <c r="AC212" s="290" t="str">
        <f t="shared" si="96"/>
        <v>-</v>
      </c>
      <c r="AD212" s="290" t="str">
        <f t="shared" si="97"/>
        <v>-</v>
      </c>
      <c r="AE212" s="290" t="str">
        <f t="shared" si="98"/>
        <v>-</v>
      </c>
      <c r="AF212" s="290" t="str">
        <f t="shared" si="99"/>
        <v>-</v>
      </c>
      <c r="AG212" s="294" t="str">
        <f t="shared" si="100"/>
        <v>-</v>
      </c>
      <c r="AH212" s="294" t="str">
        <f t="shared" si="101"/>
        <v>-</v>
      </c>
      <c r="AI212" s="294" t="str">
        <f t="shared" si="102"/>
        <v>-</v>
      </c>
      <c r="AJ212" s="294" t="str">
        <f t="shared" si="103"/>
        <v>-</v>
      </c>
      <c r="AK212" s="286" t="str">
        <f t="shared" si="104"/>
        <v>-</v>
      </c>
      <c r="AL212" s="286" t="str">
        <f t="shared" si="105"/>
        <v>-</v>
      </c>
      <c r="AM212" s="286" t="str">
        <f t="shared" si="106"/>
        <v>-</v>
      </c>
      <c r="AN212" s="286" t="str">
        <f t="shared" si="107"/>
        <v>-</v>
      </c>
    </row>
    <row r="213" spans="20:40">
      <c r="T213" s="2"/>
      <c r="U213" s="9" t="str">
        <f t="shared" si="108"/>
        <v>-</v>
      </c>
      <c r="V213" s="9" t="str">
        <f t="shared" si="109"/>
        <v>-</v>
      </c>
      <c r="W213" s="9" t="str">
        <f t="shared" si="110"/>
        <v>-</v>
      </c>
      <c r="X213" s="9" t="str">
        <f t="shared" si="111"/>
        <v>-</v>
      </c>
      <c r="Y213" s="9" t="str">
        <f t="shared" si="92"/>
        <v>-</v>
      </c>
      <c r="Z213" s="9" t="str">
        <f t="shared" si="93"/>
        <v>-</v>
      </c>
      <c r="AA213" s="9" t="str">
        <f t="shared" si="94"/>
        <v>-</v>
      </c>
      <c r="AB213" s="9" t="str">
        <f t="shared" si="95"/>
        <v>-</v>
      </c>
      <c r="AC213" s="290" t="str">
        <f t="shared" si="96"/>
        <v>-</v>
      </c>
      <c r="AD213" s="290" t="str">
        <f t="shared" si="97"/>
        <v>-</v>
      </c>
      <c r="AE213" s="290" t="str">
        <f t="shared" si="98"/>
        <v>-</v>
      </c>
      <c r="AF213" s="290" t="str">
        <f t="shared" si="99"/>
        <v>-</v>
      </c>
      <c r="AG213" s="294" t="str">
        <f t="shared" si="100"/>
        <v>-</v>
      </c>
      <c r="AH213" s="294" t="str">
        <f t="shared" si="101"/>
        <v>-</v>
      </c>
      <c r="AI213" s="294" t="str">
        <f t="shared" si="102"/>
        <v>-</v>
      </c>
      <c r="AJ213" s="294" t="str">
        <f t="shared" si="103"/>
        <v>-</v>
      </c>
      <c r="AK213" s="286" t="str">
        <f t="shared" si="104"/>
        <v>-</v>
      </c>
      <c r="AL213" s="286" t="str">
        <f t="shared" si="105"/>
        <v>-</v>
      </c>
      <c r="AM213" s="286" t="str">
        <f t="shared" si="106"/>
        <v>-</v>
      </c>
      <c r="AN213" s="286" t="str">
        <f t="shared" si="107"/>
        <v>-</v>
      </c>
    </row>
    <row r="214" spans="20:40">
      <c r="T214" s="2"/>
      <c r="U214" s="9" t="str">
        <f t="shared" si="108"/>
        <v>-</v>
      </c>
      <c r="V214" s="9" t="str">
        <f t="shared" si="109"/>
        <v>-</v>
      </c>
      <c r="W214" s="9" t="str">
        <f t="shared" si="110"/>
        <v>-</v>
      </c>
      <c r="X214" s="9" t="str">
        <f t="shared" si="111"/>
        <v>-</v>
      </c>
      <c r="Y214" s="9" t="str">
        <f t="shared" si="92"/>
        <v>-</v>
      </c>
      <c r="Z214" s="9" t="str">
        <f t="shared" si="93"/>
        <v>-</v>
      </c>
      <c r="AA214" s="9" t="str">
        <f t="shared" si="94"/>
        <v>-</v>
      </c>
      <c r="AB214" s="9" t="str">
        <f t="shared" si="95"/>
        <v>-</v>
      </c>
      <c r="AC214" s="290" t="str">
        <f t="shared" si="96"/>
        <v>-</v>
      </c>
      <c r="AD214" s="290" t="str">
        <f t="shared" si="97"/>
        <v>-</v>
      </c>
      <c r="AE214" s="290" t="str">
        <f t="shared" si="98"/>
        <v>-</v>
      </c>
      <c r="AF214" s="290" t="str">
        <f t="shared" si="99"/>
        <v>-</v>
      </c>
      <c r="AG214" s="294" t="str">
        <f t="shared" si="100"/>
        <v>-</v>
      </c>
      <c r="AH214" s="294" t="str">
        <f t="shared" si="101"/>
        <v>-</v>
      </c>
      <c r="AI214" s="294" t="str">
        <f t="shared" si="102"/>
        <v>-</v>
      </c>
      <c r="AJ214" s="294" t="str">
        <f t="shared" si="103"/>
        <v>-</v>
      </c>
      <c r="AK214" s="286" t="str">
        <f t="shared" si="104"/>
        <v>-</v>
      </c>
      <c r="AL214" s="286" t="str">
        <f t="shared" si="105"/>
        <v>-</v>
      </c>
      <c r="AM214" s="286" t="str">
        <f t="shared" si="106"/>
        <v>-</v>
      </c>
      <c r="AN214" s="286" t="str">
        <f t="shared" si="107"/>
        <v>-</v>
      </c>
    </row>
    <row r="215" spans="20:40">
      <c r="T215" s="2"/>
      <c r="U215" s="9" t="str">
        <f t="shared" si="108"/>
        <v>-</v>
      </c>
      <c r="V215" s="9" t="str">
        <f t="shared" si="109"/>
        <v>-</v>
      </c>
      <c r="W215" s="9" t="str">
        <f t="shared" si="110"/>
        <v>-</v>
      </c>
      <c r="X215" s="9" t="str">
        <f t="shared" si="111"/>
        <v>-</v>
      </c>
      <c r="Y215" s="9" t="str">
        <f t="shared" si="92"/>
        <v>-</v>
      </c>
      <c r="Z215" s="9" t="str">
        <f t="shared" si="93"/>
        <v>-</v>
      </c>
      <c r="AA215" s="9" t="str">
        <f t="shared" si="94"/>
        <v>-</v>
      </c>
      <c r="AB215" s="9" t="str">
        <f t="shared" si="95"/>
        <v>-</v>
      </c>
      <c r="AC215" s="290" t="str">
        <f t="shared" si="96"/>
        <v>-</v>
      </c>
      <c r="AD215" s="290" t="str">
        <f t="shared" si="97"/>
        <v>-</v>
      </c>
      <c r="AE215" s="290" t="str">
        <f t="shared" si="98"/>
        <v>-</v>
      </c>
      <c r="AF215" s="290" t="str">
        <f t="shared" si="99"/>
        <v>-</v>
      </c>
      <c r="AG215" s="294" t="str">
        <f t="shared" si="100"/>
        <v>-</v>
      </c>
      <c r="AH215" s="294" t="str">
        <f t="shared" si="101"/>
        <v>-</v>
      </c>
      <c r="AI215" s="294" t="str">
        <f t="shared" si="102"/>
        <v>-</v>
      </c>
      <c r="AJ215" s="294" t="str">
        <f t="shared" si="103"/>
        <v>-</v>
      </c>
      <c r="AK215" s="286" t="str">
        <f t="shared" si="104"/>
        <v>-</v>
      </c>
      <c r="AL215" s="286" t="str">
        <f t="shared" si="105"/>
        <v>-</v>
      </c>
      <c r="AM215" s="286" t="str">
        <f t="shared" si="106"/>
        <v>-</v>
      </c>
      <c r="AN215" s="286" t="str">
        <f t="shared" si="107"/>
        <v>-</v>
      </c>
    </row>
    <row r="216" spans="20:40">
      <c r="T216" s="2"/>
      <c r="U216" s="9" t="str">
        <f t="shared" si="108"/>
        <v>-</v>
      </c>
      <c r="V216" s="9" t="str">
        <f t="shared" si="109"/>
        <v>-</v>
      </c>
      <c r="W216" s="9" t="str">
        <f t="shared" si="110"/>
        <v>-</v>
      </c>
      <c r="X216" s="9" t="str">
        <f t="shared" si="111"/>
        <v>-</v>
      </c>
      <c r="Y216" s="9" t="str">
        <f t="shared" si="92"/>
        <v>-</v>
      </c>
      <c r="Z216" s="9" t="str">
        <f t="shared" si="93"/>
        <v>-</v>
      </c>
      <c r="AA216" s="9" t="str">
        <f t="shared" si="94"/>
        <v>-</v>
      </c>
      <c r="AB216" s="9" t="str">
        <f t="shared" si="95"/>
        <v>-</v>
      </c>
      <c r="AC216" s="290" t="str">
        <f t="shared" si="96"/>
        <v>-</v>
      </c>
      <c r="AD216" s="290" t="str">
        <f t="shared" si="97"/>
        <v>-</v>
      </c>
      <c r="AE216" s="290" t="str">
        <f t="shared" si="98"/>
        <v>-</v>
      </c>
      <c r="AF216" s="290" t="str">
        <f t="shared" si="99"/>
        <v>-</v>
      </c>
      <c r="AG216" s="294" t="str">
        <f t="shared" si="100"/>
        <v>-</v>
      </c>
      <c r="AH216" s="294" t="str">
        <f t="shared" si="101"/>
        <v>-</v>
      </c>
      <c r="AI216" s="294" t="str">
        <f t="shared" si="102"/>
        <v>-</v>
      </c>
      <c r="AJ216" s="294" t="str">
        <f t="shared" si="103"/>
        <v>-</v>
      </c>
      <c r="AK216" s="286" t="str">
        <f t="shared" si="104"/>
        <v>-</v>
      </c>
      <c r="AL216" s="286" t="str">
        <f t="shared" si="105"/>
        <v>-</v>
      </c>
      <c r="AM216" s="286" t="str">
        <f t="shared" si="106"/>
        <v>-</v>
      </c>
      <c r="AN216" s="286" t="str">
        <f t="shared" si="107"/>
        <v>-</v>
      </c>
    </row>
    <row r="217" spans="20:40">
      <c r="T217" s="2"/>
      <c r="U217" s="9" t="str">
        <f t="shared" si="108"/>
        <v>-</v>
      </c>
      <c r="V217" s="9" t="str">
        <f t="shared" si="109"/>
        <v>-</v>
      </c>
      <c r="W217" s="9" t="str">
        <f t="shared" si="110"/>
        <v>-</v>
      </c>
      <c r="X217" s="9" t="str">
        <f t="shared" si="111"/>
        <v>-</v>
      </c>
      <c r="Y217" s="9" t="str">
        <f t="shared" si="92"/>
        <v>-</v>
      </c>
      <c r="Z217" s="9" t="str">
        <f t="shared" si="93"/>
        <v>-</v>
      </c>
      <c r="AA217" s="9" t="str">
        <f t="shared" si="94"/>
        <v>-</v>
      </c>
      <c r="AB217" s="9" t="str">
        <f t="shared" si="95"/>
        <v>-</v>
      </c>
      <c r="AC217" s="290" t="str">
        <f t="shared" si="96"/>
        <v>-</v>
      </c>
      <c r="AD217" s="290" t="str">
        <f t="shared" si="97"/>
        <v>-</v>
      </c>
      <c r="AE217" s="290" t="str">
        <f t="shared" si="98"/>
        <v>-</v>
      </c>
      <c r="AF217" s="290" t="str">
        <f t="shared" si="99"/>
        <v>-</v>
      </c>
      <c r="AG217" s="294" t="str">
        <f t="shared" si="100"/>
        <v>-</v>
      </c>
      <c r="AH217" s="294" t="str">
        <f t="shared" si="101"/>
        <v>-</v>
      </c>
      <c r="AI217" s="294" t="str">
        <f t="shared" si="102"/>
        <v>-</v>
      </c>
      <c r="AJ217" s="294" t="str">
        <f t="shared" si="103"/>
        <v>-</v>
      </c>
      <c r="AK217" s="286" t="str">
        <f t="shared" si="104"/>
        <v>-</v>
      </c>
      <c r="AL217" s="286" t="str">
        <f t="shared" si="105"/>
        <v>-</v>
      </c>
      <c r="AM217" s="286" t="str">
        <f t="shared" si="106"/>
        <v>-</v>
      </c>
      <c r="AN217" s="286" t="str">
        <f t="shared" si="107"/>
        <v>-</v>
      </c>
    </row>
    <row r="218" spans="20:40">
      <c r="T218" s="2"/>
      <c r="U218" s="9" t="str">
        <f t="shared" si="108"/>
        <v>-</v>
      </c>
      <c r="V218" s="9" t="str">
        <f t="shared" si="109"/>
        <v>-</v>
      </c>
      <c r="W218" s="9" t="str">
        <f t="shared" si="110"/>
        <v>-</v>
      </c>
      <c r="X218" s="9" t="str">
        <f t="shared" si="111"/>
        <v>-</v>
      </c>
      <c r="Y218" s="9" t="str">
        <f t="shared" si="92"/>
        <v>-</v>
      </c>
      <c r="Z218" s="9" t="str">
        <f t="shared" si="93"/>
        <v>-</v>
      </c>
      <c r="AA218" s="9" t="str">
        <f t="shared" si="94"/>
        <v>-</v>
      </c>
      <c r="AB218" s="9" t="str">
        <f t="shared" si="95"/>
        <v>-</v>
      </c>
      <c r="AC218" s="290" t="str">
        <f t="shared" si="96"/>
        <v>-</v>
      </c>
      <c r="AD218" s="290" t="str">
        <f t="shared" si="97"/>
        <v>-</v>
      </c>
      <c r="AE218" s="290" t="str">
        <f t="shared" si="98"/>
        <v>-</v>
      </c>
      <c r="AF218" s="290" t="str">
        <f t="shared" si="99"/>
        <v>-</v>
      </c>
      <c r="AG218" s="294" t="str">
        <f t="shared" si="100"/>
        <v>-</v>
      </c>
      <c r="AH218" s="294" t="str">
        <f t="shared" si="101"/>
        <v>-</v>
      </c>
      <c r="AI218" s="294" t="str">
        <f t="shared" si="102"/>
        <v>-</v>
      </c>
      <c r="AJ218" s="294" t="str">
        <f t="shared" si="103"/>
        <v>-</v>
      </c>
      <c r="AK218" s="286" t="str">
        <f t="shared" si="104"/>
        <v>-</v>
      </c>
      <c r="AL218" s="286" t="str">
        <f t="shared" si="105"/>
        <v>-</v>
      </c>
      <c r="AM218" s="286" t="str">
        <f t="shared" si="106"/>
        <v>-</v>
      </c>
      <c r="AN218" s="286" t="str">
        <f t="shared" si="107"/>
        <v>-</v>
      </c>
    </row>
    <row r="219" spans="20:40">
      <c r="T219" s="2"/>
      <c r="U219" s="9" t="str">
        <f t="shared" si="108"/>
        <v>-</v>
      </c>
      <c r="V219" s="9" t="str">
        <f t="shared" si="109"/>
        <v>-</v>
      </c>
      <c r="W219" s="9" t="str">
        <f t="shared" si="110"/>
        <v>-</v>
      </c>
      <c r="X219" s="9" t="str">
        <f t="shared" si="111"/>
        <v>-</v>
      </c>
      <c r="Y219" s="9" t="str">
        <f t="shared" si="92"/>
        <v>-</v>
      </c>
      <c r="Z219" s="9" t="str">
        <f t="shared" si="93"/>
        <v>-</v>
      </c>
      <c r="AA219" s="9" t="str">
        <f t="shared" si="94"/>
        <v>-</v>
      </c>
      <c r="AB219" s="9" t="str">
        <f t="shared" si="95"/>
        <v>-</v>
      </c>
      <c r="AC219" s="290" t="str">
        <f t="shared" si="96"/>
        <v>-</v>
      </c>
      <c r="AD219" s="290" t="str">
        <f t="shared" si="97"/>
        <v>-</v>
      </c>
      <c r="AE219" s="290" t="str">
        <f t="shared" si="98"/>
        <v>-</v>
      </c>
      <c r="AF219" s="290" t="str">
        <f t="shared" si="99"/>
        <v>-</v>
      </c>
      <c r="AG219" s="294" t="str">
        <f t="shared" si="100"/>
        <v>-</v>
      </c>
      <c r="AH219" s="294" t="str">
        <f t="shared" si="101"/>
        <v>-</v>
      </c>
      <c r="AI219" s="294" t="str">
        <f t="shared" si="102"/>
        <v>-</v>
      </c>
      <c r="AJ219" s="294" t="str">
        <f t="shared" si="103"/>
        <v>-</v>
      </c>
      <c r="AK219" s="286" t="str">
        <f t="shared" si="104"/>
        <v>-</v>
      </c>
      <c r="AL219" s="286" t="str">
        <f t="shared" si="105"/>
        <v>-</v>
      </c>
      <c r="AM219" s="286" t="str">
        <f t="shared" si="106"/>
        <v>-</v>
      </c>
      <c r="AN219" s="286" t="str">
        <f t="shared" si="107"/>
        <v>-</v>
      </c>
    </row>
    <row r="220" spans="20:40">
      <c r="T220" s="2"/>
      <c r="U220" s="9" t="str">
        <f t="shared" si="108"/>
        <v>-</v>
      </c>
      <c r="V220" s="9" t="str">
        <f t="shared" si="109"/>
        <v>-</v>
      </c>
      <c r="W220" s="9" t="str">
        <f t="shared" si="110"/>
        <v>-</v>
      </c>
      <c r="X220" s="9" t="str">
        <f t="shared" si="111"/>
        <v>-</v>
      </c>
      <c r="Y220" s="9" t="str">
        <f t="shared" si="92"/>
        <v>-</v>
      </c>
      <c r="Z220" s="9" t="str">
        <f t="shared" si="93"/>
        <v>-</v>
      </c>
      <c r="AA220" s="9" t="str">
        <f t="shared" si="94"/>
        <v>-</v>
      </c>
      <c r="AB220" s="9" t="str">
        <f t="shared" si="95"/>
        <v>-</v>
      </c>
      <c r="AC220" s="290" t="str">
        <f t="shared" si="96"/>
        <v>-</v>
      </c>
      <c r="AD220" s="290" t="str">
        <f t="shared" si="97"/>
        <v>-</v>
      </c>
      <c r="AE220" s="290" t="str">
        <f t="shared" si="98"/>
        <v>-</v>
      </c>
      <c r="AF220" s="290" t="str">
        <f t="shared" si="99"/>
        <v>-</v>
      </c>
      <c r="AG220" s="294" t="str">
        <f t="shared" si="100"/>
        <v>-</v>
      </c>
      <c r="AH220" s="294" t="str">
        <f t="shared" si="101"/>
        <v>-</v>
      </c>
      <c r="AI220" s="294" t="str">
        <f t="shared" si="102"/>
        <v>-</v>
      </c>
      <c r="AJ220" s="294" t="str">
        <f t="shared" si="103"/>
        <v>-</v>
      </c>
      <c r="AK220" s="286" t="str">
        <f t="shared" si="104"/>
        <v>-</v>
      </c>
      <c r="AL220" s="286" t="str">
        <f t="shared" si="105"/>
        <v>-</v>
      </c>
      <c r="AM220" s="286" t="str">
        <f t="shared" si="106"/>
        <v>-</v>
      </c>
      <c r="AN220" s="286" t="str">
        <f t="shared" si="107"/>
        <v>-</v>
      </c>
    </row>
    <row r="221" spans="20:40">
      <c r="T221" s="2"/>
      <c r="U221" s="9" t="str">
        <f t="shared" si="108"/>
        <v>-</v>
      </c>
      <c r="V221" s="9" t="str">
        <f t="shared" si="109"/>
        <v>-</v>
      </c>
      <c r="W221" s="9" t="str">
        <f t="shared" si="110"/>
        <v>-</v>
      </c>
      <c r="X221" s="9" t="str">
        <f t="shared" si="111"/>
        <v>-</v>
      </c>
      <c r="Y221" s="9" t="str">
        <f t="shared" si="92"/>
        <v>-</v>
      </c>
      <c r="Z221" s="9" t="str">
        <f t="shared" si="93"/>
        <v>-</v>
      </c>
      <c r="AA221" s="9" t="str">
        <f t="shared" si="94"/>
        <v>-</v>
      </c>
      <c r="AB221" s="9" t="str">
        <f t="shared" si="95"/>
        <v>-</v>
      </c>
      <c r="AC221" s="290" t="str">
        <f t="shared" si="96"/>
        <v>-</v>
      </c>
      <c r="AD221" s="290" t="str">
        <f t="shared" si="97"/>
        <v>-</v>
      </c>
      <c r="AE221" s="290" t="str">
        <f t="shared" si="98"/>
        <v>-</v>
      </c>
      <c r="AF221" s="290" t="str">
        <f t="shared" si="99"/>
        <v>-</v>
      </c>
      <c r="AG221" s="294" t="str">
        <f t="shared" si="100"/>
        <v>-</v>
      </c>
      <c r="AH221" s="294" t="str">
        <f t="shared" si="101"/>
        <v>-</v>
      </c>
      <c r="AI221" s="294" t="str">
        <f t="shared" si="102"/>
        <v>-</v>
      </c>
      <c r="AJ221" s="294" t="str">
        <f t="shared" si="103"/>
        <v>-</v>
      </c>
      <c r="AK221" s="286" t="str">
        <f t="shared" si="104"/>
        <v>-</v>
      </c>
      <c r="AL221" s="286" t="str">
        <f t="shared" si="105"/>
        <v>-</v>
      </c>
      <c r="AM221" s="286" t="str">
        <f t="shared" si="106"/>
        <v>-</v>
      </c>
      <c r="AN221" s="286" t="str">
        <f t="shared" si="107"/>
        <v>-</v>
      </c>
    </row>
    <row r="222" spans="20:40">
      <c r="T222" s="2"/>
      <c r="U222" s="9" t="str">
        <f t="shared" si="108"/>
        <v>-</v>
      </c>
      <c r="V222" s="9" t="str">
        <f t="shared" si="109"/>
        <v>-</v>
      </c>
      <c r="W222" s="9" t="str">
        <f t="shared" si="110"/>
        <v>-</v>
      </c>
      <c r="X222" s="9" t="str">
        <f t="shared" si="111"/>
        <v>-</v>
      </c>
      <c r="Y222" s="9" t="str">
        <f t="shared" si="92"/>
        <v>-</v>
      </c>
      <c r="Z222" s="9" t="str">
        <f t="shared" si="93"/>
        <v>-</v>
      </c>
      <c r="AA222" s="9" t="str">
        <f t="shared" si="94"/>
        <v>-</v>
      </c>
      <c r="AB222" s="9" t="str">
        <f t="shared" si="95"/>
        <v>-</v>
      </c>
      <c r="AC222" s="290" t="str">
        <f t="shared" si="96"/>
        <v>-</v>
      </c>
      <c r="AD222" s="290" t="str">
        <f t="shared" si="97"/>
        <v>-</v>
      </c>
      <c r="AE222" s="290" t="str">
        <f t="shared" si="98"/>
        <v>-</v>
      </c>
      <c r="AF222" s="290" t="str">
        <f t="shared" si="99"/>
        <v>-</v>
      </c>
      <c r="AG222" s="294" t="str">
        <f t="shared" si="100"/>
        <v>-</v>
      </c>
      <c r="AH222" s="294" t="str">
        <f t="shared" si="101"/>
        <v>-</v>
      </c>
      <c r="AI222" s="294" t="str">
        <f t="shared" si="102"/>
        <v>-</v>
      </c>
      <c r="AJ222" s="294" t="str">
        <f t="shared" si="103"/>
        <v>-</v>
      </c>
      <c r="AK222" s="286" t="str">
        <f t="shared" si="104"/>
        <v>-</v>
      </c>
      <c r="AL222" s="286" t="str">
        <f t="shared" si="105"/>
        <v>-</v>
      </c>
      <c r="AM222" s="286" t="str">
        <f t="shared" si="106"/>
        <v>-</v>
      </c>
      <c r="AN222" s="286" t="str">
        <f t="shared" si="107"/>
        <v>-</v>
      </c>
    </row>
    <row r="223" spans="20:40">
      <c r="T223" s="2"/>
      <c r="U223" s="9" t="str">
        <f t="shared" si="108"/>
        <v>-</v>
      </c>
      <c r="V223" s="9" t="str">
        <f t="shared" si="109"/>
        <v>-</v>
      </c>
      <c r="W223" s="9" t="str">
        <f t="shared" si="110"/>
        <v>-</v>
      </c>
      <c r="X223" s="9" t="str">
        <f t="shared" si="111"/>
        <v>-</v>
      </c>
      <c r="Y223" s="9" t="str">
        <f t="shared" si="92"/>
        <v>-</v>
      </c>
      <c r="Z223" s="9" t="str">
        <f t="shared" si="93"/>
        <v>-</v>
      </c>
      <c r="AA223" s="9" t="str">
        <f t="shared" si="94"/>
        <v>-</v>
      </c>
      <c r="AB223" s="9" t="str">
        <f t="shared" si="95"/>
        <v>-</v>
      </c>
      <c r="AC223" s="290" t="str">
        <f t="shared" si="96"/>
        <v>-</v>
      </c>
      <c r="AD223" s="290" t="str">
        <f t="shared" si="97"/>
        <v>-</v>
      </c>
      <c r="AE223" s="290" t="str">
        <f t="shared" si="98"/>
        <v>-</v>
      </c>
      <c r="AF223" s="290" t="str">
        <f t="shared" si="99"/>
        <v>-</v>
      </c>
      <c r="AG223" s="294" t="str">
        <f t="shared" si="100"/>
        <v>-</v>
      </c>
      <c r="AH223" s="294" t="str">
        <f t="shared" si="101"/>
        <v>-</v>
      </c>
      <c r="AI223" s="294" t="str">
        <f t="shared" si="102"/>
        <v>-</v>
      </c>
      <c r="AJ223" s="294" t="str">
        <f t="shared" si="103"/>
        <v>-</v>
      </c>
      <c r="AK223" s="286" t="str">
        <f t="shared" si="104"/>
        <v>-</v>
      </c>
      <c r="AL223" s="286" t="str">
        <f t="shared" si="105"/>
        <v>-</v>
      </c>
      <c r="AM223" s="286" t="str">
        <f t="shared" si="106"/>
        <v>-</v>
      </c>
      <c r="AN223" s="286" t="str">
        <f t="shared" si="107"/>
        <v>-</v>
      </c>
    </row>
    <row r="224" spans="20:40">
      <c r="T224" s="2"/>
      <c r="U224" s="9" t="str">
        <f t="shared" si="108"/>
        <v>-</v>
      </c>
      <c r="V224" s="9" t="str">
        <f t="shared" si="109"/>
        <v>-</v>
      </c>
      <c r="W224" s="9" t="str">
        <f t="shared" si="110"/>
        <v>-</v>
      </c>
      <c r="X224" s="9" t="str">
        <f t="shared" si="111"/>
        <v>-</v>
      </c>
      <c r="Y224" s="9" t="str">
        <f t="shared" si="92"/>
        <v>-</v>
      </c>
      <c r="Z224" s="9" t="str">
        <f t="shared" si="93"/>
        <v>-</v>
      </c>
      <c r="AA224" s="9" t="str">
        <f t="shared" si="94"/>
        <v>-</v>
      </c>
      <c r="AB224" s="9" t="str">
        <f t="shared" si="95"/>
        <v>-</v>
      </c>
      <c r="AC224" s="290" t="str">
        <f t="shared" si="96"/>
        <v>-</v>
      </c>
      <c r="AD224" s="290" t="str">
        <f t="shared" si="97"/>
        <v>-</v>
      </c>
      <c r="AE224" s="290" t="str">
        <f t="shared" si="98"/>
        <v>-</v>
      </c>
      <c r="AF224" s="290" t="str">
        <f t="shared" si="99"/>
        <v>-</v>
      </c>
      <c r="AG224" s="294" t="str">
        <f t="shared" si="100"/>
        <v>-</v>
      </c>
      <c r="AH224" s="294" t="str">
        <f t="shared" si="101"/>
        <v>-</v>
      </c>
      <c r="AI224" s="294" t="str">
        <f t="shared" si="102"/>
        <v>-</v>
      </c>
      <c r="AJ224" s="294" t="str">
        <f t="shared" si="103"/>
        <v>-</v>
      </c>
      <c r="AK224" s="286" t="str">
        <f t="shared" si="104"/>
        <v>-</v>
      </c>
      <c r="AL224" s="286" t="str">
        <f t="shared" si="105"/>
        <v>-</v>
      </c>
      <c r="AM224" s="286" t="str">
        <f t="shared" si="106"/>
        <v>-</v>
      </c>
      <c r="AN224" s="286" t="str">
        <f t="shared" si="107"/>
        <v>-</v>
      </c>
    </row>
    <row r="225" spans="20:40">
      <c r="T225" s="2"/>
      <c r="U225" s="9" t="str">
        <f t="shared" si="108"/>
        <v>-</v>
      </c>
      <c r="V225" s="9" t="str">
        <f t="shared" si="109"/>
        <v>-</v>
      </c>
      <c r="W225" s="9" t="str">
        <f t="shared" si="110"/>
        <v>-</v>
      </c>
      <c r="X225" s="9" t="str">
        <f t="shared" si="111"/>
        <v>-</v>
      </c>
      <c r="Y225" s="9" t="str">
        <f t="shared" si="92"/>
        <v>-</v>
      </c>
      <c r="Z225" s="9" t="str">
        <f t="shared" si="93"/>
        <v>-</v>
      </c>
      <c r="AA225" s="9" t="str">
        <f t="shared" si="94"/>
        <v>-</v>
      </c>
      <c r="AB225" s="9" t="str">
        <f t="shared" si="95"/>
        <v>-</v>
      </c>
      <c r="AC225" s="290" t="str">
        <f t="shared" si="96"/>
        <v>-</v>
      </c>
      <c r="AD225" s="290" t="str">
        <f t="shared" si="97"/>
        <v>-</v>
      </c>
      <c r="AE225" s="290" t="str">
        <f t="shared" si="98"/>
        <v>-</v>
      </c>
      <c r="AF225" s="290" t="str">
        <f t="shared" si="99"/>
        <v>-</v>
      </c>
      <c r="AG225" s="294" t="str">
        <f t="shared" si="100"/>
        <v>-</v>
      </c>
      <c r="AH225" s="294" t="str">
        <f t="shared" si="101"/>
        <v>-</v>
      </c>
      <c r="AI225" s="294" t="str">
        <f t="shared" si="102"/>
        <v>-</v>
      </c>
      <c r="AJ225" s="294" t="str">
        <f t="shared" si="103"/>
        <v>-</v>
      </c>
      <c r="AK225" s="286" t="str">
        <f t="shared" si="104"/>
        <v>-</v>
      </c>
      <c r="AL225" s="286" t="str">
        <f t="shared" si="105"/>
        <v>-</v>
      </c>
      <c r="AM225" s="286" t="str">
        <f t="shared" si="106"/>
        <v>-</v>
      </c>
      <c r="AN225" s="286" t="str">
        <f t="shared" si="107"/>
        <v>-</v>
      </c>
    </row>
    <row r="226" spans="20:40">
      <c r="T226" s="2"/>
      <c r="U226" s="9" t="str">
        <f t="shared" si="108"/>
        <v>-</v>
      </c>
      <c r="V226" s="9" t="str">
        <f t="shared" si="109"/>
        <v>-</v>
      </c>
      <c r="W226" s="9" t="str">
        <f t="shared" si="110"/>
        <v>-</v>
      </c>
      <c r="X226" s="9" t="str">
        <f t="shared" si="111"/>
        <v>-</v>
      </c>
      <c r="Y226" s="9" t="str">
        <f t="shared" si="92"/>
        <v>-</v>
      </c>
      <c r="Z226" s="9" t="str">
        <f t="shared" si="93"/>
        <v>-</v>
      </c>
      <c r="AA226" s="9" t="str">
        <f t="shared" si="94"/>
        <v>-</v>
      </c>
      <c r="AB226" s="9" t="str">
        <f t="shared" si="95"/>
        <v>-</v>
      </c>
      <c r="AC226" s="290" t="str">
        <f t="shared" si="96"/>
        <v>-</v>
      </c>
      <c r="AD226" s="290" t="str">
        <f t="shared" si="97"/>
        <v>-</v>
      </c>
      <c r="AE226" s="290" t="str">
        <f t="shared" si="98"/>
        <v>-</v>
      </c>
      <c r="AF226" s="290" t="str">
        <f t="shared" si="99"/>
        <v>-</v>
      </c>
      <c r="AG226" s="294" t="str">
        <f t="shared" si="100"/>
        <v>-</v>
      </c>
      <c r="AH226" s="294" t="str">
        <f t="shared" si="101"/>
        <v>-</v>
      </c>
      <c r="AI226" s="294" t="str">
        <f t="shared" si="102"/>
        <v>-</v>
      </c>
      <c r="AJ226" s="294" t="str">
        <f t="shared" si="103"/>
        <v>-</v>
      </c>
      <c r="AK226" s="286" t="str">
        <f t="shared" si="104"/>
        <v>-</v>
      </c>
      <c r="AL226" s="286" t="str">
        <f t="shared" si="105"/>
        <v>-</v>
      </c>
      <c r="AM226" s="286" t="str">
        <f t="shared" si="106"/>
        <v>-</v>
      </c>
      <c r="AN226" s="286" t="str">
        <f t="shared" si="107"/>
        <v>-</v>
      </c>
    </row>
    <row r="227" spans="20:40">
      <c r="T227" s="2"/>
      <c r="U227" s="9" t="str">
        <f t="shared" si="108"/>
        <v>-</v>
      </c>
      <c r="V227" s="9" t="str">
        <f t="shared" si="109"/>
        <v>-</v>
      </c>
      <c r="W227" s="9" t="str">
        <f t="shared" si="110"/>
        <v>-</v>
      </c>
      <c r="X227" s="9" t="str">
        <f t="shared" si="111"/>
        <v>-</v>
      </c>
      <c r="Y227" s="9" t="str">
        <f t="shared" si="92"/>
        <v>-</v>
      </c>
      <c r="Z227" s="9" t="str">
        <f t="shared" si="93"/>
        <v>-</v>
      </c>
      <c r="AA227" s="9" t="str">
        <f t="shared" si="94"/>
        <v>-</v>
      </c>
      <c r="AB227" s="9" t="str">
        <f t="shared" si="95"/>
        <v>-</v>
      </c>
      <c r="AC227" s="290" t="str">
        <f t="shared" si="96"/>
        <v>-</v>
      </c>
      <c r="AD227" s="290" t="str">
        <f t="shared" si="97"/>
        <v>-</v>
      </c>
      <c r="AE227" s="290" t="str">
        <f t="shared" si="98"/>
        <v>-</v>
      </c>
      <c r="AF227" s="290" t="str">
        <f t="shared" si="99"/>
        <v>-</v>
      </c>
      <c r="AG227" s="294" t="str">
        <f t="shared" si="100"/>
        <v>-</v>
      </c>
      <c r="AH227" s="294" t="str">
        <f t="shared" si="101"/>
        <v>-</v>
      </c>
      <c r="AI227" s="294" t="str">
        <f t="shared" si="102"/>
        <v>-</v>
      </c>
      <c r="AJ227" s="294" t="str">
        <f t="shared" si="103"/>
        <v>-</v>
      </c>
      <c r="AK227" s="286" t="str">
        <f t="shared" si="104"/>
        <v>-</v>
      </c>
      <c r="AL227" s="286" t="str">
        <f t="shared" si="105"/>
        <v>-</v>
      </c>
      <c r="AM227" s="286" t="str">
        <f t="shared" si="106"/>
        <v>-</v>
      </c>
      <c r="AN227" s="286" t="str">
        <f t="shared" si="107"/>
        <v>-</v>
      </c>
    </row>
    <row r="228" spans="20:40">
      <c r="T228" s="2"/>
      <c r="U228" s="9" t="str">
        <f t="shared" si="108"/>
        <v>-</v>
      </c>
      <c r="V228" s="9" t="str">
        <f t="shared" si="109"/>
        <v>-</v>
      </c>
      <c r="W228" s="9" t="str">
        <f t="shared" si="110"/>
        <v>-</v>
      </c>
      <c r="X228" s="9" t="str">
        <f t="shared" si="111"/>
        <v>-</v>
      </c>
      <c r="Y228" s="9" t="str">
        <f t="shared" si="92"/>
        <v>-</v>
      </c>
      <c r="Z228" s="9" t="str">
        <f t="shared" si="93"/>
        <v>-</v>
      </c>
      <c r="AA228" s="9" t="str">
        <f t="shared" si="94"/>
        <v>-</v>
      </c>
      <c r="AB228" s="9" t="str">
        <f t="shared" si="95"/>
        <v>-</v>
      </c>
      <c r="AC228" s="290" t="str">
        <f t="shared" si="96"/>
        <v>-</v>
      </c>
      <c r="AD228" s="290" t="str">
        <f t="shared" si="97"/>
        <v>-</v>
      </c>
      <c r="AE228" s="290" t="str">
        <f t="shared" si="98"/>
        <v>-</v>
      </c>
      <c r="AF228" s="290" t="str">
        <f t="shared" si="99"/>
        <v>-</v>
      </c>
      <c r="AG228" s="294" t="str">
        <f t="shared" si="100"/>
        <v>-</v>
      </c>
      <c r="AH228" s="294" t="str">
        <f t="shared" si="101"/>
        <v>-</v>
      </c>
      <c r="AI228" s="294" t="str">
        <f t="shared" si="102"/>
        <v>-</v>
      </c>
      <c r="AJ228" s="294" t="str">
        <f t="shared" si="103"/>
        <v>-</v>
      </c>
      <c r="AK228" s="286" t="str">
        <f t="shared" si="104"/>
        <v>-</v>
      </c>
      <c r="AL228" s="286" t="str">
        <f t="shared" si="105"/>
        <v>-</v>
      </c>
      <c r="AM228" s="286" t="str">
        <f t="shared" si="106"/>
        <v>-</v>
      </c>
      <c r="AN228" s="286" t="str">
        <f t="shared" si="107"/>
        <v>-</v>
      </c>
    </row>
    <row r="229" spans="20:40">
      <c r="T229" s="2"/>
      <c r="U229" s="9" t="str">
        <f t="shared" si="108"/>
        <v>-</v>
      </c>
      <c r="V229" s="9" t="str">
        <f t="shared" si="109"/>
        <v>-</v>
      </c>
      <c r="W229" s="9" t="str">
        <f t="shared" si="110"/>
        <v>-</v>
      </c>
      <c r="X229" s="9" t="str">
        <f t="shared" si="111"/>
        <v>-</v>
      </c>
      <c r="Y229" s="9" t="str">
        <f t="shared" si="92"/>
        <v>-</v>
      </c>
      <c r="Z229" s="9" t="str">
        <f t="shared" si="93"/>
        <v>-</v>
      </c>
      <c r="AA229" s="9" t="str">
        <f t="shared" si="94"/>
        <v>-</v>
      </c>
      <c r="AB229" s="9" t="str">
        <f t="shared" si="95"/>
        <v>-</v>
      </c>
      <c r="AC229" s="290" t="str">
        <f t="shared" si="96"/>
        <v>-</v>
      </c>
      <c r="AD229" s="290" t="str">
        <f t="shared" si="97"/>
        <v>-</v>
      </c>
      <c r="AE229" s="290" t="str">
        <f t="shared" si="98"/>
        <v>-</v>
      </c>
      <c r="AF229" s="290" t="str">
        <f t="shared" si="99"/>
        <v>-</v>
      </c>
      <c r="AG229" s="294" t="str">
        <f t="shared" si="100"/>
        <v>-</v>
      </c>
      <c r="AH229" s="294" t="str">
        <f t="shared" si="101"/>
        <v>-</v>
      </c>
      <c r="AI229" s="294" t="str">
        <f t="shared" si="102"/>
        <v>-</v>
      </c>
      <c r="AJ229" s="294" t="str">
        <f t="shared" si="103"/>
        <v>-</v>
      </c>
      <c r="AK229" s="286" t="str">
        <f t="shared" si="104"/>
        <v>-</v>
      </c>
      <c r="AL229" s="286" t="str">
        <f t="shared" si="105"/>
        <v>-</v>
      </c>
      <c r="AM229" s="286" t="str">
        <f t="shared" si="106"/>
        <v>-</v>
      </c>
      <c r="AN229" s="286" t="str">
        <f t="shared" si="107"/>
        <v>-</v>
      </c>
    </row>
    <row r="230" spans="20:40">
      <c r="T230" s="2"/>
      <c r="U230" s="9" t="str">
        <f t="shared" si="108"/>
        <v>-</v>
      </c>
      <c r="V230" s="9" t="str">
        <f t="shared" si="109"/>
        <v>-</v>
      </c>
      <c r="W230" s="9" t="str">
        <f t="shared" si="110"/>
        <v>-</v>
      </c>
      <c r="X230" s="9" t="str">
        <f t="shared" si="111"/>
        <v>-</v>
      </c>
      <c r="Y230" s="9" t="str">
        <f t="shared" si="92"/>
        <v>-</v>
      </c>
      <c r="Z230" s="9" t="str">
        <f t="shared" si="93"/>
        <v>-</v>
      </c>
      <c r="AA230" s="9" t="str">
        <f t="shared" si="94"/>
        <v>-</v>
      </c>
      <c r="AB230" s="9" t="str">
        <f t="shared" si="95"/>
        <v>-</v>
      </c>
      <c r="AC230" s="290" t="str">
        <f t="shared" si="96"/>
        <v>-</v>
      </c>
      <c r="AD230" s="290" t="str">
        <f t="shared" si="97"/>
        <v>-</v>
      </c>
      <c r="AE230" s="290" t="str">
        <f t="shared" si="98"/>
        <v>-</v>
      </c>
      <c r="AF230" s="290" t="str">
        <f t="shared" si="99"/>
        <v>-</v>
      </c>
      <c r="AG230" s="294" t="str">
        <f t="shared" si="100"/>
        <v>-</v>
      </c>
      <c r="AH230" s="294" t="str">
        <f t="shared" si="101"/>
        <v>-</v>
      </c>
      <c r="AI230" s="294" t="str">
        <f t="shared" si="102"/>
        <v>-</v>
      </c>
      <c r="AJ230" s="294" t="str">
        <f t="shared" si="103"/>
        <v>-</v>
      </c>
      <c r="AK230" s="286" t="str">
        <f t="shared" si="104"/>
        <v>-</v>
      </c>
      <c r="AL230" s="286" t="str">
        <f t="shared" si="105"/>
        <v>-</v>
      </c>
      <c r="AM230" s="286" t="str">
        <f t="shared" si="106"/>
        <v>-</v>
      </c>
      <c r="AN230" s="286" t="str">
        <f t="shared" si="107"/>
        <v>-</v>
      </c>
    </row>
    <row r="231" spans="20:40">
      <c r="T231" s="2"/>
      <c r="U231" s="9" t="str">
        <f t="shared" si="108"/>
        <v>-</v>
      </c>
      <c r="V231" s="9" t="str">
        <f t="shared" si="109"/>
        <v>-</v>
      </c>
      <c r="W231" s="9" t="str">
        <f t="shared" si="110"/>
        <v>-</v>
      </c>
      <c r="X231" s="9" t="str">
        <f t="shared" si="111"/>
        <v>-</v>
      </c>
      <c r="Y231" s="9" t="str">
        <f t="shared" si="92"/>
        <v>-</v>
      </c>
      <c r="Z231" s="9" t="str">
        <f t="shared" si="93"/>
        <v>-</v>
      </c>
      <c r="AA231" s="9" t="str">
        <f t="shared" si="94"/>
        <v>-</v>
      </c>
      <c r="AB231" s="9" t="str">
        <f t="shared" si="95"/>
        <v>-</v>
      </c>
      <c r="AC231" s="290" t="str">
        <f t="shared" si="96"/>
        <v>-</v>
      </c>
      <c r="AD231" s="290" t="str">
        <f t="shared" si="97"/>
        <v>-</v>
      </c>
      <c r="AE231" s="290" t="str">
        <f t="shared" si="98"/>
        <v>-</v>
      </c>
      <c r="AF231" s="290" t="str">
        <f t="shared" si="99"/>
        <v>-</v>
      </c>
      <c r="AG231" s="294" t="str">
        <f t="shared" si="100"/>
        <v>-</v>
      </c>
      <c r="AH231" s="294" t="str">
        <f t="shared" si="101"/>
        <v>-</v>
      </c>
      <c r="AI231" s="294" t="str">
        <f t="shared" si="102"/>
        <v>-</v>
      </c>
      <c r="AJ231" s="294" t="str">
        <f t="shared" si="103"/>
        <v>-</v>
      </c>
      <c r="AK231" s="286" t="str">
        <f t="shared" si="104"/>
        <v>-</v>
      </c>
      <c r="AL231" s="286" t="str">
        <f t="shared" si="105"/>
        <v>-</v>
      </c>
      <c r="AM231" s="286" t="str">
        <f t="shared" si="106"/>
        <v>-</v>
      </c>
      <c r="AN231" s="286" t="str">
        <f t="shared" si="107"/>
        <v>-</v>
      </c>
    </row>
    <row r="232" spans="20:40">
      <c r="T232" s="2"/>
      <c r="U232" s="9" t="str">
        <f t="shared" si="108"/>
        <v>-</v>
      </c>
      <c r="V232" s="9" t="str">
        <f t="shared" si="109"/>
        <v>-</v>
      </c>
      <c r="W232" s="9" t="str">
        <f t="shared" si="110"/>
        <v>-</v>
      </c>
      <c r="X232" s="9" t="str">
        <f t="shared" si="111"/>
        <v>-</v>
      </c>
      <c r="Y232" s="9" t="str">
        <f t="shared" si="92"/>
        <v>-</v>
      </c>
      <c r="Z232" s="9" t="str">
        <f t="shared" si="93"/>
        <v>-</v>
      </c>
      <c r="AA232" s="9" t="str">
        <f t="shared" si="94"/>
        <v>-</v>
      </c>
      <c r="AB232" s="9" t="str">
        <f t="shared" si="95"/>
        <v>-</v>
      </c>
      <c r="AC232" s="290" t="str">
        <f t="shared" si="96"/>
        <v>-</v>
      </c>
      <c r="AD232" s="290" t="str">
        <f t="shared" si="97"/>
        <v>-</v>
      </c>
      <c r="AE232" s="290" t="str">
        <f t="shared" si="98"/>
        <v>-</v>
      </c>
      <c r="AF232" s="290" t="str">
        <f t="shared" si="99"/>
        <v>-</v>
      </c>
      <c r="AG232" s="294" t="str">
        <f t="shared" si="100"/>
        <v>-</v>
      </c>
      <c r="AH232" s="294" t="str">
        <f t="shared" si="101"/>
        <v>-</v>
      </c>
      <c r="AI232" s="294" t="str">
        <f t="shared" si="102"/>
        <v>-</v>
      </c>
      <c r="AJ232" s="294" t="str">
        <f t="shared" si="103"/>
        <v>-</v>
      </c>
      <c r="AK232" s="286" t="str">
        <f t="shared" si="104"/>
        <v>-</v>
      </c>
      <c r="AL232" s="286" t="str">
        <f t="shared" si="105"/>
        <v>-</v>
      </c>
      <c r="AM232" s="286" t="str">
        <f t="shared" si="106"/>
        <v>-</v>
      </c>
      <c r="AN232" s="286" t="str">
        <f t="shared" si="107"/>
        <v>-</v>
      </c>
    </row>
    <row r="233" spans="20:40">
      <c r="T233" s="2"/>
      <c r="U233" s="9" t="str">
        <f t="shared" si="108"/>
        <v>-</v>
      </c>
      <c r="V233" s="9" t="str">
        <f t="shared" si="109"/>
        <v>-</v>
      </c>
      <c r="W233" s="9" t="str">
        <f t="shared" si="110"/>
        <v>-</v>
      </c>
      <c r="X233" s="9" t="str">
        <f t="shared" si="111"/>
        <v>-</v>
      </c>
      <c r="Y233" s="9" t="str">
        <f t="shared" si="92"/>
        <v>-</v>
      </c>
      <c r="Z233" s="9" t="str">
        <f t="shared" si="93"/>
        <v>-</v>
      </c>
      <c r="AA233" s="9" t="str">
        <f t="shared" si="94"/>
        <v>-</v>
      </c>
      <c r="AB233" s="9" t="str">
        <f t="shared" si="95"/>
        <v>-</v>
      </c>
      <c r="AC233" s="290" t="str">
        <f t="shared" si="96"/>
        <v>-</v>
      </c>
      <c r="AD233" s="290" t="str">
        <f t="shared" si="97"/>
        <v>-</v>
      </c>
      <c r="AE233" s="290" t="str">
        <f t="shared" si="98"/>
        <v>-</v>
      </c>
      <c r="AF233" s="290" t="str">
        <f t="shared" si="99"/>
        <v>-</v>
      </c>
      <c r="AG233" s="294" t="str">
        <f t="shared" si="100"/>
        <v>-</v>
      </c>
      <c r="AH233" s="294" t="str">
        <f t="shared" si="101"/>
        <v>-</v>
      </c>
      <c r="AI233" s="294" t="str">
        <f t="shared" si="102"/>
        <v>-</v>
      </c>
      <c r="AJ233" s="294" t="str">
        <f t="shared" si="103"/>
        <v>-</v>
      </c>
      <c r="AK233" s="286" t="str">
        <f t="shared" si="104"/>
        <v>-</v>
      </c>
      <c r="AL233" s="286" t="str">
        <f t="shared" si="105"/>
        <v>-</v>
      </c>
      <c r="AM233" s="286" t="str">
        <f t="shared" si="106"/>
        <v>-</v>
      </c>
      <c r="AN233" s="286" t="str">
        <f t="shared" si="107"/>
        <v>-</v>
      </c>
    </row>
    <row r="234" spans="20:40">
      <c r="T234" s="2"/>
      <c r="U234" s="9" t="str">
        <f t="shared" si="108"/>
        <v>-</v>
      </c>
      <c r="V234" s="9" t="str">
        <f t="shared" si="109"/>
        <v>-</v>
      </c>
      <c r="W234" s="9" t="str">
        <f t="shared" si="110"/>
        <v>-</v>
      </c>
      <c r="X234" s="9" t="str">
        <f t="shared" si="111"/>
        <v>-</v>
      </c>
      <c r="Y234" s="9" t="str">
        <f t="shared" si="92"/>
        <v>-</v>
      </c>
      <c r="Z234" s="9" t="str">
        <f t="shared" si="93"/>
        <v>-</v>
      </c>
      <c r="AA234" s="9" t="str">
        <f t="shared" si="94"/>
        <v>-</v>
      </c>
      <c r="AB234" s="9" t="str">
        <f t="shared" si="95"/>
        <v>-</v>
      </c>
      <c r="AC234" s="290" t="str">
        <f t="shared" si="96"/>
        <v>-</v>
      </c>
      <c r="AD234" s="290" t="str">
        <f t="shared" si="97"/>
        <v>-</v>
      </c>
      <c r="AE234" s="290" t="str">
        <f t="shared" si="98"/>
        <v>-</v>
      </c>
      <c r="AF234" s="290" t="str">
        <f t="shared" si="99"/>
        <v>-</v>
      </c>
      <c r="AG234" s="294" t="str">
        <f t="shared" si="100"/>
        <v>-</v>
      </c>
      <c r="AH234" s="294" t="str">
        <f t="shared" si="101"/>
        <v>-</v>
      </c>
      <c r="AI234" s="294" t="str">
        <f t="shared" si="102"/>
        <v>-</v>
      </c>
      <c r="AJ234" s="294" t="str">
        <f t="shared" si="103"/>
        <v>-</v>
      </c>
      <c r="AK234" s="286" t="str">
        <f t="shared" si="104"/>
        <v>-</v>
      </c>
      <c r="AL234" s="286" t="str">
        <f t="shared" si="105"/>
        <v>-</v>
      </c>
      <c r="AM234" s="286" t="str">
        <f t="shared" si="106"/>
        <v>-</v>
      </c>
      <c r="AN234" s="286" t="str">
        <f t="shared" si="107"/>
        <v>-</v>
      </c>
    </row>
    <row r="235" spans="20:40">
      <c r="T235" s="2"/>
      <c r="U235" s="9" t="str">
        <f t="shared" si="108"/>
        <v>-</v>
      </c>
      <c r="V235" s="9" t="str">
        <f t="shared" si="109"/>
        <v>-</v>
      </c>
      <c r="W235" s="9" t="str">
        <f t="shared" si="110"/>
        <v>-</v>
      </c>
      <c r="X235" s="9" t="str">
        <f t="shared" si="111"/>
        <v>-</v>
      </c>
      <c r="Y235" s="9" t="str">
        <f t="shared" si="92"/>
        <v>-</v>
      </c>
      <c r="Z235" s="9" t="str">
        <f t="shared" si="93"/>
        <v>-</v>
      </c>
      <c r="AA235" s="9" t="str">
        <f t="shared" si="94"/>
        <v>-</v>
      </c>
      <c r="AB235" s="9" t="str">
        <f t="shared" si="95"/>
        <v>-</v>
      </c>
      <c r="AC235" s="290" t="str">
        <f t="shared" si="96"/>
        <v>-</v>
      </c>
      <c r="AD235" s="290" t="str">
        <f t="shared" si="97"/>
        <v>-</v>
      </c>
      <c r="AE235" s="290" t="str">
        <f t="shared" si="98"/>
        <v>-</v>
      </c>
      <c r="AF235" s="290" t="str">
        <f t="shared" si="99"/>
        <v>-</v>
      </c>
      <c r="AG235" s="294" t="str">
        <f t="shared" si="100"/>
        <v>-</v>
      </c>
      <c r="AH235" s="294" t="str">
        <f t="shared" si="101"/>
        <v>-</v>
      </c>
      <c r="AI235" s="294" t="str">
        <f t="shared" si="102"/>
        <v>-</v>
      </c>
      <c r="AJ235" s="294" t="str">
        <f t="shared" si="103"/>
        <v>-</v>
      </c>
      <c r="AK235" s="286" t="str">
        <f t="shared" si="104"/>
        <v>-</v>
      </c>
      <c r="AL235" s="286" t="str">
        <f t="shared" si="105"/>
        <v>-</v>
      </c>
      <c r="AM235" s="286" t="str">
        <f t="shared" si="106"/>
        <v>-</v>
      </c>
      <c r="AN235" s="286" t="str">
        <f t="shared" si="107"/>
        <v>-</v>
      </c>
    </row>
    <row r="236" spans="20:40">
      <c r="T236" s="2"/>
      <c r="U236" s="9" t="str">
        <f t="shared" si="108"/>
        <v>-</v>
      </c>
      <c r="V236" s="9" t="str">
        <f t="shared" si="109"/>
        <v>-</v>
      </c>
      <c r="W236" s="9" t="str">
        <f t="shared" si="110"/>
        <v>-</v>
      </c>
      <c r="X236" s="9" t="str">
        <f t="shared" si="111"/>
        <v>-</v>
      </c>
      <c r="Y236" s="9" t="str">
        <f t="shared" si="92"/>
        <v>-</v>
      </c>
      <c r="Z236" s="9" t="str">
        <f t="shared" si="93"/>
        <v>-</v>
      </c>
      <c r="AA236" s="9" t="str">
        <f t="shared" si="94"/>
        <v>-</v>
      </c>
      <c r="AB236" s="9" t="str">
        <f t="shared" si="95"/>
        <v>-</v>
      </c>
      <c r="AC236" s="290" t="str">
        <f t="shared" si="96"/>
        <v>-</v>
      </c>
      <c r="AD236" s="290" t="str">
        <f t="shared" si="97"/>
        <v>-</v>
      </c>
      <c r="AE236" s="290" t="str">
        <f t="shared" si="98"/>
        <v>-</v>
      </c>
      <c r="AF236" s="290" t="str">
        <f t="shared" si="99"/>
        <v>-</v>
      </c>
      <c r="AG236" s="294" t="str">
        <f t="shared" si="100"/>
        <v>-</v>
      </c>
      <c r="AH236" s="294" t="str">
        <f t="shared" si="101"/>
        <v>-</v>
      </c>
      <c r="AI236" s="294" t="str">
        <f t="shared" si="102"/>
        <v>-</v>
      </c>
      <c r="AJ236" s="294" t="str">
        <f t="shared" si="103"/>
        <v>-</v>
      </c>
      <c r="AK236" s="286" t="str">
        <f t="shared" si="104"/>
        <v>-</v>
      </c>
      <c r="AL236" s="286" t="str">
        <f t="shared" si="105"/>
        <v>-</v>
      </c>
      <c r="AM236" s="286" t="str">
        <f t="shared" si="106"/>
        <v>-</v>
      </c>
      <c r="AN236" s="286" t="str">
        <f t="shared" si="107"/>
        <v>-</v>
      </c>
    </row>
    <row r="237" spans="20:40">
      <c r="T237" s="2"/>
      <c r="U237" s="9" t="str">
        <f t="shared" si="108"/>
        <v>-</v>
      </c>
      <c r="V237" s="9" t="str">
        <f t="shared" si="109"/>
        <v>-</v>
      </c>
      <c r="W237" s="9" t="str">
        <f t="shared" si="110"/>
        <v>-</v>
      </c>
      <c r="X237" s="9" t="str">
        <f t="shared" si="111"/>
        <v>-</v>
      </c>
      <c r="Y237" s="9" t="str">
        <f t="shared" si="92"/>
        <v>-</v>
      </c>
      <c r="Z237" s="9" t="str">
        <f t="shared" si="93"/>
        <v>-</v>
      </c>
      <c r="AA237" s="9" t="str">
        <f t="shared" si="94"/>
        <v>-</v>
      </c>
      <c r="AB237" s="9" t="str">
        <f t="shared" si="95"/>
        <v>-</v>
      </c>
      <c r="AC237" s="290" t="str">
        <f t="shared" si="96"/>
        <v>-</v>
      </c>
      <c r="AD237" s="290" t="str">
        <f t="shared" si="97"/>
        <v>-</v>
      </c>
      <c r="AE237" s="290" t="str">
        <f t="shared" si="98"/>
        <v>-</v>
      </c>
      <c r="AF237" s="290" t="str">
        <f t="shared" si="99"/>
        <v>-</v>
      </c>
      <c r="AG237" s="294" t="str">
        <f t="shared" si="100"/>
        <v>-</v>
      </c>
      <c r="AH237" s="294" t="str">
        <f t="shared" si="101"/>
        <v>-</v>
      </c>
      <c r="AI237" s="294" t="str">
        <f t="shared" si="102"/>
        <v>-</v>
      </c>
      <c r="AJ237" s="294" t="str">
        <f t="shared" si="103"/>
        <v>-</v>
      </c>
      <c r="AK237" s="286" t="str">
        <f t="shared" si="104"/>
        <v>-</v>
      </c>
      <c r="AL237" s="286" t="str">
        <f t="shared" si="105"/>
        <v>-</v>
      </c>
      <c r="AM237" s="286" t="str">
        <f t="shared" si="106"/>
        <v>-</v>
      </c>
      <c r="AN237" s="286" t="str">
        <f t="shared" si="107"/>
        <v>-</v>
      </c>
    </row>
    <row r="238" spans="20:40">
      <c r="T238" s="2"/>
      <c r="U238" s="9" t="str">
        <f t="shared" si="108"/>
        <v>-</v>
      </c>
      <c r="V238" s="9" t="str">
        <f t="shared" si="109"/>
        <v>-</v>
      </c>
      <c r="W238" s="9" t="str">
        <f t="shared" si="110"/>
        <v>-</v>
      </c>
      <c r="X238" s="9" t="str">
        <f t="shared" si="111"/>
        <v>-</v>
      </c>
      <c r="Y238" s="9" t="str">
        <f t="shared" si="92"/>
        <v>-</v>
      </c>
      <c r="Z238" s="9" t="str">
        <f t="shared" si="93"/>
        <v>-</v>
      </c>
      <c r="AA238" s="9" t="str">
        <f t="shared" si="94"/>
        <v>-</v>
      </c>
      <c r="AB238" s="9" t="str">
        <f t="shared" si="95"/>
        <v>-</v>
      </c>
      <c r="AC238" s="290" t="str">
        <f t="shared" si="96"/>
        <v>-</v>
      </c>
      <c r="AD238" s="290" t="str">
        <f t="shared" si="97"/>
        <v>-</v>
      </c>
      <c r="AE238" s="290" t="str">
        <f t="shared" si="98"/>
        <v>-</v>
      </c>
      <c r="AF238" s="290" t="str">
        <f t="shared" si="99"/>
        <v>-</v>
      </c>
      <c r="AG238" s="294" t="str">
        <f t="shared" si="100"/>
        <v>-</v>
      </c>
      <c r="AH238" s="294" t="str">
        <f t="shared" si="101"/>
        <v>-</v>
      </c>
      <c r="AI238" s="294" t="str">
        <f t="shared" si="102"/>
        <v>-</v>
      </c>
      <c r="AJ238" s="294" t="str">
        <f t="shared" si="103"/>
        <v>-</v>
      </c>
      <c r="AK238" s="286" t="str">
        <f t="shared" si="104"/>
        <v>-</v>
      </c>
      <c r="AL238" s="286" t="str">
        <f t="shared" si="105"/>
        <v>-</v>
      </c>
      <c r="AM238" s="286" t="str">
        <f t="shared" si="106"/>
        <v>-</v>
      </c>
      <c r="AN238" s="286" t="str">
        <f t="shared" si="107"/>
        <v>-</v>
      </c>
    </row>
    <row r="239" spans="20:40">
      <c r="T239" s="2"/>
      <c r="U239" s="9" t="str">
        <f t="shared" si="108"/>
        <v>-</v>
      </c>
      <c r="V239" s="9" t="str">
        <f t="shared" si="109"/>
        <v>-</v>
      </c>
      <c r="W239" s="9" t="str">
        <f t="shared" si="110"/>
        <v>-</v>
      </c>
      <c r="X239" s="9" t="str">
        <f t="shared" si="111"/>
        <v>-</v>
      </c>
      <c r="Y239" s="9" t="str">
        <f t="shared" si="92"/>
        <v>-</v>
      </c>
      <c r="Z239" s="9" t="str">
        <f t="shared" si="93"/>
        <v>-</v>
      </c>
      <c r="AA239" s="9" t="str">
        <f t="shared" si="94"/>
        <v>-</v>
      </c>
      <c r="AB239" s="9" t="str">
        <f t="shared" si="95"/>
        <v>-</v>
      </c>
      <c r="AC239" s="290" t="str">
        <f t="shared" si="96"/>
        <v>-</v>
      </c>
      <c r="AD239" s="290" t="str">
        <f t="shared" si="97"/>
        <v>-</v>
      </c>
      <c r="AE239" s="290" t="str">
        <f t="shared" si="98"/>
        <v>-</v>
      </c>
      <c r="AF239" s="290" t="str">
        <f t="shared" si="99"/>
        <v>-</v>
      </c>
      <c r="AG239" s="294" t="str">
        <f t="shared" si="100"/>
        <v>-</v>
      </c>
      <c r="AH239" s="294" t="str">
        <f t="shared" si="101"/>
        <v>-</v>
      </c>
      <c r="AI239" s="294" t="str">
        <f t="shared" si="102"/>
        <v>-</v>
      </c>
      <c r="AJ239" s="294" t="str">
        <f t="shared" si="103"/>
        <v>-</v>
      </c>
      <c r="AK239" s="286" t="str">
        <f t="shared" si="104"/>
        <v>-</v>
      </c>
      <c r="AL239" s="286" t="str">
        <f t="shared" si="105"/>
        <v>-</v>
      </c>
      <c r="AM239" s="286" t="str">
        <f t="shared" si="106"/>
        <v>-</v>
      </c>
      <c r="AN239" s="286" t="str">
        <f t="shared" si="107"/>
        <v>-</v>
      </c>
    </row>
    <row r="240" spans="20:40">
      <c r="T240" s="2"/>
      <c r="U240" s="9" t="str">
        <f t="shared" si="108"/>
        <v>-</v>
      </c>
      <c r="V240" s="9" t="str">
        <f t="shared" si="109"/>
        <v>-</v>
      </c>
      <c r="W240" s="9" t="str">
        <f t="shared" si="110"/>
        <v>-</v>
      </c>
      <c r="X240" s="9" t="str">
        <f t="shared" si="111"/>
        <v>-</v>
      </c>
      <c r="Y240" s="9" t="str">
        <f t="shared" si="92"/>
        <v>-</v>
      </c>
      <c r="Z240" s="9" t="str">
        <f t="shared" si="93"/>
        <v>-</v>
      </c>
      <c r="AA240" s="9" t="str">
        <f t="shared" si="94"/>
        <v>-</v>
      </c>
      <c r="AB240" s="9" t="str">
        <f t="shared" si="95"/>
        <v>-</v>
      </c>
      <c r="AC240" s="290" t="str">
        <f t="shared" si="96"/>
        <v>-</v>
      </c>
      <c r="AD240" s="290" t="str">
        <f t="shared" si="97"/>
        <v>-</v>
      </c>
      <c r="AE240" s="290" t="str">
        <f t="shared" si="98"/>
        <v>-</v>
      </c>
      <c r="AF240" s="290" t="str">
        <f t="shared" si="99"/>
        <v>-</v>
      </c>
      <c r="AG240" s="294" t="str">
        <f t="shared" si="100"/>
        <v>-</v>
      </c>
      <c r="AH240" s="294" t="str">
        <f t="shared" si="101"/>
        <v>-</v>
      </c>
      <c r="AI240" s="294" t="str">
        <f t="shared" si="102"/>
        <v>-</v>
      </c>
      <c r="AJ240" s="294" t="str">
        <f t="shared" si="103"/>
        <v>-</v>
      </c>
      <c r="AK240" s="286" t="str">
        <f t="shared" si="104"/>
        <v>-</v>
      </c>
      <c r="AL240" s="286" t="str">
        <f t="shared" si="105"/>
        <v>-</v>
      </c>
      <c r="AM240" s="286" t="str">
        <f t="shared" si="106"/>
        <v>-</v>
      </c>
      <c r="AN240" s="286" t="str">
        <f t="shared" si="107"/>
        <v>-</v>
      </c>
    </row>
    <row r="241" spans="20:40">
      <c r="T241" s="2"/>
      <c r="U241" s="9" t="str">
        <f t="shared" si="108"/>
        <v>-</v>
      </c>
      <c r="V241" s="9" t="str">
        <f t="shared" si="109"/>
        <v>-</v>
      </c>
      <c r="W241" s="9" t="str">
        <f t="shared" si="110"/>
        <v>-</v>
      </c>
      <c r="X241" s="9" t="str">
        <f t="shared" si="111"/>
        <v>-</v>
      </c>
      <c r="Y241" s="9" t="str">
        <f t="shared" si="92"/>
        <v>-</v>
      </c>
      <c r="Z241" s="9" t="str">
        <f t="shared" si="93"/>
        <v>-</v>
      </c>
      <c r="AA241" s="9" t="str">
        <f t="shared" si="94"/>
        <v>-</v>
      </c>
      <c r="AB241" s="9" t="str">
        <f t="shared" si="95"/>
        <v>-</v>
      </c>
      <c r="AC241" s="290" t="str">
        <f t="shared" si="96"/>
        <v>-</v>
      </c>
      <c r="AD241" s="290" t="str">
        <f t="shared" si="97"/>
        <v>-</v>
      </c>
      <c r="AE241" s="290" t="str">
        <f t="shared" si="98"/>
        <v>-</v>
      </c>
      <c r="AF241" s="290" t="str">
        <f t="shared" si="99"/>
        <v>-</v>
      </c>
      <c r="AG241" s="294" t="str">
        <f t="shared" si="100"/>
        <v>-</v>
      </c>
      <c r="AH241" s="294" t="str">
        <f t="shared" si="101"/>
        <v>-</v>
      </c>
      <c r="AI241" s="294" t="str">
        <f t="shared" si="102"/>
        <v>-</v>
      </c>
      <c r="AJ241" s="294" t="str">
        <f t="shared" si="103"/>
        <v>-</v>
      </c>
      <c r="AK241" s="286" t="str">
        <f t="shared" si="104"/>
        <v>-</v>
      </c>
      <c r="AL241" s="286" t="str">
        <f t="shared" si="105"/>
        <v>-</v>
      </c>
      <c r="AM241" s="286" t="str">
        <f t="shared" si="106"/>
        <v>-</v>
      </c>
      <c r="AN241" s="286" t="str">
        <f t="shared" si="107"/>
        <v>-</v>
      </c>
    </row>
    <row r="242" spans="20:40">
      <c r="T242" s="2"/>
      <c r="U242" s="9" t="str">
        <f t="shared" si="108"/>
        <v>-</v>
      </c>
      <c r="V242" s="9" t="str">
        <f t="shared" si="109"/>
        <v>-</v>
      </c>
      <c r="W242" s="9" t="str">
        <f t="shared" si="110"/>
        <v>-</v>
      </c>
      <c r="X242" s="9" t="str">
        <f t="shared" si="111"/>
        <v>-</v>
      </c>
      <c r="Y242" s="9" t="str">
        <f t="shared" si="92"/>
        <v>-</v>
      </c>
      <c r="Z242" s="9" t="str">
        <f t="shared" si="93"/>
        <v>-</v>
      </c>
      <c r="AA242" s="9" t="str">
        <f t="shared" si="94"/>
        <v>-</v>
      </c>
      <c r="AB242" s="9" t="str">
        <f t="shared" si="95"/>
        <v>-</v>
      </c>
      <c r="AC242" s="290" t="str">
        <f t="shared" si="96"/>
        <v>-</v>
      </c>
      <c r="AD242" s="290" t="str">
        <f t="shared" si="97"/>
        <v>-</v>
      </c>
      <c r="AE242" s="290" t="str">
        <f t="shared" si="98"/>
        <v>-</v>
      </c>
      <c r="AF242" s="290" t="str">
        <f t="shared" si="99"/>
        <v>-</v>
      </c>
      <c r="AG242" s="294" t="str">
        <f t="shared" si="100"/>
        <v>-</v>
      </c>
      <c r="AH242" s="294" t="str">
        <f t="shared" si="101"/>
        <v>-</v>
      </c>
      <c r="AI242" s="294" t="str">
        <f t="shared" si="102"/>
        <v>-</v>
      </c>
      <c r="AJ242" s="294" t="str">
        <f t="shared" si="103"/>
        <v>-</v>
      </c>
      <c r="AK242" s="286" t="str">
        <f t="shared" si="104"/>
        <v>-</v>
      </c>
      <c r="AL242" s="286" t="str">
        <f t="shared" si="105"/>
        <v>-</v>
      </c>
      <c r="AM242" s="286" t="str">
        <f t="shared" si="106"/>
        <v>-</v>
      </c>
      <c r="AN242" s="286" t="str">
        <f t="shared" si="107"/>
        <v>-</v>
      </c>
    </row>
    <row r="243" spans="20:40">
      <c r="T243" s="2"/>
      <c r="U243" s="9" t="str">
        <f t="shared" si="108"/>
        <v>-</v>
      </c>
      <c r="V243" s="9" t="str">
        <f t="shared" si="109"/>
        <v>-</v>
      </c>
      <c r="W243" s="9" t="str">
        <f t="shared" si="110"/>
        <v>-</v>
      </c>
      <c r="X243" s="9" t="str">
        <f t="shared" si="111"/>
        <v>-</v>
      </c>
      <c r="Y243" s="9" t="str">
        <f t="shared" si="92"/>
        <v>-</v>
      </c>
      <c r="Z243" s="9" t="str">
        <f t="shared" si="93"/>
        <v>-</v>
      </c>
      <c r="AA243" s="9" t="str">
        <f t="shared" si="94"/>
        <v>-</v>
      </c>
      <c r="AB243" s="9" t="str">
        <f t="shared" si="95"/>
        <v>-</v>
      </c>
      <c r="AC243" s="290" t="str">
        <f t="shared" si="96"/>
        <v>-</v>
      </c>
      <c r="AD243" s="290" t="str">
        <f t="shared" si="97"/>
        <v>-</v>
      </c>
      <c r="AE243" s="290" t="str">
        <f t="shared" si="98"/>
        <v>-</v>
      </c>
      <c r="AF243" s="290" t="str">
        <f t="shared" si="99"/>
        <v>-</v>
      </c>
      <c r="AG243" s="294" t="str">
        <f t="shared" si="100"/>
        <v>-</v>
      </c>
      <c r="AH243" s="294" t="str">
        <f t="shared" si="101"/>
        <v>-</v>
      </c>
      <c r="AI243" s="294" t="str">
        <f t="shared" si="102"/>
        <v>-</v>
      </c>
      <c r="AJ243" s="294" t="str">
        <f t="shared" si="103"/>
        <v>-</v>
      </c>
      <c r="AK243" s="286" t="str">
        <f t="shared" si="104"/>
        <v>-</v>
      </c>
      <c r="AL243" s="286" t="str">
        <f t="shared" si="105"/>
        <v>-</v>
      </c>
      <c r="AM243" s="286" t="str">
        <f t="shared" si="106"/>
        <v>-</v>
      </c>
      <c r="AN243" s="286" t="str">
        <f t="shared" si="107"/>
        <v>-</v>
      </c>
    </row>
    <row r="244" spans="20:40">
      <c r="T244" s="2"/>
      <c r="U244" s="9" t="str">
        <f t="shared" si="108"/>
        <v>-</v>
      </c>
      <c r="V244" s="9" t="str">
        <f t="shared" si="109"/>
        <v>-</v>
      </c>
      <c r="W244" s="9" t="str">
        <f t="shared" si="110"/>
        <v>-</v>
      </c>
      <c r="X244" s="9" t="str">
        <f t="shared" si="111"/>
        <v>-</v>
      </c>
      <c r="Y244" s="9" t="str">
        <f t="shared" ref="Y244:Y304" si="112">IF(U244&gt;0,U244,"-")</f>
        <v>-</v>
      </c>
      <c r="Z244" s="9" t="str">
        <f t="shared" ref="Z244:Z304" si="113">IF(V244&gt;0,V244,"-")</f>
        <v>-</v>
      </c>
      <c r="AA244" s="9" t="str">
        <f t="shared" ref="AA244:AA304" si="114">IF(W244&gt;0,W244,"-")</f>
        <v>-</v>
      </c>
      <c r="AB244" s="9" t="str">
        <f t="shared" ref="AB244:AB304" si="115">IF(X244&gt;0,X244,"-")</f>
        <v>-</v>
      </c>
      <c r="AC244" s="290" t="str">
        <f t="shared" ref="AC244:AC304" si="116">IFERROR(_xlfn.RANK.EQ(Y244,Y$5:Y$304,0),"-")</f>
        <v>-</v>
      </c>
      <c r="AD244" s="290" t="str">
        <f t="shared" ref="AD244:AD304" si="117">IFERROR(_xlfn.RANK.EQ(Z244,Z$5:Z$304,0),"-")</f>
        <v>-</v>
      </c>
      <c r="AE244" s="290" t="str">
        <f t="shared" ref="AE244:AE304" si="118">IFERROR(_xlfn.RANK.EQ(AA244,AA$5:AA$304,0),"-")</f>
        <v>-</v>
      </c>
      <c r="AF244" s="290" t="str">
        <f t="shared" ref="AF244:AF304" si="119">IFERROR(_xlfn.RANK.EQ(AB244,AB$5:AB$304,0),"-")</f>
        <v>-</v>
      </c>
      <c r="AG244" s="294" t="str">
        <f t="shared" ref="AG244:AG304" si="120">IF(ISNUMBER(AC244),AC244+ROW(AC244)/1000,"-")</f>
        <v>-</v>
      </c>
      <c r="AH244" s="294" t="str">
        <f t="shared" ref="AH244:AH304" si="121">IF(ISNUMBER(AD244),AD244+ROW(AD244)/1000,"-")</f>
        <v>-</v>
      </c>
      <c r="AI244" s="294" t="str">
        <f t="shared" ref="AI244:AI304" si="122">IF(ISNUMBER(AE244),AE244+ROW(AE244)/1000,"-")</f>
        <v>-</v>
      </c>
      <c r="AJ244" s="294" t="str">
        <f t="shared" ref="AJ244:AJ304" si="123">IF(ISNUMBER(AF244),AF244+ROW(AF244)/1000,"-")</f>
        <v>-</v>
      </c>
      <c r="AK244" s="286" t="str">
        <f t="shared" ref="AK244:AK304" si="124">IFERROR(_xlfn.RANK.EQ(AG244,AG$5:AG$304,1),"-")</f>
        <v>-</v>
      </c>
      <c r="AL244" s="286" t="str">
        <f t="shared" ref="AL244:AL304" si="125">IFERROR(_xlfn.RANK.EQ(AH244,AH$5:AH$304,1),"-")</f>
        <v>-</v>
      </c>
      <c r="AM244" s="286" t="str">
        <f t="shared" ref="AM244:AM304" si="126">IFERROR(_xlfn.RANK.EQ(AI244,AI$5:AI$304,1),"-")</f>
        <v>-</v>
      </c>
      <c r="AN244" s="286" t="str">
        <f t="shared" ref="AN244:AN304" si="127">IFERROR(_xlfn.RANK.EQ(AJ244,AJ$5:AJ$304,1),"-")</f>
        <v>-</v>
      </c>
    </row>
    <row r="245" spans="20:40">
      <c r="T245" s="2"/>
      <c r="U245" s="9" t="str">
        <f t="shared" si="108"/>
        <v>-</v>
      </c>
      <c r="V245" s="9" t="str">
        <f t="shared" si="109"/>
        <v>-</v>
      </c>
      <c r="W245" s="9" t="str">
        <f t="shared" si="110"/>
        <v>-</v>
      </c>
      <c r="X245" s="9" t="str">
        <f t="shared" si="111"/>
        <v>-</v>
      </c>
      <c r="Y245" s="9" t="str">
        <f t="shared" si="112"/>
        <v>-</v>
      </c>
      <c r="Z245" s="9" t="str">
        <f t="shared" si="113"/>
        <v>-</v>
      </c>
      <c r="AA245" s="9" t="str">
        <f t="shared" si="114"/>
        <v>-</v>
      </c>
      <c r="AB245" s="9" t="str">
        <f t="shared" si="115"/>
        <v>-</v>
      </c>
      <c r="AC245" s="290" t="str">
        <f t="shared" si="116"/>
        <v>-</v>
      </c>
      <c r="AD245" s="290" t="str">
        <f t="shared" si="117"/>
        <v>-</v>
      </c>
      <c r="AE245" s="290" t="str">
        <f t="shared" si="118"/>
        <v>-</v>
      </c>
      <c r="AF245" s="290" t="str">
        <f t="shared" si="119"/>
        <v>-</v>
      </c>
      <c r="AG245" s="294" t="str">
        <f t="shared" si="120"/>
        <v>-</v>
      </c>
      <c r="AH245" s="294" t="str">
        <f t="shared" si="121"/>
        <v>-</v>
      </c>
      <c r="AI245" s="294" t="str">
        <f t="shared" si="122"/>
        <v>-</v>
      </c>
      <c r="AJ245" s="294" t="str">
        <f t="shared" si="123"/>
        <v>-</v>
      </c>
      <c r="AK245" s="286" t="str">
        <f t="shared" si="124"/>
        <v>-</v>
      </c>
      <c r="AL245" s="286" t="str">
        <f t="shared" si="125"/>
        <v>-</v>
      </c>
      <c r="AM245" s="286" t="str">
        <f t="shared" si="126"/>
        <v>-</v>
      </c>
      <c r="AN245" s="286" t="str">
        <f t="shared" si="127"/>
        <v>-</v>
      </c>
    </row>
    <row r="246" spans="20:40">
      <c r="T246" s="2"/>
      <c r="U246" s="9" t="str">
        <f t="shared" si="108"/>
        <v>-</v>
      </c>
      <c r="V246" s="9" t="str">
        <f t="shared" si="109"/>
        <v>-</v>
      </c>
      <c r="W246" s="9" t="str">
        <f t="shared" si="110"/>
        <v>-</v>
      </c>
      <c r="X246" s="9" t="str">
        <f t="shared" si="111"/>
        <v>-</v>
      </c>
      <c r="Y246" s="9" t="str">
        <f t="shared" si="112"/>
        <v>-</v>
      </c>
      <c r="Z246" s="9" t="str">
        <f t="shared" si="113"/>
        <v>-</v>
      </c>
      <c r="AA246" s="9" t="str">
        <f t="shared" si="114"/>
        <v>-</v>
      </c>
      <c r="AB246" s="9" t="str">
        <f t="shared" si="115"/>
        <v>-</v>
      </c>
      <c r="AC246" s="290" t="str">
        <f t="shared" si="116"/>
        <v>-</v>
      </c>
      <c r="AD246" s="290" t="str">
        <f t="shared" si="117"/>
        <v>-</v>
      </c>
      <c r="AE246" s="290" t="str">
        <f t="shared" si="118"/>
        <v>-</v>
      </c>
      <c r="AF246" s="290" t="str">
        <f t="shared" si="119"/>
        <v>-</v>
      </c>
      <c r="AG246" s="294" t="str">
        <f t="shared" si="120"/>
        <v>-</v>
      </c>
      <c r="AH246" s="294" t="str">
        <f t="shared" si="121"/>
        <v>-</v>
      </c>
      <c r="AI246" s="294" t="str">
        <f t="shared" si="122"/>
        <v>-</v>
      </c>
      <c r="AJ246" s="294" t="str">
        <f t="shared" si="123"/>
        <v>-</v>
      </c>
      <c r="AK246" s="286" t="str">
        <f t="shared" si="124"/>
        <v>-</v>
      </c>
      <c r="AL246" s="286" t="str">
        <f t="shared" si="125"/>
        <v>-</v>
      </c>
      <c r="AM246" s="286" t="str">
        <f t="shared" si="126"/>
        <v>-</v>
      </c>
      <c r="AN246" s="286" t="str">
        <f t="shared" si="127"/>
        <v>-</v>
      </c>
    </row>
    <row r="247" spans="20:40">
      <c r="T247" s="2"/>
      <c r="U247" s="9" t="str">
        <f t="shared" si="108"/>
        <v>-</v>
      </c>
      <c r="V247" s="9" t="str">
        <f t="shared" si="109"/>
        <v>-</v>
      </c>
      <c r="W247" s="9" t="str">
        <f t="shared" si="110"/>
        <v>-</v>
      </c>
      <c r="X247" s="9" t="str">
        <f t="shared" si="111"/>
        <v>-</v>
      </c>
      <c r="Y247" s="9" t="str">
        <f t="shared" si="112"/>
        <v>-</v>
      </c>
      <c r="Z247" s="9" t="str">
        <f t="shared" si="113"/>
        <v>-</v>
      </c>
      <c r="AA247" s="9" t="str">
        <f t="shared" si="114"/>
        <v>-</v>
      </c>
      <c r="AB247" s="9" t="str">
        <f t="shared" si="115"/>
        <v>-</v>
      </c>
      <c r="AC247" s="290" t="str">
        <f t="shared" si="116"/>
        <v>-</v>
      </c>
      <c r="AD247" s="290" t="str">
        <f t="shared" si="117"/>
        <v>-</v>
      </c>
      <c r="AE247" s="290" t="str">
        <f t="shared" si="118"/>
        <v>-</v>
      </c>
      <c r="AF247" s="290" t="str">
        <f t="shared" si="119"/>
        <v>-</v>
      </c>
      <c r="AG247" s="294" t="str">
        <f t="shared" si="120"/>
        <v>-</v>
      </c>
      <c r="AH247" s="294" t="str">
        <f t="shared" si="121"/>
        <v>-</v>
      </c>
      <c r="AI247" s="294" t="str">
        <f t="shared" si="122"/>
        <v>-</v>
      </c>
      <c r="AJ247" s="294" t="str">
        <f t="shared" si="123"/>
        <v>-</v>
      </c>
      <c r="AK247" s="286" t="str">
        <f t="shared" si="124"/>
        <v>-</v>
      </c>
      <c r="AL247" s="286" t="str">
        <f t="shared" si="125"/>
        <v>-</v>
      </c>
      <c r="AM247" s="286" t="str">
        <f t="shared" si="126"/>
        <v>-</v>
      </c>
      <c r="AN247" s="286" t="str">
        <f t="shared" si="127"/>
        <v>-</v>
      </c>
    </row>
    <row r="248" spans="20:40">
      <c r="T248" s="2"/>
      <c r="U248" s="9" t="str">
        <f t="shared" si="108"/>
        <v>-</v>
      </c>
      <c r="V248" s="9" t="str">
        <f t="shared" si="109"/>
        <v>-</v>
      </c>
      <c r="W248" s="9" t="str">
        <f t="shared" si="110"/>
        <v>-</v>
      </c>
      <c r="X248" s="9" t="str">
        <f t="shared" si="111"/>
        <v>-</v>
      </c>
      <c r="Y248" s="9" t="str">
        <f t="shared" si="112"/>
        <v>-</v>
      </c>
      <c r="Z248" s="9" t="str">
        <f t="shared" si="113"/>
        <v>-</v>
      </c>
      <c r="AA248" s="9" t="str">
        <f t="shared" si="114"/>
        <v>-</v>
      </c>
      <c r="AB248" s="9" t="str">
        <f t="shared" si="115"/>
        <v>-</v>
      </c>
      <c r="AC248" s="290" t="str">
        <f t="shared" si="116"/>
        <v>-</v>
      </c>
      <c r="AD248" s="290" t="str">
        <f t="shared" si="117"/>
        <v>-</v>
      </c>
      <c r="AE248" s="290" t="str">
        <f t="shared" si="118"/>
        <v>-</v>
      </c>
      <c r="AF248" s="290" t="str">
        <f t="shared" si="119"/>
        <v>-</v>
      </c>
      <c r="AG248" s="294" t="str">
        <f t="shared" si="120"/>
        <v>-</v>
      </c>
      <c r="AH248" s="294" t="str">
        <f t="shared" si="121"/>
        <v>-</v>
      </c>
      <c r="AI248" s="294" t="str">
        <f t="shared" si="122"/>
        <v>-</v>
      </c>
      <c r="AJ248" s="294" t="str">
        <f t="shared" si="123"/>
        <v>-</v>
      </c>
      <c r="AK248" s="286" t="str">
        <f t="shared" si="124"/>
        <v>-</v>
      </c>
      <c r="AL248" s="286" t="str">
        <f t="shared" si="125"/>
        <v>-</v>
      </c>
      <c r="AM248" s="286" t="str">
        <f t="shared" si="126"/>
        <v>-</v>
      </c>
      <c r="AN248" s="286" t="str">
        <f t="shared" si="127"/>
        <v>-</v>
      </c>
    </row>
    <row r="249" spans="20:40">
      <c r="T249" s="2"/>
      <c r="U249" s="9" t="str">
        <f t="shared" si="108"/>
        <v>-</v>
      </c>
      <c r="V249" s="9" t="str">
        <f t="shared" si="109"/>
        <v>-</v>
      </c>
      <c r="W249" s="9" t="str">
        <f t="shared" si="110"/>
        <v>-</v>
      </c>
      <c r="X249" s="9" t="str">
        <f t="shared" si="111"/>
        <v>-</v>
      </c>
      <c r="Y249" s="9" t="str">
        <f t="shared" si="112"/>
        <v>-</v>
      </c>
      <c r="Z249" s="9" t="str">
        <f t="shared" si="113"/>
        <v>-</v>
      </c>
      <c r="AA249" s="9" t="str">
        <f t="shared" si="114"/>
        <v>-</v>
      </c>
      <c r="AB249" s="9" t="str">
        <f t="shared" si="115"/>
        <v>-</v>
      </c>
      <c r="AC249" s="290" t="str">
        <f t="shared" si="116"/>
        <v>-</v>
      </c>
      <c r="AD249" s="290" t="str">
        <f t="shared" si="117"/>
        <v>-</v>
      </c>
      <c r="AE249" s="290" t="str">
        <f t="shared" si="118"/>
        <v>-</v>
      </c>
      <c r="AF249" s="290" t="str">
        <f t="shared" si="119"/>
        <v>-</v>
      </c>
      <c r="AG249" s="294" t="str">
        <f t="shared" si="120"/>
        <v>-</v>
      </c>
      <c r="AH249" s="294" t="str">
        <f t="shared" si="121"/>
        <v>-</v>
      </c>
      <c r="AI249" s="294" t="str">
        <f t="shared" si="122"/>
        <v>-</v>
      </c>
      <c r="AJ249" s="294" t="str">
        <f t="shared" si="123"/>
        <v>-</v>
      </c>
      <c r="AK249" s="286" t="str">
        <f t="shared" si="124"/>
        <v>-</v>
      </c>
      <c r="AL249" s="286" t="str">
        <f t="shared" si="125"/>
        <v>-</v>
      </c>
      <c r="AM249" s="286" t="str">
        <f t="shared" si="126"/>
        <v>-</v>
      </c>
      <c r="AN249" s="286" t="str">
        <f t="shared" si="127"/>
        <v>-</v>
      </c>
    </row>
    <row r="250" spans="20:40">
      <c r="T250" s="2"/>
      <c r="U250" s="9" t="str">
        <f t="shared" si="108"/>
        <v>-</v>
      </c>
      <c r="V250" s="9" t="str">
        <f t="shared" si="109"/>
        <v>-</v>
      </c>
      <c r="W250" s="9" t="str">
        <f t="shared" si="110"/>
        <v>-</v>
      </c>
      <c r="X250" s="9" t="str">
        <f t="shared" si="111"/>
        <v>-</v>
      </c>
      <c r="Y250" s="9" t="str">
        <f t="shared" si="112"/>
        <v>-</v>
      </c>
      <c r="Z250" s="9" t="str">
        <f t="shared" si="113"/>
        <v>-</v>
      </c>
      <c r="AA250" s="9" t="str">
        <f t="shared" si="114"/>
        <v>-</v>
      </c>
      <c r="AB250" s="9" t="str">
        <f t="shared" si="115"/>
        <v>-</v>
      </c>
      <c r="AC250" s="290" t="str">
        <f t="shared" si="116"/>
        <v>-</v>
      </c>
      <c r="AD250" s="290" t="str">
        <f t="shared" si="117"/>
        <v>-</v>
      </c>
      <c r="AE250" s="290" t="str">
        <f t="shared" si="118"/>
        <v>-</v>
      </c>
      <c r="AF250" s="290" t="str">
        <f t="shared" si="119"/>
        <v>-</v>
      </c>
      <c r="AG250" s="294" t="str">
        <f t="shared" si="120"/>
        <v>-</v>
      </c>
      <c r="AH250" s="294" t="str">
        <f t="shared" si="121"/>
        <v>-</v>
      </c>
      <c r="AI250" s="294" t="str">
        <f t="shared" si="122"/>
        <v>-</v>
      </c>
      <c r="AJ250" s="294" t="str">
        <f t="shared" si="123"/>
        <v>-</v>
      </c>
      <c r="AK250" s="286" t="str">
        <f t="shared" si="124"/>
        <v>-</v>
      </c>
      <c r="AL250" s="286" t="str">
        <f t="shared" si="125"/>
        <v>-</v>
      </c>
      <c r="AM250" s="286" t="str">
        <f t="shared" si="126"/>
        <v>-</v>
      </c>
      <c r="AN250" s="286" t="str">
        <f t="shared" si="127"/>
        <v>-</v>
      </c>
    </row>
    <row r="251" spans="20:40">
      <c r="T251" s="2"/>
      <c r="U251" s="9" t="str">
        <f t="shared" si="108"/>
        <v>-</v>
      </c>
      <c r="V251" s="9" t="str">
        <f t="shared" si="109"/>
        <v>-</v>
      </c>
      <c r="W251" s="9" t="str">
        <f t="shared" si="110"/>
        <v>-</v>
      </c>
      <c r="X251" s="9" t="str">
        <f t="shared" si="111"/>
        <v>-</v>
      </c>
      <c r="Y251" s="9" t="str">
        <f t="shared" si="112"/>
        <v>-</v>
      </c>
      <c r="Z251" s="9" t="str">
        <f t="shared" si="113"/>
        <v>-</v>
      </c>
      <c r="AA251" s="9" t="str">
        <f t="shared" si="114"/>
        <v>-</v>
      </c>
      <c r="AB251" s="9" t="str">
        <f t="shared" si="115"/>
        <v>-</v>
      </c>
      <c r="AC251" s="290" t="str">
        <f t="shared" si="116"/>
        <v>-</v>
      </c>
      <c r="AD251" s="290" t="str">
        <f t="shared" si="117"/>
        <v>-</v>
      </c>
      <c r="AE251" s="290" t="str">
        <f t="shared" si="118"/>
        <v>-</v>
      </c>
      <c r="AF251" s="290" t="str">
        <f t="shared" si="119"/>
        <v>-</v>
      </c>
      <c r="AG251" s="294" t="str">
        <f t="shared" si="120"/>
        <v>-</v>
      </c>
      <c r="AH251" s="294" t="str">
        <f t="shared" si="121"/>
        <v>-</v>
      </c>
      <c r="AI251" s="294" t="str">
        <f t="shared" si="122"/>
        <v>-</v>
      </c>
      <c r="AJ251" s="294" t="str">
        <f t="shared" si="123"/>
        <v>-</v>
      </c>
      <c r="AK251" s="286" t="str">
        <f t="shared" si="124"/>
        <v>-</v>
      </c>
      <c r="AL251" s="286" t="str">
        <f t="shared" si="125"/>
        <v>-</v>
      </c>
      <c r="AM251" s="286" t="str">
        <f t="shared" si="126"/>
        <v>-</v>
      </c>
      <c r="AN251" s="286" t="str">
        <f t="shared" si="127"/>
        <v>-</v>
      </c>
    </row>
    <row r="252" spans="20:40">
      <c r="T252" s="2"/>
      <c r="U252" s="9" t="str">
        <f t="shared" si="108"/>
        <v>-</v>
      </c>
      <c r="V252" s="9" t="str">
        <f t="shared" si="109"/>
        <v>-</v>
      </c>
      <c r="W252" s="9" t="str">
        <f t="shared" si="110"/>
        <v>-</v>
      </c>
      <c r="X252" s="9" t="str">
        <f t="shared" si="111"/>
        <v>-</v>
      </c>
      <c r="Y252" s="9" t="str">
        <f t="shared" si="112"/>
        <v>-</v>
      </c>
      <c r="Z252" s="9" t="str">
        <f t="shared" si="113"/>
        <v>-</v>
      </c>
      <c r="AA252" s="9" t="str">
        <f t="shared" si="114"/>
        <v>-</v>
      </c>
      <c r="AB252" s="9" t="str">
        <f t="shared" si="115"/>
        <v>-</v>
      </c>
      <c r="AC252" s="290" t="str">
        <f t="shared" si="116"/>
        <v>-</v>
      </c>
      <c r="AD252" s="290" t="str">
        <f t="shared" si="117"/>
        <v>-</v>
      </c>
      <c r="AE252" s="290" t="str">
        <f t="shared" si="118"/>
        <v>-</v>
      </c>
      <c r="AF252" s="290" t="str">
        <f t="shared" si="119"/>
        <v>-</v>
      </c>
      <c r="AG252" s="294" t="str">
        <f t="shared" si="120"/>
        <v>-</v>
      </c>
      <c r="AH252" s="294" t="str">
        <f t="shared" si="121"/>
        <v>-</v>
      </c>
      <c r="AI252" s="294" t="str">
        <f t="shared" si="122"/>
        <v>-</v>
      </c>
      <c r="AJ252" s="294" t="str">
        <f t="shared" si="123"/>
        <v>-</v>
      </c>
      <c r="AK252" s="286" t="str">
        <f t="shared" si="124"/>
        <v>-</v>
      </c>
      <c r="AL252" s="286" t="str">
        <f t="shared" si="125"/>
        <v>-</v>
      </c>
      <c r="AM252" s="286" t="str">
        <f t="shared" si="126"/>
        <v>-</v>
      </c>
      <c r="AN252" s="286" t="str">
        <f t="shared" si="127"/>
        <v>-</v>
      </c>
    </row>
    <row r="253" spans="20:40">
      <c r="T253" s="2"/>
      <c r="U253" s="9" t="str">
        <f t="shared" si="108"/>
        <v>-</v>
      </c>
      <c r="V253" s="9" t="str">
        <f t="shared" si="109"/>
        <v>-</v>
      </c>
      <c r="W253" s="9" t="str">
        <f t="shared" si="110"/>
        <v>-</v>
      </c>
      <c r="X253" s="9" t="str">
        <f t="shared" si="111"/>
        <v>-</v>
      </c>
      <c r="Y253" s="9" t="str">
        <f t="shared" si="112"/>
        <v>-</v>
      </c>
      <c r="Z253" s="9" t="str">
        <f t="shared" si="113"/>
        <v>-</v>
      </c>
      <c r="AA253" s="9" t="str">
        <f t="shared" si="114"/>
        <v>-</v>
      </c>
      <c r="AB253" s="9" t="str">
        <f t="shared" si="115"/>
        <v>-</v>
      </c>
      <c r="AC253" s="290" t="str">
        <f t="shared" si="116"/>
        <v>-</v>
      </c>
      <c r="AD253" s="290" t="str">
        <f t="shared" si="117"/>
        <v>-</v>
      </c>
      <c r="AE253" s="290" t="str">
        <f t="shared" si="118"/>
        <v>-</v>
      </c>
      <c r="AF253" s="290" t="str">
        <f t="shared" si="119"/>
        <v>-</v>
      </c>
      <c r="AG253" s="294" t="str">
        <f t="shared" si="120"/>
        <v>-</v>
      </c>
      <c r="AH253" s="294" t="str">
        <f t="shared" si="121"/>
        <v>-</v>
      </c>
      <c r="AI253" s="294" t="str">
        <f t="shared" si="122"/>
        <v>-</v>
      </c>
      <c r="AJ253" s="294" t="str">
        <f t="shared" si="123"/>
        <v>-</v>
      </c>
      <c r="AK253" s="286" t="str">
        <f t="shared" si="124"/>
        <v>-</v>
      </c>
      <c r="AL253" s="286" t="str">
        <f t="shared" si="125"/>
        <v>-</v>
      </c>
      <c r="AM253" s="286" t="str">
        <f t="shared" si="126"/>
        <v>-</v>
      </c>
      <c r="AN253" s="286" t="str">
        <f t="shared" si="127"/>
        <v>-</v>
      </c>
    </row>
    <row r="254" spans="20:40">
      <c r="T254" s="2"/>
      <c r="U254" s="9" t="str">
        <f t="shared" si="108"/>
        <v>-</v>
      </c>
      <c r="V254" s="9" t="str">
        <f t="shared" si="109"/>
        <v>-</v>
      </c>
      <c r="W254" s="9" t="str">
        <f t="shared" si="110"/>
        <v>-</v>
      </c>
      <c r="X254" s="9" t="str">
        <f t="shared" si="111"/>
        <v>-</v>
      </c>
      <c r="Y254" s="9" t="str">
        <f t="shared" si="112"/>
        <v>-</v>
      </c>
      <c r="Z254" s="9" t="str">
        <f t="shared" si="113"/>
        <v>-</v>
      </c>
      <c r="AA254" s="9" t="str">
        <f t="shared" si="114"/>
        <v>-</v>
      </c>
      <c r="AB254" s="9" t="str">
        <f t="shared" si="115"/>
        <v>-</v>
      </c>
      <c r="AC254" s="290" t="str">
        <f t="shared" si="116"/>
        <v>-</v>
      </c>
      <c r="AD254" s="290" t="str">
        <f t="shared" si="117"/>
        <v>-</v>
      </c>
      <c r="AE254" s="290" t="str">
        <f t="shared" si="118"/>
        <v>-</v>
      </c>
      <c r="AF254" s="290" t="str">
        <f t="shared" si="119"/>
        <v>-</v>
      </c>
      <c r="AG254" s="294" t="str">
        <f t="shared" si="120"/>
        <v>-</v>
      </c>
      <c r="AH254" s="294" t="str">
        <f t="shared" si="121"/>
        <v>-</v>
      </c>
      <c r="AI254" s="294" t="str">
        <f t="shared" si="122"/>
        <v>-</v>
      </c>
      <c r="AJ254" s="294" t="str">
        <f t="shared" si="123"/>
        <v>-</v>
      </c>
      <c r="AK254" s="286" t="str">
        <f t="shared" si="124"/>
        <v>-</v>
      </c>
      <c r="AL254" s="286" t="str">
        <f t="shared" si="125"/>
        <v>-</v>
      </c>
      <c r="AM254" s="286" t="str">
        <f t="shared" si="126"/>
        <v>-</v>
      </c>
      <c r="AN254" s="286" t="str">
        <f t="shared" si="127"/>
        <v>-</v>
      </c>
    </row>
    <row r="255" spans="20:40">
      <c r="T255" s="2"/>
      <c r="U255" s="9" t="str">
        <f t="shared" si="108"/>
        <v>-</v>
      </c>
      <c r="V255" s="9" t="str">
        <f t="shared" si="109"/>
        <v>-</v>
      </c>
      <c r="W255" s="9" t="str">
        <f t="shared" si="110"/>
        <v>-</v>
      </c>
      <c r="X255" s="9" t="str">
        <f t="shared" si="111"/>
        <v>-</v>
      </c>
      <c r="Y255" s="9" t="str">
        <f t="shared" si="112"/>
        <v>-</v>
      </c>
      <c r="Z255" s="9" t="str">
        <f t="shared" si="113"/>
        <v>-</v>
      </c>
      <c r="AA255" s="9" t="str">
        <f t="shared" si="114"/>
        <v>-</v>
      </c>
      <c r="AB255" s="9" t="str">
        <f t="shared" si="115"/>
        <v>-</v>
      </c>
      <c r="AC255" s="290" t="str">
        <f t="shared" si="116"/>
        <v>-</v>
      </c>
      <c r="AD255" s="290" t="str">
        <f t="shared" si="117"/>
        <v>-</v>
      </c>
      <c r="AE255" s="290" t="str">
        <f t="shared" si="118"/>
        <v>-</v>
      </c>
      <c r="AF255" s="290" t="str">
        <f t="shared" si="119"/>
        <v>-</v>
      </c>
      <c r="AG255" s="294" t="str">
        <f t="shared" si="120"/>
        <v>-</v>
      </c>
      <c r="AH255" s="294" t="str">
        <f t="shared" si="121"/>
        <v>-</v>
      </c>
      <c r="AI255" s="294" t="str">
        <f t="shared" si="122"/>
        <v>-</v>
      </c>
      <c r="AJ255" s="294" t="str">
        <f t="shared" si="123"/>
        <v>-</v>
      </c>
      <c r="AK255" s="286" t="str">
        <f t="shared" si="124"/>
        <v>-</v>
      </c>
      <c r="AL255" s="286" t="str">
        <f t="shared" si="125"/>
        <v>-</v>
      </c>
      <c r="AM255" s="286" t="str">
        <f t="shared" si="126"/>
        <v>-</v>
      </c>
      <c r="AN255" s="286" t="str">
        <f t="shared" si="127"/>
        <v>-</v>
      </c>
    </row>
    <row r="256" spans="20:40">
      <c r="T256" s="2"/>
      <c r="U256" s="9" t="str">
        <f t="shared" si="108"/>
        <v>-</v>
      </c>
      <c r="V256" s="9" t="str">
        <f t="shared" si="109"/>
        <v>-</v>
      </c>
      <c r="W256" s="9" t="str">
        <f t="shared" si="110"/>
        <v>-</v>
      </c>
      <c r="X256" s="9" t="str">
        <f t="shared" si="111"/>
        <v>-</v>
      </c>
      <c r="Y256" s="9" t="str">
        <f t="shared" si="112"/>
        <v>-</v>
      </c>
      <c r="Z256" s="9" t="str">
        <f t="shared" si="113"/>
        <v>-</v>
      </c>
      <c r="AA256" s="9" t="str">
        <f t="shared" si="114"/>
        <v>-</v>
      </c>
      <c r="AB256" s="9" t="str">
        <f t="shared" si="115"/>
        <v>-</v>
      </c>
      <c r="AC256" s="290" t="str">
        <f t="shared" si="116"/>
        <v>-</v>
      </c>
      <c r="AD256" s="290" t="str">
        <f t="shared" si="117"/>
        <v>-</v>
      </c>
      <c r="AE256" s="290" t="str">
        <f t="shared" si="118"/>
        <v>-</v>
      </c>
      <c r="AF256" s="290" t="str">
        <f t="shared" si="119"/>
        <v>-</v>
      </c>
      <c r="AG256" s="294" t="str">
        <f t="shared" si="120"/>
        <v>-</v>
      </c>
      <c r="AH256" s="294" t="str">
        <f t="shared" si="121"/>
        <v>-</v>
      </c>
      <c r="AI256" s="294" t="str">
        <f t="shared" si="122"/>
        <v>-</v>
      </c>
      <c r="AJ256" s="294" t="str">
        <f t="shared" si="123"/>
        <v>-</v>
      </c>
      <c r="AK256" s="286" t="str">
        <f t="shared" si="124"/>
        <v>-</v>
      </c>
      <c r="AL256" s="286" t="str">
        <f t="shared" si="125"/>
        <v>-</v>
      </c>
      <c r="AM256" s="286" t="str">
        <f t="shared" si="126"/>
        <v>-</v>
      </c>
      <c r="AN256" s="286" t="str">
        <f t="shared" si="127"/>
        <v>-</v>
      </c>
    </row>
    <row r="257" spans="20:40">
      <c r="T257" s="2"/>
      <c r="U257" s="9" t="str">
        <f t="shared" si="108"/>
        <v>-</v>
      </c>
      <c r="V257" s="9" t="str">
        <f t="shared" si="109"/>
        <v>-</v>
      </c>
      <c r="W257" s="9" t="str">
        <f t="shared" si="110"/>
        <v>-</v>
      </c>
      <c r="X257" s="9" t="str">
        <f t="shared" si="111"/>
        <v>-</v>
      </c>
      <c r="Y257" s="9" t="str">
        <f t="shared" si="112"/>
        <v>-</v>
      </c>
      <c r="Z257" s="9" t="str">
        <f t="shared" si="113"/>
        <v>-</v>
      </c>
      <c r="AA257" s="9" t="str">
        <f t="shared" si="114"/>
        <v>-</v>
      </c>
      <c r="AB257" s="9" t="str">
        <f t="shared" si="115"/>
        <v>-</v>
      </c>
      <c r="AC257" s="290" t="str">
        <f t="shared" si="116"/>
        <v>-</v>
      </c>
      <c r="AD257" s="290" t="str">
        <f t="shared" si="117"/>
        <v>-</v>
      </c>
      <c r="AE257" s="290" t="str">
        <f t="shared" si="118"/>
        <v>-</v>
      </c>
      <c r="AF257" s="290" t="str">
        <f t="shared" si="119"/>
        <v>-</v>
      </c>
      <c r="AG257" s="294" t="str">
        <f t="shared" si="120"/>
        <v>-</v>
      </c>
      <c r="AH257" s="294" t="str">
        <f t="shared" si="121"/>
        <v>-</v>
      </c>
      <c r="AI257" s="294" t="str">
        <f t="shared" si="122"/>
        <v>-</v>
      </c>
      <c r="AJ257" s="294" t="str">
        <f t="shared" si="123"/>
        <v>-</v>
      </c>
      <c r="AK257" s="286" t="str">
        <f t="shared" si="124"/>
        <v>-</v>
      </c>
      <c r="AL257" s="286" t="str">
        <f t="shared" si="125"/>
        <v>-</v>
      </c>
      <c r="AM257" s="286" t="str">
        <f t="shared" si="126"/>
        <v>-</v>
      </c>
      <c r="AN257" s="286" t="str">
        <f t="shared" si="127"/>
        <v>-</v>
      </c>
    </row>
    <row r="258" spans="20:40">
      <c r="T258" s="2"/>
      <c r="U258" s="9" t="str">
        <f t="shared" si="108"/>
        <v>-</v>
      </c>
      <c r="V258" s="9" t="str">
        <f t="shared" si="109"/>
        <v>-</v>
      </c>
      <c r="W258" s="9" t="str">
        <f t="shared" si="110"/>
        <v>-</v>
      </c>
      <c r="X258" s="9" t="str">
        <f t="shared" si="111"/>
        <v>-</v>
      </c>
      <c r="Y258" s="9" t="str">
        <f t="shared" si="112"/>
        <v>-</v>
      </c>
      <c r="Z258" s="9" t="str">
        <f t="shared" si="113"/>
        <v>-</v>
      </c>
      <c r="AA258" s="9" t="str">
        <f t="shared" si="114"/>
        <v>-</v>
      </c>
      <c r="AB258" s="9" t="str">
        <f t="shared" si="115"/>
        <v>-</v>
      </c>
      <c r="AC258" s="290" t="str">
        <f t="shared" si="116"/>
        <v>-</v>
      </c>
      <c r="AD258" s="290" t="str">
        <f t="shared" si="117"/>
        <v>-</v>
      </c>
      <c r="AE258" s="290" t="str">
        <f t="shared" si="118"/>
        <v>-</v>
      </c>
      <c r="AF258" s="290" t="str">
        <f t="shared" si="119"/>
        <v>-</v>
      </c>
      <c r="AG258" s="294" t="str">
        <f t="shared" si="120"/>
        <v>-</v>
      </c>
      <c r="AH258" s="294" t="str">
        <f t="shared" si="121"/>
        <v>-</v>
      </c>
      <c r="AI258" s="294" t="str">
        <f t="shared" si="122"/>
        <v>-</v>
      </c>
      <c r="AJ258" s="294" t="str">
        <f t="shared" si="123"/>
        <v>-</v>
      </c>
      <c r="AK258" s="286" t="str">
        <f t="shared" si="124"/>
        <v>-</v>
      </c>
      <c r="AL258" s="286" t="str">
        <f t="shared" si="125"/>
        <v>-</v>
      </c>
      <c r="AM258" s="286" t="str">
        <f t="shared" si="126"/>
        <v>-</v>
      </c>
      <c r="AN258" s="286" t="str">
        <f t="shared" si="127"/>
        <v>-</v>
      </c>
    </row>
    <row r="259" spans="20:40">
      <c r="T259" s="2"/>
      <c r="U259" s="9" t="str">
        <f t="shared" si="108"/>
        <v>-</v>
      </c>
      <c r="V259" s="9" t="str">
        <f t="shared" si="109"/>
        <v>-</v>
      </c>
      <c r="W259" s="9" t="str">
        <f t="shared" si="110"/>
        <v>-</v>
      </c>
      <c r="X259" s="9" t="str">
        <f t="shared" si="111"/>
        <v>-</v>
      </c>
      <c r="Y259" s="9" t="str">
        <f t="shared" si="112"/>
        <v>-</v>
      </c>
      <c r="Z259" s="9" t="str">
        <f t="shared" si="113"/>
        <v>-</v>
      </c>
      <c r="AA259" s="9" t="str">
        <f t="shared" si="114"/>
        <v>-</v>
      </c>
      <c r="AB259" s="9" t="str">
        <f t="shared" si="115"/>
        <v>-</v>
      </c>
      <c r="AC259" s="290" t="str">
        <f t="shared" si="116"/>
        <v>-</v>
      </c>
      <c r="AD259" s="290" t="str">
        <f t="shared" si="117"/>
        <v>-</v>
      </c>
      <c r="AE259" s="290" t="str">
        <f t="shared" si="118"/>
        <v>-</v>
      </c>
      <c r="AF259" s="290" t="str">
        <f t="shared" si="119"/>
        <v>-</v>
      </c>
      <c r="AG259" s="294" t="str">
        <f t="shared" si="120"/>
        <v>-</v>
      </c>
      <c r="AH259" s="294" t="str">
        <f t="shared" si="121"/>
        <v>-</v>
      </c>
      <c r="AI259" s="294" t="str">
        <f t="shared" si="122"/>
        <v>-</v>
      </c>
      <c r="AJ259" s="294" t="str">
        <f t="shared" si="123"/>
        <v>-</v>
      </c>
      <c r="AK259" s="286" t="str">
        <f t="shared" si="124"/>
        <v>-</v>
      </c>
      <c r="AL259" s="286" t="str">
        <f t="shared" si="125"/>
        <v>-</v>
      </c>
      <c r="AM259" s="286" t="str">
        <f t="shared" si="126"/>
        <v>-</v>
      </c>
      <c r="AN259" s="286" t="str">
        <f t="shared" si="127"/>
        <v>-</v>
      </c>
    </row>
    <row r="260" spans="20:40">
      <c r="T260" s="2"/>
      <c r="U260" s="9" t="str">
        <f t="shared" si="108"/>
        <v>-</v>
      </c>
      <c r="V260" s="9" t="str">
        <f t="shared" si="109"/>
        <v>-</v>
      </c>
      <c r="W260" s="9" t="str">
        <f t="shared" si="110"/>
        <v>-</v>
      </c>
      <c r="X260" s="9" t="str">
        <f t="shared" si="111"/>
        <v>-</v>
      </c>
      <c r="Y260" s="9" t="str">
        <f t="shared" si="112"/>
        <v>-</v>
      </c>
      <c r="Z260" s="9" t="str">
        <f t="shared" si="113"/>
        <v>-</v>
      </c>
      <c r="AA260" s="9" t="str">
        <f t="shared" si="114"/>
        <v>-</v>
      </c>
      <c r="AB260" s="9" t="str">
        <f t="shared" si="115"/>
        <v>-</v>
      </c>
      <c r="AC260" s="290" t="str">
        <f t="shared" si="116"/>
        <v>-</v>
      </c>
      <c r="AD260" s="290" t="str">
        <f t="shared" si="117"/>
        <v>-</v>
      </c>
      <c r="AE260" s="290" t="str">
        <f t="shared" si="118"/>
        <v>-</v>
      </c>
      <c r="AF260" s="290" t="str">
        <f t="shared" si="119"/>
        <v>-</v>
      </c>
      <c r="AG260" s="294" t="str">
        <f t="shared" si="120"/>
        <v>-</v>
      </c>
      <c r="AH260" s="294" t="str">
        <f t="shared" si="121"/>
        <v>-</v>
      </c>
      <c r="AI260" s="294" t="str">
        <f t="shared" si="122"/>
        <v>-</v>
      </c>
      <c r="AJ260" s="294" t="str">
        <f t="shared" si="123"/>
        <v>-</v>
      </c>
      <c r="AK260" s="286" t="str">
        <f t="shared" si="124"/>
        <v>-</v>
      </c>
      <c r="AL260" s="286" t="str">
        <f t="shared" si="125"/>
        <v>-</v>
      </c>
      <c r="AM260" s="286" t="str">
        <f t="shared" si="126"/>
        <v>-</v>
      </c>
      <c r="AN260" s="286" t="str">
        <f t="shared" si="127"/>
        <v>-</v>
      </c>
    </row>
    <row r="261" spans="20:40">
      <c r="T261" s="2"/>
      <c r="U261" s="9" t="str">
        <f t="shared" ref="U261:U304" si="128">IF($T261&lt;&gt;"",COUNTIFS(
    INDEX(rawデータ範囲, , MATCH($T$3,表頭範囲, 0)), $T261,
    INDEX(rawデータ範囲, , MATCH($U$1,表頭範囲, 0)),IF($U$2="通年","*",$U$2)
),"-")</f>
        <v>-</v>
      </c>
      <c r="V261" s="9" t="str">
        <f t="shared" ref="V261:V304" si="129">IF($T261&lt;&gt;"",COUNTIFS(
    INDEX(rawデータ範囲, , MATCH($T$3,表頭範囲, 0)), $T261,
    INDEX(rawデータ範囲, , MATCH($V$3,表頭範囲, 0)), $V$4,
    INDEX(rawデータ範囲, , MATCH($U$1,表頭範囲, 0)),IF($U$2="通年","*",$U$2)
),"-")</f>
        <v>-</v>
      </c>
      <c r="W261" s="9" t="str">
        <f t="shared" ref="W261:W304" si="130">IF($T261&lt;&gt;"",COUNTIFS(
    INDEX(rawデータ範囲, , MATCH($T$3,表頭範囲, 0)), $T261,
    INDEX(rawデータ範囲, , MATCH($W$3,表頭範囲, 0)), $W$4,
    INDEX(rawデータ範囲, , MATCH($U$1,表頭範囲, 0)),IF($U$2="通年","*",$U$2)
),"-")</f>
        <v>-</v>
      </c>
      <c r="X261" s="9" t="str">
        <f t="shared" ref="X261:X304" si="131">IF($T261&lt;&gt;"",COUNTIFS(
    INDEX(rawデータ範囲, , MATCH($T$3,表頭範囲, 0)), $T261,
    INDEX(rawデータ範囲, , MATCH($X$3,表頭範囲, 0)), $X$4,
    INDEX(rawデータ範囲, , MATCH($U$1,表頭範囲, 0)),IF($U$2="通年","*",$U$2)
),"-")</f>
        <v>-</v>
      </c>
      <c r="Y261" s="9" t="str">
        <f t="shared" si="112"/>
        <v>-</v>
      </c>
      <c r="Z261" s="9" t="str">
        <f t="shared" si="113"/>
        <v>-</v>
      </c>
      <c r="AA261" s="9" t="str">
        <f t="shared" si="114"/>
        <v>-</v>
      </c>
      <c r="AB261" s="9" t="str">
        <f t="shared" si="115"/>
        <v>-</v>
      </c>
      <c r="AC261" s="290" t="str">
        <f t="shared" si="116"/>
        <v>-</v>
      </c>
      <c r="AD261" s="290" t="str">
        <f t="shared" si="117"/>
        <v>-</v>
      </c>
      <c r="AE261" s="290" t="str">
        <f t="shared" si="118"/>
        <v>-</v>
      </c>
      <c r="AF261" s="290" t="str">
        <f t="shared" si="119"/>
        <v>-</v>
      </c>
      <c r="AG261" s="294" t="str">
        <f t="shared" si="120"/>
        <v>-</v>
      </c>
      <c r="AH261" s="294" t="str">
        <f t="shared" si="121"/>
        <v>-</v>
      </c>
      <c r="AI261" s="294" t="str">
        <f t="shared" si="122"/>
        <v>-</v>
      </c>
      <c r="AJ261" s="294" t="str">
        <f t="shared" si="123"/>
        <v>-</v>
      </c>
      <c r="AK261" s="286" t="str">
        <f t="shared" si="124"/>
        <v>-</v>
      </c>
      <c r="AL261" s="286" t="str">
        <f t="shared" si="125"/>
        <v>-</v>
      </c>
      <c r="AM261" s="286" t="str">
        <f t="shared" si="126"/>
        <v>-</v>
      </c>
      <c r="AN261" s="286" t="str">
        <f t="shared" si="127"/>
        <v>-</v>
      </c>
    </row>
    <row r="262" spans="20:40">
      <c r="T262" s="2"/>
      <c r="U262" s="9" t="str">
        <f t="shared" si="128"/>
        <v>-</v>
      </c>
      <c r="V262" s="9" t="str">
        <f t="shared" si="129"/>
        <v>-</v>
      </c>
      <c r="W262" s="9" t="str">
        <f t="shared" si="130"/>
        <v>-</v>
      </c>
      <c r="X262" s="9" t="str">
        <f t="shared" si="131"/>
        <v>-</v>
      </c>
      <c r="Y262" s="9" t="str">
        <f t="shared" si="112"/>
        <v>-</v>
      </c>
      <c r="Z262" s="9" t="str">
        <f t="shared" si="113"/>
        <v>-</v>
      </c>
      <c r="AA262" s="9" t="str">
        <f t="shared" si="114"/>
        <v>-</v>
      </c>
      <c r="AB262" s="9" t="str">
        <f t="shared" si="115"/>
        <v>-</v>
      </c>
      <c r="AC262" s="290" t="str">
        <f t="shared" si="116"/>
        <v>-</v>
      </c>
      <c r="AD262" s="290" t="str">
        <f t="shared" si="117"/>
        <v>-</v>
      </c>
      <c r="AE262" s="290" t="str">
        <f t="shared" si="118"/>
        <v>-</v>
      </c>
      <c r="AF262" s="290" t="str">
        <f t="shared" si="119"/>
        <v>-</v>
      </c>
      <c r="AG262" s="294" t="str">
        <f t="shared" si="120"/>
        <v>-</v>
      </c>
      <c r="AH262" s="294" t="str">
        <f t="shared" si="121"/>
        <v>-</v>
      </c>
      <c r="AI262" s="294" t="str">
        <f t="shared" si="122"/>
        <v>-</v>
      </c>
      <c r="AJ262" s="294" t="str">
        <f t="shared" si="123"/>
        <v>-</v>
      </c>
      <c r="AK262" s="286" t="str">
        <f t="shared" si="124"/>
        <v>-</v>
      </c>
      <c r="AL262" s="286" t="str">
        <f t="shared" si="125"/>
        <v>-</v>
      </c>
      <c r="AM262" s="286" t="str">
        <f t="shared" si="126"/>
        <v>-</v>
      </c>
      <c r="AN262" s="286" t="str">
        <f t="shared" si="127"/>
        <v>-</v>
      </c>
    </row>
    <row r="263" spans="20:40">
      <c r="T263" s="2"/>
      <c r="U263" s="9" t="str">
        <f t="shared" si="128"/>
        <v>-</v>
      </c>
      <c r="V263" s="9" t="str">
        <f t="shared" si="129"/>
        <v>-</v>
      </c>
      <c r="W263" s="9" t="str">
        <f t="shared" si="130"/>
        <v>-</v>
      </c>
      <c r="X263" s="9" t="str">
        <f t="shared" si="131"/>
        <v>-</v>
      </c>
      <c r="Y263" s="9" t="str">
        <f t="shared" si="112"/>
        <v>-</v>
      </c>
      <c r="Z263" s="9" t="str">
        <f t="shared" si="113"/>
        <v>-</v>
      </c>
      <c r="AA263" s="9" t="str">
        <f t="shared" si="114"/>
        <v>-</v>
      </c>
      <c r="AB263" s="9" t="str">
        <f t="shared" si="115"/>
        <v>-</v>
      </c>
      <c r="AC263" s="290" t="str">
        <f t="shared" si="116"/>
        <v>-</v>
      </c>
      <c r="AD263" s="290" t="str">
        <f t="shared" si="117"/>
        <v>-</v>
      </c>
      <c r="AE263" s="290" t="str">
        <f t="shared" si="118"/>
        <v>-</v>
      </c>
      <c r="AF263" s="290" t="str">
        <f t="shared" si="119"/>
        <v>-</v>
      </c>
      <c r="AG263" s="294" t="str">
        <f t="shared" si="120"/>
        <v>-</v>
      </c>
      <c r="AH263" s="294" t="str">
        <f t="shared" si="121"/>
        <v>-</v>
      </c>
      <c r="AI263" s="294" t="str">
        <f t="shared" si="122"/>
        <v>-</v>
      </c>
      <c r="AJ263" s="294" t="str">
        <f t="shared" si="123"/>
        <v>-</v>
      </c>
      <c r="AK263" s="286" t="str">
        <f t="shared" si="124"/>
        <v>-</v>
      </c>
      <c r="AL263" s="286" t="str">
        <f t="shared" si="125"/>
        <v>-</v>
      </c>
      <c r="AM263" s="286" t="str">
        <f t="shared" si="126"/>
        <v>-</v>
      </c>
      <c r="AN263" s="286" t="str">
        <f t="shared" si="127"/>
        <v>-</v>
      </c>
    </row>
    <row r="264" spans="20:40">
      <c r="T264" s="2"/>
      <c r="U264" s="9" t="str">
        <f t="shared" si="128"/>
        <v>-</v>
      </c>
      <c r="V264" s="9" t="str">
        <f t="shared" si="129"/>
        <v>-</v>
      </c>
      <c r="W264" s="9" t="str">
        <f t="shared" si="130"/>
        <v>-</v>
      </c>
      <c r="X264" s="9" t="str">
        <f t="shared" si="131"/>
        <v>-</v>
      </c>
      <c r="Y264" s="9" t="str">
        <f t="shared" si="112"/>
        <v>-</v>
      </c>
      <c r="Z264" s="9" t="str">
        <f t="shared" si="113"/>
        <v>-</v>
      </c>
      <c r="AA264" s="9" t="str">
        <f t="shared" si="114"/>
        <v>-</v>
      </c>
      <c r="AB264" s="9" t="str">
        <f t="shared" si="115"/>
        <v>-</v>
      </c>
      <c r="AC264" s="290" t="str">
        <f t="shared" si="116"/>
        <v>-</v>
      </c>
      <c r="AD264" s="290" t="str">
        <f t="shared" si="117"/>
        <v>-</v>
      </c>
      <c r="AE264" s="290" t="str">
        <f t="shared" si="118"/>
        <v>-</v>
      </c>
      <c r="AF264" s="290" t="str">
        <f t="shared" si="119"/>
        <v>-</v>
      </c>
      <c r="AG264" s="294" t="str">
        <f t="shared" si="120"/>
        <v>-</v>
      </c>
      <c r="AH264" s="294" t="str">
        <f t="shared" si="121"/>
        <v>-</v>
      </c>
      <c r="AI264" s="294" t="str">
        <f t="shared" si="122"/>
        <v>-</v>
      </c>
      <c r="AJ264" s="294" t="str">
        <f t="shared" si="123"/>
        <v>-</v>
      </c>
      <c r="AK264" s="286" t="str">
        <f t="shared" si="124"/>
        <v>-</v>
      </c>
      <c r="AL264" s="286" t="str">
        <f t="shared" si="125"/>
        <v>-</v>
      </c>
      <c r="AM264" s="286" t="str">
        <f t="shared" si="126"/>
        <v>-</v>
      </c>
      <c r="AN264" s="286" t="str">
        <f t="shared" si="127"/>
        <v>-</v>
      </c>
    </row>
    <row r="265" spans="20:40">
      <c r="T265" s="2"/>
      <c r="U265" s="9" t="str">
        <f t="shared" si="128"/>
        <v>-</v>
      </c>
      <c r="V265" s="9" t="str">
        <f t="shared" si="129"/>
        <v>-</v>
      </c>
      <c r="W265" s="9" t="str">
        <f t="shared" si="130"/>
        <v>-</v>
      </c>
      <c r="X265" s="9" t="str">
        <f t="shared" si="131"/>
        <v>-</v>
      </c>
      <c r="Y265" s="9" t="str">
        <f t="shared" si="112"/>
        <v>-</v>
      </c>
      <c r="Z265" s="9" t="str">
        <f t="shared" si="113"/>
        <v>-</v>
      </c>
      <c r="AA265" s="9" t="str">
        <f t="shared" si="114"/>
        <v>-</v>
      </c>
      <c r="AB265" s="9" t="str">
        <f t="shared" si="115"/>
        <v>-</v>
      </c>
      <c r="AC265" s="290" t="str">
        <f t="shared" si="116"/>
        <v>-</v>
      </c>
      <c r="AD265" s="290" t="str">
        <f t="shared" si="117"/>
        <v>-</v>
      </c>
      <c r="AE265" s="290" t="str">
        <f t="shared" si="118"/>
        <v>-</v>
      </c>
      <c r="AF265" s="290" t="str">
        <f t="shared" si="119"/>
        <v>-</v>
      </c>
      <c r="AG265" s="294" t="str">
        <f t="shared" si="120"/>
        <v>-</v>
      </c>
      <c r="AH265" s="294" t="str">
        <f t="shared" si="121"/>
        <v>-</v>
      </c>
      <c r="AI265" s="294" t="str">
        <f t="shared" si="122"/>
        <v>-</v>
      </c>
      <c r="AJ265" s="294" t="str">
        <f t="shared" si="123"/>
        <v>-</v>
      </c>
      <c r="AK265" s="286" t="str">
        <f t="shared" si="124"/>
        <v>-</v>
      </c>
      <c r="AL265" s="286" t="str">
        <f t="shared" si="125"/>
        <v>-</v>
      </c>
      <c r="AM265" s="286" t="str">
        <f t="shared" si="126"/>
        <v>-</v>
      </c>
      <c r="AN265" s="286" t="str">
        <f t="shared" si="127"/>
        <v>-</v>
      </c>
    </row>
    <row r="266" spans="20:40">
      <c r="T266" s="2"/>
      <c r="U266" s="9" t="str">
        <f t="shared" si="128"/>
        <v>-</v>
      </c>
      <c r="V266" s="9" t="str">
        <f t="shared" si="129"/>
        <v>-</v>
      </c>
      <c r="W266" s="9" t="str">
        <f t="shared" si="130"/>
        <v>-</v>
      </c>
      <c r="X266" s="9" t="str">
        <f t="shared" si="131"/>
        <v>-</v>
      </c>
      <c r="Y266" s="9" t="str">
        <f t="shared" si="112"/>
        <v>-</v>
      </c>
      <c r="Z266" s="9" t="str">
        <f t="shared" si="113"/>
        <v>-</v>
      </c>
      <c r="AA266" s="9" t="str">
        <f t="shared" si="114"/>
        <v>-</v>
      </c>
      <c r="AB266" s="9" t="str">
        <f t="shared" si="115"/>
        <v>-</v>
      </c>
      <c r="AC266" s="290" t="str">
        <f t="shared" si="116"/>
        <v>-</v>
      </c>
      <c r="AD266" s="290" t="str">
        <f t="shared" si="117"/>
        <v>-</v>
      </c>
      <c r="AE266" s="290" t="str">
        <f t="shared" si="118"/>
        <v>-</v>
      </c>
      <c r="AF266" s="290" t="str">
        <f t="shared" si="119"/>
        <v>-</v>
      </c>
      <c r="AG266" s="294" t="str">
        <f t="shared" si="120"/>
        <v>-</v>
      </c>
      <c r="AH266" s="294" t="str">
        <f t="shared" si="121"/>
        <v>-</v>
      </c>
      <c r="AI266" s="294" t="str">
        <f t="shared" si="122"/>
        <v>-</v>
      </c>
      <c r="AJ266" s="294" t="str">
        <f t="shared" si="123"/>
        <v>-</v>
      </c>
      <c r="AK266" s="286" t="str">
        <f t="shared" si="124"/>
        <v>-</v>
      </c>
      <c r="AL266" s="286" t="str">
        <f t="shared" si="125"/>
        <v>-</v>
      </c>
      <c r="AM266" s="286" t="str">
        <f t="shared" si="126"/>
        <v>-</v>
      </c>
      <c r="AN266" s="286" t="str">
        <f t="shared" si="127"/>
        <v>-</v>
      </c>
    </row>
    <row r="267" spans="20:40">
      <c r="T267" s="2"/>
      <c r="U267" s="9" t="str">
        <f t="shared" si="128"/>
        <v>-</v>
      </c>
      <c r="V267" s="9" t="str">
        <f t="shared" si="129"/>
        <v>-</v>
      </c>
      <c r="W267" s="9" t="str">
        <f t="shared" si="130"/>
        <v>-</v>
      </c>
      <c r="X267" s="9" t="str">
        <f t="shared" si="131"/>
        <v>-</v>
      </c>
      <c r="Y267" s="9" t="str">
        <f t="shared" si="112"/>
        <v>-</v>
      </c>
      <c r="Z267" s="9" t="str">
        <f t="shared" si="113"/>
        <v>-</v>
      </c>
      <c r="AA267" s="9" t="str">
        <f t="shared" si="114"/>
        <v>-</v>
      </c>
      <c r="AB267" s="9" t="str">
        <f t="shared" si="115"/>
        <v>-</v>
      </c>
      <c r="AC267" s="290" t="str">
        <f t="shared" si="116"/>
        <v>-</v>
      </c>
      <c r="AD267" s="290" t="str">
        <f t="shared" si="117"/>
        <v>-</v>
      </c>
      <c r="AE267" s="290" t="str">
        <f t="shared" si="118"/>
        <v>-</v>
      </c>
      <c r="AF267" s="290" t="str">
        <f t="shared" si="119"/>
        <v>-</v>
      </c>
      <c r="AG267" s="294" t="str">
        <f t="shared" si="120"/>
        <v>-</v>
      </c>
      <c r="AH267" s="294" t="str">
        <f t="shared" si="121"/>
        <v>-</v>
      </c>
      <c r="AI267" s="294" t="str">
        <f t="shared" si="122"/>
        <v>-</v>
      </c>
      <c r="AJ267" s="294" t="str">
        <f t="shared" si="123"/>
        <v>-</v>
      </c>
      <c r="AK267" s="286" t="str">
        <f t="shared" si="124"/>
        <v>-</v>
      </c>
      <c r="AL267" s="286" t="str">
        <f t="shared" si="125"/>
        <v>-</v>
      </c>
      <c r="AM267" s="286" t="str">
        <f t="shared" si="126"/>
        <v>-</v>
      </c>
      <c r="AN267" s="286" t="str">
        <f t="shared" si="127"/>
        <v>-</v>
      </c>
    </row>
    <row r="268" spans="20:40">
      <c r="T268" s="2"/>
      <c r="U268" s="9" t="str">
        <f t="shared" si="128"/>
        <v>-</v>
      </c>
      <c r="V268" s="9" t="str">
        <f t="shared" si="129"/>
        <v>-</v>
      </c>
      <c r="W268" s="9" t="str">
        <f t="shared" si="130"/>
        <v>-</v>
      </c>
      <c r="X268" s="9" t="str">
        <f t="shared" si="131"/>
        <v>-</v>
      </c>
      <c r="Y268" s="9" t="str">
        <f t="shared" si="112"/>
        <v>-</v>
      </c>
      <c r="Z268" s="9" t="str">
        <f t="shared" si="113"/>
        <v>-</v>
      </c>
      <c r="AA268" s="9" t="str">
        <f t="shared" si="114"/>
        <v>-</v>
      </c>
      <c r="AB268" s="9" t="str">
        <f t="shared" si="115"/>
        <v>-</v>
      </c>
      <c r="AC268" s="290" t="str">
        <f t="shared" si="116"/>
        <v>-</v>
      </c>
      <c r="AD268" s="290" t="str">
        <f t="shared" si="117"/>
        <v>-</v>
      </c>
      <c r="AE268" s="290" t="str">
        <f t="shared" si="118"/>
        <v>-</v>
      </c>
      <c r="AF268" s="290" t="str">
        <f t="shared" si="119"/>
        <v>-</v>
      </c>
      <c r="AG268" s="294" t="str">
        <f t="shared" si="120"/>
        <v>-</v>
      </c>
      <c r="AH268" s="294" t="str">
        <f t="shared" si="121"/>
        <v>-</v>
      </c>
      <c r="AI268" s="294" t="str">
        <f t="shared" si="122"/>
        <v>-</v>
      </c>
      <c r="AJ268" s="294" t="str">
        <f t="shared" si="123"/>
        <v>-</v>
      </c>
      <c r="AK268" s="286" t="str">
        <f t="shared" si="124"/>
        <v>-</v>
      </c>
      <c r="AL268" s="286" t="str">
        <f t="shared" si="125"/>
        <v>-</v>
      </c>
      <c r="AM268" s="286" t="str">
        <f t="shared" si="126"/>
        <v>-</v>
      </c>
      <c r="AN268" s="286" t="str">
        <f t="shared" si="127"/>
        <v>-</v>
      </c>
    </row>
    <row r="269" spans="20:40">
      <c r="T269" s="2"/>
      <c r="U269" s="9" t="str">
        <f t="shared" si="128"/>
        <v>-</v>
      </c>
      <c r="V269" s="9" t="str">
        <f t="shared" si="129"/>
        <v>-</v>
      </c>
      <c r="W269" s="9" t="str">
        <f t="shared" si="130"/>
        <v>-</v>
      </c>
      <c r="X269" s="9" t="str">
        <f t="shared" si="131"/>
        <v>-</v>
      </c>
      <c r="Y269" s="9" t="str">
        <f t="shared" si="112"/>
        <v>-</v>
      </c>
      <c r="Z269" s="9" t="str">
        <f t="shared" si="113"/>
        <v>-</v>
      </c>
      <c r="AA269" s="9" t="str">
        <f t="shared" si="114"/>
        <v>-</v>
      </c>
      <c r="AB269" s="9" t="str">
        <f t="shared" si="115"/>
        <v>-</v>
      </c>
      <c r="AC269" s="290" t="str">
        <f t="shared" si="116"/>
        <v>-</v>
      </c>
      <c r="AD269" s="290" t="str">
        <f t="shared" si="117"/>
        <v>-</v>
      </c>
      <c r="AE269" s="290" t="str">
        <f t="shared" si="118"/>
        <v>-</v>
      </c>
      <c r="AF269" s="290" t="str">
        <f t="shared" si="119"/>
        <v>-</v>
      </c>
      <c r="AG269" s="294" t="str">
        <f t="shared" si="120"/>
        <v>-</v>
      </c>
      <c r="AH269" s="294" t="str">
        <f t="shared" si="121"/>
        <v>-</v>
      </c>
      <c r="AI269" s="294" t="str">
        <f t="shared" si="122"/>
        <v>-</v>
      </c>
      <c r="AJ269" s="294" t="str">
        <f t="shared" si="123"/>
        <v>-</v>
      </c>
      <c r="AK269" s="286" t="str">
        <f t="shared" si="124"/>
        <v>-</v>
      </c>
      <c r="AL269" s="286" t="str">
        <f t="shared" si="125"/>
        <v>-</v>
      </c>
      <c r="AM269" s="286" t="str">
        <f t="shared" si="126"/>
        <v>-</v>
      </c>
      <c r="AN269" s="286" t="str">
        <f t="shared" si="127"/>
        <v>-</v>
      </c>
    </row>
    <row r="270" spans="20:40">
      <c r="T270" s="2"/>
      <c r="U270" s="9" t="str">
        <f t="shared" si="128"/>
        <v>-</v>
      </c>
      <c r="V270" s="9" t="str">
        <f t="shared" si="129"/>
        <v>-</v>
      </c>
      <c r="W270" s="9" t="str">
        <f t="shared" si="130"/>
        <v>-</v>
      </c>
      <c r="X270" s="9" t="str">
        <f t="shared" si="131"/>
        <v>-</v>
      </c>
      <c r="Y270" s="9" t="str">
        <f t="shared" si="112"/>
        <v>-</v>
      </c>
      <c r="Z270" s="9" t="str">
        <f t="shared" si="113"/>
        <v>-</v>
      </c>
      <c r="AA270" s="9" t="str">
        <f t="shared" si="114"/>
        <v>-</v>
      </c>
      <c r="AB270" s="9" t="str">
        <f t="shared" si="115"/>
        <v>-</v>
      </c>
      <c r="AC270" s="290" t="str">
        <f t="shared" si="116"/>
        <v>-</v>
      </c>
      <c r="AD270" s="290" t="str">
        <f t="shared" si="117"/>
        <v>-</v>
      </c>
      <c r="AE270" s="290" t="str">
        <f t="shared" si="118"/>
        <v>-</v>
      </c>
      <c r="AF270" s="290" t="str">
        <f t="shared" si="119"/>
        <v>-</v>
      </c>
      <c r="AG270" s="294" t="str">
        <f t="shared" si="120"/>
        <v>-</v>
      </c>
      <c r="AH270" s="294" t="str">
        <f t="shared" si="121"/>
        <v>-</v>
      </c>
      <c r="AI270" s="294" t="str">
        <f t="shared" si="122"/>
        <v>-</v>
      </c>
      <c r="AJ270" s="294" t="str">
        <f t="shared" si="123"/>
        <v>-</v>
      </c>
      <c r="AK270" s="286" t="str">
        <f t="shared" si="124"/>
        <v>-</v>
      </c>
      <c r="AL270" s="286" t="str">
        <f t="shared" si="125"/>
        <v>-</v>
      </c>
      <c r="AM270" s="286" t="str">
        <f t="shared" si="126"/>
        <v>-</v>
      </c>
      <c r="AN270" s="286" t="str">
        <f t="shared" si="127"/>
        <v>-</v>
      </c>
    </row>
    <row r="271" spans="20:40">
      <c r="T271" s="2"/>
      <c r="U271" s="9" t="str">
        <f t="shared" si="128"/>
        <v>-</v>
      </c>
      <c r="V271" s="9" t="str">
        <f t="shared" si="129"/>
        <v>-</v>
      </c>
      <c r="W271" s="9" t="str">
        <f t="shared" si="130"/>
        <v>-</v>
      </c>
      <c r="X271" s="9" t="str">
        <f t="shared" si="131"/>
        <v>-</v>
      </c>
      <c r="Y271" s="9" t="str">
        <f t="shared" si="112"/>
        <v>-</v>
      </c>
      <c r="Z271" s="9" t="str">
        <f t="shared" si="113"/>
        <v>-</v>
      </c>
      <c r="AA271" s="9" t="str">
        <f t="shared" si="114"/>
        <v>-</v>
      </c>
      <c r="AB271" s="9" t="str">
        <f t="shared" si="115"/>
        <v>-</v>
      </c>
      <c r="AC271" s="290" t="str">
        <f t="shared" si="116"/>
        <v>-</v>
      </c>
      <c r="AD271" s="290" t="str">
        <f t="shared" si="117"/>
        <v>-</v>
      </c>
      <c r="AE271" s="290" t="str">
        <f t="shared" si="118"/>
        <v>-</v>
      </c>
      <c r="AF271" s="290" t="str">
        <f t="shared" si="119"/>
        <v>-</v>
      </c>
      <c r="AG271" s="294" t="str">
        <f t="shared" si="120"/>
        <v>-</v>
      </c>
      <c r="AH271" s="294" t="str">
        <f t="shared" si="121"/>
        <v>-</v>
      </c>
      <c r="AI271" s="294" t="str">
        <f t="shared" si="122"/>
        <v>-</v>
      </c>
      <c r="AJ271" s="294" t="str">
        <f t="shared" si="123"/>
        <v>-</v>
      </c>
      <c r="AK271" s="286" t="str">
        <f t="shared" si="124"/>
        <v>-</v>
      </c>
      <c r="AL271" s="286" t="str">
        <f t="shared" si="125"/>
        <v>-</v>
      </c>
      <c r="AM271" s="286" t="str">
        <f t="shared" si="126"/>
        <v>-</v>
      </c>
      <c r="AN271" s="286" t="str">
        <f t="shared" si="127"/>
        <v>-</v>
      </c>
    </row>
    <row r="272" spans="20:40">
      <c r="T272" s="2"/>
      <c r="U272" s="9" t="str">
        <f t="shared" si="128"/>
        <v>-</v>
      </c>
      <c r="V272" s="9" t="str">
        <f t="shared" si="129"/>
        <v>-</v>
      </c>
      <c r="W272" s="9" t="str">
        <f t="shared" si="130"/>
        <v>-</v>
      </c>
      <c r="X272" s="9" t="str">
        <f t="shared" si="131"/>
        <v>-</v>
      </c>
      <c r="Y272" s="9" t="str">
        <f t="shared" si="112"/>
        <v>-</v>
      </c>
      <c r="Z272" s="9" t="str">
        <f t="shared" si="113"/>
        <v>-</v>
      </c>
      <c r="AA272" s="9" t="str">
        <f t="shared" si="114"/>
        <v>-</v>
      </c>
      <c r="AB272" s="9" t="str">
        <f t="shared" si="115"/>
        <v>-</v>
      </c>
      <c r="AC272" s="290" t="str">
        <f t="shared" si="116"/>
        <v>-</v>
      </c>
      <c r="AD272" s="290" t="str">
        <f t="shared" si="117"/>
        <v>-</v>
      </c>
      <c r="AE272" s="290" t="str">
        <f t="shared" si="118"/>
        <v>-</v>
      </c>
      <c r="AF272" s="290" t="str">
        <f t="shared" si="119"/>
        <v>-</v>
      </c>
      <c r="AG272" s="294" t="str">
        <f t="shared" si="120"/>
        <v>-</v>
      </c>
      <c r="AH272" s="294" t="str">
        <f t="shared" si="121"/>
        <v>-</v>
      </c>
      <c r="AI272" s="294" t="str">
        <f t="shared" si="122"/>
        <v>-</v>
      </c>
      <c r="AJ272" s="294" t="str">
        <f t="shared" si="123"/>
        <v>-</v>
      </c>
      <c r="AK272" s="286" t="str">
        <f t="shared" si="124"/>
        <v>-</v>
      </c>
      <c r="AL272" s="286" t="str">
        <f t="shared" si="125"/>
        <v>-</v>
      </c>
      <c r="AM272" s="286" t="str">
        <f t="shared" si="126"/>
        <v>-</v>
      </c>
      <c r="AN272" s="286" t="str">
        <f t="shared" si="127"/>
        <v>-</v>
      </c>
    </row>
    <row r="273" spans="20:40">
      <c r="T273" s="2"/>
      <c r="U273" s="9" t="str">
        <f t="shared" si="128"/>
        <v>-</v>
      </c>
      <c r="V273" s="9" t="str">
        <f t="shared" si="129"/>
        <v>-</v>
      </c>
      <c r="W273" s="9" t="str">
        <f t="shared" si="130"/>
        <v>-</v>
      </c>
      <c r="X273" s="9" t="str">
        <f t="shared" si="131"/>
        <v>-</v>
      </c>
      <c r="Y273" s="9" t="str">
        <f t="shared" si="112"/>
        <v>-</v>
      </c>
      <c r="Z273" s="9" t="str">
        <f t="shared" si="113"/>
        <v>-</v>
      </c>
      <c r="AA273" s="9" t="str">
        <f t="shared" si="114"/>
        <v>-</v>
      </c>
      <c r="AB273" s="9" t="str">
        <f t="shared" si="115"/>
        <v>-</v>
      </c>
      <c r="AC273" s="290" t="str">
        <f t="shared" si="116"/>
        <v>-</v>
      </c>
      <c r="AD273" s="290" t="str">
        <f t="shared" si="117"/>
        <v>-</v>
      </c>
      <c r="AE273" s="290" t="str">
        <f t="shared" si="118"/>
        <v>-</v>
      </c>
      <c r="AF273" s="290" t="str">
        <f t="shared" si="119"/>
        <v>-</v>
      </c>
      <c r="AG273" s="294" t="str">
        <f t="shared" si="120"/>
        <v>-</v>
      </c>
      <c r="AH273" s="294" t="str">
        <f t="shared" si="121"/>
        <v>-</v>
      </c>
      <c r="AI273" s="294" t="str">
        <f t="shared" si="122"/>
        <v>-</v>
      </c>
      <c r="AJ273" s="294" t="str">
        <f t="shared" si="123"/>
        <v>-</v>
      </c>
      <c r="AK273" s="286" t="str">
        <f t="shared" si="124"/>
        <v>-</v>
      </c>
      <c r="AL273" s="286" t="str">
        <f t="shared" si="125"/>
        <v>-</v>
      </c>
      <c r="AM273" s="286" t="str">
        <f t="shared" si="126"/>
        <v>-</v>
      </c>
      <c r="AN273" s="286" t="str">
        <f t="shared" si="127"/>
        <v>-</v>
      </c>
    </row>
    <row r="274" spans="20:40">
      <c r="T274" s="2"/>
      <c r="U274" s="9" t="str">
        <f t="shared" si="128"/>
        <v>-</v>
      </c>
      <c r="V274" s="9" t="str">
        <f t="shared" si="129"/>
        <v>-</v>
      </c>
      <c r="W274" s="9" t="str">
        <f t="shared" si="130"/>
        <v>-</v>
      </c>
      <c r="X274" s="9" t="str">
        <f t="shared" si="131"/>
        <v>-</v>
      </c>
      <c r="Y274" s="9" t="str">
        <f t="shared" si="112"/>
        <v>-</v>
      </c>
      <c r="Z274" s="9" t="str">
        <f t="shared" si="113"/>
        <v>-</v>
      </c>
      <c r="AA274" s="9" t="str">
        <f t="shared" si="114"/>
        <v>-</v>
      </c>
      <c r="AB274" s="9" t="str">
        <f t="shared" si="115"/>
        <v>-</v>
      </c>
      <c r="AC274" s="290" t="str">
        <f t="shared" si="116"/>
        <v>-</v>
      </c>
      <c r="AD274" s="290" t="str">
        <f t="shared" si="117"/>
        <v>-</v>
      </c>
      <c r="AE274" s="290" t="str">
        <f t="shared" si="118"/>
        <v>-</v>
      </c>
      <c r="AF274" s="290" t="str">
        <f t="shared" si="119"/>
        <v>-</v>
      </c>
      <c r="AG274" s="294" t="str">
        <f t="shared" si="120"/>
        <v>-</v>
      </c>
      <c r="AH274" s="294" t="str">
        <f t="shared" si="121"/>
        <v>-</v>
      </c>
      <c r="AI274" s="294" t="str">
        <f t="shared" si="122"/>
        <v>-</v>
      </c>
      <c r="AJ274" s="294" t="str">
        <f t="shared" si="123"/>
        <v>-</v>
      </c>
      <c r="AK274" s="286" t="str">
        <f t="shared" si="124"/>
        <v>-</v>
      </c>
      <c r="AL274" s="286" t="str">
        <f t="shared" si="125"/>
        <v>-</v>
      </c>
      <c r="AM274" s="286" t="str">
        <f t="shared" si="126"/>
        <v>-</v>
      </c>
      <c r="AN274" s="286" t="str">
        <f t="shared" si="127"/>
        <v>-</v>
      </c>
    </row>
    <row r="275" spans="20:40">
      <c r="T275" s="2"/>
      <c r="U275" s="9" t="str">
        <f t="shared" si="128"/>
        <v>-</v>
      </c>
      <c r="V275" s="9" t="str">
        <f t="shared" si="129"/>
        <v>-</v>
      </c>
      <c r="W275" s="9" t="str">
        <f t="shared" si="130"/>
        <v>-</v>
      </c>
      <c r="X275" s="9" t="str">
        <f t="shared" si="131"/>
        <v>-</v>
      </c>
      <c r="Y275" s="9" t="str">
        <f t="shared" si="112"/>
        <v>-</v>
      </c>
      <c r="Z275" s="9" t="str">
        <f t="shared" si="113"/>
        <v>-</v>
      </c>
      <c r="AA275" s="9" t="str">
        <f t="shared" si="114"/>
        <v>-</v>
      </c>
      <c r="AB275" s="9" t="str">
        <f t="shared" si="115"/>
        <v>-</v>
      </c>
      <c r="AC275" s="290" t="str">
        <f t="shared" si="116"/>
        <v>-</v>
      </c>
      <c r="AD275" s="290" t="str">
        <f t="shared" si="117"/>
        <v>-</v>
      </c>
      <c r="AE275" s="290" t="str">
        <f t="shared" si="118"/>
        <v>-</v>
      </c>
      <c r="AF275" s="290" t="str">
        <f t="shared" si="119"/>
        <v>-</v>
      </c>
      <c r="AG275" s="294" t="str">
        <f t="shared" si="120"/>
        <v>-</v>
      </c>
      <c r="AH275" s="294" t="str">
        <f t="shared" si="121"/>
        <v>-</v>
      </c>
      <c r="AI275" s="294" t="str">
        <f t="shared" si="122"/>
        <v>-</v>
      </c>
      <c r="AJ275" s="294" t="str">
        <f t="shared" si="123"/>
        <v>-</v>
      </c>
      <c r="AK275" s="286" t="str">
        <f t="shared" si="124"/>
        <v>-</v>
      </c>
      <c r="AL275" s="286" t="str">
        <f t="shared" si="125"/>
        <v>-</v>
      </c>
      <c r="AM275" s="286" t="str">
        <f t="shared" si="126"/>
        <v>-</v>
      </c>
      <c r="AN275" s="286" t="str">
        <f t="shared" si="127"/>
        <v>-</v>
      </c>
    </row>
    <row r="276" spans="20:40">
      <c r="T276" s="2"/>
      <c r="U276" s="9" t="str">
        <f t="shared" si="128"/>
        <v>-</v>
      </c>
      <c r="V276" s="9" t="str">
        <f t="shared" si="129"/>
        <v>-</v>
      </c>
      <c r="W276" s="9" t="str">
        <f t="shared" si="130"/>
        <v>-</v>
      </c>
      <c r="X276" s="9" t="str">
        <f t="shared" si="131"/>
        <v>-</v>
      </c>
      <c r="Y276" s="9" t="str">
        <f t="shared" si="112"/>
        <v>-</v>
      </c>
      <c r="Z276" s="9" t="str">
        <f t="shared" si="113"/>
        <v>-</v>
      </c>
      <c r="AA276" s="9" t="str">
        <f t="shared" si="114"/>
        <v>-</v>
      </c>
      <c r="AB276" s="9" t="str">
        <f t="shared" si="115"/>
        <v>-</v>
      </c>
      <c r="AC276" s="290" t="str">
        <f t="shared" si="116"/>
        <v>-</v>
      </c>
      <c r="AD276" s="290" t="str">
        <f t="shared" si="117"/>
        <v>-</v>
      </c>
      <c r="AE276" s="290" t="str">
        <f t="shared" si="118"/>
        <v>-</v>
      </c>
      <c r="AF276" s="290" t="str">
        <f t="shared" si="119"/>
        <v>-</v>
      </c>
      <c r="AG276" s="294" t="str">
        <f t="shared" si="120"/>
        <v>-</v>
      </c>
      <c r="AH276" s="294" t="str">
        <f t="shared" si="121"/>
        <v>-</v>
      </c>
      <c r="AI276" s="294" t="str">
        <f t="shared" si="122"/>
        <v>-</v>
      </c>
      <c r="AJ276" s="294" t="str">
        <f t="shared" si="123"/>
        <v>-</v>
      </c>
      <c r="AK276" s="286" t="str">
        <f t="shared" si="124"/>
        <v>-</v>
      </c>
      <c r="AL276" s="286" t="str">
        <f t="shared" si="125"/>
        <v>-</v>
      </c>
      <c r="AM276" s="286" t="str">
        <f t="shared" si="126"/>
        <v>-</v>
      </c>
      <c r="AN276" s="286" t="str">
        <f t="shared" si="127"/>
        <v>-</v>
      </c>
    </row>
    <row r="277" spans="20:40">
      <c r="T277" s="2"/>
      <c r="U277" s="9" t="str">
        <f t="shared" si="128"/>
        <v>-</v>
      </c>
      <c r="V277" s="9" t="str">
        <f t="shared" si="129"/>
        <v>-</v>
      </c>
      <c r="W277" s="9" t="str">
        <f t="shared" si="130"/>
        <v>-</v>
      </c>
      <c r="X277" s="9" t="str">
        <f t="shared" si="131"/>
        <v>-</v>
      </c>
      <c r="Y277" s="9" t="str">
        <f t="shared" si="112"/>
        <v>-</v>
      </c>
      <c r="Z277" s="9" t="str">
        <f t="shared" si="113"/>
        <v>-</v>
      </c>
      <c r="AA277" s="9" t="str">
        <f t="shared" si="114"/>
        <v>-</v>
      </c>
      <c r="AB277" s="9" t="str">
        <f t="shared" si="115"/>
        <v>-</v>
      </c>
      <c r="AC277" s="290" t="str">
        <f t="shared" si="116"/>
        <v>-</v>
      </c>
      <c r="AD277" s="290" t="str">
        <f t="shared" si="117"/>
        <v>-</v>
      </c>
      <c r="AE277" s="290" t="str">
        <f t="shared" si="118"/>
        <v>-</v>
      </c>
      <c r="AF277" s="290" t="str">
        <f t="shared" si="119"/>
        <v>-</v>
      </c>
      <c r="AG277" s="294" t="str">
        <f t="shared" si="120"/>
        <v>-</v>
      </c>
      <c r="AH277" s="294" t="str">
        <f t="shared" si="121"/>
        <v>-</v>
      </c>
      <c r="AI277" s="294" t="str">
        <f t="shared" si="122"/>
        <v>-</v>
      </c>
      <c r="AJ277" s="294" t="str">
        <f t="shared" si="123"/>
        <v>-</v>
      </c>
      <c r="AK277" s="286" t="str">
        <f t="shared" si="124"/>
        <v>-</v>
      </c>
      <c r="AL277" s="286" t="str">
        <f t="shared" si="125"/>
        <v>-</v>
      </c>
      <c r="AM277" s="286" t="str">
        <f t="shared" si="126"/>
        <v>-</v>
      </c>
      <c r="AN277" s="286" t="str">
        <f t="shared" si="127"/>
        <v>-</v>
      </c>
    </row>
    <row r="278" spans="20:40">
      <c r="T278" s="2"/>
      <c r="U278" s="9" t="str">
        <f t="shared" si="128"/>
        <v>-</v>
      </c>
      <c r="V278" s="9" t="str">
        <f t="shared" si="129"/>
        <v>-</v>
      </c>
      <c r="W278" s="9" t="str">
        <f t="shared" si="130"/>
        <v>-</v>
      </c>
      <c r="X278" s="9" t="str">
        <f t="shared" si="131"/>
        <v>-</v>
      </c>
      <c r="Y278" s="9" t="str">
        <f t="shared" si="112"/>
        <v>-</v>
      </c>
      <c r="Z278" s="9" t="str">
        <f t="shared" si="113"/>
        <v>-</v>
      </c>
      <c r="AA278" s="9" t="str">
        <f t="shared" si="114"/>
        <v>-</v>
      </c>
      <c r="AB278" s="9" t="str">
        <f t="shared" si="115"/>
        <v>-</v>
      </c>
      <c r="AC278" s="290" t="str">
        <f t="shared" si="116"/>
        <v>-</v>
      </c>
      <c r="AD278" s="290" t="str">
        <f t="shared" si="117"/>
        <v>-</v>
      </c>
      <c r="AE278" s="290" t="str">
        <f t="shared" si="118"/>
        <v>-</v>
      </c>
      <c r="AF278" s="290" t="str">
        <f t="shared" si="119"/>
        <v>-</v>
      </c>
      <c r="AG278" s="294" t="str">
        <f t="shared" si="120"/>
        <v>-</v>
      </c>
      <c r="AH278" s="294" t="str">
        <f t="shared" si="121"/>
        <v>-</v>
      </c>
      <c r="AI278" s="294" t="str">
        <f t="shared" si="122"/>
        <v>-</v>
      </c>
      <c r="AJ278" s="294" t="str">
        <f t="shared" si="123"/>
        <v>-</v>
      </c>
      <c r="AK278" s="286" t="str">
        <f t="shared" si="124"/>
        <v>-</v>
      </c>
      <c r="AL278" s="286" t="str">
        <f t="shared" si="125"/>
        <v>-</v>
      </c>
      <c r="AM278" s="286" t="str">
        <f t="shared" si="126"/>
        <v>-</v>
      </c>
      <c r="AN278" s="286" t="str">
        <f t="shared" si="127"/>
        <v>-</v>
      </c>
    </row>
    <row r="279" spans="20:40">
      <c r="T279" s="2"/>
      <c r="U279" s="9" t="str">
        <f t="shared" si="128"/>
        <v>-</v>
      </c>
      <c r="V279" s="9" t="str">
        <f t="shared" si="129"/>
        <v>-</v>
      </c>
      <c r="W279" s="9" t="str">
        <f t="shared" si="130"/>
        <v>-</v>
      </c>
      <c r="X279" s="9" t="str">
        <f t="shared" si="131"/>
        <v>-</v>
      </c>
      <c r="Y279" s="9" t="str">
        <f t="shared" si="112"/>
        <v>-</v>
      </c>
      <c r="Z279" s="9" t="str">
        <f t="shared" si="113"/>
        <v>-</v>
      </c>
      <c r="AA279" s="9" t="str">
        <f t="shared" si="114"/>
        <v>-</v>
      </c>
      <c r="AB279" s="9" t="str">
        <f t="shared" si="115"/>
        <v>-</v>
      </c>
      <c r="AC279" s="290" t="str">
        <f t="shared" si="116"/>
        <v>-</v>
      </c>
      <c r="AD279" s="290" t="str">
        <f t="shared" si="117"/>
        <v>-</v>
      </c>
      <c r="AE279" s="290" t="str">
        <f t="shared" si="118"/>
        <v>-</v>
      </c>
      <c r="AF279" s="290" t="str">
        <f t="shared" si="119"/>
        <v>-</v>
      </c>
      <c r="AG279" s="294" t="str">
        <f t="shared" si="120"/>
        <v>-</v>
      </c>
      <c r="AH279" s="294" t="str">
        <f t="shared" si="121"/>
        <v>-</v>
      </c>
      <c r="AI279" s="294" t="str">
        <f t="shared" si="122"/>
        <v>-</v>
      </c>
      <c r="AJ279" s="294" t="str">
        <f t="shared" si="123"/>
        <v>-</v>
      </c>
      <c r="AK279" s="286" t="str">
        <f t="shared" si="124"/>
        <v>-</v>
      </c>
      <c r="AL279" s="286" t="str">
        <f t="shared" si="125"/>
        <v>-</v>
      </c>
      <c r="AM279" s="286" t="str">
        <f t="shared" si="126"/>
        <v>-</v>
      </c>
      <c r="AN279" s="286" t="str">
        <f t="shared" si="127"/>
        <v>-</v>
      </c>
    </row>
    <row r="280" spans="20:40">
      <c r="T280" s="2"/>
      <c r="U280" s="9" t="str">
        <f t="shared" si="128"/>
        <v>-</v>
      </c>
      <c r="V280" s="9" t="str">
        <f t="shared" si="129"/>
        <v>-</v>
      </c>
      <c r="W280" s="9" t="str">
        <f t="shared" si="130"/>
        <v>-</v>
      </c>
      <c r="X280" s="9" t="str">
        <f t="shared" si="131"/>
        <v>-</v>
      </c>
      <c r="Y280" s="9" t="str">
        <f t="shared" si="112"/>
        <v>-</v>
      </c>
      <c r="Z280" s="9" t="str">
        <f t="shared" si="113"/>
        <v>-</v>
      </c>
      <c r="AA280" s="9" t="str">
        <f t="shared" si="114"/>
        <v>-</v>
      </c>
      <c r="AB280" s="9" t="str">
        <f t="shared" si="115"/>
        <v>-</v>
      </c>
      <c r="AC280" s="290" t="str">
        <f t="shared" si="116"/>
        <v>-</v>
      </c>
      <c r="AD280" s="290" t="str">
        <f t="shared" si="117"/>
        <v>-</v>
      </c>
      <c r="AE280" s="290" t="str">
        <f t="shared" si="118"/>
        <v>-</v>
      </c>
      <c r="AF280" s="290" t="str">
        <f t="shared" si="119"/>
        <v>-</v>
      </c>
      <c r="AG280" s="294" t="str">
        <f t="shared" si="120"/>
        <v>-</v>
      </c>
      <c r="AH280" s="294" t="str">
        <f t="shared" si="121"/>
        <v>-</v>
      </c>
      <c r="AI280" s="294" t="str">
        <f t="shared" si="122"/>
        <v>-</v>
      </c>
      <c r="AJ280" s="294" t="str">
        <f t="shared" si="123"/>
        <v>-</v>
      </c>
      <c r="AK280" s="286" t="str">
        <f t="shared" si="124"/>
        <v>-</v>
      </c>
      <c r="AL280" s="286" t="str">
        <f t="shared" si="125"/>
        <v>-</v>
      </c>
      <c r="AM280" s="286" t="str">
        <f t="shared" si="126"/>
        <v>-</v>
      </c>
      <c r="AN280" s="286" t="str">
        <f t="shared" si="127"/>
        <v>-</v>
      </c>
    </row>
    <row r="281" spans="20:40">
      <c r="T281" s="2"/>
      <c r="U281" s="9" t="str">
        <f t="shared" si="128"/>
        <v>-</v>
      </c>
      <c r="V281" s="9" t="str">
        <f t="shared" si="129"/>
        <v>-</v>
      </c>
      <c r="W281" s="9" t="str">
        <f t="shared" si="130"/>
        <v>-</v>
      </c>
      <c r="X281" s="9" t="str">
        <f t="shared" si="131"/>
        <v>-</v>
      </c>
      <c r="Y281" s="9" t="str">
        <f t="shared" si="112"/>
        <v>-</v>
      </c>
      <c r="Z281" s="9" t="str">
        <f t="shared" si="113"/>
        <v>-</v>
      </c>
      <c r="AA281" s="9" t="str">
        <f t="shared" si="114"/>
        <v>-</v>
      </c>
      <c r="AB281" s="9" t="str">
        <f t="shared" si="115"/>
        <v>-</v>
      </c>
      <c r="AC281" s="290" t="str">
        <f t="shared" si="116"/>
        <v>-</v>
      </c>
      <c r="AD281" s="290" t="str">
        <f t="shared" si="117"/>
        <v>-</v>
      </c>
      <c r="AE281" s="290" t="str">
        <f t="shared" si="118"/>
        <v>-</v>
      </c>
      <c r="AF281" s="290" t="str">
        <f t="shared" si="119"/>
        <v>-</v>
      </c>
      <c r="AG281" s="294" t="str">
        <f t="shared" si="120"/>
        <v>-</v>
      </c>
      <c r="AH281" s="294" t="str">
        <f t="shared" si="121"/>
        <v>-</v>
      </c>
      <c r="AI281" s="294" t="str">
        <f t="shared" si="122"/>
        <v>-</v>
      </c>
      <c r="AJ281" s="294" t="str">
        <f t="shared" si="123"/>
        <v>-</v>
      </c>
      <c r="AK281" s="286" t="str">
        <f t="shared" si="124"/>
        <v>-</v>
      </c>
      <c r="AL281" s="286" t="str">
        <f t="shared" si="125"/>
        <v>-</v>
      </c>
      <c r="AM281" s="286" t="str">
        <f t="shared" si="126"/>
        <v>-</v>
      </c>
      <c r="AN281" s="286" t="str">
        <f t="shared" si="127"/>
        <v>-</v>
      </c>
    </row>
    <row r="282" spans="20:40">
      <c r="T282" s="2"/>
      <c r="U282" s="9" t="str">
        <f t="shared" si="128"/>
        <v>-</v>
      </c>
      <c r="V282" s="9" t="str">
        <f t="shared" si="129"/>
        <v>-</v>
      </c>
      <c r="W282" s="9" t="str">
        <f t="shared" si="130"/>
        <v>-</v>
      </c>
      <c r="X282" s="9" t="str">
        <f t="shared" si="131"/>
        <v>-</v>
      </c>
      <c r="Y282" s="9" t="str">
        <f t="shared" si="112"/>
        <v>-</v>
      </c>
      <c r="Z282" s="9" t="str">
        <f t="shared" si="113"/>
        <v>-</v>
      </c>
      <c r="AA282" s="9" t="str">
        <f t="shared" si="114"/>
        <v>-</v>
      </c>
      <c r="AB282" s="9" t="str">
        <f t="shared" si="115"/>
        <v>-</v>
      </c>
      <c r="AC282" s="290" t="str">
        <f t="shared" si="116"/>
        <v>-</v>
      </c>
      <c r="AD282" s="290" t="str">
        <f t="shared" si="117"/>
        <v>-</v>
      </c>
      <c r="AE282" s="290" t="str">
        <f t="shared" si="118"/>
        <v>-</v>
      </c>
      <c r="AF282" s="290" t="str">
        <f t="shared" si="119"/>
        <v>-</v>
      </c>
      <c r="AG282" s="294" t="str">
        <f t="shared" si="120"/>
        <v>-</v>
      </c>
      <c r="AH282" s="294" t="str">
        <f t="shared" si="121"/>
        <v>-</v>
      </c>
      <c r="AI282" s="294" t="str">
        <f t="shared" si="122"/>
        <v>-</v>
      </c>
      <c r="AJ282" s="294" t="str">
        <f t="shared" si="123"/>
        <v>-</v>
      </c>
      <c r="AK282" s="286" t="str">
        <f t="shared" si="124"/>
        <v>-</v>
      </c>
      <c r="AL282" s="286" t="str">
        <f t="shared" si="125"/>
        <v>-</v>
      </c>
      <c r="AM282" s="286" t="str">
        <f t="shared" si="126"/>
        <v>-</v>
      </c>
      <c r="AN282" s="286" t="str">
        <f t="shared" si="127"/>
        <v>-</v>
      </c>
    </row>
    <row r="283" spans="20:40">
      <c r="T283" s="2"/>
      <c r="U283" s="9" t="str">
        <f t="shared" si="128"/>
        <v>-</v>
      </c>
      <c r="V283" s="9" t="str">
        <f t="shared" si="129"/>
        <v>-</v>
      </c>
      <c r="W283" s="9" t="str">
        <f t="shared" si="130"/>
        <v>-</v>
      </c>
      <c r="X283" s="9" t="str">
        <f t="shared" si="131"/>
        <v>-</v>
      </c>
      <c r="Y283" s="9" t="str">
        <f t="shared" si="112"/>
        <v>-</v>
      </c>
      <c r="Z283" s="9" t="str">
        <f t="shared" si="113"/>
        <v>-</v>
      </c>
      <c r="AA283" s="9" t="str">
        <f t="shared" si="114"/>
        <v>-</v>
      </c>
      <c r="AB283" s="9" t="str">
        <f t="shared" si="115"/>
        <v>-</v>
      </c>
      <c r="AC283" s="290" t="str">
        <f t="shared" si="116"/>
        <v>-</v>
      </c>
      <c r="AD283" s="290" t="str">
        <f t="shared" si="117"/>
        <v>-</v>
      </c>
      <c r="AE283" s="290" t="str">
        <f t="shared" si="118"/>
        <v>-</v>
      </c>
      <c r="AF283" s="290" t="str">
        <f t="shared" si="119"/>
        <v>-</v>
      </c>
      <c r="AG283" s="294" t="str">
        <f t="shared" si="120"/>
        <v>-</v>
      </c>
      <c r="AH283" s="294" t="str">
        <f t="shared" si="121"/>
        <v>-</v>
      </c>
      <c r="AI283" s="294" t="str">
        <f t="shared" si="122"/>
        <v>-</v>
      </c>
      <c r="AJ283" s="294" t="str">
        <f t="shared" si="123"/>
        <v>-</v>
      </c>
      <c r="AK283" s="286" t="str">
        <f t="shared" si="124"/>
        <v>-</v>
      </c>
      <c r="AL283" s="286" t="str">
        <f t="shared" si="125"/>
        <v>-</v>
      </c>
      <c r="AM283" s="286" t="str">
        <f t="shared" si="126"/>
        <v>-</v>
      </c>
      <c r="AN283" s="286" t="str">
        <f t="shared" si="127"/>
        <v>-</v>
      </c>
    </row>
    <row r="284" spans="20:40">
      <c r="T284" s="2"/>
      <c r="U284" s="9" t="str">
        <f t="shared" si="128"/>
        <v>-</v>
      </c>
      <c r="V284" s="9" t="str">
        <f t="shared" si="129"/>
        <v>-</v>
      </c>
      <c r="W284" s="9" t="str">
        <f t="shared" si="130"/>
        <v>-</v>
      </c>
      <c r="X284" s="9" t="str">
        <f t="shared" si="131"/>
        <v>-</v>
      </c>
      <c r="Y284" s="9" t="str">
        <f t="shared" si="112"/>
        <v>-</v>
      </c>
      <c r="Z284" s="9" t="str">
        <f t="shared" si="113"/>
        <v>-</v>
      </c>
      <c r="AA284" s="9" t="str">
        <f t="shared" si="114"/>
        <v>-</v>
      </c>
      <c r="AB284" s="9" t="str">
        <f t="shared" si="115"/>
        <v>-</v>
      </c>
      <c r="AC284" s="290" t="str">
        <f t="shared" si="116"/>
        <v>-</v>
      </c>
      <c r="AD284" s="290" t="str">
        <f t="shared" si="117"/>
        <v>-</v>
      </c>
      <c r="AE284" s="290" t="str">
        <f t="shared" si="118"/>
        <v>-</v>
      </c>
      <c r="AF284" s="290" t="str">
        <f t="shared" si="119"/>
        <v>-</v>
      </c>
      <c r="AG284" s="294" t="str">
        <f t="shared" si="120"/>
        <v>-</v>
      </c>
      <c r="AH284" s="294" t="str">
        <f t="shared" si="121"/>
        <v>-</v>
      </c>
      <c r="AI284" s="294" t="str">
        <f t="shared" si="122"/>
        <v>-</v>
      </c>
      <c r="AJ284" s="294" t="str">
        <f t="shared" si="123"/>
        <v>-</v>
      </c>
      <c r="AK284" s="286" t="str">
        <f t="shared" si="124"/>
        <v>-</v>
      </c>
      <c r="AL284" s="286" t="str">
        <f t="shared" si="125"/>
        <v>-</v>
      </c>
      <c r="AM284" s="286" t="str">
        <f t="shared" si="126"/>
        <v>-</v>
      </c>
      <c r="AN284" s="286" t="str">
        <f t="shared" si="127"/>
        <v>-</v>
      </c>
    </row>
    <row r="285" spans="20:40">
      <c r="T285" s="2"/>
      <c r="U285" s="9" t="str">
        <f t="shared" si="128"/>
        <v>-</v>
      </c>
      <c r="V285" s="9" t="str">
        <f t="shared" si="129"/>
        <v>-</v>
      </c>
      <c r="W285" s="9" t="str">
        <f t="shared" si="130"/>
        <v>-</v>
      </c>
      <c r="X285" s="9" t="str">
        <f t="shared" si="131"/>
        <v>-</v>
      </c>
      <c r="Y285" s="9" t="str">
        <f t="shared" si="112"/>
        <v>-</v>
      </c>
      <c r="Z285" s="9" t="str">
        <f t="shared" si="113"/>
        <v>-</v>
      </c>
      <c r="AA285" s="9" t="str">
        <f t="shared" si="114"/>
        <v>-</v>
      </c>
      <c r="AB285" s="9" t="str">
        <f t="shared" si="115"/>
        <v>-</v>
      </c>
      <c r="AC285" s="290" t="str">
        <f t="shared" si="116"/>
        <v>-</v>
      </c>
      <c r="AD285" s="290" t="str">
        <f t="shared" si="117"/>
        <v>-</v>
      </c>
      <c r="AE285" s="290" t="str">
        <f t="shared" si="118"/>
        <v>-</v>
      </c>
      <c r="AF285" s="290" t="str">
        <f t="shared" si="119"/>
        <v>-</v>
      </c>
      <c r="AG285" s="294" t="str">
        <f t="shared" si="120"/>
        <v>-</v>
      </c>
      <c r="AH285" s="294" t="str">
        <f t="shared" si="121"/>
        <v>-</v>
      </c>
      <c r="AI285" s="294" t="str">
        <f t="shared" si="122"/>
        <v>-</v>
      </c>
      <c r="AJ285" s="294" t="str">
        <f t="shared" si="123"/>
        <v>-</v>
      </c>
      <c r="AK285" s="286" t="str">
        <f t="shared" si="124"/>
        <v>-</v>
      </c>
      <c r="AL285" s="286" t="str">
        <f t="shared" si="125"/>
        <v>-</v>
      </c>
      <c r="AM285" s="286" t="str">
        <f t="shared" si="126"/>
        <v>-</v>
      </c>
      <c r="AN285" s="286" t="str">
        <f t="shared" si="127"/>
        <v>-</v>
      </c>
    </row>
    <row r="286" spans="20:40">
      <c r="T286" s="2"/>
      <c r="U286" s="9" t="str">
        <f t="shared" si="128"/>
        <v>-</v>
      </c>
      <c r="V286" s="9" t="str">
        <f t="shared" si="129"/>
        <v>-</v>
      </c>
      <c r="W286" s="9" t="str">
        <f t="shared" si="130"/>
        <v>-</v>
      </c>
      <c r="X286" s="9" t="str">
        <f t="shared" si="131"/>
        <v>-</v>
      </c>
      <c r="Y286" s="9" t="str">
        <f t="shared" si="112"/>
        <v>-</v>
      </c>
      <c r="Z286" s="9" t="str">
        <f t="shared" si="113"/>
        <v>-</v>
      </c>
      <c r="AA286" s="9" t="str">
        <f t="shared" si="114"/>
        <v>-</v>
      </c>
      <c r="AB286" s="9" t="str">
        <f t="shared" si="115"/>
        <v>-</v>
      </c>
      <c r="AC286" s="290" t="str">
        <f t="shared" si="116"/>
        <v>-</v>
      </c>
      <c r="AD286" s="290" t="str">
        <f t="shared" si="117"/>
        <v>-</v>
      </c>
      <c r="AE286" s="290" t="str">
        <f t="shared" si="118"/>
        <v>-</v>
      </c>
      <c r="AF286" s="290" t="str">
        <f t="shared" si="119"/>
        <v>-</v>
      </c>
      <c r="AG286" s="294" t="str">
        <f t="shared" si="120"/>
        <v>-</v>
      </c>
      <c r="AH286" s="294" t="str">
        <f t="shared" si="121"/>
        <v>-</v>
      </c>
      <c r="AI286" s="294" t="str">
        <f t="shared" si="122"/>
        <v>-</v>
      </c>
      <c r="AJ286" s="294" t="str">
        <f t="shared" si="123"/>
        <v>-</v>
      </c>
      <c r="AK286" s="286" t="str">
        <f t="shared" si="124"/>
        <v>-</v>
      </c>
      <c r="AL286" s="286" t="str">
        <f t="shared" si="125"/>
        <v>-</v>
      </c>
      <c r="AM286" s="286" t="str">
        <f t="shared" si="126"/>
        <v>-</v>
      </c>
      <c r="AN286" s="286" t="str">
        <f t="shared" si="127"/>
        <v>-</v>
      </c>
    </row>
    <row r="287" spans="20:40">
      <c r="T287" s="2"/>
      <c r="U287" s="9" t="str">
        <f t="shared" si="128"/>
        <v>-</v>
      </c>
      <c r="V287" s="9" t="str">
        <f t="shared" si="129"/>
        <v>-</v>
      </c>
      <c r="W287" s="9" t="str">
        <f t="shared" si="130"/>
        <v>-</v>
      </c>
      <c r="X287" s="9" t="str">
        <f t="shared" si="131"/>
        <v>-</v>
      </c>
      <c r="Y287" s="9" t="str">
        <f t="shared" si="112"/>
        <v>-</v>
      </c>
      <c r="Z287" s="9" t="str">
        <f t="shared" si="113"/>
        <v>-</v>
      </c>
      <c r="AA287" s="9" t="str">
        <f t="shared" si="114"/>
        <v>-</v>
      </c>
      <c r="AB287" s="9" t="str">
        <f t="shared" si="115"/>
        <v>-</v>
      </c>
      <c r="AC287" s="290" t="str">
        <f t="shared" si="116"/>
        <v>-</v>
      </c>
      <c r="AD287" s="290" t="str">
        <f t="shared" si="117"/>
        <v>-</v>
      </c>
      <c r="AE287" s="290" t="str">
        <f t="shared" si="118"/>
        <v>-</v>
      </c>
      <c r="AF287" s="290" t="str">
        <f t="shared" si="119"/>
        <v>-</v>
      </c>
      <c r="AG287" s="294" t="str">
        <f t="shared" si="120"/>
        <v>-</v>
      </c>
      <c r="AH287" s="294" t="str">
        <f t="shared" si="121"/>
        <v>-</v>
      </c>
      <c r="AI287" s="294" t="str">
        <f t="shared" si="122"/>
        <v>-</v>
      </c>
      <c r="AJ287" s="294" t="str">
        <f t="shared" si="123"/>
        <v>-</v>
      </c>
      <c r="AK287" s="286" t="str">
        <f t="shared" si="124"/>
        <v>-</v>
      </c>
      <c r="AL287" s="286" t="str">
        <f t="shared" si="125"/>
        <v>-</v>
      </c>
      <c r="AM287" s="286" t="str">
        <f t="shared" si="126"/>
        <v>-</v>
      </c>
      <c r="AN287" s="286" t="str">
        <f t="shared" si="127"/>
        <v>-</v>
      </c>
    </row>
    <row r="288" spans="20:40">
      <c r="T288" s="2"/>
      <c r="U288" s="9" t="str">
        <f t="shared" si="128"/>
        <v>-</v>
      </c>
      <c r="V288" s="9" t="str">
        <f t="shared" si="129"/>
        <v>-</v>
      </c>
      <c r="W288" s="9" t="str">
        <f t="shared" si="130"/>
        <v>-</v>
      </c>
      <c r="X288" s="9" t="str">
        <f t="shared" si="131"/>
        <v>-</v>
      </c>
      <c r="Y288" s="9" t="str">
        <f t="shared" si="112"/>
        <v>-</v>
      </c>
      <c r="Z288" s="9" t="str">
        <f t="shared" si="113"/>
        <v>-</v>
      </c>
      <c r="AA288" s="9" t="str">
        <f t="shared" si="114"/>
        <v>-</v>
      </c>
      <c r="AB288" s="9" t="str">
        <f t="shared" si="115"/>
        <v>-</v>
      </c>
      <c r="AC288" s="290" t="str">
        <f t="shared" si="116"/>
        <v>-</v>
      </c>
      <c r="AD288" s="290" t="str">
        <f t="shared" si="117"/>
        <v>-</v>
      </c>
      <c r="AE288" s="290" t="str">
        <f t="shared" si="118"/>
        <v>-</v>
      </c>
      <c r="AF288" s="290" t="str">
        <f t="shared" si="119"/>
        <v>-</v>
      </c>
      <c r="AG288" s="294" t="str">
        <f t="shared" si="120"/>
        <v>-</v>
      </c>
      <c r="AH288" s="294" t="str">
        <f t="shared" si="121"/>
        <v>-</v>
      </c>
      <c r="AI288" s="294" t="str">
        <f t="shared" si="122"/>
        <v>-</v>
      </c>
      <c r="AJ288" s="294" t="str">
        <f t="shared" si="123"/>
        <v>-</v>
      </c>
      <c r="AK288" s="286" t="str">
        <f t="shared" si="124"/>
        <v>-</v>
      </c>
      <c r="AL288" s="286" t="str">
        <f t="shared" si="125"/>
        <v>-</v>
      </c>
      <c r="AM288" s="286" t="str">
        <f t="shared" si="126"/>
        <v>-</v>
      </c>
      <c r="AN288" s="286" t="str">
        <f t="shared" si="127"/>
        <v>-</v>
      </c>
    </row>
    <row r="289" spans="20:40">
      <c r="T289" s="2"/>
      <c r="U289" s="9" t="str">
        <f t="shared" si="128"/>
        <v>-</v>
      </c>
      <c r="V289" s="9" t="str">
        <f t="shared" si="129"/>
        <v>-</v>
      </c>
      <c r="W289" s="9" t="str">
        <f t="shared" si="130"/>
        <v>-</v>
      </c>
      <c r="X289" s="9" t="str">
        <f t="shared" si="131"/>
        <v>-</v>
      </c>
      <c r="Y289" s="9" t="str">
        <f t="shared" si="112"/>
        <v>-</v>
      </c>
      <c r="Z289" s="9" t="str">
        <f t="shared" si="113"/>
        <v>-</v>
      </c>
      <c r="AA289" s="9" t="str">
        <f t="shared" si="114"/>
        <v>-</v>
      </c>
      <c r="AB289" s="9" t="str">
        <f t="shared" si="115"/>
        <v>-</v>
      </c>
      <c r="AC289" s="290" t="str">
        <f t="shared" si="116"/>
        <v>-</v>
      </c>
      <c r="AD289" s="290" t="str">
        <f t="shared" si="117"/>
        <v>-</v>
      </c>
      <c r="AE289" s="290" t="str">
        <f t="shared" si="118"/>
        <v>-</v>
      </c>
      <c r="AF289" s="290" t="str">
        <f t="shared" si="119"/>
        <v>-</v>
      </c>
      <c r="AG289" s="294" t="str">
        <f t="shared" si="120"/>
        <v>-</v>
      </c>
      <c r="AH289" s="294" t="str">
        <f t="shared" si="121"/>
        <v>-</v>
      </c>
      <c r="AI289" s="294" t="str">
        <f t="shared" si="122"/>
        <v>-</v>
      </c>
      <c r="AJ289" s="294" t="str">
        <f t="shared" si="123"/>
        <v>-</v>
      </c>
      <c r="AK289" s="286" t="str">
        <f t="shared" si="124"/>
        <v>-</v>
      </c>
      <c r="AL289" s="286" t="str">
        <f t="shared" si="125"/>
        <v>-</v>
      </c>
      <c r="AM289" s="286" t="str">
        <f t="shared" si="126"/>
        <v>-</v>
      </c>
      <c r="AN289" s="286" t="str">
        <f t="shared" si="127"/>
        <v>-</v>
      </c>
    </row>
    <row r="290" spans="20:40">
      <c r="T290" s="2"/>
      <c r="U290" s="9" t="str">
        <f t="shared" si="128"/>
        <v>-</v>
      </c>
      <c r="V290" s="9" t="str">
        <f t="shared" si="129"/>
        <v>-</v>
      </c>
      <c r="W290" s="9" t="str">
        <f t="shared" si="130"/>
        <v>-</v>
      </c>
      <c r="X290" s="9" t="str">
        <f t="shared" si="131"/>
        <v>-</v>
      </c>
      <c r="Y290" s="9" t="str">
        <f t="shared" si="112"/>
        <v>-</v>
      </c>
      <c r="Z290" s="9" t="str">
        <f t="shared" si="113"/>
        <v>-</v>
      </c>
      <c r="AA290" s="9" t="str">
        <f t="shared" si="114"/>
        <v>-</v>
      </c>
      <c r="AB290" s="9" t="str">
        <f t="shared" si="115"/>
        <v>-</v>
      </c>
      <c r="AC290" s="290" t="str">
        <f t="shared" si="116"/>
        <v>-</v>
      </c>
      <c r="AD290" s="290" t="str">
        <f t="shared" si="117"/>
        <v>-</v>
      </c>
      <c r="AE290" s="290" t="str">
        <f t="shared" si="118"/>
        <v>-</v>
      </c>
      <c r="AF290" s="290" t="str">
        <f t="shared" si="119"/>
        <v>-</v>
      </c>
      <c r="AG290" s="294" t="str">
        <f t="shared" si="120"/>
        <v>-</v>
      </c>
      <c r="AH290" s="294" t="str">
        <f t="shared" si="121"/>
        <v>-</v>
      </c>
      <c r="AI290" s="294" t="str">
        <f t="shared" si="122"/>
        <v>-</v>
      </c>
      <c r="AJ290" s="294" t="str">
        <f t="shared" si="123"/>
        <v>-</v>
      </c>
      <c r="AK290" s="286" t="str">
        <f t="shared" si="124"/>
        <v>-</v>
      </c>
      <c r="AL290" s="286" t="str">
        <f t="shared" si="125"/>
        <v>-</v>
      </c>
      <c r="AM290" s="286" t="str">
        <f t="shared" si="126"/>
        <v>-</v>
      </c>
      <c r="AN290" s="286" t="str">
        <f t="shared" si="127"/>
        <v>-</v>
      </c>
    </row>
    <row r="291" spans="20:40">
      <c r="T291" s="2"/>
      <c r="U291" s="9" t="str">
        <f t="shared" si="128"/>
        <v>-</v>
      </c>
      <c r="V291" s="9" t="str">
        <f t="shared" si="129"/>
        <v>-</v>
      </c>
      <c r="W291" s="9" t="str">
        <f t="shared" si="130"/>
        <v>-</v>
      </c>
      <c r="X291" s="9" t="str">
        <f t="shared" si="131"/>
        <v>-</v>
      </c>
      <c r="Y291" s="9" t="str">
        <f t="shared" si="112"/>
        <v>-</v>
      </c>
      <c r="Z291" s="9" t="str">
        <f t="shared" si="113"/>
        <v>-</v>
      </c>
      <c r="AA291" s="9" t="str">
        <f t="shared" si="114"/>
        <v>-</v>
      </c>
      <c r="AB291" s="9" t="str">
        <f t="shared" si="115"/>
        <v>-</v>
      </c>
      <c r="AC291" s="290" t="str">
        <f t="shared" si="116"/>
        <v>-</v>
      </c>
      <c r="AD291" s="290" t="str">
        <f t="shared" si="117"/>
        <v>-</v>
      </c>
      <c r="AE291" s="290" t="str">
        <f t="shared" si="118"/>
        <v>-</v>
      </c>
      <c r="AF291" s="290" t="str">
        <f t="shared" si="119"/>
        <v>-</v>
      </c>
      <c r="AG291" s="294" t="str">
        <f t="shared" si="120"/>
        <v>-</v>
      </c>
      <c r="AH291" s="294" t="str">
        <f t="shared" si="121"/>
        <v>-</v>
      </c>
      <c r="AI291" s="294" t="str">
        <f t="shared" si="122"/>
        <v>-</v>
      </c>
      <c r="AJ291" s="294" t="str">
        <f t="shared" si="123"/>
        <v>-</v>
      </c>
      <c r="AK291" s="286" t="str">
        <f t="shared" si="124"/>
        <v>-</v>
      </c>
      <c r="AL291" s="286" t="str">
        <f t="shared" si="125"/>
        <v>-</v>
      </c>
      <c r="AM291" s="286" t="str">
        <f t="shared" si="126"/>
        <v>-</v>
      </c>
      <c r="AN291" s="286" t="str">
        <f t="shared" si="127"/>
        <v>-</v>
      </c>
    </row>
    <row r="292" spans="20:40">
      <c r="T292" s="2"/>
      <c r="U292" s="9" t="str">
        <f t="shared" si="128"/>
        <v>-</v>
      </c>
      <c r="V292" s="9" t="str">
        <f t="shared" si="129"/>
        <v>-</v>
      </c>
      <c r="W292" s="9" t="str">
        <f t="shared" si="130"/>
        <v>-</v>
      </c>
      <c r="X292" s="9" t="str">
        <f t="shared" si="131"/>
        <v>-</v>
      </c>
      <c r="Y292" s="9" t="str">
        <f t="shared" si="112"/>
        <v>-</v>
      </c>
      <c r="Z292" s="9" t="str">
        <f t="shared" si="113"/>
        <v>-</v>
      </c>
      <c r="AA292" s="9" t="str">
        <f t="shared" si="114"/>
        <v>-</v>
      </c>
      <c r="AB292" s="9" t="str">
        <f t="shared" si="115"/>
        <v>-</v>
      </c>
      <c r="AC292" s="290" t="str">
        <f t="shared" si="116"/>
        <v>-</v>
      </c>
      <c r="AD292" s="290" t="str">
        <f t="shared" si="117"/>
        <v>-</v>
      </c>
      <c r="AE292" s="290" t="str">
        <f t="shared" si="118"/>
        <v>-</v>
      </c>
      <c r="AF292" s="290" t="str">
        <f t="shared" si="119"/>
        <v>-</v>
      </c>
      <c r="AG292" s="294" t="str">
        <f t="shared" si="120"/>
        <v>-</v>
      </c>
      <c r="AH292" s="294" t="str">
        <f t="shared" si="121"/>
        <v>-</v>
      </c>
      <c r="AI292" s="294" t="str">
        <f t="shared" si="122"/>
        <v>-</v>
      </c>
      <c r="AJ292" s="294" t="str">
        <f t="shared" si="123"/>
        <v>-</v>
      </c>
      <c r="AK292" s="286" t="str">
        <f t="shared" si="124"/>
        <v>-</v>
      </c>
      <c r="AL292" s="286" t="str">
        <f t="shared" si="125"/>
        <v>-</v>
      </c>
      <c r="AM292" s="286" t="str">
        <f t="shared" si="126"/>
        <v>-</v>
      </c>
      <c r="AN292" s="286" t="str">
        <f t="shared" si="127"/>
        <v>-</v>
      </c>
    </row>
    <row r="293" spans="20:40">
      <c r="T293" s="2"/>
      <c r="U293" s="9" t="str">
        <f t="shared" si="128"/>
        <v>-</v>
      </c>
      <c r="V293" s="9" t="str">
        <f t="shared" si="129"/>
        <v>-</v>
      </c>
      <c r="W293" s="9" t="str">
        <f t="shared" si="130"/>
        <v>-</v>
      </c>
      <c r="X293" s="9" t="str">
        <f t="shared" si="131"/>
        <v>-</v>
      </c>
      <c r="Y293" s="9" t="str">
        <f t="shared" si="112"/>
        <v>-</v>
      </c>
      <c r="Z293" s="9" t="str">
        <f t="shared" si="113"/>
        <v>-</v>
      </c>
      <c r="AA293" s="9" t="str">
        <f t="shared" si="114"/>
        <v>-</v>
      </c>
      <c r="AB293" s="9" t="str">
        <f t="shared" si="115"/>
        <v>-</v>
      </c>
      <c r="AC293" s="290" t="str">
        <f t="shared" si="116"/>
        <v>-</v>
      </c>
      <c r="AD293" s="290" t="str">
        <f t="shared" si="117"/>
        <v>-</v>
      </c>
      <c r="AE293" s="290" t="str">
        <f t="shared" si="118"/>
        <v>-</v>
      </c>
      <c r="AF293" s="290" t="str">
        <f t="shared" si="119"/>
        <v>-</v>
      </c>
      <c r="AG293" s="294" t="str">
        <f t="shared" si="120"/>
        <v>-</v>
      </c>
      <c r="AH293" s="294" t="str">
        <f t="shared" si="121"/>
        <v>-</v>
      </c>
      <c r="AI293" s="294" t="str">
        <f t="shared" si="122"/>
        <v>-</v>
      </c>
      <c r="AJ293" s="294" t="str">
        <f t="shared" si="123"/>
        <v>-</v>
      </c>
      <c r="AK293" s="286" t="str">
        <f t="shared" si="124"/>
        <v>-</v>
      </c>
      <c r="AL293" s="286" t="str">
        <f t="shared" si="125"/>
        <v>-</v>
      </c>
      <c r="AM293" s="286" t="str">
        <f t="shared" si="126"/>
        <v>-</v>
      </c>
      <c r="AN293" s="286" t="str">
        <f t="shared" si="127"/>
        <v>-</v>
      </c>
    </row>
    <row r="294" spans="20:40">
      <c r="T294" s="2"/>
      <c r="U294" s="9" t="str">
        <f t="shared" si="128"/>
        <v>-</v>
      </c>
      <c r="V294" s="9" t="str">
        <f t="shared" si="129"/>
        <v>-</v>
      </c>
      <c r="W294" s="9" t="str">
        <f t="shared" si="130"/>
        <v>-</v>
      </c>
      <c r="X294" s="9" t="str">
        <f t="shared" si="131"/>
        <v>-</v>
      </c>
      <c r="Y294" s="9" t="str">
        <f t="shared" si="112"/>
        <v>-</v>
      </c>
      <c r="Z294" s="9" t="str">
        <f t="shared" si="113"/>
        <v>-</v>
      </c>
      <c r="AA294" s="9" t="str">
        <f t="shared" si="114"/>
        <v>-</v>
      </c>
      <c r="AB294" s="9" t="str">
        <f t="shared" si="115"/>
        <v>-</v>
      </c>
      <c r="AC294" s="290" t="str">
        <f t="shared" si="116"/>
        <v>-</v>
      </c>
      <c r="AD294" s="290" t="str">
        <f t="shared" si="117"/>
        <v>-</v>
      </c>
      <c r="AE294" s="290" t="str">
        <f t="shared" si="118"/>
        <v>-</v>
      </c>
      <c r="AF294" s="290" t="str">
        <f t="shared" si="119"/>
        <v>-</v>
      </c>
      <c r="AG294" s="294" t="str">
        <f t="shared" si="120"/>
        <v>-</v>
      </c>
      <c r="AH294" s="294" t="str">
        <f t="shared" si="121"/>
        <v>-</v>
      </c>
      <c r="AI294" s="294" t="str">
        <f t="shared" si="122"/>
        <v>-</v>
      </c>
      <c r="AJ294" s="294" t="str">
        <f t="shared" si="123"/>
        <v>-</v>
      </c>
      <c r="AK294" s="286" t="str">
        <f t="shared" si="124"/>
        <v>-</v>
      </c>
      <c r="AL294" s="286" t="str">
        <f t="shared" si="125"/>
        <v>-</v>
      </c>
      <c r="AM294" s="286" t="str">
        <f t="shared" si="126"/>
        <v>-</v>
      </c>
      <c r="AN294" s="286" t="str">
        <f t="shared" si="127"/>
        <v>-</v>
      </c>
    </row>
    <row r="295" spans="20:40">
      <c r="T295" s="2"/>
      <c r="U295" s="9" t="str">
        <f t="shared" si="128"/>
        <v>-</v>
      </c>
      <c r="V295" s="9" t="str">
        <f t="shared" si="129"/>
        <v>-</v>
      </c>
      <c r="W295" s="9" t="str">
        <f t="shared" si="130"/>
        <v>-</v>
      </c>
      <c r="X295" s="9" t="str">
        <f t="shared" si="131"/>
        <v>-</v>
      </c>
      <c r="Y295" s="9" t="str">
        <f t="shared" si="112"/>
        <v>-</v>
      </c>
      <c r="Z295" s="9" t="str">
        <f t="shared" si="113"/>
        <v>-</v>
      </c>
      <c r="AA295" s="9" t="str">
        <f t="shared" si="114"/>
        <v>-</v>
      </c>
      <c r="AB295" s="9" t="str">
        <f t="shared" si="115"/>
        <v>-</v>
      </c>
      <c r="AC295" s="290" t="str">
        <f t="shared" si="116"/>
        <v>-</v>
      </c>
      <c r="AD295" s="290" t="str">
        <f t="shared" si="117"/>
        <v>-</v>
      </c>
      <c r="AE295" s="290" t="str">
        <f t="shared" si="118"/>
        <v>-</v>
      </c>
      <c r="AF295" s="290" t="str">
        <f t="shared" si="119"/>
        <v>-</v>
      </c>
      <c r="AG295" s="294" t="str">
        <f t="shared" si="120"/>
        <v>-</v>
      </c>
      <c r="AH295" s="294" t="str">
        <f t="shared" si="121"/>
        <v>-</v>
      </c>
      <c r="AI295" s="294" t="str">
        <f t="shared" si="122"/>
        <v>-</v>
      </c>
      <c r="AJ295" s="294" t="str">
        <f t="shared" si="123"/>
        <v>-</v>
      </c>
      <c r="AK295" s="286" t="str">
        <f t="shared" si="124"/>
        <v>-</v>
      </c>
      <c r="AL295" s="286" t="str">
        <f t="shared" si="125"/>
        <v>-</v>
      </c>
      <c r="AM295" s="286" t="str">
        <f t="shared" si="126"/>
        <v>-</v>
      </c>
      <c r="AN295" s="286" t="str">
        <f t="shared" si="127"/>
        <v>-</v>
      </c>
    </row>
    <row r="296" spans="20:40">
      <c r="T296" s="2"/>
      <c r="U296" s="9" t="str">
        <f t="shared" si="128"/>
        <v>-</v>
      </c>
      <c r="V296" s="9" t="str">
        <f t="shared" si="129"/>
        <v>-</v>
      </c>
      <c r="W296" s="9" t="str">
        <f t="shared" si="130"/>
        <v>-</v>
      </c>
      <c r="X296" s="9" t="str">
        <f t="shared" si="131"/>
        <v>-</v>
      </c>
      <c r="Y296" s="9" t="str">
        <f t="shared" si="112"/>
        <v>-</v>
      </c>
      <c r="Z296" s="9" t="str">
        <f t="shared" si="113"/>
        <v>-</v>
      </c>
      <c r="AA296" s="9" t="str">
        <f t="shared" si="114"/>
        <v>-</v>
      </c>
      <c r="AB296" s="9" t="str">
        <f t="shared" si="115"/>
        <v>-</v>
      </c>
      <c r="AC296" s="290" t="str">
        <f t="shared" si="116"/>
        <v>-</v>
      </c>
      <c r="AD296" s="290" t="str">
        <f t="shared" si="117"/>
        <v>-</v>
      </c>
      <c r="AE296" s="290" t="str">
        <f t="shared" si="118"/>
        <v>-</v>
      </c>
      <c r="AF296" s="290" t="str">
        <f t="shared" si="119"/>
        <v>-</v>
      </c>
      <c r="AG296" s="294" t="str">
        <f t="shared" si="120"/>
        <v>-</v>
      </c>
      <c r="AH296" s="294" t="str">
        <f t="shared" si="121"/>
        <v>-</v>
      </c>
      <c r="AI296" s="294" t="str">
        <f t="shared" si="122"/>
        <v>-</v>
      </c>
      <c r="AJ296" s="294" t="str">
        <f t="shared" si="123"/>
        <v>-</v>
      </c>
      <c r="AK296" s="286" t="str">
        <f t="shared" si="124"/>
        <v>-</v>
      </c>
      <c r="AL296" s="286" t="str">
        <f t="shared" si="125"/>
        <v>-</v>
      </c>
      <c r="AM296" s="286" t="str">
        <f t="shared" si="126"/>
        <v>-</v>
      </c>
      <c r="AN296" s="286" t="str">
        <f t="shared" si="127"/>
        <v>-</v>
      </c>
    </row>
    <row r="297" spans="20:40">
      <c r="T297" s="2"/>
      <c r="U297" s="9" t="str">
        <f t="shared" si="128"/>
        <v>-</v>
      </c>
      <c r="V297" s="9" t="str">
        <f t="shared" si="129"/>
        <v>-</v>
      </c>
      <c r="W297" s="9" t="str">
        <f t="shared" si="130"/>
        <v>-</v>
      </c>
      <c r="X297" s="9" t="str">
        <f t="shared" si="131"/>
        <v>-</v>
      </c>
      <c r="Y297" s="9" t="str">
        <f t="shared" si="112"/>
        <v>-</v>
      </c>
      <c r="Z297" s="9" t="str">
        <f t="shared" si="113"/>
        <v>-</v>
      </c>
      <c r="AA297" s="9" t="str">
        <f t="shared" si="114"/>
        <v>-</v>
      </c>
      <c r="AB297" s="9" t="str">
        <f t="shared" si="115"/>
        <v>-</v>
      </c>
      <c r="AC297" s="290" t="str">
        <f t="shared" si="116"/>
        <v>-</v>
      </c>
      <c r="AD297" s="290" t="str">
        <f t="shared" si="117"/>
        <v>-</v>
      </c>
      <c r="AE297" s="290" t="str">
        <f t="shared" si="118"/>
        <v>-</v>
      </c>
      <c r="AF297" s="290" t="str">
        <f t="shared" si="119"/>
        <v>-</v>
      </c>
      <c r="AG297" s="294" t="str">
        <f t="shared" si="120"/>
        <v>-</v>
      </c>
      <c r="AH297" s="294" t="str">
        <f t="shared" si="121"/>
        <v>-</v>
      </c>
      <c r="AI297" s="294" t="str">
        <f t="shared" si="122"/>
        <v>-</v>
      </c>
      <c r="AJ297" s="294" t="str">
        <f t="shared" si="123"/>
        <v>-</v>
      </c>
      <c r="AK297" s="286" t="str">
        <f t="shared" si="124"/>
        <v>-</v>
      </c>
      <c r="AL297" s="286" t="str">
        <f t="shared" si="125"/>
        <v>-</v>
      </c>
      <c r="AM297" s="286" t="str">
        <f t="shared" si="126"/>
        <v>-</v>
      </c>
      <c r="AN297" s="286" t="str">
        <f t="shared" si="127"/>
        <v>-</v>
      </c>
    </row>
    <row r="298" spans="20:40">
      <c r="T298" s="2"/>
      <c r="U298" s="9" t="str">
        <f t="shared" si="128"/>
        <v>-</v>
      </c>
      <c r="V298" s="9" t="str">
        <f t="shared" si="129"/>
        <v>-</v>
      </c>
      <c r="W298" s="9" t="str">
        <f t="shared" si="130"/>
        <v>-</v>
      </c>
      <c r="X298" s="9" t="str">
        <f t="shared" si="131"/>
        <v>-</v>
      </c>
      <c r="Y298" s="9" t="str">
        <f t="shared" si="112"/>
        <v>-</v>
      </c>
      <c r="Z298" s="9" t="str">
        <f t="shared" si="113"/>
        <v>-</v>
      </c>
      <c r="AA298" s="9" t="str">
        <f t="shared" si="114"/>
        <v>-</v>
      </c>
      <c r="AB298" s="9" t="str">
        <f t="shared" si="115"/>
        <v>-</v>
      </c>
      <c r="AC298" s="290" t="str">
        <f t="shared" si="116"/>
        <v>-</v>
      </c>
      <c r="AD298" s="290" t="str">
        <f t="shared" si="117"/>
        <v>-</v>
      </c>
      <c r="AE298" s="290" t="str">
        <f t="shared" si="118"/>
        <v>-</v>
      </c>
      <c r="AF298" s="290" t="str">
        <f t="shared" si="119"/>
        <v>-</v>
      </c>
      <c r="AG298" s="294" t="str">
        <f t="shared" si="120"/>
        <v>-</v>
      </c>
      <c r="AH298" s="294" t="str">
        <f t="shared" si="121"/>
        <v>-</v>
      </c>
      <c r="AI298" s="294" t="str">
        <f t="shared" si="122"/>
        <v>-</v>
      </c>
      <c r="AJ298" s="294" t="str">
        <f t="shared" si="123"/>
        <v>-</v>
      </c>
      <c r="AK298" s="286" t="str">
        <f t="shared" si="124"/>
        <v>-</v>
      </c>
      <c r="AL298" s="286" t="str">
        <f t="shared" si="125"/>
        <v>-</v>
      </c>
      <c r="AM298" s="286" t="str">
        <f t="shared" si="126"/>
        <v>-</v>
      </c>
      <c r="AN298" s="286" t="str">
        <f t="shared" si="127"/>
        <v>-</v>
      </c>
    </row>
    <row r="299" spans="20:40">
      <c r="T299" s="2"/>
      <c r="U299" s="9" t="str">
        <f t="shared" si="128"/>
        <v>-</v>
      </c>
      <c r="V299" s="9" t="str">
        <f t="shared" si="129"/>
        <v>-</v>
      </c>
      <c r="W299" s="9" t="str">
        <f t="shared" si="130"/>
        <v>-</v>
      </c>
      <c r="X299" s="9" t="str">
        <f t="shared" si="131"/>
        <v>-</v>
      </c>
      <c r="Y299" s="9" t="str">
        <f t="shared" si="112"/>
        <v>-</v>
      </c>
      <c r="Z299" s="9" t="str">
        <f t="shared" si="113"/>
        <v>-</v>
      </c>
      <c r="AA299" s="9" t="str">
        <f t="shared" si="114"/>
        <v>-</v>
      </c>
      <c r="AB299" s="9" t="str">
        <f t="shared" si="115"/>
        <v>-</v>
      </c>
      <c r="AC299" s="290" t="str">
        <f t="shared" si="116"/>
        <v>-</v>
      </c>
      <c r="AD299" s="290" t="str">
        <f t="shared" si="117"/>
        <v>-</v>
      </c>
      <c r="AE299" s="290" t="str">
        <f t="shared" si="118"/>
        <v>-</v>
      </c>
      <c r="AF299" s="290" t="str">
        <f t="shared" si="119"/>
        <v>-</v>
      </c>
      <c r="AG299" s="294" t="str">
        <f t="shared" si="120"/>
        <v>-</v>
      </c>
      <c r="AH299" s="294" t="str">
        <f t="shared" si="121"/>
        <v>-</v>
      </c>
      <c r="AI299" s="294" t="str">
        <f t="shared" si="122"/>
        <v>-</v>
      </c>
      <c r="AJ299" s="294" t="str">
        <f t="shared" si="123"/>
        <v>-</v>
      </c>
      <c r="AK299" s="286" t="str">
        <f t="shared" si="124"/>
        <v>-</v>
      </c>
      <c r="AL299" s="286" t="str">
        <f t="shared" si="125"/>
        <v>-</v>
      </c>
      <c r="AM299" s="286" t="str">
        <f t="shared" si="126"/>
        <v>-</v>
      </c>
      <c r="AN299" s="286" t="str">
        <f t="shared" si="127"/>
        <v>-</v>
      </c>
    </row>
    <row r="300" spans="20:40">
      <c r="T300" s="2"/>
      <c r="U300" s="9" t="str">
        <f t="shared" si="128"/>
        <v>-</v>
      </c>
      <c r="V300" s="9" t="str">
        <f t="shared" si="129"/>
        <v>-</v>
      </c>
      <c r="W300" s="9" t="str">
        <f t="shared" si="130"/>
        <v>-</v>
      </c>
      <c r="X300" s="9" t="str">
        <f t="shared" si="131"/>
        <v>-</v>
      </c>
      <c r="Y300" s="9" t="str">
        <f t="shared" si="112"/>
        <v>-</v>
      </c>
      <c r="Z300" s="9" t="str">
        <f t="shared" si="113"/>
        <v>-</v>
      </c>
      <c r="AA300" s="9" t="str">
        <f t="shared" si="114"/>
        <v>-</v>
      </c>
      <c r="AB300" s="9" t="str">
        <f t="shared" si="115"/>
        <v>-</v>
      </c>
      <c r="AC300" s="290" t="str">
        <f t="shared" si="116"/>
        <v>-</v>
      </c>
      <c r="AD300" s="290" t="str">
        <f t="shared" si="117"/>
        <v>-</v>
      </c>
      <c r="AE300" s="290" t="str">
        <f t="shared" si="118"/>
        <v>-</v>
      </c>
      <c r="AF300" s="290" t="str">
        <f t="shared" si="119"/>
        <v>-</v>
      </c>
      <c r="AG300" s="294" t="str">
        <f t="shared" si="120"/>
        <v>-</v>
      </c>
      <c r="AH300" s="294" t="str">
        <f t="shared" si="121"/>
        <v>-</v>
      </c>
      <c r="AI300" s="294" t="str">
        <f t="shared" si="122"/>
        <v>-</v>
      </c>
      <c r="AJ300" s="294" t="str">
        <f t="shared" si="123"/>
        <v>-</v>
      </c>
      <c r="AK300" s="286" t="str">
        <f t="shared" si="124"/>
        <v>-</v>
      </c>
      <c r="AL300" s="286" t="str">
        <f t="shared" si="125"/>
        <v>-</v>
      </c>
      <c r="AM300" s="286" t="str">
        <f t="shared" si="126"/>
        <v>-</v>
      </c>
      <c r="AN300" s="286" t="str">
        <f t="shared" si="127"/>
        <v>-</v>
      </c>
    </row>
    <row r="301" spans="20:40">
      <c r="T301" s="2"/>
      <c r="U301" s="9" t="str">
        <f t="shared" si="128"/>
        <v>-</v>
      </c>
      <c r="V301" s="9" t="str">
        <f t="shared" si="129"/>
        <v>-</v>
      </c>
      <c r="W301" s="9" t="str">
        <f t="shared" si="130"/>
        <v>-</v>
      </c>
      <c r="X301" s="9" t="str">
        <f t="shared" si="131"/>
        <v>-</v>
      </c>
      <c r="Y301" s="9" t="str">
        <f t="shared" si="112"/>
        <v>-</v>
      </c>
      <c r="Z301" s="9" t="str">
        <f t="shared" si="113"/>
        <v>-</v>
      </c>
      <c r="AA301" s="9" t="str">
        <f t="shared" si="114"/>
        <v>-</v>
      </c>
      <c r="AB301" s="9" t="str">
        <f t="shared" si="115"/>
        <v>-</v>
      </c>
      <c r="AC301" s="290" t="str">
        <f t="shared" si="116"/>
        <v>-</v>
      </c>
      <c r="AD301" s="290" t="str">
        <f t="shared" si="117"/>
        <v>-</v>
      </c>
      <c r="AE301" s="290" t="str">
        <f t="shared" si="118"/>
        <v>-</v>
      </c>
      <c r="AF301" s="290" t="str">
        <f t="shared" si="119"/>
        <v>-</v>
      </c>
      <c r="AG301" s="294" t="str">
        <f t="shared" si="120"/>
        <v>-</v>
      </c>
      <c r="AH301" s="294" t="str">
        <f t="shared" si="121"/>
        <v>-</v>
      </c>
      <c r="AI301" s="294" t="str">
        <f t="shared" si="122"/>
        <v>-</v>
      </c>
      <c r="AJ301" s="294" t="str">
        <f t="shared" si="123"/>
        <v>-</v>
      </c>
      <c r="AK301" s="286" t="str">
        <f t="shared" si="124"/>
        <v>-</v>
      </c>
      <c r="AL301" s="286" t="str">
        <f t="shared" si="125"/>
        <v>-</v>
      </c>
      <c r="AM301" s="286" t="str">
        <f t="shared" si="126"/>
        <v>-</v>
      </c>
      <c r="AN301" s="286" t="str">
        <f t="shared" si="127"/>
        <v>-</v>
      </c>
    </row>
    <row r="302" spans="20:40">
      <c r="T302" s="2"/>
      <c r="U302" s="9" t="str">
        <f t="shared" si="128"/>
        <v>-</v>
      </c>
      <c r="V302" s="9" t="str">
        <f t="shared" si="129"/>
        <v>-</v>
      </c>
      <c r="W302" s="9" t="str">
        <f t="shared" si="130"/>
        <v>-</v>
      </c>
      <c r="X302" s="9" t="str">
        <f t="shared" si="131"/>
        <v>-</v>
      </c>
      <c r="Y302" s="9" t="str">
        <f t="shared" si="112"/>
        <v>-</v>
      </c>
      <c r="Z302" s="9" t="str">
        <f t="shared" si="113"/>
        <v>-</v>
      </c>
      <c r="AA302" s="9" t="str">
        <f t="shared" si="114"/>
        <v>-</v>
      </c>
      <c r="AB302" s="9" t="str">
        <f t="shared" si="115"/>
        <v>-</v>
      </c>
      <c r="AC302" s="290" t="str">
        <f t="shared" si="116"/>
        <v>-</v>
      </c>
      <c r="AD302" s="290" t="str">
        <f t="shared" si="117"/>
        <v>-</v>
      </c>
      <c r="AE302" s="290" t="str">
        <f t="shared" si="118"/>
        <v>-</v>
      </c>
      <c r="AF302" s="290" t="str">
        <f t="shared" si="119"/>
        <v>-</v>
      </c>
      <c r="AG302" s="294" t="str">
        <f t="shared" si="120"/>
        <v>-</v>
      </c>
      <c r="AH302" s="294" t="str">
        <f t="shared" si="121"/>
        <v>-</v>
      </c>
      <c r="AI302" s="294" t="str">
        <f t="shared" si="122"/>
        <v>-</v>
      </c>
      <c r="AJ302" s="294" t="str">
        <f t="shared" si="123"/>
        <v>-</v>
      </c>
      <c r="AK302" s="286" t="str">
        <f t="shared" si="124"/>
        <v>-</v>
      </c>
      <c r="AL302" s="286" t="str">
        <f t="shared" si="125"/>
        <v>-</v>
      </c>
      <c r="AM302" s="286" t="str">
        <f t="shared" si="126"/>
        <v>-</v>
      </c>
      <c r="AN302" s="286" t="str">
        <f t="shared" si="127"/>
        <v>-</v>
      </c>
    </row>
    <row r="303" spans="20:40">
      <c r="T303" s="2"/>
      <c r="U303" s="9" t="str">
        <f t="shared" si="128"/>
        <v>-</v>
      </c>
      <c r="V303" s="9" t="str">
        <f t="shared" si="129"/>
        <v>-</v>
      </c>
      <c r="W303" s="9" t="str">
        <f t="shared" si="130"/>
        <v>-</v>
      </c>
      <c r="X303" s="9" t="str">
        <f t="shared" si="131"/>
        <v>-</v>
      </c>
      <c r="Y303" s="9" t="str">
        <f t="shared" si="112"/>
        <v>-</v>
      </c>
      <c r="Z303" s="9" t="str">
        <f t="shared" si="113"/>
        <v>-</v>
      </c>
      <c r="AA303" s="9" t="str">
        <f t="shared" si="114"/>
        <v>-</v>
      </c>
      <c r="AB303" s="9" t="str">
        <f t="shared" si="115"/>
        <v>-</v>
      </c>
      <c r="AC303" s="290" t="str">
        <f t="shared" si="116"/>
        <v>-</v>
      </c>
      <c r="AD303" s="290" t="str">
        <f t="shared" si="117"/>
        <v>-</v>
      </c>
      <c r="AE303" s="290" t="str">
        <f t="shared" si="118"/>
        <v>-</v>
      </c>
      <c r="AF303" s="290" t="str">
        <f t="shared" si="119"/>
        <v>-</v>
      </c>
      <c r="AG303" s="294" t="str">
        <f t="shared" si="120"/>
        <v>-</v>
      </c>
      <c r="AH303" s="294" t="str">
        <f t="shared" si="121"/>
        <v>-</v>
      </c>
      <c r="AI303" s="294" t="str">
        <f t="shared" si="122"/>
        <v>-</v>
      </c>
      <c r="AJ303" s="294" t="str">
        <f t="shared" si="123"/>
        <v>-</v>
      </c>
      <c r="AK303" s="286" t="str">
        <f t="shared" si="124"/>
        <v>-</v>
      </c>
      <c r="AL303" s="286" t="str">
        <f t="shared" si="125"/>
        <v>-</v>
      </c>
      <c r="AM303" s="286" t="str">
        <f t="shared" si="126"/>
        <v>-</v>
      </c>
      <c r="AN303" s="286" t="str">
        <f t="shared" si="127"/>
        <v>-</v>
      </c>
    </row>
    <row r="304" spans="20:40">
      <c r="T304" s="2"/>
      <c r="U304" s="9" t="str">
        <f t="shared" si="128"/>
        <v>-</v>
      </c>
      <c r="V304" s="9" t="str">
        <f t="shared" si="129"/>
        <v>-</v>
      </c>
      <c r="W304" s="9" t="str">
        <f t="shared" si="130"/>
        <v>-</v>
      </c>
      <c r="X304" s="9" t="str">
        <f t="shared" si="131"/>
        <v>-</v>
      </c>
      <c r="Y304" s="9" t="str">
        <f t="shared" si="112"/>
        <v>-</v>
      </c>
      <c r="Z304" s="9" t="str">
        <f t="shared" si="113"/>
        <v>-</v>
      </c>
      <c r="AA304" s="9" t="str">
        <f t="shared" si="114"/>
        <v>-</v>
      </c>
      <c r="AB304" s="9" t="str">
        <f t="shared" si="115"/>
        <v>-</v>
      </c>
      <c r="AC304" s="290" t="str">
        <f t="shared" si="116"/>
        <v>-</v>
      </c>
      <c r="AD304" s="290" t="str">
        <f t="shared" si="117"/>
        <v>-</v>
      </c>
      <c r="AE304" s="290" t="str">
        <f t="shared" si="118"/>
        <v>-</v>
      </c>
      <c r="AF304" s="290" t="str">
        <f t="shared" si="119"/>
        <v>-</v>
      </c>
      <c r="AG304" s="294" t="str">
        <f t="shared" si="120"/>
        <v>-</v>
      </c>
      <c r="AH304" s="294" t="str">
        <f t="shared" si="121"/>
        <v>-</v>
      </c>
      <c r="AI304" s="294" t="str">
        <f t="shared" si="122"/>
        <v>-</v>
      </c>
      <c r="AJ304" s="294" t="str">
        <f t="shared" si="123"/>
        <v>-</v>
      </c>
      <c r="AK304" s="286" t="str">
        <f t="shared" si="124"/>
        <v>-</v>
      </c>
      <c r="AL304" s="286" t="str">
        <f t="shared" si="125"/>
        <v>-</v>
      </c>
      <c r="AM304" s="286" t="str">
        <f t="shared" si="126"/>
        <v>-</v>
      </c>
      <c r="AN304" s="286" t="str">
        <f t="shared" si="127"/>
        <v>-</v>
      </c>
    </row>
    <row r="305" spans="20:40">
      <c r="T305" s="219" t="s">
        <v>1178</v>
      </c>
      <c r="U305" s="209">
        <f>SUM(U5:U304)</f>
        <v>685</v>
      </c>
      <c r="V305" s="209">
        <f>SUM(V5:V304)</f>
        <v>137</v>
      </c>
      <c r="W305" s="209">
        <f>SUM(W5:W304)</f>
        <v>83</v>
      </c>
      <c r="X305" s="209">
        <f>SUM(X5:X304)</f>
        <v>26</v>
      </c>
      <c r="Y305" s="209"/>
      <c r="Z305" s="209"/>
      <c r="AA305" s="209"/>
      <c r="AB305" s="209"/>
      <c r="AC305" s="290"/>
      <c r="AD305" s="290"/>
      <c r="AE305" s="290"/>
      <c r="AF305" s="290"/>
      <c r="AG305" s="210"/>
      <c r="AH305" s="210"/>
      <c r="AI305" s="210"/>
      <c r="AJ305" s="210"/>
      <c r="AK305" s="286"/>
      <c r="AL305" s="286"/>
      <c r="AM305" s="286"/>
      <c r="AN305" s="286"/>
    </row>
  </sheetData>
  <autoFilter ref="T4:AN4" xr:uid="{00000000-0001-0000-0600-000000000000}"/>
  <phoneticPr fontId="18"/>
  <pageMargins left="0.25" right="0.25" top="0.75" bottom="0.75" header="0.3" footer="0.3"/>
  <pageSetup paperSize="8" scale="9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6A9F-7B72-4CAE-B057-AFEF7C8AF234}">
  <sheetPr codeName="Sheet29">
    <tabColor rgb="FFFFFF00"/>
    <pageSetUpPr fitToPage="1"/>
  </sheetPr>
  <dimension ref="A1:AN305"/>
  <sheetViews>
    <sheetView showGridLines="0" zoomScale="80" zoomScaleNormal="80" workbookViewId="0"/>
  </sheetViews>
  <sheetFormatPr defaultColWidth="8.78515625" defaultRowHeight="15"/>
  <cols>
    <col min="1" max="1" width="5.5703125" style="1" customWidth="1"/>
    <col min="2" max="2" width="24.42578125" style="1" customWidth="1"/>
    <col min="3" max="3" width="5.640625" style="204" customWidth="1"/>
    <col min="4" max="4" width="7.78515625" style="1" customWidth="1"/>
    <col min="5" max="5" width="5.5703125" style="1" customWidth="1"/>
    <col min="6" max="6" width="24.42578125" style="1" customWidth="1"/>
    <col min="7" max="7" width="5.640625" style="1" customWidth="1"/>
    <col min="8" max="8" width="7.78515625" style="1" customWidth="1"/>
    <col min="9" max="9" width="5.5703125" style="193" customWidth="1"/>
    <col min="10" max="10" width="24.42578125" style="193" customWidth="1"/>
    <col min="11" max="11" width="5.640625" style="193" customWidth="1"/>
    <col min="12" max="12" width="7.78515625" style="193" customWidth="1"/>
    <col min="13" max="13" width="5.5703125" style="193" customWidth="1"/>
    <col min="14" max="14" width="24.42578125" style="193" customWidth="1"/>
    <col min="15" max="15" width="5.640625" style="193" customWidth="1"/>
    <col min="16" max="16" width="7.78515625" style="193" customWidth="1"/>
    <col min="17" max="17" width="3.2109375" customWidth="1"/>
    <col min="18" max="18" width="5.640625" style="193" customWidth="1"/>
    <col min="19" max="19" width="8.78515625" style="193"/>
    <col min="20" max="20" width="15.640625" style="193" customWidth="1"/>
    <col min="21" max="21" width="8.2109375" style="193" customWidth="1"/>
    <col min="22" max="24" width="8.2109375" style="232" customWidth="1"/>
    <col min="25" max="28" width="9.78515625" style="232" customWidth="1"/>
    <col min="29" max="29" width="9.78515625" style="233" customWidth="1"/>
    <col min="30" max="32" width="9.78515625" style="234" customWidth="1"/>
    <col min="33" max="33" width="10.78515625" style="233" customWidth="1"/>
    <col min="34" max="36" width="10.78515625" style="234" customWidth="1"/>
    <col min="37" max="37" width="9.140625" style="233" customWidth="1"/>
    <col min="38" max="40" width="9.140625" style="234" customWidth="1"/>
    <col min="41" max="16384" width="8.78515625" style="193"/>
  </cols>
  <sheetData>
    <row r="1" spans="1:40">
      <c r="A1" s="194" t="str">
        <f>施設コード!$A$2</f>
        <v>4月</v>
      </c>
      <c r="B1" s="195"/>
      <c r="C1" s="196"/>
      <c r="T1" s="182"/>
      <c r="U1" s="183" t="s">
        <v>1167</v>
      </c>
      <c r="V1" s="184"/>
      <c r="W1" s="185"/>
      <c r="X1" s="186"/>
      <c r="Y1" s="187" t="s">
        <v>1167</v>
      </c>
      <c r="Z1" s="188"/>
      <c r="AA1" s="189"/>
      <c r="AB1" s="190"/>
      <c r="AC1" s="292"/>
      <c r="AD1" s="293"/>
      <c r="AE1" s="293"/>
      <c r="AF1" s="293"/>
      <c r="AG1" s="191"/>
      <c r="AH1" s="192"/>
      <c r="AI1" s="192"/>
      <c r="AJ1" s="192"/>
      <c r="AK1" s="282"/>
      <c r="AL1" s="283"/>
      <c r="AM1" s="283"/>
      <c r="AN1" s="283"/>
    </row>
    <row r="2" spans="1:40">
      <c r="R2" s="1" t="s">
        <v>1213</v>
      </c>
      <c r="T2" s="197"/>
      <c r="U2" s="198" t="str">
        <f>施設コード!$A$2</f>
        <v>4月</v>
      </c>
      <c r="V2" s="199"/>
      <c r="W2" s="199"/>
      <c r="X2" s="199"/>
      <c r="Y2" s="200" t="str">
        <f>施設コード!$A$2</f>
        <v>4月</v>
      </c>
      <c r="Z2" s="201"/>
      <c r="AA2" s="201"/>
      <c r="AB2" s="201"/>
      <c r="AC2" s="288"/>
      <c r="AD2" s="289"/>
      <c r="AE2" s="289"/>
      <c r="AF2" s="289"/>
      <c r="AG2" s="202"/>
      <c r="AH2" s="203"/>
      <c r="AI2" s="203"/>
      <c r="AJ2" s="203"/>
      <c r="AK2" s="284"/>
      <c r="AL2" s="285"/>
      <c r="AM2" s="285"/>
      <c r="AN2" s="285"/>
    </row>
    <row r="3" spans="1:40" s="1" customFormat="1">
      <c r="A3" s="305" t="str">
        <f>U4</f>
        <v>福井県</v>
      </c>
      <c r="B3" s="215"/>
      <c r="C3" s="214"/>
      <c r="D3" s="235"/>
      <c r="E3" s="306" t="str">
        <f>V4</f>
        <v>福井市・永平寺町</v>
      </c>
      <c r="F3" s="215"/>
      <c r="G3" s="213"/>
      <c r="H3" s="235"/>
      <c r="I3" s="306" t="str">
        <f>W4</f>
        <v>福井市</v>
      </c>
      <c r="J3" s="215"/>
      <c r="K3" s="215"/>
      <c r="L3" s="235"/>
      <c r="M3" s="215" t="str">
        <f>X4</f>
        <v>福井駅前 エリア</v>
      </c>
      <c r="N3" s="215"/>
      <c r="O3" s="215"/>
      <c r="P3" s="235"/>
      <c r="Q3"/>
      <c r="R3">
        <v>20</v>
      </c>
      <c r="T3" s="182" t="s">
        <v>1215</v>
      </c>
      <c r="U3" s="205" t="s">
        <v>1169</v>
      </c>
      <c r="V3" s="206" t="str">
        <f>【M】エリア!$J$2</f>
        <v>6分類</v>
      </c>
      <c r="W3" s="207" t="s">
        <v>1170</v>
      </c>
      <c r="X3" s="207" t="s">
        <v>2</v>
      </c>
      <c r="Y3" s="208" t="s">
        <v>1171</v>
      </c>
      <c r="Z3" s="209" t="s">
        <v>1171</v>
      </c>
      <c r="AA3" s="209" t="s">
        <v>1171</v>
      </c>
      <c r="AB3" s="209" t="s">
        <v>1171</v>
      </c>
      <c r="AC3" s="288" t="s">
        <v>1172</v>
      </c>
      <c r="AD3" s="290" t="s">
        <v>1173</v>
      </c>
      <c r="AE3" s="290" t="s">
        <v>1173</v>
      </c>
      <c r="AF3" s="290" t="s">
        <v>1173</v>
      </c>
      <c r="AG3" s="202" t="s">
        <v>1174</v>
      </c>
      <c r="AH3" s="210" t="s">
        <v>1174</v>
      </c>
      <c r="AI3" s="210" t="s">
        <v>1174</v>
      </c>
      <c r="AJ3" s="210" t="s">
        <v>1174</v>
      </c>
      <c r="AK3" s="284" t="s">
        <v>37</v>
      </c>
      <c r="AL3" s="286" t="s">
        <v>37</v>
      </c>
      <c r="AM3" s="286" t="s">
        <v>37</v>
      </c>
      <c r="AN3" s="286" t="s">
        <v>37</v>
      </c>
    </row>
    <row r="4" spans="1:40" s="1" customFormat="1">
      <c r="A4" s="221" t="s">
        <v>1175</v>
      </c>
      <c r="B4" s="212" t="s">
        <v>1176</v>
      </c>
      <c r="C4" s="222"/>
      <c r="D4" s="307">
        <f>IFERROR(INDEX($U$305:$X$305,1,MATCH(A$3,$U$4:$X$4,0)),"")</f>
        <v>518</v>
      </c>
      <c r="E4" s="216" t="s">
        <v>1175</v>
      </c>
      <c r="F4" s="217" t="s">
        <v>1176</v>
      </c>
      <c r="G4" s="217"/>
      <c r="H4" s="307">
        <f>IFERROR(INDEX($U$305:$X$305,1,MATCH(E$3,$U$4:$X$4,0)),"")</f>
        <v>117</v>
      </c>
      <c r="I4" s="216" t="s">
        <v>1175</v>
      </c>
      <c r="J4" s="217" t="s">
        <v>1176</v>
      </c>
      <c r="K4" s="217"/>
      <c r="L4" s="307">
        <f>IFERROR(INDEX($U$305:$X$305,1,MATCH(I$3,$U$4:$X$4,0)),"")</f>
        <v>63</v>
      </c>
      <c r="M4" s="217" t="s">
        <v>1175</v>
      </c>
      <c r="N4" s="217" t="s">
        <v>1176</v>
      </c>
      <c r="O4" s="217"/>
      <c r="P4" s="307">
        <f>IFERROR(INDEX($U$305:$X$305,1,MATCH(M$3,$U$4:$X$4,0)),"")</f>
        <v>20</v>
      </c>
      <c r="Q4"/>
      <c r="R4" s="1" t="s">
        <v>37</v>
      </c>
      <c r="T4" s="205"/>
      <c r="U4" s="218" t="str">
        <f>【M】エリア!$L$2</f>
        <v>福井県</v>
      </c>
      <c r="V4" s="218" t="str">
        <f>【M】エリア!$L$3</f>
        <v>福井市・永平寺町</v>
      </c>
      <c r="W4" s="218" t="str">
        <f>【M】エリア!$L$4</f>
        <v>福井市</v>
      </c>
      <c r="X4" s="218" t="str">
        <f>【M】エリア!$L$5</f>
        <v>福井駅前 エリア</v>
      </c>
      <c r="Y4" s="219" t="str">
        <f>$U$4</f>
        <v>福井県</v>
      </c>
      <c r="Z4" s="219" t="str">
        <f>$V$4</f>
        <v>福井市・永平寺町</v>
      </c>
      <c r="AA4" s="219" t="str">
        <f>$W$4</f>
        <v>福井市</v>
      </c>
      <c r="AB4" s="219" t="str">
        <f>$X$4</f>
        <v>福井駅前 エリア</v>
      </c>
      <c r="AC4" s="291" t="str">
        <f>$U$4</f>
        <v>福井県</v>
      </c>
      <c r="AD4" s="291" t="str">
        <f>$V$4</f>
        <v>福井市・永平寺町</v>
      </c>
      <c r="AE4" s="291" t="str">
        <f>$W$4</f>
        <v>福井市</v>
      </c>
      <c r="AF4" s="291" t="str">
        <f>$X$4</f>
        <v>福井駅前 エリア</v>
      </c>
      <c r="AG4" s="220" t="str">
        <f>$U$4</f>
        <v>福井県</v>
      </c>
      <c r="AH4" s="220" t="str">
        <f>$V$4</f>
        <v>福井市・永平寺町</v>
      </c>
      <c r="AI4" s="220" t="str">
        <f>$W$4</f>
        <v>福井市</v>
      </c>
      <c r="AJ4" s="220" t="str">
        <f>$X$4</f>
        <v>福井駅前 エリア</v>
      </c>
      <c r="AK4" s="287" t="str">
        <f>$U$4</f>
        <v>福井県</v>
      </c>
      <c r="AL4" s="287" t="str">
        <f>$V$4</f>
        <v>福井市・永平寺町</v>
      </c>
      <c r="AM4" s="287" t="str">
        <f>$W$4</f>
        <v>福井市</v>
      </c>
      <c r="AN4" s="287" t="str">
        <f>$X$4</f>
        <v>福井駅前 エリア</v>
      </c>
    </row>
    <row r="5" spans="1:40">
      <c r="A5" s="296">
        <f>IFERROR(INDEX($AC$5:$AF$304,MATCH($B5,$T$5:$T$304,0),MATCH(A$3,$AC$4:$AF$4,0)),"-")</f>
        <v>1</v>
      </c>
      <c r="B5" s="308" t="str">
        <f>IFERROR(IF(INDEX($AC$5:$AC$304,MATCH($R5,$AK$5:$AK$304,0),1)&lt;=$R$3,INDEX($T$5:$T$304,MATCH($R5,$AK$5:$AK$304,0),1),"-"),"-")</f>
        <v>一乗谷朝倉氏遺跡</v>
      </c>
      <c r="C5" s="223">
        <f t="shared" ref="C5:C34" si="0">IFERROR(D5/D$4,"")</f>
        <v>8.6872586872586879E-2</v>
      </c>
      <c r="D5" s="224">
        <f>IFERROR(VLOOKUP(B5,$T$5:$X$304,2,0),"")</f>
        <v>45</v>
      </c>
      <c r="E5" s="299">
        <f>IFERROR(INDEX($AC$5:$AF$304,MATCH($F5,$T$5:$T$304,0),MATCH(E$3,$AC$4:$AF$4,0)),"-")</f>
        <v>1</v>
      </c>
      <c r="F5" s="308" t="str">
        <f>IFERROR(IF(INDEX($AD$5:$AD$304,MATCH($R5,$AL$5:$AL$304,0),1)&lt;=$R$3,INDEX($T$5:$T$304,MATCH($R5,$AL$5:$AL$304,0),1),"-"),"-")</f>
        <v>一乗谷朝倉氏遺跡</v>
      </c>
      <c r="G5" s="223">
        <f t="shared" ref="G5:G34" si="1">IFERROR(H5/H$4,"")</f>
        <v>0.15384615384615385</v>
      </c>
      <c r="H5" s="224">
        <f>IFERROR(VLOOKUP(F5,$T$5:$X$304,3,0),"")</f>
        <v>18</v>
      </c>
      <c r="I5" s="299">
        <f>IFERROR(INDEX($AC$5:$AF$304,MATCH($J5,$T$5:$T$304,0),MATCH(I$3,$AC$4:$AF$4,0)),"-")</f>
        <v>1</v>
      </c>
      <c r="J5" s="308" t="str">
        <f>IFERROR(IF(INDEX($AE$5:$AE$304,MATCH($R5,$AM$5:$AM$304,0),1)&lt;=$R$3,INDEX($T$5:$T$304,MATCH($R5,$AM$5:$AM$304,0),1),"-"),"-")</f>
        <v>大本山永平寺</v>
      </c>
      <c r="K5" s="223">
        <f t="shared" ref="K5:K34" si="2">IFERROR(L5/L$4,"")</f>
        <v>0.14285714285714285</v>
      </c>
      <c r="L5" s="224">
        <f>IFERROR(VLOOKUP(J5,$T$5:$X$304,4,0),"")</f>
        <v>9</v>
      </c>
      <c r="M5" s="302">
        <f>IFERROR(INDEX($AC$5:$AF$304,MATCH($N5,$T$5:$T$304,0),MATCH(M$3,$AC$4:$AF$4,0)),"-")</f>
        <v>1</v>
      </c>
      <c r="N5" s="308" t="str">
        <f>IFERROR(IF(INDEX($AF$5:$AF$304,MATCH($R5,$AN$5:$AN$304,0),1)&lt;=$R$3,INDEX($T$5:$T$304,MATCH($R5,$AN$5:$AN$304,0),1),"-"),"-")</f>
        <v>一乗谷朝倉氏遺跡</v>
      </c>
      <c r="O5" s="223">
        <f t="shared" ref="O5:O34" si="3">IFERROR(P5/P$4,"")</f>
        <v>0.15</v>
      </c>
      <c r="P5" s="224">
        <f>IFERROR(VLOOKUP(N5,$T$5:$X$304,5,0),"")</f>
        <v>3</v>
      </c>
      <c r="R5" s="1">
        <v>1</v>
      </c>
      <c r="T5" s="2" t="s">
        <v>137</v>
      </c>
      <c r="U5" s="9">
        <f t="shared" ref="U5:U68" si="4">IF($T5&lt;&gt;"",COUNTIFS(
    INDEX(rawデータ範囲, , MATCH($T$3,表頭範囲, 0)), $T5,
    INDEX(rawデータ範囲, , MATCH($U$1,表頭範囲, 0)),IF($U$2="通年","*",$U$2)
),"-")</f>
        <v>45</v>
      </c>
      <c r="V5" s="9">
        <f t="shared" ref="V5:V68" si="5">IF($T5&lt;&gt;"",COUNTIFS(
    INDEX(rawデータ範囲, , MATCH($T$3,表頭範囲, 0)), $T5,
    INDEX(rawデータ範囲, , MATCH($V$3,表頭範囲, 0)), $V$4,
    INDEX(rawデータ範囲, , MATCH($U$1,表頭範囲, 0)),IF($U$2="通年","*",$U$2)
),"-")</f>
        <v>18</v>
      </c>
      <c r="W5" s="9">
        <f t="shared" ref="W5:W68" si="6">IF($T5&lt;&gt;"",COUNTIFS(
    INDEX(rawデータ範囲, , MATCH($T$3,表頭範囲, 0)), $T5,
    INDEX(rawデータ範囲, , MATCH($W$3,表頭範囲, 0)), $W$4,
    INDEX(rawデータ範囲, , MATCH($U$1,表頭範囲, 0)),IF($U$2="通年","*",$U$2)
),"-")</f>
        <v>6</v>
      </c>
      <c r="X5" s="9">
        <f t="shared" ref="X5:X68" si="7">IF($T5&lt;&gt;"",COUNTIFS(
    INDEX(rawデータ範囲, , MATCH($T$3,表頭範囲, 0)), $T5,
    INDEX(rawデータ範囲, , MATCH($X$3,表頭範囲, 0)), $X$4,
    INDEX(rawデータ範囲, , MATCH($U$1,表頭範囲, 0)),IF($U$2="通年","*",$U$2)
),"-")</f>
        <v>3</v>
      </c>
      <c r="Y5" s="9">
        <f t="shared" ref="Y5:AB68" si="8">IF(U5&gt;0,U5,"-")</f>
        <v>45</v>
      </c>
      <c r="Z5" s="9">
        <f t="shared" si="8"/>
        <v>18</v>
      </c>
      <c r="AA5" s="9">
        <f t="shared" si="8"/>
        <v>6</v>
      </c>
      <c r="AB5" s="9">
        <f t="shared" si="8"/>
        <v>3</v>
      </c>
      <c r="AC5" s="290">
        <f t="shared" ref="AC5:AF68" si="9">IFERROR(_xlfn.RANK.EQ(Y5,Y$5:Y$304,0),"-")</f>
        <v>1</v>
      </c>
      <c r="AD5" s="290">
        <f t="shared" si="9"/>
        <v>1</v>
      </c>
      <c r="AE5" s="290">
        <f t="shared" si="9"/>
        <v>3</v>
      </c>
      <c r="AF5" s="290">
        <f t="shared" si="9"/>
        <v>1</v>
      </c>
      <c r="AG5" s="294">
        <f t="shared" ref="AG5:AJ68" si="10">IF(ISNUMBER(AC5),AC5+ROW(AC5)/1000,"-")</f>
        <v>1.0049999999999999</v>
      </c>
      <c r="AH5" s="294">
        <f t="shared" si="10"/>
        <v>1.0049999999999999</v>
      </c>
      <c r="AI5" s="294">
        <f t="shared" si="10"/>
        <v>3.0049999999999999</v>
      </c>
      <c r="AJ5" s="294">
        <f t="shared" si="10"/>
        <v>1.0049999999999999</v>
      </c>
      <c r="AK5" s="286">
        <f t="shared" ref="AK5:AN68" si="11">IFERROR(_xlfn.RANK.EQ(AG5,AG$5:AG$304,1),"-")</f>
        <v>1</v>
      </c>
      <c r="AL5" s="286">
        <f t="shared" si="11"/>
        <v>1</v>
      </c>
      <c r="AM5" s="286">
        <f t="shared" si="11"/>
        <v>3</v>
      </c>
      <c r="AN5" s="286">
        <f t="shared" si="11"/>
        <v>1</v>
      </c>
    </row>
    <row r="6" spans="1:40">
      <c r="A6" s="297">
        <f>IFERROR(INDEX($AC$5:$AF$304,MATCH($B6,$T$5:$T$304,0),MATCH(A$3,$AC$4:$AF$4,0)),"-")</f>
        <v>2</v>
      </c>
      <c r="B6" s="309" t="str">
        <f>IFERROR(IF(INDEX($AC$5:$AC$304,MATCH($R6,$AK$5:$AK$304,0),1)&lt;=$R$3,INDEX($T$5:$T$304,MATCH($R6,$AK$5:$AK$304,0),1),"-"),"-")</f>
        <v>福井県立恐竜博物館</v>
      </c>
      <c r="C6" s="225">
        <f t="shared" si="0"/>
        <v>7.7220077220077218E-2</v>
      </c>
      <c r="D6" s="226">
        <f>IFERROR(VLOOKUP(B6,$T$5:$X$304,2,0),"")</f>
        <v>40</v>
      </c>
      <c r="E6" s="300">
        <f t="shared" ref="E6:E34" si="12">IFERROR(INDEX($AC$5:$AF$304,MATCH($F6,$T$5:$T$304,0),MATCH(E$3,$AC$4:$AF$4,0)),"-")</f>
        <v>2</v>
      </c>
      <c r="F6" s="309" t="str">
        <f t="shared" ref="F6:F34" si="13">IFERROR(IF(INDEX($AD$5:$AD$304,MATCH($R6,$AL$5:$AL$304,0),1)&lt;=$R$3,INDEX($T$5:$T$304,MATCH($R6,$AL$5:$AL$304,0),1),"-"),"-")</f>
        <v>福井県立恐竜博物館</v>
      </c>
      <c r="G6" s="225">
        <f t="shared" si="1"/>
        <v>0.13675213675213677</v>
      </c>
      <c r="H6" s="226">
        <f t="shared" ref="H6:H34" si="14">IFERROR(VLOOKUP(F6,$T$5:$X$304,3,0),"")</f>
        <v>16</v>
      </c>
      <c r="I6" s="300">
        <f t="shared" ref="I6:I34" si="15">IFERROR(INDEX($AC$5:$AF$304,MATCH($J6,$T$5:$T$304,0),MATCH(I$3,$AC$4:$AF$4,0)),"-")</f>
        <v>1</v>
      </c>
      <c r="J6" s="309" t="str">
        <f t="shared" ref="J6:J34" si="16">IFERROR(IF(INDEX($AE$5:$AE$304,MATCH($R6,$AM$5:$AM$304,0),1)&lt;=$R$3,INDEX($T$5:$T$304,MATCH($R6,$AM$5:$AM$304,0),1),"-"),"-")</f>
        <v>丸岡城</v>
      </c>
      <c r="K6" s="179">
        <f t="shared" si="2"/>
        <v>0.14285714285714285</v>
      </c>
      <c r="L6" s="226">
        <f t="shared" ref="L6:L34" si="17">IFERROR(VLOOKUP(J6,$T$5:$X$304,4,0),"")</f>
        <v>9</v>
      </c>
      <c r="M6" s="303">
        <f t="shared" ref="M6:M34" si="18">IFERROR(INDEX($AC$5:$AF$304,MATCH($N6,$T$5:$T$304,0),MATCH(M$3,$AC$4:$AF$4,0)),"-")</f>
        <v>1</v>
      </c>
      <c r="N6" s="309" t="str">
        <f t="shared" ref="N6:N34" si="19">IFERROR(IF(INDEX($AF$5:$AF$304,MATCH($R6,$AN$5:$AN$304,0),1)&lt;=$R$3,INDEX($T$5:$T$304,MATCH($R6,$AN$5:$AN$304,0),1),"-"),"-")</f>
        <v>氣比神宮</v>
      </c>
      <c r="O6" s="179">
        <f t="shared" si="3"/>
        <v>0.15</v>
      </c>
      <c r="P6" s="226">
        <f t="shared" ref="P6:P34" si="20">IFERROR(VLOOKUP(N6,$T$5:$X$304,5,0),"")</f>
        <v>3</v>
      </c>
      <c r="R6" s="1">
        <v>2</v>
      </c>
      <c r="T6" s="2" t="s">
        <v>239</v>
      </c>
      <c r="U6" s="9">
        <f t="shared" si="4"/>
        <v>3</v>
      </c>
      <c r="V6" s="9">
        <f t="shared" si="5"/>
        <v>0</v>
      </c>
      <c r="W6" s="9">
        <f t="shared" si="6"/>
        <v>0</v>
      </c>
      <c r="X6" s="9">
        <f t="shared" si="7"/>
        <v>0</v>
      </c>
      <c r="Y6" s="9">
        <f t="shared" si="8"/>
        <v>3</v>
      </c>
      <c r="Z6" s="9" t="str">
        <f t="shared" si="8"/>
        <v>-</v>
      </c>
      <c r="AA6" s="9" t="str">
        <f t="shared" si="8"/>
        <v>-</v>
      </c>
      <c r="AB6" s="9" t="str">
        <f t="shared" si="8"/>
        <v>-</v>
      </c>
      <c r="AC6" s="290">
        <f t="shared" si="9"/>
        <v>30</v>
      </c>
      <c r="AD6" s="290" t="str">
        <f t="shared" si="9"/>
        <v>-</v>
      </c>
      <c r="AE6" s="290" t="str">
        <f t="shared" si="9"/>
        <v>-</v>
      </c>
      <c r="AF6" s="290" t="str">
        <f t="shared" si="9"/>
        <v>-</v>
      </c>
      <c r="AG6" s="294">
        <f t="shared" si="10"/>
        <v>30.006</v>
      </c>
      <c r="AH6" s="294" t="str">
        <f t="shared" si="10"/>
        <v>-</v>
      </c>
      <c r="AI6" s="294" t="str">
        <f t="shared" si="10"/>
        <v>-</v>
      </c>
      <c r="AJ6" s="294" t="str">
        <f t="shared" si="10"/>
        <v>-</v>
      </c>
      <c r="AK6" s="286">
        <f t="shared" si="11"/>
        <v>30</v>
      </c>
      <c r="AL6" s="286" t="str">
        <f t="shared" si="11"/>
        <v>-</v>
      </c>
      <c r="AM6" s="286" t="str">
        <f t="shared" si="11"/>
        <v>-</v>
      </c>
      <c r="AN6" s="286" t="str">
        <f t="shared" si="11"/>
        <v>-</v>
      </c>
    </row>
    <row r="7" spans="1:40">
      <c r="A7" s="297">
        <f t="shared" ref="A7:A33" si="21">IFERROR(INDEX($AC$5:$AF$304,MATCH($B7,$T$5:$T$304,0),MATCH(A$3,$AC$4:$AF$4,0)),"-")</f>
        <v>3</v>
      </c>
      <c r="B7" s="309" t="str">
        <f t="shared" ref="B7:B33" si="22">IFERROR(IF(INDEX($AC$5:$AC$304,MATCH($R7,$AK$5:$AK$304,0),1)&lt;=$R$3,INDEX($T$5:$T$304,MATCH($R7,$AK$5:$AK$304,0),1),"-"),"-")</f>
        <v>丸岡城</v>
      </c>
      <c r="C7" s="225">
        <f t="shared" si="0"/>
        <v>7.5289575289575292E-2</v>
      </c>
      <c r="D7" s="226">
        <f t="shared" ref="D7:D33" si="23">IFERROR(VLOOKUP(B7,$T$5:$X$304,2,0),"")</f>
        <v>39</v>
      </c>
      <c r="E7" s="300">
        <f t="shared" si="12"/>
        <v>3</v>
      </c>
      <c r="F7" s="309" t="str">
        <f t="shared" si="13"/>
        <v>丸岡城</v>
      </c>
      <c r="G7" s="225">
        <f t="shared" si="1"/>
        <v>0.12820512820512819</v>
      </c>
      <c r="H7" s="226">
        <f t="shared" si="14"/>
        <v>15</v>
      </c>
      <c r="I7" s="300">
        <f t="shared" si="15"/>
        <v>3</v>
      </c>
      <c r="J7" s="309" t="str">
        <f t="shared" si="16"/>
        <v>一乗谷朝倉氏遺跡</v>
      </c>
      <c r="K7" s="179">
        <f t="shared" si="2"/>
        <v>9.5238095238095233E-2</v>
      </c>
      <c r="L7" s="226">
        <f t="shared" si="17"/>
        <v>6</v>
      </c>
      <c r="M7" s="303">
        <f t="shared" si="18"/>
        <v>1</v>
      </c>
      <c r="N7" s="309" t="str">
        <f t="shared" si="19"/>
        <v>東尋坊</v>
      </c>
      <c r="O7" s="179">
        <f t="shared" si="3"/>
        <v>0.15</v>
      </c>
      <c r="P7" s="226">
        <f t="shared" si="20"/>
        <v>3</v>
      </c>
      <c r="R7" s="1">
        <v>3</v>
      </c>
      <c r="T7" s="2" t="s">
        <v>138</v>
      </c>
      <c r="U7" s="9">
        <f t="shared" si="4"/>
        <v>20</v>
      </c>
      <c r="V7" s="9">
        <f t="shared" si="5"/>
        <v>4</v>
      </c>
      <c r="W7" s="9">
        <f t="shared" si="6"/>
        <v>1</v>
      </c>
      <c r="X7" s="9">
        <f t="shared" si="7"/>
        <v>0</v>
      </c>
      <c r="Y7" s="9">
        <f t="shared" si="8"/>
        <v>20</v>
      </c>
      <c r="Z7" s="9">
        <f t="shared" si="8"/>
        <v>4</v>
      </c>
      <c r="AA7" s="9">
        <f t="shared" si="8"/>
        <v>1</v>
      </c>
      <c r="AB7" s="9" t="str">
        <f t="shared" si="8"/>
        <v>-</v>
      </c>
      <c r="AC7" s="290">
        <f t="shared" si="9"/>
        <v>7</v>
      </c>
      <c r="AD7" s="290">
        <f t="shared" si="9"/>
        <v>8</v>
      </c>
      <c r="AE7" s="290">
        <f t="shared" si="9"/>
        <v>12</v>
      </c>
      <c r="AF7" s="290" t="str">
        <f t="shared" si="9"/>
        <v>-</v>
      </c>
      <c r="AG7" s="294">
        <f t="shared" si="10"/>
        <v>7.0069999999999997</v>
      </c>
      <c r="AH7" s="294">
        <f t="shared" si="10"/>
        <v>8.0069999999999997</v>
      </c>
      <c r="AI7" s="294">
        <f t="shared" si="10"/>
        <v>12.007</v>
      </c>
      <c r="AJ7" s="294" t="str">
        <f t="shared" si="10"/>
        <v>-</v>
      </c>
      <c r="AK7" s="286">
        <f t="shared" si="11"/>
        <v>7</v>
      </c>
      <c r="AL7" s="286">
        <f t="shared" si="11"/>
        <v>8</v>
      </c>
      <c r="AM7" s="286">
        <f t="shared" si="11"/>
        <v>12</v>
      </c>
      <c r="AN7" s="286" t="str">
        <f t="shared" si="11"/>
        <v>-</v>
      </c>
    </row>
    <row r="8" spans="1:40">
      <c r="A8" s="297">
        <f t="shared" si="21"/>
        <v>4</v>
      </c>
      <c r="B8" s="309" t="str">
        <f t="shared" si="22"/>
        <v>東尋坊</v>
      </c>
      <c r="C8" s="225">
        <f t="shared" si="0"/>
        <v>5.9845559845559844E-2</v>
      </c>
      <c r="D8" s="226">
        <f t="shared" si="23"/>
        <v>31</v>
      </c>
      <c r="E8" s="300">
        <f t="shared" si="12"/>
        <v>4</v>
      </c>
      <c r="F8" s="309" t="str">
        <f t="shared" si="13"/>
        <v>大本山永平寺</v>
      </c>
      <c r="G8" s="225">
        <f t="shared" si="1"/>
        <v>8.5470085470085472E-2</v>
      </c>
      <c r="H8" s="226">
        <f t="shared" si="14"/>
        <v>10</v>
      </c>
      <c r="I8" s="300">
        <f t="shared" si="15"/>
        <v>4</v>
      </c>
      <c r="J8" s="309" t="str">
        <f t="shared" si="16"/>
        <v>氣比神宮</v>
      </c>
      <c r="K8" s="179">
        <f t="shared" si="2"/>
        <v>7.9365079365079361E-2</v>
      </c>
      <c r="L8" s="226">
        <f t="shared" si="17"/>
        <v>5</v>
      </c>
      <c r="M8" s="303">
        <f t="shared" si="18"/>
        <v>4</v>
      </c>
      <c r="N8" s="309" t="str">
        <f t="shared" si="19"/>
        <v>大本山永平寺</v>
      </c>
      <c r="O8" s="179">
        <f t="shared" si="3"/>
        <v>0.1</v>
      </c>
      <c r="P8" s="226">
        <f t="shared" si="20"/>
        <v>2</v>
      </c>
      <c r="R8" s="1">
        <v>4</v>
      </c>
      <c r="T8" s="2" t="s">
        <v>140</v>
      </c>
      <c r="U8" s="9">
        <f t="shared" si="4"/>
        <v>17</v>
      </c>
      <c r="V8" s="9">
        <f t="shared" si="5"/>
        <v>6</v>
      </c>
      <c r="W8" s="9">
        <f t="shared" si="6"/>
        <v>4</v>
      </c>
      <c r="X8" s="9">
        <f t="shared" si="7"/>
        <v>1</v>
      </c>
      <c r="Y8" s="9">
        <f t="shared" si="8"/>
        <v>17</v>
      </c>
      <c r="Z8" s="9">
        <f t="shared" si="8"/>
        <v>6</v>
      </c>
      <c r="AA8" s="9">
        <f t="shared" si="8"/>
        <v>4</v>
      </c>
      <c r="AB8" s="9">
        <f t="shared" si="8"/>
        <v>1</v>
      </c>
      <c r="AC8" s="290">
        <f t="shared" si="9"/>
        <v>8</v>
      </c>
      <c r="AD8" s="290">
        <f t="shared" si="9"/>
        <v>6</v>
      </c>
      <c r="AE8" s="290">
        <f t="shared" si="9"/>
        <v>7</v>
      </c>
      <c r="AF8" s="290">
        <f t="shared" si="9"/>
        <v>7</v>
      </c>
      <c r="AG8" s="294">
        <f t="shared" si="10"/>
        <v>8.0079999999999991</v>
      </c>
      <c r="AH8" s="294">
        <f t="shared" si="10"/>
        <v>6.008</v>
      </c>
      <c r="AI8" s="294">
        <f t="shared" si="10"/>
        <v>7.008</v>
      </c>
      <c r="AJ8" s="294">
        <f t="shared" si="10"/>
        <v>7.008</v>
      </c>
      <c r="AK8" s="286">
        <f t="shared" si="11"/>
        <v>8</v>
      </c>
      <c r="AL8" s="286">
        <f t="shared" si="11"/>
        <v>6</v>
      </c>
      <c r="AM8" s="286">
        <f t="shared" si="11"/>
        <v>7</v>
      </c>
      <c r="AN8" s="286">
        <f t="shared" si="11"/>
        <v>7</v>
      </c>
    </row>
    <row r="9" spans="1:40">
      <c r="A9" s="297">
        <f t="shared" si="21"/>
        <v>5</v>
      </c>
      <c r="B9" s="309" t="str">
        <f t="shared" si="22"/>
        <v>大本山永平寺</v>
      </c>
      <c r="C9" s="225">
        <f t="shared" si="0"/>
        <v>5.5984555984555984E-2</v>
      </c>
      <c r="D9" s="226">
        <f t="shared" si="23"/>
        <v>29</v>
      </c>
      <c r="E9" s="300">
        <f t="shared" si="12"/>
        <v>4</v>
      </c>
      <c r="F9" s="309" t="str">
        <f t="shared" si="13"/>
        <v>東尋坊</v>
      </c>
      <c r="G9" s="225">
        <f t="shared" si="1"/>
        <v>8.5470085470085472E-2</v>
      </c>
      <c r="H9" s="226">
        <f t="shared" si="14"/>
        <v>10</v>
      </c>
      <c r="I9" s="300">
        <f t="shared" si="15"/>
        <v>4</v>
      </c>
      <c r="J9" s="309" t="str">
        <f t="shared" si="16"/>
        <v>福井県立恐竜博物館</v>
      </c>
      <c r="K9" s="179">
        <f t="shared" si="2"/>
        <v>7.9365079365079361E-2</v>
      </c>
      <c r="L9" s="226">
        <f t="shared" si="17"/>
        <v>5</v>
      </c>
      <c r="M9" s="303">
        <f t="shared" si="18"/>
        <v>4</v>
      </c>
      <c r="N9" s="309" t="str">
        <f t="shared" si="19"/>
        <v>敦賀駅</v>
      </c>
      <c r="O9" s="179">
        <f t="shared" si="3"/>
        <v>0.1</v>
      </c>
      <c r="P9" s="226">
        <f t="shared" si="20"/>
        <v>2</v>
      </c>
      <c r="R9" s="1">
        <v>5</v>
      </c>
      <c r="T9" s="2" t="s">
        <v>143</v>
      </c>
      <c r="U9" s="9">
        <f t="shared" si="4"/>
        <v>23</v>
      </c>
      <c r="V9" s="9">
        <f t="shared" si="5"/>
        <v>5</v>
      </c>
      <c r="W9" s="9">
        <f t="shared" si="6"/>
        <v>5</v>
      </c>
      <c r="X9" s="9">
        <f t="shared" si="7"/>
        <v>3</v>
      </c>
      <c r="Y9" s="9">
        <f t="shared" si="8"/>
        <v>23</v>
      </c>
      <c r="Z9" s="9">
        <f t="shared" si="8"/>
        <v>5</v>
      </c>
      <c r="AA9" s="9">
        <f t="shared" si="8"/>
        <v>5</v>
      </c>
      <c r="AB9" s="9">
        <f t="shared" si="8"/>
        <v>3</v>
      </c>
      <c r="AC9" s="290">
        <f t="shared" si="9"/>
        <v>6</v>
      </c>
      <c r="AD9" s="290">
        <f t="shared" si="9"/>
        <v>7</v>
      </c>
      <c r="AE9" s="290">
        <f t="shared" si="9"/>
        <v>4</v>
      </c>
      <c r="AF9" s="290">
        <f t="shared" si="9"/>
        <v>1</v>
      </c>
      <c r="AG9" s="294">
        <f t="shared" si="10"/>
        <v>6.0090000000000003</v>
      </c>
      <c r="AH9" s="294">
        <f t="shared" si="10"/>
        <v>7.0090000000000003</v>
      </c>
      <c r="AI9" s="294">
        <f t="shared" si="10"/>
        <v>4.0090000000000003</v>
      </c>
      <c r="AJ9" s="294">
        <f t="shared" si="10"/>
        <v>1.0089999999999999</v>
      </c>
      <c r="AK9" s="286">
        <f t="shared" si="11"/>
        <v>6</v>
      </c>
      <c r="AL9" s="286">
        <f t="shared" si="11"/>
        <v>7</v>
      </c>
      <c r="AM9" s="286">
        <f t="shared" si="11"/>
        <v>4</v>
      </c>
      <c r="AN9" s="286">
        <f t="shared" si="11"/>
        <v>2</v>
      </c>
    </row>
    <row r="10" spans="1:40">
      <c r="A10" s="297">
        <f t="shared" si="21"/>
        <v>6</v>
      </c>
      <c r="B10" s="309" t="str">
        <f t="shared" si="22"/>
        <v>氣比神宮</v>
      </c>
      <c r="C10" s="225">
        <f t="shared" si="0"/>
        <v>4.4401544401544403E-2</v>
      </c>
      <c r="D10" s="226">
        <f t="shared" si="23"/>
        <v>23</v>
      </c>
      <c r="E10" s="300">
        <f t="shared" si="12"/>
        <v>6</v>
      </c>
      <c r="F10" s="309" t="str">
        <f t="shared" si="13"/>
        <v>越前大仏</v>
      </c>
      <c r="G10" s="225">
        <f t="shared" si="1"/>
        <v>5.128205128205128E-2</v>
      </c>
      <c r="H10" s="226">
        <f t="shared" si="14"/>
        <v>6</v>
      </c>
      <c r="I10" s="300">
        <f t="shared" si="15"/>
        <v>4</v>
      </c>
      <c r="J10" s="309" t="str">
        <f t="shared" si="16"/>
        <v>東尋坊</v>
      </c>
      <c r="K10" s="179">
        <f t="shared" si="2"/>
        <v>7.9365079365079361E-2</v>
      </c>
      <c r="L10" s="226">
        <f t="shared" si="17"/>
        <v>5</v>
      </c>
      <c r="M10" s="303">
        <f t="shared" si="18"/>
        <v>4</v>
      </c>
      <c r="N10" s="309" t="str">
        <f t="shared" si="19"/>
        <v>丸岡城</v>
      </c>
      <c r="O10" s="179">
        <f t="shared" si="3"/>
        <v>0.1</v>
      </c>
      <c r="P10" s="226">
        <f t="shared" si="20"/>
        <v>2</v>
      </c>
      <c r="R10" s="1">
        <v>6</v>
      </c>
      <c r="T10" s="2" t="s">
        <v>227</v>
      </c>
      <c r="U10" s="9">
        <f t="shared" si="4"/>
        <v>17</v>
      </c>
      <c r="V10" s="9">
        <f t="shared" si="5"/>
        <v>3</v>
      </c>
      <c r="W10" s="9">
        <f t="shared" si="6"/>
        <v>3</v>
      </c>
      <c r="X10" s="9">
        <f t="shared" si="7"/>
        <v>0</v>
      </c>
      <c r="Y10" s="9">
        <f t="shared" si="8"/>
        <v>17</v>
      </c>
      <c r="Z10" s="9">
        <f t="shared" si="8"/>
        <v>3</v>
      </c>
      <c r="AA10" s="9">
        <f t="shared" si="8"/>
        <v>3</v>
      </c>
      <c r="AB10" s="9" t="str">
        <f t="shared" si="8"/>
        <v>-</v>
      </c>
      <c r="AC10" s="290">
        <f t="shared" si="9"/>
        <v>8</v>
      </c>
      <c r="AD10" s="290">
        <f t="shared" si="9"/>
        <v>10</v>
      </c>
      <c r="AE10" s="290">
        <f t="shared" si="9"/>
        <v>8</v>
      </c>
      <c r="AF10" s="290" t="str">
        <f t="shared" si="9"/>
        <v>-</v>
      </c>
      <c r="AG10" s="294">
        <f t="shared" si="10"/>
        <v>8.01</v>
      </c>
      <c r="AH10" s="294">
        <f t="shared" si="10"/>
        <v>10.01</v>
      </c>
      <c r="AI10" s="294">
        <f t="shared" si="10"/>
        <v>8.01</v>
      </c>
      <c r="AJ10" s="294" t="str">
        <f t="shared" si="10"/>
        <v>-</v>
      </c>
      <c r="AK10" s="286">
        <f t="shared" si="11"/>
        <v>9</v>
      </c>
      <c r="AL10" s="286">
        <f t="shared" si="11"/>
        <v>10</v>
      </c>
      <c r="AM10" s="286">
        <f t="shared" si="11"/>
        <v>8</v>
      </c>
      <c r="AN10" s="286" t="str">
        <f t="shared" si="11"/>
        <v>-</v>
      </c>
    </row>
    <row r="11" spans="1:40">
      <c r="A11" s="297">
        <f t="shared" si="21"/>
        <v>7</v>
      </c>
      <c r="B11" s="309" t="str">
        <f t="shared" si="22"/>
        <v>越前大野城</v>
      </c>
      <c r="C11" s="225">
        <f t="shared" si="0"/>
        <v>3.8610038610038609E-2</v>
      </c>
      <c r="D11" s="226">
        <f t="shared" si="23"/>
        <v>20</v>
      </c>
      <c r="E11" s="300">
        <f t="shared" si="12"/>
        <v>7</v>
      </c>
      <c r="F11" s="309" t="str">
        <f t="shared" si="13"/>
        <v>氣比神宮</v>
      </c>
      <c r="G11" s="225">
        <f t="shared" si="1"/>
        <v>4.2735042735042736E-2</v>
      </c>
      <c r="H11" s="226">
        <f t="shared" si="14"/>
        <v>5</v>
      </c>
      <c r="I11" s="300">
        <f t="shared" si="15"/>
        <v>7</v>
      </c>
      <c r="J11" s="309" t="str">
        <f t="shared" si="16"/>
        <v>越前大仏</v>
      </c>
      <c r="K11" s="179">
        <f t="shared" si="2"/>
        <v>6.3492063492063489E-2</v>
      </c>
      <c r="L11" s="226">
        <f t="shared" si="17"/>
        <v>4</v>
      </c>
      <c r="M11" s="303">
        <f t="shared" si="18"/>
        <v>7</v>
      </c>
      <c r="N11" s="309" t="str">
        <f t="shared" si="19"/>
        <v>越前大仏</v>
      </c>
      <c r="O11" s="179">
        <f t="shared" si="3"/>
        <v>0.05</v>
      </c>
      <c r="P11" s="226">
        <f t="shared" si="20"/>
        <v>1</v>
      </c>
      <c r="R11" s="1">
        <v>7</v>
      </c>
      <c r="T11" s="2" t="s">
        <v>153</v>
      </c>
      <c r="U11" s="9">
        <f t="shared" si="4"/>
        <v>5</v>
      </c>
      <c r="V11" s="9">
        <f t="shared" si="5"/>
        <v>1</v>
      </c>
      <c r="W11" s="9">
        <f t="shared" si="6"/>
        <v>0</v>
      </c>
      <c r="X11" s="9">
        <f t="shared" si="7"/>
        <v>0</v>
      </c>
      <c r="Y11" s="9">
        <f t="shared" si="8"/>
        <v>5</v>
      </c>
      <c r="Z11" s="9">
        <f t="shared" si="8"/>
        <v>1</v>
      </c>
      <c r="AA11" s="9" t="str">
        <f t="shared" si="8"/>
        <v>-</v>
      </c>
      <c r="AB11" s="9" t="str">
        <f t="shared" si="8"/>
        <v>-</v>
      </c>
      <c r="AC11" s="290">
        <f t="shared" si="9"/>
        <v>23</v>
      </c>
      <c r="AD11" s="290">
        <f t="shared" si="9"/>
        <v>15</v>
      </c>
      <c r="AE11" s="290" t="str">
        <f t="shared" si="9"/>
        <v>-</v>
      </c>
      <c r="AF11" s="290" t="str">
        <f t="shared" si="9"/>
        <v>-</v>
      </c>
      <c r="AG11" s="294">
        <f t="shared" si="10"/>
        <v>23.010999999999999</v>
      </c>
      <c r="AH11" s="294">
        <f t="shared" si="10"/>
        <v>15.010999999999999</v>
      </c>
      <c r="AI11" s="294" t="str">
        <f t="shared" si="10"/>
        <v>-</v>
      </c>
      <c r="AJ11" s="294" t="str">
        <f t="shared" si="10"/>
        <v>-</v>
      </c>
      <c r="AK11" s="286">
        <f t="shared" si="11"/>
        <v>23</v>
      </c>
      <c r="AL11" s="286">
        <f t="shared" si="11"/>
        <v>15</v>
      </c>
      <c r="AM11" s="286" t="str">
        <f t="shared" si="11"/>
        <v>-</v>
      </c>
      <c r="AN11" s="286" t="str">
        <f t="shared" si="11"/>
        <v>-</v>
      </c>
    </row>
    <row r="12" spans="1:40">
      <c r="A12" s="297">
        <f t="shared" si="21"/>
        <v>8</v>
      </c>
      <c r="B12" s="309" t="str">
        <f t="shared" si="22"/>
        <v>越前大仏</v>
      </c>
      <c r="C12" s="225">
        <f t="shared" si="0"/>
        <v>3.2818532818532815E-2</v>
      </c>
      <c r="D12" s="226">
        <f t="shared" si="23"/>
        <v>17</v>
      </c>
      <c r="E12" s="300">
        <f t="shared" si="12"/>
        <v>8</v>
      </c>
      <c r="F12" s="309" t="str">
        <f t="shared" si="13"/>
        <v>越前大野城</v>
      </c>
      <c r="G12" s="225">
        <f t="shared" si="1"/>
        <v>3.4188034188034191E-2</v>
      </c>
      <c r="H12" s="226">
        <f t="shared" si="14"/>
        <v>4</v>
      </c>
      <c r="I12" s="300">
        <f t="shared" si="15"/>
        <v>8</v>
      </c>
      <c r="J12" s="309" t="str">
        <f t="shared" si="16"/>
        <v>福井駅</v>
      </c>
      <c r="K12" s="179">
        <f t="shared" si="2"/>
        <v>4.7619047619047616E-2</v>
      </c>
      <c r="L12" s="226">
        <f t="shared" si="17"/>
        <v>3</v>
      </c>
      <c r="M12" s="303">
        <f t="shared" si="18"/>
        <v>7</v>
      </c>
      <c r="N12" s="309" t="str">
        <f t="shared" si="19"/>
        <v>福井県立恐竜博物館</v>
      </c>
      <c r="O12" s="179">
        <f t="shared" si="3"/>
        <v>0.05</v>
      </c>
      <c r="P12" s="226">
        <f t="shared" si="20"/>
        <v>1</v>
      </c>
      <c r="R12" s="1">
        <v>8</v>
      </c>
      <c r="T12" s="2" t="s">
        <v>167</v>
      </c>
      <c r="U12" s="9">
        <f t="shared" si="4"/>
        <v>40</v>
      </c>
      <c r="V12" s="9">
        <f t="shared" si="5"/>
        <v>16</v>
      </c>
      <c r="W12" s="9">
        <f t="shared" si="6"/>
        <v>5</v>
      </c>
      <c r="X12" s="9">
        <f t="shared" si="7"/>
        <v>1</v>
      </c>
      <c r="Y12" s="9">
        <f t="shared" si="8"/>
        <v>40</v>
      </c>
      <c r="Z12" s="9">
        <f t="shared" si="8"/>
        <v>16</v>
      </c>
      <c r="AA12" s="9">
        <f t="shared" si="8"/>
        <v>5</v>
      </c>
      <c r="AB12" s="9">
        <f t="shared" si="8"/>
        <v>1</v>
      </c>
      <c r="AC12" s="290">
        <f t="shared" si="9"/>
        <v>2</v>
      </c>
      <c r="AD12" s="290">
        <f t="shared" si="9"/>
        <v>2</v>
      </c>
      <c r="AE12" s="290">
        <f t="shared" si="9"/>
        <v>4</v>
      </c>
      <c r="AF12" s="290">
        <f t="shared" si="9"/>
        <v>7</v>
      </c>
      <c r="AG12" s="294">
        <f t="shared" si="10"/>
        <v>2.012</v>
      </c>
      <c r="AH12" s="294">
        <f t="shared" si="10"/>
        <v>2.012</v>
      </c>
      <c r="AI12" s="294">
        <f t="shared" si="10"/>
        <v>4.0119999999999996</v>
      </c>
      <c r="AJ12" s="294">
        <f t="shared" si="10"/>
        <v>7.0119999999999996</v>
      </c>
      <c r="AK12" s="286">
        <f t="shared" si="11"/>
        <v>2</v>
      </c>
      <c r="AL12" s="286">
        <f t="shared" si="11"/>
        <v>2</v>
      </c>
      <c r="AM12" s="286">
        <f t="shared" si="11"/>
        <v>5</v>
      </c>
      <c r="AN12" s="286">
        <f t="shared" si="11"/>
        <v>8</v>
      </c>
    </row>
    <row r="13" spans="1:40">
      <c r="A13" s="297">
        <f t="shared" si="21"/>
        <v>8</v>
      </c>
      <c r="B13" s="309" t="str">
        <f t="shared" si="22"/>
        <v>福井駅</v>
      </c>
      <c r="C13" s="225">
        <f t="shared" si="0"/>
        <v>3.2818532818532815E-2</v>
      </c>
      <c r="D13" s="226">
        <f t="shared" si="23"/>
        <v>17</v>
      </c>
      <c r="E13" s="300">
        <f t="shared" si="12"/>
        <v>8</v>
      </c>
      <c r="F13" s="309" t="str">
        <f t="shared" si="13"/>
        <v>北の庄城址・柴田公園</v>
      </c>
      <c r="G13" s="225">
        <f t="shared" si="1"/>
        <v>3.4188034188034191E-2</v>
      </c>
      <c r="H13" s="226">
        <f t="shared" si="14"/>
        <v>4</v>
      </c>
      <c r="I13" s="300">
        <f t="shared" si="15"/>
        <v>9</v>
      </c>
      <c r="J13" s="309" t="str">
        <f t="shared" si="16"/>
        <v>敦賀駅</v>
      </c>
      <c r="K13" s="179">
        <f t="shared" si="2"/>
        <v>3.1746031746031744E-2</v>
      </c>
      <c r="L13" s="226">
        <f t="shared" si="17"/>
        <v>2</v>
      </c>
      <c r="M13" s="303">
        <f t="shared" si="18"/>
        <v>7</v>
      </c>
      <c r="N13" s="309" t="str">
        <f t="shared" si="19"/>
        <v>足羽川桜並木</v>
      </c>
      <c r="O13" s="179">
        <f t="shared" si="3"/>
        <v>0.05</v>
      </c>
      <c r="P13" s="226">
        <f t="shared" si="20"/>
        <v>1</v>
      </c>
      <c r="R13" s="1">
        <v>9</v>
      </c>
      <c r="T13" s="2" t="s">
        <v>141</v>
      </c>
      <c r="U13" s="9">
        <f t="shared" si="4"/>
        <v>7</v>
      </c>
      <c r="V13" s="9">
        <f t="shared" si="5"/>
        <v>0</v>
      </c>
      <c r="W13" s="9">
        <f t="shared" si="6"/>
        <v>0</v>
      </c>
      <c r="X13" s="9">
        <f t="shared" si="7"/>
        <v>0</v>
      </c>
      <c r="Y13" s="9">
        <f t="shared" si="8"/>
        <v>7</v>
      </c>
      <c r="Z13" s="9" t="str">
        <f t="shared" si="8"/>
        <v>-</v>
      </c>
      <c r="AA13" s="9" t="str">
        <f t="shared" si="8"/>
        <v>-</v>
      </c>
      <c r="AB13" s="9" t="str">
        <f t="shared" si="8"/>
        <v>-</v>
      </c>
      <c r="AC13" s="290">
        <f t="shared" si="9"/>
        <v>16</v>
      </c>
      <c r="AD13" s="290" t="str">
        <f t="shared" si="9"/>
        <v>-</v>
      </c>
      <c r="AE13" s="290" t="str">
        <f t="shared" si="9"/>
        <v>-</v>
      </c>
      <c r="AF13" s="290" t="str">
        <f t="shared" si="9"/>
        <v>-</v>
      </c>
      <c r="AG13" s="294">
        <f t="shared" si="10"/>
        <v>16.013000000000002</v>
      </c>
      <c r="AH13" s="294" t="str">
        <f t="shared" si="10"/>
        <v>-</v>
      </c>
      <c r="AI13" s="294" t="str">
        <f t="shared" si="10"/>
        <v>-</v>
      </c>
      <c r="AJ13" s="294" t="str">
        <f t="shared" si="10"/>
        <v>-</v>
      </c>
      <c r="AK13" s="286">
        <f t="shared" si="11"/>
        <v>16</v>
      </c>
      <c r="AL13" s="286" t="str">
        <f t="shared" si="11"/>
        <v>-</v>
      </c>
      <c r="AM13" s="286" t="str">
        <f t="shared" si="11"/>
        <v>-</v>
      </c>
      <c r="AN13" s="286" t="str">
        <f t="shared" si="11"/>
        <v>-</v>
      </c>
    </row>
    <row r="14" spans="1:40">
      <c r="A14" s="297">
        <f t="shared" si="21"/>
        <v>10</v>
      </c>
      <c r="B14" s="309" t="str">
        <f t="shared" si="22"/>
        <v>敦賀赤レンガ倉庫</v>
      </c>
      <c r="C14" s="225">
        <f t="shared" si="0"/>
        <v>2.8957528957528959E-2</v>
      </c>
      <c r="D14" s="226">
        <f t="shared" si="23"/>
        <v>15</v>
      </c>
      <c r="E14" s="300">
        <f t="shared" si="12"/>
        <v>10</v>
      </c>
      <c r="F14" s="309" t="str">
        <f t="shared" si="13"/>
        <v>福井駅</v>
      </c>
      <c r="G14" s="225">
        <f t="shared" si="1"/>
        <v>2.564102564102564E-2</v>
      </c>
      <c r="H14" s="226">
        <f t="shared" si="14"/>
        <v>3</v>
      </c>
      <c r="I14" s="300">
        <f t="shared" si="15"/>
        <v>9</v>
      </c>
      <c r="J14" s="309" t="str">
        <f t="shared" si="16"/>
        <v>足羽川桜並木</v>
      </c>
      <c r="K14" s="179">
        <f t="shared" si="2"/>
        <v>3.1746031746031744E-2</v>
      </c>
      <c r="L14" s="226">
        <f t="shared" si="17"/>
        <v>2</v>
      </c>
      <c r="M14" s="303">
        <f t="shared" si="18"/>
        <v>7</v>
      </c>
      <c r="N14" s="309" t="str">
        <f t="shared" si="19"/>
        <v>はたや記念館 ゆめおーれ勝山</v>
      </c>
      <c r="O14" s="179">
        <f t="shared" si="3"/>
        <v>0.05</v>
      </c>
      <c r="P14" s="226">
        <f t="shared" si="20"/>
        <v>1</v>
      </c>
      <c r="R14" s="1">
        <v>10</v>
      </c>
      <c r="T14" s="2" t="s">
        <v>196</v>
      </c>
      <c r="U14" s="9">
        <f t="shared" si="4"/>
        <v>4</v>
      </c>
      <c r="V14" s="9">
        <f t="shared" si="5"/>
        <v>0</v>
      </c>
      <c r="W14" s="9">
        <f t="shared" si="6"/>
        <v>0</v>
      </c>
      <c r="X14" s="9">
        <f t="shared" si="7"/>
        <v>0</v>
      </c>
      <c r="Y14" s="9">
        <f t="shared" si="8"/>
        <v>4</v>
      </c>
      <c r="Z14" s="9" t="str">
        <f t="shared" si="8"/>
        <v>-</v>
      </c>
      <c r="AA14" s="9" t="str">
        <f t="shared" si="8"/>
        <v>-</v>
      </c>
      <c r="AB14" s="9" t="str">
        <f t="shared" si="8"/>
        <v>-</v>
      </c>
      <c r="AC14" s="290">
        <f t="shared" si="9"/>
        <v>27</v>
      </c>
      <c r="AD14" s="290" t="str">
        <f t="shared" si="9"/>
        <v>-</v>
      </c>
      <c r="AE14" s="290" t="str">
        <f t="shared" si="9"/>
        <v>-</v>
      </c>
      <c r="AF14" s="290" t="str">
        <f t="shared" si="9"/>
        <v>-</v>
      </c>
      <c r="AG14" s="294">
        <f t="shared" si="10"/>
        <v>27.013999999999999</v>
      </c>
      <c r="AH14" s="294" t="str">
        <f t="shared" si="10"/>
        <v>-</v>
      </c>
      <c r="AI14" s="294" t="str">
        <f t="shared" si="10"/>
        <v>-</v>
      </c>
      <c r="AJ14" s="294" t="str">
        <f t="shared" si="10"/>
        <v>-</v>
      </c>
      <c r="AK14" s="286">
        <f t="shared" si="11"/>
        <v>27</v>
      </c>
      <c r="AL14" s="286" t="str">
        <f t="shared" si="11"/>
        <v>-</v>
      </c>
      <c r="AM14" s="286" t="str">
        <f t="shared" si="11"/>
        <v>-</v>
      </c>
      <c r="AN14" s="286" t="str">
        <f t="shared" si="11"/>
        <v>-</v>
      </c>
    </row>
    <row r="15" spans="1:40">
      <c r="A15" s="297">
        <f t="shared" si="21"/>
        <v>11</v>
      </c>
      <c r="B15" s="309" t="str">
        <f t="shared" si="22"/>
        <v>あわら温泉街</v>
      </c>
      <c r="C15" s="225">
        <f t="shared" si="0"/>
        <v>2.5096525096525095E-2</v>
      </c>
      <c r="D15" s="226">
        <f t="shared" si="23"/>
        <v>13</v>
      </c>
      <c r="E15" s="300">
        <f t="shared" si="12"/>
        <v>10</v>
      </c>
      <c r="F15" s="309" t="str">
        <f t="shared" si="13"/>
        <v>足羽川桜並木</v>
      </c>
      <c r="G15" s="225">
        <f t="shared" si="1"/>
        <v>2.564102564102564E-2</v>
      </c>
      <c r="H15" s="226">
        <f t="shared" si="14"/>
        <v>3</v>
      </c>
      <c r="I15" s="300">
        <f t="shared" si="15"/>
        <v>9</v>
      </c>
      <c r="J15" s="309" t="str">
        <f t="shared" si="16"/>
        <v>はたや記念館 ゆめおーれ勝山</v>
      </c>
      <c r="K15" s="179">
        <f t="shared" si="2"/>
        <v>3.1746031746031744E-2</v>
      </c>
      <c r="L15" s="226">
        <f t="shared" si="17"/>
        <v>2</v>
      </c>
      <c r="M15" s="303">
        <f t="shared" si="18"/>
        <v>7</v>
      </c>
      <c r="N15" s="309" t="str">
        <f t="shared" si="19"/>
        <v>養浩館庭園</v>
      </c>
      <c r="O15" s="179">
        <f t="shared" si="3"/>
        <v>0.05</v>
      </c>
      <c r="P15" s="226">
        <f t="shared" si="20"/>
        <v>1</v>
      </c>
      <c r="R15" s="1">
        <v>11</v>
      </c>
      <c r="T15" s="2" t="s">
        <v>215</v>
      </c>
      <c r="U15" s="9">
        <f t="shared" si="4"/>
        <v>2</v>
      </c>
      <c r="V15" s="9">
        <f t="shared" si="5"/>
        <v>0</v>
      </c>
      <c r="W15" s="9">
        <f t="shared" si="6"/>
        <v>0</v>
      </c>
      <c r="X15" s="9">
        <f t="shared" si="7"/>
        <v>0</v>
      </c>
      <c r="Y15" s="9">
        <f t="shared" si="8"/>
        <v>2</v>
      </c>
      <c r="Z15" s="9" t="str">
        <f t="shared" si="8"/>
        <v>-</v>
      </c>
      <c r="AA15" s="9" t="str">
        <f t="shared" si="8"/>
        <v>-</v>
      </c>
      <c r="AB15" s="9" t="str">
        <f t="shared" si="8"/>
        <v>-</v>
      </c>
      <c r="AC15" s="290">
        <f t="shared" si="9"/>
        <v>43</v>
      </c>
      <c r="AD15" s="290" t="str">
        <f t="shared" si="9"/>
        <v>-</v>
      </c>
      <c r="AE15" s="290" t="str">
        <f t="shared" si="9"/>
        <v>-</v>
      </c>
      <c r="AF15" s="290" t="str">
        <f t="shared" si="9"/>
        <v>-</v>
      </c>
      <c r="AG15" s="294">
        <f t="shared" si="10"/>
        <v>43.015000000000001</v>
      </c>
      <c r="AH15" s="294" t="str">
        <f t="shared" si="10"/>
        <v>-</v>
      </c>
      <c r="AI15" s="294" t="str">
        <f t="shared" si="10"/>
        <v>-</v>
      </c>
      <c r="AJ15" s="294" t="str">
        <f t="shared" si="10"/>
        <v>-</v>
      </c>
      <c r="AK15" s="286">
        <f t="shared" si="11"/>
        <v>43</v>
      </c>
      <c r="AL15" s="286" t="str">
        <f t="shared" si="11"/>
        <v>-</v>
      </c>
      <c r="AM15" s="286" t="str">
        <f t="shared" si="11"/>
        <v>-</v>
      </c>
      <c r="AN15" s="286" t="str">
        <f t="shared" si="11"/>
        <v>-</v>
      </c>
    </row>
    <row r="16" spans="1:40">
      <c r="A16" s="297">
        <f t="shared" si="21"/>
        <v>12</v>
      </c>
      <c r="B16" s="309" t="str">
        <f t="shared" si="22"/>
        <v>日本海さかな街</v>
      </c>
      <c r="C16" s="225">
        <f t="shared" si="0"/>
        <v>2.1235521235521235E-2</v>
      </c>
      <c r="D16" s="226">
        <f t="shared" si="23"/>
        <v>11</v>
      </c>
      <c r="E16" s="300">
        <f t="shared" si="12"/>
        <v>12</v>
      </c>
      <c r="F16" s="309" t="str">
        <f t="shared" si="13"/>
        <v>敦賀駅</v>
      </c>
      <c r="G16" s="225">
        <f t="shared" si="1"/>
        <v>1.7094017094017096E-2</v>
      </c>
      <c r="H16" s="226">
        <f t="shared" si="14"/>
        <v>2</v>
      </c>
      <c r="I16" s="300">
        <f t="shared" si="15"/>
        <v>12</v>
      </c>
      <c r="J16" s="309" t="str">
        <f t="shared" si="16"/>
        <v>越前大野城</v>
      </c>
      <c r="K16" s="179">
        <f t="shared" si="2"/>
        <v>1.5873015873015872E-2</v>
      </c>
      <c r="L16" s="226">
        <f t="shared" si="17"/>
        <v>1</v>
      </c>
      <c r="M16" s="303" t="str">
        <f t="shared" si="18"/>
        <v>-</v>
      </c>
      <c r="N16" s="309" t="str">
        <f t="shared" si="19"/>
        <v>-</v>
      </c>
      <c r="O16" s="179" t="str">
        <f t="shared" si="3"/>
        <v/>
      </c>
      <c r="P16" s="226" t="str">
        <f t="shared" si="20"/>
        <v/>
      </c>
      <c r="R16" s="1">
        <v>12</v>
      </c>
      <c r="T16" s="2" t="s">
        <v>152</v>
      </c>
      <c r="U16" s="9">
        <f t="shared" si="4"/>
        <v>2</v>
      </c>
      <c r="V16" s="9">
        <f t="shared" si="5"/>
        <v>0</v>
      </c>
      <c r="W16" s="9">
        <f t="shared" si="6"/>
        <v>0</v>
      </c>
      <c r="X16" s="9">
        <f t="shared" si="7"/>
        <v>0</v>
      </c>
      <c r="Y16" s="9">
        <f t="shared" si="8"/>
        <v>2</v>
      </c>
      <c r="Z16" s="9" t="str">
        <f t="shared" si="8"/>
        <v>-</v>
      </c>
      <c r="AA16" s="9" t="str">
        <f t="shared" si="8"/>
        <v>-</v>
      </c>
      <c r="AB16" s="9" t="str">
        <f t="shared" si="8"/>
        <v>-</v>
      </c>
      <c r="AC16" s="290">
        <f t="shared" si="9"/>
        <v>43</v>
      </c>
      <c r="AD16" s="290" t="str">
        <f t="shared" si="9"/>
        <v>-</v>
      </c>
      <c r="AE16" s="290" t="str">
        <f t="shared" si="9"/>
        <v>-</v>
      </c>
      <c r="AF16" s="290" t="str">
        <f t="shared" si="9"/>
        <v>-</v>
      </c>
      <c r="AG16" s="294">
        <f t="shared" si="10"/>
        <v>43.015999999999998</v>
      </c>
      <c r="AH16" s="294" t="str">
        <f t="shared" si="10"/>
        <v>-</v>
      </c>
      <c r="AI16" s="294" t="str">
        <f t="shared" si="10"/>
        <v>-</v>
      </c>
      <c r="AJ16" s="294" t="str">
        <f t="shared" si="10"/>
        <v>-</v>
      </c>
      <c r="AK16" s="286">
        <f t="shared" si="11"/>
        <v>44</v>
      </c>
      <c r="AL16" s="286" t="str">
        <f t="shared" si="11"/>
        <v>-</v>
      </c>
      <c r="AM16" s="286" t="str">
        <f t="shared" si="11"/>
        <v>-</v>
      </c>
      <c r="AN16" s="286" t="str">
        <f t="shared" si="11"/>
        <v>-</v>
      </c>
    </row>
    <row r="17" spans="1:40">
      <c r="A17" s="297">
        <f t="shared" si="21"/>
        <v>13</v>
      </c>
      <c r="B17" s="309" t="str">
        <f t="shared" si="22"/>
        <v>敦賀駅</v>
      </c>
      <c r="C17" s="225">
        <f t="shared" si="0"/>
        <v>1.7374517374517374E-2</v>
      </c>
      <c r="D17" s="226">
        <f t="shared" si="23"/>
        <v>9</v>
      </c>
      <c r="E17" s="300">
        <f t="shared" si="12"/>
        <v>12</v>
      </c>
      <c r="F17" s="309" t="str">
        <f t="shared" si="13"/>
        <v>道の駅「禅の里」</v>
      </c>
      <c r="G17" s="225">
        <f t="shared" si="1"/>
        <v>1.7094017094017096E-2</v>
      </c>
      <c r="H17" s="226">
        <f t="shared" si="14"/>
        <v>2</v>
      </c>
      <c r="I17" s="300">
        <f t="shared" si="15"/>
        <v>12</v>
      </c>
      <c r="J17" s="309" t="str">
        <f t="shared" si="16"/>
        <v>道の駅「若狭おばま」</v>
      </c>
      <c r="K17" s="179">
        <f t="shared" si="2"/>
        <v>1.5873015873015872E-2</v>
      </c>
      <c r="L17" s="226">
        <f t="shared" si="17"/>
        <v>1</v>
      </c>
      <c r="M17" s="303" t="str">
        <f t="shared" si="18"/>
        <v>-</v>
      </c>
      <c r="N17" s="309" t="str">
        <f t="shared" si="19"/>
        <v>-</v>
      </c>
      <c r="O17" s="179" t="str">
        <f t="shared" si="3"/>
        <v/>
      </c>
      <c r="P17" s="226" t="str">
        <f t="shared" si="20"/>
        <v/>
      </c>
      <c r="R17" s="1">
        <v>13</v>
      </c>
      <c r="T17" s="2" t="s">
        <v>146</v>
      </c>
      <c r="U17" s="9">
        <f t="shared" si="4"/>
        <v>29</v>
      </c>
      <c r="V17" s="9">
        <f t="shared" si="5"/>
        <v>10</v>
      </c>
      <c r="W17" s="9">
        <f t="shared" si="6"/>
        <v>9</v>
      </c>
      <c r="X17" s="9">
        <f t="shared" si="7"/>
        <v>2</v>
      </c>
      <c r="Y17" s="9">
        <f t="shared" si="8"/>
        <v>29</v>
      </c>
      <c r="Z17" s="9">
        <f t="shared" si="8"/>
        <v>10</v>
      </c>
      <c r="AA17" s="9">
        <f t="shared" si="8"/>
        <v>9</v>
      </c>
      <c r="AB17" s="9">
        <f t="shared" si="8"/>
        <v>2</v>
      </c>
      <c r="AC17" s="290">
        <f t="shared" si="9"/>
        <v>5</v>
      </c>
      <c r="AD17" s="290">
        <f t="shared" si="9"/>
        <v>4</v>
      </c>
      <c r="AE17" s="290">
        <f t="shared" si="9"/>
        <v>1</v>
      </c>
      <c r="AF17" s="290">
        <f t="shared" si="9"/>
        <v>4</v>
      </c>
      <c r="AG17" s="294">
        <f t="shared" si="10"/>
        <v>5.0170000000000003</v>
      </c>
      <c r="AH17" s="294">
        <f t="shared" si="10"/>
        <v>4.0170000000000003</v>
      </c>
      <c r="AI17" s="294">
        <f t="shared" si="10"/>
        <v>1.0169999999999999</v>
      </c>
      <c r="AJ17" s="294">
        <f t="shared" si="10"/>
        <v>4.0170000000000003</v>
      </c>
      <c r="AK17" s="286">
        <f t="shared" si="11"/>
        <v>5</v>
      </c>
      <c r="AL17" s="286">
        <f t="shared" si="11"/>
        <v>4</v>
      </c>
      <c r="AM17" s="286">
        <f t="shared" si="11"/>
        <v>1</v>
      </c>
      <c r="AN17" s="286">
        <f t="shared" si="11"/>
        <v>4</v>
      </c>
    </row>
    <row r="18" spans="1:40">
      <c r="A18" s="297">
        <f t="shared" si="21"/>
        <v>14</v>
      </c>
      <c r="B18" s="309" t="str">
        <f t="shared" si="22"/>
        <v>道の駅「恐竜渓谷かつやま」</v>
      </c>
      <c r="C18" s="225">
        <f t="shared" si="0"/>
        <v>1.5444015444015444E-2</v>
      </c>
      <c r="D18" s="226">
        <f t="shared" si="23"/>
        <v>8</v>
      </c>
      <c r="E18" s="300">
        <f t="shared" si="12"/>
        <v>12</v>
      </c>
      <c r="F18" s="309" t="str">
        <f t="shared" si="13"/>
        <v>はたや記念館 ゆめおーれ勝山</v>
      </c>
      <c r="G18" s="225">
        <f t="shared" si="1"/>
        <v>1.7094017094017096E-2</v>
      </c>
      <c r="H18" s="226">
        <f t="shared" si="14"/>
        <v>2</v>
      </c>
      <c r="I18" s="300">
        <f t="shared" si="15"/>
        <v>12</v>
      </c>
      <c r="J18" s="309" t="str">
        <f t="shared" si="16"/>
        <v>北の庄城址・柴田公園</v>
      </c>
      <c r="K18" s="179">
        <f t="shared" si="2"/>
        <v>1.5873015873015872E-2</v>
      </c>
      <c r="L18" s="226">
        <f t="shared" si="17"/>
        <v>1</v>
      </c>
      <c r="M18" s="303" t="str">
        <f t="shared" si="18"/>
        <v>-</v>
      </c>
      <c r="N18" s="309" t="str">
        <f t="shared" si="19"/>
        <v>-</v>
      </c>
      <c r="O18" s="179" t="str">
        <f t="shared" si="3"/>
        <v/>
      </c>
      <c r="P18" s="226" t="str">
        <f t="shared" si="20"/>
        <v/>
      </c>
      <c r="R18" s="1">
        <v>14</v>
      </c>
      <c r="T18" s="2" t="s">
        <v>233</v>
      </c>
      <c r="U18" s="9">
        <f t="shared" si="4"/>
        <v>9</v>
      </c>
      <c r="V18" s="9">
        <f t="shared" si="5"/>
        <v>2</v>
      </c>
      <c r="W18" s="9">
        <f t="shared" si="6"/>
        <v>2</v>
      </c>
      <c r="X18" s="9">
        <f t="shared" si="7"/>
        <v>2</v>
      </c>
      <c r="Y18" s="9">
        <f t="shared" si="8"/>
        <v>9</v>
      </c>
      <c r="Z18" s="9">
        <f t="shared" si="8"/>
        <v>2</v>
      </c>
      <c r="AA18" s="9">
        <f t="shared" si="8"/>
        <v>2</v>
      </c>
      <c r="AB18" s="9">
        <f t="shared" si="8"/>
        <v>2</v>
      </c>
      <c r="AC18" s="290">
        <f t="shared" si="9"/>
        <v>13</v>
      </c>
      <c r="AD18" s="290">
        <f t="shared" si="9"/>
        <v>12</v>
      </c>
      <c r="AE18" s="290">
        <f t="shared" si="9"/>
        <v>9</v>
      </c>
      <c r="AF18" s="290">
        <f t="shared" si="9"/>
        <v>4</v>
      </c>
      <c r="AG18" s="294">
        <f t="shared" si="10"/>
        <v>13.018000000000001</v>
      </c>
      <c r="AH18" s="294">
        <f t="shared" si="10"/>
        <v>12.018000000000001</v>
      </c>
      <c r="AI18" s="294">
        <f t="shared" si="10"/>
        <v>9.0180000000000007</v>
      </c>
      <c r="AJ18" s="294">
        <f t="shared" si="10"/>
        <v>4.0179999999999998</v>
      </c>
      <c r="AK18" s="286">
        <f t="shared" si="11"/>
        <v>13</v>
      </c>
      <c r="AL18" s="286">
        <f t="shared" si="11"/>
        <v>12</v>
      </c>
      <c r="AM18" s="286">
        <f t="shared" si="11"/>
        <v>9</v>
      </c>
      <c r="AN18" s="286">
        <f t="shared" si="11"/>
        <v>5</v>
      </c>
    </row>
    <row r="19" spans="1:40">
      <c r="A19" s="297">
        <f t="shared" si="21"/>
        <v>14</v>
      </c>
      <c r="B19" s="309" t="str">
        <f t="shared" si="22"/>
        <v>北の庄城址・柴田公園</v>
      </c>
      <c r="C19" s="225">
        <f t="shared" si="0"/>
        <v>1.5444015444015444E-2</v>
      </c>
      <c r="D19" s="226">
        <f t="shared" si="23"/>
        <v>8</v>
      </c>
      <c r="E19" s="300">
        <f t="shared" si="12"/>
        <v>15</v>
      </c>
      <c r="F19" s="309" t="str">
        <f t="shared" si="13"/>
        <v>越前和紙の里</v>
      </c>
      <c r="G19" s="225">
        <f t="shared" si="1"/>
        <v>8.5470085470085479E-3</v>
      </c>
      <c r="H19" s="226">
        <f t="shared" si="14"/>
        <v>1</v>
      </c>
      <c r="I19" s="300">
        <f t="shared" si="15"/>
        <v>12</v>
      </c>
      <c r="J19" s="309" t="str">
        <f t="shared" si="16"/>
        <v>あわら温泉「芦湯」</v>
      </c>
      <c r="K19" s="179">
        <f t="shared" si="2"/>
        <v>1.5873015873015872E-2</v>
      </c>
      <c r="L19" s="226">
        <f t="shared" si="17"/>
        <v>1</v>
      </c>
      <c r="M19" s="303" t="str">
        <f t="shared" si="18"/>
        <v>-</v>
      </c>
      <c r="N19" s="309" t="str">
        <f t="shared" si="19"/>
        <v>-</v>
      </c>
      <c r="O19" s="179" t="str">
        <f t="shared" si="3"/>
        <v/>
      </c>
      <c r="P19" s="226" t="str">
        <f t="shared" si="20"/>
        <v/>
      </c>
      <c r="R19" s="1">
        <v>15</v>
      </c>
      <c r="T19" s="2" t="s">
        <v>200</v>
      </c>
      <c r="U19" s="9">
        <f t="shared" si="4"/>
        <v>31</v>
      </c>
      <c r="V19" s="9">
        <f t="shared" si="5"/>
        <v>10</v>
      </c>
      <c r="W19" s="9">
        <f t="shared" si="6"/>
        <v>5</v>
      </c>
      <c r="X19" s="9">
        <f t="shared" si="7"/>
        <v>3</v>
      </c>
      <c r="Y19" s="9">
        <f t="shared" si="8"/>
        <v>31</v>
      </c>
      <c r="Z19" s="9">
        <f t="shared" si="8"/>
        <v>10</v>
      </c>
      <c r="AA19" s="9">
        <f t="shared" si="8"/>
        <v>5</v>
      </c>
      <c r="AB19" s="9">
        <f t="shared" si="8"/>
        <v>3</v>
      </c>
      <c r="AC19" s="290">
        <f t="shared" si="9"/>
        <v>4</v>
      </c>
      <c r="AD19" s="290">
        <f t="shared" si="9"/>
        <v>4</v>
      </c>
      <c r="AE19" s="290">
        <f t="shared" si="9"/>
        <v>4</v>
      </c>
      <c r="AF19" s="290">
        <f t="shared" si="9"/>
        <v>1</v>
      </c>
      <c r="AG19" s="294">
        <f t="shared" si="10"/>
        <v>4.0190000000000001</v>
      </c>
      <c r="AH19" s="294">
        <f t="shared" si="10"/>
        <v>4.0190000000000001</v>
      </c>
      <c r="AI19" s="294">
        <f t="shared" si="10"/>
        <v>4.0190000000000001</v>
      </c>
      <c r="AJ19" s="294">
        <f t="shared" si="10"/>
        <v>1.0189999999999999</v>
      </c>
      <c r="AK19" s="286">
        <f t="shared" si="11"/>
        <v>4</v>
      </c>
      <c r="AL19" s="286">
        <f t="shared" si="11"/>
        <v>5</v>
      </c>
      <c r="AM19" s="286">
        <f t="shared" si="11"/>
        <v>6</v>
      </c>
      <c r="AN19" s="286">
        <f t="shared" si="11"/>
        <v>3</v>
      </c>
    </row>
    <row r="20" spans="1:40" s="1" customFormat="1">
      <c r="A20" s="297">
        <f t="shared" si="21"/>
        <v>16</v>
      </c>
      <c r="B20" s="309" t="str">
        <f t="shared" si="22"/>
        <v>岡太神社・大瀧神社</v>
      </c>
      <c r="C20" s="225">
        <f t="shared" si="0"/>
        <v>1.3513513513513514E-2</v>
      </c>
      <c r="D20" s="226">
        <f t="shared" si="23"/>
        <v>7</v>
      </c>
      <c r="E20" s="300">
        <f t="shared" si="12"/>
        <v>15</v>
      </c>
      <c r="F20" s="309" t="str">
        <f t="shared" si="13"/>
        <v>敦賀赤レンガ倉庫</v>
      </c>
      <c r="G20" s="225">
        <f t="shared" si="1"/>
        <v>8.5470085470085479E-3</v>
      </c>
      <c r="H20" s="226">
        <f t="shared" si="14"/>
        <v>1</v>
      </c>
      <c r="I20" s="300">
        <f t="shared" si="15"/>
        <v>12</v>
      </c>
      <c r="J20" s="309" t="str">
        <f t="shared" si="16"/>
        <v>うるしの里</v>
      </c>
      <c r="K20" s="179">
        <f t="shared" si="2"/>
        <v>1.5873015873015872E-2</v>
      </c>
      <c r="L20" s="226">
        <f t="shared" si="17"/>
        <v>1</v>
      </c>
      <c r="M20" s="303" t="str">
        <f t="shared" si="18"/>
        <v>-</v>
      </c>
      <c r="N20" s="309" t="str">
        <f t="shared" si="19"/>
        <v>-</v>
      </c>
      <c r="O20" s="179" t="str">
        <f t="shared" si="3"/>
        <v/>
      </c>
      <c r="P20" s="226" t="str">
        <f t="shared" si="20"/>
        <v/>
      </c>
      <c r="Q20"/>
      <c r="R20" s="1">
        <v>16</v>
      </c>
      <c r="T20" s="2" t="s">
        <v>155</v>
      </c>
      <c r="U20" s="9">
        <f t="shared" si="4"/>
        <v>1</v>
      </c>
      <c r="V20" s="9">
        <f t="shared" si="5"/>
        <v>0</v>
      </c>
      <c r="W20" s="9">
        <f t="shared" si="6"/>
        <v>0</v>
      </c>
      <c r="X20" s="9">
        <f t="shared" si="7"/>
        <v>0</v>
      </c>
      <c r="Y20" s="9">
        <f t="shared" si="8"/>
        <v>1</v>
      </c>
      <c r="Z20" s="9" t="str">
        <f t="shared" si="8"/>
        <v>-</v>
      </c>
      <c r="AA20" s="9" t="str">
        <f t="shared" si="8"/>
        <v>-</v>
      </c>
      <c r="AB20" s="9" t="str">
        <f t="shared" si="8"/>
        <v>-</v>
      </c>
      <c r="AC20" s="290">
        <f t="shared" si="9"/>
        <v>65</v>
      </c>
      <c r="AD20" s="290" t="str">
        <f t="shared" si="9"/>
        <v>-</v>
      </c>
      <c r="AE20" s="290" t="str">
        <f t="shared" si="9"/>
        <v>-</v>
      </c>
      <c r="AF20" s="290" t="str">
        <f t="shared" si="9"/>
        <v>-</v>
      </c>
      <c r="AG20" s="294">
        <f t="shared" si="10"/>
        <v>65.02</v>
      </c>
      <c r="AH20" s="294" t="str">
        <f t="shared" si="10"/>
        <v>-</v>
      </c>
      <c r="AI20" s="294" t="str">
        <f t="shared" si="10"/>
        <v>-</v>
      </c>
      <c r="AJ20" s="294" t="str">
        <f t="shared" si="10"/>
        <v>-</v>
      </c>
      <c r="AK20" s="286">
        <f t="shared" si="11"/>
        <v>65</v>
      </c>
      <c r="AL20" s="286" t="str">
        <f t="shared" si="11"/>
        <v>-</v>
      </c>
      <c r="AM20" s="286" t="str">
        <f t="shared" si="11"/>
        <v>-</v>
      </c>
      <c r="AN20" s="286" t="str">
        <f t="shared" si="11"/>
        <v>-</v>
      </c>
    </row>
    <row r="21" spans="1:40" s="1" customFormat="1">
      <c r="A21" s="297">
        <f t="shared" si="21"/>
        <v>16</v>
      </c>
      <c r="B21" s="309" t="str">
        <f t="shared" si="22"/>
        <v>三方五湖</v>
      </c>
      <c r="C21" s="225">
        <f t="shared" si="0"/>
        <v>1.3513513513513514E-2</v>
      </c>
      <c r="D21" s="226">
        <f t="shared" si="23"/>
        <v>7</v>
      </c>
      <c r="E21" s="300">
        <f t="shared" si="12"/>
        <v>15</v>
      </c>
      <c r="F21" s="309" t="str">
        <f t="shared" si="13"/>
        <v>道の駅「若狭おばま」</v>
      </c>
      <c r="G21" s="225">
        <f t="shared" si="1"/>
        <v>8.5470085470085479E-3</v>
      </c>
      <c r="H21" s="226">
        <f t="shared" si="14"/>
        <v>1</v>
      </c>
      <c r="I21" s="300">
        <f t="shared" si="15"/>
        <v>12</v>
      </c>
      <c r="J21" s="309" t="str">
        <f t="shared" si="16"/>
        <v>大安禅寺</v>
      </c>
      <c r="K21" s="179">
        <f t="shared" si="2"/>
        <v>1.5873015873015872E-2</v>
      </c>
      <c r="L21" s="226">
        <f t="shared" si="17"/>
        <v>1</v>
      </c>
      <c r="M21" s="303" t="str">
        <f t="shared" si="18"/>
        <v>-</v>
      </c>
      <c r="N21" s="309" t="str">
        <f t="shared" si="19"/>
        <v>-</v>
      </c>
      <c r="O21" s="179" t="str">
        <f t="shared" si="3"/>
        <v/>
      </c>
      <c r="P21" s="226" t="str">
        <f t="shared" si="20"/>
        <v/>
      </c>
      <c r="Q21"/>
      <c r="R21" s="1">
        <v>17</v>
      </c>
      <c r="T21" s="2" t="s">
        <v>178</v>
      </c>
      <c r="U21" s="9">
        <f t="shared" si="4"/>
        <v>5</v>
      </c>
      <c r="V21" s="9">
        <f t="shared" si="5"/>
        <v>0</v>
      </c>
      <c r="W21" s="9">
        <f t="shared" si="6"/>
        <v>0</v>
      </c>
      <c r="X21" s="9">
        <f t="shared" si="7"/>
        <v>0</v>
      </c>
      <c r="Y21" s="9">
        <f t="shared" si="8"/>
        <v>5</v>
      </c>
      <c r="Z21" s="9" t="str">
        <f t="shared" si="8"/>
        <v>-</v>
      </c>
      <c r="AA21" s="9" t="str">
        <f t="shared" si="8"/>
        <v>-</v>
      </c>
      <c r="AB21" s="9" t="str">
        <f t="shared" si="8"/>
        <v>-</v>
      </c>
      <c r="AC21" s="290">
        <f t="shared" si="9"/>
        <v>23</v>
      </c>
      <c r="AD21" s="290" t="str">
        <f t="shared" si="9"/>
        <v>-</v>
      </c>
      <c r="AE21" s="290" t="str">
        <f t="shared" si="9"/>
        <v>-</v>
      </c>
      <c r="AF21" s="290" t="str">
        <f t="shared" si="9"/>
        <v>-</v>
      </c>
      <c r="AG21" s="294">
        <f t="shared" si="10"/>
        <v>23.021000000000001</v>
      </c>
      <c r="AH21" s="294" t="str">
        <f t="shared" si="10"/>
        <v>-</v>
      </c>
      <c r="AI21" s="294" t="str">
        <f t="shared" si="10"/>
        <v>-</v>
      </c>
      <c r="AJ21" s="294" t="str">
        <f t="shared" si="10"/>
        <v>-</v>
      </c>
      <c r="AK21" s="286">
        <f t="shared" si="11"/>
        <v>24</v>
      </c>
      <c r="AL21" s="286" t="str">
        <f t="shared" si="11"/>
        <v>-</v>
      </c>
      <c r="AM21" s="286" t="str">
        <f t="shared" si="11"/>
        <v>-</v>
      </c>
      <c r="AN21" s="286" t="str">
        <f t="shared" si="11"/>
        <v>-</v>
      </c>
    </row>
    <row r="22" spans="1:40" s="1" customFormat="1">
      <c r="A22" s="297">
        <f t="shared" si="21"/>
        <v>18</v>
      </c>
      <c r="B22" s="309" t="str">
        <f t="shared" si="22"/>
        <v>道の駅「禅の里」</v>
      </c>
      <c r="C22" s="225">
        <f t="shared" si="0"/>
        <v>1.1583011583011582E-2</v>
      </c>
      <c r="D22" s="226">
        <f t="shared" si="23"/>
        <v>6</v>
      </c>
      <c r="E22" s="300">
        <f t="shared" si="12"/>
        <v>15</v>
      </c>
      <c r="F22" s="309" t="str">
        <f t="shared" si="13"/>
        <v>あわら温泉街</v>
      </c>
      <c r="G22" s="225">
        <f t="shared" si="1"/>
        <v>8.5470085470085479E-3</v>
      </c>
      <c r="H22" s="226">
        <f t="shared" si="14"/>
        <v>1</v>
      </c>
      <c r="I22" s="300">
        <f t="shared" si="15"/>
        <v>12</v>
      </c>
      <c r="J22" s="309" t="str">
        <f t="shared" si="16"/>
        <v>粟津温泉（石川県）</v>
      </c>
      <c r="K22" s="179">
        <f t="shared" si="2"/>
        <v>1.5873015873015872E-2</v>
      </c>
      <c r="L22" s="226">
        <f t="shared" si="17"/>
        <v>1</v>
      </c>
      <c r="M22" s="303" t="str">
        <f t="shared" si="18"/>
        <v>-</v>
      </c>
      <c r="N22" s="309" t="str">
        <f t="shared" si="19"/>
        <v>-</v>
      </c>
      <c r="O22" s="179" t="str">
        <f t="shared" si="3"/>
        <v/>
      </c>
      <c r="P22" s="226" t="str">
        <f t="shared" si="20"/>
        <v/>
      </c>
      <c r="Q22"/>
      <c r="R22" s="1">
        <v>18</v>
      </c>
      <c r="T22" s="2" t="s">
        <v>218</v>
      </c>
      <c r="U22" s="9">
        <f t="shared" si="4"/>
        <v>6</v>
      </c>
      <c r="V22" s="9">
        <f t="shared" si="5"/>
        <v>2</v>
      </c>
      <c r="W22" s="9">
        <f t="shared" si="6"/>
        <v>0</v>
      </c>
      <c r="X22" s="9">
        <f t="shared" si="7"/>
        <v>0</v>
      </c>
      <c r="Y22" s="9">
        <f t="shared" si="8"/>
        <v>6</v>
      </c>
      <c r="Z22" s="9">
        <f t="shared" si="8"/>
        <v>2</v>
      </c>
      <c r="AA22" s="9" t="str">
        <f t="shared" si="8"/>
        <v>-</v>
      </c>
      <c r="AB22" s="9" t="str">
        <f t="shared" si="8"/>
        <v>-</v>
      </c>
      <c r="AC22" s="290">
        <f t="shared" si="9"/>
        <v>18</v>
      </c>
      <c r="AD22" s="290">
        <f t="shared" si="9"/>
        <v>12</v>
      </c>
      <c r="AE22" s="290" t="str">
        <f t="shared" si="9"/>
        <v>-</v>
      </c>
      <c r="AF22" s="290" t="str">
        <f t="shared" si="9"/>
        <v>-</v>
      </c>
      <c r="AG22" s="294">
        <f t="shared" si="10"/>
        <v>18.021999999999998</v>
      </c>
      <c r="AH22" s="294">
        <f t="shared" si="10"/>
        <v>12.022</v>
      </c>
      <c r="AI22" s="294" t="str">
        <f t="shared" si="10"/>
        <v>-</v>
      </c>
      <c r="AJ22" s="294" t="str">
        <f t="shared" si="10"/>
        <v>-</v>
      </c>
      <c r="AK22" s="286">
        <f t="shared" si="11"/>
        <v>18</v>
      </c>
      <c r="AL22" s="286">
        <f t="shared" si="11"/>
        <v>13</v>
      </c>
      <c r="AM22" s="286" t="str">
        <f t="shared" si="11"/>
        <v>-</v>
      </c>
      <c r="AN22" s="286" t="str">
        <f t="shared" si="11"/>
        <v>-</v>
      </c>
    </row>
    <row r="23" spans="1:40" s="1" customFormat="1">
      <c r="A23" s="297">
        <f t="shared" si="21"/>
        <v>18</v>
      </c>
      <c r="B23" s="309" t="str">
        <f t="shared" si="22"/>
        <v>ふれあいパーク三里浜(道の駅「みくに」)</v>
      </c>
      <c r="C23" s="225">
        <f t="shared" si="0"/>
        <v>1.1583011583011582E-2</v>
      </c>
      <c r="D23" s="226">
        <f t="shared" si="23"/>
        <v>6</v>
      </c>
      <c r="E23" s="300">
        <f t="shared" si="12"/>
        <v>15</v>
      </c>
      <c r="F23" s="309" t="str">
        <f t="shared" si="13"/>
        <v>ふれあいパーク三里浜(道の駅「みくに」)</v>
      </c>
      <c r="G23" s="225">
        <f t="shared" si="1"/>
        <v>8.5470085470085479E-3</v>
      </c>
      <c r="H23" s="226">
        <f t="shared" si="14"/>
        <v>1</v>
      </c>
      <c r="I23" s="300">
        <f t="shared" si="15"/>
        <v>12</v>
      </c>
      <c r="J23" s="309" t="str">
        <f t="shared" si="16"/>
        <v>道の駅「さかい」（坂井地域交流センター「いねす」）</v>
      </c>
      <c r="K23" s="179">
        <f t="shared" si="2"/>
        <v>1.5873015873015872E-2</v>
      </c>
      <c r="L23" s="226">
        <f t="shared" si="17"/>
        <v>1</v>
      </c>
      <c r="M23" s="303" t="str">
        <f t="shared" si="18"/>
        <v>-</v>
      </c>
      <c r="N23" s="309" t="str">
        <f t="shared" si="19"/>
        <v>-</v>
      </c>
      <c r="O23" s="179" t="str">
        <f t="shared" si="3"/>
        <v/>
      </c>
      <c r="P23" s="226" t="str">
        <f t="shared" si="20"/>
        <v/>
      </c>
      <c r="Q23"/>
      <c r="R23" s="1">
        <v>19</v>
      </c>
      <c r="T23" s="2" t="s">
        <v>151</v>
      </c>
      <c r="U23" s="9">
        <f t="shared" si="4"/>
        <v>15</v>
      </c>
      <c r="V23" s="9">
        <f t="shared" si="5"/>
        <v>1</v>
      </c>
      <c r="W23" s="9">
        <f t="shared" si="6"/>
        <v>0</v>
      </c>
      <c r="X23" s="9">
        <f t="shared" si="7"/>
        <v>0</v>
      </c>
      <c r="Y23" s="9">
        <f t="shared" si="8"/>
        <v>15</v>
      </c>
      <c r="Z23" s="9">
        <f t="shared" si="8"/>
        <v>1</v>
      </c>
      <c r="AA23" s="9" t="str">
        <f t="shared" si="8"/>
        <v>-</v>
      </c>
      <c r="AB23" s="9" t="str">
        <f t="shared" si="8"/>
        <v>-</v>
      </c>
      <c r="AC23" s="290">
        <f t="shared" si="9"/>
        <v>10</v>
      </c>
      <c r="AD23" s="290">
        <f t="shared" si="9"/>
        <v>15</v>
      </c>
      <c r="AE23" s="290" t="str">
        <f t="shared" si="9"/>
        <v>-</v>
      </c>
      <c r="AF23" s="290" t="str">
        <f t="shared" si="9"/>
        <v>-</v>
      </c>
      <c r="AG23" s="294">
        <f t="shared" si="10"/>
        <v>10.023</v>
      </c>
      <c r="AH23" s="294">
        <f t="shared" si="10"/>
        <v>15.023</v>
      </c>
      <c r="AI23" s="294" t="str">
        <f t="shared" si="10"/>
        <v>-</v>
      </c>
      <c r="AJ23" s="294" t="str">
        <f t="shared" si="10"/>
        <v>-</v>
      </c>
      <c r="AK23" s="286">
        <f t="shared" si="11"/>
        <v>10</v>
      </c>
      <c r="AL23" s="286">
        <f t="shared" si="11"/>
        <v>16</v>
      </c>
      <c r="AM23" s="286" t="str">
        <f t="shared" si="11"/>
        <v>-</v>
      </c>
      <c r="AN23" s="286" t="str">
        <f t="shared" si="11"/>
        <v>-</v>
      </c>
    </row>
    <row r="24" spans="1:40" s="1" customFormat="1">
      <c r="A24" s="297">
        <f t="shared" si="21"/>
        <v>18</v>
      </c>
      <c r="B24" s="309" t="str">
        <f t="shared" si="22"/>
        <v>あわら温泉「芦湯」</v>
      </c>
      <c r="C24" s="225">
        <f t="shared" si="0"/>
        <v>1.1583011583011582E-2</v>
      </c>
      <c r="D24" s="226">
        <f t="shared" si="23"/>
        <v>6</v>
      </c>
      <c r="E24" s="300">
        <f t="shared" si="12"/>
        <v>15</v>
      </c>
      <c r="F24" s="309" t="str">
        <f t="shared" si="13"/>
        <v>あわら温泉「芦湯」</v>
      </c>
      <c r="G24" s="225">
        <f t="shared" si="1"/>
        <v>8.5470085470085479E-3</v>
      </c>
      <c r="H24" s="226">
        <f t="shared" si="14"/>
        <v>1</v>
      </c>
      <c r="I24" s="300">
        <f t="shared" si="15"/>
        <v>12</v>
      </c>
      <c r="J24" s="309" t="str">
        <f t="shared" si="16"/>
        <v>道の駅「一乗谷あさくら水の駅」</v>
      </c>
      <c r="K24" s="179">
        <f t="shared" si="2"/>
        <v>1.5873015873015872E-2</v>
      </c>
      <c r="L24" s="226">
        <f t="shared" si="17"/>
        <v>1</v>
      </c>
      <c r="M24" s="303" t="str">
        <f t="shared" si="18"/>
        <v>-</v>
      </c>
      <c r="N24" s="309" t="str">
        <f t="shared" si="19"/>
        <v>-</v>
      </c>
      <c r="O24" s="179" t="str">
        <f t="shared" si="3"/>
        <v/>
      </c>
      <c r="P24" s="226" t="str">
        <f t="shared" si="20"/>
        <v/>
      </c>
      <c r="Q24"/>
      <c r="R24" s="1">
        <v>20</v>
      </c>
      <c r="T24" s="2" t="s">
        <v>208</v>
      </c>
      <c r="U24" s="9">
        <f t="shared" si="4"/>
        <v>3</v>
      </c>
      <c r="V24" s="9">
        <f t="shared" si="5"/>
        <v>1</v>
      </c>
      <c r="W24" s="9">
        <f t="shared" si="6"/>
        <v>1</v>
      </c>
      <c r="X24" s="9">
        <f t="shared" si="7"/>
        <v>0</v>
      </c>
      <c r="Y24" s="9">
        <f t="shared" si="8"/>
        <v>3</v>
      </c>
      <c r="Z24" s="9">
        <f t="shared" si="8"/>
        <v>1</v>
      </c>
      <c r="AA24" s="9">
        <f t="shared" si="8"/>
        <v>1</v>
      </c>
      <c r="AB24" s="9" t="str">
        <f t="shared" si="8"/>
        <v>-</v>
      </c>
      <c r="AC24" s="290">
        <f t="shared" si="9"/>
        <v>30</v>
      </c>
      <c r="AD24" s="290">
        <f t="shared" si="9"/>
        <v>15</v>
      </c>
      <c r="AE24" s="290">
        <f t="shared" si="9"/>
        <v>12</v>
      </c>
      <c r="AF24" s="290" t="str">
        <f t="shared" si="9"/>
        <v>-</v>
      </c>
      <c r="AG24" s="294">
        <f t="shared" si="10"/>
        <v>30.024000000000001</v>
      </c>
      <c r="AH24" s="294">
        <f t="shared" si="10"/>
        <v>15.023999999999999</v>
      </c>
      <c r="AI24" s="294">
        <f t="shared" si="10"/>
        <v>12.023999999999999</v>
      </c>
      <c r="AJ24" s="294" t="str">
        <f t="shared" si="10"/>
        <v>-</v>
      </c>
      <c r="AK24" s="286">
        <f t="shared" si="11"/>
        <v>31</v>
      </c>
      <c r="AL24" s="286">
        <f t="shared" si="11"/>
        <v>17</v>
      </c>
      <c r="AM24" s="286">
        <f t="shared" si="11"/>
        <v>13</v>
      </c>
      <c r="AN24" s="286" t="str">
        <f t="shared" si="11"/>
        <v>-</v>
      </c>
    </row>
    <row r="25" spans="1:40" s="1" customFormat="1">
      <c r="A25" s="297">
        <f t="shared" si="21"/>
        <v>18</v>
      </c>
      <c r="B25" s="309" t="str">
        <f t="shared" si="22"/>
        <v>道の駅「越前おおの荒島の郷」</v>
      </c>
      <c r="C25" s="225">
        <f t="shared" si="0"/>
        <v>1.1583011583011582E-2</v>
      </c>
      <c r="D25" s="226">
        <f t="shared" si="23"/>
        <v>6</v>
      </c>
      <c r="E25" s="300">
        <f t="shared" si="12"/>
        <v>15</v>
      </c>
      <c r="F25" s="309" t="str">
        <f t="shared" si="13"/>
        <v>うるしの里</v>
      </c>
      <c r="G25" s="225">
        <f t="shared" si="1"/>
        <v>8.5470085470085479E-3</v>
      </c>
      <c r="H25" s="226">
        <f t="shared" si="14"/>
        <v>1</v>
      </c>
      <c r="I25" s="300">
        <f t="shared" si="15"/>
        <v>12</v>
      </c>
      <c r="J25" s="309" t="str">
        <f t="shared" si="16"/>
        <v>平泉寺白山神社</v>
      </c>
      <c r="K25" s="179">
        <f t="shared" si="2"/>
        <v>1.5873015873015872E-2</v>
      </c>
      <c r="L25" s="226">
        <f t="shared" si="17"/>
        <v>1</v>
      </c>
      <c r="M25" s="303" t="str">
        <f t="shared" si="18"/>
        <v>-</v>
      </c>
      <c r="N25" s="309" t="str">
        <f t="shared" si="19"/>
        <v>-</v>
      </c>
      <c r="O25" s="179" t="str">
        <f t="shared" si="3"/>
        <v/>
      </c>
      <c r="P25" s="226" t="str">
        <f t="shared" si="20"/>
        <v/>
      </c>
      <c r="Q25"/>
      <c r="R25" s="1">
        <v>21</v>
      </c>
      <c r="T25" s="2" t="s">
        <v>185</v>
      </c>
      <c r="U25" s="9">
        <f t="shared" si="4"/>
        <v>11</v>
      </c>
      <c r="V25" s="9">
        <f t="shared" si="5"/>
        <v>0</v>
      </c>
      <c r="W25" s="9">
        <f t="shared" si="6"/>
        <v>0</v>
      </c>
      <c r="X25" s="9">
        <f t="shared" si="7"/>
        <v>0</v>
      </c>
      <c r="Y25" s="9">
        <f t="shared" si="8"/>
        <v>11</v>
      </c>
      <c r="Z25" s="9" t="str">
        <f t="shared" si="8"/>
        <v>-</v>
      </c>
      <c r="AA25" s="9" t="str">
        <f t="shared" si="8"/>
        <v>-</v>
      </c>
      <c r="AB25" s="9" t="str">
        <f t="shared" si="8"/>
        <v>-</v>
      </c>
      <c r="AC25" s="290">
        <f t="shared" si="9"/>
        <v>12</v>
      </c>
      <c r="AD25" s="290" t="str">
        <f t="shared" si="9"/>
        <v>-</v>
      </c>
      <c r="AE25" s="290" t="str">
        <f t="shared" si="9"/>
        <v>-</v>
      </c>
      <c r="AF25" s="290" t="str">
        <f t="shared" si="9"/>
        <v>-</v>
      </c>
      <c r="AG25" s="294">
        <f t="shared" si="10"/>
        <v>12.025</v>
      </c>
      <c r="AH25" s="294" t="str">
        <f t="shared" si="10"/>
        <v>-</v>
      </c>
      <c r="AI25" s="294" t="str">
        <f t="shared" si="10"/>
        <v>-</v>
      </c>
      <c r="AJ25" s="294" t="str">
        <f t="shared" si="10"/>
        <v>-</v>
      </c>
      <c r="AK25" s="286">
        <f t="shared" si="11"/>
        <v>12</v>
      </c>
      <c r="AL25" s="286" t="str">
        <f t="shared" si="11"/>
        <v>-</v>
      </c>
      <c r="AM25" s="286" t="str">
        <f t="shared" si="11"/>
        <v>-</v>
      </c>
      <c r="AN25" s="286" t="str">
        <f t="shared" si="11"/>
        <v>-</v>
      </c>
    </row>
    <row r="26" spans="1:40" s="1" customFormat="1">
      <c r="A26" s="297">
        <f t="shared" si="21"/>
        <v>18</v>
      </c>
      <c r="B26" s="309" t="str">
        <f t="shared" si="22"/>
        <v>足羽川桜並木</v>
      </c>
      <c r="C26" s="225">
        <f t="shared" si="0"/>
        <v>1.1583011583011582E-2</v>
      </c>
      <c r="D26" s="226">
        <f t="shared" si="23"/>
        <v>6</v>
      </c>
      <c r="E26" s="300">
        <f t="shared" si="12"/>
        <v>15</v>
      </c>
      <c r="F26" s="309" t="str">
        <f t="shared" si="13"/>
        <v>越前がにミュージアム</v>
      </c>
      <c r="G26" s="225">
        <f t="shared" si="1"/>
        <v>8.5470085470085479E-3</v>
      </c>
      <c r="H26" s="226">
        <f t="shared" si="14"/>
        <v>1</v>
      </c>
      <c r="I26" s="300">
        <f t="shared" si="15"/>
        <v>12</v>
      </c>
      <c r="J26" s="309" t="str">
        <f t="shared" si="16"/>
        <v>養浩館庭園</v>
      </c>
      <c r="K26" s="179">
        <f t="shared" si="2"/>
        <v>1.5873015873015872E-2</v>
      </c>
      <c r="L26" s="226">
        <f t="shared" si="17"/>
        <v>1</v>
      </c>
      <c r="M26" s="303" t="str">
        <f t="shared" si="18"/>
        <v>-</v>
      </c>
      <c r="N26" s="309" t="str">
        <f t="shared" si="19"/>
        <v>-</v>
      </c>
      <c r="O26" s="179" t="str">
        <f t="shared" si="3"/>
        <v/>
      </c>
      <c r="P26" s="226" t="str">
        <f t="shared" si="20"/>
        <v/>
      </c>
      <c r="Q26"/>
      <c r="R26" s="1">
        <v>22</v>
      </c>
      <c r="T26" s="2" t="s">
        <v>207</v>
      </c>
      <c r="U26" s="9">
        <f t="shared" si="4"/>
        <v>3</v>
      </c>
      <c r="V26" s="9">
        <f t="shared" si="5"/>
        <v>0</v>
      </c>
      <c r="W26" s="9">
        <f t="shared" si="6"/>
        <v>0</v>
      </c>
      <c r="X26" s="9">
        <f t="shared" si="7"/>
        <v>0</v>
      </c>
      <c r="Y26" s="9">
        <f t="shared" si="8"/>
        <v>3</v>
      </c>
      <c r="Z26" s="9" t="str">
        <f t="shared" si="8"/>
        <v>-</v>
      </c>
      <c r="AA26" s="9" t="str">
        <f t="shared" si="8"/>
        <v>-</v>
      </c>
      <c r="AB26" s="9" t="str">
        <f t="shared" si="8"/>
        <v>-</v>
      </c>
      <c r="AC26" s="290">
        <f t="shared" si="9"/>
        <v>30</v>
      </c>
      <c r="AD26" s="290" t="str">
        <f t="shared" si="9"/>
        <v>-</v>
      </c>
      <c r="AE26" s="290" t="str">
        <f t="shared" si="9"/>
        <v>-</v>
      </c>
      <c r="AF26" s="290" t="str">
        <f t="shared" si="9"/>
        <v>-</v>
      </c>
      <c r="AG26" s="294">
        <f t="shared" si="10"/>
        <v>30.026</v>
      </c>
      <c r="AH26" s="294" t="str">
        <f t="shared" si="10"/>
        <v>-</v>
      </c>
      <c r="AI26" s="294" t="str">
        <f t="shared" si="10"/>
        <v>-</v>
      </c>
      <c r="AJ26" s="294" t="str">
        <f t="shared" si="10"/>
        <v>-</v>
      </c>
      <c r="AK26" s="286">
        <f t="shared" si="11"/>
        <v>32</v>
      </c>
      <c r="AL26" s="286" t="str">
        <f t="shared" si="11"/>
        <v>-</v>
      </c>
      <c r="AM26" s="286" t="str">
        <f t="shared" si="11"/>
        <v>-</v>
      </c>
      <c r="AN26" s="286" t="str">
        <f t="shared" si="11"/>
        <v>-</v>
      </c>
    </row>
    <row r="27" spans="1:40" s="1" customFormat="1">
      <c r="A27" s="297" t="str">
        <f t="shared" si="21"/>
        <v>-</v>
      </c>
      <c r="B27" s="309" t="str">
        <f t="shared" si="22"/>
        <v>-</v>
      </c>
      <c r="C27" s="225" t="str">
        <f t="shared" si="0"/>
        <v/>
      </c>
      <c r="D27" s="226" t="str">
        <f t="shared" si="23"/>
        <v/>
      </c>
      <c r="E27" s="300">
        <f t="shared" si="12"/>
        <v>15</v>
      </c>
      <c r="F27" s="309" t="str">
        <f t="shared" si="13"/>
        <v>白山平泉寺歴史探遊館 まほろば</v>
      </c>
      <c r="G27" s="225">
        <f t="shared" si="1"/>
        <v>8.5470085470085479E-3</v>
      </c>
      <c r="H27" s="226">
        <f t="shared" si="14"/>
        <v>1</v>
      </c>
      <c r="I27" s="300" t="str">
        <f t="shared" si="15"/>
        <v>-</v>
      </c>
      <c r="J27" s="309" t="str">
        <f t="shared" si="16"/>
        <v>-</v>
      </c>
      <c r="K27" s="179" t="str">
        <f t="shared" si="2"/>
        <v/>
      </c>
      <c r="L27" s="226" t="str">
        <f t="shared" si="17"/>
        <v/>
      </c>
      <c r="M27" s="303" t="str">
        <f t="shared" si="18"/>
        <v>-</v>
      </c>
      <c r="N27" s="309" t="str">
        <f t="shared" si="19"/>
        <v>-</v>
      </c>
      <c r="O27" s="179" t="str">
        <f t="shared" si="3"/>
        <v/>
      </c>
      <c r="P27" s="226" t="str">
        <f t="shared" si="20"/>
        <v/>
      </c>
      <c r="Q27"/>
      <c r="R27" s="1">
        <v>23</v>
      </c>
      <c r="T27" s="2" t="s">
        <v>210</v>
      </c>
      <c r="U27" s="9">
        <f t="shared" si="4"/>
        <v>13</v>
      </c>
      <c r="V27" s="9">
        <f t="shared" si="5"/>
        <v>1</v>
      </c>
      <c r="W27" s="9">
        <f t="shared" si="6"/>
        <v>0</v>
      </c>
      <c r="X27" s="9">
        <f t="shared" si="7"/>
        <v>0</v>
      </c>
      <c r="Y27" s="9">
        <f t="shared" si="8"/>
        <v>13</v>
      </c>
      <c r="Z27" s="9">
        <f t="shared" si="8"/>
        <v>1</v>
      </c>
      <c r="AA27" s="9" t="str">
        <f t="shared" si="8"/>
        <v>-</v>
      </c>
      <c r="AB27" s="9" t="str">
        <f t="shared" si="8"/>
        <v>-</v>
      </c>
      <c r="AC27" s="290">
        <f t="shared" si="9"/>
        <v>11</v>
      </c>
      <c r="AD27" s="290">
        <f t="shared" si="9"/>
        <v>15</v>
      </c>
      <c r="AE27" s="290" t="str">
        <f t="shared" si="9"/>
        <v>-</v>
      </c>
      <c r="AF27" s="290" t="str">
        <f t="shared" si="9"/>
        <v>-</v>
      </c>
      <c r="AG27" s="294">
        <f t="shared" si="10"/>
        <v>11.026999999999999</v>
      </c>
      <c r="AH27" s="294">
        <f t="shared" si="10"/>
        <v>15.026999999999999</v>
      </c>
      <c r="AI27" s="294" t="str">
        <f t="shared" si="10"/>
        <v>-</v>
      </c>
      <c r="AJ27" s="294" t="str">
        <f t="shared" si="10"/>
        <v>-</v>
      </c>
      <c r="AK27" s="286">
        <f t="shared" si="11"/>
        <v>11</v>
      </c>
      <c r="AL27" s="286">
        <f t="shared" si="11"/>
        <v>18</v>
      </c>
      <c r="AM27" s="286" t="str">
        <f t="shared" si="11"/>
        <v>-</v>
      </c>
      <c r="AN27" s="286" t="str">
        <f t="shared" si="11"/>
        <v>-</v>
      </c>
    </row>
    <row r="28" spans="1:40" s="1" customFormat="1">
      <c r="A28" s="297" t="str">
        <f t="shared" si="21"/>
        <v>-</v>
      </c>
      <c r="B28" s="309" t="str">
        <f t="shared" si="22"/>
        <v>-</v>
      </c>
      <c r="C28" s="225" t="str">
        <f t="shared" si="0"/>
        <v/>
      </c>
      <c r="D28" s="226" t="str">
        <f t="shared" si="23"/>
        <v/>
      </c>
      <c r="E28" s="300">
        <f t="shared" si="12"/>
        <v>15</v>
      </c>
      <c r="F28" s="309" t="str">
        <f t="shared" si="13"/>
        <v>大安禅寺</v>
      </c>
      <c r="G28" s="225">
        <f t="shared" si="1"/>
        <v>8.5470085470085479E-3</v>
      </c>
      <c r="H28" s="226">
        <f t="shared" si="14"/>
        <v>1</v>
      </c>
      <c r="I28" s="300" t="str">
        <f t="shared" si="15"/>
        <v>-</v>
      </c>
      <c r="J28" s="309" t="str">
        <f t="shared" si="16"/>
        <v>-</v>
      </c>
      <c r="K28" s="179" t="str">
        <f t="shared" si="2"/>
        <v/>
      </c>
      <c r="L28" s="226" t="str">
        <f t="shared" si="17"/>
        <v/>
      </c>
      <c r="M28" s="303" t="str">
        <f t="shared" si="18"/>
        <v>-</v>
      </c>
      <c r="N28" s="309" t="str">
        <f t="shared" si="19"/>
        <v>-</v>
      </c>
      <c r="O28" s="179" t="str">
        <f t="shared" si="3"/>
        <v/>
      </c>
      <c r="P28" s="226" t="str">
        <f t="shared" si="20"/>
        <v/>
      </c>
      <c r="Q28"/>
      <c r="R28" s="1">
        <v>24</v>
      </c>
      <c r="T28" s="2" t="s">
        <v>181</v>
      </c>
      <c r="U28" s="9">
        <f t="shared" si="4"/>
        <v>2</v>
      </c>
      <c r="V28" s="9">
        <f t="shared" si="5"/>
        <v>0</v>
      </c>
      <c r="W28" s="9">
        <f t="shared" si="6"/>
        <v>0</v>
      </c>
      <c r="X28" s="9">
        <f t="shared" si="7"/>
        <v>0</v>
      </c>
      <c r="Y28" s="9">
        <f t="shared" si="8"/>
        <v>2</v>
      </c>
      <c r="Z28" s="9" t="str">
        <f t="shared" si="8"/>
        <v>-</v>
      </c>
      <c r="AA28" s="9" t="str">
        <f t="shared" si="8"/>
        <v>-</v>
      </c>
      <c r="AB28" s="9" t="str">
        <f t="shared" si="8"/>
        <v>-</v>
      </c>
      <c r="AC28" s="290">
        <f t="shared" si="9"/>
        <v>43</v>
      </c>
      <c r="AD28" s="290" t="str">
        <f t="shared" si="9"/>
        <v>-</v>
      </c>
      <c r="AE28" s="290" t="str">
        <f t="shared" si="9"/>
        <v>-</v>
      </c>
      <c r="AF28" s="290" t="str">
        <f t="shared" si="9"/>
        <v>-</v>
      </c>
      <c r="AG28" s="294">
        <f t="shared" si="10"/>
        <v>43.027999999999999</v>
      </c>
      <c r="AH28" s="294" t="str">
        <f t="shared" si="10"/>
        <v>-</v>
      </c>
      <c r="AI28" s="294" t="str">
        <f t="shared" si="10"/>
        <v>-</v>
      </c>
      <c r="AJ28" s="294" t="str">
        <f t="shared" si="10"/>
        <v>-</v>
      </c>
      <c r="AK28" s="286">
        <f t="shared" si="11"/>
        <v>45</v>
      </c>
      <c r="AL28" s="286" t="str">
        <f t="shared" si="11"/>
        <v>-</v>
      </c>
      <c r="AM28" s="286" t="str">
        <f t="shared" si="11"/>
        <v>-</v>
      </c>
      <c r="AN28" s="286" t="str">
        <f t="shared" si="11"/>
        <v>-</v>
      </c>
    </row>
    <row r="29" spans="1:40" s="1" customFormat="1">
      <c r="A29" s="297" t="str">
        <f t="shared" si="21"/>
        <v>-</v>
      </c>
      <c r="B29" s="309" t="str">
        <f t="shared" si="22"/>
        <v>-</v>
      </c>
      <c r="C29" s="225" t="str">
        <f t="shared" si="0"/>
        <v/>
      </c>
      <c r="D29" s="226" t="str">
        <f t="shared" si="23"/>
        <v/>
      </c>
      <c r="E29" s="300">
        <f t="shared" si="12"/>
        <v>15</v>
      </c>
      <c r="F29" s="309" t="str">
        <f t="shared" si="13"/>
        <v>黒壁スクエア（滋賀県）</v>
      </c>
      <c r="G29" s="225">
        <f t="shared" si="1"/>
        <v>8.5470085470085479E-3</v>
      </c>
      <c r="H29" s="226">
        <f t="shared" si="14"/>
        <v>1</v>
      </c>
      <c r="I29" s="300" t="str">
        <f t="shared" si="15"/>
        <v>-</v>
      </c>
      <c r="J29" s="309" t="str">
        <f t="shared" si="16"/>
        <v>-</v>
      </c>
      <c r="K29" s="179" t="str">
        <f t="shared" si="2"/>
        <v/>
      </c>
      <c r="L29" s="226" t="str">
        <f t="shared" si="17"/>
        <v/>
      </c>
      <c r="M29" s="303" t="str">
        <f t="shared" si="18"/>
        <v>-</v>
      </c>
      <c r="N29" s="309" t="str">
        <f t="shared" si="19"/>
        <v>-</v>
      </c>
      <c r="O29" s="179" t="str">
        <f t="shared" si="3"/>
        <v/>
      </c>
      <c r="P29" s="226" t="str">
        <f t="shared" si="20"/>
        <v/>
      </c>
      <c r="Q29"/>
      <c r="R29" s="1">
        <v>25</v>
      </c>
      <c r="T29" s="2" t="s">
        <v>1414</v>
      </c>
      <c r="U29" s="9">
        <f t="shared" si="4"/>
        <v>1</v>
      </c>
      <c r="V29" s="9">
        <f t="shared" si="5"/>
        <v>0</v>
      </c>
      <c r="W29" s="9">
        <f t="shared" si="6"/>
        <v>0</v>
      </c>
      <c r="X29" s="9">
        <f t="shared" si="7"/>
        <v>0</v>
      </c>
      <c r="Y29" s="9">
        <f t="shared" si="8"/>
        <v>1</v>
      </c>
      <c r="Z29" s="9" t="str">
        <f t="shared" si="8"/>
        <v>-</v>
      </c>
      <c r="AA29" s="9" t="str">
        <f t="shared" si="8"/>
        <v>-</v>
      </c>
      <c r="AB29" s="9" t="str">
        <f t="shared" si="8"/>
        <v>-</v>
      </c>
      <c r="AC29" s="290">
        <f t="shared" si="9"/>
        <v>65</v>
      </c>
      <c r="AD29" s="290" t="str">
        <f t="shared" si="9"/>
        <v>-</v>
      </c>
      <c r="AE29" s="290" t="str">
        <f t="shared" si="9"/>
        <v>-</v>
      </c>
      <c r="AF29" s="290" t="str">
        <f t="shared" si="9"/>
        <v>-</v>
      </c>
      <c r="AG29" s="294">
        <f t="shared" si="10"/>
        <v>65.028999999999996</v>
      </c>
      <c r="AH29" s="294" t="str">
        <f t="shared" si="10"/>
        <v>-</v>
      </c>
      <c r="AI29" s="294" t="str">
        <f t="shared" si="10"/>
        <v>-</v>
      </c>
      <c r="AJ29" s="294" t="str">
        <f t="shared" si="10"/>
        <v>-</v>
      </c>
      <c r="AK29" s="286">
        <f t="shared" si="11"/>
        <v>66</v>
      </c>
      <c r="AL29" s="286" t="str">
        <f t="shared" si="11"/>
        <v>-</v>
      </c>
      <c r="AM29" s="286" t="str">
        <f t="shared" si="11"/>
        <v>-</v>
      </c>
      <c r="AN29" s="286" t="str">
        <f t="shared" si="11"/>
        <v>-</v>
      </c>
    </row>
    <row r="30" spans="1:40" s="1" customFormat="1">
      <c r="A30" s="297" t="str">
        <f t="shared" si="21"/>
        <v>-</v>
      </c>
      <c r="B30" s="309" t="str">
        <f t="shared" si="22"/>
        <v>-</v>
      </c>
      <c r="C30" s="225" t="str">
        <f t="shared" si="0"/>
        <v/>
      </c>
      <c r="D30" s="226" t="str">
        <f t="shared" si="23"/>
        <v/>
      </c>
      <c r="E30" s="300">
        <f t="shared" si="12"/>
        <v>15</v>
      </c>
      <c r="F30" s="309" t="str">
        <f t="shared" si="13"/>
        <v>粟津温泉（石川県）</v>
      </c>
      <c r="G30" s="225">
        <f t="shared" si="1"/>
        <v>8.5470085470085479E-3</v>
      </c>
      <c r="H30" s="226">
        <f t="shared" si="14"/>
        <v>1</v>
      </c>
      <c r="I30" s="300" t="str">
        <f t="shared" si="15"/>
        <v>-</v>
      </c>
      <c r="J30" s="309" t="str">
        <f t="shared" si="16"/>
        <v>-</v>
      </c>
      <c r="K30" s="179" t="str">
        <f t="shared" si="2"/>
        <v/>
      </c>
      <c r="L30" s="226" t="str">
        <f t="shared" si="17"/>
        <v/>
      </c>
      <c r="M30" s="303" t="str">
        <f t="shared" si="18"/>
        <v>-</v>
      </c>
      <c r="N30" s="309" t="str">
        <f t="shared" si="19"/>
        <v>-</v>
      </c>
      <c r="O30" s="179" t="str">
        <f t="shared" si="3"/>
        <v/>
      </c>
      <c r="P30" s="226" t="str">
        <f t="shared" si="20"/>
        <v/>
      </c>
      <c r="Q30"/>
      <c r="R30" s="1">
        <v>26</v>
      </c>
      <c r="T30" s="2" t="s">
        <v>170</v>
      </c>
      <c r="U30" s="9">
        <f t="shared" si="4"/>
        <v>1</v>
      </c>
      <c r="V30" s="9">
        <f t="shared" si="5"/>
        <v>0</v>
      </c>
      <c r="W30" s="9">
        <f t="shared" si="6"/>
        <v>0</v>
      </c>
      <c r="X30" s="9">
        <f t="shared" si="7"/>
        <v>0</v>
      </c>
      <c r="Y30" s="9">
        <f t="shared" si="8"/>
        <v>1</v>
      </c>
      <c r="Z30" s="9" t="str">
        <f t="shared" si="8"/>
        <v>-</v>
      </c>
      <c r="AA30" s="9" t="str">
        <f t="shared" si="8"/>
        <v>-</v>
      </c>
      <c r="AB30" s="9" t="str">
        <f t="shared" si="8"/>
        <v>-</v>
      </c>
      <c r="AC30" s="290">
        <f t="shared" si="9"/>
        <v>65</v>
      </c>
      <c r="AD30" s="290" t="str">
        <f t="shared" si="9"/>
        <v>-</v>
      </c>
      <c r="AE30" s="290" t="str">
        <f t="shared" si="9"/>
        <v>-</v>
      </c>
      <c r="AF30" s="290" t="str">
        <f t="shared" si="9"/>
        <v>-</v>
      </c>
      <c r="AG30" s="294">
        <f t="shared" si="10"/>
        <v>65.03</v>
      </c>
      <c r="AH30" s="294" t="str">
        <f t="shared" si="10"/>
        <v>-</v>
      </c>
      <c r="AI30" s="294" t="str">
        <f t="shared" si="10"/>
        <v>-</v>
      </c>
      <c r="AJ30" s="294" t="str">
        <f t="shared" si="10"/>
        <v>-</v>
      </c>
      <c r="AK30" s="286">
        <f t="shared" si="11"/>
        <v>67</v>
      </c>
      <c r="AL30" s="286" t="str">
        <f t="shared" si="11"/>
        <v>-</v>
      </c>
      <c r="AM30" s="286" t="str">
        <f t="shared" si="11"/>
        <v>-</v>
      </c>
      <c r="AN30" s="286" t="str">
        <f t="shared" si="11"/>
        <v>-</v>
      </c>
    </row>
    <row r="31" spans="1:40" s="1" customFormat="1">
      <c r="A31" s="297" t="str">
        <f t="shared" si="21"/>
        <v>-</v>
      </c>
      <c r="B31" s="309" t="str">
        <f t="shared" si="22"/>
        <v>-</v>
      </c>
      <c r="C31" s="225" t="str">
        <f t="shared" si="0"/>
        <v/>
      </c>
      <c r="D31" s="226" t="str">
        <f t="shared" si="23"/>
        <v/>
      </c>
      <c r="E31" s="300">
        <f t="shared" si="12"/>
        <v>15</v>
      </c>
      <c r="F31" s="309" t="str">
        <f t="shared" si="13"/>
        <v>道の駅「さかい」（坂井地域交流センター「いねす」）</v>
      </c>
      <c r="G31" s="225">
        <f t="shared" si="1"/>
        <v>8.5470085470085479E-3</v>
      </c>
      <c r="H31" s="226">
        <f t="shared" si="14"/>
        <v>1</v>
      </c>
      <c r="I31" s="300" t="str">
        <f t="shared" si="15"/>
        <v>-</v>
      </c>
      <c r="J31" s="309" t="str">
        <f t="shared" si="16"/>
        <v>-</v>
      </c>
      <c r="K31" s="179" t="str">
        <f t="shared" si="2"/>
        <v/>
      </c>
      <c r="L31" s="226" t="str">
        <f t="shared" si="17"/>
        <v/>
      </c>
      <c r="M31" s="303" t="str">
        <f t="shared" si="18"/>
        <v>-</v>
      </c>
      <c r="N31" s="309" t="str">
        <f t="shared" si="19"/>
        <v>-</v>
      </c>
      <c r="O31" s="179" t="str">
        <f t="shared" si="3"/>
        <v/>
      </c>
      <c r="P31" s="226" t="str">
        <f t="shared" si="20"/>
        <v/>
      </c>
      <c r="Q31"/>
      <c r="R31" s="1">
        <v>27</v>
      </c>
      <c r="T31" s="2" t="s">
        <v>191</v>
      </c>
      <c r="U31" s="9">
        <f t="shared" si="4"/>
        <v>6</v>
      </c>
      <c r="V31" s="9">
        <f t="shared" si="5"/>
        <v>1</v>
      </c>
      <c r="W31" s="9">
        <f t="shared" si="6"/>
        <v>0</v>
      </c>
      <c r="X31" s="9">
        <f t="shared" si="7"/>
        <v>0</v>
      </c>
      <c r="Y31" s="9">
        <f t="shared" si="8"/>
        <v>6</v>
      </c>
      <c r="Z31" s="9">
        <f t="shared" si="8"/>
        <v>1</v>
      </c>
      <c r="AA31" s="9" t="str">
        <f t="shared" si="8"/>
        <v>-</v>
      </c>
      <c r="AB31" s="9" t="str">
        <f t="shared" si="8"/>
        <v>-</v>
      </c>
      <c r="AC31" s="290">
        <f t="shared" si="9"/>
        <v>18</v>
      </c>
      <c r="AD31" s="290">
        <f t="shared" si="9"/>
        <v>15</v>
      </c>
      <c r="AE31" s="290" t="str">
        <f t="shared" si="9"/>
        <v>-</v>
      </c>
      <c r="AF31" s="290" t="str">
        <f t="shared" si="9"/>
        <v>-</v>
      </c>
      <c r="AG31" s="294">
        <f t="shared" si="10"/>
        <v>18.030999999999999</v>
      </c>
      <c r="AH31" s="294">
        <f t="shared" si="10"/>
        <v>15.031000000000001</v>
      </c>
      <c r="AI31" s="294" t="str">
        <f t="shared" si="10"/>
        <v>-</v>
      </c>
      <c r="AJ31" s="294" t="str">
        <f t="shared" si="10"/>
        <v>-</v>
      </c>
      <c r="AK31" s="286">
        <f t="shared" si="11"/>
        <v>19</v>
      </c>
      <c r="AL31" s="286">
        <f t="shared" si="11"/>
        <v>19</v>
      </c>
      <c r="AM31" s="286" t="str">
        <f t="shared" si="11"/>
        <v>-</v>
      </c>
      <c r="AN31" s="286" t="str">
        <f t="shared" si="11"/>
        <v>-</v>
      </c>
    </row>
    <row r="32" spans="1:40" s="1" customFormat="1">
      <c r="A32" s="297" t="str">
        <f t="shared" si="21"/>
        <v>-</v>
      </c>
      <c r="B32" s="309" t="str">
        <f t="shared" si="22"/>
        <v>-</v>
      </c>
      <c r="C32" s="225" t="str">
        <f t="shared" si="0"/>
        <v/>
      </c>
      <c r="D32" s="226" t="str">
        <f t="shared" si="23"/>
        <v/>
      </c>
      <c r="E32" s="300">
        <f t="shared" si="12"/>
        <v>15</v>
      </c>
      <c r="F32" s="309" t="str">
        <f t="shared" si="13"/>
        <v>道の駅「越前おおの荒島の郷」</v>
      </c>
      <c r="G32" s="225">
        <f t="shared" si="1"/>
        <v>8.5470085470085479E-3</v>
      </c>
      <c r="H32" s="226">
        <f t="shared" si="14"/>
        <v>1</v>
      </c>
      <c r="I32" s="300" t="str">
        <f t="shared" si="15"/>
        <v>-</v>
      </c>
      <c r="J32" s="309" t="str">
        <f t="shared" si="16"/>
        <v>-</v>
      </c>
      <c r="K32" s="179" t="str">
        <f t="shared" si="2"/>
        <v/>
      </c>
      <c r="L32" s="226" t="str">
        <f t="shared" si="17"/>
        <v/>
      </c>
      <c r="M32" s="303" t="str">
        <f t="shared" si="18"/>
        <v>-</v>
      </c>
      <c r="N32" s="309" t="str">
        <f t="shared" si="19"/>
        <v>-</v>
      </c>
      <c r="O32" s="179" t="str">
        <f t="shared" si="3"/>
        <v/>
      </c>
      <c r="P32" s="226" t="str">
        <f t="shared" si="20"/>
        <v/>
      </c>
      <c r="Q32"/>
      <c r="R32" s="1">
        <v>28</v>
      </c>
      <c r="T32" s="2" t="s">
        <v>226</v>
      </c>
      <c r="U32" s="9">
        <f t="shared" si="4"/>
        <v>8</v>
      </c>
      <c r="V32" s="9">
        <f t="shared" si="5"/>
        <v>0</v>
      </c>
      <c r="W32" s="9">
        <f t="shared" si="6"/>
        <v>0</v>
      </c>
      <c r="X32" s="9">
        <f t="shared" si="7"/>
        <v>0</v>
      </c>
      <c r="Y32" s="9">
        <f t="shared" si="8"/>
        <v>8</v>
      </c>
      <c r="Z32" s="9" t="str">
        <f t="shared" si="8"/>
        <v>-</v>
      </c>
      <c r="AA32" s="9" t="str">
        <f t="shared" si="8"/>
        <v>-</v>
      </c>
      <c r="AB32" s="9" t="str">
        <f t="shared" si="8"/>
        <v>-</v>
      </c>
      <c r="AC32" s="290">
        <f t="shared" si="9"/>
        <v>14</v>
      </c>
      <c r="AD32" s="290" t="str">
        <f t="shared" si="9"/>
        <v>-</v>
      </c>
      <c r="AE32" s="290" t="str">
        <f t="shared" si="9"/>
        <v>-</v>
      </c>
      <c r="AF32" s="290" t="str">
        <f t="shared" si="9"/>
        <v>-</v>
      </c>
      <c r="AG32" s="294">
        <f t="shared" si="10"/>
        <v>14.032</v>
      </c>
      <c r="AH32" s="294" t="str">
        <f t="shared" si="10"/>
        <v>-</v>
      </c>
      <c r="AI32" s="294" t="str">
        <f t="shared" si="10"/>
        <v>-</v>
      </c>
      <c r="AJ32" s="294" t="str">
        <f t="shared" si="10"/>
        <v>-</v>
      </c>
      <c r="AK32" s="286">
        <f t="shared" si="11"/>
        <v>14</v>
      </c>
      <c r="AL32" s="286" t="str">
        <f t="shared" si="11"/>
        <v>-</v>
      </c>
      <c r="AM32" s="286" t="str">
        <f t="shared" si="11"/>
        <v>-</v>
      </c>
      <c r="AN32" s="286" t="str">
        <f t="shared" si="11"/>
        <v>-</v>
      </c>
    </row>
    <row r="33" spans="1:40">
      <c r="A33" s="297" t="str">
        <f t="shared" si="21"/>
        <v>-</v>
      </c>
      <c r="B33" s="309" t="str">
        <f t="shared" si="22"/>
        <v>-</v>
      </c>
      <c r="C33" s="225" t="str">
        <f t="shared" si="0"/>
        <v/>
      </c>
      <c r="D33" s="226" t="str">
        <f t="shared" si="23"/>
        <v/>
      </c>
      <c r="E33" s="300">
        <f t="shared" si="12"/>
        <v>15</v>
      </c>
      <c r="F33" s="309" t="str">
        <f t="shared" si="13"/>
        <v>道の駅「一乗谷あさくら水の駅」</v>
      </c>
      <c r="G33" s="225">
        <f t="shared" si="1"/>
        <v>8.5470085470085479E-3</v>
      </c>
      <c r="H33" s="226">
        <f t="shared" si="14"/>
        <v>1</v>
      </c>
      <c r="I33" s="300" t="str">
        <f t="shared" si="15"/>
        <v>-</v>
      </c>
      <c r="J33" s="309" t="str">
        <f t="shared" si="16"/>
        <v>-</v>
      </c>
      <c r="K33" s="179" t="str">
        <f t="shared" si="2"/>
        <v/>
      </c>
      <c r="L33" s="226" t="str">
        <f t="shared" si="17"/>
        <v/>
      </c>
      <c r="M33" s="303" t="str">
        <f t="shared" si="18"/>
        <v>-</v>
      </c>
      <c r="N33" s="309" t="str">
        <f t="shared" si="19"/>
        <v>-</v>
      </c>
      <c r="O33" s="179" t="str">
        <f t="shared" si="3"/>
        <v/>
      </c>
      <c r="P33" s="226" t="str">
        <f t="shared" si="20"/>
        <v/>
      </c>
      <c r="R33" s="1">
        <v>29</v>
      </c>
      <c r="T33" s="2" t="s">
        <v>230</v>
      </c>
      <c r="U33" s="9">
        <f t="shared" si="4"/>
        <v>5</v>
      </c>
      <c r="V33" s="9">
        <f t="shared" si="5"/>
        <v>0</v>
      </c>
      <c r="W33" s="9">
        <f t="shared" si="6"/>
        <v>0</v>
      </c>
      <c r="X33" s="9">
        <f t="shared" si="7"/>
        <v>0</v>
      </c>
      <c r="Y33" s="9">
        <f t="shared" si="8"/>
        <v>5</v>
      </c>
      <c r="Z33" s="9" t="str">
        <f t="shared" si="8"/>
        <v>-</v>
      </c>
      <c r="AA33" s="9" t="str">
        <f t="shared" si="8"/>
        <v>-</v>
      </c>
      <c r="AB33" s="9" t="str">
        <f t="shared" si="8"/>
        <v>-</v>
      </c>
      <c r="AC33" s="290">
        <f t="shared" si="9"/>
        <v>23</v>
      </c>
      <c r="AD33" s="290" t="str">
        <f t="shared" si="9"/>
        <v>-</v>
      </c>
      <c r="AE33" s="290" t="str">
        <f t="shared" si="9"/>
        <v>-</v>
      </c>
      <c r="AF33" s="290" t="str">
        <f t="shared" si="9"/>
        <v>-</v>
      </c>
      <c r="AG33" s="294">
        <f t="shared" si="10"/>
        <v>23.033000000000001</v>
      </c>
      <c r="AH33" s="294" t="str">
        <f t="shared" si="10"/>
        <v>-</v>
      </c>
      <c r="AI33" s="294" t="str">
        <f t="shared" si="10"/>
        <v>-</v>
      </c>
      <c r="AJ33" s="294" t="str">
        <f t="shared" si="10"/>
        <v>-</v>
      </c>
      <c r="AK33" s="286">
        <f t="shared" si="11"/>
        <v>25</v>
      </c>
      <c r="AL33" s="286" t="str">
        <f t="shared" si="11"/>
        <v>-</v>
      </c>
      <c r="AM33" s="286" t="str">
        <f t="shared" si="11"/>
        <v>-</v>
      </c>
      <c r="AN33" s="286" t="str">
        <f t="shared" si="11"/>
        <v>-</v>
      </c>
    </row>
    <row r="34" spans="1:40">
      <c r="A34" s="297" t="str">
        <f>IFERROR(INDEX($AC$5:$AF$304,MATCH($B34,$T$5:$T$304,0),MATCH(A$3,$AC$4:$AF$4,0)),"-")</f>
        <v>-</v>
      </c>
      <c r="B34" s="309" t="str">
        <f>IFERROR(IF(INDEX($AC$5:$AC$304,MATCH($R34,$AK$5:$AK$304,0),1)&lt;=$R$3,INDEX($T$5:$T$304,MATCH($R34,$AK$5:$AK$304,0),1),"-"),"-")</f>
        <v>-</v>
      </c>
      <c r="C34" s="225" t="str">
        <f t="shared" si="0"/>
        <v/>
      </c>
      <c r="D34" s="226" t="str">
        <f>IFERROR(VLOOKUP(B34,$T$5:$X$304,2,0),"")</f>
        <v/>
      </c>
      <c r="E34" s="300">
        <f t="shared" si="12"/>
        <v>15</v>
      </c>
      <c r="F34" s="309" t="str">
        <f t="shared" si="13"/>
        <v>平泉寺白山神社</v>
      </c>
      <c r="G34" s="225">
        <f t="shared" si="1"/>
        <v>8.5470085470085479E-3</v>
      </c>
      <c r="H34" s="226">
        <f t="shared" si="14"/>
        <v>1</v>
      </c>
      <c r="I34" s="300" t="str">
        <f t="shared" si="15"/>
        <v>-</v>
      </c>
      <c r="J34" s="309" t="str">
        <f t="shared" si="16"/>
        <v>-</v>
      </c>
      <c r="K34" s="179" t="str">
        <f t="shared" si="2"/>
        <v/>
      </c>
      <c r="L34" s="226" t="str">
        <f t="shared" si="17"/>
        <v/>
      </c>
      <c r="M34" s="303" t="str">
        <f t="shared" si="18"/>
        <v>-</v>
      </c>
      <c r="N34" s="309" t="str">
        <f t="shared" si="19"/>
        <v>-</v>
      </c>
      <c r="O34" s="179" t="str">
        <f t="shared" si="3"/>
        <v/>
      </c>
      <c r="P34" s="226" t="str">
        <f t="shared" si="20"/>
        <v/>
      </c>
      <c r="R34" s="1">
        <v>30</v>
      </c>
      <c r="T34" s="2" t="s">
        <v>142</v>
      </c>
      <c r="U34" s="9">
        <f t="shared" si="4"/>
        <v>8</v>
      </c>
      <c r="V34" s="9">
        <f t="shared" si="5"/>
        <v>4</v>
      </c>
      <c r="W34" s="9">
        <f t="shared" si="6"/>
        <v>1</v>
      </c>
      <c r="X34" s="9">
        <f t="shared" si="7"/>
        <v>0</v>
      </c>
      <c r="Y34" s="9">
        <f t="shared" si="8"/>
        <v>8</v>
      </c>
      <c r="Z34" s="9">
        <f t="shared" si="8"/>
        <v>4</v>
      </c>
      <c r="AA34" s="9">
        <f t="shared" si="8"/>
        <v>1</v>
      </c>
      <c r="AB34" s="9" t="str">
        <f t="shared" si="8"/>
        <v>-</v>
      </c>
      <c r="AC34" s="290">
        <f t="shared" si="9"/>
        <v>14</v>
      </c>
      <c r="AD34" s="290">
        <f t="shared" si="9"/>
        <v>8</v>
      </c>
      <c r="AE34" s="290">
        <f t="shared" si="9"/>
        <v>12</v>
      </c>
      <c r="AF34" s="290" t="str">
        <f t="shared" si="9"/>
        <v>-</v>
      </c>
      <c r="AG34" s="294">
        <f t="shared" si="10"/>
        <v>14.034000000000001</v>
      </c>
      <c r="AH34" s="294">
        <f t="shared" si="10"/>
        <v>8.0340000000000007</v>
      </c>
      <c r="AI34" s="294">
        <f t="shared" si="10"/>
        <v>12.034000000000001</v>
      </c>
      <c r="AJ34" s="294" t="str">
        <f t="shared" si="10"/>
        <v>-</v>
      </c>
      <c r="AK34" s="286">
        <f t="shared" si="11"/>
        <v>15</v>
      </c>
      <c r="AL34" s="286">
        <f t="shared" si="11"/>
        <v>9</v>
      </c>
      <c r="AM34" s="286">
        <f t="shared" si="11"/>
        <v>14</v>
      </c>
      <c r="AN34" s="286" t="str">
        <f t="shared" si="11"/>
        <v>-</v>
      </c>
    </row>
    <row r="35" spans="1:40">
      <c r="A35" s="180"/>
      <c r="B35" s="180" t="s">
        <v>1177</v>
      </c>
      <c r="C35" s="295">
        <f>IF(ROWS(C5:C34) - COUNTBLANK(C5:C34)&gt;0,1-SUM(C5:C34),"-")</f>
        <v>0.28764478764478796</v>
      </c>
      <c r="D35" s="180"/>
      <c r="E35" s="180"/>
      <c r="F35" s="180" t="s">
        <v>1177</v>
      </c>
      <c r="G35" s="295">
        <f>IF(ROWS(G5:G34) - COUNTBLANK(G5:G34)&gt;0,1-SUM(G5:G34),"-")</f>
        <v>8.5470085470088497E-3</v>
      </c>
      <c r="H35" s="180"/>
      <c r="I35" s="180"/>
      <c r="J35" s="180" t="s">
        <v>1177</v>
      </c>
      <c r="K35" s="295">
        <f>IF(ROWS(K5:K34) - COUNTBLANK(K5:K34)&gt;0,1-SUM(K5:K34),"-")</f>
        <v>4.4408920985006262E-16</v>
      </c>
      <c r="L35" s="180"/>
      <c r="M35" s="180"/>
      <c r="N35" s="180" t="s">
        <v>1177</v>
      </c>
      <c r="O35" s="295">
        <f>IF(ROWS(O5:O34) - COUNTBLANK(O5:O34)&gt;0,1-SUM(O5:O34),"-")</f>
        <v>0</v>
      </c>
      <c r="P35" s="180"/>
      <c r="R35" s="1"/>
      <c r="T35" s="2" t="s">
        <v>139</v>
      </c>
      <c r="U35" s="9">
        <f t="shared" si="4"/>
        <v>39</v>
      </c>
      <c r="V35" s="9">
        <f t="shared" si="5"/>
        <v>15</v>
      </c>
      <c r="W35" s="9">
        <f t="shared" si="6"/>
        <v>9</v>
      </c>
      <c r="X35" s="9">
        <f t="shared" si="7"/>
        <v>2</v>
      </c>
      <c r="Y35" s="9">
        <f t="shared" si="8"/>
        <v>39</v>
      </c>
      <c r="Z35" s="9">
        <f t="shared" si="8"/>
        <v>15</v>
      </c>
      <c r="AA35" s="9">
        <f t="shared" si="8"/>
        <v>9</v>
      </c>
      <c r="AB35" s="9">
        <f t="shared" si="8"/>
        <v>2</v>
      </c>
      <c r="AC35" s="290">
        <f t="shared" si="9"/>
        <v>3</v>
      </c>
      <c r="AD35" s="290">
        <f t="shared" si="9"/>
        <v>3</v>
      </c>
      <c r="AE35" s="290">
        <f t="shared" si="9"/>
        <v>1</v>
      </c>
      <c r="AF35" s="290">
        <f t="shared" si="9"/>
        <v>4</v>
      </c>
      <c r="AG35" s="294">
        <f t="shared" si="10"/>
        <v>3.0350000000000001</v>
      </c>
      <c r="AH35" s="294">
        <f t="shared" si="10"/>
        <v>3.0350000000000001</v>
      </c>
      <c r="AI35" s="294">
        <f t="shared" si="10"/>
        <v>1.0349999999999999</v>
      </c>
      <c r="AJ35" s="294">
        <f t="shared" si="10"/>
        <v>4.0350000000000001</v>
      </c>
      <c r="AK35" s="286">
        <f t="shared" si="11"/>
        <v>3</v>
      </c>
      <c r="AL35" s="286">
        <f t="shared" si="11"/>
        <v>3</v>
      </c>
      <c r="AM35" s="286">
        <f t="shared" si="11"/>
        <v>2</v>
      </c>
      <c r="AN35" s="286">
        <f t="shared" si="11"/>
        <v>6</v>
      </c>
    </row>
    <row r="36" spans="1:40">
      <c r="I36" s="1"/>
      <c r="J36" s="1"/>
      <c r="K36" s="1"/>
      <c r="L36" s="1"/>
      <c r="M36" s="1"/>
      <c r="N36" s="1"/>
      <c r="O36" s="1"/>
      <c r="P36" s="1"/>
      <c r="R36" s="1"/>
      <c r="T36" s="2" t="s">
        <v>203</v>
      </c>
      <c r="U36" s="9">
        <f t="shared" si="4"/>
        <v>7</v>
      </c>
      <c r="V36" s="9">
        <f t="shared" si="5"/>
        <v>0</v>
      </c>
      <c r="W36" s="9">
        <f t="shared" si="6"/>
        <v>0</v>
      </c>
      <c r="X36" s="9">
        <f t="shared" si="7"/>
        <v>0</v>
      </c>
      <c r="Y36" s="9">
        <f t="shared" si="8"/>
        <v>7</v>
      </c>
      <c r="Z36" s="9" t="str">
        <f t="shared" si="8"/>
        <v>-</v>
      </c>
      <c r="AA36" s="9" t="str">
        <f t="shared" si="8"/>
        <v>-</v>
      </c>
      <c r="AB36" s="9" t="str">
        <f t="shared" si="8"/>
        <v>-</v>
      </c>
      <c r="AC36" s="290">
        <f t="shared" si="9"/>
        <v>16</v>
      </c>
      <c r="AD36" s="290" t="str">
        <f t="shared" si="9"/>
        <v>-</v>
      </c>
      <c r="AE36" s="290" t="str">
        <f t="shared" si="9"/>
        <v>-</v>
      </c>
      <c r="AF36" s="290" t="str">
        <f t="shared" si="9"/>
        <v>-</v>
      </c>
      <c r="AG36" s="294">
        <f t="shared" si="10"/>
        <v>16.036000000000001</v>
      </c>
      <c r="AH36" s="294" t="str">
        <f t="shared" si="10"/>
        <v>-</v>
      </c>
      <c r="AI36" s="294" t="str">
        <f t="shared" si="10"/>
        <v>-</v>
      </c>
      <c r="AJ36" s="294" t="str">
        <f t="shared" si="10"/>
        <v>-</v>
      </c>
      <c r="AK36" s="286">
        <f t="shared" si="11"/>
        <v>17</v>
      </c>
      <c r="AL36" s="286" t="str">
        <f t="shared" si="11"/>
        <v>-</v>
      </c>
      <c r="AM36" s="286" t="str">
        <f t="shared" si="11"/>
        <v>-</v>
      </c>
      <c r="AN36" s="286" t="str">
        <f t="shared" si="11"/>
        <v>-</v>
      </c>
    </row>
    <row r="37" spans="1:40">
      <c r="I37" s="1"/>
      <c r="J37" s="1"/>
      <c r="K37" s="1"/>
      <c r="L37" s="1"/>
      <c r="M37" s="1"/>
      <c r="N37" s="1"/>
      <c r="O37" s="1"/>
      <c r="P37" s="1"/>
      <c r="R37" s="1"/>
      <c r="T37" s="2" t="s">
        <v>213</v>
      </c>
      <c r="U37" s="9">
        <f t="shared" si="4"/>
        <v>6</v>
      </c>
      <c r="V37" s="9">
        <f t="shared" si="5"/>
        <v>1</v>
      </c>
      <c r="W37" s="9">
        <f t="shared" si="6"/>
        <v>1</v>
      </c>
      <c r="X37" s="9">
        <f t="shared" si="7"/>
        <v>0</v>
      </c>
      <c r="Y37" s="9">
        <f t="shared" si="8"/>
        <v>6</v>
      </c>
      <c r="Z37" s="9">
        <f t="shared" si="8"/>
        <v>1</v>
      </c>
      <c r="AA37" s="9">
        <f t="shared" si="8"/>
        <v>1</v>
      </c>
      <c r="AB37" s="9" t="str">
        <f t="shared" si="8"/>
        <v>-</v>
      </c>
      <c r="AC37" s="290">
        <f t="shared" si="9"/>
        <v>18</v>
      </c>
      <c r="AD37" s="290">
        <f t="shared" si="9"/>
        <v>15</v>
      </c>
      <c r="AE37" s="290">
        <f t="shared" si="9"/>
        <v>12</v>
      </c>
      <c r="AF37" s="290" t="str">
        <f t="shared" si="9"/>
        <v>-</v>
      </c>
      <c r="AG37" s="294">
        <f t="shared" si="10"/>
        <v>18.036999999999999</v>
      </c>
      <c r="AH37" s="294">
        <f t="shared" si="10"/>
        <v>15.037000000000001</v>
      </c>
      <c r="AI37" s="294">
        <f t="shared" si="10"/>
        <v>12.037000000000001</v>
      </c>
      <c r="AJ37" s="294" t="str">
        <f t="shared" si="10"/>
        <v>-</v>
      </c>
      <c r="AK37" s="286">
        <f t="shared" si="11"/>
        <v>20</v>
      </c>
      <c r="AL37" s="286">
        <f t="shared" si="11"/>
        <v>20</v>
      </c>
      <c r="AM37" s="286">
        <f t="shared" si="11"/>
        <v>15</v>
      </c>
      <c r="AN37" s="286" t="str">
        <f t="shared" si="11"/>
        <v>-</v>
      </c>
    </row>
    <row r="38" spans="1:40">
      <c r="I38" s="1"/>
      <c r="J38" s="1"/>
      <c r="K38" s="1"/>
      <c r="L38" s="1"/>
      <c r="M38" s="1"/>
      <c r="N38" s="1"/>
      <c r="O38" s="1"/>
      <c r="P38" s="1"/>
      <c r="R38" s="1"/>
      <c r="T38" s="2" t="s">
        <v>169</v>
      </c>
      <c r="U38" s="9">
        <f t="shared" si="4"/>
        <v>3</v>
      </c>
      <c r="V38" s="9">
        <f t="shared" si="5"/>
        <v>0</v>
      </c>
      <c r="W38" s="9">
        <f t="shared" si="6"/>
        <v>0</v>
      </c>
      <c r="X38" s="9">
        <f t="shared" si="7"/>
        <v>0</v>
      </c>
      <c r="Y38" s="9">
        <f t="shared" si="8"/>
        <v>3</v>
      </c>
      <c r="Z38" s="9" t="str">
        <f t="shared" si="8"/>
        <v>-</v>
      </c>
      <c r="AA38" s="9" t="str">
        <f t="shared" si="8"/>
        <v>-</v>
      </c>
      <c r="AB38" s="9" t="str">
        <f t="shared" si="8"/>
        <v>-</v>
      </c>
      <c r="AC38" s="290">
        <f t="shared" si="9"/>
        <v>30</v>
      </c>
      <c r="AD38" s="290" t="str">
        <f t="shared" si="9"/>
        <v>-</v>
      </c>
      <c r="AE38" s="290" t="str">
        <f t="shared" si="9"/>
        <v>-</v>
      </c>
      <c r="AF38" s="290" t="str">
        <f t="shared" si="9"/>
        <v>-</v>
      </c>
      <c r="AG38" s="294">
        <f t="shared" si="10"/>
        <v>30.038</v>
      </c>
      <c r="AH38" s="294" t="str">
        <f t="shared" si="10"/>
        <v>-</v>
      </c>
      <c r="AI38" s="294" t="str">
        <f t="shared" si="10"/>
        <v>-</v>
      </c>
      <c r="AJ38" s="294" t="str">
        <f t="shared" si="10"/>
        <v>-</v>
      </c>
      <c r="AK38" s="286">
        <f t="shared" si="11"/>
        <v>33</v>
      </c>
      <c r="AL38" s="286" t="str">
        <f t="shared" si="11"/>
        <v>-</v>
      </c>
      <c r="AM38" s="286" t="str">
        <f t="shared" si="11"/>
        <v>-</v>
      </c>
      <c r="AN38" s="286" t="str">
        <f t="shared" si="11"/>
        <v>-</v>
      </c>
    </row>
    <row r="39" spans="1:40">
      <c r="I39" s="1"/>
      <c r="J39" s="1"/>
      <c r="K39" s="1"/>
      <c r="L39" s="1"/>
      <c r="M39" s="1"/>
      <c r="N39" s="1"/>
      <c r="O39" s="1"/>
      <c r="P39" s="1"/>
      <c r="R39" s="1"/>
      <c r="T39" s="2" t="s">
        <v>209</v>
      </c>
      <c r="U39" s="9">
        <f t="shared" si="4"/>
        <v>1</v>
      </c>
      <c r="V39" s="9">
        <f t="shared" si="5"/>
        <v>0</v>
      </c>
      <c r="W39" s="9">
        <f t="shared" si="6"/>
        <v>0</v>
      </c>
      <c r="X39" s="9">
        <f t="shared" si="7"/>
        <v>0</v>
      </c>
      <c r="Y39" s="9">
        <f t="shared" si="8"/>
        <v>1</v>
      </c>
      <c r="Z39" s="9" t="str">
        <f t="shared" si="8"/>
        <v>-</v>
      </c>
      <c r="AA39" s="9" t="str">
        <f t="shared" si="8"/>
        <v>-</v>
      </c>
      <c r="AB39" s="9" t="str">
        <f t="shared" si="8"/>
        <v>-</v>
      </c>
      <c r="AC39" s="290">
        <f t="shared" si="9"/>
        <v>65</v>
      </c>
      <c r="AD39" s="290" t="str">
        <f t="shared" si="9"/>
        <v>-</v>
      </c>
      <c r="AE39" s="290" t="str">
        <f t="shared" si="9"/>
        <v>-</v>
      </c>
      <c r="AF39" s="290" t="str">
        <f t="shared" si="9"/>
        <v>-</v>
      </c>
      <c r="AG39" s="294">
        <f t="shared" si="10"/>
        <v>65.039000000000001</v>
      </c>
      <c r="AH39" s="294" t="str">
        <f t="shared" si="10"/>
        <v>-</v>
      </c>
      <c r="AI39" s="294" t="str">
        <f t="shared" si="10"/>
        <v>-</v>
      </c>
      <c r="AJ39" s="294" t="str">
        <f t="shared" si="10"/>
        <v>-</v>
      </c>
      <c r="AK39" s="286">
        <f t="shared" si="11"/>
        <v>68</v>
      </c>
      <c r="AL39" s="286" t="str">
        <f t="shared" si="11"/>
        <v>-</v>
      </c>
      <c r="AM39" s="286" t="str">
        <f t="shared" si="11"/>
        <v>-</v>
      </c>
      <c r="AN39" s="286" t="str">
        <f t="shared" si="11"/>
        <v>-</v>
      </c>
    </row>
    <row r="40" spans="1:40">
      <c r="I40" s="1"/>
      <c r="J40" s="1"/>
      <c r="K40" s="1"/>
      <c r="L40" s="1"/>
      <c r="M40" s="1"/>
      <c r="N40" s="1"/>
      <c r="O40" s="1"/>
      <c r="P40" s="1"/>
      <c r="R40" s="1"/>
      <c r="T40" s="2" t="s">
        <v>1565</v>
      </c>
      <c r="U40" s="9">
        <f t="shared" si="4"/>
        <v>1</v>
      </c>
      <c r="V40" s="9">
        <f t="shared" si="5"/>
        <v>1</v>
      </c>
      <c r="W40" s="9">
        <f t="shared" si="6"/>
        <v>1</v>
      </c>
      <c r="X40" s="9">
        <f t="shared" si="7"/>
        <v>0</v>
      </c>
      <c r="Y40" s="9">
        <f t="shared" si="8"/>
        <v>1</v>
      </c>
      <c r="Z40" s="9">
        <f t="shared" si="8"/>
        <v>1</v>
      </c>
      <c r="AA40" s="9">
        <f t="shared" si="8"/>
        <v>1</v>
      </c>
      <c r="AB40" s="9" t="str">
        <f t="shared" si="8"/>
        <v>-</v>
      </c>
      <c r="AC40" s="290">
        <f t="shared" si="9"/>
        <v>65</v>
      </c>
      <c r="AD40" s="290">
        <f t="shared" si="9"/>
        <v>15</v>
      </c>
      <c r="AE40" s="290">
        <f t="shared" si="9"/>
        <v>12</v>
      </c>
      <c r="AF40" s="290" t="str">
        <f t="shared" si="9"/>
        <v>-</v>
      </c>
      <c r="AG40" s="294">
        <f t="shared" si="10"/>
        <v>65.040000000000006</v>
      </c>
      <c r="AH40" s="294">
        <f t="shared" si="10"/>
        <v>15.04</v>
      </c>
      <c r="AI40" s="294">
        <f t="shared" si="10"/>
        <v>12.04</v>
      </c>
      <c r="AJ40" s="294" t="str">
        <f t="shared" si="10"/>
        <v>-</v>
      </c>
      <c r="AK40" s="286">
        <f t="shared" si="11"/>
        <v>69</v>
      </c>
      <c r="AL40" s="286">
        <f t="shared" si="11"/>
        <v>21</v>
      </c>
      <c r="AM40" s="286">
        <f t="shared" si="11"/>
        <v>16</v>
      </c>
      <c r="AN40" s="286" t="str">
        <f t="shared" si="11"/>
        <v>-</v>
      </c>
    </row>
    <row r="41" spans="1:40">
      <c r="I41" s="1"/>
      <c r="J41" s="1"/>
      <c r="K41" s="1"/>
      <c r="L41" s="1"/>
      <c r="M41" s="1"/>
      <c r="N41" s="1"/>
      <c r="O41" s="1"/>
      <c r="P41" s="1"/>
      <c r="R41" s="1"/>
      <c r="T41" s="2" t="s">
        <v>172</v>
      </c>
      <c r="U41" s="9">
        <f t="shared" si="4"/>
        <v>5</v>
      </c>
      <c r="V41" s="9">
        <f t="shared" si="5"/>
        <v>1</v>
      </c>
      <c r="W41" s="9">
        <f t="shared" si="6"/>
        <v>0</v>
      </c>
      <c r="X41" s="9">
        <f t="shared" si="7"/>
        <v>0</v>
      </c>
      <c r="Y41" s="9">
        <f t="shared" si="8"/>
        <v>5</v>
      </c>
      <c r="Z41" s="9">
        <f t="shared" si="8"/>
        <v>1</v>
      </c>
      <c r="AA41" s="9" t="str">
        <f t="shared" si="8"/>
        <v>-</v>
      </c>
      <c r="AB41" s="9" t="str">
        <f t="shared" si="8"/>
        <v>-</v>
      </c>
      <c r="AC41" s="290">
        <f t="shared" si="9"/>
        <v>23</v>
      </c>
      <c r="AD41" s="290">
        <f t="shared" si="9"/>
        <v>15</v>
      </c>
      <c r="AE41" s="290" t="str">
        <f t="shared" si="9"/>
        <v>-</v>
      </c>
      <c r="AF41" s="290" t="str">
        <f t="shared" si="9"/>
        <v>-</v>
      </c>
      <c r="AG41" s="294">
        <f t="shared" si="10"/>
        <v>23.041</v>
      </c>
      <c r="AH41" s="294">
        <f t="shared" si="10"/>
        <v>15.041</v>
      </c>
      <c r="AI41" s="294" t="str">
        <f t="shared" si="10"/>
        <v>-</v>
      </c>
      <c r="AJ41" s="294" t="str">
        <f t="shared" si="10"/>
        <v>-</v>
      </c>
      <c r="AK41" s="286">
        <f t="shared" si="11"/>
        <v>26</v>
      </c>
      <c r="AL41" s="286">
        <f t="shared" si="11"/>
        <v>22</v>
      </c>
      <c r="AM41" s="286" t="str">
        <f t="shared" si="11"/>
        <v>-</v>
      </c>
      <c r="AN41" s="286" t="str">
        <f t="shared" si="11"/>
        <v>-</v>
      </c>
    </row>
    <row r="42" spans="1:40">
      <c r="I42" s="1"/>
      <c r="J42" s="1"/>
      <c r="K42" s="1"/>
      <c r="L42" s="1"/>
      <c r="M42" s="1"/>
      <c r="N42" s="1"/>
      <c r="O42" s="1"/>
      <c r="P42" s="1"/>
      <c r="R42" s="1"/>
      <c r="T42" s="2" t="s">
        <v>198</v>
      </c>
      <c r="U42" s="9">
        <f t="shared" si="4"/>
        <v>2</v>
      </c>
      <c r="V42" s="9">
        <f t="shared" si="5"/>
        <v>0</v>
      </c>
      <c r="W42" s="9">
        <f t="shared" si="6"/>
        <v>0</v>
      </c>
      <c r="X42" s="9">
        <f t="shared" si="7"/>
        <v>0</v>
      </c>
      <c r="Y42" s="9">
        <f t="shared" si="8"/>
        <v>2</v>
      </c>
      <c r="Z42" s="9" t="str">
        <f t="shared" si="8"/>
        <v>-</v>
      </c>
      <c r="AA42" s="9" t="str">
        <f t="shared" si="8"/>
        <v>-</v>
      </c>
      <c r="AB42" s="9" t="str">
        <f t="shared" si="8"/>
        <v>-</v>
      </c>
      <c r="AC42" s="290">
        <f t="shared" si="9"/>
        <v>43</v>
      </c>
      <c r="AD42" s="290" t="str">
        <f t="shared" si="9"/>
        <v>-</v>
      </c>
      <c r="AE42" s="290" t="str">
        <f t="shared" si="9"/>
        <v>-</v>
      </c>
      <c r="AF42" s="290" t="str">
        <f t="shared" si="9"/>
        <v>-</v>
      </c>
      <c r="AG42" s="294">
        <f t="shared" si="10"/>
        <v>43.042000000000002</v>
      </c>
      <c r="AH42" s="294" t="str">
        <f t="shared" si="10"/>
        <v>-</v>
      </c>
      <c r="AI42" s="294" t="str">
        <f t="shared" si="10"/>
        <v>-</v>
      </c>
      <c r="AJ42" s="294" t="str">
        <f t="shared" si="10"/>
        <v>-</v>
      </c>
      <c r="AK42" s="286">
        <f t="shared" si="11"/>
        <v>46</v>
      </c>
      <c r="AL42" s="286" t="str">
        <f t="shared" si="11"/>
        <v>-</v>
      </c>
      <c r="AM42" s="286" t="str">
        <f t="shared" si="11"/>
        <v>-</v>
      </c>
      <c r="AN42" s="286" t="str">
        <f t="shared" si="11"/>
        <v>-</v>
      </c>
    </row>
    <row r="43" spans="1:40">
      <c r="I43" s="1"/>
      <c r="J43" s="1"/>
      <c r="K43" s="1"/>
      <c r="L43" s="1"/>
      <c r="M43" s="1"/>
      <c r="N43" s="1"/>
      <c r="O43" s="1"/>
      <c r="P43" s="1"/>
      <c r="R43" s="1"/>
      <c r="T43" s="2" t="s">
        <v>237</v>
      </c>
      <c r="U43" s="9">
        <f t="shared" si="4"/>
        <v>1</v>
      </c>
      <c r="V43" s="9">
        <f t="shared" si="5"/>
        <v>0</v>
      </c>
      <c r="W43" s="9">
        <f t="shared" si="6"/>
        <v>0</v>
      </c>
      <c r="X43" s="9">
        <f t="shared" si="7"/>
        <v>0</v>
      </c>
      <c r="Y43" s="9">
        <f t="shared" si="8"/>
        <v>1</v>
      </c>
      <c r="Z43" s="9" t="str">
        <f t="shared" si="8"/>
        <v>-</v>
      </c>
      <c r="AA43" s="9" t="str">
        <f t="shared" si="8"/>
        <v>-</v>
      </c>
      <c r="AB43" s="9" t="str">
        <f t="shared" si="8"/>
        <v>-</v>
      </c>
      <c r="AC43" s="290">
        <f t="shared" si="9"/>
        <v>65</v>
      </c>
      <c r="AD43" s="290" t="str">
        <f t="shared" si="9"/>
        <v>-</v>
      </c>
      <c r="AE43" s="290" t="str">
        <f t="shared" si="9"/>
        <v>-</v>
      </c>
      <c r="AF43" s="290" t="str">
        <f t="shared" si="9"/>
        <v>-</v>
      </c>
      <c r="AG43" s="294">
        <f t="shared" si="10"/>
        <v>65.043000000000006</v>
      </c>
      <c r="AH43" s="294" t="str">
        <f t="shared" si="10"/>
        <v>-</v>
      </c>
      <c r="AI43" s="294" t="str">
        <f t="shared" si="10"/>
        <v>-</v>
      </c>
      <c r="AJ43" s="294" t="str">
        <f t="shared" si="10"/>
        <v>-</v>
      </c>
      <c r="AK43" s="286">
        <f t="shared" si="11"/>
        <v>70</v>
      </c>
      <c r="AL43" s="286" t="str">
        <f t="shared" si="11"/>
        <v>-</v>
      </c>
      <c r="AM43" s="286" t="str">
        <f t="shared" si="11"/>
        <v>-</v>
      </c>
      <c r="AN43" s="286" t="str">
        <f t="shared" si="11"/>
        <v>-</v>
      </c>
    </row>
    <row r="44" spans="1:40">
      <c r="I44" s="1"/>
      <c r="J44" s="1"/>
      <c r="K44" s="1"/>
      <c r="L44" s="1"/>
      <c r="M44" s="1"/>
      <c r="N44" s="1"/>
      <c r="O44" s="1"/>
      <c r="P44" s="1"/>
      <c r="R44" s="1"/>
      <c r="T44" s="2" t="s">
        <v>165</v>
      </c>
      <c r="U44" s="9">
        <f t="shared" si="4"/>
        <v>4</v>
      </c>
      <c r="V44" s="9">
        <f t="shared" si="5"/>
        <v>1</v>
      </c>
      <c r="W44" s="9">
        <f t="shared" si="6"/>
        <v>0</v>
      </c>
      <c r="X44" s="9">
        <f t="shared" si="7"/>
        <v>0</v>
      </c>
      <c r="Y44" s="9">
        <f t="shared" si="8"/>
        <v>4</v>
      </c>
      <c r="Z44" s="9">
        <f t="shared" si="8"/>
        <v>1</v>
      </c>
      <c r="AA44" s="9" t="str">
        <f t="shared" si="8"/>
        <v>-</v>
      </c>
      <c r="AB44" s="9" t="str">
        <f t="shared" si="8"/>
        <v>-</v>
      </c>
      <c r="AC44" s="290">
        <f t="shared" si="9"/>
        <v>27</v>
      </c>
      <c r="AD44" s="290">
        <f t="shared" si="9"/>
        <v>15</v>
      </c>
      <c r="AE44" s="290" t="str">
        <f t="shared" si="9"/>
        <v>-</v>
      </c>
      <c r="AF44" s="290" t="str">
        <f t="shared" si="9"/>
        <v>-</v>
      </c>
      <c r="AG44" s="294">
        <f t="shared" si="10"/>
        <v>27.044</v>
      </c>
      <c r="AH44" s="294">
        <f t="shared" si="10"/>
        <v>15.044</v>
      </c>
      <c r="AI44" s="294" t="str">
        <f t="shared" si="10"/>
        <v>-</v>
      </c>
      <c r="AJ44" s="294" t="str">
        <f t="shared" si="10"/>
        <v>-</v>
      </c>
      <c r="AK44" s="286">
        <f t="shared" si="11"/>
        <v>28</v>
      </c>
      <c r="AL44" s="286">
        <f t="shared" si="11"/>
        <v>23</v>
      </c>
      <c r="AM44" s="286" t="str">
        <f t="shared" si="11"/>
        <v>-</v>
      </c>
      <c r="AN44" s="286" t="str">
        <f t="shared" si="11"/>
        <v>-</v>
      </c>
    </row>
    <row r="45" spans="1:40">
      <c r="I45" s="1"/>
      <c r="J45" s="1"/>
      <c r="K45" s="1"/>
      <c r="L45" s="1"/>
      <c r="M45" s="1"/>
      <c r="N45" s="1"/>
      <c r="O45" s="1"/>
      <c r="P45" s="1"/>
      <c r="R45" s="1"/>
      <c r="T45" s="2" t="s">
        <v>154</v>
      </c>
      <c r="U45" s="9">
        <f t="shared" si="4"/>
        <v>3</v>
      </c>
      <c r="V45" s="9">
        <f t="shared" si="5"/>
        <v>0</v>
      </c>
      <c r="W45" s="9">
        <f t="shared" si="6"/>
        <v>0</v>
      </c>
      <c r="X45" s="9">
        <f t="shared" si="7"/>
        <v>0</v>
      </c>
      <c r="Y45" s="9">
        <f t="shared" si="8"/>
        <v>3</v>
      </c>
      <c r="Z45" s="9" t="str">
        <f t="shared" si="8"/>
        <v>-</v>
      </c>
      <c r="AA45" s="9" t="str">
        <f t="shared" si="8"/>
        <v>-</v>
      </c>
      <c r="AB45" s="9" t="str">
        <f t="shared" si="8"/>
        <v>-</v>
      </c>
      <c r="AC45" s="290">
        <f t="shared" si="9"/>
        <v>30</v>
      </c>
      <c r="AD45" s="290" t="str">
        <f t="shared" si="9"/>
        <v>-</v>
      </c>
      <c r="AE45" s="290" t="str">
        <f t="shared" si="9"/>
        <v>-</v>
      </c>
      <c r="AF45" s="290" t="str">
        <f t="shared" si="9"/>
        <v>-</v>
      </c>
      <c r="AG45" s="294">
        <f t="shared" si="10"/>
        <v>30.045000000000002</v>
      </c>
      <c r="AH45" s="294" t="str">
        <f t="shared" si="10"/>
        <v>-</v>
      </c>
      <c r="AI45" s="294" t="str">
        <f t="shared" si="10"/>
        <v>-</v>
      </c>
      <c r="AJ45" s="294" t="str">
        <f t="shared" si="10"/>
        <v>-</v>
      </c>
      <c r="AK45" s="286">
        <f t="shared" si="11"/>
        <v>34</v>
      </c>
      <c r="AL45" s="286" t="str">
        <f t="shared" si="11"/>
        <v>-</v>
      </c>
      <c r="AM45" s="286" t="str">
        <f t="shared" si="11"/>
        <v>-</v>
      </c>
      <c r="AN45" s="286" t="str">
        <f t="shared" si="11"/>
        <v>-</v>
      </c>
    </row>
    <row r="46" spans="1:40">
      <c r="I46" s="1"/>
      <c r="J46" s="1"/>
      <c r="K46" s="1"/>
      <c r="L46" s="1"/>
      <c r="M46" s="1"/>
      <c r="N46" s="1"/>
      <c r="O46" s="1"/>
      <c r="P46" s="1"/>
      <c r="R46" s="1"/>
      <c r="T46" s="2" t="s">
        <v>1515</v>
      </c>
      <c r="U46" s="9">
        <f t="shared" si="4"/>
        <v>2</v>
      </c>
      <c r="V46" s="9">
        <f t="shared" si="5"/>
        <v>1</v>
      </c>
      <c r="W46" s="9">
        <f t="shared" si="6"/>
        <v>1</v>
      </c>
      <c r="X46" s="9">
        <f t="shared" si="7"/>
        <v>0</v>
      </c>
      <c r="Y46" s="9">
        <f t="shared" si="8"/>
        <v>2</v>
      </c>
      <c r="Z46" s="9">
        <f t="shared" si="8"/>
        <v>1</v>
      </c>
      <c r="AA46" s="9">
        <f t="shared" si="8"/>
        <v>1</v>
      </c>
      <c r="AB46" s="9" t="str">
        <f t="shared" si="8"/>
        <v>-</v>
      </c>
      <c r="AC46" s="290">
        <f t="shared" si="9"/>
        <v>43</v>
      </c>
      <c r="AD46" s="290">
        <f t="shared" si="9"/>
        <v>15</v>
      </c>
      <c r="AE46" s="290">
        <f t="shared" si="9"/>
        <v>12</v>
      </c>
      <c r="AF46" s="290" t="str">
        <f t="shared" si="9"/>
        <v>-</v>
      </c>
      <c r="AG46" s="294">
        <f t="shared" si="10"/>
        <v>43.045999999999999</v>
      </c>
      <c r="AH46" s="294">
        <f t="shared" si="10"/>
        <v>15.045999999999999</v>
      </c>
      <c r="AI46" s="294">
        <f t="shared" si="10"/>
        <v>12.045999999999999</v>
      </c>
      <c r="AJ46" s="294" t="str">
        <f t="shared" si="10"/>
        <v>-</v>
      </c>
      <c r="AK46" s="286">
        <f t="shared" si="11"/>
        <v>47</v>
      </c>
      <c r="AL46" s="286">
        <f t="shared" si="11"/>
        <v>24</v>
      </c>
      <c r="AM46" s="286">
        <f t="shared" si="11"/>
        <v>17</v>
      </c>
      <c r="AN46" s="286" t="str">
        <f t="shared" si="11"/>
        <v>-</v>
      </c>
    </row>
    <row r="47" spans="1:40">
      <c r="I47" s="1"/>
      <c r="J47" s="1"/>
      <c r="K47" s="1"/>
      <c r="L47" s="1"/>
      <c r="M47" s="1"/>
      <c r="N47" s="1"/>
      <c r="O47" s="1"/>
      <c r="P47" s="1"/>
      <c r="R47" s="1"/>
      <c r="T47" s="2" t="s">
        <v>225</v>
      </c>
      <c r="U47" s="9">
        <f t="shared" si="4"/>
        <v>1</v>
      </c>
      <c r="V47" s="9">
        <f t="shared" si="5"/>
        <v>0</v>
      </c>
      <c r="W47" s="9">
        <f t="shared" si="6"/>
        <v>0</v>
      </c>
      <c r="X47" s="9">
        <f t="shared" si="7"/>
        <v>0</v>
      </c>
      <c r="Y47" s="9">
        <f t="shared" si="8"/>
        <v>1</v>
      </c>
      <c r="Z47" s="9" t="str">
        <f t="shared" si="8"/>
        <v>-</v>
      </c>
      <c r="AA47" s="9" t="str">
        <f t="shared" si="8"/>
        <v>-</v>
      </c>
      <c r="AB47" s="9" t="str">
        <f t="shared" si="8"/>
        <v>-</v>
      </c>
      <c r="AC47" s="290">
        <f t="shared" si="9"/>
        <v>65</v>
      </c>
      <c r="AD47" s="290" t="str">
        <f t="shared" si="9"/>
        <v>-</v>
      </c>
      <c r="AE47" s="290" t="str">
        <f t="shared" si="9"/>
        <v>-</v>
      </c>
      <c r="AF47" s="290" t="str">
        <f t="shared" si="9"/>
        <v>-</v>
      </c>
      <c r="AG47" s="294">
        <f t="shared" si="10"/>
        <v>65.046999999999997</v>
      </c>
      <c r="AH47" s="294" t="str">
        <f t="shared" si="10"/>
        <v>-</v>
      </c>
      <c r="AI47" s="294" t="str">
        <f t="shared" si="10"/>
        <v>-</v>
      </c>
      <c r="AJ47" s="294" t="str">
        <f t="shared" si="10"/>
        <v>-</v>
      </c>
      <c r="AK47" s="286">
        <f t="shared" si="11"/>
        <v>71</v>
      </c>
      <c r="AL47" s="286" t="str">
        <f t="shared" si="11"/>
        <v>-</v>
      </c>
      <c r="AM47" s="286" t="str">
        <f t="shared" si="11"/>
        <v>-</v>
      </c>
      <c r="AN47" s="286" t="str">
        <f t="shared" si="11"/>
        <v>-</v>
      </c>
    </row>
    <row r="48" spans="1:40">
      <c r="T48" s="2" t="s">
        <v>214</v>
      </c>
      <c r="U48" s="9">
        <f t="shared" si="4"/>
        <v>3</v>
      </c>
      <c r="V48" s="9">
        <f t="shared" si="5"/>
        <v>0</v>
      </c>
      <c r="W48" s="9">
        <f t="shared" si="6"/>
        <v>0</v>
      </c>
      <c r="X48" s="9">
        <f t="shared" si="7"/>
        <v>0</v>
      </c>
      <c r="Y48" s="9">
        <f t="shared" si="8"/>
        <v>3</v>
      </c>
      <c r="Z48" s="9" t="str">
        <f t="shared" si="8"/>
        <v>-</v>
      </c>
      <c r="AA48" s="9" t="str">
        <f t="shared" si="8"/>
        <v>-</v>
      </c>
      <c r="AB48" s="9" t="str">
        <f t="shared" si="8"/>
        <v>-</v>
      </c>
      <c r="AC48" s="290">
        <f t="shared" si="9"/>
        <v>30</v>
      </c>
      <c r="AD48" s="290" t="str">
        <f t="shared" si="9"/>
        <v>-</v>
      </c>
      <c r="AE48" s="290" t="str">
        <f t="shared" si="9"/>
        <v>-</v>
      </c>
      <c r="AF48" s="290" t="str">
        <f t="shared" si="9"/>
        <v>-</v>
      </c>
      <c r="AG48" s="294">
        <f t="shared" si="10"/>
        <v>30.047999999999998</v>
      </c>
      <c r="AH48" s="294" t="str">
        <f t="shared" si="10"/>
        <v>-</v>
      </c>
      <c r="AI48" s="294" t="str">
        <f t="shared" si="10"/>
        <v>-</v>
      </c>
      <c r="AJ48" s="294" t="str">
        <f t="shared" si="10"/>
        <v>-</v>
      </c>
      <c r="AK48" s="286">
        <f t="shared" si="11"/>
        <v>35</v>
      </c>
      <c r="AL48" s="286" t="str">
        <f t="shared" si="11"/>
        <v>-</v>
      </c>
      <c r="AM48" s="286" t="str">
        <f t="shared" si="11"/>
        <v>-</v>
      </c>
      <c r="AN48" s="286" t="str">
        <f t="shared" si="11"/>
        <v>-</v>
      </c>
    </row>
    <row r="49" spans="20:40">
      <c r="T49" s="2" t="s">
        <v>158</v>
      </c>
      <c r="U49" s="9">
        <f t="shared" si="4"/>
        <v>1</v>
      </c>
      <c r="V49" s="9">
        <f t="shared" si="5"/>
        <v>0</v>
      </c>
      <c r="W49" s="9">
        <f t="shared" si="6"/>
        <v>0</v>
      </c>
      <c r="X49" s="9">
        <f t="shared" si="7"/>
        <v>0</v>
      </c>
      <c r="Y49" s="9">
        <f t="shared" si="8"/>
        <v>1</v>
      </c>
      <c r="Z49" s="9" t="str">
        <f t="shared" si="8"/>
        <v>-</v>
      </c>
      <c r="AA49" s="9" t="str">
        <f t="shared" si="8"/>
        <v>-</v>
      </c>
      <c r="AB49" s="9" t="str">
        <f t="shared" si="8"/>
        <v>-</v>
      </c>
      <c r="AC49" s="290">
        <f t="shared" si="9"/>
        <v>65</v>
      </c>
      <c r="AD49" s="290" t="str">
        <f t="shared" si="9"/>
        <v>-</v>
      </c>
      <c r="AE49" s="290" t="str">
        <f t="shared" si="9"/>
        <v>-</v>
      </c>
      <c r="AF49" s="290" t="str">
        <f t="shared" si="9"/>
        <v>-</v>
      </c>
      <c r="AG49" s="294">
        <f t="shared" si="10"/>
        <v>65.049000000000007</v>
      </c>
      <c r="AH49" s="294" t="str">
        <f t="shared" si="10"/>
        <v>-</v>
      </c>
      <c r="AI49" s="294" t="str">
        <f t="shared" si="10"/>
        <v>-</v>
      </c>
      <c r="AJ49" s="294" t="str">
        <f t="shared" si="10"/>
        <v>-</v>
      </c>
      <c r="AK49" s="286">
        <f t="shared" si="11"/>
        <v>72</v>
      </c>
      <c r="AL49" s="286" t="str">
        <f t="shared" si="11"/>
        <v>-</v>
      </c>
      <c r="AM49" s="286" t="str">
        <f t="shared" si="11"/>
        <v>-</v>
      </c>
      <c r="AN49" s="286" t="str">
        <f t="shared" si="11"/>
        <v>-</v>
      </c>
    </row>
    <row r="50" spans="20:40">
      <c r="T50" s="2" t="s">
        <v>234</v>
      </c>
      <c r="U50" s="9">
        <f t="shared" si="4"/>
        <v>2</v>
      </c>
      <c r="V50" s="9">
        <f t="shared" si="5"/>
        <v>0</v>
      </c>
      <c r="W50" s="9">
        <f t="shared" si="6"/>
        <v>0</v>
      </c>
      <c r="X50" s="9">
        <f t="shared" si="7"/>
        <v>0</v>
      </c>
      <c r="Y50" s="9">
        <f t="shared" si="8"/>
        <v>2</v>
      </c>
      <c r="Z50" s="9" t="str">
        <f t="shared" si="8"/>
        <v>-</v>
      </c>
      <c r="AA50" s="9" t="str">
        <f t="shared" si="8"/>
        <v>-</v>
      </c>
      <c r="AB50" s="9" t="str">
        <f t="shared" si="8"/>
        <v>-</v>
      </c>
      <c r="AC50" s="290">
        <f t="shared" si="9"/>
        <v>43</v>
      </c>
      <c r="AD50" s="290" t="str">
        <f t="shared" si="9"/>
        <v>-</v>
      </c>
      <c r="AE50" s="290" t="str">
        <f t="shared" si="9"/>
        <v>-</v>
      </c>
      <c r="AF50" s="290" t="str">
        <f t="shared" si="9"/>
        <v>-</v>
      </c>
      <c r="AG50" s="294">
        <f t="shared" si="10"/>
        <v>43.05</v>
      </c>
      <c r="AH50" s="294" t="str">
        <f t="shared" si="10"/>
        <v>-</v>
      </c>
      <c r="AI50" s="294" t="str">
        <f t="shared" si="10"/>
        <v>-</v>
      </c>
      <c r="AJ50" s="294" t="str">
        <f t="shared" si="10"/>
        <v>-</v>
      </c>
      <c r="AK50" s="286">
        <f t="shared" si="11"/>
        <v>48</v>
      </c>
      <c r="AL50" s="286" t="str">
        <f t="shared" si="11"/>
        <v>-</v>
      </c>
      <c r="AM50" s="286" t="str">
        <f t="shared" si="11"/>
        <v>-</v>
      </c>
      <c r="AN50" s="286" t="str">
        <f t="shared" si="11"/>
        <v>-</v>
      </c>
    </row>
    <row r="51" spans="20:40">
      <c r="T51" s="2" t="s">
        <v>238</v>
      </c>
      <c r="U51" s="9">
        <f t="shared" si="4"/>
        <v>1</v>
      </c>
      <c r="V51" s="9">
        <f t="shared" si="5"/>
        <v>0</v>
      </c>
      <c r="W51" s="9">
        <f t="shared" si="6"/>
        <v>0</v>
      </c>
      <c r="X51" s="9">
        <f t="shared" si="7"/>
        <v>0</v>
      </c>
      <c r="Y51" s="9">
        <f t="shared" si="8"/>
        <v>1</v>
      </c>
      <c r="Z51" s="9" t="str">
        <f t="shared" si="8"/>
        <v>-</v>
      </c>
      <c r="AA51" s="9" t="str">
        <f t="shared" si="8"/>
        <v>-</v>
      </c>
      <c r="AB51" s="9" t="str">
        <f t="shared" si="8"/>
        <v>-</v>
      </c>
      <c r="AC51" s="290">
        <f t="shared" si="9"/>
        <v>65</v>
      </c>
      <c r="AD51" s="290" t="str">
        <f t="shared" si="9"/>
        <v>-</v>
      </c>
      <c r="AE51" s="290" t="str">
        <f t="shared" si="9"/>
        <v>-</v>
      </c>
      <c r="AF51" s="290" t="str">
        <f t="shared" si="9"/>
        <v>-</v>
      </c>
      <c r="AG51" s="294">
        <f t="shared" si="10"/>
        <v>65.051000000000002</v>
      </c>
      <c r="AH51" s="294" t="str">
        <f t="shared" si="10"/>
        <v>-</v>
      </c>
      <c r="AI51" s="294" t="str">
        <f t="shared" si="10"/>
        <v>-</v>
      </c>
      <c r="AJ51" s="294" t="str">
        <f t="shared" si="10"/>
        <v>-</v>
      </c>
      <c r="AK51" s="286">
        <f t="shared" si="11"/>
        <v>73</v>
      </c>
      <c r="AL51" s="286" t="str">
        <f t="shared" si="11"/>
        <v>-</v>
      </c>
      <c r="AM51" s="286" t="str">
        <f t="shared" si="11"/>
        <v>-</v>
      </c>
      <c r="AN51" s="286" t="str">
        <f t="shared" si="11"/>
        <v>-</v>
      </c>
    </row>
    <row r="52" spans="20:40">
      <c r="T52" s="2" t="s">
        <v>1422</v>
      </c>
      <c r="U52" s="9">
        <f t="shared" si="4"/>
        <v>2</v>
      </c>
      <c r="V52" s="9">
        <f t="shared" si="5"/>
        <v>1</v>
      </c>
      <c r="W52" s="9">
        <f t="shared" si="6"/>
        <v>0</v>
      </c>
      <c r="X52" s="9">
        <f t="shared" si="7"/>
        <v>0</v>
      </c>
      <c r="Y52" s="9">
        <f t="shared" si="8"/>
        <v>2</v>
      </c>
      <c r="Z52" s="9">
        <f t="shared" si="8"/>
        <v>1</v>
      </c>
      <c r="AA52" s="9" t="str">
        <f t="shared" si="8"/>
        <v>-</v>
      </c>
      <c r="AB52" s="9" t="str">
        <f t="shared" si="8"/>
        <v>-</v>
      </c>
      <c r="AC52" s="290">
        <f t="shared" si="9"/>
        <v>43</v>
      </c>
      <c r="AD52" s="290">
        <f t="shared" si="9"/>
        <v>15</v>
      </c>
      <c r="AE52" s="290" t="str">
        <f t="shared" si="9"/>
        <v>-</v>
      </c>
      <c r="AF52" s="290" t="str">
        <f t="shared" si="9"/>
        <v>-</v>
      </c>
      <c r="AG52" s="294">
        <f t="shared" si="10"/>
        <v>43.052</v>
      </c>
      <c r="AH52" s="294">
        <f t="shared" si="10"/>
        <v>15.052</v>
      </c>
      <c r="AI52" s="294" t="str">
        <f t="shared" si="10"/>
        <v>-</v>
      </c>
      <c r="AJ52" s="294" t="str">
        <f t="shared" si="10"/>
        <v>-</v>
      </c>
      <c r="AK52" s="286">
        <f t="shared" si="11"/>
        <v>49</v>
      </c>
      <c r="AL52" s="286">
        <f t="shared" si="11"/>
        <v>25</v>
      </c>
      <c r="AM52" s="286" t="str">
        <f t="shared" si="11"/>
        <v>-</v>
      </c>
      <c r="AN52" s="286" t="str">
        <f t="shared" si="11"/>
        <v>-</v>
      </c>
    </row>
    <row r="53" spans="20:40">
      <c r="T53" s="2" t="s">
        <v>189</v>
      </c>
      <c r="U53" s="9">
        <f t="shared" si="4"/>
        <v>3</v>
      </c>
      <c r="V53" s="9">
        <f t="shared" si="5"/>
        <v>0</v>
      </c>
      <c r="W53" s="9">
        <f t="shared" si="6"/>
        <v>0</v>
      </c>
      <c r="X53" s="9">
        <f t="shared" si="7"/>
        <v>0</v>
      </c>
      <c r="Y53" s="9">
        <f t="shared" si="8"/>
        <v>3</v>
      </c>
      <c r="Z53" s="9" t="str">
        <f t="shared" si="8"/>
        <v>-</v>
      </c>
      <c r="AA53" s="9" t="str">
        <f t="shared" si="8"/>
        <v>-</v>
      </c>
      <c r="AB53" s="9" t="str">
        <f t="shared" si="8"/>
        <v>-</v>
      </c>
      <c r="AC53" s="290">
        <f t="shared" si="9"/>
        <v>30</v>
      </c>
      <c r="AD53" s="290" t="str">
        <f t="shared" si="9"/>
        <v>-</v>
      </c>
      <c r="AE53" s="290" t="str">
        <f t="shared" si="9"/>
        <v>-</v>
      </c>
      <c r="AF53" s="290" t="str">
        <f t="shared" si="9"/>
        <v>-</v>
      </c>
      <c r="AG53" s="294">
        <f t="shared" si="10"/>
        <v>30.053000000000001</v>
      </c>
      <c r="AH53" s="294" t="str">
        <f t="shared" si="10"/>
        <v>-</v>
      </c>
      <c r="AI53" s="294" t="str">
        <f t="shared" si="10"/>
        <v>-</v>
      </c>
      <c r="AJ53" s="294" t="str">
        <f t="shared" si="10"/>
        <v>-</v>
      </c>
      <c r="AK53" s="286">
        <f t="shared" si="11"/>
        <v>36</v>
      </c>
      <c r="AL53" s="286" t="str">
        <f t="shared" si="11"/>
        <v>-</v>
      </c>
      <c r="AM53" s="286" t="str">
        <f t="shared" si="11"/>
        <v>-</v>
      </c>
      <c r="AN53" s="286" t="str">
        <f t="shared" si="11"/>
        <v>-</v>
      </c>
    </row>
    <row r="54" spans="20:40">
      <c r="T54" s="2" t="s">
        <v>217</v>
      </c>
      <c r="U54" s="9">
        <f t="shared" si="4"/>
        <v>1</v>
      </c>
      <c r="V54" s="9">
        <f t="shared" si="5"/>
        <v>0</v>
      </c>
      <c r="W54" s="9">
        <f t="shared" si="6"/>
        <v>0</v>
      </c>
      <c r="X54" s="9">
        <f t="shared" si="7"/>
        <v>0</v>
      </c>
      <c r="Y54" s="9">
        <f t="shared" si="8"/>
        <v>1</v>
      </c>
      <c r="Z54" s="9" t="str">
        <f t="shared" si="8"/>
        <v>-</v>
      </c>
      <c r="AA54" s="9" t="str">
        <f t="shared" si="8"/>
        <v>-</v>
      </c>
      <c r="AB54" s="9" t="str">
        <f t="shared" si="8"/>
        <v>-</v>
      </c>
      <c r="AC54" s="290">
        <f t="shared" si="9"/>
        <v>65</v>
      </c>
      <c r="AD54" s="290" t="str">
        <f t="shared" si="9"/>
        <v>-</v>
      </c>
      <c r="AE54" s="290" t="str">
        <f t="shared" si="9"/>
        <v>-</v>
      </c>
      <c r="AF54" s="290" t="str">
        <f t="shared" si="9"/>
        <v>-</v>
      </c>
      <c r="AG54" s="294">
        <f t="shared" si="10"/>
        <v>65.054000000000002</v>
      </c>
      <c r="AH54" s="294" t="str">
        <f t="shared" si="10"/>
        <v>-</v>
      </c>
      <c r="AI54" s="294" t="str">
        <f t="shared" si="10"/>
        <v>-</v>
      </c>
      <c r="AJ54" s="294" t="str">
        <f t="shared" si="10"/>
        <v>-</v>
      </c>
      <c r="AK54" s="286">
        <f t="shared" si="11"/>
        <v>74</v>
      </c>
      <c r="AL54" s="286" t="str">
        <f t="shared" si="11"/>
        <v>-</v>
      </c>
      <c r="AM54" s="286" t="str">
        <f t="shared" si="11"/>
        <v>-</v>
      </c>
      <c r="AN54" s="286" t="str">
        <f t="shared" si="11"/>
        <v>-</v>
      </c>
    </row>
    <row r="55" spans="20:40">
      <c r="T55" s="2" t="s">
        <v>163</v>
      </c>
      <c r="U55" s="9">
        <f t="shared" si="4"/>
        <v>2</v>
      </c>
      <c r="V55" s="9">
        <f t="shared" si="5"/>
        <v>0</v>
      </c>
      <c r="W55" s="9">
        <f t="shared" si="6"/>
        <v>0</v>
      </c>
      <c r="X55" s="9">
        <f t="shared" si="7"/>
        <v>0</v>
      </c>
      <c r="Y55" s="9">
        <f t="shared" si="8"/>
        <v>2</v>
      </c>
      <c r="Z55" s="9" t="str">
        <f t="shared" si="8"/>
        <v>-</v>
      </c>
      <c r="AA55" s="9" t="str">
        <f t="shared" si="8"/>
        <v>-</v>
      </c>
      <c r="AB55" s="9" t="str">
        <f t="shared" si="8"/>
        <v>-</v>
      </c>
      <c r="AC55" s="290">
        <f t="shared" si="9"/>
        <v>43</v>
      </c>
      <c r="AD55" s="290" t="str">
        <f t="shared" si="9"/>
        <v>-</v>
      </c>
      <c r="AE55" s="290" t="str">
        <f t="shared" si="9"/>
        <v>-</v>
      </c>
      <c r="AF55" s="290" t="str">
        <f t="shared" si="9"/>
        <v>-</v>
      </c>
      <c r="AG55" s="294">
        <f t="shared" si="10"/>
        <v>43.055</v>
      </c>
      <c r="AH55" s="294" t="str">
        <f t="shared" si="10"/>
        <v>-</v>
      </c>
      <c r="AI55" s="294" t="str">
        <f t="shared" si="10"/>
        <v>-</v>
      </c>
      <c r="AJ55" s="294" t="str">
        <f t="shared" si="10"/>
        <v>-</v>
      </c>
      <c r="AK55" s="286">
        <f t="shared" si="11"/>
        <v>50</v>
      </c>
      <c r="AL55" s="286" t="str">
        <f t="shared" si="11"/>
        <v>-</v>
      </c>
      <c r="AM55" s="286" t="str">
        <f t="shared" si="11"/>
        <v>-</v>
      </c>
      <c r="AN55" s="286" t="str">
        <f t="shared" si="11"/>
        <v>-</v>
      </c>
    </row>
    <row r="56" spans="20:40">
      <c r="T56" s="2" t="s">
        <v>1666</v>
      </c>
      <c r="U56" s="9">
        <f t="shared" si="4"/>
        <v>1</v>
      </c>
      <c r="V56" s="9">
        <f t="shared" si="5"/>
        <v>0</v>
      </c>
      <c r="W56" s="9">
        <f t="shared" si="6"/>
        <v>0</v>
      </c>
      <c r="X56" s="9">
        <f t="shared" si="7"/>
        <v>0</v>
      </c>
      <c r="Y56" s="9">
        <f t="shared" si="8"/>
        <v>1</v>
      </c>
      <c r="Z56" s="9" t="str">
        <f t="shared" si="8"/>
        <v>-</v>
      </c>
      <c r="AA56" s="9" t="str">
        <f t="shared" si="8"/>
        <v>-</v>
      </c>
      <c r="AB56" s="9" t="str">
        <f t="shared" si="8"/>
        <v>-</v>
      </c>
      <c r="AC56" s="290">
        <f t="shared" si="9"/>
        <v>65</v>
      </c>
      <c r="AD56" s="290" t="str">
        <f t="shared" si="9"/>
        <v>-</v>
      </c>
      <c r="AE56" s="290" t="str">
        <f t="shared" si="9"/>
        <v>-</v>
      </c>
      <c r="AF56" s="290" t="str">
        <f t="shared" si="9"/>
        <v>-</v>
      </c>
      <c r="AG56" s="294">
        <f t="shared" si="10"/>
        <v>65.055999999999997</v>
      </c>
      <c r="AH56" s="294" t="str">
        <f t="shared" si="10"/>
        <v>-</v>
      </c>
      <c r="AI56" s="294" t="str">
        <f t="shared" si="10"/>
        <v>-</v>
      </c>
      <c r="AJ56" s="294" t="str">
        <f t="shared" si="10"/>
        <v>-</v>
      </c>
      <c r="AK56" s="286">
        <f t="shared" si="11"/>
        <v>75</v>
      </c>
      <c r="AL56" s="286" t="str">
        <f t="shared" si="11"/>
        <v>-</v>
      </c>
      <c r="AM56" s="286" t="str">
        <f t="shared" si="11"/>
        <v>-</v>
      </c>
      <c r="AN56" s="286" t="str">
        <f t="shared" si="11"/>
        <v>-</v>
      </c>
    </row>
    <row r="57" spans="20:40">
      <c r="T57" s="2" t="s">
        <v>1616</v>
      </c>
      <c r="U57" s="9">
        <f t="shared" si="4"/>
        <v>2</v>
      </c>
      <c r="V57" s="9">
        <f t="shared" si="5"/>
        <v>1</v>
      </c>
      <c r="W57" s="9">
        <f t="shared" si="6"/>
        <v>1</v>
      </c>
      <c r="X57" s="9">
        <f t="shared" si="7"/>
        <v>0</v>
      </c>
      <c r="Y57" s="9">
        <f t="shared" si="8"/>
        <v>2</v>
      </c>
      <c r="Z57" s="9">
        <f t="shared" si="8"/>
        <v>1</v>
      </c>
      <c r="AA57" s="9">
        <f t="shared" si="8"/>
        <v>1</v>
      </c>
      <c r="AB57" s="9" t="str">
        <f t="shared" si="8"/>
        <v>-</v>
      </c>
      <c r="AC57" s="290">
        <f t="shared" si="9"/>
        <v>43</v>
      </c>
      <c r="AD57" s="290">
        <f t="shared" si="9"/>
        <v>15</v>
      </c>
      <c r="AE57" s="290">
        <f t="shared" si="9"/>
        <v>12</v>
      </c>
      <c r="AF57" s="290" t="str">
        <f t="shared" si="9"/>
        <v>-</v>
      </c>
      <c r="AG57" s="294">
        <f t="shared" si="10"/>
        <v>43.057000000000002</v>
      </c>
      <c r="AH57" s="294">
        <f t="shared" si="10"/>
        <v>15.057</v>
      </c>
      <c r="AI57" s="294">
        <f t="shared" si="10"/>
        <v>12.057</v>
      </c>
      <c r="AJ57" s="294" t="str">
        <f t="shared" si="10"/>
        <v>-</v>
      </c>
      <c r="AK57" s="286">
        <f t="shared" si="11"/>
        <v>51</v>
      </c>
      <c r="AL57" s="286">
        <f t="shared" si="11"/>
        <v>26</v>
      </c>
      <c r="AM57" s="286">
        <f t="shared" si="11"/>
        <v>18</v>
      </c>
      <c r="AN57" s="286" t="str">
        <f t="shared" si="11"/>
        <v>-</v>
      </c>
    </row>
    <row r="58" spans="20:40">
      <c r="T58" s="2" t="s">
        <v>197</v>
      </c>
      <c r="U58" s="9">
        <f t="shared" si="4"/>
        <v>4</v>
      </c>
      <c r="V58" s="9">
        <f t="shared" si="5"/>
        <v>0</v>
      </c>
      <c r="W58" s="9">
        <f t="shared" si="6"/>
        <v>0</v>
      </c>
      <c r="X58" s="9">
        <f t="shared" si="7"/>
        <v>0</v>
      </c>
      <c r="Y58" s="9">
        <f t="shared" si="8"/>
        <v>4</v>
      </c>
      <c r="Z58" s="9" t="str">
        <f t="shared" si="8"/>
        <v>-</v>
      </c>
      <c r="AA58" s="9" t="str">
        <f t="shared" si="8"/>
        <v>-</v>
      </c>
      <c r="AB58" s="9" t="str">
        <f t="shared" si="8"/>
        <v>-</v>
      </c>
      <c r="AC58" s="290">
        <f t="shared" si="9"/>
        <v>27</v>
      </c>
      <c r="AD58" s="290" t="str">
        <f t="shared" si="9"/>
        <v>-</v>
      </c>
      <c r="AE58" s="290" t="str">
        <f t="shared" si="9"/>
        <v>-</v>
      </c>
      <c r="AF58" s="290" t="str">
        <f t="shared" si="9"/>
        <v>-</v>
      </c>
      <c r="AG58" s="294">
        <f t="shared" si="10"/>
        <v>27.058</v>
      </c>
      <c r="AH58" s="294" t="str">
        <f t="shared" si="10"/>
        <v>-</v>
      </c>
      <c r="AI58" s="294" t="str">
        <f t="shared" si="10"/>
        <v>-</v>
      </c>
      <c r="AJ58" s="294" t="str">
        <f t="shared" si="10"/>
        <v>-</v>
      </c>
      <c r="AK58" s="286">
        <f t="shared" si="11"/>
        <v>29</v>
      </c>
      <c r="AL58" s="286" t="str">
        <f t="shared" si="11"/>
        <v>-</v>
      </c>
      <c r="AM58" s="286" t="str">
        <f t="shared" si="11"/>
        <v>-</v>
      </c>
      <c r="AN58" s="286" t="str">
        <f t="shared" si="11"/>
        <v>-</v>
      </c>
    </row>
    <row r="59" spans="20:40">
      <c r="T59" s="2" t="s">
        <v>188</v>
      </c>
      <c r="U59" s="9">
        <f t="shared" si="4"/>
        <v>3</v>
      </c>
      <c r="V59" s="9">
        <f t="shared" si="5"/>
        <v>1</v>
      </c>
      <c r="W59" s="9">
        <f t="shared" si="6"/>
        <v>1</v>
      </c>
      <c r="X59" s="9">
        <f t="shared" si="7"/>
        <v>0</v>
      </c>
      <c r="Y59" s="9">
        <f t="shared" si="8"/>
        <v>3</v>
      </c>
      <c r="Z59" s="9">
        <f t="shared" si="8"/>
        <v>1</v>
      </c>
      <c r="AA59" s="9">
        <f t="shared" si="8"/>
        <v>1</v>
      </c>
      <c r="AB59" s="9" t="str">
        <f t="shared" si="8"/>
        <v>-</v>
      </c>
      <c r="AC59" s="290">
        <f t="shared" si="9"/>
        <v>30</v>
      </c>
      <c r="AD59" s="290">
        <f t="shared" si="9"/>
        <v>15</v>
      </c>
      <c r="AE59" s="290">
        <f t="shared" si="9"/>
        <v>12</v>
      </c>
      <c r="AF59" s="290" t="str">
        <f t="shared" si="9"/>
        <v>-</v>
      </c>
      <c r="AG59" s="294">
        <f t="shared" si="10"/>
        <v>30.059000000000001</v>
      </c>
      <c r="AH59" s="294">
        <f t="shared" si="10"/>
        <v>15.058999999999999</v>
      </c>
      <c r="AI59" s="294">
        <f t="shared" si="10"/>
        <v>12.058999999999999</v>
      </c>
      <c r="AJ59" s="294" t="str">
        <f t="shared" si="10"/>
        <v>-</v>
      </c>
      <c r="AK59" s="286">
        <f t="shared" si="11"/>
        <v>37</v>
      </c>
      <c r="AL59" s="286">
        <f t="shared" si="11"/>
        <v>27</v>
      </c>
      <c r="AM59" s="286">
        <f t="shared" si="11"/>
        <v>19</v>
      </c>
      <c r="AN59" s="286" t="str">
        <f t="shared" si="11"/>
        <v>-</v>
      </c>
    </row>
    <row r="60" spans="20:40">
      <c r="T60" s="2" t="s">
        <v>242</v>
      </c>
      <c r="U60" s="9">
        <f t="shared" si="4"/>
        <v>1</v>
      </c>
      <c r="V60" s="9">
        <f t="shared" si="5"/>
        <v>0</v>
      </c>
      <c r="W60" s="9">
        <f t="shared" si="6"/>
        <v>0</v>
      </c>
      <c r="X60" s="9">
        <f t="shared" si="7"/>
        <v>0</v>
      </c>
      <c r="Y60" s="9">
        <f t="shared" si="8"/>
        <v>1</v>
      </c>
      <c r="Z60" s="9" t="str">
        <f t="shared" si="8"/>
        <v>-</v>
      </c>
      <c r="AA60" s="9" t="str">
        <f t="shared" si="8"/>
        <v>-</v>
      </c>
      <c r="AB60" s="9" t="str">
        <f t="shared" si="8"/>
        <v>-</v>
      </c>
      <c r="AC60" s="290">
        <f t="shared" si="9"/>
        <v>65</v>
      </c>
      <c r="AD60" s="290" t="str">
        <f t="shared" si="9"/>
        <v>-</v>
      </c>
      <c r="AE60" s="290" t="str">
        <f t="shared" si="9"/>
        <v>-</v>
      </c>
      <c r="AF60" s="290" t="str">
        <f t="shared" si="9"/>
        <v>-</v>
      </c>
      <c r="AG60" s="294">
        <f t="shared" si="10"/>
        <v>65.06</v>
      </c>
      <c r="AH60" s="294" t="str">
        <f t="shared" si="10"/>
        <v>-</v>
      </c>
      <c r="AI60" s="294" t="str">
        <f t="shared" si="10"/>
        <v>-</v>
      </c>
      <c r="AJ60" s="294" t="str">
        <f t="shared" si="10"/>
        <v>-</v>
      </c>
      <c r="AK60" s="286">
        <f t="shared" si="11"/>
        <v>76</v>
      </c>
      <c r="AL60" s="286" t="str">
        <f t="shared" si="11"/>
        <v>-</v>
      </c>
      <c r="AM60" s="286" t="str">
        <f t="shared" si="11"/>
        <v>-</v>
      </c>
      <c r="AN60" s="286" t="str">
        <f t="shared" si="11"/>
        <v>-</v>
      </c>
    </row>
    <row r="61" spans="20:40">
      <c r="T61" s="2" t="s">
        <v>228</v>
      </c>
      <c r="U61" s="9">
        <f t="shared" si="4"/>
        <v>6</v>
      </c>
      <c r="V61" s="9">
        <f t="shared" si="5"/>
        <v>1</v>
      </c>
      <c r="W61" s="9">
        <f t="shared" si="6"/>
        <v>0</v>
      </c>
      <c r="X61" s="9">
        <f t="shared" si="7"/>
        <v>0</v>
      </c>
      <c r="Y61" s="9">
        <f t="shared" si="8"/>
        <v>6</v>
      </c>
      <c r="Z61" s="9">
        <f t="shared" si="8"/>
        <v>1</v>
      </c>
      <c r="AA61" s="9" t="str">
        <f t="shared" si="8"/>
        <v>-</v>
      </c>
      <c r="AB61" s="9" t="str">
        <f t="shared" si="8"/>
        <v>-</v>
      </c>
      <c r="AC61" s="290">
        <f t="shared" si="9"/>
        <v>18</v>
      </c>
      <c r="AD61" s="290">
        <f t="shared" si="9"/>
        <v>15</v>
      </c>
      <c r="AE61" s="290" t="str">
        <f t="shared" si="9"/>
        <v>-</v>
      </c>
      <c r="AF61" s="290" t="str">
        <f t="shared" si="9"/>
        <v>-</v>
      </c>
      <c r="AG61" s="294">
        <f t="shared" si="10"/>
        <v>18.061</v>
      </c>
      <c r="AH61" s="294">
        <f t="shared" si="10"/>
        <v>15.061</v>
      </c>
      <c r="AI61" s="294" t="str">
        <f t="shared" si="10"/>
        <v>-</v>
      </c>
      <c r="AJ61" s="294" t="str">
        <f t="shared" si="10"/>
        <v>-</v>
      </c>
      <c r="AK61" s="286">
        <f t="shared" si="11"/>
        <v>21</v>
      </c>
      <c r="AL61" s="286">
        <f t="shared" si="11"/>
        <v>28</v>
      </c>
      <c r="AM61" s="286" t="str">
        <f t="shared" si="11"/>
        <v>-</v>
      </c>
      <c r="AN61" s="286" t="str">
        <f t="shared" si="11"/>
        <v>-</v>
      </c>
    </row>
    <row r="62" spans="20:40">
      <c r="T62" s="2" t="s">
        <v>156</v>
      </c>
      <c r="U62" s="9">
        <f t="shared" si="4"/>
        <v>3</v>
      </c>
      <c r="V62" s="9">
        <f t="shared" si="5"/>
        <v>0</v>
      </c>
      <c r="W62" s="9">
        <f t="shared" si="6"/>
        <v>0</v>
      </c>
      <c r="X62" s="9">
        <f t="shared" si="7"/>
        <v>0</v>
      </c>
      <c r="Y62" s="9">
        <f t="shared" si="8"/>
        <v>3</v>
      </c>
      <c r="Z62" s="9" t="str">
        <f t="shared" si="8"/>
        <v>-</v>
      </c>
      <c r="AA62" s="9" t="str">
        <f t="shared" si="8"/>
        <v>-</v>
      </c>
      <c r="AB62" s="9" t="str">
        <f t="shared" si="8"/>
        <v>-</v>
      </c>
      <c r="AC62" s="290">
        <f t="shared" si="9"/>
        <v>30</v>
      </c>
      <c r="AD62" s="290" t="str">
        <f t="shared" si="9"/>
        <v>-</v>
      </c>
      <c r="AE62" s="290" t="str">
        <f t="shared" si="9"/>
        <v>-</v>
      </c>
      <c r="AF62" s="290" t="str">
        <f t="shared" si="9"/>
        <v>-</v>
      </c>
      <c r="AG62" s="294">
        <f t="shared" si="10"/>
        <v>30.062000000000001</v>
      </c>
      <c r="AH62" s="294" t="str">
        <f t="shared" si="10"/>
        <v>-</v>
      </c>
      <c r="AI62" s="294" t="str">
        <f t="shared" si="10"/>
        <v>-</v>
      </c>
      <c r="AJ62" s="294" t="str">
        <f t="shared" si="10"/>
        <v>-</v>
      </c>
      <c r="AK62" s="286">
        <f t="shared" si="11"/>
        <v>38</v>
      </c>
      <c r="AL62" s="286" t="str">
        <f t="shared" si="11"/>
        <v>-</v>
      </c>
      <c r="AM62" s="286" t="str">
        <f t="shared" si="11"/>
        <v>-</v>
      </c>
      <c r="AN62" s="286" t="str">
        <f t="shared" si="11"/>
        <v>-</v>
      </c>
    </row>
    <row r="63" spans="20:40">
      <c r="T63" s="2" t="s">
        <v>184</v>
      </c>
      <c r="U63" s="9">
        <f t="shared" si="4"/>
        <v>2</v>
      </c>
      <c r="V63" s="9">
        <f t="shared" si="5"/>
        <v>0</v>
      </c>
      <c r="W63" s="9">
        <f t="shared" si="6"/>
        <v>0</v>
      </c>
      <c r="X63" s="9">
        <f t="shared" si="7"/>
        <v>0</v>
      </c>
      <c r="Y63" s="9">
        <f t="shared" si="8"/>
        <v>2</v>
      </c>
      <c r="Z63" s="9" t="str">
        <f t="shared" si="8"/>
        <v>-</v>
      </c>
      <c r="AA63" s="9" t="str">
        <f t="shared" si="8"/>
        <v>-</v>
      </c>
      <c r="AB63" s="9" t="str">
        <f t="shared" si="8"/>
        <v>-</v>
      </c>
      <c r="AC63" s="290">
        <f t="shared" si="9"/>
        <v>43</v>
      </c>
      <c r="AD63" s="290" t="str">
        <f t="shared" si="9"/>
        <v>-</v>
      </c>
      <c r="AE63" s="290" t="str">
        <f t="shared" si="9"/>
        <v>-</v>
      </c>
      <c r="AF63" s="290" t="str">
        <f t="shared" si="9"/>
        <v>-</v>
      </c>
      <c r="AG63" s="294">
        <f t="shared" si="10"/>
        <v>43.063000000000002</v>
      </c>
      <c r="AH63" s="294" t="str">
        <f t="shared" si="10"/>
        <v>-</v>
      </c>
      <c r="AI63" s="294" t="str">
        <f t="shared" si="10"/>
        <v>-</v>
      </c>
      <c r="AJ63" s="294" t="str">
        <f t="shared" si="10"/>
        <v>-</v>
      </c>
      <c r="AK63" s="286">
        <f t="shared" si="11"/>
        <v>52</v>
      </c>
      <c r="AL63" s="286" t="str">
        <f t="shared" si="11"/>
        <v>-</v>
      </c>
      <c r="AM63" s="286" t="str">
        <f t="shared" si="11"/>
        <v>-</v>
      </c>
      <c r="AN63" s="286" t="str">
        <f t="shared" si="11"/>
        <v>-</v>
      </c>
    </row>
    <row r="64" spans="20:40">
      <c r="T64" s="2" t="s">
        <v>216</v>
      </c>
      <c r="U64" s="9">
        <f t="shared" si="4"/>
        <v>2</v>
      </c>
      <c r="V64" s="9">
        <f t="shared" si="5"/>
        <v>1</v>
      </c>
      <c r="W64" s="9">
        <f t="shared" si="6"/>
        <v>1</v>
      </c>
      <c r="X64" s="9">
        <f t="shared" si="7"/>
        <v>0</v>
      </c>
      <c r="Y64" s="9">
        <f t="shared" si="8"/>
        <v>2</v>
      </c>
      <c r="Z64" s="9">
        <f t="shared" si="8"/>
        <v>1</v>
      </c>
      <c r="AA64" s="9">
        <f t="shared" si="8"/>
        <v>1</v>
      </c>
      <c r="AB64" s="9" t="str">
        <f t="shared" si="8"/>
        <v>-</v>
      </c>
      <c r="AC64" s="290">
        <f t="shared" si="9"/>
        <v>43</v>
      </c>
      <c r="AD64" s="290">
        <f t="shared" si="9"/>
        <v>15</v>
      </c>
      <c r="AE64" s="290">
        <f t="shared" si="9"/>
        <v>12</v>
      </c>
      <c r="AF64" s="290" t="str">
        <f t="shared" si="9"/>
        <v>-</v>
      </c>
      <c r="AG64" s="294">
        <f t="shared" si="10"/>
        <v>43.064</v>
      </c>
      <c r="AH64" s="294">
        <f t="shared" si="10"/>
        <v>15.064</v>
      </c>
      <c r="AI64" s="294">
        <f t="shared" si="10"/>
        <v>12.064</v>
      </c>
      <c r="AJ64" s="294" t="str">
        <f t="shared" si="10"/>
        <v>-</v>
      </c>
      <c r="AK64" s="286">
        <f t="shared" si="11"/>
        <v>53</v>
      </c>
      <c r="AL64" s="286">
        <f t="shared" si="11"/>
        <v>29</v>
      </c>
      <c r="AM64" s="286">
        <f t="shared" si="11"/>
        <v>20</v>
      </c>
      <c r="AN64" s="286" t="str">
        <f t="shared" si="11"/>
        <v>-</v>
      </c>
    </row>
    <row r="65" spans="20:40">
      <c r="T65" s="2" t="s">
        <v>212</v>
      </c>
      <c r="U65" s="9">
        <f t="shared" si="4"/>
        <v>1</v>
      </c>
      <c r="V65" s="9">
        <f t="shared" si="5"/>
        <v>0</v>
      </c>
      <c r="W65" s="9">
        <f t="shared" si="6"/>
        <v>0</v>
      </c>
      <c r="X65" s="9">
        <f t="shared" si="7"/>
        <v>0</v>
      </c>
      <c r="Y65" s="9">
        <f t="shared" si="8"/>
        <v>1</v>
      </c>
      <c r="Z65" s="9" t="str">
        <f t="shared" si="8"/>
        <v>-</v>
      </c>
      <c r="AA65" s="9" t="str">
        <f t="shared" si="8"/>
        <v>-</v>
      </c>
      <c r="AB65" s="9" t="str">
        <f t="shared" si="8"/>
        <v>-</v>
      </c>
      <c r="AC65" s="290">
        <f t="shared" si="9"/>
        <v>65</v>
      </c>
      <c r="AD65" s="290" t="str">
        <f t="shared" si="9"/>
        <v>-</v>
      </c>
      <c r="AE65" s="290" t="str">
        <f t="shared" si="9"/>
        <v>-</v>
      </c>
      <c r="AF65" s="290" t="str">
        <f t="shared" si="9"/>
        <v>-</v>
      </c>
      <c r="AG65" s="294">
        <f t="shared" si="10"/>
        <v>65.064999999999998</v>
      </c>
      <c r="AH65" s="294" t="str">
        <f t="shared" si="10"/>
        <v>-</v>
      </c>
      <c r="AI65" s="294" t="str">
        <f t="shared" si="10"/>
        <v>-</v>
      </c>
      <c r="AJ65" s="294" t="str">
        <f t="shared" si="10"/>
        <v>-</v>
      </c>
      <c r="AK65" s="286">
        <f t="shared" si="11"/>
        <v>77</v>
      </c>
      <c r="AL65" s="286" t="str">
        <f t="shared" si="11"/>
        <v>-</v>
      </c>
      <c r="AM65" s="286" t="str">
        <f t="shared" si="11"/>
        <v>-</v>
      </c>
      <c r="AN65" s="286" t="str">
        <f t="shared" si="11"/>
        <v>-</v>
      </c>
    </row>
    <row r="66" spans="20:40">
      <c r="T66" s="2" t="s">
        <v>223</v>
      </c>
      <c r="U66" s="9">
        <f t="shared" si="4"/>
        <v>1</v>
      </c>
      <c r="V66" s="9">
        <f t="shared" si="5"/>
        <v>0</v>
      </c>
      <c r="W66" s="9">
        <f t="shared" si="6"/>
        <v>0</v>
      </c>
      <c r="X66" s="9">
        <f t="shared" si="7"/>
        <v>0</v>
      </c>
      <c r="Y66" s="9">
        <f t="shared" si="8"/>
        <v>1</v>
      </c>
      <c r="Z66" s="9" t="str">
        <f t="shared" si="8"/>
        <v>-</v>
      </c>
      <c r="AA66" s="9" t="str">
        <f t="shared" si="8"/>
        <v>-</v>
      </c>
      <c r="AB66" s="9" t="str">
        <f t="shared" si="8"/>
        <v>-</v>
      </c>
      <c r="AC66" s="290">
        <f t="shared" si="9"/>
        <v>65</v>
      </c>
      <c r="AD66" s="290" t="str">
        <f t="shared" si="9"/>
        <v>-</v>
      </c>
      <c r="AE66" s="290" t="str">
        <f t="shared" si="9"/>
        <v>-</v>
      </c>
      <c r="AF66" s="290" t="str">
        <f t="shared" si="9"/>
        <v>-</v>
      </c>
      <c r="AG66" s="294">
        <f t="shared" si="10"/>
        <v>65.066000000000003</v>
      </c>
      <c r="AH66" s="294" t="str">
        <f t="shared" si="10"/>
        <v>-</v>
      </c>
      <c r="AI66" s="294" t="str">
        <f t="shared" si="10"/>
        <v>-</v>
      </c>
      <c r="AJ66" s="294" t="str">
        <f t="shared" si="10"/>
        <v>-</v>
      </c>
      <c r="AK66" s="286">
        <f t="shared" si="11"/>
        <v>78</v>
      </c>
      <c r="AL66" s="286" t="str">
        <f t="shared" si="11"/>
        <v>-</v>
      </c>
      <c r="AM66" s="286" t="str">
        <f t="shared" si="11"/>
        <v>-</v>
      </c>
      <c r="AN66" s="286" t="str">
        <f t="shared" si="11"/>
        <v>-</v>
      </c>
    </row>
    <row r="67" spans="20:40">
      <c r="T67" s="2" t="s">
        <v>243</v>
      </c>
      <c r="U67" s="9">
        <f t="shared" si="4"/>
        <v>2</v>
      </c>
      <c r="V67" s="9">
        <f t="shared" si="5"/>
        <v>0</v>
      </c>
      <c r="W67" s="9">
        <f t="shared" si="6"/>
        <v>0</v>
      </c>
      <c r="X67" s="9">
        <f t="shared" si="7"/>
        <v>0</v>
      </c>
      <c r="Y67" s="9">
        <f t="shared" si="8"/>
        <v>2</v>
      </c>
      <c r="Z67" s="9" t="str">
        <f t="shared" si="8"/>
        <v>-</v>
      </c>
      <c r="AA67" s="9" t="str">
        <f t="shared" si="8"/>
        <v>-</v>
      </c>
      <c r="AB67" s="9" t="str">
        <f t="shared" si="8"/>
        <v>-</v>
      </c>
      <c r="AC67" s="290">
        <f t="shared" si="9"/>
        <v>43</v>
      </c>
      <c r="AD67" s="290" t="str">
        <f t="shared" si="9"/>
        <v>-</v>
      </c>
      <c r="AE67" s="290" t="str">
        <f t="shared" si="9"/>
        <v>-</v>
      </c>
      <c r="AF67" s="290" t="str">
        <f t="shared" si="9"/>
        <v>-</v>
      </c>
      <c r="AG67" s="294">
        <f t="shared" si="10"/>
        <v>43.067</v>
      </c>
      <c r="AH67" s="294" t="str">
        <f t="shared" si="10"/>
        <v>-</v>
      </c>
      <c r="AI67" s="294" t="str">
        <f t="shared" si="10"/>
        <v>-</v>
      </c>
      <c r="AJ67" s="294" t="str">
        <f t="shared" si="10"/>
        <v>-</v>
      </c>
      <c r="AK67" s="286">
        <f t="shared" si="11"/>
        <v>54</v>
      </c>
      <c r="AL67" s="286" t="str">
        <f t="shared" si="11"/>
        <v>-</v>
      </c>
      <c r="AM67" s="286" t="str">
        <f t="shared" si="11"/>
        <v>-</v>
      </c>
      <c r="AN67" s="286" t="str">
        <f t="shared" si="11"/>
        <v>-</v>
      </c>
    </row>
    <row r="68" spans="20:40">
      <c r="T68" s="2" t="s">
        <v>235</v>
      </c>
      <c r="U68" s="9">
        <f t="shared" si="4"/>
        <v>2</v>
      </c>
      <c r="V68" s="9">
        <f t="shared" si="5"/>
        <v>0</v>
      </c>
      <c r="W68" s="9">
        <f t="shared" si="6"/>
        <v>0</v>
      </c>
      <c r="X68" s="9">
        <f t="shared" si="7"/>
        <v>0</v>
      </c>
      <c r="Y68" s="9">
        <f t="shared" si="8"/>
        <v>2</v>
      </c>
      <c r="Z68" s="9" t="str">
        <f t="shared" si="8"/>
        <v>-</v>
      </c>
      <c r="AA68" s="9" t="str">
        <f t="shared" si="8"/>
        <v>-</v>
      </c>
      <c r="AB68" s="9" t="str">
        <f t="shared" ref="AB68:AB131" si="24">IF(X68&gt;0,X68,"-")</f>
        <v>-</v>
      </c>
      <c r="AC68" s="290">
        <f t="shared" si="9"/>
        <v>43</v>
      </c>
      <c r="AD68" s="290" t="str">
        <f t="shared" si="9"/>
        <v>-</v>
      </c>
      <c r="AE68" s="290" t="str">
        <f t="shared" si="9"/>
        <v>-</v>
      </c>
      <c r="AF68" s="290" t="str">
        <f t="shared" ref="AF68:AF131" si="25">IFERROR(_xlfn.RANK.EQ(AB68,AB$5:AB$304,0),"-")</f>
        <v>-</v>
      </c>
      <c r="AG68" s="294">
        <f t="shared" si="10"/>
        <v>43.067999999999998</v>
      </c>
      <c r="AH68" s="294" t="str">
        <f t="shared" si="10"/>
        <v>-</v>
      </c>
      <c r="AI68" s="294" t="str">
        <f t="shared" si="10"/>
        <v>-</v>
      </c>
      <c r="AJ68" s="294" t="str">
        <f t="shared" ref="AJ68:AJ131" si="26">IF(ISNUMBER(AF68),AF68+ROW(AF68)/1000,"-")</f>
        <v>-</v>
      </c>
      <c r="AK68" s="286">
        <f t="shared" si="11"/>
        <v>55</v>
      </c>
      <c r="AL68" s="286" t="str">
        <f t="shared" si="11"/>
        <v>-</v>
      </c>
      <c r="AM68" s="286" t="str">
        <f t="shared" si="11"/>
        <v>-</v>
      </c>
      <c r="AN68" s="286" t="str">
        <f t="shared" ref="AN68:AN131" si="27">IFERROR(_xlfn.RANK.EQ(AJ68,AJ$5:AJ$304,1),"-")</f>
        <v>-</v>
      </c>
    </row>
    <row r="69" spans="20:40">
      <c r="T69" s="2" t="s">
        <v>192</v>
      </c>
      <c r="U69" s="9">
        <f t="shared" ref="U69:U132" si="28">IF($T69&lt;&gt;"",COUNTIFS(
    INDEX(rawデータ範囲, , MATCH($T$3,表頭範囲, 0)), $T69,
    INDEX(rawデータ範囲, , MATCH($U$1,表頭範囲, 0)),IF($U$2="通年","*",$U$2)
),"-")</f>
        <v>2</v>
      </c>
      <c r="V69" s="9">
        <f t="shared" ref="V69:V132" si="29">IF($T69&lt;&gt;"",COUNTIFS(
    INDEX(rawデータ範囲, , MATCH($T$3,表頭範囲, 0)), $T69,
    INDEX(rawデータ範囲, , MATCH($V$3,表頭範囲, 0)), $V$4,
    INDEX(rawデータ範囲, , MATCH($U$1,表頭範囲, 0)),IF($U$2="通年","*",$U$2)
),"-")</f>
        <v>0</v>
      </c>
      <c r="W69" s="9">
        <f t="shared" ref="W69:W132" si="30">IF($T69&lt;&gt;"",COUNTIFS(
    INDEX(rawデータ範囲, , MATCH($T$3,表頭範囲, 0)), $T69,
    INDEX(rawデータ範囲, , MATCH($W$3,表頭範囲, 0)), $W$4,
    INDEX(rawデータ範囲, , MATCH($U$1,表頭範囲, 0)),IF($U$2="通年","*",$U$2)
),"-")</f>
        <v>0</v>
      </c>
      <c r="X69" s="9">
        <f t="shared" ref="X69:X132" si="31">IF($T69&lt;&gt;"",COUNTIFS(
    INDEX(rawデータ範囲, , MATCH($T$3,表頭範囲, 0)), $T69,
    INDEX(rawデータ範囲, , MATCH($X$3,表頭範囲, 0)), $X$4,
    INDEX(rawデータ範囲, , MATCH($U$1,表頭範囲, 0)),IF($U$2="通年","*",$U$2)
),"-")</f>
        <v>0</v>
      </c>
      <c r="Y69" s="9">
        <f t="shared" ref="Y69:AB132" si="32">IF(U69&gt;0,U69,"-")</f>
        <v>2</v>
      </c>
      <c r="Z69" s="9" t="str">
        <f t="shared" si="32"/>
        <v>-</v>
      </c>
      <c r="AA69" s="9" t="str">
        <f t="shared" si="32"/>
        <v>-</v>
      </c>
      <c r="AB69" s="9" t="str">
        <f t="shared" si="24"/>
        <v>-</v>
      </c>
      <c r="AC69" s="290">
        <f t="shared" ref="AC69:AF132" si="33">IFERROR(_xlfn.RANK.EQ(Y69,Y$5:Y$304,0),"-")</f>
        <v>43</v>
      </c>
      <c r="AD69" s="290" t="str">
        <f t="shared" si="33"/>
        <v>-</v>
      </c>
      <c r="AE69" s="290" t="str">
        <f t="shared" si="33"/>
        <v>-</v>
      </c>
      <c r="AF69" s="290" t="str">
        <f t="shared" si="25"/>
        <v>-</v>
      </c>
      <c r="AG69" s="294">
        <f t="shared" ref="AG69:AJ132" si="34">IF(ISNUMBER(AC69),AC69+ROW(AC69)/1000,"-")</f>
        <v>43.069000000000003</v>
      </c>
      <c r="AH69" s="294" t="str">
        <f t="shared" si="34"/>
        <v>-</v>
      </c>
      <c r="AI69" s="294" t="str">
        <f t="shared" si="34"/>
        <v>-</v>
      </c>
      <c r="AJ69" s="294" t="str">
        <f t="shared" si="26"/>
        <v>-</v>
      </c>
      <c r="AK69" s="286">
        <f t="shared" ref="AK69:AN132" si="35">IFERROR(_xlfn.RANK.EQ(AG69,AG$5:AG$304,1),"-")</f>
        <v>56</v>
      </c>
      <c r="AL69" s="286" t="str">
        <f t="shared" si="35"/>
        <v>-</v>
      </c>
      <c r="AM69" s="286" t="str">
        <f t="shared" si="35"/>
        <v>-</v>
      </c>
      <c r="AN69" s="286" t="str">
        <f t="shared" si="27"/>
        <v>-</v>
      </c>
    </row>
    <row r="70" spans="20:40">
      <c r="T70" s="2" t="s">
        <v>204</v>
      </c>
      <c r="U70" s="9">
        <f t="shared" si="28"/>
        <v>3</v>
      </c>
      <c r="V70" s="9">
        <f t="shared" si="29"/>
        <v>0</v>
      </c>
      <c r="W70" s="9">
        <f t="shared" si="30"/>
        <v>0</v>
      </c>
      <c r="X70" s="9">
        <f t="shared" si="31"/>
        <v>0</v>
      </c>
      <c r="Y70" s="9">
        <f t="shared" si="32"/>
        <v>3</v>
      </c>
      <c r="Z70" s="9" t="str">
        <f t="shared" si="32"/>
        <v>-</v>
      </c>
      <c r="AA70" s="9" t="str">
        <f t="shared" si="32"/>
        <v>-</v>
      </c>
      <c r="AB70" s="9" t="str">
        <f t="shared" si="24"/>
        <v>-</v>
      </c>
      <c r="AC70" s="290">
        <f t="shared" si="33"/>
        <v>30</v>
      </c>
      <c r="AD70" s="290" t="str">
        <f t="shared" si="33"/>
        <v>-</v>
      </c>
      <c r="AE70" s="290" t="str">
        <f t="shared" si="33"/>
        <v>-</v>
      </c>
      <c r="AF70" s="290" t="str">
        <f t="shared" si="25"/>
        <v>-</v>
      </c>
      <c r="AG70" s="294">
        <f t="shared" si="34"/>
        <v>30.07</v>
      </c>
      <c r="AH70" s="294" t="str">
        <f t="shared" si="34"/>
        <v>-</v>
      </c>
      <c r="AI70" s="294" t="str">
        <f t="shared" si="34"/>
        <v>-</v>
      </c>
      <c r="AJ70" s="294" t="str">
        <f t="shared" si="26"/>
        <v>-</v>
      </c>
      <c r="AK70" s="286">
        <f t="shared" si="35"/>
        <v>39</v>
      </c>
      <c r="AL70" s="286" t="str">
        <f t="shared" si="35"/>
        <v>-</v>
      </c>
      <c r="AM70" s="286" t="str">
        <f t="shared" si="35"/>
        <v>-</v>
      </c>
      <c r="AN70" s="286" t="str">
        <f t="shared" si="27"/>
        <v>-</v>
      </c>
    </row>
    <row r="71" spans="20:40">
      <c r="T71" s="2" t="s">
        <v>211</v>
      </c>
      <c r="U71" s="9">
        <f t="shared" si="28"/>
        <v>3</v>
      </c>
      <c r="V71" s="9">
        <f t="shared" si="29"/>
        <v>0</v>
      </c>
      <c r="W71" s="9">
        <f t="shared" si="30"/>
        <v>0</v>
      </c>
      <c r="X71" s="9">
        <f t="shared" si="31"/>
        <v>0</v>
      </c>
      <c r="Y71" s="9">
        <f t="shared" si="32"/>
        <v>3</v>
      </c>
      <c r="Z71" s="9" t="str">
        <f t="shared" si="32"/>
        <v>-</v>
      </c>
      <c r="AA71" s="9" t="str">
        <f t="shared" si="32"/>
        <v>-</v>
      </c>
      <c r="AB71" s="9" t="str">
        <f t="shared" si="24"/>
        <v>-</v>
      </c>
      <c r="AC71" s="290">
        <f t="shared" si="33"/>
        <v>30</v>
      </c>
      <c r="AD71" s="290" t="str">
        <f t="shared" si="33"/>
        <v>-</v>
      </c>
      <c r="AE71" s="290" t="str">
        <f t="shared" si="33"/>
        <v>-</v>
      </c>
      <c r="AF71" s="290" t="str">
        <f t="shared" si="25"/>
        <v>-</v>
      </c>
      <c r="AG71" s="294">
        <f t="shared" si="34"/>
        <v>30.071000000000002</v>
      </c>
      <c r="AH71" s="294" t="str">
        <f t="shared" si="34"/>
        <v>-</v>
      </c>
      <c r="AI71" s="294" t="str">
        <f t="shared" si="34"/>
        <v>-</v>
      </c>
      <c r="AJ71" s="294" t="str">
        <f t="shared" si="26"/>
        <v>-</v>
      </c>
      <c r="AK71" s="286">
        <f t="shared" si="35"/>
        <v>40</v>
      </c>
      <c r="AL71" s="286" t="str">
        <f t="shared" si="35"/>
        <v>-</v>
      </c>
      <c r="AM71" s="286" t="str">
        <f t="shared" si="35"/>
        <v>-</v>
      </c>
      <c r="AN71" s="286" t="str">
        <f t="shared" si="27"/>
        <v>-</v>
      </c>
    </row>
    <row r="72" spans="20:40">
      <c r="T72" s="2" t="s">
        <v>244</v>
      </c>
      <c r="U72" s="9">
        <f t="shared" si="28"/>
        <v>2</v>
      </c>
      <c r="V72" s="9">
        <f t="shared" si="29"/>
        <v>0</v>
      </c>
      <c r="W72" s="9">
        <f t="shared" si="30"/>
        <v>0</v>
      </c>
      <c r="X72" s="9">
        <f t="shared" si="31"/>
        <v>0</v>
      </c>
      <c r="Y72" s="9">
        <f t="shared" si="32"/>
        <v>2</v>
      </c>
      <c r="Z72" s="9" t="str">
        <f t="shared" si="32"/>
        <v>-</v>
      </c>
      <c r="AA72" s="9" t="str">
        <f t="shared" si="32"/>
        <v>-</v>
      </c>
      <c r="AB72" s="9" t="str">
        <f t="shared" si="24"/>
        <v>-</v>
      </c>
      <c r="AC72" s="290">
        <f t="shared" si="33"/>
        <v>43</v>
      </c>
      <c r="AD72" s="290" t="str">
        <f t="shared" si="33"/>
        <v>-</v>
      </c>
      <c r="AE72" s="290" t="str">
        <f t="shared" si="33"/>
        <v>-</v>
      </c>
      <c r="AF72" s="290" t="str">
        <f t="shared" si="25"/>
        <v>-</v>
      </c>
      <c r="AG72" s="294">
        <f t="shared" si="34"/>
        <v>43.072000000000003</v>
      </c>
      <c r="AH72" s="294" t="str">
        <f t="shared" si="34"/>
        <v>-</v>
      </c>
      <c r="AI72" s="294" t="str">
        <f t="shared" si="34"/>
        <v>-</v>
      </c>
      <c r="AJ72" s="294" t="str">
        <f t="shared" si="26"/>
        <v>-</v>
      </c>
      <c r="AK72" s="286">
        <f t="shared" si="35"/>
        <v>57</v>
      </c>
      <c r="AL72" s="286" t="str">
        <f t="shared" si="35"/>
        <v>-</v>
      </c>
      <c r="AM72" s="286" t="str">
        <f t="shared" si="35"/>
        <v>-</v>
      </c>
      <c r="AN72" s="286" t="str">
        <f t="shared" si="27"/>
        <v>-</v>
      </c>
    </row>
    <row r="73" spans="20:40">
      <c r="T73" s="2" t="s">
        <v>202</v>
      </c>
      <c r="U73" s="9">
        <f t="shared" si="28"/>
        <v>1</v>
      </c>
      <c r="V73" s="9">
        <f t="shared" si="29"/>
        <v>0</v>
      </c>
      <c r="W73" s="9">
        <f t="shared" si="30"/>
        <v>0</v>
      </c>
      <c r="X73" s="9">
        <f t="shared" si="31"/>
        <v>0</v>
      </c>
      <c r="Y73" s="9">
        <f t="shared" si="32"/>
        <v>1</v>
      </c>
      <c r="Z73" s="9" t="str">
        <f t="shared" si="32"/>
        <v>-</v>
      </c>
      <c r="AA73" s="9" t="str">
        <f t="shared" si="32"/>
        <v>-</v>
      </c>
      <c r="AB73" s="9" t="str">
        <f t="shared" si="24"/>
        <v>-</v>
      </c>
      <c r="AC73" s="290">
        <f t="shared" si="33"/>
        <v>65</v>
      </c>
      <c r="AD73" s="290" t="str">
        <f t="shared" si="33"/>
        <v>-</v>
      </c>
      <c r="AE73" s="290" t="str">
        <f t="shared" si="33"/>
        <v>-</v>
      </c>
      <c r="AF73" s="290" t="str">
        <f t="shared" si="25"/>
        <v>-</v>
      </c>
      <c r="AG73" s="294">
        <f t="shared" si="34"/>
        <v>65.072999999999993</v>
      </c>
      <c r="AH73" s="294" t="str">
        <f t="shared" si="34"/>
        <v>-</v>
      </c>
      <c r="AI73" s="294" t="str">
        <f t="shared" si="34"/>
        <v>-</v>
      </c>
      <c r="AJ73" s="294" t="str">
        <f t="shared" si="26"/>
        <v>-</v>
      </c>
      <c r="AK73" s="286">
        <f t="shared" si="35"/>
        <v>79</v>
      </c>
      <c r="AL73" s="286" t="str">
        <f t="shared" si="35"/>
        <v>-</v>
      </c>
      <c r="AM73" s="286" t="str">
        <f t="shared" si="35"/>
        <v>-</v>
      </c>
      <c r="AN73" s="286" t="str">
        <f t="shared" si="27"/>
        <v>-</v>
      </c>
    </row>
    <row r="74" spans="20:40">
      <c r="T74" s="2" t="s">
        <v>1560</v>
      </c>
      <c r="U74" s="9">
        <f t="shared" si="28"/>
        <v>1</v>
      </c>
      <c r="V74" s="9">
        <f t="shared" si="29"/>
        <v>0</v>
      </c>
      <c r="W74" s="9">
        <f t="shared" si="30"/>
        <v>0</v>
      </c>
      <c r="X74" s="9">
        <f t="shared" si="31"/>
        <v>0</v>
      </c>
      <c r="Y74" s="9">
        <f t="shared" si="32"/>
        <v>1</v>
      </c>
      <c r="Z74" s="9" t="str">
        <f t="shared" si="32"/>
        <v>-</v>
      </c>
      <c r="AA74" s="9" t="str">
        <f t="shared" si="32"/>
        <v>-</v>
      </c>
      <c r="AB74" s="9" t="str">
        <f t="shared" si="24"/>
        <v>-</v>
      </c>
      <c r="AC74" s="290">
        <f t="shared" si="33"/>
        <v>65</v>
      </c>
      <c r="AD74" s="290" t="str">
        <f t="shared" si="33"/>
        <v>-</v>
      </c>
      <c r="AE74" s="290" t="str">
        <f t="shared" si="33"/>
        <v>-</v>
      </c>
      <c r="AF74" s="290" t="str">
        <f t="shared" si="25"/>
        <v>-</v>
      </c>
      <c r="AG74" s="294">
        <f t="shared" si="34"/>
        <v>65.073999999999998</v>
      </c>
      <c r="AH74" s="294" t="str">
        <f t="shared" si="34"/>
        <v>-</v>
      </c>
      <c r="AI74" s="294" t="str">
        <f t="shared" si="34"/>
        <v>-</v>
      </c>
      <c r="AJ74" s="294" t="str">
        <f t="shared" si="26"/>
        <v>-</v>
      </c>
      <c r="AK74" s="286">
        <f t="shared" si="35"/>
        <v>80</v>
      </c>
      <c r="AL74" s="286" t="str">
        <f t="shared" si="35"/>
        <v>-</v>
      </c>
      <c r="AM74" s="286" t="str">
        <f t="shared" si="35"/>
        <v>-</v>
      </c>
      <c r="AN74" s="286" t="str">
        <f t="shared" si="27"/>
        <v>-</v>
      </c>
    </row>
    <row r="75" spans="20:40">
      <c r="T75" s="2" t="s">
        <v>186</v>
      </c>
      <c r="U75" s="9">
        <f t="shared" si="28"/>
        <v>3</v>
      </c>
      <c r="V75" s="9">
        <f t="shared" si="29"/>
        <v>0</v>
      </c>
      <c r="W75" s="9">
        <f t="shared" si="30"/>
        <v>0</v>
      </c>
      <c r="X75" s="9">
        <f t="shared" si="31"/>
        <v>0</v>
      </c>
      <c r="Y75" s="9">
        <f t="shared" si="32"/>
        <v>3</v>
      </c>
      <c r="Z75" s="9" t="str">
        <f t="shared" si="32"/>
        <v>-</v>
      </c>
      <c r="AA75" s="9" t="str">
        <f t="shared" si="32"/>
        <v>-</v>
      </c>
      <c r="AB75" s="9" t="str">
        <f t="shared" si="24"/>
        <v>-</v>
      </c>
      <c r="AC75" s="290">
        <f t="shared" si="33"/>
        <v>30</v>
      </c>
      <c r="AD75" s="290" t="str">
        <f t="shared" si="33"/>
        <v>-</v>
      </c>
      <c r="AE75" s="290" t="str">
        <f t="shared" si="33"/>
        <v>-</v>
      </c>
      <c r="AF75" s="290" t="str">
        <f t="shared" si="25"/>
        <v>-</v>
      </c>
      <c r="AG75" s="294">
        <f t="shared" si="34"/>
        <v>30.074999999999999</v>
      </c>
      <c r="AH75" s="294" t="str">
        <f t="shared" si="34"/>
        <v>-</v>
      </c>
      <c r="AI75" s="294" t="str">
        <f t="shared" si="34"/>
        <v>-</v>
      </c>
      <c r="AJ75" s="294" t="str">
        <f t="shared" si="26"/>
        <v>-</v>
      </c>
      <c r="AK75" s="286">
        <f t="shared" si="35"/>
        <v>41</v>
      </c>
      <c r="AL75" s="286" t="str">
        <f t="shared" si="35"/>
        <v>-</v>
      </c>
      <c r="AM75" s="286" t="str">
        <f t="shared" si="35"/>
        <v>-</v>
      </c>
      <c r="AN75" s="286" t="str">
        <f t="shared" si="27"/>
        <v>-</v>
      </c>
    </row>
    <row r="76" spans="20:40">
      <c r="T76" s="2" t="s">
        <v>219</v>
      </c>
      <c r="U76" s="9">
        <f t="shared" si="28"/>
        <v>1</v>
      </c>
      <c r="V76" s="9">
        <f t="shared" si="29"/>
        <v>0</v>
      </c>
      <c r="W76" s="9">
        <f t="shared" si="30"/>
        <v>0</v>
      </c>
      <c r="X76" s="9">
        <f t="shared" si="31"/>
        <v>0</v>
      </c>
      <c r="Y76" s="9">
        <f t="shared" si="32"/>
        <v>1</v>
      </c>
      <c r="Z76" s="9" t="str">
        <f t="shared" si="32"/>
        <v>-</v>
      </c>
      <c r="AA76" s="9" t="str">
        <f t="shared" si="32"/>
        <v>-</v>
      </c>
      <c r="AB76" s="9" t="str">
        <f t="shared" si="24"/>
        <v>-</v>
      </c>
      <c r="AC76" s="290">
        <f t="shared" si="33"/>
        <v>65</v>
      </c>
      <c r="AD76" s="290" t="str">
        <f t="shared" si="33"/>
        <v>-</v>
      </c>
      <c r="AE76" s="290" t="str">
        <f t="shared" si="33"/>
        <v>-</v>
      </c>
      <c r="AF76" s="290" t="str">
        <f t="shared" si="25"/>
        <v>-</v>
      </c>
      <c r="AG76" s="294">
        <f t="shared" si="34"/>
        <v>65.075999999999993</v>
      </c>
      <c r="AH76" s="294" t="str">
        <f t="shared" si="34"/>
        <v>-</v>
      </c>
      <c r="AI76" s="294" t="str">
        <f t="shared" si="34"/>
        <v>-</v>
      </c>
      <c r="AJ76" s="294" t="str">
        <f t="shared" si="26"/>
        <v>-</v>
      </c>
      <c r="AK76" s="286">
        <f t="shared" si="35"/>
        <v>81</v>
      </c>
      <c r="AL76" s="286" t="str">
        <f t="shared" si="35"/>
        <v>-</v>
      </c>
      <c r="AM76" s="286" t="str">
        <f t="shared" si="35"/>
        <v>-</v>
      </c>
      <c r="AN76" s="286" t="str">
        <f t="shared" si="27"/>
        <v>-</v>
      </c>
    </row>
    <row r="77" spans="20:40">
      <c r="T77" s="2" t="s">
        <v>180</v>
      </c>
      <c r="U77" s="9">
        <f t="shared" si="28"/>
        <v>3</v>
      </c>
      <c r="V77" s="9">
        <f t="shared" si="29"/>
        <v>0</v>
      </c>
      <c r="W77" s="9">
        <f t="shared" si="30"/>
        <v>0</v>
      </c>
      <c r="X77" s="9">
        <f t="shared" si="31"/>
        <v>0</v>
      </c>
      <c r="Y77" s="9">
        <f t="shared" si="32"/>
        <v>3</v>
      </c>
      <c r="Z77" s="9" t="str">
        <f t="shared" si="32"/>
        <v>-</v>
      </c>
      <c r="AA77" s="9" t="str">
        <f t="shared" si="32"/>
        <v>-</v>
      </c>
      <c r="AB77" s="9" t="str">
        <f t="shared" si="24"/>
        <v>-</v>
      </c>
      <c r="AC77" s="290">
        <f t="shared" si="33"/>
        <v>30</v>
      </c>
      <c r="AD77" s="290" t="str">
        <f t="shared" si="33"/>
        <v>-</v>
      </c>
      <c r="AE77" s="290" t="str">
        <f t="shared" si="33"/>
        <v>-</v>
      </c>
      <c r="AF77" s="290" t="str">
        <f t="shared" si="25"/>
        <v>-</v>
      </c>
      <c r="AG77" s="294">
        <f t="shared" si="34"/>
        <v>30.077000000000002</v>
      </c>
      <c r="AH77" s="294" t="str">
        <f t="shared" si="34"/>
        <v>-</v>
      </c>
      <c r="AI77" s="294" t="str">
        <f t="shared" si="34"/>
        <v>-</v>
      </c>
      <c r="AJ77" s="294" t="str">
        <f t="shared" si="26"/>
        <v>-</v>
      </c>
      <c r="AK77" s="286">
        <f t="shared" si="35"/>
        <v>42</v>
      </c>
      <c r="AL77" s="286" t="str">
        <f t="shared" si="35"/>
        <v>-</v>
      </c>
      <c r="AM77" s="286" t="str">
        <f t="shared" si="35"/>
        <v>-</v>
      </c>
      <c r="AN77" s="286" t="str">
        <f t="shared" si="27"/>
        <v>-</v>
      </c>
    </row>
    <row r="78" spans="20:40">
      <c r="T78" s="2" t="s">
        <v>222</v>
      </c>
      <c r="U78" s="9">
        <f t="shared" si="28"/>
        <v>1</v>
      </c>
      <c r="V78" s="9">
        <f t="shared" si="29"/>
        <v>0</v>
      </c>
      <c r="W78" s="9">
        <f t="shared" si="30"/>
        <v>0</v>
      </c>
      <c r="X78" s="9">
        <f t="shared" si="31"/>
        <v>0</v>
      </c>
      <c r="Y78" s="9">
        <f t="shared" si="32"/>
        <v>1</v>
      </c>
      <c r="Z78" s="9" t="str">
        <f t="shared" si="32"/>
        <v>-</v>
      </c>
      <c r="AA78" s="9" t="str">
        <f t="shared" si="32"/>
        <v>-</v>
      </c>
      <c r="AB78" s="9" t="str">
        <f t="shared" si="24"/>
        <v>-</v>
      </c>
      <c r="AC78" s="290">
        <f t="shared" si="33"/>
        <v>65</v>
      </c>
      <c r="AD78" s="290" t="str">
        <f t="shared" si="33"/>
        <v>-</v>
      </c>
      <c r="AE78" s="290" t="str">
        <f t="shared" si="33"/>
        <v>-</v>
      </c>
      <c r="AF78" s="290" t="str">
        <f t="shared" si="25"/>
        <v>-</v>
      </c>
      <c r="AG78" s="294">
        <f t="shared" si="34"/>
        <v>65.078000000000003</v>
      </c>
      <c r="AH78" s="294" t="str">
        <f t="shared" si="34"/>
        <v>-</v>
      </c>
      <c r="AI78" s="294" t="str">
        <f t="shared" si="34"/>
        <v>-</v>
      </c>
      <c r="AJ78" s="294" t="str">
        <f t="shared" si="26"/>
        <v>-</v>
      </c>
      <c r="AK78" s="286">
        <f t="shared" si="35"/>
        <v>82</v>
      </c>
      <c r="AL78" s="286" t="str">
        <f t="shared" si="35"/>
        <v>-</v>
      </c>
      <c r="AM78" s="286" t="str">
        <f t="shared" si="35"/>
        <v>-</v>
      </c>
      <c r="AN78" s="286" t="str">
        <f t="shared" si="27"/>
        <v>-</v>
      </c>
    </row>
    <row r="79" spans="20:40">
      <c r="T79" s="2" t="s">
        <v>176</v>
      </c>
      <c r="U79" s="9">
        <f t="shared" si="28"/>
        <v>2</v>
      </c>
      <c r="V79" s="9">
        <f t="shared" si="29"/>
        <v>0</v>
      </c>
      <c r="W79" s="9">
        <f t="shared" si="30"/>
        <v>0</v>
      </c>
      <c r="X79" s="9">
        <f t="shared" si="31"/>
        <v>0</v>
      </c>
      <c r="Y79" s="9">
        <f t="shared" si="32"/>
        <v>2</v>
      </c>
      <c r="Z79" s="9" t="str">
        <f t="shared" si="32"/>
        <v>-</v>
      </c>
      <c r="AA79" s="9" t="str">
        <f t="shared" si="32"/>
        <v>-</v>
      </c>
      <c r="AB79" s="9" t="str">
        <f t="shared" si="24"/>
        <v>-</v>
      </c>
      <c r="AC79" s="290">
        <f t="shared" si="33"/>
        <v>43</v>
      </c>
      <c r="AD79" s="290" t="str">
        <f t="shared" si="33"/>
        <v>-</v>
      </c>
      <c r="AE79" s="290" t="str">
        <f t="shared" si="33"/>
        <v>-</v>
      </c>
      <c r="AF79" s="290" t="str">
        <f t="shared" si="25"/>
        <v>-</v>
      </c>
      <c r="AG79" s="294">
        <f t="shared" si="34"/>
        <v>43.079000000000001</v>
      </c>
      <c r="AH79" s="294" t="str">
        <f t="shared" si="34"/>
        <v>-</v>
      </c>
      <c r="AI79" s="294" t="str">
        <f t="shared" si="34"/>
        <v>-</v>
      </c>
      <c r="AJ79" s="294" t="str">
        <f t="shared" si="26"/>
        <v>-</v>
      </c>
      <c r="AK79" s="286">
        <f t="shared" si="35"/>
        <v>58</v>
      </c>
      <c r="AL79" s="286" t="str">
        <f t="shared" si="35"/>
        <v>-</v>
      </c>
      <c r="AM79" s="286" t="str">
        <f t="shared" si="35"/>
        <v>-</v>
      </c>
      <c r="AN79" s="286" t="str">
        <f t="shared" si="27"/>
        <v>-</v>
      </c>
    </row>
    <row r="80" spans="20:40">
      <c r="T80" s="2" t="s">
        <v>221</v>
      </c>
      <c r="U80" s="9">
        <f t="shared" si="28"/>
        <v>1</v>
      </c>
      <c r="V80" s="9">
        <f t="shared" si="29"/>
        <v>0</v>
      </c>
      <c r="W80" s="9">
        <f t="shared" si="30"/>
        <v>0</v>
      </c>
      <c r="X80" s="9">
        <f t="shared" si="31"/>
        <v>0</v>
      </c>
      <c r="Y80" s="9">
        <f t="shared" si="32"/>
        <v>1</v>
      </c>
      <c r="Z80" s="9" t="str">
        <f t="shared" si="32"/>
        <v>-</v>
      </c>
      <c r="AA80" s="9" t="str">
        <f t="shared" si="32"/>
        <v>-</v>
      </c>
      <c r="AB80" s="9" t="str">
        <f t="shared" si="24"/>
        <v>-</v>
      </c>
      <c r="AC80" s="290">
        <f t="shared" si="33"/>
        <v>65</v>
      </c>
      <c r="AD80" s="290" t="str">
        <f t="shared" si="33"/>
        <v>-</v>
      </c>
      <c r="AE80" s="290" t="str">
        <f t="shared" si="33"/>
        <v>-</v>
      </c>
      <c r="AF80" s="290" t="str">
        <f t="shared" si="25"/>
        <v>-</v>
      </c>
      <c r="AG80" s="294">
        <f t="shared" si="34"/>
        <v>65.08</v>
      </c>
      <c r="AH80" s="294" t="str">
        <f t="shared" si="34"/>
        <v>-</v>
      </c>
      <c r="AI80" s="294" t="str">
        <f t="shared" si="34"/>
        <v>-</v>
      </c>
      <c r="AJ80" s="294" t="str">
        <f t="shared" si="26"/>
        <v>-</v>
      </c>
      <c r="AK80" s="286">
        <f t="shared" si="35"/>
        <v>83</v>
      </c>
      <c r="AL80" s="286" t="str">
        <f t="shared" si="35"/>
        <v>-</v>
      </c>
      <c r="AM80" s="286" t="str">
        <f t="shared" si="35"/>
        <v>-</v>
      </c>
      <c r="AN80" s="286" t="str">
        <f t="shared" si="27"/>
        <v>-</v>
      </c>
    </row>
    <row r="81" spans="20:40">
      <c r="T81" s="2" t="s">
        <v>175</v>
      </c>
      <c r="U81" s="9">
        <f t="shared" si="28"/>
        <v>1</v>
      </c>
      <c r="V81" s="9">
        <f t="shared" si="29"/>
        <v>0</v>
      </c>
      <c r="W81" s="9">
        <f t="shared" si="30"/>
        <v>0</v>
      </c>
      <c r="X81" s="9">
        <f t="shared" si="31"/>
        <v>0</v>
      </c>
      <c r="Y81" s="9">
        <f t="shared" si="32"/>
        <v>1</v>
      </c>
      <c r="Z81" s="9" t="str">
        <f t="shared" si="32"/>
        <v>-</v>
      </c>
      <c r="AA81" s="9" t="str">
        <f t="shared" si="32"/>
        <v>-</v>
      </c>
      <c r="AB81" s="9" t="str">
        <f t="shared" si="24"/>
        <v>-</v>
      </c>
      <c r="AC81" s="290">
        <f t="shared" si="33"/>
        <v>65</v>
      </c>
      <c r="AD81" s="290" t="str">
        <f t="shared" si="33"/>
        <v>-</v>
      </c>
      <c r="AE81" s="290" t="str">
        <f t="shared" si="33"/>
        <v>-</v>
      </c>
      <c r="AF81" s="290" t="str">
        <f t="shared" si="25"/>
        <v>-</v>
      </c>
      <c r="AG81" s="294">
        <f t="shared" si="34"/>
        <v>65.081000000000003</v>
      </c>
      <c r="AH81" s="294" t="str">
        <f t="shared" si="34"/>
        <v>-</v>
      </c>
      <c r="AI81" s="294" t="str">
        <f t="shared" si="34"/>
        <v>-</v>
      </c>
      <c r="AJ81" s="294" t="str">
        <f t="shared" si="26"/>
        <v>-</v>
      </c>
      <c r="AK81" s="286">
        <f t="shared" si="35"/>
        <v>84</v>
      </c>
      <c r="AL81" s="286" t="str">
        <f t="shared" si="35"/>
        <v>-</v>
      </c>
      <c r="AM81" s="286" t="str">
        <f t="shared" si="35"/>
        <v>-</v>
      </c>
      <c r="AN81" s="286" t="str">
        <f t="shared" si="27"/>
        <v>-</v>
      </c>
    </row>
    <row r="82" spans="20:40">
      <c r="T82" s="2" t="s">
        <v>205</v>
      </c>
      <c r="U82" s="9">
        <f t="shared" si="28"/>
        <v>6</v>
      </c>
      <c r="V82" s="9">
        <f t="shared" si="29"/>
        <v>3</v>
      </c>
      <c r="W82" s="9">
        <f t="shared" si="30"/>
        <v>2</v>
      </c>
      <c r="X82" s="9">
        <f t="shared" si="31"/>
        <v>1</v>
      </c>
      <c r="Y82" s="9">
        <f t="shared" si="32"/>
        <v>6</v>
      </c>
      <c r="Z82" s="9">
        <f t="shared" si="32"/>
        <v>3</v>
      </c>
      <c r="AA82" s="9">
        <f t="shared" si="32"/>
        <v>2</v>
      </c>
      <c r="AB82" s="9">
        <f t="shared" si="24"/>
        <v>1</v>
      </c>
      <c r="AC82" s="290">
        <f t="shared" si="33"/>
        <v>18</v>
      </c>
      <c r="AD82" s="290">
        <f t="shared" si="33"/>
        <v>10</v>
      </c>
      <c r="AE82" s="290">
        <f t="shared" si="33"/>
        <v>9</v>
      </c>
      <c r="AF82" s="290">
        <f t="shared" si="25"/>
        <v>7</v>
      </c>
      <c r="AG82" s="294">
        <f t="shared" si="34"/>
        <v>18.082000000000001</v>
      </c>
      <c r="AH82" s="294">
        <f t="shared" si="34"/>
        <v>10.082000000000001</v>
      </c>
      <c r="AI82" s="294">
        <f t="shared" si="34"/>
        <v>9.0820000000000007</v>
      </c>
      <c r="AJ82" s="294">
        <f t="shared" si="26"/>
        <v>7.0819999999999999</v>
      </c>
      <c r="AK82" s="286">
        <f t="shared" si="35"/>
        <v>22</v>
      </c>
      <c r="AL82" s="286">
        <f t="shared" si="35"/>
        <v>11</v>
      </c>
      <c r="AM82" s="286">
        <f t="shared" si="35"/>
        <v>10</v>
      </c>
      <c r="AN82" s="286">
        <f t="shared" si="27"/>
        <v>9</v>
      </c>
    </row>
    <row r="83" spans="20:40">
      <c r="T83" s="2" t="s">
        <v>166</v>
      </c>
      <c r="U83" s="9">
        <f t="shared" si="28"/>
        <v>2</v>
      </c>
      <c r="V83" s="9">
        <f t="shared" si="29"/>
        <v>2</v>
      </c>
      <c r="W83" s="9">
        <f t="shared" si="30"/>
        <v>2</v>
      </c>
      <c r="X83" s="9">
        <f t="shared" si="31"/>
        <v>1</v>
      </c>
      <c r="Y83" s="9">
        <f t="shared" si="32"/>
        <v>2</v>
      </c>
      <c r="Z83" s="9">
        <f t="shared" si="32"/>
        <v>2</v>
      </c>
      <c r="AA83" s="9">
        <f t="shared" si="32"/>
        <v>2</v>
      </c>
      <c r="AB83" s="9">
        <f t="shared" si="24"/>
        <v>1</v>
      </c>
      <c r="AC83" s="290">
        <f t="shared" si="33"/>
        <v>43</v>
      </c>
      <c r="AD83" s="290">
        <f t="shared" si="33"/>
        <v>12</v>
      </c>
      <c r="AE83" s="290">
        <f t="shared" si="33"/>
        <v>9</v>
      </c>
      <c r="AF83" s="290">
        <f t="shared" si="25"/>
        <v>7</v>
      </c>
      <c r="AG83" s="294">
        <f t="shared" si="34"/>
        <v>43.082999999999998</v>
      </c>
      <c r="AH83" s="294">
        <f t="shared" si="34"/>
        <v>12.083</v>
      </c>
      <c r="AI83" s="294">
        <f t="shared" si="34"/>
        <v>9.0830000000000002</v>
      </c>
      <c r="AJ83" s="294">
        <f t="shared" si="26"/>
        <v>7.0830000000000002</v>
      </c>
      <c r="AK83" s="286">
        <f t="shared" si="35"/>
        <v>59</v>
      </c>
      <c r="AL83" s="286">
        <f t="shared" si="35"/>
        <v>14</v>
      </c>
      <c r="AM83" s="286">
        <f t="shared" si="35"/>
        <v>11</v>
      </c>
      <c r="AN83" s="286">
        <f t="shared" si="27"/>
        <v>10</v>
      </c>
    </row>
    <row r="84" spans="20:40">
      <c r="T84" s="2" t="s">
        <v>220</v>
      </c>
      <c r="U84" s="9">
        <f t="shared" si="28"/>
        <v>1</v>
      </c>
      <c r="V84" s="9">
        <f t="shared" si="29"/>
        <v>0</v>
      </c>
      <c r="W84" s="9">
        <f t="shared" si="30"/>
        <v>0</v>
      </c>
      <c r="X84" s="9">
        <f t="shared" si="31"/>
        <v>0</v>
      </c>
      <c r="Y84" s="9">
        <f t="shared" si="32"/>
        <v>1</v>
      </c>
      <c r="Z84" s="9" t="str">
        <f t="shared" si="32"/>
        <v>-</v>
      </c>
      <c r="AA84" s="9" t="str">
        <f t="shared" si="32"/>
        <v>-</v>
      </c>
      <c r="AB84" s="9" t="str">
        <f t="shared" si="24"/>
        <v>-</v>
      </c>
      <c r="AC84" s="290">
        <f t="shared" si="33"/>
        <v>65</v>
      </c>
      <c r="AD84" s="290" t="str">
        <f t="shared" si="33"/>
        <v>-</v>
      </c>
      <c r="AE84" s="290" t="str">
        <f t="shared" si="33"/>
        <v>-</v>
      </c>
      <c r="AF84" s="290" t="str">
        <f t="shared" si="25"/>
        <v>-</v>
      </c>
      <c r="AG84" s="294">
        <f t="shared" si="34"/>
        <v>65.084000000000003</v>
      </c>
      <c r="AH84" s="294" t="str">
        <f t="shared" si="34"/>
        <v>-</v>
      </c>
      <c r="AI84" s="294" t="str">
        <f t="shared" si="34"/>
        <v>-</v>
      </c>
      <c r="AJ84" s="294" t="str">
        <f t="shared" si="26"/>
        <v>-</v>
      </c>
      <c r="AK84" s="286">
        <f t="shared" si="35"/>
        <v>85</v>
      </c>
      <c r="AL84" s="286" t="str">
        <f t="shared" si="35"/>
        <v>-</v>
      </c>
      <c r="AM84" s="286" t="str">
        <f t="shared" si="35"/>
        <v>-</v>
      </c>
      <c r="AN84" s="286" t="str">
        <f t="shared" si="27"/>
        <v>-</v>
      </c>
    </row>
    <row r="85" spans="20:40">
      <c r="T85" s="2" t="s">
        <v>229</v>
      </c>
      <c r="U85" s="9">
        <f t="shared" si="28"/>
        <v>2</v>
      </c>
      <c r="V85" s="9">
        <f t="shared" si="29"/>
        <v>1</v>
      </c>
      <c r="W85" s="9">
        <f t="shared" si="30"/>
        <v>1</v>
      </c>
      <c r="X85" s="9">
        <f t="shared" si="31"/>
        <v>0</v>
      </c>
      <c r="Y85" s="9">
        <f t="shared" si="32"/>
        <v>2</v>
      </c>
      <c r="Z85" s="9">
        <f t="shared" si="32"/>
        <v>1</v>
      </c>
      <c r="AA85" s="9">
        <f t="shared" si="32"/>
        <v>1</v>
      </c>
      <c r="AB85" s="9" t="str">
        <f t="shared" si="24"/>
        <v>-</v>
      </c>
      <c r="AC85" s="290">
        <f t="shared" si="33"/>
        <v>43</v>
      </c>
      <c r="AD85" s="290">
        <f t="shared" si="33"/>
        <v>15</v>
      </c>
      <c r="AE85" s="290">
        <f t="shared" si="33"/>
        <v>12</v>
      </c>
      <c r="AF85" s="290" t="str">
        <f t="shared" si="25"/>
        <v>-</v>
      </c>
      <c r="AG85" s="294">
        <f t="shared" si="34"/>
        <v>43.085000000000001</v>
      </c>
      <c r="AH85" s="294">
        <f t="shared" si="34"/>
        <v>15.085000000000001</v>
      </c>
      <c r="AI85" s="294">
        <f t="shared" si="34"/>
        <v>12.085000000000001</v>
      </c>
      <c r="AJ85" s="294" t="str">
        <f t="shared" si="26"/>
        <v>-</v>
      </c>
      <c r="AK85" s="286">
        <f t="shared" si="35"/>
        <v>60</v>
      </c>
      <c r="AL85" s="286">
        <f t="shared" si="35"/>
        <v>30</v>
      </c>
      <c r="AM85" s="286">
        <f t="shared" si="35"/>
        <v>21</v>
      </c>
      <c r="AN85" s="286" t="str">
        <f t="shared" si="27"/>
        <v>-</v>
      </c>
    </row>
    <row r="86" spans="20:40">
      <c r="T86" s="2" t="s">
        <v>232</v>
      </c>
      <c r="U86" s="9">
        <f t="shared" si="28"/>
        <v>2</v>
      </c>
      <c r="V86" s="9">
        <f t="shared" si="29"/>
        <v>0</v>
      </c>
      <c r="W86" s="9">
        <f t="shared" si="30"/>
        <v>0</v>
      </c>
      <c r="X86" s="9">
        <f t="shared" si="31"/>
        <v>0</v>
      </c>
      <c r="Y86" s="9">
        <f t="shared" si="32"/>
        <v>2</v>
      </c>
      <c r="Z86" s="9" t="str">
        <f t="shared" si="32"/>
        <v>-</v>
      </c>
      <c r="AA86" s="9" t="str">
        <f t="shared" si="32"/>
        <v>-</v>
      </c>
      <c r="AB86" s="9" t="str">
        <f t="shared" si="24"/>
        <v>-</v>
      </c>
      <c r="AC86" s="290">
        <f t="shared" si="33"/>
        <v>43</v>
      </c>
      <c r="AD86" s="290" t="str">
        <f t="shared" si="33"/>
        <v>-</v>
      </c>
      <c r="AE86" s="290" t="str">
        <f t="shared" si="33"/>
        <v>-</v>
      </c>
      <c r="AF86" s="290" t="str">
        <f t="shared" si="25"/>
        <v>-</v>
      </c>
      <c r="AG86" s="294">
        <f t="shared" si="34"/>
        <v>43.085999999999999</v>
      </c>
      <c r="AH86" s="294" t="str">
        <f t="shared" si="34"/>
        <v>-</v>
      </c>
      <c r="AI86" s="294" t="str">
        <f t="shared" si="34"/>
        <v>-</v>
      </c>
      <c r="AJ86" s="294" t="str">
        <f t="shared" si="26"/>
        <v>-</v>
      </c>
      <c r="AK86" s="286">
        <f t="shared" si="35"/>
        <v>61</v>
      </c>
      <c r="AL86" s="286" t="str">
        <f t="shared" si="35"/>
        <v>-</v>
      </c>
      <c r="AM86" s="286" t="str">
        <f t="shared" si="35"/>
        <v>-</v>
      </c>
      <c r="AN86" s="286" t="str">
        <f t="shared" si="27"/>
        <v>-</v>
      </c>
    </row>
    <row r="87" spans="20:40">
      <c r="T87" s="2" t="s">
        <v>174</v>
      </c>
      <c r="U87" s="9">
        <f t="shared" si="28"/>
        <v>1</v>
      </c>
      <c r="V87" s="9">
        <f t="shared" si="29"/>
        <v>0</v>
      </c>
      <c r="W87" s="9">
        <f t="shared" si="30"/>
        <v>0</v>
      </c>
      <c r="X87" s="9">
        <f t="shared" si="31"/>
        <v>0</v>
      </c>
      <c r="Y87" s="9">
        <f t="shared" si="32"/>
        <v>1</v>
      </c>
      <c r="Z87" s="9" t="str">
        <f t="shared" si="32"/>
        <v>-</v>
      </c>
      <c r="AA87" s="9" t="str">
        <f t="shared" si="32"/>
        <v>-</v>
      </c>
      <c r="AB87" s="9" t="str">
        <f t="shared" si="24"/>
        <v>-</v>
      </c>
      <c r="AC87" s="290">
        <f t="shared" si="33"/>
        <v>65</v>
      </c>
      <c r="AD87" s="290" t="str">
        <f t="shared" si="33"/>
        <v>-</v>
      </c>
      <c r="AE87" s="290" t="str">
        <f t="shared" si="33"/>
        <v>-</v>
      </c>
      <c r="AF87" s="290" t="str">
        <f t="shared" si="25"/>
        <v>-</v>
      </c>
      <c r="AG87" s="294">
        <f t="shared" si="34"/>
        <v>65.087000000000003</v>
      </c>
      <c r="AH87" s="294" t="str">
        <f t="shared" si="34"/>
        <v>-</v>
      </c>
      <c r="AI87" s="294" t="str">
        <f t="shared" si="34"/>
        <v>-</v>
      </c>
      <c r="AJ87" s="294" t="str">
        <f t="shared" si="26"/>
        <v>-</v>
      </c>
      <c r="AK87" s="286">
        <f t="shared" si="35"/>
        <v>86</v>
      </c>
      <c r="AL87" s="286" t="str">
        <f t="shared" si="35"/>
        <v>-</v>
      </c>
      <c r="AM87" s="286" t="str">
        <f t="shared" si="35"/>
        <v>-</v>
      </c>
      <c r="AN87" s="286" t="str">
        <f t="shared" si="27"/>
        <v>-</v>
      </c>
    </row>
    <row r="88" spans="20:40">
      <c r="T88" s="2" t="s">
        <v>160</v>
      </c>
      <c r="U88" s="9">
        <f t="shared" si="28"/>
        <v>1</v>
      </c>
      <c r="V88" s="9">
        <f t="shared" si="29"/>
        <v>0</v>
      </c>
      <c r="W88" s="9">
        <f t="shared" si="30"/>
        <v>0</v>
      </c>
      <c r="X88" s="9">
        <f t="shared" si="31"/>
        <v>0</v>
      </c>
      <c r="Y88" s="9">
        <f t="shared" si="32"/>
        <v>1</v>
      </c>
      <c r="Z88" s="9" t="str">
        <f t="shared" si="32"/>
        <v>-</v>
      </c>
      <c r="AA88" s="9" t="str">
        <f t="shared" si="32"/>
        <v>-</v>
      </c>
      <c r="AB88" s="9" t="str">
        <f t="shared" si="24"/>
        <v>-</v>
      </c>
      <c r="AC88" s="290">
        <f t="shared" si="33"/>
        <v>65</v>
      </c>
      <c r="AD88" s="290" t="str">
        <f t="shared" si="33"/>
        <v>-</v>
      </c>
      <c r="AE88" s="290" t="str">
        <f t="shared" si="33"/>
        <v>-</v>
      </c>
      <c r="AF88" s="290" t="str">
        <f t="shared" si="25"/>
        <v>-</v>
      </c>
      <c r="AG88" s="294">
        <f t="shared" si="34"/>
        <v>65.087999999999994</v>
      </c>
      <c r="AH88" s="294" t="str">
        <f t="shared" si="34"/>
        <v>-</v>
      </c>
      <c r="AI88" s="294" t="str">
        <f t="shared" si="34"/>
        <v>-</v>
      </c>
      <c r="AJ88" s="294" t="str">
        <f t="shared" si="26"/>
        <v>-</v>
      </c>
      <c r="AK88" s="286">
        <f t="shared" si="35"/>
        <v>87</v>
      </c>
      <c r="AL88" s="286" t="str">
        <f t="shared" si="35"/>
        <v>-</v>
      </c>
      <c r="AM88" s="286" t="str">
        <f t="shared" si="35"/>
        <v>-</v>
      </c>
      <c r="AN88" s="286" t="str">
        <f t="shared" si="27"/>
        <v>-</v>
      </c>
    </row>
    <row r="89" spans="20:40">
      <c r="T89" s="2" t="s">
        <v>145</v>
      </c>
      <c r="U89" s="9">
        <f t="shared" si="28"/>
        <v>2</v>
      </c>
      <c r="V89" s="9">
        <f t="shared" si="29"/>
        <v>0</v>
      </c>
      <c r="W89" s="9">
        <f t="shared" si="30"/>
        <v>0</v>
      </c>
      <c r="X89" s="9">
        <f t="shared" si="31"/>
        <v>0</v>
      </c>
      <c r="Y89" s="9">
        <f t="shared" si="32"/>
        <v>2</v>
      </c>
      <c r="Z89" s="9" t="str">
        <f t="shared" si="32"/>
        <v>-</v>
      </c>
      <c r="AA89" s="9" t="str">
        <f t="shared" si="32"/>
        <v>-</v>
      </c>
      <c r="AB89" s="9" t="str">
        <f t="shared" si="24"/>
        <v>-</v>
      </c>
      <c r="AC89" s="290">
        <f t="shared" si="33"/>
        <v>43</v>
      </c>
      <c r="AD89" s="290" t="str">
        <f t="shared" si="33"/>
        <v>-</v>
      </c>
      <c r="AE89" s="290" t="str">
        <f t="shared" si="33"/>
        <v>-</v>
      </c>
      <c r="AF89" s="290" t="str">
        <f t="shared" si="25"/>
        <v>-</v>
      </c>
      <c r="AG89" s="294">
        <f t="shared" si="34"/>
        <v>43.088999999999999</v>
      </c>
      <c r="AH89" s="294" t="str">
        <f t="shared" si="34"/>
        <v>-</v>
      </c>
      <c r="AI89" s="294" t="str">
        <f t="shared" si="34"/>
        <v>-</v>
      </c>
      <c r="AJ89" s="294" t="str">
        <f t="shared" si="26"/>
        <v>-</v>
      </c>
      <c r="AK89" s="286">
        <f t="shared" si="35"/>
        <v>62</v>
      </c>
      <c r="AL89" s="286" t="str">
        <f t="shared" si="35"/>
        <v>-</v>
      </c>
      <c r="AM89" s="286" t="str">
        <f t="shared" si="35"/>
        <v>-</v>
      </c>
      <c r="AN89" s="286" t="str">
        <f t="shared" si="27"/>
        <v>-</v>
      </c>
    </row>
    <row r="90" spans="20:40">
      <c r="T90" s="2" t="s">
        <v>1545</v>
      </c>
      <c r="U90" s="9">
        <f t="shared" si="28"/>
        <v>2</v>
      </c>
      <c r="V90" s="9">
        <f t="shared" si="29"/>
        <v>0</v>
      </c>
      <c r="W90" s="9">
        <f t="shared" si="30"/>
        <v>0</v>
      </c>
      <c r="X90" s="9">
        <f t="shared" si="31"/>
        <v>0</v>
      </c>
      <c r="Y90" s="9">
        <f t="shared" si="32"/>
        <v>2</v>
      </c>
      <c r="Z90" s="9" t="str">
        <f t="shared" si="32"/>
        <v>-</v>
      </c>
      <c r="AA90" s="9" t="str">
        <f t="shared" si="32"/>
        <v>-</v>
      </c>
      <c r="AB90" s="9" t="str">
        <f t="shared" si="24"/>
        <v>-</v>
      </c>
      <c r="AC90" s="290">
        <f t="shared" si="33"/>
        <v>43</v>
      </c>
      <c r="AD90" s="290" t="str">
        <f t="shared" si="33"/>
        <v>-</v>
      </c>
      <c r="AE90" s="290" t="str">
        <f t="shared" si="33"/>
        <v>-</v>
      </c>
      <c r="AF90" s="290" t="str">
        <f t="shared" si="25"/>
        <v>-</v>
      </c>
      <c r="AG90" s="294">
        <f t="shared" si="34"/>
        <v>43.09</v>
      </c>
      <c r="AH90" s="294" t="str">
        <f t="shared" si="34"/>
        <v>-</v>
      </c>
      <c r="AI90" s="294" t="str">
        <f t="shared" si="34"/>
        <v>-</v>
      </c>
      <c r="AJ90" s="294" t="str">
        <f t="shared" si="26"/>
        <v>-</v>
      </c>
      <c r="AK90" s="286">
        <f t="shared" si="35"/>
        <v>63</v>
      </c>
      <c r="AL90" s="286" t="str">
        <f t="shared" si="35"/>
        <v>-</v>
      </c>
      <c r="AM90" s="286" t="str">
        <f t="shared" si="35"/>
        <v>-</v>
      </c>
      <c r="AN90" s="286" t="str">
        <f t="shared" si="27"/>
        <v>-</v>
      </c>
    </row>
    <row r="91" spans="20:40">
      <c r="T91" s="2" t="s">
        <v>159</v>
      </c>
      <c r="U91" s="9">
        <f t="shared" si="28"/>
        <v>2</v>
      </c>
      <c r="V91" s="9">
        <f t="shared" si="29"/>
        <v>0</v>
      </c>
      <c r="W91" s="9">
        <f t="shared" si="30"/>
        <v>0</v>
      </c>
      <c r="X91" s="9">
        <f t="shared" si="31"/>
        <v>0</v>
      </c>
      <c r="Y91" s="9">
        <f t="shared" si="32"/>
        <v>2</v>
      </c>
      <c r="Z91" s="9" t="str">
        <f t="shared" si="32"/>
        <v>-</v>
      </c>
      <c r="AA91" s="9" t="str">
        <f t="shared" si="32"/>
        <v>-</v>
      </c>
      <c r="AB91" s="9" t="str">
        <f t="shared" si="24"/>
        <v>-</v>
      </c>
      <c r="AC91" s="290">
        <f t="shared" si="33"/>
        <v>43</v>
      </c>
      <c r="AD91" s="290" t="str">
        <f t="shared" si="33"/>
        <v>-</v>
      </c>
      <c r="AE91" s="290" t="str">
        <f t="shared" si="33"/>
        <v>-</v>
      </c>
      <c r="AF91" s="290" t="str">
        <f t="shared" si="25"/>
        <v>-</v>
      </c>
      <c r="AG91" s="294">
        <f t="shared" si="34"/>
        <v>43.091000000000001</v>
      </c>
      <c r="AH91" s="294" t="str">
        <f t="shared" si="34"/>
        <v>-</v>
      </c>
      <c r="AI91" s="294" t="str">
        <f t="shared" si="34"/>
        <v>-</v>
      </c>
      <c r="AJ91" s="294" t="str">
        <f t="shared" si="26"/>
        <v>-</v>
      </c>
      <c r="AK91" s="286">
        <f t="shared" si="35"/>
        <v>64</v>
      </c>
      <c r="AL91" s="286" t="str">
        <f t="shared" si="35"/>
        <v>-</v>
      </c>
      <c r="AM91" s="286" t="str">
        <f t="shared" si="35"/>
        <v>-</v>
      </c>
      <c r="AN91" s="286" t="str">
        <f t="shared" si="27"/>
        <v>-</v>
      </c>
    </row>
    <row r="92" spans="20:40">
      <c r="T92" s="2" t="s">
        <v>241</v>
      </c>
      <c r="U92" s="9">
        <f t="shared" si="28"/>
        <v>1</v>
      </c>
      <c r="V92" s="9">
        <f t="shared" si="29"/>
        <v>0</v>
      </c>
      <c r="W92" s="9">
        <f t="shared" si="30"/>
        <v>0</v>
      </c>
      <c r="X92" s="9">
        <f t="shared" si="31"/>
        <v>0</v>
      </c>
      <c r="Y92" s="9">
        <f t="shared" si="32"/>
        <v>1</v>
      </c>
      <c r="Z92" s="9" t="str">
        <f t="shared" si="32"/>
        <v>-</v>
      </c>
      <c r="AA92" s="9" t="str">
        <f t="shared" si="32"/>
        <v>-</v>
      </c>
      <c r="AB92" s="9" t="str">
        <f t="shared" si="24"/>
        <v>-</v>
      </c>
      <c r="AC92" s="290">
        <f t="shared" si="33"/>
        <v>65</v>
      </c>
      <c r="AD92" s="290" t="str">
        <f t="shared" si="33"/>
        <v>-</v>
      </c>
      <c r="AE92" s="290" t="str">
        <f t="shared" si="33"/>
        <v>-</v>
      </c>
      <c r="AF92" s="290" t="str">
        <f t="shared" si="25"/>
        <v>-</v>
      </c>
      <c r="AG92" s="294">
        <f t="shared" si="34"/>
        <v>65.091999999999999</v>
      </c>
      <c r="AH92" s="294" t="str">
        <f t="shared" si="34"/>
        <v>-</v>
      </c>
      <c r="AI92" s="294" t="str">
        <f t="shared" si="34"/>
        <v>-</v>
      </c>
      <c r="AJ92" s="294" t="str">
        <f t="shared" si="26"/>
        <v>-</v>
      </c>
      <c r="AK92" s="286">
        <f t="shared" si="35"/>
        <v>88</v>
      </c>
      <c r="AL92" s="286" t="str">
        <f t="shared" si="35"/>
        <v>-</v>
      </c>
      <c r="AM92" s="286" t="str">
        <f t="shared" si="35"/>
        <v>-</v>
      </c>
      <c r="AN92" s="286" t="str">
        <f t="shared" si="27"/>
        <v>-</v>
      </c>
    </row>
    <row r="93" spans="20:40">
      <c r="T93" s="2" t="s">
        <v>164</v>
      </c>
      <c r="U93" s="9">
        <f t="shared" si="28"/>
        <v>1</v>
      </c>
      <c r="V93" s="9">
        <f t="shared" si="29"/>
        <v>0</v>
      </c>
      <c r="W93" s="9">
        <f t="shared" si="30"/>
        <v>0</v>
      </c>
      <c r="X93" s="9">
        <f t="shared" si="31"/>
        <v>0</v>
      </c>
      <c r="Y93" s="9">
        <f t="shared" si="32"/>
        <v>1</v>
      </c>
      <c r="Z93" s="9" t="str">
        <f t="shared" si="32"/>
        <v>-</v>
      </c>
      <c r="AA93" s="9" t="str">
        <f t="shared" si="32"/>
        <v>-</v>
      </c>
      <c r="AB93" s="9" t="str">
        <f t="shared" si="24"/>
        <v>-</v>
      </c>
      <c r="AC93" s="290">
        <f t="shared" si="33"/>
        <v>65</v>
      </c>
      <c r="AD93" s="290" t="str">
        <f t="shared" si="33"/>
        <v>-</v>
      </c>
      <c r="AE93" s="290" t="str">
        <f t="shared" si="33"/>
        <v>-</v>
      </c>
      <c r="AF93" s="290" t="str">
        <f t="shared" si="25"/>
        <v>-</v>
      </c>
      <c r="AG93" s="294">
        <f t="shared" si="34"/>
        <v>65.093000000000004</v>
      </c>
      <c r="AH93" s="294" t="str">
        <f t="shared" si="34"/>
        <v>-</v>
      </c>
      <c r="AI93" s="294" t="str">
        <f t="shared" si="34"/>
        <v>-</v>
      </c>
      <c r="AJ93" s="294" t="str">
        <f t="shared" si="26"/>
        <v>-</v>
      </c>
      <c r="AK93" s="286">
        <f t="shared" si="35"/>
        <v>89</v>
      </c>
      <c r="AL93" s="286" t="str">
        <f t="shared" si="35"/>
        <v>-</v>
      </c>
      <c r="AM93" s="286" t="str">
        <f t="shared" si="35"/>
        <v>-</v>
      </c>
      <c r="AN93" s="286" t="str">
        <f t="shared" si="27"/>
        <v>-</v>
      </c>
    </row>
    <row r="94" spans="20:40">
      <c r="T94" s="2" t="s">
        <v>150</v>
      </c>
      <c r="U94" s="9">
        <f t="shared" si="28"/>
        <v>1</v>
      </c>
      <c r="V94" s="9">
        <f t="shared" si="29"/>
        <v>0</v>
      </c>
      <c r="W94" s="9">
        <f t="shared" si="30"/>
        <v>0</v>
      </c>
      <c r="X94" s="9">
        <f t="shared" si="31"/>
        <v>0</v>
      </c>
      <c r="Y94" s="9">
        <f t="shared" si="32"/>
        <v>1</v>
      </c>
      <c r="Z94" s="9" t="str">
        <f t="shared" si="32"/>
        <v>-</v>
      </c>
      <c r="AA94" s="9" t="str">
        <f t="shared" si="32"/>
        <v>-</v>
      </c>
      <c r="AB94" s="9" t="str">
        <f t="shared" si="24"/>
        <v>-</v>
      </c>
      <c r="AC94" s="290">
        <f t="shared" si="33"/>
        <v>65</v>
      </c>
      <c r="AD94" s="290" t="str">
        <f t="shared" si="33"/>
        <v>-</v>
      </c>
      <c r="AE94" s="290" t="str">
        <f t="shared" si="33"/>
        <v>-</v>
      </c>
      <c r="AF94" s="290" t="str">
        <f t="shared" si="25"/>
        <v>-</v>
      </c>
      <c r="AG94" s="294">
        <f t="shared" si="34"/>
        <v>65.093999999999994</v>
      </c>
      <c r="AH94" s="294" t="str">
        <f t="shared" si="34"/>
        <v>-</v>
      </c>
      <c r="AI94" s="294" t="str">
        <f t="shared" si="34"/>
        <v>-</v>
      </c>
      <c r="AJ94" s="294" t="str">
        <f t="shared" si="26"/>
        <v>-</v>
      </c>
      <c r="AK94" s="286">
        <f t="shared" si="35"/>
        <v>90</v>
      </c>
      <c r="AL94" s="286" t="str">
        <f t="shared" si="35"/>
        <v>-</v>
      </c>
      <c r="AM94" s="286" t="str">
        <f t="shared" si="35"/>
        <v>-</v>
      </c>
      <c r="AN94" s="286" t="str">
        <f t="shared" si="27"/>
        <v>-</v>
      </c>
    </row>
    <row r="95" spans="20:40">
      <c r="T95" s="2" t="s">
        <v>168</v>
      </c>
      <c r="U95" s="9">
        <f t="shared" si="28"/>
        <v>1</v>
      </c>
      <c r="V95" s="9">
        <f t="shared" si="29"/>
        <v>0</v>
      </c>
      <c r="W95" s="9">
        <f t="shared" si="30"/>
        <v>0</v>
      </c>
      <c r="X95" s="9">
        <f t="shared" si="31"/>
        <v>0</v>
      </c>
      <c r="Y95" s="9">
        <f t="shared" si="32"/>
        <v>1</v>
      </c>
      <c r="Z95" s="9" t="str">
        <f t="shared" si="32"/>
        <v>-</v>
      </c>
      <c r="AA95" s="9" t="str">
        <f t="shared" si="32"/>
        <v>-</v>
      </c>
      <c r="AB95" s="9" t="str">
        <f t="shared" si="24"/>
        <v>-</v>
      </c>
      <c r="AC95" s="290">
        <f t="shared" si="33"/>
        <v>65</v>
      </c>
      <c r="AD95" s="290" t="str">
        <f t="shared" si="33"/>
        <v>-</v>
      </c>
      <c r="AE95" s="290" t="str">
        <f t="shared" si="33"/>
        <v>-</v>
      </c>
      <c r="AF95" s="290" t="str">
        <f t="shared" si="25"/>
        <v>-</v>
      </c>
      <c r="AG95" s="294">
        <f t="shared" si="34"/>
        <v>65.094999999999999</v>
      </c>
      <c r="AH95" s="294" t="str">
        <f t="shared" si="34"/>
        <v>-</v>
      </c>
      <c r="AI95" s="294" t="str">
        <f t="shared" si="34"/>
        <v>-</v>
      </c>
      <c r="AJ95" s="294" t="str">
        <f t="shared" si="26"/>
        <v>-</v>
      </c>
      <c r="AK95" s="286">
        <f t="shared" si="35"/>
        <v>91</v>
      </c>
      <c r="AL95" s="286" t="str">
        <f t="shared" si="35"/>
        <v>-</v>
      </c>
      <c r="AM95" s="286" t="str">
        <f t="shared" si="35"/>
        <v>-</v>
      </c>
      <c r="AN95" s="286" t="str">
        <f t="shared" si="27"/>
        <v>-</v>
      </c>
    </row>
    <row r="96" spans="20:40">
      <c r="T96" s="2" t="s">
        <v>187</v>
      </c>
      <c r="U96" s="9">
        <f t="shared" si="28"/>
        <v>1</v>
      </c>
      <c r="V96" s="9">
        <f t="shared" si="29"/>
        <v>0</v>
      </c>
      <c r="W96" s="9">
        <f t="shared" si="30"/>
        <v>0</v>
      </c>
      <c r="X96" s="9">
        <f t="shared" si="31"/>
        <v>0</v>
      </c>
      <c r="Y96" s="9">
        <f t="shared" si="32"/>
        <v>1</v>
      </c>
      <c r="Z96" s="9" t="str">
        <f t="shared" si="32"/>
        <v>-</v>
      </c>
      <c r="AA96" s="9" t="str">
        <f t="shared" si="32"/>
        <v>-</v>
      </c>
      <c r="AB96" s="9" t="str">
        <f t="shared" si="24"/>
        <v>-</v>
      </c>
      <c r="AC96" s="290">
        <f t="shared" si="33"/>
        <v>65</v>
      </c>
      <c r="AD96" s="290" t="str">
        <f t="shared" si="33"/>
        <v>-</v>
      </c>
      <c r="AE96" s="290" t="str">
        <f t="shared" si="33"/>
        <v>-</v>
      </c>
      <c r="AF96" s="290" t="str">
        <f t="shared" si="25"/>
        <v>-</v>
      </c>
      <c r="AG96" s="294">
        <f t="shared" si="34"/>
        <v>65.096000000000004</v>
      </c>
      <c r="AH96" s="294" t="str">
        <f t="shared" si="34"/>
        <v>-</v>
      </c>
      <c r="AI96" s="294" t="str">
        <f t="shared" si="34"/>
        <v>-</v>
      </c>
      <c r="AJ96" s="294" t="str">
        <f t="shared" si="26"/>
        <v>-</v>
      </c>
      <c r="AK96" s="286">
        <f t="shared" si="35"/>
        <v>92</v>
      </c>
      <c r="AL96" s="286" t="str">
        <f t="shared" si="35"/>
        <v>-</v>
      </c>
      <c r="AM96" s="286" t="str">
        <f t="shared" si="35"/>
        <v>-</v>
      </c>
      <c r="AN96" s="286" t="str">
        <f t="shared" si="27"/>
        <v>-</v>
      </c>
    </row>
    <row r="97" spans="20:40">
      <c r="T97" s="2" t="s">
        <v>190</v>
      </c>
      <c r="U97" s="9">
        <f t="shared" si="28"/>
        <v>1</v>
      </c>
      <c r="V97" s="9">
        <f t="shared" si="29"/>
        <v>0</v>
      </c>
      <c r="W97" s="9">
        <f t="shared" si="30"/>
        <v>0</v>
      </c>
      <c r="X97" s="9">
        <f t="shared" si="31"/>
        <v>0</v>
      </c>
      <c r="Y97" s="9">
        <f t="shared" si="32"/>
        <v>1</v>
      </c>
      <c r="Z97" s="9" t="str">
        <f t="shared" si="32"/>
        <v>-</v>
      </c>
      <c r="AA97" s="9" t="str">
        <f t="shared" si="32"/>
        <v>-</v>
      </c>
      <c r="AB97" s="9" t="str">
        <f t="shared" si="24"/>
        <v>-</v>
      </c>
      <c r="AC97" s="290">
        <f t="shared" si="33"/>
        <v>65</v>
      </c>
      <c r="AD97" s="290" t="str">
        <f t="shared" si="33"/>
        <v>-</v>
      </c>
      <c r="AE97" s="290" t="str">
        <f t="shared" si="33"/>
        <v>-</v>
      </c>
      <c r="AF97" s="290" t="str">
        <f t="shared" si="25"/>
        <v>-</v>
      </c>
      <c r="AG97" s="294">
        <f t="shared" si="34"/>
        <v>65.096999999999994</v>
      </c>
      <c r="AH97" s="294" t="str">
        <f t="shared" si="34"/>
        <v>-</v>
      </c>
      <c r="AI97" s="294" t="str">
        <f t="shared" si="34"/>
        <v>-</v>
      </c>
      <c r="AJ97" s="294" t="str">
        <f t="shared" si="26"/>
        <v>-</v>
      </c>
      <c r="AK97" s="286">
        <f t="shared" si="35"/>
        <v>93</v>
      </c>
      <c r="AL97" s="286" t="str">
        <f t="shared" si="35"/>
        <v>-</v>
      </c>
      <c r="AM97" s="286" t="str">
        <f t="shared" si="35"/>
        <v>-</v>
      </c>
      <c r="AN97" s="286" t="str">
        <f t="shared" si="27"/>
        <v>-</v>
      </c>
    </row>
    <row r="98" spans="20:40">
      <c r="T98" s="2" t="s">
        <v>157</v>
      </c>
      <c r="U98" s="9">
        <f t="shared" si="28"/>
        <v>1</v>
      </c>
      <c r="V98" s="9">
        <f t="shared" si="29"/>
        <v>1</v>
      </c>
      <c r="W98" s="9">
        <f t="shared" si="30"/>
        <v>1</v>
      </c>
      <c r="X98" s="9">
        <f t="shared" si="31"/>
        <v>1</v>
      </c>
      <c r="Y98" s="9">
        <f t="shared" si="32"/>
        <v>1</v>
      </c>
      <c r="Z98" s="9">
        <f t="shared" si="32"/>
        <v>1</v>
      </c>
      <c r="AA98" s="9">
        <f t="shared" si="32"/>
        <v>1</v>
      </c>
      <c r="AB98" s="9">
        <f t="shared" si="24"/>
        <v>1</v>
      </c>
      <c r="AC98" s="290">
        <f t="shared" si="33"/>
        <v>65</v>
      </c>
      <c r="AD98" s="290">
        <f t="shared" si="33"/>
        <v>15</v>
      </c>
      <c r="AE98" s="290">
        <f t="shared" si="33"/>
        <v>12</v>
      </c>
      <c r="AF98" s="290">
        <f t="shared" si="25"/>
        <v>7</v>
      </c>
      <c r="AG98" s="294">
        <f t="shared" si="34"/>
        <v>65.097999999999999</v>
      </c>
      <c r="AH98" s="294">
        <f t="shared" si="34"/>
        <v>15.098000000000001</v>
      </c>
      <c r="AI98" s="294">
        <f t="shared" si="34"/>
        <v>12.098000000000001</v>
      </c>
      <c r="AJ98" s="294">
        <f t="shared" si="26"/>
        <v>7.0979999999999999</v>
      </c>
      <c r="AK98" s="286">
        <f t="shared" si="35"/>
        <v>94</v>
      </c>
      <c r="AL98" s="286">
        <f t="shared" si="35"/>
        <v>31</v>
      </c>
      <c r="AM98" s="286">
        <f t="shared" si="35"/>
        <v>22</v>
      </c>
      <c r="AN98" s="286">
        <f t="shared" si="27"/>
        <v>11</v>
      </c>
    </row>
    <row r="99" spans="20:40">
      <c r="T99" s="2" t="s">
        <v>236</v>
      </c>
      <c r="U99" s="9">
        <f t="shared" si="28"/>
        <v>1</v>
      </c>
      <c r="V99" s="9">
        <f t="shared" si="29"/>
        <v>0</v>
      </c>
      <c r="W99" s="9">
        <f t="shared" si="30"/>
        <v>0</v>
      </c>
      <c r="X99" s="9">
        <f t="shared" si="31"/>
        <v>0</v>
      </c>
      <c r="Y99" s="9">
        <f t="shared" si="32"/>
        <v>1</v>
      </c>
      <c r="Z99" s="9" t="str">
        <f t="shared" si="32"/>
        <v>-</v>
      </c>
      <c r="AA99" s="9" t="str">
        <f t="shared" si="32"/>
        <v>-</v>
      </c>
      <c r="AB99" s="9" t="str">
        <f t="shared" si="24"/>
        <v>-</v>
      </c>
      <c r="AC99" s="290">
        <f t="shared" si="33"/>
        <v>65</v>
      </c>
      <c r="AD99" s="290" t="str">
        <f t="shared" si="33"/>
        <v>-</v>
      </c>
      <c r="AE99" s="290" t="str">
        <f t="shared" si="33"/>
        <v>-</v>
      </c>
      <c r="AF99" s="290" t="str">
        <f t="shared" si="25"/>
        <v>-</v>
      </c>
      <c r="AG99" s="294">
        <f t="shared" si="34"/>
        <v>65.099000000000004</v>
      </c>
      <c r="AH99" s="294" t="str">
        <f t="shared" si="34"/>
        <v>-</v>
      </c>
      <c r="AI99" s="294" t="str">
        <f t="shared" si="34"/>
        <v>-</v>
      </c>
      <c r="AJ99" s="294" t="str">
        <f t="shared" si="26"/>
        <v>-</v>
      </c>
      <c r="AK99" s="286">
        <f t="shared" si="35"/>
        <v>95</v>
      </c>
      <c r="AL99" s="286" t="str">
        <f t="shared" si="35"/>
        <v>-</v>
      </c>
      <c r="AM99" s="286" t="str">
        <f t="shared" si="35"/>
        <v>-</v>
      </c>
      <c r="AN99" s="286" t="str">
        <f t="shared" si="27"/>
        <v>-</v>
      </c>
    </row>
    <row r="100" spans="20:40">
      <c r="T100" s="2" t="s">
        <v>179</v>
      </c>
      <c r="U100" s="9">
        <f t="shared" si="28"/>
        <v>1</v>
      </c>
      <c r="V100" s="9">
        <f t="shared" si="29"/>
        <v>0</v>
      </c>
      <c r="W100" s="9">
        <f t="shared" si="30"/>
        <v>0</v>
      </c>
      <c r="X100" s="9">
        <f t="shared" si="31"/>
        <v>0</v>
      </c>
      <c r="Y100" s="9">
        <f t="shared" si="32"/>
        <v>1</v>
      </c>
      <c r="Z100" s="9" t="str">
        <f t="shared" si="32"/>
        <v>-</v>
      </c>
      <c r="AA100" s="9" t="str">
        <f t="shared" si="32"/>
        <v>-</v>
      </c>
      <c r="AB100" s="9" t="str">
        <f t="shared" si="24"/>
        <v>-</v>
      </c>
      <c r="AC100" s="290">
        <f t="shared" si="33"/>
        <v>65</v>
      </c>
      <c r="AD100" s="290" t="str">
        <f t="shared" si="33"/>
        <v>-</v>
      </c>
      <c r="AE100" s="290" t="str">
        <f t="shared" si="33"/>
        <v>-</v>
      </c>
      <c r="AF100" s="290" t="str">
        <f t="shared" si="25"/>
        <v>-</v>
      </c>
      <c r="AG100" s="294">
        <f t="shared" si="34"/>
        <v>65.099999999999994</v>
      </c>
      <c r="AH100" s="294" t="str">
        <f t="shared" si="34"/>
        <v>-</v>
      </c>
      <c r="AI100" s="294" t="str">
        <f t="shared" si="34"/>
        <v>-</v>
      </c>
      <c r="AJ100" s="294" t="str">
        <f t="shared" si="26"/>
        <v>-</v>
      </c>
      <c r="AK100" s="286">
        <f t="shared" si="35"/>
        <v>96</v>
      </c>
      <c r="AL100" s="286" t="str">
        <f t="shared" si="35"/>
        <v>-</v>
      </c>
      <c r="AM100" s="286" t="str">
        <f t="shared" si="35"/>
        <v>-</v>
      </c>
      <c r="AN100" s="286" t="str">
        <f t="shared" si="27"/>
        <v>-</v>
      </c>
    </row>
    <row r="101" spans="20:40">
      <c r="T101" s="2" t="s">
        <v>182</v>
      </c>
      <c r="U101" s="9">
        <f t="shared" si="28"/>
        <v>1</v>
      </c>
      <c r="V101" s="9">
        <f t="shared" si="29"/>
        <v>0</v>
      </c>
      <c r="W101" s="9">
        <f t="shared" si="30"/>
        <v>0</v>
      </c>
      <c r="X101" s="9">
        <f t="shared" si="31"/>
        <v>0</v>
      </c>
      <c r="Y101" s="9">
        <f t="shared" si="32"/>
        <v>1</v>
      </c>
      <c r="Z101" s="9" t="str">
        <f t="shared" si="32"/>
        <v>-</v>
      </c>
      <c r="AA101" s="9" t="str">
        <f t="shared" si="32"/>
        <v>-</v>
      </c>
      <c r="AB101" s="9" t="str">
        <f t="shared" si="24"/>
        <v>-</v>
      </c>
      <c r="AC101" s="290">
        <f t="shared" si="33"/>
        <v>65</v>
      </c>
      <c r="AD101" s="290" t="str">
        <f t="shared" si="33"/>
        <v>-</v>
      </c>
      <c r="AE101" s="290" t="str">
        <f t="shared" si="33"/>
        <v>-</v>
      </c>
      <c r="AF101" s="290" t="str">
        <f t="shared" si="25"/>
        <v>-</v>
      </c>
      <c r="AG101" s="294">
        <f t="shared" si="34"/>
        <v>65.100999999999999</v>
      </c>
      <c r="AH101" s="294" t="str">
        <f t="shared" si="34"/>
        <v>-</v>
      </c>
      <c r="AI101" s="294" t="str">
        <f t="shared" si="34"/>
        <v>-</v>
      </c>
      <c r="AJ101" s="294" t="str">
        <f t="shared" si="26"/>
        <v>-</v>
      </c>
      <c r="AK101" s="286">
        <f t="shared" si="35"/>
        <v>97</v>
      </c>
      <c r="AL101" s="286" t="str">
        <f t="shared" si="35"/>
        <v>-</v>
      </c>
      <c r="AM101" s="286" t="str">
        <f t="shared" si="35"/>
        <v>-</v>
      </c>
      <c r="AN101" s="286" t="str">
        <f t="shared" si="27"/>
        <v>-</v>
      </c>
    </row>
    <row r="102" spans="20:40">
      <c r="T102" s="2" t="s">
        <v>195</v>
      </c>
      <c r="U102" s="9">
        <f t="shared" si="28"/>
        <v>1</v>
      </c>
      <c r="V102" s="9">
        <f t="shared" si="29"/>
        <v>0</v>
      </c>
      <c r="W102" s="9">
        <f t="shared" si="30"/>
        <v>0</v>
      </c>
      <c r="X102" s="9">
        <f t="shared" si="31"/>
        <v>0</v>
      </c>
      <c r="Y102" s="9">
        <f t="shared" si="32"/>
        <v>1</v>
      </c>
      <c r="Z102" s="9" t="str">
        <f t="shared" si="32"/>
        <v>-</v>
      </c>
      <c r="AA102" s="9" t="str">
        <f t="shared" si="32"/>
        <v>-</v>
      </c>
      <c r="AB102" s="9" t="str">
        <f t="shared" si="24"/>
        <v>-</v>
      </c>
      <c r="AC102" s="290">
        <f t="shared" si="33"/>
        <v>65</v>
      </c>
      <c r="AD102" s="290" t="str">
        <f t="shared" si="33"/>
        <v>-</v>
      </c>
      <c r="AE102" s="290" t="str">
        <f t="shared" si="33"/>
        <v>-</v>
      </c>
      <c r="AF102" s="290" t="str">
        <f t="shared" si="25"/>
        <v>-</v>
      </c>
      <c r="AG102" s="294">
        <f t="shared" si="34"/>
        <v>65.102000000000004</v>
      </c>
      <c r="AH102" s="294" t="str">
        <f t="shared" si="34"/>
        <v>-</v>
      </c>
      <c r="AI102" s="294" t="str">
        <f t="shared" si="34"/>
        <v>-</v>
      </c>
      <c r="AJ102" s="294" t="str">
        <f t="shared" si="26"/>
        <v>-</v>
      </c>
      <c r="AK102" s="286">
        <f t="shared" si="35"/>
        <v>98</v>
      </c>
      <c r="AL102" s="286" t="str">
        <f t="shared" si="35"/>
        <v>-</v>
      </c>
      <c r="AM102" s="286" t="str">
        <f t="shared" si="35"/>
        <v>-</v>
      </c>
      <c r="AN102" s="286" t="str">
        <f t="shared" si="27"/>
        <v>-</v>
      </c>
    </row>
    <row r="103" spans="20:40">
      <c r="T103" s="2"/>
      <c r="U103" s="9" t="str">
        <f t="shared" si="28"/>
        <v>-</v>
      </c>
      <c r="V103" s="9" t="str">
        <f t="shared" si="29"/>
        <v>-</v>
      </c>
      <c r="W103" s="9" t="str">
        <f t="shared" si="30"/>
        <v>-</v>
      </c>
      <c r="X103" s="9" t="str">
        <f t="shared" si="31"/>
        <v>-</v>
      </c>
      <c r="Y103" s="9" t="str">
        <f t="shared" si="32"/>
        <v>-</v>
      </c>
      <c r="Z103" s="9" t="str">
        <f t="shared" si="32"/>
        <v>-</v>
      </c>
      <c r="AA103" s="9" t="str">
        <f t="shared" si="32"/>
        <v>-</v>
      </c>
      <c r="AB103" s="9" t="str">
        <f t="shared" si="24"/>
        <v>-</v>
      </c>
      <c r="AC103" s="290" t="str">
        <f t="shared" si="33"/>
        <v>-</v>
      </c>
      <c r="AD103" s="290" t="str">
        <f t="shared" si="33"/>
        <v>-</v>
      </c>
      <c r="AE103" s="290" t="str">
        <f t="shared" si="33"/>
        <v>-</v>
      </c>
      <c r="AF103" s="290" t="str">
        <f t="shared" si="25"/>
        <v>-</v>
      </c>
      <c r="AG103" s="294" t="str">
        <f t="shared" si="34"/>
        <v>-</v>
      </c>
      <c r="AH103" s="294" t="str">
        <f t="shared" si="34"/>
        <v>-</v>
      </c>
      <c r="AI103" s="294" t="str">
        <f t="shared" si="34"/>
        <v>-</v>
      </c>
      <c r="AJ103" s="294" t="str">
        <f t="shared" si="26"/>
        <v>-</v>
      </c>
      <c r="AK103" s="286" t="str">
        <f t="shared" si="35"/>
        <v>-</v>
      </c>
      <c r="AL103" s="286" t="str">
        <f t="shared" si="35"/>
        <v>-</v>
      </c>
      <c r="AM103" s="286" t="str">
        <f t="shared" si="35"/>
        <v>-</v>
      </c>
      <c r="AN103" s="286" t="str">
        <f t="shared" si="27"/>
        <v>-</v>
      </c>
    </row>
    <row r="104" spans="20:40">
      <c r="T104" s="2"/>
      <c r="U104" s="9" t="str">
        <f t="shared" si="28"/>
        <v>-</v>
      </c>
      <c r="V104" s="9" t="str">
        <f t="shared" si="29"/>
        <v>-</v>
      </c>
      <c r="W104" s="9" t="str">
        <f t="shared" si="30"/>
        <v>-</v>
      </c>
      <c r="X104" s="9" t="str">
        <f t="shared" si="31"/>
        <v>-</v>
      </c>
      <c r="Y104" s="9" t="str">
        <f t="shared" si="32"/>
        <v>-</v>
      </c>
      <c r="Z104" s="9" t="str">
        <f t="shared" si="32"/>
        <v>-</v>
      </c>
      <c r="AA104" s="9" t="str">
        <f t="shared" si="32"/>
        <v>-</v>
      </c>
      <c r="AB104" s="9" t="str">
        <f t="shared" si="24"/>
        <v>-</v>
      </c>
      <c r="AC104" s="290" t="str">
        <f t="shared" si="33"/>
        <v>-</v>
      </c>
      <c r="AD104" s="290" t="str">
        <f t="shared" si="33"/>
        <v>-</v>
      </c>
      <c r="AE104" s="290" t="str">
        <f t="shared" si="33"/>
        <v>-</v>
      </c>
      <c r="AF104" s="290" t="str">
        <f t="shared" si="25"/>
        <v>-</v>
      </c>
      <c r="AG104" s="294" t="str">
        <f t="shared" si="34"/>
        <v>-</v>
      </c>
      <c r="AH104" s="294" t="str">
        <f t="shared" si="34"/>
        <v>-</v>
      </c>
      <c r="AI104" s="294" t="str">
        <f t="shared" si="34"/>
        <v>-</v>
      </c>
      <c r="AJ104" s="294" t="str">
        <f t="shared" si="26"/>
        <v>-</v>
      </c>
      <c r="AK104" s="286" t="str">
        <f t="shared" si="35"/>
        <v>-</v>
      </c>
      <c r="AL104" s="286" t="str">
        <f t="shared" si="35"/>
        <v>-</v>
      </c>
      <c r="AM104" s="286" t="str">
        <f t="shared" si="35"/>
        <v>-</v>
      </c>
      <c r="AN104" s="286" t="str">
        <f t="shared" si="27"/>
        <v>-</v>
      </c>
    </row>
    <row r="105" spans="20:40">
      <c r="T105" s="2"/>
      <c r="U105" s="9" t="str">
        <f t="shared" si="28"/>
        <v>-</v>
      </c>
      <c r="V105" s="9" t="str">
        <f t="shared" si="29"/>
        <v>-</v>
      </c>
      <c r="W105" s="9" t="str">
        <f t="shared" si="30"/>
        <v>-</v>
      </c>
      <c r="X105" s="9" t="str">
        <f t="shared" si="31"/>
        <v>-</v>
      </c>
      <c r="Y105" s="9" t="str">
        <f t="shared" si="32"/>
        <v>-</v>
      </c>
      <c r="Z105" s="9" t="str">
        <f t="shared" si="32"/>
        <v>-</v>
      </c>
      <c r="AA105" s="9" t="str">
        <f t="shared" si="32"/>
        <v>-</v>
      </c>
      <c r="AB105" s="9" t="str">
        <f t="shared" si="24"/>
        <v>-</v>
      </c>
      <c r="AC105" s="290" t="str">
        <f t="shared" si="33"/>
        <v>-</v>
      </c>
      <c r="AD105" s="290" t="str">
        <f t="shared" si="33"/>
        <v>-</v>
      </c>
      <c r="AE105" s="290" t="str">
        <f t="shared" si="33"/>
        <v>-</v>
      </c>
      <c r="AF105" s="290" t="str">
        <f t="shared" si="25"/>
        <v>-</v>
      </c>
      <c r="AG105" s="294" t="str">
        <f t="shared" si="34"/>
        <v>-</v>
      </c>
      <c r="AH105" s="294" t="str">
        <f t="shared" si="34"/>
        <v>-</v>
      </c>
      <c r="AI105" s="294" t="str">
        <f t="shared" si="34"/>
        <v>-</v>
      </c>
      <c r="AJ105" s="294" t="str">
        <f t="shared" si="26"/>
        <v>-</v>
      </c>
      <c r="AK105" s="286" t="str">
        <f t="shared" si="35"/>
        <v>-</v>
      </c>
      <c r="AL105" s="286" t="str">
        <f t="shared" si="35"/>
        <v>-</v>
      </c>
      <c r="AM105" s="286" t="str">
        <f t="shared" si="35"/>
        <v>-</v>
      </c>
      <c r="AN105" s="286" t="str">
        <f t="shared" si="27"/>
        <v>-</v>
      </c>
    </row>
    <row r="106" spans="20:40">
      <c r="T106" s="2"/>
      <c r="U106" s="9" t="str">
        <f t="shared" si="28"/>
        <v>-</v>
      </c>
      <c r="V106" s="9" t="str">
        <f t="shared" si="29"/>
        <v>-</v>
      </c>
      <c r="W106" s="9" t="str">
        <f t="shared" si="30"/>
        <v>-</v>
      </c>
      <c r="X106" s="9" t="str">
        <f t="shared" si="31"/>
        <v>-</v>
      </c>
      <c r="Y106" s="9" t="str">
        <f t="shared" si="32"/>
        <v>-</v>
      </c>
      <c r="Z106" s="9" t="str">
        <f t="shared" si="32"/>
        <v>-</v>
      </c>
      <c r="AA106" s="9" t="str">
        <f t="shared" si="32"/>
        <v>-</v>
      </c>
      <c r="AB106" s="9" t="str">
        <f t="shared" si="24"/>
        <v>-</v>
      </c>
      <c r="AC106" s="290" t="str">
        <f t="shared" si="33"/>
        <v>-</v>
      </c>
      <c r="AD106" s="290" t="str">
        <f t="shared" si="33"/>
        <v>-</v>
      </c>
      <c r="AE106" s="290" t="str">
        <f t="shared" si="33"/>
        <v>-</v>
      </c>
      <c r="AF106" s="290" t="str">
        <f t="shared" si="25"/>
        <v>-</v>
      </c>
      <c r="AG106" s="294" t="str">
        <f t="shared" si="34"/>
        <v>-</v>
      </c>
      <c r="AH106" s="294" t="str">
        <f t="shared" si="34"/>
        <v>-</v>
      </c>
      <c r="AI106" s="294" t="str">
        <f t="shared" si="34"/>
        <v>-</v>
      </c>
      <c r="AJ106" s="294" t="str">
        <f t="shared" si="26"/>
        <v>-</v>
      </c>
      <c r="AK106" s="286" t="str">
        <f t="shared" si="35"/>
        <v>-</v>
      </c>
      <c r="AL106" s="286" t="str">
        <f t="shared" si="35"/>
        <v>-</v>
      </c>
      <c r="AM106" s="286" t="str">
        <f t="shared" si="35"/>
        <v>-</v>
      </c>
      <c r="AN106" s="286" t="str">
        <f t="shared" si="27"/>
        <v>-</v>
      </c>
    </row>
    <row r="107" spans="20:40">
      <c r="T107" s="2"/>
      <c r="U107" s="9" t="str">
        <f t="shared" si="28"/>
        <v>-</v>
      </c>
      <c r="V107" s="9" t="str">
        <f t="shared" si="29"/>
        <v>-</v>
      </c>
      <c r="W107" s="9" t="str">
        <f t="shared" si="30"/>
        <v>-</v>
      </c>
      <c r="X107" s="9" t="str">
        <f t="shared" si="31"/>
        <v>-</v>
      </c>
      <c r="Y107" s="9" t="str">
        <f t="shared" si="32"/>
        <v>-</v>
      </c>
      <c r="Z107" s="9" t="str">
        <f t="shared" si="32"/>
        <v>-</v>
      </c>
      <c r="AA107" s="9" t="str">
        <f t="shared" si="32"/>
        <v>-</v>
      </c>
      <c r="AB107" s="9" t="str">
        <f t="shared" si="24"/>
        <v>-</v>
      </c>
      <c r="AC107" s="290" t="str">
        <f t="shared" si="33"/>
        <v>-</v>
      </c>
      <c r="AD107" s="290" t="str">
        <f t="shared" si="33"/>
        <v>-</v>
      </c>
      <c r="AE107" s="290" t="str">
        <f t="shared" si="33"/>
        <v>-</v>
      </c>
      <c r="AF107" s="290" t="str">
        <f t="shared" si="25"/>
        <v>-</v>
      </c>
      <c r="AG107" s="294" t="str">
        <f t="shared" si="34"/>
        <v>-</v>
      </c>
      <c r="AH107" s="294" t="str">
        <f t="shared" si="34"/>
        <v>-</v>
      </c>
      <c r="AI107" s="294" t="str">
        <f t="shared" si="34"/>
        <v>-</v>
      </c>
      <c r="AJ107" s="294" t="str">
        <f t="shared" si="26"/>
        <v>-</v>
      </c>
      <c r="AK107" s="286" t="str">
        <f t="shared" si="35"/>
        <v>-</v>
      </c>
      <c r="AL107" s="286" t="str">
        <f t="shared" si="35"/>
        <v>-</v>
      </c>
      <c r="AM107" s="286" t="str">
        <f t="shared" si="35"/>
        <v>-</v>
      </c>
      <c r="AN107" s="286" t="str">
        <f t="shared" si="27"/>
        <v>-</v>
      </c>
    </row>
    <row r="108" spans="20:40">
      <c r="T108" s="2"/>
      <c r="U108" s="9" t="str">
        <f t="shared" si="28"/>
        <v>-</v>
      </c>
      <c r="V108" s="9" t="str">
        <f t="shared" si="29"/>
        <v>-</v>
      </c>
      <c r="W108" s="9" t="str">
        <f t="shared" si="30"/>
        <v>-</v>
      </c>
      <c r="X108" s="9" t="str">
        <f t="shared" si="31"/>
        <v>-</v>
      </c>
      <c r="Y108" s="9" t="str">
        <f t="shared" si="32"/>
        <v>-</v>
      </c>
      <c r="Z108" s="9" t="str">
        <f t="shared" si="32"/>
        <v>-</v>
      </c>
      <c r="AA108" s="9" t="str">
        <f t="shared" si="32"/>
        <v>-</v>
      </c>
      <c r="AB108" s="9" t="str">
        <f t="shared" si="24"/>
        <v>-</v>
      </c>
      <c r="AC108" s="290" t="str">
        <f t="shared" si="33"/>
        <v>-</v>
      </c>
      <c r="AD108" s="290" t="str">
        <f t="shared" si="33"/>
        <v>-</v>
      </c>
      <c r="AE108" s="290" t="str">
        <f t="shared" si="33"/>
        <v>-</v>
      </c>
      <c r="AF108" s="290" t="str">
        <f t="shared" si="25"/>
        <v>-</v>
      </c>
      <c r="AG108" s="294" t="str">
        <f t="shared" si="34"/>
        <v>-</v>
      </c>
      <c r="AH108" s="294" t="str">
        <f t="shared" si="34"/>
        <v>-</v>
      </c>
      <c r="AI108" s="294" t="str">
        <f t="shared" si="34"/>
        <v>-</v>
      </c>
      <c r="AJ108" s="294" t="str">
        <f t="shared" si="26"/>
        <v>-</v>
      </c>
      <c r="AK108" s="286" t="str">
        <f t="shared" si="35"/>
        <v>-</v>
      </c>
      <c r="AL108" s="286" t="str">
        <f t="shared" si="35"/>
        <v>-</v>
      </c>
      <c r="AM108" s="286" t="str">
        <f t="shared" si="35"/>
        <v>-</v>
      </c>
      <c r="AN108" s="286" t="str">
        <f t="shared" si="27"/>
        <v>-</v>
      </c>
    </row>
    <row r="109" spans="20:40">
      <c r="T109" s="2"/>
      <c r="U109" s="9" t="str">
        <f t="shared" si="28"/>
        <v>-</v>
      </c>
      <c r="V109" s="9" t="str">
        <f t="shared" si="29"/>
        <v>-</v>
      </c>
      <c r="W109" s="9" t="str">
        <f t="shared" si="30"/>
        <v>-</v>
      </c>
      <c r="X109" s="9" t="str">
        <f t="shared" si="31"/>
        <v>-</v>
      </c>
      <c r="Y109" s="9" t="str">
        <f t="shared" si="32"/>
        <v>-</v>
      </c>
      <c r="Z109" s="9" t="str">
        <f t="shared" si="32"/>
        <v>-</v>
      </c>
      <c r="AA109" s="9" t="str">
        <f t="shared" si="32"/>
        <v>-</v>
      </c>
      <c r="AB109" s="9" t="str">
        <f t="shared" si="24"/>
        <v>-</v>
      </c>
      <c r="AC109" s="290" t="str">
        <f t="shared" si="33"/>
        <v>-</v>
      </c>
      <c r="AD109" s="290" t="str">
        <f t="shared" si="33"/>
        <v>-</v>
      </c>
      <c r="AE109" s="290" t="str">
        <f t="shared" si="33"/>
        <v>-</v>
      </c>
      <c r="AF109" s="290" t="str">
        <f t="shared" si="25"/>
        <v>-</v>
      </c>
      <c r="AG109" s="294" t="str">
        <f t="shared" si="34"/>
        <v>-</v>
      </c>
      <c r="AH109" s="294" t="str">
        <f t="shared" si="34"/>
        <v>-</v>
      </c>
      <c r="AI109" s="294" t="str">
        <f t="shared" si="34"/>
        <v>-</v>
      </c>
      <c r="AJ109" s="294" t="str">
        <f t="shared" si="26"/>
        <v>-</v>
      </c>
      <c r="AK109" s="286" t="str">
        <f t="shared" si="35"/>
        <v>-</v>
      </c>
      <c r="AL109" s="286" t="str">
        <f t="shared" si="35"/>
        <v>-</v>
      </c>
      <c r="AM109" s="286" t="str">
        <f t="shared" si="35"/>
        <v>-</v>
      </c>
      <c r="AN109" s="286" t="str">
        <f t="shared" si="27"/>
        <v>-</v>
      </c>
    </row>
    <row r="110" spans="20:40">
      <c r="T110" s="2"/>
      <c r="U110" s="9" t="str">
        <f t="shared" si="28"/>
        <v>-</v>
      </c>
      <c r="V110" s="9" t="str">
        <f t="shared" si="29"/>
        <v>-</v>
      </c>
      <c r="W110" s="9" t="str">
        <f t="shared" si="30"/>
        <v>-</v>
      </c>
      <c r="X110" s="9" t="str">
        <f t="shared" si="31"/>
        <v>-</v>
      </c>
      <c r="Y110" s="9" t="str">
        <f t="shared" si="32"/>
        <v>-</v>
      </c>
      <c r="Z110" s="9" t="str">
        <f t="shared" si="32"/>
        <v>-</v>
      </c>
      <c r="AA110" s="9" t="str">
        <f t="shared" si="32"/>
        <v>-</v>
      </c>
      <c r="AB110" s="9" t="str">
        <f t="shared" si="24"/>
        <v>-</v>
      </c>
      <c r="AC110" s="290" t="str">
        <f t="shared" si="33"/>
        <v>-</v>
      </c>
      <c r="AD110" s="290" t="str">
        <f t="shared" si="33"/>
        <v>-</v>
      </c>
      <c r="AE110" s="290" t="str">
        <f t="shared" si="33"/>
        <v>-</v>
      </c>
      <c r="AF110" s="290" t="str">
        <f t="shared" si="25"/>
        <v>-</v>
      </c>
      <c r="AG110" s="294" t="str">
        <f t="shared" si="34"/>
        <v>-</v>
      </c>
      <c r="AH110" s="294" t="str">
        <f t="shared" si="34"/>
        <v>-</v>
      </c>
      <c r="AI110" s="294" t="str">
        <f t="shared" si="34"/>
        <v>-</v>
      </c>
      <c r="AJ110" s="294" t="str">
        <f t="shared" si="26"/>
        <v>-</v>
      </c>
      <c r="AK110" s="286" t="str">
        <f t="shared" si="35"/>
        <v>-</v>
      </c>
      <c r="AL110" s="286" t="str">
        <f t="shared" si="35"/>
        <v>-</v>
      </c>
      <c r="AM110" s="286" t="str">
        <f t="shared" si="35"/>
        <v>-</v>
      </c>
      <c r="AN110" s="286" t="str">
        <f t="shared" si="27"/>
        <v>-</v>
      </c>
    </row>
    <row r="111" spans="20:40">
      <c r="T111" s="2"/>
      <c r="U111" s="9" t="str">
        <f t="shared" si="28"/>
        <v>-</v>
      </c>
      <c r="V111" s="9" t="str">
        <f t="shared" si="29"/>
        <v>-</v>
      </c>
      <c r="W111" s="9" t="str">
        <f t="shared" si="30"/>
        <v>-</v>
      </c>
      <c r="X111" s="9" t="str">
        <f t="shared" si="31"/>
        <v>-</v>
      </c>
      <c r="Y111" s="9" t="str">
        <f t="shared" si="32"/>
        <v>-</v>
      </c>
      <c r="Z111" s="9" t="str">
        <f t="shared" si="32"/>
        <v>-</v>
      </c>
      <c r="AA111" s="9" t="str">
        <f t="shared" si="32"/>
        <v>-</v>
      </c>
      <c r="AB111" s="9" t="str">
        <f t="shared" si="24"/>
        <v>-</v>
      </c>
      <c r="AC111" s="290" t="str">
        <f t="shared" si="33"/>
        <v>-</v>
      </c>
      <c r="AD111" s="290" t="str">
        <f t="shared" si="33"/>
        <v>-</v>
      </c>
      <c r="AE111" s="290" t="str">
        <f t="shared" si="33"/>
        <v>-</v>
      </c>
      <c r="AF111" s="290" t="str">
        <f t="shared" si="25"/>
        <v>-</v>
      </c>
      <c r="AG111" s="294" t="str">
        <f t="shared" si="34"/>
        <v>-</v>
      </c>
      <c r="AH111" s="294" t="str">
        <f t="shared" si="34"/>
        <v>-</v>
      </c>
      <c r="AI111" s="294" t="str">
        <f t="shared" si="34"/>
        <v>-</v>
      </c>
      <c r="AJ111" s="294" t="str">
        <f t="shared" si="26"/>
        <v>-</v>
      </c>
      <c r="AK111" s="286" t="str">
        <f t="shared" si="35"/>
        <v>-</v>
      </c>
      <c r="AL111" s="286" t="str">
        <f t="shared" si="35"/>
        <v>-</v>
      </c>
      <c r="AM111" s="286" t="str">
        <f t="shared" si="35"/>
        <v>-</v>
      </c>
      <c r="AN111" s="286" t="str">
        <f t="shared" si="27"/>
        <v>-</v>
      </c>
    </row>
    <row r="112" spans="20:40">
      <c r="T112" s="2"/>
      <c r="U112" s="9" t="str">
        <f t="shared" si="28"/>
        <v>-</v>
      </c>
      <c r="V112" s="9" t="str">
        <f t="shared" si="29"/>
        <v>-</v>
      </c>
      <c r="W112" s="9" t="str">
        <f t="shared" si="30"/>
        <v>-</v>
      </c>
      <c r="X112" s="9" t="str">
        <f t="shared" si="31"/>
        <v>-</v>
      </c>
      <c r="Y112" s="9" t="str">
        <f t="shared" si="32"/>
        <v>-</v>
      </c>
      <c r="Z112" s="9" t="str">
        <f t="shared" si="32"/>
        <v>-</v>
      </c>
      <c r="AA112" s="9" t="str">
        <f t="shared" si="32"/>
        <v>-</v>
      </c>
      <c r="AB112" s="9" t="str">
        <f t="shared" si="24"/>
        <v>-</v>
      </c>
      <c r="AC112" s="290" t="str">
        <f t="shared" si="33"/>
        <v>-</v>
      </c>
      <c r="AD112" s="290" t="str">
        <f t="shared" si="33"/>
        <v>-</v>
      </c>
      <c r="AE112" s="290" t="str">
        <f t="shared" si="33"/>
        <v>-</v>
      </c>
      <c r="AF112" s="290" t="str">
        <f t="shared" si="25"/>
        <v>-</v>
      </c>
      <c r="AG112" s="294" t="str">
        <f t="shared" si="34"/>
        <v>-</v>
      </c>
      <c r="AH112" s="294" t="str">
        <f t="shared" si="34"/>
        <v>-</v>
      </c>
      <c r="AI112" s="294" t="str">
        <f t="shared" si="34"/>
        <v>-</v>
      </c>
      <c r="AJ112" s="294" t="str">
        <f t="shared" si="26"/>
        <v>-</v>
      </c>
      <c r="AK112" s="286" t="str">
        <f t="shared" si="35"/>
        <v>-</v>
      </c>
      <c r="AL112" s="286" t="str">
        <f t="shared" si="35"/>
        <v>-</v>
      </c>
      <c r="AM112" s="286" t="str">
        <f t="shared" si="35"/>
        <v>-</v>
      </c>
      <c r="AN112" s="286" t="str">
        <f t="shared" si="27"/>
        <v>-</v>
      </c>
    </row>
    <row r="113" spans="20:40">
      <c r="T113" s="2"/>
      <c r="U113" s="9" t="str">
        <f t="shared" si="28"/>
        <v>-</v>
      </c>
      <c r="V113" s="9" t="str">
        <f t="shared" si="29"/>
        <v>-</v>
      </c>
      <c r="W113" s="9" t="str">
        <f t="shared" si="30"/>
        <v>-</v>
      </c>
      <c r="X113" s="9" t="str">
        <f t="shared" si="31"/>
        <v>-</v>
      </c>
      <c r="Y113" s="9" t="str">
        <f t="shared" si="32"/>
        <v>-</v>
      </c>
      <c r="Z113" s="9" t="str">
        <f t="shared" si="32"/>
        <v>-</v>
      </c>
      <c r="AA113" s="9" t="str">
        <f t="shared" si="32"/>
        <v>-</v>
      </c>
      <c r="AB113" s="9" t="str">
        <f t="shared" si="24"/>
        <v>-</v>
      </c>
      <c r="AC113" s="290" t="str">
        <f t="shared" si="33"/>
        <v>-</v>
      </c>
      <c r="AD113" s="290" t="str">
        <f t="shared" si="33"/>
        <v>-</v>
      </c>
      <c r="AE113" s="290" t="str">
        <f t="shared" si="33"/>
        <v>-</v>
      </c>
      <c r="AF113" s="290" t="str">
        <f t="shared" si="25"/>
        <v>-</v>
      </c>
      <c r="AG113" s="294" t="str">
        <f t="shared" si="34"/>
        <v>-</v>
      </c>
      <c r="AH113" s="294" t="str">
        <f t="shared" si="34"/>
        <v>-</v>
      </c>
      <c r="AI113" s="294" t="str">
        <f t="shared" si="34"/>
        <v>-</v>
      </c>
      <c r="AJ113" s="294" t="str">
        <f t="shared" si="26"/>
        <v>-</v>
      </c>
      <c r="AK113" s="286" t="str">
        <f t="shared" si="35"/>
        <v>-</v>
      </c>
      <c r="AL113" s="286" t="str">
        <f t="shared" si="35"/>
        <v>-</v>
      </c>
      <c r="AM113" s="286" t="str">
        <f t="shared" si="35"/>
        <v>-</v>
      </c>
      <c r="AN113" s="286" t="str">
        <f t="shared" si="27"/>
        <v>-</v>
      </c>
    </row>
    <row r="114" spans="20:40">
      <c r="T114" s="2"/>
      <c r="U114" s="9" t="str">
        <f t="shared" si="28"/>
        <v>-</v>
      </c>
      <c r="V114" s="9" t="str">
        <f t="shared" si="29"/>
        <v>-</v>
      </c>
      <c r="W114" s="9" t="str">
        <f t="shared" si="30"/>
        <v>-</v>
      </c>
      <c r="X114" s="9" t="str">
        <f t="shared" si="31"/>
        <v>-</v>
      </c>
      <c r="Y114" s="9" t="str">
        <f t="shared" si="32"/>
        <v>-</v>
      </c>
      <c r="Z114" s="9" t="str">
        <f t="shared" si="32"/>
        <v>-</v>
      </c>
      <c r="AA114" s="9" t="str">
        <f t="shared" si="32"/>
        <v>-</v>
      </c>
      <c r="AB114" s="9" t="str">
        <f t="shared" si="24"/>
        <v>-</v>
      </c>
      <c r="AC114" s="290" t="str">
        <f t="shared" si="33"/>
        <v>-</v>
      </c>
      <c r="AD114" s="290" t="str">
        <f t="shared" si="33"/>
        <v>-</v>
      </c>
      <c r="AE114" s="290" t="str">
        <f t="shared" si="33"/>
        <v>-</v>
      </c>
      <c r="AF114" s="290" t="str">
        <f t="shared" si="25"/>
        <v>-</v>
      </c>
      <c r="AG114" s="294" t="str">
        <f t="shared" si="34"/>
        <v>-</v>
      </c>
      <c r="AH114" s="294" t="str">
        <f t="shared" si="34"/>
        <v>-</v>
      </c>
      <c r="AI114" s="294" t="str">
        <f t="shared" si="34"/>
        <v>-</v>
      </c>
      <c r="AJ114" s="294" t="str">
        <f t="shared" si="26"/>
        <v>-</v>
      </c>
      <c r="AK114" s="286" t="str">
        <f t="shared" si="35"/>
        <v>-</v>
      </c>
      <c r="AL114" s="286" t="str">
        <f t="shared" si="35"/>
        <v>-</v>
      </c>
      <c r="AM114" s="286" t="str">
        <f t="shared" si="35"/>
        <v>-</v>
      </c>
      <c r="AN114" s="286" t="str">
        <f t="shared" si="27"/>
        <v>-</v>
      </c>
    </row>
    <row r="115" spans="20:40">
      <c r="T115" s="2"/>
      <c r="U115" s="9" t="str">
        <f t="shared" si="28"/>
        <v>-</v>
      </c>
      <c r="V115" s="9" t="str">
        <f t="shared" si="29"/>
        <v>-</v>
      </c>
      <c r="W115" s="9" t="str">
        <f t="shared" si="30"/>
        <v>-</v>
      </c>
      <c r="X115" s="9" t="str">
        <f t="shared" si="31"/>
        <v>-</v>
      </c>
      <c r="Y115" s="9" t="str">
        <f t="shared" si="32"/>
        <v>-</v>
      </c>
      <c r="Z115" s="9" t="str">
        <f t="shared" si="32"/>
        <v>-</v>
      </c>
      <c r="AA115" s="9" t="str">
        <f t="shared" si="32"/>
        <v>-</v>
      </c>
      <c r="AB115" s="9" t="str">
        <f t="shared" si="24"/>
        <v>-</v>
      </c>
      <c r="AC115" s="290" t="str">
        <f t="shared" si="33"/>
        <v>-</v>
      </c>
      <c r="AD115" s="290" t="str">
        <f t="shared" si="33"/>
        <v>-</v>
      </c>
      <c r="AE115" s="290" t="str">
        <f t="shared" si="33"/>
        <v>-</v>
      </c>
      <c r="AF115" s="290" t="str">
        <f t="shared" si="25"/>
        <v>-</v>
      </c>
      <c r="AG115" s="294" t="str">
        <f t="shared" si="34"/>
        <v>-</v>
      </c>
      <c r="AH115" s="294" t="str">
        <f t="shared" si="34"/>
        <v>-</v>
      </c>
      <c r="AI115" s="294" t="str">
        <f t="shared" si="34"/>
        <v>-</v>
      </c>
      <c r="AJ115" s="294" t="str">
        <f t="shared" si="26"/>
        <v>-</v>
      </c>
      <c r="AK115" s="286" t="str">
        <f t="shared" si="35"/>
        <v>-</v>
      </c>
      <c r="AL115" s="286" t="str">
        <f t="shared" si="35"/>
        <v>-</v>
      </c>
      <c r="AM115" s="286" t="str">
        <f t="shared" si="35"/>
        <v>-</v>
      </c>
      <c r="AN115" s="286" t="str">
        <f t="shared" si="27"/>
        <v>-</v>
      </c>
    </row>
    <row r="116" spans="20:40">
      <c r="T116" s="2"/>
      <c r="U116" s="9" t="str">
        <f t="shared" si="28"/>
        <v>-</v>
      </c>
      <c r="V116" s="9" t="str">
        <f t="shared" si="29"/>
        <v>-</v>
      </c>
      <c r="W116" s="9" t="str">
        <f t="shared" si="30"/>
        <v>-</v>
      </c>
      <c r="X116" s="9" t="str">
        <f t="shared" si="31"/>
        <v>-</v>
      </c>
      <c r="Y116" s="9" t="str">
        <f t="shared" si="32"/>
        <v>-</v>
      </c>
      <c r="Z116" s="9" t="str">
        <f t="shared" si="32"/>
        <v>-</v>
      </c>
      <c r="AA116" s="9" t="str">
        <f t="shared" si="32"/>
        <v>-</v>
      </c>
      <c r="AB116" s="9" t="str">
        <f t="shared" si="24"/>
        <v>-</v>
      </c>
      <c r="AC116" s="290" t="str">
        <f t="shared" si="33"/>
        <v>-</v>
      </c>
      <c r="AD116" s="290" t="str">
        <f t="shared" si="33"/>
        <v>-</v>
      </c>
      <c r="AE116" s="290" t="str">
        <f t="shared" si="33"/>
        <v>-</v>
      </c>
      <c r="AF116" s="290" t="str">
        <f t="shared" si="25"/>
        <v>-</v>
      </c>
      <c r="AG116" s="294" t="str">
        <f t="shared" si="34"/>
        <v>-</v>
      </c>
      <c r="AH116" s="294" t="str">
        <f t="shared" si="34"/>
        <v>-</v>
      </c>
      <c r="AI116" s="294" t="str">
        <f t="shared" si="34"/>
        <v>-</v>
      </c>
      <c r="AJ116" s="294" t="str">
        <f t="shared" si="26"/>
        <v>-</v>
      </c>
      <c r="AK116" s="286" t="str">
        <f t="shared" si="35"/>
        <v>-</v>
      </c>
      <c r="AL116" s="286" t="str">
        <f t="shared" si="35"/>
        <v>-</v>
      </c>
      <c r="AM116" s="286" t="str">
        <f t="shared" si="35"/>
        <v>-</v>
      </c>
      <c r="AN116" s="286" t="str">
        <f t="shared" si="27"/>
        <v>-</v>
      </c>
    </row>
    <row r="117" spans="20:40">
      <c r="T117" s="2"/>
      <c r="U117" s="9" t="str">
        <f t="shared" si="28"/>
        <v>-</v>
      </c>
      <c r="V117" s="9" t="str">
        <f t="shared" si="29"/>
        <v>-</v>
      </c>
      <c r="W117" s="9" t="str">
        <f t="shared" si="30"/>
        <v>-</v>
      </c>
      <c r="X117" s="9" t="str">
        <f t="shared" si="31"/>
        <v>-</v>
      </c>
      <c r="Y117" s="9" t="str">
        <f t="shared" si="32"/>
        <v>-</v>
      </c>
      <c r="Z117" s="9" t="str">
        <f t="shared" si="32"/>
        <v>-</v>
      </c>
      <c r="AA117" s="9" t="str">
        <f t="shared" si="32"/>
        <v>-</v>
      </c>
      <c r="AB117" s="9" t="str">
        <f t="shared" si="24"/>
        <v>-</v>
      </c>
      <c r="AC117" s="290" t="str">
        <f t="shared" si="33"/>
        <v>-</v>
      </c>
      <c r="AD117" s="290" t="str">
        <f t="shared" si="33"/>
        <v>-</v>
      </c>
      <c r="AE117" s="290" t="str">
        <f t="shared" si="33"/>
        <v>-</v>
      </c>
      <c r="AF117" s="290" t="str">
        <f t="shared" si="25"/>
        <v>-</v>
      </c>
      <c r="AG117" s="294" t="str">
        <f t="shared" si="34"/>
        <v>-</v>
      </c>
      <c r="AH117" s="294" t="str">
        <f t="shared" si="34"/>
        <v>-</v>
      </c>
      <c r="AI117" s="294" t="str">
        <f t="shared" si="34"/>
        <v>-</v>
      </c>
      <c r="AJ117" s="294" t="str">
        <f t="shared" si="26"/>
        <v>-</v>
      </c>
      <c r="AK117" s="286" t="str">
        <f t="shared" si="35"/>
        <v>-</v>
      </c>
      <c r="AL117" s="286" t="str">
        <f t="shared" si="35"/>
        <v>-</v>
      </c>
      <c r="AM117" s="286" t="str">
        <f t="shared" si="35"/>
        <v>-</v>
      </c>
      <c r="AN117" s="286" t="str">
        <f t="shared" si="27"/>
        <v>-</v>
      </c>
    </row>
    <row r="118" spans="20:40">
      <c r="T118" s="2"/>
      <c r="U118" s="9" t="str">
        <f t="shared" si="28"/>
        <v>-</v>
      </c>
      <c r="V118" s="9" t="str">
        <f t="shared" si="29"/>
        <v>-</v>
      </c>
      <c r="W118" s="9" t="str">
        <f t="shared" si="30"/>
        <v>-</v>
      </c>
      <c r="X118" s="9" t="str">
        <f t="shared" si="31"/>
        <v>-</v>
      </c>
      <c r="Y118" s="9" t="str">
        <f t="shared" si="32"/>
        <v>-</v>
      </c>
      <c r="Z118" s="9" t="str">
        <f t="shared" si="32"/>
        <v>-</v>
      </c>
      <c r="AA118" s="9" t="str">
        <f t="shared" si="32"/>
        <v>-</v>
      </c>
      <c r="AB118" s="9" t="str">
        <f t="shared" si="24"/>
        <v>-</v>
      </c>
      <c r="AC118" s="290" t="str">
        <f t="shared" si="33"/>
        <v>-</v>
      </c>
      <c r="AD118" s="290" t="str">
        <f t="shared" si="33"/>
        <v>-</v>
      </c>
      <c r="AE118" s="290" t="str">
        <f t="shared" si="33"/>
        <v>-</v>
      </c>
      <c r="AF118" s="290" t="str">
        <f t="shared" si="25"/>
        <v>-</v>
      </c>
      <c r="AG118" s="294" t="str">
        <f t="shared" si="34"/>
        <v>-</v>
      </c>
      <c r="AH118" s="294" t="str">
        <f t="shared" si="34"/>
        <v>-</v>
      </c>
      <c r="AI118" s="294" t="str">
        <f t="shared" si="34"/>
        <v>-</v>
      </c>
      <c r="AJ118" s="294" t="str">
        <f t="shared" si="26"/>
        <v>-</v>
      </c>
      <c r="AK118" s="286" t="str">
        <f t="shared" si="35"/>
        <v>-</v>
      </c>
      <c r="AL118" s="286" t="str">
        <f t="shared" si="35"/>
        <v>-</v>
      </c>
      <c r="AM118" s="286" t="str">
        <f t="shared" si="35"/>
        <v>-</v>
      </c>
      <c r="AN118" s="286" t="str">
        <f t="shared" si="27"/>
        <v>-</v>
      </c>
    </row>
    <row r="119" spans="20:40">
      <c r="T119" s="2"/>
      <c r="U119" s="9" t="str">
        <f t="shared" si="28"/>
        <v>-</v>
      </c>
      <c r="V119" s="9" t="str">
        <f t="shared" si="29"/>
        <v>-</v>
      </c>
      <c r="W119" s="9" t="str">
        <f t="shared" si="30"/>
        <v>-</v>
      </c>
      <c r="X119" s="9" t="str">
        <f t="shared" si="31"/>
        <v>-</v>
      </c>
      <c r="Y119" s="9" t="str">
        <f t="shared" si="32"/>
        <v>-</v>
      </c>
      <c r="Z119" s="9" t="str">
        <f t="shared" si="32"/>
        <v>-</v>
      </c>
      <c r="AA119" s="9" t="str">
        <f t="shared" si="32"/>
        <v>-</v>
      </c>
      <c r="AB119" s="9" t="str">
        <f t="shared" si="24"/>
        <v>-</v>
      </c>
      <c r="AC119" s="290" t="str">
        <f t="shared" si="33"/>
        <v>-</v>
      </c>
      <c r="AD119" s="290" t="str">
        <f t="shared" si="33"/>
        <v>-</v>
      </c>
      <c r="AE119" s="290" t="str">
        <f t="shared" si="33"/>
        <v>-</v>
      </c>
      <c r="AF119" s="290" t="str">
        <f t="shared" si="25"/>
        <v>-</v>
      </c>
      <c r="AG119" s="294" t="str">
        <f t="shared" si="34"/>
        <v>-</v>
      </c>
      <c r="AH119" s="294" t="str">
        <f t="shared" si="34"/>
        <v>-</v>
      </c>
      <c r="AI119" s="294" t="str">
        <f t="shared" si="34"/>
        <v>-</v>
      </c>
      <c r="AJ119" s="294" t="str">
        <f t="shared" si="26"/>
        <v>-</v>
      </c>
      <c r="AK119" s="286" t="str">
        <f t="shared" si="35"/>
        <v>-</v>
      </c>
      <c r="AL119" s="286" t="str">
        <f t="shared" si="35"/>
        <v>-</v>
      </c>
      <c r="AM119" s="286" t="str">
        <f t="shared" si="35"/>
        <v>-</v>
      </c>
      <c r="AN119" s="286" t="str">
        <f t="shared" si="27"/>
        <v>-</v>
      </c>
    </row>
    <row r="120" spans="20:40">
      <c r="T120" s="2"/>
      <c r="U120" s="9" t="str">
        <f t="shared" si="28"/>
        <v>-</v>
      </c>
      <c r="V120" s="9" t="str">
        <f t="shared" si="29"/>
        <v>-</v>
      </c>
      <c r="W120" s="9" t="str">
        <f t="shared" si="30"/>
        <v>-</v>
      </c>
      <c r="X120" s="9" t="str">
        <f t="shared" si="31"/>
        <v>-</v>
      </c>
      <c r="Y120" s="9" t="str">
        <f t="shared" si="32"/>
        <v>-</v>
      </c>
      <c r="Z120" s="9" t="str">
        <f t="shared" si="32"/>
        <v>-</v>
      </c>
      <c r="AA120" s="9" t="str">
        <f t="shared" si="32"/>
        <v>-</v>
      </c>
      <c r="AB120" s="9" t="str">
        <f t="shared" si="24"/>
        <v>-</v>
      </c>
      <c r="AC120" s="290" t="str">
        <f t="shared" si="33"/>
        <v>-</v>
      </c>
      <c r="AD120" s="290" t="str">
        <f t="shared" si="33"/>
        <v>-</v>
      </c>
      <c r="AE120" s="290" t="str">
        <f t="shared" si="33"/>
        <v>-</v>
      </c>
      <c r="AF120" s="290" t="str">
        <f t="shared" si="25"/>
        <v>-</v>
      </c>
      <c r="AG120" s="294" t="str">
        <f t="shared" si="34"/>
        <v>-</v>
      </c>
      <c r="AH120" s="294" t="str">
        <f t="shared" si="34"/>
        <v>-</v>
      </c>
      <c r="AI120" s="294" t="str">
        <f t="shared" si="34"/>
        <v>-</v>
      </c>
      <c r="AJ120" s="294" t="str">
        <f t="shared" si="26"/>
        <v>-</v>
      </c>
      <c r="AK120" s="286" t="str">
        <f t="shared" si="35"/>
        <v>-</v>
      </c>
      <c r="AL120" s="286" t="str">
        <f t="shared" si="35"/>
        <v>-</v>
      </c>
      <c r="AM120" s="286" t="str">
        <f t="shared" si="35"/>
        <v>-</v>
      </c>
      <c r="AN120" s="286" t="str">
        <f t="shared" si="27"/>
        <v>-</v>
      </c>
    </row>
    <row r="121" spans="20:40">
      <c r="T121" s="2"/>
      <c r="U121" s="9" t="str">
        <f t="shared" si="28"/>
        <v>-</v>
      </c>
      <c r="V121" s="9" t="str">
        <f t="shared" si="29"/>
        <v>-</v>
      </c>
      <c r="W121" s="9" t="str">
        <f t="shared" si="30"/>
        <v>-</v>
      </c>
      <c r="X121" s="9" t="str">
        <f t="shared" si="31"/>
        <v>-</v>
      </c>
      <c r="Y121" s="9" t="str">
        <f t="shared" si="32"/>
        <v>-</v>
      </c>
      <c r="Z121" s="9" t="str">
        <f t="shared" si="32"/>
        <v>-</v>
      </c>
      <c r="AA121" s="9" t="str">
        <f t="shared" si="32"/>
        <v>-</v>
      </c>
      <c r="AB121" s="9" t="str">
        <f t="shared" si="24"/>
        <v>-</v>
      </c>
      <c r="AC121" s="290" t="str">
        <f t="shared" si="33"/>
        <v>-</v>
      </c>
      <c r="AD121" s="290" t="str">
        <f t="shared" si="33"/>
        <v>-</v>
      </c>
      <c r="AE121" s="290" t="str">
        <f t="shared" si="33"/>
        <v>-</v>
      </c>
      <c r="AF121" s="290" t="str">
        <f t="shared" si="25"/>
        <v>-</v>
      </c>
      <c r="AG121" s="294" t="str">
        <f t="shared" si="34"/>
        <v>-</v>
      </c>
      <c r="AH121" s="294" t="str">
        <f t="shared" si="34"/>
        <v>-</v>
      </c>
      <c r="AI121" s="294" t="str">
        <f t="shared" si="34"/>
        <v>-</v>
      </c>
      <c r="AJ121" s="294" t="str">
        <f t="shared" si="26"/>
        <v>-</v>
      </c>
      <c r="AK121" s="286" t="str">
        <f t="shared" si="35"/>
        <v>-</v>
      </c>
      <c r="AL121" s="286" t="str">
        <f t="shared" si="35"/>
        <v>-</v>
      </c>
      <c r="AM121" s="286" t="str">
        <f t="shared" si="35"/>
        <v>-</v>
      </c>
      <c r="AN121" s="286" t="str">
        <f t="shared" si="27"/>
        <v>-</v>
      </c>
    </row>
    <row r="122" spans="20:40">
      <c r="T122" s="2"/>
      <c r="U122" s="9" t="str">
        <f t="shared" si="28"/>
        <v>-</v>
      </c>
      <c r="V122" s="9" t="str">
        <f t="shared" si="29"/>
        <v>-</v>
      </c>
      <c r="W122" s="9" t="str">
        <f t="shared" si="30"/>
        <v>-</v>
      </c>
      <c r="X122" s="9" t="str">
        <f t="shared" si="31"/>
        <v>-</v>
      </c>
      <c r="Y122" s="9" t="str">
        <f t="shared" si="32"/>
        <v>-</v>
      </c>
      <c r="Z122" s="9" t="str">
        <f t="shared" si="32"/>
        <v>-</v>
      </c>
      <c r="AA122" s="9" t="str">
        <f t="shared" si="32"/>
        <v>-</v>
      </c>
      <c r="AB122" s="9" t="str">
        <f t="shared" si="24"/>
        <v>-</v>
      </c>
      <c r="AC122" s="290" t="str">
        <f t="shared" si="33"/>
        <v>-</v>
      </c>
      <c r="AD122" s="290" t="str">
        <f t="shared" si="33"/>
        <v>-</v>
      </c>
      <c r="AE122" s="290" t="str">
        <f t="shared" si="33"/>
        <v>-</v>
      </c>
      <c r="AF122" s="290" t="str">
        <f t="shared" si="25"/>
        <v>-</v>
      </c>
      <c r="AG122" s="294" t="str">
        <f t="shared" si="34"/>
        <v>-</v>
      </c>
      <c r="AH122" s="294" t="str">
        <f t="shared" si="34"/>
        <v>-</v>
      </c>
      <c r="AI122" s="294" t="str">
        <f t="shared" si="34"/>
        <v>-</v>
      </c>
      <c r="AJ122" s="294" t="str">
        <f t="shared" si="26"/>
        <v>-</v>
      </c>
      <c r="AK122" s="286" t="str">
        <f t="shared" si="35"/>
        <v>-</v>
      </c>
      <c r="AL122" s="286" t="str">
        <f t="shared" si="35"/>
        <v>-</v>
      </c>
      <c r="AM122" s="286" t="str">
        <f t="shared" si="35"/>
        <v>-</v>
      </c>
      <c r="AN122" s="286" t="str">
        <f t="shared" si="27"/>
        <v>-</v>
      </c>
    </row>
    <row r="123" spans="20:40">
      <c r="T123" s="2"/>
      <c r="U123" s="9" t="str">
        <f t="shared" si="28"/>
        <v>-</v>
      </c>
      <c r="V123" s="9" t="str">
        <f t="shared" si="29"/>
        <v>-</v>
      </c>
      <c r="W123" s="9" t="str">
        <f t="shared" si="30"/>
        <v>-</v>
      </c>
      <c r="X123" s="9" t="str">
        <f t="shared" si="31"/>
        <v>-</v>
      </c>
      <c r="Y123" s="9" t="str">
        <f t="shared" si="32"/>
        <v>-</v>
      </c>
      <c r="Z123" s="9" t="str">
        <f t="shared" si="32"/>
        <v>-</v>
      </c>
      <c r="AA123" s="9" t="str">
        <f t="shared" si="32"/>
        <v>-</v>
      </c>
      <c r="AB123" s="9" t="str">
        <f t="shared" si="24"/>
        <v>-</v>
      </c>
      <c r="AC123" s="290" t="str">
        <f t="shared" si="33"/>
        <v>-</v>
      </c>
      <c r="AD123" s="290" t="str">
        <f t="shared" si="33"/>
        <v>-</v>
      </c>
      <c r="AE123" s="290" t="str">
        <f t="shared" si="33"/>
        <v>-</v>
      </c>
      <c r="AF123" s="290" t="str">
        <f t="shared" si="25"/>
        <v>-</v>
      </c>
      <c r="AG123" s="294" t="str">
        <f t="shared" si="34"/>
        <v>-</v>
      </c>
      <c r="AH123" s="294" t="str">
        <f t="shared" si="34"/>
        <v>-</v>
      </c>
      <c r="AI123" s="294" t="str">
        <f t="shared" si="34"/>
        <v>-</v>
      </c>
      <c r="AJ123" s="294" t="str">
        <f t="shared" si="26"/>
        <v>-</v>
      </c>
      <c r="AK123" s="286" t="str">
        <f t="shared" si="35"/>
        <v>-</v>
      </c>
      <c r="AL123" s="286" t="str">
        <f t="shared" si="35"/>
        <v>-</v>
      </c>
      <c r="AM123" s="286" t="str">
        <f t="shared" si="35"/>
        <v>-</v>
      </c>
      <c r="AN123" s="286" t="str">
        <f t="shared" si="27"/>
        <v>-</v>
      </c>
    </row>
    <row r="124" spans="20:40">
      <c r="T124" s="2"/>
      <c r="U124" s="9" t="str">
        <f t="shared" si="28"/>
        <v>-</v>
      </c>
      <c r="V124" s="9" t="str">
        <f t="shared" si="29"/>
        <v>-</v>
      </c>
      <c r="W124" s="9" t="str">
        <f t="shared" si="30"/>
        <v>-</v>
      </c>
      <c r="X124" s="9" t="str">
        <f t="shared" si="31"/>
        <v>-</v>
      </c>
      <c r="Y124" s="9" t="str">
        <f t="shared" si="32"/>
        <v>-</v>
      </c>
      <c r="Z124" s="9" t="str">
        <f t="shared" si="32"/>
        <v>-</v>
      </c>
      <c r="AA124" s="9" t="str">
        <f t="shared" si="32"/>
        <v>-</v>
      </c>
      <c r="AB124" s="9" t="str">
        <f t="shared" si="24"/>
        <v>-</v>
      </c>
      <c r="AC124" s="290" t="str">
        <f t="shared" si="33"/>
        <v>-</v>
      </c>
      <c r="AD124" s="290" t="str">
        <f t="shared" si="33"/>
        <v>-</v>
      </c>
      <c r="AE124" s="290" t="str">
        <f t="shared" si="33"/>
        <v>-</v>
      </c>
      <c r="AF124" s="290" t="str">
        <f t="shared" si="25"/>
        <v>-</v>
      </c>
      <c r="AG124" s="294" t="str">
        <f t="shared" si="34"/>
        <v>-</v>
      </c>
      <c r="AH124" s="294" t="str">
        <f t="shared" si="34"/>
        <v>-</v>
      </c>
      <c r="AI124" s="294" t="str">
        <f t="shared" si="34"/>
        <v>-</v>
      </c>
      <c r="AJ124" s="294" t="str">
        <f t="shared" si="26"/>
        <v>-</v>
      </c>
      <c r="AK124" s="286" t="str">
        <f t="shared" si="35"/>
        <v>-</v>
      </c>
      <c r="AL124" s="286" t="str">
        <f t="shared" si="35"/>
        <v>-</v>
      </c>
      <c r="AM124" s="286" t="str">
        <f t="shared" si="35"/>
        <v>-</v>
      </c>
      <c r="AN124" s="286" t="str">
        <f t="shared" si="27"/>
        <v>-</v>
      </c>
    </row>
    <row r="125" spans="20:40">
      <c r="T125" s="2"/>
      <c r="U125" s="9" t="str">
        <f t="shared" si="28"/>
        <v>-</v>
      </c>
      <c r="V125" s="9" t="str">
        <f t="shared" si="29"/>
        <v>-</v>
      </c>
      <c r="W125" s="9" t="str">
        <f t="shared" si="30"/>
        <v>-</v>
      </c>
      <c r="X125" s="9" t="str">
        <f t="shared" si="31"/>
        <v>-</v>
      </c>
      <c r="Y125" s="9" t="str">
        <f t="shared" si="32"/>
        <v>-</v>
      </c>
      <c r="Z125" s="9" t="str">
        <f t="shared" si="32"/>
        <v>-</v>
      </c>
      <c r="AA125" s="9" t="str">
        <f t="shared" si="32"/>
        <v>-</v>
      </c>
      <c r="AB125" s="9" t="str">
        <f t="shared" si="24"/>
        <v>-</v>
      </c>
      <c r="AC125" s="290" t="str">
        <f t="shared" si="33"/>
        <v>-</v>
      </c>
      <c r="AD125" s="290" t="str">
        <f t="shared" si="33"/>
        <v>-</v>
      </c>
      <c r="AE125" s="290" t="str">
        <f t="shared" si="33"/>
        <v>-</v>
      </c>
      <c r="AF125" s="290" t="str">
        <f t="shared" si="25"/>
        <v>-</v>
      </c>
      <c r="AG125" s="294" t="str">
        <f t="shared" si="34"/>
        <v>-</v>
      </c>
      <c r="AH125" s="294" t="str">
        <f t="shared" si="34"/>
        <v>-</v>
      </c>
      <c r="AI125" s="294" t="str">
        <f t="shared" si="34"/>
        <v>-</v>
      </c>
      <c r="AJ125" s="294" t="str">
        <f t="shared" si="26"/>
        <v>-</v>
      </c>
      <c r="AK125" s="286" t="str">
        <f t="shared" si="35"/>
        <v>-</v>
      </c>
      <c r="AL125" s="286" t="str">
        <f t="shared" si="35"/>
        <v>-</v>
      </c>
      <c r="AM125" s="286" t="str">
        <f t="shared" si="35"/>
        <v>-</v>
      </c>
      <c r="AN125" s="286" t="str">
        <f t="shared" si="27"/>
        <v>-</v>
      </c>
    </row>
    <row r="126" spans="20:40">
      <c r="T126" s="2"/>
      <c r="U126" s="9" t="str">
        <f t="shared" si="28"/>
        <v>-</v>
      </c>
      <c r="V126" s="9" t="str">
        <f t="shared" si="29"/>
        <v>-</v>
      </c>
      <c r="W126" s="9" t="str">
        <f t="shared" si="30"/>
        <v>-</v>
      </c>
      <c r="X126" s="9" t="str">
        <f t="shared" si="31"/>
        <v>-</v>
      </c>
      <c r="Y126" s="9" t="str">
        <f t="shared" si="32"/>
        <v>-</v>
      </c>
      <c r="Z126" s="9" t="str">
        <f t="shared" si="32"/>
        <v>-</v>
      </c>
      <c r="AA126" s="9" t="str">
        <f t="shared" si="32"/>
        <v>-</v>
      </c>
      <c r="AB126" s="9" t="str">
        <f t="shared" si="24"/>
        <v>-</v>
      </c>
      <c r="AC126" s="290" t="str">
        <f t="shared" si="33"/>
        <v>-</v>
      </c>
      <c r="AD126" s="290" t="str">
        <f t="shared" si="33"/>
        <v>-</v>
      </c>
      <c r="AE126" s="290" t="str">
        <f t="shared" si="33"/>
        <v>-</v>
      </c>
      <c r="AF126" s="290" t="str">
        <f t="shared" si="25"/>
        <v>-</v>
      </c>
      <c r="AG126" s="294" t="str">
        <f t="shared" si="34"/>
        <v>-</v>
      </c>
      <c r="AH126" s="294" t="str">
        <f t="shared" si="34"/>
        <v>-</v>
      </c>
      <c r="AI126" s="294" t="str">
        <f t="shared" si="34"/>
        <v>-</v>
      </c>
      <c r="AJ126" s="294" t="str">
        <f t="shared" si="26"/>
        <v>-</v>
      </c>
      <c r="AK126" s="286" t="str">
        <f t="shared" si="35"/>
        <v>-</v>
      </c>
      <c r="AL126" s="286" t="str">
        <f t="shared" si="35"/>
        <v>-</v>
      </c>
      <c r="AM126" s="286" t="str">
        <f t="shared" si="35"/>
        <v>-</v>
      </c>
      <c r="AN126" s="286" t="str">
        <f t="shared" si="27"/>
        <v>-</v>
      </c>
    </row>
    <row r="127" spans="20:40">
      <c r="T127" s="2"/>
      <c r="U127" s="9" t="str">
        <f t="shared" si="28"/>
        <v>-</v>
      </c>
      <c r="V127" s="9" t="str">
        <f t="shared" si="29"/>
        <v>-</v>
      </c>
      <c r="W127" s="9" t="str">
        <f t="shared" si="30"/>
        <v>-</v>
      </c>
      <c r="X127" s="9" t="str">
        <f t="shared" si="31"/>
        <v>-</v>
      </c>
      <c r="Y127" s="9" t="str">
        <f t="shared" si="32"/>
        <v>-</v>
      </c>
      <c r="Z127" s="9" t="str">
        <f t="shared" si="32"/>
        <v>-</v>
      </c>
      <c r="AA127" s="9" t="str">
        <f t="shared" si="32"/>
        <v>-</v>
      </c>
      <c r="AB127" s="9" t="str">
        <f t="shared" si="24"/>
        <v>-</v>
      </c>
      <c r="AC127" s="290" t="str">
        <f t="shared" si="33"/>
        <v>-</v>
      </c>
      <c r="AD127" s="290" t="str">
        <f t="shared" si="33"/>
        <v>-</v>
      </c>
      <c r="AE127" s="290" t="str">
        <f t="shared" si="33"/>
        <v>-</v>
      </c>
      <c r="AF127" s="290" t="str">
        <f t="shared" si="25"/>
        <v>-</v>
      </c>
      <c r="AG127" s="294" t="str">
        <f t="shared" si="34"/>
        <v>-</v>
      </c>
      <c r="AH127" s="294" t="str">
        <f t="shared" si="34"/>
        <v>-</v>
      </c>
      <c r="AI127" s="294" t="str">
        <f t="shared" si="34"/>
        <v>-</v>
      </c>
      <c r="AJ127" s="294" t="str">
        <f t="shared" si="26"/>
        <v>-</v>
      </c>
      <c r="AK127" s="286" t="str">
        <f t="shared" si="35"/>
        <v>-</v>
      </c>
      <c r="AL127" s="286" t="str">
        <f t="shared" si="35"/>
        <v>-</v>
      </c>
      <c r="AM127" s="286" t="str">
        <f t="shared" si="35"/>
        <v>-</v>
      </c>
      <c r="AN127" s="286" t="str">
        <f t="shared" si="27"/>
        <v>-</v>
      </c>
    </row>
    <row r="128" spans="20:40">
      <c r="T128" s="2"/>
      <c r="U128" s="9" t="str">
        <f t="shared" si="28"/>
        <v>-</v>
      </c>
      <c r="V128" s="9" t="str">
        <f t="shared" si="29"/>
        <v>-</v>
      </c>
      <c r="W128" s="9" t="str">
        <f t="shared" si="30"/>
        <v>-</v>
      </c>
      <c r="X128" s="9" t="str">
        <f t="shared" si="31"/>
        <v>-</v>
      </c>
      <c r="Y128" s="9" t="str">
        <f t="shared" si="32"/>
        <v>-</v>
      </c>
      <c r="Z128" s="9" t="str">
        <f t="shared" si="32"/>
        <v>-</v>
      </c>
      <c r="AA128" s="9" t="str">
        <f t="shared" si="32"/>
        <v>-</v>
      </c>
      <c r="AB128" s="9" t="str">
        <f t="shared" si="24"/>
        <v>-</v>
      </c>
      <c r="AC128" s="290" t="str">
        <f t="shared" si="33"/>
        <v>-</v>
      </c>
      <c r="AD128" s="290" t="str">
        <f t="shared" si="33"/>
        <v>-</v>
      </c>
      <c r="AE128" s="290" t="str">
        <f t="shared" si="33"/>
        <v>-</v>
      </c>
      <c r="AF128" s="290" t="str">
        <f t="shared" si="25"/>
        <v>-</v>
      </c>
      <c r="AG128" s="294" t="str">
        <f t="shared" si="34"/>
        <v>-</v>
      </c>
      <c r="AH128" s="294" t="str">
        <f t="shared" si="34"/>
        <v>-</v>
      </c>
      <c r="AI128" s="294" t="str">
        <f t="shared" si="34"/>
        <v>-</v>
      </c>
      <c r="AJ128" s="294" t="str">
        <f t="shared" si="26"/>
        <v>-</v>
      </c>
      <c r="AK128" s="286" t="str">
        <f t="shared" si="35"/>
        <v>-</v>
      </c>
      <c r="AL128" s="286" t="str">
        <f t="shared" si="35"/>
        <v>-</v>
      </c>
      <c r="AM128" s="286" t="str">
        <f t="shared" si="35"/>
        <v>-</v>
      </c>
      <c r="AN128" s="286" t="str">
        <f t="shared" si="27"/>
        <v>-</v>
      </c>
    </row>
    <row r="129" spans="20:40">
      <c r="T129" s="2"/>
      <c r="U129" s="9" t="str">
        <f t="shared" si="28"/>
        <v>-</v>
      </c>
      <c r="V129" s="9" t="str">
        <f t="shared" si="29"/>
        <v>-</v>
      </c>
      <c r="W129" s="9" t="str">
        <f t="shared" si="30"/>
        <v>-</v>
      </c>
      <c r="X129" s="9" t="str">
        <f t="shared" si="31"/>
        <v>-</v>
      </c>
      <c r="Y129" s="9" t="str">
        <f t="shared" si="32"/>
        <v>-</v>
      </c>
      <c r="Z129" s="9" t="str">
        <f t="shared" si="32"/>
        <v>-</v>
      </c>
      <c r="AA129" s="9" t="str">
        <f t="shared" si="32"/>
        <v>-</v>
      </c>
      <c r="AB129" s="9" t="str">
        <f t="shared" si="24"/>
        <v>-</v>
      </c>
      <c r="AC129" s="290" t="str">
        <f t="shared" si="33"/>
        <v>-</v>
      </c>
      <c r="AD129" s="290" t="str">
        <f t="shared" si="33"/>
        <v>-</v>
      </c>
      <c r="AE129" s="290" t="str">
        <f t="shared" si="33"/>
        <v>-</v>
      </c>
      <c r="AF129" s="290" t="str">
        <f t="shared" si="25"/>
        <v>-</v>
      </c>
      <c r="AG129" s="294" t="str">
        <f t="shared" si="34"/>
        <v>-</v>
      </c>
      <c r="AH129" s="294" t="str">
        <f t="shared" si="34"/>
        <v>-</v>
      </c>
      <c r="AI129" s="294" t="str">
        <f t="shared" si="34"/>
        <v>-</v>
      </c>
      <c r="AJ129" s="294" t="str">
        <f t="shared" si="26"/>
        <v>-</v>
      </c>
      <c r="AK129" s="286" t="str">
        <f t="shared" si="35"/>
        <v>-</v>
      </c>
      <c r="AL129" s="286" t="str">
        <f t="shared" si="35"/>
        <v>-</v>
      </c>
      <c r="AM129" s="286" t="str">
        <f t="shared" si="35"/>
        <v>-</v>
      </c>
      <c r="AN129" s="286" t="str">
        <f t="shared" si="27"/>
        <v>-</v>
      </c>
    </row>
    <row r="130" spans="20:40">
      <c r="T130" s="2"/>
      <c r="U130" s="9" t="str">
        <f t="shared" si="28"/>
        <v>-</v>
      </c>
      <c r="V130" s="9" t="str">
        <f t="shared" si="29"/>
        <v>-</v>
      </c>
      <c r="W130" s="9" t="str">
        <f t="shared" si="30"/>
        <v>-</v>
      </c>
      <c r="X130" s="9" t="str">
        <f t="shared" si="31"/>
        <v>-</v>
      </c>
      <c r="Y130" s="9" t="str">
        <f t="shared" si="32"/>
        <v>-</v>
      </c>
      <c r="Z130" s="9" t="str">
        <f t="shared" si="32"/>
        <v>-</v>
      </c>
      <c r="AA130" s="9" t="str">
        <f t="shared" si="32"/>
        <v>-</v>
      </c>
      <c r="AB130" s="9" t="str">
        <f t="shared" si="24"/>
        <v>-</v>
      </c>
      <c r="AC130" s="290" t="str">
        <f t="shared" si="33"/>
        <v>-</v>
      </c>
      <c r="AD130" s="290" t="str">
        <f t="shared" si="33"/>
        <v>-</v>
      </c>
      <c r="AE130" s="290" t="str">
        <f t="shared" si="33"/>
        <v>-</v>
      </c>
      <c r="AF130" s="290" t="str">
        <f t="shared" si="25"/>
        <v>-</v>
      </c>
      <c r="AG130" s="294" t="str">
        <f t="shared" si="34"/>
        <v>-</v>
      </c>
      <c r="AH130" s="294" t="str">
        <f t="shared" si="34"/>
        <v>-</v>
      </c>
      <c r="AI130" s="294" t="str">
        <f t="shared" si="34"/>
        <v>-</v>
      </c>
      <c r="AJ130" s="294" t="str">
        <f t="shared" si="26"/>
        <v>-</v>
      </c>
      <c r="AK130" s="286" t="str">
        <f t="shared" si="35"/>
        <v>-</v>
      </c>
      <c r="AL130" s="286" t="str">
        <f t="shared" si="35"/>
        <v>-</v>
      </c>
      <c r="AM130" s="286" t="str">
        <f t="shared" si="35"/>
        <v>-</v>
      </c>
      <c r="AN130" s="286" t="str">
        <f t="shared" si="27"/>
        <v>-</v>
      </c>
    </row>
    <row r="131" spans="20:40">
      <c r="T131" s="2"/>
      <c r="U131" s="9" t="str">
        <f t="shared" si="28"/>
        <v>-</v>
      </c>
      <c r="V131" s="9" t="str">
        <f t="shared" si="29"/>
        <v>-</v>
      </c>
      <c r="W131" s="9" t="str">
        <f t="shared" si="30"/>
        <v>-</v>
      </c>
      <c r="X131" s="9" t="str">
        <f t="shared" si="31"/>
        <v>-</v>
      </c>
      <c r="Y131" s="9" t="str">
        <f t="shared" si="32"/>
        <v>-</v>
      </c>
      <c r="Z131" s="9" t="str">
        <f t="shared" si="32"/>
        <v>-</v>
      </c>
      <c r="AA131" s="9" t="str">
        <f t="shared" si="32"/>
        <v>-</v>
      </c>
      <c r="AB131" s="9" t="str">
        <f t="shared" si="24"/>
        <v>-</v>
      </c>
      <c r="AC131" s="290" t="str">
        <f t="shared" si="33"/>
        <v>-</v>
      </c>
      <c r="AD131" s="290" t="str">
        <f t="shared" si="33"/>
        <v>-</v>
      </c>
      <c r="AE131" s="290" t="str">
        <f t="shared" si="33"/>
        <v>-</v>
      </c>
      <c r="AF131" s="290" t="str">
        <f t="shared" si="25"/>
        <v>-</v>
      </c>
      <c r="AG131" s="294" t="str">
        <f t="shared" si="34"/>
        <v>-</v>
      </c>
      <c r="AH131" s="294" t="str">
        <f t="shared" si="34"/>
        <v>-</v>
      </c>
      <c r="AI131" s="294" t="str">
        <f t="shared" si="34"/>
        <v>-</v>
      </c>
      <c r="AJ131" s="294" t="str">
        <f t="shared" si="26"/>
        <v>-</v>
      </c>
      <c r="AK131" s="286" t="str">
        <f t="shared" si="35"/>
        <v>-</v>
      </c>
      <c r="AL131" s="286" t="str">
        <f t="shared" si="35"/>
        <v>-</v>
      </c>
      <c r="AM131" s="286" t="str">
        <f t="shared" si="35"/>
        <v>-</v>
      </c>
      <c r="AN131" s="286" t="str">
        <f t="shared" si="27"/>
        <v>-</v>
      </c>
    </row>
    <row r="132" spans="20:40">
      <c r="T132" s="2"/>
      <c r="U132" s="9" t="str">
        <f t="shared" si="28"/>
        <v>-</v>
      </c>
      <c r="V132" s="9" t="str">
        <f t="shared" si="29"/>
        <v>-</v>
      </c>
      <c r="W132" s="9" t="str">
        <f t="shared" si="30"/>
        <v>-</v>
      </c>
      <c r="X132" s="9" t="str">
        <f t="shared" si="31"/>
        <v>-</v>
      </c>
      <c r="Y132" s="9" t="str">
        <f t="shared" si="32"/>
        <v>-</v>
      </c>
      <c r="Z132" s="9" t="str">
        <f t="shared" si="32"/>
        <v>-</v>
      </c>
      <c r="AA132" s="9" t="str">
        <f t="shared" si="32"/>
        <v>-</v>
      </c>
      <c r="AB132" s="9" t="str">
        <f t="shared" si="32"/>
        <v>-</v>
      </c>
      <c r="AC132" s="290" t="str">
        <f t="shared" si="33"/>
        <v>-</v>
      </c>
      <c r="AD132" s="290" t="str">
        <f t="shared" si="33"/>
        <v>-</v>
      </c>
      <c r="AE132" s="290" t="str">
        <f t="shared" si="33"/>
        <v>-</v>
      </c>
      <c r="AF132" s="290" t="str">
        <f t="shared" si="33"/>
        <v>-</v>
      </c>
      <c r="AG132" s="294" t="str">
        <f t="shared" si="34"/>
        <v>-</v>
      </c>
      <c r="AH132" s="294" t="str">
        <f t="shared" si="34"/>
        <v>-</v>
      </c>
      <c r="AI132" s="294" t="str">
        <f t="shared" si="34"/>
        <v>-</v>
      </c>
      <c r="AJ132" s="294" t="str">
        <f t="shared" si="34"/>
        <v>-</v>
      </c>
      <c r="AK132" s="286" t="str">
        <f t="shared" si="35"/>
        <v>-</v>
      </c>
      <c r="AL132" s="286" t="str">
        <f t="shared" si="35"/>
        <v>-</v>
      </c>
      <c r="AM132" s="286" t="str">
        <f t="shared" si="35"/>
        <v>-</v>
      </c>
      <c r="AN132" s="286" t="str">
        <f t="shared" si="35"/>
        <v>-</v>
      </c>
    </row>
    <row r="133" spans="20:40">
      <c r="T133" s="2"/>
      <c r="U133" s="9" t="str">
        <f t="shared" ref="U133:U196" si="36">IF($T133&lt;&gt;"",COUNTIFS(
    INDEX(rawデータ範囲, , MATCH($T$3,表頭範囲, 0)), $T133,
    INDEX(rawデータ範囲, , MATCH($U$1,表頭範囲, 0)),IF($U$2="通年","*",$U$2)
),"-")</f>
        <v>-</v>
      </c>
      <c r="V133" s="9" t="str">
        <f t="shared" ref="V133:V196" si="37">IF($T133&lt;&gt;"",COUNTIFS(
    INDEX(rawデータ範囲, , MATCH($T$3,表頭範囲, 0)), $T133,
    INDEX(rawデータ範囲, , MATCH($V$3,表頭範囲, 0)), $V$4,
    INDEX(rawデータ範囲, , MATCH($U$1,表頭範囲, 0)),IF($U$2="通年","*",$U$2)
),"-")</f>
        <v>-</v>
      </c>
      <c r="W133" s="9" t="str">
        <f t="shared" ref="W133:W196" si="38">IF($T133&lt;&gt;"",COUNTIFS(
    INDEX(rawデータ範囲, , MATCH($T$3,表頭範囲, 0)), $T133,
    INDEX(rawデータ範囲, , MATCH($W$3,表頭範囲, 0)), $W$4,
    INDEX(rawデータ範囲, , MATCH($U$1,表頭範囲, 0)),IF($U$2="通年","*",$U$2)
),"-")</f>
        <v>-</v>
      </c>
      <c r="X133" s="9" t="str">
        <f t="shared" ref="X133:X196" si="39">IF($T133&lt;&gt;"",COUNTIFS(
    INDEX(rawデータ範囲, , MATCH($T$3,表頭範囲, 0)), $T133,
    INDEX(rawデータ範囲, , MATCH($X$3,表頭範囲, 0)), $X$4,
    INDEX(rawデータ範囲, , MATCH($U$1,表頭範囲, 0)),IF($U$2="通年","*",$U$2)
),"-")</f>
        <v>-</v>
      </c>
      <c r="Y133" s="9" t="str">
        <f t="shared" ref="Y133:AB196" si="40">IF(U133&gt;0,U133,"-")</f>
        <v>-</v>
      </c>
      <c r="Z133" s="9" t="str">
        <f t="shared" si="40"/>
        <v>-</v>
      </c>
      <c r="AA133" s="9" t="str">
        <f t="shared" si="40"/>
        <v>-</v>
      </c>
      <c r="AB133" s="9" t="str">
        <f t="shared" si="40"/>
        <v>-</v>
      </c>
      <c r="AC133" s="290" t="str">
        <f t="shared" ref="AC133:AF196" si="41">IFERROR(_xlfn.RANK.EQ(Y133,Y$5:Y$304,0),"-")</f>
        <v>-</v>
      </c>
      <c r="AD133" s="290" t="str">
        <f t="shared" si="41"/>
        <v>-</v>
      </c>
      <c r="AE133" s="290" t="str">
        <f t="shared" si="41"/>
        <v>-</v>
      </c>
      <c r="AF133" s="290" t="str">
        <f t="shared" si="41"/>
        <v>-</v>
      </c>
      <c r="AG133" s="294" t="str">
        <f t="shared" ref="AG133:AJ196" si="42">IF(ISNUMBER(AC133),AC133+ROW(AC133)/1000,"-")</f>
        <v>-</v>
      </c>
      <c r="AH133" s="294" t="str">
        <f t="shared" si="42"/>
        <v>-</v>
      </c>
      <c r="AI133" s="294" t="str">
        <f t="shared" si="42"/>
        <v>-</v>
      </c>
      <c r="AJ133" s="294" t="str">
        <f t="shared" si="42"/>
        <v>-</v>
      </c>
      <c r="AK133" s="286" t="str">
        <f t="shared" ref="AK133:AN196" si="43">IFERROR(_xlfn.RANK.EQ(AG133,AG$5:AG$304,1),"-")</f>
        <v>-</v>
      </c>
      <c r="AL133" s="286" t="str">
        <f t="shared" si="43"/>
        <v>-</v>
      </c>
      <c r="AM133" s="286" t="str">
        <f t="shared" si="43"/>
        <v>-</v>
      </c>
      <c r="AN133" s="286" t="str">
        <f t="shared" si="43"/>
        <v>-</v>
      </c>
    </row>
    <row r="134" spans="20:40">
      <c r="T134" s="2"/>
      <c r="U134" s="9" t="str">
        <f t="shared" si="36"/>
        <v>-</v>
      </c>
      <c r="V134" s="9" t="str">
        <f t="shared" si="37"/>
        <v>-</v>
      </c>
      <c r="W134" s="9" t="str">
        <f t="shared" si="38"/>
        <v>-</v>
      </c>
      <c r="X134" s="9" t="str">
        <f t="shared" si="39"/>
        <v>-</v>
      </c>
      <c r="Y134" s="9" t="str">
        <f t="shared" si="40"/>
        <v>-</v>
      </c>
      <c r="Z134" s="9" t="str">
        <f t="shared" si="40"/>
        <v>-</v>
      </c>
      <c r="AA134" s="9" t="str">
        <f t="shared" si="40"/>
        <v>-</v>
      </c>
      <c r="AB134" s="9" t="str">
        <f t="shared" si="40"/>
        <v>-</v>
      </c>
      <c r="AC134" s="290" t="str">
        <f t="shared" si="41"/>
        <v>-</v>
      </c>
      <c r="AD134" s="290" t="str">
        <f t="shared" si="41"/>
        <v>-</v>
      </c>
      <c r="AE134" s="290" t="str">
        <f t="shared" si="41"/>
        <v>-</v>
      </c>
      <c r="AF134" s="290" t="str">
        <f t="shared" si="41"/>
        <v>-</v>
      </c>
      <c r="AG134" s="294" t="str">
        <f t="shared" si="42"/>
        <v>-</v>
      </c>
      <c r="AH134" s="294" t="str">
        <f t="shared" si="42"/>
        <v>-</v>
      </c>
      <c r="AI134" s="294" t="str">
        <f t="shared" si="42"/>
        <v>-</v>
      </c>
      <c r="AJ134" s="294" t="str">
        <f t="shared" si="42"/>
        <v>-</v>
      </c>
      <c r="AK134" s="286" t="str">
        <f t="shared" si="43"/>
        <v>-</v>
      </c>
      <c r="AL134" s="286" t="str">
        <f t="shared" si="43"/>
        <v>-</v>
      </c>
      <c r="AM134" s="286" t="str">
        <f t="shared" si="43"/>
        <v>-</v>
      </c>
      <c r="AN134" s="286" t="str">
        <f t="shared" si="43"/>
        <v>-</v>
      </c>
    </row>
    <row r="135" spans="20:40">
      <c r="T135" s="2"/>
      <c r="U135" s="9" t="str">
        <f t="shared" si="36"/>
        <v>-</v>
      </c>
      <c r="V135" s="9" t="str">
        <f t="shared" si="37"/>
        <v>-</v>
      </c>
      <c r="W135" s="9" t="str">
        <f t="shared" si="38"/>
        <v>-</v>
      </c>
      <c r="X135" s="9" t="str">
        <f t="shared" si="39"/>
        <v>-</v>
      </c>
      <c r="Y135" s="9" t="str">
        <f t="shared" si="40"/>
        <v>-</v>
      </c>
      <c r="Z135" s="9" t="str">
        <f t="shared" si="40"/>
        <v>-</v>
      </c>
      <c r="AA135" s="9" t="str">
        <f t="shared" si="40"/>
        <v>-</v>
      </c>
      <c r="AB135" s="9" t="str">
        <f t="shared" si="40"/>
        <v>-</v>
      </c>
      <c r="AC135" s="290" t="str">
        <f t="shared" si="41"/>
        <v>-</v>
      </c>
      <c r="AD135" s="290" t="str">
        <f t="shared" si="41"/>
        <v>-</v>
      </c>
      <c r="AE135" s="290" t="str">
        <f t="shared" si="41"/>
        <v>-</v>
      </c>
      <c r="AF135" s="290" t="str">
        <f t="shared" si="41"/>
        <v>-</v>
      </c>
      <c r="AG135" s="294" t="str">
        <f t="shared" si="42"/>
        <v>-</v>
      </c>
      <c r="AH135" s="294" t="str">
        <f t="shared" si="42"/>
        <v>-</v>
      </c>
      <c r="AI135" s="294" t="str">
        <f t="shared" si="42"/>
        <v>-</v>
      </c>
      <c r="AJ135" s="294" t="str">
        <f t="shared" si="42"/>
        <v>-</v>
      </c>
      <c r="AK135" s="286" t="str">
        <f t="shared" si="43"/>
        <v>-</v>
      </c>
      <c r="AL135" s="286" t="str">
        <f t="shared" si="43"/>
        <v>-</v>
      </c>
      <c r="AM135" s="286" t="str">
        <f t="shared" si="43"/>
        <v>-</v>
      </c>
      <c r="AN135" s="286" t="str">
        <f t="shared" si="43"/>
        <v>-</v>
      </c>
    </row>
    <row r="136" spans="20:40">
      <c r="T136" s="2"/>
      <c r="U136" s="9" t="str">
        <f t="shared" si="36"/>
        <v>-</v>
      </c>
      <c r="V136" s="9" t="str">
        <f t="shared" si="37"/>
        <v>-</v>
      </c>
      <c r="W136" s="9" t="str">
        <f t="shared" si="38"/>
        <v>-</v>
      </c>
      <c r="X136" s="9" t="str">
        <f t="shared" si="39"/>
        <v>-</v>
      </c>
      <c r="Y136" s="9" t="str">
        <f t="shared" si="40"/>
        <v>-</v>
      </c>
      <c r="Z136" s="9" t="str">
        <f t="shared" si="40"/>
        <v>-</v>
      </c>
      <c r="AA136" s="9" t="str">
        <f t="shared" si="40"/>
        <v>-</v>
      </c>
      <c r="AB136" s="9" t="str">
        <f t="shared" si="40"/>
        <v>-</v>
      </c>
      <c r="AC136" s="290" t="str">
        <f t="shared" si="41"/>
        <v>-</v>
      </c>
      <c r="AD136" s="290" t="str">
        <f t="shared" si="41"/>
        <v>-</v>
      </c>
      <c r="AE136" s="290" t="str">
        <f t="shared" si="41"/>
        <v>-</v>
      </c>
      <c r="AF136" s="290" t="str">
        <f t="shared" si="41"/>
        <v>-</v>
      </c>
      <c r="AG136" s="294" t="str">
        <f t="shared" si="42"/>
        <v>-</v>
      </c>
      <c r="AH136" s="294" t="str">
        <f t="shared" si="42"/>
        <v>-</v>
      </c>
      <c r="AI136" s="294" t="str">
        <f t="shared" si="42"/>
        <v>-</v>
      </c>
      <c r="AJ136" s="294" t="str">
        <f t="shared" si="42"/>
        <v>-</v>
      </c>
      <c r="AK136" s="286" t="str">
        <f t="shared" si="43"/>
        <v>-</v>
      </c>
      <c r="AL136" s="286" t="str">
        <f t="shared" si="43"/>
        <v>-</v>
      </c>
      <c r="AM136" s="286" t="str">
        <f t="shared" si="43"/>
        <v>-</v>
      </c>
      <c r="AN136" s="286" t="str">
        <f t="shared" si="43"/>
        <v>-</v>
      </c>
    </row>
    <row r="137" spans="20:40">
      <c r="T137" s="2"/>
      <c r="U137" s="9" t="str">
        <f t="shared" si="36"/>
        <v>-</v>
      </c>
      <c r="V137" s="9" t="str">
        <f t="shared" si="37"/>
        <v>-</v>
      </c>
      <c r="W137" s="9" t="str">
        <f t="shared" si="38"/>
        <v>-</v>
      </c>
      <c r="X137" s="9" t="str">
        <f t="shared" si="39"/>
        <v>-</v>
      </c>
      <c r="Y137" s="9" t="str">
        <f t="shared" si="40"/>
        <v>-</v>
      </c>
      <c r="Z137" s="9" t="str">
        <f t="shared" si="40"/>
        <v>-</v>
      </c>
      <c r="AA137" s="9" t="str">
        <f t="shared" si="40"/>
        <v>-</v>
      </c>
      <c r="AB137" s="9" t="str">
        <f t="shared" si="40"/>
        <v>-</v>
      </c>
      <c r="AC137" s="290" t="str">
        <f t="shared" si="41"/>
        <v>-</v>
      </c>
      <c r="AD137" s="290" t="str">
        <f t="shared" si="41"/>
        <v>-</v>
      </c>
      <c r="AE137" s="290" t="str">
        <f t="shared" si="41"/>
        <v>-</v>
      </c>
      <c r="AF137" s="290" t="str">
        <f t="shared" si="41"/>
        <v>-</v>
      </c>
      <c r="AG137" s="294" t="str">
        <f t="shared" si="42"/>
        <v>-</v>
      </c>
      <c r="AH137" s="294" t="str">
        <f t="shared" si="42"/>
        <v>-</v>
      </c>
      <c r="AI137" s="294" t="str">
        <f t="shared" si="42"/>
        <v>-</v>
      </c>
      <c r="AJ137" s="294" t="str">
        <f t="shared" si="42"/>
        <v>-</v>
      </c>
      <c r="AK137" s="286" t="str">
        <f t="shared" si="43"/>
        <v>-</v>
      </c>
      <c r="AL137" s="286" t="str">
        <f t="shared" si="43"/>
        <v>-</v>
      </c>
      <c r="AM137" s="286" t="str">
        <f t="shared" si="43"/>
        <v>-</v>
      </c>
      <c r="AN137" s="286" t="str">
        <f t="shared" si="43"/>
        <v>-</v>
      </c>
    </row>
    <row r="138" spans="20:40">
      <c r="T138" s="2"/>
      <c r="U138" s="9" t="str">
        <f t="shared" si="36"/>
        <v>-</v>
      </c>
      <c r="V138" s="9" t="str">
        <f t="shared" si="37"/>
        <v>-</v>
      </c>
      <c r="W138" s="9" t="str">
        <f t="shared" si="38"/>
        <v>-</v>
      </c>
      <c r="X138" s="9" t="str">
        <f t="shared" si="39"/>
        <v>-</v>
      </c>
      <c r="Y138" s="9" t="str">
        <f t="shared" si="40"/>
        <v>-</v>
      </c>
      <c r="Z138" s="9" t="str">
        <f t="shared" si="40"/>
        <v>-</v>
      </c>
      <c r="AA138" s="9" t="str">
        <f t="shared" si="40"/>
        <v>-</v>
      </c>
      <c r="AB138" s="9" t="str">
        <f t="shared" si="40"/>
        <v>-</v>
      </c>
      <c r="AC138" s="290" t="str">
        <f t="shared" si="41"/>
        <v>-</v>
      </c>
      <c r="AD138" s="290" t="str">
        <f t="shared" si="41"/>
        <v>-</v>
      </c>
      <c r="AE138" s="290" t="str">
        <f t="shared" si="41"/>
        <v>-</v>
      </c>
      <c r="AF138" s="290" t="str">
        <f t="shared" si="41"/>
        <v>-</v>
      </c>
      <c r="AG138" s="294" t="str">
        <f t="shared" si="42"/>
        <v>-</v>
      </c>
      <c r="AH138" s="294" t="str">
        <f t="shared" si="42"/>
        <v>-</v>
      </c>
      <c r="AI138" s="294" t="str">
        <f t="shared" si="42"/>
        <v>-</v>
      </c>
      <c r="AJ138" s="294" t="str">
        <f t="shared" si="42"/>
        <v>-</v>
      </c>
      <c r="AK138" s="286" t="str">
        <f t="shared" si="43"/>
        <v>-</v>
      </c>
      <c r="AL138" s="286" t="str">
        <f t="shared" si="43"/>
        <v>-</v>
      </c>
      <c r="AM138" s="286" t="str">
        <f t="shared" si="43"/>
        <v>-</v>
      </c>
      <c r="AN138" s="286" t="str">
        <f t="shared" si="43"/>
        <v>-</v>
      </c>
    </row>
    <row r="139" spans="20:40">
      <c r="T139" s="2"/>
      <c r="U139" s="9" t="str">
        <f t="shared" si="36"/>
        <v>-</v>
      </c>
      <c r="V139" s="9" t="str">
        <f t="shared" si="37"/>
        <v>-</v>
      </c>
      <c r="W139" s="9" t="str">
        <f t="shared" si="38"/>
        <v>-</v>
      </c>
      <c r="X139" s="9" t="str">
        <f t="shared" si="39"/>
        <v>-</v>
      </c>
      <c r="Y139" s="9" t="str">
        <f t="shared" si="40"/>
        <v>-</v>
      </c>
      <c r="Z139" s="9" t="str">
        <f t="shared" si="40"/>
        <v>-</v>
      </c>
      <c r="AA139" s="9" t="str">
        <f t="shared" si="40"/>
        <v>-</v>
      </c>
      <c r="AB139" s="9" t="str">
        <f t="shared" si="40"/>
        <v>-</v>
      </c>
      <c r="AC139" s="290" t="str">
        <f t="shared" si="41"/>
        <v>-</v>
      </c>
      <c r="AD139" s="290" t="str">
        <f t="shared" si="41"/>
        <v>-</v>
      </c>
      <c r="AE139" s="290" t="str">
        <f t="shared" si="41"/>
        <v>-</v>
      </c>
      <c r="AF139" s="290" t="str">
        <f t="shared" si="41"/>
        <v>-</v>
      </c>
      <c r="AG139" s="294" t="str">
        <f t="shared" si="42"/>
        <v>-</v>
      </c>
      <c r="AH139" s="294" t="str">
        <f t="shared" si="42"/>
        <v>-</v>
      </c>
      <c r="AI139" s="294" t="str">
        <f t="shared" si="42"/>
        <v>-</v>
      </c>
      <c r="AJ139" s="294" t="str">
        <f t="shared" si="42"/>
        <v>-</v>
      </c>
      <c r="AK139" s="286" t="str">
        <f t="shared" si="43"/>
        <v>-</v>
      </c>
      <c r="AL139" s="286" t="str">
        <f t="shared" si="43"/>
        <v>-</v>
      </c>
      <c r="AM139" s="286" t="str">
        <f t="shared" si="43"/>
        <v>-</v>
      </c>
      <c r="AN139" s="286" t="str">
        <f t="shared" si="43"/>
        <v>-</v>
      </c>
    </row>
    <row r="140" spans="20:40">
      <c r="T140" s="2"/>
      <c r="U140" s="9" t="str">
        <f t="shared" si="36"/>
        <v>-</v>
      </c>
      <c r="V140" s="9" t="str">
        <f t="shared" si="37"/>
        <v>-</v>
      </c>
      <c r="W140" s="9" t="str">
        <f t="shared" si="38"/>
        <v>-</v>
      </c>
      <c r="X140" s="9" t="str">
        <f t="shared" si="39"/>
        <v>-</v>
      </c>
      <c r="Y140" s="9" t="str">
        <f t="shared" si="40"/>
        <v>-</v>
      </c>
      <c r="Z140" s="9" t="str">
        <f t="shared" si="40"/>
        <v>-</v>
      </c>
      <c r="AA140" s="9" t="str">
        <f t="shared" si="40"/>
        <v>-</v>
      </c>
      <c r="AB140" s="9" t="str">
        <f t="shared" si="40"/>
        <v>-</v>
      </c>
      <c r="AC140" s="290" t="str">
        <f t="shared" si="41"/>
        <v>-</v>
      </c>
      <c r="AD140" s="290" t="str">
        <f t="shared" si="41"/>
        <v>-</v>
      </c>
      <c r="AE140" s="290" t="str">
        <f t="shared" si="41"/>
        <v>-</v>
      </c>
      <c r="AF140" s="290" t="str">
        <f t="shared" si="41"/>
        <v>-</v>
      </c>
      <c r="AG140" s="294" t="str">
        <f t="shared" si="42"/>
        <v>-</v>
      </c>
      <c r="AH140" s="294" t="str">
        <f t="shared" si="42"/>
        <v>-</v>
      </c>
      <c r="AI140" s="294" t="str">
        <f t="shared" si="42"/>
        <v>-</v>
      </c>
      <c r="AJ140" s="294" t="str">
        <f t="shared" si="42"/>
        <v>-</v>
      </c>
      <c r="AK140" s="286" t="str">
        <f t="shared" si="43"/>
        <v>-</v>
      </c>
      <c r="AL140" s="286" t="str">
        <f t="shared" si="43"/>
        <v>-</v>
      </c>
      <c r="AM140" s="286" t="str">
        <f t="shared" si="43"/>
        <v>-</v>
      </c>
      <c r="AN140" s="286" t="str">
        <f t="shared" si="43"/>
        <v>-</v>
      </c>
    </row>
    <row r="141" spans="20:40">
      <c r="T141" s="2"/>
      <c r="U141" s="9" t="str">
        <f t="shared" si="36"/>
        <v>-</v>
      </c>
      <c r="V141" s="9" t="str">
        <f t="shared" si="37"/>
        <v>-</v>
      </c>
      <c r="W141" s="9" t="str">
        <f t="shared" si="38"/>
        <v>-</v>
      </c>
      <c r="X141" s="9" t="str">
        <f t="shared" si="39"/>
        <v>-</v>
      </c>
      <c r="Y141" s="9" t="str">
        <f t="shared" si="40"/>
        <v>-</v>
      </c>
      <c r="Z141" s="9" t="str">
        <f t="shared" si="40"/>
        <v>-</v>
      </c>
      <c r="AA141" s="9" t="str">
        <f t="shared" si="40"/>
        <v>-</v>
      </c>
      <c r="AB141" s="9" t="str">
        <f t="shared" si="40"/>
        <v>-</v>
      </c>
      <c r="AC141" s="290" t="str">
        <f t="shared" si="41"/>
        <v>-</v>
      </c>
      <c r="AD141" s="290" t="str">
        <f t="shared" si="41"/>
        <v>-</v>
      </c>
      <c r="AE141" s="290" t="str">
        <f t="shared" si="41"/>
        <v>-</v>
      </c>
      <c r="AF141" s="290" t="str">
        <f t="shared" si="41"/>
        <v>-</v>
      </c>
      <c r="AG141" s="294" t="str">
        <f t="shared" si="42"/>
        <v>-</v>
      </c>
      <c r="AH141" s="294" t="str">
        <f t="shared" si="42"/>
        <v>-</v>
      </c>
      <c r="AI141" s="294" t="str">
        <f t="shared" si="42"/>
        <v>-</v>
      </c>
      <c r="AJ141" s="294" t="str">
        <f t="shared" si="42"/>
        <v>-</v>
      </c>
      <c r="AK141" s="286" t="str">
        <f t="shared" si="43"/>
        <v>-</v>
      </c>
      <c r="AL141" s="286" t="str">
        <f t="shared" si="43"/>
        <v>-</v>
      </c>
      <c r="AM141" s="286" t="str">
        <f t="shared" si="43"/>
        <v>-</v>
      </c>
      <c r="AN141" s="286" t="str">
        <f t="shared" si="43"/>
        <v>-</v>
      </c>
    </row>
    <row r="142" spans="20:40">
      <c r="T142" s="2"/>
      <c r="U142" s="9" t="str">
        <f t="shared" si="36"/>
        <v>-</v>
      </c>
      <c r="V142" s="9" t="str">
        <f t="shared" si="37"/>
        <v>-</v>
      </c>
      <c r="W142" s="9" t="str">
        <f t="shared" si="38"/>
        <v>-</v>
      </c>
      <c r="X142" s="9" t="str">
        <f t="shared" si="39"/>
        <v>-</v>
      </c>
      <c r="Y142" s="9" t="str">
        <f t="shared" si="40"/>
        <v>-</v>
      </c>
      <c r="Z142" s="9" t="str">
        <f t="shared" si="40"/>
        <v>-</v>
      </c>
      <c r="AA142" s="9" t="str">
        <f t="shared" si="40"/>
        <v>-</v>
      </c>
      <c r="AB142" s="9" t="str">
        <f t="shared" si="40"/>
        <v>-</v>
      </c>
      <c r="AC142" s="290" t="str">
        <f t="shared" si="41"/>
        <v>-</v>
      </c>
      <c r="AD142" s="290" t="str">
        <f t="shared" si="41"/>
        <v>-</v>
      </c>
      <c r="AE142" s="290" t="str">
        <f t="shared" si="41"/>
        <v>-</v>
      </c>
      <c r="AF142" s="290" t="str">
        <f t="shared" si="41"/>
        <v>-</v>
      </c>
      <c r="AG142" s="294" t="str">
        <f t="shared" si="42"/>
        <v>-</v>
      </c>
      <c r="AH142" s="294" t="str">
        <f t="shared" si="42"/>
        <v>-</v>
      </c>
      <c r="AI142" s="294" t="str">
        <f t="shared" si="42"/>
        <v>-</v>
      </c>
      <c r="AJ142" s="294" t="str">
        <f t="shared" si="42"/>
        <v>-</v>
      </c>
      <c r="AK142" s="286" t="str">
        <f t="shared" si="43"/>
        <v>-</v>
      </c>
      <c r="AL142" s="286" t="str">
        <f t="shared" si="43"/>
        <v>-</v>
      </c>
      <c r="AM142" s="286" t="str">
        <f t="shared" si="43"/>
        <v>-</v>
      </c>
      <c r="AN142" s="286" t="str">
        <f t="shared" si="43"/>
        <v>-</v>
      </c>
    </row>
    <row r="143" spans="20:40">
      <c r="T143" s="2"/>
      <c r="U143" s="9" t="str">
        <f t="shared" si="36"/>
        <v>-</v>
      </c>
      <c r="V143" s="9" t="str">
        <f t="shared" si="37"/>
        <v>-</v>
      </c>
      <c r="W143" s="9" t="str">
        <f t="shared" si="38"/>
        <v>-</v>
      </c>
      <c r="X143" s="9" t="str">
        <f t="shared" si="39"/>
        <v>-</v>
      </c>
      <c r="Y143" s="9" t="str">
        <f t="shared" si="40"/>
        <v>-</v>
      </c>
      <c r="Z143" s="9" t="str">
        <f t="shared" si="40"/>
        <v>-</v>
      </c>
      <c r="AA143" s="9" t="str">
        <f t="shared" si="40"/>
        <v>-</v>
      </c>
      <c r="AB143" s="9" t="str">
        <f t="shared" si="40"/>
        <v>-</v>
      </c>
      <c r="AC143" s="290" t="str">
        <f t="shared" si="41"/>
        <v>-</v>
      </c>
      <c r="AD143" s="290" t="str">
        <f t="shared" si="41"/>
        <v>-</v>
      </c>
      <c r="AE143" s="290" t="str">
        <f t="shared" si="41"/>
        <v>-</v>
      </c>
      <c r="AF143" s="290" t="str">
        <f t="shared" si="41"/>
        <v>-</v>
      </c>
      <c r="AG143" s="294" t="str">
        <f t="shared" si="42"/>
        <v>-</v>
      </c>
      <c r="AH143" s="294" t="str">
        <f t="shared" si="42"/>
        <v>-</v>
      </c>
      <c r="AI143" s="294" t="str">
        <f t="shared" si="42"/>
        <v>-</v>
      </c>
      <c r="AJ143" s="294" t="str">
        <f t="shared" si="42"/>
        <v>-</v>
      </c>
      <c r="AK143" s="286" t="str">
        <f t="shared" si="43"/>
        <v>-</v>
      </c>
      <c r="AL143" s="286" t="str">
        <f t="shared" si="43"/>
        <v>-</v>
      </c>
      <c r="AM143" s="286" t="str">
        <f t="shared" si="43"/>
        <v>-</v>
      </c>
      <c r="AN143" s="286" t="str">
        <f t="shared" si="43"/>
        <v>-</v>
      </c>
    </row>
    <row r="144" spans="20:40">
      <c r="T144" s="2"/>
      <c r="U144" s="9" t="str">
        <f t="shared" si="36"/>
        <v>-</v>
      </c>
      <c r="V144" s="9" t="str">
        <f t="shared" si="37"/>
        <v>-</v>
      </c>
      <c r="W144" s="9" t="str">
        <f t="shared" si="38"/>
        <v>-</v>
      </c>
      <c r="X144" s="9" t="str">
        <f t="shared" si="39"/>
        <v>-</v>
      </c>
      <c r="Y144" s="9" t="str">
        <f t="shared" si="40"/>
        <v>-</v>
      </c>
      <c r="Z144" s="9" t="str">
        <f t="shared" si="40"/>
        <v>-</v>
      </c>
      <c r="AA144" s="9" t="str">
        <f t="shared" si="40"/>
        <v>-</v>
      </c>
      <c r="AB144" s="9" t="str">
        <f t="shared" si="40"/>
        <v>-</v>
      </c>
      <c r="AC144" s="290" t="str">
        <f t="shared" si="41"/>
        <v>-</v>
      </c>
      <c r="AD144" s="290" t="str">
        <f t="shared" si="41"/>
        <v>-</v>
      </c>
      <c r="AE144" s="290" t="str">
        <f t="shared" si="41"/>
        <v>-</v>
      </c>
      <c r="AF144" s="290" t="str">
        <f t="shared" si="41"/>
        <v>-</v>
      </c>
      <c r="AG144" s="294" t="str">
        <f t="shared" si="42"/>
        <v>-</v>
      </c>
      <c r="AH144" s="294" t="str">
        <f t="shared" si="42"/>
        <v>-</v>
      </c>
      <c r="AI144" s="294" t="str">
        <f t="shared" si="42"/>
        <v>-</v>
      </c>
      <c r="AJ144" s="294" t="str">
        <f t="shared" si="42"/>
        <v>-</v>
      </c>
      <c r="AK144" s="286" t="str">
        <f t="shared" si="43"/>
        <v>-</v>
      </c>
      <c r="AL144" s="286" t="str">
        <f t="shared" si="43"/>
        <v>-</v>
      </c>
      <c r="AM144" s="286" t="str">
        <f t="shared" si="43"/>
        <v>-</v>
      </c>
      <c r="AN144" s="286" t="str">
        <f t="shared" si="43"/>
        <v>-</v>
      </c>
    </row>
    <row r="145" spans="20:40">
      <c r="T145" s="2"/>
      <c r="U145" s="9" t="str">
        <f t="shared" si="36"/>
        <v>-</v>
      </c>
      <c r="V145" s="9" t="str">
        <f t="shared" si="37"/>
        <v>-</v>
      </c>
      <c r="W145" s="9" t="str">
        <f t="shared" si="38"/>
        <v>-</v>
      </c>
      <c r="X145" s="9" t="str">
        <f t="shared" si="39"/>
        <v>-</v>
      </c>
      <c r="Y145" s="9" t="str">
        <f t="shared" si="40"/>
        <v>-</v>
      </c>
      <c r="Z145" s="9" t="str">
        <f t="shared" si="40"/>
        <v>-</v>
      </c>
      <c r="AA145" s="9" t="str">
        <f t="shared" si="40"/>
        <v>-</v>
      </c>
      <c r="AB145" s="9" t="str">
        <f t="shared" si="40"/>
        <v>-</v>
      </c>
      <c r="AC145" s="290" t="str">
        <f t="shared" si="41"/>
        <v>-</v>
      </c>
      <c r="AD145" s="290" t="str">
        <f t="shared" si="41"/>
        <v>-</v>
      </c>
      <c r="AE145" s="290" t="str">
        <f t="shared" si="41"/>
        <v>-</v>
      </c>
      <c r="AF145" s="290" t="str">
        <f t="shared" si="41"/>
        <v>-</v>
      </c>
      <c r="AG145" s="294" t="str">
        <f t="shared" si="42"/>
        <v>-</v>
      </c>
      <c r="AH145" s="294" t="str">
        <f t="shared" si="42"/>
        <v>-</v>
      </c>
      <c r="AI145" s="294" t="str">
        <f t="shared" si="42"/>
        <v>-</v>
      </c>
      <c r="AJ145" s="294" t="str">
        <f t="shared" si="42"/>
        <v>-</v>
      </c>
      <c r="AK145" s="286" t="str">
        <f t="shared" si="43"/>
        <v>-</v>
      </c>
      <c r="AL145" s="286" t="str">
        <f t="shared" si="43"/>
        <v>-</v>
      </c>
      <c r="AM145" s="286" t="str">
        <f t="shared" si="43"/>
        <v>-</v>
      </c>
      <c r="AN145" s="286" t="str">
        <f t="shared" si="43"/>
        <v>-</v>
      </c>
    </row>
    <row r="146" spans="20:40">
      <c r="T146" s="2"/>
      <c r="U146" s="9" t="str">
        <f t="shared" si="36"/>
        <v>-</v>
      </c>
      <c r="V146" s="9" t="str">
        <f t="shared" si="37"/>
        <v>-</v>
      </c>
      <c r="W146" s="9" t="str">
        <f t="shared" si="38"/>
        <v>-</v>
      </c>
      <c r="X146" s="9" t="str">
        <f t="shared" si="39"/>
        <v>-</v>
      </c>
      <c r="Y146" s="9" t="str">
        <f t="shared" si="40"/>
        <v>-</v>
      </c>
      <c r="Z146" s="9" t="str">
        <f t="shared" si="40"/>
        <v>-</v>
      </c>
      <c r="AA146" s="9" t="str">
        <f t="shared" si="40"/>
        <v>-</v>
      </c>
      <c r="AB146" s="9" t="str">
        <f t="shared" si="40"/>
        <v>-</v>
      </c>
      <c r="AC146" s="290" t="str">
        <f t="shared" si="41"/>
        <v>-</v>
      </c>
      <c r="AD146" s="290" t="str">
        <f t="shared" si="41"/>
        <v>-</v>
      </c>
      <c r="AE146" s="290" t="str">
        <f t="shared" si="41"/>
        <v>-</v>
      </c>
      <c r="AF146" s="290" t="str">
        <f t="shared" si="41"/>
        <v>-</v>
      </c>
      <c r="AG146" s="294" t="str">
        <f t="shared" si="42"/>
        <v>-</v>
      </c>
      <c r="AH146" s="294" t="str">
        <f t="shared" si="42"/>
        <v>-</v>
      </c>
      <c r="AI146" s="294" t="str">
        <f t="shared" si="42"/>
        <v>-</v>
      </c>
      <c r="AJ146" s="294" t="str">
        <f t="shared" si="42"/>
        <v>-</v>
      </c>
      <c r="AK146" s="286" t="str">
        <f t="shared" si="43"/>
        <v>-</v>
      </c>
      <c r="AL146" s="286" t="str">
        <f t="shared" si="43"/>
        <v>-</v>
      </c>
      <c r="AM146" s="286" t="str">
        <f t="shared" si="43"/>
        <v>-</v>
      </c>
      <c r="AN146" s="286" t="str">
        <f t="shared" si="43"/>
        <v>-</v>
      </c>
    </row>
    <row r="147" spans="20:40">
      <c r="T147" s="2"/>
      <c r="U147" s="9" t="str">
        <f t="shared" si="36"/>
        <v>-</v>
      </c>
      <c r="V147" s="9" t="str">
        <f t="shared" si="37"/>
        <v>-</v>
      </c>
      <c r="W147" s="9" t="str">
        <f t="shared" si="38"/>
        <v>-</v>
      </c>
      <c r="X147" s="9" t="str">
        <f t="shared" si="39"/>
        <v>-</v>
      </c>
      <c r="Y147" s="9" t="str">
        <f t="shared" si="40"/>
        <v>-</v>
      </c>
      <c r="Z147" s="9" t="str">
        <f t="shared" si="40"/>
        <v>-</v>
      </c>
      <c r="AA147" s="9" t="str">
        <f t="shared" si="40"/>
        <v>-</v>
      </c>
      <c r="AB147" s="9" t="str">
        <f t="shared" si="40"/>
        <v>-</v>
      </c>
      <c r="AC147" s="290" t="str">
        <f t="shared" si="41"/>
        <v>-</v>
      </c>
      <c r="AD147" s="290" t="str">
        <f t="shared" si="41"/>
        <v>-</v>
      </c>
      <c r="AE147" s="290" t="str">
        <f t="shared" si="41"/>
        <v>-</v>
      </c>
      <c r="AF147" s="290" t="str">
        <f t="shared" si="41"/>
        <v>-</v>
      </c>
      <c r="AG147" s="294" t="str">
        <f t="shared" si="42"/>
        <v>-</v>
      </c>
      <c r="AH147" s="294" t="str">
        <f t="shared" si="42"/>
        <v>-</v>
      </c>
      <c r="AI147" s="294" t="str">
        <f t="shared" si="42"/>
        <v>-</v>
      </c>
      <c r="AJ147" s="294" t="str">
        <f t="shared" si="42"/>
        <v>-</v>
      </c>
      <c r="AK147" s="286" t="str">
        <f t="shared" si="43"/>
        <v>-</v>
      </c>
      <c r="AL147" s="286" t="str">
        <f t="shared" si="43"/>
        <v>-</v>
      </c>
      <c r="AM147" s="286" t="str">
        <f t="shared" si="43"/>
        <v>-</v>
      </c>
      <c r="AN147" s="286" t="str">
        <f t="shared" si="43"/>
        <v>-</v>
      </c>
    </row>
    <row r="148" spans="20:40">
      <c r="T148" s="2"/>
      <c r="U148" s="9" t="str">
        <f t="shared" si="36"/>
        <v>-</v>
      </c>
      <c r="V148" s="9" t="str">
        <f t="shared" si="37"/>
        <v>-</v>
      </c>
      <c r="W148" s="9" t="str">
        <f t="shared" si="38"/>
        <v>-</v>
      </c>
      <c r="X148" s="9" t="str">
        <f t="shared" si="39"/>
        <v>-</v>
      </c>
      <c r="Y148" s="9" t="str">
        <f t="shared" si="40"/>
        <v>-</v>
      </c>
      <c r="Z148" s="9" t="str">
        <f t="shared" si="40"/>
        <v>-</v>
      </c>
      <c r="AA148" s="9" t="str">
        <f t="shared" si="40"/>
        <v>-</v>
      </c>
      <c r="AB148" s="9" t="str">
        <f t="shared" si="40"/>
        <v>-</v>
      </c>
      <c r="AC148" s="290" t="str">
        <f t="shared" si="41"/>
        <v>-</v>
      </c>
      <c r="AD148" s="290" t="str">
        <f t="shared" si="41"/>
        <v>-</v>
      </c>
      <c r="AE148" s="290" t="str">
        <f t="shared" si="41"/>
        <v>-</v>
      </c>
      <c r="AF148" s="290" t="str">
        <f t="shared" si="41"/>
        <v>-</v>
      </c>
      <c r="AG148" s="294" t="str">
        <f t="shared" si="42"/>
        <v>-</v>
      </c>
      <c r="AH148" s="294" t="str">
        <f t="shared" si="42"/>
        <v>-</v>
      </c>
      <c r="AI148" s="294" t="str">
        <f t="shared" si="42"/>
        <v>-</v>
      </c>
      <c r="AJ148" s="294" t="str">
        <f t="shared" si="42"/>
        <v>-</v>
      </c>
      <c r="AK148" s="286" t="str">
        <f t="shared" si="43"/>
        <v>-</v>
      </c>
      <c r="AL148" s="286" t="str">
        <f t="shared" si="43"/>
        <v>-</v>
      </c>
      <c r="AM148" s="286" t="str">
        <f t="shared" si="43"/>
        <v>-</v>
      </c>
      <c r="AN148" s="286" t="str">
        <f t="shared" si="43"/>
        <v>-</v>
      </c>
    </row>
    <row r="149" spans="20:40">
      <c r="T149" s="2"/>
      <c r="U149" s="9" t="str">
        <f t="shared" si="36"/>
        <v>-</v>
      </c>
      <c r="V149" s="9" t="str">
        <f t="shared" si="37"/>
        <v>-</v>
      </c>
      <c r="W149" s="9" t="str">
        <f t="shared" si="38"/>
        <v>-</v>
      </c>
      <c r="X149" s="9" t="str">
        <f t="shared" si="39"/>
        <v>-</v>
      </c>
      <c r="Y149" s="9" t="str">
        <f t="shared" si="40"/>
        <v>-</v>
      </c>
      <c r="Z149" s="9" t="str">
        <f t="shared" si="40"/>
        <v>-</v>
      </c>
      <c r="AA149" s="9" t="str">
        <f t="shared" si="40"/>
        <v>-</v>
      </c>
      <c r="AB149" s="9" t="str">
        <f t="shared" si="40"/>
        <v>-</v>
      </c>
      <c r="AC149" s="290" t="str">
        <f t="shared" si="41"/>
        <v>-</v>
      </c>
      <c r="AD149" s="290" t="str">
        <f t="shared" si="41"/>
        <v>-</v>
      </c>
      <c r="AE149" s="290" t="str">
        <f t="shared" si="41"/>
        <v>-</v>
      </c>
      <c r="AF149" s="290" t="str">
        <f t="shared" si="41"/>
        <v>-</v>
      </c>
      <c r="AG149" s="294" t="str">
        <f t="shared" si="42"/>
        <v>-</v>
      </c>
      <c r="AH149" s="294" t="str">
        <f t="shared" si="42"/>
        <v>-</v>
      </c>
      <c r="AI149" s="294" t="str">
        <f t="shared" si="42"/>
        <v>-</v>
      </c>
      <c r="AJ149" s="294" t="str">
        <f t="shared" si="42"/>
        <v>-</v>
      </c>
      <c r="AK149" s="286" t="str">
        <f t="shared" si="43"/>
        <v>-</v>
      </c>
      <c r="AL149" s="286" t="str">
        <f t="shared" si="43"/>
        <v>-</v>
      </c>
      <c r="AM149" s="286" t="str">
        <f t="shared" si="43"/>
        <v>-</v>
      </c>
      <c r="AN149" s="286" t="str">
        <f t="shared" si="43"/>
        <v>-</v>
      </c>
    </row>
    <row r="150" spans="20:40">
      <c r="T150" s="2"/>
      <c r="U150" s="9" t="str">
        <f t="shared" si="36"/>
        <v>-</v>
      </c>
      <c r="V150" s="9" t="str">
        <f t="shared" si="37"/>
        <v>-</v>
      </c>
      <c r="W150" s="9" t="str">
        <f t="shared" si="38"/>
        <v>-</v>
      </c>
      <c r="X150" s="9" t="str">
        <f t="shared" si="39"/>
        <v>-</v>
      </c>
      <c r="Y150" s="9" t="str">
        <f t="shared" si="40"/>
        <v>-</v>
      </c>
      <c r="Z150" s="9" t="str">
        <f t="shared" si="40"/>
        <v>-</v>
      </c>
      <c r="AA150" s="9" t="str">
        <f t="shared" si="40"/>
        <v>-</v>
      </c>
      <c r="AB150" s="9" t="str">
        <f t="shared" si="40"/>
        <v>-</v>
      </c>
      <c r="AC150" s="290" t="str">
        <f t="shared" si="41"/>
        <v>-</v>
      </c>
      <c r="AD150" s="290" t="str">
        <f t="shared" si="41"/>
        <v>-</v>
      </c>
      <c r="AE150" s="290" t="str">
        <f t="shared" si="41"/>
        <v>-</v>
      </c>
      <c r="AF150" s="290" t="str">
        <f t="shared" si="41"/>
        <v>-</v>
      </c>
      <c r="AG150" s="294" t="str">
        <f t="shared" si="42"/>
        <v>-</v>
      </c>
      <c r="AH150" s="294" t="str">
        <f t="shared" si="42"/>
        <v>-</v>
      </c>
      <c r="AI150" s="294" t="str">
        <f t="shared" si="42"/>
        <v>-</v>
      </c>
      <c r="AJ150" s="294" t="str">
        <f t="shared" si="42"/>
        <v>-</v>
      </c>
      <c r="AK150" s="286" t="str">
        <f t="shared" si="43"/>
        <v>-</v>
      </c>
      <c r="AL150" s="286" t="str">
        <f t="shared" si="43"/>
        <v>-</v>
      </c>
      <c r="AM150" s="286" t="str">
        <f t="shared" si="43"/>
        <v>-</v>
      </c>
      <c r="AN150" s="286" t="str">
        <f t="shared" si="43"/>
        <v>-</v>
      </c>
    </row>
    <row r="151" spans="20:40">
      <c r="T151" s="2"/>
      <c r="U151" s="9" t="str">
        <f t="shared" si="36"/>
        <v>-</v>
      </c>
      <c r="V151" s="9" t="str">
        <f t="shared" si="37"/>
        <v>-</v>
      </c>
      <c r="W151" s="9" t="str">
        <f t="shared" si="38"/>
        <v>-</v>
      </c>
      <c r="X151" s="9" t="str">
        <f t="shared" si="39"/>
        <v>-</v>
      </c>
      <c r="Y151" s="9" t="str">
        <f t="shared" si="40"/>
        <v>-</v>
      </c>
      <c r="Z151" s="9" t="str">
        <f t="shared" si="40"/>
        <v>-</v>
      </c>
      <c r="AA151" s="9" t="str">
        <f t="shared" si="40"/>
        <v>-</v>
      </c>
      <c r="AB151" s="9" t="str">
        <f t="shared" si="40"/>
        <v>-</v>
      </c>
      <c r="AC151" s="290" t="str">
        <f t="shared" si="41"/>
        <v>-</v>
      </c>
      <c r="AD151" s="290" t="str">
        <f t="shared" si="41"/>
        <v>-</v>
      </c>
      <c r="AE151" s="290" t="str">
        <f t="shared" si="41"/>
        <v>-</v>
      </c>
      <c r="AF151" s="290" t="str">
        <f t="shared" si="41"/>
        <v>-</v>
      </c>
      <c r="AG151" s="294" t="str">
        <f t="shared" si="42"/>
        <v>-</v>
      </c>
      <c r="AH151" s="294" t="str">
        <f t="shared" si="42"/>
        <v>-</v>
      </c>
      <c r="AI151" s="294" t="str">
        <f t="shared" si="42"/>
        <v>-</v>
      </c>
      <c r="AJ151" s="294" t="str">
        <f t="shared" si="42"/>
        <v>-</v>
      </c>
      <c r="AK151" s="286" t="str">
        <f t="shared" si="43"/>
        <v>-</v>
      </c>
      <c r="AL151" s="286" t="str">
        <f t="shared" si="43"/>
        <v>-</v>
      </c>
      <c r="AM151" s="286" t="str">
        <f t="shared" si="43"/>
        <v>-</v>
      </c>
      <c r="AN151" s="286" t="str">
        <f t="shared" si="43"/>
        <v>-</v>
      </c>
    </row>
    <row r="152" spans="20:40">
      <c r="T152" s="2"/>
      <c r="U152" s="9" t="str">
        <f t="shared" si="36"/>
        <v>-</v>
      </c>
      <c r="V152" s="9" t="str">
        <f t="shared" si="37"/>
        <v>-</v>
      </c>
      <c r="W152" s="9" t="str">
        <f t="shared" si="38"/>
        <v>-</v>
      </c>
      <c r="X152" s="9" t="str">
        <f t="shared" si="39"/>
        <v>-</v>
      </c>
      <c r="Y152" s="9" t="str">
        <f t="shared" si="40"/>
        <v>-</v>
      </c>
      <c r="Z152" s="9" t="str">
        <f t="shared" si="40"/>
        <v>-</v>
      </c>
      <c r="AA152" s="9" t="str">
        <f t="shared" si="40"/>
        <v>-</v>
      </c>
      <c r="AB152" s="9" t="str">
        <f t="shared" si="40"/>
        <v>-</v>
      </c>
      <c r="AC152" s="290" t="str">
        <f t="shared" si="41"/>
        <v>-</v>
      </c>
      <c r="AD152" s="290" t="str">
        <f t="shared" si="41"/>
        <v>-</v>
      </c>
      <c r="AE152" s="290" t="str">
        <f t="shared" si="41"/>
        <v>-</v>
      </c>
      <c r="AF152" s="290" t="str">
        <f t="shared" si="41"/>
        <v>-</v>
      </c>
      <c r="AG152" s="294" t="str">
        <f t="shared" si="42"/>
        <v>-</v>
      </c>
      <c r="AH152" s="294" t="str">
        <f t="shared" si="42"/>
        <v>-</v>
      </c>
      <c r="AI152" s="294" t="str">
        <f t="shared" si="42"/>
        <v>-</v>
      </c>
      <c r="AJ152" s="294" t="str">
        <f t="shared" si="42"/>
        <v>-</v>
      </c>
      <c r="AK152" s="286" t="str">
        <f t="shared" si="43"/>
        <v>-</v>
      </c>
      <c r="AL152" s="286" t="str">
        <f t="shared" si="43"/>
        <v>-</v>
      </c>
      <c r="AM152" s="286" t="str">
        <f t="shared" si="43"/>
        <v>-</v>
      </c>
      <c r="AN152" s="286" t="str">
        <f t="shared" si="43"/>
        <v>-</v>
      </c>
    </row>
    <row r="153" spans="20:40">
      <c r="T153" s="2"/>
      <c r="U153" s="9" t="str">
        <f t="shared" si="36"/>
        <v>-</v>
      </c>
      <c r="V153" s="9" t="str">
        <f t="shared" si="37"/>
        <v>-</v>
      </c>
      <c r="W153" s="9" t="str">
        <f t="shared" si="38"/>
        <v>-</v>
      </c>
      <c r="X153" s="9" t="str">
        <f t="shared" si="39"/>
        <v>-</v>
      </c>
      <c r="Y153" s="9" t="str">
        <f t="shared" si="40"/>
        <v>-</v>
      </c>
      <c r="Z153" s="9" t="str">
        <f t="shared" si="40"/>
        <v>-</v>
      </c>
      <c r="AA153" s="9" t="str">
        <f t="shared" si="40"/>
        <v>-</v>
      </c>
      <c r="AB153" s="9" t="str">
        <f t="shared" si="40"/>
        <v>-</v>
      </c>
      <c r="AC153" s="290" t="str">
        <f t="shared" si="41"/>
        <v>-</v>
      </c>
      <c r="AD153" s="290" t="str">
        <f t="shared" si="41"/>
        <v>-</v>
      </c>
      <c r="AE153" s="290" t="str">
        <f t="shared" si="41"/>
        <v>-</v>
      </c>
      <c r="AF153" s="290" t="str">
        <f t="shared" si="41"/>
        <v>-</v>
      </c>
      <c r="AG153" s="294" t="str">
        <f t="shared" si="42"/>
        <v>-</v>
      </c>
      <c r="AH153" s="294" t="str">
        <f t="shared" si="42"/>
        <v>-</v>
      </c>
      <c r="AI153" s="294" t="str">
        <f t="shared" si="42"/>
        <v>-</v>
      </c>
      <c r="AJ153" s="294" t="str">
        <f t="shared" si="42"/>
        <v>-</v>
      </c>
      <c r="AK153" s="286" t="str">
        <f t="shared" si="43"/>
        <v>-</v>
      </c>
      <c r="AL153" s="286" t="str">
        <f t="shared" si="43"/>
        <v>-</v>
      </c>
      <c r="AM153" s="286" t="str">
        <f t="shared" si="43"/>
        <v>-</v>
      </c>
      <c r="AN153" s="286" t="str">
        <f t="shared" si="43"/>
        <v>-</v>
      </c>
    </row>
    <row r="154" spans="20:40">
      <c r="T154" s="2"/>
      <c r="U154" s="9" t="str">
        <f t="shared" si="36"/>
        <v>-</v>
      </c>
      <c r="V154" s="9" t="str">
        <f t="shared" si="37"/>
        <v>-</v>
      </c>
      <c r="W154" s="9" t="str">
        <f t="shared" si="38"/>
        <v>-</v>
      </c>
      <c r="X154" s="9" t="str">
        <f t="shared" si="39"/>
        <v>-</v>
      </c>
      <c r="Y154" s="9" t="str">
        <f t="shared" si="40"/>
        <v>-</v>
      </c>
      <c r="Z154" s="9" t="str">
        <f t="shared" si="40"/>
        <v>-</v>
      </c>
      <c r="AA154" s="9" t="str">
        <f t="shared" si="40"/>
        <v>-</v>
      </c>
      <c r="AB154" s="9" t="str">
        <f t="shared" si="40"/>
        <v>-</v>
      </c>
      <c r="AC154" s="290" t="str">
        <f t="shared" si="41"/>
        <v>-</v>
      </c>
      <c r="AD154" s="290" t="str">
        <f t="shared" si="41"/>
        <v>-</v>
      </c>
      <c r="AE154" s="290" t="str">
        <f t="shared" si="41"/>
        <v>-</v>
      </c>
      <c r="AF154" s="290" t="str">
        <f t="shared" si="41"/>
        <v>-</v>
      </c>
      <c r="AG154" s="294" t="str">
        <f t="shared" si="42"/>
        <v>-</v>
      </c>
      <c r="AH154" s="294" t="str">
        <f t="shared" si="42"/>
        <v>-</v>
      </c>
      <c r="AI154" s="294" t="str">
        <f t="shared" si="42"/>
        <v>-</v>
      </c>
      <c r="AJ154" s="294" t="str">
        <f t="shared" si="42"/>
        <v>-</v>
      </c>
      <c r="AK154" s="286" t="str">
        <f t="shared" si="43"/>
        <v>-</v>
      </c>
      <c r="AL154" s="286" t="str">
        <f t="shared" si="43"/>
        <v>-</v>
      </c>
      <c r="AM154" s="286" t="str">
        <f t="shared" si="43"/>
        <v>-</v>
      </c>
      <c r="AN154" s="286" t="str">
        <f t="shared" si="43"/>
        <v>-</v>
      </c>
    </row>
    <row r="155" spans="20:40">
      <c r="T155" s="2"/>
      <c r="U155" s="9" t="str">
        <f t="shared" si="36"/>
        <v>-</v>
      </c>
      <c r="V155" s="9" t="str">
        <f t="shared" si="37"/>
        <v>-</v>
      </c>
      <c r="W155" s="9" t="str">
        <f t="shared" si="38"/>
        <v>-</v>
      </c>
      <c r="X155" s="9" t="str">
        <f t="shared" si="39"/>
        <v>-</v>
      </c>
      <c r="Y155" s="9" t="str">
        <f t="shared" si="40"/>
        <v>-</v>
      </c>
      <c r="Z155" s="9" t="str">
        <f t="shared" si="40"/>
        <v>-</v>
      </c>
      <c r="AA155" s="9" t="str">
        <f t="shared" si="40"/>
        <v>-</v>
      </c>
      <c r="AB155" s="9" t="str">
        <f t="shared" si="40"/>
        <v>-</v>
      </c>
      <c r="AC155" s="290" t="str">
        <f t="shared" si="41"/>
        <v>-</v>
      </c>
      <c r="AD155" s="290" t="str">
        <f t="shared" si="41"/>
        <v>-</v>
      </c>
      <c r="AE155" s="290" t="str">
        <f t="shared" si="41"/>
        <v>-</v>
      </c>
      <c r="AF155" s="290" t="str">
        <f t="shared" si="41"/>
        <v>-</v>
      </c>
      <c r="AG155" s="294" t="str">
        <f t="shared" si="42"/>
        <v>-</v>
      </c>
      <c r="AH155" s="294" t="str">
        <f t="shared" si="42"/>
        <v>-</v>
      </c>
      <c r="AI155" s="294" t="str">
        <f t="shared" si="42"/>
        <v>-</v>
      </c>
      <c r="AJ155" s="294" t="str">
        <f t="shared" si="42"/>
        <v>-</v>
      </c>
      <c r="AK155" s="286" t="str">
        <f t="shared" si="43"/>
        <v>-</v>
      </c>
      <c r="AL155" s="286" t="str">
        <f t="shared" si="43"/>
        <v>-</v>
      </c>
      <c r="AM155" s="286" t="str">
        <f t="shared" si="43"/>
        <v>-</v>
      </c>
      <c r="AN155" s="286" t="str">
        <f t="shared" si="43"/>
        <v>-</v>
      </c>
    </row>
    <row r="156" spans="20:40">
      <c r="T156" s="2"/>
      <c r="U156" s="9" t="str">
        <f t="shared" si="36"/>
        <v>-</v>
      </c>
      <c r="V156" s="9" t="str">
        <f t="shared" si="37"/>
        <v>-</v>
      </c>
      <c r="W156" s="9" t="str">
        <f t="shared" si="38"/>
        <v>-</v>
      </c>
      <c r="X156" s="9" t="str">
        <f t="shared" si="39"/>
        <v>-</v>
      </c>
      <c r="Y156" s="9" t="str">
        <f t="shared" si="40"/>
        <v>-</v>
      </c>
      <c r="Z156" s="9" t="str">
        <f t="shared" si="40"/>
        <v>-</v>
      </c>
      <c r="AA156" s="9" t="str">
        <f t="shared" si="40"/>
        <v>-</v>
      </c>
      <c r="AB156" s="9" t="str">
        <f t="shared" si="40"/>
        <v>-</v>
      </c>
      <c r="AC156" s="290" t="str">
        <f t="shared" si="41"/>
        <v>-</v>
      </c>
      <c r="AD156" s="290" t="str">
        <f t="shared" si="41"/>
        <v>-</v>
      </c>
      <c r="AE156" s="290" t="str">
        <f t="shared" si="41"/>
        <v>-</v>
      </c>
      <c r="AF156" s="290" t="str">
        <f t="shared" si="41"/>
        <v>-</v>
      </c>
      <c r="AG156" s="294" t="str">
        <f t="shared" si="42"/>
        <v>-</v>
      </c>
      <c r="AH156" s="294" t="str">
        <f t="shared" si="42"/>
        <v>-</v>
      </c>
      <c r="AI156" s="294" t="str">
        <f t="shared" si="42"/>
        <v>-</v>
      </c>
      <c r="AJ156" s="294" t="str">
        <f t="shared" si="42"/>
        <v>-</v>
      </c>
      <c r="AK156" s="286" t="str">
        <f t="shared" si="43"/>
        <v>-</v>
      </c>
      <c r="AL156" s="286" t="str">
        <f t="shared" si="43"/>
        <v>-</v>
      </c>
      <c r="AM156" s="286" t="str">
        <f t="shared" si="43"/>
        <v>-</v>
      </c>
      <c r="AN156" s="286" t="str">
        <f t="shared" si="43"/>
        <v>-</v>
      </c>
    </row>
    <row r="157" spans="20:40">
      <c r="T157" s="2"/>
      <c r="U157" s="9" t="str">
        <f t="shared" si="36"/>
        <v>-</v>
      </c>
      <c r="V157" s="9" t="str">
        <f t="shared" si="37"/>
        <v>-</v>
      </c>
      <c r="W157" s="9" t="str">
        <f t="shared" si="38"/>
        <v>-</v>
      </c>
      <c r="X157" s="9" t="str">
        <f t="shared" si="39"/>
        <v>-</v>
      </c>
      <c r="Y157" s="9" t="str">
        <f t="shared" si="40"/>
        <v>-</v>
      </c>
      <c r="Z157" s="9" t="str">
        <f t="shared" si="40"/>
        <v>-</v>
      </c>
      <c r="AA157" s="9" t="str">
        <f t="shared" si="40"/>
        <v>-</v>
      </c>
      <c r="AB157" s="9" t="str">
        <f t="shared" si="40"/>
        <v>-</v>
      </c>
      <c r="AC157" s="290" t="str">
        <f t="shared" si="41"/>
        <v>-</v>
      </c>
      <c r="AD157" s="290" t="str">
        <f t="shared" si="41"/>
        <v>-</v>
      </c>
      <c r="AE157" s="290" t="str">
        <f t="shared" si="41"/>
        <v>-</v>
      </c>
      <c r="AF157" s="290" t="str">
        <f t="shared" si="41"/>
        <v>-</v>
      </c>
      <c r="AG157" s="294" t="str">
        <f t="shared" si="42"/>
        <v>-</v>
      </c>
      <c r="AH157" s="294" t="str">
        <f t="shared" si="42"/>
        <v>-</v>
      </c>
      <c r="AI157" s="294" t="str">
        <f t="shared" si="42"/>
        <v>-</v>
      </c>
      <c r="AJ157" s="294" t="str">
        <f t="shared" si="42"/>
        <v>-</v>
      </c>
      <c r="AK157" s="286" t="str">
        <f t="shared" si="43"/>
        <v>-</v>
      </c>
      <c r="AL157" s="286" t="str">
        <f t="shared" si="43"/>
        <v>-</v>
      </c>
      <c r="AM157" s="286" t="str">
        <f t="shared" si="43"/>
        <v>-</v>
      </c>
      <c r="AN157" s="286" t="str">
        <f t="shared" si="43"/>
        <v>-</v>
      </c>
    </row>
    <row r="158" spans="20:40">
      <c r="T158" s="2"/>
      <c r="U158" s="9" t="str">
        <f t="shared" si="36"/>
        <v>-</v>
      </c>
      <c r="V158" s="9" t="str">
        <f t="shared" si="37"/>
        <v>-</v>
      </c>
      <c r="W158" s="9" t="str">
        <f t="shared" si="38"/>
        <v>-</v>
      </c>
      <c r="X158" s="9" t="str">
        <f t="shared" si="39"/>
        <v>-</v>
      </c>
      <c r="Y158" s="9" t="str">
        <f t="shared" si="40"/>
        <v>-</v>
      </c>
      <c r="Z158" s="9" t="str">
        <f t="shared" si="40"/>
        <v>-</v>
      </c>
      <c r="AA158" s="9" t="str">
        <f t="shared" si="40"/>
        <v>-</v>
      </c>
      <c r="AB158" s="9" t="str">
        <f t="shared" si="40"/>
        <v>-</v>
      </c>
      <c r="AC158" s="290" t="str">
        <f t="shared" si="41"/>
        <v>-</v>
      </c>
      <c r="AD158" s="290" t="str">
        <f t="shared" si="41"/>
        <v>-</v>
      </c>
      <c r="AE158" s="290" t="str">
        <f t="shared" si="41"/>
        <v>-</v>
      </c>
      <c r="AF158" s="290" t="str">
        <f t="shared" si="41"/>
        <v>-</v>
      </c>
      <c r="AG158" s="294" t="str">
        <f t="shared" si="42"/>
        <v>-</v>
      </c>
      <c r="AH158" s="294" t="str">
        <f t="shared" si="42"/>
        <v>-</v>
      </c>
      <c r="AI158" s="294" t="str">
        <f t="shared" si="42"/>
        <v>-</v>
      </c>
      <c r="AJ158" s="294" t="str">
        <f t="shared" si="42"/>
        <v>-</v>
      </c>
      <c r="AK158" s="286" t="str">
        <f t="shared" si="43"/>
        <v>-</v>
      </c>
      <c r="AL158" s="286" t="str">
        <f t="shared" si="43"/>
        <v>-</v>
      </c>
      <c r="AM158" s="286" t="str">
        <f t="shared" si="43"/>
        <v>-</v>
      </c>
      <c r="AN158" s="286" t="str">
        <f t="shared" si="43"/>
        <v>-</v>
      </c>
    </row>
    <row r="159" spans="20:40">
      <c r="T159" s="2"/>
      <c r="U159" s="9" t="str">
        <f t="shared" si="36"/>
        <v>-</v>
      </c>
      <c r="V159" s="9" t="str">
        <f t="shared" si="37"/>
        <v>-</v>
      </c>
      <c r="W159" s="9" t="str">
        <f t="shared" si="38"/>
        <v>-</v>
      </c>
      <c r="X159" s="9" t="str">
        <f t="shared" si="39"/>
        <v>-</v>
      </c>
      <c r="Y159" s="9" t="str">
        <f t="shared" si="40"/>
        <v>-</v>
      </c>
      <c r="Z159" s="9" t="str">
        <f t="shared" si="40"/>
        <v>-</v>
      </c>
      <c r="AA159" s="9" t="str">
        <f t="shared" si="40"/>
        <v>-</v>
      </c>
      <c r="AB159" s="9" t="str">
        <f t="shared" si="40"/>
        <v>-</v>
      </c>
      <c r="AC159" s="290" t="str">
        <f t="shared" si="41"/>
        <v>-</v>
      </c>
      <c r="AD159" s="290" t="str">
        <f t="shared" si="41"/>
        <v>-</v>
      </c>
      <c r="AE159" s="290" t="str">
        <f t="shared" si="41"/>
        <v>-</v>
      </c>
      <c r="AF159" s="290" t="str">
        <f t="shared" si="41"/>
        <v>-</v>
      </c>
      <c r="AG159" s="294" t="str">
        <f t="shared" si="42"/>
        <v>-</v>
      </c>
      <c r="AH159" s="294" t="str">
        <f t="shared" si="42"/>
        <v>-</v>
      </c>
      <c r="AI159" s="294" t="str">
        <f t="shared" si="42"/>
        <v>-</v>
      </c>
      <c r="AJ159" s="294" t="str">
        <f t="shared" si="42"/>
        <v>-</v>
      </c>
      <c r="AK159" s="286" t="str">
        <f t="shared" si="43"/>
        <v>-</v>
      </c>
      <c r="AL159" s="286" t="str">
        <f t="shared" si="43"/>
        <v>-</v>
      </c>
      <c r="AM159" s="286" t="str">
        <f t="shared" si="43"/>
        <v>-</v>
      </c>
      <c r="AN159" s="286" t="str">
        <f t="shared" si="43"/>
        <v>-</v>
      </c>
    </row>
    <row r="160" spans="20:40">
      <c r="T160" s="2"/>
      <c r="U160" s="9" t="str">
        <f t="shared" si="36"/>
        <v>-</v>
      </c>
      <c r="V160" s="9" t="str">
        <f t="shared" si="37"/>
        <v>-</v>
      </c>
      <c r="W160" s="9" t="str">
        <f t="shared" si="38"/>
        <v>-</v>
      </c>
      <c r="X160" s="9" t="str">
        <f t="shared" si="39"/>
        <v>-</v>
      </c>
      <c r="Y160" s="9" t="str">
        <f t="shared" si="40"/>
        <v>-</v>
      </c>
      <c r="Z160" s="9" t="str">
        <f t="shared" si="40"/>
        <v>-</v>
      </c>
      <c r="AA160" s="9" t="str">
        <f t="shared" si="40"/>
        <v>-</v>
      </c>
      <c r="AB160" s="9" t="str">
        <f t="shared" si="40"/>
        <v>-</v>
      </c>
      <c r="AC160" s="290" t="str">
        <f t="shared" si="41"/>
        <v>-</v>
      </c>
      <c r="AD160" s="290" t="str">
        <f t="shared" si="41"/>
        <v>-</v>
      </c>
      <c r="AE160" s="290" t="str">
        <f t="shared" si="41"/>
        <v>-</v>
      </c>
      <c r="AF160" s="290" t="str">
        <f t="shared" si="41"/>
        <v>-</v>
      </c>
      <c r="AG160" s="294" t="str">
        <f t="shared" si="42"/>
        <v>-</v>
      </c>
      <c r="AH160" s="294" t="str">
        <f t="shared" si="42"/>
        <v>-</v>
      </c>
      <c r="AI160" s="294" t="str">
        <f t="shared" si="42"/>
        <v>-</v>
      </c>
      <c r="AJ160" s="294" t="str">
        <f t="shared" si="42"/>
        <v>-</v>
      </c>
      <c r="AK160" s="286" t="str">
        <f t="shared" si="43"/>
        <v>-</v>
      </c>
      <c r="AL160" s="286" t="str">
        <f t="shared" si="43"/>
        <v>-</v>
      </c>
      <c r="AM160" s="286" t="str">
        <f t="shared" si="43"/>
        <v>-</v>
      </c>
      <c r="AN160" s="286" t="str">
        <f t="shared" si="43"/>
        <v>-</v>
      </c>
    </row>
    <row r="161" spans="20:40">
      <c r="T161" s="2"/>
      <c r="U161" s="9" t="str">
        <f t="shared" si="36"/>
        <v>-</v>
      </c>
      <c r="V161" s="9" t="str">
        <f t="shared" si="37"/>
        <v>-</v>
      </c>
      <c r="W161" s="9" t="str">
        <f t="shared" si="38"/>
        <v>-</v>
      </c>
      <c r="X161" s="9" t="str">
        <f t="shared" si="39"/>
        <v>-</v>
      </c>
      <c r="Y161" s="9" t="str">
        <f t="shared" si="40"/>
        <v>-</v>
      </c>
      <c r="Z161" s="9" t="str">
        <f t="shared" si="40"/>
        <v>-</v>
      </c>
      <c r="AA161" s="9" t="str">
        <f t="shared" si="40"/>
        <v>-</v>
      </c>
      <c r="AB161" s="9" t="str">
        <f t="shared" si="40"/>
        <v>-</v>
      </c>
      <c r="AC161" s="290" t="str">
        <f t="shared" si="41"/>
        <v>-</v>
      </c>
      <c r="AD161" s="290" t="str">
        <f t="shared" si="41"/>
        <v>-</v>
      </c>
      <c r="AE161" s="290" t="str">
        <f t="shared" si="41"/>
        <v>-</v>
      </c>
      <c r="AF161" s="290" t="str">
        <f t="shared" si="41"/>
        <v>-</v>
      </c>
      <c r="AG161" s="294" t="str">
        <f t="shared" si="42"/>
        <v>-</v>
      </c>
      <c r="AH161" s="294" t="str">
        <f t="shared" si="42"/>
        <v>-</v>
      </c>
      <c r="AI161" s="294" t="str">
        <f t="shared" si="42"/>
        <v>-</v>
      </c>
      <c r="AJ161" s="294" t="str">
        <f t="shared" si="42"/>
        <v>-</v>
      </c>
      <c r="AK161" s="286" t="str">
        <f t="shared" si="43"/>
        <v>-</v>
      </c>
      <c r="AL161" s="286" t="str">
        <f t="shared" si="43"/>
        <v>-</v>
      </c>
      <c r="AM161" s="286" t="str">
        <f t="shared" si="43"/>
        <v>-</v>
      </c>
      <c r="AN161" s="286" t="str">
        <f t="shared" si="43"/>
        <v>-</v>
      </c>
    </row>
    <row r="162" spans="20:40">
      <c r="T162" s="2"/>
      <c r="U162" s="9" t="str">
        <f t="shared" si="36"/>
        <v>-</v>
      </c>
      <c r="V162" s="9" t="str">
        <f t="shared" si="37"/>
        <v>-</v>
      </c>
      <c r="W162" s="9" t="str">
        <f t="shared" si="38"/>
        <v>-</v>
      </c>
      <c r="X162" s="9" t="str">
        <f t="shared" si="39"/>
        <v>-</v>
      </c>
      <c r="Y162" s="9" t="str">
        <f t="shared" si="40"/>
        <v>-</v>
      </c>
      <c r="Z162" s="9" t="str">
        <f t="shared" si="40"/>
        <v>-</v>
      </c>
      <c r="AA162" s="9" t="str">
        <f t="shared" si="40"/>
        <v>-</v>
      </c>
      <c r="AB162" s="9" t="str">
        <f t="shared" si="40"/>
        <v>-</v>
      </c>
      <c r="AC162" s="290" t="str">
        <f t="shared" si="41"/>
        <v>-</v>
      </c>
      <c r="AD162" s="290" t="str">
        <f t="shared" si="41"/>
        <v>-</v>
      </c>
      <c r="AE162" s="290" t="str">
        <f t="shared" si="41"/>
        <v>-</v>
      </c>
      <c r="AF162" s="290" t="str">
        <f t="shared" si="41"/>
        <v>-</v>
      </c>
      <c r="AG162" s="294" t="str">
        <f t="shared" si="42"/>
        <v>-</v>
      </c>
      <c r="AH162" s="294" t="str">
        <f t="shared" si="42"/>
        <v>-</v>
      </c>
      <c r="AI162" s="294" t="str">
        <f t="shared" si="42"/>
        <v>-</v>
      </c>
      <c r="AJ162" s="294" t="str">
        <f t="shared" si="42"/>
        <v>-</v>
      </c>
      <c r="AK162" s="286" t="str">
        <f t="shared" si="43"/>
        <v>-</v>
      </c>
      <c r="AL162" s="286" t="str">
        <f t="shared" si="43"/>
        <v>-</v>
      </c>
      <c r="AM162" s="286" t="str">
        <f t="shared" si="43"/>
        <v>-</v>
      </c>
      <c r="AN162" s="286" t="str">
        <f t="shared" si="43"/>
        <v>-</v>
      </c>
    </row>
    <row r="163" spans="20:40">
      <c r="T163" s="2"/>
      <c r="U163" s="9" t="str">
        <f t="shared" si="36"/>
        <v>-</v>
      </c>
      <c r="V163" s="9" t="str">
        <f t="shared" si="37"/>
        <v>-</v>
      </c>
      <c r="W163" s="9" t="str">
        <f t="shared" si="38"/>
        <v>-</v>
      </c>
      <c r="X163" s="9" t="str">
        <f t="shared" si="39"/>
        <v>-</v>
      </c>
      <c r="Y163" s="9" t="str">
        <f t="shared" si="40"/>
        <v>-</v>
      </c>
      <c r="Z163" s="9" t="str">
        <f t="shared" si="40"/>
        <v>-</v>
      </c>
      <c r="AA163" s="9" t="str">
        <f t="shared" si="40"/>
        <v>-</v>
      </c>
      <c r="AB163" s="9" t="str">
        <f t="shared" si="40"/>
        <v>-</v>
      </c>
      <c r="AC163" s="290" t="str">
        <f t="shared" si="41"/>
        <v>-</v>
      </c>
      <c r="AD163" s="290" t="str">
        <f t="shared" si="41"/>
        <v>-</v>
      </c>
      <c r="AE163" s="290" t="str">
        <f t="shared" si="41"/>
        <v>-</v>
      </c>
      <c r="AF163" s="290" t="str">
        <f t="shared" si="41"/>
        <v>-</v>
      </c>
      <c r="AG163" s="294" t="str">
        <f t="shared" si="42"/>
        <v>-</v>
      </c>
      <c r="AH163" s="294" t="str">
        <f t="shared" si="42"/>
        <v>-</v>
      </c>
      <c r="AI163" s="294" t="str">
        <f t="shared" si="42"/>
        <v>-</v>
      </c>
      <c r="AJ163" s="294" t="str">
        <f t="shared" si="42"/>
        <v>-</v>
      </c>
      <c r="AK163" s="286" t="str">
        <f t="shared" si="43"/>
        <v>-</v>
      </c>
      <c r="AL163" s="286" t="str">
        <f t="shared" si="43"/>
        <v>-</v>
      </c>
      <c r="AM163" s="286" t="str">
        <f t="shared" si="43"/>
        <v>-</v>
      </c>
      <c r="AN163" s="286" t="str">
        <f t="shared" si="43"/>
        <v>-</v>
      </c>
    </row>
    <row r="164" spans="20:40">
      <c r="T164" s="2"/>
      <c r="U164" s="9" t="str">
        <f t="shared" si="36"/>
        <v>-</v>
      </c>
      <c r="V164" s="9" t="str">
        <f t="shared" si="37"/>
        <v>-</v>
      </c>
      <c r="W164" s="9" t="str">
        <f t="shared" si="38"/>
        <v>-</v>
      </c>
      <c r="X164" s="9" t="str">
        <f t="shared" si="39"/>
        <v>-</v>
      </c>
      <c r="Y164" s="9" t="str">
        <f t="shared" si="40"/>
        <v>-</v>
      </c>
      <c r="Z164" s="9" t="str">
        <f t="shared" si="40"/>
        <v>-</v>
      </c>
      <c r="AA164" s="9" t="str">
        <f t="shared" si="40"/>
        <v>-</v>
      </c>
      <c r="AB164" s="9" t="str">
        <f t="shared" si="40"/>
        <v>-</v>
      </c>
      <c r="AC164" s="290" t="str">
        <f t="shared" si="41"/>
        <v>-</v>
      </c>
      <c r="AD164" s="290" t="str">
        <f t="shared" si="41"/>
        <v>-</v>
      </c>
      <c r="AE164" s="290" t="str">
        <f t="shared" si="41"/>
        <v>-</v>
      </c>
      <c r="AF164" s="290" t="str">
        <f t="shared" si="41"/>
        <v>-</v>
      </c>
      <c r="AG164" s="294" t="str">
        <f t="shared" si="42"/>
        <v>-</v>
      </c>
      <c r="AH164" s="294" t="str">
        <f t="shared" si="42"/>
        <v>-</v>
      </c>
      <c r="AI164" s="294" t="str">
        <f t="shared" si="42"/>
        <v>-</v>
      </c>
      <c r="AJ164" s="294" t="str">
        <f t="shared" si="42"/>
        <v>-</v>
      </c>
      <c r="AK164" s="286" t="str">
        <f t="shared" si="43"/>
        <v>-</v>
      </c>
      <c r="AL164" s="286" t="str">
        <f t="shared" si="43"/>
        <v>-</v>
      </c>
      <c r="AM164" s="286" t="str">
        <f t="shared" si="43"/>
        <v>-</v>
      </c>
      <c r="AN164" s="286" t="str">
        <f t="shared" si="43"/>
        <v>-</v>
      </c>
    </row>
    <row r="165" spans="20:40">
      <c r="T165" s="2"/>
      <c r="U165" s="9" t="str">
        <f t="shared" si="36"/>
        <v>-</v>
      </c>
      <c r="V165" s="9" t="str">
        <f t="shared" si="37"/>
        <v>-</v>
      </c>
      <c r="W165" s="9" t="str">
        <f t="shared" si="38"/>
        <v>-</v>
      </c>
      <c r="X165" s="9" t="str">
        <f t="shared" si="39"/>
        <v>-</v>
      </c>
      <c r="Y165" s="9" t="str">
        <f t="shared" si="40"/>
        <v>-</v>
      </c>
      <c r="Z165" s="9" t="str">
        <f t="shared" si="40"/>
        <v>-</v>
      </c>
      <c r="AA165" s="9" t="str">
        <f t="shared" si="40"/>
        <v>-</v>
      </c>
      <c r="AB165" s="9" t="str">
        <f t="shared" si="40"/>
        <v>-</v>
      </c>
      <c r="AC165" s="290" t="str">
        <f t="shared" si="41"/>
        <v>-</v>
      </c>
      <c r="AD165" s="290" t="str">
        <f t="shared" si="41"/>
        <v>-</v>
      </c>
      <c r="AE165" s="290" t="str">
        <f t="shared" si="41"/>
        <v>-</v>
      </c>
      <c r="AF165" s="290" t="str">
        <f t="shared" si="41"/>
        <v>-</v>
      </c>
      <c r="AG165" s="294" t="str">
        <f t="shared" si="42"/>
        <v>-</v>
      </c>
      <c r="AH165" s="294" t="str">
        <f t="shared" si="42"/>
        <v>-</v>
      </c>
      <c r="AI165" s="294" t="str">
        <f t="shared" si="42"/>
        <v>-</v>
      </c>
      <c r="AJ165" s="294" t="str">
        <f t="shared" si="42"/>
        <v>-</v>
      </c>
      <c r="AK165" s="286" t="str">
        <f t="shared" si="43"/>
        <v>-</v>
      </c>
      <c r="AL165" s="286" t="str">
        <f t="shared" si="43"/>
        <v>-</v>
      </c>
      <c r="AM165" s="286" t="str">
        <f t="shared" si="43"/>
        <v>-</v>
      </c>
      <c r="AN165" s="286" t="str">
        <f t="shared" si="43"/>
        <v>-</v>
      </c>
    </row>
    <row r="166" spans="20:40">
      <c r="T166" s="2"/>
      <c r="U166" s="9" t="str">
        <f t="shared" si="36"/>
        <v>-</v>
      </c>
      <c r="V166" s="9" t="str">
        <f t="shared" si="37"/>
        <v>-</v>
      </c>
      <c r="W166" s="9" t="str">
        <f t="shared" si="38"/>
        <v>-</v>
      </c>
      <c r="X166" s="9" t="str">
        <f t="shared" si="39"/>
        <v>-</v>
      </c>
      <c r="Y166" s="9" t="str">
        <f t="shared" si="40"/>
        <v>-</v>
      </c>
      <c r="Z166" s="9" t="str">
        <f t="shared" si="40"/>
        <v>-</v>
      </c>
      <c r="AA166" s="9" t="str">
        <f t="shared" si="40"/>
        <v>-</v>
      </c>
      <c r="AB166" s="9" t="str">
        <f t="shared" si="40"/>
        <v>-</v>
      </c>
      <c r="AC166" s="290" t="str">
        <f t="shared" si="41"/>
        <v>-</v>
      </c>
      <c r="AD166" s="290" t="str">
        <f t="shared" si="41"/>
        <v>-</v>
      </c>
      <c r="AE166" s="290" t="str">
        <f t="shared" si="41"/>
        <v>-</v>
      </c>
      <c r="AF166" s="290" t="str">
        <f t="shared" si="41"/>
        <v>-</v>
      </c>
      <c r="AG166" s="294" t="str">
        <f t="shared" si="42"/>
        <v>-</v>
      </c>
      <c r="AH166" s="294" t="str">
        <f t="shared" si="42"/>
        <v>-</v>
      </c>
      <c r="AI166" s="294" t="str">
        <f t="shared" si="42"/>
        <v>-</v>
      </c>
      <c r="AJ166" s="294" t="str">
        <f t="shared" si="42"/>
        <v>-</v>
      </c>
      <c r="AK166" s="286" t="str">
        <f t="shared" si="43"/>
        <v>-</v>
      </c>
      <c r="AL166" s="286" t="str">
        <f t="shared" si="43"/>
        <v>-</v>
      </c>
      <c r="AM166" s="286" t="str">
        <f t="shared" si="43"/>
        <v>-</v>
      </c>
      <c r="AN166" s="286" t="str">
        <f t="shared" si="43"/>
        <v>-</v>
      </c>
    </row>
    <row r="167" spans="20:40">
      <c r="T167" s="2"/>
      <c r="U167" s="9" t="str">
        <f t="shared" si="36"/>
        <v>-</v>
      </c>
      <c r="V167" s="9" t="str">
        <f t="shared" si="37"/>
        <v>-</v>
      </c>
      <c r="W167" s="9" t="str">
        <f t="shared" si="38"/>
        <v>-</v>
      </c>
      <c r="X167" s="9" t="str">
        <f t="shared" si="39"/>
        <v>-</v>
      </c>
      <c r="Y167" s="9" t="str">
        <f t="shared" si="40"/>
        <v>-</v>
      </c>
      <c r="Z167" s="9" t="str">
        <f t="shared" si="40"/>
        <v>-</v>
      </c>
      <c r="AA167" s="9" t="str">
        <f t="shared" si="40"/>
        <v>-</v>
      </c>
      <c r="AB167" s="9" t="str">
        <f t="shared" si="40"/>
        <v>-</v>
      </c>
      <c r="AC167" s="290" t="str">
        <f t="shared" si="41"/>
        <v>-</v>
      </c>
      <c r="AD167" s="290" t="str">
        <f t="shared" si="41"/>
        <v>-</v>
      </c>
      <c r="AE167" s="290" t="str">
        <f t="shared" si="41"/>
        <v>-</v>
      </c>
      <c r="AF167" s="290" t="str">
        <f t="shared" si="41"/>
        <v>-</v>
      </c>
      <c r="AG167" s="294" t="str">
        <f t="shared" si="42"/>
        <v>-</v>
      </c>
      <c r="AH167" s="294" t="str">
        <f t="shared" si="42"/>
        <v>-</v>
      </c>
      <c r="AI167" s="294" t="str">
        <f t="shared" si="42"/>
        <v>-</v>
      </c>
      <c r="AJ167" s="294" t="str">
        <f t="shared" si="42"/>
        <v>-</v>
      </c>
      <c r="AK167" s="286" t="str">
        <f t="shared" si="43"/>
        <v>-</v>
      </c>
      <c r="AL167" s="286" t="str">
        <f t="shared" si="43"/>
        <v>-</v>
      </c>
      <c r="AM167" s="286" t="str">
        <f t="shared" si="43"/>
        <v>-</v>
      </c>
      <c r="AN167" s="286" t="str">
        <f t="shared" si="43"/>
        <v>-</v>
      </c>
    </row>
    <row r="168" spans="20:40">
      <c r="T168" s="2"/>
      <c r="U168" s="9" t="str">
        <f t="shared" si="36"/>
        <v>-</v>
      </c>
      <c r="V168" s="9" t="str">
        <f t="shared" si="37"/>
        <v>-</v>
      </c>
      <c r="W168" s="9" t="str">
        <f t="shared" si="38"/>
        <v>-</v>
      </c>
      <c r="X168" s="9" t="str">
        <f t="shared" si="39"/>
        <v>-</v>
      </c>
      <c r="Y168" s="9" t="str">
        <f t="shared" si="40"/>
        <v>-</v>
      </c>
      <c r="Z168" s="9" t="str">
        <f t="shared" si="40"/>
        <v>-</v>
      </c>
      <c r="AA168" s="9" t="str">
        <f t="shared" si="40"/>
        <v>-</v>
      </c>
      <c r="AB168" s="9" t="str">
        <f t="shared" si="40"/>
        <v>-</v>
      </c>
      <c r="AC168" s="290" t="str">
        <f t="shared" si="41"/>
        <v>-</v>
      </c>
      <c r="AD168" s="290" t="str">
        <f t="shared" si="41"/>
        <v>-</v>
      </c>
      <c r="AE168" s="290" t="str">
        <f t="shared" si="41"/>
        <v>-</v>
      </c>
      <c r="AF168" s="290" t="str">
        <f t="shared" si="41"/>
        <v>-</v>
      </c>
      <c r="AG168" s="294" t="str">
        <f t="shared" si="42"/>
        <v>-</v>
      </c>
      <c r="AH168" s="294" t="str">
        <f t="shared" si="42"/>
        <v>-</v>
      </c>
      <c r="AI168" s="294" t="str">
        <f t="shared" si="42"/>
        <v>-</v>
      </c>
      <c r="AJ168" s="294" t="str">
        <f t="shared" si="42"/>
        <v>-</v>
      </c>
      <c r="AK168" s="286" t="str">
        <f t="shared" si="43"/>
        <v>-</v>
      </c>
      <c r="AL168" s="286" t="str">
        <f t="shared" si="43"/>
        <v>-</v>
      </c>
      <c r="AM168" s="286" t="str">
        <f t="shared" si="43"/>
        <v>-</v>
      </c>
      <c r="AN168" s="286" t="str">
        <f t="shared" si="43"/>
        <v>-</v>
      </c>
    </row>
    <row r="169" spans="20:40">
      <c r="T169" s="2"/>
      <c r="U169" s="9" t="str">
        <f t="shared" si="36"/>
        <v>-</v>
      </c>
      <c r="V169" s="9" t="str">
        <f t="shared" si="37"/>
        <v>-</v>
      </c>
      <c r="W169" s="9" t="str">
        <f t="shared" si="38"/>
        <v>-</v>
      </c>
      <c r="X169" s="9" t="str">
        <f t="shared" si="39"/>
        <v>-</v>
      </c>
      <c r="Y169" s="9" t="str">
        <f t="shared" si="40"/>
        <v>-</v>
      </c>
      <c r="Z169" s="9" t="str">
        <f t="shared" si="40"/>
        <v>-</v>
      </c>
      <c r="AA169" s="9" t="str">
        <f t="shared" si="40"/>
        <v>-</v>
      </c>
      <c r="AB169" s="9" t="str">
        <f t="shared" si="40"/>
        <v>-</v>
      </c>
      <c r="AC169" s="290" t="str">
        <f t="shared" si="41"/>
        <v>-</v>
      </c>
      <c r="AD169" s="290" t="str">
        <f t="shared" si="41"/>
        <v>-</v>
      </c>
      <c r="AE169" s="290" t="str">
        <f t="shared" si="41"/>
        <v>-</v>
      </c>
      <c r="AF169" s="290" t="str">
        <f t="shared" si="41"/>
        <v>-</v>
      </c>
      <c r="AG169" s="294" t="str">
        <f t="shared" si="42"/>
        <v>-</v>
      </c>
      <c r="AH169" s="294" t="str">
        <f t="shared" si="42"/>
        <v>-</v>
      </c>
      <c r="AI169" s="294" t="str">
        <f t="shared" si="42"/>
        <v>-</v>
      </c>
      <c r="AJ169" s="294" t="str">
        <f t="shared" si="42"/>
        <v>-</v>
      </c>
      <c r="AK169" s="286" t="str">
        <f t="shared" si="43"/>
        <v>-</v>
      </c>
      <c r="AL169" s="286" t="str">
        <f t="shared" si="43"/>
        <v>-</v>
      </c>
      <c r="AM169" s="286" t="str">
        <f t="shared" si="43"/>
        <v>-</v>
      </c>
      <c r="AN169" s="286" t="str">
        <f t="shared" si="43"/>
        <v>-</v>
      </c>
    </row>
    <row r="170" spans="20:40">
      <c r="T170" s="2"/>
      <c r="U170" s="9" t="str">
        <f t="shared" si="36"/>
        <v>-</v>
      </c>
      <c r="V170" s="9" t="str">
        <f t="shared" si="37"/>
        <v>-</v>
      </c>
      <c r="W170" s="9" t="str">
        <f t="shared" si="38"/>
        <v>-</v>
      </c>
      <c r="X170" s="9" t="str">
        <f t="shared" si="39"/>
        <v>-</v>
      </c>
      <c r="Y170" s="9" t="str">
        <f t="shared" si="40"/>
        <v>-</v>
      </c>
      <c r="Z170" s="9" t="str">
        <f t="shared" si="40"/>
        <v>-</v>
      </c>
      <c r="AA170" s="9" t="str">
        <f t="shared" si="40"/>
        <v>-</v>
      </c>
      <c r="AB170" s="9" t="str">
        <f t="shared" si="40"/>
        <v>-</v>
      </c>
      <c r="AC170" s="290" t="str">
        <f t="shared" si="41"/>
        <v>-</v>
      </c>
      <c r="AD170" s="290" t="str">
        <f t="shared" si="41"/>
        <v>-</v>
      </c>
      <c r="AE170" s="290" t="str">
        <f t="shared" si="41"/>
        <v>-</v>
      </c>
      <c r="AF170" s="290" t="str">
        <f t="shared" si="41"/>
        <v>-</v>
      </c>
      <c r="AG170" s="294" t="str">
        <f t="shared" si="42"/>
        <v>-</v>
      </c>
      <c r="AH170" s="294" t="str">
        <f t="shared" si="42"/>
        <v>-</v>
      </c>
      <c r="AI170" s="294" t="str">
        <f t="shared" si="42"/>
        <v>-</v>
      </c>
      <c r="AJ170" s="294" t="str">
        <f t="shared" si="42"/>
        <v>-</v>
      </c>
      <c r="AK170" s="286" t="str">
        <f t="shared" si="43"/>
        <v>-</v>
      </c>
      <c r="AL170" s="286" t="str">
        <f t="shared" si="43"/>
        <v>-</v>
      </c>
      <c r="AM170" s="286" t="str">
        <f t="shared" si="43"/>
        <v>-</v>
      </c>
      <c r="AN170" s="286" t="str">
        <f t="shared" si="43"/>
        <v>-</v>
      </c>
    </row>
    <row r="171" spans="20:40">
      <c r="T171" s="2"/>
      <c r="U171" s="9" t="str">
        <f t="shared" si="36"/>
        <v>-</v>
      </c>
      <c r="V171" s="9" t="str">
        <f t="shared" si="37"/>
        <v>-</v>
      </c>
      <c r="W171" s="9" t="str">
        <f t="shared" si="38"/>
        <v>-</v>
      </c>
      <c r="X171" s="9" t="str">
        <f t="shared" si="39"/>
        <v>-</v>
      </c>
      <c r="Y171" s="9" t="str">
        <f t="shared" si="40"/>
        <v>-</v>
      </c>
      <c r="Z171" s="9" t="str">
        <f t="shared" si="40"/>
        <v>-</v>
      </c>
      <c r="AA171" s="9" t="str">
        <f t="shared" si="40"/>
        <v>-</v>
      </c>
      <c r="AB171" s="9" t="str">
        <f t="shared" si="40"/>
        <v>-</v>
      </c>
      <c r="AC171" s="290" t="str">
        <f t="shared" si="41"/>
        <v>-</v>
      </c>
      <c r="AD171" s="290" t="str">
        <f t="shared" si="41"/>
        <v>-</v>
      </c>
      <c r="AE171" s="290" t="str">
        <f t="shared" si="41"/>
        <v>-</v>
      </c>
      <c r="AF171" s="290" t="str">
        <f t="shared" si="41"/>
        <v>-</v>
      </c>
      <c r="AG171" s="294" t="str">
        <f t="shared" si="42"/>
        <v>-</v>
      </c>
      <c r="AH171" s="294" t="str">
        <f t="shared" si="42"/>
        <v>-</v>
      </c>
      <c r="AI171" s="294" t="str">
        <f t="shared" si="42"/>
        <v>-</v>
      </c>
      <c r="AJ171" s="294" t="str">
        <f t="shared" si="42"/>
        <v>-</v>
      </c>
      <c r="AK171" s="286" t="str">
        <f t="shared" si="43"/>
        <v>-</v>
      </c>
      <c r="AL171" s="286" t="str">
        <f t="shared" si="43"/>
        <v>-</v>
      </c>
      <c r="AM171" s="286" t="str">
        <f t="shared" si="43"/>
        <v>-</v>
      </c>
      <c r="AN171" s="286" t="str">
        <f t="shared" si="43"/>
        <v>-</v>
      </c>
    </row>
    <row r="172" spans="20:40">
      <c r="T172" s="2"/>
      <c r="U172" s="9" t="str">
        <f t="shared" si="36"/>
        <v>-</v>
      </c>
      <c r="V172" s="9" t="str">
        <f t="shared" si="37"/>
        <v>-</v>
      </c>
      <c r="W172" s="9" t="str">
        <f t="shared" si="38"/>
        <v>-</v>
      </c>
      <c r="X172" s="9" t="str">
        <f t="shared" si="39"/>
        <v>-</v>
      </c>
      <c r="Y172" s="9" t="str">
        <f t="shared" si="40"/>
        <v>-</v>
      </c>
      <c r="Z172" s="9" t="str">
        <f t="shared" si="40"/>
        <v>-</v>
      </c>
      <c r="AA172" s="9" t="str">
        <f t="shared" si="40"/>
        <v>-</v>
      </c>
      <c r="AB172" s="9" t="str">
        <f t="shared" si="40"/>
        <v>-</v>
      </c>
      <c r="AC172" s="290" t="str">
        <f t="shared" si="41"/>
        <v>-</v>
      </c>
      <c r="AD172" s="290" t="str">
        <f t="shared" si="41"/>
        <v>-</v>
      </c>
      <c r="AE172" s="290" t="str">
        <f t="shared" si="41"/>
        <v>-</v>
      </c>
      <c r="AF172" s="290" t="str">
        <f t="shared" si="41"/>
        <v>-</v>
      </c>
      <c r="AG172" s="294" t="str">
        <f t="shared" si="42"/>
        <v>-</v>
      </c>
      <c r="AH172" s="294" t="str">
        <f t="shared" si="42"/>
        <v>-</v>
      </c>
      <c r="AI172" s="294" t="str">
        <f t="shared" si="42"/>
        <v>-</v>
      </c>
      <c r="AJ172" s="294" t="str">
        <f t="shared" si="42"/>
        <v>-</v>
      </c>
      <c r="AK172" s="286" t="str">
        <f t="shared" si="43"/>
        <v>-</v>
      </c>
      <c r="AL172" s="286" t="str">
        <f t="shared" si="43"/>
        <v>-</v>
      </c>
      <c r="AM172" s="286" t="str">
        <f t="shared" si="43"/>
        <v>-</v>
      </c>
      <c r="AN172" s="286" t="str">
        <f t="shared" si="43"/>
        <v>-</v>
      </c>
    </row>
    <row r="173" spans="20:40">
      <c r="T173" s="2"/>
      <c r="U173" s="9" t="str">
        <f t="shared" si="36"/>
        <v>-</v>
      </c>
      <c r="V173" s="9" t="str">
        <f t="shared" si="37"/>
        <v>-</v>
      </c>
      <c r="W173" s="9" t="str">
        <f t="shared" si="38"/>
        <v>-</v>
      </c>
      <c r="X173" s="9" t="str">
        <f t="shared" si="39"/>
        <v>-</v>
      </c>
      <c r="Y173" s="9" t="str">
        <f t="shared" si="40"/>
        <v>-</v>
      </c>
      <c r="Z173" s="9" t="str">
        <f t="shared" si="40"/>
        <v>-</v>
      </c>
      <c r="AA173" s="9" t="str">
        <f t="shared" si="40"/>
        <v>-</v>
      </c>
      <c r="AB173" s="9" t="str">
        <f t="shared" si="40"/>
        <v>-</v>
      </c>
      <c r="AC173" s="290" t="str">
        <f t="shared" si="41"/>
        <v>-</v>
      </c>
      <c r="AD173" s="290" t="str">
        <f t="shared" si="41"/>
        <v>-</v>
      </c>
      <c r="AE173" s="290" t="str">
        <f t="shared" si="41"/>
        <v>-</v>
      </c>
      <c r="AF173" s="290" t="str">
        <f t="shared" si="41"/>
        <v>-</v>
      </c>
      <c r="AG173" s="294" t="str">
        <f t="shared" si="42"/>
        <v>-</v>
      </c>
      <c r="AH173" s="294" t="str">
        <f t="shared" si="42"/>
        <v>-</v>
      </c>
      <c r="AI173" s="294" t="str">
        <f t="shared" si="42"/>
        <v>-</v>
      </c>
      <c r="AJ173" s="294" t="str">
        <f t="shared" si="42"/>
        <v>-</v>
      </c>
      <c r="AK173" s="286" t="str">
        <f t="shared" si="43"/>
        <v>-</v>
      </c>
      <c r="AL173" s="286" t="str">
        <f t="shared" si="43"/>
        <v>-</v>
      </c>
      <c r="AM173" s="286" t="str">
        <f t="shared" si="43"/>
        <v>-</v>
      </c>
      <c r="AN173" s="286" t="str">
        <f t="shared" si="43"/>
        <v>-</v>
      </c>
    </row>
    <row r="174" spans="20:40">
      <c r="T174" s="2"/>
      <c r="U174" s="9" t="str">
        <f t="shared" si="36"/>
        <v>-</v>
      </c>
      <c r="V174" s="9" t="str">
        <f t="shared" si="37"/>
        <v>-</v>
      </c>
      <c r="W174" s="9" t="str">
        <f t="shared" si="38"/>
        <v>-</v>
      </c>
      <c r="X174" s="9" t="str">
        <f t="shared" si="39"/>
        <v>-</v>
      </c>
      <c r="Y174" s="9" t="str">
        <f t="shared" si="40"/>
        <v>-</v>
      </c>
      <c r="Z174" s="9" t="str">
        <f t="shared" si="40"/>
        <v>-</v>
      </c>
      <c r="AA174" s="9" t="str">
        <f t="shared" si="40"/>
        <v>-</v>
      </c>
      <c r="AB174" s="9" t="str">
        <f t="shared" si="40"/>
        <v>-</v>
      </c>
      <c r="AC174" s="290" t="str">
        <f t="shared" si="41"/>
        <v>-</v>
      </c>
      <c r="AD174" s="290" t="str">
        <f t="shared" si="41"/>
        <v>-</v>
      </c>
      <c r="AE174" s="290" t="str">
        <f t="shared" si="41"/>
        <v>-</v>
      </c>
      <c r="AF174" s="290" t="str">
        <f t="shared" si="41"/>
        <v>-</v>
      </c>
      <c r="AG174" s="294" t="str">
        <f t="shared" si="42"/>
        <v>-</v>
      </c>
      <c r="AH174" s="294" t="str">
        <f t="shared" si="42"/>
        <v>-</v>
      </c>
      <c r="AI174" s="294" t="str">
        <f t="shared" si="42"/>
        <v>-</v>
      </c>
      <c r="AJ174" s="294" t="str">
        <f t="shared" si="42"/>
        <v>-</v>
      </c>
      <c r="AK174" s="286" t="str">
        <f t="shared" si="43"/>
        <v>-</v>
      </c>
      <c r="AL174" s="286" t="str">
        <f t="shared" si="43"/>
        <v>-</v>
      </c>
      <c r="AM174" s="286" t="str">
        <f t="shared" si="43"/>
        <v>-</v>
      </c>
      <c r="AN174" s="286" t="str">
        <f t="shared" si="43"/>
        <v>-</v>
      </c>
    </row>
    <row r="175" spans="20:40">
      <c r="T175" s="2"/>
      <c r="U175" s="9" t="str">
        <f t="shared" si="36"/>
        <v>-</v>
      </c>
      <c r="V175" s="9" t="str">
        <f t="shared" si="37"/>
        <v>-</v>
      </c>
      <c r="W175" s="9" t="str">
        <f t="shared" si="38"/>
        <v>-</v>
      </c>
      <c r="X175" s="9" t="str">
        <f t="shared" si="39"/>
        <v>-</v>
      </c>
      <c r="Y175" s="9" t="str">
        <f t="shared" si="40"/>
        <v>-</v>
      </c>
      <c r="Z175" s="9" t="str">
        <f t="shared" si="40"/>
        <v>-</v>
      </c>
      <c r="AA175" s="9" t="str">
        <f t="shared" si="40"/>
        <v>-</v>
      </c>
      <c r="AB175" s="9" t="str">
        <f t="shared" si="40"/>
        <v>-</v>
      </c>
      <c r="AC175" s="290" t="str">
        <f t="shared" si="41"/>
        <v>-</v>
      </c>
      <c r="AD175" s="290" t="str">
        <f t="shared" si="41"/>
        <v>-</v>
      </c>
      <c r="AE175" s="290" t="str">
        <f t="shared" si="41"/>
        <v>-</v>
      </c>
      <c r="AF175" s="290" t="str">
        <f t="shared" si="41"/>
        <v>-</v>
      </c>
      <c r="AG175" s="294" t="str">
        <f t="shared" si="42"/>
        <v>-</v>
      </c>
      <c r="AH175" s="294" t="str">
        <f t="shared" si="42"/>
        <v>-</v>
      </c>
      <c r="AI175" s="294" t="str">
        <f t="shared" si="42"/>
        <v>-</v>
      </c>
      <c r="AJ175" s="294" t="str">
        <f t="shared" si="42"/>
        <v>-</v>
      </c>
      <c r="AK175" s="286" t="str">
        <f t="shared" si="43"/>
        <v>-</v>
      </c>
      <c r="AL175" s="286" t="str">
        <f t="shared" si="43"/>
        <v>-</v>
      </c>
      <c r="AM175" s="286" t="str">
        <f t="shared" si="43"/>
        <v>-</v>
      </c>
      <c r="AN175" s="286" t="str">
        <f t="shared" si="43"/>
        <v>-</v>
      </c>
    </row>
    <row r="176" spans="20:40">
      <c r="T176" s="2"/>
      <c r="U176" s="9" t="str">
        <f t="shared" si="36"/>
        <v>-</v>
      </c>
      <c r="V176" s="9" t="str">
        <f t="shared" si="37"/>
        <v>-</v>
      </c>
      <c r="W176" s="9" t="str">
        <f t="shared" si="38"/>
        <v>-</v>
      </c>
      <c r="X176" s="9" t="str">
        <f t="shared" si="39"/>
        <v>-</v>
      </c>
      <c r="Y176" s="9" t="str">
        <f t="shared" si="40"/>
        <v>-</v>
      </c>
      <c r="Z176" s="9" t="str">
        <f t="shared" si="40"/>
        <v>-</v>
      </c>
      <c r="AA176" s="9" t="str">
        <f t="shared" si="40"/>
        <v>-</v>
      </c>
      <c r="AB176" s="9" t="str">
        <f t="shared" si="40"/>
        <v>-</v>
      </c>
      <c r="AC176" s="290" t="str">
        <f t="shared" si="41"/>
        <v>-</v>
      </c>
      <c r="AD176" s="290" t="str">
        <f t="shared" si="41"/>
        <v>-</v>
      </c>
      <c r="AE176" s="290" t="str">
        <f t="shared" si="41"/>
        <v>-</v>
      </c>
      <c r="AF176" s="290" t="str">
        <f t="shared" si="41"/>
        <v>-</v>
      </c>
      <c r="AG176" s="294" t="str">
        <f t="shared" si="42"/>
        <v>-</v>
      </c>
      <c r="AH176" s="294" t="str">
        <f t="shared" si="42"/>
        <v>-</v>
      </c>
      <c r="AI176" s="294" t="str">
        <f t="shared" si="42"/>
        <v>-</v>
      </c>
      <c r="AJ176" s="294" t="str">
        <f t="shared" si="42"/>
        <v>-</v>
      </c>
      <c r="AK176" s="286" t="str">
        <f t="shared" si="43"/>
        <v>-</v>
      </c>
      <c r="AL176" s="286" t="str">
        <f t="shared" si="43"/>
        <v>-</v>
      </c>
      <c r="AM176" s="286" t="str">
        <f t="shared" si="43"/>
        <v>-</v>
      </c>
      <c r="AN176" s="286" t="str">
        <f t="shared" si="43"/>
        <v>-</v>
      </c>
    </row>
    <row r="177" spans="20:40">
      <c r="T177" s="2"/>
      <c r="U177" s="9" t="str">
        <f t="shared" si="36"/>
        <v>-</v>
      </c>
      <c r="V177" s="9" t="str">
        <f t="shared" si="37"/>
        <v>-</v>
      </c>
      <c r="W177" s="9" t="str">
        <f t="shared" si="38"/>
        <v>-</v>
      </c>
      <c r="X177" s="9" t="str">
        <f t="shared" si="39"/>
        <v>-</v>
      </c>
      <c r="Y177" s="9" t="str">
        <f t="shared" si="40"/>
        <v>-</v>
      </c>
      <c r="Z177" s="9" t="str">
        <f t="shared" si="40"/>
        <v>-</v>
      </c>
      <c r="AA177" s="9" t="str">
        <f t="shared" si="40"/>
        <v>-</v>
      </c>
      <c r="AB177" s="9" t="str">
        <f t="shared" si="40"/>
        <v>-</v>
      </c>
      <c r="AC177" s="290" t="str">
        <f t="shared" si="41"/>
        <v>-</v>
      </c>
      <c r="AD177" s="290" t="str">
        <f t="shared" si="41"/>
        <v>-</v>
      </c>
      <c r="AE177" s="290" t="str">
        <f t="shared" si="41"/>
        <v>-</v>
      </c>
      <c r="AF177" s="290" t="str">
        <f t="shared" si="41"/>
        <v>-</v>
      </c>
      <c r="AG177" s="294" t="str">
        <f t="shared" si="42"/>
        <v>-</v>
      </c>
      <c r="AH177" s="294" t="str">
        <f t="shared" si="42"/>
        <v>-</v>
      </c>
      <c r="AI177" s="294" t="str">
        <f t="shared" si="42"/>
        <v>-</v>
      </c>
      <c r="AJ177" s="294" t="str">
        <f t="shared" si="42"/>
        <v>-</v>
      </c>
      <c r="AK177" s="286" t="str">
        <f t="shared" si="43"/>
        <v>-</v>
      </c>
      <c r="AL177" s="286" t="str">
        <f t="shared" si="43"/>
        <v>-</v>
      </c>
      <c r="AM177" s="286" t="str">
        <f t="shared" si="43"/>
        <v>-</v>
      </c>
      <c r="AN177" s="286" t="str">
        <f t="shared" si="43"/>
        <v>-</v>
      </c>
    </row>
    <row r="178" spans="20:40">
      <c r="T178" s="2"/>
      <c r="U178" s="9" t="str">
        <f t="shared" si="36"/>
        <v>-</v>
      </c>
      <c r="V178" s="9" t="str">
        <f t="shared" si="37"/>
        <v>-</v>
      </c>
      <c r="W178" s="9" t="str">
        <f t="shared" si="38"/>
        <v>-</v>
      </c>
      <c r="X178" s="9" t="str">
        <f t="shared" si="39"/>
        <v>-</v>
      </c>
      <c r="Y178" s="9" t="str">
        <f t="shared" si="40"/>
        <v>-</v>
      </c>
      <c r="Z178" s="9" t="str">
        <f t="shared" si="40"/>
        <v>-</v>
      </c>
      <c r="AA178" s="9" t="str">
        <f t="shared" si="40"/>
        <v>-</v>
      </c>
      <c r="AB178" s="9" t="str">
        <f t="shared" si="40"/>
        <v>-</v>
      </c>
      <c r="AC178" s="290" t="str">
        <f t="shared" si="41"/>
        <v>-</v>
      </c>
      <c r="AD178" s="290" t="str">
        <f t="shared" si="41"/>
        <v>-</v>
      </c>
      <c r="AE178" s="290" t="str">
        <f t="shared" si="41"/>
        <v>-</v>
      </c>
      <c r="AF178" s="290" t="str">
        <f t="shared" si="41"/>
        <v>-</v>
      </c>
      <c r="AG178" s="294" t="str">
        <f t="shared" si="42"/>
        <v>-</v>
      </c>
      <c r="AH178" s="294" t="str">
        <f t="shared" si="42"/>
        <v>-</v>
      </c>
      <c r="AI178" s="294" t="str">
        <f t="shared" si="42"/>
        <v>-</v>
      </c>
      <c r="AJ178" s="294" t="str">
        <f t="shared" si="42"/>
        <v>-</v>
      </c>
      <c r="AK178" s="286" t="str">
        <f t="shared" si="43"/>
        <v>-</v>
      </c>
      <c r="AL178" s="286" t="str">
        <f t="shared" si="43"/>
        <v>-</v>
      </c>
      <c r="AM178" s="286" t="str">
        <f t="shared" si="43"/>
        <v>-</v>
      </c>
      <c r="AN178" s="286" t="str">
        <f t="shared" si="43"/>
        <v>-</v>
      </c>
    </row>
    <row r="179" spans="20:40">
      <c r="T179" s="2"/>
      <c r="U179" s="9" t="str">
        <f t="shared" si="36"/>
        <v>-</v>
      </c>
      <c r="V179" s="9" t="str">
        <f t="shared" si="37"/>
        <v>-</v>
      </c>
      <c r="W179" s="9" t="str">
        <f t="shared" si="38"/>
        <v>-</v>
      </c>
      <c r="X179" s="9" t="str">
        <f t="shared" si="39"/>
        <v>-</v>
      </c>
      <c r="Y179" s="9" t="str">
        <f t="shared" si="40"/>
        <v>-</v>
      </c>
      <c r="Z179" s="9" t="str">
        <f t="shared" si="40"/>
        <v>-</v>
      </c>
      <c r="AA179" s="9" t="str">
        <f t="shared" si="40"/>
        <v>-</v>
      </c>
      <c r="AB179" s="9" t="str">
        <f t="shared" si="40"/>
        <v>-</v>
      </c>
      <c r="AC179" s="290" t="str">
        <f t="shared" si="41"/>
        <v>-</v>
      </c>
      <c r="AD179" s="290" t="str">
        <f t="shared" si="41"/>
        <v>-</v>
      </c>
      <c r="AE179" s="290" t="str">
        <f t="shared" si="41"/>
        <v>-</v>
      </c>
      <c r="AF179" s="290" t="str">
        <f t="shared" si="41"/>
        <v>-</v>
      </c>
      <c r="AG179" s="294" t="str">
        <f t="shared" si="42"/>
        <v>-</v>
      </c>
      <c r="AH179" s="294" t="str">
        <f t="shared" si="42"/>
        <v>-</v>
      </c>
      <c r="AI179" s="294" t="str">
        <f t="shared" si="42"/>
        <v>-</v>
      </c>
      <c r="AJ179" s="294" t="str">
        <f t="shared" si="42"/>
        <v>-</v>
      </c>
      <c r="AK179" s="286" t="str">
        <f t="shared" si="43"/>
        <v>-</v>
      </c>
      <c r="AL179" s="286" t="str">
        <f t="shared" si="43"/>
        <v>-</v>
      </c>
      <c r="AM179" s="286" t="str">
        <f t="shared" si="43"/>
        <v>-</v>
      </c>
      <c r="AN179" s="286" t="str">
        <f t="shared" si="43"/>
        <v>-</v>
      </c>
    </row>
    <row r="180" spans="20:40">
      <c r="T180" s="2"/>
      <c r="U180" s="9" t="str">
        <f t="shared" si="36"/>
        <v>-</v>
      </c>
      <c r="V180" s="9" t="str">
        <f t="shared" si="37"/>
        <v>-</v>
      </c>
      <c r="W180" s="9" t="str">
        <f t="shared" si="38"/>
        <v>-</v>
      </c>
      <c r="X180" s="9" t="str">
        <f t="shared" si="39"/>
        <v>-</v>
      </c>
      <c r="Y180" s="9" t="str">
        <f t="shared" si="40"/>
        <v>-</v>
      </c>
      <c r="Z180" s="9" t="str">
        <f t="shared" si="40"/>
        <v>-</v>
      </c>
      <c r="AA180" s="9" t="str">
        <f t="shared" si="40"/>
        <v>-</v>
      </c>
      <c r="AB180" s="9" t="str">
        <f t="shared" si="40"/>
        <v>-</v>
      </c>
      <c r="AC180" s="290" t="str">
        <f t="shared" si="41"/>
        <v>-</v>
      </c>
      <c r="AD180" s="290" t="str">
        <f t="shared" si="41"/>
        <v>-</v>
      </c>
      <c r="AE180" s="290" t="str">
        <f t="shared" si="41"/>
        <v>-</v>
      </c>
      <c r="AF180" s="290" t="str">
        <f t="shared" si="41"/>
        <v>-</v>
      </c>
      <c r="AG180" s="294" t="str">
        <f t="shared" si="42"/>
        <v>-</v>
      </c>
      <c r="AH180" s="294" t="str">
        <f t="shared" si="42"/>
        <v>-</v>
      </c>
      <c r="AI180" s="294" t="str">
        <f t="shared" si="42"/>
        <v>-</v>
      </c>
      <c r="AJ180" s="294" t="str">
        <f t="shared" si="42"/>
        <v>-</v>
      </c>
      <c r="AK180" s="286" t="str">
        <f t="shared" si="43"/>
        <v>-</v>
      </c>
      <c r="AL180" s="286" t="str">
        <f t="shared" si="43"/>
        <v>-</v>
      </c>
      <c r="AM180" s="286" t="str">
        <f t="shared" si="43"/>
        <v>-</v>
      </c>
      <c r="AN180" s="286" t="str">
        <f t="shared" si="43"/>
        <v>-</v>
      </c>
    </row>
    <row r="181" spans="20:40">
      <c r="T181" s="2"/>
      <c r="U181" s="9" t="str">
        <f t="shared" si="36"/>
        <v>-</v>
      </c>
      <c r="V181" s="9" t="str">
        <f t="shared" si="37"/>
        <v>-</v>
      </c>
      <c r="W181" s="9" t="str">
        <f t="shared" si="38"/>
        <v>-</v>
      </c>
      <c r="X181" s="9" t="str">
        <f t="shared" si="39"/>
        <v>-</v>
      </c>
      <c r="Y181" s="9" t="str">
        <f t="shared" si="40"/>
        <v>-</v>
      </c>
      <c r="Z181" s="9" t="str">
        <f t="shared" si="40"/>
        <v>-</v>
      </c>
      <c r="AA181" s="9" t="str">
        <f t="shared" si="40"/>
        <v>-</v>
      </c>
      <c r="AB181" s="9" t="str">
        <f t="shared" si="40"/>
        <v>-</v>
      </c>
      <c r="AC181" s="290" t="str">
        <f t="shared" si="41"/>
        <v>-</v>
      </c>
      <c r="AD181" s="290" t="str">
        <f t="shared" si="41"/>
        <v>-</v>
      </c>
      <c r="AE181" s="290" t="str">
        <f t="shared" si="41"/>
        <v>-</v>
      </c>
      <c r="AF181" s="290" t="str">
        <f t="shared" si="41"/>
        <v>-</v>
      </c>
      <c r="AG181" s="294" t="str">
        <f t="shared" si="42"/>
        <v>-</v>
      </c>
      <c r="AH181" s="294" t="str">
        <f t="shared" si="42"/>
        <v>-</v>
      </c>
      <c r="AI181" s="294" t="str">
        <f t="shared" si="42"/>
        <v>-</v>
      </c>
      <c r="AJ181" s="294" t="str">
        <f t="shared" si="42"/>
        <v>-</v>
      </c>
      <c r="AK181" s="286" t="str">
        <f t="shared" si="43"/>
        <v>-</v>
      </c>
      <c r="AL181" s="286" t="str">
        <f t="shared" si="43"/>
        <v>-</v>
      </c>
      <c r="AM181" s="286" t="str">
        <f t="shared" si="43"/>
        <v>-</v>
      </c>
      <c r="AN181" s="286" t="str">
        <f t="shared" si="43"/>
        <v>-</v>
      </c>
    </row>
    <row r="182" spans="20:40">
      <c r="T182" s="2"/>
      <c r="U182" s="9" t="str">
        <f t="shared" si="36"/>
        <v>-</v>
      </c>
      <c r="V182" s="9" t="str">
        <f t="shared" si="37"/>
        <v>-</v>
      </c>
      <c r="W182" s="9" t="str">
        <f t="shared" si="38"/>
        <v>-</v>
      </c>
      <c r="X182" s="9" t="str">
        <f t="shared" si="39"/>
        <v>-</v>
      </c>
      <c r="Y182" s="9" t="str">
        <f t="shared" si="40"/>
        <v>-</v>
      </c>
      <c r="Z182" s="9" t="str">
        <f t="shared" si="40"/>
        <v>-</v>
      </c>
      <c r="AA182" s="9" t="str">
        <f t="shared" si="40"/>
        <v>-</v>
      </c>
      <c r="AB182" s="9" t="str">
        <f t="shared" si="40"/>
        <v>-</v>
      </c>
      <c r="AC182" s="290" t="str">
        <f t="shared" si="41"/>
        <v>-</v>
      </c>
      <c r="AD182" s="290" t="str">
        <f t="shared" si="41"/>
        <v>-</v>
      </c>
      <c r="AE182" s="290" t="str">
        <f t="shared" si="41"/>
        <v>-</v>
      </c>
      <c r="AF182" s="290" t="str">
        <f t="shared" si="41"/>
        <v>-</v>
      </c>
      <c r="AG182" s="294" t="str">
        <f t="shared" si="42"/>
        <v>-</v>
      </c>
      <c r="AH182" s="294" t="str">
        <f t="shared" si="42"/>
        <v>-</v>
      </c>
      <c r="AI182" s="294" t="str">
        <f t="shared" si="42"/>
        <v>-</v>
      </c>
      <c r="AJ182" s="294" t="str">
        <f t="shared" si="42"/>
        <v>-</v>
      </c>
      <c r="AK182" s="286" t="str">
        <f t="shared" si="43"/>
        <v>-</v>
      </c>
      <c r="AL182" s="286" t="str">
        <f t="shared" si="43"/>
        <v>-</v>
      </c>
      <c r="AM182" s="286" t="str">
        <f t="shared" si="43"/>
        <v>-</v>
      </c>
      <c r="AN182" s="286" t="str">
        <f t="shared" si="43"/>
        <v>-</v>
      </c>
    </row>
    <row r="183" spans="20:40">
      <c r="T183" s="2"/>
      <c r="U183" s="9" t="str">
        <f t="shared" si="36"/>
        <v>-</v>
      </c>
      <c r="V183" s="9" t="str">
        <f t="shared" si="37"/>
        <v>-</v>
      </c>
      <c r="W183" s="9" t="str">
        <f t="shared" si="38"/>
        <v>-</v>
      </c>
      <c r="X183" s="9" t="str">
        <f t="shared" si="39"/>
        <v>-</v>
      </c>
      <c r="Y183" s="9" t="str">
        <f t="shared" si="40"/>
        <v>-</v>
      </c>
      <c r="Z183" s="9" t="str">
        <f t="shared" si="40"/>
        <v>-</v>
      </c>
      <c r="AA183" s="9" t="str">
        <f t="shared" si="40"/>
        <v>-</v>
      </c>
      <c r="AB183" s="9" t="str">
        <f t="shared" si="40"/>
        <v>-</v>
      </c>
      <c r="AC183" s="290" t="str">
        <f t="shared" si="41"/>
        <v>-</v>
      </c>
      <c r="AD183" s="290" t="str">
        <f t="shared" si="41"/>
        <v>-</v>
      </c>
      <c r="AE183" s="290" t="str">
        <f t="shared" si="41"/>
        <v>-</v>
      </c>
      <c r="AF183" s="290" t="str">
        <f t="shared" si="41"/>
        <v>-</v>
      </c>
      <c r="AG183" s="294" t="str">
        <f t="shared" si="42"/>
        <v>-</v>
      </c>
      <c r="AH183" s="294" t="str">
        <f t="shared" si="42"/>
        <v>-</v>
      </c>
      <c r="AI183" s="294" t="str">
        <f t="shared" si="42"/>
        <v>-</v>
      </c>
      <c r="AJ183" s="294" t="str">
        <f t="shared" si="42"/>
        <v>-</v>
      </c>
      <c r="AK183" s="286" t="str">
        <f t="shared" si="43"/>
        <v>-</v>
      </c>
      <c r="AL183" s="286" t="str">
        <f t="shared" si="43"/>
        <v>-</v>
      </c>
      <c r="AM183" s="286" t="str">
        <f t="shared" si="43"/>
        <v>-</v>
      </c>
      <c r="AN183" s="286" t="str">
        <f t="shared" si="43"/>
        <v>-</v>
      </c>
    </row>
    <row r="184" spans="20:40">
      <c r="T184" s="2"/>
      <c r="U184" s="9" t="str">
        <f t="shared" si="36"/>
        <v>-</v>
      </c>
      <c r="V184" s="9" t="str">
        <f t="shared" si="37"/>
        <v>-</v>
      </c>
      <c r="W184" s="9" t="str">
        <f t="shared" si="38"/>
        <v>-</v>
      </c>
      <c r="X184" s="9" t="str">
        <f t="shared" si="39"/>
        <v>-</v>
      </c>
      <c r="Y184" s="9" t="str">
        <f t="shared" si="40"/>
        <v>-</v>
      </c>
      <c r="Z184" s="9" t="str">
        <f t="shared" si="40"/>
        <v>-</v>
      </c>
      <c r="AA184" s="9" t="str">
        <f t="shared" si="40"/>
        <v>-</v>
      </c>
      <c r="AB184" s="9" t="str">
        <f t="shared" si="40"/>
        <v>-</v>
      </c>
      <c r="AC184" s="290" t="str">
        <f t="shared" si="41"/>
        <v>-</v>
      </c>
      <c r="AD184" s="290" t="str">
        <f t="shared" si="41"/>
        <v>-</v>
      </c>
      <c r="AE184" s="290" t="str">
        <f t="shared" si="41"/>
        <v>-</v>
      </c>
      <c r="AF184" s="290" t="str">
        <f t="shared" si="41"/>
        <v>-</v>
      </c>
      <c r="AG184" s="294" t="str">
        <f t="shared" si="42"/>
        <v>-</v>
      </c>
      <c r="AH184" s="294" t="str">
        <f t="shared" si="42"/>
        <v>-</v>
      </c>
      <c r="AI184" s="294" t="str">
        <f t="shared" si="42"/>
        <v>-</v>
      </c>
      <c r="AJ184" s="294" t="str">
        <f t="shared" si="42"/>
        <v>-</v>
      </c>
      <c r="AK184" s="286" t="str">
        <f t="shared" si="43"/>
        <v>-</v>
      </c>
      <c r="AL184" s="286" t="str">
        <f t="shared" si="43"/>
        <v>-</v>
      </c>
      <c r="AM184" s="286" t="str">
        <f t="shared" si="43"/>
        <v>-</v>
      </c>
      <c r="AN184" s="286" t="str">
        <f t="shared" si="43"/>
        <v>-</v>
      </c>
    </row>
    <row r="185" spans="20:40">
      <c r="T185" s="2"/>
      <c r="U185" s="9" t="str">
        <f t="shared" si="36"/>
        <v>-</v>
      </c>
      <c r="V185" s="9" t="str">
        <f t="shared" si="37"/>
        <v>-</v>
      </c>
      <c r="W185" s="9" t="str">
        <f t="shared" si="38"/>
        <v>-</v>
      </c>
      <c r="X185" s="9" t="str">
        <f t="shared" si="39"/>
        <v>-</v>
      </c>
      <c r="Y185" s="9" t="str">
        <f t="shared" si="40"/>
        <v>-</v>
      </c>
      <c r="Z185" s="9" t="str">
        <f t="shared" si="40"/>
        <v>-</v>
      </c>
      <c r="AA185" s="9" t="str">
        <f t="shared" si="40"/>
        <v>-</v>
      </c>
      <c r="AB185" s="9" t="str">
        <f t="shared" si="40"/>
        <v>-</v>
      </c>
      <c r="AC185" s="290" t="str">
        <f t="shared" si="41"/>
        <v>-</v>
      </c>
      <c r="AD185" s="290" t="str">
        <f t="shared" si="41"/>
        <v>-</v>
      </c>
      <c r="AE185" s="290" t="str">
        <f t="shared" si="41"/>
        <v>-</v>
      </c>
      <c r="AF185" s="290" t="str">
        <f t="shared" si="41"/>
        <v>-</v>
      </c>
      <c r="AG185" s="294" t="str">
        <f t="shared" si="42"/>
        <v>-</v>
      </c>
      <c r="AH185" s="294" t="str">
        <f t="shared" si="42"/>
        <v>-</v>
      </c>
      <c r="AI185" s="294" t="str">
        <f t="shared" si="42"/>
        <v>-</v>
      </c>
      <c r="AJ185" s="294" t="str">
        <f t="shared" si="42"/>
        <v>-</v>
      </c>
      <c r="AK185" s="286" t="str">
        <f t="shared" si="43"/>
        <v>-</v>
      </c>
      <c r="AL185" s="286" t="str">
        <f t="shared" si="43"/>
        <v>-</v>
      </c>
      <c r="AM185" s="286" t="str">
        <f t="shared" si="43"/>
        <v>-</v>
      </c>
      <c r="AN185" s="286" t="str">
        <f t="shared" si="43"/>
        <v>-</v>
      </c>
    </row>
    <row r="186" spans="20:40">
      <c r="T186" s="2"/>
      <c r="U186" s="9" t="str">
        <f t="shared" si="36"/>
        <v>-</v>
      </c>
      <c r="V186" s="9" t="str">
        <f t="shared" si="37"/>
        <v>-</v>
      </c>
      <c r="W186" s="9" t="str">
        <f t="shared" si="38"/>
        <v>-</v>
      </c>
      <c r="X186" s="9" t="str">
        <f t="shared" si="39"/>
        <v>-</v>
      </c>
      <c r="Y186" s="9" t="str">
        <f t="shared" si="40"/>
        <v>-</v>
      </c>
      <c r="Z186" s="9" t="str">
        <f t="shared" si="40"/>
        <v>-</v>
      </c>
      <c r="AA186" s="9" t="str">
        <f t="shared" si="40"/>
        <v>-</v>
      </c>
      <c r="AB186" s="9" t="str">
        <f t="shared" si="40"/>
        <v>-</v>
      </c>
      <c r="AC186" s="290" t="str">
        <f t="shared" si="41"/>
        <v>-</v>
      </c>
      <c r="AD186" s="290" t="str">
        <f t="shared" si="41"/>
        <v>-</v>
      </c>
      <c r="AE186" s="290" t="str">
        <f t="shared" si="41"/>
        <v>-</v>
      </c>
      <c r="AF186" s="290" t="str">
        <f t="shared" si="41"/>
        <v>-</v>
      </c>
      <c r="AG186" s="294" t="str">
        <f t="shared" si="42"/>
        <v>-</v>
      </c>
      <c r="AH186" s="294" t="str">
        <f t="shared" si="42"/>
        <v>-</v>
      </c>
      <c r="AI186" s="294" t="str">
        <f t="shared" si="42"/>
        <v>-</v>
      </c>
      <c r="AJ186" s="294" t="str">
        <f t="shared" si="42"/>
        <v>-</v>
      </c>
      <c r="AK186" s="286" t="str">
        <f t="shared" si="43"/>
        <v>-</v>
      </c>
      <c r="AL186" s="286" t="str">
        <f t="shared" si="43"/>
        <v>-</v>
      </c>
      <c r="AM186" s="286" t="str">
        <f t="shared" si="43"/>
        <v>-</v>
      </c>
      <c r="AN186" s="286" t="str">
        <f t="shared" si="43"/>
        <v>-</v>
      </c>
    </row>
    <row r="187" spans="20:40">
      <c r="T187" s="2"/>
      <c r="U187" s="9" t="str">
        <f t="shared" si="36"/>
        <v>-</v>
      </c>
      <c r="V187" s="9" t="str">
        <f t="shared" si="37"/>
        <v>-</v>
      </c>
      <c r="W187" s="9" t="str">
        <f t="shared" si="38"/>
        <v>-</v>
      </c>
      <c r="X187" s="9" t="str">
        <f t="shared" si="39"/>
        <v>-</v>
      </c>
      <c r="Y187" s="9" t="str">
        <f t="shared" si="40"/>
        <v>-</v>
      </c>
      <c r="Z187" s="9" t="str">
        <f t="shared" si="40"/>
        <v>-</v>
      </c>
      <c r="AA187" s="9" t="str">
        <f t="shared" si="40"/>
        <v>-</v>
      </c>
      <c r="AB187" s="9" t="str">
        <f t="shared" si="40"/>
        <v>-</v>
      </c>
      <c r="AC187" s="290" t="str">
        <f t="shared" si="41"/>
        <v>-</v>
      </c>
      <c r="AD187" s="290" t="str">
        <f t="shared" si="41"/>
        <v>-</v>
      </c>
      <c r="AE187" s="290" t="str">
        <f t="shared" si="41"/>
        <v>-</v>
      </c>
      <c r="AF187" s="290" t="str">
        <f t="shared" si="41"/>
        <v>-</v>
      </c>
      <c r="AG187" s="294" t="str">
        <f t="shared" si="42"/>
        <v>-</v>
      </c>
      <c r="AH187" s="294" t="str">
        <f t="shared" si="42"/>
        <v>-</v>
      </c>
      <c r="AI187" s="294" t="str">
        <f t="shared" si="42"/>
        <v>-</v>
      </c>
      <c r="AJ187" s="294" t="str">
        <f t="shared" si="42"/>
        <v>-</v>
      </c>
      <c r="AK187" s="286" t="str">
        <f t="shared" si="43"/>
        <v>-</v>
      </c>
      <c r="AL187" s="286" t="str">
        <f t="shared" si="43"/>
        <v>-</v>
      </c>
      <c r="AM187" s="286" t="str">
        <f t="shared" si="43"/>
        <v>-</v>
      </c>
      <c r="AN187" s="286" t="str">
        <f t="shared" si="43"/>
        <v>-</v>
      </c>
    </row>
    <row r="188" spans="20:40">
      <c r="T188" s="2"/>
      <c r="U188" s="9" t="str">
        <f t="shared" si="36"/>
        <v>-</v>
      </c>
      <c r="V188" s="9" t="str">
        <f t="shared" si="37"/>
        <v>-</v>
      </c>
      <c r="W188" s="9" t="str">
        <f t="shared" si="38"/>
        <v>-</v>
      </c>
      <c r="X188" s="9" t="str">
        <f t="shared" si="39"/>
        <v>-</v>
      </c>
      <c r="Y188" s="9" t="str">
        <f t="shared" si="40"/>
        <v>-</v>
      </c>
      <c r="Z188" s="9" t="str">
        <f t="shared" si="40"/>
        <v>-</v>
      </c>
      <c r="AA188" s="9" t="str">
        <f t="shared" si="40"/>
        <v>-</v>
      </c>
      <c r="AB188" s="9" t="str">
        <f t="shared" si="40"/>
        <v>-</v>
      </c>
      <c r="AC188" s="290" t="str">
        <f t="shared" si="41"/>
        <v>-</v>
      </c>
      <c r="AD188" s="290" t="str">
        <f t="shared" si="41"/>
        <v>-</v>
      </c>
      <c r="AE188" s="290" t="str">
        <f t="shared" si="41"/>
        <v>-</v>
      </c>
      <c r="AF188" s="290" t="str">
        <f t="shared" si="41"/>
        <v>-</v>
      </c>
      <c r="AG188" s="294" t="str">
        <f t="shared" si="42"/>
        <v>-</v>
      </c>
      <c r="AH188" s="294" t="str">
        <f t="shared" si="42"/>
        <v>-</v>
      </c>
      <c r="AI188" s="294" t="str">
        <f t="shared" si="42"/>
        <v>-</v>
      </c>
      <c r="AJ188" s="294" t="str">
        <f t="shared" si="42"/>
        <v>-</v>
      </c>
      <c r="AK188" s="286" t="str">
        <f t="shared" si="43"/>
        <v>-</v>
      </c>
      <c r="AL188" s="286" t="str">
        <f t="shared" si="43"/>
        <v>-</v>
      </c>
      <c r="AM188" s="286" t="str">
        <f t="shared" si="43"/>
        <v>-</v>
      </c>
      <c r="AN188" s="286" t="str">
        <f t="shared" si="43"/>
        <v>-</v>
      </c>
    </row>
    <row r="189" spans="20:40">
      <c r="T189" s="2"/>
      <c r="U189" s="9" t="str">
        <f t="shared" si="36"/>
        <v>-</v>
      </c>
      <c r="V189" s="9" t="str">
        <f t="shared" si="37"/>
        <v>-</v>
      </c>
      <c r="W189" s="9" t="str">
        <f t="shared" si="38"/>
        <v>-</v>
      </c>
      <c r="X189" s="9" t="str">
        <f t="shared" si="39"/>
        <v>-</v>
      </c>
      <c r="Y189" s="9" t="str">
        <f t="shared" si="40"/>
        <v>-</v>
      </c>
      <c r="Z189" s="9" t="str">
        <f t="shared" si="40"/>
        <v>-</v>
      </c>
      <c r="AA189" s="9" t="str">
        <f t="shared" si="40"/>
        <v>-</v>
      </c>
      <c r="AB189" s="9" t="str">
        <f t="shared" si="40"/>
        <v>-</v>
      </c>
      <c r="AC189" s="290" t="str">
        <f t="shared" si="41"/>
        <v>-</v>
      </c>
      <c r="AD189" s="290" t="str">
        <f t="shared" si="41"/>
        <v>-</v>
      </c>
      <c r="AE189" s="290" t="str">
        <f t="shared" si="41"/>
        <v>-</v>
      </c>
      <c r="AF189" s="290" t="str">
        <f t="shared" si="41"/>
        <v>-</v>
      </c>
      <c r="AG189" s="294" t="str">
        <f t="shared" si="42"/>
        <v>-</v>
      </c>
      <c r="AH189" s="294" t="str">
        <f t="shared" si="42"/>
        <v>-</v>
      </c>
      <c r="AI189" s="294" t="str">
        <f t="shared" si="42"/>
        <v>-</v>
      </c>
      <c r="AJ189" s="294" t="str">
        <f t="shared" si="42"/>
        <v>-</v>
      </c>
      <c r="AK189" s="286" t="str">
        <f t="shared" si="43"/>
        <v>-</v>
      </c>
      <c r="AL189" s="286" t="str">
        <f t="shared" si="43"/>
        <v>-</v>
      </c>
      <c r="AM189" s="286" t="str">
        <f t="shared" si="43"/>
        <v>-</v>
      </c>
      <c r="AN189" s="286" t="str">
        <f t="shared" si="43"/>
        <v>-</v>
      </c>
    </row>
    <row r="190" spans="20:40">
      <c r="T190" s="2"/>
      <c r="U190" s="9" t="str">
        <f t="shared" si="36"/>
        <v>-</v>
      </c>
      <c r="V190" s="9" t="str">
        <f t="shared" si="37"/>
        <v>-</v>
      </c>
      <c r="W190" s="9" t="str">
        <f t="shared" si="38"/>
        <v>-</v>
      </c>
      <c r="X190" s="9" t="str">
        <f t="shared" si="39"/>
        <v>-</v>
      </c>
      <c r="Y190" s="9" t="str">
        <f t="shared" si="40"/>
        <v>-</v>
      </c>
      <c r="Z190" s="9" t="str">
        <f t="shared" si="40"/>
        <v>-</v>
      </c>
      <c r="AA190" s="9" t="str">
        <f t="shared" si="40"/>
        <v>-</v>
      </c>
      <c r="AB190" s="9" t="str">
        <f t="shared" si="40"/>
        <v>-</v>
      </c>
      <c r="AC190" s="290" t="str">
        <f t="shared" si="41"/>
        <v>-</v>
      </c>
      <c r="AD190" s="290" t="str">
        <f t="shared" si="41"/>
        <v>-</v>
      </c>
      <c r="AE190" s="290" t="str">
        <f t="shared" si="41"/>
        <v>-</v>
      </c>
      <c r="AF190" s="290" t="str">
        <f t="shared" si="41"/>
        <v>-</v>
      </c>
      <c r="AG190" s="294" t="str">
        <f t="shared" si="42"/>
        <v>-</v>
      </c>
      <c r="AH190" s="294" t="str">
        <f t="shared" si="42"/>
        <v>-</v>
      </c>
      <c r="AI190" s="294" t="str">
        <f t="shared" si="42"/>
        <v>-</v>
      </c>
      <c r="AJ190" s="294" t="str">
        <f t="shared" si="42"/>
        <v>-</v>
      </c>
      <c r="AK190" s="286" t="str">
        <f t="shared" si="43"/>
        <v>-</v>
      </c>
      <c r="AL190" s="286" t="str">
        <f t="shared" si="43"/>
        <v>-</v>
      </c>
      <c r="AM190" s="286" t="str">
        <f t="shared" si="43"/>
        <v>-</v>
      </c>
      <c r="AN190" s="286" t="str">
        <f t="shared" si="43"/>
        <v>-</v>
      </c>
    </row>
    <row r="191" spans="20:40">
      <c r="T191" s="2"/>
      <c r="U191" s="9" t="str">
        <f t="shared" si="36"/>
        <v>-</v>
      </c>
      <c r="V191" s="9" t="str">
        <f t="shared" si="37"/>
        <v>-</v>
      </c>
      <c r="W191" s="9" t="str">
        <f t="shared" si="38"/>
        <v>-</v>
      </c>
      <c r="X191" s="9" t="str">
        <f t="shared" si="39"/>
        <v>-</v>
      </c>
      <c r="Y191" s="9" t="str">
        <f t="shared" si="40"/>
        <v>-</v>
      </c>
      <c r="Z191" s="9" t="str">
        <f t="shared" si="40"/>
        <v>-</v>
      </c>
      <c r="AA191" s="9" t="str">
        <f t="shared" si="40"/>
        <v>-</v>
      </c>
      <c r="AB191" s="9" t="str">
        <f t="shared" si="40"/>
        <v>-</v>
      </c>
      <c r="AC191" s="290" t="str">
        <f t="shared" si="41"/>
        <v>-</v>
      </c>
      <c r="AD191" s="290" t="str">
        <f t="shared" si="41"/>
        <v>-</v>
      </c>
      <c r="AE191" s="290" t="str">
        <f t="shared" si="41"/>
        <v>-</v>
      </c>
      <c r="AF191" s="290" t="str">
        <f t="shared" si="41"/>
        <v>-</v>
      </c>
      <c r="AG191" s="294" t="str">
        <f t="shared" si="42"/>
        <v>-</v>
      </c>
      <c r="AH191" s="294" t="str">
        <f t="shared" si="42"/>
        <v>-</v>
      </c>
      <c r="AI191" s="294" t="str">
        <f t="shared" si="42"/>
        <v>-</v>
      </c>
      <c r="AJ191" s="294" t="str">
        <f t="shared" si="42"/>
        <v>-</v>
      </c>
      <c r="AK191" s="286" t="str">
        <f t="shared" si="43"/>
        <v>-</v>
      </c>
      <c r="AL191" s="286" t="str">
        <f t="shared" si="43"/>
        <v>-</v>
      </c>
      <c r="AM191" s="286" t="str">
        <f t="shared" si="43"/>
        <v>-</v>
      </c>
      <c r="AN191" s="286" t="str">
        <f t="shared" si="43"/>
        <v>-</v>
      </c>
    </row>
    <row r="192" spans="20:40">
      <c r="T192" s="2"/>
      <c r="U192" s="9" t="str">
        <f t="shared" si="36"/>
        <v>-</v>
      </c>
      <c r="V192" s="9" t="str">
        <f t="shared" si="37"/>
        <v>-</v>
      </c>
      <c r="W192" s="9" t="str">
        <f t="shared" si="38"/>
        <v>-</v>
      </c>
      <c r="X192" s="9" t="str">
        <f t="shared" si="39"/>
        <v>-</v>
      </c>
      <c r="Y192" s="9" t="str">
        <f t="shared" si="40"/>
        <v>-</v>
      </c>
      <c r="Z192" s="9" t="str">
        <f t="shared" si="40"/>
        <v>-</v>
      </c>
      <c r="AA192" s="9" t="str">
        <f t="shared" si="40"/>
        <v>-</v>
      </c>
      <c r="AB192" s="9" t="str">
        <f t="shared" si="40"/>
        <v>-</v>
      </c>
      <c r="AC192" s="290" t="str">
        <f t="shared" si="41"/>
        <v>-</v>
      </c>
      <c r="AD192" s="290" t="str">
        <f t="shared" si="41"/>
        <v>-</v>
      </c>
      <c r="AE192" s="290" t="str">
        <f t="shared" si="41"/>
        <v>-</v>
      </c>
      <c r="AF192" s="290" t="str">
        <f t="shared" si="41"/>
        <v>-</v>
      </c>
      <c r="AG192" s="294" t="str">
        <f t="shared" si="42"/>
        <v>-</v>
      </c>
      <c r="AH192" s="294" t="str">
        <f t="shared" si="42"/>
        <v>-</v>
      </c>
      <c r="AI192" s="294" t="str">
        <f t="shared" si="42"/>
        <v>-</v>
      </c>
      <c r="AJ192" s="294" t="str">
        <f t="shared" si="42"/>
        <v>-</v>
      </c>
      <c r="AK192" s="286" t="str">
        <f t="shared" si="43"/>
        <v>-</v>
      </c>
      <c r="AL192" s="286" t="str">
        <f t="shared" si="43"/>
        <v>-</v>
      </c>
      <c r="AM192" s="286" t="str">
        <f t="shared" si="43"/>
        <v>-</v>
      </c>
      <c r="AN192" s="286" t="str">
        <f t="shared" si="43"/>
        <v>-</v>
      </c>
    </row>
    <row r="193" spans="20:40">
      <c r="T193" s="2"/>
      <c r="U193" s="9" t="str">
        <f t="shared" si="36"/>
        <v>-</v>
      </c>
      <c r="V193" s="9" t="str">
        <f t="shared" si="37"/>
        <v>-</v>
      </c>
      <c r="W193" s="9" t="str">
        <f t="shared" si="38"/>
        <v>-</v>
      </c>
      <c r="X193" s="9" t="str">
        <f t="shared" si="39"/>
        <v>-</v>
      </c>
      <c r="Y193" s="9" t="str">
        <f t="shared" si="40"/>
        <v>-</v>
      </c>
      <c r="Z193" s="9" t="str">
        <f t="shared" si="40"/>
        <v>-</v>
      </c>
      <c r="AA193" s="9" t="str">
        <f t="shared" si="40"/>
        <v>-</v>
      </c>
      <c r="AB193" s="9" t="str">
        <f t="shared" si="40"/>
        <v>-</v>
      </c>
      <c r="AC193" s="290" t="str">
        <f t="shared" si="41"/>
        <v>-</v>
      </c>
      <c r="AD193" s="290" t="str">
        <f t="shared" si="41"/>
        <v>-</v>
      </c>
      <c r="AE193" s="290" t="str">
        <f t="shared" si="41"/>
        <v>-</v>
      </c>
      <c r="AF193" s="290" t="str">
        <f t="shared" si="41"/>
        <v>-</v>
      </c>
      <c r="AG193" s="294" t="str">
        <f t="shared" si="42"/>
        <v>-</v>
      </c>
      <c r="AH193" s="294" t="str">
        <f t="shared" si="42"/>
        <v>-</v>
      </c>
      <c r="AI193" s="294" t="str">
        <f t="shared" si="42"/>
        <v>-</v>
      </c>
      <c r="AJ193" s="294" t="str">
        <f t="shared" si="42"/>
        <v>-</v>
      </c>
      <c r="AK193" s="286" t="str">
        <f t="shared" si="43"/>
        <v>-</v>
      </c>
      <c r="AL193" s="286" t="str">
        <f t="shared" si="43"/>
        <v>-</v>
      </c>
      <c r="AM193" s="286" t="str">
        <f t="shared" si="43"/>
        <v>-</v>
      </c>
      <c r="AN193" s="286" t="str">
        <f t="shared" si="43"/>
        <v>-</v>
      </c>
    </row>
    <row r="194" spans="20:40">
      <c r="T194" s="2"/>
      <c r="U194" s="9" t="str">
        <f t="shared" si="36"/>
        <v>-</v>
      </c>
      <c r="V194" s="9" t="str">
        <f t="shared" si="37"/>
        <v>-</v>
      </c>
      <c r="W194" s="9" t="str">
        <f t="shared" si="38"/>
        <v>-</v>
      </c>
      <c r="X194" s="9" t="str">
        <f t="shared" si="39"/>
        <v>-</v>
      </c>
      <c r="Y194" s="9" t="str">
        <f t="shared" si="40"/>
        <v>-</v>
      </c>
      <c r="Z194" s="9" t="str">
        <f t="shared" si="40"/>
        <v>-</v>
      </c>
      <c r="AA194" s="9" t="str">
        <f t="shared" si="40"/>
        <v>-</v>
      </c>
      <c r="AB194" s="9" t="str">
        <f t="shared" si="40"/>
        <v>-</v>
      </c>
      <c r="AC194" s="290" t="str">
        <f t="shared" si="41"/>
        <v>-</v>
      </c>
      <c r="AD194" s="290" t="str">
        <f t="shared" si="41"/>
        <v>-</v>
      </c>
      <c r="AE194" s="290" t="str">
        <f t="shared" si="41"/>
        <v>-</v>
      </c>
      <c r="AF194" s="290" t="str">
        <f t="shared" si="41"/>
        <v>-</v>
      </c>
      <c r="AG194" s="294" t="str">
        <f t="shared" si="42"/>
        <v>-</v>
      </c>
      <c r="AH194" s="294" t="str">
        <f t="shared" si="42"/>
        <v>-</v>
      </c>
      <c r="AI194" s="294" t="str">
        <f t="shared" si="42"/>
        <v>-</v>
      </c>
      <c r="AJ194" s="294" t="str">
        <f t="shared" si="42"/>
        <v>-</v>
      </c>
      <c r="AK194" s="286" t="str">
        <f t="shared" si="43"/>
        <v>-</v>
      </c>
      <c r="AL194" s="286" t="str">
        <f t="shared" si="43"/>
        <v>-</v>
      </c>
      <c r="AM194" s="286" t="str">
        <f t="shared" si="43"/>
        <v>-</v>
      </c>
      <c r="AN194" s="286" t="str">
        <f t="shared" si="43"/>
        <v>-</v>
      </c>
    </row>
    <row r="195" spans="20:40">
      <c r="T195" s="2"/>
      <c r="U195" s="9" t="str">
        <f t="shared" si="36"/>
        <v>-</v>
      </c>
      <c r="V195" s="9" t="str">
        <f t="shared" si="37"/>
        <v>-</v>
      </c>
      <c r="W195" s="9" t="str">
        <f t="shared" si="38"/>
        <v>-</v>
      </c>
      <c r="X195" s="9" t="str">
        <f t="shared" si="39"/>
        <v>-</v>
      </c>
      <c r="Y195" s="9" t="str">
        <f t="shared" si="40"/>
        <v>-</v>
      </c>
      <c r="Z195" s="9" t="str">
        <f t="shared" si="40"/>
        <v>-</v>
      </c>
      <c r="AA195" s="9" t="str">
        <f t="shared" si="40"/>
        <v>-</v>
      </c>
      <c r="AB195" s="9" t="str">
        <f t="shared" si="40"/>
        <v>-</v>
      </c>
      <c r="AC195" s="290" t="str">
        <f t="shared" si="41"/>
        <v>-</v>
      </c>
      <c r="AD195" s="290" t="str">
        <f t="shared" si="41"/>
        <v>-</v>
      </c>
      <c r="AE195" s="290" t="str">
        <f t="shared" si="41"/>
        <v>-</v>
      </c>
      <c r="AF195" s="290" t="str">
        <f t="shared" si="41"/>
        <v>-</v>
      </c>
      <c r="AG195" s="294" t="str">
        <f t="shared" si="42"/>
        <v>-</v>
      </c>
      <c r="AH195" s="294" t="str">
        <f t="shared" si="42"/>
        <v>-</v>
      </c>
      <c r="AI195" s="294" t="str">
        <f t="shared" si="42"/>
        <v>-</v>
      </c>
      <c r="AJ195" s="294" t="str">
        <f t="shared" si="42"/>
        <v>-</v>
      </c>
      <c r="AK195" s="286" t="str">
        <f t="shared" si="43"/>
        <v>-</v>
      </c>
      <c r="AL195" s="286" t="str">
        <f t="shared" si="43"/>
        <v>-</v>
      </c>
      <c r="AM195" s="286" t="str">
        <f t="shared" si="43"/>
        <v>-</v>
      </c>
      <c r="AN195" s="286" t="str">
        <f t="shared" si="43"/>
        <v>-</v>
      </c>
    </row>
    <row r="196" spans="20:40">
      <c r="T196" s="2"/>
      <c r="U196" s="9" t="str">
        <f t="shared" si="36"/>
        <v>-</v>
      </c>
      <c r="V196" s="9" t="str">
        <f t="shared" si="37"/>
        <v>-</v>
      </c>
      <c r="W196" s="9" t="str">
        <f t="shared" si="38"/>
        <v>-</v>
      </c>
      <c r="X196" s="9" t="str">
        <f t="shared" si="39"/>
        <v>-</v>
      </c>
      <c r="Y196" s="9" t="str">
        <f t="shared" si="40"/>
        <v>-</v>
      </c>
      <c r="Z196" s="9" t="str">
        <f t="shared" si="40"/>
        <v>-</v>
      </c>
      <c r="AA196" s="9" t="str">
        <f t="shared" si="40"/>
        <v>-</v>
      </c>
      <c r="AB196" s="9" t="str">
        <f t="shared" ref="AB196:AB259" si="44">IF(X196&gt;0,X196,"-")</f>
        <v>-</v>
      </c>
      <c r="AC196" s="290" t="str">
        <f t="shared" si="41"/>
        <v>-</v>
      </c>
      <c r="AD196" s="290" t="str">
        <f t="shared" si="41"/>
        <v>-</v>
      </c>
      <c r="AE196" s="290" t="str">
        <f t="shared" si="41"/>
        <v>-</v>
      </c>
      <c r="AF196" s="290" t="str">
        <f t="shared" ref="AF196:AF259" si="45">IFERROR(_xlfn.RANK.EQ(AB196,AB$5:AB$304,0),"-")</f>
        <v>-</v>
      </c>
      <c r="AG196" s="294" t="str">
        <f t="shared" si="42"/>
        <v>-</v>
      </c>
      <c r="AH196" s="294" t="str">
        <f t="shared" si="42"/>
        <v>-</v>
      </c>
      <c r="AI196" s="294" t="str">
        <f t="shared" si="42"/>
        <v>-</v>
      </c>
      <c r="AJ196" s="294" t="str">
        <f t="shared" ref="AJ196:AJ259" si="46">IF(ISNUMBER(AF196),AF196+ROW(AF196)/1000,"-")</f>
        <v>-</v>
      </c>
      <c r="AK196" s="286" t="str">
        <f t="shared" si="43"/>
        <v>-</v>
      </c>
      <c r="AL196" s="286" t="str">
        <f t="shared" si="43"/>
        <v>-</v>
      </c>
      <c r="AM196" s="286" t="str">
        <f t="shared" si="43"/>
        <v>-</v>
      </c>
      <c r="AN196" s="286" t="str">
        <f t="shared" ref="AN196:AN259" si="47">IFERROR(_xlfn.RANK.EQ(AJ196,AJ$5:AJ$304,1),"-")</f>
        <v>-</v>
      </c>
    </row>
    <row r="197" spans="20:40">
      <c r="T197" s="2"/>
      <c r="U197" s="9" t="str">
        <f t="shared" ref="U197:U260" si="48">IF($T197&lt;&gt;"",COUNTIFS(
    INDEX(rawデータ範囲, , MATCH($T$3,表頭範囲, 0)), $T197,
    INDEX(rawデータ範囲, , MATCH($U$1,表頭範囲, 0)),IF($U$2="通年","*",$U$2)
),"-")</f>
        <v>-</v>
      </c>
      <c r="V197" s="9" t="str">
        <f t="shared" ref="V197:V260" si="49">IF($T197&lt;&gt;"",COUNTIFS(
    INDEX(rawデータ範囲, , MATCH($T$3,表頭範囲, 0)), $T197,
    INDEX(rawデータ範囲, , MATCH($V$3,表頭範囲, 0)), $V$4,
    INDEX(rawデータ範囲, , MATCH($U$1,表頭範囲, 0)),IF($U$2="通年","*",$U$2)
),"-")</f>
        <v>-</v>
      </c>
      <c r="W197" s="9" t="str">
        <f t="shared" ref="W197:W260" si="50">IF($T197&lt;&gt;"",COUNTIFS(
    INDEX(rawデータ範囲, , MATCH($T$3,表頭範囲, 0)), $T197,
    INDEX(rawデータ範囲, , MATCH($W$3,表頭範囲, 0)), $W$4,
    INDEX(rawデータ範囲, , MATCH($U$1,表頭範囲, 0)),IF($U$2="通年","*",$U$2)
),"-")</f>
        <v>-</v>
      </c>
      <c r="X197" s="9" t="str">
        <f t="shared" ref="X197:X260" si="51">IF($T197&lt;&gt;"",COUNTIFS(
    INDEX(rawデータ範囲, , MATCH($T$3,表頭範囲, 0)), $T197,
    INDEX(rawデータ範囲, , MATCH($X$3,表頭範囲, 0)), $X$4,
    INDEX(rawデータ範囲, , MATCH($U$1,表頭範囲, 0)),IF($U$2="通年","*",$U$2)
),"-")</f>
        <v>-</v>
      </c>
      <c r="Y197" s="9" t="str">
        <f t="shared" ref="Y197:AB260" si="52">IF(U197&gt;0,U197,"-")</f>
        <v>-</v>
      </c>
      <c r="Z197" s="9" t="str">
        <f t="shared" si="52"/>
        <v>-</v>
      </c>
      <c r="AA197" s="9" t="str">
        <f t="shared" si="52"/>
        <v>-</v>
      </c>
      <c r="AB197" s="9" t="str">
        <f t="shared" si="44"/>
        <v>-</v>
      </c>
      <c r="AC197" s="290" t="str">
        <f t="shared" ref="AC197:AF260" si="53">IFERROR(_xlfn.RANK.EQ(Y197,Y$5:Y$304,0),"-")</f>
        <v>-</v>
      </c>
      <c r="AD197" s="290" t="str">
        <f t="shared" si="53"/>
        <v>-</v>
      </c>
      <c r="AE197" s="290" t="str">
        <f t="shared" si="53"/>
        <v>-</v>
      </c>
      <c r="AF197" s="290" t="str">
        <f t="shared" si="45"/>
        <v>-</v>
      </c>
      <c r="AG197" s="294" t="str">
        <f t="shared" ref="AG197:AJ260" si="54">IF(ISNUMBER(AC197),AC197+ROW(AC197)/1000,"-")</f>
        <v>-</v>
      </c>
      <c r="AH197" s="294" t="str">
        <f t="shared" si="54"/>
        <v>-</v>
      </c>
      <c r="AI197" s="294" t="str">
        <f t="shared" si="54"/>
        <v>-</v>
      </c>
      <c r="AJ197" s="294" t="str">
        <f t="shared" si="46"/>
        <v>-</v>
      </c>
      <c r="AK197" s="286" t="str">
        <f t="shared" ref="AK197:AN260" si="55">IFERROR(_xlfn.RANK.EQ(AG197,AG$5:AG$304,1),"-")</f>
        <v>-</v>
      </c>
      <c r="AL197" s="286" t="str">
        <f t="shared" si="55"/>
        <v>-</v>
      </c>
      <c r="AM197" s="286" t="str">
        <f t="shared" si="55"/>
        <v>-</v>
      </c>
      <c r="AN197" s="286" t="str">
        <f t="shared" si="47"/>
        <v>-</v>
      </c>
    </row>
    <row r="198" spans="20:40">
      <c r="T198" s="2"/>
      <c r="U198" s="9" t="str">
        <f t="shared" si="48"/>
        <v>-</v>
      </c>
      <c r="V198" s="9" t="str">
        <f t="shared" si="49"/>
        <v>-</v>
      </c>
      <c r="W198" s="9" t="str">
        <f t="shared" si="50"/>
        <v>-</v>
      </c>
      <c r="X198" s="9" t="str">
        <f t="shared" si="51"/>
        <v>-</v>
      </c>
      <c r="Y198" s="9" t="str">
        <f t="shared" si="52"/>
        <v>-</v>
      </c>
      <c r="Z198" s="9" t="str">
        <f t="shared" si="52"/>
        <v>-</v>
      </c>
      <c r="AA198" s="9" t="str">
        <f t="shared" si="52"/>
        <v>-</v>
      </c>
      <c r="AB198" s="9" t="str">
        <f t="shared" si="44"/>
        <v>-</v>
      </c>
      <c r="AC198" s="290" t="str">
        <f t="shared" si="53"/>
        <v>-</v>
      </c>
      <c r="AD198" s="290" t="str">
        <f t="shared" si="53"/>
        <v>-</v>
      </c>
      <c r="AE198" s="290" t="str">
        <f t="shared" si="53"/>
        <v>-</v>
      </c>
      <c r="AF198" s="290" t="str">
        <f t="shared" si="45"/>
        <v>-</v>
      </c>
      <c r="AG198" s="294" t="str">
        <f t="shared" si="54"/>
        <v>-</v>
      </c>
      <c r="AH198" s="294" t="str">
        <f t="shared" si="54"/>
        <v>-</v>
      </c>
      <c r="AI198" s="294" t="str">
        <f t="shared" si="54"/>
        <v>-</v>
      </c>
      <c r="AJ198" s="294" t="str">
        <f t="shared" si="46"/>
        <v>-</v>
      </c>
      <c r="AK198" s="286" t="str">
        <f t="shared" si="55"/>
        <v>-</v>
      </c>
      <c r="AL198" s="286" t="str">
        <f t="shared" si="55"/>
        <v>-</v>
      </c>
      <c r="AM198" s="286" t="str">
        <f t="shared" si="55"/>
        <v>-</v>
      </c>
      <c r="AN198" s="286" t="str">
        <f t="shared" si="47"/>
        <v>-</v>
      </c>
    </row>
    <row r="199" spans="20:40">
      <c r="T199" s="2"/>
      <c r="U199" s="9" t="str">
        <f t="shared" si="48"/>
        <v>-</v>
      </c>
      <c r="V199" s="9" t="str">
        <f t="shared" si="49"/>
        <v>-</v>
      </c>
      <c r="W199" s="9" t="str">
        <f t="shared" si="50"/>
        <v>-</v>
      </c>
      <c r="X199" s="9" t="str">
        <f t="shared" si="51"/>
        <v>-</v>
      </c>
      <c r="Y199" s="9" t="str">
        <f t="shared" si="52"/>
        <v>-</v>
      </c>
      <c r="Z199" s="9" t="str">
        <f t="shared" si="52"/>
        <v>-</v>
      </c>
      <c r="AA199" s="9" t="str">
        <f t="shared" si="52"/>
        <v>-</v>
      </c>
      <c r="AB199" s="9" t="str">
        <f t="shared" si="44"/>
        <v>-</v>
      </c>
      <c r="AC199" s="290" t="str">
        <f t="shared" si="53"/>
        <v>-</v>
      </c>
      <c r="AD199" s="290" t="str">
        <f t="shared" si="53"/>
        <v>-</v>
      </c>
      <c r="AE199" s="290" t="str">
        <f t="shared" si="53"/>
        <v>-</v>
      </c>
      <c r="AF199" s="290" t="str">
        <f t="shared" si="45"/>
        <v>-</v>
      </c>
      <c r="AG199" s="294" t="str">
        <f t="shared" si="54"/>
        <v>-</v>
      </c>
      <c r="AH199" s="294" t="str">
        <f t="shared" si="54"/>
        <v>-</v>
      </c>
      <c r="AI199" s="294" t="str">
        <f t="shared" si="54"/>
        <v>-</v>
      </c>
      <c r="AJ199" s="294" t="str">
        <f t="shared" si="46"/>
        <v>-</v>
      </c>
      <c r="AK199" s="286" t="str">
        <f t="shared" si="55"/>
        <v>-</v>
      </c>
      <c r="AL199" s="286" t="str">
        <f t="shared" si="55"/>
        <v>-</v>
      </c>
      <c r="AM199" s="286" t="str">
        <f t="shared" si="55"/>
        <v>-</v>
      </c>
      <c r="AN199" s="286" t="str">
        <f t="shared" si="47"/>
        <v>-</v>
      </c>
    </row>
    <row r="200" spans="20:40">
      <c r="T200" s="2"/>
      <c r="U200" s="9" t="str">
        <f t="shared" si="48"/>
        <v>-</v>
      </c>
      <c r="V200" s="9" t="str">
        <f t="shared" si="49"/>
        <v>-</v>
      </c>
      <c r="W200" s="9" t="str">
        <f t="shared" si="50"/>
        <v>-</v>
      </c>
      <c r="X200" s="9" t="str">
        <f t="shared" si="51"/>
        <v>-</v>
      </c>
      <c r="Y200" s="9" t="str">
        <f t="shared" si="52"/>
        <v>-</v>
      </c>
      <c r="Z200" s="9" t="str">
        <f t="shared" si="52"/>
        <v>-</v>
      </c>
      <c r="AA200" s="9" t="str">
        <f t="shared" si="52"/>
        <v>-</v>
      </c>
      <c r="AB200" s="9" t="str">
        <f t="shared" si="44"/>
        <v>-</v>
      </c>
      <c r="AC200" s="290" t="str">
        <f t="shared" si="53"/>
        <v>-</v>
      </c>
      <c r="AD200" s="290" t="str">
        <f t="shared" si="53"/>
        <v>-</v>
      </c>
      <c r="AE200" s="290" t="str">
        <f t="shared" si="53"/>
        <v>-</v>
      </c>
      <c r="AF200" s="290" t="str">
        <f t="shared" si="45"/>
        <v>-</v>
      </c>
      <c r="AG200" s="294" t="str">
        <f t="shared" si="54"/>
        <v>-</v>
      </c>
      <c r="AH200" s="294" t="str">
        <f t="shared" si="54"/>
        <v>-</v>
      </c>
      <c r="AI200" s="294" t="str">
        <f t="shared" si="54"/>
        <v>-</v>
      </c>
      <c r="AJ200" s="294" t="str">
        <f t="shared" si="46"/>
        <v>-</v>
      </c>
      <c r="AK200" s="286" t="str">
        <f t="shared" si="55"/>
        <v>-</v>
      </c>
      <c r="AL200" s="286" t="str">
        <f t="shared" si="55"/>
        <v>-</v>
      </c>
      <c r="AM200" s="286" t="str">
        <f t="shared" si="55"/>
        <v>-</v>
      </c>
      <c r="AN200" s="286" t="str">
        <f t="shared" si="47"/>
        <v>-</v>
      </c>
    </row>
    <row r="201" spans="20:40">
      <c r="T201" s="2"/>
      <c r="U201" s="9" t="str">
        <f t="shared" si="48"/>
        <v>-</v>
      </c>
      <c r="V201" s="9" t="str">
        <f t="shared" si="49"/>
        <v>-</v>
      </c>
      <c r="W201" s="9" t="str">
        <f t="shared" si="50"/>
        <v>-</v>
      </c>
      <c r="X201" s="9" t="str">
        <f t="shared" si="51"/>
        <v>-</v>
      </c>
      <c r="Y201" s="9" t="str">
        <f t="shared" si="52"/>
        <v>-</v>
      </c>
      <c r="Z201" s="9" t="str">
        <f t="shared" si="52"/>
        <v>-</v>
      </c>
      <c r="AA201" s="9" t="str">
        <f t="shared" si="52"/>
        <v>-</v>
      </c>
      <c r="AB201" s="9" t="str">
        <f t="shared" si="44"/>
        <v>-</v>
      </c>
      <c r="AC201" s="290" t="str">
        <f t="shared" si="53"/>
        <v>-</v>
      </c>
      <c r="AD201" s="290" t="str">
        <f t="shared" si="53"/>
        <v>-</v>
      </c>
      <c r="AE201" s="290" t="str">
        <f t="shared" si="53"/>
        <v>-</v>
      </c>
      <c r="AF201" s="290" t="str">
        <f t="shared" si="45"/>
        <v>-</v>
      </c>
      <c r="AG201" s="294" t="str">
        <f t="shared" si="54"/>
        <v>-</v>
      </c>
      <c r="AH201" s="294" t="str">
        <f t="shared" si="54"/>
        <v>-</v>
      </c>
      <c r="AI201" s="294" t="str">
        <f t="shared" si="54"/>
        <v>-</v>
      </c>
      <c r="AJ201" s="294" t="str">
        <f t="shared" si="46"/>
        <v>-</v>
      </c>
      <c r="AK201" s="286" t="str">
        <f t="shared" si="55"/>
        <v>-</v>
      </c>
      <c r="AL201" s="286" t="str">
        <f t="shared" si="55"/>
        <v>-</v>
      </c>
      <c r="AM201" s="286" t="str">
        <f t="shared" si="55"/>
        <v>-</v>
      </c>
      <c r="AN201" s="286" t="str">
        <f t="shared" si="47"/>
        <v>-</v>
      </c>
    </row>
    <row r="202" spans="20:40">
      <c r="T202" s="2"/>
      <c r="U202" s="9" t="str">
        <f t="shared" si="48"/>
        <v>-</v>
      </c>
      <c r="V202" s="9" t="str">
        <f t="shared" si="49"/>
        <v>-</v>
      </c>
      <c r="W202" s="9" t="str">
        <f t="shared" si="50"/>
        <v>-</v>
      </c>
      <c r="X202" s="9" t="str">
        <f t="shared" si="51"/>
        <v>-</v>
      </c>
      <c r="Y202" s="9" t="str">
        <f t="shared" si="52"/>
        <v>-</v>
      </c>
      <c r="Z202" s="9" t="str">
        <f t="shared" si="52"/>
        <v>-</v>
      </c>
      <c r="AA202" s="9" t="str">
        <f t="shared" si="52"/>
        <v>-</v>
      </c>
      <c r="AB202" s="9" t="str">
        <f t="shared" si="44"/>
        <v>-</v>
      </c>
      <c r="AC202" s="290" t="str">
        <f t="shared" si="53"/>
        <v>-</v>
      </c>
      <c r="AD202" s="290" t="str">
        <f t="shared" si="53"/>
        <v>-</v>
      </c>
      <c r="AE202" s="290" t="str">
        <f t="shared" si="53"/>
        <v>-</v>
      </c>
      <c r="AF202" s="290" t="str">
        <f t="shared" si="45"/>
        <v>-</v>
      </c>
      <c r="AG202" s="294" t="str">
        <f t="shared" si="54"/>
        <v>-</v>
      </c>
      <c r="AH202" s="294" t="str">
        <f t="shared" si="54"/>
        <v>-</v>
      </c>
      <c r="AI202" s="294" t="str">
        <f t="shared" si="54"/>
        <v>-</v>
      </c>
      <c r="AJ202" s="294" t="str">
        <f t="shared" si="46"/>
        <v>-</v>
      </c>
      <c r="AK202" s="286" t="str">
        <f t="shared" si="55"/>
        <v>-</v>
      </c>
      <c r="AL202" s="286" t="str">
        <f t="shared" si="55"/>
        <v>-</v>
      </c>
      <c r="AM202" s="286" t="str">
        <f t="shared" si="55"/>
        <v>-</v>
      </c>
      <c r="AN202" s="286" t="str">
        <f t="shared" si="47"/>
        <v>-</v>
      </c>
    </row>
    <row r="203" spans="20:40">
      <c r="T203" s="2"/>
      <c r="U203" s="9" t="str">
        <f t="shared" si="48"/>
        <v>-</v>
      </c>
      <c r="V203" s="9" t="str">
        <f t="shared" si="49"/>
        <v>-</v>
      </c>
      <c r="W203" s="9" t="str">
        <f t="shared" si="50"/>
        <v>-</v>
      </c>
      <c r="X203" s="9" t="str">
        <f t="shared" si="51"/>
        <v>-</v>
      </c>
      <c r="Y203" s="9" t="str">
        <f t="shared" si="52"/>
        <v>-</v>
      </c>
      <c r="Z203" s="9" t="str">
        <f t="shared" si="52"/>
        <v>-</v>
      </c>
      <c r="AA203" s="9" t="str">
        <f t="shared" si="52"/>
        <v>-</v>
      </c>
      <c r="AB203" s="9" t="str">
        <f t="shared" si="44"/>
        <v>-</v>
      </c>
      <c r="AC203" s="290" t="str">
        <f t="shared" si="53"/>
        <v>-</v>
      </c>
      <c r="AD203" s="290" t="str">
        <f t="shared" si="53"/>
        <v>-</v>
      </c>
      <c r="AE203" s="290" t="str">
        <f t="shared" si="53"/>
        <v>-</v>
      </c>
      <c r="AF203" s="290" t="str">
        <f t="shared" si="45"/>
        <v>-</v>
      </c>
      <c r="AG203" s="294" t="str">
        <f t="shared" si="54"/>
        <v>-</v>
      </c>
      <c r="AH203" s="294" t="str">
        <f t="shared" si="54"/>
        <v>-</v>
      </c>
      <c r="AI203" s="294" t="str">
        <f t="shared" si="54"/>
        <v>-</v>
      </c>
      <c r="AJ203" s="294" t="str">
        <f t="shared" si="46"/>
        <v>-</v>
      </c>
      <c r="AK203" s="286" t="str">
        <f t="shared" si="55"/>
        <v>-</v>
      </c>
      <c r="AL203" s="286" t="str">
        <f t="shared" si="55"/>
        <v>-</v>
      </c>
      <c r="AM203" s="286" t="str">
        <f t="shared" si="55"/>
        <v>-</v>
      </c>
      <c r="AN203" s="286" t="str">
        <f t="shared" si="47"/>
        <v>-</v>
      </c>
    </row>
    <row r="204" spans="20:40">
      <c r="T204" s="2"/>
      <c r="U204" s="9" t="str">
        <f t="shared" si="48"/>
        <v>-</v>
      </c>
      <c r="V204" s="9" t="str">
        <f t="shared" si="49"/>
        <v>-</v>
      </c>
      <c r="W204" s="9" t="str">
        <f t="shared" si="50"/>
        <v>-</v>
      </c>
      <c r="X204" s="9" t="str">
        <f t="shared" si="51"/>
        <v>-</v>
      </c>
      <c r="Y204" s="9" t="str">
        <f t="shared" si="52"/>
        <v>-</v>
      </c>
      <c r="Z204" s="9" t="str">
        <f t="shared" si="52"/>
        <v>-</v>
      </c>
      <c r="AA204" s="9" t="str">
        <f t="shared" si="52"/>
        <v>-</v>
      </c>
      <c r="AB204" s="9" t="str">
        <f t="shared" si="44"/>
        <v>-</v>
      </c>
      <c r="AC204" s="290" t="str">
        <f t="shared" si="53"/>
        <v>-</v>
      </c>
      <c r="AD204" s="290" t="str">
        <f t="shared" si="53"/>
        <v>-</v>
      </c>
      <c r="AE204" s="290" t="str">
        <f t="shared" si="53"/>
        <v>-</v>
      </c>
      <c r="AF204" s="290" t="str">
        <f t="shared" si="45"/>
        <v>-</v>
      </c>
      <c r="AG204" s="294" t="str">
        <f t="shared" si="54"/>
        <v>-</v>
      </c>
      <c r="AH204" s="294" t="str">
        <f t="shared" si="54"/>
        <v>-</v>
      </c>
      <c r="AI204" s="294" t="str">
        <f t="shared" si="54"/>
        <v>-</v>
      </c>
      <c r="AJ204" s="294" t="str">
        <f t="shared" si="46"/>
        <v>-</v>
      </c>
      <c r="AK204" s="286" t="str">
        <f t="shared" si="55"/>
        <v>-</v>
      </c>
      <c r="AL204" s="286" t="str">
        <f t="shared" si="55"/>
        <v>-</v>
      </c>
      <c r="AM204" s="286" t="str">
        <f t="shared" si="55"/>
        <v>-</v>
      </c>
      <c r="AN204" s="286" t="str">
        <f t="shared" si="47"/>
        <v>-</v>
      </c>
    </row>
    <row r="205" spans="20:40">
      <c r="T205" s="2"/>
      <c r="U205" s="9" t="str">
        <f t="shared" si="48"/>
        <v>-</v>
      </c>
      <c r="V205" s="9" t="str">
        <f t="shared" si="49"/>
        <v>-</v>
      </c>
      <c r="W205" s="9" t="str">
        <f t="shared" si="50"/>
        <v>-</v>
      </c>
      <c r="X205" s="9" t="str">
        <f t="shared" si="51"/>
        <v>-</v>
      </c>
      <c r="Y205" s="9" t="str">
        <f t="shared" si="52"/>
        <v>-</v>
      </c>
      <c r="Z205" s="9" t="str">
        <f t="shared" si="52"/>
        <v>-</v>
      </c>
      <c r="AA205" s="9" t="str">
        <f t="shared" si="52"/>
        <v>-</v>
      </c>
      <c r="AB205" s="9" t="str">
        <f t="shared" si="44"/>
        <v>-</v>
      </c>
      <c r="AC205" s="290" t="str">
        <f t="shared" si="53"/>
        <v>-</v>
      </c>
      <c r="AD205" s="290" t="str">
        <f t="shared" si="53"/>
        <v>-</v>
      </c>
      <c r="AE205" s="290" t="str">
        <f t="shared" si="53"/>
        <v>-</v>
      </c>
      <c r="AF205" s="290" t="str">
        <f t="shared" si="45"/>
        <v>-</v>
      </c>
      <c r="AG205" s="294" t="str">
        <f t="shared" si="54"/>
        <v>-</v>
      </c>
      <c r="AH205" s="294" t="str">
        <f t="shared" si="54"/>
        <v>-</v>
      </c>
      <c r="AI205" s="294" t="str">
        <f t="shared" si="54"/>
        <v>-</v>
      </c>
      <c r="AJ205" s="294" t="str">
        <f t="shared" si="46"/>
        <v>-</v>
      </c>
      <c r="AK205" s="286" t="str">
        <f t="shared" si="55"/>
        <v>-</v>
      </c>
      <c r="AL205" s="286" t="str">
        <f t="shared" si="55"/>
        <v>-</v>
      </c>
      <c r="AM205" s="286" t="str">
        <f t="shared" si="55"/>
        <v>-</v>
      </c>
      <c r="AN205" s="286" t="str">
        <f t="shared" si="47"/>
        <v>-</v>
      </c>
    </row>
    <row r="206" spans="20:40">
      <c r="T206" s="2"/>
      <c r="U206" s="9" t="str">
        <f t="shared" si="48"/>
        <v>-</v>
      </c>
      <c r="V206" s="9" t="str">
        <f t="shared" si="49"/>
        <v>-</v>
      </c>
      <c r="W206" s="9" t="str">
        <f t="shared" si="50"/>
        <v>-</v>
      </c>
      <c r="X206" s="9" t="str">
        <f t="shared" si="51"/>
        <v>-</v>
      </c>
      <c r="Y206" s="9" t="str">
        <f t="shared" si="52"/>
        <v>-</v>
      </c>
      <c r="Z206" s="9" t="str">
        <f t="shared" si="52"/>
        <v>-</v>
      </c>
      <c r="AA206" s="9" t="str">
        <f t="shared" si="52"/>
        <v>-</v>
      </c>
      <c r="AB206" s="9" t="str">
        <f t="shared" si="44"/>
        <v>-</v>
      </c>
      <c r="AC206" s="290" t="str">
        <f t="shared" si="53"/>
        <v>-</v>
      </c>
      <c r="AD206" s="290" t="str">
        <f t="shared" si="53"/>
        <v>-</v>
      </c>
      <c r="AE206" s="290" t="str">
        <f t="shared" si="53"/>
        <v>-</v>
      </c>
      <c r="AF206" s="290" t="str">
        <f t="shared" si="45"/>
        <v>-</v>
      </c>
      <c r="AG206" s="294" t="str">
        <f t="shared" si="54"/>
        <v>-</v>
      </c>
      <c r="AH206" s="294" t="str">
        <f t="shared" si="54"/>
        <v>-</v>
      </c>
      <c r="AI206" s="294" t="str">
        <f t="shared" si="54"/>
        <v>-</v>
      </c>
      <c r="AJ206" s="294" t="str">
        <f t="shared" si="46"/>
        <v>-</v>
      </c>
      <c r="AK206" s="286" t="str">
        <f t="shared" si="55"/>
        <v>-</v>
      </c>
      <c r="AL206" s="286" t="str">
        <f t="shared" si="55"/>
        <v>-</v>
      </c>
      <c r="AM206" s="286" t="str">
        <f t="shared" si="55"/>
        <v>-</v>
      </c>
      <c r="AN206" s="286" t="str">
        <f t="shared" si="47"/>
        <v>-</v>
      </c>
    </row>
    <row r="207" spans="20:40">
      <c r="T207" s="2"/>
      <c r="U207" s="9" t="str">
        <f t="shared" si="48"/>
        <v>-</v>
      </c>
      <c r="V207" s="9" t="str">
        <f t="shared" si="49"/>
        <v>-</v>
      </c>
      <c r="W207" s="9" t="str">
        <f t="shared" si="50"/>
        <v>-</v>
      </c>
      <c r="X207" s="9" t="str">
        <f t="shared" si="51"/>
        <v>-</v>
      </c>
      <c r="Y207" s="9" t="str">
        <f t="shared" si="52"/>
        <v>-</v>
      </c>
      <c r="Z207" s="9" t="str">
        <f t="shared" si="52"/>
        <v>-</v>
      </c>
      <c r="AA207" s="9" t="str">
        <f t="shared" si="52"/>
        <v>-</v>
      </c>
      <c r="AB207" s="9" t="str">
        <f t="shared" si="44"/>
        <v>-</v>
      </c>
      <c r="AC207" s="290" t="str">
        <f t="shared" si="53"/>
        <v>-</v>
      </c>
      <c r="AD207" s="290" t="str">
        <f t="shared" si="53"/>
        <v>-</v>
      </c>
      <c r="AE207" s="290" t="str">
        <f t="shared" si="53"/>
        <v>-</v>
      </c>
      <c r="AF207" s="290" t="str">
        <f t="shared" si="45"/>
        <v>-</v>
      </c>
      <c r="AG207" s="294" t="str">
        <f t="shared" si="54"/>
        <v>-</v>
      </c>
      <c r="AH207" s="294" t="str">
        <f t="shared" si="54"/>
        <v>-</v>
      </c>
      <c r="AI207" s="294" t="str">
        <f t="shared" si="54"/>
        <v>-</v>
      </c>
      <c r="AJ207" s="294" t="str">
        <f t="shared" si="46"/>
        <v>-</v>
      </c>
      <c r="AK207" s="286" t="str">
        <f t="shared" si="55"/>
        <v>-</v>
      </c>
      <c r="AL207" s="286" t="str">
        <f t="shared" si="55"/>
        <v>-</v>
      </c>
      <c r="AM207" s="286" t="str">
        <f t="shared" si="55"/>
        <v>-</v>
      </c>
      <c r="AN207" s="286" t="str">
        <f t="shared" si="47"/>
        <v>-</v>
      </c>
    </row>
    <row r="208" spans="20:40">
      <c r="T208" s="2"/>
      <c r="U208" s="9" t="str">
        <f t="shared" si="48"/>
        <v>-</v>
      </c>
      <c r="V208" s="9" t="str">
        <f t="shared" si="49"/>
        <v>-</v>
      </c>
      <c r="W208" s="9" t="str">
        <f t="shared" si="50"/>
        <v>-</v>
      </c>
      <c r="X208" s="9" t="str">
        <f t="shared" si="51"/>
        <v>-</v>
      </c>
      <c r="Y208" s="9" t="str">
        <f t="shared" si="52"/>
        <v>-</v>
      </c>
      <c r="Z208" s="9" t="str">
        <f t="shared" si="52"/>
        <v>-</v>
      </c>
      <c r="AA208" s="9" t="str">
        <f t="shared" si="52"/>
        <v>-</v>
      </c>
      <c r="AB208" s="9" t="str">
        <f t="shared" si="44"/>
        <v>-</v>
      </c>
      <c r="AC208" s="290" t="str">
        <f t="shared" si="53"/>
        <v>-</v>
      </c>
      <c r="AD208" s="290" t="str">
        <f t="shared" si="53"/>
        <v>-</v>
      </c>
      <c r="AE208" s="290" t="str">
        <f t="shared" si="53"/>
        <v>-</v>
      </c>
      <c r="AF208" s="290" t="str">
        <f t="shared" si="45"/>
        <v>-</v>
      </c>
      <c r="AG208" s="294" t="str">
        <f t="shared" si="54"/>
        <v>-</v>
      </c>
      <c r="AH208" s="294" t="str">
        <f t="shared" si="54"/>
        <v>-</v>
      </c>
      <c r="AI208" s="294" t="str">
        <f t="shared" si="54"/>
        <v>-</v>
      </c>
      <c r="AJ208" s="294" t="str">
        <f t="shared" si="46"/>
        <v>-</v>
      </c>
      <c r="AK208" s="286" t="str">
        <f t="shared" si="55"/>
        <v>-</v>
      </c>
      <c r="AL208" s="286" t="str">
        <f t="shared" si="55"/>
        <v>-</v>
      </c>
      <c r="AM208" s="286" t="str">
        <f t="shared" si="55"/>
        <v>-</v>
      </c>
      <c r="AN208" s="286" t="str">
        <f t="shared" si="47"/>
        <v>-</v>
      </c>
    </row>
    <row r="209" spans="20:40">
      <c r="T209" s="2"/>
      <c r="U209" s="9" t="str">
        <f t="shared" si="48"/>
        <v>-</v>
      </c>
      <c r="V209" s="9" t="str">
        <f t="shared" si="49"/>
        <v>-</v>
      </c>
      <c r="W209" s="9" t="str">
        <f t="shared" si="50"/>
        <v>-</v>
      </c>
      <c r="X209" s="9" t="str">
        <f t="shared" si="51"/>
        <v>-</v>
      </c>
      <c r="Y209" s="9" t="str">
        <f t="shared" si="52"/>
        <v>-</v>
      </c>
      <c r="Z209" s="9" t="str">
        <f t="shared" si="52"/>
        <v>-</v>
      </c>
      <c r="AA209" s="9" t="str">
        <f t="shared" si="52"/>
        <v>-</v>
      </c>
      <c r="AB209" s="9" t="str">
        <f t="shared" si="44"/>
        <v>-</v>
      </c>
      <c r="AC209" s="290" t="str">
        <f t="shared" si="53"/>
        <v>-</v>
      </c>
      <c r="AD209" s="290" t="str">
        <f t="shared" si="53"/>
        <v>-</v>
      </c>
      <c r="AE209" s="290" t="str">
        <f t="shared" si="53"/>
        <v>-</v>
      </c>
      <c r="AF209" s="290" t="str">
        <f t="shared" si="45"/>
        <v>-</v>
      </c>
      <c r="AG209" s="294" t="str">
        <f t="shared" si="54"/>
        <v>-</v>
      </c>
      <c r="AH209" s="294" t="str">
        <f t="shared" si="54"/>
        <v>-</v>
      </c>
      <c r="AI209" s="294" t="str">
        <f t="shared" si="54"/>
        <v>-</v>
      </c>
      <c r="AJ209" s="294" t="str">
        <f t="shared" si="46"/>
        <v>-</v>
      </c>
      <c r="AK209" s="286" t="str">
        <f t="shared" si="55"/>
        <v>-</v>
      </c>
      <c r="AL209" s="286" t="str">
        <f t="shared" si="55"/>
        <v>-</v>
      </c>
      <c r="AM209" s="286" t="str">
        <f t="shared" si="55"/>
        <v>-</v>
      </c>
      <c r="AN209" s="286" t="str">
        <f t="shared" si="47"/>
        <v>-</v>
      </c>
    </row>
    <row r="210" spans="20:40">
      <c r="T210" s="2"/>
      <c r="U210" s="9" t="str">
        <f t="shared" si="48"/>
        <v>-</v>
      </c>
      <c r="V210" s="9" t="str">
        <f t="shared" si="49"/>
        <v>-</v>
      </c>
      <c r="W210" s="9" t="str">
        <f t="shared" si="50"/>
        <v>-</v>
      </c>
      <c r="X210" s="9" t="str">
        <f t="shared" si="51"/>
        <v>-</v>
      </c>
      <c r="Y210" s="9" t="str">
        <f t="shared" si="52"/>
        <v>-</v>
      </c>
      <c r="Z210" s="9" t="str">
        <f t="shared" si="52"/>
        <v>-</v>
      </c>
      <c r="AA210" s="9" t="str">
        <f t="shared" si="52"/>
        <v>-</v>
      </c>
      <c r="AB210" s="9" t="str">
        <f t="shared" si="44"/>
        <v>-</v>
      </c>
      <c r="AC210" s="290" t="str">
        <f t="shared" si="53"/>
        <v>-</v>
      </c>
      <c r="AD210" s="290" t="str">
        <f t="shared" si="53"/>
        <v>-</v>
      </c>
      <c r="AE210" s="290" t="str">
        <f t="shared" si="53"/>
        <v>-</v>
      </c>
      <c r="AF210" s="290" t="str">
        <f t="shared" si="45"/>
        <v>-</v>
      </c>
      <c r="AG210" s="294" t="str">
        <f t="shared" si="54"/>
        <v>-</v>
      </c>
      <c r="AH210" s="294" t="str">
        <f t="shared" si="54"/>
        <v>-</v>
      </c>
      <c r="AI210" s="294" t="str">
        <f t="shared" si="54"/>
        <v>-</v>
      </c>
      <c r="AJ210" s="294" t="str">
        <f t="shared" si="46"/>
        <v>-</v>
      </c>
      <c r="AK210" s="286" t="str">
        <f t="shared" si="55"/>
        <v>-</v>
      </c>
      <c r="AL210" s="286" t="str">
        <f t="shared" si="55"/>
        <v>-</v>
      </c>
      <c r="AM210" s="286" t="str">
        <f t="shared" si="55"/>
        <v>-</v>
      </c>
      <c r="AN210" s="286" t="str">
        <f t="shared" si="47"/>
        <v>-</v>
      </c>
    </row>
    <row r="211" spans="20:40">
      <c r="T211" s="2"/>
      <c r="U211" s="9" t="str">
        <f t="shared" si="48"/>
        <v>-</v>
      </c>
      <c r="V211" s="9" t="str">
        <f t="shared" si="49"/>
        <v>-</v>
      </c>
      <c r="W211" s="9" t="str">
        <f t="shared" si="50"/>
        <v>-</v>
      </c>
      <c r="X211" s="9" t="str">
        <f t="shared" si="51"/>
        <v>-</v>
      </c>
      <c r="Y211" s="9" t="str">
        <f t="shared" si="52"/>
        <v>-</v>
      </c>
      <c r="Z211" s="9" t="str">
        <f t="shared" si="52"/>
        <v>-</v>
      </c>
      <c r="AA211" s="9" t="str">
        <f t="shared" si="52"/>
        <v>-</v>
      </c>
      <c r="AB211" s="9" t="str">
        <f t="shared" si="44"/>
        <v>-</v>
      </c>
      <c r="AC211" s="290" t="str">
        <f t="shared" si="53"/>
        <v>-</v>
      </c>
      <c r="AD211" s="290" t="str">
        <f t="shared" si="53"/>
        <v>-</v>
      </c>
      <c r="AE211" s="290" t="str">
        <f t="shared" si="53"/>
        <v>-</v>
      </c>
      <c r="AF211" s="290" t="str">
        <f t="shared" si="45"/>
        <v>-</v>
      </c>
      <c r="AG211" s="294" t="str">
        <f t="shared" si="54"/>
        <v>-</v>
      </c>
      <c r="AH211" s="294" t="str">
        <f t="shared" si="54"/>
        <v>-</v>
      </c>
      <c r="AI211" s="294" t="str">
        <f t="shared" si="54"/>
        <v>-</v>
      </c>
      <c r="AJ211" s="294" t="str">
        <f t="shared" si="46"/>
        <v>-</v>
      </c>
      <c r="AK211" s="286" t="str">
        <f t="shared" si="55"/>
        <v>-</v>
      </c>
      <c r="AL211" s="286" t="str">
        <f t="shared" si="55"/>
        <v>-</v>
      </c>
      <c r="AM211" s="286" t="str">
        <f t="shared" si="55"/>
        <v>-</v>
      </c>
      <c r="AN211" s="286" t="str">
        <f t="shared" si="47"/>
        <v>-</v>
      </c>
    </row>
    <row r="212" spans="20:40">
      <c r="T212" s="2"/>
      <c r="U212" s="9" t="str">
        <f t="shared" si="48"/>
        <v>-</v>
      </c>
      <c r="V212" s="9" t="str">
        <f t="shared" si="49"/>
        <v>-</v>
      </c>
      <c r="W212" s="9" t="str">
        <f t="shared" si="50"/>
        <v>-</v>
      </c>
      <c r="X212" s="9" t="str">
        <f t="shared" si="51"/>
        <v>-</v>
      </c>
      <c r="Y212" s="9" t="str">
        <f t="shared" si="52"/>
        <v>-</v>
      </c>
      <c r="Z212" s="9" t="str">
        <f t="shared" si="52"/>
        <v>-</v>
      </c>
      <c r="AA212" s="9" t="str">
        <f t="shared" si="52"/>
        <v>-</v>
      </c>
      <c r="AB212" s="9" t="str">
        <f t="shared" si="44"/>
        <v>-</v>
      </c>
      <c r="AC212" s="290" t="str">
        <f t="shared" si="53"/>
        <v>-</v>
      </c>
      <c r="AD212" s="290" t="str">
        <f t="shared" si="53"/>
        <v>-</v>
      </c>
      <c r="AE212" s="290" t="str">
        <f t="shared" si="53"/>
        <v>-</v>
      </c>
      <c r="AF212" s="290" t="str">
        <f t="shared" si="45"/>
        <v>-</v>
      </c>
      <c r="AG212" s="294" t="str">
        <f t="shared" si="54"/>
        <v>-</v>
      </c>
      <c r="AH212" s="294" t="str">
        <f t="shared" si="54"/>
        <v>-</v>
      </c>
      <c r="AI212" s="294" t="str">
        <f t="shared" si="54"/>
        <v>-</v>
      </c>
      <c r="AJ212" s="294" t="str">
        <f t="shared" si="46"/>
        <v>-</v>
      </c>
      <c r="AK212" s="286" t="str">
        <f t="shared" si="55"/>
        <v>-</v>
      </c>
      <c r="AL212" s="286" t="str">
        <f t="shared" si="55"/>
        <v>-</v>
      </c>
      <c r="AM212" s="286" t="str">
        <f t="shared" si="55"/>
        <v>-</v>
      </c>
      <c r="AN212" s="286" t="str">
        <f t="shared" si="47"/>
        <v>-</v>
      </c>
    </row>
    <row r="213" spans="20:40">
      <c r="T213" s="2"/>
      <c r="U213" s="9" t="str">
        <f t="shared" si="48"/>
        <v>-</v>
      </c>
      <c r="V213" s="9" t="str">
        <f t="shared" si="49"/>
        <v>-</v>
      </c>
      <c r="W213" s="9" t="str">
        <f t="shared" si="50"/>
        <v>-</v>
      </c>
      <c r="X213" s="9" t="str">
        <f t="shared" si="51"/>
        <v>-</v>
      </c>
      <c r="Y213" s="9" t="str">
        <f t="shared" si="52"/>
        <v>-</v>
      </c>
      <c r="Z213" s="9" t="str">
        <f t="shared" si="52"/>
        <v>-</v>
      </c>
      <c r="AA213" s="9" t="str">
        <f t="shared" si="52"/>
        <v>-</v>
      </c>
      <c r="AB213" s="9" t="str">
        <f t="shared" si="44"/>
        <v>-</v>
      </c>
      <c r="AC213" s="290" t="str">
        <f t="shared" si="53"/>
        <v>-</v>
      </c>
      <c r="AD213" s="290" t="str">
        <f t="shared" si="53"/>
        <v>-</v>
      </c>
      <c r="AE213" s="290" t="str">
        <f t="shared" si="53"/>
        <v>-</v>
      </c>
      <c r="AF213" s="290" t="str">
        <f t="shared" si="45"/>
        <v>-</v>
      </c>
      <c r="AG213" s="294" t="str">
        <f t="shared" si="54"/>
        <v>-</v>
      </c>
      <c r="AH213" s="294" t="str">
        <f t="shared" si="54"/>
        <v>-</v>
      </c>
      <c r="AI213" s="294" t="str">
        <f t="shared" si="54"/>
        <v>-</v>
      </c>
      <c r="AJ213" s="294" t="str">
        <f t="shared" si="46"/>
        <v>-</v>
      </c>
      <c r="AK213" s="286" t="str">
        <f t="shared" si="55"/>
        <v>-</v>
      </c>
      <c r="AL213" s="286" t="str">
        <f t="shared" si="55"/>
        <v>-</v>
      </c>
      <c r="AM213" s="286" t="str">
        <f t="shared" si="55"/>
        <v>-</v>
      </c>
      <c r="AN213" s="286" t="str">
        <f t="shared" si="47"/>
        <v>-</v>
      </c>
    </row>
    <row r="214" spans="20:40">
      <c r="T214" s="2"/>
      <c r="U214" s="9" t="str">
        <f t="shared" si="48"/>
        <v>-</v>
      </c>
      <c r="V214" s="9" t="str">
        <f t="shared" si="49"/>
        <v>-</v>
      </c>
      <c r="W214" s="9" t="str">
        <f t="shared" si="50"/>
        <v>-</v>
      </c>
      <c r="X214" s="9" t="str">
        <f t="shared" si="51"/>
        <v>-</v>
      </c>
      <c r="Y214" s="9" t="str">
        <f t="shared" si="52"/>
        <v>-</v>
      </c>
      <c r="Z214" s="9" t="str">
        <f t="shared" si="52"/>
        <v>-</v>
      </c>
      <c r="AA214" s="9" t="str">
        <f t="shared" si="52"/>
        <v>-</v>
      </c>
      <c r="AB214" s="9" t="str">
        <f t="shared" si="44"/>
        <v>-</v>
      </c>
      <c r="AC214" s="290" t="str">
        <f t="shared" si="53"/>
        <v>-</v>
      </c>
      <c r="AD214" s="290" t="str">
        <f t="shared" si="53"/>
        <v>-</v>
      </c>
      <c r="AE214" s="290" t="str">
        <f t="shared" si="53"/>
        <v>-</v>
      </c>
      <c r="AF214" s="290" t="str">
        <f t="shared" si="45"/>
        <v>-</v>
      </c>
      <c r="AG214" s="294" t="str">
        <f t="shared" si="54"/>
        <v>-</v>
      </c>
      <c r="AH214" s="294" t="str">
        <f t="shared" si="54"/>
        <v>-</v>
      </c>
      <c r="AI214" s="294" t="str">
        <f t="shared" si="54"/>
        <v>-</v>
      </c>
      <c r="AJ214" s="294" t="str">
        <f t="shared" si="46"/>
        <v>-</v>
      </c>
      <c r="AK214" s="286" t="str">
        <f t="shared" si="55"/>
        <v>-</v>
      </c>
      <c r="AL214" s="286" t="str">
        <f t="shared" si="55"/>
        <v>-</v>
      </c>
      <c r="AM214" s="286" t="str">
        <f t="shared" si="55"/>
        <v>-</v>
      </c>
      <c r="AN214" s="286" t="str">
        <f t="shared" si="47"/>
        <v>-</v>
      </c>
    </row>
    <row r="215" spans="20:40">
      <c r="T215" s="2"/>
      <c r="U215" s="9" t="str">
        <f t="shared" si="48"/>
        <v>-</v>
      </c>
      <c r="V215" s="9" t="str">
        <f t="shared" si="49"/>
        <v>-</v>
      </c>
      <c r="W215" s="9" t="str">
        <f t="shared" si="50"/>
        <v>-</v>
      </c>
      <c r="X215" s="9" t="str">
        <f t="shared" si="51"/>
        <v>-</v>
      </c>
      <c r="Y215" s="9" t="str">
        <f t="shared" si="52"/>
        <v>-</v>
      </c>
      <c r="Z215" s="9" t="str">
        <f t="shared" si="52"/>
        <v>-</v>
      </c>
      <c r="AA215" s="9" t="str">
        <f t="shared" si="52"/>
        <v>-</v>
      </c>
      <c r="AB215" s="9" t="str">
        <f t="shared" si="44"/>
        <v>-</v>
      </c>
      <c r="AC215" s="290" t="str">
        <f t="shared" si="53"/>
        <v>-</v>
      </c>
      <c r="AD215" s="290" t="str">
        <f t="shared" si="53"/>
        <v>-</v>
      </c>
      <c r="AE215" s="290" t="str">
        <f t="shared" si="53"/>
        <v>-</v>
      </c>
      <c r="AF215" s="290" t="str">
        <f t="shared" si="45"/>
        <v>-</v>
      </c>
      <c r="AG215" s="294" t="str">
        <f t="shared" si="54"/>
        <v>-</v>
      </c>
      <c r="AH215" s="294" t="str">
        <f t="shared" si="54"/>
        <v>-</v>
      </c>
      <c r="AI215" s="294" t="str">
        <f t="shared" si="54"/>
        <v>-</v>
      </c>
      <c r="AJ215" s="294" t="str">
        <f t="shared" si="46"/>
        <v>-</v>
      </c>
      <c r="AK215" s="286" t="str">
        <f t="shared" si="55"/>
        <v>-</v>
      </c>
      <c r="AL215" s="286" t="str">
        <f t="shared" si="55"/>
        <v>-</v>
      </c>
      <c r="AM215" s="286" t="str">
        <f t="shared" si="55"/>
        <v>-</v>
      </c>
      <c r="AN215" s="286" t="str">
        <f t="shared" si="47"/>
        <v>-</v>
      </c>
    </row>
    <row r="216" spans="20:40">
      <c r="T216" s="2"/>
      <c r="U216" s="9" t="str">
        <f t="shared" si="48"/>
        <v>-</v>
      </c>
      <c r="V216" s="9" t="str">
        <f t="shared" si="49"/>
        <v>-</v>
      </c>
      <c r="W216" s="9" t="str">
        <f t="shared" si="50"/>
        <v>-</v>
      </c>
      <c r="X216" s="9" t="str">
        <f t="shared" si="51"/>
        <v>-</v>
      </c>
      <c r="Y216" s="9" t="str">
        <f t="shared" si="52"/>
        <v>-</v>
      </c>
      <c r="Z216" s="9" t="str">
        <f t="shared" si="52"/>
        <v>-</v>
      </c>
      <c r="AA216" s="9" t="str">
        <f t="shared" si="52"/>
        <v>-</v>
      </c>
      <c r="AB216" s="9" t="str">
        <f t="shared" si="44"/>
        <v>-</v>
      </c>
      <c r="AC216" s="290" t="str">
        <f t="shared" si="53"/>
        <v>-</v>
      </c>
      <c r="AD216" s="290" t="str">
        <f t="shared" si="53"/>
        <v>-</v>
      </c>
      <c r="AE216" s="290" t="str">
        <f t="shared" si="53"/>
        <v>-</v>
      </c>
      <c r="AF216" s="290" t="str">
        <f t="shared" si="45"/>
        <v>-</v>
      </c>
      <c r="AG216" s="294" t="str">
        <f t="shared" si="54"/>
        <v>-</v>
      </c>
      <c r="AH216" s="294" t="str">
        <f t="shared" si="54"/>
        <v>-</v>
      </c>
      <c r="AI216" s="294" t="str">
        <f t="shared" si="54"/>
        <v>-</v>
      </c>
      <c r="AJ216" s="294" t="str">
        <f t="shared" si="46"/>
        <v>-</v>
      </c>
      <c r="AK216" s="286" t="str">
        <f t="shared" si="55"/>
        <v>-</v>
      </c>
      <c r="AL216" s="286" t="str">
        <f t="shared" si="55"/>
        <v>-</v>
      </c>
      <c r="AM216" s="286" t="str">
        <f t="shared" si="55"/>
        <v>-</v>
      </c>
      <c r="AN216" s="286" t="str">
        <f t="shared" si="47"/>
        <v>-</v>
      </c>
    </row>
    <row r="217" spans="20:40">
      <c r="T217" s="2"/>
      <c r="U217" s="9" t="str">
        <f t="shared" si="48"/>
        <v>-</v>
      </c>
      <c r="V217" s="9" t="str">
        <f t="shared" si="49"/>
        <v>-</v>
      </c>
      <c r="W217" s="9" t="str">
        <f t="shared" si="50"/>
        <v>-</v>
      </c>
      <c r="X217" s="9" t="str">
        <f t="shared" si="51"/>
        <v>-</v>
      </c>
      <c r="Y217" s="9" t="str">
        <f t="shared" si="52"/>
        <v>-</v>
      </c>
      <c r="Z217" s="9" t="str">
        <f t="shared" si="52"/>
        <v>-</v>
      </c>
      <c r="AA217" s="9" t="str">
        <f t="shared" si="52"/>
        <v>-</v>
      </c>
      <c r="AB217" s="9" t="str">
        <f t="shared" si="44"/>
        <v>-</v>
      </c>
      <c r="AC217" s="290" t="str">
        <f t="shared" si="53"/>
        <v>-</v>
      </c>
      <c r="AD217" s="290" t="str">
        <f t="shared" si="53"/>
        <v>-</v>
      </c>
      <c r="AE217" s="290" t="str">
        <f t="shared" si="53"/>
        <v>-</v>
      </c>
      <c r="AF217" s="290" t="str">
        <f t="shared" si="45"/>
        <v>-</v>
      </c>
      <c r="AG217" s="294" t="str">
        <f t="shared" si="54"/>
        <v>-</v>
      </c>
      <c r="AH217" s="294" t="str">
        <f t="shared" si="54"/>
        <v>-</v>
      </c>
      <c r="AI217" s="294" t="str">
        <f t="shared" si="54"/>
        <v>-</v>
      </c>
      <c r="AJ217" s="294" t="str">
        <f t="shared" si="46"/>
        <v>-</v>
      </c>
      <c r="AK217" s="286" t="str">
        <f t="shared" si="55"/>
        <v>-</v>
      </c>
      <c r="AL217" s="286" t="str">
        <f t="shared" si="55"/>
        <v>-</v>
      </c>
      <c r="AM217" s="286" t="str">
        <f t="shared" si="55"/>
        <v>-</v>
      </c>
      <c r="AN217" s="286" t="str">
        <f t="shared" si="47"/>
        <v>-</v>
      </c>
    </row>
    <row r="218" spans="20:40">
      <c r="T218" s="2"/>
      <c r="U218" s="9" t="str">
        <f t="shared" si="48"/>
        <v>-</v>
      </c>
      <c r="V218" s="9" t="str">
        <f t="shared" si="49"/>
        <v>-</v>
      </c>
      <c r="W218" s="9" t="str">
        <f t="shared" si="50"/>
        <v>-</v>
      </c>
      <c r="X218" s="9" t="str">
        <f t="shared" si="51"/>
        <v>-</v>
      </c>
      <c r="Y218" s="9" t="str">
        <f t="shared" si="52"/>
        <v>-</v>
      </c>
      <c r="Z218" s="9" t="str">
        <f t="shared" si="52"/>
        <v>-</v>
      </c>
      <c r="AA218" s="9" t="str">
        <f t="shared" si="52"/>
        <v>-</v>
      </c>
      <c r="AB218" s="9" t="str">
        <f t="shared" si="44"/>
        <v>-</v>
      </c>
      <c r="AC218" s="290" t="str">
        <f t="shared" si="53"/>
        <v>-</v>
      </c>
      <c r="AD218" s="290" t="str">
        <f t="shared" si="53"/>
        <v>-</v>
      </c>
      <c r="AE218" s="290" t="str">
        <f t="shared" si="53"/>
        <v>-</v>
      </c>
      <c r="AF218" s="290" t="str">
        <f t="shared" si="45"/>
        <v>-</v>
      </c>
      <c r="AG218" s="294" t="str">
        <f t="shared" si="54"/>
        <v>-</v>
      </c>
      <c r="AH218" s="294" t="str">
        <f t="shared" si="54"/>
        <v>-</v>
      </c>
      <c r="AI218" s="294" t="str">
        <f t="shared" si="54"/>
        <v>-</v>
      </c>
      <c r="AJ218" s="294" t="str">
        <f t="shared" si="46"/>
        <v>-</v>
      </c>
      <c r="AK218" s="286" t="str">
        <f t="shared" si="55"/>
        <v>-</v>
      </c>
      <c r="AL218" s="286" t="str">
        <f t="shared" si="55"/>
        <v>-</v>
      </c>
      <c r="AM218" s="286" t="str">
        <f t="shared" si="55"/>
        <v>-</v>
      </c>
      <c r="AN218" s="286" t="str">
        <f t="shared" si="47"/>
        <v>-</v>
      </c>
    </row>
    <row r="219" spans="20:40">
      <c r="T219" s="2"/>
      <c r="U219" s="9" t="str">
        <f t="shared" si="48"/>
        <v>-</v>
      </c>
      <c r="V219" s="9" t="str">
        <f t="shared" si="49"/>
        <v>-</v>
      </c>
      <c r="W219" s="9" t="str">
        <f t="shared" si="50"/>
        <v>-</v>
      </c>
      <c r="X219" s="9" t="str">
        <f t="shared" si="51"/>
        <v>-</v>
      </c>
      <c r="Y219" s="9" t="str">
        <f t="shared" si="52"/>
        <v>-</v>
      </c>
      <c r="Z219" s="9" t="str">
        <f t="shared" si="52"/>
        <v>-</v>
      </c>
      <c r="AA219" s="9" t="str">
        <f t="shared" si="52"/>
        <v>-</v>
      </c>
      <c r="AB219" s="9" t="str">
        <f t="shared" si="44"/>
        <v>-</v>
      </c>
      <c r="AC219" s="290" t="str">
        <f t="shared" si="53"/>
        <v>-</v>
      </c>
      <c r="AD219" s="290" t="str">
        <f t="shared" si="53"/>
        <v>-</v>
      </c>
      <c r="AE219" s="290" t="str">
        <f t="shared" si="53"/>
        <v>-</v>
      </c>
      <c r="AF219" s="290" t="str">
        <f t="shared" si="45"/>
        <v>-</v>
      </c>
      <c r="AG219" s="294" t="str">
        <f t="shared" si="54"/>
        <v>-</v>
      </c>
      <c r="AH219" s="294" t="str">
        <f t="shared" si="54"/>
        <v>-</v>
      </c>
      <c r="AI219" s="294" t="str">
        <f t="shared" si="54"/>
        <v>-</v>
      </c>
      <c r="AJ219" s="294" t="str">
        <f t="shared" si="46"/>
        <v>-</v>
      </c>
      <c r="AK219" s="286" t="str">
        <f t="shared" si="55"/>
        <v>-</v>
      </c>
      <c r="AL219" s="286" t="str">
        <f t="shared" si="55"/>
        <v>-</v>
      </c>
      <c r="AM219" s="286" t="str">
        <f t="shared" si="55"/>
        <v>-</v>
      </c>
      <c r="AN219" s="286" t="str">
        <f t="shared" si="47"/>
        <v>-</v>
      </c>
    </row>
    <row r="220" spans="20:40">
      <c r="T220" s="2"/>
      <c r="U220" s="9" t="str">
        <f t="shared" si="48"/>
        <v>-</v>
      </c>
      <c r="V220" s="9" t="str">
        <f t="shared" si="49"/>
        <v>-</v>
      </c>
      <c r="W220" s="9" t="str">
        <f t="shared" si="50"/>
        <v>-</v>
      </c>
      <c r="X220" s="9" t="str">
        <f t="shared" si="51"/>
        <v>-</v>
      </c>
      <c r="Y220" s="9" t="str">
        <f t="shared" si="52"/>
        <v>-</v>
      </c>
      <c r="Z220" s="9" t="str">
        <f t="shared" si="52"/>
        <v>-</v>
      </c>
      <c r="AA220" s="9" t="str">
        <f t="shared" si="52"/>
        <v>-</v>
      </c>
      <c r="AB220" s="9" t="str">
        <f t="shared" si="44"/>
        <v>-</v>
      </c>
      <c r="AC220" s="290" t="str">
        <f t="shared" si="53"/>
        <v>-</v>
      </c>
      <c r="AD220" s="290" t="str">
        <f t="shared" si="53"/>
        <v>-</v>
      </c>
      <c r="AE220" s="290" t="str">
        <f t="shared" si="53"/>
        <v>-</v>
      </c>
      <c r="AF220" s="290" t="str">
        <f t="shared" si="45"/>
        <v>-</v>
      </c>
      <c r="AG220" s="294" t="str">
        <f t="shared" si="54"/>
        <v>-</v>
      </c>
      <c r="AH220" s="294" t="str">
        <f t="shared" si="54"/>
        <v>-</v>
      </c>
      <c r="AI220" s="294" t="str">
        <f t="shared" si="54"/>
        <v>-</v>
      </c>
      <c r="AJ220" s="294" t="str">
        <f t="shared" si="46"/>
        <v>-</v>
      </c>
      <c r="AK220" s="286" t="str">
        <f t="shared" si="55"/>
        <v>-</v>
      </c>
      <c r="AL220" s="286" t="str">
        <f t="shared" si="55"/>
        <v>-</v>
      </c>
      <c r="AM220" s="286" t="str">
        <f t="shared" si="55"/>
        <v>-</v>
      </c>
      <c r="AN220" s="286" t="str">
        <f t="shared" si="47"/>
        <v>-</v>
      </c>
    </row>
    <row r="221" spans="20:40">
      <c r="T221" s="2"/>
      <c r="U221" s="9" t="str">
        <f t="shared" si="48"/>
        <v>-</v>
      </c>
      <c r="V221" s="9" t="str">
        <f t="shared" si="49"/>
        <v>-</v>
      </c>
      <c r="W221" s="9" t="str">
        <f t="shared" si="50"/>
        <v>-</v>
      </c>
      <c r="X221" s="9" t="str">
        <f t="shared" si="51"/>
        <v>-</v>
      </c>
      <c r="Y221" s="9" t="str">
        <f t="shared" si="52"/>
        <v>-</v>
      </c>
      <c r="Z221" s="9" t="str">
        <f t="shared" si="52"/>
        <v>-</v>
      </c>
      <c r="AA221" s="9" t="str">
        <f t="shared" si="52"/>
        <v>-</v>
      </c>
      <c r="AB221" s="9" t="str">
        <f t="shared" si="44"/>
        <v>-</v>
      </c>
      <c r="AC221" s="290" t="str">
        <f t="shared" si="53"/>
        <v>-</v>
      </c>
      <c r="AD221" s="290" t="str">
        <f t="shared" si="53"/>
        <v>-</v>
      </c>
      <c r="AE221" s="290" t="str">
        <f t="shared" si="53"/>
        <v>-</v>
      </c>
      <c r="AF221" s="290" t="str">
        <f t="shared" si="45"/>
        <v>-</v>
      </c>
      <c r="AG221" s="294" t="str">
        <f t="shared" si="54"/>
        <v>-</v>
      </c>
      <c r="AH221" s="294" t="str">
        <f t="shared" si="54"/>
        <v>-</v>
      </c>
      <c r="AI221" s="294" t="str">
        <f t="shared" si="54"/>
        <v>-</v>
      </c>
      <c r="AJ221" s="294" t="str">
        <f t="shared" si="46"/>
        <v>-</v>
      </c>
      <c r="AK221" s="286" t="str">
        <f t="shared" si="55"/>
        <v>-</v>
      </c>
      <c r="AL221" s="286" t="str">
        <f t="shared" si="55"/>
        <v>-</v>
      </c>
      <c r="AM221" s="286" t="str">
        <f t="shared" si="55"/>
        <v>-</v>
      </c>
      <c r="AN221" s="286" t="str">
        <f t="shared" si="47"/>
        <v>-</v>
      </c>
    </row>
    <row r="222" spans="20:40">
      <c r="T222" s="2"/>
      <c r="U222" s="9" t="str">
        <f t="shared" si="48"/>
        <v>-</v>
      </c>
      <c r="V222" s="9" t="str">
        <f t="shared" si="49"/>
        <v>-</v>
      </c>
      <c r="W222" s="9" t="str">
        <f t="shared" si="50"/>
        <v>-</v>
      </c>
      <c r="X222" s="9" t="str">
        <f t="shared" si="51"/>
        <v>-</v>
      </c>
      <c r="Y222" s="9" t="str">
        <f t="shared" si="52"/>
        <v>-</v>
      </c>
      <c r="Z222" s="9" t="str">
        <f t="shared" si="52"/>
        <v>-</v>
      </c>
      <c r="AA222" s="9" t="str">
        <f t="shared" si="52"/>
        <v>-</v>
      </c>
      <c r="AB222" s="9" t="str">
        <f t="shared" si="44"/>
        <v>-</v>
      </c>
      <c r="AC222" s="290" t="str">
        <f t="shared" si="53"/>
        <v>-</v>
      </c>
      <c r="AD222" s="290" t="str">
        <f t="shared" si="53"/>
        <v>-</v>
      </c>
      <c r="AE222" s="290" t="str">
        <f t="shared" si="53"/>
        <v>-</v>
      </c>
      <c r="AF222" s="290" t="str">
        <f t="shared" si="45"/>
        <v>-</v>
      </c>
      <c r="AG222" s="294" t="str">
        <f t="shared" si="54"/>
        <v>-</v>
      </c>
      <c r="AH222" s="294" t="str">
        <f t="shared" si="54"/>
        <v>-</v>
      </c>
      <c r="AI222" s="294" t="str">
        <f t="shared" si="54"/>
        <v>-</v>
      </c>
      <c r="AJ222" s="294" t="str">
        <f t="shared" si="46"/>
        <v>-</v>
      </c>
      <c r="AK222" s="286" t="str">
        <f t="shared" si="55"/>
        <v>-</v>
      </c>
      <c r="AL222" s="286" t="str">
        <f t="shared" si="55"/>
        <v>-</v>
      </c>
      <c r="AM222" s="286" t="str">
        <f t="shared" si="55"/>
        <v>-</v>
      </c>
      <c r="AN222" s="286" t="str">
        <f t="shared" si="47"/>
        <v>-</v>
      </c>
    </row>
    <row r="223" spans="20:40">
      <c r="T223" s="2"/>
      <c r="U223" s="9" t="str">
        <f t="shared" si="48"/>
        <v>-</v>
      </c>
      <c r="V223" s="9" t="str">
        <f t="shared" si="49"/>
        <v>-</v>
      </c>
      <c r="W223" s="9" t="str">
        <f t="shared" si="50"/>
        <v>-</v>
      </c>
      <c r="X223" s="9" t="str">
        <f t="shared" si="51"/>
        <v>-</v>
      </c>
      <c r="Y223" s="9" t="str">
        <f t="shared" si="52"/>
        <v>-</v>
      </c>
      <c r="Z223" s="9" t="str">
        <f t="shared" si="52"/>
        <v>-</v>
      </c>
      <c r="AA223" s="9" t="str">
        <f t="shared" si="52"/>
        <v>-</v>
      </c>
      <c r="AB223" s="9" t="str">
        <f t="shared" si="44"/>
        <v>-</v>
      </c>
      <c r="AC223" s="290" t="str">
        <f t="shared" si="53"/>
        <v>-</v>
      </c>
      <c r="AD223" s="290" t="str">
        <f t="shared" si="53"/>
        <v>-</v>
      </c>
      <c r="AE223" s="290" t="str">
        <f t="shared" si="53"/>
        <v>-</v>
      </c>
      <c r="AF223" s="290" t="str">
        <f t="shared" si="45"/>
        <v>-</v>
      </c>
      <c r="AG223" s="294" t="str">
        <f t="shared" si="54"/>
        <v>-</v>
      </c>
      <c r="AH223" s="294" t="str">
        <f t="shared" si="54"/>
        <v>-</v>
      </c>
      <c r="AI223" s="294" t="str">
        <f t="shared" si="54"/>
        <v>-</v>
      </c>
      <c r="AJ223" s="294" t="str">
        <f t="shared" si="46"/>
        <v>-</v>
      </c>
      <c r="AK223" s="286" t="str">
        <f t="shared" si="55"/>
        <v>-</v>
      </c>
      <c r="AL223" s="286" t="str">
        <f t="shared" si="55"/>
        <v>-</v>
      </c>
      <c r="AM223" s="286" t="str">
        <f t="shared" si="55"/>
        <v>-</v>
      </c>
      <c r="AN223" s="286" t="str">
        <f t="shared" si="47"/>
        <v>-</v>
      </c>
    </row>
    <row r="224" spans="20:40">
      <c r="T224" s="2"/>
      <c r="U224" s="9" t="str">
        <f t="shared" si="48"/>
        <v>-</v>
      </c>
      <c r="V224" s="9" t="str">
        <f t="shared" si="49"/>
        <v>-</v>
      </c>
      <c r="W224" s="9" t="str">
        <f t="shared" si="50"/>
        <v>-</v>
      </c>
      <c r="X224" s="9" t="str">
        <f t="shared" si="51"/>
        <v>-</v>
      </c>
      <c r="Y224" s="9" t="str">
        <f t="shared" si="52"/>
        <v>-</v>
      </c>
      <c r="Z224" s="9" t="str">
        <f t="shared" si="52"/>
        <v>-</v>
      </c>
      <c r="AA224" s="9" t="str">
        <f t="shared" si="52"/>
        <v>-</v>
      </c>
      <c r="AB224" s="9" t="str">
        <f t="shared" si="44"/>
        <v>-</v>
      </c>
      <c r="AC224" s="290" t="str">
        <f t="shared" si="53"/>
        <v>-</v>
      </c>
      <c r="AD224" s="290" t="str">
        <f t="shared" si="53"/>
        <v>-</v>
      </c>
      <c r="AE224" s="290" t="str">
        <f t="shared" si="53"/>
        <v>-</v>
      </c>
      <c r="AF224" s="290" t="str">
        <f t="shared" si="45"/>
        <v>-</v>
      </c>
      <c r="AG224" s="294" t="str">
        <f t="shared" si="54"/>
        <v>-</v>
      </c>
      <c r="AH224" s="294" t="str">
        <f t="shared" si="54"/>
        <v>-</v>
      </c>
      <c r="AI224" s="294" t="str">
        <f t="shared" si="54"/>
        <v>-</v>
      </c>
      <c r="AJ224" s="294" t="str">
        <f t="shared" si="46"/>
        <v>-</v>
      </c>
      <c r="AK224" s="286" t="str">
        <f t="shared" si="55"/>
        <v>-</v>
      </c>
      <c r="AL224" s="286" t="str">
        <f t="shared" si="55"/>
        <v>-</v>
      </c>
      <c r="AM224" s="286" t="str">
        <f t="shared" si="55"/>
        <v>-</v>
      </c>
      <c r="AN224" s="286" t="str">
        <f t="shared" si="47"/>
        <v>-</v>
      </c>
    </row>
    <row r="225" spans="20:40">
      <c r="T225" s="2"/>
      <c r="U225" s="9" t="str">
        <f t="shared" si="48"/>
        <v>-</v>
      </c>
      <c r="V225" s="9" t="str">
        <f t="shared" si="49"/>
        <v>-</v>
      </c>
      <c r="W225" s="9" t="str">
        <f t="shared" si="50"/>
        <v>-</v>
      </c>
      <c r="X225" s="9" t="str">
        <f t="shared" si="51"/>
        <v>-</v>
      </c>
      <c r="Y225" s="9" t="str">
        <f t="shared" si="52"/>
        <v>-</v>
      </c>
      <c r="Z225" s="9" t="str">
        <f t="shared" si="52"/>
        <v>-</v>
      </c>
      <c r="AA225" s="9" t="str">
        <f t="shared" si="52"/>
        <v>-</v>
      </c>
      <c r="AB225" s="9" t="str">
        <f t="shared" si="44"/>
        <v>-</v>
      </c>
      <c r="AC225" s="290" t="str">
        <f t="shared" si="53"/>
        <v>-</v>
      </c>
      <c r="AD225" s="290" t="str">
        <f t="shared" si="53"/>
        <v>-</v>
      </c>
      <c r="AE225" s="290" t="str">
        <f t="shared" si="53"/>
        <v>-</v>
      </c>
      <c r="AF225" s="290" t="str">
        <f t="shared" si="45"/>
        <v>-</v>
      </c>
      <c r="AG225" s="294" t="str">
        <f t="shared" si="54"/>
        <v>-</v>
      </c>
      <c r="AH225" s="294" t="str">
        <f t="shared" si="54"/>
        <v>-</v>
      </c>
      <c r="AI225" s="294" t="str">
        <f t="shared" si="54"/>
        <v>-</v>
      </c>
      <c r="AJ225" s="294" t="str">
        <f t="shared" si="46"/>
        <v>-</v>
      </c>
      <c r="AK225" s="286" t="str">
        <f t="shared" si="55"/>
        <v>-</v>
      </c>
      <c r="AL225" s="286" t="str">
        <f t="shared" si="55"/>
        <v>-</v>
      </c>
      <c r="AM225" s="286" t="str">
        <f t="shared" si="55"/>
        <v>-</v>
      </c>
      <c r="AN225" s="286" t="str">
        <f t="shared" si="47"/>
        <v>-</v>
      </c>
    </row>
    <row r="226" spans="20:40">
      <c r="T226" s="2"/>
      <c r="U226" s="9" t="str">
        <f t="shared" si="48"/>
        <v>-</v>
      </c>
      <c r="V226" s="9" t="str">
        <f t="shared" si="49"/>
        <v>-</v>
      </c>
      <c r="W226" s="9" t="str">
        <f t="shared" si="50"/>
        <v>-</v>
      </c>
      <c r="X226" s="9" t="str">
        <f t="shared" si="51"/>
        <v>-</v>
      </c>
      <c r="Y226" s="9" t="str">
        <f t="shared" si="52"/>
        <v>-</v>
      </c>
      <c r="Z226" s="9" t="str">
        <f t="shared" si="52"/>
        <v>-</v>
      </c>
      <c r="AA226" s="9" t="str">
        <f t="shared" si="52"/>
        <v>-</v>
      </c>
      <c r="AB226" s="9" t="str">
        <f t="shared" si="44"/>
        <v>-</v>
      </c>
      <c r="AC226" s="290" t="str">
        <f t="shared" si="53"/>
        <v>-</v>
      </c>
      <c r="AD226" s="290" t="str">
        <f t="shared" si="53"/>
        <v>-</v>
      </c>
      <c r="AE226" s="290" t="str">
        <f t="shared" si="53"/>
        <v>-</v>
      </c>
      <c r="AF226" s="290" t="str">
        <f t="shared" si="45"/>
        <v>-</v>
      </c>
      <c r="AG226" s="294" t="str">
        <f t="shared" si="54"/>
        <v>-</v>
      </c>
      <c r="AH226" s="294" t="str">
        <f t="shared" si="54"/>
        <v>-</v>
      </c>
      <c r="AI226" s="294" t="str">
        <f t="shared" si="54"/>
        <v>-</v>
      </c>
      <c r="AJ226" s="294" t="str">
        <f t="shared" si="46"/>
        <v>-</v>
      </c>
      <c r="AK226" s="286" t="str">
        <f t="shared" si="55"/>
        <v>-</v>
      </c>
      <c r="AL226" s="286" t="str">
        <f t="shared" si="55"/>
        <v>-</v>
      </c>
      <c r="AM226" s="286" t="str">
        <f t="shared" si="55"/>
        <v>-</v>
      </c>
      <c r="AN226" s="286" t="str">
        <f t="shared" si="47"/>
        <v>-</v>
      </c>
    </row>
    <row r="227" spans="20:40">
      <c r="T227" s="2"/>
      <c r="U227" s="9" t="str">
        <f t="shared" si="48"/>
        <v>-</v>
      </c>
      <c r="V227" s="9" t="str">
        <f t="shared" si="49"/>
        <v>-</v>
      </c>
      <c r="W227" s="9" t="str">
        <f t="shared" si="50"/>
        <v>-</v>
      </c>
      <c r="X227" s="9" t="str">
        <f t="shared" si="51"/>
        <v>-</v>
      </c>
      <c r="Y227" s="9" t="str">
        <f t="shared" si="52"/>
        <v>-</v>
      </c>
      <c r="Z227" s="9" t="str">
        <f t="shared" si="52"/>
        <v>-</v>
      </c>
      <c r="AA227" s="9" t="str">
        <f t="shared" si="52"/>
        <v>-</v>
      </c>
      <c r="AB227" s="9" t="str">
        <f t="shared" si="44"/>
        <v>-</v>
      </c>
      <c r="AC227" s="290" t="str">
        <f t="shared" si="53"/>
        <v>-</v>
      </c>
      <c r="AD227" s="290" t="str">
        <f t="shared" si="53"/>
        <v>-</v>
      </c>
      <c r="AE227" s="290" t="str">
        <f t="shared" si="53"/>
        <v>-</v>
      </c>
      <c r="AF227" s="290" t="str">
        <f t="shared" si="45"/>
        <v>-</v>
      </c>
      <c r="AG227" s="294" t="str">
        <f t="shared" si="54"/>
        <v>-</v>
      </c>
      <c r="AH227" s="294" t="str">
        <f t="shared" si="54"/>
        <v>-</v>
      </c>
      <c r="AI227" s="294" t="str">
        <f t="shared" si="54"/>
        <v>-</v>
      </c>
      <c r="AJ227" s="294" t="str">
        <f t="shared" si="46"/>
        <v>-</v>
      </c>
      <c r="AK227" s="286" t="str">
        <f t="shared" si="55"/>
        <v>-</v>
      </c>
      <c r="AL227" s="286" t="str">
        <f t="shared" si="55"/>
        <v>-</v>
      </c>
      <c r="AM227" s="286" t="str">
        <f t="shared" si="55"/>
        <v>-</v>
      </c>
      <c r="AN227" s="286" t="str">
        <f t="shared" si="47"/>
        <v>-</v>
      </c>
    </row>
    <row r="228" spans="20:40">
      <c r="T228" s="2"/>
      <c r="U228" s="9" t="str">
        <f t="shared" si="48"/>
        <v>-</v>
      </c>
      <c r="V228" s="9" t="str">
        <f t="shared" si="49"/>
        <v>-</v>
      </c>
      <c r="W228" s="9" t="str">
        <f t="shared" si="50"/>
        <v>-</v>
      </c>
      <c r="X228" s="9" t="str">
        <f t="shared" si="51"/>
        <v>-</v>
      </c>
      <c r="Y228" s="9" t="str">
        <f t="shared" si="52"/>
        <v>-</v>
      </c>
      <c r="Z228" s="9" t="str">
        <f t="shared" si="52"/>
        <v>-</v>
      </c>
      <c r="AA228" s="9" t="str">
        <f t="shared" si="52"/>
        <v>-</v>
      </c>
      <c r="AB228" s="9" t="str">
        <f t="shared" si="44"/>
        <v>-</v>
      </c>
      <c r="AC228" s="290" t="str">
        <f t="shared" si="53"/>
        <v>-</v>
      </c>
      <c r="AD228" s="290" t="str">
        <f t="shared" si="53"/>
        <v>-</v>
      </c>
      <c r="AE228" s="290" t="str">
        <f t="shared" si="53"/>
        <v>-</v>
      </c>
      <c r="AF228" s="290" t="str">
        <f t="shared" si="45"/>
        <v>-</v>
      </c>
      <c r="AG228" s="294" t="str">
        <f t="shared" si="54"/>
        <v>-</v>
      </c>
      <c r="AH228" s="294" t="str">
        <f t="shared" si="54"/>
        <v>-</v>
      </c>
      <c r="AI228" s="294" t="str">
        <f t="shared" si="54"/>
        <v>-</v>
      </c>
      <c r="AJ228" s="294" t="str">
        <f t="shared" si="46"/>
        <v>-</v>
      </c>
      <c r="AK228" s="286" t="str">
        <f t="shared" si="55"/>
        <v>-</v>
      </c>
      <c r="AL228" s="286" t="str">
        <f t="shared" si="55"/>
        <v>-</v>
      </c>
      <c r="AM228" s="286" t="str">
        <f t="shared" si="55"/>
        <v>-</v>
      </c>
      <c r="AN228" s="286" t="str">
        <f t="shared" si="47"/>
        <v>-</v>
      </c>
    </row>
    <row r="229" spans="20:40">
      <c r="T229" s="2"/>
      <c r="U229" s="9" t="str">
        <f t="shared" si="48"/>
        <v>-</v>
      </c>
      <c r="V229" s="9" t="str">
        <f t="shared" si="49"/>
        <v>-</v>
      </c>
      <c r="W229" s="9" t="str">
        <f t="shared" si="50"/>
        <v>-</v>
      </c>
      <c r="X229" s="9" t="str">
        <f t="shared" si="51"/>
        <v>-</v>
      </c>
      <c r="Y229" s="9" t="str">
        <f t="shared" si="52"/>
        <v>-</v>
      </c>
      <c r="Z229" s="9" t="str">
        <f t="shared" si="52"/>
        <v>-</v>
      </c>
      <c r="AA229" s="9" t="str">
        <f t="shared" si="52"/>
        <v>-</v>
      </c>
      <c r="AB229" s="9" t="str">
        <f t="shared" si="44"/>
        <v>-</v>
      </c>
      <c r="AC229" s="290" t="str">
        <f t="shared" si="53"/>
        <v>-</v>
      </c>
      <c r="AD229" s="290" t="str">
        <f t="shared" si="53"/>
        <v>-</v>
      </c>
      <c r="AE229" s="290" t="str">
        <f t="shared" si="53"/>
        <v>-</v>
      </c>
      <c r="AF229" s="290" t="str">
        <f t="shared" si="45"/>
        <v>-</v>
      </c>
      <c r="AG229" s="294" t="str">
        <f t="shared" si="54"/>
        <v>-</v>
      </c>
      <c r="AH229" s="294" t="str">
        <f t="shared" si="54"/>
        <v>-</v>
      </c>
      <c r="AI229" s="294" t="str">
        <f t="shared" si="54"/>
        <v>-</v>
      </c>
      <c r="AJ229" s="294" t="str">
        <f t="shared" si="46"/>
        <v>-</v>
      </c>
      <c r="AK229" s="286" t="str">
        <f t="shared" si="55"/>
        <v>-</v>
      </c>
      <c r="AL229" s="286" t="str">
        <f t="shared" si="55"/>
        <v>-</v>
      </c>
      <c r="AM229" s="286" t="str">
        <f t="shared" si="55"/>
        <v>-</v>
      </c>
      <c r="AN229" s="286" t="str">
        <f t="shared" si="47"/>
        <v>-</v>
      </c>
    </row>
    <row r="230" spans="20:40">
      <c r="T230" s="2"/>
      <c r="U230" s="9" t="str">
        <f t="shared" si="48"/>
        <v>-</v>
      </c>
      <c r="V230" s="9" t="str">
        <f t="shared" si="49"/>
        <v>-</v>
      </c>
      <c r="W230" s="9" t="str">
        <f t="shared" si="50"/>
        <v>-</v>
      </c>
      <c r="X230" s="9" t="str">
        <f t="shared" si="51"/>
        <v>-</v>
      </c>
      <c r="Y230" s="9" t="str">
        <f t="shared" si="52"/>
        <v>-</v>
      </c>
      <c r="Z230" s="9" t="str">
        <f t="shared" si="52"/>
        <v>-</v>
      </c>
      <c r="AA230" s="9" t="str">
        <f t="shared" si="52"/>
        <v>-</v>
      </c>
      <c r="AB230" s="9" t="str">
        <f t="shared" si="44"/>
        <v>-</v>
      </c>
      <c r="AC230" s="290" t="str">
        <f t="shared" si="53"/>
        <v>-</v>
      </c>
      <c r="AD230" s="290" t="str">
        <f t="shared" si="53"/>
        <v>-</v>
      </c>
      <c r="AE230" s="290" t="str">
        <f t="shared" si="53"/>
        <v>-</v>
      </c>
      <c r="AF230" s="290" t="str">
        <f t="shared" si="45"/>
        <v>-</v>
      </c>
      <c r="AG230" s="294" t="str">
        <f t="shared" si="54"/>
        <v>-</v>
      </c>
      <c r="AH230" s="294" t="str">
        <f t="shared" si="54"/>
        <v>-</v>
      </c>
      <c r="AI230" s="294" t="str">
        <f t="shared" si="54"/>
        <v>-</v>
      </c>
      <c r="AJ230" s="294" t="str">
        <f t="shared" si="46"/>
        <v>-</v>
      </c>
      <c r="AK230" s="286" t="str">
        <f t="shared" si="55"/>
        <v>-</v>
      </c>
      <c r="AL230" s="286" t="str">
        <f t="shared" si="55"/>
        <v>-</v>
      </c>
      <c r="AM230" s="286" t="str">
        <f t="shared" si="55"/>
        <v>-</v>
      </c>
      <c r="AN230" s="286" t="str">
        <f t="shared" si="47"/>
        <v>-</v>
      </c>
    </row>
    <row r="231" spans="20:40">
      <c r="T231" s="2"/>
      <c r="U231" s="9" t="str">
        <f t="shared" si="48"/>
        <v>-</v>
      </c>
      <c r="V231" s="9" t="str">
        <f t="shared" si="49"/>
        <v>-</v>
      </c>
      <c r="W231" s="9" t="str">
        <f t="shared" si="50"/>
        <v>-</v>
      </c>
      <c r="X231" s="9" t="str">
        <f t="shared" si="51"/>
        <v>-</v>
      </c>
      <c r="Y231" s="9" t="str">
        <f t="shared" si="52"/>
        <v>-</v>
      </c>
      <c r="Z231" s="9" t="str">
        <f t="shared" si="52"/>
        <v>-</v>
      </c>
      <c r="AA231" s="9" t="str">
        <f t="shared" si="52"/>
        <v>-</v>
      </c>
      <c r="AB231" s="9" t="str">
        <f t="shared" si="44"/>
        <v>-</v>
      </c>
      <c r="AC231" s="290" t="str">
        <f t="shared" si="53"/>
        <v>-</v>
      </c>
      <c r="AD231" s="290" t="str">
        <f t="shared" si="53"/>
        <v>-</v>
      </c>
      <c r="AE231" s="290" t="str">
        <f t="shared" si="53"/>
        <v>-</v>
      </c>
      <c r="AF231" s="290" t="str">
        <f t="shared" si="45"/>
        <v>-</v>
      </c>
      <c r="AG231" s="294" t="str">
        <f t="shared" si="54"/>
        <v>-</v>
      </c>
      <c r="AH231" s="294" t="str">
        <f t="shared" si="54"/>
        <v>-</v>
      </c>
      <c r="AI231" s="294" t="str">
        <f t="shared" si="54"/>
        <v>-</v>
      </c>
      <c r="AJ231" s="294" t="str">
        <f t="shared" si="46"/>
        <v>-</v>
      </c>
      <c r="AK231" s="286" t="str">
        <f t="shared" si="55"/>
        <v>-</v>
      </c>
      <c r="AL231" s="286" t="str">
        <f t="shared" si="55"/>
        <v>-</v>
      </c>
      <c r="AM231" s="286" t="str">
        <f t="shared" si="55"/>
        <v>-</v>
      </c>
      <c r="AN231" s="286" t="str">
        <f t="shared" si="47"/>
        <v>-</v>
      </c>
    </row>
    <row r="232" spans="20:40">
      <c r="T232" s="2"/>
      <c r="U232" s="9" t="str">
        <f t="shared" si="48"/>
        <v>-</v>
      </c>
      <c r="V232" s="9" t="str">
        <f t="shared" si="49"/>
        <v>-</v>
      </c>
      <c r="W232" s="9" t="str">
        <f t="shared" si="50"/>
        <v>-</v>
      </c>
      <c r="X232" s="9" t="str">
        <f t="shared" si="51"/>
        <v>-</v>
      </c>
      <c r="Y232" s="9" t="str">
        <f t="shared" si="52"/>
        <v>-</v>
      </c>
      <c r="Z232" s="9" t="str">
        <f t="shared" si="52"/>
        <v>-</v>
      </c>
      <c r="AA232" s="9" t="str">
        <f t="shared" si="52"/>
        <v>-</v>
      </c>
      <c r="AB232" s="9" t="str">
        <f t="shared" si="44"/>
        <v>-</v>
      </c>
      <c r="AC232" s="290" t="str">
        <f t="shared" si="53"/>
        <v>-</v>
      </c>
      <c r="AD232" s="290" t="str">
        <f t="shared" si="53"/>
        <v>-</v>
      </c>
      <c r="AE232" s="290" t="str">
        <f t="shared" si="53"/>
        <v>-</v>
      </c>
      <c r="AF232" s="290" t="str">
        <f t="shared" si="45"/>
        <v>-</v>
      </c>
      <c r="AG232" s="294" t="str">
        <f t="shared" si="54"/>
        <v>-</v>
      </c>
      <c r="AH232" s="294" t="str">
        <f t="shared" si="54"/>
        <v>-</v>
      </c>
      <c r="AI232" s="294" t="str">
        <f t="shared" si="54"/>
        <v>-</v>
      </c>
      <c r="AJ232" s="294" t="str">
        <f t="shared" si="46"/>
        <v>-</v>
      </c>
      <c r="AK232" s="286" t="str">
        <f t="shared" si="55"/>
        <v>-</v>
      </c>
      <c r="AL232" s="286" t="str">
        <f t="shared" si="55"/>
        <v>-</v>
      </c>
      <c r="AM232" s="286" t="str">
        <f t="shared" si="55"/>
        <v>-</v>
      </c>
      <c r="AN232" s="286" t="str">
        <f t="shared" si="47"/>
        <v>-</v>
      </c>
    </row>
    <row r="233" spans="20:40">
      <c r="T233" s="2"/>
      <c r="U233" s="9" t="str">
        <f t="shared" si="48"/>
        <v>-</v>
      </c>
      <c r="V233" s="9" t="str">
        <f t="shared" si="49"/>
        <v>-</v>
      </c>
      <c r="W233" s="9" t="str">
        <f t="shared" si="50"/>
        <v>-</v>
      </c>
      <c r="X233" s="9" t="str">
        <f t="shared" si="51"/>
        <v>-</v>
      </c>
      <c r="Y233" s="9" t="str">
        <f t="shared" si="52"/>
        <v>-</v>
      </c>
      <c r="Z233" s="9" t="str">
        <f t="shared" si="52"/>
        <v>-</v>
      </c>
      <c r="AA233" s="9" t="str">
        <f t="shared" si="52"/>
        <v>-</v>
      </c>
      <c r="AB233" s="9" t="str">
        <f t="shared" si="44"/>
        <v>-</v>
      </c>
      <c r="AC233" s="290" t="str">
        <f t="shared" si="53"/>
        <v>-</v>
      </c>
      <c r="AD233" s="290" t="str">
        <f t="shared" si="53"/>
        <v>-</v>
      </c>
      <c r="AE233" s="290" t="str">
        <f t="shared" si="53"/>
        <v>-</v>
      </c>
      <c r="AF233" s="290" t="str">
        <f t="shared" si="45"/>
        <v>-</v>
      </c>
      <c r="AG233" s="294" t="str">
        <f t="shared" si="54"/>
        <v>-</v>
      </c>
      <c r="AH233" s="294" t="str">
        <f t="shared" si="54"/>
        <v>-</v>
      </c>
      <c r="AI233" s="294" t="str">
        <f t="shared" si="54"/>
        <v>-</v>
      </c>
      <c r="AJ233" s="294" t="str">
        <f t="shared" si="46"/>
        <v>-</v>
      </c>
      <c r="AK233" s="286" t="str">
        <f t="shared" si="55"/>
        <v>-</v>
      </c>
      <c r="AL233" s="286" t="str">
        <f t="shared" si="55"/>
        <v>-</v>
      </c>
      <c r="AM233" s="286" t="str">
        <f t="shared" si="55"/>
        <v>-</v>
      </c>
      <c r="AN233" s="286" t="str">
        <f t="shared" si="47"/>
        <v>-</v>
      </c>
    </row>
    <row r="234" spans="20:40">
      <c r="T234" s="2"/>
      <c r="U234" s="9" t="str">
        <f t="shared" si="48"/>
        <v>-</v>
      </c>
      <c r="V234" s="9" t="str">
        <f t="shared" si="49"/>
        <v>-</v>
      </c>
      <c r="W234" s="9" t="str">
        <f t="shared" si="50"/>
        <v>-</v>
      </c>
      <c r="X234" s="9" t="str">
        <f t="shared" si="51"/>
        <v>-</v>
      </c>
      <c r="Y234" s="9" t="str">
        <f t="shared" si="52"/>
        <v>-</v>
      </c>
      <c r="Z234" s="9" t="str">
        <f t="shared" si="52"/>
        <v>-</v>
      </c>
      <c r="AA234" s="9" t="str">
        <f t="shared" si="52"/>
        <v>-</v>
      </c>
      <c r="AB234" s="9" t="str">
        <f t="shared" si="44"/>
        <v>-</v>
      </c>
      <c r="AC234" s="290" t="str">
        <f t="shared" si="53"/>
        <v>-</v>
      </c>
      <c r="AD234" s="290" t="str">
        <f t="shared" si="53"/>
        <v>-</v>
      </c>
      <c r="AE234" s="290" t="str">
        <f t="shared" si="53"/>
        <v>-</v>
      </c>
      <c r="AF234" s="290" t="str">
        <f t="shared" si="45"/>
        <v>-</v>
      </c>
      <c r="AG234" s="294" t="str">
        <f t="shared" si="54"/>
        <v>-</v>
      </c>
      <c r="AH234" s="294" t="str">
        <f t="shared" si="54"/>
        <v>-</v>
      </c>
      <c r="AI234" s="294" t="str">
        <f t="shared" si="54"/>
        <v>-</v>
      </c>
      <c r="AJ234" s="294" t="str">
        <f t="shared" si="46"/>
        <v>-</v>
      </c>
      <c r="AK234" s="286" t="str">
        <f t="shared" si="55"/>
        <v>-</v>
      </c>
      <c r="AL234" s="286" t="str">
        <f t="shared" si="55"/>
        <v>-</v>
      </c>
      <c r="AM234" s="286" t="str">
        <f t="shared" si="55"/>
        <v>-</v>
      </c>
      <c r="AN234" s="286" t="str">
        <f t="shared" si="47"/>
        <v>-</v>
      </c>
    </row>
    <row r="235" spans="20:40">
      <c r="T235" s="2"/>
      <c r="U235" s="9" t="str">
        <f t="shared" si="48"/>
        <v>-</v>
      </c>
      <c r="V235" s="9" t="str">
        <f t="shared" si="49"/>
        <v>-</v>
      </c>
      <c r="W235" s="9" t="str">
        <f t="shared" si="50"/>
        <v>-</v>
      </c>
      <c r="X235" s="9" t="str">
        <f t="shared" si="51"/>
        <v>-</v>
      </c>
      <c r="Y235" s="9" t="str">
        <f t="shared" si="52"/>
        <v>-</v>
      </c>
      <c r="Z235" s="9" t="str">
        <f t="shared" si="52"/>
        <v>-</v>
      </c>
      <c r="AA235" s="9" t="str">
        <f t="shared" si="52"/>
        <v>-</v>
      </c>
      <c r="AB235" s="9" t="str">
        <f t="shared" si="44"/>
        <v>-</v>
      </c>
      <c r="AC235" s="290" t="str">
        <f t="shared" si="53"/>
        <v>-</v>
      </c>
      <c r="AD235" s="290" t="str">
        <f t="shared" si="53"/>
        <v>-</v>
      </c>
      <c r="AE235" s="290" t="str">
        <f t="shared" si="53"/>
        <v>-</v>
      </c>
      <c r="AF235" s="290" t="str">
        <f t="shared" si="45"/>
        <v>-</v>
      </c>
      <c r="AG235" s="294" t="str">
        <f t="shared" si="54"/>
        <v>-</v>
      </c>
      <c r="AH235" s="294" t="str">
        <f t="shared" si="54"/>
        <v>-</v>
      </c>
      <c r="AI235" s="294" t="str">
        <f t="shared" si="54"/>
        <v>-</v>
      </c>
      <c r="AJ235" s="294" t="str">
        <f t="shared" si="46"/>
        <v>-</v>
      </c>
      <c r="AK235" s="286" t="str">
        <f t="shared" si="55"/>
        <v>-</v>
      </c>
      <c r="AL235" s="286" t="str">
        <f t="shared" si="55"/>
        <v>-</v>
      </c>
      <c r="AM235" s="286" t="str">
        <f t="shared" si="55"/>
        <v>-</v>
      </c>
      <c r="AN235" s="286" t="str">
        <f t="shared" si="47"/>
        <v>-</v>
      </c>
    </row>
    <row r="236" spans="20:40">
      <c r="T236" s="2"/>
      <c r="U236" s="9" t="str">
        <f t="shared" si="48"/>
        <v>-</v>
      </c>
      <c r="V236" s="9" t="str">
        <f t="shared" si="49"/>
        <v>-</v>
      </c>
      <c r="W236" s="9" t="str">
        <f t="shared" si="50"/>
        <v>-</v>
      </c>
      <c r="X236" s="9" t="str">
        <f t="shared" si="51"/>
        <v>-</v>
      </c>
      <c r="Y236" s="9" t="str">
        <f t="shared" si="52"/>
        <v>-</v>
      </c>
      <c r="Z236" s="9" t="str">
        <f t="shared" si="52"/>
        <v>-</v>
      </c>
      <c r="AA236" s="9" t="str">
        <f t="shared" si="52"/>
        <v>-</v>
      </c>
      <c r="AB236" s="9" t="str">
        <f t="shared" si="44"/>
        <v>-</v>
      </c>
      <c r="AC236" s="290" t="str">
        <f t="shared" si="53"/>
        <v>-</v>
      </c>
      <c r="AD236" s="290" t="str">
        <f t="shared" si="53"/>
        <v>-</v>
      </c>
      <c r="AE236" s="290" t="str">
        <f t="shared" si="53"/>
        <v>-</v>
      </c>
      <c r="AF236" s="290" t="str">
        <f t="shared" si="45"/>
        <v>-</v>
      </c>
      <c r="AG236" s="294" t="str">
        <f t="shared" si="54"/>
        <v>-</v>
      </c>
      <c r="AH236" s="294" t="str">
        <f t="shared" si="54"/>
        <v>-</v>
      </c>
      <c r="AI236" s="294" t="str">
        <f t="shared" si="54"/>
        <v>-</v>
      </c>
      <c r="AJ236" s="294" t="str">
        <f t="shared" si="46"/>
        <v>-</v>
      </c>
      <c r="AK236" s="286" t="str">
        <f t="shared" si="55"/>
        <v>-</v>
      </c>
      <c r="AL236" s="286" t="str">
        <f t="shared" si="55"/>
        <v>-</v>
      </c>
      <c r="AM236" s="286" t="str">
        <f t="shared" si="55"/>
        <v>-</v>
      </c>
      <c r="AN236" s="286" t="str">
        <f t="shared" si="47"/>
        <v>-</v>
      </c>
    </row>
    <row r="237" spans="20:40">
      <c r="T237" s="2"/>
      <c r="U237" s="9" t="str">
        <f t="shared" si="48"/>
        <v>-</v>
      </c>
      <c r="V237" s="9" t="str">
        <f t="shared" si="49"/>
        <v>-</v>
      </c>
      <c r="W237" s="9" t="str">
        <f t="shared" si="50"/>
        <v>-</v>
      </c>
      <c r="X237" s="9" t="str">
        <f t="shared" si="51"/>
        <v>-</v>
      </c>
      <c r="Y237" s="9" t="str">
        <f t="shared" si="52"/>
        <v>-</v>
      </c>
      <c r="Z237" s="9" t="str">
        <f t="shared" si="52"/>
        <v>-</v>
      </c>
      <c r="AA237" s="9" t="str">
        <f t="shared" si="52"/>
        <v>-</v>
      </c>
      <c r="AB237" s="9" t="str">
        <f t="shared" si="44"/>
        <v>-</v>
      </c>
      <c r="AC237" s="290" t="str">
        <f t="shared" si="53"/>
        <v>-</v>
      </c>
      <c r="AD237" s="290" t="str">
        <f t="shared" si="53"/>
        <v>-</v>
      </c>
      <c r="AE237" s="290" t="str">
        <f t="shared" si="53"/>
        <v>-</v>
      </c>
      <c r="AF237" s="290" t="str">
        <f t="shared" si="45"/>
        <v>-</v>
      </c>
      <c r="AG237" s="294" t="str">
        <f t="shared" si="54"/>
        <v>-</v>
      </c>
      <c r="AH237" s="294" t="str">
        <f t="shared" si="54"/>
        <v>-</v>
      </c>
      <c r="AI237" s="294" t="str">
        <f t="shared" si="54"/>
        <v>-</v>
      </c>
      <c r="AJ237" s="294" t="str">
        <f t="shared" si="46"/>
        <v>-</v>
      </c>
      <c r="AK237" s="286" t="str">
        <f t="shared" si="55"/>
        <v>-</v>
      </c>
      <c r="AL237" s="286" t="str">
        <f t="shared" si="55"/>
        <v>-</v>
      </c>
      <c r="AM237" s="286" t="str">
        <f t="shared" si="55"/>
        <v>-</v>
      </c>
      <c r="AN237" s="286" t="str">
        <f t="shared" si="47"/>
        <v>-</v>
      </c>
    </row>
    <row r="238" spans="20:40">
      <c r="T238" s="2"/>
      <c r="U238" s="9" t="str">
        <f t="shared" si="48"/>
        <v>-</v>
      </c>
      <c r="V238" s="9" t="str">
        <f t="shared" si="49"/>
        <v>-</v>
      </c>
      <c r="W238" s="9" t="str">
        <f t="shared" si="50"/>
        <v>-</v>
      </c>
      <c r="X238" s="9" t="str">
        <f t="shared" si="51"/>
        <v>-</v>
      </c>
      <c r="Y238" s="9" t="str">
        <f t="shared" si="52"/>
        <v>-</v>
      </c>
      <c r="Z238" s="9" t="str">
        <f t="shared" si="52"/>
        <v>-</v>
      </c>
      <c r="AA238" s="9" t="str">
        <f t="shared" si="52"/>
        <v>-</v>
      </c>
      <c r="AB238" s="9" t="str">
        <f t="shared" si="44"/>
        <v>-</v>
      </c>
      <c r="AC238" s="290" t="str">
        <f t="shared" si="53"/>
        <v>-</v>
      </c>
      <c r="AD238" s="290" t="str">
        <f t="shared" si="53"/>
        <v>-</v>
      </c>
      <c r="AE238" s="290" t="str">
        <f t="shared" si="53"/>
        <v>-</v>
      </c>
      <c r="AF238" s="290" t="str">
        <f t="shared" si="45"/>
        <v>-</v>
      </c>
      <c r="AG238" s="294" t="str">
        <f t="shared" si="54"/>
        <v>-</v>
      </c>
      <c r="AH238" s="294" t="str">
        <f t="shared" si="54"/>
        <v>-</v>
      </c>
      <c r="AI238" s="294" t="str">
        <f t="shared" si="54"/>
        <v>-</v>
      </c>
      <c r="AJ238" s="294" t="str">
        <f t="shared" si="46"/>
        <v>-</v>
      </c>
      <c r="AK238" s="286" t="str">
        <f t="shared" si="55"/>
        <v>-</v>
      </c>
      <c r="AL238" s="286" t="str">
        <f t="shared" si="55"/>
        <v>-</v>
      </c>
      <c r="AM238" s="286" t="str">
        <f t="shared" si="55"/>
        <v>-</v>
      </c>
      <c r="AN238" s="286" t="str">
        <f t="shared" si="47"/>
        <v>-</v>
      </c>
    </row>
    <row r="239" spans="20:40">
      <c r="T239" s="2"/>
      <c r="U239" s="9" t="str">
        <f t="shared" si="48"/>
        <v>-</v>
      </c>
      <c r="V239" s="9" t="str">
        <f t="shared" si="49"/>
        <v>-</v>
      </c>
      <c r="W239" s="9" t="str">
        <f t="shared" si="50"/>
        <v>-</v>
      </c>
      <c r="X239" s="9" t="str">
        <f t="shared" si="51"/>
        <v>-</v>
      </c>
      <c r="Y239" s="9" t="str">
        <f t="shared" si="52"/>
        <v>-</v>
      </c>
      <c r="Z239" s="9" t="str">
        <f t="shared" si="52"/>
        <v>-</v>
      </c>
      <c r="AA239" s="9" t="str">
        <f t="shared" si="52"/>
        <v>-</v>
      </c>
      <c r="AB239" s="9" t="str">
        <f t="shared" si="44"/>
        <v>-</v>
      </c>
      <c r="AC239" s="290" t="str">
        <f t="shared" si="53"/>
        <v>-</v>
      </c>
      <c r="AD239" s="290" t="str">
        <f t="shared" si="53"/>
        <v>-</v>
      </c>
      <c r="AE239" s="290" t="str">
        <f t="shared" si="53"/>
        <v>-</v>
      </c>
      <c r="AF239" s="290" t="str">
        <f t="shared" si="45"/>
        <v>-</v>
      </c>
      <c r="AG239" s="294" t="str">
        <f t="shared" si="54"/>
        <v>-</v>
      </c>
      <c r="AH239" s="294" t="str">
        <f t="shared" si="54"/>
        <v>-</v>
      </c>
      <c r="AI239" s="294" t="str">
        <f t="shared" si="54"/>
        <v>-</v>
      </c>
      <c r="AJ239" s="294" t="str">
        <f t="shared" si="46"/>
        <v>-</v>
      </c>
      <c r="AK239" s="286" t="str">
        <f t="shared" si="55"/>
        <v>-</v>
      </c>
      <c r="AL239" s="286" t="str">
        <f t="shared" si="55"/>
        <v>-</v>
      </c>
      <c r="AM239" s="286" t="str">
        <f t="shared" si="55"/>
        <v>-</v>
      </c>
      <c r="AN239" s="286" t="str">
        <f t="shared" si="47"/>
        <v>-</v>
      </c>
    </row>
    <row r="240" spans="20:40">
      <c r="T240" s="2"/>
      <c r="U240" s="9" t="str">
        <f t="shared" si="48"/>
        <v>-</v>
      </c>
      <c r="V240" s="9" t="str">
        <f t="shared" si="49"/>
        <v>-</v>
      </c>
      <c r="W240" s="9" t="str">
        <f t="shared" si="50"/>
        <v>-</v>
      </c>
      <c r="X240" s="9" t="str">
        <f t="shared" si="51"/>
        <v>-</v>
      </c>
      <c r="Y240" s="9" t="str">
        <f t="shared" si="52"/>
        <v>-</v>
      </c>
      <c r="Z240" s="9" t="str">
        <f t="shared" si="52"/>
        <v>-</v>
      </c>
      <c r="AA240" s="9" t="str">
        <f t="shared" si="52"/>
        <v>-</v>
      </c>
      <c r="AB240" s="9" t="str">
        <f t="shared" si="44"/>
        <v>-</v>
      </c>
      <c r="AC240" s="290" t="str">
        <f t="shared" si="53"/>
        <v>-</v>
      </c>
      <c r="AD240" s="290" t="str">
        <f t="shared" si="53"/>
        <v>-</v>
      </c>
      <c r="AE240" s="290" t="str">
        <f t="shared" si="53"/>
        <v>-</v>
      </c>
      <c r="AF240" s="290" t="str">
        <f t="shared" si="45"/>
        <v>-</v>
      </c>
      <c r="AG240" s="294" t="str">
        <f t="shared" si="54"/>
        <v>-</v>
      </c>
      <c r="AH240" s="294" t="str">
        <f t="shared" si="54"/>
        <v>-</v>
      </c>
      <c r="AI240" s="294" t="str">
        <f t="shared" si="54"/>
        <v>-</v>
      </c>
      <c r="AJ240" s="294" t="str">
        <f t="shared" si="46"/>
        <v>-</v>
      </c>
      <c r="AK240" s="286" t="str">
        <f t="shared" si="55"/>
        <v>-</v>
      </c>
      <c r="AL240" s="286" t="str">
        <f t="shared" si="55"/>
        <v>-</v>
      </c>
      <c r="AM240" s="286" t="str">
        <f t="shared" si="55"/>
        <v>-</v>
      </c>
      <c r="AN240" s="286" t="str">
        <f t="shared" si="47"/>
        <v>-</v>
      </c>
    </row>
    <row r="241" spans="20:40">
      <c r="T241" s="2"/>
      <c r="U241" s="9" t="str">
        <f t="shared" si="48"/>
        <v>-</v>
      </c>
      <c r="V241" s="9" t="str">
        <f t="shared" si="49"/>
        <v>-</v>
      </c>
      <c r="W241" s="9" t="str">
        <f t="shared" si="50"/>
        <v>-</v>
      </c>
      <c r="X241" s="9" t="str">
        <f t="shared" si="51"/>
        <v>-</v>
      </c>
      <c r="Y241" s="9" t="str">
        <f t="shared" si="52"/>
        <v>-</v>
      </c>
      <c r="Z241" s="9" t="str">
        <f t="shared" si="52"/>
        <v>-</v>
      </c>
      <c r="AA241" s="9" t="str">
        <f t="shared" si="52"/>
        <v>-</v>
      </c>
      <c r="AB241" s="9" t="str">
        <f t="shared" si="44"/>
        <v>-</v>
      </c>
      <c r="AC241" s="290" t="str">
        <f t="shared" si="53"/>
        <v>-</v>
      </c>
      <c r="AD241" s="290" t="str">
        <f t="shared" si="53"/>
        <v>-</v>
      </c>
      <c r="AE241" s="290" t="str">
        <f t="shared" si="53"/>
        <v>-</v>
      </c>
      <c r="AF241" s="290" t="str">
        <f t="shared" si="45"/>
        <v>-</v>
      </c>
      <c r="AG241" s="294" t="str">
        <f t="shared" si="54"/>
        <v>-</v>
      </c>
      <c r="AH241" s="294" t="str">
        <f t="shared" si="54"/>
        <v>-</v>
      </c>
      <c r="AI241" s="294" t="str">
        <f t="shared" si="54"/>
        <v>-</v>
      </c>
      <c r="AJ241" s="294" t="str">
        <f t="shared" si="46"/>
        <v>-</v>
      </c>
      <c r="AK241" s="286" t="str">
        <f t="shared" si="55"/>
        <v>-</v>
      </c>
      <c r="AL241" s="286" t="str">
        <f t="shared" si="55"/>
        <v>-</v>
      </c>
      <c r="AM241" s="286" t="str">
        <f t="shared" si="55"/>
        <v>-</v>
      </c>
      <c r="AN241" s="286" t="str">
        <f t="shared" si="47"/>
        <v>-</v>
      </c>
    </row>
    <row r="242" spans="20:40">
      <c r="T242" s="2"/>
      <c r="U242" s="9" t="str">
        <f t="shared" si="48"/>
        <v>-</v>
      </c>
      <c r="V242" s="9" t="str">
        <f t="shared" si="49"/>
        <v>-</v>
      </c>
      <c r="W242" s="9" t="str">
        <f t="shared" si="50"/>
        <v>-</v>
      </c>
      <c r="X242" s="9" t="str">
        <f t="shared" si="51"/>
        <v>-</v>
      </c>
      <c r="Y242" s="9" t="str">
        <f t="shared" si="52"/>
        <v>-</v>
      </c>
      <c r="Z242" s="9" t="str">
        <f t="shared" si="52"/>
        <v>-</v>
      </c>
      <c r="AA242" s="9" t="str">
        <f t="shared" si="52"/>
        <v>-</v>
      </c>
      <c r="AB242" s="9" t="str">
        <f t="shared" si="44"/>
        <v>-</v>
      </c>
      <c r="AC242" s="290" t="str">
        <f t="shared" si="53"/>
        <v>-</v>
      </c>
      <c r="AD242" s="290" t="str">
        <f t="shared" si="53"/>
        <v>-</v>
      </c>
      <c r="AE242" s="290" t="str">
        <f t="shared" si="53"/>
        <v>-</v>
      </c>
      <c r="AF242" s="290" t="str">
        <f t="shared" si="45"/>
        <v>-</v>
      </c>
      <c r="AG242" s="294" t="str">
        <f t="shared" si="54"/>
        <v>-</v>
      </c>
      <c r="AH242" s="294" t="str">
        <f t="shared" si="54"/>
        <v>-</v>
      </c>
      <c r="AI242" s="294" t="str">
        <f t="shared" si="54"/>
        <v>-</v>
      </c>
      <c r="AJ242" s="294" t="str">
        <f t="shared" si="46"/>
        <v>-</v>
      </c>
      <c r="AK242" s="286" t="str">
        <f t="shared" si="55"/>
        <v>-</v>
      </c>
      <c r="AL242" s="286" t="str">
        <f t="shared" si="55"/>
        <v>-</v>
      </c>
      <c r="AM242" s="286" t="str">
        <f t="shared" si="55"/>
        <v>-</v>
      </c>
      <c r="AN242" s="286" t="str">
        <f t="shared" si="47"/>
        <v>-</v>
      </c>
    </row>
    <row r="243" spans="20:40">
      <c r="T243" s="2"/>
      <c r="U243" s="9" t="str">
        <f t="shared" si="48"/>
        <v>-</v>
      </c>
      <c r="V243" s="9" t="str">
        <f t="shared" si="49"/>
        <v>-</v>
      </c>
      <c r="W243" s="9" t="str">
        <f t="shared" si="50"/>
        <v>-</v>
      </c>
      <c r="X243" s="9" t="str">
        <f t="shared" si="51"/>
        <v>-</v>
      </c>
      <c r="Y243" s="9" t="str">
        <f t="shared" si="52"/>
        <v>-</v>
      </c>
      <c r="Z243" s="9" t="str">
        <f t="shared" si="52"/>
        <v>-</v>
      </c>
      <c r="AA243" s="9" t="str">
        <f t="shared" si="52"/>
        <v>-</v>
      </c>
      <c r="AB243" s="9" t="str">
        <f t="shared" si="44"/>
        <v>-</v>
      </c>
      <c r="AC243" s="290" t="str">
        <f t="shared" si="53"/>
        <v>-</v>
      </c>
      <c r="AD243" s="290" t="str">
        <f t="shared" si="53"/>
        <v>-</v>
      </c>
      <c r="AE243" s="290" t="str">
        <f t="shared" si="53"/>
        <v>-</v>
      </c>
      <c r="AF243" s="290" t="str">
        <f t="shared" si="45"/>
        <v>-</v>
      </c>
      <c r="AG243" s="294" t="str">
        <f t="shared" si="54"/>
        <v>-</v>
      </c>
      <c r="AH243" s="294" t="str">
        <f t="shared" si="54"/>
        <v>-</v>
      </c>
      <c r="AI243" s="294" t="str">
        <f t="shared" si="54"/>
        <v>-</v>
      </c>
      <c r="AJ243" s="294" t="str">
        <f t="shared" si="46"/>
        <v>-</v>
      </c>
      <c r="AK243" s="286" t="str">
        <f t="shared" si="55"/>
        <v>-</v>
      </c>
      <c r="AL243" s="286" t="str">
        <f t="shared" si="55"/>
        <v>-</v>
      </c>
      <c r="AM243" s="286" t="str">
        <f t="shared" si="55"/>
        <v>-</v>
      </c>
      <c r="AN243" s="286" t="str">
        <f t="shared" si="47"/>
        <v>-</v>
      </c>
    </row>
    <row r="244" spans="20:40">
      <c r="T244" s="2"/>
      <c r="U244" s="9" t="str">
        <f t="shared" si="48"/>
        <v>-</v>
      </c>
      <c r="V244" s="9" t="str">
        <f t="shared" si="49"/>
        <v>-</v>
      </c>
      <c r="W244" s="9" t="str">
        <f t="shared" si="50"/>
        <v>-</v>
      </c>
      <c r="X244" s="9" t="str">
        <f t="shared" si="51"/>
        <v>-</v>
      </c>
      <c r="Y244" s="9" t="str">
        <f t="shared" si="52"/>
        <v>-</v>
      </c>
      <c r="Z244" s="9" t="str">
        <f t="shared" si="52"/>
        <v>-</v>
      </c>
      <c r="AA244" s="9" t="str">
        <f t="shared" si="52"/>
        <v>-</v>
      </c>
      <c r="AB244" s="9" t="str">
        <f t="shared" si="44"/>
        <v>-</v>
      </c>
      <c r="AC244" s="290" t="str">
        <f t="shared" si="53"/>
        <v>-</v>
      </c>
      <c r="AD244" s="290" t="str">
        <f t="shared" si="53"/>
        <v>-</v>
      </c>
      <c r="AE244" s="290" t="str">
        <f t="shared" si="53"/>
        <v>-</v>
      </c>
      <c r="AF244" s="290" t="str">
        <f t="shared" si="45"/>
        <v>-</v>
      </c>
      <c r="AG244" s="294" t="str">
        <f t="shared" si="54"/>
        <v>-</v>
      </c>
      <c r="AH244" s="294" t="str">
        <f t="shared" si="54"/>
        <v>-</v>
      </c>
      <c r="AI244" s="294" t="str">
        <f t="shared" si="54"/>
        <v>-</v>
      </c>
      <c r="AJ244" s="294" t="str">
        <f t="shared" si="46"/>
        <v>-</v>
      </c>
      <c r="AK244" s="286" t="str">
        <f t="shared" si="55"/>
        <v>-</v>
      </c>
      <c r="AL244" s="286" t="str">
        <f t="shared" si="55"/>
        <v>-</v>
      </c>
      <c r="AM244" s="286" t="str">
        <f t="shared" si="55"/>
        <v>-</v>
      </c>
      <c r="AN244" s="286" t="str">
        <f t="shared" si="47"/>
        <v>-</v>
      </c>
    </row>
    <row r="245" spans="20:40">
      <c r="T245" s="2"/>
      <c r="U245" s="9" t="str">
        <f t="shared" si="48"/>
        <v>-</v>
      </c>
      <c r="V245" s="9" t="str">
        <f t="shared" si="49"/>
        <v>-</v>
      </c>
      <c r="W245" s="9" t="str">
        <f t="shared" si="50"/>
        <v>-</v>
      </c>
      <c r="X245" s="9" t="str">
        <f t="shared" si="51"/>
        <v>-</v>
      </c>
      <c r="Y245" s="9" t="str">
        <f t="shared" si="52"/>
        <v>-</v>
      </c>
      <c r="Z245" s="9" t="str">
        <f t="shared" si="52"/>
        <v>-</v>
      </c>
      <c r="AA245" s="9" t="str">
        <f t="shared" si="52"/>
        <v>-</v>
      </c>
      <c r="AB245" s="9" t="str">
        <f t="shared" si="44"/>
        <v>-</v>
      </c>
      <c r="AC245" s="290" t="str">
        <f t="shared" si="53"/>
        <v>-</v>
      </c>
      <c r="AD245" s="290" t="str">
        <f t="shared" si="53"/>
        <v>-</v>
      </c>
      <c r="AE245" s="290" t="str">
        <f t="shared" si="53"/>
        <v>-</v>
      </c>
      <c r="AF245" s="290" t="str">
        <f t="shared" si="45"/>
        <v>-</v>
      </c>
      <c r="AG245" s="294" t="str">
        <f t="shared" si="54"/>
        <v>-</v>
      </c>
      <c r="AH245" s="294" t="str">
        <f t="shared" si="54"/>
        <v>-</v>
      </c>
      <c r="AI245" s="294" t="str">
        <f t="shared" si="54"/>
        <v>-</v>
      </c>
      <c r="AJ245" s="294" t="str">
        <f t="shared" si="46"/>
        <v>-</v>
      </c>
      <c r="AK245" s="286" t="str">
        <f t="shared" si="55"/>
        <v>-</v>
      </c>
      <c r="AL245" s="286" t="str">
        <f t="shared" si="55"/>
        <v>-</v>
      </c>
      <c r="AM245" s="286" t="str">
        <f t="shared" si="55"/>
        <v>-</v>
      </c>
      <c r="AN245" s="286" t="str">
        <f t="shared" si="47"/>
        <v>-</v>
      </c>
    </row>
    <row r="246" spans="20:40">
      <c r="T246" s="2"/>
      <c r="U246" s="9" t="str">
        <f t="shared" si="48"/>
        <v>-</v>
      </c>
      <c r="V246" s="9" t="str">
        <f t="shared" si="49"/>
        <v>-</v>
      </c>
      <c r="W246" s="9" t="str">
        <f t="shared" si="50"/>
        <v>-</v>
      </c>
      <c r="X246" s="9" t="str">
        <f t="shared" si="51"/>
        <v>-</v>
      </c>
      <c r="Y246" s="9" t="str">
        <f t="shared" si="52"/>
        <v>-</v>
      </c>
      <c r="Z246" s="9" t="str">
        <f t="shared" si="52"/>
        <v>-</v>
      </c>
      <c r="AA246" s="9" t="str">
        <f t="shared" si="52"/>
        <v>-</v>
      </c>
      <c r="AB246" s="9" t="str">
        <f t="shared" si="44"/>
        <v>-</v>
      </c>
      <c r="AC246" s="290" t="str">
        <f t="shared" si="53"/>
        <v>-</v>
      </c>
      <c r="AD246" s="290" t="str">
        <f t="shared" si="53"/>
        <v>-</v>
      </c>
      <c r="AE246" s="290" t="str">
        <f t="shared" si="53"/>
        <v>-</v>
      </c>
      <c r="AF246" s="290" t="str">
        <f t="shared" si="45"/>
        <v>-</v>
      </c>
      <c r="AG246" s="294" t="str">
        <f t="shared" si="54"/>
        <v>-</v>
      </c>
      <c r="AH246" s="294" t="str">
        <f t="shared" si="54"/>
        <v>-</v>
      </c>
      <c r="AI246" s="294" t="str">
        <f t="shared" si="54"/>
        <v>-</v>
      </c>
      <c r="AJ246" s="294" t="str">
        <f t="shared" si="46"/>
        <v>-</v>
      </c>
      <c r="AK246" s="286" t="str">
        <f t="shared" si="55"/>
        <v>-</v>
      </c>
      <c r="AL246" s="286" t="str">
        <f t="shared" si="55"/>
        <v>-</v>
      </c>
      <c r="AM246" s="286" t="str">
        <f t="shared" si="55"/>
        <v>-</v>
      </c>
      <c r="AN246" s="286" t="str">
        <f t="shared" si="47"/>
        <v>-</v>
      </c>
    </row>
    <row r="247" spans="20:40">
      <c r="T247" s="2"/>
      <c r="U247" s="9" t="str">
        <f t="shared" si="48"/>
        <v>-</v>
      </c>
      <c r="V247" s="9" t="str">
        <f t="shared" si="49"/>
        <v>-</v>
      </c>
      <c r="W247" s="9" t="str">
        <f t="shared" si="50"/>
        <v>-</v>
      </c>
      <c r="X247" s="9" t="str">
        <f t="shared" si="51"/>
        <v>-</v>
      </c>
      <c r="Y247" s="9" t="str">
        <f t="shared" si="52"/>
        <v>-</v>
      </c>
      <c r="Z247" s="9" t="str">
        <f t="shared" si="52"/>
        <v>-</v>
      </c>
      <c r="AA247" s="9" t="str">
        <f t="shared" si="52"/>
        <v>-</v>
      </c>
      <c r="AB247" s="9" t="str">
        <f t="shared" si="44"/>
        <v>-</v>
      </c>
      <c r="AC247" s="290" t="str">
        <f t="shared" si="53"/>
        <v>-</v>
      </c>
      <c r="AD247" s="290" t="str">
        <f t="shared" si="53"/>
        <v>-</v>
      </c>
      <c r="AE247" s="290" t="str">
        <f t="shared" si="53"/>
        <v>-</v>
      </c>
      <c r="AF247" s="290" t="str">
        <f t="shared" si="45"/>
        <v>-</v>
      </c>
      <c r="AG247" s="294" t="str">
        <f t="shared" si="54"/>
        <v>-</v>
      </c>
      <c r="AH247" s="294" t="str">
        <f t="shared" si="54"/>
        <v>-</v>
      </c>
      <c r="AI247" s="294" t="str">
        <f t="shared" si="54"/>
        <v>-</v>
      </c>
      <c r="AJ247" s="294" t="str">
        <f t="shared" si="46"/>
        <v>-</v>
      </c>
      <c r="AK247" s="286" t="str">
        <f t="shared" si="55"/>
        <v>-</v>
      </c>
      <c r="AL247" s="286" t="str">
        <f t="shared" si="55"/>
        <v>-</v>
      </c>
      <c r="AM247" s="286" t="str">
        <f t="shared" si="55"/>
        <v>-</v>
      </c>
      <c r="AN247" s="286" t="str">
        <f t="shared" si="47"/>
        <v>-</v>
      </c>
    </row>
    <row r="248" spans="20:40">
      <c r="T248" s="2"/>
      <c r="U248" s="9" t="str">
        <f t="shared" si="48"/>
        <v>-</v>
      </c>
      <c r="V248" s="9" t="str">
        <f t="shared" si="49"/>
        <v>-</v>
      </c>
      <c r="W248" s="9" t="str">
        <f t="shared" si="50"/>
        <v>-</v>
      </c>
      <c r="X248" s="9" t="str">
        <f t="shared" si="51"/>
        <v>-</v>
      </c>
      <c r="Y248" s="9" t="str">
        <f t="shared" si="52"/>
        <v>-</v>
      </c>
      <c r="Z248" s="9" t="str">
        <f t="shared" si="52"/>
        <v>-</v>
      </c>
      <c r="AA248" s="9" t="str">
        <f t="shared" si="52"/>
        <v>-</v>
      </c>
      <c r="AB248" s="9" t="str">
        <f t="shared" si="44"/>
        <v>-</v>
      </c>
      <c r="AC248" s="290" t="str">
        <f t="shared" si="53"/>
        <v>-</v>
      </c>
      <c r="AD248" s="290" t="str">
        <f t="shared" si="53"/>
        <v>-</v>
      </c>
      <c r="AE248" s="290" t="str">
        <f t="shared" si="53"/>
        <v>-</v>
      </c>
      <c r="AF248" s="290" t="str">
        <f t="shared" si="45"/>
        <v>-</v>
      </c>
      <c r="AG248" s="294" t="str">
        <f t="shared" si="54"/>
        <v>-</v>
      </c>
      <c r="AH248" s="294" t="str">
        <f t="shared" si="54"/>
        <v>-</v>
      </c>
      <c r="AI248" s="294" t="str">
        <f t="shared" si="54"/>
        <v>-</v>
      </c>
      <c r="AJ248" s="294" t="str">
        <f t="shared" si="46"/>
        <v>-</v>
      </c>
      <c r="AK248" s="286" t="str">
        <f t="shared" si="55"/>
        <v>-</v>
      </c>
      <c r="AL248" s="286" t="str">
        <f t="shared" si="55"/>
        <v>-</v>
      </c>
      <c r="AM248" s="286" t="str">
        <f t="shared" si="55"/>
        <v>-</v>
      </c>
      <c r="AN248" s="286" t="str">
        <f t="shared" si="47"/>
        <v>-</v>
      </c>
    </row>
    <row r="249" spans="20:40">
      <c r="T249" s="2"/>
      <c r="U249" s="9" t="str">
        <f t="shared" si="48"/>
        <v>-</v>
      </c>
      <c r="V249" s="9" t="str">
        <f t="shared" si="49"/>
        <v>-</v>
      </c>
      <c r="W249" s="9" t="str">
        <f t="shared" si="50"/>
        <v>-</v>
      </c>
      <c r="X249" s="9" t="str">
        <f t="shared" si="51"/>
        <v>-</v>
      </c>
      <c r="Y249" s="9" t="str">
        <f t="shared" si="52"/>
        <v>-</v>
      </c>
      <c r="Z249" s="9" t="str">
        <f t="shared" si="52"/>
        <v>-</v>
      </c>
      <c r="AA249" s="9" t="str">
        <f t="shared" si="52"/>
        <v>-</v>
      </c>
      <c r="AB249" s="9" t="str">
        <f t="shared" si="44"/>
        <v>-</v>
      </c>
      <c r="AC249" s="290" t="str">
        <f t="shared" si="53"/>
        <v>-</v>
      </c>
      <c r="AD249" s="290" t="str">
        <f t="shared" si="53"/>
        <v>-</v>
      </c>
      <c r="AE249" s="290" t="str">
        <f t="shared" si="53"/>
        <v>-</v>
      </c>
      <c r="AF249" s="290" t="str">
        <f t="shared" si="45"/>
        <v>-</v>
      </c>
      <c r="AG249" s="294" t="str">
        <f t="shared" si="54"/>
        <v>-</v>
      </c>
      <c r="AH249" s="294" t="str">
        <f t="shared" si="54"/>
        <v>-</v>
      </c>
      <c r="AI249" s="294" t="str">
        <f t="shared" si="54"/>
        <v>-</v>
      </c>
      <c r="AJ249" s="294" t="str">
        <f t="shared" si="46"/>
        <v>-</v>
      </c>
      <c r="AK249" s="286" t="str">
        <f t="shared" si="55"/>
        <v>-</v>
      </c>
      <c r="AL249" s="286" t="str">
        <f t="shared" si="55"/>
        <v>-</v>
      </c>
      <c r="AM249" s="286" t="str">
        <f t="shared" si="55"/>
        <v>-</v>
      </c>
      <c r="AN249" s="286" t="str">
        <f t="shared" si="47"/>
        <v>-</v>
      </c>
    </row>
    <row r="250" spans="20:40">
      <c r="T250" s="2"/>
      <c r="U250" s="9" t="str">
        <f t="shared" si="48"/>
        <v>-</v>
      </c>
      <c r="V250" s="9" t="str">
        <f t="shared" si="49"/>
        <v>-</v>
      </c>
      <c r="W250" s="9" t="str">
        <f t="shared" si="50"/>
        <v>-</v>
      </c>
      <c r="X250" s="9" t="str">
        <f t="shared" si="51"/>
        <v>-</v>
      </c>
      <c r="Y250" s="9" t="str">
        <f t="shared" si="52"/>
        <v>-</v>
      </c>
      <c r="Z250" s="9" t="str">
        <f t="shared" si="52"/>
        <v>-</v>
      </c>
      <c r="AA250" s="9" t="str">
        <f t="shared" si="52"/>
        <v>-</v>
      </c>
      <c r="AB250" s="9" t="str">
        <f t="shared" si="44"/>
        <v>-</v>
      </c>
      <c r="AC250" s="290" t="str">
        <f t="shared" si="53"/>
        <v>-</v>
      </c>
      <c r="AD250" s="290" t="str">
        <f t="shared" si="53"/>
        <v>-</v>
      </c>
      <c r="AE250" s="290" t="str">
        <f t="shared" si="53"/>
        <v>-</v>
      </c>
      <c r="AF250" s="290" t="str">
        <f t="shared" si="45"/>
        <v>-</v>
      </c>
      <c r="AG250" s="294" t="str">
        <f t="shared" si="54"/>
        <v>-</v>
      </c>
      <c r="AH250" s="294" t="str">
        <f t="shared" si="54"/>
        <v>-</v>
      </c>
      <c r="AI250" s="294" t="str">
        <f t="shared" si="54"/>
        <v>-</v>
      </c>
      <c r="AJ250" s="294" t="str">
        <f t="shared" si="46"/>
        <v>-</v>
      </c>
      <c r="AK250" s="286" t="str">
        <f t="shared" si="55"/>
        <v>-</v>
      </c>
      <c r="AL250" s="286" t="str">
        <f t="shared" si="55"/>
        <v>-</v>
      </c>
      <c r="AM250" s="286" t="str">
        <f t="shared" si="55"/>
        <v>-</v>
      </c>
      <c r="AN250" s="286" t="str">
        <f t="shared" si="47"/>
        <v>-</v>
      </c>
    </row>
    <row r="251" spans="20:40">
      <c r="T251" s="2"/>
      <c r="U251" s="9" t="str">
        <f t="shared" si="48"/>
        <v>-</v>
      </c>
      <c r="V251" s="9" t="str">
        <f t="shared" si="49"/>
        <v>-</v>
      </c>
      <c r="W251" s="9" t="str">
        <f t="shared" si="50"/>
        <v>-</v>
      </c>
      <c r="X251" s="9" t="str">
        <f t="shared" si="51"/>
        <v>-</v>
      </c>
      <c r="Y251" s="9" t="str">
        <f t="shared" si="52"/>
        <v>-</v>
      </c>
      <c r="Z251" s="9" t="str">
        <f t="shared" si="52"/>
        <v>-</v>
      </c>
      <c r="AA251" s="9" t="str">
        <f t="shared" si="52"/>
        <v>-</v>
      </c>
      <c r="AB251" s="9" t="str">
        <f t="shared" si="44"/>
        <v>-</v>
      </c>
      <c r="AC251" s="290" t="str">
        <f t="shared" si="53"/>
        <v>-</v>
      </c>
      <c r="AD251" s="290" t="str">
        <f t="shared" si="53"/>
        <v>-</v>
      </c>
      <c r="AE251" s="290" t="str">
        <f t="shared" si="53"/>
        <v>-</v>
      </c>
      <c r="AF251" s="290" t="str">
        <f t="shared" si="45"/>
        <v>-</v>
      </c>
      <c r="AG251" s="294" t="str">
        <f t="shared" si="54"/>
        <v>-</v>
      </c>
      <c r="AH251" s="294" t="str">
        <f t="shared" si="54"/>
        <v>-</v>
      </c>
      <c r="AI251" s="294" t="str">
        <f t="shared" si="54"/>
        <v>-</v>
      </c>
      <c r="AJ251" s="294" t="str">
        <f t="shared" si="46"/>
        <v>-</v>
      </c>
      <c r="AK251" s="286" t="str">
        <f t="shared" si="55"/>
        <v>-</v>
      </c>
      <c r="AL251" s="286" t="str">
        <f t="shared" si="55"/>
        <v>-</v>
      </c>
      <c r="AM251" s="286" t="str">
        <f t="shared" si="55"/>
        <v>-</v>
      </c>
      <c r="AN251" s="286" t="str">
        <f t="shared" si="47"/>
        <v>-</v>
      </c>
    </row>
    <row r="252" spans="20:40">
      <c r="T252" s="2"/>
      <c r="U252" s="9" t="str">
        <f t="shared" si="48"/>
        <v>-</v>
      </c>
      <c r="V252" s="9" t="str">
        <f t="shared" si="49"/>
        <v>-</v>
      </c>
      <c r="W252" s="9" t="str">
        <f t="shared" si="50"/>
        <v>-</v>
      </c>
      <c r="X252" s="9" t="str">
        <f t="shared" si="51"/>
        <v>-</v>
      </c>
      <c r="Y252" s="9" t="str">
        <f t="shared" si="52"/>
        <v>-</v>
      </c>
      <c r="Z252" s="9" t="str">
        <f t="shared" si="52"/>
        <v>-</v>
      </c>
      <c r="AA252" s="9" t="str">
        <f t="shared" si="52"/>
        <v>-</v>
      </c>
      <c r="AB252" s="9" t="str">
        <f t="shared" si="44"/>
        <v>-</v>
      </c>
      <c r="AC252" s="290" t="str">
        <f t="shared" si="53"/>
        <v>-</v>
      </c>
      <c r="AD252" s="290" t="str">
        <f t="shared" si="53"/>
        <v>-</v>
      </c>
      <c r="AE252" s="290" t="str">
        <f t="shared" si="53"/>
        <v>-</v>
      </c>
      <c r="AF252" s="290" t="str">
        <f t="shared" si="45"/>
        <v>-</v>
      </c>
      <c r="AG252" s="294" t="str">
        <f t="shared" si="54"/>
        <v>-</v>
      </c>
      <c r="AH252" s="294" t="str">
        <f t="shared" si="54"/>
        <v>-</v>
      </c>
      <c r="AI252" s="294" t="str">
        <f t="shared" si="54"/>
        <v>-</v>
      </c>
      <c r="AJ252" s="294" t="str">
        <f t="shared" si="46"/>
        <v>-</v>
      </c>
      <c r="AK252" s="286" t="str">
        <f t="shared" si="55"/>
        <v>-</v>
      </c>
      <c r="AL252" s="286" t="str">
        <f t="shared" si="55"/>
        <v>-</v>
      </c>
      <c r="AM252" s="286" t="str">
        <f t="shared" si="55"/>
        <v>-</v>
      </c>
      <c r="AN252" s="286" t="str">
        <f t="shared" si="47"/>
        <v>-</v>
      </c>
    </row>
    <row r="253" spans="20:40">
      <c r="T253" s="2"/>
      <c r="U253" s="9" t="str">
        <f t="shared" si="48"/>
        <v>-</v>
      </c>
      <c r="V253" s="9" t="str">
        <f t="shared" si="49"/>
        <v>-</v>
      </c>
      <c r="W253" s="9" t="str">
        <f t="shared" si="50"/>
        <v>-</v>
      </c>
      <c r="X253" s="9" t="str">
        <f t="shared" si="51"/>
        <v>-</v>
      </c>
      <c r="Y253" s="9" t="str">
        <f t="shared" si="52"/>
        <v>-</v>
      </c>
      <c r="Z253" s="9" t="str">
        <f t="shared" si="52"/>
        <v>-</v>
      </c>
      <c r="AA253" s="9" t="str">
        <f t="shared" si="52"/>
        <v>-</v>
      </c>
      <c r="AB253" s="9" t="str">
        <f t="shared" si="44"/>
        <v>-</v>
      </c>
      <c r="AC253" s="290" t="str">
        <f t="shared" si="53"/>
        <v>-</v>
      </c>
      <c r="AD253" s="290" t="str">
        <f t="shared" si="53"/>
        <v>-</v>
      </c>
      <c r="AE253" s="290" t="str">
        <f t="shared" si="53"/>
        <v>-</v>
      </c>
      <c r="AF253" s="290" t="str">
        <f t="shared" si="45"/>
        <v>-</v>
      </c>
      <c r="AG253" s="294" t="str">
        <f t="shared" si="54"/>
        <v>-</v>
      </c>
      <c r="AH253" s="294" t="str">
        <f t="shared" si="54"/>
        <v>-</v>
      </c>
      <c r="AI253" s="294" t="str">
        <f t="shared" si="54"/>
        <v>-</v>
      </c>
      <c r="AJ253" s="294" t="str">
        <f t="shared" si="46"/>
        <v>-</v>
      </c>
      <c r="AK253" s="286" t="str">
        <f t="shared" si="55"/>
        <v>-</v>
      </c>
      <c r="AL253" s="286" t="str">
        <f t="shared" si="55"/>
        <v>-</v>
      </c>
      <c r="AM253" s="286" t="str">
        <f t="shared" si="55"/>
        <v>-</v>
      </c>
      <c r="AN253" s="286" t="str">
        <f t="shared" si="47"/>
        <v>-</v>
      </c>
    </row>
    <row r="254" spans="20:40">
      <c r="T254" s="2"/>
      <c r="U254" s="9" t="str">
        <f t="shared" si="48"/>
        <v>-</v>
      </c>
      <c r="V254" s="9" t="str">
        <f t="shared" si="49"/>
        <v>-</v>
      </c>
      <c r="W254" s="9" t="str">
        <f t="shared" si="50"/>
        <v>-</v>
      </c>
      <c r="X254" s="9" t="str">
        <f t="shared" si="51"/>
        <v>-</v>
      </c>
      <c r="Y254" s="9" t="str">
        <f t="shared" si="52"/>
        <v>-</v>
      </c>
      <c r="Z254" s="9" t="str">
        <f t="shared" si="52"/>
        <v>-</v>
      </c>
      <c r="AA254" s="9" t="str">
        <f t="shared" si="52"/>
        <v>-</v>
      </c>
      <c r="AB254" s="9" t="str">
        <f t="shared" si="44"/>
        <v>-</v>
      </c>
      <c r="AC254" s="290" t="str">
        <f t="shared" si="53"/>
        <v>-</v>
      </c>
      <c r="AD254" s="290" t="str">
        <f t="shared" si="53"/>
        <v>-</v>
      </c>
      <c r="AE254" s="290" t="str">
        <f t="shared" si="53"/>
        <v>-</v>
      </c>
      <c r="AF254" s="290" t="str">
        <f t="shared" si="45"/>
        <v>-</v>
      </c>
      <c r="AG254" s="294" t="str">
        <f t="shared" si="54"/>
        <v>-</v>
      </c>
      <c r="AH254" s="294" t="str">
        <f t="shared" si="54"/>
        <v>-</v>
      </c>
      <c r="AI254" s="294" t="str">
        <f t="shared" si="54"/>
        <v>-</v>
      </c>
      <c r="AJ254" s="294" t="str">
        <f t="shared" si="46"/>
        <v>-</v>
      </c>
      <c r="AK254" s="286" t="str">
        <f t="shared" si="55"/>
        <v>-</v>
      </c>
      <c r="AL254" s="286" t="str">
        <f t="shared" si="55"/>
        <v>-</v>
      </c>
      <c r="AM254" s="286" t="str">
        <f t="shared" si="55"/>
        <v>-</v>
      </c>
      <c r="AN254" s="286" t="str">
        <f t="shared" si="47"/>
        <v>-</v>
      </c>
    </row>
    <row r="255" spans="20:40">
      <c r="T255" s="2"/>
      <c r="U255" s="9" t="str">
        <f t="shared" si="48"/>
        <v>-</v>
      </c>
      <c r="V255" s="9" t="str">
        <f t="shared" si="49"/>
        <v>-</v>
      </c>
      <c r="W255" s="9" t="str">
        <f t="shared" si="50"/>
        <v>-</v>
      </c>
      <c r="X255" s="9" t="str">
        <f t="shared" si="51"/>
        <v>-</v>
      </c>
      <c r="Y255" s="9" t="str">
        <f t="shared" si="52"/>
        <v>-</v>
      </c>
      <c r="Z255" s="9" t="str">
        <f t="shared" si="52"/>
        <v>-</v>
      </c>
      <c r="AA255" s="9" t="str">
        <f t="shared" si="52"/>
        <v>-</v>
      </c>
      <c r="AB255" s="9" t="str">
        <f t="shared" si="44"/>
        <v>-</v>
      </c>
      <c r="AC255" s="290" t="str">
        <f t="shared" si="53"/>
        <v>-</v>
      </c>
      <c r="AD255" s="290" t="str">
        <f t="shared" si="53"/>
        <v>-</v>
      </c>
      <c r="AE255" s="290" t="str">
        <f t="shared" si="53"/>
        <v>-</v>
      </c>
      <c r="AF255" s="290" t="str">
        <f t="shared" si="45"/>
        <v>-</v>
      </c>
      <c r="AG255" s="294" t="str">
        <f t="shared" si="54"/>
        <v>-</v>
      </c>
      <c r="AH255" s="294" t="str">
        <f t="shared" si="54"/>
        <v>-</v>
      </c>
      <c r="AI255" s="294" t="str">
        <f t="shared" si="54"/>
        <v>-</v>
      </c>
      <c r="AJ255" s="294" t="str">
        <f t="shared" si="46"/>
        <v>-</v>
      </c>
      <c r="AK255" s="286" t="str">
        <f t="shared" si="55"/>
        <v>-</v>
      </c>
      <c r="AL255" s="286" t="str">
        <f t="shared" si="55"/>
        <v>-</v>
      </c>
      <c r="AM255" s="286" t="str">
        <f t="shared" si="55"/>
        <v>-</v>
      </c>
      <c r="AN255" s="286" t="str">
        <f t="shared" si="47"/>
        <v>-</v>
      </c>
    </row>
    <row r="256" spans="20:40">
      <c r="T256" s="2"/>
      <c r="U256" s="9" t="str">
        <f t="shared" si="48"/>
        <v>-</v>
      </c>
      <c r="V256" s="9" t="str">
        <f t="shared" si="49"/>
        <v>-</v>
      </c>
      <c r="W256" s="9" t="str">
        <f t="shared" si="50"/>
        <v>-</v>
      </c>
      <c r="X256" s="9" t="str">
        <f t="shared" si="51"/>
        <v>-</v>
      </c>
      <c r="Y256" s="9" t="str">
        <f t="shared" si="52"/>
        <v>-</v>
      </c>
      <c r="Z256" s="9" t="str">
        <f t="shared" si="52"/>
        <v>-</v>
      </c>
      <c r="AA256" s="9" t="str">
        <f t="shared" si="52"/>
        <v>-</v>
      </c>
      <c r="AB256" s="9" t="str">
        <f t="shared" si="44"/>
        <v>-</v>
      </c>
      <c r="AC256" s="290" t="str">
        <f t="shared" si="53"/>
        <v>-</v>
      </c>
      <c r="AD256" s="290" t="str">
        <f t="shared" si="53"/>
        <v>-</v>
      </c>
      <c r="AE256" s="290" t="str">
        <f t="shared" si="53"/>
        <v>-</v>
      </c>
      <c r="AF256" s="290" t="str">
        <f t="shared" si="45"/>
        <v>-</v>
      </c>
      <c r="AG256" s="294" t="str">
        <f t="shared" si="54"/>
        <v>-</v>
      </c>
      <c r="AH256" s="294" t="str">
        <f t="shared" si="54"/>
        <v>-</v>
      </c>
      <c r="AI256" s="294" t="str">
        <f t="shared" si="54"/>
        <v>-</v>
      </c>
      <c r="AJ256" s="294" t="str">
        <f t="shared" si="46"/>
        <v>-</v>
      </c>
      <c r="AK256" s="286" t="str">
        <f t="shared" si="55"/>
        <v>-</v>
      </c>
      <c r="AL256" s="286" t="str">
        <f t="shared" si="55"/>
        <v>-</v>
      </c>
      <c r="AM256" s="286" t="str">
        <f t="shared" si="55"/>
        <v>-</v>
      </c>
      <c r="AN256" s="286" t="str">
        <f t="shared" si="47"/>
        <v>-</v>
      </c>
    </row>
    <row r="257" spans="20:40">
      <c r="T257" s="2"/>
      <c r="U257" s="9" t="str">
        <f t="shared" si="48"/>
        <v>-</v>
      </c>
      <c r="V257" s="9" t="str">
        <f t="shared" si="49"/>
        <v>-</v>
      </c>
      <c r="W257" s="9" t="str">
        <f t="shared" si="50"/>
        <v>-</v>
      </c>
      <c r="X257" s="9" t="str">
        <f t="shared" si="51"/>
        <v>-</v>
      </c>
      <c r="Y257" s="9" t="str">
        <f t="shared" si="52"/>
        <v>-</v>
      </c>
      <c r="Z257" s="9" t="str">
        <f t="shared" si="52"/>
        <v>-</v>
      </c>
      <c r="AA257" s="9" t="str">
        <f t="shared" si="52"/>
        <v>-</v>
      </c>
      <c r="AB257" s="9" t="str">
        <f t="shared" si="44"/>
        <v>-</v>
      </c>
      <c r="AC257" s="290" t="str">
        <f t="shared" si="53"/>
        <v>-</v>
      </c>
      <c r="AD257" s="290" t="str">
        <f t="shared" si="53"/>
        <v>-</v>
      </c>
      <c r="AE257" s="290" t="str">
        <f t="shared" si="53"/>
        <v>-</v>
      </c>
      <c r="AF257" s="290" t="str">
        <f t="shared" si="45"/>
        <v>-</v>
      </c>
      <c r="AG257" s="294" t="str">
        <f t="shared" si="54"/>
        <v>-</v>
      </c>
      <c r="AH257" s="294" t="str">
        <f t="shared" si="54"/>
        <v>-</v>
      </c>
      <c r="AI257" s="294" t="str">
        <f t="shared" si="54"/>
        <v>-</v>
      </c>
      <c r="AJ257" s="294" t="str">
        <f t="shared" si="46"/>
        <v>-</v>
      </c>
      <c r="AK257" s="286" t="str">
        <f t="shared" si="55"/>
        <v>-</v>
      </c>
      <c r="AL257" s="286" t="str">
        <f t="shared" si="55"/>
        <v>-</v>
      </c>
      <c r="AM257" s="286" t="str">
        <f t="shared" si="55"/>
        <v>-</v>
      </c>
      <c r="AN257" s="286" t="str">
        <f t="shared" si="47"/>
        <v>-</v>
      </c>
    </row>
    <row r="258" spans="20:40">
      <c r="T258" s="2"/>
      <c r="U258" s="9" t="str">
        <f t="shared" si="48"/>
        <v>-</v>
      </c>
      <c r="V258" s="9" t="str">
        <f t="shared" si="49"/>
        <v>-</v>
      </c>
      <c r="W258" s="9" t="str">
        <f t="shared" si="50"/>
        <v>-</v>
      </c>
      <c r="X258" s="9" t="str">
        <f t="shared" si="51"/>
        <v>-</v>
      </c>
      <c r="Y258" s="9" t="str">
        <f t="shared" si="52"/>
        <v>-</v>
      </c>
      <c r="Z258" s="9" t="str">
        <f t="shared" si="52"/>
        <v>-</v>
      </c>
      <c r="AA258" s="9" t="str">
        <f t="shared" si="52"/>
        <v>-</v>
      </c>
      <c r="AB258" s="9" t="str">
        <f t="shared" si="44"/>
        <v>-</v>
      </c>
      <c r="AC258" s="290" t="str">
        <f t="shared" si="53"/>
        <v>-</v>
      </c>
      <c r="AD258" s="290" t="str">
        <f t="shared" si="53"/>
        <v>-</v>
      </c>
      <c r="AE258" s="290" t="str">
        <f t="shared" si="53"/>
        <v>-</v>
      </c>
      <c r="AF258" s="290" t="str">
        <f t="shared" si="45"/>
        <v>-</v>
      </c>
      <c r="AG258" s="294" t="str">
        <f t="shared" si="54"/>
        <v>-</v>
      </c>
      <c r="AH258" s="294" t="str">
        <f t="shared" si="54"/>
        <v>-</v>
      </c>
      <c r="AI258" s="294" t="str">
        <f t="shared" si="54"/>
        <v>-</v>
      </c>
      <c r="AJ258" s="294" t="str">
        <f t="shared" si="46"/>
        <v>-</v>
      </c>
      <c r="AK258" s="286" t="str">
        <f t="shared" si="55"/>
        <v>-</v>
      </c>
      <c r="AL258" s="286" t="str">
        <f t="shared" si="55"/>
        <v>-</v>
      </c>
      <c r="AM258" s="286" t="str">
        <f t="shared" si="55"/>
        <v>-</v>
      </c>
      <c r="AN258" s="286" t="str">
        <f t="shared" si="47"/>
        <v>-</v>
      </c>
    </row>
    <row r="259" spans="20:40">
      <c r="T259" s="2"/>
      <c r="U259" s="9" t="str">
        <f t="shared" si="48"/>
        <v>-</v>
      </c>
      <c r="V259" s="9" t="str">
        <f t="shared" si="49"/>
        <v>-</v>
      </c>
      <c r="W259" s="9" t="str">
        <f t="shared" si="50"/>
        <v>-</v>
      </c>
      <c r="X259" s="9" t="str">
        <f t="shared" si="51"/>
        <v>-</v>
      </c>
      <c r="Y259" s="9" t="str">
        <f t="shared" si="52"/>
        <v>-</v>
      </c>
      <c r="Z259" s="9" t="str">
        <f t="shared" si="52"/>
        <v>-</v>
      </c>
      <c r="AA259" s="9" t="str">
        <f t="shared" si="52"/>
        <v>-</v>
      </c>
      <c r="AB259" s="9" t="str">
        <f t="shared" si="44"/>
        <v>-</v>
      </c>
      <c r="AC259" s="290" t="str">
        <f t="shared" si="53"/>
        <v>-</v>
      </c>
      <c r="AD259" s="290" t="str">
        <f t="shared" si="53"/>
        <v>-</v>
      </c>
      <c r="AE259" s="290" t="str">
        <f t="shared" si="53"/>
        <v>-</v>
      </c>
      <c r="AF259" s="290" t="str">
        <f t="shared" si="45"/>
        <v>-</v>
      </c>
      <c r="AG259" s="294" t="str">
        <f t="shared" si="54"/>
        <v>-</v>
      </c>
      <c r="AH259" s="294" t="str">
        <f t="shared" si="54"/>
        <v>-</v>
      </c>
      <c r="AI259" s="294" t="str">
        <f t="shared" si="54"/>
        <v>-</v>
      </c>
      <c r="AJ259" s="294" t="str">
        <f t="shared" si="46"/>
        <v>-</v>
      </c>
      <c r="AK259" s="286" t="str">
        <f t="shared" si="55"/>
        <v>-</v>
      </c>
      <c r="AL259" s="286" t="str">
        <f t="shared" si="55"/>
        <v>-</v>
      </c>
      <c r="AM259" s="286" t="str">
        <f t="shared" si="55"/>
        <v>-</v>
      </c>
      <c r="AN259" s="286" t="str">
        <f t="shared" si="47"/>
        <v>-</v>
      </c>
    </row>
    <row r="260" spans="20:40">
      <c r="T260" s="2"/>
      <c r="U260" s="9" t="str">
        <f t="shared" si="48"/>
        <v>-</v>
      </c>
      <c r="V260" s="9" t="str">
        <f t="shared" si="49"/>
        <v>-</v>
      </c>
      <c r="W260" s="9" t="str">
        <f t="shared" si="50"/>
        <v>-</v>
      </c>
      <c r="X260" s="9" t="str">
        <f t="shared" si="51"/>
        <v>-</v>
      </c>
      <c r="Y260" s="9" t="str">
        <f t="shared" si="52"/>
        <v>-</v>
      </c>
      <c r="Z260" s="9" t="str">
        <f t="shared" si="52"/>
        <v>-</v>
      </c>
      <c r="AA260" s="9" t="str">
        <f t="shared" si="52"/>
        <v>-</v>
      </c>
      <c r="AB260" s="9" t="str">
        <f t="shared" si="52"/>
        <v>-</v>
      </c>
      <c r="AC260" s="290" t="str">
        <f t="shared" si="53"/>
        <v>-</v>
      </c>
      <c r="AD260" s="290" t="str">
        <f t="shared" si="53"/>
        <v>-</v>
      </c>
      <c r="AE260" s="290" t="str">
        <f t="shared" si="53"/>
        <v>-</v>
      </c>
      <c r="AF260" s="290" t="str">
        <f t="shared" si="53"/>
        <v>-</v>
      </c>
      <c r="AG260" s="294" t="str">
        <f t="shared" si="54"/>
        <v>-</v>
      </c>
      <c r="AH260" s="294" t="str">
        <f t="shared" si="54"/>
        <v>-</v>
      </c>
      <c r="AI260" s="294" t="str">
        <f t="shared" si="54"/>
        <v>-</v>
      </c>
      <c r="AJ260" s="294" t="str">
        <f t="shared" si="54"/>
        <v>-</v>
      </c>
      <c r="AK260" s="286" t="str">
        <f t="shared" si="55"/>
        <v>-</v>
      </c>
      <c r="AL260" s="286" t="str">
        <f t="shared" si="55"/>
        <v>-</v>
      </c>
      <c r="AM260" s="286" t="str">
        <f t="shared" si="55"/>
        <v>-</v>
      </c>
      <c r="AN260" s="286" t="str">
        <f t="shared" si="55"/>
        <v>-</v>
      </c>
    </row>
    <row r="261" spans="20:40">
      <c r="T261" s="2"/>
      <c r="U261" s="9" t="str">
        <f t="shared" ref="U261:U304" si="56">IF($T261&lt;&gt;"",COUNTIFS(
    INDEX(rawデータ範囲, , MATCH($T$3,表頭範囲, 0)), $T261,
    INDEX(rawデータ範囲, , MATCH($U$1,表頭範囲, 0)),IF($U$2="通年","*",$U$2)
),"-")</f>
        <v>-</v>
      </c>
      <c r="V261" s="9" t="str">
        <f t="shared" ref="V261:V304" si="57">IF($T261&lt;&gt;"",COUNTIFS(
    INDEX(rawデータ範囲, , MATCH($T$3,表頭範囲, 0)), $T261,
    INDEX(rawデータ範囲, , MATCH($V$3,表頭範囲, 0)), $V$4,
    INDEX(rawデータ範囲, , MATCH($U$1,表頭範囲, 0)),IF($U$2="通年","*",$U$2)
),"-")</f>
        <v>-</v>
      </c>
      <c r="W261" s="9" t="str">
        <f t="shared" ref="W261:W304" si="58">IF($T261&lt;&gt;"",COUNTIFS(
    INDEX(rawデータ範囲, , MATCH($T$3,表頭範囲, 0)), $T261,
    INDEX(rawデータ範囲, , MATCH($W$3,表頭範囲, 0)), $W$4,
    INDEX(rawデータ範囲, , MATCH($U$1,表頭範囲, 0)),IF($U$2="通年","*",$U$2)
),"-")</f>
        <v>-</v>
      </c>
      <c r="X261" s="9" t="str">
        <f t="shared" ref="X261:X304" si="59">IF($T261&lt;&gt;"",COUNTIFS(
    INDEX(rawデータ範囲, , MATCH($T$3,表頭範囲, 0)), $T261,
    INDEX(rawデータ範囲, , MATCH($X$3,表頭範囲, 0)), $X$4,
    INDEX(rawデータ範囲, , MATCH($U$1,表頭範囲, 0)),IF($U$2="通年","*",$U$2)
),"-")</f>
        <v>-</v>
      </c>
      <c r="Y261" s="9" t="str">
        <f t="shared" ref="Y261:AB304" si="60">IF(U261&gt;0,U261,"-")</f>
        <v>-</v>
      </c>
      <c r="Z261" s="9" t="str">
        <f t="shared" si="60"/>
        <v>-</v>
      </c>
      <c r="AA261" s="9" t="str">
        <f t="shared" si="60"/>
        <v>-</v>
      </c>
      <c r="AB261" s="9" t="str">
        <f t="shared" si="60"/>
        <v>-</v>
      </c>
      <c r="AC261" s="290" t="str">
        <f t="shared" ref="AC261:AF304" si="61">IFERROR(_xlfn.RANK.EQ(Y261,Y$5:Y$304,0),"-")</f>
        <v>-</v>
      </c>
      <c r="AD261" s="290" t="str">
        <f t="shared" si="61"/>
        <v>-</v>
      </c>
      <c r="AE261" s="290" t="str">
        <f t="shared" si="61"/>
        <v>-</v>
      </c>
      <c r="AF261" s="290" t="str">
        <f t="shared" si="61"/>
        <v>-</v>
      </c>
      <c r="AG261" s="294" t="str">
        <f t="shared" ref="AG261:AJ304" si="62">IF(ISNUMBER(AC261),AC261+ROW(AC261)/1000,"-")</f>
        <v>-</v>
      </c>
      <c r="AH261" s="294" t="str">
        <f t="shared" si="62"/>
        <v>-</v>
      </c>
      <c r="AI261" s="294" t="str">
        <f t="shared" si="62"/>
        <v>-</v>
      </c>
      <c r="AJ261" s="294" t="str">
        <f t="shared" si="62"/>
        <v>-</v>
      </c>
      <c r="AK261" s="286" t="str">
        <f t="shared" ref="AK261:AN304" si="63">IFERROR(_xlfn.RANK.EQ(AG261,AG$5:AG$304,1),"-")</f>
        <v>-</v>
      </c>
      <c r="AL261" s="286" t="str">
        <f t="shared" si="63"/>
        <v>-</v>
      </c>
      <c r="AM261" s="286" t="str">
        <f t="shared" si="63"/>
        <v>-</v>
      </c>
      <c r="AN261" s="286" t="str">
        <f t="shared" si="63"/>
        <v>-</v>
      </c>
    </row>
    <row r="262" spans="20:40">
      <c r="T262" s="2"/>
      <c r="U262" s="9" t="str">
        <f t="shared" si="56"/>
        <v>-</v>
      </c>
      <c r="V262" s="9" t="str">
        <f t="shared" si="57"/>
        <v>-</v>
      </c>
      <c r="W262" s="9" t="str">
        <f t="shared" si="58"/>
        <v>-</v>
      </c>
      <c r="X262" s="9" t="str">
        <f t="shared" si="59"/>
        <v>-</v>
      </c>
      <c r="Y262" s="9" t="str">
        <f t="shared" si="60"/>
        <v>-</v>
      </c>
      <c r="Z262" s="9" t="str">
        <f t="shared" si="60"/>
        <v>-</v>
      </c>
      <c r="AA262" s="9" t="str">
        <f t="shared" si="60"/>
        <v>-</v>
      </c>
      <c r="AB262" s="9" t="str">
        <f t="shared" si="60"/>
        <v>-</v>
      </c>
      <c r="AC262" s="290" t="str">
        <f t="shared" si="61"/>
        <v>-</v>
      </c>
      <c r="AD262" s="290" t="str">
        <f t="shared" si="61"/>
        <v>-</v>
      </c>
      <c r="AE262" s="290" t="str">
        <f t="shared" si="61"/>
        <v>-</v>
      </c>
      <c r="AF262" s="290" t="str">
        <f t="shared" si="61"/>
        <v>-</v>
      </c>
      <c r="AG262" s="294" t="str">
        <f t="shared" si="62"/>
        <v>-</v>
      </c>
      <c r="AH262" s="294" t="str">
        <f t="shared" si="62"/>
        <v>-</v>
      </c>
      <c r="AI262" s="294" t="str">
        <f t="shared" si="62"/>
        <v>-</v>
      </c>
      <c r="AJ262" s="294" t="str">
        <f t="shared" si="62"/>
        <v>-</v>
      </c>
      <c r="AK262" s="286" t="str">
        <f t="shared" si="63"/>
        <v>-</v>
      </c>
      <c r="AL262" s="286" t="str">
        <f t="shared" si="63"/>
        <v>-</v>
      </c>
      <c r="AM262" s="286" t="str">
        <f t="shared" si="63"/>
        <v>-</v>
      </c>
      <c r="AN262" s="286" t="str">
        <f t="shared" si="63"/>
        <v>-</v>
      </c>
    </row>
    <row r="263" spans="20:40">
      <c r="T263" s="2"/>
      <c r="U263" s="9" t="str">
        <f t="shared" si="56"/>
        <v>-</v>
      </c>
      <c r="V263" s="9" t="str">
        <f t="shared" si="57"/>
        <v>-</v>
      </c>
      <c r="W263" s="9" t="str">
        <f t="shared" si="58"/>
        <v>-</v>
      </c>
      <c r="X263" s="9" t="str">
        <f t="shared" si="59"/>
        <v>-</v>
      </c>
      <c r="Y263" s="9" t="str">
        <f t="shared" si="60"/>
        <v>-</v>
      </c>
      <c r="Z263" s="9" t="str">
        <f t="shared" si="60"/>
        <v>-</v>
      </c>
      <c r="AA263" s="9" t="str">
        <f t="shared" si="60"/>
        <v>-</v>
      </c>
      <c r="AB263" s="9" t="str">
        <f t="shared" si="60"/>
        <v>-</v>
      </c>
      <c r="AC263" s="290" t="str">
        <f t="shared" si="61"/>
        <v>-</v>
      </c>
      <c r="AD263" s="290" t="str">
        <f t="shared" si="61"/>
        <v>-</v>
      </c>
      <c r="AE263" s="290" t="str">
        <f t="shared" si="61"/>
        <v>-</v>
      </c>
      <c r="AF263" s="290" t="str">
        <f t="shared" si="61"/>
        <v>-</v>
      </c>
      <c r="AG263" s="294" t="str">
        <f t="shared" si="62"/>
        <v>-</v>
      </c>
      <c r="AH263" s="294" t="str">
        <f t="shared" si="62"/>
        <v>-</v>
      </c>
      <c r="AI263" s="294" t="str">
        <f t="shared" si="62"/>
        <v>-</v>
      </c>
      <c r="AJ263" s="294" t="str">
        <f t="shared" si="62"/>
        <v>-</v>
      </c>
      <c r="AK263" s="286" t="str">
        <f t="shared" si="63"/>
        <v>-</v>
      </c>
      <c r="AL263" s="286" t="str">
        <f t="shared" si="63"/>
        <v>-</v>
      </c>
      <c r="AM263" s="286" t="str">
        <f t="shared" si="63"/>
        <v>-</v>
      </c>
      <c r="AN263" s="286" t="str">
        <f t="shared" si="63"/>
        <v>-</v>
      </c>
    </row>
    <row r="264" spans="20:40">
      <c r="T264" s="2"/>
      <c r="U264" s="9" t="str">
        <f t="shared" si="56"/>
        <v>-</v>
      </c>
      <c r="V264" s="9" t="str">
        <f t="shared" si="57"/>
        <v>-</v>
      </c>
      <c r="W264" s="9" t="str">
        <f t="shared" si="58"/>
        <v>-</v>
      </c>
      <c r="X264" s="9" t="str">
        <f t="shared" si="59"/>
        <v>-</v>
      </c>
      <c r="Y264" s="9" t="str">
        <f t="shared" si="60"/>
        <v>-</v>
      </c>
      <c r="Z264" s="9" t="str">
        <f t="shared" si="60"/>
        <v>-</v>
      </c>
      <c r="AA264" s="9" t="str">
        <f t="shared" si="60"/>
        <v>-</v>
      </c>
      <c r="AB264" s="9" t="str">
        <f t="shared" si="60"/>
        <v>-</v>
      </c>
      <c r="AC264" s="290" t="str">
        <f t="shared" si="61"/>
        <v>-</v>
      </c>
      <c r="AD264" s="290" t="str">
        <f t="shared" si="61"/>
        <v>-</v>
      </c>
      <c r="AE264" s="290" t="str">
        <f t="shared" si="61"/>
        <v>-</v>
      </c>
      <c r="AF264" s="290" t="str">
        <f t="shared" si="61"/>
        <v>-</v>
      </c>
      <c r="AG264" s="294" t="str">
        <f t="shared" si="62"/>
        <v>-</v>
      </c>
      <c r="AH264" s="294" t="str">
        <f t="shared" si="62"/>
        <v>-</v>
      </c>
      <c r="AI264" s="294" t="str">
        <f t="shared" si="62"/>
        <v>-</v>
      </c>
      <c r="AJ264" s="294" t="str">
        <f t="shared" si="62"/>
        <v>-</v>
      </c>
      <c r="AK264" s="286" t="str">
        <f t="shared" si="63"/>
        <v>-</v>
      </c>
      <c r="AL264" s="286" t="str">
        <f t="shared" si="63"/>
        <v>-</v>
      </c>
      <c r="AM264" s="286" t="str">
        <f t="shared" si="63"/>
        <v>-</v>
      </c>
      <c r="AN264" s="286" t="str">
        <f t="shared" si="63"/>
        <v>-</v>
      </c>
    </row>
    <row r="265" spans="20:40">
      <c r="T265" s="2"/>
      <c r="U265" s="9" t="str">
        <f t="shared" si="56"/>
        <v>-</v>
      </c>
      <c r="V265" s="9" t="str">
        <f t="shared" si="57"/>
        <v>-</v>
      </c>
      <c r="W265" s="9" t="str">
        <f t="shared" si="58"/>
        <v>-</v>
      </c>
      <c r="X265" s="9" t="str">
        <f t="shared" si="59"/>
        <v>-</v>
      </c>
      <c r="Y265" s="9" t="str">
        <f t="shared" si="60"/>
        <v>-</v>
      </c>
      <c r="Z265" s="9" t="str">
        <f t="shared" si="60"/>
        <v>-</v>
      </c>
      <c r="AA265" s="9" t="str">
        <f t="shared" si="60"/>
        <v>-</v>
      </c>
      <c r="AB265" s="9" t="str">
        <f t="shared" si="60"/>
        <v>-</v>
      </c>
      <c r="AC265" s="290" t="str">
        <f t="shared" si="61"/>
        <v>-</v>
      </c>
      <c r="AD265" s="290" t="str">
        <f t="shared" si="61"/>
        <v>-</v>
      </c>
      <c r="AE265" s="290" t="str">
        <f t="shared" si="61"/>
        <v>-</v>
      </c>
      <c r="AF265" s="290" t="str">
        <f t="shared" si="61"/>
        <v>-</v>
      </c>
      <c r="AG265" s="294" t="str">
        <f t="shared" si="62"/>
        <v>-</v>
      </c>
      <c r="AH265" s="294" t="str">
        <f t="shared" si="62"/>
        <v>-</v>
      </c>
      <c r="AI265" s="294" t="str">
        <f t="shared" si="62"/>
        <v>-</v>
      </c>
      <c r="AJ265" s="294" t="str">
        <f t="shared" si="62"/>
        <v>-</v>
      </c>
      <c r="AK265" s="286" t="str">
        <f t="shared" si="63"/>
        <v>-</v>
      </c>
      <c r="AL265" s="286" t="str">
        <f t="shared" si="63"/>
        <v>-</v>
      </c>
      <c r="AM265" s="286" t="str">
        <f t="shared" si="63"/>
        <v>-</v>
      </c>
      <c r="AN265" s="286" t="str">
        <f t="shared" si="63"/>
        <v>-</v>
      </c>
    </row>
    <row r="266" spans="20:40">
      <c r="T266" s="2"/>
      <c r="U266" s="9" t="str">
        <f t="shared" si="56"/>
        <v>-</v>
      </c>
      <c r="V266" s="9" t="str">
        <f t="shared" si="57"/>
        <v>-</v>
      </c>
      <c r="W266" s="9" t="str">
        <f t="shared" si="58"/>
        <v>-</v>
      </c>
      <c r="X266" s="9" t="str">
        <f t="shared" si="59"/>
        <v>-</v>
      </c>
      <c r="Y266" s="9" t="str">
        <f t="shared" si="60"/>
        <v>-</v>
      </c>
      <c r="Z266" s="9" t="str">
        <f t="shared" si="60"/>
        <v>-</v>
      </c>
      <c r="AA266" s="9" t="str">
        <f t="shared" si="60"/>
        <v>-</v>
      </c>
      <c r="AB266" s="9" t="str">
        <f t="shared" si="60"/>
        <v>-</v>
      </c>
      <c r="AC266" s="290" t="str">
        <f t="shared" si="61"/>
        <v>-</v>
      </c>
      <c r="AD266" s="290" t="str">
        <f t="shared" si="61"/>
        <v>-</v>
      </c>
      <c r="AE266" s="290" t="str">
        <f t="shared" si="61"/>
        <v>-</v>
      </c>
      <c r="AF266" s="290" t="str">
        <f t="shared" si="61"/>
        <v>-</v>
      </c>
      <c r="AG266" s="294" t="str">
        <f t="shared" si="62"/>
        <v>-</v>
      </c>
      <c r="AH266" s="294" t="str">
        <f t="shared" si="62"/>
        <v>-</v>
      </c>
      <c r="AI266" s="294" t="str">
        <f t="shared" si="62"/>
        <v>-</v>
      </c>
      <c r="AJ266" s="294" t="str">
        <f t="shared" si="62"/>
        <v>-</v>
      </c>
      <c r="AK266" s="286" t="str">
        <f t="shared" si="63"/>
        <v>-</v>
      </c>
      <c r="AL266" s="286" t="str">
        <f t="shared" si="63"/>
        <v>-</v>
      </c>
      <c r="AM266" s="286" t="str">
        <f t="shared" si="63"/>
        <v>-</v>
      </c>
      <c r="AN266" s="286" t="str">
        <f t="shared" si="63"/>
        <v>-</v>
      </c>
    </row>
    <row r="267" spans="20:40">
      <c r="T267" s="2"/>
      <c r="U267" s="9" t="str">
        <f t="shared" si="56"/>
        <v>-</v>
      </c>
      <c r="V267" s="9" t="str">
        <f t="shared" si="57"/>
        <v>-</v>
      </c>
      <c r="W267" s="9" t="str">
        <f t="shared" si="58"/>
        <v>-</v>
      </c>
      <c r="X267" s="9" t="str">
        <f t="shared" si="59"/>
        <v>-</v>
      </c>
      <c r="Y267" s="9" t="str">
        <f t="shared" si="60"/>
        <v>-</v>
      </c>
      <c r="Z267" s="9" t="str">
        <f t="shared" si="60"/>
        <v>-</v>
      </c>
      <c r="AA267" s="9" t="str">
        <f t="shared" si="60"/>
        <v>-</v>
      </c>
      <c r="AB267" s="9" t="str">
        <f t="shared" si="60"/>
        <v>-</v>
      </c>
      <c r="AC267" s="290" t="str">
        <f t="shared" si="61"/>
        <v>-</v>
      </c>
      <c r="AD267" s="290" t="str">
        <f t="shared" si="61"/>
        <v>-</v>
      </c>
      <c r="AE267" s="290" t="str">
        <f t="shared" si="61"/>
        <v>-</v>
      </c>
      <c r="AF267" s="290" t="str">
        <f t="shared" si="61"/>
        <v>-</v>
      </c>
      <c r="AG267" s="294" t="str">
        <f t="shared" si="62"/>
        <v>-</v>
      </c>
      <c r="AH267" s="294" t="str">
        <f t="shared" si="62"/>
        <v>-</v>
      </c>
      <c r="AI267" s="294" t="str">
        <f t="shared" si="62"/>
        <v>-</v>
      </c>
      <c r="AJ267" s="294" t="str">
        <f t="shared" si="62"/>
        <v>-</v>
      </c>
      <c r="AK267" s="286" t="str">
        <f t="shared" si="63"/>
        <v>-</v>
      </c>
      <c r="AL267" s="286" t="str">
        <f t="shared" si="63"/>
        <v>-</v>
      </c>
      <c r="AM267" s="286" t="str">
        <f t="shared" si="63"/>
        <v>-</v>
      </c>
      <c r="AN267" s="286" t="str">
        <f t="shared" si="63"/>
        <v>-</v>
      </c>
    </row>
    <row r="268" spans="20:40">
      <c r="T268" s="2"/>
      <c r="U268" s="9" t="str">
        <f t="shared" si="56"/>
        <v>-</v>
      </c>
      <c r="V268" s="9" t="str">
        <f t="shared" si="57"/>
        <v>-</v>
      </c>
      <c r="W268" s="9" t="str">
        <f t="shared" si="58"/>
        <v>-</v>
      </c>
      <c r="X268" s="9" t="str">
        <f t="shared" si="59"/>
        <v>-</v>
      </c>
      <c r="Y268" s="9" t="str">
        <f t="shared" si="60"/>
        <v>-</v>
      </c>
      <c r="Z268" s="9" t="str">
        <f t="shared" si="60"/>
        <v>-</v>
      </c>
      <c r="AA268" s="9" t="str">
        <f t="shared" si="60"/>
        <v>-</v>
      </c>
      <c r="AB268" s="9" t="str">
        <f t="shared" si="60"/>
        <v>-</v>
      </c>
      <c r="AC268" s="290" t="str">
        <f t="shared" si="61"/>
        <v>-</v>
      </c>
      <c r="AD268" s="290" t="str">
        <f t="shared" si="61"/>
        <v>-</v>
      </c>
      <c r="AE268" s="290" t="str">
        <f t="shared" si="61"/>
        <v>-</v>
      </c>
      <c r="AF268" s="290" t="str">
        <f t="shared" si="61"/>
        <v>-</v>
      </c>
      <c r="AG268" s="294" t="str">
        <f t="shared" si="62"/>
        <v>-</v>
      </c>
      <c r="AH268" s="294" t="str">
        <f t="shared" si="62"/>
        <v>-</v>
      </c>
      <c r="AI268" s="294" t="str">
        <f t="shared" si="62"/>
        <v>-</v>
      </c>
      <c r="AJ268" s="294" t="str">
        <f t="shared" si="62"/>
        <v>-</v>
      </c>
      <c r="AK268" s="286" t="str">
        <f t="shared" si="63"/>
        <v>-</v>
      </c>
      <c r="AL268" s="286" t="str">
        <f t="shared" si="63"/>
        <v>-</v>
      </c>
      <c r="AM268" s="286" t="str">
        <f t="shared" si="63"/>
        <v>-</v>
      </c>
      <c r="AN268" s="286" t="str">
        <f t="shared" si="63"/>
        <v>-</v>
      </c>
    </row>
    <row r="269" spans="20:40">
      <c r="T269" s="2"/>
      <c r="U269" s="9" t="str">
        <f t="shared" si="56"/>
        <v>-</v>
      </c>
      <c r="V269" s="9" t="str">
        <f t="shared" si="57"/>
        <v>-</v>
      </c>
      <c r="W269" s="9" t="str">
        <f t="shared" si="58"/>
        <v>-</v>
      </c>
      <c r="X269" s="9" t="str">
        <f t="shared" si="59"/>
        <v>-</v>
      </c>
      <c r="Y269" s="9" t="str">
        <f t="shared" si="60"/>
        <v>-</v>
      </c>
      <c r="Z269" s="9" t="str">
        <f t="shared" si="60"/>
        <v>-</v>
      </c>
      <c r="AA269" s="9" t="str">
        <f t="shared" si="60"/>
        <v>-</v>
      </c>
      <c r="AB269" s="9" t="str">
        <f t="shared" si="60"/>
        <v>-</v>
      </c>
      <c r="AC269" s="290" t="str">
        <f t="shared" si="61"/>
        <v>-</v>
      </c>
      <c r="AD269" s="290" t="str">
        <f t="shared" si="61"/>
        <v>-</v>
      </c>
      <c r="AE269" s="290" t="str">
        <f t="shared" si="61"/>
        <v>-</v>
      </c>
      <c r="AF269" s="290" t="str">
        <f t="shared" si="61"/>
        <v>-</v>
      </c>
      <c r="AG269" s="294" t="str">
        <f t="shared" si="62"/>
        <v>-</v>
      </c>
      <c r="AH269" s="294" t="str">
        <f t="shared" si="62"/>
        <v>-</v>
      </c>
      <c r="AI269" s="294" t="str">
        <f t="shared" si="62"/>
        <v>-</v>
      </c>
      <c r="AJ269" s="294" t="str">
        <f t="shared" si="62"/>
        <v>-</v>
      </c>
      <c r="AK269" s="286" t="str">
        <f t="shared" si="63"/>
        <v>-</v>
      </c>
      <c r="AL269" s="286" t="str">
        <f t="shared" si="63"/>
        <v>-</v>
      </c>
      <c r="AM269" s="286" t="str">
        <f t="shared" si="63"/>
        <v>-</v>
      </c>
      <c r="AN269" s="286" t="str">
        <f t="shared" si="63"/>
        <v>-</v>
      </c>
    </row>
    <row r="270" spans="20:40">
      <c r="T270" s="2"/>
      <c r="U270" s="9" t="str">
        <f t="shared" si="56"/>
        <v>-</v>
      </c>
      <c r="V270" s="9" t="str">
        <f t="shared" si="57"/>
        <v>-</v>
      </c>
      <c r="W270" s="9" t="str">
        <f t="shared" si="58"/>
        <v>-</v>
      </c>
      <c r="X270" s="9" t="str">
        <f t="shared" si="59"/>
        <v>-</v>
      </c>
      <c r="Y270" s="9" t="str">
        <f t="shared" si="60"/>
        <v>-</v>
      </c>
      <c r="Z270" s="9" t="str">
        <f t="shared" si="60"/>
        <v>-</v>
      </c>
      <c r="AA270" s="9" t="str">
        <f t="shared" si="60"/>
        <v>-</v>
      </c>
      <c r="AB270" s="9" t="str">
        <f t="shared" si="60"/>
        <v>-</v>
      </c>
      <c r="AC270" s="290" t="str">
        <f t="shared" si="61"/>
        <v>-</v>
      </c>
      <c r="AD270" s="290" t="str">
        <f t="shared" si="61"/>
        <v>-</v>
      </c>
      <c r="AE270" s="290" t="str">
        <f t="shared" si="61"/>
        <v>-</v>
      </c>
      <c r="AF270" s="290" t="str">
        <f t="shared" si="61"/>
        <v>-</v>
      </c>
      <c r="AG270" s="294" t="str">
        <f t="shared" si="62"/>
        <v>-</v>
      </c>
      <c r="AH270" s="294" t="str">
        <f t="shared" si="62"/>
        <v>-</v>
      </c>
      <c r="AI270" s="294" t="str">
        <f t="shared" si="62"/>
        <v>-</v>
      </c>
      <c r="AJ270" s="294" t="str">
        <f t="shared" si="62"/>
        <v>-</v>
      </c>
      <c r="AK270" s="286" t="str">
        <f t="shared" si="63"/>
        <v>-</v>
      </c>
      <c r="AL270" s="286" t="str">
        <f t="shared" si="63"/>
        <v>-</v>
      </c>
      <c r="AM270" s="286" t="str">
        <f t="shared" si="63"/>
        <v>-</v>
      </c>
      <c r="AN270" s="286" t="str">
        <f t="shared" si="63"/>
        <v>-</v>
      </c>
    </row>
    <row r="271" spans="20:40">
      <c r="T271" s="2"/>
      <c r="U271" s="9" t="str">
        <f t="shared" si="56"/>
        <v>-</v>
      </c>
      <c r="V271" s="9" t="str">
        <f t="shared" si="57"/>
        <v>-</v>
      </c>
      <c r="W271" s="9" t="str">
        <f t="shared" si="58"/>
        <v>-</v>
      </c>
      <c r="X271" s="9" t="str">
        <f t="shared" si="59"/>
        <v>-</v>
      </c>
      <c r="Y271" s="9" t="str">
        <f t="shared" si="60"/>
        <v>-</v>
      </c>
      <c r="Z271" s="9" t="str">
        <f t="shared" si="60"/>
        <v>-</v>
      </c>
      <c r="AA271" s="9" t="str">
        <f t="shared" si="60"/>
        <v>-</v>
      </c>
      <c r="AB271" s="9" t="str">
        <f t="shared" si="60"/>
        <v>-</v>
      </c>
      <c r="AC271" s="290" t="str">
        <f t="shared" si="61"/>
        <v>-</v>
      </c>
      <c r="AD271" s="290" t="str">
        <f t="shared" si="61"/>
        <v>-</v>
      </c>
      <c r="AE271" s="290" t="str">
        <f t="shared" si="61"/>
        <v>-</v>
      </c>
      <c r="AF271" s="290" t="str">
        <f t="shared" si="61"/>
        <v>-</v>
      </c>
      <c r="AG271" s="294" t="str">
        <f t="shared" si="62"/>
        <v>-</v>
      </c>
      <c r="AH271" s="294" t="str">
        <f t="shared" si="62"/>
        <v>-</v>
      </c>
      <c r="AI271" s="294" t="str">
        <f t="shared" si="62"/>
        <v>-</v>
      </c>
      <c r="AJ271" s="294" t="str">
        <f t="shared" si="62"/>
        <v>-</v>
      </c>
      <c r="AK271" s="286" t="str">
        <f t="shared" si="63"/>
        <v>-</v>
      </c>
      <c r="AL271" s="286" t="str">
        <f t="shared" si="63"/>
        <v>-</v>
      </c>
      <c r="AM271" s="286" t="str">
        <f t="shared" si="63"/>
        <v>-</v>
      </c>
      <c r="AN271" s="286" t="str">
        <f t="shared" si="63"/>
        <v>-</v>
      </c>
    </row>
    <row r="272" spans="20:40">
      <c r="T272" s="2"/>
      <c r="U272" s="9" t="str">
        <f t="shared" si="56"/>
        <v>-</v>
      </c>
      <c r="V272" s="9" t="str">
        <f t="shared" si="57"/>
        <v>-</v>
      </c>
      <c r="W272" s="9" t="str">
        <f t="shared" si="58"/>
        <v>-</v>
      </c>
      <c r="X272" s="9" t="str">
        <f t="shared" si="59"/>
        <v>-</v>
      </c>
      <c r="Y272" s="9" t="str">
        <f t="shared" si="60"/>
        <v>-</v>
      </c>
      <c r="Z272" s="9" t="str">
        <f t="shared" si="60"/>
        <v>-</v>
      </c>
      <c r="AA272" s="9" t="str">
        <f t="shared" si="60"/>
        <v>-</v>
      </c>
      <c r="AB272" s="9" t="str">
        <f t="shared" si="60"/>
        <v>-</v>
      </c>
      <c r="AC272" s="290" t="str">
        <f t="shared" si="61"/>
        <v>-</v>
      </c>
      <c r="AD272" s="290" t="str">
        <f t="shared" si="61"/>
        <v>-</v>
      </c>
      <c r="AE272" s="290" t="str">
        <f t="shared" si="61"/>
        <v>-</v>
      </c>
      <c r="AF272" s="290" t="str">
        <f t="shared" si="61"/>
        <v>-</v>
      </c>
      <c r="AG272" s="294" t="str">
        <f t="shared" si="62"/>
        <v>-</v>
      </c>
      <c r="AH272" s="294" t="str">
        <f t="shared" si="62"/>
        <v>-</v>
      </c>
      <c r="AI272" s="294" t="str">
        <f t="shared" si="62"/>
        <v>-</v>
      </c>
      <c r="AJ272" s="294" t="str">
        <f t="shared" si="62"/>
        <v>-</v>
      </c>
      <c r="AK272" s="286" t="str">
        <f t="shared" si="63"/>
        <v>-</v>
      </c>
      <c r="AL272" s="286" t="str">
        <f t="shared" si="63"/>
        <v>-</v>
      </c>
      <c r="AM272" s="286" t="str">
        <f t="shared" si="63"/>
        <v>-</v>
      </c>
      <c r="AN272" s="286" t="str">
        <f t="shared" si="63"/>
        <v>-</v>
      </c>
    </row>
    <row r="273" spans="20:40">
      <c r="T273" s="2"/>
      <c r="U273" s="9" t="str">
        <f t="shared" si="56"/>
        <v>-</v>
      </c>
      <c r="V273" s="9" t="str">
        <f t="shared" si="57"/>
        <v>-</v>
      </c>
      <c r="W273" s="9" t="str">
        <f t="shared" si="58"/>
        <v>-</v>
      </c>
      <c r="X273" s="9" t="str">
        <f t="shared" si="59"/>
        <v>-</v>
      </c>
      <c r="Y273" s="9" t="str">
        <f t="shared" si="60"/>
        <v>-</v>
      </c>
      <c r="Z273" s="9" t="str">
        <f t="shared" si="60"/>
        <v>-</v>
      </c>
      <c r="AA273" s="9" t="str">
        <f t="shared" si="60"/>
        <v>-</v>
      </c>
      <c r="AB273" s="9" t="str">
        <f t="shared" si="60"/>
        <v>-</v>
      </c>
      <c r="AC273" s="290" t="str">
        <f t="shared" si="61"/>
        <v>-</v>
      </c>
      <c r="AD273" s="290" t="str">
        <f t="shared" si="61"/>
        <v>-</v>
      </c>
      <c r="AE273" s="290" t="str">
        <f t="shared" si="61"/>
        <v>-</v>
      </c>
      <c r="AF273" s="290" t="str">
        <f t="shared" si="61"/>
        <v>-</v>
      </c>
      <c r="AG273" s="294" t="str">
        <f t="shared" si="62"/>
        <v>-</v>
      </c>
      <c r="AH273" s="294" t="str">
        <f t="shared" si="62"/>
        <v>-</v>
      </c>
      <c r="AI273" s="294" t="str">
        <f t="shared" si="62"/>
        <v>-</v>
      </c>
      <c r="AJ273" s="294" t="str">
        <f t="shared" si="62"/>
        <v>-</v>
      </c>
      <c r="AK273" s="286" t="str">
        <f t="shared" si="63"/>
        <v>-</v>
      </c>
      <c r="AL273" s="286" t="str">
        <f t="shared" si="63"/>
        <v>-</v>
      </c>
      <c r="AM273" s="286" t="str">
        <f t="shared" si="63"/>
        <v>-</v>
      </c>
      <c r="AN273" s="286" t="str">
        <f t="shared" si="63"/>
        <v>-</v>
      </c>
    </row>
    <row r="274" spans="20:40">
      <c r="T274" s="2"/>
      <c r="U274" s="9" t="str">
        <f t="shared" si="56"/>
        <v>-</v>
      </c>
      <c r="V274" s="9" t="str">
        <f t="shared" si="57"/>
        <v>-</v>
      </c>
      <c r="W274" s="9" t="str">
        <f t="shared" si="58"/>
        <v>-</v>
      </c>
      <c r="X274" s="9" t="str">
        <f t="shared" si="59"/>
        <v>-</v>
      </c>
      <c r="Y274" s="9" t="str">
        <f t="shared" si="60"/>
        <v>-</v>
      </c>
      <c r="Z274" s="9" t="str">
        <f t="shared" si="60"/>
        <v>-</v>
      </c>
      <c r="AA274" s="9" t="str">
        <f t="shared" si="60"/>
        <v>-</v>
      </c>
      <c r="AB274" s="9" t="str">
        <f t="shared" si="60"/>
        <v>-</v>
      </c>
      <c r="AC274" s="290" t="str">
        <f t="shared" si="61"/>
        <v>-</v>
      </c>
      <c r="AD274" s="290" t="str">
        <f t="shared" si="61"/>
        <v>-</v>
      </c>
      <c r="AE274" s="290" t="str">
        <f t="shared" si="61"/>
        <v>-</v>
      </c>
      <c r="AF274" s="290" t="str">
        <f t="shared" si="61"/>
        <v>-</v>
      </c>
      <c r="AG274" s="294" t="str">
        <f t="shared" si="62"/>
        <v>-</v>
      </c>
      <c r="AH274" s="294" t="str">
        <f t="shared" si="62"/>
        <v>-</v>
      </c>
      <c r="AI274" s="294" t="str">
        <f t="shared" si="62"/>
        <v>-</v>
      </c>
      <c r="AJ274" s="294" t="str">
        <f t="shared" si="62"/>
        <v>-</v>
      </c>
      <c r="AK274" s="286" t="str">
        <f t="shared" si="63"/>
        <v>-</v>
      </c>
      <c r="AL274" s="286" t="str">
        <f t="shared" si="63"/>
        <v>-</v>
      </c>
      <c r="AM274" s="286" t="str">
        <f t="shared" si="63"/>
        <v>-</v>
      </c>
      <c r="AN274" s="286" t="str">
        <f t="shared" si="63"/>
        <v>-</v>
      </c>
    </row>
    <row r="275" spans="20:40">
      <c r="T275" s="2"/>
      <c r="U275" s="9" t="str">
        <f t="shared" si="56"/>
        <v>-</v>
      </c>
      <c r="V275" s="9" t="str">
        <f t="shared" si="57"/>
        <v>-</v>
      </c>
      <c r="W275" s="9" t="str">
        <f t="shared" si="58"/>
        <v>-</v>
      </c>
      <c r="X275" s="9" t="str">
        <f t="shared" si="59"/>
        <v>-</v>
      </c>
      <c r="Y275" s="9" t="str">
        <f t="shared" si="60"/>
        <v>-</v>
      </c>
      <c r="Z275" s="9" t="str">
        <f t="shared" si="60"/>
        <v>-</v>
      </c>
      <c r="AA275" s="9" t="str">
        <f t="shared" si="60"/>
        <v>-</v>
      </c>
      <c r="AB275" s="9" t="str">
        <f t="shared" si="60"/>
        <v>-</v>
      </c>
      <c r="AC275" s="290" t="str">
        <f t="shared" si="61"/>
        <v>-</v>
      </c>
      <c r="AD275" s="290" t="str">
        <f t="shared" si="61"/>
        <v>-</v>
      </c>
      <c r="AE275" s="290" t="str">
        <f t="shared" si="61"/>
        <v>-</v>
      </c>
      <c r="AF275" s="290" t="str">
        <f t="shared" si="61"/>
        <v>-</v>
      </c>
      <c r="AG275" s="294" t="str">
        <f t="shared" si="62"/>
        <v>-</v>
      </c>
      <c r="AH275" s="294" t="str">
        <f t="shared" si="62"/>
        <v>-</v>
      </c>
      <c r="AI275" s="294" t="str">
        <f t="shared" si="62"/>
        <v>-</v>
      </c>
      <c r="AJ275" s="294" t="str">
        <f t="shared" si="62"/>
        <v>-</v>
      </c>
      <c r="AK275" s="286" t="str">
        <f t="shared" si="63"/>
        <v>-</v>
      </c>
      <c r="AL275" s="286" t="str">
        <f t="shared" si="63"/>
        <v>-</v>
      </c>
      <c r="AM275" s="286" t="str">
        <f t="shared" si="63"/>
        <v>-</v>
      </c>
      <c r="AN275" s="286" t="str">
        <f t="shared" si="63"/>
        <v>-</v>
      </c>
    </row>
    <row r="276" spans="20:40">
      <c r="T276" s="2"/>
      <c r="U276" s="9" t="str">
        <f t="shared" si="56"/>
        <v>-</v>
      </c>
      <c r="V276" s="9" t="str">
        <f t="shared" si="57"/>
        <v>-</v>
      </c>
      <c r="W276" s="9" t="str">
        <f t="shared" si="58"/>
        <v>-</v>
      </c>
      <c r="X276" s="9" t="str">
        <f t="shared" si="59"/>
        <v>-</v>
      </c>
      <c r="Y276" s="9" t="str">
        <f t="shared" si="60"/>
        <v>-</v>
      </c>
      <c r="Z276" s="9" t="str">
        <f t="shared" si="60"/>
        <v>-</v>
      </c>
      <c r="AA276" s="9" t="str">
        <f t="shared" si="60"/>
        <v>-</v>
      </c>
      <c r="AB276" s="9" t="str">
        <f t="shared" si="60"/>
        <v>-</v>
      </c>
      <c r="AC276" s="290" t="str">
        <f t="shared" si="61"/>
        <v>-</v>
      </c>
      <c r="AD276" s="290" t="str">
        <f t="shared" si="61"/>
        <v>-</v>
      </c>
      <c r="AE276" s="290" t="str">
        <f t="shared" si="61"/>
        <v>-</v>
      </c>
      <c r="AF276" s="290" t="str">
        <f t="shared" si="61"/>
        <v>-</v>
      </c>
      <c r="AG276" s="294" t="str">
        <f t="shared" si="62"/>
        <v>-</v>
      </c>
      <c r="AH276" s="294" t="str">
        <f t="shared" si="62"/>
        <v>-</v>
      </c>
      <c r="AI276" s="294" t="str">
        <f t="shared" si="62"/>
        <v>-</v>
      </c>
      <c r="AJ276" s="294" t="str">
        <f t="shared" si="62"/>
        <v>-</v>
      </c>
      <c r="AK276" s="286" t="str">
        <f t="shared" si="63"/>
        <v>-</v>
      </c>
      <c r="AL276" s="286" t="str">
        <f t="shared" si="63"/>
        <v>-</v>
      </c>
      <c r="AM276" s="286" t="str">
        <f t="shared" si="63"/>
        <v>-</v>
      </c>
      <c r="AN276" s="286" t="str">
        <f t="shared" si="63"/>
        <v>-</v>
      </c>
    </row>
    <row r="277" spans="20:40">
      <c r="T277" s="2"/>
      <c r="U277" s="9" t="str">
        <f t="shared" si="56"/>
        <v>-</v>
      </c>
      <c r="V277" s="9" t="str">
        <f t="shared" si="57"/>
        <v>-</v>
      </c>
      <c r="W277" s="9" t="str">
        <f t="shared" si="58"/>
        <v>-</v>
      </c>
      <c r="X277" s="9" t="str">
        <f t="shared" si="59"/>
        <v>-</v>
      </c>
      <c r="Y277" s="9" t="str">
        <f t="shared" si="60"/>
        <v>-</v>
      </c>
      <c r="Z277" s="9" t="str">
        <f t="shared" si="60"/>
        <v>-</v>
      </c>
      <c r="AA277" s="9" t="str">
        <f t="shared" si="60"/>
        <v>-</v>
      </c>
      <c r="AB277" s="9" t="str">
        <f t="shared" si="60"/>
        <v>-</v>
      </c>
      <c r="AC277" s="290" t="str">
        <f t="shared" si="61"/>
        <v>-</v>
      </c>
      <c r="AD277" s="290" t="str">
        <f t="shared" si="61"/>
        <v>-</v>
      </c>
      <c r="AE277" s="290" t="str">
        <f t="shared" si="61"/>
        <v>-</v>
      </c>
      <c r="AF277" s="290" t="str">
        <f t="shared" si="61"/>
        <v>-</v>
      </c>
      <c r="AG277" s="294" t="str">
        <f t="shared" si="62"/>
        <v>-</v>
      </c>
      <c r="AH277" s="294" t="str">
        <f t="shared" si="62"/>
        <v>-</v>
      </c>
      <c r="AI277" s="294" t="str">
        <f t="shared" si="62"/>
        <v>-</v>
      </c>
      <c r="AJ277" s="294" t="str">
        <f t="shared" si="62"/>
        <v>-</v>
      </c>
      <c r="AK277" s="286" t="str">
        <f t="shared" si="63"/>
        <v>-</v>
      </c>
      <c r="AL277" s="286" t="str">
        <f t="shared" si="63"/>
        <v>-</v>
      </c>
      <c r="AM277" s="286" t="str">
        <f t="shared" si="63"/>
        <v>-</v>
      </c>
      <c r="AN277" s="286" t="str">
        <f t="shared" si="63"/>
        <v>-</v>
      </c>
    </row>
    <row r="278" spans="20:40">
      <c r="T278" s="2"/>
      <c r="U278" s="9" t="str">
        <f t="shared" si="56"/>
        <v>-</v>
      </c>
      <c r="V278" s="9" t="str">
        <f t="shared" si="57"/>
        <v>-</v>
      </c>
      <c r="W278" s="9" t="str">
        <f t="shared" si="58"/>
        <v>-</v>
      </c>
      <c r="X278" s="9" t="str">
        <f t="shared" si="59"/>
        <v>-</v>
      </c>
      <c r="Y278" s="9" t="str">
        <f t="shared" si="60"/>
        <v>-</v>
      </c>
      <c r="Z278" s="9" t="str">
        <f t="shared" si="60"/>
        <v>-</v>
      </c>
      <c r="AA278" s="9" t="str">
        <f t="shared" si="60"/>
        <v>-</v>
      </c>
      <c r="AB278" s="9" t="str">
        <f t="shared" si="60"/>
        <v>-</v>
      </c>
      <c r="AC278" s="290" t="str">
        <f t="shared" si="61"/>
        <v>-</v>
      </c>
      <c r="AD278" s="290" t="str">
        <f t="shared" si="61"/>
        <v>-</v>
      </c>
      <c r="AE278" s="290" t="str">
        <f t="shared" si="61"/>
        <v>-</v>
      </c>
      <c r="AF278" s="290" t="str">
        <f t="shared" si="61"/>
        <v>-</v>
      </c>
      <c r="AG278" s="294" t="str">
        <f t="shared" si="62"/>
        <v>-</v>
      </c>
      <c r="AH278" s="294" t="str">
        <f t="shared" si="62"/>
        <v>-</v>
      </c>
      <c r="AI278" s="294" t="str">
        <f t="shared" si="62"/>
        <v>-</v>
      </c>
      <c r="AJ278" s="294" t="str">
        <f t="shared" si="62"/>
        <v>-</v>
      </c>
      <c r="AK278" s="286" t="str">
        <f t="shared" si="63"/>
        <v>-</v>
      </c>
      <c r="AL278" s="286" t="str">
        <f t="shared" si="63"/>
        <v>-</v>
      </c>
      <c r="AM278" s="286" t="str">
        <f t="shared" si="63"/>
        <v>-</v>
      </c>
      <c r="AN278" s="286" t="str">
        <f t="shared" si="63"/>
        <v>-</v>
      </c>
    </row>
    <row r="279" spans="20:40">
      <c r="T279" s="2"/>
      <c r="U279" s="9" t="str">
        <f t="shared" si="56"/>
        <v>-</v>
      </c>
      <c r="V279" s="9" t="str">
        <f t="shared" si="57"/>
        <v>-</v>
      </c>
      <c r="W279" s="9" t="str">
        <f t="shared" si="58"/>
        <v>-</v>
      </c>
      <c r="X279" s="9" t="str">
        <f t="shared" si="59"/>
        <v>-</v>
      </c>
      <c r="Y279" s="9" t="str">
        <f t="shared" si="60"/>
        <v>-</v>
      </c>
      <c r="Z279" s="9" t="str">
        <f t="shared" si="60"/>
        <v>-</v>
      </c>
      <c r="AA279" s="9" t="str">
        <f t="shared" si="60"/>
        <v>-</v>
      </c>
      <c r="AB279" s="9" t="str">
        <f t="shared" si="60"/>
        <v>-</v>
      </c>
      <c r="AC279" s="290" t="str">
        <f t="shared" si="61"/>
        <v>-</v>
      </c>
      <c r="AD279" s="290" t="str">
        <f t="shared" si="61"/>
        <v>-</v>
      </c>
      <c r="AE279" s="290" t="str">
        <f t="shared" si="61"/>
        <v>-</v>
      </c>
      <c r="AF279" s="290" t="str">
        <f t="shared" si="61"/>
        <v>-</v>
      </c>
      <c r="AG279" s="294" t="str">
        <f t="shared" si="62"/>
        <v>-</v>
      </c>
      <c r="AH279" s="294" t="str">
        <f t="shared" si="62"/>
        <v>-</v>
      </c>
      <c r="AI279" s="294" t="str">
        <f t="shared" si="62"/>
        <v>-</v>
      </c>
      <c r="AJ279" s="294" t="str">
        <f t="shared" si="62"/>
        <v>-</v>
      </c>
      <c r="AK279" s="286" t="str">
        <f t="shared" si="63"/>
        <v>-</v>
      </c>
      <c r="AL279" s="286" t="str">
        <f t="shared" si="63"/>
        <v>-</v>
      </c>
      <c r="AM279" s="286" t="str">
        <f t="shared" si="63"/>
        <v>-</v>
      </c>
      <c r="AN279" s="286" t="str">
        <f t="shared" si="63"/>
        <v>-</v>
      </c>
    </row>
    <row r="280" spans="20:40">
      <c r="T280" s="2"/>
      <c r="U280" s="9" t="str">
        <f t="shared" si="56"/>
        <v>-</v>
      </c>
      <c r="V280" s="9" t="str">
        <f t="shared" si="57"/>
        <v>-</v>
      </c>
      <c r="W280" s="9" t="str">
        <f t="shared" si="58"/>
        <v>-</v>
      </c>
      <c r="X280" s="9" t="str">
        <f t="shared" si="59"/>
        <v>-</v>
      </c>
      <c r="Y280" s="9" t="str">
        <f t="shared" si="60"/>
        <v>-</v>
      </c>
      <c r="Z280" s="9" t="str">
        <f t="shared" si="60"/>
        <v>-</v>
      </c>
      <c r="AA280" s="9" t="str">
        <f t="shared" si="60"/>
        <v>-</v>
      </c>
      <c r="AB280" s="9" t="str">
        <f t="shared" si="60"/>
        <v>-</v>
      </c>
      <c r="AC280" s="290" t="str">
        <f t="shared" si="61"/>
        <v>-</v>
      </c>
      <c r="AD280" s="290" t="str">
        <f t="shared" si="61"/>
        <v>-</v>
      </c>
      <c r="AE280" s="290" t="str">
        <f t="shared" si="61"/>
        <v>-</v>
      </c>
      <c r="AF280" s="290" t="str">
        <f t="shared" si="61"/>
        <v>-</v>
      </c>
      <c r="AG280" s="294" t="str">
        <f t="shared" si="62"/>
        <v>-</v>
      </c>
      <c r="AH280" s="294" t="str">
        <f t="shared" si="62"/>
        <v>-</v>
      </c>
      <c r="AI280" s="294" t="str">
        <f t="shared" si="62"/>
        <v>-</v>
      </c>
      <c r="AJ280" s="294" t="str">
        <f t="shared" si="62"/>
        <v>-</v>
      </c>
      <c r="AK280" s="286" t="str">
        <f t="shared" si="63"/>
        <v>-</v>
      </c>
      <c r="AL280" s="286" t="str">
        <f t="shared" si="63"/>
        <v>-</v>
      </c>
      <c r="AM280" s="286" t="str">
        <f t="shared" si="63"/>
        <v>-</v>
      </c>
      <c r="AN280" s="286" t="str">
        <f t="shared" si="63"/>
        <v>-</v>
      </c>
    </row>
    <row r="281" spans="20:40">
      <c r="T281" s="2"/>
      <c r="U281" s="9" t="str">
        <f t="shared" si="56"/>
        <v>-</v>
      </c>
      <c r="V281" s="9" t="str">
        <f t="shared" si="57"/>
        <v>-</v>
      </c>
      <c r="W281" s="9" t="str">
        <f t="shared" si="58"/>
        <v>-</v>
      </c>
      <c r="X281" s="9" t="str">
        <f t="shared" si="59"/>
        <v>-</v>
      </c>
      <c r="Y281" s="9" t="str">
        <f t="shared" si="60"/>
        <v>-</v>
      </c>
      <c r="Z281" s="9" t="str">
        <f t="shared" si="60"/>
        <v>-</v>
      </c>
      <c r="AA281" s="9" t="str">
        <f t="shared" si="60"/>
        <v>-</v>
      </c>
      <c r="AB281" s="9" t="str">
        <f t="shared" si="60"/>
        <v>-</v>
      </c>
      <c r="AC281" s="290" t="str">
        <f t="shared" si="61"/>
        <v>-</v>
      </c>
      <c r="AD281" s="290" t="str">
        <f t="shared" si="61"/>
        <v>-</v>
      </c>
      <c r="AE281" s="290" t="str">
        <f t="shared" si="61"/>
        <v>-</v>
      </c>
      <c r="AF281" s="290" t="str">
        <f t="shared" si="61"/>
        <v>-</v>
      </c>
      <c r="AG281" s="294" t="str">
        <f t="shared" si="62"/>
        <v>-</v>
      </c>
      <c r="AH281" s="294" t="str">
        <f t="shared" si="62"/>
        <v>-</v>
      </c>
      <c r="AI281" s="294" t="str">
        <f t="shared" si="62"/>
        <v>-</v>
      </c>
      <c r="AJ281" s="294" t="str">
        <f t="shared" si="62"/>
        <v>-</v>
      </c>
      <c r="AK281" s="286" t="str">
        <f t="shared" si="63"/>
        <v>-</v>
      </c>
      <c r="AL281" s="286" t="str">
        <f t="shared" si="63"/>
        <v>-</v>
      </c>
      <c r="AM281" s="286" t="str">
        <f t="shared" si="63"/>
        <v>-</v>
      </c>
      <c r="AN281" s="286" t="str">
        <f t="shared" si="63"/>
        <v>-</v>
      </c>
    </row>
    <row r="282" spans="20:40">
      <c r="T282" s="2"/>
      <c r="U282" s="9" t="str">
        <f t="shared" si="56"/>
        <v>-</v>
      </c>
      <c r="V282" s="9" t="str">
        <f t="shared" si="57"/>
        <v>-</v>
      </c>
      <c r="W282" s="9" t="str">
        <f t="shared" si="58"/>
        <v>-</v>
      </c>
      <c r="X282" s="9" t="str">
        <f t="shared" si="59"/>
        <v>-</v>
      </c>
      <c r="Y282" s="9" t="str">
        <f t="shared" si="60"/>
        <v>-</v>
      </c>
      <c r="Z282" s="9" t="str">
        <f t="shared" si="60"/>
        <v>-</v>
      </c>
      <c r="AA282" s="9" t="str">
        <f t="shared" si="60"/>
        <v>-</v>
      </c>
      <c r="AB282" s="9" t="str">
        <f t="shared" si="60"/>
        <v>-</v>
      </c>
      <c r="AC282" s="290" t="str">
        <f t="shared" si="61"/>
        <v>-</v>
      </c>
      <c r="AD282" s="290" t="str">
        <f t="shared" si="61"/>
        <v>-</v>
      </c>
      <c r="AE282" s="290" t="str">
        <f t="shared" si="61"/>
        <v>-</v>
      </c>
      <c r="AF282" s="290" t="str">
        <f t="shared" si="61"/>
        <v>-</v>
      </c>
      <c r="AG282" s="294" t="str">
        <f t="shared" si="62"/>
        <v>-</v>
      </c>
      <c r="AH282" s="294" t="str">
        <f t="shared" si="62"/>
        <v>-</v>
      </c>
      <c r="AI282" s="294" t="str">
        <f t="shared" si="62"/>
        <v>-</v>
      </c>
      <c r="AJ282" s="294" t="str">
        <f t="shared" si="62"/>
        <v>-</v>
      </c>
      <c r="AK282" s="286" t="str">
        <f t="shared" si="63"/>
        <v>-</v>
      </c>
      <c r="AL282" s="286" t="str">
        <f t="shared" si="63"/>
        <v>-</v>
      </c>
      <c r="AM282" s="286" t="str">
        <f t="shared" si="63"/>
        <v>-</v>
      </c>
      <c r="AN282" s="286" t="str">
        <f t="shared" si="63"/>
        <v>-</v>
      </c>
    </row>
    <row r="283" spans="20:40">
      <c r="T283" s="2"/>
      <c r="U283" s="9" t="str">
        <f t="shared" si="56"/>
        <v>-</v>
      </c>
      <c r="V283" s="9" t="str">
        <f t="shared" si="57"/>
        <v>-</v>
      </c>
      <c r="W283" s="9" t="str">
        <f t="shared" si="58"/>
        <v>-</v>
      </c>
      <c r="X283" s="9" t="str">
        <f t="shared" si="59"/>
        <v>-</v>
      </c>
      <c r="Y283" s="9" t="str">
        <f t="shared" si="60"/>
        <v>-</v>
      </c>
      <c r="Z283" s="9" t="str">
        <f t="shared" si="60"/>
        <v>-</v>
      </c>
      <c r="AA283" s="9" t="str">
        <f t="shared" si="60"/>
        <v>-</v>
      </c>
      <c r="AB283" s="9" t="str">
        <f t="shared" si="60"/>
        <v>-</v>
      </c>
      <c r="AC283" s="290" t="str">
        <f t="shared" si="61"/>
        <v>-</v>
      </c>
      <c r="AD283" s="290" t="str">
        <f t="shared" si="61"/>
        <v>-</v>
      </c>
      <c r="AE283" s="290" t="str">
        <f t="shared" si="61"/>
        <v>-</v>
      </c>
      <c r="AF283" s="290" t="str">
        <f t="shared" si="61"/>
        <v>-</v>
      </c>
      <c r="AG283" s="294" t="str">
        <f t="shared" si="62"/>
        <v>-</v>
      </c>
      <c r="AH283" s="294" t="str">
        <f t="shared" si="62"/>
        <v>-</v>
      </c>
      <c r="AI283" s="294" t="str">
        <f t="shared" si="62"/>
        <v>-</v>
      </c>
      <c r="AJ283" s="294" t="str">
        <f t="shared" si="62"/>
        <v>-</v>
      </c>
      <c r="AK283" s="286" t="str">
        <f t="shared" si="63"/>
        <v>-</v>
      </c>
      <c r="AL283" s="286" t="str">
        <f t="shared" si="63"/>
        <v>-</v>
      </c>
      <c r="AM283" s="286" t="str">
        <f t="shared" si="63"/>
        <v>-</v>
      </c>
      <c r="AN283" s="286" t="str">
        <f t="shared" si="63"/>
        <v>-</v>
      </c>
    </row>
    <row r="284" spans="20:40">
      <c r="T284" s="2"/>
      <c r="U284" s="9" t="str">
        <f t="shared" si="56"/>
        <v>-</v>
      </c>
      <c r="V284" s="9" t="str">
        <f t="shared" si="57"/>
        <v>-</v>
      </c>
      <c r="W284" s="9" t="str">
        <f t="shared" si="58"/>
        <v>-</v>
      </c>
      <c r="X284" s="9" t="str">
        <f t="shared" si="59"/>
        <v>-</v>
      </c>
      <c r="Y284" s="9" t="str">
        <f t="shared" si="60"/>
        <v>-</v>
      </c>
      <c r="Z284" s="9" t="str">
        <f t="shared" si="60"/>
        <v>-</v>
      </c>
      <c r="AA284" s="9" t="str">
        <f t="shared" si="60"/>
        <v>-</v>
      </c>
      <c r="AB284" s="9" t="str">
        <f t="shared" si="60"/>
        <v>-</v>
      </c>
      <c r="AC284" s="290" t="str">
        <f t="shared" si="61"/>
        <v>-</v>
      </c>
      <c r="AD284" s="290" t="str">
        <f t="shared" si="61"/>
        <v>-</v>
      </c>
      <c r="AE284" s="290" t="str">
        <f t="shared" si="61"/>
        <v>-</v>
      </c>
      <c r="AF284" s="290" t="str">
        <f t="shared" si="61"/>
        <v>-</v>
      </c>
      <c r="AG284" s="294" t="str">
        <f t="shared" si="62"/>
        <v>-</v>
      </c>
      <c r="AH284" s="294" t="str">
        <f t="shared" si="62"/>
        <v>-</v>
      </c>
      <c r="AI284" s="294" t="str">
        <f t="shared" si="62"/>
        <v>-</v>
      </c>
      <c r="AJ284" s="294" t="str">
        <f t="shared" si="62"/>
        <v>-</v>
      </c>
      <c r="AK284" s="286" t="str">
        <f t="shared" si="63"/>
        <v>-</v>
      </c>
      <c r="AL284" s="286" t="str">
        <f t="shared" si="63"/>
        <v>-</v>
      </c>
      <c r="AM284" s="286" t="str">
        <f t="shared" si="63"/>
        <v>-</v>
      </c>
      <c r="AN284" s="286" t="str">
        <f t="shared" si="63"/>
        <v>-</v>
      </c>
    </row>
    <row r="285" spans="20:40">
      <c r="T285" s="2"/>
      <c r="U285" s="9" t="str">
        <f t="shared" si="56"/>
        <v>-</v>
      </c>
      <c r="V285" s="9" t="str">
        <f t="shared" si="57"/>
        <v>-</v>
      </c>
      <c r="W285" s="9" t="str">
        <f t="shared" si="58"/>
        <v>-</v>
      </c>
      <c r="X285" s="9" t="str">
        <f t="shared" si="59"/>
        <v>-</v>
      </c>
      <c r="Y285" s="9" t="str">
        <f t="shared" si="60"/>
        <v>-</v>
      </c>
      <c r="Z285" s="9" t="str">
        <f t="shared" si="60"/>
        <v>-</v>
      </c>
      <c r="AA285" s="9" t="str">
        <f t="shared" si="60"/>
        <v>-</v>
      </c>
      <c r="AB285" s="9" t="str">
        <f t="shared" si="60"/>
        <v>-</v>
      </c>
      <c r="AC285" s="290" t="str">
        <f t="shared" si="61"/>
        <v>-</v>
      </c>
      <c r="AD285" s="290" t="str">
        <f t="shared" si="61"/>
        <v>-</v>
      </c>
      <c r="AE285" s="290" t="str">
        <f t="shared" si="61"/>
        <v>-</v>
      </c>
      <c r="AF285" s="290" t="str">
        <f t="shared" si="61"/>
        <v>-</v>
      </c>
      <c r="AG285" s="294" t="str">
        <f t="shared" si="62"/>
        <v>-</v>
      </c>
      <c r="AH285" s="294" t="str">
        <f t="shared" si="62"/>
        <v>-</v>
      </c>
      <c r="AI285" s="294" t="str">
        <f t="shared" si="62"/>
        <v>-</v>
      </c>
      <c r="AJ285" s="294" t="str">
        <f t="shared" si="62"/>
        <v>-</v>
      </c>
      <c r="AK285" s="286" t="str">
        <f t="shared" si="63"/>
        <v>-</v>
      </c>
      <c r="AL285" s="286" t="str">
        <f t="shared" si="63"/>
        <v>-</v>
      </c>
      <c r="AM285" s="286" t="str">
        <f t="shared" si="63"/>
        <v>-</v>
      </c>
      <c r="AN285" s="286" t="str">
        <f t="shared" si="63"/>
        <v>-</v>
      </c>
    </row>
    <row r="286" spans="20:40">
      <c r="T286" s="2"/>
      <c r="U286" s="9" t="str">
        <f t="shared" si="56"/>
        <v>-</v>
      </c>
      <c r="V286" s="9" t="str">
        <f t="shared" si="57"/>
        <v>-</v>
      </c>
      <c r="W286" s="9" t="str">
        <f t="shared" si="58"/>
        <v>-</v>
      </c>
      <c r="X286" s="9" t="str">
        <f t="shared" si="59"/>
        <v>-</v>
      </c>
      <c r="Y286" s="9" t="str">
        <f t="shared" si="60"/>
        <v>-</v>
      </c>
      <c r="Z286" s="9" t="str">
        <f t="shared" si="60"/>
        <v>-</v>
      </c>
      <c r="AA286" s="9" t="str">
        <f t="shared" si="60"/>
        <v>-</v>
      </c>
      <c r="AB286" s="9" t="str">
        <f t="shared" si="60"/>
        <v>-</v>
      </c>
      <c r="AC286" s="290" t="str">
        <f t="shared" si="61"/>
        <v>-</v>
      </c>
      <c r="AD286" s="290" t="str">
        <f t="shared" si="61"/>
        <v>-</v>
      </c>
      <c r="AE286" s="290" t="str">
        <f t="shared" si="61"/>
        <v>-</v>
      </c>
      <c r="AF286" s="290" t="str">
        <f t="shared" si="61"/>
        <v>-</v>
      </c>
      <c r="AG286" s="294" t="str">
        <f t="shared" si="62"/>
        <v>-</v>
      </c>
      <c r="AH286" s="294" t="str">
        <f t="shared" si="62"/>
        <v>-</v>
      </c>
      <c r="AI286" s="294" t="str">
        <f t="shared" si="62"/>
        <v>-</v>
      </c>
      <c r="AJ286" s="294" t="str">
        <f t="shared" si="62"/>
        <v>-</v>
      </c>
      <c r="AK286" s="286" t="str">
        <f t="shared" si="63"/>
        <v>-</v>
      </c>
      <c r="AL286" s="286" t="str">
        <f t="shared" si="63"/>
        <v>-</v>
      </c>
      <c r="AM286" s="286" t="str">
        <f t="shared" si="63"/>
        <v>-</v>
      </c>
      <c r="AN286" s="286" t="str">
        <f t="shared" si="63"/>
        <v>-</v>
      </c>
    </row>
    <row r="287" spans="20:40">
      <c r="T287" s="2"/>
      <c r="U287" s="9" t="str">
        <f t="shared" si="56"/>
        <v>-</v>
      </c>
      <c r="V287" s="9" t="str">
        <f t="shared" si="57"/>
        <v>-</v>
      </c>
      <c r="W287" s="9" t="str">
        <f t="shared" si="58"/>
        <v>-</v>
      </c>
      <c r="X287" s="9" t="str">
        <f t="shared" si="59"/>
        <v>-</v>
      </c>
      <c r="Y287" s="9" t="str">
        <f t="shared" si="60"/>
        <v>-</v>
      </c>
      <c r="Z287" s="9" t="str">
        <f t="shared" si="60"/>
        <v>-</v>
      </c>
      <c r="AA287" s="9" t="str">
        <f t="shared" si="60"/>
        <v>-</v>
      </c>
      <c r="AB287" s="9" t="str">
        <f t="shared" si="60"/>
        <v>-</v>
      </c>
      <c r="AC287" s="290" t="str">
        <f t="shared" si="61"/>
        <v>-</v>
      </c>
      <c r="AD287" s="290" t="str">
        <f t="shared" si="61"/>
        <v>-</v>
      </c>
      <c r="AE287" s="290" t="str">
        <f t="shared" si="61"/>
        <v>-</v>
      </c>
      <c r="AF287" s="290" t="str">
        <f t="shared" si="61"/>
        <v>-</v>
      </c>
      <c r="AG287" s="294" t="str">
        <f t="shared" si="62"/>
        <v>-</v>
      </c>
      <c r="AH287" s="294" t="str">
        <f t="shared" si="62"/>
        <v>-</v>
      </c>
      <c r="AI287" s="294" t="str">
        <f t="shared" si="62"/>
        <v>-</v>
      </c>
      <c r="AJ287" s="294" t="str">
        <f t="shared" si="62"/>
        <v>-</v>
      </c>
      <c r="AK287" s="286" t="str">
        <f t="shared" si="63"/>
        <v>-</v>
      </c>
      <c r="AL287" s="286" t="str">
        <f t="shared" si="63"/>
        <v>-</v>
      </c>
      <c r="AM287" s="286" t="str">
        <f t="shared" si="63"/>
        <v>-</v>
      </c>
      <c r="AN287" s="286" t="str">
        <f t="shared" si="63"/>
        <v>-</v>
      </c>
    </row>
    <row r="288" spans="20:40">
      <c r="T288" s="2"/>
      <c r="U288" s="9" t="str">
        <f t="shared" si="56"/>
        <v>-</v>
      </c>
      <c r="V288" s="9" t="str">
        <f t="shared" si="57"/>
        <v>-</v>
      </c>
      <c r="W288" s="9" t="str">
        <f t="shared" si="58"/>
        <v>-</v>
      </c>
      <c r="X288" s="9" t="str">
        <f t="shared" si="59"/>
        <v>-</v>
      </c>
      <c r="Y288" s="9" t="str">
        <f t="shared" si="60"/>
        <v>-</v>
      </c>
      <c r="Z288" s="9" t="str">
        <f t="shared" si="60"/>
        <v>-</v>
      </c>
      <c r="AA288" s="9" t="str">
        <f t="shared" si="60"/>
        <v>-</v>
      </c>
      <c r="AB288" s="9" t="str">
        <f t="shared" si="60"/>
        <v>-</v>
      </c>
      <c r="AC288" s="290" t="str">
        <f t="shared" si="61"/>
        <v>-</v>
      </c>
      <c r="AD288" s="290" t="str">
        <f t="shared" si="61"/>
        <v>-</v>
      </c>
      <c r="AE288" s="290" t="str">
        <f t="shared" si="61"/>
        <v>-</v>
      </c>
      <c r="AF288" s="290" t="str">
        <f t="shared" si="61"/>
        <v>-</v>
      </c>
      <c r="AG288" s="294" t="str">
        <f t="shared" si="62"/>
        <v>-</v>
      </c>
      <c r="AH288" s="294" t="str">
        <f t="shared" si="62"/>
        <v>-</v>
      </c>
      <c r="AI288" s="294" t="str">
        <f t="shared" si="62"/>
        <v>-</v>
      </c>
      <c r="AJ288" s="294" t="str">
        <f t="shared" si="62"/>
        <v>-</v>
      </c>
      <c r="AK288" s="286" t="str">
        <f t="shared" si="63"/>
        <v>-</v>
      </c>
      <c r="AL288" s="286" t="str">
        <f t="shared" si="63"/>
        <v>-</v>
      </c>
      <c r="AM288" s="286" t="str">
        <f t="shared" si="63"/>
        <v>-</v>
      </c>
      <c r="AN288" s="286" t="str">
        <f t="shared" si="63"/>
        <v>-</v>
      </c>
    </row>
    <row r="289" spans="20:40">
      <c r="T289" s="2"/>
      <c r="U289" s="9" t="str">
        <f t="shared" si="56"/>
        <v>-</v>
      </c>
      <c r="V289" s="9" t="str">
        <f t="shared" si="57"/>
        <v>-</v>
      </c>
      <c r="W289" s="9" t="str">
        <f t="shared" si="58"/>
        <v>-</v>
      </c>
      <c r="X289" s="9" t="str">
        <f t="shared" si="59"/>
        <v>-</v>
      </c>
      <c r="Y289" s="9" t="str">
        <f t="shared" si="60"/>
        <v>-</v>
      </c>
      <c r="Z289" s="9" t="str">
        <f t="shared" si="60"/>
        <v>-</v>
      </c>
      <c r="AA289" s="9" t="str">
        <f t="shared" si="60"/>
        <v>-</v>
      </c>
      <c r="AB289" s="9" t="str">
        <f t="shared" si="60"/>
        <v>-</v>
      </c>
      <c r="AC289" s="290" t="str">
        <f t="shared" si="61"/>
        <v>-</v>
      </c>
      <c r="AD289" s="290" t="str">
        <f t="shared" si="61"/>
        <v>-</v>
      </c>
      <c r="AE289" s="290" t="str">
        <f t="shared" si="61"/>
        <v>-</v>
      </c>
      <c r="AF289" s="290" t="str">
        <f t="shared" si="61"/>
        <v>-</v>
      </c>
      <c r="AG289" s="294" t="str">
        <f t="shared" si="62"/>
        <v>-</v>
      </c>
      <c r="AH289" s="294" t="str">
        <f t="shared" si="62"/>
        <v>-</v>
      </c>
      <c r="AI289" s="294" t="str">
        <f t="shared" si="62"/>
        <v>-</v>
      </c>
      <c r="AJ289" s="294" t="str">
        <f t="shared" si="62"/>
        <v>-</v>
      </c>
      <c r="AK289" s="286" t="str">
        <f t="shared" si="63"/>
        <v>-</v>
      </c>
      <c r="AL289" s="286" t="str">
        <f t="shared" si="63"/>
        <v>-</v>
      </c>
      <c r="AM289" s="286" t="str">
        <f t="shared" si="63"/>
        <v>-</v>
      </c>
      <c r="AN289" s="286" t="str">
        <f t="shared" si="63"/>
        <v>-</v>
      </c>
    </row>
    <row r="290" spans="20:40">
      <c r="T290" s="2"/>
      <c r="U290" s="9" t="str">
        <f t="shared" si="56"/>
        <v>-</v>
      </c>
      <c r="V290" s="9" t="str">
        <f t="shared" si="57"/>
        <v>-</v>
      </c>
      <c r="W290" s="9" t="str">
        <f t="shared" si="58"/>
        <v>-</v>
      </c>
      <c r="X290" s="9" t="str">
        <f t="shared" si="59"/>
        <v>-</v>
      </c>
      <c r="Y290" s="9" t="str">
        <f t="shared" si="60"/>
        <v>-</v>
      </c>
      <c r="Z290" s="9" t="str">
        <f t="shared" si="60"/>
        <v>-</v>
      </c>
      <c r="AA290" s="9" t="str">
        <f t="shared" si="60"/>
        <v>-</v>
      </c>
      <c r="AB290" s="9" t="str">
        <f t="shared" si="60"/>
        <v>-</v>
      </c>
      <c r="AC290" s="290" t="str">
        <f t="shared" si="61"/>
        <v>-</v>
      </c>
      <c r="AD290" s="290" t="str">
        <f t="shared" si="61"/>
        <v>-</v>
      </c>
      <c r="AE290" s="290" t="str">
        <f t="shared" si="61"/>
        <v>-</v>
      </c>
      <c r="AF290" s="290" t="str">
        <f t="shared" si="61"/>
        <v>-</v>
      </c>
      <c r="AG290" s="294" t="str">
        <f t="shared" si="62"/>
        <v>-</v>
      </c>
      <c r="AH290" s="294" t="str">
        <f t="shared" si="62"/>
        <v>-</v>
      </c>
      <c r="AI290" s="294" t="str">
        <f t="shared" si="62"/>
        <v>-</v>
      </c>
      <c r="AJ290" s="294" t="str">
        <f t="shared" si="62"/>
        <v>-</v>
      </c>
      <c r="AK290" s="286" t="str">
        <f t="shared" si="63"/>
        <v>-</v>
      </c>
      <c r="AL290" s="286" t="str">
        <f t="shared" si="63"/>
        <v>-</v>
      </c>
      <c r="AM290" s="286" t="str">
        <f t="shared" si="63"/>
        <v>-</v>
      </c>
      <c r="AN290" s="286" t="str">
        <f t="shared" si="63"/>
        <v>-</v>
      </c>
    </row>
    <row r="291" spans="20:40">
      <c r="T291" s="2"/>
      <c r="U291" s="9" t="str">
        <f t="shared" si="56"/>
        <v>-</v>
      </c>
      <c r="V291" s="9" t="str">
        <f t="shared" si="57"/>
        <v>-</v>
      </c>
      <c r="W291" s="9" t="str">
        <f t="shared" si="58"/>
        <v>-</v>
      </c>
      <c r="X291" s="9" t="str">
        <f t="shared" si="59"/>
        <v>-</v>
      </c>
      <c r="Y291" s="9" t="str">
        <f t="shared" si="60"/>
        <v>-</v>
      </c>
      <c r="Z291" s="9" t="str">
        <f t="shared" si="60"/>
        <v>-</v>
      </c>
      <c r="AA291" s="9" t="str">
        <f t="shared" si="60"/>
        <v>-</v>
      </c>
      <c r="AB291" s="9" t="str">
        <f t="shared" si="60"/>
        <v>-</v>
      </c>
      <c r="AC291" s="290" t="str">
        <f t="shared" si="61"/>
        <v>-</v>
      </c>
      <c r="AD291" s="290" t="str">
        <f t="shared" si="61"/>
        <v>-</v>
      </c>
      <c r="AE291" s="290" t="str">
        <f t="shared" si="61"/>
        <v>-</v>
      </c>
      <c r="AF291" s="290" t="str">
        <f t="shared" si="61"/>
        <v>-</v>
      </c>
      <c r="AG291" s="294" t="str">
        <f t="shared" si="62"/>
        <v>-</v>
      </c>
      <c r="AH291" s="294" t="str">
        <f t="shared" si="62"/>
        <v>-</v>
      </c>
      <c r="AI291" s="294" t="str">
        <f t="shared" si="62"/>
        <v>-</v>
      </c>
      <c r="AJ291" s="294" t="str">
        <f t="shared" si="62"/>
        <v>-</v>
      </c>
      <c r="AK291" s="286" t="str">
        <f t="shared" si="63"/>
        <v>-</v>
      </c>
      <c r="AL291" s="286" t="str">
        <f t="shared" si="63"/>
        <v>-</v>
      </c>
      <c r="AM291" s="286" t="str">
        <f t="shared" si="63"/>
        <v>-</v>
      </c>
      <c r="AN291" s="286" t="str">
        <f t="shared" si="63"/>
        <v>-</v>
      </c>
    </row>
    <row r="292" spans="20:40">
      <c r="T292" s="2"/>
      <c r="U292" s="9" t="str">
        <f t="shared" si="56"/>
        <v>-</v>
      </c>
      <c r="V292" s="9" t="str">
        <f t="shared" si="57"/>
        <v>-</v>
      </c>
      <c r="W292" s="9" t="str">
        <f t="shared" si="58"/>
        <v>-</v>
      </c>
      <c r="X292" s="9" t="str">
        <f t="shared" si="59"/>
        <v>-</v>
      </c>
      <c r="Y292" s="9" t="str">
        <f t="shared" si="60"/>
        <v>-</v>
      </c>
      <c r="Z292" s="9" t="str">
        <f t="shared" si="60"/>
        <v>-</v>
      </c>
      <c r="AA292" s="9" t="str">
        <f t="shared" si="60"/>
        <v>-</v>
      </c>
      <c r="AB292" s="9" t="str">
        <f t="shared" si="60"/>
        <v>-</v>
      </c>
      <c r="AC292" s="290" t="str">
        <f t="shared" si="61"/>
        <v>-</v>
      </c>
      <c r="AD292" s="290" t="str">
        <f t="shared" si="61"/>
        <v>-</v>
      </c>
      <c r="AE292" s="290" t="str">
        <f t="shared" si="61"/>
        <v>-</v>
      </c>
      <c r="AF292" s="290" t="str">
        <f t="shared" si="61"/>
        <v>-</v>
      </c>
      <c r="AG292" s="294" t="str">
        <f t="shared" si="62"/>
        <v>-</v>
      </c>
      <c r="AH292" s="294" t="str">
        <f t="shared" si="62"/>
        <v>-</v>
      </c>
      <c r="AI292" s="294" t="str">
        <f t="shared" si="62"/>
        <v>-</v>
      </c>
      <c r="AJ292" s="294" t="str">
        <f t="shared" si="62"/>
        <v>-</v>
      </c>
      <c r="AK292" s="286" t="str">
        <f t="shared" si="63"/>
        <v>-</v>
      </c>
      <c r="AL292" s="286" t="str">
        <f t="shared" si="63"/>
        <v>-</v>
      </c>
      <c r="AM292" s="286" t="str">
        <f t="shared" si="63"/>
        <v>-</v>
      </c>
      <c r="AN292" s="286" t="str">
        <f t="shared" si="63"/>
        <v>-</v>
      </c>
    </row>
    <row r="293" spans="20:40">
      <c r="T293" s="2"/>
      <c r="U293" s="9" t="str">
        <f t="shared" si="56"/>
        <v>-</v>
      </c>
      <c r="V293" s="9" t="str">
        <f t="shared" si="57"/>
        <v>-</v>
      </c>
      <c r="W293" s="9" t="str">
        <f t="shared" si="58"/>
        <v>-</v>
      </c>
      <c r="X293" s="9" t="str">
        <f t="shared" si="59"/>
        <v>-</v>
      </c>
      <c r="Y293" s="9" t="str">
        <f t="shared" si="60"/>
        <v>-</v>
      </c>
      <c r="Z293" s="9" t="str">
        <f t="shared" si="60"/>
        <v>-</v>
      </c>
      <c r="AA293" s="9" t="str">
        <f t="shared" si="60"/>
        <v>-</v>
      </c>
      <c r="AB293" s="9" t="str">
        <f t="shared" si="60"/>
        <v>-</v>
      </c>
      <c r="AC293" s="290" t="str">
        <f t="shared" si="61"/>
        <v>-</v>
      </c>
      <c r="AD293" s="290" t="str">
        <f t="shared" si="61"/>
        <v>-</v>
      </c>
      <c r="AE293" s="290" t="str">
        <f t="shared" si="61"/>
        <v>-</v>
      </c>
      <c r="AF293" s="290" t="str">
        <f t="shared" si="61"/>
        <v>-</v>
      </c>
      <c r="AG293" s="294" t="str">
        <f t="shared" si="62"/>
        <v>-</v>
      </c>
      <c r="AH293" s="294" t="str">
        <f t="shared" si="62"/>
        <v>-</v>
      </c>
      <c r="AI293" s="294" t="str">
        <f t="shared" si="62"/>
        <v>-</v>
      </c>
      <c r="AJ293" s="294" t="str">
        <f t="shared" si="62"/>
        <v>-</v>
      </c>
      <c r="AK293" s="286" t="str">
        <f t="shared" si="63"/>
        <v>-</v>
      </c>
      <c r="AL293" s="286" t="str">
        <f t="shared" si="63"/>
        <v>-</v>
      </c>
      <c r="AM293" s="286" t="str">
        <f t="shared" si="63"/>
        <v>-</v>
      </c>
      <c r="AN293" s="286" t="str">
        <f t="shared" si="63"/>
        <v>-</v>
      </c>
    </row>
    <row r="294" spans="20:40">
      <c r="T294" s="2"/>
      <c r="U294" s="9" t="str">
        <f t="shared" si="56"/>
        <v>-</v>
      </c>
      <c r="V294" s="9" t="str">
        <f t="shared" si="57"/>
        <v>-</v>
      </c>
      <c r="W294" s="9" t="str">
        <f t="shared" si="58"/>
        <v>-</v>
      </c>
      <c r="X294" s="9" t="str">
        <f t="shared" si="59"/>
        <v>-</v>
      </c>
      <c r="Y294" s="9" t="str">
        <f t="shared" si="60"/>
        <v>-</v>
      </c>
      <c r="Z294" s="9" t="str">
        <f t="shared" si="60"/>
        <v>-</v>
      </c>
      <c r="AA294" s="9" t="str">
        <f t="shared" si="60"/>
        <v>-</v>
      </c>
      <c r="AB294" s="9" t="str">
        <f t="shared" si="60"/>
        <v>-</v>
      </c>
      <c r="AC294" s="290" t="str">
        <f t="shared" si="61"/>
        <v>-</v>
      </c>
      <c r="AD294" s="290" t="str">
        <f t="shared" si="61"/>
        <v>-</v>
      </c>
      <c r="AE294" s="290" t="str">
        <f t="shared" si="61"/>
        <v>-</v>
      </c>
      <c r="AF294" s="290" t="str">
        <f t="shared" si="61"/>
        <v>-</v>
      </c>
      <c r="AG294" s="294" t="str">
        <f t="shared" si="62"/>
        <v>-</v>
      </c>
      <c r="AH294" s="294" t="str">
        <f t="shared" si="62"/>
        <v>-</v>
      </c>
      <c r="AI294" s="294" t="str">
        <f t="shared" si="62"/>
        <v>-</v>
      </c>
      <c r="AJ294" s="294" t="str">
        <f t="shared" si="62"/>
        <v>-</v>
      </c>
      <c r="AK294" s="286" t="str">
        <f t="shared" si="63"/>
        <v>-</v>
      </c>
      <c r="AL294" s="286" t="str">
        <f t="shared" si="63"/>
        <v>-</v>
      </c>
      <c r="AM294" s="286" t="str">
        <f t="shared" si="63"/>
        <v>-</v>
      </c>
      <c r="AN294" s="286" t="str">
        <f t="shared" si="63"/>
        <v>-</v>
      </c>
    </row>
    <row r="295" spans="20:40">
      <c r="T295" s="2"/>
      <c r="U295" s="9" t="str">
        <f t="shared" si="56"/>
        <v>-</v>
      </c>
      <c r="V295" s="9" t="str">
        <f t="shared" si="57"/>
        <v>-</v>
      </c>
      <c r="W295" s="9" t="str">
        <f t="shared" si="58"/>
        <v>-</v>
      </c>
      <c r="X295" s="9" t="str">
        <f t="shared" si="59"/>
        <v>-</v>
      </c>
      <c r="Y295" s="9" t="str">
        <f t="shared" si="60"/>
        <v>-</v>
      </c>
      <c r="Z295" s="9" t="str">
        <f t="shared" si="60"/>
        <v>-</v>
      </c>
      <c r="AA295" s="9" t="str">
        <f t="shared" si="60"/>
        <v>-</v>
      </c>
      <c r="AB295" s="9" t="str">
        <f t="shared" si="60"/>
        <v>-</v>
      </c>
      <c r="AC295" s="290" t="str">
        <f t="shared" si="61"/>
        <v>-</v>
      </c>
      <c r="AD295" s="290" t="str">
        <f t="shared" si="61"/>
        <v>-</v>
      </c>
      <c r="AE295" s="290" t="str">
        <f t="shared" si="61"/>
        <v>-</v>
      </c>
      <c r="AF295" s="290" t="str">
        <f t="shared" si="61"/>
        <v>-</v>
      </c>
      <c r="AG295" s="294" t="str">
        <f t="shared" si="62"/>
        <v>-</v>
      </c>
      <c r="AH295" s="294" t="str">
        <f t="shared" si="62"/>
        <v>-</v>
      </c>
      <c r="AI295" s="294" t="str">
        <f t="shared" si="62"/>
        <v>-</v>
      </c>
      <c r="AJ295" s="294" t="str">
        <f t="shared" si="62"/>
        <v>-</v>
      </c>
      <c r="AK295" s="286" t="str">
        <f t="shared" si="63"/>
        <v>-</v>
      </c>
      <c r="AL295" s="286" t="str">
        <f t="shared" si="63"/>
        <v>-</v>
      </c>
      <c r="AM295" s="286" t="str">
        <f t="shared" si="63"/>
        <v>-</v>
      </c>
      <c r="AN295" s="286" t="str">
        <f t="shared" si="63"/>
        <v>-</v>
      </c>
    </row>
    <row r="296" spans="20:40">
      <c r="T296" s="2"/>
      <c r="U296" s="9" t="str">
        <f t="shared" si="56"/>
        <v>-</v>
      </c>
      <c r="V296" s="9" t="str">
        <f t="shared" si="57"/>
        <v>-</v>
      </c>
      <c r="W296" s="9" t="str">
        <f t="shared" si="58"/>
        <v>-</v>
      </c>
      <c r="X296" s="9" t="str">
        <f t="shared" si="59"/>
        <v>-</v>
      </c>
      <c r="Y296" s="9" t="str">
        <f t="shared" si="60"/>
        <v>-</v>
      </c>
      <c r="Z296" s="9" t="str">
        <f t="shared" si="60"/>
        <v>-</v>
      </c>
      <c r="AA296" s="9" t="str">
        <f t="shared" si="60"/>
        <v>-</v>
      </c>
      <c r="AB296" s="9" t="str">
        <f t="shared" si="60"/>
        <v>-</v>
      </c>
      <c r="AC296" s="290" t="str">
        <f t="shared" si="61"/>
        <v>-</v>
      </c>
      <c r="AD296" s="290" t="str">
        <f t="shared" si="61"/>
        <v>-</v>
      </c>
      <c r="AE296" s="290" t="str">
        <f t="shared" si="61"/>
        <v>-</v>
      </c>
      <c r="AF296" s="290" t="str">
        <f t="shared" si="61"/>
        <v>-</v>
      </c>
      <c r="AG296" s="294" t="str">
        <f t="shared" si="62"/>
        <v>-</v>
      </c>
      <c r="AH296" s="294" t="str">
        <f t="shared" si="62"/>
        <v>-</v>
      </c>
      <c r="AI296" s="294" t="str">
        <f t="shared" si="62"/>
        <v>-</v>
      </c>
      <c r="AJ296" s="294" t="str">
        <f t="shared" si="62"/>
        <v>-</v>
      </c>
      <c r="AK296" s="286" t="str">
        <f t="shared" si="63"/>
        <v>-</v>
      </c>
      <c r="AL296" s="286" t="str">
        <f t="shared" si="63"/>
        <v>-</v>
      </c>
      <c r="AM296" s="286" t="str">
        <f t="shared" si="63"/>
        <v>-</v>
      </c>
      <c r="AN296" s="286" t="str">
        <f t="shared" si="63"/>
        <v>-</v>
      </c>
    </row>
    <row r="297" spans="20:40">
      <c r="T297" s="2"/>
      <c r="U297" s="9" t="str">
        <f t="shared" si="56"/>
        <v>-</v>
      </c>
      <c r="V297" s="9" t="str">
        <f t="shared" si="57"/>
        <v>-</v>
      </c>
      <c r="W297" s="9" t="str">
        <f t="shared" si="58"/>
        <v>-</v>
      </c>
      <c r="X297" s="9" t="str">
        <f t="shared" si="59"/>
        <v>-</v>
      </c>
      <c r="Y297" s="9" t="str">
        <f t="shared" si="60"/>
        <v>-</v>
      </c>
      <c r="Z297" s="9" t="str">
        <f t="shared" si="60"/>
        <v>-</v>
      </c>
      <c r="AA297" s="9" t="str">
        <f t="shared" si="60"/>
        <v>-</v>
      </c>
      <c r="AB297" s="9" t="str">
        <f t="shared" si="60"/>
        <v>-</v>
      </c>
      <c r="AC297" s="290" t="str">
        <f t="shared" si="61"/>
        <v>-</v>
      </c>
      <c r="AD297" s="290" t="str">
        <f t="shared" si="61"/>
        <v>-</v>
      </c>
      <c r="AE297" s="290" t="str">
        <f t="shared" si="61"/>
        <v>-</v>
      </c>
      <c r="AF297" s="290" t="str">
        <f t="shared" si="61"/>
        <v>-</v>
      </c>
      <c r="AG297" s="294" t="str">
        <f t="shared" si="62"/>
        <v>-</v>
      </c>
      <c r="AH297" s="294" t="str">
        <f t="shared" si="62"/>
        <v>-</v>
      </c>
      <c r="AI297" s="294" t="str">
        <f t="shared" si="62"/>
        <v>-</v>
      </c>
      <c r="AJ297" s="294" t="str">
        <f t="shared" si="62"/>
        <v>-</v>
      </c>
      <c r="AK297" s="286" t="str">
        <f t="shared" si="63"/>
        <v>-</v>
      </c>
      <c r="AL297" s="286" t="str">
        <f t="shared" si="63"/>
        <v>-</v>
      </c>
      <c r="AM297" s="286" t="str">
        <f t="shared" si="63"/>
        <v>-</v>
      </c>
      <c r="AN297" s="286" t="str">
        <f t="shared" si="63"/>
        <v>-</v>
      </c>
    </row>
    <row r="298" spans="20:40">
      <c r="T298" s="2"/>
      <c r="U298" s="9" t="str">
        <f t="shared" si="56"/>
        <v>-</v>
      </c>
      <c r="V298" s="9" t="str">
        <f t="shared" si="57"/>
        <v>-</v>
      </c>
      <c r="W298" s="9" t="str">
        <f t="shared" si="58"/>
        <v>-</v>
      </c>
      <c r="X298" s="9" t="str">
        <f t="shared" si="59"/>
        <v>-</v>
      </c>
      <c r="Y298" s="9" t="str">
        <f t="shared" si="60"/>
        <v>-</v>
      </c>
      <c r="Z298" s="9" t="str">
        <f t="shared" si="60"/>
        <v>-</v>
      </c>
      <c r="AA298" s="9" t="str">
        <f t="shared" si="60"/>
        <v>-</v>
      </c>
      <c r="AB298" s="9" t="str">
        <f t="shared" si="60"/>
        <v>-</v>
      </c>
      <c r="AC298" s="290" t="str">
        <f t="shared" si="61"/>
        <v>-</v>
      </c>
      <c r="AD298" s="290" t="str">
        <f t="shared" si="61"/>
        <v>-</v>
      </c>
      <c r="AE298" s="290" t="str">
        <f t="shared" si="61"/>
        <v>-</v>
      </c>
      <c r="AF298" s="290" t="str">
        <f t="shared" si="61"/>
        <v>-</v>
      </c>
      <c r="AG298" s="294" t="str">
        <f t="shared" si="62"/>
        <v>-</v>
      </c>
      <c r="AH298" s="294" t="str">
        <f t="shared" si="62"/>
        <v>-</v>
      </c>
      <c r="AI298" s="294" t="str">
        <f t="shared" si="62"/>
        <v>-</v>
      </c>
      <c r="AJ298" s="294" t="str">
        <f t="shared" si="62"/>
        <v>-</v>
      </c>
      <c r="AK298" s="286" t="str">
        <f t="shared" si="63"/>
        <v>-</v>
      </c>
      <c r="AL298" s="286" t="str">
        <f t="shared" si="63"/>
        <v>-</v>
      </c>
      <c r="AM298" s="286" t="str">
        <f t="shared" si="63"/>
        <v>-</v>
      </c>
      <c r="AN298" s="286" t="str">
        <f t="shared" si="63"/>
        <v>-</v>
      </c>
    </row>
    <row r="299" spans="20:40">
      <c r="T299" s="2"/>
      <c r="U299" s="9" t="str">
        <f t="shared" si="56"/>
        <v>-</v>
      </c>
      <c r="V299" s="9" t="str">
        <f t="shared" si="57"/>
        <v>-</v>
      </c>
      <c r="W299" s="9" t="str">
        <f t="shared" si="58"/>
        <v>-</v>
      </c>
      <c r="X299" s="9" t="str">
        <f t="shared" si="59"/>
        <v>-</v>
      </c>
      <c r="Y299" s="9" t="str">
        <f t="shared" si="60"/>
        <v>-</v>
      </c>
      <c r="Z299" s="9" t="str">
        <f t="shared" si="60"/>
        <v>-</v>
      </c>
      <c r="AA299" s="9" t="str">
        <f t="shared" si="60"/>
        <v>-</v>
      </c>
      <c r="AB299" s="9" t="str">
        <f t="shared" si="60"/>
        <v>-</v>
      </c>
      <c r="AC299" s="290" t="str">
        <f t="shared" si="61"/>
        <v>-</v>
      </c>
      <c r="AD299" s="290" t="str">
        <f t="shared" si="61"/>
        <v>-</v>
      </c>
      <c r="AE299" s="290" t="str">
        <f t="shared" si="61"/>
        <v>-</v>
      </c>
      <c r="AF299" s="290" t="str">
        <f t="shared" si="61"/>
        <v>-</v>
      </c>
      <c r="AG299" s="294" t="str">
        <f t="shared" si="62"/>
        <v>-</v>
      </c>
      <c r="AH299" s="294" t="str">
        <f t="shared" si="62"/>
        <v>-</v>
      </c>
      <c r="AI299" s="294" t="str">
        <f t="shared" si="62"/>
        <v>-</v>
      </c>
      <c r="AJ299" s="294" t="str">
        <f t="shared" si="62"/>
        <v>-</v>
      </c>
      <c r="AK299" s="286" t="str">
        <f t="shared" si="63"/>
        <v>-</v>
      </c>
      <c r="AL299" s="286" t="str">
        <f t="shared" si="63"/>
        <v>-</v>
      </c>
      <c r="AM299" s="286" t="str">
        <f t="shared" si="63"/>
        <v>-</v>
      </c>
      <c r="AN299" s="286" t="str">
        <f t="shared" si="63"/>
        <v>-</v>
      </c>
    </row>
    <row r="300" spans="20:40">
      <c r="T300" s="2"/>
      <c r="U300" s="9" t="str">
        <f t="shared" si="56"/>
        <v>-</v>
      </c>
      <c r="V300" s="9" t="str">
        <f t="shared" si="57"/>
        <v>-</v>
      </c>
      <c r="W300" s="9" t="str">
        <f t="shared" si="58"/>
        <v>-</v>
      </c>
      <c r="X300" s="9" t="str">
        <f t="shared" si="59"/>
        <v>-</v>
      </c>
      <c r="Y300" s="9" t="str">
        <f t="shared" si="60"/>
        <v>-</v>
      </c>
      <c r="Z300" s="9" t="str">
        <f t="shared" si="60"/>
        <v>-</v>
      </c>
      <c r="AA300" s="9" t="str">
        <f t="shared" si="60"/>
        <v>-</v>
      </c>
      <c r="AB300" s="9" t="str">
        <f t="shared" si="60"/>
        <v>-</v>
      </c>
      <c r="AC300" s="290" t="str">
        <f t="shared" si="61"/>
        <v>-</v>
      </c>
      <c r="AD300" s="290" t="str">
        <f t="shared" si="61"/>
        <v>-</v>
      </c>
      <c r="AE300" s="290" t="str">
        <f t="shared" si="61"/>
        <v>-</v>
      </c>
      <c r="AF300" s="290" t="str">
        <f t="shared" si="61"/>
        <v>-</v>
      </c>
      <c r="AG300" s="294" t="str">
        <f t="shared" si="62"/>
        <v>-</v>
      </c>
      <c r="AH300" s="294" t="str">
        <f t="shared" si="62"/>
        <v>-</v>
      </c>
      <c r="AI300" s="294" t="str">
        <f t="shared" si="62"/>
        <v>-</v>
      </c>
      <c r="AJ300" s="294" t="str">
        <f t="shared" si="62"/>
        <v>-</v>
      </c>
      <c r="AK300" s="286" t="str">
        <f t="shared" si="63"/>
        <v>-</v>
      </c>
      <c r="AL300" s="286" t="str">
        <f t="shared" si="63"/>
        <v>-</v>
      </c>
      <c r="AM300" s="286" t="str">
        <f t="shared" si="63"/>
        <v>-</v>
      </c>
      <c r="AN300" s="286" t="str">
        <f t="shared" si="63"/>
        <v>-</v>
      </c>
    </row>
    <row r="301" spans="20:40">
      <c r="T301" s="2"/>
      <c r="U301" s="9" t="str">
        <f t="shared" si="56"/>
        <v>-</v>
      </c>
      <c r="V301" s="9" t="str">
        <f t="shared" si="57"/>
        <v>-</v>
      </c>
      <c r="W301" s="9" t="str">
        <f t="shared" si="58"/>
        <v>-</v>
      </c>
      <c r="X301" s="9" t="str">
        <f t="shared" si="59"/>
        <v>-</v>
      </c>
      <c r="Y301" s="9" t="str">
        <f t="shared" si="60"/>
        <v>-</v>
      </c>
      <c r="Z301" s="9" t="str">
        <f t="shared" si="60"/>
        <v>-</v>
      </c>
      <c r="AA301" s="9" t="str">
        <f t="shared" si="60"/>
        <v>-</v>
      </c>
      <c r="AB301" s="9" t="str">
        <f t="shared" si="60"/>
        <v>-</v>
      </c>
      <c r="AC301" s="290" t="str">
        <f t="shared" si="61"/>
        <v>-</v>
      </c>
      <c r="AD301" s="290" t="str">
        <f t="shared" si="61"/>
        <v>-</v>
      </c>
      <c r="AE301" s="290" t="str">
        <f t="shared" si="61"/>
        <v>-</v>
      </c>
      <c r="AF301" s="290" t="str">
        <f t="shared" si="61"/>
        <v>-</v>
      </c>
      <c r="AG301" s="294" t="str">
        <f t="shared" si="62"/>
        <v>-</v>
      </c>
      <c r="AH301" s="294" t="str">
        <f t="shared" si="62"/>
        <v>-</v>
      </c>
      <c r="AI301" s="294" t="str">
        <f t="shared" si="62"/>
        <v>-</v>
      </c>
      <c r="AJ301" s="294" t="str">
        <f t="shared" si="62"/>
        <v>-</v>
      </c>
      <c r="AK301" s="286" t="str">
        <f t="shared" si="63"/>
        <v>-</v>
      </c>
      <c r="AL301" s="286" t="str">
        <f t="shared" si="63"/>
        <v>-</v>
      </c>
      <c r="AM301" s="286" t="str">
        <f t="shared" si="63"/>
        <v>-</v>
      </c>
      <c r="AN301" s="286" t="str">
        <f t="shared" si="63"/>
        <v>-</v>
      </c>
    </row>
    <row r="302" spans="20:40">
      <c r="T302" s="2"/>
      <c r="U302" s="9" t="str">
        <f t="shared" si="56"/>
        <v>-</v>
      </c>
      <c r="V302" s="9" t="str">
        <f t="shared" si="57"/>
        <v>-</v>
      </c>
      <c r="W302" s="9" t="str">
        <f t="shared" si="58"/>
        <v>-</v>
      </c>
      <c r="X302" s="9" t="str">
        <f t="shared" si="59"/>
        <v>-</v>
      </c>
      <c r="Y302" s="9" t="str">
        <f t="shared" si="60"/>
        <v>-</v>
      </c>
      <c r="Z302" s="9" t="str">
        <f t="shared" si="60"/>
        <v>-</v>
      </c>
      <c r="AA302" s="9" t="str">
        <f t="shared" si="60"/>
        <v>-</v>
      </c>
      <c r="AB302" s="9" t="str">
        <f t="shared" si="60"/>
        <v>-</v>
      </c>
      <c r="AC302" s="290" t="str">
        <f t="shared" si="61"/>
        <v>-</v>
      </c>
      <c r="AD302" s="290" t="str">
        <f t="shared" si="61"/>
        <v>-</v>
      </c>
      <c r="AE302" s="290" t="str">
        <f t="shared" si="61"/>
        <v>-</v>
      </c>
      <c r="AF302" s="290" t="str">
        <f t="shared" si="61"/>
        <v>-</v>
      </c>
      <c r="AG302" s="294" t="str">
        <f t="shared" si="62"/>
        <v>-</v>
      </c>
      <c r="AH302" s="294" t="str">
        <f t="shared" si="62"/>
        <v>-</v>
      </c>
      <c r="AI302" s="294" t="str">
        <f t="shared" si="62"/>
        <v>-</v>
      </c>
      <c r="AJ302" s="294" t="str">
        <f t="shared" si="62"/>
        <v>-</v>
      </c>
      <c r="AK302" s="286" t="str">
        <f t="shared" si="63"/>
        <v>-</v>
      </c>
      <c r="AL302" s="286" t="str">
        <f t="shared" si="63"/>
        <v>-</v>
      </c>
      <c r="AM302" s="286" t="str">
        <f t="shared" si="63"/>
        <v>-</v>
      </c>
      <c r="AN302" s="286" t="str">
        <f t="shared" si="63"/>
        <v>-</v>
      </c>
    </row>
    <row r="303" spans="20:40">
      <c r="T303" s="2"/>
      <c r="U303" s="9" t="str">
        <f t="shared" si="56"/>
        <v>-</v>
      </c>
      <c r="V303" s="9" t="str">
        <f t="shared" si="57"/>
        <v>-</v>
      </c>
      <c r="W303" s="9" t="str">
        <f t="shared" si="58"/>
        <v>-</v>
      </c>
      <c r="X303" s="9" t="str">
        <f t="shared" si="59"/>
        <v>-</v>
      </c>
      <c r="Y303" s="9" t="str">
        <f t="shared" si="60"/>
        <v>-</v>
      </c>
      <c r="Z303" s="9" t="str">
        <f t="shared" si="60"/>
        <v>-</v>
      </c>
      <c r="AA303" s="9" t="str">
        <f t="shared" si="60"/>
        <v>-</v>
      </c>
      <c r="AB303" s="9" t="str">
        <f t="shared" si="60"/>
        <v>-</v>
      </c>
      <c r="AC303" s="290" t="str">
        <f t="shared" si="61"/>
        <v>-</v>
      </c>
      <c r="AD303" s="290" t="str">
        <f t="shared" si="61"/>
        <v>-</v>
      </c>
      <c r="AE303" s="290" t="str">
        <f t="shared" si="61"/>
        <v>-</v>
      </c>
      <c r="AF303" s="290" t="str">
        <f t="shared" si="61"/>
        <v>-</v>
      </c>
      <c r="AG303" s="294" t="str">
        <f t="shared" si="62"/>
        <v>-</v>
      </c>
      <c r="AH303" s="294" t="str">
        <f t="shared" si="62"/>
        <v>-</v>
      </c>
      <c r="AI303" s="294" t="str">
        <f t="shared" si="62"/>
        <v>-</v>
      </c>
      <c r="AJ303" s="294" t="str">
        <f t="shared" si="62"/>
        <v>-</v>
      </c>
      <c r="AK303" s="286" t="str">
        <f t="shared" si="63"/>
        <v>-</v>
      </c>
      <c r="AL303" s="286" t="str">
        <f t="shared" si="63"/>
        <v>-</v>
      </c>
      <c r="AM303" s="286" t="str">
        <f t="shared" si="63"/>
        <v>-</v>
      </c>
      <c r="AN303" s="286" t="str">
        <f t="shared" si="63"/>
        <v>-</v>
      </c>
    </row>
    <row r="304" spans="20:40">
      <c r="T304" s="2"/>
      <c r="U304" s="9" t="str">
        <f t="shared" si="56"/>
        <v>-</v>
      </c>
      <c r="V304" s="9" t="str">
        <f t="shared" si="57"/>
        <v>-</v>
      </c>
      <c r="W304" s="9" t="str">
        <f t="shared" si="58"/>
        <v>-</v>
      </c>
      <c r="X304" s="9" t="str">
        <f t="shared" si="59"/>
        <v>-</v>
      </c>
      <c r="Y304" s="9" t="str">
        <f t="shared" si="60"/>
        <v>-</v>
      </c>
      <c r="Z304" s="9" t="str">
        <f t="shared" si="60"/>
        <v>-</v>
      </c>
      <c r="AA304" s="9" t="str">
        <f t="shared" si="60"/>
        <v>-</v>
      </c>
      <c r="AB304" s="9" t="str">
        <f t="shared" si="60"/>
        <v>-</v>
      </c>
      <c r="AC304" s="290" t="str">
        <f t="shared" si="61"/>
        <v>-</v>
      </c>
      <c r="AD304" s="290" t="str">
        <f t="shared" si="61"/>
        <v>-</v>
      </c>
      <c r="AE304" s="290" t="str">
        <f t="shared" si="61"/>
        <v>-</v>
      </c>
      <c r="AF304" s="290" t="str">
        <f t="shared" si="61"/>
        <v>-</v>
      </c>
      <c r="AG304" s="294" t="str">
        <f t="shared" si="62"/>
        <v>-</v>
      </c>
      <c r="AH304" s="294" t="str">
        <f t="shared" si="62"/>
        <v>-</v>
      </c>
      <c r="AI304" s="294" t="str">
        <f t="shared" si="62"/>
        <v>-</v>
      </c>
      <c r="AJ304" s="294" t="str">
        <f t="shared" si="62"/>
        <v>-</v>
      </c>
      <c r="AK304" s="286" t="str">
        <f t="shared" si="63"/>
        <v>-</v>
      </c>
      <c r="AL304" s="286" t="str">
        <f t="shared" si="63"/>
        <v>-</v>
      </c>
      <c r="AM304" s="286" t="str">
        <f t="shared" si="63"/>
        <v>-</v>
      </c>
      <c r="AN304" s="286" t="str">
        <f t="shared" si="63"/>
        <v>-</v>
      </c>
    </row>
    <row r="305" spans="20:40">
      <c r="T305" s="219" t="s">
        <v>1178</v>
      </c>
      <c r="U305" s="209">
        <f>SUM(U5:U304)</f>
        <v>518</v>
      </c>
      <c r="V305" s="209">
        <f>SUM(V5:V304)</f>
        <v>117</v>
      </c>
      <c r="W305" s="209">
        <f>SUM(W5:W304)</f>
        <v>63</v>
      </c>
      <c r="X305" s="209">
        <f>SUM(X5:X304)</f>
        <v>20</v>
      </c>
      <c r="Y305" s="209"/>
      <c r="Z305" s="209"/>
      <c r="AA305" s="209"/>
      <c r="AB305" s="209"/>
      <c r="AC305" s="290"/>
      <c r="AD305" s="290"/>
      <c r="AE305" s="290"/>
      <c r="AF305" s="290"/>
      <c r="AG305" s="210"/>
      <c r="AH305" s="210"/>
      <c r="AI305" s="210"/>
      <c r="AJ305" s="210"/>
      <c r="AK305" s="286"/>
      <c r="AL305" s="286"/>
      <c r="AM305" s="286"/>
      <c r="AN305" s="286"/>
    </row>
  </sheetData>
  <autoFilter ref="T4:AN4" xr:uid="{00000000-0001-0000-0600-000000000000}"/>
  <phoneticPr fontId="18"/>
  <pageMargins left="0.25" right="0.25" top="0.75" bottom="0.75" header="0.3" footer="0.3"/>
  <pageSetup paperSize="8" scale="9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2D323-1F06-40C1-999D-EE0322A4D9EC}">
  <sheetPr codeName="Sheet4"/>
  <dimension ref="A1"/>
  <sheetViews>
    <sheetView zoomScale="90" zoomScaleNormal="90" workbookViewId="0"/>
  </sheetViews>
  <sheetFormatPr defaultRowHeight="15"/>
  <sheetData/>
  <phoneticPr fontId="18"/>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T1554"/>
  <sheetViews>
    <sheetView tabSelected="1" zoomScale="90" zoomScaleNormal="90" workbookViewId="0">
      <pane xSplit="1" ySplit="1" topLeftCell="B2" activePane="bottomRight" state="frozen"/>
      <selection pane="topRight"/>
      <selection pane="bottomLeft"/>
      <selection pane="bottomRight" activeCell="C1" sqref="C1:C1048576"/>
    </sheetView>
  </sheetViews>
  <sheetFormatPr defaultColWidth="8.78515625" defaultRowHeight="15" customHeight="1"/>
  <cols>
    <col min="1" max="2" width="10.78515625" style="55" customWidth="1"/>
    <col min="3" max="3" width="10.78515625" style="328" customWidth="1"/>
    <col min="4" max="10" width="10.78515625" style="55" customWidth="1"/>
    <col min="11" max="11" width="13.42578125" style="55" customWidth="1"/>
    <col min="12" max="98" width="10.78515625" style="55" customWidth="1"/>
    <col min="99" max="16384" width="8.78515625" style="55"/>
  </cols>
  <sheetData>
    <row r="1" spans="1:98" s="323" customFormat="1" ht="15" customHeight="1">
      <c r="A1" s="323" t="s">
        <v>245</v>
      </c>
      <c r="C1" s="324"/>
      <c r="R1" s="323" t="s">
        <v>991</v>
      </c>
      <c r="S1" s="323" t="s">
        <v>992</v>
      </c>
      <c r="T1" s="323" t="s">
        <v>993</v>
      </c>
      <c r="U1" s="323" t="s">
        <v>994</v>
      </c>
      <c r="V1" s="323" t="s">
        <v>995</v>
      </c>
      <c r="W1" s="323" t="s">
        <v>996</v>
      </c>
      <c r="AP1" s="323" t="s">
        <v>997</v>
      </c>
      <c r="AY1" s="323" t="s">
        <v>998</v>
      </c>
      <c r="BG1" s="325"/>
      <c r="BI1" s="323" t="s">
        <v>999</v>
      </c>
      <c r="BJ1" s="323" t="s">
        <v>1000</v>
      </c>
      <c r="BK1" s="323" t="s">
        <v>1001</v>
      </c>
      <c r="BL1" s="323" t="s">
        <v>1002</v>
      </c>
      <c r="BM1" s="323" t="s">
        <v>1003</v>
      </c>
      <c r="BN1" s="323" t="s">
        <v>1004</v>
      </c>
      <c r="BO1" s="323" t="s">
        <v>1005</v>
      </c>
      <c r="CE1" s="323" t="s">
        <v>1006</v>
      </c>
      <c r="CF1" s="323" t="s">
        <v>1007</v>
      </c>
      <c r="CG1" s="323" t="s">
        <v>1008</v>
      </c>
      <c r="CH1" s="323" t="s">
        <v>1009</v>
      </c>
      <c r="CI1" s="323" t="s">
        <v>1010</v>
      </c>
      <c r="CJ1" s="323" t="s">
        <v>1011</v>
      </c>
      <c r="CK1" s="323" t="s">
        <v>1012</v>
      </c>
      <c r="CL1" s="323" t="s">
        <v>1013</v>
      </c>
      <c r="CM1" s="323" t="s">
        <v>1014</v>
      </c>
      <c r="CN1" s="323" t="s">
        <v>1015</v>
      </c>
      <c r="CO1" s="323" t="s">
        <v>1016</v>
      </c>
      <c r="CP1" s="323" t="s">
        <v>1017</v>
      </c>
      <c r="CQ1" s="57" t="s">
        <v>1018</v>
      </c>
      <c r="CR1" s="57" t="s">
        <v>1019</v>
      </c>
      <c r="CS1" s="326" t="s">
        <v>1020</v>
      </c>
      <c r="CT1" s="326" t="s">
        <v>1021</v>
      </c>
    </row>
    <row r="2" spans="1:98" s="323" customFormat="1" ht="15" customHeight="1">
      <c r="A2" s="325" t="s">
        <v>246</v>
      </c>
      <c r="B2" s="325" t="s">
        <v>1022</v>
      </c>
      <c r="C2" s="327" t="s">
        <v>247</v>
      </c>
      <c r="D2" s="325" t="s">
        <v>248</v>
      </c>
      <c r="E2" s="325" t="s">
        <v>249</v>
      </c>
      <c r="F2" s="325" t="s">
        <v>1023</v>
      </c>
      <c r="G2" s="325" t="s">
        <v>250</v>
      </c>
      <c r="H2" s="325" t="s">
        <v>1024</v>
      </c>
      <c r="I2" s="325" t="s">
        <v>251</v>
      </c>
      <c r="J2" s="325" t="s">
        <v>252</v>
      </c>
      <c r="K2" s="325" t="s">
        <v>253</v>
      </c>
      <c r="L2" s="325" t="s">
        <v>1025</v>
      </c>
      <c r="M2" s="325" t="s">
        <v>50</v>
      </c>
      <c r="N2" s="325" t="s">
        <v>1245</v>
      </c>
      <c r="O2" s="325" t="s">
        <v>1026</v>
      </c>
      <c r="P2" s="325" t="s">
        <v>1027</v>
      </c>
      <c r="Q2" s="325" t="s">
        <v>254</v>
      </c>
      <c r="R2" s="325" t="s">
        <v>1028</v>
      </c>
      <c r="S2" s="325" t="s">
        <v>1029</v>
      </c>
      <c r="T2" s="325" t="s">
        <v>1030</v>
      </c>
      <c r="U2" s="325" t="s">
        <v>1031</v>
      </c>
      <c r="V2" s="325" t="s">
        <v>1032</v>
      </c>
      <c r="W2" s="325" t="s">
        <v>1033</v>
      </c>
      <c r="X2" s="325" t="s">
        <v>255</v>
      </c>
      <c r="Y2" s="325" t="s">
        <v>256</v>
      </c>
      <c r="Z2" s="325" t="s">
        <v>257</v>
      </c>
      <c r="AA2" s="325" t="s">
        <v>258</v>
      </c>
      <c r="AB2" s="325" t="s">
        <v>259</v>
      </c>
      <c r="AC2" s="325" t="s">
        <v>260</v>
      </c>
      <c r="AD2" s="325" t="s">
        <v>261</v>
      </c>
      <c r="AE2" s="325" t="s">
        <v>262</v>
      </c>
      <c r="AF2" s="325" t="s">
        <v>263</v>
      </c>
      <c r="AG2" s="325" t="s">
        <v>264</v>
      </c>
      <c r="AH2" s="325" t="s">
        <v>265</v>
      </c>
      <c r="AI2" s="325" t="s">
        <v>266</v>
      </c>
      <c r="AJ2" s="325" t="s">
        <v>267</v>
      </c>
      <c r="AK2" s="325" t="s">
        <v>268</v>
      </c>
      <c r="AL2" s="325" t="s">
        <v>269</v>
      </c>
      <c r="AM2" s="325" t="s">
        <v>270</v>
      </c>
      <c r="AN2" s="325" t="s">
        <v>271</v>
      </c>
      <c r="AO2" s="325" t="s">
        <v>116</v>
      </c>
      <c r="AP2" s="325" t="s">
        <v>1034</v>
      </c>
      <c r="AQ2" s="325" t="s">
        <v>286</v>
      </c>
      <c r="AR2" s="325" t="s">
        <v>287</v>
      </c>
      <c r="AS2" s="325" t="s">
        <v>288</v>
      </c>
      <c r="AT2" s="325" t="s">
        <v>289</v>
      </c>
      <c r="AU2" s="325" t="s">
        <v>290</v>
      </c>
      <c r="AV2" s="325" t="s">
        <v>291</v>
      </c>
      <c r="AW2" s="325" t="s">
        <v>292</v>
      </c>
      <c r="AX2" s="325" t="s">
        <v>116</v>
      </c>
      <c r="AY2" s="325" t="s">
        <v>293</v>
      </c>
      <c r="AZ2" s="325" t="s">
        <v>286</v>
      </c>
      <c r="BA2" s="325" t="s">
        <v>287</v>
      </c>
      <c r="BB2" s="325" t="s">
        <v>294</v>
      </c>
      <c r="BC2" s="325" t="s">
        <v>289</v>
      </c>
      <c r="BD2" s="325" t="s">
        <v>291</v>
      </c>
      <c r="BE2" s="325" t="s">
        <v>295</v>
      </c>
      <c r="BF2" s="325" t="s">
        <v>296</v>
      </c>
      <c r="BG2" s="325" t="s">
        <v>297</v>
      </c>
      <c r="BH2" s="325" t="s">
        <v>116</v>
      </c>
      <c r="BI2" s="325" t="s">
        <v>1035</v>
      </c>
      <c r="BJ2" s="325" t="s">
        <v>1036</v>
      </c>
      <c r="BK2" s="325" t="s">
        <v>1037</v>
      </c>
      <c r="BL2" s="325" t="s">
        <v>1038</v>
      </c>
      <c r="BM2" s="325" t="s">
        <v>1039</v>
      </c>
      <c r="BN2" s="325" t="s">
        <v>1040</v>
      </c>
      <c r="BO2" s="325" t="s">
        <v>1041</v>
      </c>
      <c r="BP2" s="325" t="s">
        <v>272</v>
      </c>
      <c r="BQ2" s="325" t="s">
        <v>273</v>
      </c>
      <c r="BR2" s="325" t="s">
        <v>274</v>
      </c>
      <c r="BS2" s="325" t="s">
        <v>275</v>
      </c>
      <c r="BT2" s="325" t="s">
        <v>276</v>
      </c>
      <c r="BU2" s="325" t="s">
        <v>277</v>
      </c>
      <c r="BV2" s="325" t="s">
        <v>278</v>
      </c>
      <c r="BW2" s="325" t="s">
        <v>279</v>
      </c>
      <c r="BX2" s="325" t="s">
        <v>280</v>
      </c>
      <c r="BY2" s="325" t="s">
        <v>281</v>
      </c>
      <c r="BZ2" s="325" t="s">
        <v>282</v>
      </c>
      <c r="CA2" s="325" t="s">
        <v>283</v>
      </c>
      <c r="CB2" s="325" t="s">
        <v>284</v>
      </c>
      <c r="CC2" s="325" t="s">
        <v>285</v>
      </c>
      <c r="CD2" s="325" t="s">
        <v>116</v>
      </c>
      <c r="CE2" s="325" t="s">
        <v>1042</v>
      </c>
      <c r="CF2" s="325" t="s">
        <v>1043</v>
      </c>
      <c r="CG2" s="325" t="s">
        <v>1044</v>
      </c>
      <c r="CH2" s="325" t="s">
        <v>1045</v>
      </c>
      <c r="CI2" s="325" t="s">
        <v>1046</v>
      </c>
      <c r="CJ2" s="325" t="s">
        <v>1047</v>
      </c>
      <c r="CK2" s="325" t="s">
        <v>1048</v>
      </c>
      <c r="CL2" s="325" t="s">
        <v>1049</v>
      </c>
      <c r="CM2" s="325" t="s">
        <v>1050</v>
      </c>
      <c r="CN2" s="325" t="s">
        <v>1051</v>
      </c>
      <c r="CO2" s="325" t="s">
        <v>1052</v>
      </c>
      <c r="CP2" s="325" t="s">
        <v>298</v>
      </c>
      <c r="CQ2" s="323" t="s">
        <v>299</v>
      </c>
      <c r="CR2" s="323" t="s">
        <v>300</v>
      </c>
      <c r="CS2" s="323" t="s">
        <v>301</v>
      </c>
      <c r="CT2" s="323" t="s">
        <v>302</v>
      </c>
    </row>
    <row r="3" spans="1:98" customFormat="1">
      <c r="A3">
        <v>121958</v>
      </c>
      <c r="B3" t="s">
        <v>321</v>
      </c>
      <c r="C3" t="s">
        <v>360</v>
      </c>
      <c r="D3">
        <v>1976</v>
      </c>
      <c r="E3">
        <v>50</v>
      </c>
      <c r="F3" t="s">
        <v>58</v>
      </c>
      <c r="G3" t="s">
        <v>49</v>
      </c>
      <c r="H3" t="s">
        <v>377</v>
      </c>
      <c r="I3" t="s">
        <v>361</v>
      </c>
      <c r="J3" t="s">
        <v>325</v>
      </c>
      <c r="K3" s="329">
        <v>46142.988298611112</v>
      </c>
      <c r="L3" t="s">
        <v>309</v>
      </c>
      <c r="M3" t="s">
        <v>29</v>
      </c>
      <c r="N3" t="s">
        <v>458</v>
      </c>
      <c r="O3" t="s">
        <v>459</v>
      </c>
      <c r="P3" t="s">
        <v>353</v>
      </c>
      <c r="Q3" t="s">
        <v>305</v>
      </c>
      <c r="R3" t="s">
        <v>383</v>
      </c>
      <c r="S3" t="s">
        <v>121</v>
      </c>
      <c r="T3" t="s">
        <v>121</v>
      </c>
      <c r="U3" t="s">
        <v>331</v>
      </c>
      <c r="V3" t="s">
        <v>111</v>
      </c>
      <c r="W3" t="s">
        <v>534</v>
      </c>
      <c r="X3">
        <v>0</v>
      </c>
      <c r="Y3">
        <v>0</v>
      </c>
      <c r="Z3">
        <v>1</v>
      </c>
      <c r="AA3">
        <v>0</v>
      </c>
      <c r="AB3">
        <v>1</v>
      </c>
      <c r="AC3">
        <v>0</v>
      </c>
      <c r="AD3">
        <v>1</v>
      </c>
      <c r="AE3">
        <v>0</v>
      </c>
      <c r="AF3">
        <v>0</v>
      </c>
      <c r="AG3">
        <v>0</v>
      </c>
      <c r="AH3">
        <v>0</v>
      </c>
      <c r="AI3">
        <v>0</v>
      </c>
      <c r="AJ3">
        <v>0</v>
      </c>
      <c r="AK3">
        <v>0</v>
      </c>
      <c r="AL3">
        <v>0</v>
      </c>
      <c r="AM3">
        <v>0</v>
      </c>
      <c r="AN3">
        <v>0</v>
      </c>
      <c r="AO3">
        <v>0</v>
      </c>
      <c r="AP3" t="s">
        <v>345</v>
      </c>
      <c r="AQ3">
        <v>1</v>
      </c>
      <c r="AR3">
        <v>0</v>
      </c>
      <c r="AS3">
        <v>0</v>
      </c>
      <c r="AT3">
        <v>0</v>
      </c>
      <c r="AU3">
        <v>0</v>
      </c>
      <c r="AV3">
        <v>0</v>
      </c>
      <c r="AW3">
        <v>0</v>
      </c>
      <c r="AX3">
        <v>0</v>
      </c>
      <c r="AY3" t="s">
        <v>345</v>
      </c>
      <c r="AZ3">
        <v>1</v>
      </c>
      <c r="BA3">
        <v>0</v>
      </c>
      <c r="BB3">
        <v>0</v>
      </c>
      <c r="BC3">
        <v>0</v>
      </c>
      <c r="BD3">
        <v>0</v>
      </c>
      <c r="BE3">
        <v>0</v>
      </c>
      <c r="BF3">
        <v>0</v>
      </c>
      <c r="BG3">
        <v>0</v>
      </c>
      <c r="BH3">
        <v>0</v>
      </c>
      <c r="BI3" t="s">
        <v>51</v>
      </c>
      <c r="BK3" t="s">
        <v>129</v>
      </c>
      <c r="BL3" t="s">
        <v>129</v>
      </c>
      <c r="BM3" t="s">
        <v>129</v>
      </c>
      <c r="BN3" t="s">
        <v>119</v>
      </c>
      <c r="BO3" t="s">
        <v>986</v>
      </c>
      <c r="BP3">
        <v>1</v>
      </c>
      <c r="BQ3">
        <v>0</v>
      </c>
      <c r="BR3">
        <v>0</v>
      </c>
      <c r="BS3">
        <v>1</v>
      </c>
      <c r="BT3">
        <v>0</v>
      </c>
      <c r="BU3">
        <v>0</v>
      </c>
      <c r="BV3">
        <v>0</v>
      </c>
      <c r="BW3">
        <v>1</v>
      </c>
      <c r="BX3">
        <v>0</v>
      </c>
      <c r="BY3">
        <v>0</v>
      </c>
      <c r="BZ3">
        <v>0</v>
      </c>
      <c r="CA3">
        <v>0</v>
      </c>
      <c r="CB3">
        <v>0</v>
      </c>
      <c r="CC3">
        <v>0</v>
      </c>
      <c r="CD3">
        <v>0</v>
      </c>
      <c r="CE3" t="s">
        <v>335</v>
      </c>
      <c r="CF3" t="s">
        <v>1827</v>
      </c>
      <c r="CG3" t="s">
        <v>335</v>
      </c>
      <c r="CI3" t="s">
        <v>128</v>
      </c>
      <c r="CJ3" t="s">
        <v>52</v>
      </c>
      <c r="CK3" t="s">
        <v>1828</v>
      </c>
      <c r="CL3" t="s">
        <v>52</v>
      </c>
      <c r="CN3" t="s">
        <v>336</v>
      </c>
      <c r="CP3">
        <v>9</v>
      </c>
    </row>
    <row r="4" spans="1:98" customFormat="1">
      <c r="A4">
        <v>200444</v>
      </c>
      <c r="B4" t="s">
        <v>30</v>
      </c>
      <c r="C4" t="s">
        <v>360</v>
      </c>
      <c r="D4">
        <v>1970</v>
      </c>
      <c r="E4">
        <v>56</v>
      </c>
      <c r="F4" t="s">
        <v>58</v>
      </c>
      <c r="G4" t="s">
        <v>81</v>
      </c>
      <c r="H4" t="s">
        <v>867</v>
      </c>
      <c r="I4" t="s">
        <v>397</v>
      </c>
      <c r="J4" t="s">
        <v>325</v>
      </c>
      <c r="K4" s="329">
        <v>46142.97452546296</v>
      </c>
      <c r="L4" t="s">
        <v>309</v>
      </c>
      <c r="M4" t="s">
        <v>30</v>
      </c>
      <c r="N4" t="s">
        <v>671</v>
      </c>
      <c r="O4" t="s">
        <v>459</v>
      </c>
      <c r="P4" t="s">
        <v>353</v>
      </c>
      <c r="Q4" t="s">
        <v>305</v>
      </c>
      <c r="R4" t="s">
        <v>383</v>
      </c>
      <c r="S4" t="s">
        <v>121</v>
      </c>
      <c r="T4" t="s">
        <v>121</v>
      </c>
      <c r="U4" t="s">
        <v>331</v>
      </c>
      <c r="V4" t="s">
        <v>107</v>
      </c>
      <c r="W4" t="s">
        <v>740</v>
      </c>
      <c r="X4">
        <v>0</v>
      </c>
      <c r="Y4">
        <v>0</v>
      </c>
      <c r="Z4">
        <v>0</v>
      </c>
      <c r="AA4">
        <v>1</v>
      </c>
      <c r="AB4">
        <v>1</v>
      </c>
      <c r="AC4">
        <v>0</v>
      </c>
      <c r="AD4">
        <v>0</v>
      </c>
      <c r="AE4">
        <v>0</v>
      </c>
      <c r="AF4">
        <v>0</v>
      </c>
      <c r="AG4">
        <v>0</v>
      </c>
      <c r="AH4">
        <v>0</v>
      </c>
      <c r="AI4">
        <v>0</v>
      </c>
      <c r="AJ4">
        <v>0</v>
      </c>
      <c r="AK4">
        <v>0</v>
      </c>
      <c r="AL4">
        <v>0</v>
      </c>
      <c r="AM4">
        <v>0</v>
      </c>
      <c r="AN4">
        <v>0</v>
      </c>
      <c r="AO4">
        <v>0</v>
      </c>
      <c r="AP4" t="s">
        <v>345</v>
      </c>
      <c r="AQ4">
        <v>1</v>
      </c>
      <c r="AR4">
        <v>0</v>
      </c>
      <c r="AS4">
        <v>0</v>
      </c>
      <c r="AT4">
        <v>0</v>
      </c>
      <c r="AU4">
        <v>0</v>
      </c>
      <c r="AV4">
        <v>0</v>
      </c>
      <c r="AW4">
        <v>0</v>
      </c>
      <c r="AX4">
        <v>0</v>
      </c>
      <c r="AY4" t="s">
        <v>345</v>
      </c>
      <c r="AZ4">
        <v>1</v>
      </c>
      <c r="BA4">
        <v>0</v>
      </c>
      <c r="BB4">
        <v>0</v>
      </c>
      <c r="BC4">
        <v>0</v>
      </c>
      <c r="BD4">
        <v>0</v>
      </c>
      <c r="BE4">
        <v>0</v>
      </c>
      <c r="BF4">
        <v>0</v>
      </c>
      <c r="BG4">
        <v>0</v>
      </c>
      <c r="BH4">
        <v>0</v>
      </c>
      <c r="BK4" t="s">
        <v>386</v>
      </c>
      <c r="BL4" t="s">
        <v>386</v>
      </c>
      <c r="BM4" t="s">
        <v>130</v>
      </c>
      <c r="BN4" t="s">
        <v>118</v>
      </c>
      <c r="BO4" t="s">
        <v>938</v>
      </c>
      <c r="BP4">
        <v>0</v>
      </c>
      <c r="BQ4">
        <v>0</v>
      </c>
      <c r="BR4">
        <v>0</v>
      </c>
      <c r="BS4">
        <v>0</v>
      </c>
      <c r="BT4">
        <v>0</v>
      </c>
      <c r="BU4">
        <v>0</v>
      </c>
      <c r="BV4">
        <v>0</v>
      </c>
      <c r="BW4">
        <v>1</v>
      </c>
      <c r="BX4">
        <v>0</v>
      </c>
      <c r="BY4">
        <v>0</v>
      </c>
      <c r="BZ4">
        <v>0</v>
      </c>
      <c r="CA4">
        <v>0</v>
      </c>
      <c r="CB4">
        <v>0</v>
      </c>
      <c r="CC4">
        <v>0</v>
      </c>
      <c r="CD4">
        <v>0</v>
      </c>
      <c r="CE4" t="s">
        <v>214</v>
      </c>
      <c r="CG4" t="s">
        <v>335</v>
      </c>
      <c r="CI4" t="s">
        <v>128</v>
      </c>
      <c r="CJ4" t="s">
        <v>51</v>
      </c>
      <c r="CL4" t="s">
        <v>52</v>
      </c>
      <c r="CN4" t="s">
        <v>346</v>
      </c>
      <c r="CP4">
        <v>9</v>
      </c>
      <c r="CQ4" t="s">
        <v>1829</v>
      </c>
      <c r="CR4" t="s">
        <v>1830</v>
      </c>
      <c r="CS4" t="s">
        <v>337</v>
      </c>
      <c r="CT4" t="s">
        <v>1831</v>
      </c>
    </row>
    <row r="5" spans="1:98" customFormat="1">
      <c r="A5">
        <v>200443</v>
      </c>
      <c r="B5" t="s">
        <v>1363</v>
      </c>
      <c r="C5" t="s">
        <v>360</v>
      </c>
      <c r="D5">
        <v>1988</v>
      </c>
      <c r="E5">
        <v>38</v>
      </c>
      <c r="F5" t="s">
        <v>57</v>
      </c>
      <c r="G5" t="s">
        <v>71</v>
      </c>
      <c r="H5" t="s">
        <v>646</v>
      </c>
      <c r="I5" t="s">
        <v>575</v>
      </c>
      <c r="J5" t="s">
        <v>325</v>
      </c>
      <c r="K5" s="329">
        <v>46142.969768518517</v>
      </c>
      <c r="L5" t="s">
        <v>309</v>
      </c>
      <c r="M5" t="s">
        <v>1363</v>
      </c>
      <c r="N5" t="s">
        <v>1364</v>
      </c>
      <c r="O5" t="s">
        <v>459</v>
      </c>
      <c r="P5" t="s">
        <v>353</v>
      </c>
      <c r="Q5" t="s">
        <v>305</v>
      </c>
      <c r="R5" t="s">
        <v>123</v>
      </c>
      <c r="S5" t="s">
        <v>123</v>
      </c>
      <c r="T5" t="s">
        <v>343</v>
      </c>
      <c r="U5" t="s">
        <v>331</v>
      </c>
      <c r="V5" t="s">
        <v>108</v>
      </c>
      <c r="W5" t="s">
        <v>792</v>
      </c>
      <c r="X5">
        <v>0</v>
      </c>
      <c r="Y5">
        <v>1</v>
      </c>
      <c r="Z5">
        <v>1</v>
      </c>
      <c r="AA5">
        <v>0</v>
      </c>
      <c r="AB5">
        <v>1</v>
      </c>
      <c r="AC5">
        <v>1</v>
      </c>
      <c r="AD5">
        <v>0</v>
      </c>
      <c r="AE5">
        <v>0</v>
      </c>
      <c r="AF5">
        <v>0</v>
      </c>
      <c r="AG5">
        <v>0</v>
      </c>
      <c r="AH5">
        <v>0</v>
      </c>
      <c r="AI5">
        <v>0</v>
      </c>
      <c r="AJ5">
        <v>0</v>
      </c>
      <c r="AK5">
        <v>0</v>
      </c>
      <c r="AL5">
        <v>0</v>
      </c>
      <c r="AM5">
        <v>0</v>
      </c>
      <c r="AN5">
        <v>0</v>
      </c>
      <c r="AO5">
        <v>0</v>
      </c>
      <c r="AP5" t="s">
        <v>666</v>
      </c>
      <c r="AQ5">
        <v>0</v>
      </c>
      <c r="AR5">
        <v>1</v>
      </c>
      <c r="AS5">
        <v>0</v>
      </c>
      <c r="AT5">
        <v>0</v>
      </c>
      <c r="AU5">
        <v>1</v>
      </c>
      <c r="AV5">
        <v>0</v>
      </c>
      <c r="AW5">
        <v>0</v>
      </c>
      <c r="AX5">
        <v>0</v>
      </c>
      <c r="AY5" t="s">
        <v>375</v>
      </c>
      <c r="AZ5">
        <v>0</v>
      </c>
      <c r="BA5">
        <v>1</v>
      </c>
      <c r="BB5">
        <v>0</v>
      </c>
      <c r="BC5">
        <v>0</v>
      </c>
      <c r="BD5">
        <v>0</v>
      </c>
      <c r="BE5">
        <v>0</v>
      </c>
      <c r="BF5">
        <v>0</v>
      </c>
      <c r="BG5">
        <v>0</v>
      </c>
      <c r="BH5">
        <v>0</v>
      </c>
      <c r="BI5" t="s">
        <v>51</v>
      </c>
      <c r="BJ5" t="s">
        <v>1832</v>
      </c>
      <c r="BK5" t="s">
        <v>131</v>
      </c>
      <c r="BL5" t="s">
        <v>131</v>
      </c>
      <c r="BM5" t="s">
        <v>131</v>
      </c>
      <c r="BN5" t="s">
        <v>117</v>
      </c>
      <c r="BO5" t="s">
        <v>1663</v>
      </c>
      <c r="BP5">
        <v>0</v>
      </c>
      <c r="BQ5">
        <v>0</v>
      </c>
      <c r="BR5">
        <v>0</v>
      </c>
      <c r="BS5">
        <v>0</v>
      </c>
      <c r="BT5">
        <v>1</v>
      </c>
      <c r="BU5">
        <v>1</v>
      </c>
      <c r="BV5">
        <v>1</v>
      </c>
      <c r="BW5">
        <v>0</v>
      </c>
      <c r="BX5">
        <v>0</v>
      </c>
      <c r="BY5">
        <v>0</v>
      </c>
      <c r="BZ5">
        <v>0</v>
      </c>
      <c r="CA5">
        <v>0</v>
      </c>
      <c r="CB5">
        <v>0</v>
      </c>
      <c r="CC5">
        <v>0</v>
      </c>
      <c r="CD5">
        <v>0</v>
      </c>
      <c r="CE5" t="s">
        <v>176</v>
      </c>
      <c r="CG5" t="s">
        <v>137</v>
      </c>
      <c r="CI5" t="s">
        <v>128</v>
      </c>
      <c r="CJ5" t="s">
        <v>51</v>
      </c>
      <c r="CK5" t="s">
        <v>1833</v>
      </c>
      <c r="CL5" t="s">
        <v>52</v>
      </c>
      <c r="CM5" t="s">
        <v>1834</v>
      </c>
      <c r="CN5" t="s">
        <v>336</v>
      </c>
      <c r="CO5" t="s">
        <v>1835</v>
      </c>
      <c r="CP5">
        <v>10</v>
      </c>
      <c r="CQ5" t="s">
        <v>1836</v>
      </c>
      <c r="CR5" t="s">
        <v>1837</v>
      </c>
      <c r="CS5" t="s">
        <v>337</v>
      </c>
      <c r="CT5" t="s">
        <v>1838</v>
      </c>
    </row>
    <row r="6" spans="1:98" customFormat="1">
      <c r="A6">
        <v>200365</v>
      </c>
      <c r="B6" t="s">
        <v>326</v>
      </c>
      <c r="C6" t="s">
        <v>322</v>
      </c>
      <c r="D6">
        <v>2000</v>
      </c>
      <c r="E6">
        <v>26</v>
      </c>
      <c r="F6" t="s">
        <v>323</v>
      </c>
      <c r="G6" t="s">
        <v>85</v>
      </c>
      <c r="H6" t="s">
        <v>1611</v>
      </c>
      <c r="I6" t="s">
        <v>397</v>
      </c>
      <c r="J6" t="s">
        <v>350</v>
      </c>
      <c r="K6" s="329">
        <v>46142.951377314814</v>
      </c>
      <c r="L6" t="s">
        <v>309</v>
      </c>
      <c r="M6" t="s">
        <v>420</v>
      </c>
      <c r="N6" t="s">
        <v>421</v>
      </c>
      <c r="O6" t="s">
        <v>377</v>
      </c>
      <c r="P6" t="s">
        <v>365</v>
      </c>
      <c r="Q6" t="s">
        <v>304</v>
      </c>
      <c r="R6" t="s">
        <v>122</v>
      </c>
      <c r="S6" t="s">
        <v>122</v>
      </c>
      <c r="T6" t="s">
        <v>330</v>
      </c>
      <c r="U6" t="s">
        <v>372</v>
      </c>
      <c r="V6" t="s">
        <v>106</v>
      </c>
      <c r="W6" t="s">
        <v>505</v>
      </c>
      <c r="X6">
        <v>0</v>
      </c>
      <c r="Y6">
        <v>0</v>
      </c>
      <c r="Z6">
        <v>0</v>
      </c>
      <c r="AA6">
        <v>0</v>
      </c>
      <c r="AB6">
        <v>0</v>
      </c>
      <c r="AC6">
        <v>1</v>
      </c>
      <c r="AD6">
        <v>0</v>
      </c>
      <c r="AE6">
        <v>0</v>
      </c>
      <c r="AF6">
        <v>0</v>
      </c>
      <c r="AG6">
        <v>0</v>
      </c>
      <c r="AH6">
        <v>0</v>
      </c>
      <c r="AI6">
        <v>0</v>
      </c>
      <c r="AJ6">
        <v>0</v>
      </c>
      <c r="AK6">
        <v>0</v>
      </c>
      <c r="AL6">
        <v>0</v>
      </c>
      <c r="AM6">
        <v>0</v>
      </c>
      <c r="AN6">
        <v>0</v>
      </c>
      <c r="AO6">
        <v>0</v>
      </c>
      <c r="AP6" t="s">
        <v>345</v>
      </c>
      <c r="AQ6">
        <v>1</v>
      </c>
      <c r="AR6">
        <v>0</v>
      </c>
      <c r="AS6">
        <v>0</v>
      </c>
      <c r="AT6">
        <v>0</v>
      </c>
      <c r="AU6">
        <v>0</v>
      </c>
      <c r="AV6">
        <v>0</v>
      </c>
      <c r="AW6">
        <v>0</v>
      </c>
      <c r="AX6">
        <v>0</v>
      </c>
      <c r="AY6" t="s">
        <v>345</v>
      </c>
      <c r="AZ6">
        <v>1</v>
      </c>
      <c r="BA6">
        <v>0</v>
      </c>
      <c r="BB6">
        <v>0</v>
      </c>
      <c r="BC6">
        <v>0</v>
      </c>
      <c r="BD6">
        <v>0</v>
      </c>
      <c r="BE6">
        <v>0</v>
      </c>
      <c r="BF6">
        <v>0</v>
      </c>
      <c r="BG6">
        <v>0</v>
      </c>
      <c r="BH6">
        <v>0</v>
      </c>
      <c r="BI6" t="s">
        <v>52</v>
      </c>
      <c r="BK6" t="s">
        <v>131</v>
      </c>
      <c r="BL6" t="s">
        <v>135</v>
      </c>
      <c r="BM6" t="s">
        <v>132</v>
      </c>
      <c r="BN6" t="s">
        <v>117</v>
      </c>
      <c r="BO6" t="s">
        <v>938</v>
      </c>
      <c r="BP6">
        <v>0</v>
      </c>
      <c r="BQ6">
        <v>0</v>
      </c>
      <c r="BR6">
        <v>0</v>
      </c>
      <c r="BS6">
        <v>0</v>
      </c>
      <c r="BT6">
        <v>0</v>
      </c>
      <c r="BU6">
        <v>0</v>
      </c>
      <c r="BV6">
        <v>0</v>
      </c>
      <c r="BW6">
        <v>1</v>
      </c>
      <c r="BX6">
        <v>0</v>
      </c>
      <c r="BY6">
        <v>0</v>
      </c>
      <c r="BZ6">
        <v>0</v>
      </c>
      <c r="CA6">
        <v>0</v>
      </c>
      <c r="CB6">
        <v>0</v>
      </c>
      <c r="CC6">
        <v>0</v>
      </c>
      <c r="CD6">
        <v>0</v>
      </c>
      <c r="CE6" t="s">
        <v>335</v>
      </c>
      <c r="CG6" t="s">
        <v>335</v>
      </c>
      <c r="CI6" t="s">
        <v>130</v>
      </c>
      <c r="CJ6" t="s">
        <v>51</v>
      </c>
      <c r="CK6" t="s">
        <v>1839</v>
      </c>
      <c r="CL6" t="s">
        <v>51</v>
      </c>
      <c r="CM6" t="s">
        <v>1840</v>
      </c>
      <c r="CN6" t="s">
        <v>346</v>
      </c>
      <c r="CP6">
        <v>10</v>
      </c>
      <c r="CQ6" t="s">
        <v>1841</v>
      </c>
      <c r="CR6" t="s">
        <v>1842</v>
      </c>
    </row>
    <row r="7" spans="1:98" customFormat="1">
      <c r="A7">
        <v>200377</v>
      </c>
      <c r="B7" t="s">
        <v>321</v>
      </c>
      <c r="C7" t="s">
        <v>360</v>
      </c>
      <c r="D7">
        <v>2000</v>
      </c>
      <c r="E7">
        <v>26</v>
      </c>
      <c r="F7" t="s">
        <v>323</v>
      </c>
      <c r="G7" t="s">
        <v>85</v>
      </c>
      <c r="H7" t="s">
        <v>1611</v>
      </c>
      <c r="I7" t="s">
        <v>361</v>
      </c>
      <c r="J7" t="s">
        <v>325</v>
      </c>
      <c r="K7" s="329">
        <v>46142.944282407407</v>
      </c>
      <c r="L7" t="s">
        <v>309</v>
      </c>
      <c r="M7" t="s">
        <v>420</v>
      </c>
      <c r="N7" t="s">
        <v>421</v>
      </c>
      <c r="O7" t="s">
        <v>377</v>
      </c>
      <c r="P7" t="s">
        <v>365</v>
      </c>
      <c r="Q7" t="s">
        <v>304</v>
      </c>
      <c r="R7" t="s">
        <v>123</v>
      </c>
      <c r="S7" t="s">
        <v>122</v>
      </c>
      <c r="T7" t="s">
        <v>330</v>
      </c>
      <c r="U7" t="s">
        <v>372</v>
      </c>
      <c r="V7" t="s">
        <v>106</v>
      </c>
      <c r="W7" t="s">
        <v>499</v>
      </c>
      <c r="X7">
        <v>0</v>
      </c>
      <c r="Y7">
        <v>0</v>
      </c>
      <c r="Z7">
        <v>0</v>
      </c>
      <c r="AA7">
        <v>0</v>
      </c>
      <c r="AB7">
        <v>0</v>
      </c>
      <c r="AC7">
        <v>0</v>
      </c>
      <c r="AD7">
        <v>0</v>
      </c>
      <c r="AE7">
        <v>0</v>
      </c>
      <c r="AF7">
        <v>0</v>
      </c>
      <c r="AG7">
        <v>0</v>
      </c>
      <c r="AH7">
        <v>0</v>
      </c>
      <c r="AI7">
        <v>0</v>
      </c>
      <c r="AJ7">
        <v>0</v>
      </c>
      <c r="AK7">
        <v>0</v>
      </c>
      <c r="AL7">
        <v>1</v>
      </c>
      <c r="AM7">
        <v>0</v>
      </c>
      <c r="AN7">
        <v>0</v>
      </c>
      <c r="AO7">
        <v>0</v>
      </c>
      <c r="AP7" t="s">
        <v>345</v>
      </c>
      <c r="AQ7">
        <v>1</v>
      </c>
      <c r="AR7">
        <v>0</v>
      </c>
      <c r="AS7">
        <v>0</v>
      </c>
      <c r="AT7">
        <v>0</v>
      </c>
      <c r="AU7">
        <v>0</v>
      </c>
      <c r="AV7">
        <v>0</v>
      </c>
      <c r="AW7">
        <v>0</v>
      </c>
      <c r="AX7">
        <v>0</v>
      </c>
      <c r="AY7" t="s">
        <v>345</v>
      </c>
      <c r="AZ7">
        <v>1</v>
      </c>
      <c r="BA7">
        <v>0</v>
      </c>
      <c r="BB7">
        <v>0</v>
      </c>
      <c r="BC7">
        <v>0</v>
      </c>
      <c r="BD7">
        <v>0</v>
      </c>
      <c r="BE7">
        <v>0</v>
      </c>
      <c r="BF7">
        <v>0</v>
      </c>
      <c r="BG7">
        <v>0</v>
      </c>
      <c r="BH7">
        <v>0</v>
      </c>
      <c r="BK7" t="s">
        <v>130</v>
      </c>
      <c r="BL7" t="s">
        <v>130</v>
      </c>
      <c r="BM7" t="s">
        <v>130</v>
      </c>
      <c r="BN7" t="s">
        <v>117</v>
      </c>
      <c r="BO7" t="s">
        <v>966</v>
      </c>
      <c r="BP7">
        <v>0</v>
      </c>
      <c r="BQ7">
        <v>0</v>
      </c>
      <c r="BR7">
        <v>0</v>
      </c>
      <c r="BS7">
        <v>0</v>
      </c>
      <c r="BT7">
        <v>0</v>
      </c>
      <c r="BU7">
        <v>0</v>
      </c>
      <c r="BV7">
        <v>0</v>
      </c>
      <c r="BW7">
        <v>0</v>
      </c>
      <c r="BX7">
        <v>0</v>
      </c>
      <c r="BY7">
        <v>1</v>
      </c>
      <c r="BZ7">
        <v>0</v>
      </c>
      <c r="CA7">
        <v>0</v>
      </c>
      <c r="CB7">
        <v>0</v>
      </c>
      <c r="CC7">
        <v>0</v>
      </c>
      <c r="CD7">
        <v>0</v>
      </c>
      <c r="CE7" t="s">
        <v>200</v>
      </c>
      <c r="CG7" t="s">
        <v>239</v>
      </c>
      <c r="CI7" t="s">
        <v>128</v>
      </c>
      <c r="CJ7" t="s">
        <v>51</v>
      </c>
      <c r="CK7" t="s">
        <v>1843</v>
      </c>
      <c r="CL7" t="s">
        <v>51</v>
      </c>
      <c r="CM7" t="s">
        <v>1844</v>
      </c>
      <c r="CN7" t="s">
        <v>346</v>
      </c>
      <c r="CP7">
        <v>10</v>
      </c>
      <c r="CQ7" t="s">
        <v>1845</v>
      </c>
      <c r="CS7" t="s">
        <v>337</v>
      </c>
    </row>
    <row r="8" spans="1:98" customFormat="1">
      <c r="A8">
        <v>200441</v>
      </c>
      <c r="B8" t="s">
        <v>853</v>
      </c>
      <c r="C8" t="s">
        <v>360</v>
      </c>
      <c r="D8">
        <v>1968</v>
      </c>
      <c r="E8">
        <v>58</v>
      </c>
      <c r="F8" t="s">
        <v>58</v>
      </c>
      <c r="G8" t="s">
        <v>86</v>
      </c>
      <c r="H8" t="s">
        <v>805</v>
      </c>
      <c r="I8" t="s">
        <v>440</v>
      </c>
      <c r="J8" t="s">
        <v>325</v>
      </c>
      <c r="K8" s="329">
        <v>46142.929432870369</v>
      </c>
      <c r="L8" t="s">
        <v>309</v>
      </c>
      <c r="M8" t="s">
        <v>853</v>
      </c>
      <c r="N8" t="s">
        <v>854</v>
      </c>
      <c r="O8" t="s">
        <v>492</v>
      </c>
      <c r="P8" t="s">
        <v>382</v>
      </c>
      <c r="R8" t="s">
        <v>123</v>
      </c>
      <c r="S8" t="s">
        <v>123</v>
      </c>
      <c r="T8" t="s">
        <v>343</v>
      </c>
      <c r="U8" t="s">
        <v>331</v>
      </c>
      <c r="V8" t="s">
        <v>107</v>
      </c>
      <c r="W8" t="s">
        <v>1732</v>
      </c>
      <c r="X8">
        <v>1</v>
      </c>
      <c r="Y8">
        <v>0</v>
      </c>
      <c r="Z8">
        <v>1</v>
      </c>
      <c r="AA8">
        <v>0</v>
      </c>
      <c r="AB8">
        <v>0</v>
      </c>
      <c r="AC8">
        <v>1</v>
      </c>
      <c r="AD8">
        <v>0</v>
      </c>
      <c r="AE8">
        <v>0</v>
      </c>
      <c r="AF8">
        <v>0</v>
      </c>
      <c r="AG8">
        <v>0</v>
      </c>
      <c r="AH8">
        <v>0</v>
      </c>
      <c r="AI8">
        <v>1</v>
      </c>
      <c r="AJ8">
        <v>0</v>
      </c>
      <c r="AK8">
        <v>0</v>
      </c>
      <c r="AL8">
        <v>0</v>
      </c>
      <c r="AM8">
        <v>0</v>
      </c>
      <c r="AN8">
        <v>0</v>
      </c>
      <c r="AO8">
        <v>0</v>
      </c>
      <c r="AP8" t="s">
        <v>345</v>
      </c>
      <c r="AQ8">
        <v>1</v>
      </c>
      <c r="AR8">
        <v>0</v>
      </c>
      <c r="AS8">
        <v>0</v>
      </c>
      <c r="AT8">
        <v>0</v>
      </c>
      <c r="AU8">
        <v>0</v>
      </c>
      <c r="AV8">
        <v>0</v>
      </c>
      <c r="AW8">
        <v>0</v>
      </c>
      <c r="AX8">
        <v>0</v>
      </c>
      <c r="AY8" t="s">
        <v>345</v>
      </c>
      <c r="AZ8">
        <v>1</v>
      </c>
      <c r="BA8">
        <v>0</v>
      </c>
      <c r="BB8">
        <v>0</v>
      </c>
      <c r="BC8">
        <v>0</v>
      </c>
      <c r="BD8">
        <v>0</v>
      </c>
      <c r="BE8">
        <v>0</v>
      </c>
      <c r="BF8">
        <v>0</v>
      </c>
      <c r="BG8">
        <v>0</v>
      </c>
      <c r="BH8">
        <v>0</v>
      </c>
      <c r="BK8" t="s">
        <v>135</v>
      </c>
      <c r="BL8" t="s">
        <v>132</v>
      </c>
      <c r="BM8" t="s">
        <v>136</v>
      </c>
      <c r="BN8" t="s">
        <v>118</v>
      </c>
      <c r="BO8" t="s">
        <v>984</v>
      </c>
      <c r="BP8">
        <v>0</v>
      </c>
      <c r="BQ8">
        <v>0</v>
      </c>
      <c r="BR8">
        <v>0</v>
      </c>
      <c r="BS8">
        <v>1</v>
      </c>
      <c r="BT8">
        <v>0</v>
      </c>
      <c r="BU8">
        <v>1</v>
      </c>
      <c r="BV8">
        <v>0</v>
      </c>
      <c r="BW8">
        <v>0</v>
      </c>
      <c r="BX8">
        <v>0</v>
      </c>
      <c r="BY8">
        <v>0</v>
      </c>
      <c r="BZ8">
        <v>0</v>
      </c>
      <c r="CA8">
        <v>0</v>
      </c>
      <c r="CB8">
        <v>0</v>
      </c>
      <c r="CC8">
        <v>0</v>
      </c>
      <c r="CD8">
        <v>1</v>
      </c>
      <c r="CE8" t="s">
        <v>335</v>
      </c>
      <c r="CG8" t="s">
        <v>138</v>
      </c>
      <c r="CI8" t="s">
        <v>131</v>
      </c>
      <c r="CJ8" t="s">
        <v>51</v>
      </c>
      <c r="CK8" t="s">
        <v>1846</v>
      </c>
      <c r="CL8" t="s">
        <v>51</v>
      </c>
      <c r="CM8" t="s">
        <v>1847</v>
      </c>
      <c r="CN8" t="s">
        <v>346</v>
      </c>
      <c r="CP8">
        <v>10</v>
      </c>
      <c r="CQ8" t="s">
        <v>1848</v>
      </c>
      <c r="CS8" t="s">
        <v>337</v>
      </c>
    </row>
    <row r="9" spans="1:98" customFormat="1">
      <c r="A9">
        <v>182677</v>
      </c>
      <c r="B9" t="s">
        <v>658</v>
      </c>
      <c r="C9" t="s">
        <v>360</v>
      </c>
      <c r="D9">
        <v>1991</v>
      </c>
      <c r="E9">
        <v>35</v>
      </c>
      <c r="F9" t="s">
        <v>57</v>
      </c>
      <c r="G9" t="s">
        <v>80</v>
      </c>
      <c r="H9" t="s">
        <v>544</v>
      </c>
      <c r="I9" t="s">
        <v>471</v>
      </c>
      <c r="J9" t="s">
        <v>325</v>
      </c>
      <c r="K9" s="329">
        <v>46142.919548611113</v>
      </c>
      <c r="L9" t="s">
        <v>309</v>
      </c>
      <c r="M9" t="s">
        <v>1363</v>
      </c>
      <c r="N9" t="s">
        <v>1364</v>
      </c>
      <c r="O9" t="s">
        <v>459</v>
      </c>
      <c r="P9" t="s">
        <v>353</v>
      </c>
      <c r="Q9" t="s">
        <v>305</v>
      </c>
      <c r="R9" t="s">
        <v>122</v>
      </c>
      <c r="S9" t="s">
        <v>122</v>
      </c>
      <c r="T9" t="s">
        <v>520</v>
      </c>
      <c r="U9" t="s">
        <v>331</v>
      </c>
      <c r="V9" t="s">
        <v>107</v>
      </c>
      <c r="W9" t="s">
        <v>499</v>
      </c>
      <c r="X9">
        <v>0</v>
      </c>
      <c r="Y9">
        <v>0</v>
      </c>
      <c r="Z9">
        <v>0</v>
      </c>
      <c r="AA9">
        <v>0</v>
      </c>
      <c r="AB9">
        <v>0</v>
      </c>
      <c r="AC9">
        <v>0</v>
      </c>
      <c r="AD9">
        <v>0</v>
      </c>
      <c r="AE9">
        <v>0</v>
      </c>
      <c r="AF9">
        <v>0</v>
      </c>
      <c r="AG9">
        <v>0</v>
      </c>
      <c r="AH9">
        <v>0</v>
      </c>
      <c r="AI9">
        <v>0</v>
      </c>
      <c r="AJ9">
        <v>0</v>
      </c>
      <c r="AK9">
        <v>0</v>
      </c>
      <c r="AL9">
        <v>1</v>
      </c>
      <c r="AM9">
        <v>0</v>
      </c>
      <c r="AN9">
        <v>0</v>
      </c>
      <c r="AO9">
        <v>0</v>
      </c>
      <c r="AP9" t="s">
        <v>345</v>
      </c>
      <c r="AQ9">
        <v>1</v>
      </c>
      <c r="AR9">
        <v>0</v>
      </c>
      <c r="AS9">
        <v>0</v>
      </c>
      <c r="AT9">
        <v>0</v>
      </c>
      <c r="AU9">
        <v>0</v>
      </c>
      <c r="AV9">
        <v>0</v>
      </c>
      <c r="AW9">
        <v>0</v>
      </c>
      <c r="AX9">
        <v>0</v>
      </c>
      <c r="AY9" t="s">
        <v>345</v>
      </c>
      <c r="AZ9">
        <v>1</v>
      </c>
      <c r="BA9">
        <v>0</v>
      </c>
      <c r="BB9">
        <v>0</v>
      </c>
      <c r="BC9">
        <v>0</v>
      </c>
      <c r="BD9">
        <v>0</v>
      </c>
      <c r="BE9">
        <v>0</v>
      </c>
      <c r="BF9">
        <v>0</v>
      </c>
      <c r="BG9">
        <v>0</v>
      </c>
      <c r="BH9">
        <v>0</v>
      </c>
      <c r="BK9" t="s">
        <v>128</v>
      </c>
      <c r="BL9" t="s">
        <v>130</v>
      </c>
      <c r="BM9" t="s">
        <v>130</v>
      </c>
      <c r="BN9" t="s">
        <v>118</v>
      </c>
      <c r="BO9" t="s">
        <v>924</v>
      </c>
      <c r="BP9">
        <v>0</v>
      </c>
      <c r="BQ9">
        <v>0</v>
      </c>
      <c r="BR9">
        <v>0</v>
      </c>
      <c r="BS9">
        <v>0</v>
      </c>
      <c r="BT9">
        <v>0</v>
      </c>
      <c r="BU9">
        <v>1</v>
      </c>
      <c r="BV9">
        <v>0</v>
      </c>
      <c r="BW9">
        <v>0</v>
      </c>
      <c r="BX9">
        <v>0</v>
      </c>
      <c r="BY9">
        <v>0</v>
      </c>
      <c r="BZ9">
        <v>0</v>
      </c>
      <c r="CA9">
        <v>0</v>
      </c>
      <c r="CB9">
        <v>0</v>
      </c>
      <c r="CC9">
        <v>0</v>
      </c>
      <c r="CD9">
        <v>0</v>
      </c>
      <c r="CE9" t="s">
        <v>140</v>
      </c>
      <c r="CG9" t="s">
        <v>335</v>
      </c>
      <c r="CI9" t="s">
        <v>128</v>
      </c>
      <c r="CJ9" t="s">
        <v>51</v>
      </c>
      <c r="CL9" t="s">
        <v>51</v>
      </c>
      <c r="CN9" t="s">
        <v>346</v>
      </c>
      <c r="CP9">
        <v>10</v>
      </c>
      <c r="CS9" t="s">
        <v>337</v>
      </c>
    </row>
    <row r="10" spans="1:98" customFormat="1">
      <c r="A10">
        <v>182677</v>
      </c>
      <c r="B10" t="s">
        <v>658</v>
      </c>
      <c r="C10" t="s">
        <v>360</v>
      </c>
      <c r="D10">
        <v>1991</v>
      </c>
      <c r="E10">
        <v>35</v>
      </c>
      <c r="F10" t="s">
        <v>57</v>
      </c>
      <c r="G10" t="s">
        <v>80</v>
      </c>
      <c r="H10" t="s">
        <v>544</v>
      </c>
      <c r="I10" t="s">
        <v>471</v>
      </c>
      <c r="J10" t="s">
        <v>325</v>
      </c>
      <c r="K10" s="329">
        <v>46142.918611111112</v>
      </c>
      <c r="L10" t="s">
        <v>309</v>
      </c>
      <c r="M10" t="s">
        <v>602</v>
      </c>
      <c r="N10" t="s">
        <v>649</v>
      </c>
      <c r="O10" t="s">
        <v>352</v>
      </c>
      <c r="P10" t="s">
        <v>353</v>
      </c>
      <c r="R10" t="s">
        <v>122</v>
      </c>
      <c r="S10" t="s">
        <v>122</v>
      </c>
      <c r="T10" t="s">
        <v>520</v>
      </c>
      <c r="U10" t="s">
        <v>331</v>
      </c>
      <c r="V10" t="s">
        <v>107</v>
      </c>
      <c r="W10" t="s">
        <v>499</v>
      </c>
      <c r="X10">
        <v>0</v>
      </c>
      <c r="Y10">
        <v>0</v>
      </c>
      <c r="Z10">
        <v>0</v>
      </c>
      <c r="AA10">
        <v>0</v>
      </c>
      <c r="AB10">
        <v>0</v>
      </c>
      <c r="AC10">
        <v>0</v>
      </c>
      <c r="AD10">
        <v>0</v>
      </c>
      <c r="AE10">
        <v>0</v>
      </c>
      <c r="AF10">
        <v>0</v>
      </c>
      <c r="AG10">
        <v>0</v>
      </c>
      <c r="AH10">
        <v>0</v>
      </c>
      <c r="AI10">
        <v>0</v>
      </c>
      <c r="AJ10">
        <v>0</v>
      </c>
      <c r="AK10">
        <v>0</v>
      </c>
      <c r="AL10">
        <v>1</v>
      </c>
      <c r="AM10">
        <v>0</v>
      </c>
      <c r="AN10">
        <v>0</v>
      </c>
      <c r="AO10">
        <v>0</v>
      </c>
      <c r="AP10" t="s">
        <v>345</v>
      </c>
      <c r="AQ10">
        <v>1</v>
      </c>
      <c r="AR10">
        <v>0</v>
      </c>
      <c r="AS10">
        <v>0</v>
      </c>
      <c r="AT10">
        <v>0</v>
      </c>
      <c r="AU10">
        <v>0</v>
      </c>
      <c r="AV10">
        <v>0</v>
      </c>
      <c r="AW10">
        <v>0</v>
      </c>
      <c r="AX10">
        <v>0</v>
      </c>
      <c r="AY10" t="s">
        <v>345</v>
      </c>
      <c r="AZ10">
        <v>1</v>
      </c>
      <c r="BA10">
        <v>0</v>
      </c>
      <c r="BB10">
        <v>0</v>
      </c>
      <c r="BC10">
        <v>0</v>
      </c>
      <c r="BD10">
        <v>0</v>
      </c>
      <c r="BE10">
        <v>0</v>
      </c>
      <c r="BF10">
        <v>0</v>
      </c>
      <c r="BG10">
        <v>0</v>
      </c>
      <c r="BH10">
        <v>0</v>
      </c>
      <c r="BK10" t="s">
        <v>128</v>
      </c>
      <c r="BL10" t="s">
        <v>130</v>
      </c>
      <c r="BM10" t="s">
        <v>130</v>
      </c>
      <c r="BN10" t="s">
        <v>117</v>
      </c>
      <c r="BO10" t="s">
        <v>924</v>
      </c>
      <c r="BP10">
        <v>0</v>
      </c>
      <c r="BQ10">
        <v>0</v>
      </c>
      <c r="BR10">
        <v>0</v>
      </c>
      <c r="BS10">
        <v>0</v>
      </c>
      <c r="BT10">
        <v>0</v>
      </c>
      <c r="BU10">
        <v>1</v>
      </c>
      <c r="BV10">
        <v>0</v>
      </c>
      <c r="BW10">
        <v>0</v>
      </c>
      <c r="BX10">
        <v>0</v>
      </c>
      <c r="BY10">
        <v>0</v>
      </c>
      <c r="BZ10">
        <v>0</v>
      </c>
      <c r="CA10">
        <v>0</v>
      </c>
      <c r="CB10">
        <v>0</v>
      </c>
      <c r="CC10">
        <v>0</v>
      </c>
      <c r="CD10">
        <v>0</v>
      </c>
      <c r="CE10" t="s">
        <v>186</v>
      </c>
      <c r="CG10" t="s">
        <v>140</v>
      </c>
      <c r="CI10" t="s">
        <v>129</v>
      </c>
      <c r="CJ10" t="s">
        <v>51</v>
      </c>
      <c r="CL10" t="s">
        <v>51</v>
      </c>
      <c r="CN10" t="s">
        <v>346</v>
      </c>
      <c r="CP10">
        <v>8</v>
      </c>
      <c r="CS10" t="s">
        <v>337</v>
      </c>
    </row>
    <row r="11" spans="1:98" customFormat="1">
      <c r="A11">
        <v>182677</v>
      </c>
      <c r="B11" t="s">
        <v>658</v>
      </c>
      <c r="C11" t="s">
        <v>360</v>
      </c>
      <c r="D11">
        <v>1991</v>
      </c>
      <c r="E11">
        <v>35</v>
      </c>
      <c r="F11" t="s">
        <v>57</v>
      </c>
      <c r="G11" t="s">
        <v>80</v>
      </c>
      <c r="H11" t="s">
        <v>544</v>
      </c>
      <c r="I11" t="s">
        <v>471</v>
      </c>
      <c r="J11" t="s">
        <v>325</v>
      </c>
      <c r="K11" s="329">
        <v>46142.917129629626</v>
      </c>
      <c r="L11" t="s">
        <v>309</v>
      </c>
      <c r="M11" t="s">
        <v>348</v>
      </c>
      <c r="N11" t="s">
        <v>351</v>
      </c>
      <c r="O11" t="s">
        <v>352</v>
      </c>
      <c r="P11" t="s">
        <v>353</v>
      </c>
      <c r="R11" t="s">
        <v>122</v>
      </c>
      <c r="S11" t="s">
        <v>122</v>
      </c>
      <c r="T11" t="s">
        <v>520</v>
      </c>
      <c r="U11" t="s">
        <v>331</v>
      </c>
      <c r="V11" t="s">
        <v>107</v>
      </c>
      <c r="W11" t="s">
        <v>606</v>
      </c>
      <c r="X11">
        <v>0</v>
      </c>
      <c r="Y11">
        <v>0</v>
      </c>
      <c r="Z11">
        <v>0</v>
      </c>
      <c r="AA11">
        <v>0</v>
      </c>
      <c r="AB11">
        <v>1</v>
      </c>
      <c r="AC11">
        <v>0</v>
      </c>
      <c r="AD11">
        <v>0</v>
      </c>
      <c r="AE11">
        <v>0</v>
      </c>
      <c r="AF11">
        <v>0</v>
      </c>
      <c r="AG11">
        <v>0</v>
      </c>
      <c r="AH11">
        <v>0</v>
      </c>
      <c r="AI11">
        <v>0</v>
      </c>
      <c r="AJ11">
        <v>0</v>
      </c>
      <c r="AK11">
        <v>0</v>
      </c>
      <c r="AL11">
        <v>1</v>
      </c>
      <c r="AM11">
        <v>0</v>
      </c>
      <c r="AN11">
        <v>0</v>
      </c>
      <c r="AO11">
        <v>0</v>
      </c>
      <c r="AP11" t="s">
        <v>345</v>
      </c>
      <c r="AQ11">
        <v>1</v>
      </c>
      <c r="AR11">
        <v>0</v>
      </c>
      <c r="AS11">
        <v>0</v>
      </c>
      <c r="AT11">
        <v>0</v>
      </c>
      <c r="AU11">
        <v>0</v>
      </c>
      <c r="AV11">
        <v>0</v>
      </c>
      <c r="AW11">
        <v>0</v>
      </c>
      <c r="AX11">
        <v>0</v>
      </c>
      <c r="AY11" t="s">
        <v>345</v>
      </c>
      <c r="AZ11">
        <v>1</v>
      </c>
      <c r="BA11">
        <v>0</v>
      </c>
      <c r="BB11">
        <v>0</v>
      </c>
      <c r="BC11">
        <v>0</v>
      </c>
      <c r="BD11">
        <v>0</v>
      </c>
      <c r="BE11">
        <v>0</v>
      </c>
      <c r="BF11">
        <v>0</v>
      </c>
      <c r="BG11">
        <v>0</v>
      </c>
      <c r="BH11">
        <v>0</v>
      </c>
      <c r="BI11" t="s">
        <v>51</v>
      </c>
      <c r="BK11" t="s">
        <v>128</v>
      </c>
      <c r="BL11" t="s">
        <v>130</v>
      </c>
      <c r="BM11" t="s">
        <v>130</v>
      </c>
      <c r="BN11" t="s">
        <v>117</v>
      </c>
      <c r="BO11" t="s">
        <v>924</v>
      </c>
      <c r="BP11">
        <v>0</v>
      </c>
      <c r="BQ11">
        <v>0</v>
      </c>
      <c r="BR11">
        <v>0</v>
      </c>
      <c r="BS11">
        <v>0</v>
      </c>
      <c r="BT11">
        <v>0</v>
      </c>
      <c r="BU11">
        <v>1</v>
      </c>
      <c r="BV11">
        <v>0</v>
      </c>
      <c r="BW11">
        <v>0</v>
      </c>
      <c r="BX11">
        <v>0</v>
      </c>
      <c r="BY11">
        <v>0</v>
      </c>
      <c r="BZ11">
        <v>0</v>
      </c>
      <c r="CA11">
        <v>0</v>
      </c>
      <c r="CB11">
        <v>0</v>
      </c>
      <c r="CC11">
        <v>0</v>
      </c>
      <c r="CD11">
        <v>0</v>
      </c>
      <c r="CE11" t="s">
        <v>335</v>
      </c>
      <c r="CG11" t="s">
        <v>335</v>
      </c>
      <c r="CI11" t="s">
        <v>127</v>
      </c>
      <c r="CJ11" t="s">
        <v>52</v>
      </c>
      <c r="CL11" t="s">
        <v>52</v>
      </c>
      <c r="CN11" t="s">
        <v>346</v>
      </c>
      <c r="CP11">
        <v>5</v>
      </c>
      <c r="CS11" t="s">
        <v>337</v>
      </c>
    </row>
    <row r="12" spans="1:98" customFormat="1">
      <c r="A12">
        <v>200439</v>
      </c>
      <c r="B12" t="s">
        <v>551</v>
      </c>
      <c r="C12" t="s">
        <v>360</v>
      </c>
      <c r="D12">
        <v>1986</v>
      </c>
      <c r="E12">
        <v>40</v>
      </c>
      <c r="F12" t="s">
        <v>387</v>
      </c>
      <c r="G12" t="s">
        <v>71</v>
      </c>
      <c r="H12" t="s">
        <v>1100</v>
      </c>
      <c r="I12" t="s">
        <v>367</v>
      </c>
      <c r="J12" t="s">
        <v>350</v>
      </c>
      <c r="K12" s="329">
        <v>46142.909490740742</v>
      </c>
      <c r="L12" t="s">
        <v>309</v>
      </c>
      <c r="M12" t="s">
        <v>551</v>
      </c>
      <c r="N12" t="s">
        <v>552</v>
      </c>
      <c r="O12" t="s">
        <v>553</v>
      </c>
      <c r="P12" t="s">
        <v>382</v>
      </c>
      <c r="R12" t="s">
        <v>125</v>
      </c>
      <c r="S12" t="s">
        <v>121</v>
      </c>
      <c r="T12" t="s">
        <v>121</v>
      </c>
      <c r="U12" t="s">
        <v>1849</v>
      </c>
      <c r="V12" t="s">
        <v>108</v>
      </c>
      <c r="W12" t="s">
        <v>373</v>
      </c>
      <c r="X12">
        <v>0</v>
      </c>
      <c r="Y12">
        <v>0</v>
      </c>
      <c r="Z12">
        <v>0</v>
      </c>
      <c r="AA12">
        <v>0</v>
      </c>
      <c r="AB12">
        <v>0</v>
      </c>
      <c r="AC12">
        <v>0</v>
      </c>
      <c r="AD12">
        <v>0</v>
      </c>
      <c r="AE12">
        <v>0</v>
      </c>
      <c r="AF12">
        <v>0</v>
      </c>
      <c r="AG12">
        <v>0</v>
      </c>
      <c r="AH12">
        <v>0</v>
      </c>
      <c r="AI12">
        <v>0</v>
      </c>
      <c r="AJ12">
        <v>0</v>
      </c>
      <c r="AK12">
        <v>0</v>
      </c>
      <c r="AL12">
        <v>0</v>
      </c>
      <c r="AM12">
        <v>0</v>
      </c>
      <c r="AN12">
        <v>0</v>
      </c>
      <c r="AO12" t="s">
        <v>1850</v>
      </c>
      <c r="AP12" t="s">
        <v>345</v>
      </c>
      <c r="AQ12">
        <v>1</v>
      </c>
      <c r="AR12">
        <v>0</v>
      </c>
      <c r="AS12">
        <v>0</v>
      </c>
      <c r="AT12">
        <v>0</v>
      </c>
      <c r="AU12">
        <v>0</v>
      </c>
      <c r="AV12">
        <v>0</v>
      </c>
      <c r="AW12">
        <v>0</v>
      </c>
      <c r="AX12">
        <v>0</v>
      </c>
      <c r="AY12" t="s">
        <v>345</v>
      </c>
      <c r="AZ12">
        <v>1</v>
      </c>
      <c r="BA12">
        <v>0</v>
      </c>
      <c r="BB12">
        <v>0</v>
      </c>
      <c r="BC12">
        <v>0</v>
      </c>
      <c r="BD12">
        <v>0</v>
      </c>
      <c r="BE12">
        <v>0</v>
      </c>
      <c r="BF12">
        <v>0</v>
      </c>
      <c r="BG12">
        <v>0</v>
      </c>
      <c r="BH12">
        <v>0</v>
      </c>
      <c r="BK12" t="s">
        <v>386</v>
      </c>
      <c r="BL12" t="s">
        <v>135</v>
      </c>
      <c r="BM12" t="s">
        <v>129</v>
      </c>
      <c r="BN12" t="s">
        <v>118</v>
      </c>
      <c r="BO12" t="s">
        <v>924</v>
      </c>
      <c r="BP12">
        <v>0</v>
      </c>
      <c r="BQ12">
        <v>0</v>
      </c>
      <c r="BR12">
        <v>0</v>
      </c>
      <c r="BS12">
        <v>0</v>
      </c>
      <c r="BT12">
        <v>0</v>
      </c>
      <c r="BU12">
        <v>1</v>
      </c>
      <c r="BV12">
        <v>0</v>
      </c>
      <c r="BW12">
        <v>0</v>
      </c>
      <c r="BX12">
        <v>0</v>
      </c>
      <c r="BY12">
        <v>0</v>
      </c>
      <c r="BZ12">
        <v>0</v>
      </c>
      <c r="CA12">
        <v>0</v>
      </c>
      <c r="CB12">
        <v>0</v>
      </c>
      <c r="CC12">
        <v>0</v>
      </c>
      <c r="CD12">
        <v>0</v>
      </c>
      <c r="CE12" t="s">
        <v>335</v>
      </c>
      <c r="CG12" t="s">
        <v>335</v>
      </c>
      <c r="CI12" t="s">
        <v>129</v>
      </c>
      <c r="CJ12" t="s">
        <v>51</v>
      </c>
      <c r="CK12" t="s">
        <v>1851</v>
      </c>
      <c r="CL12" t="s">
        <v>51</v>
      </c>
      <c r="CM12" t="s">
        <v>1852</v>
      </c>
      <c r="CN12" t="s">
        <v>346</v>
      </c>
      <c r="CP12">
        <v>10</v>
      </c>
      <c r="CS12" t="s">
        <v>337</v>
      </c>
    </row>
    <row r="13" spans="1:98" customFormat="1">
      <c r="A13">
        <v>194341</v>
      </c>
      <c r="B13" t="s">
        <v>425</v>
      </c>
      <c r="C13" t="s">
        <v>322</v>
      </c>
      <c r="D13">
        <v>1950</v>
      </c>
      <c r="E13">
        <v>76</v>
      </c>
      <c r="F13" t="s">
        <v>376</v>
      </c>
      <c r="G13" t="s">
        <v>84</v>
      </c>
      <c r="H13" t="s">
        <v>622</v>
      </c>
      <c r="I13" t="s">
        <v>575</v>
      </c>
      <c r="J13" t="s">
        <v>773</v>
      </c>
      <c r="K13" s="329">
        <v>46142.906423611108</v>
      </c>
      <c r="L13" t="s">
        <v>309</v>
      </c>
      <c r="M13" t="s">
        <v>445</v>
      </c>
      <c r="N13" t="s">
        <v>447</v>
      </c>
      <c r="O13" t="s">
        <v>328</v>
      </c>
      <c r="P13" t="s">
        <v>329</v>
      </c>
      <c r="R13" t="s">
        <v>124</v>
      </c>
      <c r="S13" t="s">
        <v>123</v>
      </c>
      <c r="T13" t="s">
        <v>343</v>
      </c>
      <c r="U13" t="s">
        <v>395</v>
      </c>
      <c r="V13" t="s">
        <v>107</v>
      </c>
      <c r="W13" t="s">
        <v>1853</v>
      </c>
      <c r="X13">
        <v>0</v>
      </c>
      <c r="Y13">
        <v>1</v>
      </c>
      <c r="Z13">
        <v>1</v>
      </c>
      <c r="AA13">
        <v>0</v>
      </c>
      <c r="AB13">
        <v>1</v>
      </c>
      <c r="AC13">
        <v>0</v>
      </c>
      <c r="AD13">
        <v>0</v>
      </c>
      <c r="AE13">
        <v>0</v>
      </c>
      <c r="AF13">
        <v>0</v>
      </c>
      <c r="AG13">
        <v>0</v>
      </c>
      <c r="AH13">
        <v>0</v>
      </c>
      <c r="AI13">
        <v>1</v>
      </c>
      <c r="AJ13">
        <v>1</v>
      </c>
      <c r="AK13">
        <v>0</v>
      </c>
      <c r="AL13">
        <v>0</v>
      </c>
      <c r="AM13">
        <v>0</v>
      </c>
      <c r="AN13">
        <v>0</v>
      </c>
      <c r="AO13">
        <v>0</v>
      </c>
      <c r="AP13" t="s">
        <v>345</v>
      </c>
      <c r="AQ13">
        <v>1</v>
      </c>
      <c r="AR13">
        <v>0</v>
      </c>
      <c r="AS13">
        <v>0</v>
      </c>
      <c r="AT13">
        <v>0</v>
      </c>
      <c r="AU13">
        <v>0</v>
      </c>
      <c r="AV13">
        <v>0</v>
      </c>
      <c r="AW13">
        <v>0</v>
      </c>
      <c r="AX13">
        <v>0</v>
      </c>
      <c r="AY13" t="s">
        <v>345</v>
      </c>
      <c r="AZ13">
        <v>1</v>
      </c>
      <c r="BA13">
        <v>0</v>
      </c>
      <c r="BB13">
        <v>0</v>
      </c>
      <c r="BC13">
        <v>0</v>
      </c>
      <c r="BD13">
        <v>0</v>
      </c>
      <c r="BE13">
        <v>0</v>
      </c>
      <c r="BF13">
        <v>0</v>
      </c>
      <c r="BG13">
        <v>0</v>
      </c>
      <c r="BH13">
        <v>0</v>
      </c>
      <c r="BI13" t="s">
        <v>51</v>
      </c>
      <c r="BK13" t="s">
        <v>136</v>
      </c>
      <c r="BL13" t="s">
        <v>136</v>
      </c>
      <c r="BM13" t="s">
        <v>136</v>
      </c>
      <c r="BN13" t="s">
        <v>120</v>
      </c>
      <c r="BO13" t="s">
        <v>987</v>
      </c>
      <c r="BP13">
        <v>1</v>
      </c>
      <c r="BQ13">
        <v>1</v>
      </c>
      <c r="BR13">
        <v>0</v>
      </c>
      <c r="BS13">
        <v>0</v>
      </c>
      <c r="BT13">
        <v>0</v>
      </c>
      <c r="BU13">
        <v>0</v>
      </c>
      <c r="BV13">
        <v>0</v>
      </c>
      <c r="BW13">
        <v>1</v>
      </c>
      <c r="BX13">
        <v>0</v>
      </c>
      <c r="BY13">
        <v>0</v>
      </c>
      <c r="BZ13">
        <v>0</v>
      </c>
      <c r="CA13">
        <v>0</v>
      </c>
      <c r="CB13">
        <v>0</v>
      </c>
      <c r="CC13">
        <v>0</v>
      </c>
      <c r="CD13">
        <v>0</v>
      </c>
      <c r="CE13" t="s">
        <v>138</v>
      </c>
      <c r="CG13" t="s">
        <v>137</v>
      </c>
      <c r="CI13" t="s">
        <v>134</v>
      </c>
      <c r="CJ13" t="s">
        <v>53</v>
      </c>
      <c r="CL13" t="s">
        <v>51</v>
      </c>
      <c r="CN13" t="s">
        <v>336</v>
      </c>
      <c r="CP13">
        <v>8</v>
      </c>
      <c r="CS13" t="s">
        <v>337</v>
      </c>
    </row>
    <row r="14" spans="1:98" customFormat="1">
      <c r="A14">
        <v>200436</v>
      </c>
      <c r="B14" t="s">
        <v>321</v>
      </c>
      <c r="C14" t="s">
        <v>360</v>
      </c>
      <c r="D14">
        <v>1994</v>
      </c>
      <c r="E14">
        <v>32</v>
      </c>
      <c r="F14" t="s">
        <v>57</v>
      </c>
      <c r="G14" t="s">
        <v>79</v>
      </c>
      <c r="H14" t="s">
        <v>1295</v>
      </c>
      <c r="I14" t="s">
        <v>402</v>
      </c>
      <c r="J14" t="s">
        <v>325</v>
      </c>
      <c r="K14" s="329">
        <v>46142.895243055558</v>
      </c>
      <c r="L14" t="s">
        <v>309</v>
      </c>
      <c r="M14" t="s">
        <v>762</v>
      </c>
      <c r="N14" t="s">
        <v>811</v>
      </c>
      <c r="O14" t="s">
        <v>453</v>
      </c>
      <c r="P14" t="s">
        <v>342</v>
      </c>
      <c r="Q14" t="s">
        <v>307</v>
      </c>
      <c r="R14" t="s">
        <v>122</v>
      </c>
      <c r="S14" t="s">
        <v>122</v>
      </c>
      <c r="T14" t="s">
        <v>391</v>
      </c>
      <c r="U14" t="s">
        <v>331</v>
      </c>
      <c r="V14" t="s">
        <v>107</v>
      </c>
      <c r="W14" t="s">
        <v>499</v>
      </c>
      <c r="X14">
        <v>0</v>
      </c>
      <c r="Y14">
        <v>0</v>
      </c>
      <c r="Z14">
        <v>0</v>
      </c>
      <c r="AA14">
        <v>0</v>
      </c>
      <c r="AB14">
        <v>0</v>
      </c>
      <c r="AC14">
        <v>0</v>
      </c>
      <c r="AD14">
        <v>0</v>
      </c>
      <c r="AE14">
        <v>0</v>
      </c>
      <c r="AF14">
        <v>0</v>
      </c>
      <c r="AG14">
        <v>0</v>
      </c>
      <c r="AH14">
        <v>0</v>
      </c>
      <c r="AI14">
        <v>0</v>
      </c>
      <c r="AJ14">
        <v>0</v>
      </c>
      <c r="AK14">
        <v>0</v>
      </c>
      <c r="AL14">
        <v>1</v>
      </c>
      <c r="AM14">
        <v>0</v>
      </c>
      <c r="AN14">
        <v>0</v>
      </c>
      <c r="AO14">
        <v>0</v>
      </c>
      <c r="AP14" t="s">
        <v>345</v>
      </c>
      <c r="AQ14">
        <v>1</v>
      </c>
      <c r="AR14">
        <v>0</v>
      </c>
      <c r="AS14">
        <v>0</v>
      </c>
      <c r="AT14">
        <v>0</v>
      </c>
      <c r="AU14">
        <v>0</v>
      </c>
      <c r="AV14">
        <v>0</v>
      </c>
      <c r="AW14">
        <v>0</v>
      </c>
      <c r="AX14">
        <v>0</v>
      </c>
      <c r="AY14" t="s">
        <v>345</v>
      </c>
      <c r="AZ14">
        <v>1</v>
      </c>
      <c r="BA14">
        <v>0</v>
      </c>
      <c r="BB14">
        <v>0</v>
      </c>
      <c r="BC14">
        <v>0</v>
      </c>
      <c r="BD14">
        <v>0</v>
      </c>
      <c r="BE14">
        <v>0</v>
      </c>
      <c r="BF14">
        <v>0</v>
      </c>
      <c r="BG14">
        <v>0</v>
      </c>
      <c r="BH14">
        <v>0</v>
      </c>
      <c r="BI14" t="s">
        <v>51</v>
      </c>
      <c r="BJ14" t="s">
        <v>1854</v>
      </c>
      <c r="BK14" t="s">
        <v>134</v>
      </c>
      <c r="BL14" t="s">
        <v>132</v>
      </c>
      <c r="BM14" t="s">
        <v>132</v>
      </c>
      <c r="BN14" t="s">
        <v>117</v>
      </c>
      <c r="BO14" t="s">
        <v>938</v>
      </c>
      <c r="BP14">
        <v>0</v>
      </c>
      <c r="BQ14">
        <v>0</v>
      </c>
      <c r="BR14">
        <v>0</v>
      </c>
      <c r="BS14">
        <v>0</v>
      </c>
      <c r="BT14">
        <v>0</v>
      </c>
      <c r="BU14">
        <v>0</v>
      </c>
      <c r="BV14">
        <v>0</v>
      </c>
      <c r="BW14">
        <v>1</v>
      </c>
      <c r="BX14">
        <v>0</v>
      </c>
      <c r="BY14">
        <v>0</v>
      </c>
      <c r="BZ14">
        <v>0</v>
      </c>
      <c r="CA14">
        <v>0</v>
      </c>
      <c r="CB14">
        <v>0</v>
      </c>
      <c r="CC14">
        <v>0</v>
      </c>
      <c r="CD14">
        <v>0</v>
      </c>
      <c r="CE14" t="s">
        <v>335</v>
      </c>
      <c r="CG14" t="s">
        <v>335</v>
      </c>
      <c r="CH14" t="s">
        <v>1709</v>
      </c>
      <c r="CI14" t="s">
        <v>128</v>
      </c>
      <c r="CJ14" t="s">
        <v>51</v>
      </c>
      <c r="CK14" t="s">
        <v>1855</v>
      </c>
      <c r="CL14" t="s">
        <v>51</v>
      </c>
      <c r="CM14" t="s">
        <v>1856</v>
      </c>
      <c r="CN14" t="s">
        <v>336</v>
      </c>
      <c r="CO14" t="s">
        <v>1857</v>
      </c>
      <c r="CP14">
        <v>10</v>
      </c>
      <c r="CQ14" t="s">
        <v>1858</v>
      </c>
      <c r="CR14" t="s">
        <v>1859</v>
      </c>
      <c r="CS14" t="s">
        <v>337</v>
      </c>
      <c r="CT14" t="s">
        <v>1860</v>
      </c>
    </row>
    <row r="15" spans="1:98" customFormat="1">
      <c r="A15">
        <v>198098</v>
      </c>
      <c r="B15" t="s">
        <v>321</v>
      </c>
      <c r="C15" t="s">
        <v>322</v>
      </c>
      <c r="D15">
        <v>1977</v>
      </c>
      <c r="E15">
        <v>49</v>
      </c>
      <c r="F15" t="s">
        <v>387</v>
      </c>
      <c r="G15" t="s">
        <v>75</v>
      </c>
      <c r="H15" t="s">
        <v>537</v>
      </c>
      <c r="I15" t="s">
        <v>402</v>
      </c>
      <c r="J15" t="s">
        <v>350</v>
      </c>
      <c r="K15" s="329">
        <v>46142.89167824074</v>
      </c>
      <c r="L15" t="s">
        <v>309</v>
      </c>
      <c r="M15" t="s">
        <v>493</v>
      </c>
      <c r="N15" t="s">
        <v>494</v>
      </c>
      <c r="O15" t="s">
        <v>442</v>
      </c>
      <c r="P15" t="s">
        <v>405</v>
      </c>
      <c r="R15" t="s">
        <v>383</v>
      </c>
      <c r="S15" t="s">
        <v>121</v>
      </c>
      <c r="T15" t="s">
        <v>121</v>
      </c>
      <c r="U15" t="s">
        <v>331</v>
      </c>
      <c r="V15" t="s">
        <v>108</v>
      </c>
      <c r="W15" t="s">
        <v>791</v>
      </c>
      <c r="X15">
        <v>0</v>
      </c>
      <c r="Y15">
        <v>0</v>
      </c>
      <c r="Z15">
        <v>1</v>
      </c>
      <c r="AA15">
        <v>0</v>
      </c>
      <c r="AB15">
        <v>0</v>
      </c>
      <c r="AC15">
        <v>1</v>
      </c>
      <c r="AD15">
        <v>0</v>
      </c>
      <c r="AE15">
        <v>0</v>
      </c>
      <c r="AF15">
        <v>0</v>
      </c>
      <c r="AG15">
        <v>0</v>
      </c>
      <c r="AH15">
        <v>1</v>
      </c>
      <c r="AI15">
        <v>0</v>
      </c>
      <c r="AJ15">
        <v>0</v>
      </c>
      <c r="AK15">
        <v>0</v>
      </c>
      <c r="AL15">
        <v>0</v>
      </c>
      <c r="AM15">
        <v>0</v>
      </c>
      <c r="AN15">
        <v>0</v>
      </c>
      <c r="AO15">
        <v>0</v>
      </c>
      <c r="AP15" t="s">
        <v>464</v>
      </c>
      <c r="AQ15">
        <v>0</v>
      </c>
      <c r="AR15">
        <v>0</v>
      </c>
      <c r="AS15">
        <v>0</v>
      </c>
      <c r="AT15">
        <v>1</v>
      </c>
      <c r="AU15">
        <v>0</v>
      </c>
      <c r="AV15">
        <v>0</v>
      </c>
      <c r="AW15">
        <v>0</v>
      </c>
      <c r="AX15">
        <v>0</v>
      </c>
      <c r="AY15" t="s">
        <v>608</v>
      </c>
      <c r="AZ15">
        <v>0</v>
      </c>
      <c r="BA15">
        <v>0</v>
      </c>
      <c r="BB15">
        <v>0</v>
      </c>
      <c r="BC15">
        <v>0</v>
      </c>
      <c r="BD15">
        <v>0</v>
      </c>
      <c r="BE15">
        <v>1</v>
      </c>
      <c r="BF15">
        <v>0</v>
      </c>
      <c r="BG15">
        <v>0</v>
      </c>
      <c r="BH15">
        <v>0</v>
      </c>
      <c r="BI15" t="s">
        <v>52</v>
      </c>
      <c r="BK15" t="s">
        <v>386</v>
      </c>
      <c r="BL15" t="s">
        <v>129</v>
      </c>
      <c r="BM15" t="s">
        <v>130</v>
      </c>
      <c r="BN15" t="s">
        <v>117</v>
      </c>
      <c r="BO15" t="s">
        <v>948</v>
      </c>
      <c r="BP15">
        <v>0</v>
      </c>
      <c r="BQ15">
        <v>0</v>
      </c>
      <c r="BR15">
        <v>0</v>
      </c>
      <c r="BS15">
        <v>1</v>
      </c>
      <c r="BT15">
        <v>0</v>
      </c>
      <c r="BU15">
        <v>1</v>
      </c>
      <c r="BV15">
        <v>0</v>
      </c>
      <c r="BW15">
        <v>0</v>
      </c>
      <c r="BX15">
        <v>0</v>
      </c>
      <c r="BY15">
        <v>0</v>
      </c>
      <c r="BZ15">
        <v>0</v>
      </c>
      <c r="CA15">
        <v>0</v>
      </c>
      <c r="CB15">
        <v>0</v>
      </c>
      <c r="CC15">
        <v>0</v>
      </c>
      <c r="CD15">
        <v>0</v>
      </c>
      <c r="CE15" t="s">
        <v>151</v>
      </c>
      <c r="CG15" t="s">
        <v>143</v>
      </c>
      <c r="CI15" t="s">
        <v>130</v>
      </c>
      <c r="CJ15" t="s">
        <v>52</v>
      </c>
      <c r="CL15" t="s">
        <v>52</v>
      </c>
      <c r="CN15" t="s">
        <v>336</v>
      </c>
      <c r="CO15" t="s">
        <v>1861</v>
      </c>
      <c r="CP15">
        <v>8</v>
      </c>
      <c r="CS15" t="s">
        <v>337</v>
      </c>
    </row>
    <row r="16" spans="1:98" customFormat="1">
      <c r="A16">
        <v>200436</v>
      </c>
      <c r="B16" t="s">
        <v>321</v>
      </c>
      <c r="C16" t="s">
        <v>360</v>
      </c>
      <c r="D16">
        <v>1994</v>
      </c>
      <c r="E16">
        <v>32</v>
      </c>
      <c r="F16" t="s">
        <v>57</v>
      </c>
      <c r="G16" t="s">
        <v>79</v>
      </c>
      <c r="H16" t="s">
        <v>1295</v>
      </c>
      <c r="I16" t="s">
        <v>402</v>
      </c>
      <c r="J16" t="s">
        <v>325</v>
      </c>
      <c r="K16" s="329">
        <v>46142.888344907406</v>
      </c>
      <c r="L16" t="s">
        <v>309</v>
      </c>
      <c r="M16" t="s">
        <v>1363</v>
      </c>
      <c r="N16" t="s">
        <v>1364</v>
      </c>
      <c r="O16" t="s">
        <v>459</v>
      </c>
      <c r="P16" t="s">
        <v>353</v>
      </c>
      <c r="Q16" t="s">
        <v>305</v>
      </c>
      <c r="R16" t="s">
        <v>122</v>
      </c>
      <c r="S16" t="s">
        <v>122</v>
      </c>
      <c r="T16" t="s">
        <v>391</v>
      </c>
      <c r="U16" t="s">
        <v>331</v>
      </c>
      <c r="V16" t="s">
        <v>107</v>
      </c>
      <c r="W16" t="s">
        <v>1370</v>
      </c>
      <c r="X16">
        <v>1</v>
      </c>
      <c r="Y16">
        <v>1</v>
      </c>
      <c r="Z16">
        <v>1</v>
      </c>
      <c r="AA16">
        <v>0</v>
      </c>
      <c r="AB16">
        <v>1</v>
      </c>
      <c r="AC16">
        <v>1</v>
      </c>
      <c r="AD16">
        <v>1</v>
      </c>
      <c r="AE16">
        <v>0</v>
      </c>
      <c r="AF16">
        <v>0</v>
      </c>
      <c r="AG16">
        <v>0</v>
      </c>
      <c r="AH16">
        <v>1</v>
      </c>
      <c r="AI16">
        <v>0</v>
      </c>
      <c r="AJ16">
        <v>0</v>
      </c>
      <c r="AK16">
        <v>0</v>
      </c>
      <c r="AL16">
        <v>1</v>
      </c>
      <c r="AM16">
        <v>0</v>
      </c>
      <c r="AN16">
        <v>0</v>
      </c>
      <c r="AO16">
        <v>0</v>
      </c>
      <c r="AP16" t="s">
        <v>345</v>
      </c>
      <c r="AQ16">
        <v>1</v>
      </c>
      <c r="AR16">
        <v>0</v>
      </c>
      <c r="AS16">
        <v>0</v>
      </c>
      <c r="AT16">
        <v>0</v>
      </c>
      <c r="AU16">
        <v>0</v>
      </c>
      <c r="AV16">
        <v>0</v>
      </c>
      <c r="AW16">
        <v>0</v>
      </c>
      <c r="AX16">
        <v>0</v>
      </c>
      <c r="AY16" t="s">
        <v>345</v>
      </c>
      <c r="AZ16">
        <v>1</v>
      </c>
      <c r="BA16">
        <v>0</v>
      </c>
      <c r="BB16">
        <v>0</v>
      </c>
      <c r="BC16">
        <v>0</v>
      </c>
      <c r="BD16">
        <v>0</v>
      </c>
      <c r="BE16">
        <v>0</v>
      </c>
      <c r="BF16">
        <v>0</v>
      </c>
      <c r="BG16">
        <v>0</v>
      </c>
      <c r="BH16">
        <v>0</v>
      </c>
      <c r="BI16" t="s">
        <v>54</v>
      </c>
      <c r="BJ16" t="s">
        <v>1862</v>
      </c>
      <c r="BK16" t="s">
        <v>134</v>
      </c>
      <c r="BL16" t="s">
        <v>132</v>
      </c>
      <c r="BM16" t="s">
        <v>132</v>
      </c>
      <c r="BN16" t="s">
        <v>117</v>
      </c>
      <c r="BO16" t="s">
        <v>1643</v>
      </c>
      <c r="BP16">
        <v>0</v>
      </c>
      <c r="BQ16">
        <v>0</v>
      </c>
      <c r="BR16">
        <v>0</v>
      </c>
      <c r="BS16">
        <v>1</v>
      </c>
      <c r="BT16">
        <v>0</v>
      </c>
      <c r="BU16">
        <v>0</v>
      </c>
      <c r="BV16">
        <v>1</v>
      </c>
      <c r="BW16">
        <v>1</v>
      </c>
      <c r="BX16">
        <v>0</v>
      </c>
      <c r="BY16">
        <v>0</v>
      </c>
      <c r="BZ16">
        <v>0</v>
      </c>
      <c r="CA16">
        <v>0</v>
      </c>
      <c r="CB16">
        <v>0</v>
      </c>
      <c r="CC16">
        <v>0</v>
      </c>
      <c r="CD16">
        <v>0</v>
      </c>
      <c r="CE16" t="s">
        <v>200</v>
      </c>
      <c r="CG16" t="s">
        <v>227</v>
      </c>
      <c r="CI16" t="s">
        <v>129</v>
      </c>
      <c r="CJ16" t="s">
        <v>51</v>
      </c>
      <c r="CK16" t="s">
        <v>1863</v>
      </c>
      <c r="CL16" t="s">
        <v>51</v>
      </c>
      <c r="CM16" t="s">
        <v>1864</v>
      </c>
      <c r="CN16" t="s">
        <v>336</v>
      </c>
      <c r="CO16" t="s">
        <v>1865</v>
      </c>
      <c r="CP16">
        <v>10</v>
      </c>
      <c r="CQ16" t="s">
        <v>1866</v>
      </c>
      <c r="CR16" t="s">
        <v>1867</v>
      </c>
      <c r="CS16" t="s">
        <v>337</v>
      </c>
      <c r="CT16" t="s">
        <v>1868</v>
      </c>
    </row>
    <row r="17" spans="1:98" customFormat="1">
      <c r="A17">
        <v>200435</v>
      </c>
      <c r="B17" t="s">
        <v>321</v>
      </c>
      <c r="C17" t="s">
        <v>322</v>
      </c>
      <c r="D17">
        <v>1974</v>
      </c>
      <c r="E17">
        <v>52</v>
      </c>
      <c r="F17" t="s">
        <v>58</v>
      </c>
      <c r="G17" t="s">
        <v>91</v>
      </c>
      <c r="H17" t="s">
        <v>841</v>
      </c>
      <c r="I17" t="s">
        <v>471</v>
      </c>
      <c r="J17" t="s">
        <v>325</v>
      </c>
      <c r="K17" s="329">
        <v>46142.869421296295</v>
      </c>
      <c r="L17" t="s">
        <v>309</v>
      </c>
      <c r="M17" t="s">
        <v>589</v>
      </c>
      <c r="N17" t="s">
        <v>590</v>
      </c>
      <c r="O17" t="s">
        <v>341</v>
      </c>
      <c r="P17" t="s">
        <v>342</v>
      </c>
      <c r="R17" t="s">
        <v>125</v>
      </c>
      <c r="S17" t="s">
        <v>123</v>
      </c>
      <c r="T17" t="s">
        <v>330</v>
      </c>
      <c r="U17" t="s">
        <v>372</v>
      </c>
      <c r="V17" t="s">
        <v>106</v>
      </c>
      <c r="W17" t="s">
        <v>631</v>
      </c>
      <c r="X17">
        <v>1</v>
      </c>
      <c r="Y17">
        <v>1</v>
      </c>
      <c r="Z17">
        <v>1</v>
      </c>
      <c r="AA17">
        <v>1</v>
      </c>
      <c r="AB17">
        <v>1</v>
      </c>
      <c r="AC17">
        <v>0</v>
      </c>
      <c r="AD17">
        <v>0</v>
      </c>
      <c r="AE17">
        <v>0</v>
      </c>
      <c r="AF17">
        <v>0</v>
      </c>
      <c r="AG17">
        <v>0</v>
      </c>
      <c r="AH17">
        <v>0</v>
      </c>
      <c r="AI17">
        <v>0</v>
      </c>
      <c r="AJ17">
        <v>0</v>
      </c>
      <c r="AK17">
        <v>0</v>
      </c>
      <c r="AL17">
        <v>0</v>
      </c>
      <c r="AM17">
        <v>0</v>
      </c>
      <c r="AN17">
        <v>0</v>
      </c>
      <c r="AO17">
        <v>0</v>
      </c>
      <c r="AP17" t="s">
        <v>345</v>
      </c>
      <c r="AQ17">
        <v>1</v>
      </c>
      <c r="AR17">
        <v>0</v>
      </c>
      <c r="AS17">
        <v>0</v>
      </c>
      <c r="AT17">
        <v>0</v>
      </c>
      <c r="AU17">
        <v>0</v>
      </c>
      <c r="AV17">
        <v>0</v>
      </c>
      <c r="AW17">
        <v>0</v>
      </c>
      <c r="AX17">
        <v>0</v>
      </c>
      <c r="AY17" t="s">
        <v>345</v>
      </c>
      <c r="AZ17">
        <v>1</v>
      </c>
      <c r="BA17">
        <v>0</v>
      </c>
      <c r="BB17">
        <v>0</v>
      </c>
      <c r="BC17">
        <v>0</v>
      </c>
      <c r="BD17">
        <v>0</v>
      </c>
      <c r="BE17">
        <v>0</v>
      </c>
      <c r="BF17">
        <v>0</v>
      </c>
      <c r="BG17">
        <v>0</v>
      </c>
      <c r="BH17">
        <v>0</v>
      </c>
      <c r="BI17" t="s">
        <v>51</v>
      </c>
      <c r="BK17" t="s">
        <v>131</v>
      </c>
      <c r="BL17" t="s">
        <v>131</v>
      </c>
      <c r="BM17" t="s">
        <v>131</v>
      </c>
      <c r="BN17" t="s">
        <v>117</v>
      </c>
      <c r="BO17" t="s">
        <v>1712</v>
      </c>
      <c r="BP17">
        <v>1</v>
      </c>
      <c r="BQ17">
        <v>0</v>
      </c>
      <c r="BR17">
        <v>0</v>
      </c>
      <c r="BS17">
        <v>0</v>
      </c>
      <c r="BT17">
        <v>0</v>
      </c>
      <c r="BU17">
        <v>1</v>
      </c>
      <c r="BV17">
        <v>0</v>
      </c>
      <c r="BW17">
        <v>1</v>
      </c>
      <c r="BX17">
        <v>0</v>
      </c>
      <c r="BY17">
        <v>0</v>
      </c>
      <c r="BZ17">
        <v>1</v>
      </c>
      <c r="CA17">
        <v>0</v>
      </c>
      <c r="CB17">
        <v>0</v>
      </c>
      <c r="CC17">
        <v>0</v>
      </c>
      <c r="CD17">
        <v>0</v>
      </c>
      <c r="CE17" t="s">
        <v>335</v>
      </c>
      <c r="CG17" t="s">
        <v>335</v>
      </c>
      <c r="CI17" t="s">
        <v>131</v>
      </c>
      <c r="CJ17" t="s">
        <v>51</v>
      </c>
      <c r="CL17" t="s">
        <v>51</v>
      </c>
      <c r="CN17" t="s">
        <v>346</v>
      </c>
      <c r="CP17">
        <v>10</v>
      </c>
      <c r="CS17" t="s">
        <v>337</v>
      </c>
    </row>
    <row r="18" spans="1:98" customFormat="1">
      <c r="A18">
        <v>200434</v>
      </c>
      <c r="B18" t="s">
        <v>589</v>
      </c>
      <c r="C18" t="s">
        <v>360</v>
      </c>
      <c r="D18">
        <v>1973</v>
      </c>
      <c r="E18">
        <v>53</v>
      </c>
      <c r="F18" t="s">
        <v>58</v>
      </c>
      <c r="G18" t="s">
        <v>91</v>
      </c>
      <c r="H18" t="s">
        <v>1651</v>
      </c>
      <c r="I18" t="s">
        <v>361</v>
      </c>
      <c r="J18" t="s">
        <v>350</v>
      </c>
      <c r="K18" s="329">
        <v>46142.866747685184</v>
      </c>
      <c r="L18" t="s">
        <v>309</v>
      </c>
      <c r="M18" t="s">
        <v>589</v>
      </c>
      <c r="N18" t="s">
        <v>590</v>
      </c>
      <c r="O18" t="s">
        <v>341</v>
      </c>
      <c r="P18" t="s">
        <v>342</v>
      </c>
      <c r="R18" t="s">
        <v>125</v>
      </c>
      <c r="S18" t="s">
        <v>123</v>
      </c>
      <c r="T18" t="s">
        <v>391</v>
      </c>
      <c r="U18" t="s">
        <v>372</v>
      </c>
      <c r="V18" t="s">
        <v>111</v>
      </c>
      <c r="W18" t="s">
        <v>1869</v>
      </c>
      <c r="X18">
        <v>1</v>
      </c>
      <c r="Y18">
        <v>1</v>
      </c>
      <c r="Z18">
        <v>1</v>
      </c>
      <c r="AA18">
        <v>0</v>
      </c>
      <c r="AB18">
        <v>1</v>
      </c>
      <c r="AC18">
        <v>1</v>
      </c>
      <c r="AD18">
        <v>1</v>
      </c>
      <c r="AE18">
        <v>1</v>
      </c>
      <c r="AF18">
        <v>0</v>
      </c>
      <c r="AG18">
        <v>1</v>
      </c>
      <c r="AH18">
        <v>1</v>
      </c>
      <c r="AI18">
        <v>0</v>
      </c>
      <c r="AJ18">
        <v>0</v>
      </c>
      <c r="AK18">
        <v>0</v>
      </c>
      <c r="AL18">
        <v>1</v>
      </c>
      <c r="AM18">
        <v>0</v>
      </c>
      <c r="AN18">
        <v>0</v>
      </c>
      <c r="AO18">
        <v>0</v>
      </c>
      <c r="AP18" t="s">
        <v>345</v>
      </c>
      <c r="AQ18">
        <v>1</v>
      </c>
      <c r="AR18">
        <v>0</v>
      </c>
      <c r="AS18">
        <v>0</v>
      </c>
      <c r="AT18">
        <v>0</v>
      </c>
      <c r="AU18">
        <v>0</v>
      </c>
      <c r="AV18">
        <v>0</v>
      </c>
      <c r="AW18">
        <v>0</v>
      </c>
      <c r="AX18">
        <v>0</v>
      </c>
      <c r="AY18" t="s">
        <v>345</v>
      </c>
      <c r="AZ18">
        <v>1</v>
      </c>
      <c r="BA18">
        <v>0</v>
      </c>
      <c r="BB18">
        <v>0</v>
      </c>
      <c r="BC18">
        <v>0</v>
      </c>
      <c r="BD18">
        <v>0</v>
      </c>
      <c r="BE18">
        <v>0</v>
      </c>
      <c r="BF18">
        <v>0</v>
      </c>
      <c r="BG18">
        <v>0</v>
      </c>
      <c r="BH18">
        <v>0</v>
      </c>
      <c r="BK18" t="s">
        <v>131</v>
      </c>
      <c r="BL18" t="s">
        <v>135</v>
      </c>
      <c r="BM18" t="s">
        <v>131</v>
      </c>
      <c r="BN18" t="s">
        <v>118</v>
      </c>
      <c r="BO18" t="s">
        <v>1704</v>
      </c>
      <c r="BP18">
        <v>1</v>
      </c>
      <c r="BQ18">
        <v>1</v>
      </c>
      <c r="BR18">
        <v>1</v>
      </c>
      <c r="BS18">
        <v>1</v>
      </c>
      <c r="BT18">
        <v>1</v>
      </c>
      <c r="BU18">
        <v>1</v>
      </c>
      <c r="BV18">
        <v>1</v>
      </c>
      <c r="BW18">
        <v>1</v>
      </c>
      <c r="BX18">
        <v>1</v>
      </c>
      <c r="BY18">
        <v>1</v>
      </c>
      <c r="BZ18">
        <v>1</v>
      </c>
      <c r="CA18">
        <v>1</v>
      </c>
      <c r="CB18">
        <v>0</v>
      </c>
      <c r="CC18">
        <v>0</v>
      </c>
      <c r="CD18">
        <v>0</v>
      </c>
      <c r="CE18" t="s">
        <v>335</v>
      </c>
      <c r="CG18" t="s">
        <v>335</v>
      </c>
      <c r="CI18" t="s">
        <v>132</v>
      </c>
      <c r="CJ18" t="s">
        <v>51</v>
      </c>
      <c r="CL18" t="s">
        <v>51</v>
      </c>
      <c r="CN18" t="s">
        <v>346</v>
      </c>
      <c r="CP18">
        <v>9</v>
      </c>
      <c r="CS18" t="s">
        <v>337</v>
      </c>
      <c r="CT18" t="s">
        <v>1870</v>
      </c>
    </row>
    <row r="19" spans="1:98" customFormat="1">
      <c r="A19">
        <v>200432</v>
      </c>
      <c r="B19" t="s">
        <v>338</v>
      </c>
      <c r="C19" t="s">
        <v>360</v>
      </c>
      <c r="D19">
        <v>1965</v>
      </c>
      <c r="E19">
        <v>61</v>
      </c>
      <c r="F19" t="s">
        <v>339</v>
      </c>
      <c r="G19" t="s">
        <v>83</v>
      </c>
      <c r="H19" t="s">
        <v>1621</v>
      </c>
      <c r="I19" t="s">
        <v>367</v>
      </c>
      <c r="J19" t="s">
        <v>350</v>
      </c>
      <c r="K19" s="329">
        <v>46142.818599537037</v>
      </c>
      <c r="L19" t="s">
        <v>309</v>
      </c>
      <c r="M19" t="s">
        <v>338</v>
      </c>
      <c r="N19" t="s">
        <v>340</v>
      </c>
      <c r="O19" t="s">
        <v>341</v>
      </c>
      <c r="P19" t="s">
        <v>342</v>
      </c>
      <c r="R19" t="s">
        <v>122</v>
      </c>
      <c r="S19" t="s">
        <v>122</v>
      </c>
      <c r="T19" t="s">
        <v>330</v>
      </c>
      <c r="U19" t="s">
        <v>331</v>
      </c>
      <c r="V19" t="s">
        <v>109</v>
      </c>
      <c r="W19" t="s">
        <v>1749</v>
      </c>
      <c r="X19">
        <v>0</v>
      </c>
      <c r="Y19">
        <v>0</v>
      </c>
      <c r="Z19">
        <v>0</v>
      </c>
      <c r="AA19">
        <v>0</v>
      </c>
      <c r="AB19">
        <v>1</v>
      </c>
      <c r="AC19">
        <v>1</v>
      </c>
      <c r="AD19">
        <v>0</v>
      </c>
      <c r="AE19">
        <v>0</v>
      </c>
      <c r="AF19">
        <v>0</v>
      </c>
      <c r="AG19">
        <v>0</v>
      </c>
      <c r="AH19">
        <v>1</v>
      </c>
      <c r="AI19">
        <v>0</v>
      </c>
      <c r="AJ19">
        <v>0</v>
      </c>
      <c r="AK19">
        <v>0</v>
      </c>
      <c r="AL19">
        <v>0</v>
      </c>
      <c r="AM19">
        <v>0</v>
      </c>
      <c r="AN19">
        <v>0</v>
      </c>
      <c r="AO19" t="s">
        <v>1432</v>
      </c>
      <c r="AP19" t="s">
        <v>345</v>
      </c>
      <c r="AQ19">
        <v>1</v>
      </c>
      <c r="AR19">
        <v>0</v>
      </c>
      <c r="AS19">
        <v>0</v>
      </c>
      <c r="AT19">
        <v>0</v>
      </c>
      <c r="AU19">
        <v>0</v>
      </c>
      <c r="AV19">
        <v>0</v>
      </c>
      <c r="AW19">
        <v>0</v>
      </c>
      <c r="AX19">
        <v>0</v>
      </c>
      <c r="AY19" t="s">
        <v>345</v>
      </c>
      <c r="AZ19">
        <v>1</v>
      </c>
      <c r="BA19">
        <v>0</v>
      </c>
      <c r="BB19">
        <v>0</v>
      </c>
      <c r="BC19">
        <v>0</v>
      </c>
      <c r="BD19">
        <v>0</v>
      </c>
      <c r="BE19">
        <v>0</v>
      </c>
      <c r="BF19">
        <v>0</v>
      </c>
      <c r="BG19">
        <v>0</v>
      </c>
      <c r="BH19">
        <v>0</v>
      </c>
      <c r="BK19" t="s">
        <v>129</v>
      </c>
      <c r="BL19" t="s">
        <v>128</v>
      </c>
      <c r="BM19" t="s">
        <v>130</v>
      </c>
      <c r="BN19" t="s">
        <v>118</v>
      </c>
      <c r="BO19" t="s">
        <v>948</v>
      </c>
      <c r="BP19">
        <v>0</v>
      </c>
      <c r="BQ19">
        <v>0</v>
      </c>
      <c r="BR19">
        <v>0</v>
      </c>
      <c r="BS19">
        <v>1</v>
      </c>
      <c r="BT19">
        <v>0</v>
      </c>
      <c r="BU19">
        <v>1</v>
      </c>
      <c r="BV19">
        <v>0</v>
      </c>
      <c r="BW19">
        <v>0</v>
      </c>
      <c r="BX19">
        <v>0</v>
      </c>
      <c r="BY19">
        <v>0</v>
      </c>
      <c r="BZ19">
        <v>0</v>
      </c>
      <c r="CA19">
        <v>0</v>
      </c>
      <c r="CB19">
        <v>0</v>
      </c>
      <c r="CC19">
        <v>0</v>
      </c>
      <c r="CD19">
        <v>0</v>
      </c>
      <c r="CE19" t="s">
        <v>335</v>
      </c>
      <c r="CF19" t="s">
        <v>1102</v>
      </c>
      <c r="CG19" t="s">
        <v>335</v>
      </c>
      <c r="CI19" t="s">
        <v>128</v>
      </c>
      <c r="CJ19" t="s">
        <v>52</v>
      </c>
      <c r="CL19" t="s">
        <v>52</v>
      </c>
      <c r="CN19" t="s">
        <v>346</v>
      </c>
      <c r="CP19">
        <v>6</v>
      </c>
      <c r="CS19" t="s">
        <v>337</v>
      </c>
    </row>
    <row r="20" spans="1:98" customFormat="1">
      <c r="A20">
        <v>200430</v>
      </c>
      <c r="B20" t="s">
        <v>561</v>
      </c>
      <c r="C20" t="s">
        <v>322</v>
      </c>
      <c r="D20">
        <v>1989</v>
      </c>
      <c r="E20">
        <v>37</v>
      </c>
      <c r="F20" t="s">
        <v>57</v>
      </c>
      <c r="G20" t="s">
        <v>71</v>
      </c>
      <c r="H20" t="s">
        <v>665</v>
      </c>
      <c r="I20" t="s">
        <v>324</v>
      </c>
      <c r="J20" t="s">
        <v>325</v>
      </c>
      <c r="K20" s="329">
        <v>46142.771192129629</v>
      </c>
      <c r="L20" t="s">
        <v>309</v>
      </c>
      <c r="M20" t="s">
        <v>561</v>
      </c>
      <c r="N20" t="s">
        <v>572</v>
      </c>
      <c r="O20" t="s">
        <v>328</v>
      </c>
      <c r="P20" t="s">
        <v>329</v>
      </c>
      <c r="R20" t="s">
        <v>123</v>
      </c>
      <c r="S20" t="s">
        <v>123</v>
      </c>
      <c r="T20" t="s">
        <v>330</v>
      </c>
      <c r="U20" t="s">
        <v>331</v>
      </c>
      <c r="V20" t="s">
        <v>112</v>
      </c>
      <c r="W20" t="s">
        <v>392</v>
      </c>
      <c r="X20">
        <v>1</v>
      </c>
      <c r="Y20">
        <v>0</v>
      </c>
      <c r="Z20">
        <v>0</v>
      </c>
      <c r="AA20">
        <v>0</v>
      </c>
      <c r="AB20">
        <v>0</v>
      </c>
      <c r="AC20">
        <v>0</v>
      </c>
      <c r="AD20">
        <v>0</v>
      </c>
      <c r="AE20">
        <v>0</v>
      </c>
      <c r="AF20">
        <v>0</v>
      </c>
      <c r="AG20">
        <v>0</v>
      </c>
      <c r="AH20">
        <v>0</v>
      </c>
      <c r="AI20">
        <v>0</v>
      </c>
      <c r="AJ20">
        <v>0</v>
      </c>
      <c r="AK20">
        <v>0</v>
      </c>
      <c r="AL20">
        <v>0</v>
      </c>
      <c r="AM20">
        <v>0</v>
      </c>
      <c r="AN20">
        <v>0</v>
      </c>
      <c r="AO20">
        <v>0</v>
      </c>
      <c r="AP20" t="s">
        <v>510</v>
      </c>
      <c r="AQ20">
        <v>0</v>
      </c>
      <c r="AR20">
        <v>0</v>
      </c>
      <c r="AS20">
        <v>1</v>
      </c>
      <c r="AT20">
        <v>0</v>
      </c>
      <c r="AU20">
        <v>0</v>
      </c>
      <c r="AV20">
        <v>0</v>
      </c>
      <c r="AW20">
        <v>0</v>
      </c>
      <c r="AX20">
        <v>0</v>
      </c>
      <c r="AY20" t="s">
        <v>334</v>
      </c>
      <c r="AZ20">
        <v>0</v>
      </c>
      <c r="BA20">
        <v>0</v>
      </c>
      <c r="BB20">
        <v>0</v>
      </c>
      <c r="BC20">
        <v>0</v>
      </c>
      <c r="BD20">
        <v>0</v>
      </c>
      <c r="BE20">
        <v>0</v>
      </c>
      <c r="BF20">
        <v>1</v>
      </c>
      <c r="BG20">
        <v>0</v>
      </c>
      <c r="BH20">
        <v>0</v>
      </c>
      <c r="BK20" t="s">
        <v>136</v>
      </c>
      <c r="BL20" t="s">
        <v>135</v>
      </c>
      <c r="BM20" t="s">
        <v>135</v>
      </c>
      <c r="BN20" t="s">
        <v>117</v>
      </c>
      <c r="BO20" t="s">
        <v>922</v>
      </c>
      <c r="BP20">
        <v>1</v>
      </c>
      <c r="BQ20">
        <v>0</v>
      </c>
      <c r="BR20">
        <v>0</v>
      </c>
      <c r="BS20">
        <v>0</v>
      </c>
      <c r="BT20">
        <v>0</v>
      </c>
      <c r="BU20">
        <v>0</v>
      </c>
      <c r="BV20">
        <v>0</v>
      </c>
      <c r="BW20">
        <v>0</v>
      </c>
      <c r="BX20">
        <v>0</v>
      </c>
      <c r="BY20">
        <v>0</v>
      </c>
      <c r="BZ20">
        <v>0</v>
      </c>
      <c r="CA20">
        <v>0</v>
      </c>
      <c r="CB20">
        <v>0</v>
      </c>
      <c r="CC20">
        <v>0</v>
      </c>
      <c r="CD20">
        <v>0</v>
      </c>
      <c r="CE20" t="s">
        <v>335</v>
      </c>
      <c r="CG20" t="s">
        <v>335</v>
      </c>
      <c r="CI20" t="s">
        <v>386</v>
      </c>
      <c r="CJ20" t="s">
        <v>53</v>
      </c>
      <c r="CL20" t="s">
        <v>53</v>
      </c>
      <c r="CN20" t="s">
        <v>336</v>
      </c>
      <c r="CP20">
        <v>8</v>
      </c>
      <c r="CS20" t="s">
        <v>473</v>
      </c>
    </row>
    <row r="21" spans="1:98" customFormat="1">
      <c r="A21">
        <v>200429</v>
      </c>
      <c r="B21" t="s">
        <v>321</v>
      </c>
      <c r="C21" t="s">
        <v>360</v>
      </c>
      <c r="D21">
        <v>1969</v>
      </c>
      <c r="E21">
        <v>57</v>
      </c>
      <c r="F21" t="s">
        <v>58</v>
      </c>
      <c r="G21" t="s">
        <v>85</v>
      </c>
      <c r="H21" t="s">
        <v>625</v>
      </c>
      <c r="I21" t="s">
        <v>361</v>
      </c>
      <c r="J21" t="s">
        <v>325</v>
      </c>
      <c r="K21" s="329">
        <v>46142.767326388886</v>
      </c>
      <c r="L21" t="s">
        <v>309</v>
      </c>
      <c r="M21" t="s">
        <v>362</v>
      </c>
      <c r="N21" t="s">
        <v>363</v>
      </c>
      <c r="O21" t="s">
        <v>364</v>
      </c>
      <c r="P21" t="s">
        <v>365</v>
      </c>
      <c r="R21" t="s">
        <v>123</v>
      </c>
      <c r="S21" t="s">
        <v>123</v>
      </c>
      <c r="T21" t="s">
        <v>343</v>
      </c>
      <c r="U21" t="s">
        <v>331</v>
      </c>
      <c r="V21" t="s">
        <v>106</v>
      </c>
      <c r="W21" t="s">
        <v>905</v>
      </c>
      <c r="X21">
        <v>0</v>
      </c>
      <c r="Y21">
        <v>1</v>
      </c>
      <c r="Z21">
        <v>1</v>
      </c>
      <c r="AA21">
        <v>0</v>
      </c>
      <c r="AB21">
        <v>0</v>
      </c>
      <c r="AC21">
        <v>1</v>
      </c>
      <c r="AD21">
        <v>0</v>
      </c>
      <c r="AE21">
        <v>0</v>
      </c>
      <c r="AF21">
        <v>0</v>
      </c>
      <c r="AG21">
        <v>0</v>
      </c>
      <c r="AH21">
        <v>0</v>
      </c>
      <c r="AI21">
        <v>0</v>
      </c>
      <c r="AJ21">
        <v>0</v>
      </c>
      <c r="AK21">
        <v>0</v>
      </c>
      <c r="AL21">
        <v>0</v>
      </c>
      <c r="AM21">
        <v>0</v>
      </c>
      <c r="AN21">
        <v>0</v>
      </c>
      <c r="AO21">
        <v>0</v>
      </c>
      <c r="AP21" t="s">
        <v>345</v>
      </c>
      <c r="AQ21">
        <v>1</v>
      </c>
      <c r="AR21">
        <v>0</v>
      </c>
      <c r="AS21">
        <v>0</v>
      </c>
      <c r="AT21">
        <v>0</v>
      </c>
      <c r="AU21">
        <v>0</v>
      </c>
      <c r="AV21">
        <v>0</v>
      </c>
      <c r="AW21">
        <v>0</v>
      </c>
      <c r="AX21">
        <v>0</v>
      </c>
      <c r="AY21" t="s">
        <v>345</v>
      </c>
      <c r="AZ21">
        <v>1</v>
      </c>
      <c r="BA21">
        <v>0</v>
      </c>
      <c r="BB21">
        <v>0</v>
      </c>
      <c r="BC21">
        <v>0</v>
      </c>
      <c r="BD21">
        <v>0</v>
      </c>
      <c r="BE21">
        <v>0</v>
      </c>
      <c r="BF21">
        <v>0</v>
      </c>
      <c r="BG21">
        <v>0</v>
      </c>
      <c r="BH21">
        <v>0</v>
      </c>
      <c r="BK21" t="s">
        <v>131</v>
      </c>
      <c r="BL21" t="s">
        <v>131</v>
      </c>
      <c r="BM21" t="s">
        <v>132</v>
      </c>
      <c r="BN21" t="s">
        <v>117</v>
      </c>
      <c r="BO21" t="s">
        <v>974</v>
      </c>
      <c r="BP21">
        <v>0</v>
      </c>
      <c r="BQ21">
        <v>0</v>
      </c>
      <c r="BR21">
        <v>0</v>
      </c>
      <c r="BS21">
        <v>0</v>
      </c>
      <c r="BT21">
        <v>0</v>
      </c>
      <c r="BU21">
        <v>1</v>
      </c>
      <c r="BV21">
        <v>0</v>
      </c>
      <c r="BW21">
        <v>0</v>
      </c>
      <c r="BX21">
        <v>0</v>
      </c>
      <c r="BY21">
        <v>0</v>
      </c>
      <c r="BZ21">
        <v>0</v>
      </c>
      <c r="CA21">
        <v>1</v>
      </c>
      <c r="CB21">
        <v>0</v>
      </c>
      <c r="CC21">
        <v>0</v>
      </c>
      <c r="CD21">
        <v>0</v>
      </c>
      <c r="CE21" t="s">
        <v>176</v>
      </c>
      <c r="CG21" t="s">
        <v>335</v>
      </c>
      <c r="CI21" t="s">
        <v>130</v>
      </c>
      <c r="CJ21" t="s">
        <v>52</v>
      </c>
      <c r="CK21" t="s">
        <v>1871</v>
      </c>
      <c r="CL21" t="s">
        <v>52</v>
      </c>
      <c r="CM21" t="s">
        <v>1872</v>
      </c>
      <c r="CN21" t="s">
        <v>346</v>
      </c>
      <c r="CP21">
        <v>10</v>
      </c>
      <c r="CQ21" t="s">
        <v>1873</v>
      </c>
      <c r="CS21" t="s">
        <v>347</v>
      </c>
    </row>
    <row r="22" spans="1:98" customFormat="1">
      <c r="A22">
        <v>200398</v>
      </c>
      <c r="B22" t="s">
        <v>321</v>
      </c>
      <c r="C22" t="s">
        <v>360</v>
      </c>
      <c r="D22">
        <v>1967</v>
      </c>
      <c r="E22">
        <v>59</v>
      </c>
      <c r="F22" t="s">
        <v>58</v>
      </c>
      <c r="G22" t="s">
        <v>73</v>
      </c>
      <c r="H22" t="s">
        <v>801</v>
      </c>
      <c r="I22" t="s">
        <v>367</v>
      </c>
      <c r="J22" t="s">
        <v>350</v>
      </c>
      <c r="K22" s="329">
        <v>46142.744490740741</v>
      </c>
      <c r="L22" t="s">
        <v>309</v>
      </c>
      <c r="M22" t="s">
        <v>370</v>
      </c>
      <c r="N22" t="s">
        <v>539</v>
      </c>
      <c r="O22" t="s">
        <v>377</v>
      </c>
      <c r="P22" t="s">
        <v>365</v>
      </c>
      <c r="Q22" t="s">
        <v>304</v>
      </c>
      <c r="R22" t="s">
        <v>123</v>
      </c>
      <c r="S22" t="s">
        <v>122</v>
      </c>
      <c r="T22" t="s">
        <v>391</v>
      </c>
      <c r="U22" t="s">
        <v>372</v>
      </c>
      <c r="V22" t="s">
        <v>107</v>
      </c>
      <c r="W22" t="s">
        <v>384</v>
      </c>
      <c r="X22">
        <v>0</v>
      </c>
      <c r="Y22">
        <v>0</v>
      </c>
      <c r="Z22">
        <v>0</v>
      </c>
      <c r="AA22">
        <v>0</v>
      </c>
      <c r="AB22">
        <v>1</v>
      </c>
      <c r="AC22">
        <v>0</v>
      </c>
      <c r="AD22">
        <v>0</v>
      </c>
      <c r="AE22">
        <v>0</v>
      </c>
      <c r="AF22">
        <v>0</v>
      </c>
      <c r="AG22">
        <v>0</v>
      </c>
      <c r="AH22">
        <v>0</v>
      </c>
      <c r="AI22">
        <v>0</v>
      </c>
      <c r="AJ22">
        <v>0</v>
      </c>
      <c r="AK22">
        <v>0</v>
      </c>
      <c r="AL22">
        <v>0</v>
      </c>
      <c r="AM22">
        <v>0</v>
      </c>
      <c r="AN22">
        <v>0</v>
      </c>
      <c r="AO22">
        <v>0</v>
      </c>
      <c r="AP22" t="s">
        <v>345</v>
      </c>
      <c r="AQ22">
        <v>1</v>
      </c>
      <c r="AR22">
        <v>0</v>
      </c>
      <c r="AS22">
        <v>0</v>
      </c>
      <c r="AT22">
        <v>0</v>
      </c>
      <c r="AU22">
        <v>0</v>
      </c>
      <c r="AV22">
        <v>0</v>
      </c>
      <c r="AW22">
        <v>0</v>
      </c>
      <c r="AX22">
        <v>0</v>
      </c>
      <c r="AY22" t="s">
        <v>345</v>
      </c>
      <c r="AZ22">
        <v>1</v>
      </c>
      <c r="BA22">
        <v>0</v>
      </c>
      <c r="BB22">
        <v>0</v>
      </c>
      <c r="BC22">
        <v>0</v>
      </c>
      <c r="BD22">
        <v>0</v>
      </c>
      <c r="BE22">
        <v>0</v>
      </c>
      <c r="BF22">
        <v>0</v>
      </c>
      <c r="BG22">
        <v>0</v>
      </c>
      <c r="BH22">
        <v>0</v>
      </c>
      <c r="BI22" t="s">
        <v>52</v>
      </c>
      <c r="BJ22" t="s">
        <v>1874</v>
      </c>
      <c r="BK22" t="s">
        <v>131</v>
      </c>
      <c r="BL22" t="s">
        <v>131</v>
      </c>
      <c r="BM22" t="s">
        <v>131</v>
      </c>
      <c r="BN22" t="s">
        <v>117</v>
      </c>
      <c r="BO22" t="s">
        <v>921</v>
      </c>
      <c r="BP22">
        <v>0</v>
      </c>
      <c r="BQ22">
        <v>0</v>
      </c>
      <c r="BR22">
        <v>0</v>
      </c>
      <c r="BS22">
        <v>0</v>
      </c>
      <c r="BT22">
        <v>0</v>
      </c>
      <c r="BU22">
        <v>0</v>
      </c>
      <c r="BV22">
        <v>0</v>
      </c>
      <c r="BW22">
        <v>0</v>
      </c>
      <c r="BX22">
        <v>0</v>
      </c>
      <c r="BY22">
        <v>0</v>
      </c>
      <c r="BZ22">
        <v>1</v>
      </c>
      <c r="CA22">
        <v>0</v>
      </c>
      <c r="CB22">
        <v>0</v>
      </c>
      <c r="CC22">
        <v>0</v>
      </c>
      <c r="CD22">
        <v>0</v>
      </c>
      <c r="CE22" t="s">
        <v>200</v>
      </c>
      <c r="CG22" t="s">
        <v>137</v>
      </c>
      <c r="CI22" t="s">
        <v>127</v>
      </c>
      <c r="CJ22" t="s">
        <v>52</v>
      </c>
      <c r="CK22" t="s">
        <v>1875</v>
      </c>
      <c r="CL22" t="s">
        <v>52</v>
      </c>
      <c r="CN22" t="s">
        <v>346</v>
      </c>
      <c r="CP22">
        <v>8</v>
      </c>
      <c r="CQ22" t="s">
        <v>1876</v>
      </c>
      <c r="CS22" t="s">
        <v>347</v>
      </c>
    </row>
    <row r="23" spans="1:98" customFormat="1">
      <c r="A23">
        <v>200396</v>
      </c>
      <c r="B23" t="s">
        <v>612</v>
      </c>
      <c r="C23" t="s">
        <v>360</v>
      </c>
      <c r="D23">
        <v>1999</v>
      </c>
      <c r="E23">
        <v>27</v>
      </c>
      <c r="F23" t="s">
        <v>323</v>
      </c>
      <c r="G23" t="s">
        <v>49</v>
      </c>
      <c r="H23" t="s">
        <v>328</v>
      </c>
      <c r="I23" t="s">
        <v>471</v>
      </c>
      <c r="J23" t="s">
        <v>325</v>
      </c>
      <c r="K23" s="329">
        <v>46142.697430555556</v>
      </c>
      <c r="L23" t="s">
        <v>309</v>
      </c>
      <c r="M23" t="s">
        <v>425</v>
      </c>
      <c r="N23" t="s">
        <v>426</v>
      </c>
      <c r="O23" t="s">
        <v>364</v>
      </c>
      <c r="P23" t="s">
        <v>365</v>
      </c>
      <c r="R23" t="s">
        <v>383</v>
      </c>
      <c r="S23" t="s">
        <v>121</v>
      </c>
      <c r="T23" t="s">
        <v>121</v>
      </c>
      <c r="U23" t="s">
        <v>331</v>
      </c>
      <c r="V23" t="s">
        <v>112</v>
      </c>
      <c r="W23" t="s">
        <v>470</v>
      </c>
      <c r="X23">
        <v>0</v>
      </c>
      <c r="Y23">
        <v>0</v>
      </c>
      <c r="Z23">
        <v>1</v>
      </c>
      <c r="AA23">
        <v>0</v>
      </c>
      <c r="AB23">
        <v>0</v>
      </c>
      <c r="AC23">
        <v>0</v>
      </c>
      <c r="AD23">
        <v>0</v>
      </c>
      <c r="AE23">
        <v>0</v>
      </c>
      <c r="AF23">
        <v>0</v>
      </c>
      <c r="AG23">
        <v>0</v>
      </c>
      <c r="AH23">
        <v>0</v>
      </c>
      <c r="AI23">
        <v>0</v>
      </c>
      <c r="AJ23">
        <v>0</v>
      </c>
      <c r="AK23">
        <v>0</v>
      </c>
      <c r="AL23">
        <v>0</v>
      </c>
      <c r="AM23">
        <v>0</v>
      </c>
      <c r="AN23">
        <v>0</v>
      </c>
      <c r="AO23">
        <v>0</v>
      </c>
      <c r="AP23" t="s">
        <v>464</v>
      </c>
      <c r="AQ23">
        <v>0</v>
      </c>
      <c r="AR23">
        <v>0</v>
      </c>
      <c r="AS23">
        <v>0</v>
      </c>
      <c r="AT23">
        <v>1</v>
      </c>
      <c r="AU23">
        <v>0</v>
      </c>
      <c r="AV23">
        <v>0</v>
      </c>
      <c r="AW23">
        <v>0</v>
      </c>
      <c r="AX23">
        <v>0</v>
      </c>
      <c r="AY23" t="s">
        <v>464</v>
      </c>
      <c r="AZ23">
        <v>0</v>
      </c>
      <c r="BA23">
        <v>0</v>
      </c>
      <c r="BB23">
        <v>0</v>
      </c>
      <c r="BC23">
        <v>1</v>
      </c>
      <c r="BD23">
        <v>0</v>
      </c>
      <c r="BE23">
        <v>0</v>
      </c>
      <c r="BF23">
        <v>0</v>
      </c>
      <c r="BG23">
        <v>0</v>
      </c>
      <c r="BH23">
        <v>0</v>
      </c>
      <c r="BI23" t="s">
        <v>52</v>
      </c>
      <c r="BK23" t="s">
        <v>386</v>
      </c>
      <c r="BL23" t="s">
        <v>128</v>
      </c>
      <c r="BM23" t="s">
        <v>128</v>
      </c>
      <c r="BN23" t="s">
        <v>118</v>
      </c>
      <c r="BO23" t="s">
        <v>921</v>
      </c>
      <c r="BP23">
        <v>0</v>
      </c>
      <c r="BQ23">
        <v>0</v>
      </c>
      <c r="BR23">
        <v>0</v>
      </c>
      <c r="BS23">
        <v>0</v>
      </c>
      <c r="BT23">
        <v>0</v>
      </c>
      <c r="BU23">
        <v>0</v>
      </c>
      <c r="BV23">
        <v>0</v>
      </c>
      <c r="BW23">
        <v>0</v>
      </c>
      <c r="BX23">
        <v>0</v>
      </c>
      <c r="BY23">
        <v>0</v>
      </c>
      <c r="BZ23">
        <v>1</v>
      </c>
      <c r="CA23">
        <v>0</v>
      </c>
      <c r="CB23">
        <v>0</v>
      </c>
      <c r="CC23">
        <v>0</v>
      </c>
      <c r="CD23">
        <v>0</v>
      </c>
      <c r="CE23" t="s">
        <v>181</v>
      </c>
      <c r="CG23" t="s">
        <v>335</v>
      </c>
      <c r="CI23" t="s">
        <v>127</v>
      </c>
      <c r="CJ23" t="s">
        <v>52</v>
      </c>
      <c r="CL23" t="s">
        <v>52</v>
      </c>
      <c r="CN23" t="s">
        <v>336</v>
      </c>
      <c r="CP23">
        <v>8</v>
      </c>
    </row>
    <row r="24" spans="1:98" customFormat="1">
      <c r="A24">
        <v>200379</v>
      </c>
      <c r="B24" t="s">
        <v>321</v>
      </c>
      <c r="C24" t="s">
        <v>360</v>
      </c>
      <c r="D24">
        <v>1969</v>
      </c>
      <c r="E24">
        <v>57</v>
      </c>
      <c r="F24" t="s">
        <v>58</v>
      </c>
      <c r="G24" t="s">
        <v>71</v>
      </c>
      <c r="H24" t="s">
        <v>1297</v>
      </c>
      <c r="I24" t="s">
        <v>440</v>
      </c>
      <c r="J24" t="s">
        <v>325</v>
      </c>
      <c r="K24" s="329">
        <v>46142.682222222225</v>
      </c>
      <c r="L24" t="s">
        <v>309</v>
      </c>
      <c r="M24" t="s">
        <v>461</v>
      </c>
      <c r="N24" t="s">
        <v>541</v>
      </c>
      <c r="O24" t="s">
        <v>377</v>
      </c>
      <c r="P24" t="s">
        <v>365</v>
      </c>
      <c r="Q24" t="s">
        <v>304</v>
      </c>
      <c r="R24" t="s">
        <v>123</v>
      </c>
      <c r="S24" t="s">
        <v>123</v>
      </c>
      <c r="T24" t="s">
        <v>330</v>
      </c>
      <c r="U24" t="s">
        <v>331</v>
      </c>
      <c r="V24" t="s">
        <v>107</v>
      </c>
      <c r="W24" t="s">
        <v>384</v>
      </c>
      <c r="X24">
        <v>0</v>
      </c>
      <c r="Y24">
        <v>0</v>
      </c>
      <c r="Z24">
        <v>0</v>
      </c>
      <c r="AA24">
        <v>0</v>
      </c>
      <c r="AB24">
        <v>1</v>
      </c>
      <c r="AC24">
        <v>0</v>
      </c>
      <c r="AD24">
        <v>0</v>
      </c>
      <c r="AE24">
        <v>0</v>
      </c>
      <c r="AF24">
        <v>0</v>
      </c>
      <c r="AG24">
        <v>0</v>
      </c>
      <c r="AH24">
        <v>0</v>
      </c>
      <c r="AI24">
        <v>0</v>
      </c>
      <c r="AJ24">
        <v>0</v>
      </c>
      <c r="AK24">
        <v>0</v>
      </c>
      <c r="AL24">
        <v>0</v>
      </c>
      <c r="AM24">
        <v>0</v>
      </c>
      <c r="AN24">
        <v>0</v>
      </c>
      <c r="AO24">
        <v>0</v>
      </c>
      <c r="AP24" t="s">
        <v>345</v>
      </c>
      <c r="AQ24">
        <v>1</v>
      </c>
      <c r="AR24">
        <v>0</v>
      </c>
      <c r="AS24">
        <v>0</v>
      </c>
      <c r="AT24">
        <v>0</v>
      </c>
      <c r="AU24">
        <v>0</v>
      </c>
      <c r="AV24">
        <v>0</v>
      </c>
      <c r="AW24">
        <v>0</v>
      </c>
      <c r="AX24">
        <v>0</v>
      </c>
      <c r="AY24" t="s">
        <v>345</v>
      </c>
      <c r="AZ24">
        <v>1</v>
      </c>
      <c r="BA24">
        <v>0</v>
      </c>
      <c r="BB24">
        <v>0</v>
      </c>
      <c r="BC24">
        <v>0</v>
      </c>
      <c r="BD24">
        <v>0</v>
      </c>
      <c r="BE24">
        <v>0</v>
      </c>
      <c r="BF24">
        <v>0</v>
      </c>
      <c r="BG24">
        <v>0</v>
      </c>
      <c r="BH24">
        <v>0</v>
      </c>
      <c r="BI24" t="s">
        <v>51</v>
      </c>
      <c r="BK24" t="s">
        <v>132</v>
      </c>
      <c r="BL24" t="s">
        <v>132</v>
      </c>
      <c r="BM24" t="s">
        <v>133</v>
      </c>
      <c r="BN24" t="s">
        <v>117</v>
      </c>
      <c r="BO24" t="s">
        <v>924</v>
      </c>
      <c r="BP24">
        <v>0</v>
      </c>
      <c r="BQ24">
        <v>0</v>
      </c>
      <c r="BR24">
        <v>0</v>
      </c>
      <c r="BS24">
        <v>0</v>
      </c>
      <c r="BT24">
        <v>0</v>
      </c>
      <c r="BU24">
        <v>1</v>
      </c>
      <c r="BV24">
        <v>0</v>
      </c>
      <c r="BW24">
        <v>0</v>
      </c>
      <c r="BX24">
        <v>0</v>
      </c>
      <c r="BY24">
        <v>0</v>
      </c>
      <c r="BZ24">
        <v>0</v>
      </c>
      <c r="CA24">
        <v>0</v>
      </c>
      <c r="CB24">
        <v>0</v>
      </c>
      <c r="CC24">
        <v>0</v>
      </c>
      <c r="CD24">
        <v>0</v>
      </c>
      <c r="CE24" t="s">
        <v>335</v>
      </c>
      <c r="CG24" t="s">
        <v>335</v>
      </c>
      <c r="CI24" t="s">
        <v>127</v>
      </c>
      <c r="CJ24" t="s">
        <v>53</v>
      </c>
      <c r="CL24" t="s">
        <v>52</v>
      </c>
      <c r="CN24" t="s">
        <v>346</v>
      </c>
      <c r="CP24">
        <v>9</v>
      </c>
      <c r="CS24" t="s">
        <v>337</v>
      </c>
    </row>
    <row r="25" spans="1:98" customFormat="1">
      <c r="A25">
        <v>200421</v>
      </c>
      <c r="B25" t="s">
        <v>514</v>
      </c>
      <c r="C25" t="s">
        <v>322</v>
      </c>
      <c r="D25">
        <v>1970</v>
      </c>
      <c r="E25">
        <v>56</v>
      </c>
      <c r="F25" t="s">
        <v>58</v>
      </c>
      <c r="G25" t="s">
        <v>81</v>
      </c>
      <c r="H25" t="s">
        <v>764</v>
      </c>
      <c r="I25" t="s">
        <v>478</v>
      </c>
      <c r="J25" t="s">
        <v>350</v>
      </c>
      <c r="K25" s="329">
        <v>46142.672592592593</v>
      </c>
      <c r="L25" t="s">
        <v>309</v>
      </c>
      <c r="M25" t="s">
        <v>514</v>
      </c>
      <c r="N25" t="s">
        <v>516</v>
      </c>
      <c r="O25" t="s">
        <v>352</v>
      </c>
      <c r="P25" t="s">
        <v>353</v>
      </c>
      <c r="R25" t="s">
        <v>122</v>
      </c>
      <c r="S25" t="s">
        <v>122</v>
      </c>
      <c r="T25" t="s">
        <v>330</v>
      </c>
      <c r="U25" t="s">
        <v>331</v>
      </c>
      <c r="V25" t="s">
        <v>107</v>
      </c>
      <c r="W25" t="s">
        <v>359</v>
      </c>
      <c r="X25">
        <v>0</v>
      </c>
      <c r="Y25">
        <v>0</v>
      </c>
      <c r="Z25">
        <v>1</v>
      </c>
      <c r="AA25">
        <v>0</v>
      </c>
      <c r="AB25">
        <v>1</v>
      </c>
      <c r="AC25">
        <v>0</v>
      </c>
      <c r="AD25">
        <v>0</v>
      </c>
      <c r="AE25">
        <v>0</v>
      </c>
      <c r="AF25">
        <v>0</v>
      </c>
      <c r="AG25">
        <v>0</v>
      </c>
      <c r="AH25">
        <v>0</v>
      </c>
      <c r="AI25">
        <v>0</v>
      </c>
      <c r="AJ25">
        <v>0</v>
      </c>
      <c r="AK25">
        <v>0</v>
      </c>
      <c r="AL25">
        <v>0</v>
      </c>
      <c r="AM25">
        <v>0</v>
      </c>
      <c r="AN25">
        <v>0</v>
      </c>
      <c r="AO25">
        <v>0</v>
      </c>
      <c r="AP25" t="s">
        <v>345</v>
      </c>
      <c r="AQ25">
        <v>1</v>
      </c>
      <c r="AR25">
        <v>0</v>
      </c>
      <c r="AS25">
        <v>0</v>
      </c>
      <c r="AT25">
        <v>0</v>
      </c>
      <c r="AU25">
        <v>0</v>
      </c>
      <c r="AV25">
        <v>0</v>
      </c>
      <c r="AW25">
        <v>0</v>
      </c>
      <c r="AX25">
        <v>0</v>
      </c>
      <c r="AY25" t="s">
        <v>345</v>
      </c>
      <c r="AZ25">
        <v>1</v>
      </c>
      <c r="BA25">
        <v>0</v>
      </c>
      <c r="BB25">
        <v>0</v>
      </c>
      <c r="BC25">
        <v>0</v>
      </c>
      <c r="BD25">
        <v>0</v>
      </c>
      <c r="BE25">
        <v>0</v>
      </c>
      <c r="BF25">
        <v>0</v>
      </c>
      <c r="BG25">
        <v>0</v>
      </c>
      <c r="BH25">
        <v>0</v>
      </c>
      <c r="BK25" t="s">
        <v>131</v>
      </c>
      <c r="BL25" t="s">
        <v>129</v>
      </c>
      <c r="BM25" t="s">
        <v>131</v>
      </c>
      <c r="BN25" t="s">
        <v>117</v>
      </c>
      <c r="BO25" t="s">
        <v>924</v>
      </c>
      <c r="BP25">
        <v>0</v>
      </c>
      <c r="BQ25">
        <v>0</v>
      </c>
      <c r="BR25">
        <v>0</v>
      </c>
      <c r="BS25">
        <v>0</v>
      </c>
      <c r="BT25">
        <v>0</v>
      </c>
      <c r="BU25">
        <v>1</v>
      </c>
      <c r="BV25">
        <v>0</v>
      </c>
      <c r="BW25">
        <v>0</v>
      </c>
      <c r="BX25">
        <v>0</v>
      </c>
      <c r="BY25">
        <v>0</v>
      </c>
      <c r="BZ25">
        <v>0</v>
      </c>
      <c r="CA25">
        <v>0</v>
      </c>
      <c r="CB25">
        <v>0</v>
      </c>
      <c r="CC25">
        <v>0</v>
      </c>
      <c r="CD25">
        <v>0</v>
      </c>
      <c r="CE25" t="s">
        <v>335</v>
      </c>
      <c r="CG25" t="s">
        <v>335</v>
      </c>
      <c r="CI25" t="s">
        <v>128</v>
      </c>
      <c r="CJ25" t="s">
        <v>52</v>
      </c>
      <c r="CL25" t="s">
        <v>52</v>
      </c>
      <c r="CN25" t="s">
        <v>346</v>
      </c>
      <c r="CP25">
        <v>7</v>
      </c>
      <c r="CS25" t="s">
        <v>337</v>
      </c>
    </row>
    <row r="26" spans="1:98" customFormat="1">
      <c r="A26">
        <v>200418</v>
      </c>
      <c r="B26" t="s">
        <v>321</v>
      </c>
      <c r="C26" t="s">
        <v>322</v>
      </c>
      <c r="D26">
        <v>1971</v>
      </c>
      <c r="E26">
        <v>55</v>
      </c>
      <c r="F26" t="s">
        <v>58</v>
      </c>
      <c r="G26" t="s">
        <v>85</v>
      </c>
      <c r="H26" t="s">
        <v>683</v>
      </c>
      <c r="I26" t="s">
        <v>402</v>
      </c>
      <c r="J26" t="s">
        <v>350</v>
      </c>
      <c r="K26" s="329">
        <v>46142.654918981483</v>
      </c>
      <c r="L26" t="s">
        <v>309</v>
      </c>
      <c r="M26" t="s">
        <v>28</v>
      </c>
      <c r="N26" t="s">
        <v>538</v>
      </c>
      <c r="O26" t="s">
        <v>377</v>
      </c>
      <c r="P26" t="s">
        <v>365</v>
      </c>
      <c r="Q26" t="s">
        <v>304</v>
      </c>
      <c r="R26" t="s">
        <v>383</v>
      </c>
      <c r="S26" t="s">
        <v>121</v>
      </c>
      <c r="T26" t="s">
        <v>121</v>
      </c>
      <c r="U26" t="s">
        <v>331</v>
      </c>
      <c r="V26" t="s">
        <v>107</v>
      </c>
      <c r="W26" t="s">
        <v>470</v>
      </c>
      <c r="X26">
        <v>0</v>
      </c>
      <c r="Y26">
        <v>0</v>
      </c>
      <c r="Z26">
        <v>1</v>
      </c>
      <c r="AA26">
        <v>0</v>
      </c>
      <c r="AB26">
        <v>0</v>
      </c>
      <c r="AC26">
        <v>0</v>
      </c>
      <c r="AD26">
        <v>0</v>
      </c>
      <c r="AE26">
        <v>0</v>
      </c>
      <c r="AF26">
        <v>0</v>
      </c>
      <c r="AG26">
        <v>0</v>
      </c>
      <c r="AH26">
        <v>0</v>
      </c>
      <c r="AI26">
        <v>0</v>
      </c>
      <c r="AJ26">
        <v>0</v>
      </c>
      <c r="AK26">
        <v>0</v>
      </c>
      <c r="AL26">
        <v>0</v>
      </c>
      <c r="AM26">
        <v>0</v>
      </c>
      <c r="AN26">
        <v>0</v>
      </c>
      <c r="AO26">
        <v>0</v>
      </c>
      <c r="AP26" t="s">
        <v>345</v>
      </c>
      <c r="AQ26">
        <v>1</v>
      </c>
      <c r="AR26">
        <v>0</v>
      </c>
      <c r="AS26">
        <v>0</v>
      </c>
      <c r="AT26">
        <v>0</v>
      </c>
      <c r="AU26">
        <v>0</v>
      </c>
      <c r="AV26">
        <v>0</v>
      </c>
      <c r="AW26">
        <v>0</v>
      </c>
      <c r="AX26">
        <v>0</v>
      </c>
      <c r="AY26" t="s">
        <v>345</v>
      </c>
      <c r="AZ26">
        <v>1</v>
      </c>
      <c r="BA26">
        <v>0</v>
      </c>
      <c r="BB26">
        <v>0</v>
      </c>
      <c r="BC26">
        <v>0</v>
      </c>
      <c r="BD26">
        <v>0</v>
      </c>
      <c r="BE26">
        <v>0</v>
      </c>
      <c r="BF26">
        <v>0</v>
      </c>
      <c r="BG26">
        <v>0</v>
      </c>
      <c r="BH26">
        <v>0</v>
      </c>
      <c r="BI26" t="s">
        <v>51</v>
      </c>
      <c r="BJ26" t="s">
        <v>1877</v>
      </c>
      <c r="BK26" t="s">
        <v>386</v>
      </c>
      <c r="BL26" t="s">
        <v>129</v>
      </c>
      <c r="BM26" t="s">
        <v>130</v>
      </c>
      <c r="BN26" t="s">
        <v>117</v>
      </c>
      <c r="BO26" t="s">
        <v>922</v>
      </c>
      <c r="BP26">
        <v>1</v>
      </c>
      <c r="BQ26">
        <v>0</v>
      </c>
      <c r="BR26">
        <v>0</v>
      </c>
      <c r="BS26">
        <v>0</v>
      </c>
      <c r="BT26">
        <v>0</v>
      </c>
      <c r="BU26">
        <v>0</v>
      </c>
      <c r="BV26">
        <v>0</v>
      </c>
      <c r="BW26">
        <v>0</v>
      </c>
      <c r="BX26">
        <v>0</v>
      </c>
      <c r="BY26">
        <v>0</v>
      </c>
      <c r="BZ26">
        <v>0</v>
      </c>
      <c r="CA26">
        <v>0</v>
      </c>
      <c r="CB26">
        <v>0</v>
      </c>
      <c r="CC26">
        <v>0</v>
      </c>
      <c r="CD26">
        <v>0</v>
      </c>
      <c r="CE26" t="s">
        <v>170</v>
      </c>
      <c r="CG26" t="s">
        <v>335</v>
      </c>
      <c r="CI26" t="s">
        <v>128</v>
      </c>
      <c r="CJ26" t="s">
        <v>51</v>
      </c>
      <c r="CK26" t="s">
        <v>1878</v>
      </c>
      <c r="CL26" t="s">
        <v>51</v>
      </c>
      <c r="CM26" t="s">
        <v>1879</v>
      </c>
      <c r="CN26" t="s">
        <v>346</v>
      </c>
      <c r="CP26">
        <v>7</v>
      </c>
      <c r="CQ26" t="s">
        <v>1880</v>
      </c>
      <c r="CR26" t="s">
        <v>1881</v>
      </c>
      <c r="CS26" t="s">
        <v>337</v>
      </c>
      <c r="CT26" t="s">
        <v>1882</v>
      </c>
    </row>
    <row r="27" spans="1:98" customFormat="1">
      <c r="A27">
        <v>169608</v>
      </c>
      <c r="B27" t="s">
        <v>321</v>
      </c>
      <c r="C27" t="s">
        <v>322</v>
      </c>
      <c r="D27">
        <v>1958</v>
      </c>
      <c r="E27">
        <v>68</v>
      </c>
      <c r="F27" t="s">
        <v>339</v>
      </c>
      <c r="G27" t="s">
        <v>49</v>
      </c>
      <c r="H27" t="s">
        <v>442</v>
      </c>
      <c r="I27" t="s">
        <v>397</v>
      </c>
      <c r="J27" t="s">
        <v>325</v>
      </c>
      <c r="K27" s="329">
        <v>46142.654247685183</v>
      </c>
      <c r="L27" t="s">
        <v>309</v>
      </c>
      <c r="M27" t="s">
        <v>712</v>
      </c>
      <c r="N27" t="s">
        <v>713</v>
      </c>
      <c r="O27" t="s">
        <v>381</v>
      </c>
      <c r="P27" t="s">
        <v>382</v>
      </c>
      <c r="Q27" t="s">
        <v>1255</v>
      </c>
      <c r="R27" t="s">
        <v>383</v>
      </c>
      <c r="S27" t="s">
        <v>121</v>
      </c>
      <c r="T27" t="s">
        <v>121</v>
      </c>
      <c r="U27" t="s">
        <v>331</v>
      </c>
      <c r="V27" t="s">
        <v>107</v>
      </c>
      <c r="W27" t="s">
        <v>1081</v>
      </c>
      <c r="X27">
        <v>0</v>
      </c>
      <c r="Y27">
        <v>0</v>
      </c>
      <c r="Z27">
        <v>1</v>
      </c>
      <c r="AA27">
        <v>1</v>
      </c>
      <c r="AB27">
        <v>0</v>
      </c>
      <c r="AC27">
        <v>0</v>
      </c>
      <c r="AD27">
        <v>1</v>
      </c>
      <c r="AE27">
        <v>0</v>
      </c>
      <c r="AF27">
        <v>0</v>
      </c>
      <c r="AG27">
        <v>0</v>
      </c>
      <c r="AH27">
        <v>0</v>
      </c>
      <c r="AI27">
        <v>0</v>
      </c>
      <c r="AJ27">
        <v>0</v>
      </c>
      <c r="AK27">
        <v>0</v>
      </c>
      <c r="AL27">
        <v>0</v>
      </c>
      <c r="AM27">
        <v>0</v>
      </c>
      <c r="AN27">
        <v>0</v>
      </c>
      <c r="AO27">
        <v>0</v>
      </c>
      <c r="AP27" t="s">
        <v>399</v>
      </c>
      <c r="AQ27">
        <v>0</v>
      </c>
      <c r="AR27">
        <v>0</v>
      </c>
      <c r="AS27">
        <v>0</v>
      </c>
      <c r="AT27">
        <v>0</v>
      </c>
      <c r="AU27">
        <v>0</v>
      </c>
      <c r="AV27">
        <v>0</v>
      </c>
      <c r="AW27">
        <v>1</v>
      </c>
      <c r="AX27">
        <v>0</v>
      </c>
      <c r="AY27" t="s">
        <v>345</v>
      </c>
      <c r="AZ27">
        <v>1</v>
      </c>
      <c r="BA27">
        <v>0</v>
      </c>
      <c r="BB27">
        <v>0</v>
      </c>
      <c r="BC27">
        <v>0</v>
      </c>
      <c r="BD27">
        <v>0</v>
      </c>
      <c r="BE27">
        <v>0</v>
      </c>
      <c r="BF27">
        <v>0</v>
      </c>
      <c r="BG27">
        <v>0</v>
      </c>
      <c r="BH27">
        <v>0</v>
      </c>
      <c r="BK27" t="s">
        <v>386</v>
      </c>
      <c r="BL27" t="s">
        <v>386</v>
      </c>
      <c r="BM27" t="s">
        <v>130</v>
      </c>
      <c r="BN27" t="s">
        <v>120</v>
      </c>
      <c r="BO27" t="s">
        <v>948</v>
      </c>
      <c r="BP27">
        <v>0</v>
      </c>
      <c r="BQ27">
        <v>0</v>
      </c>
      <c r="BR27">
        <v>0</v>
      </c>
      <c r="BS27">
        <v>1</v>
      </c>
      <c r="BT27">
        <v>0</v>
      </c>
      <c r="BU27">
        <v>1</v>
      </c>
      <c r="BV27">
        <v>0</v>
      </c>
      <c r="BW27">
        <v>0</v>
      </c>
      <c r="BX27">
        <v>0</v>
      </c>
      <c r="BY27">
        <v>0</v>
      </c>
      <c r="BZ27">
        <v>0</v>
      </c>
      <c r="CA27">
        <v>0</v>
      </c>
      <c r="CB27">
        <v>0</v>
      </c>
      <c r="CC27">
        <v>0</v>
      </c>
      <c r="CD27">
        <v>0</v>
      </c>
      <c r="CE27" t="s">
        <v>206</v>
      </c>
      <c r="CF27" t="s">
        <v>1883</v>
      </c>
      <c r="CG27" t="s">
        <v>153</v>
      </c>
      <c r="CH27" t="s">
        <v>1884</v>
      </c>
      <c r="CI27" t="s">
        <v>130</v>
      </c>
      <c r="CJ27" t="s">
        <v>52</v>
      </c>
      <c r="CK27" t="s">
        <v>1885</v>
      </c>
      <c r="CL27" t="s">
        <v>52</v>
      </c>
      <c r="CN27" t="s">
        <v>346</v>
      </c>
      <c r="CP27">
        <v>9</v>
      </c>
      <c r="CQ27" t="s">
        <v>1886</v>
      </c>
      <c r="CS27" t="s">
        <v>400</v>
      </c>
      <c r="CT27" t="s">
        <v>1887</v>
      </c>
    </row>
    <row r="28" spans="1:98" customFormat="1">
      <c r="A28">
        <v>200416</v>
      </c>
      <c r="B28" t="s">
        <v>461</v>
      </c>
      <c r="C28" t="s">
        <v>322</v>
      </c>
      <c r="D28">
        <v>1967</v>
      </c>
      <c r="E28">
        <v>59</v>
      </c>
      <c r="F28" t="s">
        <v>58</v>
      </c>
      <c r="G28" t="s">
        <v>72</v>
      </c>
      <c r="H28" t="s">
        <v>1398</v>
      </c>
      <c r="I28" t="s">
        <v>471</v>
      </c>
      <c r="J28" t="s">
        <v>350</v>
      </c>
      <c r="K28" s="329">
        <v>46142.640555555554</v>
      </c>
      <c r="L28" t="s">
        <v>309</v>
      </c>
      <c r="M28" t="s">
        <v>461</v>
      </c>
      <c r="N28" t="s">
        <v>541</v>
      </c>
      <c r="O28" t="s">
        <v>377</v>
      </c>
      <c r="P28" t="s">
        <v>365</v>
      </c>
      <c r="Q28" t="s">
        <v>304</v>
      </c>
      <c r="R28" t="s">
        <v>125</v>
      </c>
      <c r="S28" t="s">
        <v>121</v>
      </c>
      <c r="T28" t="s">
        <v>121</v>
      </c>
      <c r="U28" t="s">
        <v>372</v>
      </c>
      <c r="V28" t="s">
        <v>107</v>
      </c>
      <c r="W28" t="s">
        <v>384</v>
      </c>
      <c r="X28">
        <v>0</v>
      </c>
      <c r="Y28">
        <v>0</v>
      </c>
      <c r="Z28">
        <v>0</v>
      </c>
      <c r="AA28">
        <v>0</v>
      </c>
      <c r="AB28">
        <v>1</v>
      </c>
      <c r="AC28">
        <v>0</v>
      </c>
      <c r="AD28">
        <v>0</v>
      </c>
      <c r="AE28">
        <v>0</v>
      </c>
      <c r="AF28">
        <v>0</v>
      </c>
      <c r="AG28">
        <v>0</v>
      </c>
      <c r="AH28">
        <v>0</v>
      </c>
      <c r="AI28">
        <v>0</v>
      </c>
      <c r="AJ28">
        <v>0</v>
      </c>
      <c r="AK28">
        <v>0</v>
      </c>
      <c r="AL28">
        <v>0</v>
      </c>
      <c r="AM28">
        <v>0</v>
      </c>
      <c r="AN28">
        <v>0</v>
      </c>
      <c r="AO28">
        <v>0</v>
      </c>
      <c r="AP28" t="s">
        <v>375</v>
      </c>
      <c r="AQ28">
        <v>0</v>
      </c>
      <c r="AR28">
        <v>1</v>
      </c>
      <c r="AS28">
        <v>0</v>
      </c>
      <c r="AT28">
        <v>0</v>
      </c>
      <c r="AU28">
        <v>0</v>
      </c>
      <c r="AV28">
        <v>0</v>
      </c>
      <c r="AW28">
        <v>0</v>
      </c>
      <c r="AX28">
        <v>0</v>
      </c>
      <c r="AY28" t="s">
        <v>375</v>
      </c>
      <c r="AZ28">
        <v>0</v>
      </c>
      <c r="BA28">
        <v>1</v>
      </c>
      <c r="BB28">
        <v>0</v>
      </c>
      <c r="BC28">
        <v>0</v>
      </c>
      <c r="BD28">
        <v>0</v>
      </c>
      <c r="BE28">
        <v>0</v>
      </c>
      <c r="BF28">
        <v>0</v>
      </c>
      <c r="BG28">
        <v>0</v>
      </c>
      <c r="BH28">
        <v>0</v>
      </c>
      <c r="BI28" t="s">
        <v>52</v>
      </c>
      <c r="BK28" t="s">
        <v>386</v>
      </c>
      <c r="BL28" t="s">
        <v>135</v>
      </c>
      <c r="BM28" t="s">
        <v>129</v>
      </c>
      <c r="BN28" t="s">
        <v>117</v>
      </c>
      <c r="BO28" t="s">
        <v>947</v>
      </c>
      <c r="BP28">
        <v>0</v>
      </c>
      <c r="BQ28">
        <v>0</v>
      </c>
      <c r="BR28">
        <v>0</v>
      </c>
      <c r="BS28">
        <v>0</v>
      </c>
      <c r="BT28">
        <v>0</v>
      </c>
      <c r="BU28">
        <v>1</v>
      </c>
      <c r="BV28">
        <v>0</v>
      </c>
      <c r="BW28">
        <v>0</v>
      </c>
      <c r="BX28">
        <v>0</v>
      </c>
      <c r="BY28">
        <v>0</v>
      </c>
      <c r="BZ28">
        <v>1</v>
      </c>
      <c r="CA28">
        <v>0</v>
      </c>
      <c r="CB28">
        <v>0</v>
      </c>
      <c r="CC28">
        <v>0</v>
      </c>
      <c r="CD28">
        <v>0</v>
      </c>
      <c r="CE28" t="s">
        <v>139</v>
      </c>
      <c r="CG28" t="s">
        <v>335</v>
      </c>
      <c r="CI28" t="s">
        <v>127</v>
      </c>
      <c r="CJ28" t="s">
        <v>52</v>
      </c>
      <c r="CL28" t="s">
        <v>53</v>
      </c>
      <c r="CN28" t="s">
        <v>346</v>
      </c>
      <c r="CP28">
        <v>7</v>
      </c>
      <c r="CS28" t="s">
        <v>347</v>
      </c>
    </row>
    <row r="29" spans="1:98" customFormat="1">
      <c r="A29">
        <v>200300</v>
      </c>
      <c r="B29" t="s">
        <v>321</v>
      </c>
      <c r="C29" t="s">
        <v>322</v>
      </c>
      <c r="D29">
        <v>1980</v>
      </c>
      <c r="E29">
        <v>46</v>
      </c>
      <c r="F29" t="s">
        <v>387</v>
      </c>
      <c r="G29" t="s">
        <v>67</v>
      </c>
      <c r="H29" t="s">
        <v>862</v>
      </c>
      <c r="I29" t="s">
        <v>575</v>
      </c>
      <c r="J29" t="s">
        <v>350</v>
      </c>
      <c r="K29" s="329">
        <v>46142.632743055554</v>
      </c>
      <c r="L29" t="s">
        <v>309</v>
      </c>
      <c r="M29" t="s">
        <v>716</v>
      </c>
      <c r="N29" t="s">
        <v>870</v>
      </c>
      <c r="O29" t="s">
        <v>459</v>
      </c>
      <c r="P29" t="s">
        <v>353</v>
      </c>
      <c r="Q29" t="s">
        <v>305</v>
      </c>
      <c r="R29" t="s">
        <v>122</v>
      </c>
      <c r="S29" t="s">
        <v>123</v>
      </c>
      <c r="T29" t="s">
        <v>394</v>
      </c>
      <c r="U29" t="s">
        <v>1888</v>
      </c>
      <c r="V29" t="s">
        <v>107</v>
      </c>
      <c r="W29" t="s">
        <v>499</v>
      </c>
      <c r="X29">
        <v>0</v>
      </c>
      <c r="Y29">
        <v>0</v>
      </c>
      <c r="Z29">
        <v>0</v>
      </c>
      <c r="AA29">
        <v>0</v>
      </c>
      <c r="AB29">
        <v>0</v>
      </c>
      <c r="AC29">
        <v>0</v>
      </c>
      <c r="AD29">
        <v>0</v>
      </c>
      <c r="AE29">
        <v>0</v>
      </c>
      <c r="AF29">
        <v>0</v>
      </c>
      <c r="AG29">
        <v>0</v>
      </c>
      <c r="AH29">
        <v>0</v>
      </c>
      <c r="AI29">
        <v>0</v>
      </c>
      <c r="AJ29">
        <v>0</v>
      </c>
      <c r="AK29">
        <v>0</v>
      </c>
      <c r="AL29">
        <v>1</v>
      </c>
      <c r="AM29">
        <v>0</v>
      </c>
      <c r="AN29">
        <v>0</v>
      </c>
      <c r="AO29">
        <v>0</v>
      </c>
      <c r="AP29" t="s">
        <v>345</v>
      </c>
      <c r="AQ29">
        <v>1</v>
      </c>
      <c r="AR29">
        <v>0</v>
      </c>
      <c r="AS29">
        <v>0</v>
      </c>
      <c r="AT29">
        <v>0</v>
      </c>
      <c r="AU29">
        <v>0</v>
      </c>
      <c r="AV29">
        <v>0</v>
      </c>
      <c r="AW29">
        <v>0</v>
      </c>
      <c r="AX29">
        <v>0</v>
      </c>
      <c r="AY29" t="s">
        <v>345</v>
      </c>
      <c r="AZ29">
        <v>1</v>
      </c>
      <c r="BA29">
        <v>0</v>
      </c>
      <c r="BB29">
        <v>0</v>
      </c>
      <c r="BC29">
        <v>0</v>
      </c>
      <c r="BD29">
        <v>0</v>
      </c>
      <c r="BE29">
        <v>0</v>
      </c>
      <c r="BF29">
        <v>0</v>
      </c>
      <c r="BG29">
        <v>0</v>
      </c>
      <c r="BH29">
        <v>0</v>
      </c>
      <c r="BK29" t="s">
        <v>135</v>
      </c>
      <c r="BL29" t="s">
        <v>131</v>
      </c>
      <c r="BM29" t="s">
        <v>132</v>
      </c>
      <c r="BN29" t="s">
        <v>117</v>
      </c>
      <c r="BO29" t="s">
        <v>373</v>
      </c>
      <c r="BP29">
        <v>0</v>
      </c>
      <c r="BQ29">
        <v>0</v>
      </c>
      <c r="BR29">
        <v>0</v>
      </c>
      <c r="BS29">
        <v>0</v>
      </c>
      <c r="BT29">
        <v>0</v>
      </c>
      <c r="BU29">
        <v>0</v>
      </c>
      <c r="BV29">
        <v>0</v>
      </c>
      <c r="BW29">
        <v>0</v>
      </c>
      <c r="BX29">
        <v>0</v>
      </c>
      <c r="BY29">
        <v>0</v>
      </c>
      <c r="BZ29">
        <v>0</v>
      </c>
      <c r="CA29">
        <v>0</v>
      </c>
      <c r="CB29">
        <v>0</v>
      </c>
      <c r="CC29">
        <v>0</v>
      </c>
      <c r="CD29" t="s">
        <v>988</v>
      </c>
      <c r="CE29" t="s">
        <v>167</v>
      </c>
      <c r="CG29" t="s">
        <v>335</v>
      </c>
      <c r="CH29" t="s">
        <v>1446</v>
      </c>
      <c r="CI29" t="s">
        <v>127</v>
      </c>
      <c r="CJ29" t="s">
        <v>52</v>
      </c>
      <c r="CL29" t="s">
        <v>52</v>
      </c>
      <c r="CN29" t="s">
        <v>346</v>
      </c>
      <c r="CP29">
        <v>6</v>
      </c>
      <c r="CS29" t="s">
        <v>347</v>
      </c>
    </row>
    <row r="30" spans="1:98" customFormat="1">
      <c r="A30">
        <v>200411</v>
      </c>
      <c r="B30" t="s">
        <v>370</v>
      </c>
      <c r="C30" t="s">
        <v>322</v>
      </c>
      <c r="D30">
        <v>1974</v>
      </c>
      <c r="E30">
        <v>52</v>
      </c>
      <c r="F30" t="s">
        <v>58</v>
      </c>
      <c r="G30" t="s">
        <v>72</v>
      </c>
      <c r="H30" t="s">
        <v>732</v>
      </c>
      <c r="I30" t="s">
        <v>575</v>
      </c>
      <c r="J30" t="s">
        <v>325</v>
      </c>
      <c r="K30" s="329">
        <v>46142.609918981485</v>
      </c>
      <c r="L30" t="s">
        <v>309</v>
      </c>
      <c r="M30" t="s">
        <v>370</v>
      </c>
      <c r="N30" t="s">
        <v>539</v>
      </c>
      <c r="O30" t="s">
        <v>377</v>
      </c>
      <c r="P30" t="s">
        <v>365</v>
      </c>
      <c r="Q30" t="s">
        <v>304</v>
      </c>
      <c r="R30" t="s">
        <v>124</v>
      </c>
      <c r="S30" t="s">
        <v>122</v>
      </c>
      <c r="T30" t="s">
        <v>343</v>
      </c>
      <c r="U30" t="s">
        <v>372</v>
      </c>
      <c r="V30" t="s">
        <v>109</v>
      </c>
      <c r="W30" t="s">
        <v>1089</v>
      </c>
      <c r="X30">
        <v>0</v>
      </c>
      <c r="Y30">
        <v>1</v>
      </c>
      <c r="Z30">
        <v>0</v>
      </c>
      <c r="AA30">
        <v>0</v>
      </c>
      <c r="AB30">
        <v>1</v>
      </c>
      <c r="AC30">
        <v>1</v>
      </c>
      <c r="AD30">
        <v>0</v>
      </c>
      <c r="AE30">
        <v>0</v>
      </c>
      <c r="AF30">
        <v>0</v>
      </c>
      <c r="AG30">
        <v>0</v>
      </c>
      <c r="AH30">
        <v>0</v>
      </c>
      <c r="AI30">
        <v>0</v>
      </c>
      <c r="AJ30">
        <v>0</v>
      </c>
      <c r="AK30">
        <v>0</v>
      </c>
      <c r="AL30">
        <v>0</v>
      </c>
      <c r="AM30">
        <v>0</v>
      </c>
      <c r="AN30">
        <v>0</v>
      </c>
      <c r="AO30">
        <v>0</v>
      </c>
      <c r="AP30" t="s">
        <v>345</v>
      </c>
      <c r="AQ30">
        <v>1</v>
      </c>
      <c r="AR30">
        <v>0</v>
      </c>
      <c r="AS30">
        <v>0</v>
      </c>
      <c r="AT30">
        <v>0</v>
      </c>
      <c r="AU30">
        <v>0</v>
      </c>
      <c r="AV30">
        <v>0</v>
      </c>
      <c r="AW30">
        <v>0</v>
      </c>
      <c r="AX30">
        <v>0</v>
      </c>
      <c r="AY30" t="s">
        <v>345</v>
      </c>
      <c r="AZ30">
        <v>1</v>
      </c>
      <c r="BA30">
        <v>0</v>
      </c>
      <c r="BB30">
        <v>0</v>
      </c>
      <c r="BC30">
        <v>0</v>
      </c>
      <c r="BD30">
        <v>0</v>
      </c>
      <c r="BE30">
        <v>0</v>
      </c>
      <c r="BF30">
        <v>0</v>
      </c>
      <c r="BG30">
        <v>0</v>
      </c>
      <c r="BH30">
        <v>0</v>
      </c>
      <c r="BK30" t="s">
        <v>131</v>
      </c>
      <c r="BL30" t="s">
        <v>131</v>
      </c>
      <c r="BM30" t="s">
        <v>131</v>
      </c>
      <c r="BN30" t="s">
        <v>117</v>
      </c>
      <c r="BO30" t="s">
        <v>924</v>
      </c>
      <c r="BP30">
        <v>0</v>
      </c>
      <c r="BQ30">
        <v>0</v>
      </c>
      <c r="BR30">
        <v>0</v>
      </c>
      <c r="BS30">
        <v>0</v>
      </c>
      <c r="BT30">
        <v>0</v>
      </c>
      <c r="BU30">
        <v>1</v>
      </c>
      <c r="BV30">
        <v>0</v>
      </c>
      <c r="BW30">
        <v>0</v>
      </c>
      <c r="BX30">
        <v>0</v>
      </c>
      <c r="BY30">
        <v>0</v>
      </c>
      <c r="BZ30">
        <v>0</v>
      </c>
      <c r="CA30">
        <v>0</v>
      </c>
      <c r="CB30">
        <v>0</v>
      </c>
      <c r="CC30">
        <v>0</v>
      </c>
      <c r="CD30">
        <v>0</v>
      </c>
      <c r="CE30" t="s">
        <v>137</v>
      </c>
      <c r="CG30" t="s">
        <v>335</v>
      </c>
      <c r="CI30" t="s">
        <v>128</v>
      </c>
      <c r="CJ30" t="s">
        <v>52</v>
      </c>
      <c r="CK30" t="s">
        <v>1889</v>
      </c>
      <c r="CL30" t="s">
        <v>52</v>
      </c>
      <c r="CM30" t="s">
        <v>1890</v>
      </c>
      <c r="CN30" t="s">
        <v>346</v>
      </c>
      <c r="CP30">
        <v>8</v>
      </c>
      <c r="CS30" t="s">
        <v>347</v>
      </c>
      <c r="CT30" t="s">
        <v>1891</v>
      </c>
    </row>
    <row r="31" spans="1:98" customFormat="1">
      <c r="A31">
        <v>191792</v>
      </c>
      <c r="B31" t="s">
        <v>321</v>
      </c>
      <c r="C31" t="s">
        <v>303</v>
      </c>
      <c r="D31">
        <v>2000</v>
      </c>
      <c r="E31">
        <v>26</v>
      </c>
      <c r="F31" t="s">
        <v>323</v>
      </c>
      <c r="G31" t="s">
        <v>49</v>
      </c>
      <c r="H31" t="s">
        <v>328</v>
      </c>
      <c r="I31" t="s">
        <v>410</v>
      </c>
      <c r="J31" t="s">
        <v>350</v>
      </c>
      <c r="K31" s="329">
        <v>46142.59542824074</v>
      </c>
      <c r="L31" t="s">
        <v>309</v>
      </c>
      <c r="M31" t="s">
        <v>379</v>
      </c>
      <c r="N31" t="s">
        <v>380</v>
      </c>
      <c r="O31" t="s">
        <v>381</v>
      </c>
      <c r="P31" t="s">
        <v>382</v>
      </c>
      <c r="Q31" t="s">
        <v>1255</v>
      </c>
      <c r="R31" t="s">
        <v>383</v>
      </c>
      <c r="S31" t="s">
        <v>121</v>
      </c>
      <c r="T31" t="s">
        <v>121</v>
      </c>
      <c r="U31" t="s">
        <v>331</v>
      </c>
      <c r="V31" t="s">
        <v>105</v>
      </c>
      <c r="W31" t="s">
        <v>501</v>
      </c>
      <c r="X31">
        <v>0</v>
      </c>
      <c r="Y31">
        <v>0</v>
      </c>
      <c r="Z31">
        <v>0</v>
      </c>
      <c r="AA31">
        <v>0</v>
      </c>
      <c r="AB31">
        <v>0</v>
      </c>
      <c r="AC31">
        <v>0</v>
      </c>
      <c r="AD31">
        <v>1</v>
      </c>
      <c r="AE31">
        <v>0</v>
      </c>
      <c r="AF31">
        <v>0</v>
      </c>
      <c r="AG31">
        <v>0</v>
      </c>
      <c r="AH31">
        <v>0</v>
      </c>
      <c r="AI31">
        <v>0</v>
      </c>
      <c r="AJ31">
        <v>0</v>
      </c>
      <c r="AK31">
        <v>0</v>
      </c>
      <c r="AL31">
        <v>0</v>
      </c>
      <c r="AM31">
        <v>0</v>
      </c>
      <c r="AN31">
        <v>0</v>
      </c>
      <c r="AO31">
        <v>0</v>
      </c>
      <c r="AP31" t="s">
        <v>345</v>
      </c>
      <c r="AQ31">
        <v>1</v>
      </c>
      <c r="AR31">
        <v>0</v>
      </c>
      <c r="AS31">
        <v>0</v>
      </c>
      <c r="AT31">
        <v>0</v>
      </c>
      <c r="AU31">
        <v>0</v>
      </c>
      <c r="AV31">
        <v>0</v>
      </c>
      <c r="AW31">
        <v>0</v>
      </c>
      <c r="AX31">
        <v>0</v>
      </c>
      <c r="AY31" t="s">
        <v>345</v>
      </c>
      <c r="AZ31">
        <v>1</v>
      </c>
      <c r="BA31">
        <v>0</v>
      </c>
      <c r="BB31">
        <v>0</v>
      </c>
      <c r="BC31">
        <v>0</v>
      </c>
      <c r="BD31">
        <v>0</v>
      </c>
      <c r="BE31">
        <v>0</v>
      </c>
      <c r="BF31">
        <v>0</v>
      </c>
      <c r="BG31">
        <v>0</v>
      </c>
      <c r="BH31">
        <v>0</v>
      </c>
      <c r="BK31" t="s">
        <v>386</v>
      </c>
      <c r="BL31" t="s">
        <v>127</v>
      </c>
      <c r="BM31" t="s">
        <v>127</v>
      </c>
      <c r="BN31" t="s">
        <v>118</v>
      </c>
      <c r="BO31" t="s">
        <v>922</v>
      </c>
      <c r="BP31">
        <v>1</v>
      </c>
      <c r="BQ31">
        <v>0</v>
      </c>
      <c r="BR31">
        <v>0</v>
      </c>
      <c r="BS31">
        <v>0</v>
      </c>
      <c r="BT31">
        <v>0</v>
      </c>
      <c r="BU31">
        <v>0</v>
      </c>
      <c r="BV31">
        <v>0</v>
      </c>
      <c r="BW31">
        <v>0</v>
      </c>
      <c r="BX31">
        <v>0</v>
      </c>
      <c r="BY31">
        <v>0</v>
      </c>
      <c r="BZ31">
        <v>0</v>
      </c>
      <c r="CA31">
        <v>0</v>
      </c>
      <c r="CB31">
        <v>0</v>
      </c>
      <c r="CC31">
        <v>0</v>
      </c>
      <c r="CD31">
        <v>0</v>
      </c>
      <c r="CE31" t="s">
        <v>335</v>
      </c>
      <c r="CG31" t="s">
        <v>335</v>
      </c>
      <c r="CI31" t="s">
        <v>127</v>
      </c>
      <c r="CJ31" t="s">
        <v>53</v>
      </c>
      <c r="CL31" t="s">
        <v>53</v>
      </c>
      <c r="CN31" t="s">
        <v>346</v>
      </c>
      <c r="CP31">
        <v>4</v>
      </c>
    </row>
    <row r="32" spans="1:98" customFormat="1">
      <c r="A32">
        <v>200410</v>
      </c>
      <c r="B32" t="s">
        <v>502</v>
      </c>
      <c r="C32" t="s">
        <v>322</v>
      </c>
      <c r="D32">
        <v>1993</v>
      </c>
      <c r="E32">
        <v>33</v>
      </c>
      <c r="F32" t="s">
        <v>57</v>
      </c>
      <c r="G32" t="s">
        <v>71</v>
      </c>
      <c r="H32" t="s">
        <v>581</v>
      </c>
      <c r="I32" t="s">
        <v>397</v>
      </c>
      <c r="J32" t="s">
        <v>350</v>
      </c>
      <c r="K32" s="329">
        <v>46142.591909722221</v>
      </c>
      <c r="L32" t="s">
        <v>309</v>
      </c>
      <c r="M32" t="s">
        <v>502</v>
      </c>
      <c r="N32" t="s">
        <v>582</v>
      </c>
      <c r="O32" t="s">
        <v>483</v>
      </c>
      <c r="P32" t="s">
        <v>382</v>
      </c>
      <c r="Q32" t="s">
        <v>1256</v>
      </c>
      <c r="R32" t="s">
        <v>383</v>
      </c>
      <c r="S32" t="s">
        <v>121</v>
      </c>
      <c r="T32" t="s">
        <v>121</v>
      </c>
      <c r="U32" t="s">
        <v>78</v>
      </c>
      <c r="V32" t="s">
        <v>112</v>
      </c>
      <c r="W32" t="s">
        <v>610</v>
      </c>
      <c r="X32">
        <v>0</v>
      </c>
      <c r="Y32">
        <v>0</v>
      </c>
      <c r="Z32">
        <v>1</v>
      </c>
      <c r="AA32">
        <v>1</v>
      </c>
      <c r="AB32">
        <v>1</v>
      </c>
      <c r="AC32">
        <v>0</v>
      </c>
      <c r="AD32">
        <v>0</v>
      </c>
      <c r="AE32">
        <v>0</v>
      </c>
      <c r="AF32">
        <v>0</v>
      </c>
      <c r="AG32">
        <v>0</v>
      </c>
      <c r="AH32">
        <v>0</v>
      </c>
      <c r="AI32">
        <v>0</v>
      </c>
      <c r="AJ32">
        <v>0</v>
      </c>
      <c r="AK32">
        <v>0</v>
      </c>
      <c r="AL32">
        <v>0</v>
      </c>
      <c r="AM32">
        <v>0</v>
      </c>
      <c r="AN32">
        <v>0</v>
      </c>
      <c r="AO32">
        <v>0</v>
      </c>
      <c r="AP32" t="s">
        <v>345</v>
      </c>
      <c r="AQ32">
        <v>1</v>
      </c>
      <c r="AR32">
        <v>0</v>
      </c>
      <c r="AS32">
        <v>0</v>
      </c>
      <c r="AT32">
        <v>0</v>
      </c>
      <c r="AU32">
        <v>0</v>
      </c>
      <c r="AV32">
        <v>0</v>
      </c>
      <c r="AW32">
        <v>0</v>
      </c>
      <c r="AX32">
        <v>0</v>
      </c>
      <c r="AY32" t="s">
        <v>345</v>
      </c>
      <c r="AZ32">
        <v>1</v>
      </c>
      <c r="BA32">
        <v>0</v>
      </c>
      <c r="BB32">
        <v>0</v>
      </c>
      <c r="BC32">
        <v>0</v>
      </c>
      <c r="BD32">
        <v>0</v>
      </c>
      <c r="BE32">
        <v>0</v>
      </c>
      <c r="BF32">
        <v>0</v>
      </c>
      <c r="BG32">
        <v>0</v>
      </c>
      <c r="BH32">
        <v>0</v>
      </c>
      <c r="BI32" t="s">
        <v>51</v>
      </c>
      <c r="BJ32" t="s">
        <v>1892</v>
      </c>
      <c r="BK32" t="s">
        <v>131</v>
      </c>
      <c r="BL32" t="s">
        <v>386</v>
      </c>
      <c r="BM32" t="s">
        <v>129</v>
      </c>
      <c r="BN32" t="s">
        <v>117</v>
      </c>
      <c r="BO32" t="s">
        <v>924</v>
      </c>
      <c r="BP32">
        <v>0</v>
      </c>
      <c r="BQ32">
        <v>0</v>
      </c>
      <c r="BR32">
        <v>0</v>
      </c>
      <c r="BS32">
        <v>0</v>
      </c>
      <c r="BT32">
        <v>0</v>
      </c>
      <c r="BU32">
        <v>1</v>
      </c>
      <c r="BV32">
        <v>0</v>
      </c>
      <c r="BW32">
        <v>0</v>
      </c>
      <c r="BX32">
        <v>0</v>
      </c>
      <c r="BY32">
        <v>0</v>
      </c>
      <c r="BZ32">
        <v>0</v>
      </c>
      <c r="CA32">
        <v>0</v>
      </c>
      <c r="CB32">
        <v>0</v>
      </c>
      <c r="CC32">
        <v>0</v>
      </c>
      <c r="CD32">
        <v>0</v>
      </c>
      <c r="CE32" t="s">
        <v>201</v>
      </c>
      <c r="CG32" t="s">
        <v>335</v>
      </c>
      <c r="CI32" t="s">
        <v>128</v>
      </c>
      <c r="CJ32" t="s">
        <v>51</v>
      </c>
      <c r="CK32" t="s">
        <v>1893</v>
      </c>
      <c r="CL32" t="s">
        <v>51</v>
      </c>
      <c r="CM32" t="s">
        <v>1376</v>
      </c>
      <c r="CN32" t="s">
        <v>346</v>
      </c>
      <c r="CP32">
        <v>10</v>
      </c>
      <c r="CS32" t="s">
        <v>337</v>
      </c>
    </row>
    <row r="33" spans="1:98" customFormat="1">
      <c r="A33">
        <v>115458</v>
      </c>
      <c r="B33" t="s">
        <v>379</v>
      </c>
      <c r="C33" t="s">
        <v>303</v>
      </c>
      <c r="D33">
        <v>1971</v>
      </c>
      <c r="E33">
        <v>55</v>
      </c>
      <c r="F33" t="s">
        <v>58</v>
      </c>
      <c r="G33" t="s">
        <v>75</v>
      </c>
      <c r="H33" t="s">
        <v>537</v>
      </c>
      <c r="I33" t="s">
        <v>361</v>
      </c>
      <c r="J33" t="s">
        <v>325</v>
      </c>
      <c r="K33" s="329">
        <v>46142.567384259259</v>
      </c>
      <c r="L33" t="s">
        <v>309</v>
      </c>
      <c r="M33" t="s">
        <v>362</v>
      </c>
      <c r="N33" t="s">
        <v>363</v>
      </c>
      <c r="O33" t="s">
        <v>364</v>
      </c>
      <c r="P33" t="s">
        <v>365</v>
      </c>
      <c r="R33" t="s">
        <v>383</v>
      </c>
      <c r="S33" t="s">
        <v>121</v>
      </c>
      <c r="T33" t="s">
        <v>121</v>
      </c>
      <c r="U33" t="s">
        <v>331</v>
      </c>
      <c r="V33" t="s">
        <v>107</v>
      </c>
      <c r="W33" t="s">
        <v>623</v>
      </c>
      <c r="X33">
        <v>0</v>
      </c>
      <c r="Y33">
        <v>0</v>
      </c>
      <c r="Z33">
        <v>0</v>
      </c>
      <c r="AA33">
        <v>0</v>
      </c>
      <c r="AB33">
        <v>0</v>
      </c>
      <c r="AC33">
        <v>0</v>
      </c>
      <c r="AD33">
        <v>0</v>
      </c>
      <c r="AE33">
        <v>1</v>
      </c>
      <c r="AF33">
        <v>0</v>
      </c>
      <c r="AG33">
        <v>0</v>
      </c>
      <c r="AH33">
        <v>0</v>
      </c>
      <c r="AI33">
        <v>0</v>
      </c>
      <c r="AJ33">
        <v>0</v>
      </c>
      <c r="AK33">
        <v>0</v>
      </c>
      <c r="AL33">
        <v>0</v>
      </c>
      <c r="AM33">
        <v>0</v>
      </c>
      <c r="AN33">
        <v>0</v>
      </c>
      <c r="AO33">
        <v>0</v>
      </c>
      <c r="AP33" t="s">
        <v>345</v>
      </c>
      <c r="AQ33">
        <v>1</v>
      </c>
      <c r="AR33">
        <v>0</v>
      </c>
      <c r="AS33">
        <v>0</v>
      </c>
      <c r="AT33">
        <v>0</v>
      </c>
      <c r="AU33">
        <v>0</v>
      </c>
      <c r="AV33">
        <v>0</v>
      </c>
      <c r="AW33">
        <v>0</v>
      </c>
      <c r="AX33">
        <v>0</v>
      </c>
      <c r="AY33" t="s">
        <v>345</v>
      </c>
      <c r="AZ33">
        <v>1</v>
      </c>
      <c r="BA33">
        <v>0</v>
      </c>
      <c r="BB33">
        <v>0</v>
      </c>
      <c r="BC33">
        <v>0</v>
      </c>
      <c r="BD33">
        <v>0</v>
      </c>
      <c r="BE33">
        <v>0</v>
      </c>
      <c r="BF33">
        <v>0</v>
      </c>
      <c r="BG33">
        <v>0</v>
      </c>
      <c r="BH33">
        <v>0</v>
      </c>
      <c r="BK33" t="s">
        <v>386</v>
      </c>
      <c r="BL33" t="s">
        <v>127</v>
      </c>
      <c r="BM33" t="s">
        <v>127</v>
      </c>
      <c r="BN33" t="s">
        <v>120</v>
      </c>
      <c r="BO33" t="s">
        <v>923</v>
      </c>
      <c r="BP33">
        <v>0</v>
      </c>
      <c r="BQ33">
        <v>1</v>
      </c>
      <c r="BR33">
        <v>0</v>
      </c>
      <c r="BS33">
        <v>0</v>
      </c>
      <c r="BT33">
        <v>0</v>
      </c>
      <c r="BU33">
        <v>0</v>
      </c>
      <c r="BV33">
        <v>0</v>
      </c>
      <c r="BW33">
        <v>0</v>
      </c>
      <c r="BX33">
        <v>0</v>
      </c>
      <c r="BY33">
        <v>0</v>
      </c>
      <c r="BZ33">
        <v>0</v>
      </c>
      <c r="CA33">
        <v>0</v>
      </c>
      <c r="CB33">
        <v>0</v>
      </c>
      <c r="CC33">
        <v>0</v>
      </c>
      <c r="CD33">
        <v>0</v>
      </c>
      <c r="CE33" t="s">
        <v>335</v>
      </c>
      <c r="CG33" t="s">
        <v>335</v>
      </c>
      <c r="CI33" t="s">
        <v>127</v>
      </c>
      <c r="CJ33" t="s">
        <v>51</v>
      </c>
      <c r="CK33" t="s">
        <v>1894</v>
      </c>
      <c r="CL33" t="s">
        <v>51</v>
      </c>
      <c r="CN33" t="s">
        <v>346</v>
      </c>
      <c r="CP33">
        <v>10</v>
      </c>
      <c r="CQ33" t="s">
        <v>1895</v>
      </c>
      <c r="CS33" t="s">
        <v>337</v>
      </c>
      <c r="CT33" t="s">
        <v>1896</v>
      </c>
    </row>
    <row r="34" spans="1:98" customFormat="1">
      <c r="A34">
        <v>200404</v>
      </c>
      <c r="B34" t="s">
        <v>370</v>
      </c>
      <c r="C34" t="s">
        <v>322</v>
      </c>
      <c r="D34">
        <v>1974</v>
      </c>
      <c r="E34">
        <v>52</v>
      </c>
      <c r="F34" t="s">
        <v>58</v>
      </c>
      <c r="G34" t="s">
        <v>84</v>
      </c>
      <c r="H34" t="s">
        <v>760</v>
      </c>
      <c r="I34" t="s">
        <v>397</v>
      </c>
      <c r="J34" t="s">
        <v>350</v>
      </c>
      <c r="K34" s="329">
        <v>46142.549444444441</v>
      </c>
      <c r="L34" t="s">
        <v>309</v>
      </c>
      <c r="M34" t="s">
        <v>370</v>
      </c>
      <c r="N34" t="s">
        <v>539</v>
      </c>
      <c r="O34" t="s">
        <v>377</v>
      </c>
      <c r="P34" t="s">
        <v>365</v>
      </c>
      <c r="Q34" t="s">
        <v>304</v>
      </c>
      <c r="R34" t="s">
        <v>122</v>
      </c>
      <c r="S34" t="s">
        <v>121</v>
      </c>
      <c r="T34" t="s">
        <v>121</v>
      </c>
      <c r="U34" t="s">
        <v>395</v>
      </c>
      <c r="V34" t="s">
        <v>1897</v>
      </c>
      <c r="W34" t="s">
        <v>497</v>
      </c>
      <c r="X34">
        <v>0</v>
      </c>
      <c r="Y34">
        <v>0</v>
      </c>
      <c r="Z34">
        <v>0</v>
      </c>
      <c r="AA34">
        <v>0</v>
      </c>
      <c r="AB34">
        <v>1</v>
      </c>
      <c r="AC34">
        <v>0</v>
      </c>
      <c r="AD34">
        <v>0</v>
      </c>
      <c r="AE34">
        <v>0</v>
      </c>
      <c r="AF34">
        <v>0</v>
      </c>
      <c r="AG34">
        <v>0</v>
      </c>
      <c r="AH34">
        <v>0</v>
      </c>
      <c r="AI34">
        <v>0</v>
      </c>
      <c r="AJ34">
        <v>0</v>
      </c>
      <c r="AK34">
        <v>0</v>
      </c>
      <c r="AL34">
        <v>0</v>
      </c>
      <c r="AM34">
        <v>0</v>
      </c>
      <c r="AN34">
        <v>1</v>
      </c>
      <c r="AO34">
        <v>0</v>
      </c>
      <c r="AP34" t="s">
        <v>433</v>
      </c>
      <c r="AQ34">
        <v>0</v>
      </c>
      <c r="AR34">
        <v>0</v>
      </c>
      <c r="AS34">
        <v>0</v>
      </c>
      <c r="AT34">
        <v>0</v>
      </c>
      <c r="AU34">
        <v>0</v>
      </c>
      <c r="AV34">
        <v>1</v>
      </c>
      <c r="AW34">
        <v>0</v>
      </c>
      <c r="AX34">
        <v>0</v>
      </c>
      <c r="AY34" t="s">
        <v>433</v>
      </c>
      <c r="AZ34">
        <v>0</v>
      </c>
      <c r="BA34">
        <v>0</v>
      </c>
      <c r="BB34">
        <v>0</v>
      </c>
      <c r="BC34">
        <v>0</v>
      </c>
      <c r="BD34">
        <v>1</v>
      </c>
      <c r="BE34">
        <v>0</v>
      </c>
      <c r="BF34">
        <v>0</v>
      </c>
      <c r="BG34">
        <v>0</v>
      </c>
      <c r="BH34">
        <v>0</v>
      </c>
      <c r="BI34" t="s">
        <v>53</v>
      </c>
      <c r="BK34" t="s">
        <v>386</v>
      </c>
      <c r="BL34" t="s">
        <v>386</v>
      </c>
      <c r="BM34" t="s">
        <v>130</v>
      </c>
      <c r="BN34" t="s">
        <v>117</v>
      </c>
      <c r="BO34" t="s">
        <v>373</v>
      </c>
      <c r="BP34">
        <v>0</v>
      </c>
      <c r="BQ34">
        <v>0</v>
      </c>
      <c r="BR34">
        <v>0</v>
      </c>
      <c r="BS34">
        <v>0</v>
      </c>
      <c r="BT34">
        <v>0</v>
      </c>
      <c r="BU34">
        <v>0</v>
      </c>
      <c r="BV34">
        <v>0</v>
      </c>
      <c r="BW34">
        <v>0</v>
      </c>
      <c r="BX34">
        <v>0</v>
      </c>
      <c r="BY34">
        <v>0</v>
      </c>
      <c r="BZ34">
        <v>0</v>
      </c>
      <c r="CA34">
        <v>0</v>
      </c>
      <c r="CB34">
        <v>0</v>
      </c>
      <c r="CC34">
        <v>0</v>
      </c>
      <c r="CD34" t="s">
        <v>1594</v>
      </c>
      <c r="CE34" t="s">
        <v>335</v>
      </c>
      <c r="CG34" t="s">
        <v>167</v>
      </c>
      <c r="CI34" t="s">
        <v>386</v>
      </c>
      <c r="CJ34" t="s">
        <v>52</v>
      </c>
      <c r="CL34" t="s">
        <v>52</v>
      </c>
      <c r="CN34" t="s">
        <v>336</v>
      </c>
      <c r="CO34" t="s">
        <v>1898</v>
      </c>
      <c r="CP34">
        <v>8</v>
      </c>
      <c r="CS34" t="s">
        <v>337</v>
      </c>
    </row>
    <row r="35" spans="1:98" customFormat="1">
      <c r="A35">
        <v>158762</v>
      </c>
      <c r="B35" t="s">
        <v>493</v>
      </c>
      <c r="C35" t="s">
        <v>360</v>
      </c>
      <c r="D35">
        <v>1982</v>
      </c>
      <c r="E35">
        <v>44</v>
      </c>
      <c r="F35" t="s">
        <v>387</v>
      </c>
      <c r="G35" t="s">
        <v>81</v>
      </c>
      <c r="H35" t="s">
        <v>764</v>
      </c>
      <c r="I35" t="s">
        <v>424</v>
      </c>
      <c r="J35" t="s">
        <v>350</v>
      </c>
      <c r="K35" s="329">
        <v>46142.544039351851</v>
      </c>
      <c r="L35" t="s">
        <v>309</v>
      </c>
      <c r="M35" t="s">
        <v>425</v>
      </c>
      <c r="N35" t="s">
        <v>426</v>
      </c>
      <c r="O35" t="s">
        <v>364</v>
      </c>
      <c r="P35" t="s">
        <v>365</v>
      </c>
      <c r="R35" t="s">
        <v>122</v>
      </c>
      <c r="S35" t="s">
        <v>122</v>
      </c>
      <c r="T35" t="s">
        <v>330</v>
      </c>
      <c r="U35" t="s">
        <v>331</v>
      </c>
      <c r="V35" t="s">
        <v>107</v>
      </c>
      <c r="W35" t="s">
        <v>384</v>
      </c>
      <c r="X35">
        <v>0</v>
      </c>
      <c r="Y35">
        <v>0</v>
      </c>
      <c r="Z35">
        <v>0</v>
      </c>
      <c r="AA35">
        <v>0</v>
      </c>
      <c r="AB35">
        <v>1</v>
      </c>
      <c r="AC35">
        <v>0</v>
      </c>
      <c r="AD35">
        <v>0</v>
      </c>
      <c r="AE35">
        <v>0</v>
      </c>
      <c r="AF35">
        <v>0</v>
      </c>
      <c r="AG35">
        <v>0</v>
      </c>
      <c r="AH35">
        <v>0</v>
      </c>
      <c r="AI35">
        <v>0</v>
      </c>
      <c r="AJ35">
        <v>0</v>
      </c>
      <c r="AK35">
        <v>0</v>
      </c>
      <c r="AL35">
        <v>0</v>
      </c>
      <c r="AM35">
        <v>0</v>
      </c>
      <c r="AN35">
        <v>0</v>
      </c>
      <c r="AO35">
        <v>0</v>
      </c>
      <c r="AP35" t="s">
        <v>345</v>
      </c>
      <c r="AQ35">
        <v>1</v>
      </c>
      <c r="AR35">
        <v>0</v>
      </c>
      <c r="AS35">
        <v>0</v>
      </c>
      <c r="AT35">
        <v>0</v>
      </c>
      <c r="AU35">
        <v>0</v>
      </c>
      <c r="AV35">
        <v>0</v>
      </c>
      <c r="AW35">
        <v>0</v>
      </c>
      <c r="AX35">
        <v>0</v>
      </c>
      <c r="AY35" t="s">
        <v>345</v>
      </c>
      <c r="AZ35">
        <v>1</v>
      </c>
      <c r="BA35">
        <v>0</v>
      </c>
      <c r="BB35">
        <v>0</v>
      </c>
      <c r="BC35">
        <v>0</v>
      </c>
      <c r="BD35">
        <v>0</v>
      </c>
      <c r="BE35">
        <v>0</v>
      </c>
      <c r="BF35">
        <v>0</v>
      </c>
      <c r="BG35">
        <v>0</v>
      </c>
      <c r="BH35">
        <v>0</v>
      </c>
      <c r="BI35" t="s">
        <v>51</v>
      </c>
      <c r="BK35" t="s">
        <v>129</v>
      </c>
      <c r="BL35" t="s">
        <v>130</v>
      </c>
      <c r="BM35" t="s">
        <v>130</v>
      </c>
      <c r="BN35" t="s">
        <v>119</v>
      </c>
      <c r="BO35" t="s">
        <v>931</v>
      </c>
      <c r="BP35">
        <v>0</v>
      </c>
      <c r="BQ35">
        <v>0</v>
      </c>
      <c r="BR35">
        <v>1</v>
      </c>
      <c r="BS35">
        <v>0</v>
      </c>
      <c r="BT35">
        <v>0</v>
      </c>
      <c r="BU35">
        <v>0</v>
      </c>
      <c r="BV35">
        <v>0</v>
      </c>
      <c r="BW35">
        <v>0</v>
      </c>
      <c r="BX35">
        <v>0</v>
      </c>
      <c r="BY35">
        <v>0</v>
      </c>
      <c r="BZ35">
        <v>0</v>
      </c>
      <c r="CA35">
        <v>0</v>
      </c>
      <c r="CB35">
        <v>0</v>
      </c>
      <c r="CC35">
        <v>0</v>
      </c>
      <c r="CD35">
        <v>0</v>
      </c>
      <c r="CE35" t="s">
        <v>335</v>
      </c>
      <c r="CG35" t="s">
        <v>335</v>
      </c>
      <c r="CI35" t="s">
        <v>129</v>
      </c>
      <c r="CJ35" t="s">
        <v>51</v>
      </c>
      <c r="CL35" t="s">
        <v>51</v>
      </c>
      <c r="CN35" t="s">
        <v>346</v>
      </c>
      <c r="CP35">
        <v>10</v>
      </c>
      <c r="CS35" t="s">
        <v>347</v>
      </c>
    </row>
    <row r="36" spans="1:98" customFormat="1">
      <c r="A36">
        <v>186839</v>
      </c>
      <c r="B36" t="s">
        <v>445</v>
      </c>
      <c r="C36" t="s">
        <v>322</v>
      </c>
      <c r="D36">
        <v>1976</v>
      </c>
      <c r="E36">
        <v>50</v>
      </c>
      <c r="F36" t="s">
        <v>58</v>
      </c>
      <c r="G36" t="s">
        <v>71</v>
      </c>
      <c r="H36" t="s">
        <v>782</v>
      </c>
      <c r="I36" t="s">
        <v>367</v>
      </c>
      <c r="J36" t="s">
        <v>325</v>
      </c>
      <c r="K36" s="329">
        <v>46142.536157407405</v>
      </c>
      <c r="L36" t="s">
        <v>309</v>
      </c>
      <c r="M36" t="s">
        <v>489</v>
      </c>
      <c r="N36" t="s">
        <v>490</v>
      </c>
      <c r="O36" t="s">
        <v>442</v>
      </c>
      <c r="P36" t="s">
        <v>405</v>
      </c>
      <c r="R36" t="s">
        <v>125</v>
      </c>
      <c r="S36" t="s">
        <v>125</v>
      </c>
      <c r="T36" t="s">
        <v>330</v>
      </c>
      <c r="U36" t="s">
        <v>331</v>
      </c>
      <c r="V36" t="s">
        <v>105</v>
      </c>
      <c r="W36" t="s">
        <v>702</v>
      </c>
      <c r="X36">
        <v>0</v>
      </c>
      <c r="Y36">
        <v>0</v>
      </c>
      <c r="Z36">
        <v>1</v>
      </c>
      <c r="AA36">
        <v>0</v>
      </c>
      <c r="AB36">
        <v>0</v>
      </c>
      <c r="AC36">
        <v>0</v>
      </c>
      <c r="AD36">
        <v>0</v>
      </c>
      <c r="AE36">
        <v>0</v>
      </c>
      <c r="AF36">
        <v>0</v>
      </c>
      <c r="AG36">
        <v>0</v>
      </c>
      <c r="AH36">
        <v>0</v>
      </c>
      <c r="AI36">
        <v>0</v>
      </c>
      <c r="AJ36">
        <v>0</v>
      </c>
      <c r="AK36">
        <v>0</v>
      </c>
      <c r="AL36">
        <v>0</v>
      </c>
      <c r="AM36">
        <v>1</v>
      </c>
      <c r="AN36">
        <v>0</v>
      </c>
      <c r="AO36">
        <v>0</v>
      </c>
      <c r="AP36" t="s">
        <v>641</v>
      </c>
      <c r="AQ36">
        <v>0</v>
      </c>
      <c r="AR36">
        <v>1</v>
      </c>
      <c r="AS36">
        <v>1</v>
      </c>
      <c r="AT36">
        <v>0</v>
      </c>
      <c r="AU36">
        <v>0</v>
      </c>
      <c r="AV36">
        <v>0</v>
      </c>
      <c r="AW36">
        <v>0</v>
      </c>
      <c r="AX36">
        <v>0</v>
      </c>
      <c r="AY36" t="s">
        <v>375</v>
      </c>
      <c r="AZ36">
        <v>0</v>
      </c>
      <c r="BA36">
        <v>1</v>
      </c>
      <c r="BB36">
        <v>0</v>
      </c>
      <c r="BC36">
        <v>0</v>
      </c>
      <c r="BD36">
        <v>0</v>
      </c>
      <c r="BE36">
        <v>0</v>
      </c>
      <c r="BF36">
        <v>0</v>
      </c>
      <c r="BG36">
        <v>0</v>
      </c>
      <c r="BH36">
        <v>0</v>
      </c>
      <c r="BK36" t="s">
        <v>127</v>
      </c>
      <c r="BL36" t="s">
        <v>134</v>
      </c>
      <c r="BM36" t="s">
        <v>132</v>
      </c>
      <c r="BN36" t="s">
        <v>119</v>
      </c>
      <c r="BO36" t="s">
        <v>921</v>
      </c>
      <c r="BP36">
        <v>0</v>
      </c>
      <c r="BQ36">
        <v>0</v>
      </c>
      <c r="BR36">
        <v>0</v>
      </c>
      <c r="BS36">
        <v>0</v>
      </c>
      <c r="BT36">
        <v>0</v>
      </c>
      <c r="BU36">
        <v>0</v>
      </c>
      <c r="BV36">
        <v>0</v>
      </c>
      <c r="BW36">
        <v>0</v>
      </c>
      <c r="BX36">
        <v>0</v>
      </c>
      <c r="BY36">
        <v>0</v>
      </c>
      <c r="BZ36">
        <v>1</v>
      </c>
      <c r="CA36">
        <v>0</v>
      </c>
      <c r="CB36">
        <v>0</v>
      </c>
      <c r="CC36">
        <v>0</v>
      </c>
      <c r="CD36">
        <v>0</v>
      </c>
      <c r="CE36" t="s">
        <v>137</v>
      </c>
      <c r="CG36" t="s">
        <v>335</v>
      </c>
      <c r="CI36" t="s">
        <v>128</v>
      </c>
      <c r="CJ36" t="s">
        <v>52</v>
      </c>
      <c r="CL36" t="s">
        <v>52</v>
      </c>
      <c r="CN36" t="s">
        <v>346</v>
      </c>
      <c r="CP36">
        <v>5</v>
      </c>
      <c r="CS36" t="s">
        <v>337</v>
      </c>
    </row>
    <row r="37" spans="1:98" customFormat="1">
      <c r="A37">
        <v>200397</v>
      </c>
      <c r="B37" t="s">
        <v>356</v>
      </c>
      <c r="C37" t="s">
        <v>322</v>
      </c>
      <c r="D37">
        <v>1972</v>
      </c>
      <c r="E37">
        <v>54</v>
      </c>
      <c r="F37" t="s">
        <v>58</v>
      </c>
      <c r="G37" t="s">
        <v>71</v>
      </c>
      <c r="H37" t="s">
        <v>696</v>
      </c>
      <c r="I37" t="s">
        <v>349</v>
      </c>
      <c r="J37" t="s">
        <v>350</v>
      </c>
      <c r="K37" s="329">
        <v>46142.527083333334</v>
      </c>
      <c r="L37" t="s">
        <v>309</v>
      </c>
      <c r="M37" t="s">
        <v>356</v>
      </c>
      <c r="N37" t="s">
        <v>357</v>
      </c>
      <c r="O37" t="s">
        <v>358</v>
      </c>
      <c r="P37" t="s">
        <v>329</v>
      </c>
      <c r="R37" t="s">
        <v>123</v>
      </c>
      <c r="S37" t="s">
        <v>123</v>
      </c>
      <c r="T37" t="s">
        <v>343</v>
      </c>
      <c r="U37" t="s">
        <v>331</v>
      </c>
      <c r="V37" t="s">
        <v>105</v>
      </c>
      <c r="W37" t="s">
        <v>432</v>
      </c>
      <c r="X37">
        <v>0</v>
      </c>
      <c r="Y37">
        <v>1</v>
      </c>
      <c r="Z37">
        <v>0</v>
      </c>
      <c r="AA37">
        <v>0</v>
      </c>
      <c r="AB37">
        <v>1</v>
      </c>
      <c r="AC37">
        <v>0</v>
      </c>
      <c r="AD37">
        <v>0</v>
      </c>
      <c r="AE37">
        <v>0</v>
      </c>
      <c r="AF37">
        <v>0</v>
      </c>
      <c r="AG37">
        <v>0</v>
      </c>
      <c r="AH37">
        <v>1</v>
      </c>
      <c r="AI37">
        <v>0</v>
      </c>
      <c r="AJ37">
        <v>0</v>
      </c>
      <c r="AK37">
        <v>0</v>
      </c>
      <c r="AL37">
        <v>0</v>
      </c>
      <c r="AM37">
        <v>0</v>
      </c>
      <c r="AN37">
        <v>0</v>
      </c>
      <c r="AO37">
        <v>0</v>
      </c>
      <c r="AP37" t="s">
        <v>510</v>
      </c>
      <c r="AQ37">
        <v>0</v>
      </c>
      <c r="AR37">
        <v>0</v>
      </c>
      <c r="AS37">
        <v>1</v>
      </c>
      <c r="AT37">
        <v>0</v>
      </c>
      <c r="AU37">
        <v>0</v>
      </c>
      <c r="AV37">
        <v>0</v>
      </c>
      <c r="AW37">
        <v>0</v>
      </c>
      <c r="AX37">
        <v>0</v>
      </c>
      <c r="AY37" t="s">
        <v>608</v>
      </c>
      <c r="AZ37">
        <v>0</v>
      </c>
      <c r="BA37">
        <v>0</v>
      </c>
      <c r="BB37">
        <v>0</v>
      </c>
      <c r="BC37">
        <v>0</v>
      </c>
      <c r="BD37">
        <v>0</v>
      </c>
      <c r="BE37">
        <v>1</v>
      </c>
      <c r="BF37">
        <v>0</v>
      </c>
      <c r="BG37">
        <v>0</v>
      </c>
      <c r="BH37">
        <v>0</v>
      </c>
      <c r="BI37" t="s">
        <v>53</v>
      </c>
      <c r="BK37" t="s">
        <v>132</v>
      </c>
      <c r="BL37" t="s">
        <v>133</v>
      </c>
      <c r="BM37" t="s">
        <v>133</v>
      </c>
      <c r="BN37" t="s">
        <v>117</v>
      </c>
      <c r="BO37" t="s">
        <v>947</v>
      </c>
      <c r="BP37">
        <v>0</v>
      </c>
      <c r="BQ37">
        <v>0</v>
      </c>
      <c r="BR37">
        <v>0</v>
      </c>
      <c r="BS37">
        <v>0</v>
      </c>
      <c r="BT37">
        <v>0</v>
      </c>
      <c r="BU37">
        <v>1</v>
      </c>
      <c r="BV37">
        <v>0</v>
      </c>
      <c r="BW37">
        <v>0</v>
      </c>
      <c r="BX37">
        <v>0</v>
      </c>
      <c r="BY37">
        <v>0</v>
      </c>
      <c r="BZ37">
        <v>1</v>
      </c>
      <c r="CA37">
        <v>0</v>
      </c>
      <c r="CB37">
        <v>0</v>
      </c>
      <c r="CC37">
        <v>0</v>
      </c>
      <c r="CD37">
        <v>0</v>
      </c>
      <c r="CE37" t="s">
        <v>335</v>
      </c>
      <c r="CG37" t="s">
        <v>167</v>
      </c>
      <c r="CI37" t="s">
        <v>129</v>
      </c>
      <c r="CJ37" t="s">
        <v>52</v>
      </c>
      <c r="CL37" t="s">
        <v>52</v>
      </c>
      <c r="CN37" t="s">
        <v>346</v>
      </c>
      <c r="CP37">
        <v>5</v>
      </c>
      <c r="CS37" t="s">
        <v>347</v>
      </c>
    </row>
    <row r="38" spans="1:98" customFormat="1">
      <c r="A38">
        <v>200318</v>
      </c>
      <c r="B38" t="s">
        <v>853</v>
      </c>
      <c r="C38" t="s">
        <v>360</v>
      </c>
      <c r="D38">
        <v>2001</v>
      </c>
      <c r="E38">
        <v>25</v>
      </c>
      <c r="F38" t="s">
        <v>323</v>
      </c>
      <c r="G38" t="s">
        <v>61</v>
      </c>
      <c r="H38" t="s">
        <v>1899</v>
      </c>
      <c r="I38" t="s">
        <v>397</v>
      </c>
      <c r="J38" t="s">
        <v>325</v>
      </c>
      <c r="K38" s="329">
        <v>46142.524039351854</v>
      </c>
      <c r="L38" t="s">
        <v>309</v>
      </c>
      <c r="M38" t="s">
        <v>461</v>
      </c>
      <c r="N38" t="s">
        <v>541</v>
      </c>
      <c r="O38" t="s">
        <v>377</v>
      </c>
      <c r="P38" t="s">
        <v>365</v>
      </c>
      <c r="Q38" t="s">
        <v>304</v>
      </c>
      <c r="R38" t="s">
        <v>124</v>
      </c>
      <c r="S38" t="s">
        <v>122</v>
      </c>
      <c r="T38" t="s">
        <v>343</v>
      </c>
      <c r="U38" t="s">
        <v>1900</v>
      </c>
      <c r="V38" t="s">
        <v>106</v>
      </c>
      <c r="W38" t="s">
        <v>373</v>
      </c>
      <c r="X38">
        <v>0</v>
      </c>
      <c r="Y38">
        <v>0</v>
      </c>
      <c r="Z38">
        <v>0</v>
      </c>
      <c r="AA38">
        <v>0</v>
      </c>
      <c r="AB38">
        <v>0</v>
      </c>
      <c r="AC38">
        <v>0</v>
      </c>
      <c r="AD38">
        <v>0</v>
      </c>
      <c r="AE38">
        <v>0</v>
      </c>
      <c r="AF38">
        <v>0</v>
      </c>
      <c r="AG38">
        <v>0</v>
      </c>
      <c r="AH38">
        <v>0</v>
      </c>
      <c r="AI38">
        <v>0</v>
      </c>
      <c r="AJ38">
        <v>0</v>
      </c>
      <c r="AK38">
        <v>0</v>
      </c>
      <c r="AL38">
        <v>0</v>
      </c>
      <c r="AM38">
        <v>0</v>
      </c>
      <c r="AN38">
        <v>0</v>
      </c>
      <c r="AO38" t="s">
        <v>1901</v>
      </c>
      <c r="AP38" t="s">
        <v>375</v>
      </c>
      <c r="AQ38">
        <v>0</v>
      </c>
      <c r="AR38">
        <v>1</v>
      </c>
      <c r="AS38">
        <v>0</v>
      </c>
      <c r="AT38">
        <v>0</v>
      </c>
      <c r="AU38">
        <v>0</v>
      </c>
      <c r="AV38">
        <v>0</v>
      </c>
      <c r="AW38">
        <v>0</v>
      </c>
      <c r="AX38">
        <v>0</v>
      </c>
      <c r="AY38" t="s">
        <v>375</v>
      </c>
      <c r="AZ38">
        <v>0</v>
      </c>
      <c r="BA38">
        <v>1</v>
      </c>
      <c r="BB38">
        <v>0</v>
      </c>
      <c r="BC38">
        <v>0</v>
      </c>
      <c r="BD38">
        <v>0</v>
      </c>
      <c r="BE38">
        <v>0</v>
      </c>
      <c r="BF38">
        <v>0</v>
      </c>
      <c r="BG38">
        <v>0</v>
      </c>
      <c r="BH38">
        <v>0</v>
      </c>
      <c r="BI38" t="s">
        <v>51</v>
      </c>
      <c r="BK38" t="s">
        <v>132</v>
      </c>
      <c r="BL38" t="s">
        <v>132</v>
      </c>
      <c r="BM38" t="s">
        <v>132</v>
      </c>
      <c r="BN38" t="s">
        <v>117</v>
      </c>
      <c r="BO38" t="s">
        <v>938</v>
      </c>
      <c r="BP38">
        <v>0</v>
      </c>
      <c r="BQ38">
        <v>0</v>
      </c>
      <c r="BR38">
        <v>0</v>
      </c>
      <c r="BS38">
        <v>0</v>
      </c>
      <c r="BT38">
        <v>0</v>
      </c>
      <c r="BU38">
        <v>0</v>
      </c>
      <c r="BV38">
        <v>0</v>
      </c>
      <c r="BW38">
        <v>1</v>
      </c>
      <c r="BX38">
        <v>0</v>
      </c>
      <c r="BY38">
        <v>0</v>
      </c>
      <c r="BZ38">
        <v>0</v>
      </c>
      <c r="CA38">
        <v>0</v>
      </c>
      <c r="CB38">
        <v>0</v>
      </c>
      <c r="CC38">
        <v>0</v>
      </c>
      <c r="CD38">
        <v>0</v>
      </c>
      <c r="CE38" t="s">
        <v>335</v>
      </c>
      <c r="CG38" t="s">
        <v>335</v>
      </c>
      <c r="CI38" t="s">
        <v>128</v>
      </c>
      <c r="CJ38" t="s">
        <v>52</v>
      </c>
      <c r="CL38" t="s">
        <v>52</v>
      </c>
      <c r="CN38" t="s">
        <v>346</v>
      </c>
      <c r="CP38">
        <v>8</v>
      </c>
      <c r="CS38" t="s">
        <v>347</v>
      </c>
    </row>
    <row r="39" spans="1:98" customFormat="1">
      <c r="A39">
        <v>122854</v>
      </c>
      <c r="B39" t="s">
        <v>389</v>
      </c>
      <c r="C39" t="s">
        <v>360</v>
      </c>
      <c r="D39">
        <v>1969</v>
      </c>
      <c r="E39">
        <v>57</v>
      </c>
      <c r="F39" t="s">
        <v>58</v>
      </c>
      <c r="G39" t="s">
        <v>49</v>
      </c>
      <c r="H39" t="s">
        <v>415</v>
      </c>
      <c r="I39" t="s">
        <v>397</v>
      </c>
      <c r="J39" t="s">
        <v>325</v>
      </c>
      <c r="K39" s="329">
        <v>46142.520324074074</v>
      </c>
      <c r="L39" t="s">
        <v>309</v>
      </c>
      <c r="M39" t="s">
        <v>511</v>
      </c>
      <c r="N39" t="s">
        <v>512</v>
      </c>
      <c r="O39" t="s">
        <v>415</v>
      </c>
      <c r="P39" t="s">
        <v>382</v>
      </c>
      <c r="R39" t="s">
        <v>383</v>
      </c>
      <c r="S39" t="s">
        <v>121</v>
      </c>
      <c r="T39" t="s">
        <v>121</v>
      </c>
      <c r="U39" t="s">
        <v>331</v>
      </c>
      <c r="V39" t="s">
        <v>107</v>
      </c>
      <c r="W39" t="s">
        <v>501</v>
      </c>
      <c r="X39">
        <v>0</v>
      </c>
      <c r="Y39">
        <v>0</v>
      </c>
      <c r="Z39">
        <v>0</v>
      </c>
      <c r="AA39">
        <v>0</v>
      </c>
      <c r="AB39">
        <v>0</v>
      </c>
      <c r="AC39">
        <v>0</v>
      </c>
      <c r="AD39">
        <v>1</v>
      </c>
      <c r="AE39">
        <v>0</v>
      </c>
      <c r="AF39">
        <v>0</v>
      </c>
      <c r="AG39">
        <v>0</v>
      </c>
      <c r="AH39">
        <v>0</v>
      </c>
      <c r="AI39">
        <v>0</v>
      </c>
      <c r="AJ39">
        <v>0</v>
      </c>
      <c r="AK39">
        <v>0</v>
      </c>
      <c r="AL39">
        <v>0</v>
      </c>
      <c r="AM39">
        <v>0</v>
      </c>
      <c r="AN39">
        <v>0</v>
      </c>
      <c r="AO39">
        <v>0</v>
      </c>
      <c r="AP39" t="s">
        <v>399</v>
      </c>
      <c r="AQ39">
        <v>0</v>
      </c>
      <c r="AR39">
        <v>0</v>
      </c>
      <c r="AS39">
        <v>0</v>
      </c>
      <c r="AT39">
        <v>0</v>
      </c>
      <c r="AU39">
        <v>0</v>
      </c>
      <c r="AV39">
        <v>0</v>
      </c>
      <c r="AW39">
        <v>1</v>
      </c>
      <c r="AX39">
        <v>0</v>
      </c>
      <c r="AY39" t="s">
        <v>345</v>
      </c>
      <c r="AZ39">
        <v>1</v>
      </c>
      <c r="BA39">
        <v>0</v>
      </c>
      <c r="BB39">
        <v>0</v>
      </c>
      <c r="BC39">
        <v>0</v>
      </c>
      <c r="BD39">
        <v>0</v>
      </c>
      <c r="BE39">
        <v>0</v>
      </c>
      <c r="BF39">
        <v>0</v>
      </c>
      <c r="BG39">
        <v>0</v>
      </c>
      <c r="BH39">
        <v>0</v>
      </c>
      <c r="BI39" t="s">
        <v>52</v>
      </c>
      <c r="BK39" t="s">
        <v>129</v>
      </c>
      <c r="BL39" t="s">
        <v>129</v>
      </c>
      <c r="BM39" t="s">
        <v>128</v>
      </c>
      <c r="BN39" t="s">
        <v>119</v>
      </c>
      <c r="BO39" t="s">
        <v>923</v>
      </c>
      <c r="BP39">
        <v>0</v>
      </c>
      <c r="BQ39">
        <v>1</v>
      </c>
      <c r="BR39">
        <v>0</v>
      </c>
      <c r="BS39">
        <v>0</v>
      </c>
      <c r="BT39">
        <v>0</v>
      </c>
      <c r="BU39">
        <v>0</v>
      </c>
      <c r="BV39">
        <v>0</v>
      </c>
      <c r="BW39">
        <v>0</v>
      </c>
      <c r="BX39">
        <v>0</v>
      </c>
      <c r="BY39">
        <v>0</v>
      </c>
      <c r="BZ39">
        <v>0</v>
      </c>
      <c r="CA39">
        <v>0</v>
      </c>
      <c r="CB39">
        <v>0</v>
      </c>
      <c r="CC39">
        <v>0</v>
      </c>
      <c r="CD39">
        <v>0</v>
      </c>
      <c r="CE39" t="s">
        <v>335</v>
      </c>
      <c r="CG39" t="s">
        <v>335</v>
      </c>
      <c r="CI39" t="s">
        <v>128</v>
      </c>
      <c r="CJ39" t="s">
        <v>52</v>
      </c>
      <c r="CL39" t="s">
        <v>52</v>
      </c>
      <c r="CN39" t="s">
        <v>346</v>
      </c>
      <c r="CP39">
        <v>5</v>
      </c>
    </row>
    <row r="40" spans="1:98" customFormat="1">
      <c r="A40">
        <v>136717</v>
      </c>
      <c r="B40" t="s">
        <v>462</v>
      </c>
      <c r="C40" t="s">
        <v>322</v>
      </c>
      <c r="D40">
        <v>1972</v>
      </c>
      <c r="E40">
        <v>54</v>
      </c>
      <c r="F40" t="s">
        <v>58</v>
      </c>
      <c r="G40" t="s">
        <v>49</v>
      </c>
      <c r="H40" t="s">
        <v>415</v>
      </c>
      <c r="I40" t="s">
        <v>361</v>
      </c>
      <c r="J40" t="s">
        <v>444</v>
      </c>
      <c r="K40" s="329">
        <v>46142.519317129627</v>
      </c>
      <c r="L40" t="s">
        <v>309</v>
      </c>
      <c r="M40" t="s">
        <v>511</v>
      </c>
      <c r="N40" t="s">
        <v>512</v>
      </c>
      <c r="O40" t="s">
        <v>415</v>
      </c>
      <c r="P40" t="s">
        <v>382</v>
      </c>
      <c r="R40" t="s">
        <v>383</v>
      </c>
      <c r="S40" t="s">
        <v>121</v>
      </c>
      <c r="T40" t="s">
        <v>121</v>
      </c>
      <c r="U40" t="s">
        <v>331</v>
      </c>
      <c r="V40" t="s">
        <v>107</v>
      </c>
      <c r="W40" t="s">
        <v>332</v>
      </c>
      <c r="X40">
        <v>0</v>
      </c>
      <c r="Y40">
        <v>0</v>
      </c>
      <c r="Z40">
        <v>0</v>
      </c>
      <c r="AA40">
        <v>0</v>
      </c>
      <c r="AB40">
        <v>0</v>
      </c>
      <c r="AC40">
        <v>0</v>
      </c>
      <c r="AD40">
        <v>0</v>
      </c>
      <c r="AE40">
        <v>0</v>
      </c>
      <c r="AF40">
        <v>0</v>
      </c>
      <c r="AG40">
        <v>0</v>
      </c>
      <c r="AH40">
        <v>0</v>
      </c>
      <c r="AI40">
        <v>0</v>
      </c>
      <c r="AJ40">
        <v>0</v>
      </c>
      <c r="AK40">
        <v>0</v>
      </c>
      <c r="AL40">
        <v>0</v>
      </c>
      <c r="AM40">
        <v>0</v>
      </c>
      <c r="AN40">
        <v>1</v>
      </c>
      <c r="AO40">
        <v>0</v>
      </c>
      <c r="AP40" t="s">
        <v>345</v>
      </c>
      <c r="AQ40">
        <v>1</v>
      </c>
      <c r="AR40">
        <v>0</v>
      </c>
      <c r="AS40">
        <v>0</v>
      </c>
      <c r="AT40">
        <v>0</v>
      </c>
      <c r="AU40">
        <v>0</v>
      </c>
      <c r="AV40">
        <v>0</v>
      </c>
      <c r="AW40">
        <v>0</v>
      </c>
      <c r="AX40">
        <v>0</v>
      </c>
      <c r="AY40" t="s">
        <v>345</v>
      </c>
      <c r="AZ40">
        <v>1</v>
      </c>
      <c r="BA40">
        <v>0</v>
      </c>
      <c r="BB40">
        <v>0</v>
      </c>
      <c r="BC40">
        <v>0</v>
      </c>
      <c r="BD40">
        <v>0</v>
      </c>
      <c r="BE40">
        <v>0</v>
      </c>
      <c r="BF40">
        <v>0</v>
      </c>
      <c r="BG40">
        <v>0</v>
      </c>
      <c r="BH40">
        <v>0</v>
      </c>
      <c r="BI40" t="s">
        <v>52</v>
      </c>
      <c r="BK40" t="s">
        <v>128</v>
      </c>
      <c r="BL40" t="s">
        <v>128</v>
      </c>
      <c r="BM40" t="s">
        <v>129</v>
      </c>
      <c r="BN40" t="s">
        <v>120</v>
      </c>
      <c r="BO40" t="s">
        <v>937</v>
      </c>
      <c r="BP40">
        <v>0</v>
      </c>
      <c r="BQ40">
        <v>0</v>
      </c>
      <c r="BR40">
        <v>0</v>
      </c>
      <c r="BS40">
        <v>0</v>
      </c>
      <c r="BT40">
        <v>0</v>
      </c>
      <c r="BU40">
        <v>0</v>
      </c>
      <c r="BV40">
        <v>0</v>
      </c>
      <c r="BW40">
        <v>0</v>
      </c>
      <c r="BX40">
        <v>0</v>
      </c>
      <c r="BY40">
        <v>0</v>
      </c>
      <c r="BZ40">
        <v>0</v>
      </c>
      <c r="CA40">
        <v>0</v>
      </c>
      <c r="CB40">
        <v>1</v>
      </c>
      <c r="CC40">
        <v>0</v>
      </c>
      <c r="CD40">
        <v>0</v>
      </c>
      <c r="CE40" t="s">
        <v>335</v>
      </c>
      <c r="CG40" t="s">
        <v>335</v>
      </c>
      <c r="CI40" t="s">
        <v>128</v>
      </c>
      <c r="CJ40" t="s">
        <v>52</v>
      </c>
      <c r="CL40" t="s">
        <v>52</v>
      </c>
      <c r="CN40" t="s">
        <v>346</v>
      </c>
      <c r="CP40">
        <v>8</v>
      </c>
    </row>
    <row r="41" spans="1:98" customFormat="1">
      <c r="A41">
        <v>200396</v>
      </c>
      <c r="B41" t="s">
        <v>612</v>
      </c>
      <c r="C41" t="s">
        <v>360</v>
      </c>
      <c r="D41">
        <v>1999</v>
      </c>
      <c r="E41">
        <v>27</v>
      </c>
      <c r="F41" t="s">
        <v>323</v>
      </c>
      <c r="G41" t="s">
        <v>49</v>
      </c>
      <c r="H41" t="s">
        <v>328</v>
      </c>
      <c r="I41" t="s">
        <v>471</v>
      </c>
      <c r="J41" t="s">
        <v>325</v>
      </c>
      <c r="K41" s="329">
        <v>46142.513912037037</v>
      </c>
      <c r="L41" t="s">
        <v>309</v>
      </c>
      <c r="M41" t="s">
        <v>612</v>
      </c>
      <c r="N41" t="s">
        <v>613</v>
      </c>
      <c r="O41" t="s">
        <v>377</v>
      </c>
      <c r="P41" t="s">
        <v>365</v>
      </c>
      <c r="Q41" t="s">
        <v>304</v>
      </c>
      <c r="R41" t="s">
        <v>383</v>
      </c>
      <c r="S41" t="s">
        <v>121</v>
      </c>
      <c r="T41" t="s">
        <v>121</v>
      </c>
      <c r="U41" t="s">
        <v>331</v>
      </c>
      <c r="V41" t="s">
        <v>112</v>
      </c>
      <c r="W41" t="s">
        <v>470</v>
      </c>
      <c r="X41">
        <v>0</v>
      </c>
      <c r="Y41">
        <v>0</v>
      </c>
      <c r="Z41">
        <v>1</v>
      </c>
      <c r="AA41">
        <v>0</v>
      </c>
      <c r="AB41">
        <v>0</v>
      </c>
      <c r="AC41">
        <v>0</v>
      </c>
      <c r="AD41">
        <v>0</v>
      </c>
      <c r="AE41">
        <v>0</v>
      </c>
      <c r="AF41">
        <v>0</v>
      </c>
      <c r="AG41">
        <v>0</v>
      </c>
      <c r="AH41">
        <v>0</v>
      </c>
      <c r="AI41">
        <v>0</v>
      </c>
      <c r="AJ41">
        <v>0</v>
      </c>
      <c r="AK41">
        <v>0</v>
      </c>
      <c r="AL41">
        <v>0</v>
      </c>
      <c r="AM41">
        <v>0</v>
      </c>
      <c r="AN41">
        <v>0</v>
      </c>
      <c r="AO41">
        <v>0</v>
      </c>
      <c r="AP41" t="s">
        <v>464</v>
      </c>
      <c r="AQ41">
        <v>0</v>
      </c>
      <c r="AR41">
        <v>0</v>
      </c>
      <c r="AS41">
        <v>0</v>
      </c>
      <c r="AT41">
        <v>1</v>
      </c>
      <c r="AU41">
        <v>0</v>
      </c>
      <c r="AV41">
        <v>0</v>
      </c>
      <c r="AW41">
        <v>0</v>
      </c>
      <c r="AX41">
        <v>0</v>
      </c>
      <c r="AY41" t="s">
        <v>464</v>
      </c>
      <c r="AZ41">
        <v>0</v>
      </c>
      <c r="BA41">
        <v>0</v>
      </c>
      <c r="BB41">
        <v>0</v>
      </c>
      <c r="BC41">
        <v>1</v>
      </c>
      <c r="BD41">
        <v>0</v>
      </c>
      <c r="BE41">
        <v>0</v>
      </c>
      <c r="BF41">
        <v>0</v>
      </c>
      <c r="BG41">
        <v>0</v>
      </c>
      <c r="BH41">
        <v>0</v>
      </c>
      <c r="BI41" t="s">
        <v>53</v>
      </c>
      <c r="BK41" t="s">
        <v>386</v>
      </c>
      <c r="BL41" t="s">
        <v>128</v>
      </c>
      <c r="BM41" t="s">
        <v>128</v>
      </c>
      <c r="BN41" t="s">
        <v>118</v>
      </c>
      <c r="BO41" t="s">
        <v>921</v>
      </c>
      <c r="BP41">
        <v>0</v>
      </c>
      <c r="BQ41">
        <v>0</v>
      </c>
      <c r="BR41">
        <v>0</v>
      </c>
      <c r="BS41">
        <v>0</v>
      </c>
      <c r="BT41">
        <v>0</v>
      </c>
      <c r="BU41">
        <v>0</v>
      </c>
      <c r="BV41">
        <v>0</v>
      </c>
      <c r="BW41">
        <v>0</v>
      </c>
      <c r="BX41">
        <v>0</v>
      </c>
      <c r="BY41">
        <v>0</v>
      </c>
      <c r="BZ41">
        <v>1</v>
      </c>
      <c r="CA41">
        <v>0</v>
      </c>
      <c r="CB41">
        <v>0</v>
      </c>
      <c r="CC41">
        <v>0</v>
      </c>
      <c r="CD41">
        <v>0</v>
      </c>
      <c r="CE41" t="s">
        <v>335</v>
      </c>
      <c r="CG41" t="s">
        <v>335</v>
      </c>
      <c r="CI41" t="s">
        <v>128</v>
      </c>
      <c r="CJ41" t="s">
        <v>53</v>
      </c>
      <c r="CL41" t="s">
        <v>52</v>
      </c>
      <c r="CN41" t="s">
        <v>346</v>
      </c>
      <c r="CP41">
        <v>7</v>
      </c>
    </row>
    <row r="42" spans="1:98" customFormat="1">
      <c r="A42">
        <v>200379</v>
      </c>
      <c r="B42" t="s">
        <v>321</v>
      </c>
      <c r="C42" t="s">
        <v>360</v>
      </c>
      <c r="D42">
        <v>1969</v>
      </c>
      <c r="E42">
        <v>57</v>
      </c>
      <c r="F42" t="s">
        <v>58</v>
      </c>
      <c r="G42" t="s">
        <v>71</v>
      </c>
      <c r="H42" t="s">
        <v>1297</v>
      </c>
      <c r="I42" t="s">
        <v>440</v>
      </c>
      <c r="J42" t="s">
        <v>325</v>
      </c>
      <c r="K42" s="329">
        <v>46142.511990740742</v>
      </c>
      <c r="L42" t="s">
        <v>309</v>
      </c>
      <c r="M42" t="s">
        <v>658</v>
      </c>
      <c r="N42" t="s">
        <v>660</v>
      </c>
      <c r="O42" t="s">
        <v>319</v>
      </c>
      <c r="P42" t="s">
        <v>405</v>
      </c>
      <c r="Q42" t="s">
        <v>306</v>
      </c>
      <c r="R42" t="s">
        <v>123</v>
      </c>
      <c r="S42" t="s">
        <v>123</v>
      </c>
      <c r="T42" t="s">
        <v>330</v>
      </c>
      <c r="U42" t="s">
        <v>331</v>
      </c>
      <c r="V42" t="s">
        <v>107</v>
      </c>
      <c r="W42" t="s">
        <v>384</v>
      </c>
      <c r="X42">
        <v>0</v>
      </c>
      <c r="Y42">
        <v>0</v>
      </c>
      <c r="Z42">
        <v>0</v>
      </c>
      <c r="AA42">
        <v>0</v>
      </c>
      <c r="AB42">
        <v>1</v>
      </c>
      <c r="AC42">
        <v>0</v>
      </c>
      <c r="AD42">
        <v>0</v>
      </c>
      <c r="AE42">
        <v>0</v>
      </c>
      <c r="AF42">
        <v>0</v>
      </c>
      <c r="AG42">
        <v>0</v>
      </c>
      <c r="AH42">
        <v>0</v>
      </c>
      <c r="AI42">
        <v>0</v>
      </c>
      <c r="AJ42">
        <v>0</v>
      </c>
      <c r="AK42">
        <v>0</v>
      </c>
      <c r="AL42">
        <v>0</v>
      </c>
      <c r="AM42">
        <v>0</v>
      </c>
      <c r="AN42">
        <v>0</v>
      </c>
      <c r="AO42">
        <v>0</v>
      </c>
      <c r="AP42" t="s">
        <v>345</v>
      </c>
      <c r="AQ42">
        <v>1</v>
      </c>
      <c r="AR42">
        <v>0</v>
      </c>
      <c r="AS42">
        <v>0</v>
      </c>
      <c r="AT42">
        <v>0</v>
      </c>
      <c r="AU42">
        <v>0</v>
      </c>
      <c r="AV42">
        <v>0</v>
      </c>
      <c r="AW42">
        <v>0</v>
      </c>
      <c r="AX42">
        <v>0</v>
      </c>
      <c r="AY42" t="s">
        <v>345</v>
      </c>
      <c r="AZ42">
        <v>1</v>
      </c>
      <c r="BA42">
        <v>0</v>
      </c>
      <c r="BB42">
        <v>0</v>
      </c>
      <c r="BC42">
        <v>0</v>
      </c>
      <c r="BD42">
        <v>0</v>
      </c>
      <c r="BE42">
        <v>0</v>
      </c>
      <c r="BF42">
        <v>0</v>
      </c>
      <c r="BG42">
        <v>0</v>
      </c>
      <c r="BH42">
        <v>0</v>
      </c>
      <c r="BI42" t="s">
        <v>53</v>
      </c>
      <c r="BK42" t="s">
        <v>132</v>
      </c>
      <c r="BL42" t="s">
        <v>132</v>
      </c>
      <c r="BM42" t="s">
        <v>133</v>
      </c>
      <c r="BN42" t="s">
        <v>117</v>
      </c>
      <c r="BO42" t="s">
        <v>924</v>
      </c>
      <c r="BP42">
        <v>0</v>
      </c>
      <c r="BQ42">
        <v>0</v>
      </c>
      <c r="BR42">
        <v>0</v>
      </c>
      <c r="BS42">
        <v>0</v>
      </c>
      <c r="BT42">
        <v>0</v>
      </c>
      <c r="BU42">
        <v>1</v>
      </c>
      <c r="BV42">
        <v>0</v>
      </c>
      <c r="BW42">
        <v>0</v>
      </c>
      <c r="BX42">
        <v>0</v>
      </c>
      <c r="BY42">
        <v>0</v>
      </c>
      <c r="BZ42">
        <v>0</v>
      </c>
      <c r="CA42">
        <v>0</v>
      </c>
      <c r="CB42">
        <v>0</v>
      </c>
      <c r="CC42">
        <v>0</v>
      </c>
      <c r="CD42">
        <v>0</v>
      </c>
      <c r="CE42" t="s">
        <v>335</v>
      </c>
      <c r="CG42" t="s">
        <v>335</v>
      </c>
      <c r="CI42" t="s">
        <v>386</v>
      </c>
      <c r="CJ42" t="s">
        <v>53</v>
      </c>
      <c r="CL42" t="s">
        <v>53</v>
      </c>
      <c r="CN42" t="s">
        <v>336</v>
      </c>
      <c r="CO42" t="s">
        <v>1902</v>
      </c>
      <c r="CP42">
        <v>7</v>
      </c>
      <c r="CS42" t="s">
        <v>337</v>
      </c>
    </row>
    <row r="43" spans="1:98" customFormat="1">
      <c r="A43">
        <v>200300</v>
      </c>
      <c r="B43" t="s">
        <v>321</v>
      </c>
      <c r="C43" t="s">
        <v>322</v>
      </c>
      <c r="D43">
        <v>1980</v>
      </c>
      <c r="E43">
        <v>46</v>
      </c>
      <c r="F43" t="s">
        <v>387</v>
      </c>
      <c r="G43" t="s">
        <v>67</v>
      </c>
      <c r="H43" t="s">
        <v>862</v>
      </c>
      <c r="I43" t="s">
        <v>575</v>
      </c>
      <c r="J43" t="s">
        <v>350</v>
      </c>
      <c r="K43" s="329">
        <v>46142.503900462965</v>
      </c>
      <c r="L43" t="s">
        <v>309</v>
      </c>
      <c r="M43" t="s">
        <v>465</v>
      </c>
      <c r="N43" t="s">
        <v>466</v>
      </c>
      <c r="O43" t="s">
        <v>358</v>
      </c>
      <c r="P43" t="s">
        <v>329</v>
      </c>
      <c r="R43" t="s">
        <v>122</v>
      </c>
      <c r="S43" t="s">
        <v>123</v>
      </c>
      <c r="T43" t="s">
        <v>394</v>
      </c>
      <c r="U43" t="s">
        <v>1888</v>
      </c>
      <c r="V43" t="s">
        <v>107</v>
      </c>
      <c r="W43" t="s">
        <v>499</v>
      </c>
      <c r="X43">
        <v>0</v>
      </c>
      <c r="Y43">
        <v>0</v>
      </c>
      <c r="Z43">
        <v>0</v>
      </c>
      <c r="AA43">
        <v>0</v>
      </c>
      <c r="AB43">
        <v>0</v>
      </c>
      <c r="AC43">
        <v>0</v>
      </c>
      <c r="AD43">
        <v>0</v>
      </c>
      <c r="AE43">
        <v>0</v>
      </c>
      <c r="AF43">
        <v>0</v>
      </c>
      <c r="AG43">
        <v>0</v>
      </c>
      <c r="AH43">
        <v>0</v>
      </c>
      <c r="AI43">
        <v>0</v>
      </c>
      <c r="AJ43">
        <v>0</v>
      </c>
      <c r="AK43">
        <v>0</v>
      </c>
      <c r="AL43">
        <v>1</v>
      </c>
      <c r="AM43">
        <v>0</v>
      </c>
      <c r="AN43">
        <v>0</v>
      </c>
      <c r="AO43">
        <v>0</v>
      </c>
      <c r="AP43" t="s">
        <v>345</v>
      </c>
      <c r="AQ43">
        <v>1</v>
      </c>
      <c r="AR43">
        <v>0</v>
      </c>
      <c r="AS43">
        <v>0</v>
      </c>
      <c r="AT43">
        <v>0</v>
      </c>
      <c r="AU43">
        <v>0</v>
      </c>
      <c r="AV43">
        <v>0</v>
      </c>
      <c r="AW43">
        <v>0</v>
      </c>
      <c r="AX43">
        <v>0</v>
      </c>
      <c r="AY43" t="s">
        <v>345</v>
      </c>
      <c r="AZ43">
        <v>1</v>
      </c>
      <c r="BA43">
        <v>0</v>
      </c>
      <c r="BB43">
        <v>0</v>
      </c>
      <c r="BC43">
        <v>0</v>
      </c>
      <c r="BD43">
        <v>0</v>
      </c>
      <c r="BE43">
        <v>0</v>
      </c>
      <c r="BF43">
        <v>0</v>
      </c>
      <c r="BG43">
        <v>0</v>
      </c>
      <c r="BH43">
        <v>0</v>
      </c>
      <c r="BK43" t="s">
        <v>135</v>
      </c>
      <c r="BL43" t="s">
        <v>131</v>
      </c>
      <c r="BM43" t="s">
        <v>132</v>
      </c>
      <c r="BN43" t="s">
        <v>117</v>
      </c>
      <c r="BO43" t="s">
        <v>373</v>
      </c>
      <c r="BP43">
        <v>0</v>
      </c>
      <c r="BQ43">
        <v>0</v>
      </c>
      <c r="BR43">
        <v>0</v>
      </c>
      <c r="BS43">
        <v>0</v>
      </c>
      <c r="BT43">
        <v>0</v>
      </c>
      <c r="BU43">
        <v>0</v>
      </c>
      <c r="BV43">
        <v>0</v>
      </c>
      <c r="BW43">
        <v>0</v>
      </c>
      <c r="BX43">
        <v>0</v>
      </c>
      <c r="BY43">
        <v>0</v>
      </c>
      <c r="BZ43">
        <v>0</v>
      </c>
      <c r="CA43">
        <v>0</v>
      </c>
      <c r="CB43">
        <v>0</v>
      </c>
      <c r="CC43">
        <v>0</v>
      </c>
      <c r="CD43" t="s">
        <v>988</v>
      </c>
      <c r="CE43" t="s">
        <v>146</v>
      </c>
      <c r="CG43" t="s">
        <v>167</v>
      </c>
      <c r="CI43" t="s">
        <v>386</v>
      </c>
      <c r="CJ43" t="s">
        <v>53</v>
      </c>
      <c r="CL43" t="s">
        <v>53</v>
      </c>
      <c r="CN43" t="s">
        <v>346</v>
      </c>
      <c r="CP43">
        <v>5</v>
      </c>
      <c r="CS43" t="s">
        <v>347</v>
      </c>
    </row>
    <row r="44" spans="1:98" customFormat="1">
      <c r="A44">
        <v>200391</v>
      </c>
      <c r="B44" t="s">
        <v>370</v>
      </c>
      <c r="C44" t="s">
        <v>360</v>
      </c>
      <c r="D44">
        <v>1960</v>
      </c>
      <c r="E44">
        <v>66</v>
      </c>
      <c r="F44" t="s">
        <v>339</v>
      </c>
      <c r="G44" t="s">
        <v>49</v>
      </c>
      <c r="H44" t="s">
        <v>364</v>
      </c>
      <c r="I44" t="s">
        <v>397</v>
      </c>
      <c r="J44" t="s">
        <v>325</v>
      </c>
      <c r="K44" s="329">
        <v>46142.501238425924</v>
      </c>
      <c r="L44" t="s">
        <v>309</v>
      </c>
      <c r="M44" t="s">
        <v>370</v>
      </c>
      <c r="N44" t="s">
        <v>539</v>
      </c>
      <c r="O44" t="s">
        <v>377</v>
      </c>
      <c r="P44" t="s">
        <v>365</v>
      </c>
      <c r="Q44" t="s">
        <v>304</v>
      </c>
      <c r="R44" t="s">
        <v>383</v>
      </c>
      <c r="S44" t="s">
        <v>121</v>
      </c>
      <c r="T44" t="s">
        <v>121</v>
      </c>
      <c r="U44" t="s">
        <v>331</v>
      </c>
      <c r="V44" t="s">
        <v>107</v>
      </c>
      <c r="W44" t="s">
        <v>470</v>
      </c>
      <c r="X44">
        <v>0</v>
      </c>
      <c r="Y44">
        <v>0</v>
      </c>
      <c r="Z44">
        <v>1</v>
      </c>
      <c r="AA44">
        <v>0</v>
      </c>
      <c r="AB44">
        <v>0</v>
      </c>
      <c r="AC44">
        <v>0</v>
      </c>
      <c r="AD44">
        <v>0</v>
      </c>
      <c r="AE44">
        <v>0</v>
      </c>
      <c r="AF44">
        <v>0</v>
      </c>
      <c r="AG44">
        <v>0</v>
      </c>
      <c r="AH44">
        <v>0</v>
      </c>
      <c r="AI44">
        <v>0</v>
      </c>
      <c r="AJ44">
        <v>0</v>
      </c>
      <c r="AK44">
        <v>0</v>
      </c>
      <c r="AL44">
        <v>0</v>
      </c>
      <c r="AM44">
        <v>0</v>
      </c>
      <c r="AN44">
        <v>0</v>
      </c>
      <c r="AO44">
        <v>0</v>
      </c>
      <c r="AP44" t="s">
        <v>345</v>
      </c>
      <c r="AQ44">
        <v>1</v>
      </c>
      <c r="AR44">
        <v>0</v>
      </c>
      <c r="AS44">
        <v>0</v>
      </c>
      <c r="AT44">
        <v>0</v>
      </c>
      <c r="AU44">
        <v>0</v>
      </c>
      <c r="AV44">
        <v>0</v>
      </c>
      <c r="AW44">
        <v>0</v>
      </c>
      <c r="AX44">
        <v>0</v>
      </c>
      <c r="AY44" t="s">
        <v>345</v>
      </c>
      <c r="AZ44">
        <v>1</v>
      </c>
      <c r="BA44">
        <v>0</v>
      </c>
      <c r="BB44">
        <v>0</v>
      </c>
      <c r="BC44">
        <v>0</v>
      </c>
      <c r="BD44">
        <v>0</v>
      </c>
      <c r="BE44">
        <v>0</v>
      </c>
      <c r="BF44">
        <v>0</v>
      </c>
      <c r="BG44">
        <v>0</v>
      </c>
      <c r="BH44">
        <v>0</v>
      </c>
      <c r="BK44" t="s">
        <v>386</v>
      </c>
      <c r="BL44" t="s">
        <v>386</v>
      </c>
      <c r="BM44" t="s">
        <v>386</v>
      </c>
      <c r="BN44" t="s">
        <v>120</v>
      </c>
      <c r="BO44" t="s">
        <v>924</v>
      </c>
      <c r="BP44">
        <v>0</v>
      </c>
      <c r="BQ44">
        <v>0</v>
      </c>
      <c r="BR44">
        <v>0</v>
      </c>
      <c r="BS44">
        <v>0</v>
      </c>
      <c r="BT44">
        <v>0</v>
      </c>
      <c r="BU44">
        <v>1</v>
      </c>
      <c r="BV44">
        <v>0</v>
      </c>
      <c r="BW44">
        <v>0</v>
      </c>
      <c r="BX44">
        <v>0</v>
      </c>
      <c r="BY44">
        <v>0</v>
      </c>
      <c r="BZ44">
        <v>0</v>
      </c>
      <c r="CA44">
        <v>0</v>
      </c>
      <c r="CB44">
        <v>0</v>
      </c>
      <c r="CC44">
        <v>0</v>
      </c>
      <c r="CD44">
        <v>0</v>
      </c>
      <c r="CE44" t="s">
        <v>137</v>
      </c>
      <c r="CG44" t="s">
        <v>335</v>
      </c>
      <c r="CI44" t="s">
        <v>128</v>
      </c>
      <c r="CJ44" t="s">
        <v>53</v>
      </c>
      <c r="CL44" t="s">
        <v>53</v>
      </c>
      <c r="CN44" t="s">
        <v>346</v>
      </c>
      <c r="CP44">
        <v>5</v>
      </c>
      <c r="CQ44" t="s">
        <v>1903</v>
      </c>
      <c r="CS44" t="s">
        <v>400</v>
      </c>
    </row>
    <row r="45" spans="1:98" customFormat="1">
      <c r="A45">
        <v>200393</v>
      </c>
      <c r="B45" t="s">
        <v>712</v>
      </c>
      <c r="C45" t="s">
        <v>322</v>
      </c>
      <c r="D45">
        <v>1967</v>
      </c>
      <c r="E45">
        <v>59</v>
      </c>
      <c r="F45" t="s">
        <v>58</v>
      </c>
      <c r="G45" t="s">
        <v>49</v>
      </c>
      <c r="H45" t="s">
        <v>328</v>
      </c>
      <c r="I45" t="s">
        <v>471</v>
      </c>
      <c r="J45" t="s">
        <v>350</v>
      </c>
      <c r="K45" s="329">
        <v>46142.497094907405</v>
      </c>
      <c r="L45" t="s">
        <v>309</v>
      </c>
      <c r="M45" t="s">
        <v>712</v>
      </c>
      <c r="N45" t="s">
        <v>713</v>
      </c>
      <c r="O45" t="s">
        <v>381</v>
      </c>
      <c r="P45" t="s">
        <v>382</v>
      </c>
      <c r="Q45" t="s">
        <v>1255</v>
      </c>
      <c r="R45" t="s">
        <v>383</v>
      </c>
      <c r="S45" t="s">
        <v>121</v>
      </c>
      <c r="T45" t="s">
        <v>121</v>
      </c>
      <c r="U45" t="s">
        <v>331</v>
      </c>
      <c r="V45" t="s">
        <v>107</v>
      </c>
      <c r="W45" t="s">
        <v>419</v>
      </c>
      <c r="X45">
        <v>0</v>
      </c>
      <c r="Y45">
        <v>0</v>
      </c>
      <c r="Z45">
        <v>1</v>
      </c>
      <c r="AA45">
        <v>0</v>
      </c>
      <c r="AB45">
        <v>0</v>
      </c>
      <c r="AC45">
        <v>0</v>
      </c>
      <c r="AD45">
        <v>1</v>
      </c>
      <c r="AE45">
        <v>0</v>
      </c>
      <c r="AF45">
        <v>0</v>
      </c>
      <c r="AG45">
        <v>0</v>
      </c>
      <c r="AH45">
        <v>0</v>
      </c>
      <c r="AI45">
        <v>0</v>
      </c>
      <c r="AJ45">
        <v>0</v>
      </c>
      <c r="AK45">
        <v>0</v>
      </c>
      <c r="AL45">
        <v>0</v>
      </c>
      <c r="AM45">
        <v>0</v>
      </c>
      <c r="AN45">
        <v>0</v>
      </c>
      <c r="AO45">
        <v>0</v>
      </c>
      <c r="AP45" t="s">
        <v>345</v>
      </c>
      <c r="AQ45">
        <v>1</v>
      </c>
      <c r="AR45">
        <v>0</v>
      </c>
      <c r="AS45">
        <v>0</v>
      </c>
      <c r="AT45">
        <v>0</v>
      </c>
      <c r="AU45">
        <v>0</v>
      </c>
      <c r="AV45">
        <v>0</v>
      </c>
      <c r="AW45">
        <v>0</v>
      </c>
      <c r="AX45">
        <v>0</v>
      </c>
      <c r="AY45" t="s">
        <v>345</v>
      </c>
      <c r="AZ45">
        <v>1</v>
      </c>
      <c r="BA45">
        <v>0</v>
      </c>
      <c r="BB45">
        <v>0</v>
      </c>
      <c r="BC45">
        <v>0</v>
      </c>
      <c r="BD45">
        <v>0</v>
      </c>
      <c r="BE45">
        <v>0</v>
      </c>
      <c r="BF45">
        <v>0</v>
      </c>
      <c r="BG45">
        <v>0</v>
      </c>
      <c r="BH45">
        <v>0</v>
      </c>
      <c r="BK45" t="s">
        <v>129</v>
      </c>
      <c r="BL45" t="s">
        <v>128</v>
      </c>
      <c r="BM45" t="s">
        <v>129</v>
      </c>
      <c r="BN45" t="s">
        <v>118</v>
      </c>
      <c r="BO45" t="s">
        <v>940</v>
      </c>
      <c r="BP45">
        <v>1</v>
      </c>
      <c r="BQ45">
        <v>1</v>
      </c>
      <c r="BR45">
        <v>0</v>
      </c>
      <c r="BS45">
        <v>0</v>
      </c>
      <c r="BT45">
        <v>0</v>
      </c>
      <c r="BU45">
        <v>0</v>
      </c>
      <c r="BV45">
        <v>0</v>
      </c>
      <c r="BW45">
        <v>0</v>
      </c>
      <c r="BX45">
        <v>0</v>
      </c>
      <c r="BY45">
        <v>0</v>
      </c>
      <c r="BZ45">
        <v>0</v>
      </c>
      <c r="CA45">
        <v>0</v>
      </c>
      <c r="CB45">
        <v>0</v>
      </c>
      <c r="CC45">
        <v>0</v>
      </c>
      <c r="CD45">
        <v>0</v>
      </c>
      <c r="CE45" t="s">
        <v>335</v>
      </c>
      <c r="CG45" t="s">
        <v>335</v>
      </c>
      <c r="CI45" t="s">
        <v>129</v>
      </c>
      <c r="CJ45" t="s">
        <v>52</v>
      </c>
      <c r="CL45" t="s">
        <v>52</v>
      </c>
      <c r="CN45" t="s">
        <v>346</v>
      </c>
      <c r="CP45">
        <v>9</v>
      </c>
    </row>
    <row r="46" spans="1:98" customFormat="1">
      <c r="A46">
        <v>200392</v>
      </c>
      <c r="B46" t="s">
        <v>712</v>
      </c>
      <c r="C46" t="s">
        <v>360</v>
      </c>
      <c r="D46">
        <v>1967</v>
      </c>
      <c r="E46">
        <v>59</v>
      </c>
      <c r="F46" t="s">
        <v>58</v>
      </c>
      <c r="G46" t="s">
        <v>49</v>
      </c>
      <c r="H46" t="s">
        <v>328</v>
      </c>
      <c r="I46" t="s">
        <v>367</v>
      </c>
      <c r="J46" t="s">
        <v>350</v>
      </c>
      <c r="K46" s="329">
        <v>46142.495717592596</v>
      </c>
      <c r="L46" t="s">
        <v>309</v>
      </c>
      <c r="M46" t="s">
        <v>712</v>
      </c>
      <c r="N46" t="s">
        <v>713</v>
      </c>
      <c r="O46" t="s">
        <v>381</v>
      </c>
      <c r="P46" t="s">
        <v>382</v>
      </c>
      <c r="Q46" t="s">
        <v>1255</v>
      </c>
      <c r="R46" t="s">
        <v>383</v>
      </c>
      <c r="S46" t="s">
        <v>121</v>
      </c>
      <c r="T46" t="s">
        <v>121</v>
      </c>
      <c r="U46" t="s">
        <v>331</v>
      </c>
      <c r="V46" t="s">
        <v>107</v>
      </c>
      <c r="W46" t="s">
        <v>470</v>
      </c>
      <c r="X46">
        <v>0</v>
      </c>
      <c r="Y46">
        <v>0</v>
      </c>
      <c r="Z46">
        <v>1</v>
      </c>
      <c r="AA46">
        <v>0</v>
      </c>
      <c r="AB46">
        <v>0</v>
      </c>
      <c r="AC46">
        <v>0</v>
      </c>
      <c r="AD46">
        <v>0</v>
      </c>
      <c r="AE46">
        <v>0</v>
      </c>
      <c r="AF46">
        <v>0</v>
      </c>
      <c r="AG46">
        <v>0</v>
      </c>
      <c r="AH46">
        <v>0</v>
      </c>
      <c r="AI46">
        <v>0</v>
      </c>
      <c r="AJ46">
        <v>0</v>
      </c>
      <c r="AK46">
        <v>0</v>
      </c>
      <c r="AL46">
        <v>0</v>
      </c>
      <c r="AM46">
        <v>0</v>
      </c>
      <c r="AN46">
        <v>0</v>
      </c>
      <c r="AO46">
        <v>0</v>
      </c>
      <c r="AP46" t="s">
        <v>345</v>
      </c>
      <c r="AQ46">
        <v>1</v>
      </c>
      <c r="AR46">
        <v>0</v>
      </c>
      <c r="AS46">
        <v>0</v>
      </c>
      <c r="AT46">
        <v>0</v>
      </c>
      <c r="AU46">
        <v>0</v>
      </c>
      <c r="AV46">
        <v>0</v>
      </c>
      <c r="AW46">
        <v>0</v>
      </c>
      <c r="AX46">
        <v>0</v>
      </c>
      <c r="AY46" t="s">
        <v>345</v>
      </c>
      <c r="AZ46">
        <v>1</v>
      </c>
      <c r="BA46">
        <v>0</v>
      </c>
      <c r="BB46">
        <v>0</v>
      </c>
      <c r="BC46">
        <v>0</v>
      </c>
      <c r="BD46">
        <v>0</v>
      </c>
      <c r="BE46">
        <v>0</v>
      </c>
      <c r="BF46">
        <v>0</v>
      </c>
      <c r="BG46">
        <v>0</v>
      </c>
      <c r="BH46">
        <v>0</v>
      </c>
      <c r="BI46" t="s">
        <v>51</v>
      </c>
      <c r="BJ46" t="s">
        <v>1904</v>
      </c>
      <c r="BK46" t="s">
        <v>130</v>
      </c>
      <c r="BL46" t="s">
        <v>128</v>
      </c>
      <c r="BM46" t="s">
        <v>130</v>
      </c>
      <c r="BN46" t="s">
        <v>120</v>
      </c>
      <c r="BO46" t="s">
        <v>944</v>
      </c>
      <c r="BP46">
        <v>0</v>
      </c>
      <c r="BQ46">
        <v>0</v>
      </c>
      <c r="BR46">
        <v>1</v>
      </c>
      <c r="BS46">
        <v>0</v>
      </c>
      <c r="BT46">
        <v>0</v>
      </c>
      <c r="BU46">
        <v>1</v>
      </c>
      <c r="BV46">
        <v>0</v>
      </c>
      <c r="BW46">
        <v>0</v>
      </c>
      <c r="BX46">
        <v>0</v>
      </c>
      <c r="BY46">
        <v>0</v>
      </c>
      <c r="BZ46">
        <v>0</v>
      </c>
      <c r="CA46">
        <v>0</v>
      </c>
      <c r="CB46">
        <v>0</v>
      </c>
      <c r="CC46">
        <v>0</v>
      </c>
      <c r="CD46">
        <v>0</v>
      </c>
      <c r="CE46" t="s">
        <v>335</v>
      </c>
      <c r="CG46" t="s">
        <v>335</v>
      </c>
      <c r="CI46" t="s">
        <v>130</v>
      </c>
      <c r="CJ46" t="s">
        <v>51</v>
      </c>
      <c r="CL46" t="s">
        <v>52</v>
      </c>
      <c r="CN46" t="s">
        <v>346</v>
      </c>
      <c r="CP46">
        <v>9</v>
      </c>
      <c r="CS46" t="s">
        <v>337</v>
      </c>
    </row>
    <row r="47" spans="1:98" customFormat="1">
      <c r="A47">
        <v>115944</v>
      </c>
      <c r="B47" t="s">
        <v>412</v>
      </c>
      <c r="C47" t="s">
        <v>360</v>
      </c>
      <c r="D47">
        <v>1988</v>
      </c>
      <c r="E47">
        <v>38</v>
      </c>
      <c r="F47" t="s">
        <v>57</v>
      </c>
      <c r="G47" t="s">
        <v>49</v>
      </c>
      <c r="H47" t="s">
        <v>448</v>
      </c>
      <c r="I47" t="s">
        <v>402</v>
      </c>
      <c r="J47" t="s">
        <v>325</v>
      </c>
      <c r="K47" s="329">
        <v>46142.488217592596</v>
      </c>
      <c r="L47" t="s">
        <v>309</v>
      </c>
      <c r="M47" t="s">
        <v>33</v>
      </c>
      <c r="N47" t="s">
        <v>522</v>
      </c>
      <c r="O47" t="s">
        <v>319</v>
      </c>
      <c r="P47" t="s">
        <v>405</v>
      </c>
      <c r="Q47" t="s">
        <v>306</v>
      </c>
      <c r="R47" t="s">
        <v>122</v>
      </c>
      <c r="S47" t="s">
        <v>122</v>
      </c>
      <c r="T47" t="s">
        <v>394</v>
      </c>
      <c r="U47" t="s">
        <v>580</v>
      </c>
      <c r="V47" t="s">
        <v>111</v>
      </c>
      <c r="W47" t="s">
        <v>470</v>
      </c>
      <c r="X47">
        <v>0</v>
      </c>
      <c r="Y47">
        <v>0</v>
      </c>
      <c r="Z47">
        <v>1</v>
      </c>
      <c r="AA47">
        <v>0</v>
      </c>
      <c r="AB47">
        <v>0</v>
      </c>
      <c r="AC47">
        <v>0</v>
      </c>
      <c r="AD47">
        <v>0</v>
      </c>
      <c r="AE47">
        <v>0</v>
      </c>
      <c r="AF47">
        <v>0</v>
      </c>
      <c r="AG47">
        <v>0</v>
      </c>
      <c r="AH47">
        <v>0</v>
      </c>
      <c r="AI47">
        <v>0</v>
      </c>
      <c r="AJ47">
        <v>0</v>
      </c>
      <c r="AK47">
        <v>0</v>
      </c>
      <c r="AL47">
        <v>0</v>
      </c>
      <c r="AM47">
        <v>0</v>
      </c>
      <c r="AN47">
        <v>0</v>
      </c>
      <c r="AO47">
        <v>0</v>
      </c>
      <c r="AP47" t="s">
        <v>345</v>
      </c>
      <c r="AQ47">
        <v>1</v>
      </c>
      <c r="AR47">
        <v>0</v>
      </c>
      <c r="AS47">
        <v>0</v>
      </c>
      <c r="AT47">
        <v>0</v>
      </c>
      <c r="AU47">
        <v>0</v>
      </c>
      <c r="AV47">
        <v>0</v>
      </c>
      <c r="AW47">
        <v>0</v>
      </c>
      <c r="AX47">
        <v>0</v>
      </c>
      <c r="AY47" t="s">
        <v>345</v>
      </c>
      <c r="AZ47">
        <v>1</v>
      </c>
      <c r="BA47">
        <v>0</v>
      </c>
      <c r="BB47">
        <v>0</v>
      </c>
      <c r="BC47">
        <v>0</v>
      </c>
      <c r="BD47">
        <v>0</v>
      </c>
      <c r="BE47">
        <v>0</v>
      </c>
      <c r="BF47">
        <v>0</v>
      </c>
      <c r="BG47">
        <v>0</v>
      </c>
      <c r="BH47">
        <v>0</v>
      </c>
      <c r="BI47" t="s">
        <v>53</v>
      </c>
      <c r="BJ47" t="s">
        <v>1905</v>
      </c>
      <c r="BK47" t="s">
        <v>130</v>
      </c>
      <c r="BL47" t="s">
        <v>129</v>
      </c>
      <c r="BM47" t="s">
        <v>130</v>
      </c>
      <c r="BN47" t="s">
        <v>119</v>
      </c>
      <c r="BO47" t="s">
        <v>922</v>
      </c>
      <c r="BP47">
        <v>1</v>
      </c>
      <c r="BQ47">
        <v>0</v>
      </c>
      <c r="BR47">
        <v>0</v>
      </c>
      <c r="BS47">
        <v>0</v>
      </c>
      <c r="BT47">
        <v>0</v>
      </c>
      <c r="BU47">
        <v>0</v>
      </c>
      <c r="BV47">
        <v>0</v>
      </c>
      <c r="BW47">
        <v>0</v>
      </c>
      <c r="BX47">
        <v>0</v>
      </c>
      <c r="BY47">
        <v>0</v>
      </c>
      <c r="BZ47">
        <v>0</v>
      </c>
      <c r="CA47">
        <v>0</v>
      </c>
      <c r="CB47">
        <v>0</v>
      </c>
      <c r="CC47">
        <v>0</v>
      </c>
      <c r="CD47">
        <v>0</v>
      </c>
      <c r="CE47" t="s">
        <v>220</v>
      </c>
      <c r="CF47" t="s">
        <v>154</v>
      </c>
      <c r="CG47" t="s">
        <v>335</v>
      </c>
      <c r="CI47" t="s">
        <v>127</v>
      </c>
      <c r="CJ47" t="s">
        <v>52</v>
      </c>
      <c r="CL47" t="s">
        <v>51</v>
      </c>
      <c r="CN47" t="s">
        <v>346</v>
      </c>
      <c r="CP47">
        <v>9</v>
      </c>
      <c r="CS47" t="s">
        <v>337</v>
      </c>
    </row>
    <row r="48" spans="1:98" customFormat="1">
      <c r="A48">
        <v>200342</v>
      </c>
      <c r="B48" t="s">
        <v>321</v>
      </c>
      <c r="C48" t="s">
        <v>360</v>
      </c>
      <c r="D48">
        <v>1990</v>
      </c>
      <c r="E48">
        <v>36</v>
      </c>
      <c r="F48" t="s">
        <v>57</v>
      </c>
      <c r="G48" t="s">
        <v>66</v>
      </c>
      <c r="H48" t="s">
        <v>871</v>
      </c>
      <c r="I48" t="s">
        <v>349</v>
      </c>
      <c r="J48" t="s">
        <v>350</v>
      </c>
      <c r="K48" s="329">
        <v>46142.481770833336</v>
      </c>
      <c r="L48" t="s">
        <v>309</v>
      </c>
      <c r="M48" t="s">
        <v>1363</v>
      </c>
      <c r="N48" t="s">
        <v>1364</v>
      </c>
      <c r="O48" t="s">
        <v>459</v>
      </c>
      <c r="P48" t="s">
        <v>353</v>
      </c>
      <c r="Q48" t="s">
        <v>305</v>
      </c>
      <c r="R48" t="s">
        <v>125</v>
      </c>
      <c r="S48" t="s">
        <v>122</v>
      </c>
      <c r="T48" t="s">
        <v>343</v>
      </c>
      <c r="U48" t="s">
        <v>1906</v>
      </c>
      <c r="V48" t="s">
        <v>107</v>
      </c>
      <c r="W48" t="s">
        <v>505</v>
      </c>
      <c r="X48">
        <v>0</v>
      </c>
      <c r="Y48">
        <v>0</v>
      </c>
      <c r="Z48">
        <v>0</v>
      </c>
      <c r="AA48">
        <v>0</v>
      </c>
      <c r="AB48">
        <v>0</v>
      </c>
      <c r="AC48">
        <v>1</v>
      </c>
      <c r="AD48">
        <v>0</v>
      </c>
      <c r="AE48">
        <v>0</v>
      </c>
      <c r="AF48">
        <v>0</v>
      </c>
      <c r="AG48">
        <v>0</v>
      </c>
      <c r="AH48">
        <v>0</v>
      </c>
      <c r="AI48">
        <v>0</v>
      </c>
      <c r="AJ48">
        <v>0</v>
      </c>
      <c r="AK48">
        <v>0</v>
      </c>
      <c r="AL48">
        <v>0</v>
      </c>
      <c r="AM48">
        <v>0</v>
      </c>
      <c r="AN48">
        <v>0</v>
      </c>
      <c r="AO48">
        <v>0</v>
      </c>
      <c r="AP48" t="s">
        <v>345</v>
      </c>
      <c r="AQ48">
        <v>1</v>
      </c>
      <c r="AR48">
        <v>0</v>
      </c>
      <c r="AS48">
        <v>0</v>
      </c>
      <c r="AT48">
        <v>0</v>
      </c>
      <c r="AU48">
        <v>0</v>
      </c>
      <c r="AV48">
        <v>0</v>
      </c>
      <c r="AW48">
        <v>0</v>
      </c>
      <c r="AX48">
        <v>0</v>
      </c>
      <c r="AY48" t="s">
        <v>345</v>
      </c>
      <c r="AZ48">
        <v>1</v>
      </c>
      <c r="BA48">
        <v>0</v>
      </c>
      <c r="BB48">
        <v>0</v>
      </c>
      <c r="BC48">
        <v>0</v>
      </c>
      <c r="BD48">
        <v>0</v>
      </c>
      <c r="BE48">
        <v>0</v>
      </c>
      <c r="BF48">
        <v>0</v>
      </c>
      <c r="BG48">
        <v>0</v>
      </c>
      <c r="BH48">
        <v>0</v>
      </c>
      <c r="BK48" t="s">
        <v>131</v>
      </c>
      <c r="BL48" t="s">
        <v>132</v>
      </c>
      <c r="BM48" t="s">
        <v>131</v>
      </c>
      <c r="BN48" t="s">
        <v>117</v>
      </c>
      <c r="BO48" t="s">
        <v>966</v>
      </c>
      <c r="BP48">
        <v>0</v>
      </c>
      <c r="BQ48">
        <v>0</v>
      </c>
      <c r="BR48">
        <v>0</v>
      </c>
      <c r="BS48">
        <v>0</v>
      </c>
      <c r="BT48">
        <v>0</v>
      </c>
      <c r="BU48">
        <v>0</v>
      </c>
      <c r="BV48">
        <v>0</v>
      </c>
      <c r="BW48">
        <v>0</v>
      </c>
      <c r="BX48">
        <v>0</v>
      </c>
      <c r="BY48">
        <v>1</v>
      </c>
      <c r="BZ48">
        <v>0</v>
      </c>
      <c r="CA48">
        <v>0</v>
      </c>
      <c r="CB48">
        <v>0</v>
      </c>
      <c r="CC48">
        <v>0</v>
      </c>
      <c r="CD48">
        <v>0</v>
      </c>
      <c r="CE48" t="s">
        <v>146</v>
      </c>
      <c r="CG48" t="s">
        <v>140</v>
      </c>
      <c r="CI48" t="s">
        <v>129</v>
      </c>
      <c r="CJ48" t="s">
        <v>51</v>
      </c>
      <c r="CL48" t="s">
        <v>51</v>
      </c>
      <c r="CN48" t="s">
        <v>346</v>
      </c>
      <c r="CP48">
        <v>10</v>
      </c>
      <c r="CR48" t="s">
        <v>1907</v>
      </c>
      <c r="CS48" t="s">
        <v>337</v>
      </c>
    </row>
    <row r="49" spans="1:98" customFormat="1">
      <c r="A49">
        <v>200341</v>
      </c>
      <c r="B49" t="s">
        <v>321</v>
      </c>
      <c r="C49" t="s">
        <v>322</v>
      </c>
      <c r="D49">
        <v>1990</v>
      </c>
      <c r="E49">
        <v>36</v>
      </c>
      <c r="F49" t="s">
        <v>57</v>
      </c>
      <c r="G49" t="s">
        <v>66</v>
      </c>
      <c r="H49" t="s">
        <v>871</v>
      </c>
      <c r="I49" t="s">
        <v>349</v>
      </c>
      <c r="J49" t="s">
        <v>350</v>
      </c>
      <c r="K49" s="329">
        <v>46142.476122685184</v>
      </c>
      <c r="L49" t="s">
        <v>309</v>
      </c>
      <c r="M49" t="s">
        <v>1363</v>
      </c>
      <c r="N49" t="s">
        <v>1364</v>
      </c>
      <c r="O49" t="s">
        <v>459</v>
      </c>
      <c r="P49" t="s">
        <v>353</v>
      </c>
      <c r="Q49" t="s">
        <v>305</v>
      </c>
      <c r="R49" t="s">
        <v>125</v>
      </c>
      <c r="S49" t="s">
        <v>122</v>
      </c>
      <c r="T49" t="s">
        <v>343</v>
      </c>
      <c r="U49" t="s">
        <v>1082</v>
      </c>
      <c r="V49" t="s">
        <v>107</v>
      </c>
      <c r="W49" t="s">
        <v>505</v>
      </c>
      <c r="X49">
        <v>0</v>
      </c>
      <c r="Y49">
        <v>0</v>
      </c>
      <c r="Z49">
        <v>0</v>
      </c>
      <c r="AA49">
        <v>0</v>
      </c>
      <c r="AB49">
        <v>0</v>
      </c>
      <c r="AC49">
        <v>1</v>
      </c>
      <c r="AD49">
        <v>0</v>
      </c>
      <c r="AE49">
        <v>0</v>
      </c>
      <c r="AF49">
        <v>0</v>
      </c>
      <c r="AG49">
        <v>0</v>
      </c>
      <c r="AH49">
        <v>0</v>
      </c>
      <c r="AI49">
        <v>0</v>
      </c>
      <c r="AJ49">
        <v>0</v>
      </c>
      <c r="AK49">
        <v>0</v>
      </c>
      <c r="AL49">
        <v>0</v>
      </c>
      <c r="AM49">
        <v>0</v>
      </c>
      <c r="AN49">
        <v>0</v>
      </c>
      <c r="AO49">
        <v>0</v>
      </c>
      <c r="AP49" t="s">
        <v>345</v>
      </c>
      <c r="AQ49">
        <v>1</v>
      </c>
      <c r="AR49">
        <v>0</v>
      </c>
      <c r="AS49">
        <v>0</v>
      </c>
      <c r="AT49">
        <v>0</v>
      </c>
      <c r="AU49">
        <v>0</v>
      </c>
      <c r="AV49">
        <v>0</v>
      </c>
      <c r="AW49">
        <v>0</v>
      </c>
      <c r="AX49">
        <v>0</v>
      </c>
      <c r="AY49" t="s">
        <v>345</v>
      </c>
      <c r="AZ49">
        <v>1</v>
      </c>
      <c r="BA49">
        <v>0</v>
      </c>
      <c r="BB49">
        <v>0</v>
      </c>
      <c r="BC49">
        <v>0</v>
      </c>
      <c r="BD49">
        <v>0</v>
      </c>
      <c r="BE49">
        <v>0</v>
      </c>
      <c r="BF49">
        <v>0</v>
      </c>
      <c r="BG49">
        <v>0</v>
      </c>
      <c r="BH49">
        <v>0</v>
      </c>
      <c r="BI49" t="s">
        <v>51</v>
      </c>
      <c r="BK49" t="s">
        <v>131</v>
      </c>
      <c r="BL49" t="s">
        <v>132</v>
      </c>
      <c r="BM49" t="s">
        <v>131</v>
      </c>
      <c r="BN49" t="s">
        <v>117</v>
      </c>
      <c r="BO49" t="s">
        <v>373</v>
      </c>
      <c r="BP49">
        <v>0</v>
      </c>
      <c r="BQ49">
        <v>0</v>
      </c>
      <c r="BR49">
        <v>0</v>
      </c>
      <c r="BS49">
        <v>0</v>
      </c>
      <c r="BT49">
        <v>0</v>
      </c>
      <c r="BU49">
        <v>0</v>
      </c>
      <c r="BV49">
        <v>0</v>
      </c>
      <c r="BW49">
        <v>0</v>
      </c>
      <c r="BX49">
        <v>0</v>
      </c>
      <c r="BY49">
        <v>0</v>
      </c>
      <c r="BZ49">
        <v>0</v>
      </c>
      <c r="CA49">
        <v>0</v>
      </c>
      <c r="CB49">
        <v>0</v>
      </c>
      <c r="CC49">
        <v>0</v>
      </c>
      <c r="CD49" t="s">
        <v>1623</v>
      </c>
      <c r="CE49" t="s">
        <v>146</v>
      </c>
      <c r="CG49" t="s">
        <v>141</v>
      </c>
      <c r="CI49" t="s">
        <v>128</v>
      </c>
      <c r="CJ49" t="s">
        <v>51</v>
      </c>
      <c r="CL49" t="s">
        <v>51</v>
      </c>
      <c r="CN49" t="s">
        <v>346</v>
      </c>
      <c r="CP49">
        <v>10</v>
      </c>
      <c r="CS49" t="s">
        <v>337</v>
      </c>
    </row>
    <row r="50" spans="1:98" customFormat="1">
      <c r="A50">
        <v>200365</v>
      </c>
      <c r="B50" t="s">
        <v>326</v>
      </c>
      <c r="C50" t="s">
        <v>322</v>
      </c>
      <c r="D50">
        <v>2000</v>
      </c>
      <c r="E50">
        <v>26</v>
      </c>
      <c r="F50" t="s">
        <v>323</v>
      </c>
      <c r="G50" t="s">
        <v>85</v>
      </c>
      <c r="H50" t="s">
        <v>1611</v>
      </c>
      <c r="I50" t="s">
        <v>397</v>
      </c>
      <c r="J50" t="s">
        <v>350</v>
      </c>
      <c r="K50" s="329">
        <v>46142.471898148149</v>
      </c>
      <c r="L50" t="s">
        <v>309</v>
      </c>
      <c r="M50" t="s">
        <v>461</v>
      </c>
      <c r="N50" t="s">
        <v>541</v>
      </c>
      <c r="O50" t="s">
        <v>377</v>
      </c>
      <c r="P50" t="s">
        <v>365</v>
      </c>
      <c r="Q50" t="s">
        <v>304</v>
      </c>
      <c r="R50" t="s">
        <v>122</v>
      </c>
      <c r="S50" t="s">
        <v>122</v>
      </c>
      <c r="T50" t="s">
        <v>330</v>
      </c>
      <c r="U50" t="s">
        <v>372</v>
      </c>
      <c r="V50" t="s">
        <v>106</v>
      </c>
      <c r="W50" t="s">
        <v>505</v>
      </c>
      <c r="X50">
        <v>0</v>
      </c>
      <c r="Y50">
        <v>0</v>
      </c>
      <c r="Z50">
        <v>0</v>
      </c>
      <c r="AA50">
        <v>0</v>
      </c>
      <c r="AB50">
        <v>0</v>
      </c>
      <c r="AC50">
        <v>1</v>
      </c>
      <c r="AD50">
        <v>0</v>
      </c>
      <c r="AE50">
        <v>0</v>
      </c>
      <c r="AF50">
        <v>0</v>
      </c>
      <c r="AG50">
        <v>0</v>
      </c>
      <c r="AH50">
        <v>0</v>
      </c>
      <c r="AI50">
        <v>0</v>
      </c>
      <c r="AJ50">
        <v>0</v>
      </c>
      <c r="AK50">
        <v>0</v>
      </c>
      <c r="AL50">
        <v>0</v>
      </c>
      <c r="AM50">
        <v>0</v>
      </c>
      <c r="AN50">
        <v>0</v>
      </c>
      <c r="AO50">
        <v>0</v>
      </c>
      <c r="AP50" t="s">
        <v>345</v>
      </c>
      <c r="AQ50">
        <v>1</v>
      </c>
      <c r="AR50">
        <v>0</v>
      </c>
      <c r="AS50">
        <v>0</v>
      </c>
      <c r="AT50">
        <v>0</v>
      </c>
      <c r="AU50">
        <v>0</v>
      </c>
      <c r="AV50">
        <v>0</v>
      </c>
      <c r="AW50">
        <v>0</v>
      </c>
      <c r="AX50">
        <v>0</v>
      </c>
      <c r="AY50" t="s">
        <v>345</v>
      </c>
      <c r="AZ50">
        <v>1</v>
      </c>
      <c r="BA50">
        <v>0</v>
      </c>
      <c r="BB50">
        <v>0</v>
      </c>
      <c r="BC50">
        <v>0</v>
      </c>
      <c r="BD50">
        <v>0</v>
      </c>
      <c r="BE50">
        <v>0</v>
      </c>
      <c r="BF50">
        <v>0</v>
      </c>
      <c r="BG50">
        <v>0</v>
      </c>
      <c r="BH50">
        <v>0</v>
      </c>
      <c r="BI50" t="s">
        <v>54</v>
      </c>
      <c r="BJ50" t="s">
        <v>1908</v>
      </c>
      <c r="BK50" t="s">
        <v>131</v>
      </c>
      <c r="BL50" t="s">
        <v>135</v>
      </c>
      <c r="BM50" t="s">
        <v>132</v>
      </c>
      <c r="BN50" t="s">
        <v>117</v>
      </c>
      <c r="BO50" t="s">
        <v>938</v>
      </c>
      <c r="BP50">
        <v>0</v>
      </c>
      <c r="BQ50">
        <v>0</v>
      </c>
      <c r="BR50">
        <v>0</v>
      </c>
      <c r="BS50">
        <v>0</v>
      </c>
      <c r="BT50">
        <v>0</v>
      </c>
      <c r="BU50">
        <v>0</v>
      </c>
      <c r="BV50">
        <v>0</v>
      </c>
      <c r="BW50">
        <v>1</v>
      </c>
      <c r="BX50">
        <v>0</v>
      </c>
      <c r="BY50">
        <v>0</v>
      </c>
      <c r="BZ50">
        <v>0</v>
      </c>
      <c r="CA50">
        <v>0</v>
      </c>
      <c r="CB50">
        <v>0</v>
      </c>
      <c r="CC50">
        <v>0</v>
      </c>
      <c r="CD50">
        <v>0</v>
      </c>
      <c r="CE50" t="s">
        <v>335</v>
      </c>
      <c r="CG50" t="s">
        <v>196</v>
      </c>
      <c r="CI50" t="s">
        <v>132</v>
      </c>
      <c r="CJ50" t="s">
        <v>52</v>
      </c>
      <c r="CK50" t="s">
        <v>1909</v>
      </c>
      <c r="CL50" t="s">
        <v>52</v>
      </c>
      <c r="CM50" t="s">
        <v>1910</v>
      </c>
      <c r="CN50" t="s">
        <v>336</v>
      </c>
      <c r="CO50" t="s">
        <v>1911</v>
      </c>
      <c r="CP50">
        <v>10</v>
      </c>
      <c r="CQ50" t="s">
        <v>1912</v>
      </c>
      <c r="CR50" t="s">
        <v>1913</v>
      </c>
      <c r="CT50" t="s">
        <v>1914</v>
      </c>
    </row>
    <row r="51" spans="1:98" customFormat="1">
      <c r="A51">
        <v>200377</v>
      </c>
      <c r="B51" t="s">
        <v>321</v>
      </c>
      <c r="C51" t="s">
        <v>360</v>
      </c>
      <c r="D51">
        <v>2000</v>
      </c>
      <c r="E51">
        <v>26</v>
      </c>
      <c r="F51" t="s">
        <v>323</v>
      </c>
      <c r="G51" t="s">
        <v>85</v>
      </c>
      <c r="H51" t="s">
        <v>1611</v>
      </c>
      <c r="I51" t="s">
        <v>361</v>
      </c>
      <c r="J51" t="s">
        <v>325</v>
      </c>
      <c r="K51" s="329">
        <v>46142.469340277778</v>
      </c>
      <c r="L51" t="s">
        <v>309</v>
      </c>
      <c r="M51" t="s">
        <v>461</v>
      </c>
      <c r="N51" t="s">
        <v>541</v>
      </c>
      <c r="O51" t="s">
        <v>377</v>
      </c>
      <c r="P51" t="s">
        <v>365</v>
      </c>
      <c r="Q51" t="s">
        <v>304</v>
      </c>
      <c r="R51" t="s">
        <v>123</v>
      </c>
      <c r="S51" t="s">
        <v>122</v>
      </c>
      <c r="T51" t="s">
        <v>330</v>
      </c>
      <c r="U51" t="s">
        <v>372</v>
      </c>
      <c r="V51" t="s">
        <v>106</v>
      </c>
      <c r="W51" t="s">
        <v>499</v>
      </c>
      <c r="X51">
        <v>0</v>
      </c>
      <c r="Y51">
        <v>0</v>
      </c>
      <c r="Z51">
        <v>0</v>
      </c>
      <c r="AA51">
        <v>0</v>
      </c>
      <c r="AB51">
        <v>0</v>
      </c>
      <c r="AC51">
        <v>0</v>
      </c>
      <c r="AD51">
        <v>0</v>
      </c>
      <c r="AE51">
        <v>0</v>
      </c>
      <c r="AF51">
        <v>0</v>
      </c>
      <c r="AG51">
        <v>0</v>
      </c>
      <c r="AH51">
        <v>0</v>
      </c>
      <c r="AI51">
        <v>0</v>
      </c>
      <c r="AJ51">
        <v>0</v>
      </c>
      <c r="AK51">
        <v>0</v>
      </c>
      <c r="AL51">
        <v>1</v>
      </c>
      <c r="AM51">
        <v>0</v>
      </c>
      <c r="AN51">
        <v>0</v>
      </c>
      <c r="AO51">
        <v>0</v>
      </c>
      <c r="AP51" t="s">
        <v>345</v>
      </c>
      <c r="AQ51">
        <v>1</v>
      </c>
      <c r="AR51">
        <v>0</v>
      </c>
      <c r="AS51">
        <v>0</v>
      </c>
      <c r="AT51">
        <v>0</v>
      </c>
      <c r="AU51">
        <v>0</v>
      </c>
      <c r="AV51">
        <v>0</v>
      </c>
      <c r="AW51">
        <v>0</v>
      </c>
      <c r="AX51">
        <v>0</v>
      </c>
      <c r="AY51" t="s">
        <v>345</v>
      </c>
      <c r="AZ51">
        <v>1</v>
      </c>
      <c r="BA51">
        <v>0</v>
      </c>
      <c r="BB51">
        <v>0</v>
      </c>
      <c r="BC51">
        <v>0</v>
      </c>
      <c r="BD51">
        <v>0</v>
      </c>
      <c r="BE51">
        <v>0</v>
      </c>
      <c r="BF51">
        <v>0</v>
      </c>
      <c r="BG51">
        <v>0</v>
      </c>
      <c r="BH51">
        <v>0</v>
      </c>
      <c r="BK51" t="s">
        <v>130</v>
      </c>
      <c r="BL51" t="s">
        <v>130</v>
      </c>
      <c r="BM51" t="s">
        <v>130</v>
      </c>
      <c r="BN51" t="s">
        <v>117</v>
      </c>
      <c r="BO51" t="s">
        <v>966</v>
      </c>
      <c r="BP51">
        <v>0</v>
      </c>
      <c r="BQ51">
        <v>0</v>
      </c>
      <c r="BR51">
        <v>0</v>
      </c>
      <c r="BS51">
        <v>0</v>
      </c>
      <c r="BT51">
        <v>0</v>
      </c>
      <c r="BU51">
        <v>0</v>
      </c>
      <c r="BV51">
        <v>0</v>
      </c>
      <c r="BW51">
        <v>0</v>
      </c>
      <c r="BX51">
        <v>0</v>
      </c>
      <c r="BY51">
        <v>1</v>
      </c>
      <c r="BZ51">
        <v>0</v>
      </c>
      <c r="CA51">
        <v>0</v>
      </c>
      <c r="CB51">
        <v>0</v>
      </c>
      <c r="CC51">
        <v>0</v>
      </c>
      <c r="CD51">
        <v>0</v>
      </c>
      <c r="CE51" t="s">
        <v>167</v>
      </c>
      <c r="CG51" t="s">
        <v>215</v>
      </c>
      <c r="CI51" t="s">
        <v>128</v>
      </c>
      <c r="CJ51" t="s">
        <v>52</v>
      </c>
      <c r="CK51" t="s">
        <v>1915</v>
      </c>
      <c r="CL51" t="s">
        <v>52</v>
      </c>
      <c r="CM51" t="s">
        <v>1916</v>
      </c>
      <c r="CN51" t="s">
        <v>336</v>
      </c>
      <c r="CO51" t="s">
        <v>1917</v>
      </c>
      <c r="CP51">
        <v>9</v>
      </c>
      <c r="CQ51" t="s">
        <v>1918</v>
      </c>
      <c r="CR51" t="s">
        <v>1919</v>
      </c>
      <c r="CS51" t="s">
        <v>337</v>
      </c>
      <c r="CT51" t="s">
        <v>1920</v>
      </c>
    </row>
    <row r="52" spans="1:98" customFormat="1">
      <c r="A52">
        <v>200300</v>
      </c>
      <c r="B52" t="s">
        <v>321</v>
      </c>
      <c r="C52" t="s">
        <v>322</v>
      </c>
      <c r="D52">
        <v>1980</v>
      </c>
      <c r="E52">
        <v>46</v>
      </c>
      <c r="F52" t="s">
        <v>387</v>
      </c>
      <c r="G52" t="s">
        <v>67</v>
      </c>
      <c r="H52" t="s">
        <v>862</v>
      </c>
      <c r="I52" t="s">
        <v>575</v>
      </c>
      <c r="J52" t="s">
        <v>350</v>
      </c>
      <c r="K52" s="329">
        <v>46142.466354166667</v>
      </c>
      <c r="L52" t="s">
        <v>309</v>
      </c>
      <c r="M52" t="s">
        <v>356</v>
      </c>
      <c r="N52" t="s">
        <v>357</v>
      </c>
      <c r="O52" t="s">
        <v>358</v>
      </c>
      <c r="P52" t="s">
        <v>329</v>
      </c>
      <c r="R52" t="s">
        <v>122</v>
      </c>
      <c r="S52" t="s">
        <v>123</v>
      </c>
      <c r="T52" t="s">
        <v>394</v>
      </c>
      <c r="U52" t="s">
        <v>1888</v>
      </c>
      <c r="V52" t="s">
        <v>107</v>
      </c>
      <c r="W52" t="s">
        <v>499</v>
      </c>
      <c r="X52">
        <v>0</v>
      </c>
      <c r="Y52">
        <v>0</v>
      </c>
      <c r="Z52">
        <v>0</v>
      </c>
      <c r="AA52">
        <v>0</v>
      </c>
      <c r="AB52">
        <v>0</v>
      </c>
      <c r="AC52">
        <v>0</v>
      </c>
      <c r="AD52">
        <v>0</v>
      </c>
      <c r="AE52">
        <v>0</v>
      </c>
      <c r="AF52">
        <v>0</v>
      </c>
      <c r="AG52">
        <v>0</v>
      </c>
      <c r="AH52">
        <v>0</v>
      </c>
      <c r="AI52">
        <v>0</v>
      </c>
      <c r="AJ52">
        <v>0</v>
      </c>
      <c r="AK52">
        <v>0</v>
      </c>
      <c r="AL52">
        <v>1</v>
      </c>
      <c r="AM52">
        <v>0</v>
      </c>
      <c r="AN52">
        <v>0</v>
      </c>
      <c r="AO52">
        <v>0</v>
      </c>
      <c r="AP52" t="s">
        <v>345</v>
      </c>
      <c r="AQ52">
        <v>1</v>
      </c>
      <c r="AR52">
        <v>0</v>
      </c>
      <c r="AS52">
        <v>0</v>
      </c>
      <c r="AT52">
        <v>0</v>
      </c>
      <c r="AU52">
        <v>0</v>
      </c>
      <c r="AV52">
        <v>0</v>
      </c>
      <c r="AW52">
        <v>0</v>
      </c>
      <c r="AX52">
        <v>0</v>
      </c>
      <c r="AY52" t="s">
        <v>345</v>
      </c>
      <c r="AZ52">
        <v>1</v>
      </c>
      <c r="BA52">
        <v>0</v>
      </c>
      <c r="BB52">
        <v>0</v>
      </c>
      <c r="BC52">
        <v>0</v>
      </c>
      <c r="BD52">
        <v>0</v>
      </c>
      <c r="BE52">
        <v>0</v>
      </c>
      <c r="BF52">
        <v>0</v>
      </c>
      <c r="BG52">
        <v>0</v>
      </c>
      <c r="BH52">
        <v>0</v>
      </c>
      <c r="BK52" t="s">
        <v>135</v>
      </c>
      <c r="BL52" t="s">
        <v>131</v>
      </c>
      <c r="BM52" t="s">
        <v>132</v>
      </c>
      <c r="BN52" t="s">
        <v>117</v>
      </c>
      <c r="BO52" t="s">
        <v>373</v>
      </c>
      <c r="BP52">
        <v>0</v>
      </c>
      <c r="BQ52">
        <v>0</v>
      </c>
      <c r="BR52">
        <v>0</v>
      </c>
      <c r="BS52">
        <v>0</v>
      </c>
      <c r="BT52">
        <v>0</v>
      </c>
      <c r="BU52">
        <v>0</v>
      </c>
      <c r="BV52">
        <v>0</v>
      </c>
      <c r="BW52">
        <v>0</v>
      </c>
      <c r="BX52">
        <v>0</v>
      </c>
      <c r="BY52">
        <v>0</v>
      </c>
      <c r="BZ52">
        <v>0</v>
      </c>
      <c r="CA52">
        <v>0</v>
      </c>
      <c r="CB52">
        <v>0</v>
      </c>
      <c r="CC52">
        <v>0</v>
      </c>
      <c r="CD52" t="s">
        <v>988</v>
      </c>
      <c r="CE52" t="s">
        <v>137</v>
      </c>
      <c r="CG52" t="s">
        <v>167</v>
      </c>
      <c r="CI52" t="s">
        <v>127</v>
      </c>
      <c r="CJ52" t="s">
        <v>52</v>
      </c>
      <c r="CL52" t="s">
        <v>52</v>
      </c>
      <c r="CN52" t="s">
        <v>346</v>
      </c>
      <c r="CP52">
        <v>9</v>
      </c>
      <c r="CS52" t="s">
        <v>347</v>
      </c>
    </row>
    <row r="53" spans="1:98" customFormat="1">
      <c r="A53">
        <v>200379</v>
      </c>
      <c r="B53" t="s">
        <v>321</v>
      </c>
      <c r="C53" t="s">
        <v>360</v>
      </c>
      <c r="D53">
        <v>1969</v>
      </c>
      <c r="E53">
        <v>57</v>
      </c>
      <c r="F53" t="s">
        <v>58</v>
      </c>
      <c r="G53" t="s">
        <v>71</v>
      </c>
      <c r="H53" t="s">
        <v>1297</v>
      </c>
      <c r="I53" t="s">
        <v>440</v>
      </c>
      <c r="J53" t="s">
        <v>325</v>
      </c>
      <c r="K53" s="329">
        <v>46142.452592592592</v>
      </c>
      <c r="L53" t="s">
        <v>309</v>
      </c>
      <c r="M53" t="s">
        <v>33</v>
      </c>
      <c r="N53" t="s">
        <v>522</v>
      </c>
      <c r="O53" t="s">
        <v>319</v>
      </c>
      <c r="P53" t="s">
        <v>405</v>
      </c>
      <c r="Q53" t="s">
        <v>306</v>
      </c>
      <c r="R53" t="s">
        <v>123</v>
      </c>
      <c r="S53" t="s">
        <v>123</v>
      </c>
      <c r="T53" t="s">
        <v>330</v>
      </c>
      <c r="U53" t="s">
        <v>331</v>
      </c>
      <c r="V53" t="s">
        <v>107</v>
      </c>
      <c r="W53" t="s">
        <v>359</v>
      </c>
      <c r="X53">
        <v>0</v>
      </c>
      <c r="Y53">
        <v>0</v>
      </c>
      <c r="Z53">
        <v>1</v>
      </c>
      <c r="AA53">
        <v>0</v>
      </c>
      <c r="AB53">
        <v>1</v>
      </c>
      <c r="AC53">
        <v>0</v>
      </c>
      <c r="AD53">
        <v>0</v>
      </c>
      <c r="AE53">
        <v>0</v>
      </c>
      <c r="AF53">
        <v>0</v>
      </c>
      <c r="AG53">
        <v>0</v>
      </c>
      <c r="AH53">
        <v>0</v>
      </c>
      <c r="AI53">
        <v>0</v>
      </c>
      <c r="AJ53">
        <v>0</v>
      </c>
      <c r="AK53">
        <v>0</v>
      </c>
      <c r="AL53">
        <v>0</v>
      </c>
      <c r="AM53">
        <v>0</v>
      </c>
      <c r="AN53">
        <v>0</v>
      </c>
      <c r="AO53">
        <v>0</v>
      </c>
      <c r="AP53" t="s">
        <v>345</v>
      </c>
      <c r="AQ53">
        <v>1</v>
      </c>
      <c r="AR53">
        <v>0</v>
      </c>
      <c r="AS53">
        <v>0</v>
      </c>
      <c r="AT53">
        <v>0</v>
      </c>
      <c r="AU53">
        <v>0</v>
      </c>
      <c r="AV53">
        <v>0</v>
      </c>
      <c r="AW53">
        <v>0</v>
      </c>
      <c r="AX53">
        <v>0</v>
      </c>
      <c r="AY53" t="s">
        <v>345</v>
      </c>
      <c r="AZ53">
        <v>1</v>
      </c>
      <c r="BA53">
        <v>0</v>
      </c>
      <c r="BB53">
        <v>0</v>
      </c>
      <c r="BC53">
        <v>0</v>
      </c>
      <c r="BD53">
        <v>0</v>
      </c>
      <c r="BE53">
        <v>0</v>
      </c>
      <c r="BF53">
        <v>0</v>
      </c>
      <c r="BG53">
        <v>0</v>
      </c>
      <c r="BH53">
        <v>0</v>
      </c>
      <c r="BK53" t="s">
        <v>132</v>
      </c>
      <c r="BL53" t="s">
        <v>132</v>
      </c>
      <c r="BM53" t="s">
        <v>133</v>
      </c>
      <c r="BN53" t="s">
        <v>117</v>
      </c>
      <c r="BO53" t="s">
        <v>948</v>
      </c>
      <c r="BP53">
        <v>0</v>
      </c>
      <c r="BQ53">
        <v>0</v>
      </c>
      <c r="BR53">
        <v>0</v>
      </c>
      <c r="BS53">
        <v>1</v>
      </c>
      <c r="BT53">
        <v>0</v>
      </c>
      <c r="BU53">
        <v>1</v>
      </c>
      <c r="BV53">
        <v>0</v>
      </c>
      <c r="BW53">
        <v>0</v>
      </c>
      <c r="BX53">
        <v>0</v>
      </c>
      <c r="BY53">
        <v>0</v>
      </c>
      <c r="BZ53">
        <v>0</v>
      </c>
      <c r="CA53">
        <v>0</v>
      </c>
      <c r="CB53">
        <v>0</v>
      </c>
      <c r="CC53">
        <v>0</v>
      </c>
      <c r="CD53">
        <v>0</v>
      </c>
      <c r="CE53" t="s">
        <v>335</v>
      </c>
      <c r="CG53" t="s">
        <v>335</v>
      </c>
      <c r="CI53" t="s">
        <v>130</v>
      </c>
      <c r="CJ53" t="s">
        <v>52</v>
      </c>
      <c r="CL53" t="s">
        <v>51</v>
      </c>
      <c r="CN53" t="s">
        <v>346</v>
      </c>
      <c r="CP53">
        <v>9</v>
      </c>
      <c r="CS53" t="s">
        <v>337</v>
      </c>
    </row>
    <row r="54" spans="1:98" customFormat="1">
      <c r="A54">
        <v>200386</v>
      </c>
      <c r="B54" t="s">
        <v>551</v>
      </c>
      <c r="C54" t="s">
        <v>322</v>
      </c>
      <c r="D54">
        <v>1980</v>
      </c>
      <c r="E54">
        <v>46</v>
      </c>
      <c r="F54" t="s">
        <v>387</v>
      </c>
      <c r="G54" t="s">
        <v>80</v>
      </c>
      <c r="H54" t="s">
        <v>481</v>
      </c>
      <c r="I54" t="s">
        <v>324</v>
      </c>
      <c r="J54" t="s">
        <v>325</v>
      </c>
      <c r="K54" s="329">
        <v>46142.448495370372</v>
      </c>
      <c r="L54" t="s">
        <v>309</v>
      </c>
      <c r="M54" t="s">
        <v>551</v>
      </c>
      <c r="N54" t="s">
        <v>552</v>
      </c>
      <c r="O54" t="s">
        <v>553</v>
      </c>
      <c r="P54" t="s">
        <v>382</v>
      </c>
      <c r="R54" t="s">
        <v>122</v>
      </c>
      <c r="S54" t="s">
        <v>122</v>
      </c>
      <c r="T54" t="s">
        <v>343</v>
      </c>
      <c r="U54" t="s">
        <v>331</v>
      </c>
      <c r="V54" t="s">
        <v>106</v>
      </c>
      <c r="W54" t="s">
        <v>1652</v>
      </c>
      <c r="X54">
        <v>0</v>
      </c>
      <c r="Y54">
        <v>1</v>
      </c>
      <c r="Z54">
        <v>1</v>
      </c>
      <c r="AA54">
        <v>0</v>
      </c>
      <c r="AB54">
        <v>1</v>
      </c>
      <c r="AC54">
        <v>1</v>
      </c>
      <c r="AD54">
        <v>0</v>
      </c>
      <c r="AE54">
        <v>0</v>
      </c>
      <c r="AF54">
        <v>0</v>
      </c>
      <c r="AG54">
        <v>0</v>
      </c>
      <c r="AH54">
        <v>0</v>
      </c>
      <c r="AI54">
        <v>0</v>
      </c>
      <c r="AJ54">
        <v>0</v>
      </c>
      <c r="AK54">
        <v>0</v>
      </c>
      <c r="AL54">
        <v>0</v>
      </c>
      <c r="AM54">
        <v>0</v>
      </c>
      <c r="AN54">
        <v>0</v>
      </c>
      <c r="AO54" t="s">
        <v>1466</v>
      </c>
      <c r="AP54" t="s">
        <v>345</v>
      </c>
      <c r="AQ54">
        <v>1</v>
      </c>
      <c r="AR54">
        <v>0</v>
      </c>
      <c r="AS54">
        <v>0</v>
      </c>
      <c r="AT54">
        <v>0</v>
      </c>
      <c r="AU54">
        <v>0</v>
      </c>
      <c r="AV54">
        <v>0</v>
      </c>
      <c r="AW54">
        <v>0</v>
      </c>
      <c r="AX54">
        <v>0</v>
      </c>
      <c r="AY54" t="s">
        <v>345</v>
      </c>
      <c r="AZ54">
        <v>1</v>
      </c>
      <c r="BA54">
        <v>0</v>
      </c>
      <c r="BB54">
        <v>0</v>
      </c>
      <c r="BC54">
        <v>0</v>
      </c>
      <c r="BD54">
        <v>0</v>
      </c>
      <c r="BE54">
        <v>0</v>
      </c>
      <c r="BF54">
        <v>0</v>
      </c>
      <c r="BG54">
        <v>0</v>
      </c>
      <c r="BH54">
        <v>0</v>
      </c>
      <c r="BI54" t="s">
        <v>51</v>
      </c>
      <c r="BJ54" t="s">
        <v>1921</v>
      </c>
      <c r="BK54" t="s">
        <v>133</v>
      </c>
      <c r="BL54" t="s">
        <v>131</v>
      </c>
      <c r="BM54" t="s">
        <v>131</v>
      </c>
      <c r="BN54" t="s">
        <v>117</v>
      </c>
      <c r="BO54" t="s">
        <v>373</v>
      </c>
      <c r="BP54">
        <v>0</v>
      </c>
      <c r="BQ54">
        <v>0</v>
      </c>
      <c r="BR54">
        <v>0</v>
      </c>
      <c r="BS54">
        <v>0</v>
      </c>
      <c r="BT54">
        <v>0</v>
      </c>
      <c r="BU54">
        <v>0</v>
      </c>
      <c r="BV54">
        <v>0</v>
      </c>
      <c r="BW54">
        <v>0</v>
      </c>
      <c r="BX54">
        <v>0</v>
      </c>
      <c r="BY54">
        <v>0</v>
      </c>
      <c r="BZ54">
        <v>0</v>
      </c>
      <c r="CA54">
        <v>0</v>
      </c>
      <c r="CB54">
        <v>0</v>
      </c>
      <c r="CC54">
        <v>0</v>
      </c>
      <c r="CD54" t="s">
        <v>1466</v>
      </c>
      <c r="CE54" t="s">
        <v>335</v>
      </c>
      <c r="CG54" t="s">
        <v>152</v>
      </c>
      <c r="CI54" t="s">
        <v>128</v>
      </c>
      <c r="CJ54" t="s">
        <v>51</v>
      </c>
      <c r="CK54" t="s">
        <v>1922</v>
      </c>
      <c r="CL54" t="s">
        <v>51</v>
      </c>
      <c r="CN54" t="s">
        <v>346</v>
      </c>
      <c r="CP54">
        <v>10</v>
      </c>
      <c r="CS54" t="s">
        <v>347</v>
      </c>
    </row>
    <row r="55" spans="1:98" customFormat="1">
      <c r="A55">
        <v>200388</v>
      </c>
      <c r="B55" t="s">
        <v>551</v>
      </c>
      <c r="C55" t="s">
        <v>322</v>
      </c>
      <c r="D55">
        <v>1986</v>
      </c>
      <c r="E55">
        <v>40</v>
      </c>
      <c r="F55" t="s">
        <v>387</v>
      </c>
      <c r="G55" t="s">
        <v>80</v>
      </c>
      <c r="H55" t="s">
        <v>559</v>
      </c>
      <c r="I55" t="s">
        <v>349</v>
      </c>
      <c r="J55" t="s">
        <v>350</v>
      </c>
      <c r="K55" s="329">
        <v>46142.447476851848</v>
      </c>
      <c r="L55" t="s">
        <v>309</v>
      </c>
      <c r="M55" t="s">
        <v>551</v>
      </c>
      <c r="N55" t="s">
        <v>552</v>
      </c>
      <c r="O55" t="s">
        <v>553</v>
      </c>
      <c r="P55" t="s">
        <v>382</v>
      </c>
      <c r="R55" t="s">
        <v>122</v>
      </c>
      <c r="S55" t="s">
        <v>122</v>
      </c>
      <c r="T55" t="s">
        <v>343</v>
      </c>
      <c r="U55" t="s">
        <v>331</v>
      </c>
      <c r="V55" t="s">
        <v>106</v>
      </c>
      <c r="W55" t="s">
        <v>1602</v>
      </c>
      <c r="X55">
        <v>1</v>
      </c>
      <c r="Y55">
        <v>0</v>
      </c>
      <c r="Z55">
        <v>1</v>
      </c>
      <c r="AA55">
        <v>0</v>
      </c>
      <c r="AB55">
        <v>1</v>
      </c>
      <c r="AC55">
        <v>0</v>
      </c>
      <c r="AD55">
        <v>0</v>
      </c>
      <c r="AE55">
        <v>0</v>
      </c>
      <c r="AF55">
        <v>0</v>
      </c>
      <c r="AG55">
        <v>0</v>
      </c>
      <c r="AH55">
        <v>0</v>
      </c>
      <c r="AI55">
        <v>0</v>
      </c>
      <c r="AJ55">
        <v>0</v>
      </c>
      <c r="AK55">
        <v>0</v>
      </c>
      <c r="AL55">
        <v>0</v>
      </c>
      <c r="AM55">
        <v>0</v>
      </c>
      <c r="AN55">
        <v>0</v>
      </c>
      <c r="AO55" t="s">
        <v>1466</v>
      </c>
      <c r="AP55" t="s">
        <v>345</v>
      </c>
      <c r="AQ55">
        <v>1</v>
      </c>
      <c r="AR55">
        <v>0</v>
      </c>
      <c r="AS55">
        <v>0</v>
      </c>
      <c r="AT55">
        <v>0</v>
      </c>
      <c r="AU55">
        <v>0</v>
      </c>
      <c r="AV55">
        <v>0</v>
      </c>
      <c r="AW55">
        <v>0</v>
      </c>
      <c r="AX55">
        <v>0</v>
      </c>
      <c r="AY55" t="s">
        <v>345</v>
      </c>
      <c r="AZ55">
        <v>1</v>
      </c>
      <c r="BA55">
        <v>0</v>
      </c>
      <c r="BB55">
        <v>0</v>
      </c>
      <c r="BC55">
        <v>0</v>
      </c>
      <c r="BD55">
        <v>0</v>
      </c>
      <c r="BE55">
        <v>0</v>
      </c>
      <c r="BF55">
        <v>0</v>
      </c>
      <c r="BG55">
        <v>0</v>
      </c>
      <c r="BH55">
        <v>0</v>
      </c>
      <c r="BK55" t="s">
        <v>132</v>
      </c>
      <c r="BL55" t="s">
        <v>132</v>
      </c>
      <c r="BM55" t="s">
        <v>132</v>
      </c>
      <c r="BN55" t="s">
        <v>117</v>
      </c>
      <c r="BO55" t="s">
        <v>924</v>
      </c>
      <c r="BP55">
        <v>0</v>
      </c>
      <c r="BQ55">
        <v>0</v>
      </c>
      <c r="BR55">
        <v>0</v>
      </c>
      <c r="BS55">
        <v>0</v>
      </c>
      <c r="BT55">
        <v>0</v>
      </c>
      <c r="BU55">
        <v>1</v>
      </c>
      <c r="BV55">
        <v>0</v>
      </c>
      <c r="BW55">
        <v>0</v>
      </c>
      <c r="BX55">
        <v>0</v>
      </c>
      <c r="BY55">
        <v>0</v>
      </c>
      <c r="BZ55">
        <v>0</v>
      </c>
      <c r="CA55">
        <v>0</v>
      </c>
      <c r="CB55">
        <v>0</v>
      </c>
      <c r="CC55">
        <v>0</v>
      </c>
      <c r="CD55">
        <v>0</v>
      </c>
      <c r="CE55" t="s">
        <v>335</v>
      </c>
      <c r="CG55" t="s">
        <v>335</v>
      </c>
      <c r="CI55" t="s">
        <v>128</v>
      </c>
      <c r="CJ55" t="s">
        <v>51</v>
      </c>
      <c r="CL55" t="s">
        <v>51</v>
      </c>
      <c r="CN55" t="s">
        <v>346</v>
      </c>
      <c r="CP55">
        <v>9</v>
      </c>
      <c r="CS55" t="s">
        <v>337</v>
      </c>
    </row>
    <row r="56" spans="1:98" customFormat="1">
      <c r="A56">
        <v>200383</v>
      </c>
      <c r="B56" t="s">
        <v>417</v>
      </c>
      <c r="C56" t="s">
        <v>322</v>
      </c>
      <c r="D56">
        <v>1978</v>
      </c>
      <c r="E56">
        <v>48</v>
      </c>
      <c r="F56" t="s">
        <v>387</v>
      </c>
      <c r="G56" t="s">
        <v>75</v>
      </c>
      <c r="H56" t="s">
        <v>584</v>
      </c>
      <c r="I56" t="s">
        <v>440</v>
      </c>
      <c r="J56" t="s">
        <v>325</v>
      </c>
      <c r="K56" s="329">
        <v>46142.435011574074</v>
      </c>
      <c r="L56" t="s">
        <v>309</v>
      </c>
      <c r="M56" t="s">
        <v>417</v>
      </c>
      <c r="N56" t="s">
        <v>418</v>
      </c>
      <c r="O56" t="s">
        <v>328</v>
      </c>
      <c r="P56" t="s">
        <v>329</v>
      </c>
      <c r="R56" t="s">
        <v>383</v>
      </c>
      <c r="S56" t="s">
        <v>121</v>
      </c>
      <c r="T56" t="s">
        <v>121</v>
      </c>
      <c r="U56" t="s">
        <v>331</v>
      </c>
      <c r="V56" t="s">
        <v>112</v>
      </c>
      <c r="W56" t="s">
        <v>702</v>
      </c>
      <c r="X56">
        <v>0</v>
      </c>
      <c r="Y56">
        <v>0</v>
      </c>
      <c r="Z56">
        <v>1</v>
      </c>
      <c r="AA56">
        <v>0</v>
      </c>
      <c r="AB56">
        <v>0</v>
      </c>
      <c r="AC56">
        <v>0</v>
      </c>
      <c r="AD56">
        <v>0</v>
      </c>
      <c r="AE56">
        <v>0</v>
      </c>
      <c r="AF56">
        <v>0</v>
      </c>
      <c r="AG56">
        <v>0</v>
      </c>
      <c r="AH56">
        <v>0</v>
      </c>
      <c r="AI56">
        <v>0</v>
      </c>
      <c r="AJ56">
        <v>0</v>
      </c>
      <c r="AK56">
        <v>0</v>
      </c>
      <c r="AL56">
        <v>0</v>
      </c>
      <c r="AM56">
        <v>1</v>
      </c>
      <c r="AN56">
        <v>0</v>
      </c>
      <c r="AO56">
        <v>0</v>
      </c>
      <c r="AP56" t="s">
        <v>345</v>
      </c>
      <c r="AQ56">
        <v>1</v>
      </c>
      <c r="AR56">
        <v>0</v>
      </c>
      <c r="AS56">
        <v>0</v>
      </c>
      <c r="AT56">
        <v>0</v>
      </c>
      <c r="AU56">
        <v>0</v>
      </c>
      <c r="AV56">
        <v>0</v>
      </c>
      <c r="AW56">
        <v>0</v>
      </c>
      <c r="AX56">
        <v>0</v>
      </c>
      <c r="AY56" t="s">
        <v>345</v>
      </c>
      <c r="AZ56">
        <v>1</v>
      </c>
      <c r="BA56">
        <v>0</v>
      </c>
      <c r="BB56">
        <v>0</v>
      </c>
      <c r="BC56">
        <v>0</v>
      </c>
      <c r="BD56">
        <v>0</v>
      </c>
      <c r="BE56">
        <v>0</v>
      </c>
      <c r="BF56">
        <v>0</v>
      </c>
      <c r="BG56">
        <v>0</v>
      </c>
      <c r="BH56">
        <v>0</v>
      </c>
      <c r="BI56" t="s">
        <v>52</v>
      </c>
      <c r="BK56" t="s">
        <v>386</v>
      </c>
      <c r="BL56" t="s">
        <v>128</v>
      </c>
      <c r="BM56" t="s">
        <v>131</v>
      </c>
      <c r="BN56" t="s">
        <v>118</v>
      </c>
      <c r="BO56" t="s">
        <v>921</v>
      </c>
      <c r="BP56">
        <v>0</v>
      </c>
      <c r="BQ56">
        <v>0</v>
      </c>
      <c r="BR56">
        <v>0</v>
      </c>
      <c r="BS56">
        <v>0</v>
      </c>
      <c r="BT56">
        <v>0</v>
      </c>
      <c r="BU56">
        <v>0</v>
      </c>
      <c r="BV56">
        <v>0</v>
      </c>
      <c r="BW56">
        <v>0</v>
      </c>
      <c r="BX56">
        <v>0</v>
      </c>
      <c r="BY56">
        <v>0</v>
      </c>
      <c r="BZ56">
        <v>1</v>
      </c>
      <c r="CA56">
        <v>0</v>
      </c>
      <c r="CB56">
        <v>0</v>
      </c>
      <c r="CC56">
        <v>0</v>
      </c>
      <c r="CD56">
        <v>0</v>
      </c>
      <c r="CE56" t="s">
        <v>335</v>
      </c>
      <c r="CG56" t="s">
        <v>335</v>
      </c>
      <c r="CI56" t="s">
        <v>128</v>
      </c>
      <c r="CJ56" t="s">
        <v>52</v>
      </c>
      <c r="CL56" t="s">
        <v>52</v>
      </c>
      <c r="CN56" t="s">
        <v>346</v>
      </c>
      <c r="CP56">
        <v>9</v>
      </c>
      <c r="CS56" t="s">
        <v>337</v>
      </c>
    </row>
    <row r="57" spans="1:98" customFormat="1">
      <c r="A57">
        <v>180183</v>
      </c>
      <c r="B57" t="s">
        <v>762</v>
      </c>
      <c r="C57" t="s">
        <v>322</v>
      </c>
      <c r="D57">
        <v>1975</v>
      </c>
      <c r="E57">
        <v>51</v>
      </c>
      <c r="F57" t="s">
        <v>58</v>
      </c>
      <c r="G57" t="s">
        <v>49</v>
      </c>
      <c r="H57" t="s">
        <v>450</v>
      </c>
      <c r="I57" t="s">
        <v>424</v>
      </c>
      <c r="J57" t="s">
        <v>350</v>
      </c>
      <c r="K57" s="329">
        <v>46142.424375000002</v>
      </c>
      <c r="L57" t="s">
        <v>309</v>
      </c>
      <c r="M57" t="s">
        <v>413</v>
      </c>
      <c r="N57" t="s">
        <v>414</v>
      </c>
      <c r="O57" t="s">
        <v>415</v>
      </c>
      <c r="P57" t="s">
        <v>382</v>
      </c>
      <c r="R57" t="s">
        <v>383</v>
      </c>
      <c r="S57" t="s">
        <v>121</v>
      </c>
      <c r="T57" t="s">
        <v>121</v>
      </c>
      <c r="U57" t="s">
        <v>331</v>
      </c>
      <c r="V57" t="s">
        <v>105</v>
      </c>
      <c r="W57" t="s">
        <v>714</v>
      </c>
      <c r="X57">
        <v>0</v>
      </c>
      <c r="Y57">
        <v>0</v>
      </c>
      <c r="Z57">
        <v>0</v>
      </c>
      <c r="AA57">
        <v>0</v>
      </c>
      <c r="AB57">
        <v>1</v>
      </c>
      <c r="AC57">
        <v>0</v>
      </c>
      <c r="AD57">
        <v>1</v>
      </c>
      <c r="AE57">
        <v>0</v>
      </c>
      <c r="AF57">
        <v>0</v>
      </c>
      <c r="AG57">
        <v>0</v>
      </c>
      <c r="AH57">
        <v>0</v>
      </c>
      <c r="AI57">
        <v>0</v>
      </c>
      <c r="AJ57">
        <v>0</v>
      </c>
      <c r="AK57">
        <v>0</v>
      </c>
      <c r="AL57">
        <v>0</v>
      </c>
      <c r="AM57">
        <v>0</v>
      </c>
      <c r="AN57">
        <v>0</v>
      </c>
      <c r="AO57">
        <v>0</v>
      </c>
      <c r="AP57" t="s">
        <v>345</v>
      </c>
      <c r="AQ57">
        <v>1</v>
      </c>
      <c r="AR57">
        <v>0</v>
      </c>
      <c r="AS57">
        <v>0</v>
      </c>
      <c r="AT57">
        <v>0</v>
      </c>
      <c r="AU57">
        <v>0</v>
      </c>
      <c r="AV57">
        <v>0</v>
      </c>
      <c r="AW57">
        <v>0</v>
      </c>
      <c r="AX57">
        <v>0</v>
      </c>
      <c r="AY57" t="s">
        <v>345</v>
      </c>
      <c r="AZ57">
        <v>1</v>
      </c>
      <c r="BA57">
        <v>0</v>
      </c>
      <c r="BB57">
        <v>0</v>
      </c>
      <c r="BC57">
        <v>0</v>
      </c>
      <c r="BD57">
        <v>0</v>
      </c>
      <c r="BE57">
        <v>0</v>
      </c>
      <c r="BF57">
        <v>0</v>
      </c>
      <c r="BG57">
        <v>0</v>
      </c>
      <c r="BH57">
        <v>0</v>
      </c>
      <c r="BI57" t="s">
        <v>52</v>
      </c>
      <c r="BJ57" t="s">
        <v>1056</v>
      </c>
      <c r="BK57" t="s">
        <v>386</v>
      </c>
      <c r="BL57" t="s">
        <v>127</v>
      </c>
      <c r="BM57" t="s">
        <v>129</v>
      </c>
      <c r="BN57" t="s">
        <v>117</v>
      </c>
      <c r="BO57" t="s">
        <v>924</v>
      </c>
      <c r="BP57">
        <v>0</v>
      </c>
      <c r="BQ57">
        <v>0</v>
      </c>
      <c r="BR57">
        <v>0</v>
      </c>
      <c r="BS57">
        <v>0</v>
      </c>
      <c r="BT57">
        <v>0</v>
      </c>
      <c r="BU57">
        <v>1</v>
      </c>
      <c r="BV57">
        <v>0</v>
      </c>
      <c r="BW57">
        <v>0</v>
      </c>
      <c r="BX57">
        <v>0</v>
      </c>
      <c r="BY57">
        <v>0</v>
      </c>
      <c r="BZ57">
        <v>0</v>
      </c>
      <c r="CA57">
        <v>0</v>
      </c>
      <c r="CB57">
        <v>0</v>
      </c>
      <c r="CC57">
        <v>0</v>
      </c>
      <c r="CD57">
        <v>0</v>
      </c>
      <c r="CE57" t="s">
        <v>158</v>
      </c>
      <c r="CG57" t="s">
        <v>137</v>
      </c>
      <c r="CI57" t="s">
        <v>128</v>
      </c>
      <c r="CJ57" t="s">
        <v>52</v>
      </c>
      <c r="CL57" t="s">
        <v>52</v>
      </c>
      <c r="CM57" t="s">
        <v>1807</v>
      </c>
      <c r="CN57" t="s">
        <v>346</v>
      </c>
      <c r="CP57">
        <v>8</v>
      </c>
      <c r="CS57" t="s">
        <v>400</v>
      </c>
    </row>
    <row r="58" spans="1:98" customFormat="1">
      <c r="A58">
        <v>200380</v>
      </c>
      <c r="B58" t="s">
        <v>356</v>
      </c>
      <c r="C58" t="s">
        <v>322</v>
      </c>
      <c r="D58">
        <v>1960</v>
      </c>
      <c r="E58">
        <v>66</v>
      </c>
      <c r="F58" t="s">
        <v>339</v>
      </c>
      <c r="G58" t="s">
        <v>83</v>
      </c>
      <c r="H58" t="s">
        <v>1428</v>
      </c>
      <c r="I58" t="s">
        <v>575</v>
      </c>
      <c r="J58" t="s">
        <v>325</v>
      </c>
      <c r="K58" s="329">
        <v>46142.404560185183</v>
      </c>
      <c r="L58" t="s">
        <v>309</v>
      </c>
      <c r="M58" t="s">
        <v>356</v>
      </c>
      <c r="N58" t="s">
        <v>357</v>
      </c>
      <c r="O58" t="s">
        <v>358</v>
      </c>
      <c r="P58" t="s">
        <v>329</v>
      </c>
      <c r="R58" t="s">
        <v>122</v>
      </c>
      <c r="S58" t="s">
        <v>122</v>
      </c>
      <c r="T58" t="s">
        <v>343</v>
      </c>
      <c r="U58" t="s">
        <v>83</v>
      </c>
      <c r="V58" t="s">
        <v>107</v>
      </c>
      <c r="W58" t="s">
        <v>521</v>
      </c>
      <c r="X58">
        <v>0</v>
      </c>
      <c r="Y58">
        <v>1</v>
      </c>
      <c r="Z58">
        <v>0</v>
      </c>
      <c r="AA58">
        <v>0</v>
      </c>
      <c r="AB58">
        <v>1</v>
      </c>
      <c r="AC58">
        <v>0</v>
      </c>
      <c r="AD58">
        <v>0</v>
      </c>
      <c r="AE58">
        <v>0</v>
      </c>
      <c r="AF58">
        <v>0</v>
      </c>
      <c r="AG58">
        <v>0</v>
      </c>
      <c r="AH58">
        <v>0</v>
      </c>
      <c r="AI58">
        <v>0</v>
      </c>
      <c r="AJ58">
        <v>0</v>
      </c>
      <c r="AK58">
        <v>0</v>
      </c>
      <c r="AL58">
        <v>0</v>
      </c>
      <c r="AM58">
        <v>0</v>
      </c>
      <c r="AN58">
        <v>0</v>
      </c>
      <c r="AO58">
        <v>0</v>
      </c>
      <c r="AP58" t="s">
        <v>345</v>
      </c>
      <c r="AQ58">
        <v>1</v>
      </c>
      <c r="AR58">
        <v>0</v>
      </c>
      <c r="AS58">
        <v>0</v>
      </c>
      <c r="AT58">
        <v>0</v>
      </c>
      <c r="AU58">
        <v>0</v>
      </c>
      <c r="AV58">
        <v>0</v>
      </c>
      <c r="AW58">
        <v>0</v>
      </c>
      <c r="AX58">
        <v>0</v>
      </c>
      <c r="AY58" t="s">
        <v>345</v>
      </c>
      <c r="AZ58">
        <v>1</v>
      </c>
      <c r="BA58">
        <v>0</v>
      </c>
      <c r="BB58">
        <v>0</v>
      </c>
      <c r="BC58">
        <v>0</v>
      </c>
      <c r="BD58">
        <v>0</v>
      </c>
      <c r="BE58">
        <v>0</v>
      </c>
      <c r="BF58">
        <v>0</v>
      </c>
      <c r="BG58">
        <v>0</v>
      </c>
      <c r="BH58">
        <v>0</v>
      </c>
      <c r="BI58" t="s">
        <v>53</v>
      </c>
      <c r="BJ58" t="s">
        <v>1761</v>
      </c>
      <c r="BK58" t="s">
        <v>135</v>
      </c>
      <c r="BL58" t="s">
        <v>131</v>
      </c>
      <c r="BM58" t="s">
        <v>131</v>
      </c>
      <c r="BN58" t="s">
        <v>117</v>
      </c>
      <c r="BO58" t="s">
        <v>948</v>
      </c>
      <c r="BP58">
        <v>0</v>
      </c>
      <c r="BQ58">
        <v>0</v>
      </c>
      <c r="BR58">
        <v>0</v>
      </c>
      <c r="BS58">
        <v>1</v>
      </c>
      <c r="BT58">
        <v>0</v>
      </c>
      <c r="BU58">
        <v>1</v>
      </c>
      <c r="BV58">
        <v>0</v>
      </c>
      <c r="BW58">
        <v>0</v>
      </c>
      <c r="BX58">
        <v>0</v>
      </c>
      <c r="BY58">
        <v>0</v>
      </c>
      <c r="BZ58">
        <v>0</v>
      </c>
      <c r="CA58">
        <v>0</v>
      </c>
      <c r="CB58">
        <v>0</v>
      </c>
      <c r="CC58">
        <v>0</v>
      </c>
      <c r="CD58">
        <v>0</v>
      </c>
      <c r="CE58" t="s">
        <v>335</v>
      </c>
      <c r="CG58" t="s">
        <v>335</v>
      </c>
      <c r="CI58" t="s">
        <v>129</v>
      </c>
      <c r="CJ58" t="s">
        <v>52</v>
      </c>
      <c r="CL58" t="s">
        <v>52</v>
      </c>
      <c r="CN58" t="s">
        <v>346</v>
      </c>
      <c r="CP58">
        <v>6</v>
      </c>
      <c r="CS58" t="s">
        <v>347</v>
      </c>
    </row>
    <row r="59" spans="1:98" customFormat="1">
      <c r="A59">
        <v>200300</v>
      </c>
      <c r="B59" t="s">
        <v>321</v>
      </c>
      <c r="C59" t="s">
        <v>322</v>
      </c>
      <c r="D59">
        <v>1980</v>
      </c>
      <c r="E59">
        <v>46</v>
      </c>
      <c r="F59" t="s">
        <v>387</v>
      </c>
      <c r="G59" t="s">
        <v>67</v>
      </c>
      <c r="H59" t="s">
        <v>862</v>
      </c>
      <c r="I59" t="s">
        <v>575</v>
      </c>
      <c r="J59" t="s">
        <v>350</v>
      </c>
      <c r="K59" s="329">
        <v>46142.402326388888</v>
      </c>
      <c r="L59" t="s">
        <v>309</v>
      </c>
      <c r="M59" t="s">
        <v>366</v>
      </c>
      <c r="N59" t="s">
        <v>368</v>
      </c>
      <c r="O59" t="s">
        <v>328</v>
      </c>
      <c r="P59" t="s">
        <v>329</v>
      </c>
      <c r="R59" t="s">
        <v>122</v>
      </c>
      <c r="S59" t="s">
        <v>123</v>
      </c>
      <c r="T59" t="s">
        <v>394</v>
      </c>
      <c r="U59" t="s">
        <v>1888</v>
      </c>
      <c r="V59" t="s">
        <v>107</v>
      </c>
      <c r="W59" t="s">
        <v>499</v>
      </c>
      <c r="X59">
        <v>0</v>
      </c>
      <c r="Y59">
        <v>0</v>
      </c>
      <c r="Z59">
        <v>0</v>
      </c>
      <c r="AA59">
        <v>0</v>
      </c>
      <c r="AB59">
        <v>0</v>
      </c>
      <c r="AC59">
        <v>0</v>
      </c>
      <c r="AD59">
        <v>0</v>
      </c>
      <c r="AE59">
        <v>0</v>
      </c>
      <c r="AF59">
        <v>0</v>
      </c>
      <c r="AG59">
        <v>0</v>
      </c>
      <c r="AH59">
        <v>0</v>
      </c>
      <c r="AI59">
        <v>0</v>
      </c>
      <c r="AJ59">
        <v>0</v>
      </c>
      <c r="AK59">
        <v>0</v>
      </c>
      <c r="AL59">
        <v>1</v>
      </c>
      <c r="AM59">
        <v>0</v>
      </c>
      <c r="AN59">
        <v>0</v>
      </c>
      <c r="AO59">
        <v>0</v>
      </c>
      <c r="AP59" t="s">
        <v>345</v>
      </c>
      <c r="AQ59">
        <v>1</v>
      </c>
      <c r="AR59">
        <v>0</v>
      </c>
      <c r="AS59">
        <v>0</v>
      </c>
      <c r="AT59">
        <v>0</v>
      </c>
      <c r="AU59">
        <v>0</v>
      </c>
      <c r="AV59">
        <v>0</v>
      </c>
      <c r="AW59">
        <v>0</v>
      </c>
      <c r="AX59">
        <v>0</v>
      </c>
      <c r="AY59" t="s">
        <v>345</v>
      </c>
      <c r="AZ59">
        <v>1</v>
      </c>
      <c r="BA59">
        <v>0</v>
      </c>
      <c r="BB59">
        <v>0</v>
      </c>
      <c r="BC59">
        <v>0</v>
      </c>
      <c r="BD59">
        <v>0</v>
      </c>
      <c r="BE59">
        <v>0</v>
      </c>
      <c r="BF59">
        <v>0</v>
      </c>
      <c r="BG59">
        <v>0</v>
      </c>
      <c r="BH59">
        <v>0</v>
      </c>
      <c r="BK59" t="s">
        <v>135</v>
      </c>
      <c r="BL59" t="s">
        <v>131</v>
      </c>
      <c r="BM59" t="s">
        <v>132</v>
      </c>
      <c r="BN59" t="s">
        <v>119</v>
      </c>
      <c r="BO59" t="s">
        <v>373</v>
      </c>
      <c r="BP59">
        <v>0</v>
      </c>
      <c r="BQ59">
        <v>0</v>
      </c>
      <c r="BR59">
        <v>0</v>
      </c>
      <c r="BS59">
        <v>0</v>
      </c>
      <c r="BT59">
        <v>0</v>
      </c>
      <c r="BU59">
        <v>0</v>
      </c>
      <c r="BV59">
        <v>0</v>
      </c>
      <c r="BW59">
        <v>0</v>
      </c>
      <c r="BX59">
        <v>0</v>
      </c>
      <c r="BY59">
        <v>0</v>
      </c>
      <c r="BZ59">
        <v>0</v>
      </c>
      <c r="CA59">
        <v>0</v>
      </c>
      <c r="CB59">
        <v>0</v>
      </c>
      <c r="CC59">
        <v>0</v>
      </c>
      <c r="CD59" t="s">
        <v>988</v>
      </c>
      <c r="CE59" t="s">
        <v>335</v>
      </c>
      <c r="CF59" t="s">
        <v>1923</v>
      </c>
      <c r="CG59" t="s">
        <v>146</v>
      </c>
      <c r="CI59" t="s">
        <v>127</v>
      </c>
      <c r="CJ59" t="s">
        <v>51</v>
      </c>
      <c r="CL59" t="s">
        <v>51</v>
      </c>
      <c r="CN59" t="s">
        <v>346</v>
      </c>
      <c r="CP59">
        <v>8</v>
      </c>
      <c r="CS59" t="s">
        <v>347</v>
      </c>
    </row>
    <row r="60" spans="1:98" customFormat="1">
      <c r="A60">
        <v>200378</v>
      </c>
      <c r="B60" t="s">
        <v>461</v>
      </c>
      <c r="C60" t="s">
        <v>360</v>
      </c>
      <c r="D60">
        <v>1977</v>
      </c>
      <c r="E60">
        <v>49</v>
      </c>
      <c r="F60" t="s">
        <v>387</v>
      </c>
      <c r="G60" t="s">
        <v>80</v>
      </c>
      <c r="H60" t="s">
        <v>653</v>
      </c>
      <c r="I60" t="s">
        <v>349</v>
      </c>
      <c r="J60" t="s">
        <v>325</v>
      </c>
      <c r="K60" s="329">
        <v>46142.397650462961</v>
      </c>
      <c r="L60" t="s">
        <v>309</v>
      </c>
      <c r="M60" t="s">
        <v>461</v>
      </c>
      <c r="N60" t="s">
        <v>541</v>
      </c>
      <c r="O60" t="s">
        <v>377</v>
      </c>
      <c r="P60" t="s">
        <v>365</v>
      </c>
      <c r="Q60" t="s">
        <v>304</v>
      </c>
      <c r="R60" t="s">
        <v>122</v>
      </c>
      <c r="S60" t="s">
        <v>121</v>
      </c>
      <c r="T60" t="s">
        <v>121</v>
      </c>
      <c r="U60" t="s">
        <v>372</v>
      </c>
      <c r="V60" t="s">
        <v>107</v>
      </c>
      <c r="W60" t="s">
        <v>664</v>
      </c>
      <c r="X60">
        <v>1</v>
      </c>
      <c r="Y60">
        <v>1</v>
      </c>
      <c r="Z60">
        <v>1</v>
      </c>
      <c r="AA60">
        <v>0</v>
      </c>
      <c r="AB60">
        <v>1</v>
      </c>
      <c r="AC60">
        <v>0</v>
      </c>
      <c r="AD60">
        <v>0</v>
      </c>
      <c r="AE60">
        <v>0</v>
      </c>
      <c r="AF60">
        <v>0</v>
      </c>
      <c r="AG60">
        <v>0</v>
      </c>
      <c r="AH60">
        <v>0</v>
      </c>
      <c r="AI60">
        <v>0</v>
      </c>
      <c r="AJ60">
        <v>0</v>
      </c>
      <c r="AK60">
        <v>0</v>
      </c>
      <c r="AL60">
        <v>0</v>
      </c>
      <c r="AM60">
        <v>0</v>
      </c>
      <c r="AN60">
        <v>0</v>
      </c>
      <c r="AO60">
        <v>0</v>
      </c>
      <c r="AP60" t="s">
        <v>345</v>
      </c>
      <c r="AQ60">
        <v>1</v>
      </c>
      <c r="AR60">
        <v>0</v>
      </c>
      <c r="AS60">
        <v>0</v>
      </c>
      <c r="AT60">
        <v>0</v>
      </c>
      <c r="AU60">
        <v>0</v>
      </c>
      <c r="AV60">
        <v>0</v>
      </c>
      <c r="AW60">
        <v>0</v>
      </c>
      <c r="AX60">
        <v>0</v>
      </c>
      <c r="AY60" t="s">
        <v>345</v>
      </c>
      <c r="AZ60">
        <v>1</v>
      </c>
      <c r="BA60">
        <v>0</v>
      </c>
      <c r="BB60">
        <v>0</v>
      </c>
      <c r="BC60">
        <v>0</v>
      </c>
      <c r="BD60">
        <v>0</v>
      </c>
      <c r="BE60">
        <v>0</v>
      </c>
      <c r="BF60">
        <v>0</v>
      </c>
      <c r="BG60">
        <v>0</v>
      </c>
      <c r="BH60">
        <v>0</v>
      </c>
      <c r="BI60" t="s">
        <v>51</v>
      </c>
      <c r="BJ60" t="s">
        <v>1924</v>
      </c>
      <c r="BK60" t="s">
        <v>135</v>
      </c>
      <c r="BL60" t="s">
        <v>130</v>
      </c>
      <c r="BM60" t="s">
        <v>132</v>
      </c>
      <c r="BN60" t="s">
        <v>117</v>
      </c>
      <c r="BO60" t="s">
        <v>938</v>
      </c>
      <c r="BP60">
        <v>0</v>
      </c>
      <c r="BQ60">
        <v>0</v>
      </c>
      <c r="BR60">
        <v>0</v>
      </c>
      <c r="BS60">
        <v>0</v>
      </c>
      <c r="BT60">
        <v>0</v>
      </c>
      <c r="BU60">
        <v>0</v>
      </c>
      <c r="BV60">
        <v>0</v>
      </c>
      <c r="BW60">
        <v>1</v>
      </c>
      <c r="BX60">
        <v>0</v>
      </c>
      <c r="BY60">
        <v>0</v>
      </c>
      <c r="BZ60">
        <v>0</v>
      </c>
      <c r="CA60">
        <v>0</v>
      </c>
      <c r="CB60">
        <v>0</v>
      </c>
      <c r="CC60">
        <v>0</v>
      </c>
      <c r="CD60">
        <v>0</v>
      </c>
      <c r="CE60" t="s">
        <v>335</v>
      </c>
      <c r="CG60" t="s">
        <v>239</v>
      </c>
      <c r="CI60" t="s">
        <v>127</v>
      </c>
      <c r="CJ60" t="s">
        <v>53</v>
      </c>
      <c r="CK60" t="s">
        <v>1925</v>
      </c>
      <c r="CL60" t="s">
        <v>53</v>
      </c>
      <c r="CM60" t="s">
        <v>1926</v>
      </c>
      <c r="CN60" t="s">
        <v>346</v>
      </c>
      <c r="CO60" t="s">
        <v>1927</v>
      </c>
      <c r="CP60">
        <v>7</v>
      </c>
      <c r="CQ60" t="s">
        <v>1928</v>
      </c>
      <c r="CR60" t="s">
        <v>1929</v>
      </c>
      <c r="CS60" t="s">
        <v>347</v>
      </c>
      <c r="CT60" t="s">
        <v>1930</v>
      </c>
    </row>
    <row r="61" spans="1:98" customFormat="1">
      <c r="A61">
        <v>200326</v>
      </c>
      <c r="B61" t="s">
        <v>461</v>
      </c>
      <c r="C61" t="s">
        <v>322</v>
      </c>
      <c r="D61">
        <v>1992</v>
      </c>
      <c r="E61">
        <v>34</v>
      </c>
      <c r="F61" t="s">
        <v>57</v>
      </c>
      <c r="G61" t="s">
        <v>69</v>
      </c>
      <c r="H61" t="s">
        <v>1123</v>
      </c>
      <c r="I61" t="s">
        <v>424</v>
      </c>
      <c r="J61" t="s">
        <v>325</v>
      </c>
      <c r="K61" s="329">
        <v>46142.372245370374</v>
      </c>
      <c r="L61" t="s">
        <v>309</v>
      </c>
      <c r="M61" t="s">
        <v>445</v>
      </c>
      <c r="N61" t="s">
        <v>447</v>
      </c>
      <c r="O61" t="s">
        <v>328</v>
      </c>
      <c r="P61" t="s">
        <v>329</v>
      </c>
      <c r="R61" t="s">
        <v>123</v>
      </c>
      <c r="S61" t="s">
        <v>122</v>
      </c>
      <c r="T61" t="s">
        <v>343</v>
      </c>
      <c r="U61" t="s">
        <v>82</v>
      </c>
      <c r="V61" t="s">
        <v>105</v>
      </c>
      <c r="W61" t="s">
        <v>513</v>
      </c>
      <c r="X61">
        <v>0</v>
      </c>
      <c r="Y61">
        <v>0</v>
      </c>
      <c r="Z61">
        <v>0</v>
      </c>
      <c r="AA61">
        <v>0</v>
      </c>
      <c r="AB61">
        <v>0</v>
      </c>
      <c r="AC61">
        <v>0</v>
      </c>
      <c r="AD61">
        <v>0</v>
      </c>
      <c r="AE61">
        <v>0</v>
      </c>
      <c r="AF61">
        <v>0</v>
      </c>
      <c r="AG61">
        <v>0</v>
      </c>
      <c r="AH61">
        <v>1</v>
      </c>
      <c r="AI61">
        <v>0</v>
      </c>
      <c r="AJ61">
        <v>0</v>
      </c>
      <c r="AK61">
        <v>0</v>
      </c>
      <c r="AL61">
        <v>0</v>
      </c>
      <c r="AM61">
        <v>0</v>
      </c>
      <c r="AN61">
        <v>0</v>
      </c>
      <c r="AO61">
        <v>0</v>
      </c>
      <c r="AP61" t="s">
        <v>510</v>
      </c>
      <c r="AQ61">
        <v>0</v>
      </c>
      <c r="AR61">
        <v>0</v>
      </c>
      <c r="AS61">
        <v>1</v>
      </c>
      <c r="AT61">
        <v>0</v>
      </c>
      <c r="AU61">
        <v>0</v>
      </c>
      <c r="AV61">
        <v>0</v>
      </c>
      <c r="AW61">
        <v>0</v>
      </c>
      <c r="AX61">
        <v>0</v>
      </c>
      <c r="AY61" t="s">
        <v>464</v>
      </c>
      <c r="AZ61">
        <v>0</v>
      </c>
      <c r="BA61">
        <v>0</v>
      </c>
      <c r="BB61">
        <v>0</v>
      </c>
      <c r="BC61">
        <v>1</v>
      </c>
      <c r="BD61">
        <v>0</v>
      </c>
      <c r="BE61">
        <v>0</v>
      </c>
      <c r="BF61">
        <v>0</v>
      </c>
      <c r="BG61">
        <v>0</v>
      </c>
      <c r="BH61">
        <v>0</v>
      </c>
      <c r="BI61" t="s">
        <v>53</v>
      </c>
      <c r="BK61" t="s">
        <v>132</v>
      </c>
      <c r="BL61" t="s">
        <v>133</v>
      </c>
      <c r="BM61" t="s">
        <v>131</v>
      </c>
      <c r="BN61" t="s">
        <v>117</v>
      </c>
      <c r="BO61" t="s">
        <v>938</v>
      </c>
      <c r="BP61">
        <v>0</v>
      </c>
      <c r="BQ61">
        <v>0</v>
      </c>
      <c r="BR61">
        <v>0</v>
      </c>
      <c r="BS61">
        <v>0</v>
      </c>
      <c r="BT61">
        <v>0</v>
      </c>
      <c r="BU61">
        <v>0</v>
      </c>
      <c r="BV61">
        <v>0</v>
      </c>
      <c r="BW61">
        <v>1</v>
      </c>
      <c r="BX61">
        <v>0</v>
      </c>
      <c r="BY61">
        <v>0</v>
      </c>
      <c r="BZ61">
        <v>0</v>
      </c>
      <c r="CA61">
        <v>0</v>
      </c>
      <c r="CB61">
        <v>0</v>
      </c>
      <c r="CC61">
        <v>0</v>
      </c>
      <c r="CD61">
        <v>0</v>
      </c>
      <c r="CE61" t="s">
        <v>210</v>
      </c>
      <c r="CG61" t="s">
        <v>233</v>
      </c>
      <c r="CI61" t="s">
        <v>127</v>
      </c>
      <c r="CJ61" t="s">
        <v>53</v>
      </c>
      <c r="CL61" t="s">
        <v>53</v>
      </c>
      <c r="CN61" t="s">
        <v>346</v>
      </c>
      <c r="CP61">
        <v>5</v>
      </c>
      <c r="CS61" t="s">
        <v>347</v>
      </c>
    </row>
    <row r="62" spans="1:98" customFormat="1">
      <c r="A62">
        <v>200377</v>
      </c>
      <c r="B62" t="s">
        <v>321</v>
      </c>
      <c r="C62" t="s">
        <v>360</v>
      </c>
      <c r="D62">
        <v>2000</v>
      </c>
      <c r="E62">
        <v>26</v>
      </c>
      <c r="F62" t="s">
        <v>323</v>
      </c>
      <c r="G62" t="s">
        <v>85</v>
      </c>
      <c r="H62" t="s">
        <v>1611</v>
      </c>
      <c r="I62" t="s">
        <v>361</v>
      </c>
      <c r="J62" t="s">
        <v>325</v>
      </c>
      <c r="K62" s="329">
        <v>46142.365578703706</v>
      </c>
      <c r="L62" t="s">
        <v>309</v>
      </c>
      <c r="M62" t="s">
        <v>326</v>
      </c>
      <c r="N62" t="s">
        <v>327</v>
      </c>
      <c r="O62" t="s">
        <v>328</v>
      </c>
      <c r="P62" t="s">
        <v>329</v>
      </c>
      <c r="R62" t="s">
        <v>123</v>
      </c>
      <c r="S62" t="s">
        <v>122</v>
      </c>
      <c r="T62" t="s">
        <v>330</v>
      </c>
      <c r="U62" t="s">
        <v>372</v>
      </c>
      <c r="V62" t="s">
        <v>106</v>
      </c>
      <c r="W62" t="s">
        <v>487</v>
      </c>
      <c r="X62">
        <v>0</v>
      </c>
      <c r="Y62">
        <v>0</v>
      </c>
      <c r="Z62">
        <v>1</v>
      </c>
      <c r="AA62">
        <v>0</v>
      </c>
      <c r="AB62">
        <v>0</v>
      </c>
      <c r="AC62">
        <v>0</v>
      </c>
      <c r="AD62">
        <v>0</v>
      </c>
      <c r="AE62">
        <v>0</v>
      </c>
      <c r="AF62">
        <v>0</v>
      </c>
      <c r="AG62">
        <v>0</v>
      </c>
      <c r="AH62">
        <v>0</v>
      </c>
      <c r="AI62">
        <v>0</v>
      </c>
      <c r="AJ62">
        <v>0</v>
      </c>
      <c r="AK62">
        <v>0</v>
      </c>
      <c r="AL62">
        <v>1</v>
      </c>
      <c r="AM62">
        <v>0</v>
      </c>
      <c r="AN62">
        <v>0</v>
      </c>
      <c r="AO62">
        <v>0</v>
      </c>
      <c r="AP62" t="s">
        <v>345</v>
      </c>
      <c r="AQ62">
        <v>1</v>
      </c>
      <c r="AR62">
        <v>0</v>
      </c>
      <c r="AS62">
        <v>0</v>
      </c>
      <c r="AT62">
        <v>0</v>
      </c>
      <c r="AU62">
        <v>0</v>
      </c>
      <c r="AV62">
        <v>0</v>
      </c>
      <c r="AW62">
        <v>0</v>
      </c>
      <c r="AX62">
        <v>0</v>
      </c>
      <c r="AY62" t="s">
        <v>345</v>
      </c>
      <c r="AZ62">
        <v>1</v>
      </c>
      <c r="BA62">
        <v>0</v>
      </c>
      <c r="BB62">
        <v>0</v>
      </c>
      <c r="BC62">
        <v>0</v>
      </c>
      <c r="BD62">
        <v>0</v>
      </c>
      <c r="BE62">
        <v>0</v>
      </c>
      <c r="BF62">
        <v>0</v>
      </c>
      <c r="BG62">
        <v>0</v>
      </c>
      <c r="BH62">
        <v>0</v>
      </c>
      <c r="BK62" t="s">
        <v>130</v>
      </c>
      <c r="BL62" t="s">
        <v>130</v>
      </c>
      <c r="BM62" t="s">
        <v>130</v>
      </c>
      <c r="BN62" t="s">
        <v>117</v>
      </c>
      <c r="BO62" t="s">
        <v>1293</v>
      </c>
      <c r="BP62">
        <v>0</v>
      </c>
      <c r="BQ62">
        <v>0</v>
      </c>
      <c r="BR62">
        <v>0</v>
      </c>
      <c r="BS62">
        <v>0</v>
      </c>
      <c r="BT62">
        <v>0</v>
      </c>
      <c r="BU62">
        <v>1</v>
      </c>
      <c r="BV62">
        <v>0</v>
      </c>
      <c r="BW62">
        <v>1</v>
      </c>
      <c r="BX62">
        <v>0</v>
      </c>
      <c r="BY62">
        <v>1</v>
      </c>
      <c r="BZ62">
        <v>0</v>
      </c>
      <c r="CA62">
        <v>0</v>
      </c>
      <c r="CB62">
        <v>0</v>
      </c>
      <c r="CC62">
        <v>0</v>
      </c>
      <c r="CD62">
        <v>0</v>
      </c>
      <c r="CE62" t="s">
        <v>226</v>
      </c>
      <c r="CG62" t="s">
        <v>200</v>
      </c>
      <c r="CI62" t="s">
        <v>130</v>
      </c>
      <c r="CJ62" t="s">
        <v>51</v>
      </c>
      <c r="CK62" t="s">
        <v>1931</v>
      </c>
      <c r="CL62" t="s">
        <v>52</v>
      </c>
      <c r="CM62" t="s">
        <v>1932</v>
      </c>
      <c r="CN62" t="s">
        <v>346</v>
      </c>
      <c r="CP62">
        <v>10</v>
      </c>
      <c r="CQ62" t="s">
        <v>1933</v>
      </c>
      <c r="CR62" t="s">
        <v>1934</v>
      </c>
      <c r="CS62" t="s">
        <v>337</v>
      </c>
      <c r="CT62" t="s">
        <v>1935</v>
      </c>
    </row>
    <row r="63" spans="1:98" customFormat="1">
      <c r="A63">
        <v>158762</v>
      </c>
      <c r="B63" t="s">
        <v>493</v>
      </c>
      <c r="C63" t="s">
        <v>360</v>
      </c>
      <c r="D63">
        <v>1982</v>
      </c>
      <c r="E63">
        <v>44</v>
      </c>
      <c r="F63" t="s">
        <v>387</v>
      </c>
      <c r="G63" t="s">
        <v>81</v>
      </c>
      <c r="H63" t="s">
        <v>764</v>
      </c>
      <c r="I63" t="s">
        <v>424</v>
      </c>
      <c r="J63" t="s">
        <v>350</v>
      </c>
      <c r="K63" s="329">
        <v>46142.354537037034</v>
      </c>
      <c r="L63" t="s">
        <v>309</v>
      </c>
      <c r="M63" t="s">
        <v>29</v>
      </c>
      <c r="N63" t="s">
        <v>458</v>
      </c>
      <c r="O63" t="s">
        <v>459</v>
      </c>
      <c r="P63" t="s">
        <v>353</v>
      </c>
      <c r="Q63" t="s">
        <v>305</v>
      </c>
      <c r="R63" t="s">
        <v>122</v>
      </c>
      <c r="S63" t="s">
        <v>122</v>
      </c>
      <c r="T63" t="s">
        <v>330</v>
      </c>
      <c r="U63" t="s">
        <v>331</v>
      </c>
      <c r="V63" t="s">
        <v>107</v>
      </c>
      <c r="W63" t="s">
        <v>359</v>
      </c>
      <c r="X63">
        <v>0</v>
      </c>
      <c r="Y63">
        <v>0</v>
      </c>
      <c r="Z63">
        <v>1</v>
      </c>
      <c r="AA63">
        <v>0</v>
      </c>
      <c r="AB63">
        <v>1</v>
      </c>
      <c r="AC63">
        <v>0</v>
      </c>
      <c r="AD63">
        <v>0</v>
      </c>
      <c r="AE63">
        <v>0</v>
      </c>
      <c r="AF63">
        <v>0</v>
      </c>
      <c r="AG63">
        <v>0</v>
      </c>
      <c r="AH63">
        <v>0</v>
      </c>
      <c r="AI63">
        <v>0</v>
      </c>
      <c r="AJ63">
        <v>0</v>
      </c>
      <c r="AK63">
        <v>0</v>
      </c>
      <c r="AL63">
        <v>0</v>
      </c>
      <c r="AM63">
        <v>0</v>
      </c>
      <c r="AN63">
        <v>0</v>
      </c>
      <c r="AO63">
        <v>0</v>
      </c>
      <c r="AP63" t="s">
        <v>345</v>
      </c>
      <c r="AQ63">
        <v>1</v>
      </c>
      <c r="AR63">
        <v>0</v>
      </c>
      <c r="AS63">
        <v>0</v>
      </c>
      <c r="AT63">
        <v>0</v>
      </c>
      <c r="AU63">
        <v>0</v>
      </c>
      <c r="AV63">
        <v>0</v>
      </c>
      <c r="AW63">
        <v>0</v>
      </c>
      <c r="AX63">
        <v>0</v>
      </c>
      <c r="AY63" t="s">
        <v>345</v>
      </c>
      <c r="AZ63">
        <v>1</v>
      </c>
      <c r="BA63">
        <v>0</v>
      </c>
      <c r="BB63">
        <v>0</v>
      </c>
      <c r="BC63">
        <v>0</v>
      </c>
      <c r="BD63">
        <v>0</v>
      </c>
      <c r="BE63">
        <v>0</v>
      </c>
      <c r="BF63">
        <v>0</v>
      </c>
      <c r="BG63">
        <v>0</v>
      </c>
      <c r="BH63">
        <v>0</v>
      </c>
      <c r="BI63" t="s">
        <v>51</v>
      </c>
      <c r="BK63" t="s">
        <v>129</v>
      </c>
      <c r="BL63" t="s">
        <v>130</v>
      </c>
      <c r="BM63" t="s">
        <v>130</v>
      </c>
      <c r="BN63" t="s">
        <v>118</v>
      </c>
      <c r="BO63" t="s">
        <v>967</v>
      </c>
      <c r="BP63">
        <v>1</v>
      </c>
      <c r="BQ63">
        <v>0</v>
      </c>
      <c r="BR63">
        <v>1</v>
      </c>
      <c r="BS63">
        <v>0</v>
      </c>
      <c r="BT63">
        <v>0</v>
      </c>
      <c r="BU63">
        <v>0</v>
      </c>
      <c r="BV63">
        <v>0</v>
      </c>
      <c r="BW63">
        <v>0</v>
      </c>
      <c r="BX63">
        <v>0</v>
      </c>
      <c r="BY63">
        <v>0</v>
      </c>
      <c r="BZ63">
        <v>0</v>
      </c>
      <c r="CA63">
        <v>0</v>
      </c>
      <c r="CB63">
        <v>0</v>
      </c>
      <c r="CC63">
        <v>0</v>
      </c>
      <c r="CD63">
        <v>0</v>
      </c>
      <c r="CE63" t="s">
        <v>137</v>
      </c>
      <c r="CG63" t="s">
        <v>335</v>
      </c>
      <c r="CI63" t="s">
        <v>129</v>
      </c>
      <c r="CJ63" t="s">
        <v>51</v>
      </c>
      <c r="CL63" t="s">
        <v>51</v>
      </c>
      <c r="CN63" t="s">
        <v>346</v>
      </c>
      <c r="CP63">
        <v>10</v>
      </c>
      <c r="CS63" t="s">
        <v>347</v>
      </c>
    </row>
    <row r="64" spans="1:98" customFormat="1">
      <c r="A64">
        <v>108157</v>
      </c>
      <c r="B64" t="s">
        <v>602</v>
      </c>
      <c r="C64" t="s">
        <v>360</v>
      </c>
      <c r="D64">
        <v>1963</v>
      </c>
      <c r="E64">
        <v>63</v>
      </c>
      <c r="F64" t="s">
        <v>339</v>
      </c>
      <c r="G64" t="s">
        <v>49</v>
      </c>
      <c r="H64" t="s">
        <v>352</v>
      </c>
      <c r="I64" t="s">
        <v>361</v>
      </c>
      <c r="J64" t="s">
        <v>325</v>
      </c>
      <c r="K64" s="329">
        <v>46142.354305555556</v>
      </c>
      <c r="L64" t="s">
        <v>309</v>
      </c>
      <c r="M64" t="s">
        <v>568</v>
      </c>
      <c r="N64" t="s">
        <v>1397</v>
      </c>
      <c r="O64" t="s">
        <v>492</v>
      </c>
      <c r="P64" t="s">
        <v>382</v>
      </c>
      <c r="R64" t="s">
        <v>383</v>
      </c>
      <c r="S64" t="s">
        <v>121</v>
      </c>
      <c r="T64" t="s">
        <v>121</v>
      </c>
      <c r="U64" t="s">
        <v>73</v>
      </c>
      <c r="V64" t="s">
        <v>107</v>
      </c>
      <c r="W64" t="s">
        <v>373</v>
      </c>
      <c r="X64">
        <v>0</v>
      </c>
      <c r="Y64">
        <v>0</v>
      </c>
      <c r="Z64">
        <v>0</v>
      </c>
      <c r="AA64">
        <v>0</v>
      </c>
      <c r="AB64">
        <v>0</v>
      </c>
      <c r="AC64">
        <v>0</v>
      </c>
      <c r="AD64">
        <v>0</v>
      </c>
      <c r="AE64">
        <v>0</v>
      </c>
      <c r="AF64">
        <v>0</v>
      </c>
      <c r="AG64">
        <v>0</v>
      </c>
      <c r="AH64">
        <v>0</v>
      </c>
      <c r="AI64">
        <v>0</v>
      </c>
      <c r="AJ64">
        <v>0</v>
      </c>
      <c r="AK64">
        <v>0</v>
      </c>
      <c r="AL64">
        <v>0</v>
      </c>
      <c r="AM64">
        <v>0</v>
      </c>
      <c r="AN64">
        <v>0</v>
      </c>
      <c r="AO64" t="s">
        <v>1936</v>
      </c>
      <c r="AP64" t="s">
        <v>345</v>
      </c>
      <c r="AQ64">
        <v>1</v>
      </c>
      <c r="AR64">
        <v>0</v>
      </c>
      <c r="AS64">
        <v>0</v>
      </c>
      <c r="AT64">
        <v>0</v>
      </c>
      <c r="AU64">
        <v>0</v>
      </c>
      <c r="AV64">
        <v>0</v>
      </c>
      <c r="AW64">
        <v>0</v>
      </c>
      <c r="AX64">
        <v>0</v>
      </c>
      <c r="AY64" t="s">
        <v>345</v>
      </c>
      <c r="AZ64">
        <v>1</v>
      </c>
      <c r="BA64">
        <v>0</v>
      </c>
      <c r="BB64">
        <v>0</v>
      </c>
      <c r="BC64">
        <v>0</v>
      </c>
      <c r="BD64">
        <v>0</v>
      </c>
      <c r="BE64">
        <v>0</v>
      </c>
      <c r="BF64">
        <v>0</v>
      </c>
      <c r="BG64">
        <v>0</v>
      </c>
      <c r="BH64">
        <v>0</v>
      </c>
      <c r="BI64" t="s">
        <v>51</v>
      </c>
      <c r="BJ64" t="s">
        <v>1937</v>
      </c>
      <c r="BK64" t="s">
        <v>386</v>
      </c>
      <c r="BL64" t="s">
        <v>128</v>
      </c>
      <c r="BM64" t="s">
        <v>129</v>
      </c>
      <c r="BN64" t="s">
        <v>118</v>
      </c>
      <c r="BO64" t="s">
        <v>923</v>
      </c>
      <c r="BP64">
        <v>0</v>
      </c>
      <c r="BQ64">
        <v>1</v>
      </c>
      <c r="BR64">
        <v>0</v>
      </c>
      <c r="BS64">
        <v>0</v>
      </c>
      <c r="BT64">
        <v>0</v>
      </c>
      <c r="BU64">
        <v>0</v>
      </c>
      <c r="BV64">
        <v>0</v>
      </c>
      <c r="BW64">
        <v>0</v>
      </c>
      <c r="BX64">
        <v>0</v>
      </c>
      <c r="BY64">
        <v>0</v>
      </c>
      <c r="BZ64">
        <v>0</v>
      </c>
      <c r="CA64">
        <v>0</v>
      </c>
      <c r="CB64">
        <v>0</v>
      </c>
      <c r="CC64">
        <v>0</v>
      </c>
      <c r="CD64">
        <v>0</v>
      </c>
      <c r="CE64" t="s">
        <v>137</v>
      </c>
      <c r="CF64" t="s">
        <v>1938</v>
      </c>
      <c r="CG64" t="s">
        <v>138</v>
      </c>
      <c r="CI64" t="s">
        <v>129</v>
      </c>
      <c r="CJ64" t="s">
        <v>52</v>
      </c>
      <c r="CK64" t="s">
        <v>1939</v>
      </c>
      <c r="CL64" t="s">
        <v>52</v>
      </c>
      <c r="CN64" t="s">
        <v>336</v>
      </c>
      <c r="CO64" t="s">
        <v>1940</v>
      </c>
      <c r="CP64">
        <v>8</v>
      </c>
      <c r="CQ64" t="s">
        <v>1941</v>
      </c>
      <c r="CR64" t="s">
        <v>1942</v>
      </c>
      <c r="CS64" t="s">
        <v>400</v>
      </c>
      <c r="CT64" t="s">
        <v>1943</v>
      </c>
    </row>
    <row r="65" spans="1:98" customFormat="1">
      <c r="A65">
        <v>162852</v>
      </c>
      <c r="B65" t="s">
        <v>551</v>
      </c>
      <c r="C65" t="s">
        <v>360</v>
      </c>
      <c r="D65">
        <v>1966</v>
      </c>
      <c r="E65">
        <v>60</v>
      </c>
      <c r="F65" t="s">
        <v>339</v>
      </c>
      <c r="G65" t="s">
        <v>80</v>
      </c>
      <c r="H65" t="s">
        <v>797</v>
      </c>
      <c r="I65" t="s">
        <v>402</v>
      </c>
      <c r="J65" t="s">
        <v>325</v>
      </c>
      <c r="K65" s="329">
        <v>46142.241736111115</v>
      </c>
      <c r="L65" t="s">
        <v>309</v>
      </c>
      <c r="M65" t="s">
        <v>551</v>
      </c>
      <c r="N65" t="s">
        <v>552</v>
      </c>
      <c r="O65" t="s">
        <v>553</v>
      </c>
      <c r="P65" t="s">
        <v>382</v>
      </c>
      <c r="R65" t="s">
        <v>125</v>
      </c>
      <c r="S65" t="s">
        <v>125</v>
      </c>
      <c r="T65" t="s">
        <v>391</v>
      </c>
      <c r="U65" t="s">
        <v>331</v>
      </c>
      <c r="V65" t="s">
        <v>105</v>
      </c>
      <c r="W65" t="s">
        <v>373</v>
      </c>
      <c r="X65">
        <v>0</v>
      </c>
      <c r="Y65">
        <v>0</v>
      </c>
      <c r="Z65">
        <v>0</v>
      </c>
      <c r="AA65">
        <v>0</v>
      </c>
      <c r="AB65">
        <v>0</v>
      </c>
      <c r="AC65">
        <v>0</v>
      </c>
      <c r="AD65">
        <v>0</v>
      </c>
      <c r="AE65">
        <v>0</v>
      </c>
      <c r="AF65">
        <v>0</v>
      </c>
      <c r="AG65">
        <v>0</v>
      </c>
      <c r="AH65">
        <v>0</v>
      </c>
      <c r="AI65">
        <v>0</v>
      </c>
      <c r="AJ65">
        <v>0</v>
      </c>
      <c r="AK65">
        <v>0</v>
      </c>
      <c r="AL65">
        <v>0</v>
      </c>
      <c r="AM65">
        <v>0</v>
      </c>
      <c r="AN65">
        <v>0</v>
      </c>
      <c r="AO65" t="s">
        <v>1944</v>
      </c>
      <c r="AP65" t="s">
        <v>345</v>
      </c>
      <c r="AQ65">
        <v>1</v>
      </c>
      <c r="AR65">
        <v>0</v>
      </c>
      <c r="AS65">
        <v>0</v>
      </c>
      <c r="AT65">
        <v>0</v>
      </c>
      <c r="AU65">
        <v>0</v>
      </c>
      <c r="AV65">
        <v>0</v>
      </c>
      <c r="AW65">
        <v>0</v>
      </c>
      <c r="AX65">
        <v>0</v>
      </c>
      <c r="AY65" t="s">
        <v>345</v>
      </c>
      <c r="AZ65">
        <v>1</v>
      </c>
      <c r="BA65">
        <v>0</v>
      </c>
      <c r="BB65">
        <v>0</v>
      </c>
      <c r="BC65">
        <v>0</v>
      </c>
      <c r="BD65">
        <v>0</v>
      </c>
      <c r="BE65">
        <v>0</v>
      </c>
      <c r="BF65">
        <v>0</v>
      </c>
      <c r="BG65">
        <v>0</v>
      </c>
      <c r="BH65">
        <v>0</v>
      </c>
      <c r="BK65" t="s">
        <v>386</v>
      </c>
      <c r="BL65" t="s">
        <v>386</v>
      </c>
      <c r="BM65" t="s">
        <v>132</v>
      </c>
      <c r="BN65" t="s">
        <v>120</v>
      </c>
      <c r="BO65" t="s">
        <v>938</v>
      </c>
      <c r="BP65">
        <v>0</v>
      </c>
      <c r="BQ65">
        <v>0</v>
      </c>
      <c r="BR65">
        <v>0</v>
      </c>
      <c r="BS65">
        <v>0</v>
      </c>
      <c r="BT65">
        <v>0</v>
      </c>
      <c r="BU65">
        <v>0</v>
      </c>
      <c r="BV65">
        <v>0</v>
      </c>
      <c r="BW65">
        <v>1</v>
      </c>
      <c r="BX65">
        <v>0</v>
      </c>
      <c r="BY65">
        <v>0</v>
      </c>
      <c r="BZ65">
        <v>0</v>
      </c>
      <c r="CA65">
        <v>0</v>
      </c>
      <c r="CB65">
        <v>0</v>
      </c>
      <c r="CC65">
        <v>0</v>
      </c>
      <c r="CD65">
        <v>0</v>
      </c>
      <c r="CE65" t="s">
        <v>335</v>
      </c>
      <c r="CG65" t="s">
        <v>335</v>
      </c>
      <c r="CI65" t="s">
        <v>130</v>
      </c>
      <c r="CJ65" t="s">
        <v>52</v>
      </c>
      <c r="CK65" t="s">
        <v>1945</v>
      </c>
      <c r="CL65" t="s">
        <v>52</v>
      </c>
      <c r="CN65" t="s">
        <v>346</v>
      </c>
      <c r="CP65">
        <v>8</v>
      </c>
      <c r="CR65" t="s">
        <v>1946</v>
      </c>
      <c r="CS65" t="s">
        <v>337</v>
      </c>
    </row>
    <row r="66" spans="1:98" customFormat="1">
      <c r="A66">
        <v>198471</v>
      </c>
      <c r="B66" t="s">
        <v>321</v>
      </c>
      <c r="C66" t="s">
        <v>360</v>
      </c>
      <c r="D66">
        <v>1961</v>
      </c>
      <c r="E66">
        <v>65</v>
      </c>
      <c r="F66" t="s">
        <v>339</v>
      </c>
      <c r="G66" t="s">
        <v>49</v>
      </c>
      <c r="H66" t="s">
        <v>377</v>
      </c>
      <c r="I66" t="s">
        <v>410</v>
      </c>
      <c r="J66" t="s">
        <v>350</v>
      </c>
      <c r="K66" s="329">
        <v>46141.995648148149</v>
      </c>
      <c r="L66" t="s">
        <v>309</v>
      </c>
      <c r="M66" t="s">
        <v>379</v>
      </c>
      <c r="N66" t="s">
        <v>380</v>
      </c>
      <c r="O66" t="s">
        <v>381</v>
      </c>
      <c r="P66" t="s">
        <v>382</v>
      </c>
      <c r="Q66" t="s">
        <v>1255</v>
      </c>
      <c r="R66" t="s">
        <v>383</v>
      </c>
      <c r="S66" t="s">
        <v>121</v>
      </c>
      <c r="T66" t="s">
        <v>121</v>
      </c>
      <c r="U66" t="s">
        <v>331</v>
      </c>
      <c r="V66" t="s">
        <v>107</v>
      </c>
      <c r="W66" t="s">
        <v>411</v>
      </c>
      <c r="X66">
        <v>0</v>
      </c>
      <c r="Y66">
        <v>0</v>
      </c>
      <c r="Z66">
        <v>0</v>
      </c>
      <c r="AA66">
        <v>0</v>
      </c>
      <c r="AB66">
        <v>0</v>
      </c>
      <c r="AC66">
        <v>0</v>
      </c>
      <c r="AD66">
        <v>0</v>
      </c>
      <c r="AE66">
        <v>0</v>
      </c>
      <c r="AF66">
        <v>0</v>
      </c>
      <c r="AG66">
        <v>1</v>
      </c>
      <c r="AH66">
        <v>0</v>
      </c>
      <c r="AI66">
        <v>0</v>
      </c>
      <c r="AJ66">
        <v>0</v>
      </c>
      <c r="AK66">
        <v>0</v>
      </c>
      <c r="AL66">
        <v>0</v>
      </c>
      <c r="AM66">
        <v>0</v>
      </c>
      <c r="AN66">
        <v>0</v>
      </c>
      <c r="AO66">
        <v>0</v>
      </c>
      <c r="AP66" t="s">
        <v>345</v>
      </c>
      <c r="AQ66">
        <v>1</v>
      </c>
      <c r="AR66">
        <v>0</v>
      </c>
      <c r="AS66">
        <v>0</v>
      </c>
      <c r="AT66">
        <v>0</v>
      </c>
      <c r="AU66">
        <v>0</v>
      </c>
      <c r="AV66">
        <v>0</v>
      </c>
      <c r="AW66">
        <v>0</v>
      </c>
      <c r="AX66">
        <v>0</v>
      </c>
      <c r="AY66" t="s">
        <v>345</v>
      </c>
      <c r="AZ66">
        <v>1</v>
      </c>
      <c r="BA66">
        <v>0</v>
      </c>
      <c r="BB66">
        <v>0</v>
      </c>
      <c r="BC66">
        <v>0</v>
      </c>
      <c r="BD66">
        <v>0</v>
      </c>
      <c r="BE66">
        <v>0</v>
      </c>
      <c r="BF66">
        <v>0</v>
      </c>
      <c r="BG66">
        <v>0</v>
      </c>
      <c r="BH66">
        <v>0</v>
      </c>
      <c r="BI66" t="s">
        <v>53</v>
      </c>
      <c r="BK66" t="s">
        <v>127</v>
      </c>
      <c r="BL66" t="s">
        <v>128</v>
      </c>
      <c r="BM66" t="s">
        <v>386</v>
      </c>
      <c r="BN66" t="s">
        <v>118</v>
      </c>
      <c r="BO66" t="s">
        <v>928</v>
      </c>
      <c r="BP66">
        <v>0</v>
      </c>
      <c r="BQ66">
        <v>0</v>
      </c>
      <c r="BR66">
        <v>0</v>
      </c>
      <c r="BS66">
        <v>1</v>
      </c>
      <c r="BT66">
        <v>0</v>
      </c>
      <c r="BU66">
        <v>0</v>
      </c>
      <c r="BV66">
        <v>0</v>
      </c>
      <c r="BW66">
        <v>0</v>
      </c>
      <c r="BX66">
        <v>0</v>
      </c>
      <c r="BY66">
        <v>0</v>
      </c>
      <c r="BZ66">
        <v>0</v>
      </c>
      <c r="CA66">
        <v>0</v>
      </c>
      <c r="CB66">
        <v>0</v>
      </c>
      <c r="CC66">
        <v>0</v>
      </c>
      <c r="CD66">
        <v>0</v>
      </c>
      <c r="CE66" t="s">
        <v>335</v>
      </c>
      <c r="CG66" t="s">
        <v>335</v>
      </c>
      <c r="CI66" t="s">
        <v>386</v>
      </c>
      <c r="CJ66" t="s">
        <v>53</v>
      </c>
      <c r="CL66" t="s">
        <v>53</v>
      </c>
      <c r="CN66" t="s">
        <v>346</v>
      </c>
      <c r="CP66">
        <v>8</v>
      </c>
      <c r="CS66" t="s">
        <v>400</v>
      </c>
    </row>
    <row r="67" spans="1:98" customFormat="1">
      <c r="A67">
        <v>190802</v>
      </c>
      <c r="B67" t="s">
        <v>29</v>
      </c>
      <c r="C67" t="s">
        <v>322</v>
      </c>
      <c r="D67">
        <v>1987</v>
      </c>
      <c r="E67">
        <v>39</v>
      </c>
      <c r="F67" t="s">
        <v>57</v>
      </c>
      <c r="G67" t="s">
        <v>79</v>
      </c>
      <c r="H67" t="s">
        <v>1492</v>
      </c>
      <c r="I67" t="s">
        <v>349</v>
      </c>
      <c r="J67" t="s">
        <v>325</v>
      </c>
      <c r="K67" s="329">
        <v>46141.987372685187</v>
      </c>
      <c r="L67" t="s">
        <v>309</v>
      </c>
      <c r="M67" t="s">
        <v>29</v>
      </c>
      <c r="N67" t="s">
        <v>458</v>
      </c>
      <c r="O67" t="s">
        <v>459</v>
      </c>
      <c r="P67" t="s">
        <v>353</v>
      </c>
      <c r="Q67" t="s">
        <v>305</v>
      </c>
      <c r="R67" t="s">
        <v>122</v>
      </c>
      <c r="S67" t="s">
        <v>121</v>
      </c>
      <c r="T67" t="s">
        <v>520</v>
      </c>
      <c r="U67" t="s">
        <v>331</v>
      </c>
      <c r="V67" t="s">
        <v>108</v>
      </c>
      <c r="W67" t="s">
        <v>505</v>
      </c>
      <c r="X67">
        <v>0</v>
      </c>
      <c r="Y67">
        <v>0</v>
      </c>
      <c r="Z67">
        <v>0</v>
      </c>
      <c r="AA67">
        <v>0</v>
      </c>
      <c r="AB67">
        <v>0</v>
      </c>
      <c r="AC67">
        <v>1</v>
      </c>
      <c r="AD67">
        <v>0</v>
      </c>
      <c r="AE67">
        <v>0</v>
      </c>
      <c r="AF67">
        <v>0</v>
      </c>
      <c r="AG67">
        <v>0</v>
      </c>
      <c r="AH67">
        <v>0</v>
      </c>
      <c r="AI67">
        <v>0</v>
      </c>
      <c r="AJ67">
        <v>0</v>
      </c>
      <c r="AK67">
        <v>0</v>
      </c>
      <c r="AL67">
        <v>0</v>
      </c>
      <c r="AM67">
        <v>0</v>
      </c>
      <c r="AN67">
        <v>0</v>
      </c>
      <c r="AO67">
        <v>0</v>
      </c>
      <c r="AP67" t="s">
        <v>345</v>
      </c>
      <c r="AQ67">
        <v>1</v>
      </c>
      <c r="AR67">
        <v>0</v>
      </c>
      <c r="AS67">
        <v>0</v>
      </c>
      <c r="AT67">
        <v>0</v>
      </c>
      <c r="AU67">
        <v>0</v>
      </c>
      <c r="AV67">
        <v>0</v>
      </c>
      <c r="AW67">
        <v>0</v>
      </c>
      <c r="AX67">
        <v>0</v>
      </c>
      <c r="AY67" t="s">
        <v>345</v>
      </c>
      <c r="AZ67">
        <v>1</v>
      </c>
      <c r="BA67">
        <v>0</v>
      </c>
      <c r="BB67">
        <v>0</v>
      </c>
      <c r="BC67">
        <v>0</v>
      </c>
      <c r="BD67">
        <v>0</v>
      </c>
      <c r="BE67">
        <v>0</v>
      </c>
      <c r="BF67">
        <v>0</v>
      </c>
      <c r="BG67">
        <v>0</v>
      </c>
      <c r="BH67">
        <v>0</v>
      </c>
      <c r="BK67" t="s">
        <v>386</v>
      </c>
      <c r="BL67" t="s">
        <v>129</v>
      </c>
      <c r="BM67" t="s">
        <v>130</v>
      </c>
      <c r="BN67" t="s">
        <v>118</v>
      </c>
      <c r="BO67" t="s">
        <v>924</v>
      </c>
      <c r="BP67">
        <v>0</v>
      </c>
      <c r="BQ67">
        <v>0</v>
      </c>
      <c r="BR67">
        <v>0</v>
      </c>
      <c r="BS67">
        <v>0</v>
      </c>
      <c r="BT67">
        <v>0</v>
      </c>
      <c r="BU67">
        <v>1</v>
      </c>
      <c r="BV67">
        <v>0</v>
      </c>
      <c r="BW67">
        <v>0</v>
      </c>
      <c r="BX67">
        <v>0</v>
      </c>
      <c r="BY67">
        <v>0</v>
      </c>
      <c r="BZ67">
        <v>0</v>
      </c>
      <c r="CA67">
        <v>0</v>
      </c>
      <c r="CB67">
        <v>0</v>
      </c>
      <c r="CC67">
        <v>0</v>
      </c>
      <c r="CD67">
        <v>0</v>
      </c>
      <c r="CE67" t="s">
        <v>335</v>
      </c>
      <c r="CG67" t="s">
        <v>335</v>
      </c>
      <c r="CI67" t="s">
        <v>129</v>
      </c>
      <c r="CJ67" t="s">
        <v>52</v>
      </c>
      <c r="CL67" t="s">
        <v>51</v>
      </c>
      <c r="CN67" t="s">
        <v>346</v>
      </c>
      <c r="CP67">
        <v>10</v>
      </c>
      <c r="CQ67" t="s">
        <v>1947</v>
      </c>
      <c r="CS67" t="s">
        <v>337</v>
      </c>
    </row>
    <row r="68" spans="1:98" customFormat="1">
      <c r="A68">
        <v>146268</v>
      </c>
      <c r="B68" t="s">
        <v>413</v>
      </c>
      <c r="C68" t="s">
        <v>322</v>
      </c>
      <c r="D68">
        <v>1967</v>
      </c>
      <c r="E68">
        <v>59</v>
      </c>
      <c r="F68" t="s">
        <v>58</v>
      </c>
      <c r="G68" t="s">
        <v>82</v>
      </c>
      <c r="H68" t="s">
        <v>667</v>
      </c>
      <c r="I68" t="s">
        <v>324</v>
      </c>
      <c r="J68" t="s">
        <v>350</v>
      </c>
      <c r="K68" s="329">
        <v>46141.978043981479</v>
      </c>
      <c r="L68" t="s">
        <v>309</v>
      </c>
      <c r="M68" t="s">
        <v>551</v>
      </c>
      <c r="N68" t="s">
        <v>552</v>
      </c>
      <c r="O68" t="s">
        <v>553</v>
      </c>
      <c r="P68" t="s">
        <v>382</v>
      </c>
      <c r="R68" t="s">
        <v>383</v>
      </c>
      <c r="S68" t="s">
        <v>121</v>
      </c>
      <c r="T68" t="s">
        <v>121</v>
      </c>
      <c r="U68" t="s">
        <v>331</v>
      </c>
      <c r="V68" t="s">
        <v>112</v>
      </c>
      <c r="W68" t="s">
        <v>557</v>
      </c>
      <c r="X68">
        <v>0</v>
      </c>
      <c r="Y68">
        <v>0</v>
      </c>
      <c r="Z68">
        <v>0</v>
      </c>
      <c r="AA68">
        <v>0</v>
      </c>
      <c r="AB68">
        <v>0</v>
      </c>
      <c r="AC68">
        <v>0</v>
      </c>
      <c r="AD68">
        <v>0</v>
      </c>
      <c r="AE68">
        <v>0</v>
      </c>
      <c r="AF68">
        <v>1</v>
      </c>
      <c r="AG68">
        <v>0</v>
      </c>
      <c r="AH68">
        <v>0</v>
      </c>
      <c r="AI68">
        <v>0</v>
      </c>
      <c r="AJ68">
        <v>0</v>
      </c>
      <c r="AK68">
        <v>0</v>
      </c>
      <c r="AL68">
        <v>0</v>
      </c>
      <c r="AM68">
        <v>0</v>
      </c>
      <c r="AN68">
        <v>0</v>
      </c>
      <c r="AO68">
        <v>0</v>
      </c>
      <c r="AP68" t="s">
        <v>345</v>
      </c>
      <c r="AQ68">
        <v>1</v>
      </c>
      <c r="AR68">
        <v>0</v>
      </c>
      <c r="AS68">
        <v>0</v>
      </c>
      <c r="AT68">
        <v>0</v>
      </c>
      <c r="AU68">
        <v>0</v>
      </c>
      <c r="AV68">
        <v>0</v>
      </c>
      <c r="AW68">
        <v>0</v>
      </c>
      <c r="AX68">
        <v>0</v>
      </c>
      <c r="AY68" t="s">
        <v>345</v>
      </c>
      <c r="AZ68">
        <v>1</v>
      </c>
      <c r="BA68">
        <v>0</v>
      </c>
      <c r="BB68">
        <v>0</v>
      </c>
      <c r="BC68">
        <v>0</v>
      </c>
      <c r="BD68">
        <v>0</v>
      </c>
      <c r="BE68">
        <v>0</v>
      </c>
      <c r="BF68">
        <v>0</v>
      </c>
      <c r="BG68">
        <v>0</v>
      </c>
      <c r="BH68">
        <v>0</v>
      </c>
      <c r="BK68" t="s">
        <v>386</v>
      </c>
      <c r="BL68" t="s">
        <v>130</v>
      </c>
      <c r="BM68" t="s">
        <v>131</v>
      </c>
      <c r="BN68" t="s">
        <v>118</v>
      </c>
      <c r="BO68" t="s">
        <v>956</v>
      </c>
      <c r="BP68">
        <v>0</v>
      </c>
      <c r="BQ68">
        <v>0</v>
      </c>
      <c r="BR68">
        <v>0</v>
      </c>
      <c r="BS68">
        <v>0</v>
      </c>
      <c r="BT68">
        <v>1</v>
      </c>
      <c r="BU68">
        <v>0</v>
      </c>
      <c r="BV68">
        <v>0</v>
      </c>
      <c r="BW68">
        <v>0</v>
      </c>
      <c r="BX68">
        <v>0</v>
      </c>
      <c r="BY68">
        <v>0</v>
      </c>
      <c r="BZ68">
        <v>0</v>
      </c>
      <c r="CA68">
        <v>0</v>
      </c>
      <c r="CB68">
        <v>0</v>
      </c>
      <c r="CC68">
        <v>0</v>
      </c>
      <c r="CD68">
        <v>0</v>
      </c>
      <c r="CE68" t="s">
        <v>335</v>
      </c>
      <c r="CF68" t="s">
        <v>1948</v>
      </c>
      <c r="CG68" t="s">
        <v>233</v>
      </c>
      <c r="CI68" t="s">
        <v>129</v>
      </c>
      <c r="CJ68" t="s">
        <v>51</v>
      </c>
      <c r="CK68" t="s">
        <v>1949</v>
      </c>
      <c r="CL68" t="s">
        <v>51</v>
      </c>
      <c r="CM68" t="s">
        <v>1950</v>
      </c>
      <c r="CN68" t="s">
        <v>346</v>
      </c>
      <c r="CP68">
        <v>9</v>
      </c>
      <c r="CQ68" t="s">
        <v>1951</v>
      </c>
      <c r="CR68" t="s">
        <v>1952</v>
      </c>
      <c r="CS68" t="s">
        <v>337</v>
      </c>
      <c r="CT68" t="s">
        <v>1953</v>
      </c>
    </row>
    <row r="69" spans="1:98" customFormat="1">
      <c r="A69">
        <v>200143</v>
      </c>
      <c r="B69" t="s">
        <v>321</v>
      </c>
      <c r="C69" t="s">
        <v>360</v>
      </c>
      <c r="D69">
        <v>1977</v>
      </c>
      <c r="E69">
        <v>49</v>
      </c>
      <c r="F69" t="s">
        <v>387</v>
      </c>
      <c r="G69" t="s">
        <v>83</v>
      </c>
      <c r="H69" t="s">
        <v>1300</v>
      </c>
      <c r="I69" t="s">
        <v>478</v>
      </c>
      <c r="J69" t="s">
        <v>350</v>
      </c>
      <c r="K69" s="329">
        <v>46141.968078703707</v>
      </c>
      <c r="L69" t="s">
        <v>309</v>
      </c>
      <c r="M69" t="s">
        <v>612</v>
      </c>
      <c r="N69" t="s">
        <v>613</v>
      </c>
      <c r="O69" t="s">
        <v>377</v>
      </c>
      <c r="P69" t="s">
        <v>365</v>
      </c>
      <c r="Q69" t="s">
        <v>304</v>
      </c>
      <c r="R69" t="s">
        <v>123</v>
      </c>
      <c r="S69" t="s">
        <v>123</v>
      </c>
      <c r="T69" t="s">
        <v>330</v>
      </c>
      <c r="U69" t="s">
        <v>331</v>
      </c>
      <c r="V69" t="s">
        <v>107</v>
      </c>
      <c r="W69" t="s">
        <v>513</v>
      </c>
      <c r="X69">
        <v>0</v>
      </c>
      <c r="Y69">
        <v>0</v>
      </c>
      <c r="Z69">
        <v>0</v>
      </c>
      <c r="AA69">
        <v>0</v>
      </c>
      <c r="AB69">
        <v>0</v>
      </c>
      <c r="AC69">
        <v>0</v>
      </c>
      <c r="AD69">
        <v>0</v>
      </c>
      <c r="AE69">
        <v>0</v>
      </c>
      <c r="AF69">
        <v>0</v>
      </c>
      <c r="AG69">
        <v>0</v>
      </c>
      <c r="AH69">
        <v>1</v>
      </c>
      <c r="AI69">
        <v>0</v>
      </c>
      <c r="AJ69">
        <v>0</v>
      </c>
      <c r="AK69">
        <v>0</v>
      </c>
      <c r="AL69">
        <v>0</v>
      </c>
      <c r="AM69">
        <v>0</v>
      </c>
      <c r="AN69">
        <v>0</v>
      </c>
      <c r="AO69">
        <v>0</v>
      </c>
      <c r="AP69" t="s">
        <v>345</v>
      </c>
      <c r="AQ69">
        <v>1</v>
      </c>
      <c r="AR69">
        <v>0</v>
      </c>
      <c r="AS69">
        <v>0</v>
      </c>
      <c r="AT69">
        <v>0</v>
      </c>
      <c r="AU69">
        <v>0</v>
      </c>
      <c r="AV69">
        <v>0</v>
      </c>
      <c r="AW69">
        <v>0</v>
      </c>
      <c r="AX69">
        <v>0</v>
      </c>
      <c r="AY69" t="s">
        <v>345</v>
      </c>
      <c r="AZ69">
        <v>1</v>
      </c>
      <c r="BA69">
        <v>0</v>
      </c>
      <c r="BB69">
        <v>0</v>
      </c>
      <c r="BC69">
        <v>0</v>
      </c>
      <c r="BD69">
        <v>0</v>
      </c>
      <c r="BE69">
        <v>0</v>
      </c>
      <c r="BF69">
        <v>0</v>
      </c>
      <c r="BG69">
        <v>0</v>
      </c>
      <c r="BH69">
        <v>0</v>
      </c>
      <c r="BK69" t="s">
        <v>133</v>
      </c>
      <c r="BL69" t="s">
        <v>131</v>
      </c>
      <c r="BM69" t="s">
        <v>131</v>
      </c>
      <c r="BN69" t="s">
        <v>117</v>
      </c>
      <c r="BO69" t="s">
        <v>921</v>
      </c>
      <c r="BP69">
        <v>0</v>
      </c>
      <c r="BQ69">
        <v>0</v>
      </c>
      <c r="BR69">
        <v>0</v>
      </c>
      <c r="BS69">
        <v>0</v>
      </c>
      <c r="BT69">
        <v>0</v>
      </c>
      <c r="BU69">
        <v>0</v>
      </c>
      <c r="BV69">
        <v>0</v>
      </c>
      <c r="BW69">
        <v>0</v>
      </c>
      <c r="BX69">
        <v>0</v>
      </c>
      <c r="BY69">
        <v>0</v>
      </c>
      <c r="BZ69">
        <v>1</v>
      </c>
      <c r="CA69">
        <v>0</v>
      </c>
      <c r="CB69">
        <v>0</v>
      </c>
      <c r="CC69">
        <v>0</v>
      </c>
      <c r="CD69">
        <v>0</v>
      </c>
      <c r="CE69" t="s">
        <v>200</v>
      </c>
      <c r="CG69" t="s">
        <v>155</v>
      </c>
      <c r="CI69" t="s">
        <v>128</v>
      </c>
      <c r="CJ69" t="s">
        <v>51</v>
      </c>
      <c r="CK69" t="s">
        <v>1954</v>
      </c>
      <c r="CL69" t="s">
        <v>51</v>
      </c>
      <c r="CN69" t="s">
        <v>346</v>
      </c>
      <c r="CP69">
        <v>10</v>
      </c>
      <c r="CS69" t="s">
        <v>337</v>
      </c>
    </row>
    <row r="70" spans="1:98" customFormat="1">
      <c r="A70">
        <v>200168</v>
      </c>
      <c r="B70" t="s">
        <v>1363</v>
      </c>
      <c r="C70" t="s">
        <v>322</v>
      </c>
      <c r="D70">
        <v>1975</v>
      </c>
      <c r="E70">
        <v>51</v>
      </c>
      <c r="F70" t="s">
        <v>58</v>
      </c>
      <c r="G70" t="s">
        <v>83</v>
      </c>
      <c r="H70" t="s">
        <v>1300</v>
      </c>
      <c r="I70" t="s">
        <v>349</v>
      </c>
      <c r="J70" t="s">
        <v>350</v>
      </c>
      <c r="K70" s="329">
        <v>46141.966643518521</v>
      </c>
      <c r="L70" t="s">
        <v>309</v>
      </c>
      <c r="M70" t="s">
        <v>578</v>
      </c>
      <c r="N70" t="s">
        <v>579</v>
      </c>
      <c r="O70" t="s">
        <v>328</v>
      </c>
      <c r="P70" t="s">
        <v>329</v>
      </c>
      <c r="R70" t="s">
        <v>122</v>
      </c>
      <c r="S70" t="s">
        <v>122</v>
      </c>
      <c r="T70" t="s">
        <v>330</v>
      </c>
      <c r="U70" t="s">
        <v>331</v>
      </c>
      <c r="V70" t="s">
        <v>107</v>
      </c>
      <c r="W70" t="s">
        <v>605</v>
      </c>
      <c r="X70">
        <v>0</v>
      </c>
      <c r="Y70">
        <v>0</v>
      </c>
      <c r="Z70">
        <v>0</v>
      </c>
      <c r="AA70">
        <v>0</v>
      </c>
      <c r="AB70">
        <v>0</v>
      </c>
      <c r="AC70">
        <v>0</v>
      </c>
      <c r="AD70">
        <v>0</v>
      </c>
      <c r="AE70">
        <v>0</v>
      </c>
      <c r="AF70">
        <v>0</v>
      </c>
      <c r="AG70">
        <v>0</v>
      </c>
      <c r="AH70">
        <v>0</v>
      </c>
      <c r="AI70">
        <v>1</v>
      </c>
      <c r="AJ70">
        <v>0</v>
      </c>
      <c r="AK70">
        <v>0</v>
      </c>
      <c r="AL70">
        <v>0</v>
      </c>
      <c r="AM70">
        <v>0</v>
      </c>
      <c r="AN70">
        <v>0</v>
      </c>
      <c r="AO70">
        <v>0</v>
      </c>
      <c r="AP70" t="s">
        <v>345</v>
      </c>
      <c r="AQ70">
        <v>1</v>
      </c>
      <c r="AR70">
        <v>0</v>
      </c>
      <c r="AS70">
        <v>0</v>
      </c>
      <c r="AT70">
        <v>0</v>
      </c>
      <c r="AU70">
        <v>0</v>
      </c>
      <c r="AV70">
        <v>0</v>
      </c>
      <c r="AW70">
        <v>0</v>
      </c>
      <c r="AX70">
        <v>0</v>
      </c>
      <c r="AY70" t="s">
        <v>345</v>
      </c>
      <c r="AZ70">
        <v>1</v>
      </c>
      <c r="BA70">
        <v>0</v>
      </c>
      <c r="BB70">
        <v>0</v>
      </c>
      <c r="BC70">
        <v>0</v>
      </c>
      <c r="BD70">
        <v>0</v>
      </c>
      <c r="BE70">
        <v>0</v>
      </c>
      <c r="BF70">
        <v>0</v>
      </c>
      <c r="BG70">
        <v>0</v>
      </c>
      <c r="BH70">
        <v>0</v>
      </c>
      <c r="BI70" t="s">
        <v>51</v>
      </c>
      <c r="BK70" t="s">
        <v>131</v>
      </c>
      <c r="BL70" t="s">
        <v>130</v>
      </c>
      <c r="BM70" t="s">
        <v>131</v>
      </c>
      <c r="BN70" t="s">
        <v>117</v>
      </c>
      <c r="BO70" t="s">
        <v>924</v>
      </c>
      <c r="BP70">
        <v>0</v>
      </c>
      <c r="BQ70">
        <v>0</v>
      </c>
      <c r="BR70">
        <v>0</v>
      </c>
      <c r="BS70">
        <v>0</v>
      </c>
      <c r="BT70">
        <v>0</v>
      </c>
      <c r="BU70">
        <v>1</v>
      </c>
      <c r="BV70">
        <v>0</v>
      </c>
      <c r="BW70">
        <v>0</v>
      </c>
      <c r="BX70">
        <v>0</v>
      </c>
      <c r="BY70">
        <v>0</v>
      </c>
      <c r="BZ70">
        <v>0</v>
      </c>
      <c r="CA70">
        <v>0</v>
      </c>
      <c r="CB70">
        <v>0</v>
      </c>
      <c r="CC70">
        <v>0</v>
      </c>
      <c r="CD70">
        <v>0</v>
      </c>
      <c r="CE70" t="s">
        <v>335</v>
      </c>
      <c r="CG70" t="s">
        <v>335</v>
      </c>
      <c r="CI70" t="s">
        <v>128</v>
      </c>
      <c r="CJ70" t="s">
        <v>51</v>
      </c>
      <c r="CL70" t="s">
        <v>51</v>
      </c>
      <c r="CN70" t="s">
        <v>346</v>
      </c>
      <c r="CP70">
        <v>10</v>
      </c>
    </row>
    <row r="71" spans="1:98" customFormat="1">
      <c r="A71">
        <v>200370</v>
      </c>
      <c r="B71" t="s">
        <v>1810</v>
      </c>
      <c r="C71" t="s">
        <v>360</v>
      </c>
      <c r="D71">
        <v>1961</v>
      </c>
      <c r="E71">
        <v>65</v>
      </c>
      <c r="F71" t="s">
        <v>339</v>
      </c>
      <c r="G71" t="s">
        <v>80</v>
      </c>
      <c r="H71" t="s">
        <v>793</v>
      </c>
      <c r="I71" t="s">
        <v>367</v>
      </c>
      <c r="J71" t="s">
        <v>350</v>
      </c>
      <c r="K71" s="329">
        <v>46141.941018518519</v>
      </c>
      <c r="L71" t="s">
        <v>309</v>
      </c>
      <c r="M71" t="s">
        <v>1810</v>
      </c>
      <c r="N71" t="s">
        <v>1812</v>
      </c>
      <c r="O71" t="s">
        <v>319</v>
      </c>
      <c r="P71" t="s">
        <v>405</v>
      </c>
      <c r="Q71" t="s">
        <v>306</v>
      </c>
      <c r="R71" t="s">
        <v>383</v>
      </c>
      <c r="S71" t="s">
        <v>121</v>
      </c>
      <c r="T71" t="s">
        <v>121</v>
      </c>
      <c r="U71" t="s">
        <v>331</v>
      </c>
      <c r="V71" t="s">
        <v>107</v>
      </c>
      <c r="W71" t="s">
        <v>359</v>
      </c>
      <c r="X71">
        <v>0</v>
      </c>
      <c r="Y71">
        <v>0</v>
      </c>
      <c r="Z71">
        <v>1</v>
      </c>
      <c r="AA71">
        <v>0</v>
      </c>
      <c r="AB71">
        <v>1</v>
      </c>
      <c r="AC71">
        <v>0</v>
      </c>
      <c r="AD71">
        <v>0</v>
      </c>
      <c r="AE71">
        <v>0</v>
      </c>
      <c r="AF71">
        <v>0</v>
      </c>
      <c r="AG71">
        <v>0</v>
      </c>
      <c r="AH71">
        <v>0</v>
      </c>
      <c r="AI71">
        <v>0</v>
      </c>
      <c r="AJ71">
        <v>0</v>
      </c>
      <c r="AK71">
        <v>0</v>
      </c>
      <c r="AL71">
        <v>0</v>
      </c>
      <c r="AM71">
        <v>0</v>
      </c>
      <c r="AN71">
        <v>0</v>
      </c>
      <c r="AO71">
        <v>0</v>
      </c>
      <c r="AP71" t="s">
        <v>433</v>
      </c>
      <c r="AQ71">
        <v>0</v>
      </c>
      <c r="AR71">
        <v>0</v>
      </c>
      <c r="AS71">
        <v>0</v>
      </c>
      <c r="AT71">
        <v>0</v>
      </c>
      <c r="AU71">
        <v>0</v>
      </c>
      <c r="AV71">
        <v>1</v>
      </c>
      <c r="AW71">
        <v>0</v>
      </c>
      <c r="AX71">
        <v>0</v>
      </c>
      <c r="AY71" t="s">
        <v>433</v>
      </c>
      <c r="AZ71">
        <v>0</v>
      </c>
      <c r="BA71">
        <v>0</v>
      </c>
      <c r="BB71">
        <v>0</v>
      </c>
      <c r="BC71">
        <v>0</v>
      </c>
      <c r="BD71">
        <v>1</v>
      </c>
      <c r="BE71">
        <v>0</v>
      </c>
      <c r="BF71">
        <v>0</v>
      </c>
      <c r="BG71">
        <v>0</v>
      </c>
      <c r="BH71">
        <v>0</v>
      </c>
      <c r="BI71" t="s">
        <v>52</v>
      </c>
      <c r="BJ71" t="s">
        <v>1955</v>
      </c>
      <c r="BK71" t="s">
        <v>386</v>
      </c>
      <c r="BL71" t="s">
        <v>131</v>
      </c>
      <c r="BM71" t="s">
        <v>129</v>
      </c>
      <c r="BN71" t="s">
        <v>117</v>
      </c>
      <c r="BO71" t="s">
        <v>964</v>
      </c>
      <c r="BP71">
        <v>0</v>
      </c>
      <c r="BQ71">
        <v>0</v>
      </c>
      <c r="BR71">
        <v>0</v>
      </c>
      <c r="BS71">
        <v>0</v>
      </c>
      <c r="BT71">
        <v>0</v>
      </c>
      <c r="BU71">
        <v>0</v>
      </c>
      <c r="BV71">
        <v>0</v>
      </c>
      <c r="BW71">
        <v>0</v>
      </c>
      <c r="BX71">
        <v>0</v>
      </c>
      <c r="BY71">
        <v>0</v>
      </c>
      <c r="BZ71">
        <v>1</v>
      </c>
      <c r="CA71">
        <v>0</v>
      </c>
      <c r="CB71">
        <v>0</v>
      </c>
      <c r="CC71">
        <v>0</v>
      </c>
      <c r="CD71" t="s">
        <v>1956</v>
      </c>
      <c r="CE71" t="s">
        <v>185</v>
      </c>
      <c r="CG71" t="s">
        <v>178</v>
      </c>
      <c r="CI71" t="s">
        <v>386</v>
      </c>
      <c r="CJ71" t="s">
        <v>52</v>
      </c>
      <c r="CK71" t="s">
        <v>1957</v>
      </c>
      <c r="CL71" t="s">
        <v>52</v>
      </c>
      <c r="CM71" t="s">
        <v>1807</v>
      </c>
      <c r="CN71" t="s">
        <v>346</v>
      </c>
      <c r="CP71">
        <v>9</v>
      </c>
      <c r="CQ71" t="s">
        <v>1958</v>
      </c>
      <c r="CR71" t="s">
        <v>1959</v>
      </c>
      <c r="CS71" t="s">
        <v>347</v>
      </c>
      <c r="CT71" t="s">
        <v>1960</v>
      </c>
    </row>
    <row r="72" spans="1:98" customFormat="1">
      <c r="A72">
        <v>200371</v>
      </c>
      <c r="B72" t="s">
        <v>461</v>
      </c>
      <c r="C72" t="s">
        <v>116</v>
      </c>
      <c r="D72">
        <v>1996</v>
      </c>
      <c r="E72">
        <v>30</v>
      </c>
      <c r="F72" t="s">
        <v>57</v>
      </c>
      <c r="G72" t="s">
        <v>91</v>
      </c>
      <c r="H72" t="s">
        <v>591</v>
      </c>
      <c r="I72" t="s">
        <v>397</v>
      </c>
      <c r="J72" t="s">
        <v>325</v>
      </c>
      <c r="K72" s="329">
        <v>46141.936782407407</v>
      </c>
      <c r="L72" t="s">
        <v>309</v>
      </c>
      <c r="M72" t="s">
        <v>461</v>
      </c>
      <c r="N72" t="s">
        <v>541</v>
      </c>
      <c r="O72" t="s">
        <v>377</v>
      </c>
      <c r="P72" t="s">
        <v>365</v>
      </c>
      <c r="Q72" t="s">
        <v>304</v>
      </c>
      <c r="R72" t="s">
        <v>125</v>
      </c>
      <c r="S72" t="s">
        <v>125</v>
      </c>
      <c r="T72" t="s">
        <v>343</v>
      </c>
      <c r="U72" t="s">
        <v>331</v>
      </c>
      <c r="V72" t="s">
        <v>115</v>
      </c>
      <c r="W72" t="s">
        <v>332</v>
      </c>
      <c r="X72">
        <v>0</v>
      </c>
      <c r="Y72">
        <v>0</v>
      </c>
      <c r="Z72">
        <v>0</v>
      </c>
      <c r="AA72">
        <v>0</v>
      </c>
      <c r="AB72">
        <v>0</v>
      </c>
      <c r="AC72">
        <v>0</v>
      </c>
      <c r="AD72">
        <v>0</v>
      </c>
      <c r="AE72">
        <v>0</v>
      </c>
      <c r="AF72">
        <v>0</v>
      </c>
      <c r="AG72">
        <v>0</v>
      </c>
      <c r="AH72">
        <v>0</v>
      </c>
      <c r="AI72">
        <v>0</v>
      </c>
      <c r="AJ72">
        <v>0</v>
      </c>
      <c r="AK72">
        <v>0</v>
      </c>
      <c r="AL72">
        <v>0</v>
      </c>
      <c r="AM72">
        <v>0</v>
      </c>
      <c r="AN72">
        <v>1</v>
      </c>
      <c r="AO72">
        <v>0</v>
      </c>
      <c r="AP72" t="s">
        <v>345</v>
      </c>
      <c r="AQ72">
        <v>1</v>
      </c>
      <c r="AR72">
        <v>0</v>
      </c>
      <c r="AS72">
        <v>0</v>
      </c>
      <c r="AT72">
        <v>0</v>
      </c>
      <c r="AU72">
        <v>0</v>
      </c>
      <c r="AV72">
        <v>0</v>
      </c>
      <c r="AW72">
        <v>0</v>
      </c>
      <c r="AX72">
        <v>0</v>
      </c>
      <c r="AY72" t="s">
        <v>484</v>
      </c>
      <c r="AZ72">
        <v>1</v>
      </c>
      <c r="BA72">
        <v>0</v>
      </c>
      <c r="BB72">
        <v>0</v>
      </c>
      <c r="BC72">
        <v>0</v>
      </c>
      <c r="BD72">
        <v>0</v>
      </c>
      <c r="BE72">
        <v>1</v>
      </c>
      <c r="BF72">
        <v>0</v>
      </c>
      <c r="BG72">
        <v>0</v>
      </c>
      <c r="BH72">
        <v>0</v>
      </c>
      <c r="BI72" t="s">
        <v>53</v>
      </c>
      <c r="BK72" t="s">
        <v>129</v>
      </c>
      <c r="BL72" t="s">
        <v>128</v>
      </c>
      <c r="BM72" t="s">
        <v>128</v>
      </c>
      <c r="BN72" t="s">
        <v>117</v>
      </c>
      <c r="BO72" t="s">
        <v>928</v>
      </c>
      <c r="BP72">
        <v>0</v>
      </c>
      <c r="BQ72">
        <v>0</v>
      </c>
      <c r="BR72">
        <v>0</v>
      </c>
      <c r="BS72">
        <v>1</v>
      </c>
      <c r="BT72">
        <v>0</v>
      </c>
      <c r="BU72">
        <v>0</v>
      </c>
      <c r="BV72">
        <v>0</v>
      </c>
      <c r="BW72">
        <v>0</v>
      </c>
      <c r="BX72">
        <v>0</v>
      </c>
      <c r="BY72">
        <v>0</v>
      </c>
      <c r="BZ72">
        <v>0</v>
      </c>
      <c r="CA72">
        <v>0</v>
      </c>
      <c r="CB72">
        <v>0</v>
      </c>
      <c r="CC72">
        <v>0</v>
      </c>
      <c r="CD72">
        <v>0</v>
      </c>
      <c r="CE72" t="s">
        <v>335</v>
      </c>
      <c r="CG72" t="s">
        <v>335</v>
      </c>
      <c r="CI72" t="s">
        <v>128</v>
      </c>
      <c r="CJ72" t="s">
        <v>53</v>
      </c>
      <c r="CL72" t="s">
        <v>53</v>
      </c>
      <c r="CN72" t="s">
        <v>346</v>
      </c>
      <c r="CP72">
        <v>5</v>
      </c>
      <c r="CS72" t="s">
        <v>473</v>
      </c>
    </row>
    <row r="73" spans="1:98" customFormat="1">
      <c r="A73">
        <v>121212</v>
      </c>
      <c r="B73" t="s">
        <v>321</v>
      </c>
      <c r="C73" t="s">
        <v>360</v>
      </c>
      <c r="D73">
        <v>1959</v>
      </c>
      <c r="E73">
        <v>67</v>
      </c>
      <c r="F73" t="s">
        <v>339</v>
      </c>
      <c r="G73" t="s">
        <v>75</v>
      </c>
      <c r="H73" t="s">
        <v>648</v>
      </c>
      <c r="I73" t="s">
        <v>378</v>
      </c>
      <c r="J73" t="s">
        <v>350</v>
      </c>
      <c r="K73" s="329">
        <v>46141.920937499999</v>
      </c>
      <c r="L73" t="s">
        <v>309</v>
      </c>
      <c r="M73" t="s">
        <v>568</v>
      </c>
      <c r="N73" t="s">
        <v>1397</v>
      </c>
      <c r="O73" t="s">
        <v>492</v>
      </c>
      <c r="P73" t="s">
        <v>382</v>
      </c>
      <c r="R73" t="s">
        <v>383</v>
      </c>
      <c r="S73" t="s">
        <v>121</v>
      </c>
      <c r="T73" t="s">
        <v>121</v>
      </c>
      <c r="U73" t="s">
        <v>383</v>
      </c>
      <c r="V73" t="s">
        <v>111</v>
      </c>
      <c r="W73" t="s">
        <v>661</v>
      </c>
      <c r="X73">
        <v>0</v>
      </c>
      <c r="Y73">
        <v>0</v>
      </c>
      <c r="Z73">
        <v>0</v>
      </c>
      <c r="AA73">
        <v>1</v>
      </c>
      <c r="AB73">
        <v>0</v>
      </c>
      <c r="AC73">
        <v>1</v>
      </c>
      <c r="AD73">
        <v>0</v>
      </c>
      <c r="AE73">
        <v>0</v>
      </c>
      <c r="AF73">
        <v>0</v>
      </c>
      <c r="AG73">
        <v>0</v>
      </c>
      <c r="AH73">
        <v>0</v>
      </c>
      <c r="AI73">
        <v>0</v>
      </c>
      <c r="AJ73">
        <v>0</v>
      </c>
      <c r="AK73">
        <v>0</v>
      </c>
      <c r="AL73">
        <v>0</v>
      </c>
      <c r="AM73">
        <v>0</v>
      </c>
      <c r="AN73">
        <v>0</v>
      </c>
      <c r="AO73">
        <v>0</v>
      </c>
      <c r="AP73" t="s">
        <v>345</v>
      </c>
      <c r="AQ73">
        <v>1</v>
      </c>
      <c r="AR73">
        <v>0</v>
      </c>
      <c r="AS73">
        <v>0</v>
      </c>
      <c r="AT73">
        <v>0</v>
      </c>
      <c r="AU73">
        <v>0</v>
      </c>
      <c r="AV73">
        <v>0</v>
      </c>
      <c r="AW73">
        <v>0</v>
      </c>
      <c r="AX73">
        <v>0</v>
      </c>
      <c r="AY73" t="s">
        <v>345</v>
      </c>
      <c r="AZ73">
        <v>1</v>
      </c>
      <c r="BA73">
        <v>0</v>
      </c>
      <c r="BB73">
        <v>0</v>
      </c>
      <c r="BC73">
        <v>0</v>
      </c>
      <c r="BD73">
        <v>0</v>
      </c>
      <c r="BE73">
        <v>0</v>
      </c>
      <c r="BF73">
        <v>0</v>
      </c>
      <c r="BG73">
        <v>0</v>
      </c>
      <c r="BH73">
        <v>0</v>
      </c>
      <c r="BI73" t="s">
        <v>53</v>
      </c>
      <c r="BK73" t="s">
        <v>127</v>
      </c>
      <c r="BL73" t="s">
        <v>127</v>
      </c>
      <c r="BM73" t="s">
        <v>129</v>
      </c>
      <c r="BN73" t="s">
        <v>118</v>
      </c>
      <c r="BO73" t="s">
        <v>924</v>
      </c>
      <c r="BP73">
        <v>0</v>
      </c>
      <c r="BQ73">
        <v>0</v>
      </c>
      <c r="BR73">
        <v>0</v>
      </c>
      <c r="BS73">
        <v>0</v>
      </c>
      <c r="BT73">
        <v>0</v>
      </c>
      <c r="BU73">
        <v>1</v>
      </c>
      <c r="BV73">
        <v>0</v>
      </c>
      <c r="BW73">
        <v>0</v>
      </c>
      <c r="BX73">
        <v>0</v>
      </c>
      <c r="BY73">
        <v>0</v>
      </c>
      <c r="BZ73">
        <v>0</v>
      </c>
      <c r="CA73">
        <v>0</v>
      </c>
      <c r="CB73">
        <v>0</v>
      </c>
      <c r="CC73">
        <v>0</v>
      </c>
      <c r="CD73">
        <v>0</v>
      </c>
      <c r="CE73" t="s">
        <v>335</v>
      </c>
      <c r="CG73" t="s">
        <v>335</v>
      </c>
      <c r="CI73" t="s">
        <v>386</v>
      </c>
      <c r="CJ73" t="s">
        <v>53</v>
      </c>
      <c r="CL73" t="s">
        <v>52</v>
      </c>
      <c r="CN73" t="s">
        <v>346</v>
      </c>
      <c r="CP73">
        <v>7</v>
      </c>
      <c r="CQ73" t="s">
        <v>1961</v>
      </c>
      <c r="CS73" t="s">
        <v>347</v>
      </c>
    </row>
    <row r="74" spans="1:98" customFormat="1">
      <c r="A74">
        <v>121219</v>
      </c>
      <c r="B74" t="s">
        <v>321</v>
      </c>
      <c r="C74" t="s">
        <v>322</v>
      </c>
      <c r="D74">
        <v>1984</v>
      </c>
      <c r="E74">
        <v>42</v>
      </c>
      <c r="F74" t="s">
        <v>387</v>
      </c>
      <c r="G74" t="s">
        <v>75</v>
      </c>
      <c r="H74" t="s">
        <v>648</v>
      </c>
      <c r="I74" t="s">
        <v>367</v>
      </c>
      <c r="J74" t="s">
        <v>350</v>
      </c>
      <c r="K74" s="329">
        <v>46141.916620370372</v>
      </c>
      <c r="L74" t="s">
        <v>309</v>
      </c>
      <c r="M74" t="s">
        <v>568</v>
      </c>
      <c r="N74" t="s">
        <v>1397</v>
      </c>
      <c r="O74" t="s">
        <v>492</v>
      </c>
      <c r="P74" t="s">
        <v>382</v>
      </c>
      <c r="R74" t="s">
        <v>383</v>
      </c>
      <c r="S74" t="s">
        <v>121</v>
      </c>
      <c r="T74" t="s">
        <v>121</v>
      </c>
      <c r="U74" t="s">
        <v>331</v>
      </c>
      <c r="V74" t="s">
        <v>110</v>
      </c>
      <c r="W74" t="s">
        <v>914</v>
      </c>
      <c r="X74">
        <v>0</v>
      </c>
      <c r="Y74">
        <v>0</v>
      </c>
      <c r="Z74">
        <v>1</v>
      </c>
      <c r="AA74">
        <v>1</v>
      </c>
      <c r="AB74">
        <v>0</v>
      </c>
      <c r="AC74">
        <v>0</v>
      </c>
      <c r="AD74">
        <v>0</v>
      </c>
      <c r="AE74">
        <v>0</v>
      </c>
      <c r="AF74">
        <v>0</v>
      </c>
      <c r="AG74">
        <v>0</v>
      </c>
      <c r="AH74">
        <v>0</v>
      </c>
      <c r="AI74">
        <v>0</v>
      </c>
      <c r="AJ74">
        <v>0</v>
      </c>
      <c r="AK74">
        <v>0</v>
      </c>
      <c r="AL74">
        <v>1</v>
      </c>
      <c r="AM74">
        <v>0</v>
      </c>
      <c r="AN74">
        <v>0</v>
      </c>
      <c r="AO74">
        <v>0</v>
      </c>
      <c r="AP74" t="s">
        <v>345</v>
      </c>
      <c r="AQ74">
        <v>1</v>
      </c>
      <c r="AR74">
        <v>0</v>
      </c>
      <c r="AS74">
        <v>0</v>
      </c>
      <c r="AT74">
        <v>0</v>
      </c>
      <c r="AU74">
        <v>0</v>
      </c>
      <c r="AV74">
        <v>0</v>
      </c>
      <c r="AW74">
        <v>0</v>
      </c>
      <c r="AX74">
        <v>0</v>
      </c>
      <c r="AY74" t="s">
        <v>345</v>
      </c>
      <c r="AZ74">
        <v>1</v>
      </c>
      <c r="BA74">
        <v>0</v>
      </c>
      <c r="BB74">
        <v>0</v>
      </c>
      <c r="BC74">
        <v>0</v>
      </c>
      <c r="BD74">
        <v>0</v>
      </c>
      <c r="BE74">
        <v>0</v>
      </c>
      <c r="BF74">
        <v>0</v>
      </c>
      <c r="BG74">
        <v>0</v>
      </c>
      <c r="BH74">
        <v>0</v>
      </c>
      <c r="BK74" t="s">
        <v>386</v>
      </c>
      <c r="BL74" t="s">
        <v>127</v>
      </c>
      <c r="BM74" t="s">
        <v>128</v>
      </c>
      <c r="BN74" t="s">
        <v>118</v>
      </c>
      <c r="BO74" t="s">
        <v>924</v>
      </c>
      <c r="BP74">
        <v>0</v>
      </c>
      <c r="BQ74">
        <v>0</v>
      </c>
      <c r="BR74">
        <v>0</v>
      </c>
      <c r="BS74">
        <v>0</v>
      </c>
      <c r="BT74">
        <v>0</v>
      </c>
      <c r="BU74">
        <v>1</v>
      </c>
      <c r="BV74">
        <v>0</v>
      </c>
      <c r="BW74">
        <v>0</v>
      </c>
      <c r="BX74">
        <v>0</v>
      </c>
      <c r="BY74">
        <v>0</v>
      </c>
      <c r="BZ74">
        <v>0</v>
      </c>
      <c r="CA74">
        <v>0</v>
      </c>
      <c r="CB74">
        <v>0</v>
      </c>
      <c r="CC74">
        <v>0</v>
      </c>
      <c r="CD74">
        <v>0</v>
      </c>
      <c r="CE74" t="s">
        <v>335</v>
      </c>
      <c r="CG74" t="s">
        <v>335</v>
      </c>
      <c r="CI74" t="s">
        <v>386</v>
      </c>
      <c r="CJ74" t="s">
        <v>51</v>
      </c>
      <c r="CK74" t="s">
        <v>1962</v>
      </c>
      <c r="CL74" t="s">
        <v>51</v>
      </c>
      <c r="CM74" t="s">
        <v>1963</v>
      </c>
      <c r="CN74" t="s">
        <v>346</v>
      </c>
      <c r="CP74">
        <v>10</v>
      </c>
      <c r="CQ74" t="s">
        <v>1964</v>
      </c>
      <c r="CS74" t="s">
        <v>347</v>
      </c>
    </row>
    <row r="75" spans="1:98" customFormat="1">
      <c r="A75">
        <v>136443</v>
      </c>
      <c r="B75" t="s">
        <v>362</v>
      </c>
      <c r="C75" t="s">
        <v>360</v>
      </c>
      <c r="D75">
        <v>1971</v>
      </c>
      <c r="E75">
        <v>55</v>
      </c>
      <c r="F75" t="s">
        <v>58</v>
      </c>
      <c r="G75" t="s">
        <v>75</v>
      </c>
      <c r="H75" t="s">
        <v>584</v>
      </c>
      <c r="I75" t="s">
        <v>410</v>
      </c>
      <c r="J75" t="s">
        <v>350</v>
      </c>
      <c r="K75" s="329">
        <v>46141.916562500002</v>
      </c>
      <c r="L75" t="s">
        <v>309</v>
      </c>
      <c r="M75" t="s">
        <v>617</v>
      </c>
      <c r="N75" t="s">
        <v>807</v>
      </c>
      <c r="O75" t="s">
        <v>377</v>
      </c>
      <c r="P75" t="s">
        <v>365</v>
      </c>
      <c r="Q75" t="s">
        <v>304</v>
      </c>
      <c r="R75" t="s">
        <v>383</v>
      </c>
      <c r="S75" t="s">
        <v>121</v>
      </c>
      <c r="T75" t="s">
        <v>121</v>
      </c>
      <c r="U75" t="s">
        <v>331</v>
      </c>
      <c r="V75" t="s">
        <v>109</v>
      </c>
      <c r="W75" t="s">
        <v>1965</v>
      </c>
      <c r="X75">
        <v>0</v>
      </c>
      <c r="Y75">
        <v>0</v>
      </c>
      <c r="Z75">
        <v>1</v>
      </c>
      <c r="AA75">
        <v>0</v>
      </c>
      <c r="AB75">
        <v>0</v>
      </c>
      <c r="AC75">
        <v>0</v>
      </c>
      <c r="AD75">
        <v>0</v>
      </c>
      <c r="AE75">
        <v>1</v>
      </c>
      <c r="AF75">
        <v>0</v>
      </c>
      <c r="AG75">
        <v>0</v>
      </c>
      <c r="AH75">
        <v>1</v>
      </c>
      <c r="AI75">
        <v>0</v>
      </c>
      <c r="AJ75">
        <v>0</v>
      </c>
      <c r="AK75">
        <v>0</v>
      </c>
      <c r="AL75">
        <v>1</v>
      </c>
      <c r="AM75">
        <v>0</v>
      </c>
      <c r="AN75">
        <v>0</v>
      </c>
      <c r="AO75">
        <v>0</v>
      </c>
      <c r="AP75" t="s">
        <v>345</v>
      </c>
      <c r="AQ75">
        <v>1</v>
      </c>
      <c r="AR75">
        <v>0</v>
      </c>
      <c r="AS75">
        <v>0</v>
      </c>
      <c r="AT75">
        <v>0</v>
      </c>
      <c r="AU75">
        <v>0</v>
      </c>
      <c r="AV75">
        <v>0</v>
      </c>
      <c r="AW75">
        <v>0</v>
      </c>
      <c r="AX75">
        <v>0</v>
      </c>
      <c r="AY75" t="s">
        <v>345</v>
      </c>
      <c r="AZ75">
        <v>1</v>
      </c>
      <c r="BA75">
        <v>0</v>
      </c>
      <c r="BB75">
        <v>0</v>
      </c>
      <c r="BC75">
        <v>0</v>
      </c>
      <c r="BD75">
        <v>0</v>
      </c>
      <c r="BE75">
        <v>0</v>
      </c>
      <c r="BF75">
        <v>0</v>
      </c>
      <c r="BG75">
        <v>0</v>
      </c>
      <c r="BH75">
        <v>0</v>
      </c>
      <c r="BK75" t="s">
        <v>386</v>
      </c>
      <c r="BL75" t="s">
        <v>386</v>
      </c>
      <c r="BM75" t="s">
        <v>129</v>
      </c>
      <c r="BN75" t="s">
        <v>118</v>
      </c>
      <c r="BO75" t="s">
        <v>934</v>
      </c>
      <c r="BP75">
        <v>0</v>
      </c>
      <c r="BQ75">
        <v>1</v>
      </c>
      <c r="BR75">
        <v>0</v>
      </c>
      <c r="BS75">
        <v>1</v>
      </c>
      <c r="BT75">
        <v>0</v>
      </c>
      <c r="BU75">
        <v>0</v>
      </c>
      <c r="BV75">
        <v>0</v>
      </c>
      <c r="BW75">
        <v>0</v>
      </c>
      <c r="BX75">
        <v>0</v>
      </c>
      <c r="BY75">
        <v>0</v>
      </c>
      <c r="BZ75">
        <v>0</v>
      </c>
      <c r="CA75">
        <v>0</v>
      </c>
      <c r="CB75">
        <v>0</v>
      </c>
      <c r="CC75">
        <v>0</v>
      </c>
      <c r="CD75">
        <v>0</v>
      </c>
      <c r="CE75" t="s">
        <v>221</v>
      </c>
      <c r="CG75" t="s">
        <v>335</v>
      </c>
      <c r="CI75" t="s">
        <v>129</v>
      </c>
      <c r="CJ75" t="s">
        <v>51</v>
      </c>
      <c r="CK75" t="s">
        <v>1966</v>
      </c>
      <c r="CL75" t="s">
        <v>51</v>
      </c>
      <c r="CM75" t="s">
        <v>1072</v>
      </c>
      <c r="CN75" t="s">
        <v>346</v>
      </c>
      <c r="CP75">
        <v>10</v>
      </c>
      <c r="CQ75" t="s">
        <v>1967</v>
      </c>
      <c r="CS75" t="s">
        <v>337</v>
      </c>
    </row>
    <row r="76" spans="1:98" customFormat="1">
      <c r="A76">
        <v>200325</v>
      </c>
      <c r="B76" t="s">
        <v>417</v>
      </c>
      <c r="C76" t="s">
        <v>303</v>
      </c>
      <c r="D76">
        <v>1980</v>
      </c>
      <c r="E76">
        <v>46</v>
      </c>
      <c r="F76" t="s">
        <v>387</v>
      </c>
      <c r="G76" t="s">
        <v>80</v>
      </c>
      <c r="H76" t="s">
        <v>828</v>
      </c>
      <c r="I76" t="s">
        <v>367</v>
      </c>
      <c r="J76" t="s">
        <v>325</v>
      </c>
      <c r="K76" s="329">
        <v>46141.913043981483</v>
      </c>
      <c r="L76" t="s">
        <v>309</v>
      </c>
      <c r="M76" t="s">
        <v>356</v>
      </c>
      <c r="N76" t="s">
        <v>357</v>
      </c>
      <c r="O76" t="s">
        <v>358</v>
      </c>
      <c r="P76" t="s">
        <v>329</v>
      </c>
      <c r="R76" t="s">
        <v>383</v>
      </c>
      <c r="S76" t="s">
        <v>121</v>
      </c>
      <c r="T76" t="s">
        <v>121</v>
      </c>
      <c r="U76" t="s">
        <v>331</v>
      </c>
      <c r="V76" t="s">
        <v>107</v>
      </c>
      <c r="W76" t="s">
        <v>384</v>
      </c>
      <c r="X76">
        <v>0</v>
      </c>
      <c r="Y76">
        <v>0</v>
      </c>
      <c r="Z76">
        <v>0</v>
      </c>
      <c r="AA76">
        <v>0</v>
      </c>
      <c r="AB76">
        <v>1</v>
      </c>
      <c r="AC76">
        <v>0</v>
      </c>
      <c r="AD76">
        <v>0</v>
      </c>
      <c r="AE76">
        <v>0</v>
      </c>
      <c r="AF76">
        <v>0</v>
      </c>
      <c r="AG76">
        <v>0</v>
      </c>
      <c r="AH76">
        <v>0</v>
      </c>
      <c r="AI76">
        <v>0</v>
      </c>
      <c r="AJ76">
        <v>0</v>
      </c>
      <c r="AK76">
        <v>0</v>
      </c>
      <c r="AL76">
        <v>0</v>
      </c>
      <c r="AM76">
        <v>0</v>
      </c>
      <c r="AN76">
        <v>0</v>
      </c>
      <c r="AO76">
        <v>0</v>
      </c>
      <c r="AP76" t="s">
        <v>345</v>
      </c>
      <c r="AQ76">
        <v>1</v>
      </c>
      <c r="AR76">
        <v>0</v>
      </c>
      <c r="AS76">
        <v>0</v>
      </c>
      <c r="AT76">
        <v>0</v>
      </c>
      <c r="AU76">
        <v>0</v>
      </c>
      <c r="AV76">
        <v>0</v>
      </c>
      <c r="AW76">
        <v>0</v>
      </c>
      <c r="AX76">
        <v>0</v>
      </c>
      <c r="AY76" t="s">
        <v>345</v>
      </c>
      <c r="AZ76">
        <v>1</v>
      </c>
      <c r="BA76">
        <v>0</v>
      </c>
      <c r="BB76">
        <v>0</v>
      </c>
      <c r="BC76">
        <v>0</v>
      </c>
      <c r="BD76">
        <v>0</v>
      </c>
      <c r="BE76">
        <v>0</v>
      </c>
      <c r="BF76">
        <v>0</v>
      </c>
      <c r="BG76">
        <v>0</v>
      </c>
      <c r="BH76">
        <v>0</v>
      </c>
      <c r="BK76" t="s">
        <v>131</v>
      </c>
      <c r="BL76" t="s">
        <v>131</v>
      </c>
      <c r="BM76" t="s">
        <v>132</v>
      </c>
      <c r="BN76" t="s">
        <v>119</v>
      </c>
      <c r="BO76" t="s">
        <v>924</v>
      </c>
      <c r="BP76">
        <v>0</v>
      </c>
      <c r="BQ76">
        <v>0</v>
      </c>
      <c r="BR76">
        <v>0</v>
      </c>
      <c r="BS76">
        <v>0</v>
      </c>
      <c r="BT76">
        <v>0</v>
      </c>
      <c r="BU76">
        <v>1</v>
      </c>
      <c r="BV76">
        <v>0</v>
      </c>
      <c r="BW76">
        <v>0</v>
      </c>
      <c r="BX76">
        <v>0</v>
      </c>
      <c r="BY76">
        <v>0</v>
      </c>
      <c r="BZ76">
        <v>0</v>
      </c>
      <c r="CA76">
        <v>0</v>
      </c>
      <c r="CB76">
        <v>0</v>
      </c>
      <c r="CC76">
        <v>0</v>
      </c>
      <c r="CD76">
        <v>0</v>
      </c>
      <c r="CE76" t="s">
        <v>335</v>
      </c>
      <c r="CF76" t="s">
        <v>1968</v>
      </c>
      <c r="CG76" t="s">
        <v>218</v>
      </c>
      <c r="CI76" t="s">
        <v>132</v>
      </c>
      <c r="CJ76" t="s">
        <v>51</v>
      </c>
      <c r="CK76" t="s">
        <v>1969</v>
      </c>
      <c r="CL76" t="s">
        <v>51</v>
      </c>
      <c r="CM76" t="s">
        <v>1970</v>
      </c>
      <c r="CN76" t="s">
        <v>346</v>
      </c>
      <c r="CP76">
        <v>10</v>
      </c>
      <c r="CQ76" t="s">
        <v>1971</v>
      </c>
      <c r="CR76" t="s">
        <v>1972</v>
      </c>
      <c r="CS76" t="s">
        <v>337</v>
      </c>
      <c r="CT76" t="s">
        <v>1973</v>
      </c>
    </row>
    <row r="77" spans="1:98" customFormat="1">
      <c r="A77">
        <v>200326</v>
      </c>
      <c r="B77" t="s">
        <v>461</v>
      </c>
      <c r="C77" t="s">
        <v>322</v>
      </c>
      <c r="D77">
        <v>1992</v>
      </c>
      <c r="E77">
        <v>34</v>
      </c>
      <c r="F77" t="s">
        <v>57</v>
      </c>
      <c r="G77" t="s">
        <v>69</v>
      </c>
      <c r="H77" t="s">
        <v>1123</v>
      </c>
      <c r="I77" t="s">
        <v>424</v>
      </c>
      <c r="J77" t="s">
        <v>325</v>
      </c>
      <c r="K77" s="329">
        <v>46141.885879629626</v>
      </c>
      <c r="L77" t="s">
        <v>309</v>
      </c>
      <c r="M77" t="s">
        <v>425</v>
      </c>
      <c r="N77" t="s">
        <v>426</v>
      </c>
      <c r="O77" t="s">
        <v>364</v>
      </c>
      <c r="P77" t="s">
        <v>365</v>
      </c>
      <c r="R77" t="s">
        <v>123</v>
      </c>
      <c r="S77" t="s">
        <v>122</v>
      </c>
      <c r="T77" t="s">
        <v>343</v>
      </c>
      <c r="U77" t="s">
        <v>82</v>
      </c>
      <c r="V77" t="s">
        <v>105</v>
      </c>
      <c r="W77" t="s">
        <v>513</v>
      </c>
      <c r="X77">
        <v>0</v>
      </c>
      <c r="Y77">
        <v>0</v>
      </c>
      <c r="Z77">
        <v>0</v>
      </c>
      <c r="AA77">
        <v>0</v>
      </c>
      <c r="AB77">
        <v>0</v>
      </c>
      <c r="AC77">
        <v>0</v>
      </c>
      <c r="AD77">
        <v>0</v>
      </c>
      <c r="AE77">
        <v>0</v>
      </c>
      <c r="AF77">
        <v>0</v>
      </c>
      <c r="AG77">
        <v>0</v>
      </c>
      <c r="AH77">
        <v>1</v>
      </c>
      <c r="AI77">
        <v>0</v>
      </c>
      <c r="AJ77">
        <v>0</v>
      </c>
      <c r="AK77">
        <v>0</v>
      </c>
      <c r="AL77">
        <v>0</v>
      </c>
      <c r="AM77">
        <v>0</v>
      </c>
      <c r="AN77">
        <v>0</v>
      </c>
      <c r="AO77">
        <v>0</v>
      </c>
      <c r="AP77" t="s">
        <v>510</v>
      </c>
      <c r="AQ77">
        <v>0</v>
      </c>
      <c r="AR77">
        <v>0</v>
      </c>
      <c r="AS77">
        <v>1</v>
      </c>
      <c r="AT77">
        <v>0</v>
      </c>
      <c r="AU77">
        <v>0</v>
      </c>
      <c r="AV77">
        <v>0</v>
      </c>
      <c r="AW77">
        <v>0</v>
      </c>
      <c r="AX77">
        <v>0</v>
      </c>
      <c r="AY77" t="s">
        <v>604</v>
      </c>
      <c r="AZ77">
        <v>0</v>
      </c>
      <c r="BA77">
        <v>0</v>
      </c>
      <c r="BB77">
        <v>0</v>
      </c>
      <c r="BC77">
        <v>1</v>
      </c>
      <c r="BD77">
        <v>0</v>
      </c>
      <c r="BE77">
        <v>1</v>
      </c>
      <c r="BF77">
        <v>0</v>
      </c>
      <c r="BG77">
        <v>0</v>
      </c>
      <c r="BH77">
        <v>0</v>
      </c>
      <c r="BI77" t="s">
        <v>53</v>
      </c>
      <c r="BJ77" t="s">
        <v>1974</v>
      </c>
      <c r="BK77" t="s">
        <v>132</v>
      </c>
      <c r="BL77" t="s">
        <v>133</v>
      </c>
      <c r="BM77" t="s">
        <v>131</v>
      </c>
      <c r="BN77" t="s">
        <v>117</v>
      </c>
      <c r="BO77" t="s">
        <v>938</v>
      </c>
      <c r="BP77">
        <v>0</v>
      </c>
      <c r="BQ77">
        <v>0</v>
      </c>
      <c r="BR77">
        <v>0</v>
      </c>
      <c r="BS77">
        <v>0</v>
      </c>
      <c r="BT77">
        <v>0</v>
      </c>
      <c r="BU77">
        <v>0</v>
      </c>
      <c r="BV77">
        <v>0</v>
      </c>
      <c r="BW77">
        <v>1</v>
      </c>
      <c r="BX77">
        <v>0</v>
      </c>
      <c r="BY77">
        <v>0</v>
      </c>
      <c r="BZ77">
        <v>0</v>
      </c>
      <c r="CA77">
        <v>0</v>
      </c>
      <c r="CB77">
        <v>0</v>
      </c>
      <c r="CC77">
        <v>0</v>
      </c>
      <c r="CD77">
        <v>0</v>
      </c>
      <c r="CE77" t="s">
        <v>156</v>
      </c>
      <c r="CG77" t="s">
        <v>233</v>
      </c>
      <c r="CI77" t="s">
        <v>128</v>
      </c>
      <c r="CJ77" t="s">
        <v>53</v>
      </c>
      <c r="CL77" t="s">
        <v>53</v>
      </c>
      <c r="CN77" t="s">
        <v>336</v>
      </c>
      <c r="CO77" t="s">
        <v>1975</v>
      </c>
      <c r="CP77">
        <v>6</v>
      </c>
      <c r="CS77" t="s">
        <v>347</v>
      </c>
    </row>
    <row r="78" spans="1:98" customFormat="1">
      <c r="A78">
        <v>179065</v>
      </c>
      <c r="B78" t="s">
        <v>658</v>
      </c>
      <c r="C78" t="s">
        <v>322</v>
      </c>
      <c r="D78">
        <v>1978</v>
      </c>
      <c r="E78">
        <v>48</v>
      </c>
      <c r="F78" t="s">
        <v>387</v>
      </c>
      <c r="G78" t="s">
        <v>49</v>
      </c>
      <c r="H78" t="s">
        <v>328</v>
      </c>
      <c r="I78" t="s">
        <v>349</v>
      </c>
      <c r="J78" t="s">
        <v>350</v>
      </c>
      <c r="K78" s="329">
        <v>46141.883564814816</v>
      </c>
      <c r="L78" t="s">
        <v>309</v>
      </c>
      <c r="M78" t="s">
        <v>658</v>
      </c>
      <c r="N78" t="s">
        <v>660</v>
      </c>
      <c r="O78" t="s">
        <v>319</v>
      </c>
      <c r="P78" t="s">
        <v>405</v>
      </c>
      <c r="Q78" t="s">
        <v>306</v>
      </c>
      <c r="R78" t="s">
        <v>383</v>
      </c>
      <c r="S78" t="s">
        <v>121</v>
      </c>
      <c r="T78" t="s">
        <v>121</v>
      </c>
      <c r="U78" t="s">
        <v>331</v>
      </c>
      <c r="V78" t="s">
        <v>105</v>
      </c>
      <c r="W78" t="s">
        <v>499</v>
      </c>
      <c r="X78">
        <v>0</v>
      </c>
      <c r="Y78">
        <v>0</v>
      </c>
      <c r="Z78">
        <v>0</v>
      </c>
      <c r="AA78">
        <v>0</v>
      </c>
      <c r="AB78">
        <v>0</v>
      </c>
      <c r="AC78">
        <v>0</v>
      </c>
      <c r="AD78">
        <v>0</v>
      </c>
      <c r="AE78">
        <v>0</v>
      </c>
      <c r="AF78">
        <v>0</v>
      </c>
      <c r="AG78">
        <v>0</v>
      </c>
      <c r="AH78">
        <v>0</v>
      </c>
      <c r="AI78">
        <v>0</v>
      </c>
      <c r="AJ78">
        <v>0</v>
      </c>
      <c r="AK78">
        <v>0</v>
      </c>
      <c r="AL78">
        <v>1</v>
      </c>
      <c r="AM78">
        <v>0</v>
      </c>
      <c r="AN78">
        <v>0</v>
      </c>
      <c r="AO78">
        <v>0</v>
      </c>
      <c r="AP78" t="s">
        <v>399</v>
      </c>
      <c r="AQ78">
        <v>0</v>
      </c>
      <c r="AR78">
        <v>0</v>
      </c>
      <c r="AS78">
        <v>0</v>
      </c>
      <c r="AT78">
        <v>0</v>
      </c>
      <c r="AU78">
        <v>0</v>
      </c>
      <c r="AV78">
        <v>0</v>
      </c>
      <c r="AW78">
        <v>1</v>
      </c>
      <c r="AX78">
        <v>0</v>
      </c>
      <c r="AY78" t="s">
        <v>345</v>
      </c>
      <c r="AZ78">
        <v>1</v>
      </c>
      <c r="BA78">
        <v>0</v>
      </c>
      <c r="BB78">
        <v>0</v>
      </c>
      <c r="BC78">
        <v>0</v>
      </c>
      <c r="BD78">
        <v>0</v>
      </c>
      <c r="BE78">
        <v>0</v>
      </c>
      <c r="BF78">
        <v>0</v>
      </c>
      <c r="BG78">
        <v>0</v>
      </c>
      <c r="BH78">
        <v>0</v>
      </c>
      <c r="BK78" t="s">
        <v>386</v>
      </c>
      <c r="BL78" t="s">
        <v>128</v>
      </c>
      <c r="BM78" t="s">
        <v>129</v>
      </c>
      <c r="BN78" t="s">
        <v>119</v>
      </c>
      <c r="BO78" t="s">
        <v>953</v>
      </c>
      <c r="BP78">
        <v>0</v>
      </c>
      <c r="BQ78">
        <v>0</v>
      </c>
      <c r="BR78">
        <v>0</v>
      </c>
      <c r="BS78">
        <v>0</v>
      </c>
      <c r="BT78">
        <v>0</v>
      </c>
      <c r="BU78">
        <v>0</v>
      </c>
      <c r="BV78">
        <v>1</v>
      </c>
      <c r="BW78">
        <v>0</v>
      </c>
      <c r="BX78">
        <v>0</v>
      </c>
      <c r="BY78">
        <v>0</v>
      </c>
      <c r="BZ78">
        <v>0</v>
      </c>
      <c r="CA78">
        <v>0</v>
      </c>
      <c r="CB78">
        <v>0</v>
      </c>
      <c r="CC78">
        <v>0</v>
      </c>
      <c r="CD78">
        <v>0</v>
      </c>
      <c r="CE78" t="s">
        <v>335</v>
      </c>
      <c r="CG78" t="s">
        <v>335</v>
      </c>
      <c r="CI78" t="s">
        <v>128</v>
      </c>
      <c r="CJ78" t="s">
        <v>52</v>
      </c>
      <c r="CL78" t="s">
        <v>52</v>
      </c>
      <c r="CN78" t="s">
        <v>346</v>
      </c>
      <c r="CP78">
        <v>8</v>
      </c>
      <c r="CS78" t="s">
        <v>400</v>
      </c>
    </row>
    <row r="79" spans="1:98" customFormat="1">
      <c r="A79">
        <v>179065</v>
      </c>
      <c r="B79" t="s">
        <v>658</v>
      </c>
      <c r="C79" t="s">
        <v>322</v>
      </c>
      <c r="D79">
        <v>1978</v>
      </c>
      <c r="E79">
        <v>48</v>
      </c>
      <c r="F79" t="s">
        <v>387</v>
      </c>
      <c r="G79" t="s">
        <v>49</v>
      </c>
      <c r="H79" t="s">
        <v>328</v>
      </c>
      <c r="I79" t="s">
        <v>349</v>
      </c>
      <c r="J79" t="s">
        <v>350</v>
      </c>
      <c r="K79" s="329">
        <v>46141.882627314815</v>
      </c>
      <c r="L79" t="s">
        <v>309</v>
      </c>
      <c r="M79" t="s">
        <v>489</v>
      </c>
      <c r="N79" t="s">
        <v>490</v>
      </c>
      <c r="O79" t="s">
        <v>442</v>
      </c>
      <c r="P79" t="s">
        <v>405</v>
      </c>
      <c r="R79" t="s">
        <v>383</v>
      </c>
      <c r="S79" t="s">
        <v>121</v>
      </c>
      <c r="T79" t="s">
        <v>121</v>
      </c>
      <c r="U79" t="s">
        <v>331</v>
      </c>
      <c r="V79" t="s">
        <v>105</v>
      </c>
      <c r="W79" t="s">
        <v>1976</v>
      </c>
      <c r="X79">
        <v>0</v>
      </c>
      <c r="Y79">
        <v>0</v>
      </c>
      <c r="Z79">
        <v>0</v>
      </c>
      <c r="AA79">
        <v>0</v>
      </c>
      <c r="AB79">
        <v>0</v>
      </c>
      <c r="AC79">
        <v>1</v>
      </c>
      <c r="AD79">
        <v>1</v>
      </c>
      <c r="AE79">
        <v>0</v>
      </c>
      <c r="AF79">
        <v>0</v>
      </c>
      <c r="AG79">
        <v>0</v>
      </c>
      <c r="AH79">
        <v>1</v>
      </c>
      <c r="AI79">
        <v>0</v>
      </c>
      <c r="AJ79">
        <v>0</v>
      </c>
      <c r="AK79">
        <v>0</v>
      </c>
      <c r="AL79">
        <v>1</v>
      </c>
      <c r="AM79">
        <v>0</v>
      </c>
      <c r="AN79">
        <v>0</v>
      </c>
      <c r="AO79">
        <v>0</v>
      </c>
      <c r="AP79" t="s">
        <v>399</v>
      </c>
      <c r="AQ79">
        <v>0</v>
      </c>
      <c r="AR79">
        <v>0</v>
      </c>
      <c r="AS79">
        <v>0</v>
      </c>
      <c r="AT79">
        <v>0</v>
      </c>
      <c r="AU79">
        <v>0</v>
      </c>
      <c r="AV79">
        <v>0</v>
      </c>
      <c r="AW79">
        <v>1</v>
      </c>
      <c r="AX79">
        <v>0</v>
      </c>
      <c r="AY79" t="s">
        <v>345</v>
      </c>
      <c r="AZ79">
        <v>1</v>
      </c>
      <c r="BA79">
        <v>0</v>
      </c>
      <c r="BB79">
        <v>0</v>
      </c>
      <c r="BC79">
        <v>0</v>
      </c>
      <c r="BD79">
        <v>0</v>
      </c>
      <c r="BE79">
        <v>0</v>
      </c>
      <c r="BF79">
        <v>0</v>
      </c>
      <c r="BG79">
        <v>0</v>
      </c>
      <c r="BH79">
        <v>0</v>
      </c>
      <c r="BK79" t="s">
        <v>386</v>
      </c>
      <c r="BL79" t="s">
        <v>128</v>
      </c>
      <c r="BM79" t="s">
        <v>129</v>
      </c>
      <c r="BN79" t="s">
        <v>119</v>
      </c>
      <c r="BO79" t="s">
        <v>1977</v>
      </c>
      <c r="BP79">
        <v>0</v>
      </c>
      <c r="BQ79">
        <v>0</v>
      </c>
      <c r="BR79">
        <v>1</v>
      </c>
      <c r="BS79">
        <v>1</v>
      </c>
      <c r="BT79">
        <v>0</v>
      </c>
      <c r="BU79">
        <v>1</v>
      </c>
      <c r="BV79">
        <v>1</v>
      </c>
      <c r="BW79">
        <v>0</v>
      </c>
      <c r="BX79">
        <v>0</v>
      </c>
      <c r="BY79">
        <v>0</v>
      </c>
      <c r="BZ79">
        <v>0</v>
      </c>
      <c r="CA79">
        <v>0</v>
      </c>
      <c r="CB79">
        <v>0</v>
      </c>
      <c r="CC79">
        <v>0</v>
      </c>
      <c r="CD79">
        <v>0</v>
      </c>
      <c r="CE79" t="s">
        <v>335</v>
      </c>
      <c r="CG79" t="s">
        <v>335</v>
      </c>
      <c r="CI79" t="s">
        <v>129</v>
      </c>
      <c r="CJ79" t="s">
        <v>52</v>
      </c>
      <c r="CL79" t="s">
        <v>52</v>
      </c>
      <c r="CN79" t="s">
        <v>346</v>
      </c>
      <c r="CP79">
        <v>9</v>
      </c>
      <c r="CR79" t="s">
        <v>1978</v>
      </c>
      <c r="CS79" t="s">
        <v>400</v>
      </c>
    </row>
    <row r="80" spans="1:98" customFormat="1">
      <c r="A80">
        <v>200368</v>
      </c>
      <c r="B80" t="s">
        <v>370</v>
      </c>
      <c r="C80" t="s">
        <v>322</v>
      </c>
      <c r="D80">
        <v>2012</v>
      </c>
      <c r="E80">
        <v>14</v>
      </c>
      <c r="F80" t="s">
        <v>742</v>
      </c>
      <c r="G80" t="s">
        <v>91</v>
      </c>
      <c r="H80" t="s">
        <v>841</v>
      </c>
      <c r="I80" t="s">
        <v>367</v>
      </c>
      <c r="J80" t="s">
        <v>325</v>
      </c>
      <c r="K80" s="329">
        <v>46141.868495370371</v>
      </c>
      <c r="L80" t="s">
        <v>309</v>
      </c>
      <c r="M80" t="s">
        <v>370</v>
      </c>
      <c r="N80" t="s">
        <v>539</v>
      </c>
      <c r="O80" t="s">
        <v>377</v>
      </c>
      <c r="P80" t="s">
        <v>365</v>
      </c>
      <c r="Q80" t="s">
        <v>304</v>
      </c>
      <c r="R80" t="s">
        <v>125</v>
      </c>
      <c r="S80" t="s">
        <v>121</v>
      </c>
      <c r="T80" t="s">
        <v>121</v>
      </c>
      <c r="U80" t="s">
        <v>59</v>
      </c>
      <c r="V80" t="s">
        <v>888</v>
      </c>
      <c r="W80" t="s">
        <v>359</v>
      </c>
      <c r="X80">
        <v>0</v>
      </c>
      <c r="Y80">
        <v>0</v>
      </c>
      <c r="Z80">
        <v>1</v>
      </c>
      <c r="AA80">
        <v>0</v>
      </c>
      <c r="AB80">
        <v>1</v>
      </c>
      <c r="AC80">
        <v>0</v>
      </c>
      <c r="AD80">
        <v>0</v>
      </c>
      <c r="AE80">
        <v>0</v>
      </c>
      <c r="AF80">
        <v>0</v>
      </c>
      <c r="AG80">
        <v>0</v>
      </c>
      <c r="AH80">
        <v>0</v>
      </c>
      <c r="AI80">
        <v>0</v>
      </c>
      <c r="AJ80">
        <v>0</v>
      </c>
      <c r="AK80">
        <v>0</v>
      </c>
      <c r="AL80">
        <v>0</v>
      </c>
      <c r="AM80">
        <v>0</v>
      </c>
      <c r="AN80">
        <v>0</v>
      </c>
      <c r="AO80">
        <v>0</v>
      </c>
      <c r="AP80" t="s">
        <v>558</v>
      </c>
      <c r="AQ80">
        <v>1</v>
      </c>
      <c r="AR80">
        <v>0</v>
      </c>
      <c r="AS80">
        <v>0</v>
      </c>
      <c r="AT80">
        <v>1</v>
      </c>
      <c r="AU80">
        <v>0</v>
      </c>
      <c r="AV80">
        <v>0</v>
      </c>
      <c r="AW80">
        <v>0</v>
      </c>
      <c r="AX80">
        <v>0</v>
      </c>
      <c r="AY80" t="s">
        <v>500</v>
      </c>
      <c r="AZ80">
        <v>1</v>
      </c>
      <c r="BA80">
        <v>0</v>
      </c>
      <c r="BB80">
        <v>0</v>
      </c>
      <c r="BC80">
        <v>0</v>
      </c>
      <c r="BD80">
        <v>0</v>
      </c>
      <c r="BE80">
        <v>0</v>
      </c>
      <c r="BF80">
        <v>1</v>
      </c>
      <c r="BG80">
        <v>0</v>
      </c>
      <c r="BH80">
        <v>0</v>
      </c>
      <c r="BK80" t="s">
        <v>386</v>
      </c>
      <c r="BL80" t="s">
        <v>130</v>
      </c>
      <c r="BM80" t="s">
        <v>130</v>
      </c>
      <c r="BN80" t="s">
        <v>117</v>
      </c>
      <c r="BO80" t="s">
        <v>952</v>
      </c>
      <c r="BP80">
        <v>0</v>
      </c>
      <c r="BQ80">
        <v>1</v>
      </c>
      <c r="BR80">
        <v>0</v>
      </c>
      <c r="BS80">
        <v>1</v>
      </c>
      <c r="BT80">
        <v>0</v>
      </c>
      <c r="BU80">
        <v>1</v>
      </c>
      <c r="BV80">
        <v>0</v>
      </c>
      <c r="BW80">
        <v>0</v>
      </c>
      <c r="BX80">
        <v>0</v>
      </c>
      <c r="BY80">
        <v>0</v>
      </c>
      <c r="BZ80">
        <v>0</v>
      </c>
      <c r="CA80">
        <v>0</v>
      </c>
      <c r="CB80">
        <v>0</v>
      </c>
      <c r="CC80">
        <v>0</v>
      </c>
      <c r="CD80">
        <v>0</v>
      </c>
      <c r="CE80" t="s">
        <v>137</v>
      </c>
      <c r="CG80" t="s">
        <v>151</v>
      </c>
      <c r="CI80" t="s">
        <v>128</v>
      </c>
      <c r="CJ80" t="s">
        <v>51</v>
      </c>
      <c r="CK80" t="s">
        <v>1979</v>
      </c>
      <c r="CL80" t="s">
        <v>51</v>
      </c>
      <c r="CM80" t="s">
        <v>1980</v>
      </c>
      <c r="CN80" t="s">
        <v>336</v>
      </c>
      <c r="CO80" t="s">
        <v>1981</v>
      </c>
      <c r="CP80">
        <v>10</v>
      </c>
      <c r="CQ80" t="s">
        <v>1982</v>
      </c>
      <c r="CR80" t="s">
        <v>1983</v>
      </c>
      <c r="CS80" t="s">
        <v>347</v>
      </c>
    </row>
    <row r="81" spans="1:98" customFormat="1">
      <c r="A81">
        <v>200365</v>
      </c>
      <c r="B81" t="s">
        <v>326</v>
      </c>
      <c r="C81" t="s">
        <v>322</v>
      </c>
      <c r="D81">
        <v>2000</v>
      </c>
      <c r="E81">
        <v>26</v>
      </c>
      <c r="F81" t="s">
        <v>323</v>
      </c>
      <c r="G81" t="s">
        <v>85</v>
      </c>
      <c r="H81" t="s">
        <v>1611</v>
      </c>
      <c r="I81" t="s">
        <v>397</v>
      </c>
      <c r="J81" t="s">
        <v>350</v>
      </c>
      <c r="K81" s="329">
        <v>46141.853784722225</v>
      </c>
      <c r="L81" t="s">
        <v>309</v>
      </c>
      <c r="M81" t="s">
        <v>326</v>
      </c>
      <c r="N81" t="s">
        <v>327</v>
      </c>
      <c r="O81" t="s">
        <v>328</v>
      </c>
      <c r="P81" t="s">
        <v>329</v>
      </c>
      <c r="R81" t="s">
        <v>122</v>
      </c>
      <c r="S81" t="s">
        <v>122</v>
      </c>
      <c r="T81" t="s">
        <v>330</v>
      </c>
      <c r="U81" t="s">
        <v>372</v>
      </c>
      <c r="V81" t="s">
        <v>106</v>
      </c>
      <c r="W81" t="s">
        <v>505</v>
      </c>
      <c r="X81">
        <v>0</v>
      </c>
      <c r="Y81">
        <v>0</v>
      </c>
      <c r="Z81">
        <v>0</v>
      </c>
      <c r="AA81">
        <v>0</v>
      </c>
      <c r="AB81">
        <v>0</v>
      </c>
      <c r="AC81">
        <v>1</v>
      </c>
      <c r="AD81">
        <v>0</v>
      </c>
      <c r="AE81">
        <v>0</v>
      </c>
      <c r="AF81">
        <v>0</v>
      </c>
      <c r="AG81">
        <v>0</v>
      </c>
      <c r="AH81">
        <v>0</v>
      </c>
      <c r="AI81">
        <v>0</v>
      </c>
      <c r="AJ81">
        <v>0</v>
      </c>
      <c r="AK81">
        <v>0</v>
      </c>
      <c r="AL81">
        <v>0</v>
      </c>
      <c r="AM81">
        <v>0</v>
      </c>
      <c r="AN81">
        <v>0</v>
      </c>
      <c r="AO81">
        <v>0</v>
      </c>
      <c r="AP81" t="s">
        <v>345</v>
      </c>
      <c r="AQ81">
        <v>1</v>
      </c>
      <c r="AR81">
        <v>0</v>
      </c>
      <c r="AS81">
        <v>0</v>
      </c>
      <c r="AT81">
        <v>0</v>
      </c>
      <c r="AU81">
        <v>0</v>
      </c>
      <c r="AV81">
        <v>0</v>
      </c>
      <c r="AW81">
        <v>0</v>
      </c>
      <c r="AX81">
        <v>0</v>
      </c>
      <c r="AY81" t="s">
        <v>345</v>
      </c>
      <c r="AZ81">
        <v>1</v>
      </c>
      <c r="BA81">
        <v>0</v>
      </c>
      <c r="BB81">
        <v>0</v>
      </c>
      <c r="BC81">
        <v>0</v>
      </c>
      <c r="BD81">
        <v>0</v>
      </c>
      <c r="BE81">
        <v>0</v>
      </c>
      <c r="BF81">
        <v>0</v>
      </c>
      <c r="BG81">
        <v>0</v>
      </c>
      <c r="BH81">
        <v>0</v>
      </c>
      <c r="BI81" t="s">
        <v>52</v>
      </c>
      <c r="BK81" t="s">
        <v>131</v>
      </c>
      <c r="BL81" t="s">
        <v>135</v>
      </c>
      <c r="BM81" t="s">
        <v>132</v>
      </c>
      <c r="BN81" t="s">
        <v>117</v>
      </c>
      <c r="BO81" t="s">
        <v>938</v>
      </c>
      <c r="BP81">
        <v>0</v>
      </c>
      <c r="BQ81">
        <v>0</v>
      </c>
      <c r="BR81">
        <v>0</v>
      </c>
      <c r="BS81">
        <v>0</v>
      </c>
      <c r="BT81">
        <v>0</v>
      </c>
      <c r="BU81">
        <v>0</v>
      </c>
      <c r="BV81">
        <v>0</v>
      </c>
      <c r="BW81">
        <v>1</v>
      </c>
      <c r="BX81">
        <v>0</v>
      </c>
      <c r="BY81">
        <v>0</v>
      </c>
      <c r="BZ81">
        <v>0</v>
      </c>
      <c r="CA81">
        <v>0</v>
      </c>
      <c r="CB81">
        <v>0</v>
      </c>
      <c r="CC81">
        <v>0</v>
      </c>
      <c r="CD81">
        <v>0</v>
      </c>
      <c r="CE81" t="s">
        <v>335</v>
      </c>
      <c r="CG81" t="s">
        <v>335</v>
      </c>
      <c r="CI81" t="s">
        <v>130</v>
      </c>
      <c r="CJ81" t="s">
        <v>51</v>
      </c>
      <c r="CL81" t="s">
        <v>51</v>
      </c>
      <c r="CN81" t="s">
        <v>346</v>
      </c>
      <c r="CP81">
        <v>8</v>
      </c>
    </row>
    <row r="82" spans="1:98" customFormat="1">
      <c r="A82">
        <v>194085</v>
      </c>
      <c r="B82" t="s">
        <v>321</v>
      </c>
      <c r="C82" t="s">
        <v>322</v>
      </c>
      <c r="D82">
        <v>1982</v>
      </c>
      <c r="E82">
        <v>44</v>
      </c>
      <c r="F82" t="s">
        <v>387</v>
      </c>
      <c r="G82" t="s">
        <v>82</v>
      </c>
      <c r="H82" t="s">
        <v>810</v>
      </c>
      <c r="I82" t="s">
        <v>367</v>
      </c>
      <c r="J82" t="s">
        <v>350</v>
      </c>
      <c r="K82" s="329">
        <v>46141.835613425923</v>
      </c>
      <c r="L82" t="s">
        <v>309</v>
      </c>
      <c r="M82" t="s">
        <v>413</v>
      </c>
      <c r="N82" t="s">
        <v>414</v>
      </c>
      <c r="O82" t="s">
        <v>415</v>
      </c>
      <c r="P82" t="s">
        <v>382</v>
      </c>
      <c r="R82" t="s">
        <v>383</v>
      </c>
      <c r="S82" t="s">
        <v>121</v>
      </c>
      <c r="T82" t="s">
        <v>121</v>
      </c>
      <c r="U82" t="s">
        <v>331</v>
      </c>
      <c r="V82" t="s">
        <v>105</v>
      </c>
      <c r="W82" t="s">
        <v>1127</v>
      </c>
      <c r="X82">
        <v>0</v>
      </c>
      <c r="Y82">
        <v>0</v>
      </c>
      <c r="Z82">
        <v>0</v>
      </c>
      <c r="AA82">
        <v>1</v>
      </c>
      <c r="AB82">
        <v>1</v>
      </c>
      <c r="AC82">
        <v>0</v>
      </c>
      <c r="AD82">
        <v>0</v>
      </c>
      <c r="AE82">
        <v>0</v>
      </c>
      <c r="AF82">
        <v>0</v>
      </c>
      <c r="AG82">
        <v>0</v>
      </c>
      <c r="AH82">
        <v>0</v>
      </c>
      <c r="AI82">
        <v>0</v>
      </c>
      <c r="AJ82">
        <v>0</v>
      </c>
      <c r="AK82">
        <v>0</v>
      </c>
      <c r="AL82">
        <v>1</v>
      </c>
      <c r="AM82">
        <v>0</v>
      </c>
      <c r="AN82">
        <v>0</v>
      </c>
      <c r="AO82">
        <v>0</v>
      </c>
      <c r="AP82" t="s">
        <v>345</v>
      </c>
      <c r="AQ82">
        <v>1</v>
      </c>
      <c r="AR82">
        <v>0</v>
      </c>
      <c r="AS82">
        <v>0</v>
      </c>
      <c r="AT82">
        <v>0</v>
      </c>
      <c r="AU82">
        <v>0</v>
      </c>
      <c r="AV82">
        <v>0</v>
      </c>
      <c r="AW82">
        <v>0</v>
      </c>
      <c r="AX82">
        <v>0</v>
      </c>
      <c r="AY82" t="s">
        <v>345</v>
      </c>
      <c r="AZ82">
        <v>1</v>
      </c>
      <c r="BA82">
        <v>0</v>
      </c>
      <c r="BB82">
        <v>0</v>
      </c>
      <c r="BC82">
        <v>0</v>
      </c>
      <c r="BD82">
        <v>0</v>
      </c>
      <c r="BE82">
        <v>0</v>
      </c>
      <c r="BF82">
        <v>0</v>
      </c>
      <c r="BG82">
        <v>0</v>
      </c>
      <c r="BH82">
        <v>0</v>
      </c>
      <c r="BK82" t="s">
        <v>386</v>
      </c>
      <c r="BL82" t="s">
        <v>386</v>
      </c>
      <c r="BM82" t="s">
        <v>130</v>
      </c>
      <c r="BN82" t="s">
        <v>117</v>
      </c>
      <c r="BO82" t="s">
        <v>928</v>
      </c>
      <c r="BP82">
        <v>0</v>
      </c>
      <c r="BQ82">
        <v>0</v>
      </c>
      <c r="BR82">
        <v>0</v>
      </c>
      <c r="BS82">
        <v>1</v>
      </c>
      <c r="BT82">
        <v>0</v>
      </c>
      <c r="BU82">
        <v>0</v>
      </c>
      <c r="BV82">
        <v>0</v>
      </c>
      <c r="BW82">
        <v>0</v>
      </c>
      <c r="BX82">
        <v>0</v>
      </c>
      <c r="BY82">
        <v>0</v>
      </c>
      <c r="BZ82">
        <v>0</v>
      </c>
      <c r="CA82">
        <v>0</v>
      </c>
      <c r="CB82">
        <v>0</v>
      </c>
      <c r="CC82">
        <v>0</v>
      </c>
      <c r="CD82">
        <v>0</v>
      </c>
      <c r="CE82" t="s">
        <v>187</v>
      </c>
      <c r="CG82" t="s">
        <v>141</v>
      </c>
      <c r="CI82" t="s">
        <v>127</v>
      </c>
      <c r="CJ82" t="s">
        <v>53</v>
      </c>
      <c r="CK82" t="s">
        <v>1984</v>
      </c>
      <c r="CL82" t="s">
        <v>53</v>
      </c>
      <c r="CM82" t="s">
        <v>1985</v>
      </c>
      <c r="CN82" t="s">
        <v>336</v>
      </c>
      <c r="CO82" t="s">
        <v>1986</v>
      </c>
      <c r="CP82">
        <v>3</v>
      </c>
      <c r="CR82" t="s">
        <v>1987</v>
      </c>
      <c r="CS82" t="s">
        <v>347</v>
      </c>
      <c r="CT82" t="s">
        <v>1988</v>
      </c>
    </row>
    <row r="83" spans="1:98" customFormat="1">
      <c r="A83">
        <v>139454</v>
      </c>
      <c r="B83" t="s">
        <v>33</v>
      </c>
      <c r="C83" t="s">
        <v>322</v>
      </c>
      <c r="D83">
        <v>2015</v>
      </c>
      <c r="E83">
        <v>11</v>
      </c>
      <c r="F83" t="s">
        <v>742</v>
      </c>
      <c r="G83" t="s">
        <v>78</v>
      </c>
      <c r="H83" t="s">
        <v>1625</v>
      </c>
      <c r="I83" t="s">
        <v>367</v>
      </c>
      <c r="J83" t="s">
        <v>350</v>
      </c>
      <c r="K83" s="329">
        <v>46141.833634259259</v>
      </c>
      <c r="L83" t="s">
        <v>309</v>
      </c>
      <c r="M83" t="s">
        <v>425</v>
      </c>
      <c r="N83" t="s">
        <v>426</v>
      </c>
      <c r="O83" t="s">
        <v>364</v>
      </c>
      <c r="P83" t="s">
        <v>365</v>
      </c>
      <c r="R83" t="s">
        <v>122</v>
      </c>
      <c r="S83" t="s">
        <v>122</v>
      </c>
      <c r="T83" t="s">
        <v>343</v>
      </c>
      <c r="U83" t="s">
        <v>331</v>
      </c>
      <c r="V83" t="s">
        <v>108</v>
      </c>
      <c r="W83" t="s">
        <v>655</v>
      </c>
      <c r="X83">
        <v>1</v>
      </c>
      <c r="Y83">
        <v>1</v>
      </c>
      <c r="Z83">
        <v>1</v>
      </c>
      <c r="AA83">
        <v>0</v>
      </c>
      <c r="AB83">
        <v>0</v>
      </c>
      <c r="AC83">
        <v>1</v>
      </c>
      <c r="AD83">
        <v>0</v>
      </c>
      <c r="AE83">
        <v>0</v>
      </c>
      <c r="AF83">
        <v>0</v>
      </c>
      <c r="AG83">
        <v>0</v>
      </c>
      <c r="AH83">
        <v>0</v>
      </c>
      <c r="AI83">
        <v>0</v>
      </c>
      <c r="AJ83">
        <v>0</v>
      </c>
      <c r="AK83">
        <v>0</v>
      </c>
      <c r="AL83">
        <v>0</v>
      </c>
      <c r="AM83">
        <v>0</v>
      </c>
      <c r="AN83">
        <v>0</v>
      </c>
      <c r="AO83">
        <v>0</v>
      </c>
      <c r="AP83" t="s">
        <v>345</v>
      </c>
      <c r="AQ83">
        <v>1</v>
      </c>
      <c r="AR83">
        <v>0</v>
      </c>
      <c r="AS83">
        <v>0</v>
      </c>
      <c r="AT83">
        <v>0</v>
      </c>
      <c r="AU83">
        <v>0</v>
      </c>
      <c r="AV83">
        <v>0</v>
      </c>
      <c r="AW83">
        <v>0</v>
      </c>
      <c r="AX83">
        <v>0</v>
      </c>
      <c r="AY83" t="s">
        <v>345</v>
      </c>
      <c r="AZ83">
        <v>1</v>
      </c>
      <c r="BA83">
        <v>0</v>
      </c>
      <c r="BB83">
        <v>0</v>
      </c>
      <c r="BC83">
        <v>0</v>
      </c>
      <c r="BD83">
        <v>0</v>
      </c>
      <c r="BE83">
        <v>0</v>
      </c>
      <c r="BF83">
        <v>0</v>
      </c>
      <c r="BG83">
        <v>0</v>
      </c>
      <c r="BH83">
        <v>0</v>
      </c>
      <c r="BI83" t="s">
        <v>51</v>
      </c>
      <c r="BK83" t="s">
        <v>131</v>
      </c>
      <c r="BL83" t="s">
        <v>129</v>
      </c>
      <c r="BM83" t="s">
        <v>129</v>
      </c>
      <c r="BN83" t="s">
        <v>117</v>
      </c>
      <c r="BO83" t="s">
        <v>373</v>
      </c>
      <c r="BP83">
        <v>0</v>
      </c>
      <c r="BQ83">
        <v>0</v>
      </c>
      <c r="BR83">
        <v>0</v>
      </c>
      <c r="BS83">
        <v>0</v>
      </c>
      <c r="BT83">
        <v>0</v>
      </c>
      <c r="BU83">
        <v>0</v>
      </c>
      <c r="BV83">
        <v>0</v>
      </c>
      <c r="BW83">
        <v>0</v>
      </c>
      <c r="BX83">
        <v>0</v>
      </c>
      <c r="BY83">
        <v>0</v>
      </c>
      <c r="BZ83">
        <v>0</v>
      </c>
      <c r="CA83">
        <v>0</v>
      </c>
      <c r="CB83">
        <v>0</v>
      </c>
      <c r="CC83">
        <v>0</v>
      </c>
      <c r="CD83" t="s">
        <v>1989</v>
      </c>
      <c r="CE83" t="s">
        <v>167</v>
      </c>
      <c r="CG83" t="s">
        <v>146</v>
      </c>
      <c r="CI83" t="s">
        <v>129</v>
      </c>
      <c r="CJ83" t="s">
        <v>51</v>
      </c>
      <c r="CL83" t="s">
        <v>51</v>
      </c>
      <c r="CN83" t="s">
        <v>346</v>
      </c>
      <c r="CP83">
        <v>9</v>
      </c>
      <c r="CS83" t="s">
        <v>347</v>
      </c>
    </row>
    <row r="84" spans="1:98" customFormat="1">
      <c r="A84">
        <v>200362</v>
      </c>
      <c r="B84" t="s">
        <v>321</v>
      </c>
      <c r="C84" t="s">
        <v>322</v>
      </c>
      <c r="D84">
        <v>1969</v>
      </c>
      <c r="E84">
        <v>57</v>
      </c>
      <c r="F84" t="s">
        <v>58</v>
      </c>
      <c r="G84" t="s">
        <v>72</v>
      </c>
      <c r="H84" t="s">
        <v>1512</v>
      </c>
      <c r="I84" t="s">
        <v>349</v>
      </c>
      <c r="J84" t="s">
        <v>350</v>
      </c>
      <c r="K84" s="329">
        <v>46141.824421296296</v>
      </c>
      <c r="L84" t="s">
        <v>309</v>
      </c>
      <c r="M84" t="s">
        <v>366</v>
      </c>
      <c r="N84" t="s">
        <v>368</v>
      </c>
      <c r="O84" t="s">
        <v>328</v>
      </c>
      <c r="P84" t="s">
        <v>329</v>
      </c>
      <c r="R84" t="s">
        <v>123</v>
      </c>
      <c r="S84" t="s">
        <v>123</v>
      </c>
      <c r="T84" t="s">
        <v>330</v>
      </c>
      <c r="U84" t="s">
        <v>331</v>
      </c>
      <c r="V84" t="s">
        <v>107</v>
      </c>
      <c r="W84" t="s">
        <v>384</v>
      </c>
      <c r="X84">
        <v>0</v>
      </c>
      <c r="Y84">
        <v>0</v>
      </c>
      <c r="Z84">
        <v>0</v>
      </c>
      <c r="AA84">
        <v>0</v>
      </c>
      <c r="AB84">
        <v>1</v>
      </c>
      <c r="AC84">
        <v>0</v>
      </c>
      <c r="AD84">
        <v>0</v>
      </c>
      <c r="AE84">
        <v>0</v>
      </c>
      <c r="AF84">
        <v>0</v>
      </c>
      <c r="AG84">
        <v>0</v>
      </c>
      <c r="AH84">
        <v>0</v>
      </c>
      <c r="AI84">
        <v>0</v>
      </c>
      <c r="AJ84">
        <v>0</v>
      </c>
      <c r="AK84">
        <v>0</v>
      </c>
      <c r="AL84">
        <v>0</v>
      </c>
      <c r="AM84">
        <v>0</v>
      </c>
      <c r="AN84">
        <v>0</v>
      </c>
      <c r="AO84">
        <v>0</v>
      </c>
      <c r="AP84" t="s">
        <v>510</v>
      </c>
      <c r="AQ84">
        <v>0</v>
      </c>
      <c r="AR84">
        <v>0</v>
      </c>
      <c r="AS84">
        <v>1</v>
      </c>
      <c r="AT84">
        <v>0</v>
      </c>
      <c r="AU84">
        <v>0</v>
      </c>
      <c r="AV84">
        <v>0</v>
      </c>
      <c r="AW84">
        <v>0</v>
      </c>
      <c r="AX84">
        <v>0</v>
      </c>
      <c r="AY84" t="s">
        <v>608</v>
      </c>
      <c r="AZ84">
        <v>0</v>
      </c>
      <c r="BA84">
        <v>0</v>
      </c>
      <c r="BB84">
        <v>0</v>
      </c>
      <c r="BC84">
        <v>0</v>
      </c>
      <c r="BD84">
        <v>0</v>
      </c>
      <c r="BE84">
        <v>1</v>
      </c>
      <c r="BF84">
        <v>0</v>
      </c>
      <c r="BG84">
        <v>0</v>
      </c>
      <c r="BH84">
        <v>0</v>
      </c>
      <c r="BK84" t="s">
        <v>132</v>
      </c>
      <c r="BL84" t="s">
        <v>133</v>
      </c>
      <c r="BM84" t="s">
        <v>132</v>
      </c>
      <c r="BN84" t="s">
        <v>117</v>
      </c>
      <c r="BO84" t="s">
        <v>944</v>
      </c>
      <c r="BP84">
        <v>0</v>
      </c>
      <c r="BQ84">
        <v>0</v>
      </c>
      <c r="BR84">
        <v>1</v>
      </c>
      <c r="BS84">
        <v>0</v>
      </c>
      <c r="BT84">
        <v>0</v>
      </c>
      <c r="BU84">
        <v>1</v>
      </c>
      <c r="BV84">
        <v>0</v>
      </c>
      <c r="BW84">
        <v>0</v>
      </c>
      <c r="BX84">
        <v>0</v>
      </c>
      <c r="BY84">
        <v>0</v>
      </c>
      <c r="BZ84">
        <v>0</v>
      </c>
      <c r="CA84">
        <v>0</v>
      </c>
      <c r="CB84">
        <v>0</v>
      </c>
      <c r="CC84">
        <v>0</v>
      </c>
      <c r="CD84">
        <v>0</v>
      </c>
      <c r="CE84" t="s">
        <v>335</v>
      </c>
      <c r="CG84" t="s">
        <v>146</v>
      </c>
      <c r="CI84" t="s">
        <v>128</v>
      </c>
      <c r="CJ84" t="s">
        <v>52</v>
      </c>
      <c r="CL84" t="s">
        <v>51</v>
      </c>
      <c r="CN84" t="s">
        <v>346</v>
      </c>
      <c r="CP84">
        <v>10</v>
      </c>
      <c r="CS84" t="s">
        <v>347</v>
      </c>
    </row>
    <row r="85" spans="1:98" customFormat="1">
      <c r="A85">
        <v>158798</v>
      </c>
      <c r="B85" t="s">
        <v>1495</v>
      </c>
      <c r="C85" t="s">
        <v>322</v>
      </c>
      <c r="D85">
        <v>1970</v>
      </c>
      <c r="E85">
        <v>56</v>
      </c>
      <c r="F85" t="s">
        <v>58</v>
      </c>
      <c r="G85" t="s">
        <v>84</v>
      </c>
      <c r="H85" t="s">
        <v>816</v>
      </c>
      <c r="I85" t="s">
        <v>428</v>
      </c>
      <c r="J85" t="s">
        <v>350</v>
      </c>
      <c r="K85" s="329">
        <v>46141.824270833335</v>
      </c>
      <c r="L85" t="s">
        <v>309</v>
      </c>
      <c r="M85" t="s">
        <v>445</v>
      </c>
      <c r="N85" t="s">
        <v>447</v>
      </c>
      <c r="O85" t="s">
        <v>328</v>
      </c>
      <c r="P85" t="s">
        <v>329</v>
      </c>
      <c r="R85" t="s">
        <v>122</v>
      </c>
      <c r="S85" t="s">
        <v>122</v>
      </c>
      <c r="T85" t="s">
        <v>394</v>
      </c>
      <c r="U85" t="s">
        <v>331</v>
      </c>
      <c r="V85" t="s">
        <v>105</v>
      </c>
      <c r="W85" t="s">
        <v>513</v>
      </c>
      <c r="X85">
        <v>0</v>
      </c>
      <c r="Y85">
        <v>0</v>
      </c>
      <c r="Z85">
        <v>0</v>
      </c>
      <c r="AA85">
        <v>0</v>
      </c>
      <c r="AB85">
        <v>0</v>
      </c>
      <c r="AC85">
        <v>0</v>
      </c>
      <c r="AD85">
        <v>0</v>
      </c>
      <c r="AE85">
        <v>0</v>
      </c>
      <c r="AF85">
        <v>0</v>
      </c>
      <c r="AG85">
        <v>0</v>
      </c>
      <c r="AH85">
        <v>1</v>
      </c>
      <c r="AI85">
        <v>0</v>
      </c>
      <c r="AJ85">
        <v>0</v>
      </c>
      <c r="AK85">
        <v>0</v>
      </c>
      <c r="AL85">
        <v>0</v>
      </c>
      <c r="AM85">
        <v>0</v>
      </c>
      <c r="AN85">
        <v>0</v>
      </c>
      <c r="AO85">
        <v>0</v>
      </c>
      <c r="AP85" t="s">
        <v>464</v>
      </c>
      <c r="AQ85">
        <v>0</v>
      </c>
      <c r="AR85">
        <v>0</v>
      </c>
      <c r="AS85">
        <v>0</v>
      </c>
      <c r="AT85">
        <v>1</v>
      </c>
      <c r="AU85">
        <v>0</v>
      </c>
      <c r="AV85">
        <v>0</v>
      </c>
      <c r="AW85">
        <v>0</v>
      </c>
      <c r="AX85">
        <v>0</v>
      </c>
      <c r="AY85" t="s">
        <v>464</v>
      </c>
      <c r="AZ85">
        <v>0</v>
      </c>
      <c r="BA85">
        <v>0</v>
      </c>
      <c r="BB85">
        <v>0</v>
      </c>
      <c r="BC85">
        <v>1</v>
      </c>
      <c r="BD85">
        <v>0</v>
      </c>
      <c r="BE85">
        <v>0</v>
      </c>
      <c r="BF85">
        <v>0</v>
      </c>
      <c r="BG85">
        <v>0</v>
      </c>
      <c r="BH85">
        <v>0</v>
      </c>
      <c r="BI85" t="s">
        <v>52</v>
      </c>
      <c r="BK85" t="s">
        <v>130</v>
      </c>
      <c r="BL85" t="s">
        <v>133</v>
      </c>
      <c r="BM85" t="s">
        <v>131</v>
      </c>
      <c r="BN85" t="s">
        <v>120</v>
      </c>
      <c r="BO85" t="s">
        <v>933</v>
      </c>
      <c r="BP85">
        <v>0</v>
      </c>
      <c r="BQ85">
        <v>0</v>
      </c>
      <c r="BR85">
        <v>0</v>
      </c>
      <c r="BS85">
        <v>0</v>
      </c>
      <c r="BT85">
        <v>0</v>
      </c>
      <c r="BU85">
        <v>0</v>
      </c>
      <c r="BV85">
        <v>0</v>
      </c>
      <c r="BW85">
        <v>0</v>
      </c>
      <c r="BX85">
        <v>0</v>
      </c>
      <c r="BY85">
        <v>0</v>
      </c>
      <c r="BZ85">
        <v>0</v>
      </c>
      <c r="CA85">
        <v>1</v>
      </c>
      <c r="CB85">
        <v>0</v>
      </c>
      <c r="CC85">
        <v>0</v>
      </c>
      <c r="CD85">
        <v>0</v>
      </c>
      <c r="CE85" t="s">
        <v>143</v>
      </c>
      <c r="CG85" t="s">
        <v>335</v>
      </c>
      <c r="CI85" t="s">
        <v>131</v>
      </c>
      <c r="CJ85" t="s">
        <v>52</v>
      </c>
      <c r="CL85" t="s">
        <v>52</v>
      </c>
      <c r="CM85" t="s">
        <v>1990</v>
      </c>
      <c r="CN85" t="s">
        <v>346</v>
      </c>
      <c r="CP85">
        <v>8</v>
      </c>
      <c r="CQ85" t="s">
        <v>1991</v>
      </c>
      <c r="CS85" t="s">
        <v>337</v>
      </c>
    </row>
    <row r="86" spans="1:98" customFormat="1">
      <c r="A86">
        <v>200359</v>
      </c>
      <c r="B86" t="s">
        <v>366</v>
      </c>
      <c r="C86" t="s">
        <v>322</v>
      </c>
      <c r="D86">
        <v>1956</v>
      </c>
      <c r="E86">
        <v>70</v>
      </c>
      <c r="F86" t="s">
        <v>376</v>
      </c>
      <c r="G86" t="s">
        <v>49</v>
      </c>
      <c r="H86" t="s">
        <v>453</v>
      </c>
      <c r="I86" t="s">
        <v>424</v>
      </c>
      <c r="J86" t="s">
        <v>325</v>
      </c>
      <c r="K86" s="329">
        <v>46141.823958333334</v>
      </c>
      <c r="L86" t="s">
        <v>309</v>
      </c>
      <c r="M86" t="s">
        <v>366</v>
      </c>
      <c r="N86" t="s">
        <v>368</v>
      </c>
      <c r="O86" t="s">
        <v>328</v>
      </c>
      <c r="P86" t="s">
        <v>329</v>
      </c>
      <c r="R86" t="s">
        <v>383</v>
      </c>
      <c r="S86" t="s">
        <v>125</v>
      </c>
      <c r="T86" t="s">
        <v>394</v>
      </c>
      <c r="U86" t="s">
        <v>395</v>
      </c>
      <c r="V86" t="s">
        <v>107</v>
      </c>
      <c r="W86" t="s">
        <v>1992</v>
      </c>
      <c r="X86">
        <v>0</v>
      </c>
      <c r="Y86">
        <v>0</v>
      </c>
      <c r="Z86">
        <v>1</v>
      </c>
      <c r="AA86">
        <v>0</v>
      </c>
      <c r="AB86">
        <v>0</v>
      </c>
      <c r="AC86">
        <v>0</v>
      </c>
      <c r="AD86">
        <v>0</v>
      </c>
      <c r="AE86">
        <v>0</v>
      </c>
      <c r="AF86">
        <v>0</v>
      </c>
      <c r="AG86">
        <v>1</v>
      </c>
      <c r="AH86">
        <v>1</v>
      </c>
      <c r="AI86">
        <v>0</v>
      </c>
      <c r="AJ86">
        <v>0</v>
      </c>
      <c r="AK86">
        <v>1</v>
      </c>
      <c r="AL86">
        <v>0</v>
      </c>
      <c r="AM86">
        <v>0</v>
      </c>
      <c r="AN86">
        <v>0</v>
      </c>
      <c r="AO86">
        <v>0</v>
      </c>
      <c r="AP86" t="s">
        <v>345</v>
      </c>
      <c r="AQ86">
        <v>1</v>
      </c>
      <c r="AR86">
        <v>0</v>
      </c>
      <c r="AS86">
        <v>0</v>
      </c>
      <c r="AT86">
        <v>0</v>
      </c>
      <c r="AU86">
        <v>0</v>
      </c>
      <c r="AV86">
        <v>0</v>
      </c>
      <c r="AW86">
        <v>0</v>
      </c>
      <c r="AX86">
        <v>0</v>
      </c>
      <c r="AY86" t="s">
        <v>345</v>
      </c>
      <c r="AZ86">
        <v>1</v>
      </c>
      <c r="BA86">
        <v>0</v>
      </c>
      <c r="BB86">
        <v>0</v>
      </c>
      <c r="BC86">
        <v>0</v>
      </c>
      <c r="BD86">
        <v>0</v>
      </c>
      <c r="BE86">
        <v>0</v>
      </c>
      <c r="BF86">
        <v>0</v>
      </c>
      <c r="BG86">
        <v>0</v>
      </c>
      <c r="BH86">
        <v>0</v>
      </c>
      <c r="BK86" t="s">
        <v>131</v>
      </c>
      <c r="BL86" t="s">
        <v>130</v>
      </c>
      <c r="BM86" t="s">
        <v>130</v>
      </c>
      <c r="BN86" t="s">
        <v>118</v>
      </c>
      <c r="BO86" t="s">
        <v>983</v>
      </c>
      <c r="BP86">
        <v>0</v>
      </c>
      <c r="BQ86">
        <v>0</v>
      </c>
      <c r="BR86">
        <v>0</v>
      </c>
      <c r="BS86">
        <v>1</v>
      </c>
      <c r="BT86">
        <v>0</v>
      </c>
      <c r="BU86">
        <v>1</v>
      </c>
      <c r="BV86">
        <v>0</v>
      </c>
      <c r="BW86">
        <v>1</v>
      </c>
      <c r="BX86">
        <v>0</v>
      </c>
      <c r="BY86">
        <v>0</v>
      </c>
      <c r="BZ86">
        <v>0</v>
      </c>
      <c r="CA86">
        <v>0</v>
      </c>
      <c r="CB86">
        <v>0</v>
      </c>
      <c r="CC86">
        <v>0</v>
      </c>
      <c r="CD86">
        <v>0</v>
      </c>
      <c r="CE86" t="s">
        <v>216</v>
      </c>
      <c r="CG86" t="s">
        <v>208</v>
      </c>
      <c r="CI86" t="s">
        <v>129</v>
      </c>
      <c r="CJ86" t="s">
        <v>53</v>
      </c>
      <c r="CK86" t="s">
        <v>1993</v>
      </c>
      <c r="CL86" t="s">
        <v>54</v>
      </c>
      <c r="CM86" t="s">
        <v>1994</v>
      </c>
      <c r="CN86" t="s">
        <v>336</v>
      </c>
      <c r="CO86" t="s">
        <v>1995</v>
      </c>
      <c r="CP86">
        <v>5</v>
      </c>
      <c r="CS86" t="s">
        <v>400</v>
      </c>
      <c r="CT86" t="s">
        <v>1996</v>
      </c>
    </row>
    <row r="87" spans="1:98" customFormat="1">
      <c r="A87">
        <v>158798</v>
      </c>
      <c r="B87" t="s">
        <v>1495</v>
      </c>
      <c r="C87" t="s">
        <v>322</v>
      </c>
      <c r="D87">
        <v>1970</v>
      </c>
      <c r="E87">
        <v>56</v>
      </c>
      <c r="F87" t="s">
        <v>58</v>
      </c>
      <c r="G87" t="s">
        <v>84</v>
      </c>
      <c r="H87" t="s">
        <v>816</v>
      </c>
      <c r="I87" t="s">
        <v>428</v>
      </c>
      <c r="J87" t="s">
        <v>350</v>
      </c>
      <c r="K87" s="329">
        <v>46141.821562500001</v>
      </c>
      <c r="L87" t="s">
        <v>309</v>
      </c>
      <c r="M87" t="s">
        <v>28</v>
      </c>
      <c r="N87" t="s">
        <v>538</v>
      </c>
      <c r="O87" t="s">
        <v>377</v>
      </c>
      <c r="P87" t="s">
        <v>365</v>
      </c>
      <c r="Q87" t="s">
        <v>304</v>
      </c>
      <c r="R87" t="s">
        <v>122</v>
      </c>
      <c r="S87" t="s">
        <v>122</v>
      </c>
      <c r="T87" t="s">
        <v>394</v>
      </c>
      <c r="U87" t="s">
        <v>331</v>
      </c>
      <c r="V87" t="s">
        <v>105</v>
      </c>
      <c r="W87" t="s">
        <v>513</v>
      </c>
      <c r="X87">
        <v>0</v>
      </c>
      <c r="Y87">
        <v>0</v>
      </c>
      <c r="Z87">
        <v>0</v>
      </c>
      <c r="AA87">
        <v>0</v>
      </c>
      <c r="AB87">
        <v>0</v>
      </c>
      <c r="AC87">
        <v>0</v>
      </c>
      <c r="AD87">
        <v>0</v>
      </c>
      <c r="AE87">
        <v>0</v>
      </c>
      <c r="AF87">
        <v>0</v>
      </c>
      <c r="AG87">
        <v>0</v>
      </c>
      <c r="AH87">
        <v>1</v>
      </c>
      <c r="AI87">
        <v>0</v>
      </c>
      <c r="AJ87">
        <v>0</v>
      </c>
      <c r="AK87">
        <v>0</v>
      </c>
      <c r="AL87">
        <v>0</v>
      </c>
      <c r="AM87">
        <v>0</v>
      </c>
      <c r="AN87">
        <v>0</v>
      </c>
      <c r="AO87">
        <v>0</v>
      </c>
      <c r="AP87" t="s">
        <v>464</v>
      </c>
      <c r="AQ87">
        <v>0</v>
      </c>
      <c r="AR87">
        <v>0</v>
      </c>
      <c r="AS87">
        <v>0</v>
      </c>
      <c r="AT87">
        <v>1</v>
      </c>
      <c r="AU87">
        <v>0</v>
      </c>
      <c r="AV87">
        <v>0</v>
      </c>
      <c r="AW87">
        <v>0</v>
      </c>
      <c r="AX87">
        <v>0</v>
      </c>
      <c r="AY87" t="s">
        <v>375</v>
      </c>
      <c r="AZ87">
        <v>0</v>
      </c>
      <c r="BA87">
        <v>1</v>
      </c>
      <c r="BB87">
        <v>0</v>
      </c>
      <c r="BC87">
        <v>0</v>
      </c>
      <c r="BD87">
        <v>0</v>
      </c>
      <c r="BE87">
        <v>0</v>
      </c>
      <c r="BF87">
        <v>0</v>
      </c>
      <c r="BG87">
        <v>0</v>
      </c>
      <c r="BH87">
        <v>0</v>
      </c>
      <c r="BI87" t="s">
        <v>53</v>
      </c>
      <c r="BK87" t="s">
        <v>130</v>
      </c>
      <c r="BL87" t="s">
        <v>133</v>
      </c>
      <c r="BM87" t="s">
        <v>131</v>
      </c>
      <c r="BN87" t="s">
        <v>117</v>
      </c>
      <c r="BO87" t="s">
        <v>933</v>
      </c>
      <c r="BP87">
        <v>0</v>
      </c>
      <c r="BQ87">
        <v>0</v>
      </c>
      <c r="BR87">
        <v>0</v>
      </c>
      <c r="BS87">
        <v>0</v>
      </c>
      <c r="BT87">
        <v>0</v>
      </c>
      <c r="BU87">
        <v>0</v>
      </c>
      <c r="BV87">
        <v>0</v>
      </c>
      <c r="BW87">
        <v>0</v>
      </c>
      <c r="BX87">
        <v>0</v>
      </c>
      <c r="BY87">
        <v>0</v>
      </c>
      <c r="BZ87">
        <v>0</v>
      </c>
      <c r="CA87">
        <v>1</v>
      </c>
      <c r="CB87">
        <v>0</v>
      </c>
      <c r="CC87">
        <v>0</v>
      </c>
      <c r="CD87">
        <v>0</v>
      </c>
      <c r="CE87" t="s">
        <v>227</v>
      </c>
      <c r="CG87" t="s">
        <v>335</v>
      </c>
      <c r="CH87" t="s">
        <v>1543</v>
      </c>
      <c r="CI87" t="s">
        <v>386</v>
      </c>
      <c r="CJ87" t="s">
        <v>53</v>
      </c>
      <c r="CL87" t="s">
        <v>53</v>
      </c>
      <c r="CN87" t="s">
        <v>346</v>
      </c>
      <c r="CP87">
        <v>5</v>
      </c>
      <c r="CS87" t="s">
        <v>337</v>
      </c>
    </row>
    <row r="88" spans="1:98" customFormat="1">
      <c r="A88">
        <v>200358</v>
      </c>
      <c r="B88" t="s">
        <v>389</v>
      </c>
      <c r="C88" t="s">
        <v>360</v>
      </c>
      <c r="D88">
        <v>1997</v>
      </c>
      <c r="E88">
        <v>29</v>
      </c>
      <c r="F88" t="s">
        <v>323</v>
      </c>
      <c r="G88" t="s">
        <v>71</v>
      </c>
      <c r="H88" t="s">
        <v>706</v>
      </c>
      <c r="I88" t="s">
        <v>428</v>
      </c>
      <c r="J88" t="s">
        <v>325</v>
      </c>
      <c r="K88" s="329">
        <v>46141.806944444441</v>
      </c>
      <c r="L88" t="s">
        <v>309</v>
      </c>
      <c r="M88" t="s">
        <v>389</v>
      </c>
      <c r="N88" t="s">
        <v>390</v>
      </c>
      <c r="O88" t="s">
        <v>381</v>
      </c>
      <c r="P88" t="s">
        <v>382</v>
      </c>
      <c r="Q88" t="s">
        <v>1255</v>
      </c>
      <c r="R88" t="s">
        <v>122</v>
      </c>
      <c r="S88" t="s">
        <v>121</v>
      </c>
      <c r="T88" t="s">
        <v>121</v>
      </c>
      <c r="U88" t="s">
        <v>395</v>
      </c>
      <c r="V88" t="s">
        <v>110</v>
      </c>
      <c r="W88" t="s">
        <v>740</v>
      </c>
      <c r="X88">
        <v>0</v>
      </c>
      <c r="Y88">
        <v>0</v>
      </c>
      <c r="Z88">
        <v>0</v>
      </c>
      <c r="AA88">
        <v>1</v>
      </c>
      <c r="AB88">
        <v>1</v>
      </c>
      <c r="AC88">
        <v>0</v>
      </c>
      <c r="AD88">
        <v>0</v>
      </c>
      <c r="AE88">
        <v>0</v>
      </c>
      <c r="AF88">
        <v>0</v>
      </c>
      <c r="AG88">
        <v>0</v>
      </c>
      <c r="AH88">
        <v>0</v>
      </c>
      <c r="AI88">
        <v>0</v>
      </c>
      <c r="AJ88">
        <v>0</v>
      </c>
      <c r="AK88">
        <v>0</v>
      </c>
      <c r="AL88">
        <v>0</v>
      </c>
      <c r="AM88">
        <v>0</v>
      </c>
      <c r="AN88">
        <v>0</v>
      </c>
      <c r="AO88">
        <v>0</v>
      </c>
      <c r="AP88" t="s">
        <v>345</v>
      </c>
      <c r="AQ88">
        <v>1</v>
      </c>
      <c r="AR88">
        <v>0</v>
      </c>
      <c r="AS88">
        <v>0</v>
      </c>
      <c r="AT88">
        <v>0</v>
      </c>
      <c r="AU88">
        <v>0</v>
      </c>
      <c r="AV88">
        <v>0</v>
      </c>
      <c r="AW88">
        <v>0</v>
      </c>
      <c r="AX88">
        <v>0</v>
      </c>
      <c r="AY88" t="s">
        <v>345</v>
      </c>
      <c r="AZ88">
        <v>1</v>
      </c>
      <c r="BA88">
        <v>0</v>
      </c>
      <c r="BB88">
        <v>0</v>
      </c>
      <c r="BC88">
        <v>0</v>
      </c>
      <c r="BD88">
        <v>0</v>
      </c>
      <c r="BE88">
        <v>0</v>
      </c>
      <c r="BF88">
        <v>0</v>
      </c>
      <c r="BG88">
        <v>0</v>
      </c>
      <c r="BH88">
        <v>0</v>
      </c>
      <c r="BK88" t="s">
        <v>386</v>
      </c>
      <c r="BL88" t="s">
        <v>128</v>
      </c>
      <c r="BM88" t="s">
        <v>130</v>
      </c>
      <c r="BN88" t="s">
        <v>117</v>
      </c>
      <c r="BO88" t="s">
        <v>922</v>
      </c>
      <c r="BP88">
        <v>1</v>
      </c>
      <c r="BQ88">
        <v>0</v>
      </c>
      <c r="BR88">
        <v>0</v>
      </c>
      <c r="BS88">
        <v>0</v>
      </c>
      <c r="BT88">
        <v>0</v>
      </c>
      <c r="BU88">
        <v>0</v>
      </c>
      <c r="BV88">
        <v>0</v>
      </c>
      <c r="BW88">
        <v>0</v>
      </c>
      <c r="BX88">
        <v>0</v>
      </c>
      <c r="BY88">
        <v>0</v>
      </c>
      <c r="BZ88">
        <v>0</v>
      </c>
      <c r="CA88">
        <v>0</v>
      </c>
      <c r="CB88">
        <v>0</v>
      </c>
      <c r="CC88">
        <v>0</v>
      </c>
      <c r="CD88">
        <v>0</v>
      </c>
      <c r="CE88" t="s">
        <v>335</v>
      </c>
      <c r="CF88" t="s">
        <v>895</v>
      </c>
      <c r="CG88" t="s">
        <v>335</v>
      </c>
      <c r="CH88" t="s">
        <v>823</v>
      </c>
      <c r="CI88" t="s">
        <v>386</v>
      </c>
      <c r="CJ88" t="s">
        <v>53</v>
      </c>
      <c r="CK88" t="s">
        <v>1997</v>
      </c>
      <c r="CL88" t="s">
        <v>51</v>
      </c>
      <c r="CN88" t="s">
        <v>346</v>
      </c>
      <c r="CP88">
        <v>9</v>
      </c>
      <c r="CS88" t="s">
        <v>337</v>
      </c>
    </row>
    <row r="89" spans="1:98" customFormat="1">
      <c r="A89">
        <v>200312</v>
      </c>
      <c r="B89" t="s">
        <v>321</v>
      </c>
      <c r="C89" t="s">
        <v>360</v>
      </c>
      <c r="D89">
        <v>1974</v>
      </c>
      <c r="E89">
        <v>52</v>
      </c>
      <c r="F89" t="s">
        <v>58</v>
      </c>
      <c r="G89" t="s">
        <v>49</v>
      </c>
      <c r="H89" t="s">
        <v>492</v>
      </c>
      <c r="I89" t="s">
        <v>367</v>
      </c>
      <c r="J89" t="s">
        <v>350</v>
      </c>
      <c r="K89" s="329">
        <v>46141.793576388889</v>
      </c>
      <c r="L89" t="s">
        <v>309</v>
      </c>
      <c r="M89" t="s">
        <v>33</v>
      </c>
      <c r="N89" t="s">
        <v>522</v>
      </c>
      <c r="O89" t="s">
        <v>319</v>
      </c>
      <c r="P89" t="s">
        <v>405</v>
      </c>
      <c r="Q89" t="s">
        <v>306</v>
      </c>
      <c r="R89" t="s">
        <v>383</v>
      </c>
      <c r="S89" t="s">
        <v>121</v>
      </c>
      <c r="T89" t="s">
        <v>121</v>
      </c>
      <c r="U89" t="s">
        <v>331</v>
      </c>
      <c r="V89" t="s">
        <v>109</v>
      </c>
      <c r="W89" t="s">
        <v>499</v>
      </c>
      <c r="X89">
        <v>0</v>
      </c>
      <c r="Y89">
        <v>0</v>
      </c>
      <c r="Z89">
        <v>0</v>
      </c>
      <c r="AA89">
        <v>0</v>
      </c>
      <c r="AB89">
        <v>0</v>
      </c>
      <c r="AC89">
        <v>0</v>
      </c>
      <c r="AD89">
        <v>0</v>
      </c>
      <c r="AE89">
        <v>0</v>
      </c>
      <c r="AF89">
        <v>0</v>
      </c>
      <c r="AG89">
        <v>0</v>
      </c>
      <c r="AH89">
        <v>0</v>
      </c>
      <c r="AI89">
        <v>0</v>
      </c>
      <c r="AJ89">
        <v>0</v>
      </c>
      <c r="AK89">
        <v>0</v>
      </c>
      <c r="AL89">
        <v>1</v>
      </c>
      <c r="AM89">
        <v>0</v>
      </c>
      <c r="AN89">
        <v>0</v>
      </c>
      <c r="AO89">
        <v>0</v>
      </c>
      <c r="AP89" t="s">
        <v>345</v>
      </c>
      <c r="AQ89">
        <v>1</v>
      </c>
      <c r="AR89">
        <v>0</v>
      </c>
      <c r="AS89">
        <v>0</v>
      </c>
      <c r="AT89">
        <v>0</v>
      </c>
      <c r="AU89">
        <v>0</v>
      </c>
      <c r="AV89">
        <v>0</v>
      </c>
      <c r="AW89">
        <v>0</v>
      </c>
      <c r="AX89">
        <v>0</v>
      </c>
      <c r="AY89" t="s">
        <v>345</v>
      </c>
      <c r="AZ89">
        <v>1</v>
      </c>
      <c r="BA89">
        <v>0</v>
      </c>
      <c r="BB89">
        <v>0</v>
      </c>
      <c r="BC89">
        <v>0</v>
      </c>
      <c r="BD89">
        <v>0</v>
      </c>
      <c r="BE89">
        <v>0</v>
      </c>
      <c r="BF89">
        <v>0</v>
      </c>
      <c r="BG89">
        <v>0</v>
      </c>
      <c r="BH89">
        <v>0</v>
      </c>
      <c r="BK89" t="s">
        <v>386</v>
      </c>
      <c r="BL89" t="s">
        <v>130</v>
      </c>
      <c r="BM89" t="s">
        <v>130</v>
      </c>
      <c r="BN89" t="s">
        <v>118</v>
      </c>
      <c r="BO89" t="s">
        <v>924</v>
      </c>
      <c r="BP89">
        <v>0</v>
      </c>
      <c r="BQ89">
        <v>0</v>
      </c>
      <c r="BR89">
        <v>0</v>
      </c>
      <c r="BS89">
        <v>0</v>
      </c>
      <c r="BT89">
        <v>0</v>
      </c>
      <c r="BU89">
        <v>1</v>
      </c>
      <c r="BV89">
        <v>0</v>
      </c>
      <c r="BW89">
        <v>0</v>
      </c>
      <c r="BX89">
        <v>0</v>
      </c>
      <c r="BY89">
        <v>0</v>
      </c>
      <c r="BZ89">
        <v>0</v>
      </c>
      <c r="CA89">
        <v>0</v>
      </c>
      <c r="CB89">
        <v>0</v>
      </c>
      <c r="CC89">
        <v>0</v>
      </c>
      <c r="CD89">
        <v>0</v>
      </c>
      <c r="CE89" t="s">
        <v>203</v>
      </c>
      <c r="CG89" t="s">
        <v>335</v>
      </c>
      <c r="CI89" t="s">
        <v>129</v>
      </c>
      <c r="CJ89" t="s">
        <v>52</v>
      </c>
      <c r="CL89" t="s">
        <v>52</v>
      </c>
      <c r="CN89" t="s">
        <v>336</v>
      </c>
      <c r="CO89" t="s">
        <v>1998</v>
      </c>
      <c r="CP89">
        <v>8</v>
      </c>
      <c r="CQ89" t="s">
        <v>1999</v>
      </c>
      <c r="CR89" t="s">
        <v>2000</v>
      </c>
      <c r="CS89" t="s">
        <v>337</v>
      </c>
    </row>
    <row r="90" spans="1:98" customFormat="1">
      <c r="A90">
        <v>189802</v>
      </c>
      <c r="B90" t="s">
        <v>321</v>
      </c>
      <c r="C90" t="s">
        <v>360</v>
      </c>
      <c r="D90">
        <v>1999</v>
      </c>
      <c r="E90">
        <v>27</v>
      </c>
      <c r="F90" t="s">
        <v>323</v>
      </c>
      <c r="G90" t="s">
        <v>49</v>
      </c>
      <c r="H90" t="s">
        <v>642</v>
      </c>
      <c r="I90" t="s">
        <v>361</v>
      </c>
      <c r="J90" t="s">
        <v>325</v>
      </c>
      <c r="K90" s="329">
        <v>46141.764849537038</v>
      </c>
      <c r="L90" t="s">
        <v>309</v>
      </c>
      <c r="M90" t="s">
        <v>445</v>
      </c>
      <c r="N90" t="s">
        <v>447</v>
      </c>
      <c r="O90" t="s">
        <v>328</v>
      </c>
      <c r="P90" t="s">
        <v>329</v>
      </c>
      <c r="R90" t="s">
        <v>383</v>
      </c>
      <c r="S90" t="s">
        <v>121</v>
      </c>
      <c r="T90" t="s">
        <v>121</v>
      </c>
      <c r="U90" t="s">
        <v>331</v>
      </c>
      <c r="V90" t="s">
        <v>114</v>
      </c>
      <c r="W90" t="s">
        <v>332</v>
      </c>
      <c r="X90">
        <v>0</v>
      </c>
      <c r="Y90">
        <v>0</v>
      </c>
      <c r="Z90">
        <v>0</v>
      </c>
      <c r="AA90">
        <v>0</v>
      </c>
      <c r="AB90">
        <v>0</v>
      </c>
      <c r="AC90">
        <v>0</v>
      </c>
      <c r="AD90">
        <v>0</v>
      </c>
      <c r="AE90">
        <v>0</v>
      </c>
      <c r="AF90">
        <v>0</v>
      </c>
      <c r="AG90">
        <v>0</v>
      </c>
      <c r="AH90">
        <v>0</v>
      </c>
      <c r="AI90">
        <v>0</v>
      </c>
      <c r="AJ90">
        <v>0</v>
      </c>
      <c r="AK90">
        <v>0</v>
      </c>
      <c r="AL90">
        <v>0</v>
      </c>
      <c r="AM90">
        <v>0</v>
      </c>
      <c r="AN90">
        <v>1</v>
      </c>
      <c r="AO90">
        <v>0</v>
      </c>
      <c r="AP90" t="s">
        <v>399</v>
      </c>
      <c r="AQ90">
        <v>0</v>
      </c>
      <c r="AR90">
        <v>0</v>
      </c>
      <c r="AS90">
        <v>0</v>
      </c>
      <c r="AT90">
        <v>0</v>
      </c>
      <c r="AU90">
        <v>0</v>
      </c>
      <c r="AV90">
        <v>0</v>
      </c>
      <c r="AW90">
        <v>1</v>
      </c>
      <c r="AX90">
        <v>0</v>
      </c>
      <c r="AY90" t="s">
        <v>464</v>
      </c>
      <c r="AZ90">
        <v>0</v>
      </c>
      <c r="BA90">
        <v>0</v>
      </c>
      <c r="BB90">
        <v>0</v>
      </c>
      <c r="BC90">
        <v>1</v>
      </c>
      <c r="BD90">
        <v>0</v>
      </c>
      <c r="BE90">
        <v>0</v>
      </c>
      <c r="BF90">
        <v>0</v>
      </c>
      <c r="BG90">
        <v>0</v>
      </c>
      <c r="BH90">
        <v>0</v>
      </c>
      <c r="BI90" t="s">
        <v>52</v>
      </c>
      <c r="BJ90" t="s">
        <v>2001</v>
      </c>
      <c r="BK90" t="s">
        <v>386</v>
      </c>
      <c r="BL90" t="s">
        <v>129</v>
      </c>
      <c r="BM90" t="s">
        <v>128</v>
      </c>
      <c r="BN90" t="s">
        <v>120</v>
      </c>
      <c r="BO90" t="s">
        <v>2002</v>
      </c>
      <c r="BP90">
        <v>0</v>
      </c>
      <c r="BQ90">
        <v>1</v>
      </c>
      <c r="BR90">
        <v>0</v>
      </c>
      <c r="BS90">
        <v>0</v>
      </c>
      <c r="BT90">
        <v>1</v>
      </c>
      <c r="BU90">
        <v>0</v>
      </c>
      <c r="BV90">
        <v>1</v>
      </c>
      <c r="BW90">
        <v>1</v>
      </c>
      <c r="BX90">
        <v>0</v>
      </c>
      <c r="BY90">
        <v>0</v>
      </c>
      <c r="BZ90">
        <v>0</v>
      </c>
      <c r="CA90">
        <v>0</v>
      </c>
      <c r="CB90">
        <v>0</v>
      </c>
      <c r="CC90">
        <v>0</v>
      </c>
      <c r="CD90">
        <v>0</v>
      </c>
      <c r="CE90" t="s">
        <v>213</v>
      </c>
      <c r="CG90" t="s">
        <v>335</v>
      </c>
      <c r="CI90" t="s">
        <v>128</v>
      </c>
      <c r="CJ90" t="s">
        <v>52</v>
      </c>
      <c r="CK90" t="s">
        <v>2003</v>
      </c>
      <c r="CL90" t="s">
        <v>52</v>
      </c>
      <c r="CM90" t="s">
        <v>1737</v>
      </c>
      <c r="CN90" t="s">
        <v>336</v>
      </c>
      <c r="CO90" t="s">
        <v>2004</v>
      </c>
      <c r="CP90">
        <v>10</v>
      </c>
      <c r="CQ90" t="s">
        <v>2005</v>
      </c>
      <c r="CR90" t="s">
        <v>2006</v>
      </c>
      <c r="CS90" t="s">
        <v>337</v>
      </c>
      <c r="CT90" t="s">
        <v>2007</v>
      </c>
    </row>
    <row r="91" spans="1:98" customFormat="1">
      <c r="A91">
        <v>122339</v>
      </c>
      <c r="B91" t="s">
        <v>321</v>
      </c>
      <c r="C91" t="s">
        <v>322</v>
      </c>
      <c r="D91">
        <v>1963</v>
      </c>
      <c r="E91">
        <v>63</v>
      </c>
      <c r="F91" t="s">
        <v>339</v>
      </c>
      <c r="G91" t="s">
        <v>71</v>
      </c>
      <c r="H91" t="s">
        <v>647</v>
      </c>
      <c r="I91" t="s">
        <v>478</v>
      </c>
      <c r="J91" t="s">
        <v>350</v>
      </c>
      <c r="K91" s="329">
        <v>46141.756782407407</v>
      </c>
      <c r="L91" t="s">
        <v>309</v>
      </c>
      <c r="M91" t="s">
        <v>445</v>
      </c>
      <c r="N91" t="s">
        <v>447</v>
      </c>
      <c r="O91" t="s">
        <v>328</v>
      </c>
      <c r="P91" t="s">
        <v>329</v>
      </c>
      <c r="R91" t="s">
        <v>383</v>
      </c>
      <c r="S91" t="s">
        <v>121</v>
      </c>
      <c r="T91" t="s">
        <v>121</v>
      </c>
      <c r="U91" t="s">
        <v>331</v>
      </c>
      <c r="V91" t="s">
        <v>105</v>
      </c>
      <c r="W91" t="s">
        <v>332</v>
      </c>
      <c r="X91">
        <v>0</v>
      </c>
      <c r="Y91">
        <v>0</v>
      </c>
      <c r="Z91">
        <v>0</v>
      </c>
      <c r="AA91">
        <v>0</v>
      </c>
      <c r="AB91">
        <v>0</v>
      </c>
      <c r="AC91">
        <v>0</v>
      </c>
      <c r="AD91">
        <v>0</v>
      </c>
      <c r="AE91">
        <v>0</v>
      </c>
      <c r="AF91">
        <v>0</v>
      </c>
      <c r="AG91">
        <v>0</v>
      </c>
      <c r="AH91">
        <v>0</v>
      </c>
      <c r="AI91">
        <v>0</v>
      </c>
      <c r="AJ91">
        <v>0</v>
      </c>
      <c r="AK91">
        <v>0</v>
      </c>
      <c r="AL91">
        <v>0</v>
      </c>
      <c r="AM91">
        <v>0</v>
      </c>
      <c r="AN91">
        <v>1</v>
      </c>
      <c r="AO91">
        <v>0</v>
      </c>
      <c r="AP91" t="s">
        <v>510</v>
      </c>
      <c r="AQ91">
        <v>0</v>
      </c>
      <c r="AR91">
        <v>0</v>
      </c>
      <c r="AS91">
        <v>1</v>
      </c>
      <c r="AT91">
        <v>0</v>
      </c>
      <c r="AU91">
        <v>0</v>
      </c>
      <c r="AV91">
        <v>0</v>
      </c>
      <c r="AW91">
        <v>0</v>
      </c>
      <c r="AX91">
        <v>0</v>
      </c>
      <c r="AY91" t="s">
        <v>334</v>
      </c>
      <c r="AZ91">
        <v>0</v>
      </c>
      <c r="BA91">
        <v>0</v>
      </c>
      <c r="BB91">
        <v>0</v>
      </c>
      <c r="BC91">
        <v>0</v>
      </c>
      <c r="BD91">
        <v>0</v>
      </c>
      <c r="BE91">
        <v>0</v>
      </c>
      <c r="BF91">
        <v>1</v>
      </c>
      <c r="BG91">
        <v>0</v>
      </c>
      <c r="BH91">
        <v>0</v>
      </c>
      <c r="BK91" t="s">
        <v>386</v>
      </c>
      <c r="BL91" t="s">
        <v>132</v>
      </c>
      <c r="BM91" t="s">
        <v>128</v>
      </c>
      <c r="BN91" t="s">
        <v>120</v>
      </c>
      <c r="BO91" t="s">
        <v>924</v>
      </c>
      <c r="BP91">
        <v>0</v>
      </c>
      <c r="BQ91">
        <v>0</v>
      </c>
      <c r="BR91">
        <v>0</v>
      </c>
      <c r="BS91">
        <v>0</v>
      </c>
      <c r="BT91">
        <v>0</v>
      </c>
      <c r="BU91">
        <v>1</v>
      </c>
      <c r="BV91">
        <v>0</v>
      </c>
      <c r="BW91">
        <v>0</v>
      </c>
      <c r="BX91">
        <v>0</v>
      </c>
      <c r="BY91">
        <v>0</v>
      </c>
      <c r="BZ91">
        <v>0</v>
      </c>
      <c r="CA91">
        <v>0</v>
      </c>
      <c r="CB91">
        <v>0</v>
      </c>
      <c r="CC91">
        <v>0</v>
      </c>
      <c r="CD91">
        <v>0</v>
      </c>
      <c r="CE91" t="s">
        <v>335</v>
      </c>
      <c r="CG91" t="s">
        <v>335</v>
      </c>
      <c r="CI91" t="s">
        <v>128</v>
      </c>
      <c r="CJ91" t="s">
        <v>51</v>
      </c>
      <c r="CL91" t="s">
        <v>51</v>
      </c>
      <c r="CN91" t="s">
        <v>346</v>
      </c>
      <c r="CP91">
        <v>8</v>
      </c>
      <c r="CS91" t="s">
        <v>337</v>
      </c>
    </row>
    <row r="92" spans="1:98" customFormat="1">
      <c r="A92">
        <v>200355</v>
      </c>
      <c r="B92" t="s">
        <v>1363</v>
      </c>
      <c r="C92" t="s">
        <v>360</v>
      </c>
      <c r="D92">
        <v>1964</v>
      </c>
      <c r="E92">
        <v>62</v>
      </c>
      <c r="F92" t="s">
        <v>339</v>
      </c>
      <c r="G92" t="s">
        <v>75</v>
      </c>
      <c r="H92" t="s">
        <v>547</v>
      </c>
      <c r="I92" t="s">
        <v>324</v>
      </c>
      <c r="J92" t="s">
        <v>325</v>
      </c>
      <c r="K92" s="329">
        <v>46141.747372685182</v>
      </c>
      <c r="L92" t="s">
        <v>309</v>
      </c>
      <c r="M92" t="s">
        <v>1363</v>
      </c>
      <c r="N92" t="s">
        <v>1364</v>
      </c>
      <c r="O92" t="s">
        <v>459</v>
      </c>
      <c r="P92" t="s">
        <v>353</v>
      </c>
      <c r="Q92" t="s">
        <v>305</v>
      </c>
      <c r="R92" t="s">
        <v>383</v>
      </c>
      <c r="S92" t="s">
        <v>121</v>
      </c>
      <c r="T92" t="s">
        <v>121</v>
      </c>
      <c r="U92" t="s">
        <v>331</v>
      </c>
      <c r="V92" t="s">
        <v>111</v>
      </c>
      <c r="W92" t="s">
        <v>505</v>
      </c>
      <c r="X92">
        <v>0</v>
      </c>
      <c r="Y92">
        <v>0</v>
      </c>
      <c r="Z92">
        <v>0</v>
      </c>
      <c r="AA92">
        <v>0</v>
      </c>
      <c r="AB92">
        <v>0</v>
      </c>
      <c r="AC92">
        <v>1</v>
      </c>
      <c r="AD92">
        <v>0</v>
      </c>
      <c r="AE92">
        <v>0</v>
      </c>
      <c r="AF92">
        <v>0</v>
      </c>
      <c r="AG92">
        <v>0</v>
      </c>
      <c r="AH92">
        <v>0</v>
      </c>
      <c r="AI92">
        <v>0</v>
      </c>
      <c r="AJ92">
        <v>0</v>
      </c>
      <c r="AK92">
        <v>0</v>
      </c>
      <c r="AL92">
        <v>0</v>
      </c>
      <c r="AM92">
        <v>0</v>
      </c>
      <c r="AN92">
        <v>0</v>
      </c>
      <c r="AO92">
        <v>0</v>
      </c>
      <c r="AP92" t="s">
        <v>345</v>
      </c>
      <c r="AQ92">
        <v>1</v>
      </c>
      <c r="AR92">
        <v>0</v>
      </c>
      <c r="AS92">
        <v>0</v>
      </c>
      <c r="AT92">
        <v>0</v>
      </c>
      <c r="AU92">
        <v>0</v>
      </c>
      <c r="AV92">
        <v>0</v>
      </c>
      <c r="AW92">
        <v>0</v>
      </c>
      <c r="AX92">
        <v>0</v>
      </c>
      <c r="AY92" t="s">
        <v>345</v>
      </c>
      <c r="AZ92">
        <v>1</v>
      </c>
      <c r="BA92">
        <v>0</v>
      </c>
      <c r="BB92">
        <v>0</v>
      </c>
      <c r="BC92">
        <v>0</v>
      </c>
      <c r="BD92">
        <v>0</v>
      </c>
      <c r="BE92">
        <v>0</v>
      </c>
      <c r="BF92">
        <v>0</v>
      </c>
      <c r="BG92">
        <v>0</v>
      </c>
      <c r="BH92">
        <v>0</v>
      </c>
      <c r="BI92" t="s">
        <v>51</v>
      </c>
      <c r="BK92" t="s">
        <v>386</v>
      </c>
      <c r="BL92" t="s">
        <v>130</v>
      </c>
      <c r="BM92" t="s">
        <v>130</v>
      </c>
      <c r="BN92" t="s">
        <v>118</v>
      </c>
      <c r="BO92" t="s">
        <v>928</v>
      </c>
      <c r="BP92">
        <v>0</v>
      </c>
      <c r="BQ92">
        <v>0</v>
      </c>
      <c r="BR92">
        <v>0</v>
      </c>
      <c r="BS92">
        <v>1</v>
      </c>
      <c r="BT92">
        <v>0</v>
      </c>
      <c r="BU92">
        <v>0</v>
      </c>
      <c r="BV92">
        <v>0</v>
      </c>
      <c r="BW92">
        <v>0</v>
      </c>
      <c r="BX92">
        <v>0</v>
      </c>
      <c r="BY92">
        <v>0</v>
      </c>
      <c r="BZ92">
        <v>0</v>
      </c>
      <c r="CA92">
        <v>0</v>
      </c>
      <c r="CB92">
        <v>0</v>
      </c>
      <c r="CC92">
        <v>0</v>
      </c>
      <c r="CD92">
        <v>0</v>
      </c>
      <c r="CE92" t="s">
        <v>335</v>
      </c>
      <c r="CG92" t="s">
        <v>335</v>
      </c>
      <c r="CI92" t="s">
        <v>130</v>
      </c>
      <c r="CJ92" t="s">
        <v>51</v>
      </c>
      <c r="CL92" t="s">
        <v>51</v>
      </c>
      <c r="CN92" t="s">
        <v>346</v>
      </c>
      <c r="CP92">
        <v>5</v>
      </c>
      <c r="CS92" t="s">
        <v>337</v>
      </c>
    </row>
    <row r="93" spans="1:98" customFormat="1">
      <c r="A93">
        <v>200300</v>
      </c>
      <c r="B93" t="s">
        <v>321</v>
      </c>
      <c r="C93" t="s">
        <v>322</v>
      </c>
      <c r="D93">
        <v>1980</v>
      </c>
      <c r="E93">
        <v>46</v>
      </c>
      <c r="F93" t="s">
        <v>387</v>
      </c>
      <c r="G93" t="s">
        <v>67</v>
      </c>
      <c r="H93" t="s">
        <v>862</v>
      </c>
      <c r="I93" t="s">
        <v>575</v>
      </c>
      <c r="J93" t="s">
        <v>350</v>
      </c>
      <c r="K93" s="329">
        <v>46141.739895833336</v>
      </c>
      <c r="L93" t="s">
        <v>309</v>
      </c>
      <c r="M93" t="s">
        <v>511</v>
      </c>
      <c r="N93" t="s">
        <v>512</v>
      </c>
      <c r="O93" t="s">
        <v>415</v>
      </c>
      <c r="P93" t="s">
        <v>382</v>
      </c>
      <c r="R93" t="s">
        <v>122</v>
      </c>
      <c r="S93" t="s">
        <v>123</v>
      </c>
      <c r="T93" t="s">
        <v>394</v>
      </c>
      <c r="U93" t="s">
        <v>1888</v>
      </c>
      <c r="V93" t="s">
        <v>107</v>
      </c>
      <c r="W93" t="s">
        <v>499</v>
      </c>
      <c r="X93">
        <v>0</v>
      </c>
      <c r="Y93">
        <v>0</v>
      </c>
      <c r="Z93">
        <v>0</v>
      </c>
      <c r="AA93">
        <v>0</v>
      </c>
      <c r="AB93">
        <v>0</v>
      </c>
      <c r="AC93">
        <v>0</v>
      </c>
      <c r="AD93">
        <v>0</v>
      </c>
      <c r="AE93">
        <v>0</v>
      </c>
      <c r="AF93">
        <v>0</v>
      </c>
      <c r="AG93">
        <v>0</v>
      </c>
      <c r="AH93">
        <v>0</v>
      </c>
      <c r="AI93">
        <v>0</v>
      </c>
      <c r="AJ93">
        <v>0</v>
      </c>
      <c r="AK93">
        <v>0</v>
      </c>
      <c r="AL93">
        <v>1</v>
      </c>
      <c r="AM93">
        <v>0</v>
      </c>
      <c r="AN93">
        <v>0</v>
      </c>
      <c r="AO93">
        <v>0</v>
      </c>
      <c r="AP93" t="s">
        <v>345</v>
      </c>
      <c r="AQ93">
        <v>1</v>
      </c>
      <c r="AR93">
        <v>0</v>
      </c>
      <c r="AS93">
        <v>0</v>
      </c>
      <c r="AT93">
        <v>0</v>
      </c>
      <c r="AU93">
        <v>0</v>
      </c>
      <c r="AV93">
        <v>0</v>
      </c>
      <c r="AW93">
        <v>0</v>
      </c>
      <c r="AX93">
        <v>0</v>
      </c>
      <c r="AY93" t="s">
        <v>345</v>
      </c>
      <c r="AZ93">
        <v>1</v>
      </c>
      <c r="BA93">
        <v>0</v>
      </c>
      <c r="BB93">
        <v>0</v>
      </c>
      <c r="BC93">
        <v>0</v>
      </c>
      <c r="BD93">
        <v>0</v>
      </c>
      <c r="BE93">
        <v>0</v>
      </c>
      <c r="BF93">
        <v>0</v>
      </c>
      <c r="BG93">
        <v>0</v>
      </c>
      <c r="BH93">
        <v>0</v>
      </c>
      <c r="BK93" t="s">
        <v>135</v>
      </c>
      <c r="BL93" t="s">
        <v>131</v>
      </c>
      <c r="BM93" t="s">
        <v>132</v>
      </c>
      <c r="BN93" t="s">
        <v>117</v>
      </c>
      <c r="BO93" t="s">
        <v>373</v>
      </c>
      <c r="BP93">
        <v>0</v>
      </c>
      <c r="BQ93">
        <v>0</v>
      </c>
      <c r="BR93">
        <v>0</v>
      </c>
      <c r="BS93">
        <v>0</v>
      </c>
      <c r="BT93">
        <v>0</v>
      </c>
      <c r="BU93">
        <v>0</v>
      </c>
      <c r="BV93">
        <v>0</v>
      </c>
      <c r="BW93">
        <v>0</v>
      </c>
      <c r="BX93">
        <v>0</v>
      </c>
      <c r="BY93">
        <v>0</v>
      </c>
      <c r="BZ93">
        <v>0</v>
      </c>
      <c r="CA93">
        <v>0</v>
      </c>
      <c r="CB93">
        <v>0</v>
      </c>
      <c r="CC93">
        <v>0</v>
      </c>
      <c r="CD93" t="s">
        <v>988</v>
      </c>
      <c r="CE93" t="s">
        <v>335</v>
      </c>
      <c r="CF93" t="s">
        <v>143</v>
      </c>
      <c r="CG93" t="s">
        <v>141</v>
      </c>
      <c r="CI93" t="s">
        <v>130</v>
      </c>
      <c r="CJ93" t="s">
        <v>51</v>
      </c>
      <c r="CL93" t="s">
        <v>51</v>
      </c>
      <c r="CN93" t="s">
        <v>346</v>
      </c>
      <c r="CP93">
        <v>6</v>
      </c>
      <c r="CS93" t="s">
        <v>347</v>
      </c>
    </row>
    <row r="94" spans="1:98" customFormat="1">
      <c r="A94">
        <v>200354</v>
      </c>
      <c r="B94" t="s">
        <v>658</v>
      </c>
      <c r="C94" t="s">
        <v>322</v>
      </c>
      <c r="D94">
        <v>1968</v>
      </c>
      <c r="E94">
        <v>58</v>
      </c>
      <c r="F94" t="s">
        <v>58</v>
      </c>
      <c r="G94" t="s">
        <v>84</v>
      </c>
      <c r="H94" t="s">
        <v>738</v>
      </c>
      <c r="I94" t="s">
        <v>378</v>
      </c>
      <c r="J94" t="s">
        <v>325</v>
      </c>
      <c r="K94" s="329">
        <v>46141.738275462965</v>
      </c>
      <c r="L94" t="s">
        <v>309</v>
      </c>
      <c r="M94" t="s">
        <v>658</v>
      </c>
      <c r="N94" t="s">
        <v>660</v>
      </c>
      <c r="O94" t="s">
        <v>319</v>
      </c>
      <c r="P94" t="s">
        <v>405</v>
      </c>
      <c r="Q94" t="s">
        <v>306</v>
      </c>
      <c r="R94" t="s">
        <v>383</v>
      </c>
      <c r="S94" t="s">
        <v>121</v>
      </c>
      <c r="T94" t="s">
        <v>121</v>
      </c>
      <c r="U94" t="s">
        <v>331</v>
      </c>
      <c r="V94" t="s">
        <v>2008</v>
      </c>
      <c r="W94" t="s">
        <v>499</v>
      </c>
      <c r="X94">
        <v>0</v>
      </c>
      <c r="Y94">
        <v>0</v>
      </c>
      <c r="Z94">
        <v>0</v>
      </c>
      <c r="AA94">
        <v>0</v>
      </c>
      <c r="AB94">
        <v>0</v>
      </c>
      <c r="AC94">
        <v>0</v>
      </c>
      <c r="AD94">
        <v>0</v>
      </c>
      <c r="AE94">
        <v>0</v>
      </c>
      <c r="AF94">
        <v>0</v>
      </c>
      <c r="AG94">
        <v>0</v>
      </c>
      <c r="AH94">
        <v>0</v>
      </c>
      <c r="AI94">
        <v>0</v>
      </c>
      <c r="AJ94">
        <v>0</v>
      </c>
      <c r="AK94">
        <v>0</v>
      </c>
      <c r="AL94">
        <v>1</v>
      </c>
      <c r="AM94">
        <v>0</v>
      </c>
      <c r="AN94">
        <v>0</v>
      </c>
      <c r="AO94">
        <v>0</v>
      </c>
      <c r="AP94" t="s">
        <v>345</v>
      </c>
      <c r="AQ94">
        <v>1</v>
      </c>
      <c r="AR94">
        <v>0</v>
      </c>
      <c r="AS94">
        <v>0</v>
      </c>
      <c r="AT94">
        <v>0</v>
      </c>
      <c r="AU94">
        <v>0</v>
      </c>
      <c r="AV94">
        <v>0</v>
      </c>
      <c r="AW94">
        <v>0</v>
      </c>
      <c r="AX94">
        <v>0</v>
      </c>
      <c r="AY94" t="s">
        <v>558</v>
      </c>
      <c r="AZ94">
        <v>1</v>
      </c>
      <c r="BA94">
        <v>0</v>
      </c>
      <c r="BB94">
        <v>0</v>
      </c>
      <c r="BC94">
        <v>1</v>
      </c>
      <c r="BD94">
        <v>0</v>
      </c>
      <c r="BE94">
        <v>0</v>
      </c>
      <c r="BF94">
        <v>0</v>
      </c>
      <c r="BG94">
        <v>0</v>
      </c>
      <c r="BH94">
        <v>0</v>
      </c>
      <c r="BI94" t="s">
        <v>52</v>
      </c>
      <c r="BK94" t="s">
        <v>131</v>
      </c>
      <c r="BL94" t="s">
        <v>130</v>
      </c>
      <c r="BM94" t="s">
        <v>131</v>
      </c>
      <c r="BN94" t="s">
        <v>117</v>
      </c>
      <c r="BO94" t="s">
        <v>922</v>
      </c>
      <c r="BP94">
        <v>1</v>
      </c>
      <c r="BQ94">
        <v>0</v>
      </c>
      <c r="BR94">
        <v>0</v>
      </c>
      <c r="BS94">
        <v>0</v>
      </c>
      <c r="BT94">
        <v>0</v>
      </c>
      <c r="BU94">
        <v>0</v>
      </c>
      <c r="BV94">
        <v>0</v>
      </c>
      <c r="BW94">
        <v>0</v>
      </c>
      <c r="BX94">
        <v>0</v>
      </c>
      <c r="BY94">
        <v>0</v>
      </c>
      <c r="BZ94">
        <v>0</v>
      </c>
      <c r="CA94">
        <v>0</v>
      </c>
      <c r="CB94">
        <v>0</v>
      </c>
      <c r="CC94">
        <v>0</v>
      </c>
      <c r="CD94">
        <v>0</v>
      </c>
      <c r="CE94" t="s">
        <v>335</v>
      </c>
      <c r="CG94" t="s">
        <v>335</v>
      </c>
      <c r="CI94" t="s">
        <v>131</v>
      </c>
      <c r="CJ94" t="s">
        <v>51</v>
      </c>
      <c r="CL94" t="s">
        <v>52</v>
      </c>
      <c r="CN94" t="s">
        <v>346</v>
      </c>
      <c r="CP94">
        <v>10</v>
      </c>
      <c r="CS94" t="s">
        <v>337</v>
      </c>
    </row>
    <row r="95" spans="1:98" customFormat="1">
      <c r="A95">
        <v>121892</v>
      </c>
      <c r="B95" t="s">
        <v>321</v>
      </c>
      <c r="C95" t="s">
        <v>360</v>
      </c>
      <c r="D95">
        <v>1964</v>
      </c>
      <c r="E95">
        <v>62</v>
      </c>
      <c r="F95" t="s">
        <v>339</v>
      </c>
      <c r="G95" t="s">
        <v>49</v>
      </c>
      <c r="H95" t="s">
        <v>415</v>
      </c>
      <c r="I95" t="s">
        <v>397</v>
      </c>
      <c r="J95" t="s">
        <v>350</v>
      </c>
      <c r="K95" s="329">
        <v>46141.737303240741</v>
      </c>
      <c r="L95" t="s">
        <v>309</v>
      </c>
      <c r="M95" t="s">
        <v>508</v>
      </c>
      <c r="N95" t="s">
        <v>509</v>
      </c>
      <c r="O95" t="s">
        <v>442</v>
      </c>
      <c r="P95" t="s">
        <v>405</v>
      </c>
      <c r="R95" t="s">
        <v>122</v>
      </c>
      <c r="S95" t="s">
        <v>122</v>
      </c>
      <c r="T95" t="s">
        <v>394</v>
      </c>
      <c r="U95" t="s">
        <v>331</v>
      </c>
      <c r="V95" t="s">
        <v>110</v>
      </c>
      <c r="W95" t="s">
        <v>373</v>
      </c>
      <c r="X95">
        <v>0</v>
      </c>
      <c r="Y95">
        <v>0</v>
      </c>
      <c r="Z95">
        <v>0</v>
      </c>
      <c r="AA95">
        <v>0</v>
      </c>
      <c r="AB95">
        <v>0</v>
      </c>
      <c r="AC95">
        <v>0</v>
      </c>
      <c r="AD95">
        <v>0</v>
      </c>
      <c r="AE95">
        <v>0</v>
      </c>
      <c r="AF95">
        <v>0</v>
      </c>
      <c r="AG95">
        <v>0</v>
      </c>
      <c r="AH95">
        <v>0</v>
      </c>
      <c r="AI95">
        <v>0</v>
      </c>
      <c r="AJ95">
        <v>0</v>
      </c>
      <c r="AK95">
        <v>0</v>
      </c>
      <c r="AL95">
        <v>0</v>
      </c>
      <c r="AM95">
        <v>0</v>
      </c>
      <c r="AN95">
        <v>0</v>
      </c>
      <c r="AO95" t="s">
        <v>2009</v>
      </c>
      <c r="AP95" t="s">
        <v>399</v>
      </c>
      <c r="AQ95">
        <v>0</v>
      </c>
      <c r="AR95">
        <v>0</v>
      </c>
      <c r="AS95">
        <v>0</v>
      </c>
      <c r="AT95">
        <v>0</v>
      </c>
      <c r="AU95">
        <v>0</v>
      </c>
      <c r="AV95">
        <v>0</v>
      </c>
      <c r="AW95">
        <v>1</v>
      </c>
      <c r="AX95">
        <v>0</v>
      </c>
      <c r="AY95" t="s">
        <v>375</v>
      </c>
      <c r="AZ95">
        <v>0</v>
      </c>
      <c r="BA95">
        <v>1</v>
      </c>
      <c r="BB95">
        <v>0</v>
      </c>
      <c r="BC95">
        <v>0</v>
      </c>
      <c r="BD95">
        <v>0</v>
      </c>
      <c r="BE95">
        <v>0</v>
      </c>
      <c r="BF95">
        <v>0</v>
      </c>
      <c r="BG95">
        <v>0</v>
      </c>
      <c r="BH95">
        <v>0</v>
      </c>
      <c r="BI95" t="s">
        <v>51</v>
      </c>
      <c r="BJ95" t="s">
        <v>2010</v>
      </c>
      <c r="BK95" t="s">
        <v>132</v>
      </c>
      <c r="BL95" t="s">
        <v>131</v>
      </c>
      <c r="BM95" t="s">
        <v>131</v>
      </c>
      <c r="BN95" t="s">
        <v>118</v>
      </c>
      <c r="BO95" t="s">
        <v>924</v>
      </c>
      <c r="BP95">
        <v>0</v>
      </c>
      <c r="BQ95">
        <v>0</v>
      </c>
      <c r="BR95">
        <v>0</v>
      </c>
      <c r="BS95">
        <v>0</v>
      </c>
      <c r="BT95">
        <v>0</v>
      </c>
      <c r="BU95">
        <v>1</v>
      </c>
      <c r="BV95">
        <v>0</v>
      </c>
      <c r="BW95">
        <v>0</v>
      </c>
      <c r="BX95">
        <v>0</v>
      </c>
      <c r="BY95">
        <v>0</v>
      </c>
      <c r="BZ95">
        <v>0</v>
      </c>
      <c r="CA95">
        <v>0</v>
      </c>
      <c r="CB95">
        <v>0</v>
      </c>
      <c r="CC95">
        <v>0</v>
      </c>
      <c r="CD95">
        <v>0</v>
      </c>
      <c r="CE95" t="s">
        <v>335</v>
      </c>
      <c r="CG95" t="s">
        <v>335</v>
      </c>
      <c r="CI95" t="s">
        <v>130</v>
      </c>
      <c r="CJ95" t="s">
        <v>52</v>
      </c>
      <c r="CL95" t="s">
        <v>51</v>
      </c>
      <c r="CN95" t="s">
        <v>346</v>
      </c>
      <c r="CP95">
        <v>10</v>
      </c>
      <c r="CS95" t="s">
        <v>400</v>
      </c>
    </row>
    <row r="96" spans="1:98" customFormat="1">
      <c r="A96">
        <v>121892</v>
      </c>
      <c r="B96" t="s">
        <v>321</v>
      </c>
      <c r="C96" t="s">
        <v>360</v>
      </c>
      <c r="D96">
        <v>1964</v>
      </c>
      <c r="E96">
        <v>62</v>
      </c>
      <c r="F96" t="s">
        <v>339</v>
      </c>
      <c r="G96" t="s">
        <v>49</v>
      </c>
      <c r="H96" t="s">
        <v>415</v>
      </c>
      <c r="I96" t="s">
        <v>397</v>
      </c>
      <c r="J96" t="s">
        <v>350</v>
      </c>
      <c r="K96" s="329">
        <v>46141.736539351848</v>
      </c>
      <c r="L96" t="s">
        <v>309</v>
      </c>
      <c r="M96" t="s">
        <v>762</v>
      </c>
      <c r="N96" t="s">
        <v>811</v>
      </c>
      <c r="O96" t="s">
        <v>453</v>
      </c>
      <c r="P96" t="s">
        <v>342</v>
      </c>
      <c r="Q96" t="s">
        <v>307</v>
      </c>
      <c r="R96" t="s">
        <v>122</v>
      </c>
      <c r="S96" t="s">
        <v>122</v>
      </c>
      <c r="T96" t="s">
        <v>394</v>
      </c>
      <c r="U96" t="s">
        <v>331</v>
      </c>
      <c r="V96" t="s">
        <v>110</v>
      </c>
      <c r="W96" t="s">
        <v>373</v>
      </c>
      <c r="X96">
        <v>0</v>
      </c>
      <c r="Y96">
        <v>0</v>
      </c>
      <c r="Z96">
        <v>0</v>
      </c>
      <c r="AA96">
        <v>0</v>
      </c>
      <c r="AB96">
        <v>0</v>
      </c>
      <c r="AC96">
        <v>0</v>
      </c>
      <c r="AD96">
        <v>0</v>
      </c>
      <c r="AE96">
        <v>0</v>
      </c>
      <c r="AF96">
        <v>0</v>
      </c>
      <c r="AG96">
        <v>0</v>
      </c>
      <c r="AH96">
        <v>0</v>
      </c>
      <c r="AI96">
        <v>0</v>
      </c>
      <c r="AJ96">
        <v>0</v>
      </c>
      <c r="AK96">
        <v>0</v>
      </c>
      <c r="AL96">
        <v>0</v>
      </c>
      <c r="AM96">
        <v>0</v>
      </c>
      <c r="AN96">
        <v>0</v>
      </c>
      <c r="AO96" t="s">
        <v>2009</v>
      </c>
      <c r="AP96" t="s">
        <v>399</v>
      </c>
      <c r="AQ96">
        <v>0</v>
      </c>
      <c r="AR96">
        <v>0</v>
      </c>
      <c r="AS96">
        <v>0</v>
      </c>
      <c r="AT96">
        <v>0</v>
      </c>
      <c r="AU96">
        <v>0</v>
      </c>
      <c r="AV96">
        <v>0</v>
      </c>
      <c r="AW96">
        <v>1</v>
      </c>
      <c r="AX96">
        <v>0</v>
      </c>
      <c r="AY96" t="s">
        <v>375</v>
      </c>
      <c r="AZ96">
        <v>0</v>
      </c>
      <c r="BA96">
        <v>1</v>
      </c>
      <c r="BB96">
        <v>0</v>
      </c>
      <c r="BC96">
        <v>0</v>
      </c>
      <c r="BD96">
        <v>0</v>
      </c>
      <c r="BE96">
        <v>0</v>
      </c>
      <c r="BF96">
        <v>0</v>
      </c>
      <c r="BG96">
        <v>0</v>
      </c>
      <c r="BH96">
        <v>0</v>
      </c>
      <c r="BI96" t="s">
        <v>52</v>
      </c>
      <c r="BK96" t="s">
        <v>132</v>
      </c>
      <c r="BL96" t="s">
        <v>131</v>
      </c>
      <c r="BM96" t="s">
        <v>131</v>
      </c>
      <c r="BN96" t="s">
        <v>118</v>
      </c>
      <c r="BO96" t="s">
        <v>924</v>
      </c>
      <c r="BP96">
        <v>0</v>
      </c>
      <c r="BQ96">
        <v>0</v>
      </c>
      <c r="BR96">
        <v>0</v>
      </c>
      <c r="BS96">
        <v>0</v>
      </c>
      <c r="BT96">
        <v>0</v>
      </c>
      <c r="BU96">
        <v>1</v>
      </c>
      <c r="BV96">
        <v>0</v>
      </c>
      <c r="BW96">
        <v>0</v>
      </c>
      <c r="BX96">
        <v>0</v>
      </c>
      <c r="BY96">
        <v>0</v>
      </c>
      <c r="BZ96">
        <v>0</v>
      </c>
      <c r="CA96">
        <v>0</v>
      </c>
      <c r="CB96">
        <v>0</v>
      </c>
      <c r="CC96">
        <v>0</v>
      </c>
      <c r="CD96">
        <v>0</v>
      </c>
      <c r="CE96" t="s">
        <v>335</v>
      </c>
      <c r="CG96" t="s">
        <v>335</v>
      </c>
      <c r="CI96" t="s">
        <v>127</v>
      </c>
      <c r="CJ96" t="s">
        <v>52</v>
      </c>
      <c r="CL96" t="s">
        <v>52</v>
      </c>
      <c r="CN96" t="s">
        <v>346</v>
      </c>
      <c r="CP96">
        <v>9</v>
      </c>
      <c r="CS96" t="s">
        <v>400</v>
      </c>
    </row>
    <row r="97" spans="1:98" customFormat="1">
      <c r="A97">
        <v>121892</v>
      </c>
      <c r="B97" t="s">
        <v>321</v>
      </c>
      <c r="C97" t="s">
        <v>360</v>
      </c>
      <c r="D97">
        <v>1964</v>
      </c>
      <c r="E97">
        <v>62</v>
      </c>
      <c r="F97" t="s">
        <v>339</v>
      </c>
      <c r="G97" t="s">
        <v>49</v>
      </c>
      <c r="H97" t="s">
        <v>415</v>
      </c>
      <c r="I97" t="s">
        <v>397</v>
      </c>
      <c r="J97" t="s">
        <v>350</v>
      </c>
      <c r="K97" s="329">
        <v>46141.735879629632</v>
      </c>
      <c r="L97" t="s">
        <v>309</v>
      </c>
      <c r="M97" t="s">
        <v>456</v>
      </c>
      <c r="N97" t="s">
        <v>457</v>
      </c>
      <c r="O97" t="s">
        <v>453</v>
      </c>
      <c r="P97" t="s">
        <v>342</v>
      </c>
      <c r="Q97" t="s">
        <v>307</v>
      </c>
      <c r="R97" t="s">
        <v>122</v>
      </c>
      <c r="S97" t="s">
        <v>122</v>
      </c>
      <c r="T97" t="s">
        <v>394</v>
      </c>
      <c r="U97" t="s">
        <v>331</v>
      </c>
      <c r="V97" t="s">
        <v>110</v>
      </c>
      <c r="W97" t="s">
        <v>373</v>
      </c>
      <c r="X97">
        <v>0</v>
      </c>
      <c r="Y97">
        <v>0</v>
      </c>
      <c r="Z97">
        <v>0</v>
      </c>
      <c r="AA97">
        <v>0</v>
      </c>
      <c r="AB97">
        <v>0</v>
      </c>
      <c r="AC97">
        <v>0</v>
      </c>
      <c r="AD97">
        <v>0</v>
      </c>
      <c r="AE97">
        <v>0</v>
      </c>
      <c r="AF97">
        <v>0</v>
      </c>
      <c r="AG97">
        <v>0</v>
      </c>
      <c r="AH97">
        <v>0</v>
      </c>
      <c r="AI97">
        <v>0</v>
      </c>
      <c r="AJ97">
        <v>0</v>
      </c>
      <c r="AK97">
        <v>0</v>
      </c>
      <c r="AL97">
        <v>0</v>
      </c>
      <c r="AM97">
        <v>0</v>
      </c>
      <c r="AN97">
        <v>0</v>
      </c>
      <c r="AO97" t="s">
        <v>2009</v>
      </c>
      <c r="AP97" t="s">
        <v>399</v>
      </c>
      <c r="AQ97">
        <v>0</v>
      </c>
      <c r="AR97">
        <v>0</v>
      </c>
      <c r="AS97">
        <v>0</v>
      </c>
      <c r="AT97">
        <v>0</v>
      </c>
      <c r="AU97">
        <v>0</v>
      </c>
      <c r="AV97">
        <v>0</v>
      </c>
      <c r="AW97">
        <v>1</v>
      </c>
      <c r="AX97">
        <v>0</v>
      </c>
      <c r="AY97" t="s">
        <v>375</v>
      </c>
      <c r="AZ97">
        <v>0</v>
      </c>
      <c r="BA97">
        <v>1</v>
      </c>
      <c r="BB97">
        <v>0</v>
      </c>
      <c r="BC97">
        <v>0</v>
      </c>
      <c r="BD97">
        <v>0</v>
      </c>
      <c r="BE97">
        <v>0</v>
      </c>
      <c r="BF97">
        <v>0</v>
      </c>
      <c r="BG97">
        <v>0</v>
      </c>
      <c r="BH97">
        <v>0</v>
      </c>
      <c r="BI97" t="s">
        <v>52</v>
      </c>
      <c r="BK97" t="s">
        <v>132</v>
      </c>
      <c r="BL97" t="s">
        <v>131</v>
      </c>
      <c r="BM97" t="s">
        <v>131</v>
      </c>
      <c r="BN97" t="s">
        <v>118</v>
      </c>
      <c r="BO97" t="s">
        <v>924</v>
      </c>
      <c r="BP97">
        <v>0</v>
      </c>
      <c r="BQ97">
        <v>0</v>
      </c>
      <c r="BR97">
        <v>0</v>
      </c>
      <c r="BS97">
        <v>0</v>
      </c>
      <c r="BT97">
        <v>0</v>
      </c>
      <c r="BU97">
        <v>1</v>
      </c>
      <c r="BV97">
        <v>0</v>
      </c>
      <c r="BW97">
        <v>0</v>
      </c>
      <c r="BX97">
        <v>0</v>
      </c>
      <c r="BY97">
        <v>0</v>
      </c>
      <c r="BZ97">
        <v>0</v>
      </c>
      <c r="CA97">
        <v>0</v>
      </c>
      <c r="CB97">
        <v>0</v>
      </c>
      <c r="CC97">
        <v>0</v>
      </c>
      <c r="CD97">
        <v>0</v>
      </c>
      <c r="CE97" t="s">
        <v>335</v>
      </c>
      <c r="CG97" t="s">
        <v>335</v>
      </c>
      <c r="CI97" t="s">
        <v>127</v>
      </c>
      <c r="CJ97" t="s">
        <v>52</v>
      </c>
      <c r="CL97" t="s">
        <v>52</v>
      </c>
      <c r="CN97" t="s">
        <v>346</v>
      </c>
      <c r="CP97">
        <v>8</v>
      </c>
      <c r="CS97" t="s">
        <v>400</v>
      </c>
    </row>
    <row r="98" spans="1:98" customFormat="1">
      <c r="A98">
        <v>121892</v>
      </c>
      <c r="B98" t="s">
        <v>321</v>
      </c>
      <c r="C98" t="s">
        <v>360</v>
      </c>
      <c r="D98">
        <v>1964</v>
      </c>
      <c r="E98">
        <v>62</v>
      </c>
      <c r="F98" t="s">
        <v>339</v>
      </c>
      <c r="G98" t="s">
        <v>49</v>
      </c>
      <c r="H98" t="s">
        <v>415</v>
      </c>
      <c r="I98" t="s">
        <v>397</v>
      </c>
      <c r="J98" t="s">
        <v>350</v>
      </c>
      <c r="K98" s="329">
        <v>46141.734780092593</v>
      </c>
      <c r="L98" t="s">
        <v>309</v>
      </c>
      <c r="M98" t="s">
        <v>451</v>
      </c>
      <c r="N98" t="s">
        <v>452</v>
      </c>
      <c r="O98" t="s">
        <v>453</v>
      </c>
      <c r="P98" t="s">
        <v>342</v>
      </c>
      <c r="Q98" t="s">
        <v>307</v>
      </c>
      <c r="R98" t="s">
        <v>122</v>
      </c>
      <c r="S98" t="s">
        <v>122</v>
      </c>
      <c r="T98" t="s">
        <v>394</v>
      </c>
      <c r="U98" t="s">
        <v>331</v>
      </c>
      <c r="V98" t="s">
        <v>110</v>
      </c>
      <c r="W98" t="s">
        <v>1608</v>
      </c>
      <c r="X98">
        <v>1</v>
      </c>
      <c r="Y98">
        <v>0</v>
      </c>
      <c r="Z98">
        <v>0</v>
      </c>
      <c r="AA98">
        <v>0</v>
      </c>
      <c r="AB98">
        <v>0</v>
      </c>
      <c r="AC98">
        <v>0</v>
      </c>
      <c r="AD98">
        <v>0</v>
      </c>
      <c r="AE98">
        <v>0</v>
      </c>
      <c r="AF98">
        <v>0</v>
      </c>
      <c r="AG98">
        <v>0</v>
      </c>
      <c r="AH98">
        <v>0</v>
      </c>
      <c r="AI98">
        <v>0</v>
      </c>
      <c r="AJ98">
        <v>0</v>
      </c>
      <c r="AK98">
        <v>0</v>
      </c>
      <c r="AL98">
        <v>0</v>
      </c>
      <c r="AM98">
        <v>0</v>
      </c>
      <c r="AN98">
        <v>0</v>
      </c>
      <c r="AO98" t="s">
        <v>2009</v>
      </c>
      <c r="AP98" t="s">
        <v>399</v>
      </c>
      <c r="AQ98">
        <v>0</v>
      </c>
      <c r="AR98">
        <v>0</v>
      </c>
      <c r="AS98">
        <v>0</v>
      </c>
      <c r="AT98">
        <v>0</v>
      </c>
      <c r="AU98">
        <v>0</v>
      </c>
      <c r="AV98">
        <v>0</v>
      </c>
      <c r="AW98">
        <v>1</v>
      </c>
      <c r="AX98">
        <v>0</v>
      </c>
      <c r="AY98" t="s">
        <v>375</v>
      </c>
      <c r="AZ98">
        <v>0</v>
      </c>
      <c r="BA98">
        <v>1</v>
      </c>
      <c r="BB98">
        <v>0</v>
      </c>
      <c r="BC98">
        <v>0</v>
      </c>
      <c r="BD98">
        <v>0</v>
      </c>
      <c r="BE98">
        <v>0</v>
      </c>
      <c r="BF98">
        <v>0</v>
      </c>
      <c r="BG98">
        <v>0</v>
      </c>
      <c r="BH98">
        <v>0</v>
      </c>
      <c r="BI98" t="s">
        <v>51</v>
      </c>
      <c r="BJ98" t="s">
        <v>1808</v>
      </c>
      <c r="BK98" t="s">
        <v>132</v>
      </c>
      <c r="BL98" t="s">
        <v>131</v>
      </c>
      <c r="BM98" t="s">
        <v>131</v>
      </c>
      <c r="BN98" t="s">
        <v>118</v>
      </c>
      <c r="BO98" t="s">
        <v>924</v>
      </c>
      <c r="BP98">
        <v>0</v>
      </c>
      <c r="BQ98">
        <v>0</v>
      </c>
      <c r="BR98">
        <v>0</v>
      </c>
      <c r="BS98">
        <v>0</v>
      </c>
      <c r="BT98">
        <v>0</v>
      </c>
      <c r="BU98">
        <v>1</v>
      </c>
      <c r="BV98">
        <v>0</v>
      </c>
      <c r="BW98">
        <v>0</v>
      </c>
      <c r="BX98">
        <v>0</v>
      </c>
      <c r="BY98">
        <v>0</v>
      </c>
      <c r="BZ98">
        <v>0</v>
      </c>
      <c r="CA98">
        <v>0</v>
      </c>
      <c r="CB98">
        <v>0</v>
      </c>
      <c r="CC98">
        <v>0</v>
      </c>
      <c r="CD98">
        <v>0</v>
      </c>
      <c r="CE98" t="s">
        <v>335</v>
      </c>
      <c r="CF98" t="s">
        <v>2011</v>
      </c>
      <c r="CG98" t="s">
        <v>185</v>
      </c>
      <c r="CI98" t="s">
        <v>128</v>
      </c>
      <c r="CJ98" t="s">
        <v>53</v>
      </c>
      <c r="CK98" t="s">
        <v>2012</v>
      </c>
      <c r="CL98" t="s">
        <v>51</v>
      </c>
      <c r="CM98" t="s">
        <v>1109</v>
      </c>
      <c r="CN98" t="s">
        <v>346</v>
      </c>
      <c r="CP98">
        <v>10</v>
      </c>
      <c r="CS98" t="s">
        <v>400</v>
      </c>
      <c r="CT98" t="s">
        <v>2013</v>
      </c>
    </row>
    <row r="99" spans="1:98" customFormat="1">
      <c r="A99">
        <v>184799</v>
      </c>
      <c r="B99" t="s">
        <v>617</v>
      </c>
      <c r="C99" t="s">
        <v>322</v>
      </c>
      <c r="D99">
        <v>1981</v>
      </c>
      <c r="E99">
        <v>45</v>
      </c>
      <c r="F99" t="s">
        <v>387</v>
      </c>
      <c r="G99" t="s">
        <v>49</v>
      </c>
      <c r="H99" t="s">
        <v>328</v>
      </c>
      <c r="I99" t="s">
        <v>575</v>
      </c>
      <c r="J99" t="s">
        <v>325</v>
      </c>
      <c r="K99" s="329">
        <v>46141.697615740741</v>
      </c>
      <c r="L99" t="s">
        <v>309</v>
      </c>
      <c r="M99" t="s">
        <v>617</v>
      </c>
      <c r="N99" t="s">
        <v>807</v>
      </c>
      <c r="O99" t="s">
        <v>377</v>
      </c>
      <c r="P99" t="s">
        <v>365</v>
      </c>
      <c r="Q99" t="s">
        <v>304</v>
      </c>
      <c r="R99" t="s">
        <v>383</v>
      </c>
      <c r="S99" t="s">
        <v>121</v>
      </c>
      <c r="T99" t="s">
        <v>121</v>
      </c>
      <c r="U99" t="s">
        <v>331</v>
      </c>
      <c r="V99" t="s">
        <v>108</v>
      </c>
      <c r="W99" t="s">
        <v>470</v>
      </c>
      <c r="X99">
        <v>0</v>
      </c>
      <c r="Y99">
        <v>0</v>
      </c>
      <c r="Z99">
        <v>1</v>
      </c>
      <c r="AA99">
        <v>0</v>
      </c>
      <c r="AB99">
        <v>0</v>
      </c>
      <c r="AC99">
        <v>0</v>
      </c>
      <c r="AD99">
        <v>0</v>
      </c>
      <c r="AE99">
        <v>0</v>
      </c>
      <c r="AF99">
        <v>0</v>
      </c>
      <c r="AG99">
        <v>0</v>
      </c>
      <c r="AH99">
        <v>0</v>
      </c>
      <c r="AI99">
        <v>0</v>
      </c>
      <c r="AJ99">
        <v>0</v>
      </c>
      <c r="AK99">
        <v>0</v>
      </c>
      <c r="AL99">
        <v>0</v>
      </c>
      <c r="AM99">
        <v>0</v>
      </c>
      <c r="AN99">
        <v>0</v>
      </c>
      <c r="AO99">
        <v>0</v>
      </c>
      <c r="AP99" t="s">
        <v>345</v>
      </c>
      <c r="AQ99">
        <v>1</v>
      </c>
      <c r="AR99">
        <v>0</v>
      </c>
      <c r="AS99">
        <v>0</v>
      </c>
      <c r="AT99">
        <v>0</v>
      </c>
      <c r="AU99">
        <v>0</v>
      </c>
      <c r="AV99">
        <v>0</v>
      </c>
      <c r="AW99">
        <v>0</v>
      </c>
      <c r="AX99">
        <v>0</v>
      </c>
      <c r="AY99" t="s">
        <v>345</v>
      </c>
      <c r="AZ99">
        <v>1</v>
      </c>
      <c r="BA99">
        <v>0</v>
      </c>
      <c r="BB99">
        <v>0</v>
      </c>
      <c r="BC99">
        <v>0</v>
      </c>
      <c r="BD99">
        <v>0</v>
      </c>
      <c r="BE99">
        <v>0</v>
      </c>
      <c r="BF99">
        <v>0</v>
      </c>
      <c r="BG99">
        <v>0</v>
      </c>
      <c r="BH99">
        <v>0</v>
      </c>
      <c r="BI99" t="s">
        <v>52</v>
      </c>
      <c r="BK99" t="s">
        <v>386</v>
      </c>
      <c r="BL99" t="s">
        <v>127</v>
      </c>
      <c r="BM99" t="s">
        <v>129</v>
      </c>
      <c r="BN99" t="s">
        <v>118</v>
      </c>
      <c r="BO99" t="s">
        <v>921</v>
      </c>
      <c r="BP99">
        <v>0</v>
      </c>
      <c r="BQ99">
        <v>0</v>
      </c>
      <c r="BR99">
        <v>0</v>
      </c>
      <c r="BS99">
        <v>0</v>
      </c>
      <c r="BT99">
        <v>0</v>
      </c>
      <c r="BU99">
        <v>0</v>
      </c>
      <c r="BV99">
        <v>0</v>
      </c>
      <c r="BW99">
        <v>0</v>
      </c>
      <c r="BX99">
        <v>0</v>
      </c>
      <c r="BY99">
        <v>0</v>
      </c>
      <c r="BZ99">
        <v>1</v>
      </c>
      <c r="CA99">
        <v>0</v>
      </c>
      <c r="CB99">
        <v>0</v>
      </c>
      <c r="CC99">
        <v>0</v>
      </c>
      <c r="CD99">
        <v>0</v>
      </c>
      <c r="CE99" t="s">
        <v>207</v>
      </c>
      <c r="CG99" t="s">
        <v>335</v>
      </c>
      <c r="CI99" t="s">
        <v>127</v>
      </c>
      <c r="CJ99" t="s">
        <v>52</v>
      </c>
      <c r="CL99" t="s">
        <v>52</v>
      </c>
      <c r="CN99" t="s">
        <v>346</v>
      </c>
      <c r="CP99">
        <v>5</v>
      </c>
      <c r="CS99" t="s">
        <v>347</v>
      </c>
    </row>
    <row r="100" spans="1:98" customFormat="1">
      <c r="A100">
        <v>200344</v>
      </c>
      <c r="B100" t="s">
        <v>370</v>
      </c>
      <c r="C100" t="s">
        <v>360</v>
      </c>
      <c r="D100">
        <v>1963</v>
      </c>
      <c r="E100">
        <v>63</v>
      </c>
      <c r="F100" t="s">
        <v>339</v>
      </c>
      <c r="G100" t="s">
        <v>90</v>
      </c>
      <c r="H100" t="s">
        <v>439</v>
      </c>
      <c r="I100" t="s">
        <v>349</v>
      </c>
      <c r="J100" t="s">
        <v>325</v>
      </c>
      <c r="K100" s="329">
        <v>46141.685335648152</v>
      </c>
      <c r="L100" t="s">
        <v>309</v>
      </c>
      <c r="M100" t="s">
        <v>461</v>
      </c>
      <c r="N100" t="s">
        <v>541</v>
      </c>
      <c r="O100" t="s">
        <v>377</v>
      </c>
      <c r="P100" t="s">
        <v>365</v>
      </c>
      <c r="Q100" t="s">
        <v>304</v>
      </c>
      <c r="R100" t="s">
        <v>125</v>
      </c>
      <c r="S100" t="s">
        <v>122</v>
      </c>
      <c r="T100" t="s">
        <v>343</v>
      </c>
      <c r="U100" t="s">
        <v>2014</v>
      </c>
      <c r="V100" t="s">
        <v>107</v>
      </c>
      <c r="W100" t="s">
        <v>563</v>
      </c>
      <c r="X100">
        <v>0</v>
      </c>
      <c r="Y100">
        <v>1</v>
      </c>
      <c r="Z100">
        <v>1</v>
      </c>
      <c r="AA100">
        <v>0</v>
      </c>
      <c r="AB100">
        <v>0</v>
      </c>
      <c r="AC100">
        <v>0</v>
      </c>
      <c r="AD100">
        <v>0</v>
      </c>
      <c r="AE100">
        <v>0</v>
      </c>
      <c r="AF100">
        <v>0</v>
      </c>
      <c r="AG100">
        <v>0</v>
      </c>
      <c r="AH100">
        <v>0</v>
      </c>
      <c r="AI100">
        <v>0</v>
      </c>
      <c r="AJ100">
        <v>0</v>
      </c>
      <c r="AK100">
        <v>0</v>
      </c>
      <c r="AL100">
        <v>1</v>
      </c>
      <c r="AM100">
        <v>0</v>
      </c>
      <c r="AN100">
        <v>0</v>
      </c>
      <c r="AO100">
        <v>0</v>
      </c>
      <c r="AP100" t="s">
        <v>345</v>
      </c>
      <c r="AQ100">
        <v>1</v>
      </c>
      <c r="AR100">
        <v>0</v>
      </c>
      <c r="AS100">
        <v>0</v>
      </c>
      <c r="AT100">
        <v>0</v>
      </c>
      <c r="AU100">
        <v>0</v>
      </c>
      <c r="AV100">
        <v>0</v>
      </c>
      <c r="AW100">
        <v>0</v>
      </c>
      <c r="AX100">
        <v>0</v>
      </c>
      <c r="AY100" t="s">
        <v>345</v>
      </c>
      <c r="AZ100">
        <v>1</v>
      </c>
      <c r="BA100">
        <v>0</v>
      </c>
      <c r="BB100">
        <v>0</v>
      </c>
      <c r="BC100">
        <v>0</v>
      </c>
      <c r="BD100">
        <v>0</v>
      </c>
      <c r="BE100">
        <v>0</v>
      </c>
      <c r="BF100">
        <v>0</v>
      </c>
      <c r="BG100">
        <v>0</v>
      </c>
      <c r="BH100">
        <v>0</v>
      </c>
      <c r="BI100" t="s">
        <v>51</v>
      </c>
      <c r="BJ100" t="s">
        <v>2015</v>
      </c>
      <c r="BK100" t="s">
        <v>386</v>
      </c>
      <c r="BL100" t="s">
        <v>130</v>
      </c>
      <c r="BM100" t="s">
        <v>129</v>
      </c>
      <c r="BN100" t="s">
        <v>117</v>
      </c>
      <c r="BO100" t="s">
        <v>927</v>
      </c>
      <c r="BP100">
        <v>0</v>
      </c>
      <c r="BQ100">
        <v>1</v>
      </c>
      <c r="BR100">
        <v>0</v>
      </c>
      <c r="BS100">
        <v>0</v>
      </c>
      <c r="BT100">
        <v>0</v>
      </c>
      <c r="BU100">
        <v>1</v>
      </c>
      <c r="BV100">
        <v>0</v>
      </c>
      <c r="BW100">
        <v>0</v>
      </c>
      <c r="BX100">
        <v>0</v>
      </c>
      <c r="BY100">
        <v>0</v>
      </c>
      <c r="BZ100">
        <v>0</v>
      </c>
      <c r="CA100">
        <v>0</v>
      </c>
      <c r="CB100">
        <v>0</v>
      </c>
      <c r="CC100">
        <v>0</v>
      </c>
      <c r="CD100">
        <v>0</v>
      </c>
      <c r="CE100" t="s">
        <v>139</v>
      </c>
      <c r="CG100" t="s">
        <v>143</v>
      </c>
      <c r="CI100" t="s">
        <v>127</v>
      </c>
      <c r="CJ100" t="s">
        <v>51</v>
      </c>
      <c r="CL100" t="s">
        <v>51</v>
      </c>
      <c r="CN100" t="s">
        <v>346</v>
      </c>
      <c r="CP100">
        <v>10</v>
      </c>
      <c r="CS100" t="s">
        <v>337</v>
      </c>
    </row>
    <row r="101" spans="1:98" customFormat="1">
      <c r="A101">
        <v>184421</v>
      </c>
      <c r="B101" t="s">
        <v>30</v>
      </c>
      <c r="C101" t="s">
        <v>360</v>
      </c>
      <c r="D101">
        <v>1958</v>
      </c>
      <c r="E101">
        <v>68</v>
      </c>
      <c r="F101" t="s">
        <v>339</v>
      </c>
      <c r="G101" t="s">
        <v>49</v>
      </c>
      <c r="H101" t="s">
        <v>377</v>
      </c>
      <c r="I101" t="s">
        <v>397</v>
      </c>
      <c r="J101" t="s">
        <v>350</v>
      </c>
      <c r="K101" s="329">
        <v>46141.682708333334</v>
      </c>
      <c r="L101" t="s">
        <v>309</v>
      </c>
      <c r="M101" t="s">
        <v>568</v>
      </c>
      <c r="N101" t="s">
        <v>1397</v>
      </c>
      <c r="O101" t="s">
        <v>492</v>
      </c>
      <c r="P101" t="s">
        <v>382</v>
      </c>
      <c r="R101" t="s">
        <v>383</v>
      </c>
      <c r="S101" t="s">
        <v>121</v>
      </c>
      <c r="T101" t="s">
        <v>121</v>
      </c>
      <c r="U101" t="s">
        <v>331</v>
      </c>
      <c r="V101" t="s">
        <v>107</v>
      </c>
      <c r="W101" t="s">
        <v>344</v>
      </c>
      <c r="X101">
        <v>0</v>
      </c>
      <c r="Y101">
        <v>0</v>
      </c>
      <c r="Z101">
        <v>0</v>
      </c>
      <c r="AA101">
        <v>1</v>
      </c>
      <c r="AB101">
        <v>0</v>
      </c>
      <c r="AC101">
        <v>0</v>
      </c>
      <c r="AD101">
        <v>0</v>
      </c>
      <c r="AE101">
        <v>0</v>
      </c>
      <c r="AF101">
        <v>0</v>
      </c>
      <c r="AG101">
        <v>0</v>
      </c>
      <c r="AH101">
        <v>0</v>
      </c>
      <c r="AI101">
        <v>0</v>
      </c>
      <c r="AJ101">
        <v>0</v>
      </c>
      <c r="AK101">
        <v>0</v>
      </c>
      <c r="AL101">
        <v>0</v>
      </c>
      <c r="AM101">
        <v>0</v>
      </c>
      <c r="AN101">
        <v>0</v>
      </c>
      <c r="AO101">
        <v>0</v>
      </c>
      <c r="AP101" t="s">
        <v>345</v>
      </c>
      <c r="AQ101">
        <v>1</v>
      </c>
      <c r="AR101">
        <v>0</v>
      </c>
      <c r="AS101">
        <v>0</v>
      </c>
      <c r="AT101">
        <v>0</v>
      </c>
      <c r="AU101">
        <v>0</v>
      </c>
      <c r="AV101">
        <v>0</v>
      </c>
      <c r="AW101">
        <v>0</v>
      </c>
      <c r="AX101">
        <v>0</v>
      </c>
      <c r="AY101" t="s">
        <v>345</v>
      </c>
      <c r="AZ101">
        <v>1</v>
      </c>
      <c r="BA101">
        <v>0</v>
      </c>
      <c r="BB101">
        <v>0</v>
      </c>
      <c r="BC101">
        <v>0</v>
      </c>
      <c r="BD101">
        <v>0</v>
      </c>
      <c r="BE101">
        <v>0</v>
      </c>
      <c r="BF101">
        <v>0</v>
      </c>
      <c r="BG101">
        <v>0</v>
      </c>
      <c r="BH101">
        <v>0</v>
      </c>
      <c r="BK101" t="s">
        <v>386</v>
      </c>
      <c r="BL101" t="s">
        <v>127</v>
      </c>
      <c r="BM101" t="s">
        <v>128</v>
      </c>
      <c r="BN101" t="s">
        <v>119</v>
      </c>
      <c r="BO101" t="s">
        <v>923</v>
      </c>
      <c r="BP101">
        <v>0</v>
      </c>
      <c r="BQ101">
        <v>1</v>
      </c>
      <c r="BR101">
        <v>0</v>
      </c>
      <c r="BS101">
        <v>0</v>
      </c>
      <c r="BT101">
        <v>0</v>
      </c>
      <c r="BU101">
        <v>0</v>
      </c>
      <c r="BV101">
        <v>0</v>
      </c>
      <c r="BW101">
        <v>0</v>
      </c>
      <c r="BX101">
        <v>0</v>
      </c>
      <c r="BY101">
        <v>0</v>
      </c>
      <c r="BZ101">
        <v>0</v>
      </c>
      <c r="CA101">
        <v>0</v>
      </c>
      <c r="CB101">
        <v>0</v>
      </c>
      <c r="CC101">
        <v>0</v>
      </c>
      <c r="CD101">
        <v>0</v>
      </c>
      <c r="CE101" t="s">
        <v>335</v>
      </c>
      <c r="CG101" t="s">
        <v>335</v>
      </c>
      <c r="CI101" t="s">
        <v>386</v>
      </c>
      <c r="CJ101" t="s">
        <v>52</v>
      </c>
      <c r="CL101" t="s">
        <v>52</v>
      </c>
      <c r="CN101" t="s">
        <v>346</v>
      </c>
      <c r="CP101">
        <v>8</v>
      </c>
    </row>
    <row r="102" spans="1:98" customFormat="1">
      <c r="A102">
        <v>200348</v>
      </c>
      <c r="B102" t="s">
        <v>1363</v>
      </c>
      <c r="C102" t="s">
        <v>360</v>
      </c>
      <c r="D102">
        <v>1983</v>
      </c>
      <c r="E102">
        <v>43</v>
      </c>
      <c r="F102" t="s">
        <v>387</v>
      </c>
      <c r="G102" t="s">
        <v>86</v>
      </c>
      <c r="H102" t="s">
        <v>1488</v>
      </c>
      <c r="I102" t="s">
        <v>428</v>
      </c>
      <c r="J102" t="s">
        <v>350</v>
      </c>
      <c r="K102" s="329">
        <v>46141.675127314818</v>
      </c>
      <c r="L102" t="s">
        <v>309</v>
      </c>
      <c r="M102" t="s">
        <v>1363</v>
      </c>
      <c r="N102" t="s">
        <v>1364</v>
      </c>
      <c r="O102" t="s">
        <v>459</v>
      </c>
      <c r="P102" t="s">
        <v>353</v>
      </c>
      <c r="Q102" t="s">
        <v>305</v>
      </c>
      <c r="R102" t="s">
        <v>123</v>
      </c>
      <c r="S102" t="s">
        <v>123</v>
      </c>
      <c r="T102" t="s">
        <v>343</v>
      </c>
      <c r="U102" t="s">
        <v>331</v>
      </c>
      <c r="V102" t="s">
        <v>108</v>
      </c>
      <c r="W102" t="s">
        <v>905</v>
      </c>
      <c r="X102">
        <v>0</v>
      </c>
      <c r="Y102">
        <v>1</v>
      </c>
      <c r="Z102">
        <v>1</v>
      </c>
      <c r="AA102">
        <v>0</v>
      </c>
      <c r="AB102">
        <v>0</v>
      </c>
      <c r="AC102">
        <v>1</v>
      </c>
      <c r="AD102">
        <v>0</v>
      </c>
      <c r="AE102">
        <v>0</v>
      </c>
      <c r="AF102">
        <v>0</v>
      </c>
      <c r="AG102">
        <v>0</v>
      </c>
      <c r="AH102">
        <v>0</v>
      </c>
      <c r="AI102">
        <v>0</v>
      </c>
      <c r="AJ102">
        <v>0</v>
      </c>
      <c r="AK102">
        <v>0</v>
      </c>
      <c r="AL102">
        <v>0</v>
      </c>
      <c r="AM102">
        <v>0</v>
      </c>
      <c r="AN102">
        <v>0</v>
      </c>
      <c r="AO102">
        <v>0</v>
      </c>
      <c r="AP102" t="s">
        <v>345</v>
      </c>
      <c r="AQ102">
        <v>1</v>
      </c>
      <c r="AR102">
        <v>0</v>
      </c>
      <c r="AS102">
        <v>0</v>
      </c>
      <c r="AT102">
        <v>0</v>
      </c>
      <c r="AU102">
        <v>0</v>
      </c>
      <c r="AV102">
        <v>0</v>
      </c>
      <c r="AW102">
        <v>0</v>
      </c>
      <c r="AX102">
        <v>0</v>
      </c>
      <c r="AY102" t="s">
        <v>345</v>
      </c>
      <c r="AZ102">
        <v>1</v>
      </c>
      <c r="BA102">
        <v>0</v>
      </c>
      <c r="BB102">
        <v>0</v>
      </c>
      <c r="BC102">
        <v>0</v>
      </c>
      <c r="BD102">
        <v>0</v>
      </c>
      <c r="BE102">
        <v>0</v>
      </c>
      <c r="BF102">
        <v>0</v>
      </c>
      <c r="BG102">
        <v>0</v>
      </c>
      <c r="BH102">
        <v>0</v>
      </c>
      <c r="BI102" t="s">
        <v>51</v>
      </c>
      <c r="BJ102" t="s">
        <v>2016</v>
      </c>
      <c r="BK102" t="s">
        <v>131</v>
      </c>
      <c r="BL102" t="s">
        <v>128</v>
      </c>
      <c r="BM102" t="s">
        <v>131</v>
      </c>
      <c r="BN102" t="s">
        <v>117</v>
      </c>
      <c r="BO102" t="s">
        <v>924</v>
      </c>
      <c r="BP102">
        <v>0</v>
      </c>
      <c r="BQ102">
        <v>0</v>
      </c>
      <c r="BR102">
        <v>0</v>
      </c>
      <c r="BS102">
        <v>0</v>
      </c>
      <c r="BT102">
        <v>0</v>
      </c>
      <c r="BU102">
        <v>1</v>
      </c>
      <c r="BV102">
        <v>0</v>
      </c>
      <c r="BW102">
        <v>0</v>
      </c>
      <c r="BX102">
        <v>0</v>
      </c>
      <c r="BY102">
        <v>0</v>
      </c>
      <c r="BZ102">
        <v>0</v>
      </c>
      <c r="CA102">
        <v>0</v>
      </c>
      <c r="CB102">
        <v>0</v>
      </c>
      <c r="CC102">
        <v>0</v>
      </c>
      <c r="CD102">
        <v>0</v>
      </c>
      <c r="CE102" t="s">
        <v>335</v>
      </c>
      <c r="CG102" t="s">
        <v>335</v>
      </c>
      <c r="CI102" t="s">
        <v>129</v>
      </c>
      <c r="CJ102" t="s">
        <v>51</v>
      </c>
      <c r="CL102" t="s">
        <v>51</v>
      </c>
      <c r="CN102" t="s">
        <v>346</v>
      </c>
      <c r="CP102">
        <v>9</v>
      </c>
      <c r="CS102" t="s">
        <v>337</v>
      </c>
    </row>
    <row r="103" spans="1:98" customFormat="1">
      <c r="A103">
        <v>200347</v>
      </c>
      <c r="B103" t="s">
        <v>401</v>
      </c>
      <c r="C103" t="s">
        <v>322</v>
      </c>
      <c r="D103">
        <v>1968</v>
      </c>
      <c r="E103">
        <v>58</v>
      </c>
      <c r="F103" t="s">
        <v>58</v>
      </c>
      <c r="G103" t="s">
        <v>84</v>
      </c>
      <c r="H103" t="s">
        <v>1075</v>
      </c>
      <c r="I103" t="s">
        <v>440</v>
      </c>
      <c r="J103" t="s">
        <v>325</v>
      </c>
      <c r="K103" s="329">
        <v>46141.673946759256</v>
      </c>
      <c r="L103" t="s">
        <v>309</v>
      </c>
      <c r="M103" t="s">
        <v>401</v>
      </c>
      <c r="N103" t="s">
        <v>403</v>
      </c>
      <c r="O103" t="s">
        <v>404</v>
      </c>
      <c r="P103" t="s">
        <v>405</v>
      </c>
      <c r="Q103" t="s">
        <v>306</v>
      </c>
      <c r="R103" t="s">
        <v>383</v>
      </c>
      <c r="S103" t="s">
        <v>121</v>
      </c>
      <c r="T103" t="s">
        <v>121</v>
      </c>
      <c r="U103" t="s">
        <v>331</v>
      </c>
      <c r="V103" t="s">
        <v>107</v>
      </c>
      <c r="W103" t="s">
        <v>499</v>
      </c>
      <c r="X103">
        <v>0</v>
      </c>
      <c r="Y103">
        <v>0</v>
      </c>
      <c r="Z103">
        <v>0</v>
      </c>
      <c r="AA103">
        <v>0</v>
      </c>
      <c r="AB103">
        <v>0</v>
      </c>
      <c r="AC103">
        <v>0</v>
      </c>
      <c r="AD103">
        <v>0</v>
      </c>
      <c r="AE103">
        <v>0</v>
      </c>
      <c r="AF103">
        <v>0</v>
      </c>
      <c r="AG103">
        <v>0</v>
      </c>
      <c r="AH103">
        <v>0</v>
      </c>
      <c r="AI103">
        <v>0</v>
      </c>
      <c r="AJ103">
        <v>0</v>
      </c>
      <c r="AK103">
        <v>0</v>
      </c>
      <c r="AL103">
        <v>1</v>
      </c>
      <c r="AM103">
        <v>0</v>
      </c>
      <c r="AN103">
        <v>0</v>
      </c>
      <c r="AO103">
        <v>0</v>
      </c>
      <c r="AP103" t="s">
        <v>345</v>
      </c>
      <c r="AQ103">
        <v>1</v>
      </c>
      <c r="AR103">
        <v>0</v>
      </c>
      <c r="AS103">
        <v>0</v>
      </c>
      <c r="AT103">
        <v>0</v>
      </c>
      <c r="AU103">
        <v>0</v>
      </c>
      <c r="AV103">
        <v>0</v>
      </c>
      <c r="AW103">
        <v>0</v>
      </c>
      <c r="AX103">
        <v>0</v>
      </c>
      <c r="AY103" t="s">
        <v>345</v>
      </c>
      <c r="AZ103">
        <v>1</v>
      </c>
      <c r="BA103">
        <v>0</v>
      </c>
      <c r="BB103">
        <v>0</v>
      </c>
      <c r="BC103">
        <v>0</v>
      </c>
      <c r="BD103">
        <v>0</v>
      </c>
      <c r="BE103">
        <v>0</v>
      </c>
      <c r="BF103">
        <v>0</v>
      </c>
      <c r="BG103">
        <v>0</v>
      </c>
      <c r="BH103">
        <v>0</v>
      </c>
      <c r="BK103" t="s">
        <v>386</v>
      </c>
      <c r="BL103" t="s">
        <v>130</v>
      </c>
      <c r="BM103" t="s">
        <v>131</v>
      </c>
      <c r="BN103" t="s">
        <v>117</v>
      </c>
      <c r="BO103" t="s">
        <v>924</v>
      </c>
      <c r="BP103">
        <v>0</v>
      </c>
      <c r="BQ103">
        <v>0</v>
      </c>
      <c r="BR103">
        <v>0</v>
      </c>
      <c r="BS103">
        <v>0</v>
      </c>
      <c r="BT103">
        <v>0</v>
      </c>
      <c r="BU103">
        <v>1</v>
      </c>
      <c r="BV103">
        <v>0</v>
      </c>
      <c r="BW103">
        <v>0</v>
      </c>
      <c r="BX103">
        <v>0</v>
      </c>
      <c r="BY103">
        <v>0</v>
      </c>
      <c r="BZ103">
        <v>0</v>
      </c>
      <c r="CA103">
        <v>0</v>
      </c>
      <c r="CB103">
        <v>0</v>
      </c>
      <c r="CC103">
        <v>0</v>
      </c>
      <c r="CD103">
        <v>0</v>
      </c>
      <c r="CE103" t="s">
        <v>335</v>
      </c>
      <c r="CG103" t="s">
        <v>335</v>
      </c>
      <c r="CI103" t="s">
        <v>130</v>
      </c>
      <c r="CJ103" t="s">
        <v>53</v>
      </c>
      <c r="CL103" t="s">
        <v>53</v>
      </c>
      <c r="CN103" t="s">
        <v>346</v>
      </c>
      <c r="CP103">
        <v>6</v>
      </c>
      <c r="CS103" t="s">
        <v>347</v>
      </c>
    </row>
    <row r="104" spans="1:98" customFormat="1">
      <c r="A104">
        <v>200346</v>
      </c>
      <c r="B104" t="s">
        <v>1363</v>
      </c>
      <c r="C104" t="s">
        <v>322</v>
      </c>
      <c r="D104">
        <v>1961</v>
      </c>
      <c r="E104">
        <v>65</v>
      </c>
      <c r="F104" t="s">
        <v>339</v>
      </c>
      <c r="G104" t="s">
        <v>92</v>
      </c>
      <c r="H104" t="s">
        <v>2017</v>
      </c>
      <c r="I104" t="s">
        <v>428</v>
      </c>
      <c r="J104" t="s">
        <v>350</v>
      </c>
      <c r="K104" s="329">
        <v>46141.673900462964</v>
      </c>
      <c r="L104" t="s">
        <v>309</v>
      </c>
      <c r="M104" t="s">
        <v>1363</v>
      </c>
      <c r="N104" t="s">
        <v>1364</v>
      </c>
      <c r="O104" t="s">
        <v>459</v>
      </c>
      <c r="P104" t="s">
        <v>353</v>
      </c>
      <c r="Q104" t="s">
        <v>305</v>
      </c>
      <c r="R104" t="s">
        <v>124</v>
      </c>
      <c r="S104" t="s">
        <v>123</v>
      </c>
      <c r="T104" t="s">
        <v>330</v>
      </c>
      <c r="U104" t="s">
        <v>72</v>
      </c>
      <c r="V104" t="s">
        <v>107</v>
      </c>
      <c r="W104" t="s">
        <v>693</v>
      </c>
      <c r="X104">
        <v>0</v>
      </c>
      <c r="Y104">
        <v>0</v>
      </c>
      <c r="Z104">
        <v>1</v>
      </c>
      <c r="AA104">
        <v>0</v>
      </c>
      <c r="AB104">
        <v>1</v>
      </c>
      <c r="AC104">
        <v>1</v>
      </c>
      <c r="AD104">
        <v>0</v>
      </c>
      <c r="AE104">
        <v>0</v>
      </c>
      <c r="AF104">
        <v>0</v>
      </c>
      <c r="AG104">
        <v>0</v>
      </c>
      <c r="AH104">
        <v>0</v>
      </c>
      <c r="AI104">
        <v>0</v>
      </c>
      <c r="AJ104">
        <v>0</v>
      </c>
      <c r="AK104">
        <v>0</v>
      </c>
      <c r="AL104">
        <v>0</v>
      </c>
      <c r="AM104">
        <v>0</v>
      </c>
      <c r="AN104">
        <v>0</v>
      </c>
      <c r="AO104">
        <v>0</v>
      </c>
      <c r="AP104" t="s">
        <v>333</v>
      </c>
      <c r="AQ104">
        <v>0</v>
      </c>
      <c r="AR104">
        <v>0</v>
      </c>
      <c r="AS104">
        <v>1</v>
      </c>
      <c r="AT104">
        <v>1</v>
      </c>
      <c r="AU104">
        <v>0</v>
      </c>
      <c r="AV104">
        <v>0</v>
      </c>
      <c r="AW104">
        <v>0</v>
      </c>
      <c r="AX104">
        <v>0</v>
      </c>
      <c r="AY104" t="s">
        <v>604</v>
      </c>
      <c r="AZ104">
        <v>0</v>
      </c>
      <c r="BA104">
        <v>0</v>
      </c>
      <c r="BB104">
        <v>0</v>
      </c>
      <c r="BC104">
        <v>1</v>
      </c>
      <c r="BD104">
        <v>0</v>
      </c>
      <c r="BE104">
        <v>1</v>
      </c>
      <c r="BF104">
        <v>0</v>
      </c>
      <c r="BG104">
        <v>0</v>
      </c>
      <c r="BH104">
        <v>0</v>
      </c>
      <c r="BI104" t="s">
        <v>52</v>
      </c>
      <c r="BJ104" t="s">
        <v>2018</v>
      </c>
      <c r="BK104" t="s">
        <v>131</v>
      </c>
      <c r="BL104" t="s">
        <v>135</v>
      </c>
      <c r="BM104" t="s">
        <v>132</v>
      </c>
      <c r="BN104" t="s">
        <v>117</v>
      </c>
      <c r="BO104" t="s">
        <v>924</v>
      </c>
      <c r="BP104">
        <v>0</v>
      </c>
      <c r="BQ104">
        <v>0</v>
      </c>
      <c r="BR104">
        <v>0</v>
      </c>
      <c r="BS104">
        <v>0</v>
      </c>
      <c r="BT104">
        <v>0</v>
      </c>
      <c r="BU104">
        <v>1</v>
      </c>
      <c r="BV104">
        <v>0</v>
      </c>
      <c r="BW104">
        <v>0</v>
      </c>
      <c r="BX104">
        <v>0</v>
      </c>
      <c r="BY104">
        <v>0</v>
      </c>
      <c r="BZ104">
        <v>0</v>
      </c>
      <c r="CA104">
        <v>0</v>
      </c>
      <c r="CB104">
        <v>0</v>
      </c>
      <c r="CC104">
        <v>0</v>
      </c>
      <c r="CD104">
        <v>0</v>
      </c>
      <c r="CE104" t="s">
        <v>335</v>
      </c>
      <c r="CG104" t="s">
        <v>335</v>
      </c>
      <c r="CI104" t="s">
        <v>130</v>
      </c>
      <c r="CJ104" t="s">
        <v>52</v>
      </c>
      <c r="CK104" t="s">
        <v>2019</v>
      </c>
      <c r="CL104" t="s">
        <v>52</v>
      </c>
      <c r="CM104" t="s">
        <v>2020</v>
      </c>
      <c r="CN104" t="s">
        <v>346</v>
      </c>
      <c r="CP104">
        <v>8</v>
      </c>
      <c r="CQ104" t="s">
        <v>2021</v>
      </c>
      <c r="CS104" t="s">
        <v>347</v>
      </c>
    </row>
    <row r="105" spans="1:98" customFormat="1">
      <c r="A105">
        <v>140499</v>
      </c>
      <c r="B105" t="s">
        <v>321</v>
      </c>
      <c r="C105" t="s">
        <v>322</v>
      </c>
      <c r="D105">
        <v>1979</v>
      </c>
      <c r="E105">
        <v>47</v>
      </c>
      <c r="F105" t="s">
        <v>387</v>
      </c>
      <c r="G105" t="s">
        <v>75</v>
      </c>
      <c r="H105" t="s">
        <v>836</v>
      </c>
      <c r="I105" t="s">
        <v>424</v>
      </c>
      <c r="J105" t="s">
        <v>350</v>
      </c>
      <c r="K105" s="329">
        <v>46141.664467592593</v>
      </c>
      <c r="L105" t="s">
        <v>309</v>
      </c>
      <c r="M105" t="s">
        <v>445</v>
      </c>
      <c r="N105" t="s">
        <v>447</v>
      </c>
      <c r="O105" t="s">
        <v>328</v>
      </c>
      <c r="P105" t="s">
        <v>329</v>
      </c>
      <c r="R105" t="s">
        <v>383</v>
      </c>
      <c r="S105" t="s">
        <v>121</v>
      </c>
      <c r="T105" t="s">
        <v>121</v>
      </c>
      <c r="U105" t="s">
        <v>331</v>
      </c>
      <c r="V105" t="s">
        <v>105</v>
      </c>
      <c r="W105" t="s">
        <v>513</v>
      </c>
      <c r="X105">
        <v>0</v>
      </c>
      <c r="Y105">
        <v>0</v>
      </c>
      <c r="Z105">
        <v>0</v>
      </c>
      <c r="AA105">
        <v>0</v>
      </c>
      <c r="AB105">
        <v>0</v>
      </c>
      <c r="AC105">
        <v>0</v>
      </c>
      <c r="AD105">
        <v>0</v>
      </c>
      <c r="AE105">
        <v>0</v>
      </c>
      <c r="AF105">
        <v>0</v>
      </c>
      <c r="AG105">
        <v>0</v>
      </c>
      <c r="AH105">
        <v>1</v>
      </c>
      <c r="AI105">
        <v>0</v>
      </c>
      <c r="AJ105">
        <v>0</v>
      </c>
      <c r="AK105">
        <v>0</v>
      </c>
      <c r="AL105">
        <v>0</v>
      </c>
      <c r="AM105">
        <v>0</v>
      </c>
      <c r="AN105">
        <v>0</v>
      </c>
      <c r="AO105">
        <v>0</v>
      </c>
      <c r="AP105" t="s">
        <v>345</v>
      </c>
      <c r="AQ105">
        <v>1</v>
      </c>
      <c r="AR105">
        <v>0</v>
      </c>
      <c r="AS105">
        <v>0</v>
      </c>
      <c r="AT105">
        <v>0</v>
      </c>
      <c r="AU105">
        <v>0</v>
      </c>
      <c r="AV105">
        <v>0</v>
      </c>
      <c r="AW105">
        <v>0</v>
      </c>
      <c r="AX105">
        <v>0</v>
      </c>
      <c r="AY105" t="s">
        <v>558</v>
      </c>
      <c r="AZ105">
        <v>1</v>
      </c>
      <c r="BA105">
        <v>0</v>
      </c>
      <c r="BB105">
        <v>0</v>
      </c>
      <c r="BC105">
        <v>1</v>
      </c>
      <c r="BD105">
        <v>0</v>
      </c>
      <c r="BE105">
        <v>0</v>
      </c>
      <c r="BF105">
        <v>0</v>
      </c>
      <c r="BG105">
        <v>0</v>
      </c>
      <c r="BH105">
        <v>0</v>
      </c>
      <c r="BI105" t="s">
        <v>51</v>
      </c>
      <c r="BK105" t="s">
        <v>128</v>
      </c>
      <c r="BL105" t="s">
        <v>128</v>
      </c>
      <c r="BM105" t="s">
        <v>128</v>
      </c>
      <c r="BN105" t="s">
        <v>120</v>
      </c>
      <c r="BO105" t="s">
        <v>373</v>
      </c>
      <c r="BP105">
        <v>0</v>
      </c>
      <c r="BQ105">
        <v>0</v>
      </c>
      <c r="BR105">
        <v>0</v>
      </c>
      <c r="BS105">
        <v>0</v>
      </c>
      <c r="BT105">
        <v>0</v>
      </c>
      <c r="BU105">
        <v>0</v>
      </c>
      <c r="BV105">
        <v>0</v>
      </c>
      <c r="BW105">
        <v>0</v>
      </c>
      <c r="BX105">
        <v>0</v>
      </c>
      <c r="BY105">
        <v>0</v>
      </c>
      <c r="BZ105">
        <v>0</v>
      </c>
      <c r="CA105">
        <v>0</v>
      </c>
      <c r="CB105">
        <v>0</v>
      </c>
      <c r="CC105">
        <v>0</v>
      </c>
      <c r="CD105" t="s">
        <v>1714</v>
      </c>
      <c r="CE105" t="s">
        <v>191</v>
      </c>
      <c r="CG105" t="s">
        <v>200</v>
      </c>
      <c r="CI105" t="s">
        <v>127</v>
      </c>
      <c r="CJ105" t="s">
        <v>51</v>
      </c>
      <c r="CL105" t="s">
        <v>51</v>
      </c>
      <c r="CN105" t="s">
        <v>346</v>
      </c>
      <c r="CP105">
        <v>10</v>
      </c>
      <c r="CS105" t="s">
        <v>337</v>
      </c>
    </row>
    <row r="106" spans="1:98" customFormat="1">
      <c r="A106">
        <v>200345</v>
      </c>
      <c r="B106" t="s">
        <v>530</v>
      </c>
      <c r="C106" t="s">
        <v>360</v>
      </c>
      <c r="D106">
        <v>1973</v>
      </c>
      <c r="E106">
        <v>53</v>
      </c>
      <c r="F106" t="s">
        <v>58</v>
      </c>
      <c r="G106" t="s">
        <v>85</v>
      </c>
      <c r="H106" t="s">
        <v>627</v>
      </c>
      <c r="I106" t="s">
        <v>324</v>
      </c>
      <c r="J106" t="s">
        <v>325</v>
      </c>
      <c r="K106" s="329">
        <v>46141.65556712963</v>
      </c>
      <c r="L106" t="s">
        <v>309</v>
      </c>
      <c r="M106" t="s">
        <v>530</v>
      </c>
      <c r="N106" t="s">
        <v>531</v>
      </c>
      <c r="O106" t="s">
        <v>404</v>
      </c>
      <c r="P106" t="s">
        <v>405</v>
      </c>
      <c r="Q106" t="s">
        <v>306</v>
      </c>
      <c r="R106" t="s">
        <v>122</v>
      </c>
      <c r="S106" t="s">
        <v>122</v>
      </c>
      <c r="T106" t="s">
        <v>394</v>
      </c>
      <c r="U106" t="s">
        <v>331</v>
      </c>
      <c r="V106" t="s">
        <v>106</v>
      </c>
      <c r="W106" t="s">
        <v>686</v>
      </c>
      <c r="X106">
        <v>1</v>
      </c>
      <c r="Y106">
        <v>0</v>
      </c>
      <c r="Z106">
        <v>1</v>
      </c>
      <c r="AA106">
        <v>0</v>
      </c>
      <c r="AB106">
        <v>0</v>
      </c>
      <c r="AC106">
        <v>0</v>
      </c>
      <c r="AD106">
        <v>0</v>
      </c>
      <c r="AE106">
        <v>0</v>
      </c>
      <c r="AF106">
        <v>0</v>
      </c>
      <c r="AG106">
        <v>0</v>
      </c>
      <c r="AH106">
        <v>1</v>
      </c>
      <c r="AI106">
        <v>0</v>
      </c>
      <c r="AJ106">
        <v>0</v>
      </c>
      <c r="AK106">
        <v>0</v>
      </c>
      <c r="AL106">
        <v>0</v>
      </c>
      <c r="AM106">
        <v>0</v>
      </c>
      <c r="AN106">
        <v>0</v>
      </c>
      <c r="AO106">
        <v>0</v>
      </c>
      <c r="AP106" t="s">
        <v>345</v>
      </c>
      <c r="AQ106">
        <v>1</v>
      </c>
      <c r="AR106">
        <v>0</v>
      </c>
      <c r="AS106">
        <v>0</v>
      </c>
      <c r="AT106">
        <v>0</v>
      </c>
      <c r="AU106">
        <v>0</v>
      </c>
      <c r="AV106">
        <v>0</v>
      </c>
      <c r="AW106">
        <v>0</v>
      </c>
      <c r="AX106">
        <v>0</v>
      </c>
      <c r="AY106" t="s">
        <v>345</v>
      </c>
      <c r="AZ106">
        <v>1</v>
      </c>
      <c r="BA106">
        <v>0</v>
      </c>
      <c r="BB106">
        <v>0</v>
      </c>
      <c r="BC106">
        <v>0</v>
      </c>
      <c r="BD106">
        <v>0</v>
      </c>
      <c r="BE106">
        <v>0</v>
      </c>
      <c r="BF106">
        <v>0</v>
      </c>
      <c r="BG106">
        <v>0</v>
      </c>
      <c r="BH106">
        <v>0</v>
      </c>
      <c r="BI106" t="s">
        <v>52</v>
      </c>
      <c r="BJ106" t="s">
        <v>2022</v>
      </c>
      <c r="BK106" t="s">
        <v>132</v>
      </c>
      <c r="BL106" t="s">
        <v>131</v>
      </c>
      <c r="BM106" t="s">
        <v>132</v>
      </c>
      <c r="BN106" t="s">
        <v>118</v>
      </c>
      <c r="BO106" t="s">
        <v>938</v>
      </c>
      <c r="BP106">
        <v>0</v>
      </c>
      <c r="BQ106">
        <v>0</v>
      </c>
      <c r="BR106">
        <v>0</v>
      </c>
      <c r="BS106">
        <v>0</v>
      </c>
      <c r="BT106">
        <v>0</v>
      </c>
      <c r="BU106">
        <v>0</v>
      </c>
      <c r="BV106">
        <v>0</v>
      </c>
      <c r="BW106">
        <v>1</v>
      </c>
      <c r="BX106">
        <v>0</v>
      </c>
      <c r="BY106">
        <v>0</v>
      </c>
      <c r="BZ106">
        <v>0</v>
      </c>
      <c r="CA106">
        <v>0</v>
      </c>
      <c r="CB106">
        <v>0</v>
      </c>
      <c r="CC106">
        <v>0</v>
      </c>
      <c r="CD106">
        <v>0</v>
      </c>
      <c r="CE106" t="s">
        <v>178</v>
      </c>
      <c r="CG106" t="s">
        <v>200</v>
      </c>
      <c r="CI106" t="s">
        <v>134</v>
      </c>
      <c r="CJ106" t="s">
        <v>52</v>
      </c>
      <c r="CK106" t="s">
        <v>1768</v>
      </c>
      <c r="CL106" t="s">
        <v>52</v>
      </c>
      <c r="CN106" t="s">
        <v>346</v>
      </c>
      <c r="CP106">
        <v>10</v>
      </c>
      <c r="CQ106" t="s">
        <v>203</v>
      </c>
      <c r="CR106" t="s">
        <v>2023</v>
      </c>
      <c r="CS106" t="s">
        <v>337</v>
      </c>
      <c r="CT106" t="s">
        <v>2024</v>
      </c>
    </row>
    <row r="107" spans="1:98" customFormat="1">
      <c r="A107">
        <v>119381</v>
      </c>
      <c r="B107" t="s">
        <v>321</v>
      </c>
      <c r="C107" t="s">
        <v>360</v>
      </c>
      <c r="D107">
        <v>1967</v>
      </c>
      <c r="E107">
        <v>59</v>
      </c>
      <c r="F107" t="s">
        <v>58</v>
      </c>
      <c r="G107" t="s">
        <v>49</v>
      </c>
      <c r="H107" t="s">
        <v>328</v>
      </c>
      <c r="I107" t="s">
        <v>367</v>
      </c>
      <c r="J107" t="s">
        <v>350</v>
      </c>
      <c r="K107" s="329">
        <v>46141.646990740737</v>
      </c>
      <c r="L107" t="s">
        <v>309</v>
      </c>
      <c r="M107" t="s">
        <v>445</v>
      </c>
      <c r="N107" t="s">
        <v>447</v>
      </c>
      <c r="O107" t="s">
        <v>328</v>
      </c>
      <c r="P107" t="s">
        <v>329</v>
      </c>
      <c r="R107" t="s">
        <v>122</v>
      </c>
      <c r="S107" t="s">
        <v>122</v>
      </c>
      <c r="T107" t="s">
        <v>343</v>
      </c>
      <c r="U107" t="s">
        <v>331</v>
      </c>
      <c r="V107" t="s">
        <v>108</v>
      </c>
      <c r="W107" t="s">
        <v>2025</v>
      </c>
      <c r="X107">
        <v>0</v>
      </c>
      <c r="Y107">
        <v>1</v>
      </c>
      <c r="Z107">
        <v>1</v>
      </c>
      <c r="AA107">
        <v>0</v>
      </c>
      <c r="AB107">
        <v>0</v>
      </c>
      <c r="AC107">
        <v>0</v>
      </c>
      <c r="AD107">
        <v>0</v>
      </c>
      <c r="AE107">
        <v>0</v>
      </c>
      <c r="AF107">
        <v>0</v>
      </c>
      <c r="AG107">
        <v>0</v>
      </c>
      <c r="AH107">
        <v>1</v>
      </c>
      <c r="AI107">
        <v>0</v>
      </c>
      <c r="AJ107">
        <v>0</v>
      </c>
      <c r="AK107">
        <v>0</v>
      </c>
      <c r="AL107">
        <v>0</v>
      </c>
      <c r="AM107">
        <v>1</v>
      </c>
      <c r="AN107">
        <v>0</v>
      </c>
      <c r="AO107">
        <v>0</v>
      </c>
      <c r="AP107" t="s">
        <v>399</v>
      </c>
      <c r="AQ107">
        <v>0</v>
      </c>
      <c r="AR107">
        <v>0</v>
      </c>
      <c r="AS107">
        <v>0</v>
      </c>
      <c r="AT107">
        <v>0</v>
      </c>
      <c r="AU107">
        <v>0</v>
      </c>
      <c r="AV107">
        <v>0</v>
      </c>
      <c r="AW107">
        <v>1</v>
      </c>
      <c r="AX107">
        <v>0</v>
      </c>
      <c r="AY107" t="s">
        <v>345</v>
      </c>
      <c r="AZ107">
        <v>1</v>
      </c>
      <c r="BA107">
        <v>0</v>
      </c>
      <c r="BB107">
        <v>0</v>
      </c>
      <c r="BC107">
        <v>0</v>
      </c>
      <c r="BD107">
        <v>0</v>
      </c>
      <c r="BE107">
        <v>0</v>
      </c>
      <c r="BF107">
        <v>0</v>
      </c>
      <c r="BG107">
        <v>0</v>
      </c>
      <c r="BH107">
        <v>0</v>
      </c>
      <c r="BK107" t="s">
        <v>131</v>
      </c>
      <c r="BL107" t="s">
        <v>129</v>
      </c>
      <c r="BM107" t="s">
        <v>131</v>
      </c>
      <c r="BN107" t="s">
        <v>120</v>
      </c>
      <c r="BO107" t="s">
        <v>944</v>
      </c>
      <c r="BP107">
        <v>0</v>
      </c>
      <c r="BQ107">
        <v>0</v>
      </c>
      <c r="BR107">
        <v>1</v>
      </c>
      <c r="BS107">
        <v>0</v>
      </c>
      <c r="BT107">
        <v>0</v>
      </c>
      <c r="BU107">
        <v>1</v>
      </c>
      <c r="BV107">
        <v>0</v>
      </c>
      <c r="BW107">
        <v>0</v>
      </c>
      <c r="BX107">
        <v>0</v>
      </c>
      <c r="BY107">
        <v>0</v>
      </c>
      <c r="BZ107">
        <v>0</v>
      </c>
      <c r="CA107">
        <v>0</v>
      </c>
      <c r="CB107">
        <v>0</v>
      </c>
      <c r="CC107">
        <v>0</v>
      </c>
      <c r="CD107">
        <v>0</v>
      </c>
      <c r="CE107" t="s">
        <v>335</v>
      </c>
      <c r="CG107" t="s">
        <v>335</v>
      </c>
      <c r="CI107" t="s">
        <v>130</v>
      </c>
      <c r="CJ107" t="s">
        <v>52</v>
      </c>
      <c r="CL107" t="s">
        <v>52</v>
      </c>
      <c r="CN107" t="s">
        <v>336</v>
      </c>
      <c r="CP107">
        <v>7</v>
      </c>
      <c r="CS107" t="s">
        <v>400</v>
      </c>
    </row>
    <row r="108" spans="1:98" customFormat="1">
      <c r="A108">
        <v>141037</v>
      </c>
      <c r="B108" t="s">
        <v>595</v>
      </c>
      <c r="C108" t="s">
        <v>322</v>
      </c>
      <c r="D108">
        <v>1960</v>
      </c>
      <c r="E108">
        <v>66</v>
      </c>
      <c r="F108" t="s">
        <v>339</v>
      </c>
      <c r="G108" t="s">
        <v>75</v>
      </c>
      <c r="H108" t="s">
        <v>857</v>
      </c>
      <c r="I108" t="s">
        <v>397</v>
      </c>
      <c r="J108" t="s">
        <v>350</v>
      </c>
      <c r="K108" s="329">
        <v>46141.635879629626</v>
      </c>
      <c r="L108" t="s">
        <v>309</v>
      </c>
      <c r="M108" t="s">
        <v>568</v>
      </c>
      <c r="N108" t="s">
        <v>1397</v>
      </c>
      <c r="O108" t="s">
        <v>492</v>
      </c>
      <c r="P108" t="s">
        <v>382</v>
      </c>
      <c r="R108" t="s">
        <v>383</v>
      </c>
      <c r="S108" t="s">
        <v>121</v>
      </c>
      <c r="T108" t="s">
        <v>121</v>
      </c>
      <c r="U108" t="s">
        <v>116</v>
      </c>
      <c r="V108" t="s">
        <v>107</v>
      </c>
      <c r="W108" t="s">
        <v>661</v>
      </c>
      <c r="X108">
        <v>0</v>
      </c>
      <c r="Y108">
        <v>0</v>
      </c>
      <c r="Z108">
        <v>0</v>
      </c>
      <c r="AA108">
        <v>1</v>
      </c>
      <c r="AB108">
        <v>0</v>
      </c>
      <c r="AC108">
        <v>1</v>
      </c>
      <c r="AD108">
        <v>0</v>
      </c>
      <c r="AE108">
        <v>0</v>
      </c>
      <c r="AF108">
        <v>0</v>
      </c>
      <c r="AG108">
        <v>0</v>
      </c>
      <c r="AH108">
        <v>0</v>
      </c>
      <c r="AI108">
        <v>0</v>
      </c>
      <c r="AJ108">
        <v>0</v>
      </c>
      <c r="AK108">
        <v>0</v>
      </c>
      <c r="AL108">
        <v>0</v>
      </c>
      <c r="AM108">
        <v>0</v>
      </c>
      <c r="AN108">
        <v>0</v>
      </c>
      <c r="AO108">
        <v>0</v>
      </c>
      <c r="AP108" t="s">
        <v>345</v>
      </c>
      <c r="AQ108">
        <v>1</v>
      </c>
      <c r="AR108">
        <v>0</v>
      </c>
      <c r="AS108">
        <v>0</v>
      </c>
      <c r="AT108">
        <v>0</v>
      </c>
      <c r="AU108">
        <v>0</v>
      </c>
      <c r="AV108">
        <v>0</v>
      </c>
      <c r="AW108">
        <v>0</v>
      </c>
      <c r="AX108">
        <v>0</v>
      </c>
      <c r="AY108" t="s">
        <v>345</v>
      </c>
      <c r="AZ108">
        <v>1</v>
      </c>
      <c r="BA108">
        <v>0</v>
      </c>
      <c r="BB108">
        <v>0</v>
      </c>
      <c r="BC108">
        <v>0</v>
      </c>
      <c r="BD108">
        <v>0</v>
      </c>
      <c r="BE108">
        <v>0</v>
      </c>
      <c r="BF108">
        <v>0</v>
      </c>
      <c r="BG108">
        <v>0</v>
      </c>
      <c r="BH108">
        <v>0</v>
      </c>
      <c r="BK108" t="s">
        <v>386</v>
      </c>
      <c r="BL108" t="s">
        <v>129</v>
      </c>
      <c r="BM108" t="s">
        <v>129</v>
      </c>
      <c r="BN108" t="s">
        <v>119</v>
      </c>
      <c r="BO108" t="s">
        <v>948</v>
      </c>
      <c r="BP108">
        <v>0</v>
      </c>
      <c r="BQ108">
        <v>0</v>
      </c>
      <c r="BR108">
        <v>0</v>
      </c>
      <c r="BS108">
        <v>1</v>
      </c>
      <c r="BT108">
        <v>0</v>
      </c>
      <c r="BU108">
        <v>1</v>
      </c>
      <c r="BV108">
        <v>0</v>
      </c>
      <c r="BW108">
        <v>0</v>
      </c>
      <c r="BX108">
        <v>0</v>
      </c>
      <c r="BY108">
        <v>0</v>
      </c>
      <c r="BZ108">
        <v>0</v>
      </c>
      <c r="CA108">
        <v>0</v>
      </c>
      <c r="CB108">
        <v>0</v>
      </c>
      <c r="CC108">
        <v>0</v>
      </c>
      <c r="CD108">
        <v>0</v>
      </c>
      <c r="CE108" t="s">
        <v>335</v>
      </c>
      <c r="CG108" t="s">
        <v>335</v>
      </c>
      <c r="CI108" t="s">
        <v>128</v>
      </c>
      <c r="CJ108" t="s">
        <v>52</v>
      </c>
      <c r="CL108" t="s">
        <v>52</v>
      </c>
      <c r="CN108" t="s">
        <v>346</v>
      </c>
      <c r="CP108">
        <v>8</v>
      </c>
      <c r="CS108" t="s">
        <v>337</v>
      </c>
    </row>
    <row r="109" spans="1:98" customFormat="1">
      <c r="A109">
        <v>105809</v>
      </c>
      <c r="B109" t="s">
        <v>617</v>
      </c>
      <c r="C109" t="s">
        <v>360</v>
      </c>
      <c r="D109">
        <v>1985</v>
      </c>
      <c r="E109">
        <v>41</v>
      </c>
      <c r="F109" t="s">
        <v>387</v>
      </c>
      <c r="G109" t="s">
        <v>49</v>
      </c>
      <c r="H109" t="s">
        <v>328</v>
      </c>
      <c r="I109" t="s">
        <v>367</v>
      </c>
      <c r="J109" t="s">
        <v>325</v>
      </c>
      <c r="K109" s="329">
        <v>46141.626712962963</v>
      </c>
      <c r="L109" t="s">
        <v>309</v>
      </c>
      <c r="M109" t="s">
        <v>406</v>
      </c>
      <c r="N109" t="s">
        <v>407</v>
      </c>
      <c r="O109" t="s">
        <v>328</v>
      </c>
      <c r="P109" t="s">
        <v>329</v>
      </c>
      <c r="R109" t="s">
        <v>383</v>
      </c>
      <c r="S109" t="s">
        <v>121</v>
      </c>
      <c r="T109" t="s">
        <v>121</v>
      </c>
      <c r="U109" t="s">
        <v>331</v>
      </c>
      <c r="V109" t="s">
        <v>111</v>
      </c>
      <c r="W109" t="s">
        <v>505</v>
      </c>
      <c r="X109">
        <v>0</v>
      </c>
      <c r="Y109">
        <v>0</v>
      </c>
      <c r="Z109">
        <v>0</v>
      </c>
      <c r="AA109">
        <v>0</v>
      </c>
      <c r="AB109">
        <v>0</v>
      </c>
      <c r="AC109">
        <v>1</v>
      </c>
      <c r="AD109">
        <v>0</v>
      </c>
      <c r="AE109">
        <v>0</v>
      </c>
      <c r="AF109">
        <v>0</v>
      </c>
      <c r="AG109">
        <v>0</v>
      </c>
      <c r="AH109">
        <v>0</v>
      </c>
      <c r="AI109">
        <v>0</v>
      </c>
      <c r="AJ109">
        <v>0</v>
      </c>
      <c r="AK109">
        <v>0</v>
      </c>
      <c r="AL109">
        <v>0</v>
      </c>
      <c r="AM109">
        <v>0</v>
      </c>
      <c r="AN109">
        <v>0</v>
      </c>
      <c r="AO109">
        <v>0</v>
      </c>
      <c r="AP109" t="s">
        <v>345</v>
      </c>
      <c r="AQ109">
        <v>1</v>
      </c>
      <c r="AR109">
        <v>0</v>
      </c>
      <c r="AS109">
        <v>0</v>
      </c>
      <c r="AT109">
        <v>0</v>
      </c>
      <c r="AU109">
        <v>0</v>
      </c>
      <c r="AV109">
        <v>0</v>
      </c>
      <c r="AW109">
        <v>0</v>
      </c>
      <c r="AX109">
        <v>0</v>
      </c>
      <c r="AY109" t="s">
        <v>345</v>
      </c>
      <c r="AZ109">
        <v>1</v>
      </c>
      <c r="BA109">
        <v>0</v>
      </c>
      <c r="BB109">
        <v>0</v>
      </c>
      <c r="BC109">
        <v>0</v>
      </c>
      <c r="BD109">
        <v>0</v>
      </c>
      <c r="BE109">
        <v>0</v>
      </c>
      <c r="BF109">
        <v>0</v>
      </c>
      <c r="BG109">
        <v>0</v>
      </c>
      <c r="BH109">
        <v>0</v>
      </c>
      <c r="BK109" t="s">
        <v>130</v>
      </c>
      <c r="BL109" t="s">
        <v>129</v>
      </c>
      <c r="BM109" t="s">
        <v>131</v>
      </c>
      <c r="BN109" t="s">
        <v>118</v>
      </c>
      <c r="BO109" t="s">
        <v>938</v>
      </c>
      <c r="BP109">
        <v>0</v>
      </c>
      <c r="BQ109">
        <v>0</v>
      </c>
      <c r="BR109">
        <v>0</v>
      </c>
      <c r="BS109">
        <v>0</v>
      </c>
      <c r="BT109">
        <v>0</v>
      </c>
      <c r="BU109">
        <v>0</v>
      </c>
      <c r="BV109">
        <v>0</v>
      </c>
      <c r="BW109">
        <v>1</v>
      </c>
      <c r="BX109">
        <v>0</v>
      </c>
      <c r="BY109">
        <v>0</v>
      </c>
      <c r="BZ109">
        <v>0</v>
      </c>
      <c r="CA109">
        <v>0</v>
      </c>
      <c r="CB109">
        <v>0</v>
      </c>
      <c r="CC109">
        <v>0</v>
      </c>
      <c r="CD109">
        <v>0</v>
      </c>
      <c r="CE109" t="s">
        <v>335</v>
      </c>
      <c r="CG109" t="s">
        <v>335</v>
      </c>
      <c r="CI109" t="s">
        <v>130</v>
      </c>
      <c r="CJ109" t="s">
        <v>52</v>
      </c>
      <c r="CL109" t="s">
        <v>52</v>
      </c>
      <c r="CN109" t="s">
        <v>346</v>
      </c>
      <c r="CP109">
        <v>5</v>
      </c>
    </row>
    <row r="110" spans="1:98" customFormat="1">
      <c r="A110">
        <v>200342</v>
      </c>
      <c r="B110" t="s">
        <v>321</v>
      </c>
      <c r="C110" t="s">
        <v>360</v>
      </c>
      <c r="D110">
        <v>1990</v>
      </c>
      <c r="E110">
        <v>36</v>
      </c>
      <c r="F110" t="s">
        <v>57</v>
      </c>
      <c r="G110" t="s">
        <v>66</v>
      </c>
      <c r="H110" t="s">
        <v>871</v>
      </c>
      <c r="I110" t="s">
        <v>349</v>
      </c>
      <c r="J110" t="s">
        <v>325</v>
      </c>
      <c r="K110" s="329">
        <v>46141.622303240743</v>
      </c>
      <c r="L110" t="s">
        <v>309</v>
      </c>
      <c r="M110" t="s">
        <v>356</v>
      </c>
      <c r="N110" t="s">
        <v>357</v>
      </c>
      <c r="O110" t="s">
        <v>358</v>
      </c>
      <c r="P110" t="s">
        <v>329</v>
      </c>
      <c r="R110" t="s">
        <v>125</v>
      </c>
      <c r="S110" t="s">
        <v>122</v>
      </c>
      <c r="T110" t="s">
        <v>343</v>
      </c>
      <c r="U110" t="s">
        <v>1906</v>
      </c>
      <c r="V110" t="s">
        <v>107</v>
      </c>
      <c r="W110" t="s">
        <v>685</v>
      </c>
      <c r="X110">
        <v>0</v>
      </c>
      <c r="Y110">
        <v>0</v>
      </c>
      <c r="Z110">
        <v>0</v>
      </c>
      <c r="AA110">
        <v>0</v>
      </c>
      <c r="AB110">
        <v>1</v>
      </c>
      <c r="AC110">
        <v>1</v>
      </c>
      <c r="AD110">
        <v>0</v>
      </c>
      <c r="AE110">
        <v>0</v>
      </c>
      <c r="AF110">
        <v>0</v>
      </c>
      <c r="AG110">
        <v>0</v>
      </c>
      <c r="AH110">
        <v>0</v>
      </c>
      <c r="AI110">
        <v>0</v>
      </c>
      <c r="AJ110">
        <v>0</v>
      </c>
      <c r="AK110">
        <v>0</v>
      </c>
      <c r="AL110">
        <v>0</v>
      </c>
      <c r="AM110">
        <v>0</v>
      </c>
      <c r="AN110">
        <v>0</v>
      </c>
      <c r="AO110">
        <v>0</v>
      </c>
      <c r="AP110" t="s">
        <v>345</v>
      </c>
      <c r="AQ110">
        <v>1</v>
      </c>
      <c r="AR110">
        <v>0</v>
      </c>
      <c r="AS110">
        <v>0</v>
      </c>
      <c r="AT110">
        <v>0</v>
      </c>
      <c r="AU110">
        <v>0</v>
      </c>
      <c r="AV110">
        <v>0</v>
      </c>
      <c r="AW110">
        <v>0</v>
      </c>
      <c r="AX110">
        <v>0</v>
      </c>
      <c r="AY110" t="s">
        <v>345</v>
      </c>
      <c r="AZ110">
        <v>1</v>
      </c>
      <c r="BA110">
        <v>0</v>
      </c>
      <c r="BB110">
        <v>0</v>
      </c>
      <c r="BC110">
        <v>0</v>
      </c>
      <c r="BD110">
        <v>0</v>
      </c>
      <c r="BE110">
        <v>0</v>
      </c>
      <c r="BF110">
        <v>0</v>
      </c>
      <c r="BG110">
        <v>0</v>
      </c>
      <c r="BH110">
        <v>0</v>
      </c>
      <c r="BK110" t="s">
        <v>131</v>
      </c>
      <c r="BL110" t="s">
        <v>132</v>
      </c>
      <c r="BM110" t="s">
        <v>131</v>
      </c>
      <c r="BN110" t="s">
        <v>117</v>
      </c>
      <c r="BO110" t="s">
        <v>1683</v>
      </c>
      <c r="BP110">
        <v>0</v>
      </c>
      <c r="BQ110">
        <v>0</v>
      </c>
      <c r="BR110">
        <v>0</v>
      </c>
      <c r="BS110">
        <v>1</v>
      </c>
      <c r="BT110">
        <v>0</v>
      </c>
      <c r="BU110">
        <v>0</v>
      </c>
      <c r="BV110">
        <v>0</v>
      </c>
      <c r="BW110">
        <v>0</v>
      </c>
      <c r="BX110">
        <v>0</v>
      </c>
      <c r="BY110">
        <v>1</v>
      </c>
      <c r="BZ110">
        <v>0</v>
      </c>
      <c r="CA110">
        <v>0</v>
      </c>
      <c r="CB110">
        <v>0</v>
      </c>
      <c r="CC110">
        <v>0</v>
      </c>
      <c r="CD110">
        <v>0</v>
      </c>
      <c r="CE110" t="s">
        <v>200</v>
      </c>
      <c r="CG110" t="s">
        <v>167</v>
      </c>
      <c r="CI110" t="s">
        <v>129</v>
      </c>
      <c r="CJ110" t="s">
        <v>51</v>
      </c>
      <c r="CL110" t="s">
        <v>51</v>
      </c>
      <c r="CN110" t="s">
        <v>336</v>
      </c>
      <c r="CO110" t="s">
        <v>2026</v>
      </c>
      <c r="CP110">
        <v>10</v>
      </c>
      <c r="CQ110" t="s">
        <v>2027</v>
      </c>
      <c r="CS110" t="s">
        <v>337</v>
      </c>
    </row>
    <row r="111" spans="1:98" customFormat="1">
      <c r="A111">
        <v>200341</v>
      </c>
      <c r="B111" t="s">
        <v>321</v>
      </c>
      <c r="C111" t="s">
        <v>322</v>
      </c>
      <c r="D111">
        <v>1990</v>
      </c>
      <c r="E111">
        <v>36</v>
      </c>
      <c r="F111" t="s">
        <v>57</v>
      </c>
      <c r="G111" t="s">
        <v>66</v>
      </c>
      <c r="H111" t="s">
        <v>871</v>
      </c>
      <c r="I111" t="s">
        <v>349</v>
      </c>
      <c r="J111" t="s">
        <v>350</v>
      </c>
      <c r="K111" s="329">
        <v>46141.621689814812</v>
      </c>
      <c r="L111" t="s">
        <v>309</v>
      </c>
      <c r="M111" t="s">
        <v>356</v>
      </c>
      <c r="N111" t="s">
        <v>357</v>
      </c>
      <c r="O111" t="s">
        <v>358</v>
      </c>
      <c r="P111" t="s">
        <v>329</v>
      </c>
      <c r="R111" t="s">
        <v>125</v>
      </c>
      <c r="S111" t="s">
        <v>122</v>
      </c>
      <c r="T111" t="s">
        <v>343</v>
      </c>
      <c r="U111" t="s">
        <v>1082</v>
      </c>
      <c r="V111" t="s">
        <v>107</v>
      </c>
      <c r="W111" t="s">
        <v>792</v>
      </c>
      <c r="X111">
        <v>0</v>
      </c>
      <c r="Y111">
        <v>1</v>
      </c>
      <c r="Z111">
        <v>1</v>
      </c>
      <c r="AA111">
        <v>0</v>
      </c>
      <c r="AB111">
        <v>1</v>
      </c>
      <c r="AC111">
        <v>1</v>
      </c>
      <c r="AD111">
        <v>0</v>
      </c>
      <c r="AE111">
        <v>0</v>
      </c>
      <c r="AF111">
        <v>0</v>
      </c>
      <c r="AG111">
        <v>0</v>
      </c>
      <c r="AH111">
        <v>0</v>
      </c>
      <c r="AI111">
        <v>0</v>
      </c>
      <c r="AJ111">
        <v>0</v>
      </c>
      <c r="AK111">
        <v>0</v>
      </c>
      <c r="AL111">
        <v>0</v>
      </c>
      <c r="AM111">
        <v>0</v>
      </c>
      <c r="AN111">
        <v>0</v>
      </c>
      <c r="AO111">
        <v>0</v>
      </c>
      <c r="AP111" t="s">
        <v>345</v>
      </c>
      <c r="AQ111">
        <v>1</v>
      </c>
      <c r="AR111">
        <v>0</v>
      </c>
      <c r="AS111">
        <v>0</v>
      </c>
      <c r="AT111">
        <v>0</v>
      </c>
      <c r="AU111">
        <v>0</v>
      </c>
      <c r="AV111">
        <v>0</v>
      </c>
      <c r="AW111">
        <v>0</v>
      </c>
      <c r="AX111">
        <v>0</v>
      </c>
      <c r="AY111" t="s">
        <v>345</v>
      </c>
      <c r="AZ111">
        <v>1</v>
      </c>
      <c r="BA111">
        <v>0</v>
      </c>
      <c r="BB111">
        <v>0</v>
      </c>
      <c r="BC111">
        <v>0</v>
      </c>
      <c r="BD111">
        <v>0</v>
      </c>
      <c r="BE111">
        <v>0</v>
      </c>
      <c r="BF111">
        <v>0</v>
      </c>
      <c r="BG111">
        <v>0</v>
      </c>
      <c r="BH111">
        <v>0</v>
      </c>
      <c r="BI111" t="s">
        <v>51</v>
      </c>
      <c r="BK111" t="s">
        <v>131</v>
      </c>
      <c r="BL111" t="s">
        <v>132</v>
      </c>
      <c r="BM111" t="s">
        <v>131</v>
      </c>
      <c r="BN111" t="s">
        <v>117</v>
      </c>
      <c r="BO111" t="s">
        <v>1764</v>
      </c>
      <c r="BP111">
        <v>1</v>
      </c>
      <c r="BQ111">
        <v>0</v>
      </c>
      <c r="BR111">
        <v>0</v>
      </c>
      <c r="BS111">
        <v>1</v>
      </c>
      <c r="BT111">
        <v>0</v>
      </c>
      <c r="BU111">
        <v>0</v>
      </c>
      <c r="BV111">
        <v>0</v>
      </c>
      <c r="BW111">
        <v>0</v>
      </c>
      <c r="BX111">
        <v>0</v>
      </c>
      <c r="BY111">
        <v>0</v>
      </c>
      <c r="BZ111">
        <v>0</v>
      </c>
      <c r="CA111">
        <v>0</v>
      </c>
      <c r="CB111">
        <v>0</v>
      </c>
      <c r="CC111">
        <v>0</v>
      </c>
      <c r="CD111" t="s">
        <v>1623</v>
      </c>
      <c r="CE111" t="s">
        <v>200</v>
      </c>
      <c r="CG111" t="s">
        <v>167</v>
      </c>
      <c r="CI111" t="s">
        <v>128</v>
      </c>
      <c r="CJ111" t="s">
        <v>51</v>
      </c>
      <c r="CL111" t="s">
        <v>51</v>
      </c>
      <c r="CN111" t="s">
        <v>346</v>
      </c>
      <c r="CP111">
        <v>10</v>
      </c>
      <c r="CS111" t="s">
        <v>337</v>
      </c>
    </row>
    <row r="112" spans="1:98" customFormat="1">
      <c r="A112">
        <v>200327</v>
      </c>
      <c r="B112" t="s">
        <v>514</v>
      </c>
      <c r="C112" t="s">
        <v>322</v>
      </c>
      <c r="D112">
        <v>1967</v>
      </c>
      <c r="E112">
        <v>59</v>
      </c>
      <c r="F112" t="s">
        <v>58</v>
      </c>
      <c r="G112" t="s">
        <v>78</v>
      </c>
      <c r="H112" t="s">
        <v>1401</v>
      </c>
      <c r="I112" t="s">
        <v>424</v>
      </c>
      <c r="J112" t="s">
        <v>350</v>
      </c>
      <c r="K112" s="329">
        <v>46141.613912037035</v>
      </c>
      <c r="L112" t="s">
        <v>309</v>
      </c>
      <c r="M112" t="s">
        <v>602</v>
      </c>
      <c r="N112" t="s">
        <v>649</v>
      </c>
      <c r="O112" t="s">
        <v>352</v>
      </c>
      <c r="P112" t="s">
        <v>353</v>
      </c>
      <c r="R112" t="s">
        <v>383</v>
      </c>
      <c r="S112" t="s">
        <v>121</v>
      </c>
      <c r="T112" t="s">
        <v>121</v>
      </c>
      <c r="U112" t="s">
        <v>331</v>
      </c>
      <c r="V112" t="s">
        <v>110</v>
      </c>
      <c r="W112" t="s">
        <v>384</v>
      </c>
      <c r="X112">
        <v>0</v>
      </c>
      <c r="Y112">
        <v>0</v>
      </c>
      <c r="Z112">
        <v>0</v>
      </c>
      <c r="AA112">
        <v>0</v>
      </c>
      <c r="AB112">
        <v>1</v>
      </c>
      <c r="AC112">
        <v>0</v>
      </c>
      <c r="AD112">
        <v>0</v>
      </c>
      <c r="AE112">
        <v>0</v>
      </c>
      <c r="AF112">
        <v>0</v>
      </c>
      <c r="AG112">
        <v>0</v>
      </c>
      <c r="AH112">
        <v>0</v>
      </c>
      <c r="AI112">
        <v>0</v>
      </c>
      <c r="AJ112">
        <v>0</v>
      </c>
      <c r="AK112">
        <v>0</v>
      </c>
      <c r="AL112">
        <v>0</v>
      </c>
      <c r="AM112">
        <v>0</v>
      </c>
      <c r="AN112">
        <v>0</v>
      </c>
      <c r="AO112">
        <v>0</v>
      </c>
      <c r="AP112" t="s">
        <v>345</v>
      </c>
      <c r="AQ112">
        <v>1</v>
      </c>
      <c r="AR112">
        <v>0</v>
      </c>
      <c r="AS112">
        <v>0</v>
      </c>
      <c r="AT112">
        <v>0</v>
      </c>
      <c r="AU112">
        <v>0</v>
      </c>
      <c r="AV112">
        <v>0</v>
      </c>
      <c r="AW112">
        <v>0</v>
      </c>
      <c r="AX112">
        <v>0</v>
      </c>
      <c r="AY112" t="s">
        <v>345</v>
      </c>
      <c r="AZ112">
        <v>1</v>
      </c>
      <c r="BA112">
        <v>0</v>
      </c>
      <c r="BB112">
        <v>0</v>
      </c>
      <c r="BC112">
        <v>0</v>
      </c>
      <c r="BD112">
        <v>0</v>
      </c>
      <c r="BE112">
        <v>0</v>
      </c>
      <c r="BF112">
        <v>0</v>
      </c>
      <c r="BG112">
        <v>0</v>
      </c>
      <c r="BH112">
        <v>0</v>
      </c>
      <c r="BI112" t="s">
        <v>51</v>
      </c>
      <c r="BJ112" t="s">
        <v>2028</v>
      </c>
      <c r="BK112" t="s">
        <v>386</v>
      </c>
      <c r="BL112" t="s">
        <v>386</v>
      </c>
      <c r="BM112" t="s">
        <v>131</v>
      </c>
      <c r="BN112" t="s">
        <v>118</v>
      </c>
      <c r="BO112" t="s">
        <v>922</v>
      </c>
      <c r="BP112">
        <v>1</v>
      </c>
      <c r="BQ112">
        <v>0</v>
      </c>
      <c r="BR112">
        <v>0</v>
      </c>
      <c r="BS112">
        <v>0</v>
      </c>
      <c r="BT112">
        <v>0</v>
      </c>
      <c r="BU112">
        <v>0</v>
      </c>
      <c r="BV112">
        <v>0</v>
      </c>
      <c r="BW112">
        <v>0</v>
      </c>
      <c r="BX112">
        <v>0</v>
      </c>
      <c r="BY112">
        <v>0</v>
      </c>
      <c r="BZ112">
        <v>0</v>
      </c>
      <c r="CA112">
        <v>0</v>
      </c>
      <c r="CB112">
        <v>0</v>
      </c>
      <c r="CC112">
        <v>0</v>
      </c>
      <c r="CD112">
        <v>0</v>
      </c>
      <c r="CE112" t="s">
        <v>138</v>
      </c>
      <c r="CG112" t="s">
        <v>335</v>
      </c>
      <c r="CI112" t="s">
        <v>129</v>
      </c>
      <c r="CJ112" t="s">
        <v>52</v>
      </c>
      <c r="CL112" t="s">
        <v>52</v>
      </c>
      <c r="CM112" t="s">
        <v>2029</v>
      </c>
      <c r="CN112" t="s">
        <v>346</v>
      </c>
      <c r="CP112">
        <v>10</v>
      </c>
      <c r="CQ112" t="s">
        <v>1741</v>
      </c>
      <c r="CS112" t="s">
        <v>337</v>
      </c>
    </row>
    <row r="113" spans="1:98" customFormat="1">
      <c r="A113">
        <v>143455</v>
      </c>
      <c r="B113" t="s">
        <v>438</v>
      </c>
      <c r="C113" t="s">
        <v>322</v>
      </c>
      <c r="D113">
        <v>1998</v>
      </c>
      <c r="E113">
        <v>28</v>
      </c>
      <c r="F113" t="s">
        <v>323</v>
      </c>
      <c r="G113" t="s">
        <v>84</v>
      </c>
      <c r="H113" t="s">
        <v>1090</v>
      </c>
      <c r="I113" t="s">
        <v>324</v>
      </c>
      <c r="J113" t="s">
        <v>325</v>
      </c>
      <c r="K113" s="329">
        <v>46141.604618055557</v>
      </c>
      <c r="L113" t="s">
        <v>309</v>
      </c>
      <c r="M113" t="s">
        <v>445</v>
      </c>
      <c r="N113" t="s">
        <v>447</v>
      </c>
      <c r="O113" t="s">
        <v>328</v>
      </c>
      <c r="P113" t="s">
        <v>329</v>
      </c>
      <c r="R113" t="s">
        <v>383</v>
      </c>
      <c r="S113" t="s">
        <v>121</v>
      </c>
      <c r="T113" t="s">
        <v>121</v>
      </c>
      <c r="U113" t="s">
        <v>331</v>
      </c>
      <c r="V113" t="s">
        <v>105</v>
      </c>
      <c r="W113" t="s">
        <v>430</v>
      </c>
      <c r="X113">
        <v>0</v>
      </c>
      <c r="Y113">
        <v>1</v>
      </c>
      <c r="Z113">
        <v>1</v>
      </c>
      <c r="AA113">
        <v>0</v>
      </c>
      <c r="AB113">
        <v>0</v>
      </c>
      <c r="AC113">
        <v>0</v>
      </c>
      <c r="AD113">
        <v>0</v>
      </c>
      <c r="AE113">
        <v>0</v>
      </c>
      <c r="AF113">
        <v>0</v>
      </c>
      <c r="AG113">
        <v>0</v>
      </c>
      <c r="AH113">
        <v>0</v>
      </c>
      <c r="AI113">
        <v>0</v>
      </c>
      <c r="AJ113">
        <v>0</v>
      </c>
      <c r="AK113">
        <v>0</v>
      </c>
      <c r="AL113">
        <v>0</v>
      </c>
      <c r="AM113">
        <v>0</v>
      </c>
      <c r="AN113">
        <v>0</v>
      </c>
      <c r="AO113">
        <v>0</v>
      </c>
      <c r="AP113" t="s">
        <v>510</v>
      </c>
      <c r="AQ113">
        <v>0</v>
      </c>
      <c r="AR113">
        <v>0</v>
      </c>
      <c r="AS113">
        <v>1</v>
      </c>
      <c r="AT113">
        <v>0</v>
      </c>
      <c r="AU113">
        <v>0</v>
      </c>
      <c r="AV113">
        <v>0</v>
      </c>
      <c r="AW113">
        <v>0</v>
      </c>
      <c r="AX113">
        <v>0</v>
      </c>
      <c r="AY113" t="s">
        <v>375</v>
      </c>
      <c r="AZ113">
        <v>0</v>
      </c>
      <c r="BA113">
        <v>1</v>
      </c>
      <c r="BB113">
        <v>0</v>
      </c>
      <c r="BC113">
        <v>0</v>
      </c>
      <c r="BD113">
        <v>0</v>
      </c>
      <c r="BE113">
        <v>0</v>
      </c>
      <c r="BF113">
        <v>0</v>
      </c>
      <c r="BG113">
        <v>0</v>
      </c>
      <c r="BH113">
        <v>0</v>
      </c>
      <c r="BI113" t="s">
        <v>51</v>
      </c>
      <c r="BK113" t="s">
        <v>129</v>
      </c>
      <c r="BL113" t="s">
        <v>129</v>
      </c>
      <c r="BM113" t="s">
        <v>129</v>
      </c>
      <c r="BN113" t="s">
        <v>120</v>
      </c>
      <c r="BO113" t="s">
        <v>923</v>
      </c>
      <c r="BP113">
        <v>0</v>
      </c>
      <c r="BQ113">
        <v>1</v>
      </c>
      <c r="BR113">
        <v>0</v>
      </c>
      <c r="BS113">
        <v>0</v>
      </c>
      <c r="BT113">
        <v>0</v>
      </c>
      <c r="BU113">
        <v>0</v>
      </c>
      <c r="BV113">
        <v>0</v>
      </c>
      <c r="BW113">
        <v>0</v>
      </c>
      <c r="BX113">
        <v>0</v>
      </c>
      <c r="BY113">
        <v>0</v>
      </c>
      <c r="BZ113">
        <v>0</v>
      </c>
      <c r="CA113">
        <v>0</v>
      </c>
      <c r="CB113">
        <v>0</v>
      </c>
      <c r="CC113">
        <v>0</v>
      </c>
      <c r="CD113">
        <v>0</v>
      </c>
      <c r="CE113" t="s">
        <v>335</v>
      </c>
      <c r="CG113" t="s">
        <v>335</v>
      </c>
      <c r="CI113" t="s">
        <v>129</v>
      </c>
      <c r="CJ113" t="s">
        <v>52</v>
      </c>
      <c r="CL113" t="s">
        <v>51</v>
      </c>
      <c r="CN113" t="s">
        <v>346</v>
      </c>
      <c r="CP113">
        <v>9</v>
      </c>
    </row>
    <row r="114" spans="1:98" customFormat="1">
      <c r="A114">
        <v>112482</v>
      </c>
      <c r="B114" t="s">
        <v>29</v>
      </c>
      <c r="C114" t="s">
        <v>360</v>
      </c>
      <c r="D114">
        <v>1983</v>
      </c>
      <c r="E114">
        <v>43</v>
      </c>
      <c r="F114" t="s">
        <v>387</v>
      </c>
      <c r="G114" t="s">
        <v>49</v>
      </c>
      <c r="H114" t="s">
        <v>415</v>
      </c>
      <c r="I114" t="s">
        <v>478</v>
      </c>
      <c r="J114" t="s">
        <v>325</v>
      </c>
      <c r="K114" s="329">
        <v>46141.604537037034</v>
      </c>
      <c r="L114" t="s">
        <v>309</v>
      </c>
      <c r="M114" t="s">
        <v>853</v>
      </c>
      <c r="N114" t="s">
        <v>854</v>
      </c>
      <c r="O114" t="s">
        <v>492</v>
      </c>
      <c r="P114" t="s">
        <v>382</v>
      </c>
      <c r="R114" t="s">
        <v>383</v>
      </c>
      <c r="S114" t="s">
        <v>121</v>
      </c>
      <c r="T114" t="s">
        <v>121</v>
      </c>
      <c r="U114" t="s">
        <v>331</v>
      </c>
      <c r="V114" t="s">
        <v>108</v>
      </c>
      <c r="W114" t="s">
        <v>501</v>
      </c>
      <c r="X114">
        <v>0</v>
      </c>
      <c r="Y114">
        <v>0</v>
      </c>
      <c r="Z114">
        <v>0</v>
      </c>
      <c r="AA114">
        <v>0</v>
      </c>
      <c r="AB114">
        <v>0</v>
      </c>
      <c r="AC114">
        <v>0</v>
      </c>
      <c r="AD114">
        <v>1</v>
      </c>
      <c r="AE114">
        <v>0</v>
      </c>
      <c r="AF114">
        <v>0</v>
      </c>
      <c r="AG114">
        <v>0</v>
      </c>
      <c r="AH114">
        <v>0</v>
      </c>
      <c r="AI114">
        <v>0</v>
      </c>
      <c r="AJ114">
        <v>0</v>
      </c>
      <c r="AK114">
        <v>0</v>
      </c>
      <c r="AL114">
        <v>0</v>
      </c>
      <c r="AM114">
        <v>0</v>
      </c>
      <c r="AN114">
        <v>0</v>
      </c>
      <c r="AO114">
        <v>0</v>
      </c>
      <c r="AP114" t="s">
        <v>345</v>
      </c>
      <c r="AQ114">
        <v>1</v>
      </c>
      <c r="AR114">
        <v>0</v>
      </c>
      <c r="AS114">
        <v>0</v>
      </c>
      <c r="AT114">
        <v>0</v>
      </c>
      <c r="AU114">
        <v>0</v>
      </c>
      <c r="AV114">
        <v>0</v>
      </c>
      <c r="AW114">
        <v>0</v>
      </c>
      <c r="AX114">
        <v>0</v>
      </c>
      <c r="AY114" t="s">
        <v>345</v>
      </c>
      <c r="AZ114">
        <v>1</v>
      </c>
      <c r="BA114">
        <v>0</v>
      </c>
      <c r="BB114">
        <v>0</v>
      </c>
      <c r="BC114">
        <v>0</v>
      </c>
      <c r="BD114">
        <v>0</v>
      </c>
      <c r="BE114">
        <v>0</v>
      </c>
      <c r="BF114">
        <v>0</v>
      </c>
      <c r="BG114">
        <v>0</v>
      </c>
      <c r="BH114">
        <v>0</v>
      </c>
      <c r="BI114" t="s">
        <v>52</v>
      </c>
      <c r="BK114" t="s">
        <v>386</v>
      </c>
      <c r="BL114" t="s">
        <v>386</v>
      </c>
      <c r="BM114" t="s">
        <v>130</v>
      </c>
      <c r="BN114" t="s">
        <v>120</v>
      </c>
      <c r="BO114" t="s">
        <v>921</v>
      </c>
      <c r="BP114">
        <v>0</v>
      </c>
      <c r="BQ114">
        <v>0</v>
      </c>
      <c r="BR114">
        <v>0</v>
      </c>
      <c r="BS114">
        <v>0</v>
      </c>
      <c r="BT114">
        <v>0</v>
      </c>
      <c r="BU114">
        <v>0</v>
      </c>
      <c r="BV114">
        <v>0</v>
      </c>
      <c r="BW114">
        <v>0</v>
      </c>
      <c r="BX114">
        <v>0</v>
      </c>
      <c r="BY114">
        <v>0</v>
      </c>
      <c r="BZ114">
        <v>1</v>
      </c>
      <c r="CA114">
        <v>0</v>
      </c>
      <c r="CB114">
        <v>0</v>
      </c>
      <c r="CC114">
        <v>0</v>
      </c>
      <c r="CD114">
        <v>0</v>
      </c>
      <c r="CE114" t="s">
        <v>335</v>
      </c>
      <c r="CG114" t="s">
        <v>335</v>
      </c>
      <c r="CI114" t="s">
        <v>130</v>
      </c>
      <c r="CJ114" t="s">
        <v>52</v>
      </c>
      <c r="CL114" t="s">
        <v>52</v>
      </c>
      <c r="CN114" t="s">
        <v>346</v>
      </c>
      <c r="CP114">
        <v>7</v>
      </c>
    </row>
    <row r="115" spans="1:98" customFormat="1">
      <c r="A115">
        <v>148804</v>
      </c>
      <c r="B115" t="s">
        <v>321</v>
      </c>
      <c r="C115" t="s">
        <v>360</v>
      </c>
      <c r="D115">
        <v>1979</v>
      </c>
      <c r="E115">
        <v>47</v>
      </c>
      <c r="F115" t="s">
        <v>387</v>
      </c>
      <c r="G115" t="s">
        <v>49</v>
      </c>
      <c r="H115" t="s">
        <v>328</v>
      </c>
      <c r="I115" t="s">
        <v>424</v>
      </c>
      <c r="J115" t="s">
        <v>350</v>
      </c>
      <c r="K115" s="329">
        <v>46141.594490740739</v>
      </c>
      <c r="L115" t="s">
        <v>309</v>
      </c>
      <c r="M115" t="s">
        <v>1408</v>
      </c>
      <c r="N115" t="s">
        <v>1678</v>
      </c>
      <c r="O115" t="s">
        <v>364</v>
      </c>
      <c r="P115" t="s">
        <v>365</v>
      </c>
      <c r="R115" t="s">
        <v>122</v>
      </c>
      <c r="S115" t="s">
        <v>122</v>
      </c>
      <c r="T115" t="s">
        <v>343</v>
      </c>
      <c r="U115" t="s">
        <v>331</v>
      </c>
      <c r="V115" t="s">
        <v>109</v>
      </c>
      <c r="W115" t="s">
        <v>533</v>
      </c>
      <c r="X115">
        <v>1</v>
      </c>
      <c r="Y115">
        <v>1</v>
      </c>
      <c r="Z115">
        <v>1</v>
      </c>
      <c r="AA115">
        <v>0</v>
      </c>
      <c r="AB115">
        <v>0</v>
      </c>
      <c r="AC115">
        <v>0</v>
      </c>
      <c r="AD115">
        <v>0</v>
      </c>
      <c r="AE115">
        <v>0</v>
      </c>
      <c r="AF115">
        <v>0</v>
      </c>
      <c r="AG115">
        <v>0</v>
      </c>
      <c r="AH115">
        <v>0</v>
      </c>
      <c r="AI115">
        <v>0</v>
      </c>
      <c r="AJ115">
        <v>0</v>
      </c>
      <c r="AK115">
        <v>0</v>
      </c>
      <c r="AL115">
        <v>0</v>
      </c>
      <c r="AM115">
        <v>0</v>
      </c>
      <c r="AN115">
        <v>0</v>
      </c>
      <c r="AO115">
        <v>0</v>
      </c>
      <c r="AP115" t="s">
        <v>345</v>
      </c>
      <c r="AQ115">
        <v>1</v>
      </c>
      <c r="AR115">
        <v>0</v>
      </c>
      <c r="AS115">
        <v>0</v>
      </c>
      <c r="AT115">
        <v>0</v>
      </c>
      <c r="AU115">
        <v>0</v>
      </c>
      <c r="AV115">
        <v>0</v>
      </c>
      <c r="AW115">
        <v>0</v>
      </c>
      <c r="AX115">
        <v>0</v>
      </c>
      <c r="AY115" t="s">
        <v>345</v>
      </c>
      <c r="AZ115">
        <v>1</v>
      </c>
      <c r="BA115">
        <v>0</v>
      </c>
      <c r="BB115">
        <v>0</v>
      </c>
      <c r="BC115">
        <v>0</v>
      </c>
      <c r="BD115">
        <v>0</v>
      </c>
      <c r="BE115">
        <v>0</v>
      </c>
      <c r="BF115">
        <v>0</v>
      </c>
      <c r="BG115">
        <v>0</v>
      </c>
      <c r="BH115">
        <v>0</v>
      </c>
      <c r="BK115" t="s">
        <v>135</v>
      </c>
      <c r="BL115" t="s">
        <v>127</v>
      </c>
      <c r="BM115" t="s">
        <v>128</v>
      </c>
      <c r="BN115" t="s">
        <v>120</v>
      </c>
      <c r="BO115" t="s">
        <v>948</v>
      </c>
      <c r="BP115">
        <v>0</v>
      </c>
      <c r="BQ115">
        <v>0</v>
      </c>
      <c r="BR115">
        <v>0</v>
      </c>
      <c r="BS115">
        <v>1</v>
      </c>
      <c r="BT115">
        <v>0</v>
      </c>
      <c r="BU115">
        <v>1</v>
      </c>
      <c r="BV115">
        <v>0</v>
      </c>
      <c r="BW115">
        <v>0</v>
      </c>
      <c r="BX115">
        <v>0</v>
      </c>
      <c r="BY115">
        <v>0</v>
      </c>
      <c r="BZ115">
        <v>0</v>
      </c>
      <c r="CA115">
        <v>0</v>
      </c>
      <c r="CB115">
        <v>0</v>
      </c>
      <c r="CC115">
        <v>0</v>
      </c>
      <c r="CD115">
        <v>0</v>
      </c>
      <c r="CE115" t="s">
        <v>335</v>
      </c>
      <c r="CG115" t="s">
        <v>207</v>
      </c>
      <c r="CI115" t="s">
        <v>128</v>
      </c>
      <c r="CJ115" t="s">
        <v>51</v>
      </c>
      <c r="CL115" t="s">
        <v>51</v>
      </c>
      <c r="CN115" t="s">
        <v>346</v>
      </c>
      <c r="CP115">
        <v>8</v>
      </c>
      <c r="CQ115" t="s">
        <v>2030</v>
      </c>
      <c r="CS115" t="s">
        <v>400</v>
      </c>
    </row>
    <row r="116" spans="1:98" customFormat="1">
      <c r="A116">
        <v>200340</v>
      </c>
      <c r="B116" t="s">
        <v>514</v>
      </c>
      <c r="C116" t="s">
        <v>360</v>
      </c>
      <c r="D116">
        <v>1962</v>
      </c>
      <c r="E116">
        <v>64</v>
      </c>
      <c r="F116" t="s">
        <v>339</v>
      </c>
      <c r="G116" t="s">
        <v>84</v>
      </c>
      <c r="H116" t="s">
        <v>616</v>
      </c>
      <c r="I116" t="s">
        <v>428</v>
      </c>
      <c r="J116" t="s">
        <v>325</v>
      </c>
      <c r="K116" s="329">
        <v>46141.587268518517</v>
      </c>
      <c r="L116" t="s">
        <v>309</v>
      </c>
      <c r="M116" t="s">
        <v>514</v>
      </c>
      <c r="N116" t="s">
        <v>516</v>
      </c>
      <c r="O116" t="s">
        <v>352</v>
      </c>
      <c r="P116" t="s">
        <v>353</v>
      </c>
      <c r="R116" t="s">
        <v>383</v>
      </c>
      <c r="S116" t="s">
        <v>121</v>
      </c>
      <c r="T116" t="s">
        <v>121</v>
      </c>
      <c r="U116" t="s">
        <v>331</v>
      </c>
      <c r="V116" t="s">
        <v>107</v>
      </c>
      <c r="W116" t="s">
        <v>423</v>
      </c>
      <c r="X116">
        <v>0</v>
      </c>
      <c r="Y116">
        <v>0</v>
      </c>
      <c r="Z116">
        <v>0</v>
      </c>
      <c r="AA116">
        <v>0</v>
      </c>
      <c r="AB116">
        <v>0</v>
      </c>
      <c r="AC116">
        <v>0</v>
      </c>
      <c r="AD116">
        <v>0</v>
      </c>
      <c r="AE116">
        <v>0</v>
      </c>
      <c r="AF116">
        <v>0</v>
      </c>
      <c r="AG116">
        <v>0</v>
      </c>
      <c r="AH116">
        <v>0</v>
      </c>
      <c r="AI116">
        <v>0</v>
      </c>
      <c r="AJ116">
        <v>0</v>
      </c>
      <c r="AK116">
        <v>0</v>
      </c>
      <c r="AL116">
        <v>0</v>
      </c>
      <c r="AM116">
        <v>1</v>
      </c>
      <c r="AN116">
        <v>0</v>
      </c>
      <c r="AO116">
        <v>0</v>
      </c>
      <c r="AP116" t="s">
        <v>345</v>
      </c>
      <c r="AQ116">
        <v>1</v>
      </c>
      <c r="AR116">
        <v>0</v>
      </c>
      <c r="AS116">
        <v>0</v>
      </c>
      <c r="AT116">
        <v>0</v>
      </c>
      <c r="AU116">
        <v>0</v>
      </c>
      <c r="AV116">
        <v>0</v>
      </c>
      <c r="AW116">
        <v>0</v>
      </c>
      <c r="AX116">
        <v>0</v>
      </c>
      <c r="AY116" t="s">
        <v>345</v>
      </c>
      <c r="AZ116">
        <v>1</v>
      </c>
      <c r="BA116">
        <v>0</v>
      </c>
      <c r="BB116">
        <v>0</v>
      </c>
      <c r="BC116">
        <v>0</v>
      </c>
      <c r="BD116">
        <v>0</v>
      </c>
      <c r="BE116">
        <v>0</v>
      </c>
      <c r="BF116">
        <v>0</v>
      </c>
      <c r="BG116">
        <v>0</v>
      </c>
      <c r="BH116">
        <v>0</v>
      </c>
      <c r="BK116" t="s">
        <v>386</v>
      </c>
      <c r="BL116" t="s">
        <v>130</v>
      </c>
      <c r="BM116" t="s">
        <v>132</v>
      </c>
      <c r="BN116" t="s">
        <v>117</v>
      </c>
      <c r="BO116" t="s">
        <v>924</v>
      </c>
      <c r="BP116">
        <v>0</v>
      </c>
      <c r="BQ116">
        <v>0</v>
      </c>
      <c r="BR116">
        <v>0</v>
      </c>
      <c r="BS116">
        <v>0</v>
      </c>
      <c r="BT116">
        <v>0</v>
      </c>
      <c r="BU116">
        <v>1</v>
      </c>
      <c r="BV116">
        <v>0</v>
      </c>
      <c r="BW116">
        <v>0</v>
      </c>
      <c r="BX116">
        <v>0</v>
      </c>
      <c r="BY116">
        <v>0</v>
      </c>
      <c r="BZ116">
        <v>0</v>
      </c>
      <c r="CA116">
        <v>0</v>
      </c>
      <c r="CB116">
        <v>0</v>
      </c>
      <c r="CC116">
        <v>0</v>
      </c>
      <c r="CD116">
        <v>0</v>
      </c>
      <c r="CE116" t="s">
        <v>335</v>
      </c>
      <c r="CG116" t="s">
        <v>335</v>
      </c>
      <c r="CI116" t="s">
        <v>128</v>
      </c>
      <c r="CJ116" t="s">
        <v>53</v>
      </c>
      <c r="CL116" t="s">
        <v>52</v>
      </c>
      <c r="CN116" t="s">
        <v>346</v>
      </c>
      <c r="CP116">
        <v>5</v>
      </c>
    </row>
    <row r="117" spans="1:98" customFormat="1">
      <c r="A117">
        <v>140499</v>
      </c>
      <c r="B117" t="s">
        <v>321</v>
      </c>
      <c r="C117" t="s">
        <v>322</v>
      </c>
      <c r="D117">
        <v>1979</v>
      </c>
      <c r="E117">
        <v>47</v>
      </c>
      <c r="F117" t="s">
        <v>387</v>
      </c>
      <c r="G117" t="s">
        <v>75</v>
      </c>
      <c r="H117" t="s">
        <v>836</v>
      </c>
      <c r="I117" t="s">
        <v>424</v>
      </c>
      <c r="J117" t="s">
        <v>350</v>
      </c>
      <c r="K117" s="329">
        <v>46141.587199074071</v>
      </c>
      <c r="L117" t="s">
        <v>309</v>
      </c>
      <c r="M117" t="s">
        <v>28</v>
      </c>
      <c r="N117" t="s">
        <v>538</v>
      </c>
      <c r="O117" t="s">
        <v>377</v>
      </c>
      <c r="P117" t="s">
        <v>365</v>
      </c>
      <c r="Q117" t="s">
        <v>304</v>
      </c>
      <c r="R117" t="s">
        <v>383</v>
      </c>
      <c r="S117" t="s">
        <v>121</v>
      </c>
      <c r="T117" t="s">
        <v>121</v>
      </c>
      <c r="U117" t="s">
        <v>331</v>
      </c>
      <c r="V117" t="s">
        <v>105</v>
      </c>
      <c r="W117" t="s">
        <v>513</v>
      </c>
      <c r="X117">
        <v>0</v>
      </c>
      <c r="Y117">
        <v>0</v>
      </c>
      <c r="Z117">
        <v>0</v>
      </c>
      <c r="AA117">
        <v>0</v>
      </c>
      <c r="AB117">
        <v>0</v>
      </c>
      <c r="AC117">
        <v>0</v>
      </c>
      <c r="AD117">
        <v>0</v>
      </c>
      <c r="AE117">
        <v>0</v>
      </c>
      <c r="AF117">
        <v>0</v>
      </c>
      <c r="AG117">
        <v>0</v>
      </c>
      <c r="AH117">
        <v>1</v>
      </c>
      <c r="AI117">
        <v>0</v>
      </c>
      <c r="AJ117">
        <v>0</v>
      </c>
      <c r="AK117">
        <v>0</v>
      </c>
      <c r="AL117">
        <v>0</v>
      </c>
      <c r="AM117">
        <v>0</v>
      </c>
      <c r="AN117">
        <v>0</v>
      </c>
      <c r="AO117">
        <v>0</v>
      </c>
      <c r="AP117" t="s">
        <v>345</v>
      </c>
      <c r="AQ117">
        <v>1</v>
      </c>
      <c r="AR117">
        <v>0</v>
      </c>
      <c r="AS117">
        <v>0</v>
      </c>
      <c r="AT117">
        <v>0</v>
      </c>
      <c r="AU117">
        <v>0</v>
      </c>
      <c r="AV117">
        <v>0</v>
      </c>
      <c r="AW117">
        <v>0</v>
      </c>
      <c r="AX117">
        <v>0</v>
      </c>
      <c r="AY117" t="s">
        <v>345</v>
      </c>
      <c r="AZ117">
        <v>1</v>
      </c>
      <c r="BA117">
        <v>0</v>
      </c>
      <c r="BB117">
        <v>0</v>
      </c>
      <c r="BC117">
        <v>0</v>
      </c>
      <c r="BD117">
        <v>0</v>
      </c>
      <c r="BE117">
        <v>0</v>
      </c>
      <c r="BF117">
        <v>0</v>
      </c>
      <c r="BG117">
        <v>0</v>
      </c>
      <c r="BH117">
        <v>0</v>
      </c>
      <c r="BI117" t="s">
        <v>51</v>
      </c>
      <c r="BK117" t="s">
        <v>128</v>
      </c>
      <c r="BL117" t="s">
        <v>128</v>
      </c>
      <c r="BM117" t="s">
        <v>128</v>
      </c>
      <c r="BN117" t="s">
        <v>117</v>
      </c>
      <c r="BO117" t="s">
        <v>373</v>
      </c>
      <c r="BP117">
        <v>0</v>
      </c>
      <c r="BQ117">
        <v>0</v>
      </c>
      <c r="BR117">
        <v>0</v>
      </c>
      <c r="BS117">
        <v>0</v>
      </c>
      <c r="BT117">
        <v>0</v>
      </c>
      <c r="BU117">
        <v>0</v>
      </c>
      <c r="BV117">
        <v>0</v>
      </c>
      <c r="BW117">
        <v>0</v>
      </c>
      <c r="BX117">
        <v>0</v>
      </c>
      <c r="BY117">
        <v>0</v>
      </c>
      <c r="BZ117">
        <v>0</v>
      </c>
      <c r="CA117">
        <v>0</v>
      </c>
      <c r="CB117">
        <v>0</v>
      </c>
      <c r="CC117">
        <v>0</v>
      </c>
      <c r="CD117" t="s">
        <v>1714</v>
      </c>
      <c r="CE117" t="s">
        <v>210</v>
      </c>
      <c r="CG117" t="s">
        <v>200</v>
      </c>
      <c r="CI117" t="s">
        <v>127</v>
      </c>
      <c r="CJ117" t="s">
        <v>51</v>
      </c>
      <c r="CL117" t="s">
        <v>51</v>
      </c>
      <c r="CN117" t="s">
        <v>346</v>
      </c>
      <c r="CP117">
        <v>8</v>
      </c>
      <c r="CS117" t="s">
        <v>337</v>
      </c>
    </row>
    <row r="118" spans="1:98" customFormat="1">
      <c r="A118">
        <v>104811</v>
      </c>
      <c r="B118" t="s">
        <v>321</v>
      </c>
      <c r="C118" t="s">
        <v>360</v>
      </c>
      <c r="D118">
        <v>1954</v>
      </c>
      <c r="E118">
        <v>72</v>
      </c>
      <c r="F118" t="s">
        <v>376</v>
      </c>
      <c r="G118" t="s">
        <v>49</v>
      </c>
      <c r="H118" t="s">
        <v>492</v>
      </c>
      <c r="I118" t="s">
        <v>367</v>
      </c>
      <c r="J118" t="s">
        <v>350</v>
      </c>
      <c r="K118" s="329">
        <v>46141.586875000001</v>
      </c>
      <c r="L118" t="s">
        <v>309</v>
      </c>
      <c r="M118" t="s">
        <v>445</v>
      </c>
      <c r="N118" t="s">
        <v>447</v>
      </c>
      <c r="O118" t="s">
        <v>328</v>
      </c>
      <c r="P118" t="s">
        <v>329</v>
      </c>
      <c r="R118" t="s">
        <v>383</v>
      </c>
      <c r="S118" t="s">
        <v>121</v>
      </c>
      <c r="T118" t="s">
        <v>121</v>
      </c>
      <c r="U118" t="s">
        <v>331</v>
      </c>
      <c r="V118" t="s">
        <v>111</v>
      </c>
      <c r="W118" t="s">
        <v>344</v>
      </c>
      <c r="X118">
        <v>0</v>
      </c>
      <c r="Y118">
        <v>0</v>
      </c>
      <c r="Z118">
        <v>0</v>
      </c>
      <c r="AA118">
        <v>1</v>
      </c>
      <c r="AB118">
        <v>0</v>
      </c>
      <c r="AC118">
        <v>0</v>
      </c>
      <c r="AD118">
        <v>0</v>
      </c>
      <c r="AE118">
        <v>0</v>
      </c>
      <c r="AF118">
        <v>0</v>
      </c>
      <c r="AG118">
        <v>0</v>
      </c>
      <c r="AH118">
        <v>0</v>
      </c>
      <c r="AI118">
        <v>0</v>
      </c>
      <c r="AJ118">
        <v>0</v>
      </c>
      <c r="AK118">
        <v>0</v>
      </c>
      <c r="AL118">
        <v>0</v>
      </c>
      <c r="AM118">
        <v>0</v>
      </c>
      <c r="AN118">
        <v>0</v>
      </c>
      <c r="AO118">
        <v>0</v>
      </c>
      <c r="AP118" t="s">
        <v>345</v>
      </c>
      <c r="AQ118">
        <v>1</v>
      </c>
      <c r="AR118">
        <v>0</v>
      </c>
      <c r="AS118">
        <v>0</v>
      </c>
      <c r="AT118">
        <v>0</v>
      </c>
      <c r="AU118">
        <v>0</v>
      </c>
      <c r="AV118">
        <v>0</v>
      </c>
      <c r="AW118">
        <v>0</v>
      </c>
      <c r="AX118">
        <v>0</v>
      </c>
      <c r="AY118" t="s">
        <v>373</v>
      </c>
      <c r="AZ118">
        <v>0</v>
      </c>
      <c r="BA118">
        <v>0</v>
      </c>
      <c r="BB118">
        <v>0</v>
      </c>
      <c r="BC118">
        <v>0</v>
      </c>
      <c r="BD118">
        <v>0</v>
      </c>
      <c r="BE118">
        <v>0</v>
      </c>
      <c r="BF118">
        <v>0</v>
      </c>
      <c r="BG118">
        <v>0</v>
      </c>
      <c r="BH118">
        <v>1</v>
      </c>
      <c r="BI118" t="s">
        <v>51</v>
      </c>
      <c r="BK118" t="s">
        <v>129</v>
      </c>
      <c r="BL118" t="s">
        <v>128</v>
      </c>
      <c r="BM118" t="s">
        <v>130</v>
      </c>
      <c r="BN118" t="s">
        <v>118</v>
      </c>
      <c r="BO118" t="s">
        <v>938</v>
      </c>
      <c r="BP118">
        <v>0</v>
      </c>
      <c r="BQ118">
        <v>0</v>
      </c>
      <c r="BR118">
        <v>0</v>
      </c>
      <c r="BS118">
        <v>0</v>
      </c>
      <c r="BT118">
        <v>0</v>
      </c>
      <c r="BU118">
        <v>0</v>
      </c>
      <c r="BV118">
        <v>0</v>
      </c>
      <c r="BW118">
        <v>1</v>
      </c>
      <c r="BX118">
        <v>0</v>
      </c>
      <c r="BY118">
        <v>0</v>
      </c>
      <c r="BZ118">
        <v>0</v>
      </c>
      <c r="CA118">
        <v>0</v>
      </c>
      <c r="CB118">
        <v>0</v>
      </c>
      <c r="CC118">
        <v>0</v>
      </c>
      <c r="CD118">
        <v>0</v>
      </c>
      <c r="CE118" t="s">
        <v>335</v>
      </c>
      <c r="CG118" t="s">
        <v>335</v>
      </c>
      <c r="CI118" t="s">
        <v>130</v>
      </c>
      <c r="CJ118" t="s">
        <v>51</v>
      </c>
      <c r="CL118" t="s">
        <v>52</v>
      </c>
      <c r="CN118" t="s">
        <v>346</v>
      </c>
      <c r="CP118">
        <v>9</v>
      </c>
    </row>
    <row r="119" spans="1:98" customFormat="1">
      <c r="A119">
        <v>200338</v>
      </c>
      <c r="B119" t="s">
        <v>461</v>
      </c>
      <c r="C119" t="s">
        <v>322</v>
      </c>
      <c r="D119">
        <v>2004</v>
      </c>
      <c r="E119">
        <v>22</v>
      </c>
      <c r="F119" t="s">
        <v>323</v>
      </c>
      <c r="G119" t="s">
        <v>49</v>
      </c>
      <c r="H119" t="s">
        <v>328</v>
      </c>
      <c r="I119" t="s">
        <v>324</v>
      </c>
      <c r="J119" t="s">
        <v>325</v>
      </c>
      <c r="K119" s="329">
        <v>46141.586574074077</v>
      </c>
      <c r="L119" t="s">
        <v>309</v>
      </c>
      <c r="M119" t="s">
        <v>461</v>
      </c>
      <c r="N119" t="s">
        <v>541</v>
      </c>
      <c r="O119" t="s">
        <v>377</v>
      </c>
      <c r="P119" t="s">
        <v>365</v>
      </c>
      <c r="Q119" t="s">
        <v>304</v>
      </c>
      <c r="R119" t="s">
        <v>383</v>
      </c>
      <c r="S119" t="s">
        <v>122</v>
      </c>
      <c r="T119" t="s">
        <v>330</v>
      </c>
      <c r="U119" t="s">
        <v>331</v>
      </c>
      <c r="V119" t="s">
        <v>106</v>
      </c>
      <c r="W119" t="s">
        <v>621</v>
      </c>
      <c r="X119">
        <v>0</v>
      </c>
      <c r="Y119">
        <v>0</v>
      </c>
      <c r="Z119">
        <v>1</v>
      </c>
      <c r="AA119">
        <v>0</v>
      </c>
      <c r="AB119">
        <v>1</v>
      </c>
      <c r="AC119">
        <v>0</v>
      </c>
      <c r="AD119">
        <v>0</v>
      </c>
      <c r="AE119">
        <v>0</v>
      </c>
      <c r="AF119">
        <v>0</v>
      </c>
      <c r="AG119">
        <v>0</v>
      </c>
      <c r="AH119">
        <v>0</v>
      </c>
      <c r="AI119">
        <v>0</v>
      </c>
      <c r="AJ119">
        <v>0</v>
      </c>
      <c r="AK119">
        <v>0</v>
      </c>
      <c r="AL119">
        <v>1</v>
      </c>
      <c r="AM119">
        <v>0</v>
      </c>
      <c r="AN119">
        <v>0</v>
      </c>
      <c r="AO119">
        <v>0</v>
      </c>
      <c r="AP119" t="s">
        <v>345</v>
      </c>
      <c r="AQ119">
        <v>1</v>
      </c>
      <c r="AR119">
        <v>0</v>
      </c>
      <c r="AS119">
        <v>0</v>
      </c>
      <c r="AT119">
        <v>0</v>
      </c>
      <c r="AU119">
        <v>0</v>
      </c>
      <c r="AV119">
        <v>0</v>
      </c>
      <c r="AW119">
        <v>0</v>
      </c>
      <c r="AX119">
        <v>0</v>
      </c>
      <c r="AY119" t="s">
        <v>345</v>
      </c>
      <c r="AZ119">
        <v>1</v>
      </c>
      <c r="BA119">
        <v>0</v>
      </c>
      <c r="BB119">
        <v>0</v>
      </c>
      <c r="BC119">
        <v>0</v>
      </c>
      <c r="BD119">
        <v>0</v>
      </c>
      <c r="BE119">
        <v>0</v>
      </c>
      <c r="BF119">
        <v>0</v>
      </c>
      <c r="BG119">
        <v>0</v>
      </c>
      <c r="BH119">
        <v>0</v>
      </c>
      <c r="BI119" t="s">
        <v>51</v>
      </c>
      <c r="BK119" t="s">
        <v>128</v>
      </c>
      <c r="BL119" t="s">
        <v>128</v>
      </c>
      <c r="BM119" t="s">
        <v>128</v>
      </c>
      <c r="BN119" t="s">
        <v>118</v>
      </c>
      <c r="BO119" t="s">
        <v>970</v>
      </c>
      <c r="BP119">
        <v>0</v>
      </c>
      <c r="BQ119">
        <v>0</v>
      </c>
      <c r="BR119">
        <v>0</v>
      </c>
      <c r="BS119">
        <v>1</v>
      </c>
      <c r="BT119">
        <v>0</v>
      </c>
      <c r="BU119">
        <v>0</v>
      </c>
      <c r="BV119">
        <v>0</v>
      </c>
      <c r="BW119">
        <v>1</v>
      </c>
      <c r="BX119">
        <v>0</v>
      </c>
      <c r="BY119">
        <v>0</v>
      </c>
      <c r="BZ119">
        <v>0</v>
      </c>
      <c r="CA119">
        <v>0</v>
      </c>
      <c r="CB119">
        <v>0</v>
      </c>
      <c r="CC119">
        <v>0</v>
      </c>
      <c r="CD119">
        <v>0</v>
      </c>
      <c r="CE119" t="s">
        <v>335</v>
      </c>
      <c r="CG119" t="s">
        <v>335</v>
      </c>
      <c r="CI119" t="s">
        <v>129</v>
      </c>
      <c r="CJ119" t="s">
        <v>51</v>
      </c>
      <c r="CL119" t="s">
        <v>51</v>
      </c>
      <c r="CN119" t="s">
        <v>336</v>
      </c>
      <c r="CP119">
        <v>8</v>
      </c>
    </row>
    <row r="120" spans="1:98" customFormat="1">
      <c r="A120">
        <v>121135</v>
      </c>
      <c r="B120" t="s">
        <v>425</v>
      </c>
      <c r="C120" t="s">
        <v>322</v>
      </c>
      <c r="D120">
        <v>1987</v>
      </c>
      <c r="E120">
        <v>39</v>
      </c>
      <c r="F120" t="s">
        <v>57</v>
      </c>
      <c r="G120" t="s">
        <v>49</v>
      </c>
      <c r="H120" t="s">
        <v>328</v>
      </c>
      <c r="I120" t="s">
        <v>402</v>
      </c>
      <c r="J120" t="s">
        <v>325</v>
      </c>
      <c r="K120" s="329">
        <v>46141.569351851853</v>
      </c>
      <c r="L120" t="s">
        <v>309</v>
      </c>
      <c r="M120" t="s">
        <v>568</v>
      </c>
      <c r="N120" t="s">
        <v>1397</v>
      </c>
      <c r="O120" t="s">
        <v>492</v>
      </c>
      <c r="P120" t="s">
        <v>382</v>
      </c>
      <c r="R120" t="s">
        <v>383</v>
      </c>
      <c r="S120" t="s">
        <v>121</v>
      </c>
      <c r="T120" t="s">
        <v>121</v>
      </c>
      <c r="U120" t="s">
        <v>331</v>
      </c>
      <c r="V120" t="s">
        <v>106</v>
      </c>
      <c r="W120" t="s">
        <v>344</v>
      </c>
      <c r="X120">
        <v>0</v>
      </c>
      <c r="Y120">
        <v>0</v>
      </c>
      <c r="Z120">
        <v>0</v>
      </c>
      <c r="AA120">
        <v>1</v>
      </c>
      <c r="AB120">
        <v>0</v>
      </c>
      <c r="AC120">
        <v>0</v>
      </c>
      <c r="AD120">
        <v>0</v>
      </c>
      <c r="AE120">
        <v>0</v>
      </c>
      <c r="AF120">
        <v>0</v>
      </c>
      <c r="AG120">
        <v>0</v>
      </c>
      <c r="AH120">
        <v>0</v>
      </c>
      <c r="AI120">
        <v>0</v>
      </c>
      <c r="AJ120">
        <v>0</v>
      </c>
      <c r="AK120">
        <v>0</v>
      </c>
      <c r="AL120">
        <v>0</v>
      </c>
      <c r="AM120">
        <v>0</v>
      </c>
      <c r="AN120">
        <v>0</v>
      </c>
      <c r="AO120">
        <v>0</v>
      </c>
      <c r="AP120" t="s">
        <v>345</v>
      </c>
      <c r="AQ120">
        <v>1</v>
      </c>
      <c r="AR120">
        <v>0</v>
      </c>
      <c r="AS120">
        <v>0</v>
      </c>
      <c r="AT120">
        <v>0</v>
      </c>
      <c r="AU120">
        <v>0</v>
      </c>
      <c r="AV120">
        <v>0</v>
      </c>
      <c r="AW120">
        <v>0</v>
      </c>
      <c r="AX120">
        <v>0</v>
      </c>
      <c r="AY120" t="s">
        <v>345</v>
      </c>
      <c r="AZ120">
        <v>1</v>
      </c>
      <c r="BA120">
        <v>0</v>
      </c>
      <c r="BB120">
        <v>0</v>
      </c>
      <c r="BC120">
        <v>0</v>
      </c>
      <c r="BD120">
        <v>0</v>
      </c>
      <c r="BE120">
        <v>0</v>
      </c>
      <c r="BF120">
        <v>0</v>
      </c>
      <c r="BG120">
        <v>0</v>
      </c>
      <c r="BH120">
        <v>0</v>
      </c>
      <c r="BK120" t="s">
        <v>127</v>
      </c>
      <c r="BL120" t="s">
        <v>128</v>
      </c>
      <c r="BM120" t="s">
        <v>128</v>
      </c>
      <c r="BN120" t="s">
        <v>118</v>
      </c>
      <c r="BO120" t="s">
        <v>931</v>
      </c>
      <c r="BP120">
        <v>0</v>
      </c>
      <c r="BQ120">
        <v>0</v>
      </c>
      <c r="BR120">
        <v>1</v>
      </c>
      <c r="BS120">
        <v>0</v>
      </c>
      <c r="BT120">
        <v>0</v>
      </c>
      <c r="BU120">
        <v>0</v>
      </c>
      <c r="BV120">
        <v>0</v>
      </c>
      <c r="BW120">
        <v>0</v>
      </c>
      <c r="BX120">
        <v>0</v>
      </c>
      <c r="BY120">
        <v>0</v>
      </c>
      <c r="BZ120">
        <v>0</v>
      </c>
      <c r="CA120">
        <v>0</v>
      </c>
      <c r="CB120">
        <v>0</v>
      </c>
      <c r="CC120">
        <v>0</v>
      </c>
      <c r="CD120">
        <v>0</v>
      </c>
      <c r="CE120" t="s">
        <v>335</v>
      </c>
      <c r="CG120" t="s">
        <v>335</v>
      </c>
      <c r="CI120" t="s">
        <v>128</v>
      </c>
      <c r="CJ120" t="s">
        <v>52</v>
      </c>
      <c r="CL120" t="s">
        <v>52</v>
      </c>
      <c r="CN120" t="s">
        <v>346</v>
      </c>
      <c r="CP120">
        <v>9</v>
      </c>
    </row>
    <row r="121" spans="1:98" customFormat="1">
      <c r="A121">
        <v>200334</v>
      </c>
      <c r="B121" t="s">
        <v>401</v>
      </c>
      <c r="C121" t="s">
        <v>360</v>
      </c>
      <c r="D121">
        <v>1968</v>
      </c>
      <c r="E121">
        <v>58</v>
      </c>
      <c r="F121" t="s">
        <v>58</v>
      </c>
      <c r="G121" t="s">
        <v>84</v>
      </c>
      <c r="H121" t="s">
        <v>1075</v>
      </c>
      <c r="I121" t="s">
        <v>440</v>
      </c>
      <c r="J121" t="s">
        <v>325</v>
      </c>
      <c r="K121" s="329">
        <v>46141.564328703702</v>
      </c>
      <c r="L121" t="s">
        <v>309</v>
      </c>
      <c r="M121" t="s">
        <v>401</v>
      </c>
      <c r="N121" t="s">
        <v>403</v>
      </c>
      <c r="O121" t="s">
        <v>404</v>
      </c>
      <c r="P121" t="s">
        <v>405</v>
      </c>
      <c r="Q121" t="s">
        <v>306</v>
      </c>
      <c r="R121" t="s">
        <v>383</v>
      </c>
      <c r="S121" t="s">
        <v>121</v>
      </c>
      <c r="T121" t="s">
        <v>121</v>
      </c>
      <c r="U121" t="s">
        <v>331</v>
      </c>
      <c r="V121" t="s">
        <v>107</v>
      </c>
      <c r="W121" t="s">
        <v>499</v>
      </c>
      <c r="X121">
        <v>0</v>
      </c>
      <c r="Y121">
        <v>0</v>
      </c>
      <c r="Z121">
        <v>0</v>
      </c>
      <c r="AA121">
        <v>0</v>
      </c>
      <c r="AB121">
        <v>0</v>
      </c>
      <c r="AC121">
        <v>0</v>
      </c>
      <c r="AD121">
        <v>0</v>
      </c>
      <c r="AE121">
        <v>0</v>
      </c>
      <c r="AF121">
        <v>0</v>
      </c>
      <c r="AG121">
        <v>0</v>
      </c>
      <c r="AH121">
        <v>0</v>
      </c>
      <c r="AI121">
        <v>0</v>
      </c>
      <c r="AJ121">
        <v>0</v>
      </c>
      <c r="AK121">
        <v>0</v>
      </c>
      <c r="AL121">
        <v>1</v>
      </c>
      <c r="AM121">
        <v>0</v>
      </c>
      <c r="AN121">
        <v>0</v>
      </c>
      <c r="AO121">
        <v>0</v>
      </c>
      <c r="AP121" t="s">
        <v>345</v>
      </c>
      <c r="AQ121">
        <v>1</v>
      </c>
      <c r="AR121">
        <v>0</v>
      </c>
      <c r="AS121">
        <v>0</v>
      </c>
      <c r="AT121">
        <v>0</v>
      </c>
      <c r="AU121">
        <v>0</v>
      </c>
      <c r="AV121">
        <v>0</v>
      </c>
      <c r="AW121">
        <v>0</v>
      </c>
      <c r="AX121">
        <v>0</v>
      </c>
      <c r="AY121" t="s">
        <v>345</v>
      </c>
      <c r="AZ121">
        <v>1</v>
      </c>
      <c r="BA121">
        <v>0</v>
      </c>
      <c r="BB121">
        <v>0</v>
      </c>
      <c r="BC121">
        <v>0</v>
      </c>
      <c r="BD121">
        <v>0</v>
      </c>
      <c r="BE121">
        <v>0</v>
      </c>
      <c r="BF121">
        <v>0</v>
      </c>
      <c r="BG121">
        <v>0</v>
      </c>
      <c r="BH121">
        <v>0</v>
      </c>
      <c r="BK121" t="s">
        <v>386</v>
      </c>
      <c r="BL121" t="s">
        <v>129</v>
      </c>
      <c r="BM121" t="s">
        <v>131</v>
      </c>
      <c r="BN121" t="s">
        <v>117</v>
      </c>
      <c r="BO121" t="s">
        <v>924</v>
      </c>
      <c r="BP121">
        <v>0</v>
      </c>
      <c r="BQ121">
        <v>0</v>
      </c>
      <c r="BR121">
        <v>0</v>
      </c>
      <c r="BS121">
        <v>0</v>
      </c>
      <c r="BT121">
        <v>0</v>
      </c>
      <c r="BU121">
        <v>1</v>
      </c>
      <c r="BV121">
        <v>0</v>
      </c>
      <c r="BW121">
        <v>0</v>
      </c>
      <c r="BX121">
        <v>0</v>
      </c>
      <c r="BY121">
        <v>0</v>
      </c>
      <c r="BZ121">
        <v>0</v>
      </c>
      <c r="CA121">
        <v>0</v>
      </c>
      <c r="CB121">
        <v>0</v>
      </c>
      <c r="CC121">
        <v>0</v>
      </c>
      <c r="CD121">
        <v>0</v>
      </c>
      <c r="CE121" t="s">
        <v>335</v>
      </c>
      <c r="CG121" t="s">
        <v>335</v>
      </c>
      <c r="CI121" t="s">
        <v>130</v>
      </c>
      <c r="CJ121" t="s">
        <v>53</v>
      </c>
      <c r="CL121" t="s">
        <v>53</v>
      </c>
      <c r="CN121" t="s">
        <v>336</v>
      </c>
      <c r="CP121">
        <v>5</v>
      </c>
      <c r="CS121" t="s">
        <v>337</v>
      </c>
    </row>
    <row r="122" spans="1:98" customFormat="1">
      <c r="A122">
        <v>200333</v>
      </c>
      <c r="B122" t="s">
        <v>1363</v>
      </c>
      <c r="C122" t="s">
        <v>360</v>
      </c>
      <c r="D122">
        <v>1968</v>
      </c>
      <c r="E122">
        <v>58</v>
      </c>
      <c r="F122" t="s">
        <v>58</v>
      </c>
      <c r="G122" t="s">
        <v>85</v>
      </c>
      <c r="H122" t="s">
        <v>821</v>
      </c>
      <c r="I122" t="s">
        <v>361</v>
      </c>
      <c r="J122" t="s">
        <v>325</v>
      </c>
      <c r="K122" s="329">
        <v>46141.562372685185</v>
      </c>
      <c r="L122" t="s">
        <v>309</v>
      </c>
      <c r="M122" t="s">
        <v>1363</v>
      </c>
      <c r="N122" t="s">
        <v>1364</v>
      </c>
      <c r="O122" t="s">
        <v>459</v>
      </c>
      <c r="P122" t="s">
        <v>353</v>
      </c>
      <c r="Q122" t="s">
        <v>305</v>
      </c>
      <c r="R122" t="s">
        <v>122</v>
      </c>
      <c r="S122" t="s">
        <v>122</v>
      </c>
      <c r="T122" t="s">
        <v>343</v>
      </c>
      <c r="U122" t="s">
        <v>331</v>
      </c>
      <c r="V122" t="s">
        <v>109</v>
      </c>
      <c r="W122" t="s">
        <v>1537</v>
      </c>
      <c r="X122">
        <v>1</v>
      </c>
      <c r="Y122">
        <v>1</v>
      </c>
      <c r="Z122">
        <v>0</v>
      </c>
      <c r="AA122">
        <v>0</v>
      </c>
      <c r="AB122">
        <v>1</v>
      </c>
      <c r="AC122">
        <v>1</v>
      </c>
      <c r="AD122">
        <v>0</v>
      </c>
      <c r="AE122">
        <v>0</v>
      </c>
      <c r="AF122">
        <v>0</v>
      </c>
      <c r="AG122">
        <v>0</v>
      </c>
      <c r="AH122">
        <v>0</v>
      </c>
      <c r="AI122">
        <v>0</v>
      </c>
      <c r="AJ122">
        <v>0</v>
      </c>
      <c r="AK122">
        <v>0</v>
      </c>
      <c r="AL122">
        <v>0</v>
      </c>
      <c r="AM122">
        <v>0</v>
      </c>
      <c r="AN122">
        <v>0</v>
      </c>
      <c r="AO122">
        <v>0</v>
      </c>
      <c r="AP122" t="s">
        <v>345</v>
      </c>
      <c r="AQ122">
        <v>1</v>
      </c>
      <c r="AR122">
        <v>0</v>
      </c>
      <c r="AS122">
        <v>0</v>
      </c>
      <c r="AT122">
        <v>0</v>
      </c>
      <c r="AU122">
        <v>0</v>
      </c>
      <c r="AV122">
        <v>0</v>
      </c>
      <c r="AW122">
        <v>0</v>
      </c>
      <c r="AX122">
        <v>0</v>
      </c>
      <c r="AY122" t="s">
        <v>345</v>
      </c>
      <c r="AZ122">
        <v>1</v>
      </c>
      <c r="BA122">
        <v>0</v>
      </c>
      <c r="BB122">
        <v>0</v>
      </c>
      <c r="BC122">
        <v>0</v>
      </c>
      <c r="BD122">
        <v>0</v>
      </c>
      <c r="BE122">
        <v>0</v>
      </c>
      <c r="BF122">
        <v>0</v>
      </c>
      <c r="BG122">
        <v>0</v>
      </c>
      <c r="BH122">
        <v>0</v>
      </c>
      <c r="BK122" t="s">
        <v>131</v>
      </c>
      <c r="BL122" t="s">
        <v>130</v>
      </c>
      <c r="BM122" t="s">
        <v>132</v>
      </c>
      <c r="BN122" t="s">
        <v>118</v>
      </c>
      <c r="BO122" t="s">
        <v>925</v>
      </c>
      <c r="BP122">
        <v>0</v>
      </c>
      <c r="BQ122">
        <v>0</v>
      </c>
      <c r="BR122">
        <v>0</v>
      </c>
      <c r="BS122">
        <v>0</v>
      </c>
      <c r="BT122">
        <v>0</v>
      </c>
      <c r="BU122">
        <v>1</v>
      </c>
      <c r="BV122">
        <v>0</v>
      </c>
      <c r="BW122">
        <v>0</v>
      </c>
      <c r="BX122">
        <v>0</v>
      </c>
      <c r="BY122">
        <v>0</v>
      </c>
      <c r="BZ122">
        <v>0</v>
      </c>
      <c r="CA122">
        <v>0</v>
      </c>
      <c r="CB122">
        <v>0</v>
      </c>
      <c r="CC122">
        <v>1</v>
      </c>
      <c r="CD122">
        <v>0</v>
      </c>
      <c r="CE122" t="s">
        <v>137</v>
      </c>
      <c r="CG122" t="s">
        <v>335</v>
      </c>
      <c r="CI122" t="s">
        <v>130</v>
      </c>
      <c r="CJ122" t="s">
        <v>51</v>
      </c>
      <c r="CL122" t="s">
        <v>51</v>
      </c>
      <c r="CN122" t="s">
        <v>346</v>
      </c>
      <c r="CP122">
        <v>8</v>
      </c>
      <c r="CS122" t="s">
        <v>337</v>
      </c>
    </row>
    <row r="123" spans="1:98" customFormat="1">
      <c r="A123">
        <v>184799</v>
      </c>
      <c r="B123" t="s">
        <v>617</v>
      </c>
      <c r="C123" t="s">
        <v>322</v>
      </c>
      <c r="D123">
        <v>1981</v>
      </c>
      <c r="E123">
        <v>45</v>
      </c>
      <c r="F123" t="s">
        <v>387</v>
      </c>
      <c r="G123" t="s">
        <v>49</v>
      </c>
      <c r="H123" t="s">
        <v>328</v>
      </c>
      <c r="I123" t="s">
        <v>575</v>
      </c>
      <c r="J123" t="s">
        <v>325</v>
      </c>
      <c r="K123" s="329">
        <v>46141.560636574075</v>
      </c>
      <c r="L123" t="s">
        <v>309</v>
      </c>
      <c r="M123" t="s">
        <v>461</v>
      </c>
      <c r="N123" t="s">
        <v>541</v>
      </c>
      <c r="O123" t="s">
        <v>377</v>
      </c>
      <c r="P123" t="s">
        <v>365</v>
      </c>
      <c r="Q123" t="s">
        <v>304</v>
      </c>
      <c r="R123" t="s">
        <v>383</v>
      </c>
      <c r="S123" t="s">
        <v>121</v>
      </c>
      <c r="T123" t="s">
        <v>121</v>
      </c>
      <c r="U123" t="s">
        <v>331</v>
      </c>
      <c r="V123" t="s">
        <v>108</v>
      </c>
      <c r="W123" t="s">
        <v>470</v>
      </c>
      <c r="X123">
        <v>0</v>
      </c>
      <c r="Y123">
        <v>0</v>
      </c>
      <c r="Z123">
        <v>1</v>
      </c>
      <c r="AA123">
        <v>0</v>
      </c>
      <c r="AB123">
        <v>0</v>
      </c>
      <c r="AC123">
        <v>0</v>
      </c>
      <c r="AD123">
        <v>0</v>
      </c>
      <c r="AE123">
        <v>0</v>
      </c>
      <c r="AF123">
        <v>0</v>
      </c>
      <c r="AG123">
        <v>0</v>
      </c>
      <c r="AH123">
        <v>0</v>
      </c>
      <c r="AI123">
        <v>0</v>
      </c>
      <c r="AJ123">
        <v>0</v>
      </c>
      <c r="AK123">
        <v>0</v>
      </c>
      <c r="AL123">
        <v>0</v>
      </c>
      <c r="AM123">
        <v>0</v>
      </c>
      <c r="AN123">
        <v>0</v>
      </c>
      <c r="AO123">
        <v>0</v>
      </c>
      <c r="AP123" t="s">
        <v>345</v>
      </c>
      <c r="AQ123">
        <v>1</v>
      </c>
      <c r="AR123">
        <v>0</v>
      </c>
      <c r="AS123">
        <v>0</v>
      </c>
      <c r="AT123">
        <v>0</v>
      </c>
      <c r="AU123">
        <v>0</v>
      </c>
      <c r="AV123">
        <v>0</v>
      </c>
      <c r="AW123">
        <v>0</v>
      </c>
      <c r="AX123">
        <v>0</v>
      </c>
      <c r="AY123" t="s">
        <v>345</v>
      </c>
      <c r="AZ123">
        <v>1</v>
      </c>
      <c r="BA123">
        <v>0</v>
      </c>
      <c r="BB123">
        <v>0</v>
      </c>
      <c r="BC123">
        <v>0</v>
      </c>
      <c r="BD123">
        <v>0</v>
      </c>
      <c r="BE123">
        <v>0</v>
      </c>
      <c r="BF123">
        <v>0</v>
      </c>
      <c r="BG123">
        <v>0</v>
      </c>
      <c r="BH123">
        <v>0</v>
      </c>
      <c r="BK123" t="s">
        <v>386</v>
      </c>
      <c r="BL123" t="s">
        <v>127</v>
      </c>
      <c r="BM123" t="s">
        <v>129</v>
      </c>
      <c r="BN123" t="s">
        <v>118</v>
      </c>
      <c r="BO123" t="s">
        <v>921</v>
      </c>
      <c r="BP123">
        <v>0</v>
      </c>
      <c r="BQ123">
        <v>0</v>
      </c>
      <c r="BR123">
        <v>0</v>
      </c>
      <c r="BS123">
        <v>0</v>
      </c>
      <c r="BT123">
        <v>0</v>
      </c>
      <c r="BU123">
        <v>0</v>
      </c>
      <c r="BV123">
        <v>0</v>
      </c>
      <c r="BW123">
        <v>0</v>
      </c>
      <c r="BX123">
        <v>0</v>
      </c>
      <c r="BY123">
        <v>0</v>
      </c>
      <c r="BZ123">
        <v>1</v>
      </c>
      <c r="CA123">
        <v>0</v>
      </c>
      <c r="CB123">
        <v>0</v>
      </c>
      <c r="CC123">
        <v>0</v>
      </c>
      <c r="CD123">
        <v>0</v>
      </c>
      <c r="CE123" t="s">
        <v>200</v>
      </c>
      <c r="CG123" t="s">
        <v>335</v>
      </c>
      <c r="CI123" t="s">
        <v>129</v>
      </c>
      <c r="CJ123" t="s">
        <v>52</v>
      </c>
      <c r="CL123" t="s">
        <v>53</v>
      </c>
      <c r="CN123" t="s">
        <v>336</v>
      </c>
      <c r="CP123">
        <v>5</v>
      </c>
      <c r="CS123" t="s">
        <v>347</v>
      </c>
    </row>
    <row r="124" spans="1:98" customFormat="1">
      <c r="A124">
        <v>200330</v>
      </c>
      <c r="B124" t="s">
        <v>1372</v>
      </c>
      <c r="C124" t="s">
        <v>360</v>
      </c>
      <c r="D124">
        <v>1986</v>
      </c>
      <c r="E124">
        <v>40</v>
      </c>
      <c r="F124" t="s">
        <v>387</v>
      </c>
      <c r="G124" t="s">
        <v>85</v>
      </c>
      <c r="H124" t="s">
        <v>806</v>
      </c>
      <c r="I124" t="s">
        <v>367</v>
      </c>
      <c r="J124" t="s">
        <v>350</v>
      </c>
      <c r="K124" s="329">
        <v>46141.554456018515</v>
      </c>
      <c r="L124" t="s">
        <v>309</v>
      </c>
      <c r="M124" t="s">
        <v>1372</v>
      </c>
      <c r="N124" t="s">
        <v>1402</v>
      </c>
      <c r="O124" t="s">
        <v>377</v>
      </c>
      <c r="P124" t="s">
        <v>365</v>
      </c>
      <c r="Q124" t="s">
        <v>304</v>
      </c>
      <c r="R124" t="s">
        <v>124</v>
      </c>
      <c r="S124" t="s">
        <v>121</v>
      </c>
      <c r="T124" t="s">
        <v>121</v>
      </c>
      <c r="U124" t="s">
        <v>372</v>
      </c>
      <c r="V124" t="s">
        <v>107</v>
      </c>
      <c r="W124" t="s">
        <v>550</v>
      </c>
      <c r="X124">
        <v>1</v>
      </c>
      <c r="Y124">
        <v>0</v>
      </c>
      <c r="Z124">
        <v>1</v>
      </c>
      <c r="AA124">
        <v>0</v>
      </c>
      <c r="AB124">
        <v>0</v>
      </c>
      <c r="AC124">
        <v>0</v>
      </c>
      <c r="AD124">
        <v>0</v>
      </c>
      <c r="AE124">
        <v>0</v>
      </c>
      <c r="AF124">
        <v>0</v>
      </c>
      <c r="AG124">
        <v>0</v>
      </c>
      <c r="AH124">
        <v>0</v>
      </c>
      <c r="AI124">
        <v>0</v>
      </c>
      <c r="AJ124">
        <v>0</v>
      </c>
      <c r="AK124">
        <v>0</v>
      </c>
      <c r="AL124">
        <v>0</v>
      </c>
      <c r="AM124">
        <v>0</v>
      </c>
      <c r="AN124">
        <v>0</v>
      </c>
      <c r="AO124">
        <v>0</v>
      </c>
      <c r="AP124" t="s">
        <v>630</v>
      </c>
      <c r="AQ124">
        <v>1</v>
      </c>
      <c r="AR124">
        <v>0</v>
      </c>
      <c r="AS124">
        <v>0</v>
      </c>
      <c r="AT124">
        <v>0</v>
      </c>
      <c r="AU124">
        <v>0</v>
      </c>
      <c r="AV124">
        <v>0</v>
      </c>
      <c r="AW124">
        <v>1</v>
      </c>
      <c r="AX124">
        <v>0</v>
      </c>
      <c r="AY124" t="s">
        <v>345</v>
      </c>
      <c r="AZ124">
        <v>1</v>
      </c>
      <c r="BA124">
        <v>0</v>
      </c>
      <c r="BB124">
        <v>0</v>
      </c>
      <c r="BC124">
        <v>0</v>
      </c>
      <c r="BD124">
        <v>0</v>
      </c>
      <c r="BE124">
        <v>0</v>
      </c>
      <c r="BF124">
        <v>0</v>
      </c>
      <c r="BG124">
        <v>0</v>
      </c>
      <c r="BH124">
        <v>0</v>
      </c>
      <c r="BI124" t="s">
        <v>53</v>
      </c>
      <c r="BK124" t="s">
        <v>386</v>
      </c>
      <c r="BL124" t="s">
        <v>131</v>
      </c>
      <c r="BM124" t="s">
        <v>130</v>
      </c>
      <c r="BN124" t="s">
        <v>118</v>
      </c>
      <c r="BO124" t="s">
        <v>924</v>
      </c>
      <c r="BP124">
        <v>0</v>
      </c>
      <c r="BQ124">
        <v>0</v>
      </c>
      <c r="BR124">
        <v>0</v>
      </c>
      <c r="BS124">
        <v>0</v>
      </c>
      <c r="BT124">
        <v>0</v>
      </c>
      <c r="BU124">
        <v>1</v>
      </c>
      <c r="BV124">
        <v>0</v>
      </c>
      <c r="BW124">
        <v>0</v>
      </c>
      <c r="BX124">
        <v>0</v>
      </c>
      <c r="BY124">
        <v>0</v>
      </c>
      <c r="BZ124">
        <v>0</v>
      </c>
      <c r="CA124">
        <v>0</v>
      </c>
      <c r="CB124">
        <v>0</v>
      </c>
      <c r="CC124">
        <v>0</v>
      </c>
      <c r="CD124">
        <v>0</v>
      </c>
      <c r="CE124" t="s">
        <v>239</v>
      </c>
      <c r="CG124" t="s">
        <v>233</v>
      </c>
      <c r="CI124" t="s">
        <v>130</v>
      </c>
      <c r="CJ124" t="s">
        <v>51</v>
      </c>
      <c r="CK124" t="s">
        <v>2031</v>
      </c>
      <c r="CL124" t="s">
        <v>51</v>
      </c>
      <c r="CN124" t="s">
        <v>346</v>
      </c>
      <c r="CP124">
        <v>8</v>
      </c>
      <c r="CQ124" t="s">
        <v>1474</v>
      </c>
      <c r="CS124" t="s">
        <v>337</v>
      </c>
      <c r="CT124" t="s">
        <v>2032</v>
      </c>
    </row>
    <row r="125" spans="1:98" customFormat="1">
      <c r="A125">
        <v>140499</v>
      </c>
      <c r="B125" t="s">
        <v>321</v>
      </c>
      <c r="C125" t="s">
        <v>322</v>
      </c>
      <c r="D125">
        <v>1979</v>
      </c>
      <c r="E125">
        <v>47</v>
      </c>
      <c r="F125" t="s">
        <v>387</v>
      </c>
      <c r="G125" t="s">
        <v>75</v>
      </c>
      <c r="H125" t="s">
        <v>836</v>
      </c>
      <c r="I125" t="s">
        <v>424</v>
      </c>
      <c r="J125" t="s">
        <v>350</v>
      </c>
      <c r="K125" s="329">
        <v>46141.539733796293</v>
      </c>
      <c r="L125" t="s">
        <v>309</v>
      </c>
      <c r="M125" t="s">
        <v>462</v>
      </c>
      <c r="N125" t="s">
        <v>463</v>
      </c>
      <c r="O125" t="s">
        <v>364</v>
      </c>
      <c r="P125" t="s">
        <v>365</v>
      </c>
      <c r="R125" t="s">
        <v>383</v>
      </c>
      <c r="S125" t="s">
        <v>121</v>
      </c>
      <c r="T125" t="s">
        <v>121</v>
      </c>
      <c r="U125" t="s">
        <v>331</v>
      </c>
      <c r="V125" t="s">
        <v>105</v>
      </c>
      <c r="W125" t="s">
        <v>513</v>
      </c>
      <c r="X125">
        <v>0</v>
      </c>
      <c r="Y125">
        <v>0</v>
      </c>
      <c r="Z125">
        <v>0</v>
      </c>
      <c r="AA125">
        <v>0</v>
      </c>
      <c r="AB125">
        <v>0</v>
      </c>
      <c r="AC125">
        <v>0</v>
      </c>
      <c r="AD125">
        <v>0</v>
      </c>
      <c r="AE125">
        <v>0</v>
      </c>
      <c r="AF125">
        <v>0</v>
      </c>
      <c r="AG125">
        <v>0</v>
      </c>
      <c r="AH125">
        <v>1</v>
      </c>
      <c r="AI125">
        <v>0</v>
      </c>
      <c r="AJ125">
        <v>0</v>
      </c>
      <c r="AK125">
        <v>0</v>
      </c>
      <c r="AL125">
        <v>0</v>
      </c>
      <c r="AM125">
        <v>0</v>
      </c>
      <c r="AN125">
        <v>0</v>
      </c>
      <c r="AO125">
        <v>0</v>
      </c>
      <c r="AP125" t="s">
        <v>345</v>
      </c>
      <c r="AQ125">
        <v>1</v>
      </c>
      <c r="AR125">
        <v>0</v>
      </c>
      <c r="AS125">
        <v>0</v>
      </c>
      <c r="AT125">
        <v>0</v>
      </c>
      <c r="AU125">
        <v>0</v>
      </c>
      <c r="AV125">
        <v>0</v>
      </c>
      <c r="AW125">
        <v>0</v>
      </c>
      <c r="AX125">
        <v>0</v>
      </c>
      <c r="AY125" t="s">
        <v>345</v>
      </c>
      <c r="AZ125">
        <v>1</v>
      </c>
      <c r="BA125">
        <v>0</v>
      </c>
      <c r="BB125">
        <v>0</v>
      </c>
      <c r="BC125">
        <v>0</v>
      </c>
      <c r="BD125">
        <v>0</v>
      </c>
      <c r="BE125">
        <v>0</v>
      </c>
      <c r="BF125">
        <v>0</v>
      </c>
      <c r="BG125">
        <v>0</v>
      </c>
      <c r="BH125">
        <v>0</v>
      </c>
      <c r="BI125" t="s">
        <v>51</v>
      </c>
      <c r="BK125" t="s">
        <v>128</v>
      </c>
      <c r="BL125" t="s">
        <v>128</v>
      </c>
      <c r="BM125" t="s">
        <v>128</v>
      </c>
      <c r="BN125" t="s">
        <v>119</v>
      </c>
      <c r="BO125" t="s">
        <v>373</v>
      </c>
      <c r="BP125">
        <v>0</v>
      </c>
      <c r="BQ125">
        <v>0</v>
      </c>
      <c r="BR125">
        <v>0</v>
      </c>
      <c r="BS125">
        <v>0</v>
      </c>
      <c r="BT125">
        <v>0</v>
      </c>
      <c r="BU125">
        <v>0</v>
      </c>
      <c r="BV125">
        <v>0</v>
      </c>
      <c r="BW125">
        <v>0</v>
      </c>
      <c r="BX125">
        <v>0</v>
      </c>
      <c r="BY125">
        <v>0</v>
      </c>
      <c r="BZ125">
        <v>0</v>
      </c>
      <c r="CA125">
        <v>0</v>
      </c>
      <c r="CB125">
        <v>0</v>
      </c>
      <c r="CC125">
        <v>0</v>
      </c>
      <c r="CD125" t="s">
        <v>1714</v>
      </c>
      <c r="CE125" t="s">
        <v>149</v>
      </c>
      <c r="CG125" t="s">
        <v>200</v>
      </c>
      <c r="CI125" t="s">
        <v>127</v>
      </c>
      <c r="CJ125" t="s">
        <v>52</v>
      </c>
      <c r="CL125" t="s">
        <v>51</v>
      </c>
      <c r="CN125" t="s">
        <v>346</v>
      </c>
      <c r="CP125">
        <v>10</v>
      </c>
      <c r="CS125" t="s">
        <v>337</v>
      </c>
    </row>
    <row r="126" spans="1:98" customFormat="1">
      <c r="A126">
        <v>200327</v>
      </c>
      <c r="B126" t="s">
        <v>514</v>
      </c>
      <c r="C126" t="s">
        <v>322</v>
      </c>
      <c r="D126">
        <v>1967</v>
      </c>
      <c r="E126">
        <v>59</v>
      </c>
      <c r="F126" t="s">
        <v>58</v>
      </c>
      <c r="G126" t="s">
        <v>78</v>
      </c>
      <c r="H126" t="s">
        <v>1401</v>
      </c>
      <c r="I126" t="s">
        <v>424</v>
      </c>
      <c r="J126" t="s">
        <v>350</v>
      </c>
      <c r="K126" s="329">
        <v>46141.529895833337</v>
      </c>
      <c r="L126" t="s">
        <v>309</v>
      </c>
      <c r="M126" t="s">
        <v>514</v>
      </c>
      <c r="N126" t="s">
        <v>516</v>
      </c>
      <c r="O126" t="s">
        <v>352</v>
      </c>
      <c r="P126" t="s">
        <v>353</v>
      </c>
      <c r="R126" t="s">
        <v>383</v>
      </c>
      <c r="S126" t="s">
        <v>121</v>
      </c>
      <c r="T126" t="s">
        <v>121</v>
      </c>
      <c r="U126" t="s">
        <v>331</v>
      </c>
      <c r="V126" t="s">
        <v>110</v>
      </c>
      <c r="W126" t="s">
        <v>384</v>
      </c>
      <c r="X126">
        <v>0</v>
      </c>
      <c r="Y126">
        <v>0</v>
      </c>
      <c r="Z126">
        <v>0</v>
      </c>
      <c r="AA126">
        <v>0</v>
      </c>
      <c r="AB126">
        <v>1</v>
      </c>
      <c r="AC126">
        <v>0</v>
      </c>
      <c r="AD126">
        <v>0</v>
      </c>
      <c r="AE126">
        <v>0</v>
      </c>
      <c r="AF126">
        <v>0</v>
      </c>
      <c r="AG126">
        <v>0</v>
      </c>
      <c r="AH126">
        <v>0</v>
      </c>
      <c r="AI126">
        <v>0</v>
      </c>
      <c r="AJ126">
        <v>0</v>
      </c>
      <c r="AK126">
        <v>0</v>
      </c>
      <c r="AL126">
        <v>0</v>
      </c>
      <c r="AM126">
        <v>0</v>
      </c>
      <c r="AN126">
        <v>0</v>
      </c>
      <c r="AO126">
        <v>0</v>
      </c>
      <c r="AP126" t="s">
        <v>345</v>
      </c>
      <c r="AQ126">
        <v>1</v>
      </c>
      <c r="AR126">
        <v>0</v>
      </c>
      <c r="AS126">
        <v>0</v>
      </c>
      <c r="AT126">
        <v>0</v>
      </c>
      <c r="AU126">
        <v>0</v>
      </c>
      <c r="AV126">
        <v>0</v>
      </c>
      <c r="AW126">
        <v>0</v>
      </c>
      <c r="AX126">
        <v>0</v>
      </c>
      <c r="AY126" t="s">
        <v>345</v>
      </c>
      <c r="AZ126">
        <v>1</v>
      </c>
      <c r="BA126">
        <v>0</v>
      </c>
      <c r="BB126">
        <v>0</v>
      </c>
      <c r="BC126">
        <v>0</v>
      </c>
      <c r="BD126">
        <v>0</v>
      </c>
      <c r="BE126">
        <v>0</v>
      </c>
      <c r="BF126">
        <v>0</v>
      </c>
      <c r="BG126">
        <v>0</v>
      </c>
      <c r="BH126">
        <v>0</v>
      </c>
      <c r="BI126" t="s">
        <v>52</v>
      </c>
      <c r="BK126" t="s">
        <v>386</v>
      </c>
      <c r="BL126" t="s">
        <v>386</v>
      </c>
      <c r="BM126" t="s">
        <v>131</v>
      </c>
      <c r="BN126" t="s">
        <v>117</v>
      </c>
      <c r="BO126" t="s">
        <v>922</v>
      </c>
      <c r="BP126">
        <v>1</v>
      </c>
      <c r="BQ126">
        <v>0</v>
      </c>
      <c r="BR126">
        <v>0</v>
      </c>
      <c r="BS126">
        <v>0</v>
      </c>
      <c r="BT126">
        <v>0</v>
      </c>
      <c r="BU126">
        <v>0</v>
      </c>
      <c r="BV126">
        <v>0</v>
      </c>
      <c r="BW126">
        <v>0</v>
      </c>
      <c r="BX126">
        <v>0</v>
      </c>
      <c r="BY126">
        <v>0</v>
      </c>
      <c r="BZ126">
        <v>0</v>
      </c>
      <c r="CA126">
        <v>0</v>
      </c>
      <c r="CB126">
        <v>0</v>
      </c>
      <c r="CC126">
        <v>0</v>
      </c>
      <c r="CD126">
        <v>0</v>
      </c>
      <c r="CE126" t="s">
        <v>140</v>
      </c>
      <c r="CG126" t="s">
        <v>335</v>
      </c>
      <c r="CH126" t="s">
        <v>1437</v>
      </c>
      <c r="CI126" t="s">
        <v>131</v>
      </c>
      <c r="CJ126" t="s">
        <v>52</v>
      </c>
      <c r="CL126" t="s">
        <v>52</v>
      </c>
      <c r="CN126" t="s">
        <v>346</v>
      </c>
      <c r="CP126">
        <v>8</v>
      </c>
      <c r="CS126" t="s">
        <v>337</v>
      </c>
    </row>
    <row r="127" spans="1:98" customFormat="1">
      <c r="A127">
        <v>200328</v>
      </c>
      <c r="B127" t="s">
        <v>461</v>
      </c>
      <c r="C127" t="s">
        <v>303</v>
      </c>
      <c r="D127">
        <v>2004</v>
      </c>
      <c r="E127">
        <v>22</v>
      </c>
      <c r="F127" t="s">
        <v>323</v>
      </c>
      <c r="G127" t="s">
        <v>49</v>
      </c>
      <c r="H127" t="s">
        <v>328</v>
      </c>
      <c r="I127" t="s">
        <v>324</v>
      </c>
      <c r="J127" t="s">
        <v>325</v>
      </c>
      <c r="K127" s="329">
        <v>46141.529652777775</v>
      </c>
      <c r="L127" t="s">
        <v>309</v>
      </c>
      <c r="M127" t="s">
        <v>461</v>
      </c>
      <c r="N127" t="s">
        <v>541</v>
      </c>
      <c r="O127" t="s">
        <v>377</v>
      </c>
      <c r="P127" t="s">
        <v>365</v>
      </c>
      <c r="Q127" t="s">
        <v>304</v>
      </c>
      <c r="R127" t="s">
        <v>383</v>
      </c>
      <c r="S127" t="s">
        <v>125</v>
      </c>
      <c r="T127" t="s">
        <v>330</v>
      </c>
      <c r="U127" t="s">
        <v>331</v>
      </c>
      <c r="V127" t="s">
        <v>105</v>
      </c>
      <c r="W127" t="s">
        <v>392</v>
      </c>
      <c r="X127">
        <v>1</v>
      </c>
      <c r="Y127">
        <v>0</v>
      </c>
      <c r="Z127">
        <v>0</v>
      </c>
      <c r="AA127">
        <v>0</v>
      </c>
      <c r="AB127">
        <v>0</v>
      </c>
      <c r="AC127">
        <v>0</v>
      </c>
      <c r="AD127">
        <v>0</v>
      </c>
      <c r="AE127">
        <v>0</v>
      </c>
      <c r="AF127">
        <v>0</v>
      </c>
      <c r="AG127">
        <v>0</v>
      </c>
      <c r="AH127">
        <v>0</v>
      </c>
      <c r="AI127">
        <v>0</v>
      </c>
      <c r="AJ127">
        <v>0</v>
      </c>
      <c r="AK127">
        <v>0</v>
      </c>
      <c r="AL127">
        <v>0</v>
      </c>
      <c r="AM127">
        <v>0</v>
      </c>
      <c r="AN127">
        <v>0</v>
      </c>
      <c r="AO127">
        <v>0</v>
      </c>
      <c r="AP127" t="s">
        <v>345</v>
      </c>
      <c r="AQ127">
        <v>1</v>
      </c>
      <c r="AR127">
        <v>0</v>
      </c>
      <c r="AS127">
        <v>0</v>
      </c>
      <c r="AT127">
        <v>0</v>
      </c>
      <c r="AU127">
        <v>0</v>
      </c>
      <c r="AV127">
        <v>0</v>
      </c>
      <c r="AW127">
        <v>0</v>
      </c>
      <c r="AX127">
        <v>0</v>
      </c>
      <c r="AY127" t="s">
        <v>345</v>
      </c>
      <c r="AZ127">
        <v>1</v>
      </c>
      <c r="BA127">
        <v>0</v>
      </c>
      <c r="BB127">
        <v>0</v>
      </c>
      <c r="BC127">
        <v>0</v>
      </c>
      <c r="BD127">
        <v>0</v>
      </c>
      <c r="BE127">
        <v>0</v>
      </c>
      <c r="BF127">
        <v>0</v>
      </c>
      <c r="BG127">
        <v>0</v>
      </c>
      <c r="BH127">
        <v>0</v>
      </c>
      <c r="BK127" t="s">
        <v>386</v>
      </c>
      <c r="BL127" t="s">
        <v>127</v>
      </c>
      <c r="BM127" t="s">
        <v>386</v>
      </c>
      <c r="BN127" t="s">
        <v>120</v>
      </c>
      <c r="BO127" t="s">
        <v>921</v>
      </c>
      <c r="BP127">
        <v>0</v>
      </c>
      <c r="BQ127">
        <v>0</v>
      </c>
      <c r="BR127">
        <v>0</v>
      </c>
      <c r="BS127">
        <v>0</v>
      </c>
      <c r="BT127">
        <v>0</v>
      </c>
      <c r="BU127">
        <v>0</v>
      </c>
      <c r="BV127">
        <v>0</v>
      </c>
      <c r="BW127">
        <v>0</v>
      </c>
      <c r="BX127">
        <v>0</v>
      </c>
      <c r="BY127">
        <v>0</v>
      </c>
      <c r="BZ127">
        <v>1</v>
      </c>
      <c r="CA127">
        <v>0</v>
      </c>
      <c r="CB127">
        <v>0</v>
      </c>
      <c r="CC127">
        <v>0</v>
      </c>
      <c r="CD127">
        <v>0</v>
      </c>
      <c r="CE127" t="s">
        <v>335</v>
      </c>
      <c r="CG127" t="s">
        <v>335</v>
      </c>
      <c r="CI127" t="s">
        <v>127</v>
      </c>
      <c r="CJ127" t="s">
        <v>51</v>
      </c>
      <c r="CL127" t="s">
        <v>51</v>
      </c>
      <c r="CN127" t="s">
        <v>346</v>
      </c>
      <c r="CP127">
        <v>5</v>
      </c>
    </row>
    <row r="128" spans="1:98" customFormat="1">
      <c r="A128">
        <v>200286</v>
      </c>
      <c r="B128" t="s">
        <v>321</v>
      </c>
      <c r="C128" t="s">
        <v>360</v>
      </c>
      <c r="D128">
        <v>1979</v>
      </c>
      <c r="E128">
        <v>47</v>
      </c>
      <c r="F128" t="s">
        <v>387</v>
      </c>
      <c r="G128" t="s">
        <v>72</v>
      </c>
      <c r="H128" t="s">
        <v>1567</v>
      </c>
      <c r="I128" t="s">
        <v>428</v>
      </c>
      <c r="J128" t="s">
        <v>325</v>
      </c>
      <c r="K128" s="329">
        <v>46141.515324074076</v>
      </c>
      <c r="L128" t="s">
        <v>309</v>
      </c>
      <c r="M128" t="s">
        <v>366</v>
      </c>
      <c r="N128" t="s">
        <v>368</v>
      </c>
      <c r="O128" t="s">
        <v>328</v>
      </c>
      <c r="P128" t="s">
        <v>329</v>
      </c>
      <c r="R128" t="s">
        <v>124</v>
      </c>
      <c r="S128" t="s">
        <v>123</v>
      </c>
      <c r="T128" t="s">
        <v>330</v>
      </c>
      <c r="U128" t="s">
        <v>633</v>
      </c>
      <c r="V128" t="s">
        <v>107</v>
      </c>
      <c r="W128" t="s">
        <v>505</v>
      </c>
      <c r="X128">
        <v>0</v>
      </c>
      <c r="Y128">
        <v>0</v>
      </c>
      <c r="Z128">
        <v>0</v>
      </c>
      <c r="AA128">
        <v>0</v>
      </c>
      <c r="AB128">
        <v>0</v>
      </c>
      <c r="AC128">
        <v>1</v>
      </c>
      <c r="AD128">
        <v>0</v>
      </c>
      <c r="AE128">
        <v>0</v>
      </c>
      <c r="AF128">
        <v>0</v>
      </c>
      <c r="AG128">
        <v>0</v>
      </c>
      <c r="AH128">
        <v>0</v>
      </c>
      <c r="AI128">
        <v>0</v>
      </c>
      <c r="AJ128">
        <v>0</v>
      </c>
      <c r="AK128">
        <v>0</v>
      </c>
      <c r="AL128">
        <v>0</v>
      </c>
      <c r="AM128">
        <v>0</v>
      </c>
      <c r="AN128">
        <v>0</v>
      </c>
      <c r="AO128">
        <v>0</v>
      </c>
      <c r="AP128" t="s">
        <v>464</v>
      </c>
      <c r="AQ128">
        <v>0</v>
      </c>
      <c r="AR128">
        <v>0</v>
      </c>
      <c r="AS128">
        <v>0</v>
      </c>
      <c r="AT128">
        <v>1</v>
      </c>
      <c r="AU128">
        <v>0</v>
      </c>
      <c r="AV128">
        <v>0</v>
      </c>
      <c r="AW128">
        <v>0</v>
      </c>
      <c r="AX128">
        <v>0</v>
      </c>
      <c r="AY128" t="s">
        <v>345</v>
      </c>
      <c r="AZ128">
        <v>1</v>
      </c>
      <c r="BA128">
        <v>0</v>
      </c>
      <c r="BB128">
        <v>0</v>
      </c>
      <c r="BC128">
        <v>0</v>
      </c>
      <c r="BD128">
        <v>0</v>
      </c>
      <c r="BE128">
        <v>0</v>
      </c>
      <c r="BF128">
        <v>0</v>
      </c>
      <c r="BG128">
        <v>0</v>
      </c>
      <c r="BH128">
        <v>0</v>
      </c>
      <c r="BK128" t="s">
        <v>131</v>
      </c>
      <c r="BL128" t="s">
        <v>134</v>
      </c>
      <c r="BM128" t="s">
        <v>132</v>
      </c>
      <c r="BN128" t="s">
        <v>117</v>
      </c>
      <c r="BO128" t="s">
        <v>924</v>
      </c>
      <c r="BP128">
        <v>0</v>
      </c>
      <c r="BQ128">
        <v>0</v>
      </c>
      <c r="BR128">
        <v>0</v>
      </c>
      <c r="BS128">
        <v>0</v>
      </c>
      <c r="BT128">
        <v>0</v>
      </c>
      <c r="BU128">
        <v>1</v>
      </c>
      <c r="BV128">
        <v>0</v>
      </c>
      <c r="BW128">
        <v>0</v>
      </c>
      <c r="BX128">
        <v>0</v>
      </c>
      <c r="BY128">
        <v>0</v>
      </c>
      <c r="BZ128">
        <v>0</v>
      </c>
      <c r="CA128">
        <v>0</v>
      </c>
      <c r="CB128">
        <v>0</v>
      </c>
      <c r="CC128">
        <v>0</v>
      </c>
      <c r="CD128">
        <v>0</v>
      </c>
      <c r="CE128" t="s">
        <v>146</v>
      </c>
      <c r="CG128" t="s">
        <v>335</v>
      </c>
      <c r="CI128" t="s">
        <v>128</v>
      </c>
      <c r="CJ128" t="s">
        <v>52</v>
      </c>
      <c r="CL128" t="s">
        <v>52</v>
      </c>
      <c r="CN128" t="s">
        <v>346</v>
      </c>
      <c r="CP128">
        <v>6</v>
      </c>
      <c r="CR128" t="s">
        <v>2033</v>
      </c>
      <c r="CS128" t="s">
        <v>347</v>
      </c>
    </row>
    <row r="129" spans="1:97" customFormat="1">
      <c r="A129">
        <v>200326</v>
      </c>
      <c r="B129" t="s">
        <v>461</v>
      </c>
      <c r="C129" t="s">
        <v>322</v>
      </c>
      <c r="D129">
        <v>1992</v>
      </c>
      <c r="E129">
        <v>34</v>
      </c>
      <c r="F129" t="s">
        <v>57</v>
      </c>
      <c r="G129" t="s">
        <v>69</v>
      </c>
      <c r="H129" t="s">
        <v>1123</v>
      </c>
      <c r="I129" t="s">
        <v>424</v>
      </c>
      <c r="J129" t="s">
        <v>325</v>
      </c>
      <c r="K129" s="329">
        <v>46141.510949074072</v>
      </c>
      <c r="L129" t="s">
        <v>309</v>
      </c>
      <c r="M129" t="s">
        <v>461</v>
      </c>
      <c r="N129" t="s">
        <v>541</v>
      </c>
      <c r="O129" t="s">
        <v>377</v>
      </c>
      <c r="P129" t="s">
        <v>365</v>
      </c>
      <c r="Q129" t="s">
        <v>304</v>
      </c>
      <c r="R129" t="s">
        <v>123</v>
      </c>
      <c r="S129" t="s">
        <v>122</v>
      </c>
      <c r="T129" t="s">
        <v>343</v>
      </c>
      <c r="U129" t="s">
        <v>82</v>
      </c>
      <c r="V129" t="s">
        <v>105</v>
      </c>
      <c r="W129" t="s">
        <v>684</v>
      </c>
      <c r="X129">
        <v>1</v>
      </c>
      <c r="Y129">
        <v>1</v>
      </c>
      <c r="Z129">
        <v>1</v>
      </c>
      <c r="AA129">
        <v>1</v>
      </c>
      <c r="AB129">
        <v>1</v>
      </c>
      <c r="AC129">
        <v>0</v>
      </c>
      <c r="AD129">
        <v>0</v>
      </c>
      <c r="AE129">
        <v>0</v>
      </c>
      <c r="AF129">
        <v>0</v>
      </c>
      <c r="AG129">
        <v>0</v>
      </c>
      <c r="AH129">
        <v>1</v>
      </c>
      <c r="AI129">
        <v>0</v>
      </c>
      <c r="AJ129">
        <v>0</v>
      </c>
      <c r="AK129">
        <v>0</v>
      </c>
      <c r="AL129">
        <v>0</v>
      </c>
      <c r="AM129">
        <v>0</v>
      </c>
      <c r="AN129">
        <v>0</v>
      </c>
      <c r="AO129">
        <v>0</v>
      </c>
      <c r="AP129" t="s">
        <v>510</v>
      </c>
      <c r="AQ129">
        <v>0</v>
      </c>
      <c r="AR129">
        <v>0</v>
      </c>
      <c r="AS129">
        <v>1</v>
      </c>
      <c r="AT129">
        <v>0</v>
      </c>
      <c r="AU129">
        <v>0</v>
      </c>
      <c r="AV129">
        <v>0</v>
      </c>
      <c r="AW129">
        <v>0</v>
      </c>
      <c r="AX129">
        <v>0</v>
      </c>
      <c r="AY129" t="s">
        <v>608</v>
      </c>
      <c r="AZ129">
        <v>0</v>
      </c>
      <c r="BA129">
        <v>0</v>
      </c>
      <c r="BB129">
        <v>0</v>
      </c>
      <c r="BC129">
        <v>0</v>
      </c>
      <c r="BD129">
        <v>0</v>
      </c>
      <c r="BE129">
        <v>1</v>
      </c>
      <c r="BF129">
        <v>0</v>
      </c>
      <c r="BG129">
        <v>0</v>
      </c>
      <c r="BH129">
        <v>0</v>
      </c>
      <c r="BI129" t="s">
        <v>54</v>
      </c>
      <c r="BJ129" t="s">
        <v>694</v>
      </c>
      <c r="BK129" t="s">
        <v>132</v>
      </c>
      <c r="BL129" t="s">
        <v>133</v>
      </c>
      <c r="BM129" t="s">
        <v>131</v>
      </c>
      <c r="BN129" t="s">
        <v>117</v>
      </c>
      <c r="BO129" t="s">
        <v>1542</v>
      </c>
      <c r="BP129">
        <v>0</v>
      </c>
      <c r="BQ129">
        <v>0</v>
      </c>
      <c r="BR129">
        <v>0</v>
      </c>
      <c r="BS129">
        <v>1</v>
      </c>
      <c r="BT129">
        <v>0</v>
      </c>
      <c r="BU129">
        <v>1</v>
      </c>
      <c r="BV129">
        <v>1</v>
      </c>
      <c r="BW129">
        <v>1</v>
      </c>
      <c r="BX129">
        <v>0</v>
      </c>
      <c r="BY129">
        <v>0</v>
      </c>
      <c r="BZ129">
        <v>0</v>
      </c>
      <c r="CA129">
        <v>0</v>
      </c>
      <c r="CB129">
        <v>0</v>
      </c>
      <c r="CC129">
        <v>0</v>
      </c>
      <c r="CD129">
        <v>0</v>
      </c>
      <c r="CE129" t="s">
        <v>335</v>
      </c>
      <c r="CG129" t="s">
        <v>210</v>
      </c>
      <c r="CI129" t="s">
        <v>129</v>
      </c>
      <c r="CJ129" t="s">
        <v>53</v>
      </c>
      <c r="CL129" t="s">
        <v>52</v>
      </c>
      <c r="CN129" t="s">
        <v>336</v>
      </c>
      <c r="CO129" t="s">
        <v>778</v>
      </c>
      <c r="CP129">
        <v>6</v>
      </c>
      <c r="CS129" t="s">
        <v>347</v>
      </c>
    </row>
    <row r="130" spans="1:97" customFormat="1">
      <c r="A130">
        <v>200325</v>
      </c>
      <c r="B130" t="s">
        <v>417</v>
      </c>
      <c r="C130" t="s">
        <v>303</v>
      </c>
      <c r="D130">
        <v>1980</v>
      </c>
      <c r="E130">
        <v>46</v>
      </c>
      <c r="F130" t="s">
        <v>387</v>
      </c>
      <c r="G130" t="s">
        <v>80</v>
      </c>
      <c r="H130" t="s">
        <v>828</v>
      </c>
      <c r="I130" t="s">
        <v>367</v>
      </c>
      <c r="J130" t="s">
        <v>325</v>
      </c>
      <c r="K130" s="329">
        <v>46141.510324074072</v>
      </c>
      <c r="L130" t="s">
        <v>309</v>
      </c>
      <c r="M130" t="s">
        <v>417</v>
      </c>
      <c r="N130" t="s">
        <v>418</v>
      </c>
      <c r="O130" t="s">
        <v>328</v>
      </c>
      <c r="P130" t="s">
        <v>329</v>
      </c>
      <c r="R130" t="s">
        <v>383</v>
      </c>
      <c r="S130" t="s">
        <v>121</v>
      </c>
      <c r="T130" t="s">
        <v>121</v>
      </c>
      <c r="U130" t="s">
        <v>331</v>
      </c>
      <c r="V130" t="s">
        <v>107</v>
      </c>
      <c r="W130" t="s">
        <v>369</v>
      </c>
      <c r="X130">
        <v>0</v>
      </c>
      <c r="Y130">
        <v>1</v>
      </c>
      <c r="Z130">
        <v>1</v>
      </c>
      <c r="AA130">
        <v>0</v>
      </c>
      <c r="AB130">
        <v>1</v>
      </c>
      <c r="AC130">
        <v>0</v>
      </c>
      <c r="AD130">
        <v>0</v>
      </c>
      <c r="AE130">
        <v>0</v>
      </c>
      <c r="AF130">
        <v>0</v>
      </c>
      <c r="AG130">
        <v>0</v>
      </c>
      <c r="AH130">
        <v>0</v>
      </c>
      <c r="AI130">
        <v>0</v>
      </c>
      <c r="AJ130">
        <v>0</v>
      </c>
      <c r="AK130">
        <v>0</v>
      </c>
      <c r="AL130">
        <v>0</v>
      </c>
      <c r="AM130">
        <v>0</v>
      </c>
      <c r="AN130">
        <v>0</v>
      </c>
      <c r="AO130">
        <v>0</v>
      </c>
      <c r="AP130" t="s">
        <v>345</v>
      </c>
      <c r="AQ130">
        <v>1</v>
      </c>
      <c r="AR130">
        <v>0</v>
      </c>
      <c r="AS130">
        <v>0</v>
      </c>
      <c r="AT130">
        <v>0</v>
      </c>
      <c r="AU130">
        <v>0</v>
      </c>
      <c r="AV130">
        <v>0</v>
      </c>
      <c r="AW130">
        <v>0</v>
      </c>
      <c r="AX130">
        <v>0</v>
      </c>
      <c r="AY130" t="s">
        <v>345</v>
      </c>
      <c r="AZ130">
        <v>1</v>
      </c>
      <c r="BA130">
        <v>0</v>
      </c>
      <c r="BB130">
        <v>0</v>
      </c>
      <c r="BC130">
        <v>0</v>
      </c>
      <c r="BD130">
        <v>0</v>
      </c>
      <c r="BE130">
        <v>0</v>
      </c>
      <c r="BF130">
        <v>0</v>
      </c>
      <c r="BG130">
        <v>0</v>
      </c>
      <c r="BH130">
        <v>0</v>
      </c>
      <c r="BI130" t="s">
        <v>52</v>
      </c>
      <c r="BJ130" t="s">
        <v>2034</v>
      </c>
      <c r="BK130" t="s">
        <v>131</v>
      </c>
      <c r="BL130" t="s">
        <v>131</v>
      </c>
      <c r="BM130" t="s">
        <v>132</v>
      </c>
      <c r="BN130" t="s">
        <v>117</v>
      </c>
      <c r="BO130" t="s">
        <v>924</v>
      </c>
      <c r="BP130">
        <v>0</v>
      </c>
      <c r="BQ130">
        <v>0</v>
      </c>
      <c r="BR130">
        <v>0</v>
      </c>
      <c r="BS130">
        <v>0</v>
      </c>
      <c r="BT130">
        <v>0</v>
      </c>
      <c r="BU130">
        <v>1</v>
      </c>
      <c r="BV130">
        <v>0</v>
      </c>
      <c r="BW130">
        <v>0</v>
      </c>
      <c r="BX130">
        <v>0</v>
      </c>
      <c r="BY130">
        <v>0</v>
      </c>
      <c r="BZ130">
        <v>0</v>
      </c>
      <c r="CA130">
        <v>0</v>
      </c>
      <c r="CB130">
        <v>0</v>
      </c>
      <c r="CC130">
        <v>0</v>
      </c>
      <c r="CD130">
        <v>0</v>
      </c>
      <c r="CE130" t="s">
        <v>335</v>
      </c>
      <c r="CG130" t="s">
        <v>335</v>
      </c>
      <c r="CI130" t="s">
        <v>131</v>
      </c>
      <c r="CJ130" t="s">
        <v>51</v>
      </c>
      <c r="CK130" t="s">
        <v>2035</v>
      </c>
      <c r="CL130" t="s">
        <v>51</v>
      </c>
      <c r="CM130" t="s">
        <v>2036</v>
      </c>
      <c r="CN130" t="s">
        <v>346</v>
      </c>
      <c r="CP130">
        <v>10</v>
      </c>
      <c r="CQ130" t="s">
        <v>1809</v>
      </c>
      <c r="CR130" t="s">
        <v>2037</v>
      </c>
      <c r="CS130" t="s">
        <v>337</v>
      </c>
    </row>
    <row r="131" spans="1:97" customFormat="1">
      <c r="A131">
        <v>200300</v>
      </c>
      <c r="B131" t="s">
        <v>321</v>
      </c>
      <c r="C131" t="s">
        <v>322</v>
      </c>
      <c r="D131">
        <v>1980</v>
      </c>
      <c r="E131">
        <v>46</v>
      </c>
      <c r="F131" t="s">
        <v>387</v>
      </c>
      <c r="G131" t="s">
        <v>67</v>
      </c>
      <c r="H131" t="s">
        <v>862</v>
      </c>
      <c r="I131" t="s">
        <v>575</v>
      </c>
      <c r="J131" t="s">
        <v>350</v>
      </c>
      <c r="K131" s="329">
        <v>46141.507928240739</v>
      </c>
      <c r="L131" t="s">
        <v>309</v>
      </c>
      <c r="M131" t="s">
        <v>530</v>
      </c>
      <c r="N131" t="s">
        <v>531</v>
      </c>
      <c r="O131" t="s">
        <v>404</v>
      </c>
      <c r="P131" t="s">
        <v>405</v>
      </c>
      <c r="Q131" t="s">
        <v>306</v>
      </c>
      <c r="R131" t="s">
        <v>122</v>
      </c>
      <c r="S131" t="s">
        <v>123</v>
      </c>
      <c r="T131" t="s">
        <v>394</v>
      </c>
      <c r="U131" t="s">
        <v>1888</v>
      </c>
      <c r="V131" t="s">
        <v>107</v>
      </c>
      <c r="W131" t="s">
        <v>499</v>
      </c>
      <c r="X131">
        <v>0</v>
      </c>
      <c r="Y131">
        <v>0</v>
      </c>
      <c r="Z131">
        <v>0</v>
      </c>
      <c r="AA131">
        <v>0</v>
      </c>
      <c r="AB131">
        <v>0</v>
      </c>
      <c r="AC131">
        <v>0</v>
      </c>
      <c r="AD131">
        <v>0</v>
      </c>
      <c r="AE131">
        <v>0</v>
      </c>
      <c r="AF131">
        <v>0</v>
      </c>
      <c r="AG131">
        <v>0</v>
      </c>
      <c r="AH131">
        <v>0</v>
      </c>
      <c r="AI131">
        <v>0</v>
      </c>
      <c r="AJ131">
        <v>0</v>
      </c>
      <c r="AK131">
        <v>0</v>
      </c>
      <c r="AL131">
        <v>1</v>
      </c>
      <c r="AM131">
        <v>0</v>
      </c>
      <c r="AN131">
        <v>0</v>
      </c>
      <c r="AO131">
        <v>0</v>
      </c>
      <c r="AP131" t="s">
        <v>345</v>
      </c>
      <c r="AQ131">
        <v>1</v>
      </c>
      <c r="AR131">
        <v>0</v>
      </c>
      <c r="AS131">
        <v>0</v>
      </c>
      <c r="AT131">
        <v>0</v>
      </c>
      <c r="AU131">
        <v>0</v>
      </c>
      <c r="AV131">
        <v>0</v>
      </c>
      <c r="AW131">
        <v>0</v>
      </c>
      <c r="AX131">
        <v>0</v>
      </c>
      <c r="AY131" t="s">
        <v>345</v>
      </c>
      <c r="AZ131">
        <v>1</v>
      </c>
      <c r="BA131">
        <v>0</v>
      </c>
      <c r="BB131">
        <v>0</v>
      </c>
      <c r="BC131">
        <v>0</v>
      </c>
      <c r="BD131">
        <v>0</v>
      </c>
      <c r="BE131">
        <v>0</v>
      </c>
      <c r="BF131">
        <v>0</v>
      </c>
      <c r="BG131">
        <v>0</v>
      </c>
      <c r="BH131">
        <v>0</v>
      </c>
      <c r="BK131" t="s">
        <v>135</v>
      </c>
      <c r="BL131" t="s">
        <v>131</v>
      </c>
      <c r="BM131" t="s">
        <v>132</v>
      </c>
      <c r="BN131" t="s">
        <v>117</v>
      </c>
      <c r="BO131" t="s">
        <v>373</v>
      </c>
      <c r="BP131">
        <v>0</v>
      </c>
      <c r="BQ131">
        <v>0</v>
      </c>
      <c r="BR131">
        <v>0</v>
      </c>
      <c r="BS131">
        <v>0</v>
      </c>
      <c r="BT131">
        <v>0</v>
      </c>
      <c r="BU131">
        <v>0</v>
      </c>
      <c r="BV131">
        <v>0</v>
      </c>
      <c r="BW131">
        <v>0</v>
      </c>
      <c r="BX131">
        <v>0</v>
      </c>
      <c r="BY131">
        <v>0</v>
      </c>
      <c r="BZ131">
        <v>0</v>
      </c>
      <c r="CA131">
        <v>0</v>
      </c>
      <c r="CB131">
        <v>0</v>
      </c>
      <c r="CC131">
        <v>0</v>
      </c>
      <c r="CD131" t="s">
        <v>988</v>
      </c>
      <c r="CE131" t="s">
        <v>170</v>
      </c>
      <c r="CG131" t="s">
        <v>143</v>
      </c>
      <c r="CI131" t="s">
        <v>128</v>
      </c>
      <c r="CJ131" t="s">
        <v>53</v>
      </c>
      <c r="CL131" t="s">
        <v>53</v>
      </c>
      <c r="CN131" t="s">
        <v>346</v>
      </c>
      <c r="CP131">
        <v>5</v>
      </c>
      <c r="CS131" t="s">
        <v>347</v>
      </c>
    </row>
    <row r="132" spans="1:97" customFormat="1">
      <c r="A132">
        <v>160416</v>
      </c>
      <c r="B132" t="s">
        <v>321</v>
      </c>
      <c r="C132" t="s">
        <v>360</v>
      </c>
      <c r="D132">
        <v>1974</v>
      </c>
      <c r="E132">
        <v>52</v>
      </c>
      <c r="F132" t="s">
        <v>58</v>
      </c>
      <c r="G132" t="s">
        <v>49</v>
      </c>
      <c r="H132" t="s">
        <v>328</v>
      </c>
      <c r="I132" t="s">
        <v>424</v>
      </c>
      <c r="J132" t="s">
        <v>325</v>
      </c>
      <c r="K132" s="329">
        <v>46141.504351851851</v>
      </c>
      <c r="L132" t="s">
        <v>309</v>
      </c>
      <c r="M132" t="s">
        <v>712</v>
      </c>
      <c r="N132" t="s">
        <v>713</v>
      </c>
      <c r="O132" t="s">
        <v>381</v>
      </c>
      <c r="P132" t="s">
        <v>382</v>
      </c>
      <c r="Q132" t="s">
        <v>1255</v>
      </c>
      <c r="R132" t="s">
        <v>383</v>
      </c>
      <c r="S132" t="s">
        <v>121</v>
      </c>
      <c r="T132" t="s">
        <v>121</v>
      </c>
      <c r="U132" t="s">
        <v>331</v>
      </c>
      <c r="V132" t="s">
        <v>112</v>
      </c>
      <c r="W132" t="s">
        <v>513</v>
      </c>
      <c r="X132">
        <v>0</v>
      </c>
      <c r="Y132">
        <v>0</v>
      </c>
      <c r="Z132">
        <v>0</v>
      </c>
      <c r="AA132">
        <v>0</v>
      </c>
      <c r="AB132">
        <v>0</v>
      </c>
      <c r="AC132">
        <v>0</v>
      </c>
      <c r="AD132">
        <v>0</v>
      </c>
      <c r="AE132">
        <v>0</v>
      </c>
      <c r="AF132">
        <v>0</v>
      </c>
      <c r="AG132">
        <v>0</v>
      </c>
      <c r="AH132">
        <v>1</v>
      </c>
      <c r="AI132">
        <v>0</v>
      </c>
      <c r="AJ132">
        <v>0</v>
      </c>
      <c r="AK132">
        <v>0</v>
      </c>
      <c r="AL132">
        <v>0</v>
      </c>
      <c r="AM132">
        <v>0</v>
      </c>
      <c r="AN132">
        <v>0</v>
      </c>
      <c r="AO132">
        <v>0</v>
      </c>
      <c r="AP132" t="s">
        <v>345</v>
      </c>
      <c r="AQ132">
        <v>1</v>
      </c>
      <c r="AR132">
        <v>0</v>
      </c>
      <c r="AS132">
        <v>0</v>
      </c>
      <c r="AT132">
        <v>0</v>
      </c>
      <c r="AU132">
        <v>0</v>
      </c>
      <c r="AV132">
        <v>0</v>
      </c>
      <c r="AW132">
        <v>0</v>
      </c>
      <c r="AX132">
        <v>0</v>
      </c>
      <c r="AY132" t="s">
        <v>345</v>
      </c>
      <c r="AZ132">
        <v>1</v>
      </c>
      <c r="BA132">
        <v>0</v>
      </c>
      <c r="BB132">
        <v>0</v>
      </c>
      <c r="BC132">
        <v>0</v>
      </c>
      <c r="BD132">
        <v>0</v>
      </c>
      <c r="BE132">
        <v>0</v>
      </c>
      <c r="BF132">
        <v>0</v>
      </c>
      <c r="BG132">
        <v>0</v>
      </c>
      <c r="BH132">
        <v>0</v>
      </c>
      <c r="BI132" t="s">
        <v>52</v>
      </c>
      <c r="BK132" t="s">
        <v>128</v>
      </c>
      <c r="BL132" t="s">
        <v>128</v>
      </c>
      <c r="BM132" t="s">
        <v>128</v>
      </c>
      <c r="BN132" t="s">
        <v>118</v>
      </c>
      <c r="BO132" t="s">
        <v>922</v>
      </c>
      <c r="BP132">
        <v>1</v>
      </c>
      <c r="BQ132">
        <v>0</v>
      </c>
      <c r="BR132">
        <v>0</v>
      </c>
      <c r="BS132">
        <v>0</v>
      </c>
      <c r="BT132">
        <v>0</v>
      </c>
      <c r="BU132">
        <v>0</v>
      </c>
      <c r="BV132">
        <v>0</v>
      </c>
      <c r="BW132">
        <v>0</v>
      </c>
      <c r="BX132">
        <v>0</v>
      </c>
      <c r="BY132">
        <v>0</v>
      </c>
      <c r="BZ132">
        <v>0</v>
      </c>
      <c r="CA132">
        <v>0</v>
      </c>
      <c r="CB132">
        <v>0</v>
      </c>
      <c r="CC132">
        <v>0</v>
      </c>
      <c r="CD132">
        <v>0</v>
      </c>
      <c r="CE132" t="s">
        <v>335</v>
      </c>
      <c r="CF132" t="s">
        <v>1750</v>
      </c>
      <c r="CG132" t="s">
        <v>335</v>
      </c>
      <c r="CI132" t="s">
        <v>127</v>
      </c>
      <c r="CJ132" t="s">
        <v>51</v>
      </c>
      <c r="CK132" t="s">
        <v>2038</v>
      </c>
      <c r="CL132" t="s">
        <v>51</v>
      </c>
      <c r="CM132" t="s">
        <v>2039</v>
      </c>
      <c r="CN132" t="s">
        <v>346</v>
      </c>
      <c r="CP132">
        <v>5</v>
      </c>
      <c r="CS132" t="s">
        <v>337</v>
      </c>
    </row>
    <row r="133" spans="1:97" customFormat="1">
      <c r="A133">
        <v>200285</v>
      </c>
      <c r="B133" t="s">
        <v>1363</v>
      </c>
      <c r="C133" t="s">
        <v>322</v>
      </c>
      <c r="D133">
        <v>1981</v>
      </c>
      <c r="E133">
        <v>45</v>
      </c>
      <c r="F133" t="s">
        <v>387</v>
      </c>
      <c r="G133" t="s">
        <v>72</v>
      </c>
      <c r="H133" t="s">
        <v>1567</v>
      </c>
      <c r="I133" t="s">
        <v>575</v>
      </c>
      <c r="J133" t="s">
        <v>325</v>
      </c>
      <c r="K133" s="329">
        <v>46141.500671296293</v>
      </c>
      <c r="L133" t="s">
        <v>309</v>
      </c>
      <c r="M133" t="s">
        <v>366</v>
      </c>
      <c r="N133" t="s">
        <v>368</v>
      </c>
      <c r="O133" t="s">
        <v>328</v>
      </c>
      <c r="P133" t="s">
        <v>329</v>
      </c>
      <c r="R133" t="s">
        <v>123</v>
      </c>
      <c r="S133" t="s">
        <v>123</v>
      </c>
      <c r="T133" t="s">
        <v>330</v>
      </c>
      <c r="U133" t="s">
        <v>331</v>
      </c>
      <c r="V133" t="s">
        <v>107</v>
      </c>
      <c r="W133" t="s">
        <v>505</v>
      </c>
      <c r="X133">
        <v>0</v>
      </c>
      <c r="Y133">
        <v>0</v>
      </c>
      <c r="Z133">
        <v>0</v>
      </c>
      <c r="AA133">
        <v>0</v>
      </c>
      <c r="AB133">
        <v>0</v>
      </c>
      <c r="AC133">
        <v>1</v>
      </c>
      <c r="AD133">
        <v>0</v>
      </c>
      <c r="AE133">
        <v>0</v>
      </c>
      <c r="AF133">
        <v>0</v>
      </c>
      <c r="AG133">
        <v>0</v>
      </c>
      <c r="AH133">
        <v>0</v>
      </c>
      <c r="AI133">
        <v>0</v>
      </c>
      <c r="AJ133">
        <v>0</v>
      </c>
      <c r="AK133">
        <v>0</v>
      </c>
      <c r="AL133">
        <v>0</v>
      </c>
      <c r="AM133">
        <v>0</v>
      </c>
      <c r="AN133">
        <v>0</v>
      </c>
      <c r="AO133">
        <v>0</v>
      </c>
      <c r="AP133" t="s">
        <v>345</v>
      </c>
      <c r="AQ133">
        <v>1</v>
      </c>
      <c r="AR133">
        <v>0</v>
      </c>
      <c r="AS133">
        <v>0</v>
      </c>
      <c r="AT133">
        <v>0</v>
      </c>
      <c r="AU133">
        <v>0</v>
      </c>
      <c r="AV133">
        <v>0</v>
      </c>
      <c r="AW133">
        <v>0</v>
      </c>
      <c r="AX133">
        <v>0</v>
      </c>
      <c r="AY133" t="s">
        <v>345</v>
      </c>
      <c r="AZ133">
        <v>1</v>
      </c>
      <c r="BA133">
        <v>0</v>
      </c>
      <c r="BB133">
        <v>0</v>
      </c>
      <c r="BC133">
        <v>0</v>
      </c>
      <c r="BD133">
        <v>0</v>
      </c>
      <c r="BE133">
        <v>0</v>
      </c>
      <c r="BF133">
        <v>0</v>
      </c>
      <c r="BG133">
        <v>0</v>
      </c>
      <c r="BH133">
        <v>0</v>
      </c>
      <c r="BI133" t="s">
        <v>51</v>
      </c>
      <c r="BK133" t="s">
        <v>132</v>
      </c>
      <c r="BL133" t="s">
        <v>133</v>
      </c>
      <c r="BM133" t="s">
        <v>131</v>
      </c>
      <c r="BN133" t="s">
        <v>117</v>
      </c>
      <c r="BO133" t="s">
        <v>924</v>
      </c>
      <c r="BP133">
        <v>0</v>
      </c>
      <c r="BQ133">
        <v>0</v>
      </c>
      <c r="BR133">
        <v>0</v>
      </c>
      <c r="BS133">
        <v>0</v>
      </c>
      <c r="BT133">
        <v>0</v>
      </c>
      <c r="BU133">
        <v>1</v>
      </c>
      <c r="BV133">
        <v>0</v>
      </c>
      <c r="BW133">
        <v>0</v>
      </c>
      <c r="BX133">
        <v>0</v>
      </c>
      <c r="BY133">
        <v>0</v>
      </c>
      <c r="BZ133">
        <v>0</v>
      </c>
      <c r="CA133">
        <v>0</v>
      </c>
      <c r="CB133">
        <v>0</v>
      </c>
      <c r="CC133">
        <v>0</v>
      </c>
      <c r="CD133">
        <v>0</v>
      </c>
      <c r="CE133" t="s">
        <v>137</v>
      </c>
      <c r="CG133" t="s">
        <v>335</v>
      </c>
      <c r="CI133" t="s">
        <v>128</v>
      </c>
      <c r="CJ133" t="s">
        <v>51</v>
      </c>
      <c r="CL133" t="s">
        <v>51</v>
      </c>
      <c r="CN133" t="s">
        <v>346</v>
      </c>
      <c r="CP133">
        <v>8</v>
      </c>
      <c r="CS133" t="s">
        <v>347</v>
      </c>
    </row>
    <row r="134" spans="1:97" customFormat="1">
      <c r="A134">
        <v>200321</v>
      </c>
      <c r="B134" t="s">
        <v>321</v>
      </c>
      <c r="C134" t="s">
        <v>360</v>
      </c>
      <c r="D134">
        <v>1960</v>
      </c>
      <c r="E134">
        <v>66</v>
      </c>
      <c r="F134" t="s">
        <v>339</v>
      </c>
      <c r="G134" t="s">
        <v>71</v>
      </c>
      <c r="H134" t="s">
        <v>779</v>
      </c>
      <c r="I134" t="s">
        <v>324</v>
      </c>
      <c r="J134" t="s">
        <v>325</v>
      </c>
      <c r="K134" s="329">
        <v>46141.490914351853</v>
      </c>
      <c r="L134" t="s">
        <v>309</v>
      </c>
      <c r="M134" t="s">
        <v>1363</v>
      </c>
      <c r="N134" t="s">
        <v>1364</v>
      </c>
      <c r="O134" t="s">
        <v>459</v>
      </c>
      <c r="P134" t="s">
        <v>353</v>
      </c>
      <c r="Q134" t="s">
        <v>305</v>
      </c>
      <c r="R134" t="s">
        <v>122</v>
      </c>
      <c r="S134" t="s">
        <v>122</v>
      </c>
      <c r="T134" t="s">
        <v>343</v>
      </c>
      <c r="U134" t="s">
        <v>331</v>
      </c>
      <c r="V134" t="s">
        <v>107</v>
      </c>
      <c r="W134" t="s">
        <v>792</v>
      </c>
      <c r="X134">
        <v>0</v>
      </c>
      <c r="Y134">
        <v>1</v>
      </c>
      <c r="Z134">
        <v>1</v>
      </c>
      <c r="AA134">
        <v>0</v>
      </c>
      <c r="AB134">
        <v>1</v>
      </c>
      <c r="AC134">
        <v>1</v>
      </c>
      <c r="AD134">
        <v>0</v>
      </c>
      <c r="AE134">
        <v>0</v>
      </c>
      <c r="AF134">
        <v>0</v>
      </c>
      <c r="AG134">
        <v>0</v>
      </c>
      <c r="AH134">
        <v>0</v>
      </c>
      <c r="AI134">
        <v>0</v>
      </c>
      <c r="AJ134">
        <v>0</v>
      </c>
      <c r="AK134">
        <v>0</v>
      </c>
      <c r="AL134">
        <v>0</v>
      </c>
      <c r="AM134">
        <v>0</v>
      </c>
      <c r="AN134">
        <v>0</v>
      </c>
      <c r="AO134">
        <v>0</v>
      </c>
      <c r="AP134" t="s">
        <v>510</v>
      </c>
      <c r="AQ134">
        <v>0</v>
      </c>
      <c r="AR134">
        <v>0</v>
      </c>
      <c r="AS134">
        <v>1</v>
      </c>
      <c r="AT134">
        <v>0</v>
      </c>
      <c r="AU134">
        <v>0</v>
      </c>
      <c r="AV134">
        <v>0</v>
      </c>
      <c r="AW134">
        <v>0</v>
      </c>
      <c r="AX134">
        <v>0</v>
      </c>
      <c r="AY134" t="s">
        <v>433</v>
      </c>
      <c r="AZ134">
        <v>0</v>
      </c>
      <c r="BA134">
        <v>0</v>
      </c>
      <c r="BB134">
        <v>0</v>
      </c>
      <c r="BC134">
        <v>0</v>
      </c>
      <c r="BD134">
        <v>1</v>
      </c>
      <c r="BE134">
        <v>0</v>
      </c>
      <c r="BF134">
        <v>0</v>
      </c>
      <c r="BG134">
        <v>0</v>
      </c>
      <c r="BH134">
        <v>0</v>
      </c>
      <c r="BK134" t="s">
        <v>131</v>
      </c>
      <c r="BL134" t="s">
        <v>131</v>
      </c>
      <c r="BM134" t="s">
        <v>131</v>
      </c>
      <c r="BN134" t="s">
        <v>117</v>
      </c>
      <c r="BO134" t="s">
        <v>924</v>
      </c>
      <c r="BP134">
        <v>0</v>
      </c>
      <c r="BQ134">
        <v>0</v>
      </c>
      <c r="BR134">
        <v>0</v>
      </c>
      <c r="BS134">
        <v>0</v>
      </c>
      <c r="BT134">
        <v>0</v>
      </c>
      <c r="BU134">
        <v>1</v>
      </c>
      <c r="BV134">
        <v>0</v>
      </c>
      <c r="BW134">
        <v>0</v>
      </c>
      <c r="BX134">
        <v>0</v>
      </c>
      <c r="BY134">
        <v>0</v>
      </c>
      <c r="BZ134">
        <v>0</v>
      </c>
      <c r="CA134">
        <v>0</v>
      </c>
      <c r="CB134">
        <v>0</v>
      </c>
      <c r="CC134">
        <v>0</v>
      </c>
      <c r="CD134">
        <v>0</v>
      </c>
      <c r="CE134" t="s">
        <v>335</v>
      </c>
      <c r="CG134" t="s">
        <v>335</v>
      </c>
      <c r="CI134" t="s">
        <v>128</v>
      </c>
      <c r="CJ134" t="s">
        <v>52</v>
      </c>
      <c r="CL134" t="s">
        <v>52</v>
      </c>
      <c r="CN134" t="s">
        <v>346</v>
      </c>
      <c r="CP134">
        <v>8</v>
      </c>
    </row>
    <row r="135" spans="1:97" customFormat="1">
      <c r="A135">
        <v>200318</v>
      </c>
      <c r="B135" t="s">
        <v>853</v>
      </c>
      <c r="C135" t="s">
        <v>360</v>
      </c>
      <c r="D135">
        <v>2001</v>
      </c>
      <c r="E135">
        <v>25</v>
      </c>
      <c r="F135" t="s">
        <v>323</v>
      </c>
      <c r="G135" t="s">
        <v>61</v>
      </c>
      <c r="H135" t="s">
        <v>1899</v>
      </c>
      <c r="I135" t="s">
        <v>397</v>
      </c>
      <c r="J135" t="s">
        <v>325</v>
      </c>
      <c r="K135" s="329">
        <v>46141.489872685182</v>
      </c>
      <c r="L135" t="s">
        <v>309</v>
      </c>
      <c r="M135" t="s">
        <v>853</v>
      </c>
      <c r="N135" t="s">
        <v>854</v>
      </c>
      <c r="O135" t="s">
        <v>492</v>
      </c>
      <c r="P135" t="s">
        <v>382</v>
      </c>
      <c r="R135" t="s">
        <v>124</v>
      </c>
      <c r="S135" t="s">
        <v>122</v>
      </c>
      <c r="T135" t="s">
        <v>343</v>
      </c>
      <c r="U135" t="s">
        <v>1900</v>
      </c>
      <c r="V135" t="s">
        <v>106</v>
      </c>
      <c r="W135" t="s">
        <v>875</v>
      </c>
      <c r="X135">
        <v>0</v>
      </c>
      <c r="Y135">
        <v>1</v>
      </c>
      <c r="Z135">
        <v>1</v>
      </c>
      <c r="AA135">
        <v>0</v>
      </c>
      <c r="AB135">
        <v>0</v>
      </c>
      <c r="AC135">
        <v>0</v>
      </c>
      <c r="AD135">
        <v>0</v>
      </c>
      <c r="AE135">
        <v>0</v>
      </c>
      <c r="AF135">
        <v>0</v>
      </c>
      <c r="AG135">
        <v>0</v>
      </c>
      <c r="AH135">
        <v>0</v>
      </c>
      <c r="AI135">
        <v>0</v>
      </c>
      <c r="AJ135">
        <v>0</v>
      </c>
      <c r="AK135">
        <v>0</v>
      </c>
      <c r="AL135">
        <v>0</v>
      </c>
      <c r="AM135">
        <v>0</v>
      </c>
      <c r="AN135">
        <v>0</v>
      </c>
      <c r="AO135" t="s">
        <v>1901</v>
      </c>
      <c r="AP135" t="s">
        <v>375</v>
      </c>
      <c r="AQ135">
        <v>0</v>
      </c>
      <c r="AR135">
        <v>1</v>
      </c>
      <c r="AS135">
        <v>0</v>
      </c>
      <c r="AT135">
        <v>0</v>
      </c>
      <c r="AU135">
        <v>0</v>
      </c>
      <c r="AV135">
        <v>0</v>
      </c>
      <c r="AW135">
        <v>0</v>
      </c>
      <c r="AX135">
        <v>0</v>
      </c>
      <c r="AY135" t="s">
        <v>375</v>
      </c>
      <c r="AZ135">
        <v>0</v>
      </c>
      <c r="BA135">
        <v>1</v>
      </c>
      <c r="BB135">
        <v>0</v>
      </c>
      <c r="BC135">
        <v>0</v>
      </c>
      <c r="BD135">
        <v>0</v>
      </c>
      <c r="BE135">
        <v>0</v>
      </c>
      <c r="BF135">
        <v>0</v>
      </c>
      <c r="BG135">
        <v>0</v>
      </c>
      <c r="BH135">
        <v>0</v>
      </c>
      <c r="BK135" t="s">
        <v>132</v>
      </c>
      <c r="BL135" t="s">
        <v>132</v>
      </c>
      <c r="BM135" t="s">
        <v>132</v>
      </c>
      <c r="BN135" t="s">
        <v>117</v>
      </c>
      <c r="BO135" t="s">
        <v>929</v>
      </c>
      <c r="BP135">
        <v>0</v>
      </c>
      <c r="BQ135">
        <v>0</v>
      </c>
      <c r="BR135">
        <v>0</v>
      </c>
      <c r="BS135">
        <v>0</v>
      </c>
      <c r="BT135">
        <v>0</v>
      </c>
      <c r="BU135">
        <v>1</v>
      </c>
      <c r="BV135">
        <v>0</v>
      </c>
      <c r="BW135">
        <v>1</v>
      </c>
      <c r="BX135">
        <v>0</v>
      </c>
      <c r="BY135">
        <v>0</v>
      </c>
      <c r="BZ135">
        <v>0</v>
      </c>
      <c r="CA135">
        <v>0</v>
      </c>
      <c r="CB135">
        <v>0</v>
      </c>
      <c r="CC135">
        <v>0</v>
      </c>
      <c r="CD135">
        <v>0</v>
      </c>
      <c r="CE135" t="s">
        <v>185</v>
      </c>
      <c r="CG135" t="s">
        <v>210</v>
      </c>
      <c r="CI135" t="s">
        <v>132</v>
      </c>
      <c r="CJ135" t="s">
        <v>52</v>
      </c>
      <c r="CL135" t="s">
        <v>52</v>
      </c>
      <c r="CN135" t="s">
        <v>346</v>
      </c>
      <c r="CP135">
        <v>8</v>
      </c>
      <c r="CS135" t="s">
        <v>347</v>
      </c>
    </row>
    <row r="136" spans="1:97" customFormat="1">
      <c r="A136">
        <v>129000</v>
      </c>
      <c r="B136" t="s">
        <v>321</v>
      </c>
      <c r="C136" t="s">
        <v>322</v>
      </c>
      <c r="D136">
        <v>1972</v>
      </c>
      <c r="E136">
        <v>54</v>
      </c>
      <c r="F136" t="s">
        <v>58</v>
      </c>
      <c r="G136" t="s">
        <v>49</v>
      </c>
      <c r="H136" t="s">
        <v>328</v>
      </c>
      <c r="I136" t="s">
        <v>471</v>
      </c>
      <c r="J136" t="s">
        <v>325</v>
      </c>
      <c r="K136" s="329">
        <v>46141.485277777778</v>
      </c>
      <c r="L136" t="s">
        <v>309</v>
      </c>
      <c r="M136" t="s">
        <v>712</v>
      </c>
      <c r="N136" t="s">
        <v>713</v>
      </c>
      <c r="O136" t="s">
        <v>381</v>
      </c>
      <c r="P136" t="s">
        <v>382</v>
      </c>
      <c r="Q136" t="s">
        <v>1255</v>
      </c>
      <c r="R136" t="s">
        <v>383</v>
      </c>
      <c r="S136" t="s">
        <v>121</v>
      </c>
      <c r="T136" t="s">
        <v>121</v>
      </c>
      <c r="U136" t="s">
        <v>331</v>
      </c>
      <c r="V136" t="s">
        <v>107</v>
      </c>
      <c r="W136" t="s">
        <v>610</v>
      </c>
      <c r="X136">
        <v>0</v>
      </c>
      <c r="Y136">
        <v>0</v>
      </c>
      <c r="Z136">
        <v>1</v>
      </c>
      <c r="AA136">
        <v>1</v>
      </c>
      <c r="AB136">
        <v>1</v>
      </c>
      <c r="AC136">
        <v>0</v>
      </c>
      <c r="AD136">
        <v>0</v>
      </c>
      <c r="AE136">
        <v>0</v>
      </c>
      <c r="AF136">
        <v>0</v>
      </c>
      <c r="AG136">
        <v>0</v>
      </c>
      <c r="AH136">
        <v>0</v>
      </c>
      <c r="AI136">
        <v>0</v>
      </c>
      <c r="AJ136">
        <v>0</v>
      </c>
      <c r="AK136">
        <v>0</v>
      </c>
      <c r="AL136">
        <v>0</v>
      </c>
      <c r="AM136">
        <v>0</v>
      </c>
      <c r="AN136">
        <v>0</v>
      </c>
      <c r="AO136">
        <v>0</v>
      </c>
      <c r="AP136" t="s">
        <v>345</v>
      </c>
      <c r="AQ136">
        <v>1</v>
      </c>
      <c r="AR136">
        <v>0</v>
      </c>
      <c r="AS136">
        <v>0</v>
      </c>
      <c r="AT136">
        <v>0</v>
      </c>
      <c r="AU136">
        <v>0</v>
      </c>
      <c r="AV136">
        <v>0</v>
      </c>
      <c r="AW136">
        <v>0</v>
      </c>
      <c r="AX136">
        <v>0</v>
      </c>
      <c r="AY136" t="s">
        <v>345</v>
      </c>
      <c r="AZ136">
        <v>1</v>
      </c>
      <c r="BA136">
        <v>0</v>
      </c>
      <c r="BB136">
        <v>0</v>
      </c>
      <c r="BC136">
        <v>0</v>
      </c>
      <c r="BD136">
        <v>0</v>
      </c>
      <c r="BE136">
        <v>0</v>
      </c>
      <c r="BF136">
        <v>0</v>
      </c>
      <c r="BG136">
        <v>0</v>
      </c>
      <c r="BH136">
        <v>0</v>
      </c>
      <c r="BK136" t="s">
        <v>386</v>
      </c>
      <c r="BL136" t="s">
        <v>386</v>
      </c>
      <c r="BM136" t="s">
        <v>130</v>
      </c>
      <c r="BN136" t="s">
        <v>118</v>
      </c>
      <c r="BO136" t="s">
        <v>1612</v>
      </c>
      <c r="BP136">
        <v>0</v>
      </c>
      <c r="BQ136">
        <v>0</v>
      </c>
      <c r="BR136">
        <v>0</v>
      </c>
      <c r="BS136">
        <v>0</v>
      </c>
      <c r="BT136">
        <v>0</v>
      </c>
      <c r="BU136">
        <v>0</v>
      </c>
      <c r="BV136">
        <v>0</v>
      </c>
      <c r="BW136">
        <v>1</v>
      </c>
      <c r="BX136">
        <v>0</v>
      </c>
      <c r="BY136">
        <v>0</v>
      </c>
      <c r="BZ136">
        <v>0</v>
      </c>
      <c r="CA136">
        <v>0</v>
      </c>
      <c r="CB136">
        <v>0</v>
      </c>
      <c r="CC136">
        <v>0</v>
      </c>
      <c r="CD136">
        <v>1</v>
      </c>
      <c r="CE136" t="s">
        <v>203</v>
      </c>
      <c r="CG136" t="s">
        <v>181</v>
      </c>
      <c r="CI136" t="s">
        <v>130</v>
      </c>
      <c r="CJ136" t="s">
        <v>51</v>
      </c>
      <c r="CL136" t="s">
        <v>51</v>
      </c>
      <c r="CN136" t="s">
        <v>346</v>
      </c>
      <c r="CP136">
        <v>5</v>
      </c>
      <c r="CS136" t="s">
        <v>400</v>
      </c>
    </row>
    <row r="137" spans="1:97" customFormat="1">
      <c r="A137">
        <v>200320</v>
      </c>
      <c r="B137" t="s">
        <v>461</v>
      </c>
      <c r="C137" t="s">
        <v>322</v>
      </c>
      <c r="D137">
        <v>1997</v>
      </c>
      <c r="E137">
        <v>29</v>
      </c>
      <c r="F137" t="s">
        <v>323</v>
      </c>
      <c r="G137" t="s">
        <v>77</v>
      </c>
      <c r="H137" t="s">
        <v>1470</v>
      </c>
      <c r="I137" t="s">
        <v>367</v>
      </c>
      <c r="J137" t="s">
        <v>350</v>
      </c>
      <c r="K137" s="329">
        <v>46141.483877314815</v>
      </c>
      <c r="L137" t="s">
        <v>309</v>
      </c>
      <c r="M137" t="s">
        <v>461</v>
      </c>
      <c r="N137" t="s">
        <v>541</v>
      </c>
      <c r="O137" t="s">
        <v>377</v>
      </c>
      <c r="P137" t="s">
        <v>365</v>
      </c>
      <c r="Q137" t="s">
        <v>304</v>
      </c>
      <c r="R137" t="s">
        <v>122</v>
      </c>
      <c r="S137" t="s">
        <v>122</v>
      </c>
      <c r="T137" t="s">
        <v>330</v>
      </c>
      <c r="U137" t="s">
        <v>331</v>
      </c>
      <c r="V137" t="s">
        <v>110</v>
      </c>
      <c r="W137" t="s">
        <v>384</v>
      </c>
      <c r="X137">
        <v>0</v>
      </c>
      <c r="Y137">
        <v>0</v>
      </c>
      <c r="Z137">
        <v>0</v>
      </c>
      <c r="AA137">
        <v>0</v>
      </c>
      <c r="AB137">
        <v>1</v>
      </c>
      <c r="AC137">
        <v>0</v>
      </c>
      <c r="AD137">
        <v>0</v>
      </c>
      <c r="AE137">
        <v>0</v>
      </c>
      <c r="AF137">
        <v>0</v>
      </c>
      <c r="AG137">
        <v>0</v>
      </c>
      <c r="AH137">
        <v>0</v>
      </c>
      <c r="AI137">
        <v>0</v>
      </c>
      <c r="AJ137">
        <v>0</v>
      </c>
      <c r="AK137">
        <v>0</v>
      </c>
      <c r="AL137">
        <v>0</v>
      </c>
      <c r="AM137">
        <v>0</v>
      </c>
      <c r="AN137">
        <v>0</v>
      </c>
      <c r="AO137">
        <v>0</v>
      </c>
      <c r="AP137" t="s">
        <v>345</v>
      </c>
      <c r="AQ137">
        <v>1</v>
      </c>
      <c r="AR137">
        <v>0</v>
      </c>
      <c r="AS137">
        <v>0</v>
      </c>
      <c r="AT137">
        <v>0</v>
      </c>
      <c r="AU137">
        <v>0</v>
      </c>
      <c r="AV137">
        <v>0</v>
      </c>
      <c r="AW137">
        <v>0</v>
      </c>
      <c r="AX137">
        <v>0</v>
      </c>
      <c r="AY137" t="s">
        <v>345</v>
      </c>
      <c r="AZ137">
        <v>1</v>
      </c>
      <c r="BA137">
        <v>0</v>
      </c>
      <c r="BB137">
        <v>0</v>
      </c>
      <c r="BC137">
        <v>0</v>
      </c>
      <c r="BD137">
        <v>0</v>
      </c>
      <c r="BE137">
        <v>0</v>
      </c>
      <c r="BF137">
        <v>0</v>
      </c>
      <c r="BG137">
        <v>0</v>
      </c>
      <c r="BH137">
        <v>0</v>
      </c>
      <c r="BK137" t="s">
        <v>130</v>
      </c>
      <c r="BL137" t="s">
        <v>386</v>
      </c>
      <c r="BM137" t="s">
        <v>132</v>
      </c>
      <c r="BN137" t="s">
        <v>117</v>
      </c>
      <c r="BO137" t="s">
        <v>924</v>
      </c>
      <c r="BP137">
        <v>0</v>
      </c>
      <c r="BQ137">
        <v>0</v>
      </c>
      <c r="BR137">
        <v>0</v>
      </c>
      <c r="BS137">
        <v>0</v>
      </c>
      <c r="BT137">
        <v>0</v>
      </c>
      <c r="BU137">
        <v>1</v>
      </c>
      <c r="BV137">
        <v>0</v>
      </c>
      <c r="BW137">
        <v>0</v>
      </c>
      <c r="BX137">
        <v>0</v>
      </c>
      <c r="BY137">
        <v>0</v>
      </c>
      <c r="BZ137">
        <v>0</v>
      </c>
      <c r="CA137">
        <v>0</v>
      </c>
      <c r="CB137">
        <v>0</v>
      </c>
      <c r="CC137">
        <v>0</v>
      </c>
      <c r="CD137">
        <v>0</v>
      </c>
      <c r="CE137" t="s">
        <v>335</v>
      </c>
      <c r="CG137" t="s">
        <v>335</v>
      </c>
      <c r="CI137" t="s">
        <v>132</v>
      </c>
      <c r="CJ137" t="s">
        <v>52</v>
      </c>
      <c r="CL137" t="s">
        <v>52</v>
      </c>
      <c r="CN137" t="s">
        <v>346</v>
      </c>
      <c r="CP137">
        <v>7</v>
      </c>
      <c r="CS137" t="s">
        <v>347</v>
      </c>
    </row>
    <row r="138" spans="1:97" customFormat="1">
      <c r="A138">
        <v>121922</v>
      </c>
      <c r="B138" t="s">
        <v>406</v>
      </c>
      <c r="C138" t="s">
        <v>322</v>
      </c>
      <c r="D138">
        <v>1973</v>
      </c>
      <c r="E138">
        <v>53</v>
      </c>
      <c r="F138" t="s">
        <v>58</v>
      </c>
      <c r="G138" t="s">
        <v>75</v>
      </c>
      <c r="H138" t="s">
        <v>648</v>
      </c>
      <c r="I138" t="s">
        <v>402</v>
      </c>
      <c r="J138" t="s">
        <v>350</v>
      </c>
      <c r="K138" s="329">
        <v>46141.483194444445</v>
      </c>
      <c r="L138" t="s">
        <v>309</v>
      </c>
      <c r="M138" t="s">
        <v>502</v>
      </c>
      <c r="N138" t="s">
        <v>582</v>
      </c>
      <c r="O138" t="s">
        <v>483</v>
      </c>
      <c r="P138" t="s">
        <v>382</v>
      </c>
      <c r="Q138" t="s">
        <v>1256</v>
      </c>
      <c r="R138" t="s">
        <v>383</v>
      </c>
      <c r="S138" t="s">
        <v>121</v>
      </c>
      <c r="T138" t="s">
        <v>121</v>
      </c>
      <c r="U138" t="s">
        <v>395</v>
      </c>
      <c r="V138" t="s">
        <v>107</v>
      </c>
      <c r="W138" t="s">
        <v>470</v>
      </c>
      <c r="X138">
        <v>0</v>
      </c>
      <c r="Y138">
        <v>0</v>
      </c>
      <c r="Z138">
        <v>1</v>
      </c>
      <c r="AA138">
        <v>0</v>
      </c>
      <c r="AB138">
        <v>0</v>
      </c>
      <c r="AC138">
        <v>0</v>
      </c>
      <c r="AD138">
        <v>0</v>
      </c>
      <c r="AE138">
        <v>0</v>
      </c>
      <c r="AF138">
        <v>0</v>
      </c>
      <c r="AG138">
        <v>0</v>
      </c>
      <c r="AH138">
        <v>0</v>
      </c>
      <c r="AI138">
        <v>0</v>
      </c>
      <c r="AJ138">
        <v>0</v>
      </c>
      <c r="AK138">
        <v>0</v>
      </c>
      <c r="AL138">
        <v>0</v>
      </c>
      <c r="AM138">
        <v>0</v>
      </c>
      <c r="AN138">
        <v>0</v>
      </c>
      <c r="AO138">
        <v>0</v>
      </c>
      <c r="AP138" t="s">
        <v>345</v>
      </c>
      <c r="AQ138">
        <v>1</v>
      </c>
      <c r="AR138">
        <v>0</v>
      </c>
      <c r="AS138">
        <v>0</v>
      </c>
      <c r="AT138">
        <v>0</v>
      </c>
      <c r="AU138">
        <v>0</v>
      </c>
      <c r="AV138">
        <v>0</v>
      </c>
      <c r="AW138">
        <v>0</v>
      </c>
      <c r="AX138">
        <v>0</v>
      </c>
      <c r="AY138" t="s">
        <v>345</v>
      </c>
      <c r="AZ138">
        <v>1</v>
      </c>
      <c r="BA138">
        <v>0</v>
      </c>
      <c r="BB138">
        <v>0</v>
      </c>
      <c r="BC138">
        <v>0</v>
      </c>
      <c r="BD138">
        <v>0</v>
      </c>
      <c r="BE138">
        <v>0</v>
      </c>
      <c r="BF138">
        <v>0</v>
      </c>
      <c r="BG138">
        <v>0</v>
      </c>
      <c r="BH138">
        <v>0</v>
      </c>
      <c r="BK138" t="s">
        <v>129</v>
      </c>
      <c r="BL138" t="s">
        <v>128</v>
      </c>
      <c r="BM138" t="s">
        <v>129</v>
      </c>
      <c r="BN138" t="s">
        <v>117</v>
      </c>
      <c r="BO138" t="s">
        <v>924</v>
      </c>
      <c r="BP138">
        <v>0</v>
      </c>
      <c r="BQ138">
        <v>0</v>
      </c>
      <c r="BR138">
        <v>0</v>
      </c>
      <c r="BS138">
        <v>0</v>
      </c>
      <c r="BT138">
        <v>0</v>
      </c>
      <c r="BU138">
        <v>1</v>
      </c>
      <c r="BV138">
        <v>0</v>
      </c>
      <c r="BW138">
        <v>0</v>
      </c>
      <c r="BX138">
        <v>0</v>
      </c>
      <c r="BY138">
        <v>0</v>
      </c>
      <c r="BZ138">
        <v>0</v>
      </c>
      <c r="CA138">
        <v>0</v>
      </c>
      <c r="CB138">
        <v>0</v>
      </c>
      <c r="CC138">
        <v>0</v>
      </c>
      <c r="CD138">
        <v>0</v>
      </c>
      <c r="CE138" t="s">
        <v>335</v>
      </c>
      <c r="CG138" t="s">
        <v>335</v>
      </c>
      <c r="CI138" t="s">
        <v>386</v>
      </c>
      <c r="CJ138" t="s">
        <v>52</v>
      </c>
      <c r="CL138" t="s">
        <v>52</v>
      </c>
      <c r="CM138" t="s">
        <v>2040</v>
      </c>
      <c r="CN138" t="s">
        <v>346</v>
      </c>
      <c r="CP138">
        <v>8</v>
      </c>
      <c r="CS138" t="s">
        <v>337</v>
      </c>
    </row>
    <row r="139" spans="1:97" customFormat="1">
      <c r="A139">
        <v>140499</v>
      </c>
      <c r="B139" t="s">
        <v>321</v>
      </c>
      <c r="C139" t="s">
        <v>322</v>
      </c>
      <c r="D139">
        <v>1979</v>
      </c>
      <c r="E139">
        <v>47</v>
      </c>
      <c r="F139" t="s">
        <v>387</v>
      </c>
      <c r="G139" t="s">
        <v>75</v>
      </c>
      <c r="H139" t="s">
        <v>836</v>
      </c>
      <c r="I139" t="s">
        <v>424</v>
      </c>
      <c r="J139" t="s">
        <v>350</v>
      </c>
      <c r="K139" s="329">
        <v>46141.480034722219</v>
      </c>
      <c r="L139" t="s">
        <v>309</v>
      </c>
      <c r="M139" t="s">
        <v>362</v>
      </c>
      <c r="N139" t="s">
        <v>363</v>
      </c>
      <c r="O139" t="s">
        <v>364</v>
      </c>
      <c r="P139" t="s">
        <v>365</v>
      </c>
      <c r="R139" t="s">
        <v>383</v>
      </c>
      <c r="S139" t="s">
        <v>121</v>
      </c>
      <c r="T139" t="s">
        <v>121</v>
      </c>
      <c r="U139" t="s">
        <v>331</v>
      </c>
      <c r="V139" t="s">
        <v>105</v>
      </c>
      <c r="W139" t="s">
        <v>495</v>
      </c>
      <c r="X139">
        <v>0</v>
      </c>
      <c r="Y139">
        <v>0</v>
      </c>
      <c r="Z139">
        <v>1</v>
      </c>
      <c r="AA139">
        <v>0</v>
      </c>
      <c r="AB139">
        <v>1</v>
      </c>
      <c r="AC139">
        <v>0</v>
      </c>
      <c r="AD139">
        <v>0</v>
      </c>
      <c r="AE139">
        <v>0</v>
      </c>
      <c r="AF139">
        <v>0</v>
      </c>
      <c r="AG139">
        <v>0</v>
      </c>
      <c r="AH139">
        <v>1</v>
      </c>
      <c r="AI139">
        <v>0</v>
      </c>
      <c r="AJ139">
        <v>0</v>
      </c>
      <c r="AK139">
        <v>0</v>
      </c>
      <c r="AL139">
        <v>0</v>
      </c>
      <c r="AM139">
        <v>0</v>
      </c>
      <c r="AN139">
        <v>0</v>
      </c>
      <c r="AO139">
        <v>0</v>
      </c>
      <c r="AP139" t="s">
        <v>345</v>
      </c>
      <c r="AQ139">
        <v>1</v>
      </c>
      <c r="AR139">
        <v>0</v>
      </c>
      <c r="AS139">
        <v>0</v>
      </c>
      <c r="AT139">
        <v>0</v>
      </c>
      <c r="AU139">
        <v>0</v>
      </c>
      <c r="AV139">
        <v>0</v>
      </c>
      <c r="AW139">
        <v>0</v>
      </c>
      <c r="AX139">
        <v>0</v>
      </c>
      <c r="AY139" t="s">
        <v>345</v>
      </c>
      <c r="AZ139">
        <v>1</v>
      </c>
      <c r="BA139">
        <v>0</v>
      </c>
      <c r="BB139">
        <v>0</v>
      </c>
      <c r="BC139">
        <v>0</v>
      </c>
      <c r="BD139">
        <v>0</v>
      </c>
      <c r="BE139">
        <v>0</v>
      </c>
      <c r="BF139">
        <v>0</v>
      </c>
      <c r="BG139">
        <v>0</v>
      </c>
      <c r="BH139">
        <v>0</v>
      </c>
      <c r="BI139" t="s">
        <v>51</v>
      </c>
      <c r="BK139" t="s">
        <v>128</v>
      </c>
      <c r="BL139" t="s">
        <v>128</v>
      </c>
      <c r="BM139" t="s">
        <v>128</v>
      </c>
      <c r="BN139" t="s">
        <v>118</v>
      </c>
      <c r="BO139" t="s">
        <v>373</v>
      </c>
      <c r="BP139">
        <v>0</v>
      </c>
      <c r="BQ139">
        <v>0</v>
      </c>
      <c r="BR139">
        <v>0</v>
      </c>
      <c r="BS139">
        <v>0</v>
      </c>
      <c r="BT139">
        <v>0</v>
      </c>
      <c r="BU139">
        <v>0</v>
      </c>
      <c r="BV139">
        <v>0</v>
      </c>
      <c r="BW139">
        <v>0</v>
      </c>
      <c r="BX139">
        <v>0</v>
      </c>
      <c r="BY139">
        <v>0</v>
      </c>
      <c r="BZ139">
        <v>0</v>
      </c>
      <c r="CA139">
        <v>0</v>
      </c>
      <c r="CB139">
        <v>0</v>
      </c>
      <c r="CC139">
        <v>0</v>
      </c>
      <c r="CD139" t="s">
        <v>1714</v>
      </c>
      <c r="CE139" t="s">
        <v>335</v>
      </c>
      <c r="CG139" t="s">
        <v>1414</v>
      </c>
      <c r="CI139" t="s">
        <v>128</v>
      </c>
      <c r="CJ139" t="s">
        <v>51</v>
      </c>
      <c r="CL139" t="s">
        <v>51</v>
      </c>
      <c r="CN139" t="s">
        <v>346</v>
      </c>
      <c r="CP139">
        <v>10</v>
      </c>
      <c r="CS139" t="s">
        <v>337</v>
      </c>
    </row>
    <row r="140" spans="1:97" customFormat="1">
      <c r="A140">
        <v>200317</v>
      </c>
      <c r="B140" t="s">
        <v>530</v>
      </c>
      <c r="C140" t="s">
        <v>360</v>
      </c>
      <c r="D140">
        <v>1967</v>
      </c>
      <c r="E140">
        <v>59</v>
      </c>
      <c r="F140" t="s">
        <v>58</v>
      </c>
      <c r="G140" t="s">
        <v>81</v>
      </c>
      <c r="H140" t="s">
        <v>729</v>
      </c>
      <c r="I140" t="s">
        <v>440</v>
      </c>
      <c r="J140" t="s">
        <v>325</v>
      </c>
      <c r="K140" s="329">
        <v>46141.47929398148</v>
      </c>
      <c r="L140" t="s">
        <v>309</v>
      </c>
      <c r="M140" t="s">
        <v>530</v>
      </c>
      <c r="N140" t="s">
        <v>531</v>
      </c>
      <c r="O140" t="s">
        <v>404</v>
      </c>
      <c r="P140" t="s">
        <v>405</v>
      </c>
      <c r="Q140" t="s">
        <v>306</v>
      </c>
      <c r="R140" t="s">
        <v>383</v>
      </c>
      <c r="S140" t="s">
        <v>121</v>
      </c>
      <c r="T140" t="s">
        <v>121</v>
      </c>
      <c r="U140" t="s">
        <v>331</v>
      </c>
      <c r="V140" t="s">
        <v>107</v>
      </c>
      <c r="W140" t="s">
        <v>824</v>
      </c>
      <c r="X140">
        <v>0</v>
      </c>
      <c r="Y140">
        <v>0</v>
      </c>
      <c r="Z140">
        <v>1</v>
      </c>
      <c r="AA140">
        <v>1</v>
      </c>
      <c r="AB140">
        <v>1</v>
      </c>
      <c r="AC140">
        <v>0</v>
      </c>
      <c r="AD140">
        <v>1</v>
      </c>
      <c r="AE140">
        <v>0</v>
      </c>
      <c r="AF140">
        <v>0</v>
      </c>
      <c r="AG140">
        <v>0</v>
      </c>
      <c r="AH140">
        <v>1</v>
      </c>
      <c r="AI140">
        <v>0</v>
      </c>
      <c r="AJ140">
        <v>0</v>
      </c>
      <c r="AK140">
        <v>0</v>
      </c>
      <c r="AL140">
        <v>0</v>
      </c>
      <c r="AM140">
        <v>0</v>
      </c>
      <c r="AN140">
        <v>0</v>
      </c>
      <c r="AO140">
        <v>0</v>
      </c>
      <c r="AP140" t="s">
        <v>345</v>
      </c>
      <c r="AQ140">
        <v>1</v>
      </c>
      <c r="AR140">
        <v>0</v>
      </c>
      <c r="AS140">
        <v>0</v>
      </c>
      <c r="AT140">
        <v>0</v>
      </c>
      <c r="AU140">
        <v>0</v>
      </c>
      <c r="AV140">
        <v>0</v>
      </c>
      <c r="AW140">
        <v>0</v>
      </c>
      <c r="AX140">
        <v>0</v>
      </c>
      <c r="AY140" t="s">
        <v>345</v>
      </c>
      <c r="AZ140">
        <v>1</v>
      </c>
      <c r="BA140">
        <v>0</v>
      </c>
      <c r="BB140">
        <v>0</v>
      </c>
      <c r="BC140">
        <v>0</v>
      </c>
      <c r="BD140">
        <v>0</v>
      </c>
      <c r="BE140">
        <v>0</v>
      </c>
      <c r="BF140">
        <v>0</v>
      </c>
      <c r="BG140">
        <v>0</v>
      </c>
      <c r="BH140">
        <v>0</v>
      </c>
      <c r="BK140" t="s">
        <v>132</v>
      </c>
      <c r="BL140" t="s">
        <v>129</v>
      </c>
      <c r="BM140" t="s">
        <v>131</v>
      </c>
      <c r="BN140" t="s">
        <v>118</v>
      </c>
      <c r="BO140" t="s">
        <v>957</v>
      </c>
      <c r="BP140">
        <v>0</v>
      </c>
      <c r="BQ140">
        <v>1</v>
      </c>
      <c r="BR140">
        <v>0</v>
      </c>
      <c r="BS140">
        <v>0</v>
      </c>
      <c r="BT140">
        <v>0</v>
      </c>
      <c r="BU140">
        <v>0</v>
      </c>
      <c r="BV140">
        <v>0</v>
      </c>
      <c r="BW140">
        <v>1</v>
      </c>
      <c r="BX140">
        <v>0</v>
      </c>
      <c r="BY140">
        <v>0</v>
      </c>
      <c r="BZ140">
        <v>0</v>
      </c>
      <c r="CA140">
        <v>0</v>
      </c>
      <c r="CB140">
        <v>0</v>
      </c>
      <c r="CC140">
        <v>0</v>
      </c>
      <c r="CD140">
        <v>0</v>
      </c>
      <c r="CE140" t="s">
        <v>335</v>
      </c>
      <c r="CG140" t="s">
        <v>170</v>
      </c>
      <c r="CI140" t="s">
        <v>130</v>
      </c>
      <c r="CJ140" t="s">
        <v>52</v>
      </c>
      <c r="CL140" t="s">
        <v>52</v>
      </c>
      <c r="CN140" t="s">
        <v>346</v>
      </c>
      <c r="CP140">
        <v>8</v>
      </c>
      <c r="CS140" t="s">
        <v>337</v>
      </c>
    </row>
    <row r="141" spans="1:97" customFormat="1">
      <c r="A141">
        <v>200316</v>
      </c>
      <c r="B141" t="s">
        <v>502</v>
      </c>
      <c r="C141" t="s">
        <v>360</v>
      </c>
      <c r="D141">
        <v>2007</v>
      </c>
      <c r="E141">
        <v>19</v>
      </c>
      <c r="F141" t="s">
        <v>742</v>
      </c>
      <c r="G141" t="s">
        <v>49</v>
      </c>
      <c r="H141" t="s">
        <v>492</v>
      </c>
      <c r="I141" t="s">
        <v>349</v>
      </c>
      <c r="J141" t="s">
        <v>325</v>
      </c>
      <c r="K141" s="329">
        <v>46141.476666666669</v>
      </c>
      <c r="L141" t="s">
        <v>309</v>
      </c>
      <c r="M141" t="s">
        <v>502</v>
      </c>
      <c r="N141" t="s">
        <v>582</v>
      </c>
      <c r="O141" t="s">
        <v>483</v>
      </c>
      <c r="P141" t="s">
        <v>382</v>
      </c>
      <c r="Q141" t="s">
        <v>1256</v>
      </c>
      <c r="R141" t="s">
        <v>383</v>
      </c>
      <c r="S141" t="s">
        <v>121</v>
      </c>
      <c r="T141" t="s">
        <v>121</v>
      </c>
      <c r="U141" t="s">
        <v>331</v>
      </c>
      <c r="V141" t="s">
        <v>110</v>
      </c>
      <c r="W141" t="s">
        <v>419</v>
      </c>
      <c r="X141">
        <v>0</v>
      </c>
      <c r="Y141">
        <v>0</v>
      </c>
      <c r="Z141">
        <v>1</v>
      </c>
      <c r="AA141">
        <v>0</v>
      </c>
      <c r="AB141">
        <v>0</v>
      </c>
      <c r="AC141">
        <v>0</v>
      </c>
      <c r="AD141">
        <v>1</v>
      </c>
      <c r="AE141">
        <v>0</v>
      </c>
      <c r="AF141">
        <v>0</v>
      </c>
      <c r="AG141">
        <v>0</v>
      </c>
      <c r="AH141">
        <v>0</v>
      </c>
      <c r="AI141">
        <v>0</v>
      </c>
      <c r="AJ141">
        <v>0</v>
      </c>
      <c r="AK141">
        <v>0</v>
      </c>
      <c r="AL141">
        <v>0</v>
      </c>
      <c r="AM141">
        <v>0</v>
      </c>
      <c r="AN141">
        <v>0</v>
      </c>
      <c r="AO141">
        <v>0</v>
      </c>
      <c r="AP141" t="s">
        <v>399</v>
      </c>
      <c r="AQ141">
        <v>0</v>
      </c>
      <c r="AR141">
        <v>0</v>
      </c>
      <c r="AS141">
        <v>0</v>
      </c>
      <c r="AT141">
        <v>0</v>
      </c>
      <c r="AU141">
        <v>0</v>
      </c>
      <c r="AV141">
        <v>0</v>
      </c>
      <c r="AW141">
        <v>1</v>
      </c>
      <c r="AX141">
        <v>0</v>
      </c>
      <c r="AY141" t="s">
        <v>345</v>
      </c>
      <c r="AZ141">
        <v>1</v>
      </c>
      <c r="BA141">
        <v>0</v>
      </c>
      <c r="BB141">
        <v>0</v>
      </c>
      <c r="BC141">
        <v>0</v>
      </c>
      <c r="BD141">
        <v>0</v>
      </c>
      <c r="BE141">
        <v>0</v>
      </c>
      <c r="BF141">
        <v>0</v>
      </c>
      <c r="BG141">
        <v>0</v>
      </c>
      <c r="BH141">
        <v>0</v>
      </c>
      <c r="BK141" t="s">
        <v>386</v>
      </c>
      <c r="BL141" t="s">
        <v>127</v>
      </c>
      <c r="BM141" t="s">
        <v>129</v>
      </c>
      <c r="BN141" t="s">
        <v>117</v>
      </c>
      <c r="BO141" t="s">
        <v>921</v>
      </c>
      <c r="BP141">
        <v>0</v>
      </c>
      <c r="BQ141">
        <v>0</v>
      </c>
      <c r="BR141">
        <v>0</v>
      </c>
      <c r="BS141">
        <v>0</v>
      </c>
      <c r="BT141">
        <v>0</v>
      </c>
      <c r="BU141">
        <v>0</v>
      </c>
      <c r="BV141">
        <v>0</v>
      </c>
      <c r="BW141">
        <v>0</v>
      </c>
      <c r="BX141">
        <v>0</v>
      </c>
      <c r="BY141">
        <v>0</v>
      </c>
      <c r="BZ141">
        <v>1</v>
      </c>
      <c r="CA141">
        <v>0</v>
      </c>
      <c r="CB141">
        <v>0</v>
      </c>
      <c r="CC141">
        <v>0</v>
      </c>
      <c r="CD141">
        <v>0</v>
      </c>
      <c r="CE141" t="s">
        <v>335</v>
      </c>
      <c r="CG141" t="s">
        <v>335</v>
      </c>
      <c r="CI141" t="s">
        <v>128</v>
      </c>
      <c r="CJ141" t="s">
        <v>52</v>
      </c>
      <c r="CL141" t="s">
        <v>51</v>
      </c>
      <c r="CN141" t="s">
        <v>346</v>
      </c>
      <c r="CP141">
        <v>10</v>
      </c>
      <c r="CS141" t="s">
        <v>400</v>
      </c>
    </row>
    <row r="142" spans="1:97" customFormat="1">
      <c r="A142">
        <v>113765</v>
      </c>
      <c r="B142" t="s">
        <v>551</v>
      </c>
      <c r="C142" t="s">
        <v>360</v>
      </c>
      <c r="D142">
        <v>1973</v>
      </c>
      <c r="E142">
        <v>53</v>
      </c>
      <c r="F142" t="s">
        <v>58</v>
      </c>
      <c r="G142" t="s">
        <v>49</v>
      </c>
      <c r="H142" t="s">
        <v>415</v>
      </c>
      <c r="I142" t="s">
        <v>367</v>
      </c>
      <c r="J142" t="s">
        <v>350</v>
      </c>
      <c r="K142" s="329">
        <v>46141.463379629633</v>
      </c>
      <c r="L142" t="s">
        <v>309</v>
      </c>
      <c r="M142" t="s">
        <v>1814</v>
      </c>
      <c r="N142" t="s">
        <v>1815</v>
      </c>
      <c r="O142" t="s">
        <v>483</v>
      </c>
      <c r="P142" t="s">
        <v>382</v>
      </c>
      <c r="Q142" t="s">
        <v>1256</v>
      </c>
      <c r="R142" t="s">
        <v>383</v>
      </c>
      <c r="S142" t="s">
        <v>125</v>
      </c>
      <c r="T142" t="s">
        <v>391</v>
      </c>
      <c r="U142" t="s">
        <v>331</v>
      </c>
      <c r="V142" t="s">
        <v>107</v>
      </c>
      <c r="W142" t="s">
        <v>470</v>
      </c>
      <c r="X142">
        <v>0</v>
      </c>
      <c r="Y142">
        <v>0</v>
      </c>
      <c r="Z142">
        <v>1</v>
      </c>
      <c r="AA142">
        <v>0</v>
      </c>
      <c r="AB142">
        <v>0</v>
      </c>
      <c r="AC142">
        <v>0</v>
      </c>
      <c r="AD142">
        <v>0</v>
      </c>
      <c r="AE142">
        <v>0</v>
      </c>
      <c r="AF142">
        <v>0</v>
      </c>
      <c r="AG142">
        <v>0</v>
      </c>
      <c r="AH142">
        <v>0</v>
      </c>
      <c r="AI142">
        <v>0</v>
      </c>
      <c r="AJ142">
        <v>0</v>
      </c>
      <c r="AK142">
        <v>0</v>
      </c>
      <c r="AL142">
        <v>0</v>
      </c>
      <c r="AM142">
        <v>0</v>
      </c>
      <c r="AN142">
        <v>0</v>
      </c>
      <c r="AO142">
        <v>0</v>
      </c>
      <c r="AP142" t="s">
        <v>345</v>
      </c>
      <c r="AQ142">
        <v>1</v>
      </c>
      <c r="AR142">
        <v>0</v>
      </c>
      <c r="AS142">
        <v>0</v>
      </c>
      <c r="AT142">
        <v>0</v>
      </c>
      <c r="AU142">
        <v>0</v>
      </c>
      <c r="AV142">
        <v>0</v>
      </c>
      <c r="AW142">
        <v>0</v>
      </c>
      <c r="AX142">
        <v>0</v>
      </c>
      <c r="AY142" t="s">
        <v>345</v>
      </c>
      <c r="AZ142">
        <v>1</v>
      </c>
      <c r="BA142">
        <v>0</v>
      </c>
      <c r="BB142">
        <v>0</v>
      </c>
      <c r="BC142">
        <v>0</v>
      </c>
      <c r="BD142">
        <v>0</v>
      </c>
      <c r="BE142">
        <v>0</v>
      </c>
      <c r="BF142">
        <v>0</v>
      </c>
      <c r="BG142">
        <v>0</v>
      </c>
      <c r="BH142">
        <v>0</v>
      </c>
      <c r="BI142" t="s">
        <v>51</v>
      </c>
      <c r="BK142" t="s">
        <v>129</v>
      </c>
      <c r="BL142" t="s">
        <v>129</v>
      </c>
      <c r="BM142" t="s">
        <v>130</v>
      </c>
      <c r="BN142" t="s">
        <v>120</v>
      </c>
      <c r="BO142" t="s">
        <v>938</v>
      </c>
      <c r="BP142">
        <v>0</v>
      </c>
      <c r="BQ142">
        <v>0</v>
      </c>
      <c r="BR142">
        <v>0</v>
      </c>
      <c r="BS142">
        <v>0</v>
      </c>
      <c r="BT142">
        <v>0</v>
      </c>
      <c r="BU142">
        <v>0</v>
      </c>
      <c r="BV142">
        <v>0</v>
      </c>
      <c r="BW142">
        <v>1</v>
      </c>
      <c r="BX142">
        <v>0</v>
      </c>
      <c r="BY142">
        <v>0</v>
      </c>
      <c r="BZ142">
        <v>0</v>
      </c>
      <c r="CA142">
        <v>0</v>
      </c>
      <c r="CB142">
        <v>0</v>
      </c>
      <c r="CC142">
        <v>0</v>
      </c>
      <c r="CD142">
        <v>0</v>
      </c>
      <c r="CE142" t="s">
        <v>335</v>
      </c>
      <c r="CG142" t="s">
        <v>335</v>
      </c>
      <c r="CI142" t="s">
        <v>128</v>
      </c>
      <c r="CJ142" t="s">
        <v>51</v>
      </c>
      <c r="CL142" t="s">
        <v>51</v>
      </c>
      <c r="CN142" t="s">
        <v>346</v>
      </c>
      <c r="CP142">
        <v>10</v>
      </c>
    </row>
    <row r="143" spans="1:97" customFormat="1">
      <c r="A143">
        <v>148198</v>
      </c>
      <c r="B143" t="s">
        <v>456</v>
      </c>
      <c r="C143" t="s">
        <v>322</v>
      </c>
      <c r="D143">
        <v>1959</v>
      </c>
      <c r="E143">
        <v>67</v>
      </c>
      <c r="F143" t="s">
        <v>339</v>
      </c>
      <c r="G143" t="s">
        <v>49</v>
      </c>
      <c r="H143" t="s">
        <v>453</v>
      </c>
      <c r="I143" t="s">
        <v>324</v>
      </c>
      <c r="J143" t="s">
        <v>350</v>
      </c>
      <c r="K143" s="329">
        <v>46141.457291666666</v>
      </c>
      <c r="L143" t="s">
        <v>309</v>
      </c>
      <c r="M143" t="s">
        <v>712</v>
      </c>
      <c r="N143" t="s">
        <v>713</v>
      </c>
      <c r="O143" t="s">
        <v>381</v>
      </c>
      <c r="P143" t="s">
        <v>382</v>
      </c>
      <c r="Q143" t="s">
        <v>1255</v>
      </c>
      <c r="R143" t="s">
        <v>383</v>
      </c>
      <c r="S143" t="s">
        <v>121</v>
      </c>
      <c r="T143" t="s">
        <v>121</v>
      </c>
      <c r="U143" t="s">
        <v>331</v>
      </c>
      <c r="V143" t="s">
        <v>107</v>
      </c>
      <c r="W143" t="s">
        <v>470</v>
      </c>
      <c r="X143">
        <v>0</v>
      </c>
      <c r="Y143">
        <v>0</v>
      </c>
      <c r="Z143">
        <v>1</v>
      </c>
      <c r="AA143">
        <v>0</v>
      </c>
      <c r="AB143">
        <v>0</v>
      </c>
      <c r="AC143">
        <v>0</v>
      </c>
      <c r="AD143">
        <v>0</v>
      </c>
      <c r="AE143">
        <v>0</v>
      </c>
      <c r="AF143">
        <v>0</v>
      </c>
      <c r="AG143">
        <v>0</v>
      </c>
      <c r="AH143">
        <v>0</v>
      </c>
      <c r="AI143">
        <v>0</v>
      </c>
      <c r="AJ143">
        <v>0</v>
      </c>
      <c r="AK143">
        <v>0</v>
      </c>
      <c r="AL143">
        <v>0</v>
      </c>
      <c r="AM143">
        <v>0</v>
      </c>
      <c r="AN143">
        <v>0</v>
      </c>
      <c r="AO143">
        <v>0</v>
      </c>
      <c r="AP143" t="s">
        <v>345</v>
      </c>
      <c r="AQ143">
        <v>1</v>
      </c>
      <c r="AR143">
        <v>0</v>
      </c>
      <c r="AS143">
        <v>0</v>
      </c>
      <c r="AT143">
        <v>0</v>
      </c>
      <c r="AU143">
        <v>0</v>
      </c>
      <c r="AV143">
        <v>0</v>
      </c>
      <c r="AW143">
        <v>0</v>
      </c>
      <c r="AX143">
        <v>0</v>
      </c>
      <c r="AY143" t="s">
        <v>345</v>
      </c>
      <c r="AZ143">
        <v>1</v>
      </c>
      <c r="BA143">
        <v>0</v>
      </c>
      <c r="BB143">
        <v>0</v>
      </c>
      <c r="BC143">
        <v>0</v>
      </c>
      <c r="BD143">
        <v>0</v>
      </c>
      <c r="BE143">
        <v>0</v>
      </c>
      <c r="BF143">
        <v>0</v>
      </c>
      <c r="BG143">
        <v>0</v>
      </c>
      <c r="BH143">
        <v>0</v>
      </c>
      <c r="BK143" t="s">
        <v>386</v>
      </c>
      <c r="BL143" t="s">
        <v>386</v>
      </c>
      <c r="BM143" t="s">
        <v>128</v>
      </c>
      <c r="BN143" t="s">
        <v>118</v>
      </c>
      <c r="BO143" t="s">
        <v>923</v>
      </c>
      <c r="BP143">
        <v>0</v>
      </c>
      <c r="BQ143">
        <v>1</v>
      </c>
      <c r="BR143">
        <v>0</v>
      </c>
      <c r="BS143">
        <v>0</v>
      </c>
      <c r="BT143">
        <v>0</v>
      </c>
      <c r="BU143">
        <v>0</v>
      </c>
      <c r="BV143">
        <v>0</v>
      </c>
      <c r="BW143">
        <v>0</v>
      </c>
      <c r="BX143">
        <v>0</v>
      </c>
      <c r="BY143">
        <v>0</v>
      </c>
      <c r="BZ143">
        <v>0</v>
      </c>
      <c r="CA143">
        <v>0</v>
      </c>
      <c r="CB143">
        <v>0</v>
      </c>
      <c r="CC143">
        <v>0</v>
      </c>
      <c r="CD143">
        <v>0</v>
      </c>
      <c r="CE143" t="s">
        <v>335</v>
      </c>
      <c r="CG143" t="s">
        <v>335</v>
      </c>
      <c r="CI143" t="s">
        <v>386</v>
      </c>
      <c r="CJ143" t="s">
        <v>52</v>
      </c>
      <c r="CL143" t="s">
        <v>52</v>
      </c>
      <c r="CN143" t="s">
        <v>346</v>
      </c>
      <c r="CP143">
        <v>7</v>
      </c>
      <c r="CS143" t="s">
        <v>400</v>
      </c>
    </row>
    <row r="144" spans="1:97" customFormat="1">
      <c r="A144">
        <v>200314</v>
      </c>
      <c r="B144" t="s">
        <v>468</v>
      </c>
      <c r="C144" t="s">
        <v>360</v>
      </c>
      <c r="D144">
        <v>1967</v>
      </c>
      <c r="E144">
        <v>59</v>
      </c>
      <c r="F144" t="s">
        <v>58</v>
      </c>
      <c r="G144" t="s">
        <v>49</v>
      </c>
      <c r="H144" t="s">
        <v>492</v>
      </c>
      <c r="I144" t="s">
        <v>402</v>
      </c>
      <c r="J144" t="s">
        <v>325</v>
      </c>
      <c r="K144" s="329">
        <v>46141.450775462959</v>
      </c>
      <c r="L144" t="s">
        <v>309</v>
      </c>
      <c r="M144" t="s">
        <v>468</v>
      </c>
      <c r="N144" t="s">
        <v>469</v>
      </c>
      <c r="O144" t="s">
        <v>415</v>
      </c>
      <c r="P144" t="s">
        <v>382</v>
      </c>
      <c r="R144" t="s">
        <v>383</v>
      </c>
      <c r="S144" t="s">
        <v>121</v>
      </c>
      <c r="T144" t="s">
        <v>121</v>
      </c>
      <c r="U144" t="s">
        <v>331</v>
      </c>
      <c r="V144" t="s">
        <v>107</v>
      </c>
      <c r="W144" t="s">
        <v>470</v>
      </c>
      <c r="X144">
        <v>0</v>
      </c>
      <c r="Y144">
        <v>0</v>
      </c>
      <c r="Z144">
        <v>1</v>
      </c>
      <c r="AA144">
        <v>0</v>
      </c>
      <c r="AB144">
        <v>0</v>
      </c>
      <c r="AC144">
        <v>0</v>
      </c>
      <c r="AD144">
        <v>0</v>
      </c>
      <c r="AE144">
        <v>0</v>
      </c>
      <c r="AF144">
        <v>0</v>
      </c>
      <c r="AG144">
        <v>0</v>
      </c>
      <c r="AH144">
        <v>0</v>
      </c>
      <c r="AI144">
        <v>0</v>
      </c>
      <c r="AJ144">
        <v>0</v>
      </c>
      <c r="AK144">
        <v>0</v>
      </c>
      <c r="AL144">
        <v>0</v>
      </c>
      <c r="AM144">
        <v>0</v>
      </c>
      <c r="AN144">
        <v>0</v>
      </c>
      <c r="AO144">
        <v>0</v>
      </c>
      <c r="AP144" t="s">
        <v>399</v>
      </c>
      <c r="AQ144">
        <v>0</v>
      </c>
      <c r="AR144">
        <v>0</v>
      </c>
      <c r="AS144">
        <v>0</v>
      </c>
      <c r="AT144">
        <v>0</v>
      </c>
      <c r="AU144">
        <v>0</v>
      </c>
      <c r="AV144">
        <v>0</v>
      </c>
      <c r="AW144">
        <v>1</v>
      </c>
      <c r="AX144">
        <v>0</v>
      </c>
      <c r="AY144" t="s">
        <v>345</v>
      </c>
      <c r="AZ144">
        <v>1</v>
      </c>
      <c r="BA144">
        <v>0</v>
      </c>
      <c r="BB144">
        <v>0</v>
      </c>
      <c r="BC144">
        <v>0</v>
      </c>
      <c r="BD144">
        <v>0</v>
      </c>
      <c r="BE144">
        <v>0</v>
      </c>
      <c r="BF144">
        <v>0</v>
      </c>
      <c r="BG144">
        <v>0</v>
      </c>
      <c r="BH144">
        <v>0</v>
      </c>
      <c r="BK144" t="s">
        <v>386</v>
      </c>
      <c r="BL144" t="s">
        <v>386</v>
      </c>
      <c r="BM144" t="s">
        <v>130</v>
      </c>
      <c r="BN144" t="s">
        <v>118</v>
      </c>
      <c r="BO144" t="s">
        <v>924</v>
      </c>
      <c r="BP144">
        <v>0</v>
      </c>
      <c r="BQ144">
        <v>0</v>
      </c>
      <c r="BR144">
        <v>0</v>
      </c>
      <c r="BS144">
        <v>0</v>
      </c>
      <c r="BT144">
        <v>0</v>
      </c>
      <c r="BU144">
        <v>1</v>
      </c>
      <c r="BV144">
        <v>0</v>
      </c>
      <c r="BW144">
        <v>0</v>
      </c>
      <c r="BX144">
        <v>0</v>
      </c>
      <c r="BY144">
        <v>0</v>
      </c>
      <c r="BZ144">
        <v>0</v>
      </c>
      <c r="CA144">
        <v>0</v>
      </c>
      <c r="CB144">
        <v>0</v>
      </c>
      <c r="CC144">
        <v>0</v>
      </c>
      <c r="CD144">
        <v>0</v>
      </c>
      <c r="CE144" t="s">
        <v>335</v>
      </c>
      <c r="CG144" t="s">
        <v>335</v>
      </c>
      <c r="CI144" t="s">
        <v>129</v>
      </c>
      <c r="CJ144" t="s">
        <v>51</v>
      </c>
      <c r="CL144" t="s">
        <v>51</v>
      </c>
      <c r="CN144" t="s">
        <v>346</v>
      </c>
      <c r="CP144">
        <v>5</v>
      </c>
    </row>
    <row r="145" spans="1:98" customFormat="1">
      <c r="A145">
        <v>100100</v>
      </c>
      <c r="B145" t="s">
        <v>321</v>
      </c>
      <c r="C145" t="s">
        <v>360</v>
      </c>
      <c r="D145">
        <v>1997</v>
      </c>
      <c r="E145">
        <v>29</v>
      </c>
      <c r="F145" t="s">
        <v>323</v>
      </c>
      <c r="G145" t="s">
        <v>49</v>
      </c>
      <c r="H145" t="s">
        <v>377</v>
      </c>
      <c r="I145" t="s">
        <v>367</v>
      </c>
      <c r="J145" t="s">
        <v>325</v>
      </c>
      <c r="K145" s="329">
        <v>46141.44908564815</v>
      </c>
      <c r="L145" t="s">
        <v>309</v>
      </c>
      <c r="M145" t="s">
        <v>425</v>
      </c>
      <c r="N145" t="s">
        <v>426</v>
      </c>
      <c r="O145" t="s">
        <v>364</v>
      </c>
      <c r="P145" t="s">
        <v>365</v>
      </c>
      <c r="R145" t="s">
        <v>383</v>
      </c>
      <c r="S145" t="s">
        <v>121</v>
      </c>
      <c r="T145" t="s">
        <v>121</v>
      </c>
      <c r="U145" t="s">
        <v>331</v>
      </c>
      <c r="V145" t="s">
        <v>105</v>
      </c>
      <c r="W145" t="s">
        <v>470</v>
      </c>
      <c r="X145">
        <v>0</v>
      </c>
      <c r="Y145">
        <v>0</v>
      </c>
      <c r="Z145">
        <v>1</v>
      </c>
      <c r="AA145">
        <v>0</v>
      </c>
      <c r="AB145">
        <v>0</v>
      </c>
      <c r="AC145">
        <v>0</v>
      </c>
      <c r="AD145">
        <v>0</v>
      </c>
      <c r="AE145">
        <v>0</v>
      </c>
      <c r="AF145">
        <v>0</v>
      </c>
      <c r="AG145">
        <v>0</v>
      </c>
      <c r="AH145">
        <v>0</v>
      </c>
      <c r="AI145">
        <v>0</v>
      </c>
      <c r="AJ145">
        <v>0</v>
      </c>
      <c r="AK145">
        <v>0</v>
      </c>
      <c r="AL145">
        <v>0</v>
      </c>
      <c r="AM145">
        <v>0</v>
      </c>
      <c r="AN145">
        <v>0</v>
      </c>
      <c r="AO145">
        <v>0</v>
      </c>
      <c r="AP145" t="s">
        <v>345</v>
      </c>
      <c r="AQ145">
        <v>1</v>
      </c>
      <c r="AR145">
        <v>0</v>
      </c>
      <c r="AS145">
        <v>0</v>
      </c>
      <c r="AT145">
        <v>0</v>
      </c>
      <c r="AU145">
        <v>0</v>
      </c>
      <c r="AV145">
        <v>0</v>
      </c>
      <c r="AW145">
        <v>0</v>
      </c>
      <c r="AX145">
        <v>0</v>
      </c>
      <c r="AY145" t="s">
        <v>345</v>
      </c>
      <c r="AZ145">
        <v>1</v>
      </c>
      <c r="BA145">
        <v>0</v>
      </c>
      <c r="BB145">
        <v>0</v>
      </c>
      <c r="BC145">
        <v>0</v>
      </c>
      <c r="BD145">
        <v>0</v>
      </c>
      <c r="BE145">
        <v>0</v>
      </c>
      <c r="BF145">
        <v>0</v>
      </c>
      <c r="BG145">
        <v>0</v>
      </c>
      <c r="BH145">
        <v>0</v>
      </c>
      <c r="BK145" t="s">
        <v>386</v>
      </c>
      <c r="BL145" t="s">
        <v>128</v>
      </c>
      <c r="BM145" t="s">
        <v>128</v>
      </c>
      <c r="BN145" t="s">
        <v>120</v>
      </c>
      <c r="BO145" t="s">
        <v>938</v>
      </c>
      <c r="BP145">
        <v>0</v>
      </c>
      <c r="BQ145">
        <v>0</v>
      </c>
      <c r="BR145">
        <v>0</v>
      </c>
      <c r="BS145">
        <v>0</v>
      </c>
      <c r="BT145">
        <v>0</v>
      </c>
      <c r="BU145">
        <v>0</v>
      </c>
      <c r="BV145">
        <v>0</v>
      </c>
      <c r="BW145">
        <v>1</v>
      </c>
      <c r="BX145">
        <v>0</v>
      </c>
      <c r="BY145">
        <v>0</v>
      </c>
      <c r="BZ145">
        <v>0</v>
      </c>
      <c r="CA145">
        <v>0</v>
      </c>
      <c r="CB145">
        <v>0</v>
      </c>
      <c r="CC145">
        <v>0</v>
      </c>
      <c r="CD145">
        <v>0</v>
      </c>
      <c r="CE145" t="s">
        <v>335</v>
      </c>
      <c r="CG145" t="s">
        <v>335</v>
      </c>
      <c r="CI145" t="s">
        <v>128</v>
      </c>
      <c r="CJ145" t="s">
        <v>52</v>
      </c>
      <c r="CL145" t="s">
        <v>52</v>
      </c>
      <c r="CN145" t="s">
        <v>346</v>
      </c>
      <c r="CP145">
        <v>8</v>
      </c>
    </row>
    <row r="146" spans="1:98" customFormat="1">
      <c r="A146">
        <v>200302</v>
      </c>
      <c r="B146" t="s">
        <v>321</v>
      </c>
      <c r="C146" t="s">
        <v>303</v>
      </c>
      <c r="D146">
        <v>1993</v>
      </c>
      <c r="E146">
        <v>33</v>
      </c>
      <c r="F146" t="s">
        <v>57</v>
      </c>
      <c r="G146" t="s">
        <v>49</v>
      </c>
      <c r="H146" t="s">
        <v>415</v>
      </c>
      <c r="I146" t="s">
        <v>410</v>
      </c>
      <c r="J146" t="s">
        <v>350</v>
      </c>
      <c r="K146" s="329">
        <v>46141.445254629631</v>
      </c>
      <c r="L146" t="s">
        <v>309</v>
      </c>
      <c r="M146" t="s">
        <v>595</v>
      </c>
      <c r="N146" t="s">
        <v>596</v>
      </c>
      <c r="O146" t="s">
        <v>358</v>
      </c>
      <c r="P146" t="s">
        <v>329</v>
      </c>
      <c r="R146" t="s">
        <v>383</v>
      </c>
      <c r="S146" t="s">
        <v>121</v>
      </c>
      <c r="T146" t="s">
        <v>121</v>
      </c>
      <c r="U146" t="s">
        <v>331</v>
      </c>
      <c r="V146" t="s">
        <v>107</v>
      </c>
      <c r="W146" t="s">
        <v>513</v>
      </c>
      <c r="X146">
        <v>0</v>
      </c>
      <c r="Y146">
        <v>0</v>
      </c>
      <c r="Z146">
        <v>0</v>
      </c>
      <c r="AA146">
        <v>0</v>
      </c>
      <c r="AB146">
        <v>0</v>
      </c>
      <c r="AC146">
        <v>0</v>
      </c>
      <c r="AD146">
        <v>0</v>
      </c>
      <c r="AE146">
        <v>0</v>
      </c>
      <c r="AF146">
        <v>0</v>
      </c>
      <c r="AG146">
        <v>0</v>
      </c>
      <c r="AH146">
        <v>1</v>
      </c>
      <c r="AI146">
        <v>0</v>
      </c>
      <c r="AJ146">
        <v>0</v>
      </c>
      <c r="AK146">
        <v>0</v>
      </c>
      <c r="AL146">
        <v>0</v>
      </c>
      <c r="AM146">
        <v>0</v>
      </c>
      <c r="AN146">
        <v>0</v>
      </c>
      <c r="AO146">
        <v>0</v>
      </c>
      <c r="AP146" t="s">
        <v>345</v>
      </c>
      <c r="AQ146">
        <v>1</v>
      </c>
      <c r="AR146">
        <v>0</v>
      </c>
      <c r="AS146">
        <v>0</v>
      </c>
      <c r="AT146">
        <v>0</v>
      </c>
      <c r="AU146">
        <v>0</v>
      </c>
      <c r="AV146">
        <v>0</v>
      </c>
      <c r="AW146">
        <v>0</v>
      </c>
      <c r="AX146">
        <v>0</v>
      </c>
      <c r="AY146" t="s">
        <v>345</v>
      </c>
      <c r="AZ146">
        <v>1</v>
      </c>
      <c r="BA146">
        <v>0</v>
      </c>
      <c r="BB146">
        <v>0</v>
      </c>
      <c r="BC146">
        <v>0</v>
      </c>
      <c r="BD146">
        <v>0</v>
      </c>
      <c r="BE146">
        <v>0</v>
      </c>
      <c r="BF146">
        <v>0</v>
      </c>
      <c r="BG146">
        <v>0</v>
      </c>
      <c r="BH146">
        <v>0</v>
      </c>
      <c r="BI146" t="s">
        <v>54</v>
      </c>
      <c r="BJ146" t="s">
        <v>2041</v>
      </c>
      <c r="BK146" t="s">
        <v>128</v>
      </c>
      <c r="BL146" t="s">
        <v>128</v>
      </c>
      <c r="BM146" t="s">
        <v>129</v>
      </c>
      <c r="BN146" t="s">
        <v>118</v>
      </c>
      <c r="BO146" t="s">
        <v>921</v>
      </c>
      <c r="BP146">
        <v>0</v>
      </c>
      <c r="BQ146">
        <v>0</v>
      </c>
      <c r="BR146">
        <v>0</v>
      </c>
      <c r="BS146">
        <v>0</v>
      </c>
      <c r="BT146">
        <v>0</v>
      </c>
      <c r="BU146">
        <v>0</v>
      </c>
      <c r="BV146">
        <v>0</v>
      </c>
      <c r="BW146">
        <v>0</v>
      </c>
      <c r="BX146">
        <v>0</v>
      </c>
      <c r="BY146">
        <v>0</v>
      </c>
      <c r="BZ146">
        <v>1</v>
      </c>
      <c r="CA146">
        <v>0</v>
      </c>
      <c r="CB146">
        <v>0</v>
      </c>
      <c r="CC146">
        <v>0</v>
      </c>
      <c r="CD146">
        <v>0</v>
      </c>
      <c r="CE146" t="s">
        <v>335</v>
      </c>
      <c r="CG146" t="s">
        <v>335</v>
      </c>
      <c r="CI146" t="s">
        <v>386</v>
      </c>
      <c r="CJ146" t="s">
        <v>54</v>
      </c>
      <c r="CL146" t="s">
        <v>54</v>
      </c>
      <c r="CN146" t="s">
        <v>336</v>
      </c>
      <c r="CP146">
        <v>3</v>
      </c>
      <c r="CS146" t="s">
        <v>400</v>
      </c>
    </row>
    <row r="147" spans="1:98" customFormat="1">
      <c r="A147">
        <v>200286</v>
      </c>
      <c r="B147" t="s">
        <v>321</v>
      </c>
      <c r="C147" t="s">
        <v>360</v>
      </c>
      <c r="D147">
        <v>1979</v>
      </c>
      <c r="E147">
        <v>47</v>
      </c>
      <c r="F147" t="s">
        <v>387</v>
      </c>
      <c r="G147" t="s">
        <v>72</v>
      </c>
      <c r="H147" t="s">
        <v>1567</v>
      </c>
      <c r="I147" t="s">
        <v>428</v>
      </c>
      <c r="J147" t="s">
        <v>325</v>
      </c>
      <c r="K147" s="329">
        <v>46141.444016203706</v>
      </c>
      <c r="L147" t="s">
        <v>309</v>
      </c>
      <c r="M147" t="s">
        <v>356</v>
      </c>
      <c r="N147" t="s">
        <v>357</v>
      </c>
      <c r="O147" t="s">
        <v>358</v>
      </c>
      <c r="P147" t="s">
        <v>329</v>
      </c>
      <c r="R147" t="s">
        <v>124</v>
      </c>
      <c r="S147" t="s">
        <v>123</v>
      </c>
      <c r="T147" t="s">
        <v>330</v>
      </c>
      <c r="U147" t="s">
        <v>633</v>
      </c>
      <c r="V147" t="s">
        <v>107</v>
      </c>
      <c r="W147" t="s">
        <v>505</v>
      </c>
      <c r="X147">
        <v>0</v>
      </c>
      <c r="Y147">
        <v>0</v>
      </c>
      <c r="Z147">
        <v>0</v>
      </c>
      <c r="AA147">
        <v>0</v>
      </c>
      <c r="AB147">
        <v>0</v>
      </c>
      <c r="AC147">
        <v>1</v>
      </c>
      <c r="AD147">
        <v>0</v>
      </c>
      <c r="AE147">
        <v>0</v>
      </c>
      <c r="AF147">
        <v>0</v>
      </c>
      <c r="AG147">
        <v>0</v>
      </c>
      <c r="AH147">
        <v>0</v>
      </c>
      <c r="AI147">
        <v>0</v>
      </c>
      <c r="AJ147">
        <v>0</v>
      </c>
      <c r="AK147">
        <v>0</v>
      </c>
      <c r="AL147">
        <v>0</v>
      </c>
      <c r="AM147">
        <v>0</v>
      </c>
      <c r="AN147">
        <v>0</v>
      </c>
      <c r="AO147">
        <v>0</v>
      </c>
      <c r="AP147" t="s">
        <v>464</v>
      </c>
      <c r="AQ147">
        <v>0</v>
      </c>
      <c r="AR147">
        <v>0</v>
      </c>
      <c r="AS147">
        <v>0</v>
      </c>
      <c r="AT147">
        <v>1</v>
      </c>
      <c r="AU147">
        <v>0</v>
      </c>
      <c r="AV147">
        <v>0</v>
      </c>
      <c r="AW147">
        <v>0</v>
      </c>
      <c r="AX147">
        <v>0</v>
      </c>
      <c r="AY147" t="s">
        <v>345</v>
      </c>
      <c r="AZ147">
        <v>1</v>
      </c>
      <c r="BA147">
        <v>0</v>
      </c>
      <c r="BB147">
        <v>0</v>
      </c>
      <c r="BC147">
        <v>0</v>
      </c>
      <c r="BD147">
        <v>0</v>
      </c>
      <c r="BE147">
        <v>0</v>
      </c>
      <c r="BF147">
        <v>0</v>
      </c>
      <c r="BG147">
        <v>0</v>
      </c>
      <c r="BH147">
        <v>0</v>
      </c>
      <c r="BK147" t="s">
        <v>131</v>
      </c>
      <c r="BL147" t="s">
        <v>134</v>
      </c>
      <c r="BM147" t="s">
        <v>132</v>
      </c>
      <c r="BN147" t="s">
        <v>117</v>
      </c>
      <c r="BO147" t="s">
        <v>924</v>
      </c>
      <c r="BP147">
        <v>0</v>
      </c>
      <c r="BQ147">
        <v>0</v>
      </c>
      <c r="BR147">
        <v>0</v>
      </c>
      <c r="BS147">
        <v>0</v>
      </c>
      <c r="BT147">
        <v>0</v>
      </c>
      <c r="BU147">
        <v>1</v>
      </c>
      <c r="BV147">
        <v>0</v>
      </c>
      <c r="BW147">
        <v>0</v>
      </c>
      <c r="BX147">
        <v>0</v>
      </c>
      <c r="BY147">
        <v>0</v>
      </c>
      <c r="BZ147">
        <v>0</v>
      </c>
      <c r="CA147">
        <v>0</v>
      </c>
      <c r="CB147">
        <v>0</v>
      </c>
      <c r="CC147">
        <v>0</v>
      </c>
      <c r="CD147">
        <v>0</v>
      </c>
      <c r="CE147" t="s">
        <v>146</v>
      </c>
      <c r="CG147" t="s">
        <v>335</v>
      </c>
      <c r="CI147" t="s">
        <v>128</v>
      </c>
      <c r="CJ147" t="s">
        <v>52</v>
      </c>
      <c r="CL147" t="s">
        <v>52</v>
      </c>
      <c r="CN147" t="s">
        <v>346</v>
      </c>
      <c r="CP147">
        <v>7</v>
      </c>
      <c r="CS147" t="s">
        <v>347</v>
      </c>
    </row>
    <row r="148" spans="1:98" customFormat="1">
      <c r="A148">
        <v>200301</v>
      </c>
      <c r="B148" t="s">
        <v>321</v>
      </c>
      <c r="C148" t="s">
        <v>322</v>
      </c>
      <c r="D148">
        <v>1991</v>
      </c>
      <c r="E148">
        <v>35</v>
      </c>
      <c r="F148" t="s">
        <v>57</v>
      </c>
      <c r="G148" t="s">
        <v>49</v>
      </c>
      <c r="H148" t="s">
        <v>415</v>
      </c>
      <c r="I148" t="s">
        <v>397</v>
      </c>
      <c r="J148" t="s">
        <v>325</v>
      </c>
      <c r="K148" s="329">
        <v>46141.443020833336</v>
      </c>
      <c r="L148" t="s">
        <v>309</v>
      </c>
      <c r="M148" t="s">
        <v>595</v>
      </c>
      <c r="N148" t="s">
        <v>596</v>
      </c>
      <c r="O148" t="s">
        <v>358</v>
      </c>
      <c r="P148" t="s">
        <v>329</v>
      </c>
      <c r="R148" t="s">
        <v>122</v>
      </c>
      <c r="S148" t="s">
        <v>121</v>
      </c>
      <c r="T148" t="s">
        <v>121</v>
      </c>
      <c r="U148" t="s">
        <v>83</v>
      </c>
      <c r="V148" t="s">
        <v>107</v>
      </c>
      <c r="W148" t="s">
        <v>499</v>
      </c>
      <c r="X148">
        <v>0</v>
      </c>
      <c r="Y148">
        <v>0</v>
      </c>
      <c r="Z148">
        <v>0</v>
      </c>
      <c r="AA148">
        <v>0</v>
      </c>
      <c r="AB148">
        <v>0</v>
      </c>
      <c r="AC148">
        <v>0</v>
      </c>
      <c r="AD148">
        <v>0</v>
      </c>
      <c r="AE148">
        <v>0</v>
      </c>
      <c r="AF148">
        <v>0</v>
      </c>
      <c r="AG148">
        <v>0</v>
      </c>
      <c r="AH148">
        <v>0</v>
      </c>
      <c r="AI148">
        <v>0</v>
      </c>
      <c r="AJ148">
        <v>0</v>
      </c>
      <c r="AK148">
        <v>0</v>
      </c>
      <c r="AL148">
        <v>1</v>
      </c>
      <c r="AM148">
        <v>0</v>
      </c>
      <c r="AN148">
        <v>0</v>
      </c>
      <c r="AO148">
        <v>0</v>
      </c>
      <c r="AP148" t="s">
        <v>345</v>
      </c>
      <c r="AQ148">
        <v>1</v>
      </c>
      <c r="AR148">
        <v>0</v>
      </c>
      <c r="AS148">
        <v>0</v>
      </c>
      <c r="AT148">
        <v>0</v>
      </c>
      <c r="AU148">
        <v>0</v>
      </c>
      <c r="AV148">
        <v>0</v>
      </c>
      <c r="AW148">
        <v>0</v>
      </c>
      <c r="AX148">
        <v>0</v>
      </c>
      <c r="AY148" t="s">
        <v>345</v>
      </c>
      <c r="AZ148">
        <v>1</v>
      </c>
      <c r="BA148">
        <v>0</v>
      </c>
      <c r="BB148">
        <v>0</v>
      </c>
      <c r="BC148">
        <v>0</v>
      </c>
      <c r="BD148">
        <v>0</v>
      </c>
      <c r="BE148">
        <v>0</v>
      </c>
      <c r="BF148">
        <v>0</v>
      </c>
      <c r="BG148">
        <v>0</v>
      </c>
      <c r="BH148">
        <v>0</v>
      </c>
      <c r="BI148" t="s">
        <v>52</v>
      </c>
      <c r="BK148" t="s">
        <v>130</v>
      </c>
      <c r="BL148" t="s">
        <v>128</v>
      </c>
      <c r="BM148" t="s">
        <v>130</v>
      </c>
      <c r="BN148" t="s">
        <v>118</v>
      </c>
      <c r="BO148" t="s">
        <v>928</v>
      </c>
      <c r="BP148">
        <v>0</v>
      </c>
      <c r="BQ148">
        <v>0</v>
      </c>
      <c r="BR148">
        <v>0</v>
      </c>
      <c r="BS148">
        <v>1</v>
      </c>
      <c r="BT148">
        <v>0</v>
      </c>
      <c r="BU148">
        <v>0</v>
      </c>
      <c r="BV148">
        <v>0</v>
      </c>
      <c r="BW148">
        <v>0</v>
      </c>
      <c r="BX148">
        <v>0</v>
      </c>
      <c r="BY148">
        <v>0</v>
      </c>
      <c r="BZ148">
        <v>0</v>
      </c>
      <c r="CA148">
        <v>0</v>
      </c>
      <c r="CB148">
        <v>0</v>
      </c>
      <c r="CC148">
        <v>0</v>
      </c>
      <c r="CD148">
        <v>0</v>
      </c>
      <c r="CE148" t="s">
        <v>335</v>
      </c>
      <c r="CG148" t="s">
        <v>335</v>
      </c>
      <c r="CI148" t="s">
        <v>128</v>
      </c>
      <c r="CJ148" t="s">
        <v>52</v>
      </c>
      <c r="CL148" t="s">
        <v>52</v>
      </c>
      <c r="CN148" t="s">
        <v>346</v>
      </c>
      <c r="CP148">
        <v>6</v>
      </c>
    </row>
    <row r="149" spans="1:98" customFormat="1">
      <c r="A149">
        <v>125103</v>
      </c>
      <c r="B149" t="s">
        <v>321</v>
      </c>
      <c r="C149" t="s">
        <v>360</v>
      </c>
      <c r="D149">
        <v>1964</v>
      </c>
      <c r="E149">
        <v>62</v>
      </c>
      <c r="F149" t="s">
        <v>339</v>
      </c>
      <c r="G149" t="s">
        <v>83</v>
      </c>
      <c r="H149" t="s">
        <v>1472</v>
      </c>
      <c r="I149" t="s">
        <v>361</v>
      </c>
      <c r="J149" t="s">
        <v>325</v>
      </c>
      <c r="K149" s="329">
        <v>46141.44195601852</v>
      </c>
      <c r="L149" t="s">
        <v>309</v>
      </c>
      <c r="M149" t="s">
        <v>568</v>
      </c>
      <c r="N149" t="s">
        <v>1397</v>
      </c>
      <c r="O149" t="s">
        <v>492</v>
      </c>
      <c r="P149" t="s">
        <v>382</v>
      </c>
      <c r="R149" t="s">
        <v>124</v>
      </c>
      <c r="S149" t="s">
        <v>123</v>
      </c>
      <c r="T149" t="s">
        <v>391</v>
      </c>
      <c r="U149" t="s">
        <v>372</v>
      </c>
      <c r="V149" t="s">
        <v>107</v>
      </c>
      <c r="W149" t="s">
        <v>524</v>
      </c>
      <c r="X149">
        <v>0</v>
      </c>
      <c r="Y149">
        <v>1</v>
      </c>
      <c r="Z149">
        <v>0</v>
      </c>
      <c r="AA149">
        <v>0</v>
      </c>
      <c r="AB149">
        <v>0</v>
      </c>
      <c r="AC149">
        <v>0</v>
      </c>
      <c r="AD149">
        <v>0</v>
      </c>
      <c r="AE149">
        <v>0</v>
      </c>
      <c r="AF149">
        <v>0</v>
      </c>
      <c r="AG149">
        <v>0</v>
      </c>
      <c r="AH149">
        <v>0</v>
      </c>
      <c r="AI149">
        <v>0</v>
      </c>
      <c r="AJ149">
        <v>0</v>
      </c>
      <c r="AK149">
        <v>0</v>
      </c>
      <c r="AL149">
        <v>0</v>
      </c>
      <c r="AM149">
        <v>0</v>
      </c>
      <c r="AN149">
        <v>0</v>
      </c>
      <c r="AO149">
        <v>0</v>
      </c>
      <c r="AP149" t="s">
        <v>345</v>
      </c>
      <c r="AQ149">
        <v>1</v>
      </c>
      <c r="AR149">
        <v>0</v>
      </c>
      <c r="AS149">
        <v>0</v>
      </c>
      <c r="AT149">
        <v>0</v>
      </c>
      <c r="AU149">
        <v>0</v>
      </c>
      <c r="AV149">
        <v>0</v>
      </c>
      <c r="AW149">
        <v>0</v>
      </c>
      <c r="AX149">
        <v>0</v>
      </c>
      <c r="AY149" t="s">
        <v>345</v>
      </c>
      <c r="AZ149">
        <v>1</v>
      </c>
      <c r="BA149">
        <v>0</v>
      </c>
      <c r="BB149">
        <v>0</v>
      </c>
      <c r="BC149">
        <v>0</v>
      </c>
      <c r="BD149">
        <v>0</v>
      </c>
      <c r="BE149">
        <v>0</v>
      </c>
      <c r="BF149">
        <v>0</v>
      </c>
      <c r="BG149">
        <v>0</v>
      </c>
      <c r="BH149">
        <v>0</v>
      </c>
      <c r="BI149" t="s">
        <v>51</v>
      </c>
      <c r="BK149" t="s">
        <v>130</v>
      </c>
      <c r="BL149" t="s">
        <v>131</v>
      </c>
      <c r="BM149" t="s">
        <v>129</v>
      </c>
      <c r="BN149" t="s">
        <v>118</v>
      </c>
      <c r="BO149" t="s">
        <v>921</v>
      </c>
      <c r="BP149">
        <v>0</v>
      </c>
      <c r="BQ149">
        <v>0</v>
      </c>
      <c r="BR149">
        <v>0</v>
      </c>
      <c r="BS149">
        <v>0</v>
      </c>
      <c r="BT149">
        <v>0</v>
      </c>
      <c r="BU149">
        <v>0</v>
      </c>
      <c r="BV149">
        <v>0</v>
      </c>
      <c r="BW149">
        <v>0</v>
      </c>
      <c r="BX149">
        <v>0</v>
      </c>
      <c r="BY149">
        <v>0</v>
      </c>
      <c r="BZ149">
        <v>1</v>
      </c>
      <c r="CA149">
        <v>0</v>
      </c>
      <c r="CB149">
        <v>0</v>
      </c>
      <c r="CC149">
        <v>0</v>
      </c>
      <c r="CD149">
        <v>0</v>
      </c>
      <c r="CE149" t="s">
        <v>335</v>
      </c>
      <c r="CG149" t="s">
        <v>335</v>
      </c>
      <c r="CI149" t="s">
        <v>127</v>
      </c>
      <c r="CJ149" t="s">
        <v>51</v>
      </c>
      <c r="CL149" t="s">
        <v>51</v>
      </c>
      <c r="CN149" t="s">
        <v>346</v>
      </c>
      <c r="CP149">
        <v>10</v>
      </c>
      <c r="CS149" t="s">
        <v>337</v>
      </c>
    </row>
    <row r="150" spans="1:98" customFormat="1">
      <c r="A150">
        <v>148570</v>
      </c>
      <c r="B150" t="s">
        <v>551</v>
      </c>
      <c r="C150" t="s">
        <v>322</v>
      </c>
      <c r="D150">
        <v>1963</v>
      </c>
      <c r="E150">
        <v>63</v>
      </c>
      <c r="F150" t="s">
        <v>339</v>
      </c>
      <c r="G150" t="s">
        <v>83</v>
      </c>
      <c r="H150" t="s">
        <v>1472</v>
      </c>
      <c r="I150" t="s">
        <v>397</v>
      </c>
      <c r="J150" t="s">
        <v>325</v>
      </c>
      <c r="K150" s="329">
        <v>46141.440601851849</v>
      </c>
      <c r="L150" t="s">
        <v>309</v>
      </c>
      <c r="M150" t="s">
        <v>568</v>
      </c>
      <c r="N150" t="s">
        <v>1397</v>
      </c>
      <c r="O150" t="s">
        <v>492</v>
      </c>
      <c r="P150" t="s">
        <v>382</v>
      </c>
      <c r="R150" t="s">
        <v>123</v>
      </c>
      <c r="S150" t="s">
        <v>122</v>
      </c>
      <c r="T150" t="s">
        <v>391</v>
      </c>
      <c r="U150" t="s">
        <v>395</v>
      </c>
      <c r="V150" t="s">
        <v>107</v>
      </c>
      <c r="W150" t="s">
        <v>472</v>
      </c>
      <c r="X150">
        <v>1</v>
      </c>
      <c r="Y150">
        <v>1</v>
      </c>
      <c r="Z150">
        <v>0</v>
      </c>
      <c r="AA150">
        <v>0</v>
      </c>
      <c r="AB150">
        <v>0</v>
      </c>
      <c r="AC150">
        <v>0</v>
      </c>
      <c r="AD150">
        <v>0</v>
      </c>
      <c r="AE150">
        <v>0</v>
      </c>
      <c r="AF150">
        <v>0</v>
      </c>
      <c r="AG150">
        <v>0</v>
      </c>
      <c r="AH150">
        <v>0</v>
      </c>
      <c r="AI150">
        <v>0</v>
      </c>
      <c r="AJ150">
        <v>0</v>
      </c>
      <c r="AK150">
        <v>0</v>
      </c>
      <c r="AL150">
        <v>0</v>
      </c>
      <c r="AM150">
        <v>0</v>
      </c>
      <c r="AN150">
        <v>0</v>
      </c>
      <c r="AO150">
        <v>0</v>
      </c>
      <c r="AP150" t="s">
        <v>345</v>
      </c>
      <c r="AQ150">
        <v>1</v>
      </c>
      <c r="AR150">
        <v>0</v>
      </c>
      <c r="AS150">
        <v>0</v>
      </c>
      <c r="AT150">
        <v>0</v>
      </c>
      <c r="AU150">
        <v>0</v>
      </c>
      <c r="AV150">
        <v>0</v>
      </c>
      <c r="AW150">
        <v>0</v>
      </c>
      <c r="AX150">
        <v>0</v>
      </c>
      <c r="AY150" t="s">
        <v>345</v>
      </c>
      <c r="AZ150">
        <v>1</v>
      </c>
      <c r="BA150">
        <v>0</v>
      </c>
      <c r="BB150">
        <v>0</v>
      </c>
      <c r="BC150">
        <v>0</v>
      </c>
      <c r="BD150">
        <v>0</v>
      </c>
      <c r="BE150">
        <v>0</v>
      </c>
      <c r="BF150">
        <v>0</v>
      </c>
      <c r="BG150">
        <v>0</v>
      </c>
      <c r="BH150">
        <v>0</v>
      </c>
      <c r="BI150" t="s">
        <v>51</v>
      </c>
      <c r="BJ150" t="s">
        <v>2042</v>
      </c>
      <c r="BK150" t="s">
        <v>132</v>
      </c>
      <c r="BL150" t="s">
        <v>131</v>
      </c>
      <c r="BM150" t="s">
        <v>132</v>
      </c>
      <c r="BN150" t="s">
        <v>118</v>
      </c>
      <c r="BO150" t="s">
        <v>924</v>
      </c>
      <c r="BP150">
        <v>0</v>
      </c>
      <c r="BQ150">
        <v>0</v>
      </c>
      <c r="BR150">
        <v>0</v>
      </c>
      <c r="BS150">
        <v>0</v>
      </c>
      <c r="BT150">
        <v>0</v>
      </c>
      <c r="BU150">
        <v>1</v>
      </c>
      <c r="BV150">
        <v>0</v>
      </c>
      <c r="BW150">
        <v>0</v>
      </c>
      <c r="BX150">
        <v>0</v>
      </c>
      <c r="BY150">
        <v>0</v>
      </c>
      <c r="BZ150">
        <v>0</v>
      </c>
      <c r="CA150">
        <v>0</v>
      </c>
      <c r="CB150">
        <v>0</v>
      </c>
      <c r="CC150">
        <v>0</v>
      </c>
      <c r="CD150">
        <v>0</v>
      </c>
      <c r="CE150" t="s">
        <v>140</v>
      </c>
      <c r="CG150" t="s">
        <v>138</v>
      </c>
      <c r="CI150" t="s">
        <v>129</v>
      </c>
      <c r="CJ150" t="s">
        <v>51</v>
      </c>
      <c r="CL150" t="s">
        <v>51</v>
      </c>
      <c r="CM150" t="s">
        <v>2043</v>
      </c>
      <c r="CN150" t="s">
        <v>346</v>
      </c>
      <c r="CP150">
        <v>10</v>
      </c>
      <c r="CQ150" t="s">
        <v>2044</v>
      </c>
      <c r="CS150" t="s">
        <v>337</v>
      </c>
    </row>
    <row r="151" spans="1:98" customFormat="1">
      <c r="A151">
        <v>200312</v>
      </c>
      <c r="B151" t="s">
        <v>321</v>
      </c>
      <c r="C151" t="s">
        <v>360</v>
      </c>
      <c r="D151">
        <v>1974</v>
      </c>
      <c r="E151">
        <v>52</v>
      </c>
      <c r="F151" t="s">
        <v>58</v>
      </c>
      <c r="G151" t="s">
        <v>49</v>
      </c>
      <c r="H151" t="s">
        <v>492</v>
      </c>
      <c r="I151" t="s">
        <v>367</v>
      </c>
      <c r="J151" t="s">
        <v>350</v>
      </c>
      <c r="K151" s="329">
        <v>46141.438761574071</v>
      </c>
      <c r="L151" t="s">
        <v>309</v>
      </c>
      <c r="M151" t="s">
        <v>1810</v>
      </c>
      <c r="N151" t="s">
        <v>1812</v>
      </c>
      <c r="O151" t="s">
        <v>319</v>
      </c>
      <c r="P151" t="s">
        <v>405</v>
      </c>
      <c r="Q151" t="s">
        <v>306</v>
      </c>
      <c r="R151" t="s">
        <v>383</v>
      </c>
      <c r="S151" t="s">
        <v>121</v>
      </c>
      <c r="T151" t="s">
        <v>121</v>
      </c>
      <c r="U151" t="s">
        <v>331</v>
      </c>
      <c r="V151" t="s">
        <v>109</v>
      </c>
      <c r="W151" t="s">
        <v>914</v>
      </c>
      <c r="X151">
        <v>0</v>
      </c>
      <c r="Y151">
        <v>0</v>
      </c>
      <c r="Z151">
        <v>1</v>
      </c>
      <c r="AA151">
        <v>1</v>
      </c>
      <c r="AB151">
        <v>0</v>
      </c>
      <c r="AC151">
        <v>0</v>
      </c>
      <c r="AD151">
        <v>0</v>
      </c>
      <c r="AE151">
        <v>0</v>
      </c>
      <c r="AF151">
        <v>0</v>
      </c>
      <c r="AG151">
        <v>0</v>
      </c>
      <c r="AH151">
        <v>0</v>
      </c>
      <c r="AI151">
        <v>0</v>
      </c>
      <c r="AJ151">
        <v>0</v>
      </c>
      <c r="AK151">
        <v>0</v>
      </c>
      <c r="AL151">
        <v>1</v>
      </c>
      <c r="AM151">
        <v>0</v>
      </c>
      <c r="AN151">
        <v>0</v>
      </c>
      <c r="AO151">
        <v>0</v>
      </c>
      <c r="AP151" t="s">
        <v>345</v>
      </c>
      <c r="AQ151">
        <v>1</v>
      </c>
      <c r="AR151">
        <v>0</v>
      </c>
      <c r="AS151">
        <v>0</v>
      </c>
      <c r="AT151">
        <v>0</v>
      </c>
      <c r="AU151">
        <v>0</v>
      </c>
      <c r="AV151">
        <v>0</v>
      </c>
      <c r="AW151">
        <v>0</v>
      </c>
      <c r="AX151">
        <v>0</v>
      </c>
      <c r="AY151" t="s">
        <v>345</v>
      </c>
      <c r="AZ151">
        <v>1</v>
      </c>
      <c r="BA151">
        <v>0</v>
      </c>
      <c r="BB151">
        <v>0</v>
      </c>
      <c r="BC151">
        <v>0</v>
      </c>
      <c r="BD151">
        <v>0</v>
      </c>
      <c r="BE151">
        <v>0</v>
      </c>
      <c r="BF151">
        <v>0</v>
      </c>
      <c r="BG151">
        <v>0</v>
      </c>
      <c r="BH151">
        <v>0</v>
      </c>
      <c r="BK151" t="s">
        <v>386</v>
      </c>
      <c r="BL151" t="s">
        <v>130</v>
      </c>
      <c r="BM151" t="s">
        <v>130</v>
      </c>
      <c r="BN151" t="s">
        <v>117</v>
      </c>
      <c r="BO151" t="s">
        <v>924</v>
      </c>
      <c r="BP151">
        <v>0</v>
      </c>
      <c r="BQ151">
        <v>0</v>
      </c>
      <c r="BR151">
        <v>0</v>
      </c>
      <c r="BS151">
        <v>0</v>
      </c>
      <c r="BT151">
        <v>0</v>
      </c>
      <c r="BU151">
        <v>1</v>
      </c>
      <c r="BV151">
        <v>0</v>
      </c>
      <c r="BW151">
        <v>0</v>
      </c>
      <c r="BX151">
        <v>0</v>
      </c>
      <c r="BY151">
        <v>0</v>
      </c>
      <c r="BZ151">
        <v>0</v>
      </c>
      <c r="CA151">
        <v>0</v>
      </c>
      <c r="CB151">
        <v>0</v>
      </c>
      <c r="CC151">
        <v>0</v>
      </c>
      <c r="CD151">
        <v>0</v>
      </c>
      <c r="CE151" t="s">
        <v>335</v>
      </c>
      <c r="CG151" t="s">
        <v>178</v>
      </c>
      <c r="CI151" t="s">
        <v>129</v>
      </c>
      <c r="CJ151" t="s">
        <v>52</v>
      </c>
      <c r="CL151" t="s">
        <v>52</v>
      </c>
      <c r="CN151" t="s">
        <v>336</v>
      </c>
      <c r="CO151" t="s">
        <v>2045</v>
      </c>
      <c r="CP151">
        <v>8</v>
      </c>
      <c r="CS151" t="s">
        <v>337</v>
      </c>
      <c r="CT151" t="s">
        <v>2046</v>
      </c>
    </row>
    <row r="152" spans="1:98" customFormat="1">
      <c r="A152">
        <v>200300</v>
      </c>
      <c r="B152" t="s">
        <v>321</v>
      </c>
      <c r="C152" t="s">
        <v>322</v>
      </c>
      <c r="D152">
        <v>1980</v>
      </c>
      <c r="E152">
        <v>46</v>
      </c>
      <c r="F152" t="s">
        <v>387</v>
      </c>
      <c r="G152" t="s">
        <v>67</v>
      </c>
      <c r="H152" t="s">
        <v>862</v>
      </c>
      <c r="I152" t="s">
        <v>575</v>
      </c>
      <c r="J152" t="s">
        <v>350</v>
      </c>
      <c r="K152" s="329">
        <v>46141.430856481478</v>
      </c>
      <c r="L152" t="s">
        <v>309</v>
      </c>
      <c r="M152" t="s">
        <v>401</v>
      </c>
      <c r="N152" t="s">
        <v>403</v>
      </c>
      <c r="O152" t="s">
        <v>404</v>
      </c>
      <c r="P152" t="s">
        <v>405</v>
      </c>
      <c r="Q152" t="s">
        <v>306</v>
      </c>
      <c r="R152" t="s">
        <v>122</v>
      </c>
      <c r="S152" t="s">
        <v>123</v>
      </c>
      <c r="T152" t="s">
        <v>394</v>
      </c>
      <c r="U152" t="s">
        <v>1888</v>
      </c>
      <c r="V152" t="s">
        <v>107</v>
      </c>
      <c r="W152" t="s">
        <v>499</v>
      </c>
      <c r="X152">
        <v>0</v>
      </c>
      <c r="Y152">
        <v>0</v>
      </c>
      <c r="Z152">
        <v>0</v>
      </c>
      <c r="AA152">
        <v>0</v>
      </c>
      <c r="AB152">
        <v>0</v>
      </c>
      <c r="AC152">
        <v>0</v>
      </c>
      <c r="AD152">
        <v>0</v>
      </c>
      <c r="AE152">
        <v>0</v>
      </c>
      <c r="AF152">
        <v>0</v>
      </c>
      <c r="AG152">
        <v>0</v>
      </c>
      <c r="AH152">
        <v>0</v>
      </c>
      <c r="AI152">
        <v>0</v>
      </c>
      <c r="AJ152">
        <v>0</v>
      </c>
      <c r="AK152">
        <v>0</v>
      </c>
      <c r="AL152">
        <v>1</v>
      </c>
      <c r="AM152">
        <v>0</v>
      </c>
      <c r="AN152">
        <v>0</v>
      </c>
      <c r="AO152">
        <v>0</v>
      </c>
      <c r="AP152" t="s">
        <v>345</v>
      </c>
      <c r="AQ152">
        <v>1</v>
      </c>
      <c r="AR152">
        <v>0</v>
      </c>
      <c r="AS152">
        <v>0</v>
      </c>
      <c r="AT152">
        <v>0</v>
      </c>
      <c r="AU152">
        <v>0</v>
      </c>
      <c r="AV152">
        <v>0</v>
      </c>
      <c r="AW152">
        <v>0</v>
      </c>
      <c r="AX152">
        <v>0</v>
      </c>
      <c r="AY152" t="s">
        <v>345</v>
      </c>
      <c r="AZ152">
        <v>1</v>
      </c>
      <c r="BA152">
        <v>0</v>
      </c>
      <c r="BB152">
        <v>0</v>
      </c>
      <c r="BC152">
        <v>0</v>
      </c>
      <c r="BD152">
        <v>0</v>
      </c>
      <c r="BE152">
        <v>0</v>
      </c>
      <c r="BF152">
        <v>0</v>
      </c>
      <c r="BG152">
        <v>0</v>
      </c>
      <c r="BH152">
        <v>0</v>
      </c>
      <c r="BK152" t="s">
        <v>135</v>
      </c>
      <c r="BL152" t="s">
        <v>131</v>
      </c>
      <c r="BM152" t="s">
        <v>132</v>
      </c>
      <c r="BN152" t="s">
        <v>120</v>
      </c>
      <c r="BO152" t="s">
        <v>373</v>
      </c>
      <c r="BP152">
        <v>0</v>
      </c>
      <c r="BQ152">
        <v>0</v>
      </c>
      <c r="BR152">
        <v>0</v>
      </c>
      <c r="BS152">
        <v>0</v>
      </c>
      <c r="BT152">
        <v>0</v>
      </c>
      <c r="BU152">
        <v>0</v>
      </c>
      <c r="BV152">
        <v>0</v>
      </c>
      <c r="BW152">
        <v>0</v>
      </c>
      <c r="BX152">
        <v>0</v>
      </c>
      <c r="BY152">
        <v>0</v>
      </c>
      <c r="BZ152">
        <v>0</v>
      </c>
      <c r="CA152">
        <v>0</v>
      </c>
      <c r="CB152">
        <v>0</v>
      </c>
      <c r="CC152">
        <v>0</v>
      </c>
      <c r="CD152" t="s">
        <v>988</v>
      </c>
      <c r="CE152" t="s">
        <v>335</v>
      </c>
      <c r="CF152" t="s">
        <v>890</v>
      </c>
      <c r="CG152" t="s">
        <v>335</v>
      </c>
      <c r="CH152" t="s">
        <v>638</v>
      </c>
      <c r="CI152" t="s">
        <v>128</v>
      </c>
      <c r="CJ152" t="s">
        <v>52</v>
      </c>
      <c r="CL152" t="s">
        <v>53</v>
      </c>
      <c r="CN152" t="s">
        <v>346</v>
      </c>
      <c r="CP152">
        <v>6</v>
      </c>
      <c r="CS152" t="s">
        <v>347</v>
      </c>
    </row>
    <row r="153" spans="1:98" customFormat="1">
      <c r="A153">
        <v>200285</v>
      </c>
      <c r="B153" t="s">
        <v>1363</v>
      </c>
      <c r="C153" t="s">
        <v>322</v>
      </c>
      <c r="D153">
        <v>1981</v>
      </c>
      <c r="E153">
        <v>45</v>
      </c>
      <c r="F153" t="s">
        <v>387</v>
      </c>
      <c r="G153" t="s">
        <v>72</v>
      </c>
      <c r="H153" t="s">
        <v>1567</v>
      </c>
      <c r="I153" t="s">
        <v>575</v>
      </c>
      <c r="J153" t="s">
        <v>325</v>
      </c>
      <c r="K153" s="329">
        <v>46141.430567129632</v>
      </c>
      <c r="L153" t="s">
        <v>309</v>
      </c>
      <c r="M153" t="s">
        <v>356</v>
      </c>
      <c r="N153" t="s">
        <v>357</v>
      </c>
      <c r="O153" t="s">
        <v>358</v>
      </c>
      <c r="P153" t="s">
        <v>329</v>
      </c>
      <c r="R153" t="s">
        <v>123</v>
      </c>
      <c r="S153" t="s">
        <v>123</v>
      </c>
      <c r="T153" t="s">
        <v>330</v>
      </c>
      <c r="U153" t="s">
        <v>331</v>
      </c>
      <c r="V153" t="s">
        <v>107</v>
      </c>
      <c r="W153" t="s">
        <v>505</v>
      </c>
      <c r="X153">
        <v>0</v>
      </c>
      <c r="Y153">
        <v>0</v>
      </c>
      <c r="Z153">
        <v>0</v>
      </c>
      <c r="AA153">
        <v>0</v>
      </c>
      <c r="AB153">
        <v>0</v>
      </c>
      <c r="AC153">
        <v>1</v>
      </c>
      <c r="AD153">
        <v>0</v>
      </c>
      <c r="AE153">
        <v>0</v>
      </c>
      <c r="AF153">
        <v>0</v>
      </c>
      <c r="AG153">
        <v>0</v>
      </c>
      <c r="AH153">
        <v>0</v>
      </c>
      <c r="AI153">
        <v>0</v>
      </c>
      <c r="AJ153">
        <v>0</v>
      </c>
      <c r="AK153">
        <v>0</v>
      </c>
      <c r="AL153">
        <v>0</v>
      </c>
      <c r="AM153">
        <v>0</v>
      </c>
      <c r="AN153">
        <v>0</v>
      </c>
      <c r="AO153">
        <v>0</v>
      </c>
      <c r="AP153" t="s">
        <v>345</v>
      </c>
      <c r="AQ153">
        <v>1</v>
      </c>
      <c r="AR153">
        <v>0</v>
      </c>
      <c r="AS153">
        <v>0</v>
      </c>
      <c r="AT153">
        <v>0</v>
      </c>
      <c r="AU153">
        <v>0</v>
      </c>
      <c r="AV153">
        <v>0</v>
      </c>
      <c r="AW153">
        <v>0</v>
      </c>
      <c r="AX153">
        <v>0</v>
      </c>
      <c r="AY153" t="s">
        <v>345</v>
      </c>
      <c r="AZ153">
        <v>1</v>
      </c>
      <c r="BA153">
        <v>0</v>
      </c>
      <c r="BB153">
        <v>0</v>
      </c>
      <c r="BC153">
        <v>0</v>
      </c>
      <c r="BD153">
        <v>0</v>
      </c>
      <c r="BE153">
        <v>0</v>
      </c>
      <c r="BF153">
        <v>0</v>
      </c>
      <c r="BG153">
        <v>0</v>
      </c>
      <c r="BH153">
        <v>0</v>
      </c>
      <c r="BI153" t="s">
        <v>52</v>
      </c>
      <c r="BK153" t="s">
        <v>132</v>
      </c>
      <c r="BL153" t="s">
        <v>133</v>
      </c>
      <c r="BM153" t="s">
        <v>131</v>
      </c>
      <c r="BN153" t="s">
        <v>117</v>
      </c>
      <c r="BO153" t="s">
        <v>924</v>
      </c>
      <c r="BP153">
        <v>0</v>
      </c>
      <c r="BQ153">
        <v>0</v>
      </c>
      <c r="BR153">
        <v>0</v>
      </c>
      <c r="BS153">
        <v>0</v>
      </c>
      <c r="BT153">
        <v>0</v>
      </c>
      <c r="BU153">
        <v>1</v>
      </c>
      <c r="BV153">
        <v>0</v>
      </c>
      <c r="BW153">
        <v>0</v>
      </c>
      <c r="BX153">
        <v>0</v>
      </c>
      <c r="BY153">
        <v>0</v>
      </c>
      <c r="BZ153">
        <v>0</v>
      </c>
      <c r="CA153">
        <v>0</v>
      </c>
      <c r="CB153">
        <v>0</v>
      </c>
      <c r="CC153">
        <v>0</v>
      </c>
      <c r="CD153">
        <v>0</v>
      </c>
      <c r="CE153" t="s">
        <v>335</v>
      </c>
      <c r="CG153" t="s">
        <v>335</v>
      </c>
      <c r="CI153" t="s">
        <v>128</v>
      </c>
      <c r="CJ153" t="s">
        <v>52</v>
      </c>
      <c r="CL153" t="s">
        <v>52</v>
      </c>
      <c r="CN153" t="s">
        <v>346</v>
      </c>
      <c r="CP153">
        <v>8</v>
      </c>
      <c r="CS153" t="s">
        <v>347</v>
      </c>
    </row>
    <row r="154" spans="1:98" customFormat="1">
      <c r="A154">
        <v>200301</v>
      </c>
      <c r="B154" t="s">
        <v>321</v>
      </c>
      <c r="C154" t="s">
        <v>322</v>
      </c>
      <c r="D154">
        <v>1991</v>
      </c>
      <c r="E154">
        <v>35</v>
      </c>
      <c r="F154" t="s">
        <v>57</v>
      </c>
      <c r="G154" t="s">
        <v>49</v>
      </c>
      <c r="H154" t="s">
        <v>415</v>
      </c>
      <c r="I154" t="s">
        <v>397</v>
      </c>
      <c r="J154" t="s">
        <v>325</v>
      </c>
      <c r="K154" s="329">
        <v>46141.421307870369</v>
      </c>
      <c r="L154" t="s">
        <v>309</v>
      </c>
      <c r="M154" t="s">
        <v>602</v>
      </c>
      <c r="N154" t="s">
        <v>649</v>
      </c>
      <c r="O154" t="s">
        <v>352</v>
      </c>
      <c r="P154" t="s">
        <v>353</v>
      </c>
      <c r="R154" t="s">
        <v>122</v>
      </c>
      <c r="S154" t="s">
        <v>121</v>
      </c>
      <c r="T154" t="s">
        <v>121</v>
      </c>
      <c r="U154" t="s">
        <v>83</v>
      </c>
      <c r="V154" t="s">
        <v>107</v>
      </c>
      <c r="W154" t="s">
        <v>499</v>
      </c>
      <c r="X154">
        <v>0</v>
      </c>
      <c r="Y154">
        <v>0</v>
      </c>
      <c r="Z154">
        <v>0</v>
      </c>
      <c r="AA154">
        <v>0</v>
      </c>
      <c r="AB154">
        <v>0</v>
      </c>
      <c r="AC154">
        <v>0</v>
      </c>
      <c r="AD154">
        <v>0</v>
      </c>
      <c r="AE154">
        <v>0</v>
      </c>
      <c r="AF154">
        <v>0</v>
      </c>
      <c r="AG154">
        <v>0</v>
      </c>
      <c r="AH154">
        <v>0</v>
      </c>
      <c r="AI154">
        <v>0</v>
      </c>
      <c r="AJ154">
        <v>0</v>
      </c>
      <c r="AK154">
        <v>0</v>
      </c>
      <c r="AL154">
        <v>1</v>
      </c>
      <c r="AM154">
        <v>0</v>
      </c>
      <c r="AN154">
        <v>0</v>
      </c>
      <c r="AO154">
        <v>0</v>
      </c>
      <c r="AP154" t="s">
        <v>345</v>
      </c>
      <c r="AQ154">
        <v>1</v>
      </c>
      <c r="AR154">
        <v>0</v>
      </c>
      <c r="AS154">
        <v>0</v>
      </c>
      <c r="AT154">
        <v>0</v>
      </c>
      <c r="AU154">
        <v>0</v>
      </c>
      <c r="AV154">
        <v>0</v>
      </c>
      <c r="AW154">
        <v>0</v>
      </c>
      <c r="AX154">
        <v>0</v>
      </c>
      <c r="AY154" t="s">
        <v>345</v>
      </c>
      <c r="AZ154">
        <v>1</v>
      </c>
      <c r="BA154">
        <v>0</v>
      </c>
      <c r="BB154">
        <v>0</v>
      </c>
      <c r="BC154">
        <v>0</v>
      </c>
      <c r="BD154">
        <v>0</v>
      </c>
      <c r="BE154">
        <v>0</v>
      </c>
      <c r="BF154">
        <v>0</v>
      </c>
      <c r="BG154">
        <v>0</v>
      </c>
      <c r="BH154">
        <v>0</v>
      </c>
      <c r="BI154" t="s">
        <v>52</v>
      </c>
      <c r="BK154" t="s">
        <v>130</v>
      </c>
      <c r="BL154" t="s">
        <v>128</v>
      </c>
      <c r="BM154" t="s">
        <v>130</v>
      </c>
      <c r="BN154" t="s">
        <v>118</v>
      </c>
      <c r="BO154" t="s">
        <v>928</v>
      </c>
      <c r="BP154">
        <v>0</v>
      </c>
      <c r="BQ154">
        <v>0</v>
      </c>
      <c r="BR154">
        <v>0</v>
      </c>
      <c r="BS154">
        <v>1</v>
      </c>
      <c r="BT154">
        <v>0</v>
      </c>
      <c r="BU154">
        <v>0</v>
      </c>
      <c r="BV154">
        <v>0</v>
      </c>
      <c r="BW154">
        <v>0</v>
      </c>
      <c r="BX154">
        <v>0</v>
      </c>
      <c r="BY154">
        <v>0</v>
      </c>
      <c r="BZ154">
        <v>0</v>
      </c>
      <c r="CA154">
        <v>0</v>
      </c>
      <c r="CB154">
        <v>0</v>
      </c>
      <c r="CC154">
        <v>0</v>
      </c>
      <c r="CD154">
        <v>0</v>
      </c>
      <c r="CE154" t="s">
        <v>335</v>
      </c>
      <c r="CG154" t="s">
        <v>335</v>
      </c>
      <c r="CI154" t="s">
        <v>128</v>
      </c>
      <c r="CJ154" t="s">
        <v>52</v>
      </c>
      <c r="CL154" t="s">
        <v>52</v>
      </c>
      <c r="CN154" t="s">
        <v>346</v>
      </c>
      <c r="CP154">
        <v>8</v>
      </c>
    </row>
    <row r="155" spans="1:98" customFormat="1">
      <c r="A155">
        <v>200302</v>
      </c>
      <c r="B155" t="s">
        <v>321</v>
      </c>
      <c r="C155" t="s">
        <v>303</v>
      </c>
      <c r="D155">
        <v>1993</v>
      </c>
      <c r="E155">
        <v>33</v>
      </c>
      <c r="F155" t="s">
        <v>57</v>
      </c>
      <c r="G155" t="s">
        <v>49</v>
      </c>
      <c r="H155" t="s">
        <v>415</v>
      </c>
      <c r="I155" t="s">
        <v>410</v>
      </c>
      <c r="J155" t="s">
        <v>350</v>
      </c>
      <c r="K155" s="329">
        <v>46141.420648148145</v>
      </c>
      <c r="L155" t="s">
        <v>309</v>
      </c>
      <c r="M155" t="s">
        <v>602</v>
      </c>
      <c r="N155" t="s">
        <v>649</v>
      </c>
      <c r="O155" t="s">
        <v>352</v>
      </c>
      <c r="P155" t="s">
        <v>353</v>
      </c>
      <c r="R155" t="s">
        <v>383</v>
      </c>
      <c r="S155" t="s">
        <v>121</v>
      </c>
      <c r="T155" t="s">
        <v>121</v>
      </c>
      <c r="U155" t="s">
        <v>331</v>
      </c>
      <c r="V155" t="s">
        <v>107</v>
      </c>
      <c r="W155" t="s">
        <v>513</v>
      </c>
      <c r="X155">
        <v>0</v>
      </c>
      <c r="Y155">
        <v>0</v>
      </c>
      <c r="Z155">
        <v>0</v>
      </c>
      <c r="AA155">
        <v>0</v>
      </c>
      <c r="AB155">
        <v>0</v>
      </c>
      <c r="AC155">
        <v>0</v>
      </c>
      <c r="AD155">
        <v>0</v>
      </c>
      <c r="AE155">
        <v>0</v>
      </c>
      <c r="AF155">
        <v>0</v>
      </c>
      <c r="AG155">
        <v>0</v>
      </c>
      <c r="AH155">
        <v>1</v>
      </c>
      <c r="AI155">
        <v>0</v>
      </c>
      <c r="AJ155">
        <v>0</v>
      </c>
      <c r="AK155">
        <v>0</v>
      </c>
      <c r="AL155">
        <v>0</v>
      </c>
      <c r="AM155">
        <v>0</v>
      </c>
      <c r="AN155">
        <v>0</v>
      </c>
      <c r="AO155">
        <v>0</v>
      </c>
      <c r="AP155" t="s">
        <v>345</v>
      </c>
      <c r="AQ155">
        <v>1</v>
      </c>
      <c r="AR155">
        <v>0</v>
      </c>
      <c r="AS155">
        <v>0</v>
      </c>
      <c r="AT155">
        <v>0</v>
      </c>
      <c r="AU155">
        <v>0</v>
      </c>
      <c r="AV155">
        <v>0</v>
      </c>
      <c r="AW155">
        <v>0</v>
      </c>
      <c r="AX155">
        <v>0</v>
      </c>
      <c r="AY155" t="s">
        <v>345</v>
      </c>
      <c r="AZ155">
        <v>1</v>
      </c>
      <c r="BA155">
        <v>0</v>
      </c>
      <c r="BB155">
        <v>0</v>
      </c>
      <c r="BC155">
        <v>0</v>
      </c>
      <c r="BD155">
        <v>0</v>
      </c>
      <c r="BE155">
        <v>0</v>
      </c>
      <c r="BF155">
        <v>0</v>
      </c>
      <c r="BG155">
        <v>0</v>
      </c>
      <c r="BH155">
        <v>0</v>
      </c>
      <c r="BK155" t="s">
        <v>128</v>
      </c>
      <c r="BL155" t="s">
        <v>128</v>
      </c>
      <c r="BM155" t="s">
        <v>129</v>
      </c>
      <c r="BN155" t="s">
        <v>120</v>
      </c>
      <c r="BO155" t="s">
        <v>921</v>
      </c>
      <c r="BP155">
        <v>0</v>
      </c>
      <c r="BQ155">
        <v>0</v>
      </c>
      <c r="BR155">
        <v>0</v>
      </c>
      <c r="BS155">
        <v>0</v>
      </c>
      <c r="BT155">
        <v>0</v>
      </c>
      <c r="BU155">
        <v>0</v>
      </c>
      <c r="BV155">
        <v>0</v>
      </c>
      <c r="BW155">
        <v>0</v>
      </c>
      <c r="BX155">
        <v>0</v>
      </c>
      <c r="BY155">
        <v>0</v>
      </c>
      <c r="BZ155">
        <v>1</v>
      </c>
      <c r="CA155">
        <v>0</v>
      </c>
      <c r="CB155">
        <v>0</v>
      </c>
      <c r="CC155">
        <v>0</v>
      </c>
      <c r="CD155">
        <v>0</v>
      </c>
      <c r="CE155" t="s">
        <v>335</v>
      </c>
      <c r="CG155" t="s">
        <v>335</v>
      </c>
      <c r="CI155" t="s">
        <v>129</v>
      </c>
      <c r="CJ155" t="s">
        <v>52</v>
      </c>
      <c r="CL155" t="s">
        <v>52</v>
      </c>
      <c r="CN155" t="s">
        <v>346</v>
      </c>
      <c r="CP155">
        <v>8</v>
      </c>
      <c r="CS155" t="s">
        <v>400</v>
      </c>
    </row>
    <row r="156" spans="1:98" customFormat="1">
      <c r="A156">
        <v>200310</v>
      </c>
      <c r="B156" t="s">
        <v>321</v>
      </c>
      <c r="C156" t="s">
        <v>360</v>
      </c>
      <c r="D156">
        <v>1971</v>
      </c>
      <c r="E156">
        <v>55</v>
      </c>
      <c r="F156" t="s">
        <v>58</v>
      </c>
      <c r="G156" t="s">
        <v>84</v>
      </c>
      <c r="H156" t="s">
        <v>1524</v>
      </c>
      <c r="I156" t="s">
        <v>367</v>
      </c>
      <c r="J156" t="s">
        <v>444</v>
      </c>
      <c r="K156" s="329">
        <v>46141.414780092593</v>
      </c>
      <c r="L156" t="s">
        <v>309</v>
      </c>
      <c r="M156" t="s">
        <v>356</v>
      </c>
      <c r="N156" t="s">
        <v>357</v>
      </c>
      <c r="O156" t="s">
        <v>358</v>
      </c>
      <c r="P156" t="s">
        <v>329</v>
      </c>
      <c r="R156" t="s">
        <v>123</v>
      </c>
      <c r="S156" t="s">
        <v>123</v>
      </c>
      <c r="T156" t="s">
        <v>343</v>
      </c>
      <c r="U156" t="s">
        <v>331</v>
      </c>
      <c r="V156" t="s">
        <v>107</v>
      </c>
      <c r="W156" t="s">
        <v>573</v>
      </c>
      <c r="X156">
        <v>1</v>
      </c>
      <c r="Y156">
        <v>0</v>
      </c>
      <c r="Z156">
        <v>1</v>
      </c>
      <c r="AA156">
        <v>0</v>
      </c>
      <c r="AB156">
        <v>1</v>
      </c>
      <c r="AC156">
        <v>0</v>
      </c>
      <c r="AD156">
        <v>0</v>
      </c>
      <c r="AE156">
        <v>0</v>
      </c>
      <c r="AF156">
        <v>0</v>
      </c>
      <c r="AG156">
        <v>0</v>
      </c>
      <c r="AH156">
        <v>1</v>
      </c>
      <c r="AI156">
        <v>0</v>
      </c>
      <c r="AJ156">
        <v>0</v>
      </c>
      <c r="AK156">
        <v>0</v>
      </c>
      <c r="AL156">
        <v>0</v>
      </c>
      <c r="AM156">
        <v>0</v>
      </c>
      <c r="AN156">
        <v>0</v>
      </c>
      <c r="AO156">
        <v>0</v>
      </c>
      <c r="AP156" t="s">
        <v>345</v>
      </c>
      <c r="AQ156">
        <v>1</v>
      </c>
      <c r="AR156">
        <v>0</v>
      </c>
      <c r="AS156">
        <v>0</v>
      </c>
      <c r="AT156">
        <v>0</v>
      </c>
      <c r="AU156">
        <v>0</v>
      </c>
      <c r="AV156">
        <v>0</v>
      </c>
      <c r="AW156">
        <v>0</v>
      </c>
      <c r="AX156">
        <v>0</v>
      </c>
      <c r="AY156" t="s">
        <v>345</v>
      </c>
      <c r="AZ156">
        <v>1</v>
      </c>
      <c r="BA156">
        <v>0</v>
      </c>
      <c r="BB156">
        <v>0</v>
      </c>
      <c r="BC156">
        <v>0</v>
      </c>
      <c r="BD156">
        <v>0</v>
      </c>
      <c r="BE156">
        <v>0</v>
      </c>
      <c r="BF156">
        <v>0</v>
      </c>
      <c r="BG156">
        <v>0</v>
      </c>
      <c r="BH156">
        <v>0</v>
      </c>
      <c r="BI156" t="s">
        <v>51</v>
      </c>
      <c r="BK156" t="s">
        <v>133</v>
      </c>
      <c r="BL156" t="s">
        <v>130</v>
      </c>
      <c r="BM156" t="s">
        <v>130</v>
      </c>
      <c r="BN156" t="s">
        <v>117</v>
      </c>
      <c r="BO156" t="s">
        <v>923</v>
      </c>
      <c r="BP156">
        <v>0</v>
      </c>
      <c r="BQ156">
        <v>1</v>
      </c>
      <c r="BR156">
        <v>0</v>
      </c>
      <c r="BS156">
        <v>0</v>
      </c>
      <c r="BT156">
        <v>0</v>
      </c>
      <c r="BU156">
        <v>0</v>
      </c>
      <c r="BV156">
        <v>0</v>
      </c>
      <c r="BW156">
        <v>0</v>
      </c>
      <c r="BX156">
        <v>0</v>
      </c>
      <c r="BY156">
        <v>0</v>
      </c>
      <c r="BZ156">
        <v>0</v>
      </c>
      <c r="CA156">
        <v>0</v>
      </c>
      <c r="CB156">
        <v>0</v>
      </c>
      <c r="CC156">
        <v>0</v>
      </c>
      <c r="CD156">
        <v>0</v>
      </c>
      <c r="CE156" t="s">
        <v>335</v>
      </c>
      <c r="CG156" t="s">
        <v>335</v>
      </c>
      <c r="CI156" t="s">
        <v>128</v>
      </c>
      <c r="CJ156" t="s">
        <v>52</v>
      </c>
      <c r="CL156" t="s">
        <v>51</v>
      </c>
      <c r="CN156" t="s">
        <v>346</v>
      </c>
      <c r="CP156">
        <v>10</v>
      </c>
      <c r="CS156" t="s">
        <v>337</v>
      </c>
    </row>
    <row r="157" spans="1:98" customFormat="1">
      <c r="A157">
        <v>159640</v>
      </c>
      <c r="B157" t="s">
        <v>321</v>
      </c>
      <c r="C157" t="s">
        <v>322</v>
      </c>
      <c r="D157">
        <v>1961</v>
      </c>
      <c r="E157">
        <v>65</v>
      </c>
      <c r="F157" t="s">
        <v>339</v>
      </c>
      <c r="G157" t="s">
        <v>80</v>
      </c>
      <c r="H157" t="s">
        <v>574</v>
      </c>
      <c r="I157" t="s">
        <v>402</v>
      </c>
      <c r="J157" t="s">
        <v>325</v>
      </c>
      <c r="K157" s="329">
        <v>46141.414525462962</v>
      </c>
      <c r="L157" t="s">
        <v>309</v>
      </c>
      <c r="M157" t="s">
        <v>593</v>
      </c>
      <c r="N157" t="s">
        <v>594</v>
      </c>
      <c r="O157" t="s">
        <v>453</v>
      </c>
      <c r="P157" t="s">
        <v>342</v>
      </c>
      <c r="Q157" t="s">
        <v>307</v>
      </c>
      <c r="R157" t="s">
        <v>122</v>
      </c>
      <c r="S157" t="s">
        <v>122</v>
      </c>
      <c r="T157" t="s">
        <v>394</v>
      </c>
      <c r="U157" t="s">
        <v>331</v>
      </c>
      <c r="V157" t="s">
        <v>107</v>
      </c>
      <c r="W157" t="s">
        <v>411</v>
      </c>
      <c r="X157">
        <v>0</v>
      </c>
      <c r="Y157">
        <v>0</v>
      </c>
      <c r="Z157">
        <v>0</v>
      </c>
      <c r="AA157">
        <v>0</v>
      </c>
      <c r="AB157">
        <v>0</v>
      </c>
      <c r="AC157">
        <v>0</v>
      </c>
      <c r="AD157">
        <v>0</v>
      </c>
      <c r="AE157">
        <v>0</v>
      </c>
      <c r="AF157">
        <v>0</v>
      </c>
      <c r="AG157">
        <v>1</v>
      </c>
      <c r="AH157">
        <v>0</v>
      </c>
      <c r="AI157">
        <v>0</v>
      </c>
      <c r="AJ157">
        <v>0</v>
      </c>
      <c r="AK157">
        <v>0</v>
      </c>
      <c r="AL157">
        <v>0</v>
      </c>
      <c r="AM157">
        <v>0</v>
      </c>
      <c r="AN157">
        <v>0</v>
      </c>
      <c r="AO157">
        <v>0</v>
      </c>
      <c r="AP157" t="s">
        <v>345</v>
      </c>
      <c r="AQ157">
        <v>1</v>
      </c>
      <c r="AR157">
        <v>0</v>
      </c>
      <c r="AS157">
        <v>0</v>
      </c>
      <c r="AT157">
        <v>0</v>
      </c>
      <c r="AU157">
        <v>0</v>
      </c>
      <c r="AV157">
        <v>0</v>
      </c>
      <c r="AW157">
        <v>0</v>
      </c>
      <c r="AX157">
        <v>0</v>
      </c>
      <c r="AY157" t="s">
        <v>345</v>
      </c>
      <c r="AZ157">
        <v>1</v>
      </c>
      <c r="BA157">
        <v>0</v>
      </c>
      <c r="BB157">
        <v>0</v>
      </c>
      <c r="BC157">
        <v>0</v>
      </c>
      <c r="BD157">
        <v>0</v>
      </c>
      <c r="BE157">
        <v>0</v>
      </c>
      <c r="BF157">
        <v>0</v>
      </c>
      <c r="BG157">
        <v>0</v>
      </c>
      <c r="BH157">
        <v>0</v>
      </c>
      <c r="BI157" t="s">
        <v>51</v>
      </c>
      <c r="BJ157" t="s">
        <v>2047</v>
      </c>
      <c r="BK157" t="s">
        <v>131</v>
      </c>
      <c r="BL157" t="s">
        <v>129</v>
      </c>
      <c r="BM157" t="s">
        <v>130</v>
      </c>
      <c r="BN157" t="s">
        <v>118</v>
      </c>
      <c r="BO157" t="s">
        <v>924</v>
      </c>
      <c r="BP157">
        <v>0</v>
      </c>
      <c r="BQ157">
        <v>0</v>
      </c>
      <c r="BR157">
        <v>0</v>
      </c>
      <c r="BS157">
        <v>0</v>
      </c>
      <c r="BT157">
        <v>0</v>
      </c>
      <c r="BU157">
        <v>1</v>
      </c>
      <c r="BV157">
        <v>0</v>
      </c>
      <c r="BW157">
        <v>0</v>
      </c>
      <c r="BX157">
        <v>0</v>
      </c>
      <c r="BY157">
        <v>0</v>
      </c>
      <c r="BZ157">
        <v>0</v>
      </c>
      <c r="CA157">
        <v>0</v>
      </c>
      <c r="CB157">
        <v>0</v>
      </c>
      <c r="CC157">
        <v>0</v>
      </c>
      <c r="CD157">
        <v>0</v>
      </c>
      <c r="CE157" t="s">
        <v>335</v>
      </c>
      <c r="CG157" t="s">
        <v>335</v>
      </c>
      <c r="CI157" t="s">
        <v>131</v>
      </c>
      <c r="CJ157" t="s">
        <v>51</v>
      </c>
      <c r="CL157" t="s">
        <v>51</v>
      </c>
      <c r="CN157" t="s">
        <v>346</v>
      </c>
      <c r="CP157">
        <v>8</v>
      </c>
      <c r="CS157" t="s">
        <v>337</v>
      </c>
    </row>
    <row r="158" spans="1:98" customFormat="1">
      <c r="A158">
        <v>200309</v>
      </c>
      <c r="B158" t="s">
        <v>356</v>
      </c>
      <c r="C158" t="s">
        <v>322</v>
      </c>
      <c r="D158">
        <v>1968</v>
      </c>
      <c r="E158">
        <v>58</v>
      </c>
      <c r="F158" t="s">
        <v>58</v>
      </c>
      <c r="G158" t="s">
        <v>84</v>
      </c>
      <c r="H158" t="s">
        <v>1524</v>
      </c>
      <c r="I158" t="s">
        <v>402</v>
      </c>
      <c r="J158" t="s">
        <v>350</v>
      </c>
      <c r="K158" s="329">
        <v>46141.413819444446</v>
      </c>
      <c r="L158" t="s">
        <v>309</v>
      </c>
      <c r="M158" t="s">
        <v>356</v>
      </c>
      <c r="N158" t="s">
        <v>357</v>
      </c>
      <c r="O158" t="s">
        <v>358</v>
      </c>
      <c r="P158" t="s">
        <v>329</v>
      </c>
      <c r="R158" t="s">
        <v>123</v>
      </c>
      <c r="S158" t="s">
        <v>123</v>
      </c>
      <c r="T158" t="s">
        <v>343</v>
      </c>
      <c r="U158" t="s">
        <v>331</v>
      </c>
      <c r="V158" t="s">
        <v>107</v>
      </c>
      <c r="W158" t="s">
        <v>599</v>
      </c>
      <c r="X158">
        <v>1</v>
      </c>
      <c r="Y158">
        <v>0</v>
      </c>
      <c r="Z158">
        <v>0</v>
      </c>
      <c r="AA158">
        <v>0</v>
      </c>
      <c r="AB158">
        <v>1</v>
      </c>
      <c r="AC158">
        <v>0</v>
      </c>
      <c r="AD158">
        <v>0</v>
      </c>
      <c r="AE158">
        <v>0</v>
      </c>
      <c r="AF158">
        <v>0</v>
      </c>
      <c r="AG158">
        <v>0</v>
      </c>
      <c r="AH158">
        <v>0</v>
      </c>
      <c r="AI158">
        <v>0</v>
      </c>
      <c r="AJ158">
        <v>0</v>
      </c>
      <c r="AK158">
        <v>0</v>
      </c>
      <c r="AL158">
        <v>0</v>
      </c>
      <c r="AM158">
        <v>0</v>
      </c>
      <c r="AN158">
        <v>0</v>
      </c>
      <c r="AO158">
        <v>0</v>
      </c>
      <c r="AP158" t="s">
        <v>345</v>
      </c>
      <c r="AQ158">
        <v>1</v>
      </c>
      <c r="AR158">
        <v>0</v>
      </c>
      <c r="AS158">
        <v>0</v>
      </c>
      <c r="AT158">
        <v>0</v>
      </c>
      <c r="AU158">
        <v>0</v>
      </c>
      <c r="AV158">
        <v>0</v>
      </c>
      <c r="AW158">
        <v>0</v>
      </c>
      <c r="AX158">
        <v>0</v>
      </c>
      <c r="AY158" t="s">
        <v>345</v>
      </c>
      <c r="AZ158">
        <v>1</v>
      </c>
      <c r="BA158">
        <v>0</v>
      </c>
      <c r="BB158">
        <v>0</v>
      </c>
      <c r="BC158">
        <v>0</v>
      </c>
      <c r="BD158">
        <v>0</v>
      </c>
      <c r="BE158">
        <v>0</v>
      </c>
      <c r="BF158">
        <v>0</v>
      </c>
      <c r="BG158">
        <v>0</v>
      </c>
      <c r="BH158">
        <v>0</v>
      </c>
      <c r="BK158" t="s">
        <v>134</v>
      </c>
      <c r="BL158" t="s">
        <v>131</v>
      </c>
      <c r="BM158" t="s">
        <v>131</v>
      </c>
      <c r="BN158" t="s">
        <v>118</v>
      </c>
      <c r="BO158" t="s">
        <v>923</v>
      </c>
      <c r="BP158">
        <v>0</v>
      </c>
      <c r="BQ158">
        <v>1</v>
      </c>
      <c r="BR158">
        <v>0</v>
      </c>
      <c r="BS158">
        <v>0</v>
      </c>
      <c r="BT158">
        <v>0</v>
      </c>
      <c r="BU158">
        <v>0</v>
      </c>
      <c r="BV158">
        <v>0</v>
      </c>
      <c r="BW158">
        <v>0</v>
      </c>
      <c r="BX158">
        <v>0</v>
      </c>
      <c r="BY158">
        <v>0</v>
      </c>
      <c r="BZ158">
        <v>0</v>
      </c>
      <c r="CA158">
        <v>0</v>
      </c>
      <c r="CB158">
        <v>0</v>
      </c>
      <c r="CC158">
        <v>0</v>
      </c>
      <c r="CD158">
        <v>0</v>
      </c>
      <c r="CE158" t="s">
        <v>335</v>
      </c>
      <c r="CG158" t="s">
        <v>335</v>
      </c>
      <c r="CI158" t="s">
        <v>128</v>
      </c>
      <c r="CJ158" t="s">
        <v>51</v>
      </c>
      <c r="CL158" t="s">
        <v>51</v>
      </c>
      <c r="CN158" t="s">
        <v>346</v>
      </c>
      <c r="CP158">
        <v>8</v>
      </c>
    </row>
    <row r="159" spans="1:98" customFormat="1">
      <c r="A159">
        <v>200305</v>
      </c>
      <c r="B159" t="s">
        <v>1372</v>
      </c>
      <c r="C159" t="s">
        <v>322</v>
      </c>
      <c r="D159">
        <v>1959</v>
      </c>
      <c r="E159">
        <v>67</v>
      </c>
      <c r="F159" t="s">
        <v>339</v>
      </c>
      <c r="G159" t="s">
        <v>49</v>
      </c>
      <c r="H159" t="s">
        <v>377</v>
      </c>
      <c r="I159" t="s">
        <v>424</v>
      </c>
      <c r="J159" t="s">
        <v>350</v>
      </c>
      <c r="K159" s="329">
        <v>46141.410381944443</v>
      </c>
      <c r="L159" t="s">
        <v>309</v>
      </c>
      <c r="M159" t="s">
        <v>1372</v>
      </c>
      <c r="N159" t="s">
        <v>1402</v>
      </c>
      <c r="O159" t="s">
        <v>377</v>
      </c>
      <c r="P159" t="s">
        <v>365</v>
      </c>
      <c r="Q159" t="s">
        <v>304</v>
      </c>
      <c r="R159" t="s">
        <v>122</v>
      </c>
      <c r="S159" t="s">
        <v>122</v>
      </c>
      <c r="T159" t="s">
        <v>343</v>
      </c>
      <c r="U159" t="s">
        <v>331</v>
      </c>
      <c r="V159" t="s">
        <v>105</v>
      </c>
      <c r="W159" t="s">
        <v>524</v>
      </c>
      <c r="X159">
        <v>0</v>
      </c>
      <c r="Y159">
        <v>1</v>
      </c>
      <c r="Z159">
        <v>0</v>
      </c>
      <c r="AA159">
        <v>0</v>
      </c>
      <c r="AB159">
        <v>0</v>
      </c>
      <c r="AC159">
        <v>0</v>
      </c>
      <c r="AD159">
        <v>0</v>
      </c>
      <c r="AE159">
        <v>0</v>
      </c>
      <c r="AF159">
        <v>0</v>
      </c>
      <c r="AG159">
        <v>0</v>
      </c>
      <c r="AH159">
        <v>0</v>
      </c>
      <c r="AI159">
        <v>0</v>
      </c>
      <c r="AJ159">
        <v>0</v>
      </c>
      <c r="AK159">
        <v>0</v>
      </c>
      <c r="AL159">
        <v>0</v>
      </c>
      <c r="AM159">
        <v>0</v>
      </c>
      <c r="AN159">
        <v>0</v>
      </c>
      <c r="AO159">
        <v>0</v>
      </c>
      <c r="AP159" t="s">
        <v>345</v>
      </c>
      <c r="AQ159">
        <v>1</v>
      </c>
      <c r="AR159">
        <v>0</v>
      </c>
      <c r="AS159">
        <v>0</v>
      </c>
      <c r="AT159">
        <v>0</v>
      </c>
      <c r="AU159">
        <v>0</v>
      </c>
      <c r="AV159">
        <v>0</v>
      </c>
      <c r="AW159">
        <v>0</v>
      </c>
      <c r="AX159">
        <v>0</v>
      </c>
      <c r="AY159" t="s">
        <v>345</v>
      </c>
      <c r="AZ159">
        <v>1</v>
      </c>
      <c r="BA159">
        <v>0</v>
      </c>
      <c r="BB159">
        <v>0</v>
      </c>
      <c r="BC159">
        <v>0</v>
      </c>
      <c r="BD159">
        <v>0</v>
      </c>
      <c r="BE159">
        <v>0</v>
      </c>
      <c r="BF159">
        <v>0</v>
      </c>
      <c r="BG159">
        <v>0</v>
      </c>
      <c r="BH159">
        <v>0</v>
      </c>
      <c r="BK159" t="s">
        <v>131</v>
      </c>
      <c r="BL159" t="s">
        <v>128</v>
      </c>
      <c r="BM159" t="s">
        <v>131</v>
      </c>
      <c r="BN159" t="s">
        <v>119</v>
      </c>
      <c r="BO159" t="s">
        <v>921</v>
      </c>
      <c r="BP159">
        <v>0</v>
      </c>
      <c r="BQ159">
        <v>0</v>
      </c>
      <c r="BR159">
        <v>0</v>
      </c>
      <c r="BS159">
        <v>0</v>
      </c>
      <c r="BT159">
        <v>0</v>
      </c>
      <c r="BU159">
        <v>0</v>
      </c>
      <c r="BV159">
        <v>0</v>
      </c>
      <c r="BW159">
        <v>0</v>
      </c>
      <c r="BX159">
        <v>0</v>
      </c>
      <c r="BY159">
        <v>0</v>
      </c>
      <c r="BZ159">
        <v>1</v>
      </c>
      <c r="CA159">
        <v>0</v>
      </c>
      <c r="CB159">
        <v>0</v>
      </c>
      <c r="CC159">
        <v>0</v>
      </c>
      <c r="CD159">
        <v>0</v>
      </c>
      <c r="CE159" t="s">
        <v>335</v>
      </c>
      <c r="CG159" t="s">
        <v>335</v>
      </c>
      <c r="CI159" t="s">
        <v>131</v>
      </c>
      <c r="CJ159" t="s">
        <v>52</v>
      </c>
      <c r="CL159" t="s">
        <v>52</v>
      </c>
      <c r="CN159" t="s">
        <v>336</v>
      </c>
      <c r="CO159" t="s">
        <v>2048</v>
      </c>
      <c r="CP159">
        <v>2</v>
      </c>
      <c r="CS159" t="s">
        <v>347</v>
      </c>
    </row>
    <row r="160" spans="1:98" customFormat="1">
      <c r="A160">
        <v>200306</v>
      </c>
      <c r="B160" t="s">
        <v>716</v>
      </c>
      <c r="C160" t="s">
        <v>360</v>
      </c>
      <c r="D160">
        <v>1974</v>
      </c>
      <c r="E160">
        <v>52</v>
      </c>
      <c r="F160" t="s">
        <v>58</v>
      </c>
      <c r="G160" t="s">
        <v>75</v>
      </c>
      <c r="H160" t="s">
        <v>547</v>
      </c>
      <c r="I160" t="s">
        <v>397</v>
      </c>
      <c r="J160" t="s">
        <v>325</v>
      </c>
      <c r="K160" s="329">
        <v>46141.405393518522</v>
      </c>
      <c r="L160" t="s">
        <v>309</v>
      </c>
      <c r="M160" t="s">
        <v>716</v>
      </c>
      <c r="N160" t="s">
        <v>870</v>
      </c>
      <c r="O160" t="s">
        <v>459</v>
      </c>
      <c r="P160" t="s">
        <v>353</v>
      </c>
      <c r="Q160" t="s">
        <v>305</v>
      </c>
      <c r="R160" t="s">
        <v>383</v>
      </c>
      <c r="S160" t="s">
        <v>122</v>
      </c>
      <c r="T160" t="s">
        <v>391</v>
      </c>
      <c r="U160" t="s">
        <v>331</v>
      </c>
      <c r="V160" t="s">
        <v>112</v>
      </c>
      <c r="W160" t="s">
        <v>470</v>
      </c>
      <c r="X160">
        <v>0</v>
      </c>
      <c r="Y160">
        <v>0</v>
      </c>
      <c r="Z160">
        <v>1</v>
      </c>
      <c r="AA160">
        <v>0</v>
      </c>
      <c r="AB160">
        <v>0</v>
      </c>
      <c r="AC160">
        <v>0</v>
      </c>
      <c r="AD160">
        <v>0</v>
      </c>
      <c r="AE160">
        <v>0</v>
      </c>
      <c r="AF160">
        <v>0</v>
      </c>
      <c r="AG160">
        <v>0</v>
      </c>
      <c r="AH160">
        <v>0</v>
      </c>
      <c r="AI160">
        <v>0</v>
      </c>
      <c r="AJ160">
        <v>0</v>
      </c>
      <c r="AK160">
        <v>0</v>
      </c>
      <c r="AL160">
        <v>0</v>
      </c>
      <c r="AM160">
        <v>0</v>
      </c>
      <c r="AN160">
        <v>0</v>
      </c>
      <c r="AO160">
        <v>0</v>
      </c>
      <c r="AP160" t="s">
        <v>345</v>
      </c>
      <c r="AQ160">
        <v>1</v>
      </c>
      <c r="AR160">
        <v>0</v>
      </c>
      <c r="AS160">
        <v>0</v>
      </c>
      <c r="AT160">
        <v>0</v>
      </c>
      <c r="AU160">
        <v>0</v>
      </c>
      <c r="AV160">
        <v>0</v>
      </c>
      <c r="AW160">
        <v>0</v>
      </c>
      <c r="AX160">
        <v>0</v>
      </c>
      <c r="AY160" t="s">
        <v>345</v>
      </c>
      <c r="AZ160">
        <v>1</v>
      </c>
      <c r="BA160">
        <v>0</v>
      </c>
      <c r="BB160">
        <v>0</v>
      </c>
      <c r="BC160">
        <v>0</v>
      </c>
      <c r="BD160">
        <v>0</v>
      </c>
      <c r="BE160">
        <v>0</v>
      </c>
      <c r="BF160">
        <v>0</v>
      </c>
      <c r="BG160">
        <v>0</v>
      </c>
      <c r="BH160">
        <v>0</v>
      </c>
      <c r="BI160" t="s">
        <v>51</v>
      </c>
      <c r="BJ160" t="s">
        <v>2049</v>
      </c>
      <c r="BK160" t="s">
        <v>131</v>
      </c>
      <c r="BL160" t="s">
        <v>131</v>
      </c>
      <c r="BM160" t="s">
        <v>131</v>
      </c>
      <c r="BN160" t="s">
        <v>118</v>
      </c>
      <c r="BO160" t="s">
        <v>922</v>
      </c>
      <c r="BP160">
        <v>1</v>
      </c>
      <c r="BQ160">
        <v>0</v>
      </c>
      <c r="BR160">
        <v>0</v>
      </c>
      <c r="BS160">
        <v>0</v>
      </c>
      <c r="BT160">
        <v>0</v>
      </c>
      <c r="BU160">
        <v>0</v>
      </c>
      <c r="BV160">
        <v>0</v>
      </c>
      <c r="BW160">
        <v>0</v>
      </c>
      <c r="BX160">
        <v>0</v>
      </c>
      <c r="BY160">
        <v>0</v>
      </c>
      <c r="BZ160">
        <v>0</v>
      </c>
      <c r="CA160">
        <v>0</v>
      </c>
      <c r="CB160">
        <v>0</v>
      </c>
      <c r="CC160">
        <v>0</v>
      </c>
      <c r="CD160">
        <v>0</v>
      </c>
      <c r="CE160" t="s">
        <v>140</v>
      </c>
      <c r="CG160" t="s">
        <v>138</v>
      </c>
      <c r="CI160" t="s">
        <v>130</v>
      </c>
      <c r="CJ160" t="s">
        <v>51</v>
      </c>
      <c r="CK160" t="s">
        <v>2050</v>
      </c>
      <c r="CL160" t="s">
        <v>51</v>
      </c>
      <c r="CM160" t="s">
        <v>2051</v>
      </c>
      <c r="CN160" t="s">
        <v>346</v>
      </c>
      <c r="CP160">
        <v>10</v>
      </c>
      <c r="CQ160" t="s">
        <v>812</v>
      </c>
      <c r="CR160" t="s">
        <v>1369</v>
      </c>
      <c r="CS160" t="s">
        <v>337</v>
      </c>
      <c r="CT160" t="s">
        <v>2052</v>
      </c>
    </row>
    <row r="161" spans="1:98" customFormat="1">
      <c r="A161">
        <v>200304</v>
      </c>
      <c r="B161" t="s">
        <v>570</v>
      </c>
      <c r="C161" t="s">
        <v>360</v>
      </c>
      <c r="D161">
        <v>1982</v>
      </c>
      <c r="E161">
        <v>44</v>
      </c>
      <c r="F161" t="s">
        <v>387</v>
      </c>
      <c r="G161" t="s">
        <v>78</v>
      </c>
      <c r="H161" t="s">
        <v>467</v>
      </c>
      <c r="I161" t="s">
        <v>424</v>
      </c>
      <c r="J161" t="s">
        <v>350</v>
      </c>
      <c r="K161" s="329">
        <v>46141.39334490741</v>
      </c>
      <c r="L161" t="s">
        <v>309</v>
      </c>
      <c r="M161" t="s">
        <v>570</v>
      </c>
      <c r="N161" t="s">
        <v>571</v>
      </c>
      <c r="O161" t="s">
        <v>442</v>
      </c>
      <c r="P161" t="s">
        <v>405</v>
      </c>
      <c r="R161" t="s">
        <v>122</v>
      </c>
      <c r="S161" t="s">
        <v>122</v>
      </c>
      <c r="T161" t="s">
        <v>330</v>
      </c>
      <c r="U161" t="s">
        <v>331</v>
      </c>
      <c r="V161" t="s">
        <v>108</v>
      </c>
      <c r="W161" t="s">
        <v>876</v>
      </c>
      <c r="X161">
        <v>0</v>
      </c>
      <c r="Y161">
        <v>0</v>
      </c>
      <c r="Z161">
        <v>1</v>
      </c>
      <c r="AA161">
        <v>0</v>
      </c>
      <c r="AB161">
        <v>1</v>
      </c>
      <c r="AC161">
        <v>1</v>
      </c>
      <c r="AD161">
        <v>1</v>
      </c>
      <c r="AE161">
        <v>0</v>
      </c>
      <c r="AF161">
        <v>0</v>
      </c>
      <c r="AG161">
        <v>0</v>
      </c>
      <c r="AH161">
        <v>0</v>
      </c>
      <c r="AI161">
        <v>0</v>
      </c>
      <c r="AJ161">
        <v>0</v>
      </c>
      <c r="AK161">
        <v>0</v>
      </c>
      <c r="AL161">
        <v>0</v>
      </c>
      <c r="AM161">
        <v>0</v>
      </c>
      <c r="AN161">
        <v>0</v>
      </c>
      <c r="AO161">
        <v>0</v>
      </c>
      <c r="AP161" t="s">
        <v>345</v>
      </c>
      <c r="AQ161">
        <v>1</v>
      </c>
      <c r="AR161">
        <v>0</v>
      </c>
      <c r="AS161">
        <v>0</v>
      </c>
      <c r="AT161">
        <v>0</v>
      </c>
      <c r="AU161">
        <v>0</v>
      </c>
      <c r="AV161">
        <v>0</v>
      </c>
      <c r="AW161">
        <v>0</v>
      </c>
      <c r="AX161">
        <v>0</v>
      </c>
      <c r="AY161" t="s">
        <v>345</v>
      </c>
      <c r="AZ161">
        <v>1</v>
      </c>
      <c r="BA161">
        <v>0</v>
      </c>
      <c r="BB161">
        <v>0</v>
      </c>
      <c r="BC161">
        <v>0</v>
      </c>
      <c r="BD161">
        <v>0</v>
      </c>
      <c r="BE161">
        <v>0</v>
      </c>
      <c r="BF161">
        <v>0</v>
      </c>
      <c r="BG161">
        <v>0</v>
      </c>
      <c r="BH161">
        <v>0</v>
      </c>
      <c r="BK161" t="s">
        <v>130</v>
      </c>
      <c r="BL161" t="s">
        <v>128</v>
      </c>
      <c r="BM161" t="s">
        <v>133</v>
      </c>
      <c r="BN161" t="s">
        <v>117</v>
      </c>
      <c r="BO161" t="s">
        <v>944</v>
      </c>
      <c r="BP161">
        <v>0</v>
      </c>
      <c r="BQ161">
        <v>0</v>
      </c>
      <c r="BR161">
        <v>1</v>
      </c>
      <c r="BS161">
        <v>0</v>
      </c>
      <c r="BT161">
        <v>0</v>
      </c>
      <c r="BU161">
        <v>1</v>
      </c>
      <c r="BV161">
        <v>0</v>
      </c>
      <c r="BW161">
        <v>0</v>
      </c>
      <c r="BX161">
        <v>0</v>
      </c>
      <c r="BY161">
        <v>0</v>
      </c>
      <c r="BZ161">
        <v>0</v>
      </c>
      <c r="CA161">
        <v>0</v>
      </c>
      <c r="CB161">
        <v>0</v>
      </c>
      <c r="CC161">
        <v>0</v>
      </c>
      <c r="CD161">
        <v>0</v>
      </c>
      <c r="CE161" t="s">
        <v>151</v>
      </c>
      <c r="CG161" t="s">
        <v>143</v>
      </c>
      <c r="CI161" t="s">
        <v>129</v>
      </c>
      <c r="CJ161" t="s">
        <v>51</v>
      </c>
      <c r="CK161" t="s">
        <v>2053</v>
      </c>
      <c r="CL161" t="s">
        <v>51</v>
      </c>
      <c r="CN161" t="s">
        <v>346</v>
      </c>
      <c r="CP161">
        <v>9</v>
      </c>
      <c r="CQ161" t="s">
        <v>2054</v>
      </c>
      <c r="CS161" t="s">
        <v>347</v>
      </c>
    </row>
    <row r="162" spans="1:98" customFormat="1">
      <c r="A162">
        <v>200301</v>
      </c>
      <c r="B162" t="s">
        <v>321</v>
      </c>
      <c r="C162" t="s">
        <v>322</v>
      </c>
      <c r="D162">
        <v>1991</v>
      </c>
      <c r="E162">
        <v>35</v>
      </c>
      <c r="F162" t="s">
        <v>57</v>
      </c>
      <c r="G162" t="s">
        <v>49</v>
      </c>
      <c r="H162" t="s">
        <v>415</v>
      </c>
      <c r="I162" t="s">
        <v>397</v>
      </c>
      <c r="J162" t="s">
        <v>325</v>
      </c>
      <c r="K162" s="329">
        <v>46141.379212962966</v>
      </c>
      <c r="L162" t="s">
        <v>309</v>
      </c>
      <c r="M162" t="s">
        <v>29</v>
      </c>
      <c r="N162" t="s">
        <v>458</v>
      </c>
      <c r="O162" t="s">
        <v>459</v>
      </c>
      <c r="P162" t="s">
        <v>353</v>
      </c>
      <c r="Q162" t="s">
        <v>305</v>
      </c>
      <c r="R162" t="s">
        <v>122</v>
      </c>
      <c r="S162" t="s">
        <v>121</v>
      </c>
      <c r="T162" t="s">
        <v>121</v>
      </c>
      <c r="U162" t="s">
        <v>83</v>
      </c>
      <c r="V162" t="s">
        <v>107</v>
      </c>
      <c r="W162" t="s">
        <v>879</v>
      </c>
      <c r="X162">
        <v>0</v>
      </c>
      <c r="Y162">
        <v>0</v>
      </c>
      <c r="Z162">
        <v>0</v>
      </c>
      <c r="AA162">
        <v>0</v>
      </c>
      <c r="AB162">
        <v>0</v>
      </c>
      <c r="AC162">
        <v>0</v>
      </c>
      <c r="AD162">
        <v>1</v>
      </c>
      <c r="AE162">
        <v>0</v>
      </c>
      <c r="AF162">
        <v>0</v>
      </c>
      <c r="AG162">
        <v>0</v>
      </c>
      <c r="AH162">
        <v>0</v>
      </c>
      <c r="AI162">
        <v>0</v>
      </c>
      <c r="AJ162">
        <v>0</v>
      </c>
      <c r="AK162">
        <v>0</v>
      </c>
      <c r="AL162">
        <v>1</v>
      </c>
      <c r="AM162">
        <v>0</v>
      </c>
      <c r="AN162">
        <v>0</v>
      </c>
      <c r="AO162">
        <v>0</v>
      </c>
      <c r="AP162" t="s">
        <v>345</v>
      </c>
      <c r="AQ162">
        <v>1</v>
      </c>
      <c r="AR162">
        <v>0</v>
      </c>
      <c r="AS162">
        <v>0</v>
      </c>
      <c r="AT162">
        <v>0</v>
      </c>
      <c r="AU162">
        <v>0</v>
      </c>
      <c r="AV162">
        <v>0</v>
      </c>
      <c r="AW162">
        <v>0</v>
      </c>
      <c r="AX162">
        <v>0</v>
      </c>
      <c r="AY162" t="s">
        <v>345</v>
      </c>
      <c r="AZ162">
        <v>1</v>
      </c>
      <c r="BA162">
        <v>0</v>
      </c>
      <c r="BB162">
        <v>0</v>
      </c>
      <c r="BC162">
        <v>0</v>
      </c>
      <c r="BD162">
        <v>0</v>
      </c>
      <c r="BE162">
        <v>0</v>
      </c>
      <c r="BF162">
        <v>0</v>
      </c>
      <c r="BG162">
        <v>0</v>
      </c>
      <c r="BH162">
        <v>0</v>
      </c>
      <c r="BI162" t="s">
        <v>52</v>
      </c>
      <c r="BK162" t="s">
        <v>130</v>
      </c>
      <c r="BL162" t="s">
        <v>128</v>
      </c>
      <c r="BM162" t="s">
        <v>130</v>
      </c>
      <c r="BN162" t="s">
        <v>118</v>
      </c>
      <c r="BO162" t="s">
        <v>928</v>
      </c>
      <c r="BP162">
        <v>0</v>
      </c>
      <c r="BQ162">
        <v>0</v>
      </c>
      <c r="BR162">
        <v>0</v>
      </c>
      <c r="BS162">
        <v>1</v>
      </c>
      <c r="BT162">
        <v>0</v>
      </c>
      <c r="BU162">
        <v>0</v>
      </c>
      <c r="BV162">
        <v>0</v>
      </c>
      <c r="BW162">
        <v>0</v>
      </c>
      <c r="BX162">
        <v>0</v>
      </c>
      <c r="BY162">
        <v>0</v>
      </c>
      <c r="BZ162">
        <v>0</v>
      </c>
      <c r="CA162">
        <v>0</v>
      </c>
      <c r="CB162">
        <v>0</v>
      </c>
      <c r="CC162">
        <v>0</v>
      </c>
      <c r="CD162">
        <v>0</v>
      </c>
      <c r="CE162" t="s">
        <v>335</v>
      </c>
      <c r="CG162" t="s">
        <v>335</v>
      </c>
      <c r="CI162" t="s">
        <v>128</v>
      </c>
      <c r="CJ162" t="s">
        <v>52</v>
      </c>
      <c r="CL162" t="s">
        <v>52</v>
      </c>
      <c r="CN162" t="s">
        <v>346</v>
      </c>
      <c r="CP162">
        <v>9</v>
      </c>
    </row>
    <row r="163" spans="1:98" customFormat="1">
      <c r="A163">
        <v>200302</v>
      </c>
      <c r="B163" t="s">
        <v>321</v>
      </c>
      <c r="C163" t="s">
        <v>303</v>
      </c>
      <c r="D163">
        <v>1993</v>
      </c>
      <c r="E163">
        <v>33</v>
      </c>
      <c r="F163" t="s">
        <v>57</v>
      </c>
      <c r="G163" t="s">
        <v>49</v>
      </c>
      <c r="H163" t="s">
        <v>415</v>
      </c>
      <c r="I163" t="s">
        <v>410</v>
      </c>
      <c r="J163" t="s">
        <v>350</v>
      </c>
      <c r="K163" s="329">
        <v>46141.379120370373</v>
      </c>
      <c r="L163" t="s">
        <v>309</v>
      </c>
      <c r="M163" t="s">
        <v>29</v>
      </c>
      <c r="N163" t="s">
        <v>458</v>
      </c>
      <c r="O163" t="s">
        <v>459</v>
      </c>
      <c r="P163" t="s">
        <v>353</v>
      </c>
      <c r="Q163" t="s">
        <v>305</v>
      </c>
      <c r="R163" t="s">
        <v>383</v>
      </c>
      <c r="S163" t="s">
        <v>121</v>
      </c>
      <c r="T163" t="s">
        <v>121</v>
      </c>
      <c r="U163" t="s">
        <v>331</v>
      </c>
      <c r="V163" t="s">
        <v>107</v>
      </c>
      <c r="W163" t="s">
        <v>532</v>
      </c>
      <c r="X163">
        <v>0</v>
      </c>
      <c r="Y163">
        <v>0</v>
      </c>
      <c r="Z163">
        <v>1</v>
      </c>
      <c r="AA163">
        <v>0</v>
      </c>
      <c r="AB163">
        <v>0</v>
      </c>
      <c r="AC163">
        <v>0</v>
      </c>
      <c r="AD163">
        <v>0</v>
      </c>
      <c r="AE163">
        <v>0</v>
      </c>
      <c r="AF163">
        <v>0</v>
      </c>
      <c r="AG163">
        <v>0</v>
      </c>
      <c r="AH163">
        <v>1</v>
      </c>
      <c r="AI163">
        <v>0</v>
      </c>
      <c r="AJ163">
        <v>0</v>
      </c>
      <c r="AK163">
        <v>0</v>
      </c>
      <c r="AL163">
        <v>0</v>
      </c>
      <c r="AM163">
        <v>0</v>
      </c>
      <c r="AN163">
        <v>0</v>
      </c>
      <c r="AO163">
        <v>0</v>
      </c>
      <c r="AP163" t="s">
        <v>345</v>
      </c>
      <c r="AQ163">
        <v>1</v>
      </c>
      <c r="AR163">
        <v>0</v>
      </c>
      <c r="AS163">
        <v>0</v>
      </c>
      <c r="AT163">
        <v>0</v>
      </c>
      <c r="AU163">
        <v>0</v>
      </c>
      <c r="AV163">
        <v>0</v>
      </c>
      <c r="AW163">
        <v>0</v>
      </c>
      <c r="AX163">
        <v>0</v>
      </c>
      <c r="AY163" t="s">
        <v>345</v>
      </c>
      <c r="AZ163">
        <v>1</v>
      </c>
      <c r="BA163">
        <v>0</v>
      </c>
      <c r="BB163">
        <v>0</v>
      </c>
      <c r="BC163">
        <v>0</v>
      </c>
      <c r="BD163">
        <v>0</v>
      </c>
      <c r="BE163">
        <v>0</v>
      </c>
      <c r="BF163">
        <v>0</v>
      </c>
      <c r="BG163">
        <v>0</v>
      </c>
      <c r="BH163">
        <v>0</v>
      </c>
      <c r="BI163" t="s">
        <v>51</v>
      </c>
      <c r="BK163" t="s">
        <v>128</v>
      </c>
      <c r="BL163" t="s">
        <v>128</v>
      </c>
      <c r="BM163" t="s">
        <v>129</v>
      </c>
      <c r="BN163" t="s">
        <v>120</v>
      </c>
      <c r="BO163" t="s">
        <v>954</v>
      </c>
      <c r="BP163">
        <v>0</v>
      </c>
      <c r="BQ163">
        <v>0</v>
      </c>
      <c r="BR163">
        <v>0</v>
      </c>
      <c r="BS163">
        <v>0</v>
      </c>
      <c r="BT163">
        <v>0</v>
      </c>
      <c r="BU163">
        <v>0</v>
      </c>
      <c r="BV163">
        <v>0</v>
      </c>
      <c r="BW163">
        <v>1</v>
      </c>
      <c r="BX163">
        <v>0</v>
      </c>
      <c r="BY163">
        <v>0</v>
      </c>
      <c r="BZ163">
        <v>1</v>
      </c>
      <c r="CA163">
        <v>0</v>
      </c>
      <c r="CB163">
        <v>0</v>
      </c>
      <c r="CC163">
        <v>0</v>
      </c>
      <c r="CD163">
        <v>0</v>
      </c>
      <c r="CE163" t="s">
        <v>222</v>
      </c>
      <c r="CG163" t="s">
        <v>335</v>
      </c>
      <c r="CI163" t="s">
        <v>129</v>
      </c>
      <c r="CJ163" t="s">
        <v>52</v>
      </c>
      <c r="CL163" t="s">
        <v>52</v>
      </c>
      <c r="CN163" t="s">
        <v>346</v>
      </c>
      <c r="CP163">
        <v>7</v>
      </c>
      <c r="CS163" t="s">
        <v>400</v>
      </c>
    </row>
    <row r="164" spans="1:98" customFormat="1">
      <c r="A164">
        <v>158798</v>
      </c>
      <c r="B164" t="s">
        <v>1495</v>
      </c>
      <c r="C164" t="s">
        <v>322</v>
      </c>
      <c r="D164">
        <v>1970</v>
      </c>
      <c r="E164">
        <v>56</v>
      </c>
      <c r="F164" t="s">
        <v>58</v>
      </c>
      <c r="G164" t="s">
        <v>84</v>
      </c>
      <c r="H164" t="s">
        <v>816</v>
      </c>
      <c r="I164" t="s">
        <v>428</v>
      </c>
      <c r="J164" t="s">
        <v>350</v>
      </c>
      <c r="K164" s="329">
        <v>46141.371238425927</v>
      </c>
      <c r="L164" t="s">
        <v>309</v>
      </c>
      <c r="M164" t="s">
        <v>438</v>
      </c>
      <c r="N164" t="s">
        <v>441</v>
      </c>
      <c r="O164" t="s">
        <v>442</v>
      </c>
      <c r="P164" t="s">
        <v>405</v>
      </c>
      <c r="R164" t="s">
        <v>122</v>
      </c>
      <c r="S164" t="s">
        <v>122</v>
      </c>
      <c r="T164" t="s">
        <v>394</v>
      </c>
      <c r="U164" t="s">
        <v>331</v>
      </c>
      <c r="V164" t="s">
        <v>105</v>
      </c>
      <c r="W164" t="s">
        <v>532</v>
      </c>
      <c r="X164">
        <v>0</v>
      </c>
      <c r="Y164">
        <v>0</v>
      </c>
      <c r="Z164">
        <v>1</v>
      </c>
      <c r="AA164">
        <v>0</v>
      </c>
      <c r="AB164">
        <v>0</v>
      </c>
      <c r="AC164">
        <v>0</v>
      </c>
      <c r="AD164">
        <v>0</v>
      </c>
      <c r="AE164">
        <v>0</v>
      </c>
      <c r="AF164">
        <v>0</v>
      </c>
      <c r="AG164">
        <v>0</v>
      </c>
      <c r="AH164">
        <v>1</v>
      </c>
      <c r="AI164">
        <v>0</v>
      </c>
      <c r="AJ164">
        <v>0</v>
      </c>
      <c r="AK164">
        <v>0</v>
      </c>
      <c r="AL164">
        <v>0</v>
      </c>
      <c r="AM164">
        <v>0</v>
      </c>
      <c r="AN164">
        <v>0</v>
      </c>
      <c r="AO164">
        <v>0</v>
      </c>
      <c r="AP164" t="s">
        <v>464</v>
      </c>
      <c r="AQ164">
        <v>0</v>
      </c>
      <c r="AR164">
        <v>0</v>
      </c>
      <c r="AS164">
        <v>0</v>
      </c>
      <c r="AT164">
        <v>1</v>
      </c>
      <c r="AU164">
        <v>0</v>
      </c>
      <c r="AV164">
        <v>0</v>
      </c>
      <c r="AW164">
        <v>0</v>
      </c>
      <c r="AX164">
        <v>0</v>
      </c>
      <c r="AY164" t="s">
        <v>334</v>
      </c>
      <c r="AZ164">
        <v>0</v>
      </c>
      <c r="BA164">
        <v>0</v>
      </c>
      <c r="BB164">
        <v>0</v>
      </c>
      <c r="BC164">
        <v>0</v>
      </c>
      <c r="BD164">
        <v>0</v>
      </c>
      <c r="BE164">
        <v>0</v>
      </c>
      <c r="BF164">
        <v>1</v>
      </c>
      <c r="BG164">
        <v>0</v>
      </c>
      <c r="BH164">
        <v>0</v>
      </c>
      <c r="BK164" t="s">
        <v>130</v>
      </c>
      <c r="BL164" t="s">
        <v>133</v>
      </c>
      <c r="BM164" t="s">
        <v>131</v>
      </c>
      <c r="BN164" t="s">
        <v>120</v>
      </c>
      <c r="BO164" t="s">
        <v>974</v>
      </c>
      <c r="BP164">
        <v>0</v>
      </c>
      <c r="BQ164">
        <v>0</v>
      </c>
      <c r="BR164">
        <v>0</v>
      </c>
      <c r="BS164">
        <v>0</v>
      </c>
      <c r="BT164">
        <v>0</v>
      </c>
      <c r="BU164">
        <v>1</v>
      </c>
      <c r="BV164">
        <v>0</v>
      </c>
      <c r="BW164">
        <v>0</v>
      </c>
      <c r="BX164">
        <v>0</v>
      </c>
      <c r="BY164">
        <v>0</v>
      </c>
      <c r="BZ164">
        <v>0</v>
      </c>
      <c r="CA164">
        <v>1</v>
      </c>
      <c r="CB164">
        <v>0</v>
      </c>
      <c r="CC164">
        <v>0</v>
      </c>
      <c r="CD164">
        <v>0</v>
      </c>
      <c r="CE164" t="s">
        <v>143</v>
      </c>
      <c r="CG164" t="s">
        <v>191</v>
      </c>
      <c r="CI164" t="s">
        <v>130</v>
      </c>
      <c r="CJ164" t="s">
        <v>52</v>
      </c>
      <c r="CL164" t="s">
        <v>52</v>
      </c>
      <c r="CN164" t="s">
        <v>346</v>
      </c>
      <c r="CP164">
        <v>8</v>
      </c>
      <c r="CQ164" t="s">
        <v>2055</v>
      </c>
      <c r="CR164" t="s">
        <v>2056</v>
      </c>
      <c r="CS164" t="s">
        <v>337</v>
      </c>
      <c r="CT164" t="s">
        <v>2057</v>
      </c>
    </row>
    <row r="165" spans="1:98" customFormat="1">
      <c r="A165">
        <v>200303</v>
      </c>
      <c r="B165" t="s">
        <v>595</v>
      </c>
      <c r="C165" t="s">
        <v>322</v>
      </c>
      <c r="D165">
        <v>1951</v>
      </c>
      <c r="E165">
        <v>75</v>
      </c>
      <c r="F165" t="s">
        <v>376</v>
      </c>
      <c r="G165" t="s">
        <v>84</v>
      </c>
      <c r="H165" t="s">
        <v>587</v>
      </c>
      <c r="I165" t="s">
        <v>397</v>
      </c>
      <c r="J165" t="s">
        <v>325</v>
      </c>
      <c r="K165" s="329">
        <v>46141.361354166664</v>
      </c>
      <c r="L165" t="s">
        <v>309</v>
      </c>
      <c r="M165" t="s">
        <v>595</v>
      </c>
      <c r="N165" t="s">
        <v>596</v>
      </c>
      <c r="O165" t="s">
        <v>358</v>
      </c>
      <c r="P165" t="s">
        <v>329</v>
      </c>
      <c r="R165" t="s">
        <v>125</v>
      </c>
      <c r="S165" t="s">
        <v>125</v>
      </c>
      <c r="T165" t="s">
        <v>330</v>
      </c>
      <c r="U165" t="s">
        <v>331</v>
      </c>
      <c r="V165" t="s">
        <v>105</v>
      </c>
      <c r="W165" t="s">
        <v>2058</v>
      </c>
      <c r="X165">
        <v>0</v>
      </c>
      <c r="Y165">
        <v>1</v>
      </c>
      <c r="Z165">
        <v>1</v>
      </c>
      <c r="AA165">
        <v>0</v>
      </c>
      <c r="AB165">
        <v>1</v>
      </c>
      <c r="AC165">
        <v>0</v>
      </c>
      <c r="AD165">
        <v>0</v>
      </c>
      <c r="AE165">
        <v>0</v>
      </c>
      <c r="AF165">
        <v>0</v>
      </c>
      <c r="AG165">
        <v>0</v>
      </c>
      <c r="AH165">
        <v>1</v>
      </c>
      <c r="AI165">
        <v>0</v>
      </c>
      <c r="AJ165">
        <v>0</v>
      </c>
      <c r="AK165">
        <v>0</v>
      </c>
      <c r="AL165">
        <v>1</v>
      </c>
      <c r="AM165">
        <v>1</v>
      </c>
      <c r="AN165">
        <v>0</v>
      </c>
      <c r="AO165">
        <v>0</v>
      </c>
      <c r="AP165" t="s">
        <v>345</v>
      </c>
      <c r="AQ165">
        <v>1</v>
      </c>
      <c r="AR165">
        <v>0</v>
      </c>
      <c r="AS165">
        <v>0</v>
      </c>
      <c r="AT165">
        <v>0</v>
      </c>
      <c r="AU165">
        <v>0</v>
      </c>
      <c r="AV165">
        <v>0</v>
      </c>
      <c r="AW165">
        <v>0</v>
      </c>
      <c r="AX165">
        <v>0</v>
      </c>
      <c r="AY165" t="s">
        <v>345</v>
      </c>
      <c r="AZ165">
        <v>1</v>
      </c>
      <c r="BA165">
        <v>0</v>
      </c>
      <c r="BB165">
        <v>0</v>
      </c>
      <c r="BC165">
        <v>0</v>
      </c>
      <c r="BD165">
        <v>0</v>
      </c>
      <c r="BE165">
        <v>0</v>
      </c>
      <c r="BF165">
        <v>0</v>
      </c>
      <c r="BG165">
        <v>0</v>
      </c>
      <c r="BH165">
        <v>0</v>
      </c>
      <c r="BK165" t="s">
        <v>131</v>
      </c>
      <c r="BL165" t="s">
        <v>131</v>
      </c>
      <c r="BM165" t="s">
        <v>131</v>
      </c>
      <c r="BN165" t="s">
        <v>117</v>
      </c>
      <c r="BO165" t="s">
        <v>921</v>
      </c>
      <c r="BP165">
        <v>0</v>
      </c>
      <c r="BQ165">
        <v>0</v>
      </c>
      <c r="BR165">
        <v>0</v>
      </c>
      <c r="BS165">
        <v>0</v>
      </c>
      <c r="BT165">
        <v>0</v>
      </c>
      <c r="BU165">
        <v>0</v>
      </c>
      <c r="BV165">
        <v>0</v>
      </c>
      <c r="BW165">
        <v>0</v>
      </c>
      <c r="BX165">
        <v>0</v>
      </c>
      <c r="BY165">
        <v>0</v>
      </c>
      <c r="BZ165">
        <v>1</v>
      </c>
      <c r="CA165">
        <v>0</v>
      </c>
      <c r="CB165">
        <v>0</v>
      </c>
      <c r="CC165">
        <v>0</v>
      </c>
      <c r="CD165">
        <v>0</v>
      </c>
      <c r="CE165" t="s">
        <v>239</v>
      </c>
      <c r="CG165" t="s">
        <v>151</v>
      </c>
      <c r="CI165" t="s">
        <v>128</v>
      </c>
      <c r="CJ165" t="s">
        <v>52</v>
      </c>
      <c r="CK165" t="s">
        <v>2059</v>
      </c>
      <c r="CL165" t="s">
        <v>52</v>
      </c>
      <c r="CN165" t="s">
        <v>346</v>
      </c>
      <c r="CP165">
        <v>8</v>
      </c>
      <c r="CQ165" t="s">
        <v>2060</v>
      </c>
      <c r="CS165" t="s">
        <v>337</v>
      </c>
    </row>
    <row r="166" spans="1:98" customFormat="1">
      <c r="A166">
        <v>200300</v>
      </c>
      <c r="B166" t="s">
        <v>321</v>
      </c>
      <c r="C166" t="s">
        <v>322</v>
      </c>
      <c r="D166">
        <v>1980</v>
      </c>
      <c r="E166">
        <v>46</v>
      </c>
      <c r="F166" t="s">
        <v>387</v>
      </c>
      <c r="G166" t="s">
        <v>67</v>
      </c>
      <c r="H166" t="s">
        <v>862</v>
      </c>
      <c r="I166" t="s">
        <v>575</v>
      </c>
      <c r="J166" t="s">
        <v>350</v>
      </c>
      <c r="K166" s="329">
        <v>46141.2971875</v>
      </c>
      <c r="L166" t="s">
        <v>309</v>
      </c>
      <c r="M166" t="s">
        <v>593</v>
      </c>
      <c r="N166" t="s">
        <v>594</v>
      </c>
      <c r="O166" t="s">
        <v>453</v>
      </c>
      <c r="P166" t="s">
        <v>342</v>
      </c>
      <c r="Q166" t="s">
        <v>307</v>
      </c>
      <c r="R166" t="s">
        <v>122</v>
      </c>
      <c r="S166" t="s">
        <v>123</v>
      </c>
      <c r="T166" t="s">
        <v>394</v>
      </c>
      <c r="U166" t="s">
        <v>1888</v>
      </c>
      <c r="V166" t="s">
        <v>107</v>
      </c>
      <c r="W166" t="s">
        <v>768</v>
      </c>
      <c r="X166">
        <v>0</v>
      </c>
      <c r="Y166">
        <v>0</v>
      </c>
      <c r="Z166">
        <v>1</v>
      </c>
      <c r="AA166">
        <v>0</v>
      </c>
      <c r="AB166">
        <v>1</v>
      </c>
      <c r="AC166">
        <v>0</v>
      </c>
      <c r="AD166">
        <v>0</v>
      </c>
      <c r="AE166">
        <v>0</v>
      </c>
      <c r="AF166">
        <v>0</v>
      </c>
      <c r="AG166">
        <v>0</v>
      </c>
      <c r="AH166">
        <v>1</v>
      </c>
      <c r="AI166">
        <v>0</v>
      </c>
      <c r="AJ166">
        <v>0</v>
      </c>
      <c r="AK166">
        <v>0</v>
      </c>
      <c r="AL166">
        <v>1</v>
      </c>
      <c r="AM166">
        <v>0</v>
      </c>
      <c r="AN166">
        <v>0</v>
      </c>
      <c r="AO166">
        <v>0</v>
      </c>
      <c r="AP166" t="s">
        <v>345</v>
      </c>
      <c r="AQ166">
        <v>1</v>
      </c>
      <c r="AR166">
        <v>0</v>
      </c>
      <c r="AS166">
        <v>0</v>
      </c>
      <c r="AT166">
        <v>0</v>
      </c>
      <c r="AU166">
        <v>0</v>
      </c>
      <c r="AV166">
        <v>0</v>
      </c>
      <c r="AW166">
        <v>0</v>
      </c>
      <c r="AX166">
        <v>0</v>
      </c>
      <c r="AY166" t="s">
        <v>345</v>
      </c>
      <c r="AZ166">
        <v>1</v>
      </c>
      <c r="BA166">
        <v>0</v>
      </c>
      <c r="BB166">
        <v>0</v>
      </c>
      <c r="BC166">
        <v>0</v>
      </c>
      <c r="BD166">
        <v>0</v>
      </c>
      <c r="BE166">
        <v>0</v>
      </c>
      <c r="BF166">
        <v>0</v>
      </c>
      <c r="BG166">
        <v>0</v>
      </c>
      <c r="BH166">
        <v>0</v>
      </c>
      <c r="BK166" t="s">
        <v>135</v>
      </c>
      <c r="BL166" t="s">
        <v>131</v>
      </c>
      <c r="BM166" t="s">
        <v>132</v>
      </c>
      <c r="BN166" t="s">
        <v>117</v>
      </c>
      <c r="BO166" t="s">
        <v>373</v>
      </c>
      <c r="BP166">
        <v>0</v>
      </c>
      <c r="BQ166">
        <v>0</v>
      </c>
      <c r="BR166">
        <v>0</v>
      </c>
      <c r="BS166">
        <v>0</v>
      </c>
      <c r="BT166">
        <v>0</v>
      </c>
      <c r="BU166">
        <v>0</v>
      </c>
      <c r="BV166">
        <v>0</v>
      </c>
      <c r="BW166">
        <v>0</v>
      </c>
      <c r="BX166">
        <v>0</v>
      </c>
      <c r="BY166">
        <v>0</v>
      </c>
      <c r="BZ166">
        <v>0</v>
      </c>
      <c r="CA166">
        <v>0</v>
      </c>
      <c r="CB166">
        <v>0</v>
      </c>
      <c r="CC166">
        <v>0</v>
      </c>
      <c r="CD166" t="s">
        <v>988</v>
      </c>
      <c r="CE166" t="s">
        <v>235</v>
      </c>
      <c r="CG166" t="s">
        <v>335</v>
      </c>
      <c r="CH166" t="s">
        <v>203</v>
      </c>
      <c r="CI166" t="s">
        <v>129</v>
      </c>
      <c r="CJ166" t="s">
        <v>51</v>
      </c>
      <c r="CL166" t="s">
        <v>51</v>
      </c>
      <c r="CN166" t="s">
        <v>346</v>
      </c>
      <c r="CP166">
        <v>10</v>
      </c>
      <c r="CS166" t="s">
        <v>347</v>
      </c>
    </row>
    <row r="167" spans="1:98" customFormat="1">
      <c r="A167">
        <v>200298</v>
      </c>
      <c r="B167" t="s">
        <v>321</v>
      </c>
      <c r="C167" t="s">
        <v>322</v>
      </c>
      <c r="D167">
        <v>1963</v>
      </c>
      <c r="E167">
        <v>63</v>
      </c>
      <c r="F167" t="s">
        <v>339</v>
      </c>
      <c r="G167" t="s">
        <v>79</v>
      </c>
      <c r="H167" t="s">
        <v>676</v>
      </c>
      <c r="I167" t="s">
        <v>324</v>
      </c>
      <c r="J167" t="s">
        <v>350</v>
      </c>
      <c r="K167" s="329">
        <v>46141.159988425927</v>
      </c>
      <c r="L167" t="s">
        <v>309</v>
      </c>
      <c r="M167" t="s">
        <v>28</v>
      </c>
      <c r="N167" t="s">
        <v>538</v>
      </c>
      <c r="O167" t="s">
        <v>377</v>
      </c>
      <c r="P167" t="s">
        <v>365</v>
      </c>
      <c r="Q167" t="s">
        <v>304</v>
      </c>
      <c r="R167" t="s">
        <v>124</v>
      </c>
      <c r="S167" t="s">
        <v>124</v>
      </c>
      <c r="T167" t="s">
        <v>343</v>
      </c>
      <c r="U167" t="s">
        <v>331</v>
      </c>
      <c r="V167" t="s">
        <v>107</v>
      </c>
      <c r="W167" t="s">
        <v>664</v>
      </c>
      <c r="X167">
        <v>1</v>
      </c>
      <c r="Y167">
        <v>1</v>
      </c>
      <c r="Z167">
        <v>1</v>
      </c>
      <c r="AA167">
        <v>0</v>
      </c>
      <c r="AB167">
        <v>1</v>
      </c>
      <c r="AC167">
        <v>0</v>
      </c>
      <c r="AD167">
        <v>0</v>
      </c>
      <c r="AE167">
        <v>0</v>
      </c>
      <c r="AF167">
        <v>0</v>
      </c>
      <c r="AG167">
        <v>0</v>
      </c>
      <c r="AH167">
        <v>0</v>
      </c>
      <c r="AI167">
        <v>0</v>
      </c>
      <c r="AJ167">
        <v>0</v>
      </c>
      <c r="AK167">
        <v>0</v>
      </c>
      <c r="AL167">
        <v>0</v>
      </c>
      <c r="AM167">
        <v>0</v>
      </c>
      <c r="AN167">
        <v>0</v>
      </c>
      <c r="AO167">
        <v>0</v>
      </c>
      <c r="AP167" t="s">
        <v>345</v>
      </c>
      <c r="AQ167">
        <v>1</v>
      </c>
      <c r="AR167">
        <v>0</v>
      </c>
      <c r="AS167">
        <v>0</v>
      </c>
      <c r="AT167">
        <v>0</v>
      </c>
      <c r="AU167">
        <v>0</v>
      </c>
      <c r="AV167">
        <v>0</v>
      </c>
      <c r="AW167">
        <v>0</v>
      </c>
      <c r="AX167">
        <v>0</v>
      </c>
      <c r="AY167" t="s">
        <v>345</v>
      </c>
      <c r="AZ167">
        <v>1</v>
      </c>
      <c r="BA167">
        <v>0</v>
      </c>
      <c r="BB167">
        <v>0</v>
      </c>
      <c r="BC167">
        <v>0</v>
      </c>
      <c r="BD167">
        <v>0</v>
      </c>
      <c r="BE167">
        <v>0</v>
      </c>
      <c r="BF167">
        <v>0</v>
      </c>
      <c r="BG167">
        <v>0</v>
      </c>
      <c r="BH167">
        <v>0</v>
      </c>
      <c r="BK167" t="s">
        <v>131</v>
      </c>
      <c r="BL167" t="s">
        <v>129</v>
      </c>
      <c r="BM167" t="s">
        <v>130</v>
      </c>
      <c r="BN167" t="s">
        <v>120</v>
      </c>
      <c r="BO167" t="s">
        <v>924</v>
      </c>
      <c r="BP167">
        <v>0</v>
      </c>
      <c r="BQ167">
        <v>0</v>
      </c>
      <c r="BR167">
        <v>0</v>
      </c>
      <c r="BS167">
        <v>0</v>
      </c>
      <c r="BT167">
        <v>0</v>
      </c>
      <c r="BU167">
        <v>1</v>
      </c>
      <c r="BV167">
        <v>0</v>
      </c>
      <c r="BW167">
        <v>0</v>
      </c>
      <c r="BX167">
        <v>0</v>
      </c>
      <c r="BY167">
        <v>0</v>
      </c>
      <c r="BZ167">
        <v>0</v>
      </c>
      <c r="CA167">
        <v>0</v>
      </c>
      <c r="CB167">
        <v>0</v>
      </c>
      <c r="CC167">
        <v>0</v>
      </c>
      <c r="CD167">
        <v>0</v>
      </c>
      <c r="CE167" t="s">
        <v>157</v>
      </c>
      <c r="CG167" t="s">
        <v>335</v>
      </c>
      <c r="CI167" t="s">
        <v>129</v>
      </c>
      <c r="CJ167" t="s">
        <v>51</v>
      </c>
      <c r="CK167" t="s">
        <v>2061</v>
      </c>
      <c r="CL167" t="s">
        <v>51</v>
      </c>
      <c r="CM167" t="s">
        <v>2062</v>
      </c>
      <c r="CN167" t="s">
        <v>346</v>
      </c>
      <c r="CP167">
        <v>10</v>
      </c>
      <c r="CQ167" t="s">
        <v>2063</v>
      </c>
      <c r="CR167" t="s">
        <v>2064</v>
      </c>
      <c r="CS167" t="s">
        <v>337</v>
      </c>
    </row>
    <row r="168" spans="1:98" customFormat="1">
      <c r="A168">
        <v>200243</v>
      </c>
      <c r="B168" t="s">
        <v>338</v>
      </c>
      <c r="C168" t="s">
        <v>360</v>
      </c>
      <c r="D168">
        <v>1983</v>
      </c>
      <c r="E168">
        <v>43</v>
      </c>
      <c r="F168" t="s">
        <v>387</v>
      </c>
      <c r="G168" t="s">
        <v>49</v>
      </c>
      <c r="H168" t="s">
        <v>492</v>
      </c>
      <c r="I168" t="s">
        <v>410</v>
      </c>
      <c r="J168" t="s">
        <v>350</v>
      </c>
      <c r="K168" s="329">
        <v>46140.94158564815</v>
      </c>
      <c r="L168" t="s">
        <v>309</v>
      </c>
      <c r="M168" t="s">
        <v>456</v>
      </c>
      <c r="N168" t="s">
        <v>457</v>
      </c>
      <c r="O168" t="s">
        <v>453</v>
      </c>
      <c r="P168" t="s">
        <v>342</v>
      </c>
      <c r="Q168" t="s">
        <v>307</v>
      </c>
      <c r="R168" t="s">
        <v>383</v>
      </c>
      <c r="S168" t="s">
        <v>121</v>
      </c>
      <c r="T168" t="s">
        <v>121</v>
      </c>
      <c r="U168" t="s">
        <v>372</v>
      </c>
      <c r="V168" t="s">
        <v>105</v>
      </c>
      <c r="W168" t="s">
        <v>513</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t="s">
        <v>345</v>
      </c>
      <c r="AQ168">
        <v>1</v>
      </c>
      <c r="AR168">
        <v>0</v>
      </c>
      <c r="AS168">
        <v>0</v>
      </c>
      <c r="AT168">
        <v>0</v>
      </c>
      <c r="AU168">
        <v>0</v>
      </c>
      <c r="AV168">
        <v>0</v>
      </c>
      <c r="AW168">
        <v>0</v>
      </c>
      <c r="AX168">
        <v>0</v>
      </c>
      <c r="AY168" t="s">
        <v>345</v>
      </c>
      <c r="AZ168">
        <v>1</v>
      </c>
      <c r="BA168">
        <v>0</v>
      </c>
      <c r="BB168">
        <v>0</v>
      </c>
      <c r="BC168">
        <v>0</v>
      </c>
      <c r="BD168">
        <v>0</v>
      </c>
      <c r="BE168">
        <v>0</v>
      </c>
      <c r="BF168">
        <v>0</v>
      </c>
      <c r="BG168">
        <v>0</v>
      </c>
      <c r="BH168">
        <v>0</v>
      </c>
      <c r="BI168" t="s">
        <v>52</v>
      </c>
      <c r="BK168" t="s">
        <v>130</v>
      </c>
      <c r="BL168" t="s">
        <v>128</v>
      </c>
      <c r="BM168" t="s">
        <v>129</v>
      </c>
      <c r="BN168" t="s">
        <v>117</v>
      </c>
      <c r="BO168" t="s">
        <v>924</v>
      </c>
      <c r="BP168">
        <v>0</v>
      </c>
      <c r="BQ168">
        <v>0</v>
      </c>
      <c r="BR168">
        <v>0</v>
      </c>
      <c r="BS168">
        <v>0</v>
      </c>
      <c r="BT168">
        <v>0</v>
      </c>
      <c r="BU168">
        <v>1</v>
      </c>
      <c r="BV168">
        <v>0</v>
      </c>
      <c r="BW168">
        <v>0</v>
      </c>
      <c r="BX168">
        <v>0</v>
      </c>
      <c r="BY168">
        <v>0</v>
      </c>
      <c r="BZ168">
        <v>0</v>
      </c>
      <c r="CA168">
        <v>0</v>
      </c>
      <c r="CB168">
        <v>0</v>
      </c>
      <c r="CC168">
        <v>0</v>
      </c>
      <c r="CD168">
        <v>0</v>
      </c>
      <c r="CE168" t="s">
        <v>178</v>
      </c>
      <c r="CG168" t="s">
        <v>151</v>
      </c>
      <c r="CI168" t="s">
        <v>128</v>
      </c>
      <c r="CJ168" t="s">
        <v>52</v>
      </c>
      <c r="CL168" t="s">
        <v>52</v>
      </c>
      <c r="CN168" t="s">
        <v>346</v>
      </c>
      <c r="CP168">
        <v>6</v>
      </c>
      <c r="CS168" t="s">
        <v>347</v>
      </c>
    </row>
    <row r="169" spans="1:98" customFormat="1">
      <c r="A169">
        <v>133277</v>
      </c>
      <c r="B169" t="s">
        <v>321</v>
      </c>
      <c r="C169" t="s">
        <v>360</v>
      </c>
      <c r="D169">
        <v>1963</v>
      </c>
      <c r="E169">
        <v>63</v>
      </c>
      <c r="F169" t="s">
        <v>339</v>
      </c>
      <c r="G169" t="s">
        <v>49</v>
      </c>
      <c r="H169" t="s">
        <v>415</v>
      </c>
      <c r="I169" t="s">
        <v>397</v>
      </c>
      <c r="J169" t="s">
        <v>350</v>
      </c>
      <c r="K169" s="329">
        <v>46140.923229166663</v>
      </c>
      <c r="L169" t="s">
        <v>309</v>
      </c>
      <c r="M169" t="s">
        <v>602</v>
      </c>
      <c r="N169" t="s">
        <v>649</v>
      </c>
      <c r="O169" t="s">
        <v>352</v>
      </c>
      <c r="P169" t="s">
        <v>353</v>
      </c>
      <c r="R169" t="s">
        <v>383</v>
      </c>
      <c r="S169" t="s">
        <v>121</v>
      </c>
      <c r="T169" t="s">
        <v>121</v>
      </c>
      <c r="U169" t="s">
        <v>331</v>
      </c>
      <c r="V169" t="s">
        <v>107</v>
      </c>
      <c r="W169" t="s">
        <v>359</v>
      </c>
      <c r="X169">
        <v>0</v>
      </c>
      <c r="Y169">
        <v>0</v>
      </c>
      <c r="Z169">
        <v>1</v>
      </c>
      <c r="AA169">
        <v>0</v>
      </c>
      <c r="AB169">
        <v>1</v>
      </c>
      <c r="AC169">
        <v>0</v>
      </c>
      <c r="AD169">
        <v>0</v>
      </c>
      <c r="AE169">
        <v>0</v>
      </c>
      <c r="AF169">
        <v>0</v>
      </c>
      <c r="AG169">
        <v>0</v>
      </c>
      <c r="AH169">
        <v>0</v>
      </c>
      <c r="AI169">
        <v>0</v>
      </c>
      <c r="AJ169">
        <v>0</v>
      </c>
      <c r="AK169">
        <v>0</v>
      </c>
      <c r="AL169">
        <v>0</v>
      </c>
      <c r="AM169">
        <v>0</v>
      </c>
      <c r="AN169">
        <v>0</v>
      </c>
      <c r="AO169">
        <v>0</v>
      </c>
      <c r="AP169" t="s">
        <v>399</v>
      </c>
      <c r="AQ169">
        <v>0</v>
      </c>
      <c r="AR169">
        <v>0</v>
      </c>
      <c r="AS169">
        <v>0</v>
      </c>
      <c r="AT169">
        <v>0</v>
      </c>
      <c r="AU169">
        <v>0</v>
      </c>
      <c r="AV169">
        <v>0</v>
      </c>
      <c r="AW169">
        <v>1</v>
      </c>
      <c r="AX169">
        <v>0</v>
      </c>
      <c r="AY169" t="s">
        <v>345</v>
      </c>
      <c r="AZ169">
        <v>1</v>
      </c>
      <c r="BA169">
        <v>0</v>
      </c>
      <c r="BB169">
        <v>0</v>
      </c>
      <c r="BC169">
        <v>0</v>
      </c>
      <c r="BD169">
        <v>0</v>
      </c>
      <c r="BE169">
        <v>0</v>
      </c>
      <c r="BF169">
        <v>0</v>
      </c>
      <c r="BG169">
        <v>0</v>
      </c>
      <c r="BH169">
        <v>0</v>
      </c>
      <c r="BI169" t="s">
        <v>52</v>
      </c>
      <c r="BK169" t="s">
        <v>386</v>
      </c>
      <c r="BL169" t="s">
        <v>127</v>
      </c>
      <c r="BM169" t="s">
        <v>130</v>
      </c>
      <c r="BN169" t="s">
        <v>118</v>
      </c>
      <c r="BO169" t="s">
        <v>930</v>
      </c>
      <c r="BP169">
        <v>1</v>
      </c>
      <c r="BQ169">
        <v>0</v>
      </c>
      <c r="BR169">
        <v>0</v>
      </c>
      <c r="BS169">
        <v>1</v>
      </c>
      <c r="BT169">
        <v>0</v>
      </c>
      <c r="BU169">
        <v>0</v>
      </c>
      <c r="BV169">
        <v>0</v>
      </c>
      <c r="BW169">
        <v>0</v>
      </c>
      <c r="BX169">
        <v>0</v>
      </c>
      <c r="BY169">
        <v>0</v>
      </c>
      <c r="BZ169">
        <v>0</v>
      </c>
      <c r="CA169">
        <v>0</v>
      </c>
      <c r="CB169">
        <v>0</v>
      </c>
      <c r="CC169">
        <v>0</v>
      </c>
      <c r="CD169">
        <v>0</v>
      </c>
      <c r="CE169" t="s">
        <v>335</v>
      </c>
      <c r="CG169" t="s">
        <v>335</v>
      </c>
      <c r="CI169" t="s">
        <v>129</v>
      </c>
      <c r="CJ169" t="s">
        <v>52</v>
      </c>
      <c r="CL169" t="s">
        <v>52</v>
      </c>
      <c r="CN169" t="s">
        <v>346</v>
      </c>
      <c r="CP169">
        <v>8</v>
      </c>
    </row>
    <row r="170" spans="1:98" customFormat="1">
      <c r="A170">
        <v>200292</v>
      </c>
      <c r="B170" t="s">
        <v>1363</v>
      </c>
      <c r="C170" t="s">
        <v>360</v>
      </c>
      <c r="D170">
        <v>1988</v>
      </c>
      <c r="E170">
        <v>38</v>
      </c>
      <c r="F170" t="s">
        <v>57</v>
      </c>
      <c r="G170" t="s">
        <v>81</v>
      </c>
      <c r="H170" t="s">
        <v>1598</v>
      </c>
      <c r="I170" t="s">
        <v>367</v>
      </c>
      <c r="J170" t="s">
        <v>350</v>
      </c>
      <c r="K170" s="329">
        <v>46140.913622685184</v>
      </c>
      <c r="L170" t="s">
        <v>309</v>
      </c>
      <c r="M170" t="s">
        <v>1363</v>
      </c>
      <c r="N170" t="s">
        <v>1364</v>
      </c>
      <c r="O170" t="s">
        <v>459</v>
      </c>
      <c r="P170" t="s">
        <v>353</v>
      </c>
      <c r="Q170" t="s">
        <v>305</v>
      </c>
      <c r="R170" t="s">
        <v>122</v>
      </c>
      <c r="S170" t="s">
        <v>122</v>
      </c>
      <c r="T170" t="s">
        <v>520</v>
      </c>
      <c r="U170" t="s">
        <v>331</v>
      </c>
      <c r="V170" t="s">
        <v>108</v>
      </c>
      <c r="W170" t="s">
        <v>1361</v>
      </c>
      <c r="X170">
        <v>1</v>
      </c>
      <c r="Y170">
        <v>0</v>
      </c>
      <c r="Z170">
        <v>1</v>
      </c>
      <c r="AA170">
        <v>0</v>
      </c>
      <c r="AB170">
        <v>0</v>
      </c>
      <c r="AC170">
        <v>1</v>
      </c>
      <c r="AD170">
        <v>1</v>
      </c>
      <c r="AE170">
        <v>0</v>
      </c>
      <c r="AF170">
        <v>0</v>
      </c>
      <c r="AG170">
        <v>0</v>
      </c>
      <c r="AH170">
        <v>0</v>
      </c>
      <c r="AI170">
        <v>0</v>
      </c>
      <c r="AJ170">
        <v>0</v>
      </c>
      <c r="AK170">
        <v>0</v>
      </c>
      <c r="AL170">
        <v>0</v>
      </c>
      <c r="AM170">
        <v>0</v>
      </c>
      <c r="AN170">
        <v>0</v>
      </c>
      <c r="AO170">
        <v>0</v>
      </c>
      <c r="AP170" t="s">
        <v>345</v>
      </c>
      <c r="AQ170">
        <v>1</v>
      </c>
      <c r="AR170">
        <v>0</v>
      </c>
      <c r="AS170">
        <v>0</v>
      </c>
      <c r="AT170">
        <v>0</v>
      </c>
      <c r="AU170">
        <v>0</v>
      </c>
      <c r="AV170">
        <v>0</v>
      </c>
      <c r="AW170">
        <v>0</v>
      </c>
      <c r="AX170">
        <v>0</v>
      </c>
      <c r="AY170" t="s">
        <v>345</v>
      </c>
      <c r="AZ170">
        <v>1</v>
      </c>
      <c r="BA170">
        <v>0</v>
      </c>
      <c r="BB170">
        <v>0</v>
      </c>
      <c r="BC170">
        <v>0</v>
      </c>
      <c r="BD170">
        <v>0</v>
      </c>
      <c r="BE170">
        <v>0</v>
      </c>
      <c r="BF170">
        <v>0</v>
      </c>
      <c r="BG170">
        <v>0</v>
      </c>
      <c r="BH170">
        <v>0</v>
      </c>
      <c r="BK170" t="s">
        <v>132</v>
      </c>
      <c r="BL170" t="s">
        <v>130</v>
      </c>
      <c r="BM170" t="s">
        <v>132</v>
      </c>
      <c r="BN170" t="s">
        <v>118</v>
      </c>
      <c r="BO170" t="s">
        <v>929</v>
      </c>
      <c r="BP170">
        <v>0</v>
      </c>
      <c r="BQ170">
        <v>0</v>
      </c>
      <c r="BR170">
        <v>0</v>
      </c>
      <c r="BS170">
        <v>0</v>
      </c>
      <c r="BT170">
        <v>0</v>
      </c>
      <c r="BU170">
        <v>1</v>
      </c>
      <c r="BV170">
        <v>0</v>
      </c>
      <c r="BW170">
        <v>1</v>
      </c>
      <c r="BX170">
        <v>0</v>
      </c>
      <c r="BY170">
        <v>0</v>
      </c>
      <c r="BZ170">
        <v>0</v>
      </c>
      <c r="CA170">
        <v>0</v>
      </c>
      <c r="CB170">
        <v>0</v>
      </c>
      <c r="CC170">
        <v>0</v>
      </c>
      <c r="CD170">
        <v>0</v>
      </c>
      <c r="CE170" t="s">
        <v>198</v>
      </c>
      <c r="CG170" t="s">
        <v>335</v>
      </c>
      <c r="CI170" t="s">
        <v>128</v>
      </c>
      <c r="CJ170" t="s">
        <v>51</v>
      </c>
      <c r="CL170" t="s">
        <v>51</v>
      </c>
      <c r="CM170" t="s">
        <v>2065</v>
      </c>
      <c r="CN170" t="s">
        <v>346</v>
      </c>
      <c r="CP170">
        <v>10</v>
      </c>
      <c r="CQ170" t="s">
        <v>2066</v>
      </c>
      <c r="CR170" t="s">
        <v>2067</v>
      </c>
      <c r="CS170" t="s">
        <v>337</v>
      </c>
    </row>
    <row r="171" spans="1:98" customFormat="1">
      <c r="A171">
        <v>200291</v>
      </c>
      <c r="B171" t="s">
        <v>427</v>
      </c>
      <c r="C171" t="s">
        <v>360</v>
      </c>
      <c r="D171">
        <v>1961</v>
      </c>
      <c r="E171">
        <v>65</v>
      </c>
      <c r="F171" t="s">
        <v>339</v>
      </c>
      <c r="G171" t="s">
        <v>84</v>
      </c>
      <c r="H171" t="s">
        <v>1077</v>
      </c>
      <c r="I171" t="s">
        <v>349</v>
      </c>
      <c r="J171" t="s">
        <v>325</v>
      </c>
      <c r="K171" s="329">
        <v>46140.867789351854</v>
      </c>
      <c r="L171" t="s">
        <v>309</v>
      </c>
      <c r="M171" t="s">
        <v>427</v>
      </c>
      <c r="N171" t="s">
        <v>429</v>
      </c>
      <c r="O171" t="s">
        <v>381</v>
      </c>
      <c r="P171" t="s">
        <v>382</v>
      </c>
      <c r="Q171" t="s">
        <v>1255</v>
      </c>
      <c r="R171" t="s">
        <v>122</v>
      </c>
      <c r="S171" t="s">
        <v>122</v>
      </c>
      <c r="T171" t="s">
        <v>391</v>
      </c>
      <c r="U171" t="s">
        <v>331</v>
      </c>
      <c r="V171" t="s">
        <v>107</v>
      </c>
      <c r="W171" t="s">
        <v>470</v>
      </c>
      <c r="X171">
        <v>0</v>
      </c>
      <c r="Y171">
        <v>0</v>
      </c>
      <c r="Z171">
        <v>1</v>
      </c>
      <c r="AA171">
        <v>0</v>
      </c>
      <c r="AB171">
        <v>0</v>
      </c>
      <c r="AC171">
        <v>0</v>
      </c>
      <c r="AD171">
        <v>0</v>
      </c>
      <c r="AE171">
        <v>0</v>
      </c>
      <c r="AF171">
        <v>0</v>
      </c>
      <c r="AG171">
        <v>0</v>
      </c>
      <c r="AH171">
        <v>0</v>
      </c>
      <c r="AI171">
        <v>0</v>
      </c>
      <c r="AJ171">
        <v>0</v>
      </c>
      <c r="AK171">
        <v>0</v>
      </c>
      <c r="AL171">
        <v>0</v>
      </c>
      <c r="AM171">
        <v>0</v>
      </c>
      <c r="AN171">
        <v>0</v>
      </c>
      <c r="AO171">
        <v>0</v>
      </c>
      <c r="AP171" t="s">
        <v>345</v>
      </c>
      <c r="AQ171">
        <v>1</v>
      </c>
      <c r="AR171">
        <v>0</v>
      </c>
      <c r="AS171">
        <v>0</v>
      </c>
      <c r="AT171">
        <v>0</v>
      </c>
      <c r="AU171">
        <v>0</v>
      </c>
      <c r="AV171">
        <v>0</v>
      </c>
      <c r="AW171">
        <v>0</v>
      </c>
      <c r="AX171">
        <v>0</v>
      </c>
      <c r="AY171" t="s">
        <v>345</v>
      </c>
      <c r="AZ171">
        <v>1</v>
      </c>
      <c r="BA171">
        <v>0</v>
      </c>
      <c r="BB171">
        <v>0</v>
      </c>
      <c r="BC171">
        <v>0</v>
      </c>
      <c r="BD171">
        <v>0</v>
      </c>
      <c r="BE171">
        <v>0</v>
      </c>
      <c r="BF171">
        <v>0</v>
      </c>
      <c r="BG171">
        <v>0</v>
      </c>
      <c r="BH171">
        <v>0</v>
      </c>
      <c r="BK171" t="s">
        <v>136</v>
      </c>
      <c r="BL171" t="s">
        <v>129</v>
      </c>
      <c r="BM171" t="s">
        <v>132</v>
      </c>
      <c r="BN171" t="s">
        <v>117</v>
      </c>
      <c r="BO171" t="s">
        <v>924</v>
      </c>
      <c r="BP171">
        <v>0</v>
      </c>
      <c r="BQ171">
        <v>0</v>
      </c>
      <c r="BR171">
        <v>0</v>
      </c>
      <c r="BS171">
        <v>0</v>
      </c>
      <c r="BT171">
        <v>0</v>
      </c>
      <c r="BU171">
        <v>1</v>
      </c>
      <c r="BV171">
        <v>0</v>
      </c>
      <c r="BW171">
        <v>0</v>
      </c>
      <c r="BX171">
        <v>0</v>
      </c>
      <c r="BY171">
        <v>0</v>
      </c>
      <c r="BZ171">
        <v>0</v>
      </c>
      <c r="CA171">
        <v>0</v>
      </c>
      <c r="CB171">
        <v>0</v>
      </c>
      <c r="CC171">
        <v>0</v>
      </c>
      <c r="CD171">
        <v>0</v>
      </c>
      <c r="CE171" t="s">
        <v>174</v>
      </c>
      <c r="CG171" t="s">
        <v>335</v>
      </c>
      <c r="CI171" t="s">
        <v>129</v>
      </c>
      <c r="CJ171" t="s">
        <v>52</v>
      </c>
      <c r="CK171" t="s">
        <v>2068</v>
      </c>
      <c r="CL171" t="s">
        <v>52</v>
      </c>
      <c r="CM171" t="s">
        <v>2069</v>
      </c>
      <c r="CN171" t="s">
        <v>346</v>
      </c>
      <c r="CP171">
        <v>6</v>
      </c>
      <c r="CQ171" t="s">
        <v>2070</v>
      </c>
      <c r="CS171" t="s">
        <v>347</v>
      </c>
    </row>
    <row r="172" spans="1:98" customFormat="1">
      <c r="A172">
        <v>200257</v>
      </c>
      <c r="B172" t="s">
        <v>506</v>
      </c>
      <c r="C172" t="s">
        <v>360</v>
      </c>
      <c r="D172">
        <v>1967</v>
      </c>
      <c r="E172">
        <v>59</v>
      </c>
      <c r="F172" t="s">
        <v>58</v>
      </c>
      <c r="G172" t="s">
        <v>84</v>
      </c>
      <c r="H172" t="s">
        <v>616</v>
      </c>
      <c r="I172" t="s">
        <v>471</v>
      </c>
      <c r="J172" t="s">
        <v>325</v>
      </c>
      <c r="K172" s="329">
        <v>46140.855300925927</v>
      </c>
      <c r="L172" t="s">
        <v>309</v>
      </c>
      <c r="M172" t="s">
        <v>506</v>
      </c>
      <c r="N172" t="s">
        <v>932</v>
      </c>
      <c r="O172" t="s">
        <v>507</v>
      </c>
      <c r="P172" t="s">
        <v>342</v>
      </c>
      <c r="R172" t="s">
        <v>383</v>
      </c>
      <c r="S172" t="s">
        <v>121</v>
      </c>
      <c r="T172" t="s">
        <v>121</v>
      </c>
      <c r="U172" t="s">
        <v>331</v>
      </c>
      <c r="V172" t="s">
        <v>107</v>
      </c>
      <c r="W172" t="s">
        <v>411</v>
      </c>
      <c r="X172">
        <v>0</v>
      </c>
      <c r="Y172">
        <v>0</v>
      </c>
      <c r="Z172">
        <v>0</v>
      </c>
      <c r="AA172">
        <v>0</v>
      </c>
      <c r="AB172">
        <v>0</v>
      </c>
      <c r="AC172">
        <v>0</v>
      </c>
      <c r="AD172">
        <v>0</v>
      </c>
      <c r="AE172">
        <v>0</v>
      </c>
      <c r="AF172">
        <v>0</v>
      </c>
      <c r="AG172">
        <v>1</v>
      </c>
      <c r="AH172">
        <v>0</v>
      </c>
      <c r="AI172">
        <v>0</v>
      </c>
      <c r="AJ172">
        <v>0</v>
      </c>
      <c r="AK172">
        <v>0</v>
      </c>
      <c r="AL172">
        <v>0</v>
      </c>
      <c r="AM172">
        <v>0</v>
      </c>
      <c r="AN172">
        <v>0</v>
      </c>
      <c r="AO172">
        <v>0</v>
      </c>
      <c r="AP172" t="s">
        <v>345</v>
      </c>
      <c r="AQ172">
        <v>1</v>
      </c>
      <c r="AR172">
        <v>0</v>
      </c>
      <c r="AS172">
        <v>0</v>
      </c>
      <c r="AT172">
        <v>0</v>
      </c>
      <c r="AU172">
        <v>0</v>
      </c>
      <c r="AV172">
        <v>0</v>
      </c>
      <c r="AW172">
        <v>0</v>
      </c>
      <c r="AX172">
        <v>0</v>
      </c>
      <c r="AY172" t="s">
        <v>345</v>
      </c>
      <c r="AZ172">
        <v>1</v>
      </c>
      <c r="BA172">
        <v>0</v>
      </c>
      <c r="BB172">
        <v>0</v>
      </c>
      <c r="BC172">
        <v>0</v>
      </c>
      <c r="BD172">
        <v>0</v>
      </c>
      <c r="BE172">
        <v>0</v>
      </c>
      <c r="BF172">
        <v>0</v>
      </c>
      <c r="BG172">
        <v>0</v>
      </c>
      <c r="BH172">
        <v>0</v>
      </c>
      <c r="BK172" t="s">
        <v>386</v>
      </c>
      <c r="BL172" t="s">
        <v>129</v>
      </c>
      <c r="BM172" t="s">
        <v>128</v>
      </c>
      <c r="BN172" t="s">
        <v>120</v>
      </c>
      <c r="BO172" t="s">
        <v>928</v>
      </c>
      <c r="BP172">
        <v>0</v>
      </c>
      <c r="BQ172">
        <v>0</v>
      </c>
      <c r="BR172">
        <v>0</v>
      </c>
      <c r="BS172">
        <v>1</v>
      </c>
      <c r="BT172">
        <v>0</v>
      </c>
      <c r="BU172">
        <v>0</v>
      </c>
      <c r="BV172">
        <v>0</v>
      </c>
      <c r="BW172">
        <v>0</v>
      </c>
      <c r="BX172">
        <v>0</v>
      </c>
      <c r="BY172">
        <v>0</v>
      </c>
      <c r="BZ172">
        <v>0</v>
      </c>
      <c r="CA172">
        <v>0</v>
      </c>
      <c r="CB172">
        <v>0</v>
      </c>
      <c r="CC172">
        <v>0</v>
      </c>
      <c r="CD172">
        <v>0</v>
      </c>
      <c r="CE172" t="s">
        <v>335</v>
      </c>
      <c r="CG172" t="s">
        <v>335</v>
      </c>
      <c r="CI172" t="s">
        <v>128</v>
      </c>
      <c r="CJ172" t="s">
        <v>51</v>
      </c>
      <c r="CK172" t="s">
        <v>2071</v>
      </c>
      <c r="CL172" t="s">
        <v>51</v>
      </c>
      <c r="CM172" t="s">
        <v>2072</v>
      </c>
      <c r="CN172" t="s">
        <v>346</v>
      </c>
      <c r="CP172">
        <v>9</v>
      </c>
      <c r="CQ172" t="s">
        <v>2073</v>
      </c>
      <c r="CS172" t="s">
        <v>337</v>
      </c>
    </row>
    <row r="173" spans="1:98" customFormat="1">
      <c r="A173">
        <v>130193</v>
      </c>
      <c r="B173" t="s">
        <v>366</v>
      </c>
      <c r="C173" t="s">
        <v>322</v>
      </c>
      <c r="D173">
        <v>1969</v>
      </c>
      <c r="E173">
        <v>57</v>
      </c>
      <c r="F173" t="s">
        <v>58</v>
      </c>
      <c r="G173" t="s">
        <v>84</v>
      </c>
      <c r="H173" t="s">
        <v>548</v>
      </c>
      <c r="I173" t="s">
        <v>367</v>
      </c>
      <c r="J173" t="s">
        <v>325</v>
      </c>
      <c r="K173" s="329">
        <v>46140.855104166665</v>
      </c>
      <c r="L173" t="s">
        <v>309</v>
      </c>
      <c r="M173" t="s">
        <v>1408</v>
      </c>
      <c r="N173" t="s">
        <v>1678</v>
      </c>
      <c r="O173" t="s">
        <v>364</v>
      </c>
      <c r="P173" t="s">
        <v>365</v>
      </c>
      <c r="R173" t="s">
        <v>123</v>
      </c>
      <c r="S173" t="s">
        <v>123</v>
      </c>
      <c r="T173" t="s">
        <v>343</v>
      </c>
      <c r="U173" t="s">
        <v>331</v>
      </c>
      <c r="V173" t="s">
        <v>105</v>
      </c>
      <c r="W173" t="s">
        <v>373</v>
      </c>
      <c r="X173">
        <v>0</v>
      </c>
      <c r="Y173">
        <v>0</v>
      </c>
      <c r="Z173">
        <v>0</v>
      </c>
      <c r="AA173">
        <v>0</v>
      </c>
      <c r="AB173">
        <v>0</v>
      </c>
      <c r="AC173">
        <v>0</v>
      </c>
      <c r="AD173">
        <v>0</v>
      </c>
      <c r="AE173">
        <v>0</v>
      </c>
      <c r="AF173">
        <v>0</v>
      </c>
      <c r="AG173">
        <v>0</v>
      </c>
      <c r="AH173">
        <v>0</v>
      </c>
      <c r="AI173">
        <v>0</v>
      </c>
      <c r="AJ173">
        <v>0</v>
      </c>
      <c r="AK173">
        <v>0</v>
      </c>
      <c r="AL173">
        <v>0</v>
      </c>
      <c r="AM173">
        <v>0</v>
      </c>
      <c r="AN173">
        <v>0</v>
      </c>
      <c r="AO173" t="s">
        <v>722</v>
      </c>
      <c r="AP173" t="s">
        <v>345</v>
      </c>
      <c r="AQ173">
        <v>1</v>
      </c>
      <c r="AR173">
        <v>0</v>
      </c>
      <c r="AS173">
        <v>0</v>
      </c>
      <c r="AT173">
        <v>0</v>
      </c>
      <c r="AU173">
        <v>0</v>
      </c>
      <c r="AV173">
        <v>0</v>
      </c>
      <c r="AW173">
        <v>0</v>
      </c>
      <c r="AX173">
        <v>0</v>
      </c>
      <c r="AY173" t="s">
        <v>345</v>
      </c>
      <c r="AZ173">
        <v>1</v>
      </c>
      <c r="BA173">
        <v>0</v>
      </c>
      <c r="BB173">
        <v>0</v>
      </c>
      <c r="BC173">
        <v>0</v>
      </c>
      <c r="BD173">
        <v>0</v>
      </c>
      <c r="BE173">
        <v>0</v>
      </c>
      <c r="BF173">
        <v>0</v>
      </c>
      <c r="BG173">
        <v>0</v>
      </c>
      <c r="BH173">
        <v>0</v>
      </c>
      <c r="BK173" t="s">
        <v>386</v>
      </c>
      <c r="BL173" t="s">
        <v>386</v>
      </c>
      <c r="BM173" t="s">
        <v>129</v>
      </c>
      <c r="BN173" t="s">
        <v>120</v>
      </c>
      <c r="BO173" t="s">
        <v>921</v>
      </c>
      <c r="BP173">
        <v>0</v>
      </c>
      <c r="BQ173">
        <v>0</v>
      </c>
      <c r="BR173">
        <v>0</v>
      </c>
      <c r="BS173">
        <v>0</v>
      </c>
      <c r="BT173">
        <v>0</v>
      </c>
      <c r="BU173">
        <v>0</v>
      </c>
      <c r="BV173">
        <v>0</v>
      </c>
      <c r="BW173">
        <v>0</v>
      </c>
      <c r="BX173">
        <v>0</v>
      </c>
      <c r="BY173">
        <v>0</v>
      </c>
      <c r="BZ173">
        <v>1</v>
      </c>
      <c r="CA173">
        <v>0</v>
      </c>
      <c r="CB173">
        <v>0</v>
      </c>
      <c r="CC173">
        <v>0</v>
      </c>
      <c r="CD173">
        <v>0</v>
      </c>
      <c r="CE173" t="s">
        <v>335</v>
      </c>
      <c r="CG173" t="s">
        <v>335</v>
      </c>
      <c r="CI173" t="s">
        <v>127</v>
      </c>
      <c r="CJ173" t="s">
        <v>52</v>
      </c>
      <c r="CL173" t="s">
        <v>52</v>
      </c>
      <c r="CN173" t="s">
        <v>346</v>
      </c>
      <c r="CP173">
        <v>9</v>
      </c>
      <c r="CS173" t="s">
        <v>337</v>
      </c>
    </row>
    <row r="174" spans="1:98" customFormat="1">
      <c r="A174">
        <v>200290</v>
      </c>
      <c r="B174" t="s">
        <v>29</v>
      </c>
      <c r="C174" t="s">
        <v>360</v>
      </c>
      <c r="D174">
        <v>1969</v>
      </c>
      <c r="E174">
        <v>57</v>
      </c>
      <c r="F174" t="s">
        <v>58</v>
      </c>
      <c r="G174" t="s">
        <v>80</v>
      </c>
      <c r="H174" t="s">
        <v>720</v>
      </c>
      <c r="I174" t="s">
        <v>324</v>
      </c>
      <c r="J174" t="s">
        <v>325</v>
      </c>
      <c r="K174" s="329">
        <v>46140.854178240741</v>
      </c>
      <c r="L174" t="s">
        <v>309</v>
      </c>
      <c r="M174" t="s">
        <v>29</v>
      </c>
      <c r="N174" t="s">
        <v>458</v>
      </c>
      <c r="O174" t="s">
        <v>459</v>
      </c>
      <c r="P174" t="s">
        <v>353</v>
      </c>
      <c r="Q174" t="s">
        <v>305</v>
      </c>
      <c r="R174" t="s">
        <v>383</v>
      </c>
      <c r="S174" t="s">
        <v>121</v>
      </c>
      <c r="T174" t="s">
        <v>121</v>
      </c>
      <c r="U174" t="s">
        <v>331</v>
      </c>
      <c r="V174" t="s">
        <v>107</v>
      </c>
      <c r="W174" t="s">
        <v>846</v>
      </c>
      <c r="X174">
        <v>0</v>
      </c>
      <c r="Y174">
        <v>0</v>
      </c>
      <c r="Z174">
        <v>0</v>
      </c>
      <c r="AA174">
        <v>0</v>
      </c>
      <c r="AB174">
        <v>0</v>
      </c>
      <c r="AC174">
        <v>1</v>
      </c>
      <c r="AD174">
        <v>0</v>
      </c>
      <c r="AE174">
        <v>0</v>
      </c>
      <c r="AF174">
        <v>0</v>
      </c>
      <c r="AG174">
        <v>0</v>
      </c>
      <c r="AH174">
        <v>0</v>
      </c>
      <c r="AI174">
        <v>0</v>
      </c>
      <c r="AJ174">
        <v>0</v>
      </c>
      <c r="AK174">
        <v>0</v>
      </c>
      <c r="AL174">
        <v>0</v>
      </c>
      <c r="AM174">
        <v>0</v>
      </c>
      <c r="AN174">
        <v>0</v>
      </c>
      <c r="AO174" t="s">
        <v>517</v>
      </c>
      <c r="AP174" t="s">
        <v>345</v>
      </c>
      <c r="AQ174">
        <v>1</v>
      </c>
      <c r="AR174">
        <v>0</v>
      </c>
      <c r="AS174">
        <v>0</v>
      </c>
      <c r="AT174">
        <v>0</v>
      </c>
      <c r="AU174">
        <v>0</v>
      </c>
      <c r="AV174">
        <v>0</v>
      </c>
      <c r="AW174">
        <v>0</v>
      </c>
      <c r="AX174">
        <v>0</v>
      </c>
      <c r="AY174" t="s">
        <v>345</v>
      </c>
      <c r="AZ174">
        <v>1</v>
      </c>
      <c r="BA174">
        <v>0</v>
      </c>
      <c r="BB174">
        <v>0</v>
      </c>
      <c r="BC174">
        <v>0</v>
      </c>
      <c r="BD174">
        <v>0</v>
      </c>
      <c r="BE174">
        <v>0</v>
      </c>
      <c r="BF174">
        <v>0</v>
      </c>
      <c r="BG174">
        <v>0</v>
      </c>
      <c r="BH174">
        <v>0</v>
      </c>
      <c r="BI174" t="s">
        <v>51</v>
      </c>
      <c r="BJ174" t="s">
        <v>2074</v>
      </c>
      <c r="BK174" t="s">
        <v>129</v>
      </c>
      <c r="BL174" t="s">
        <v>129</v>
      </c>
      <c r="BM174" t="s">
        <v>130</v>
      </c>
      <c r="BN174" t="s">
        <v>117</v>
      </c>
      <c r="BO174" t="s">
        <v>928</v>
      </c>
      <c r="BP174">
        <v>0</v>
      </c>
      <c r="BQ174">
        <v>0</v>
      </c>
      <c r="BR174">
        <v>0</v>
      </c>
      <c r="BS174">
        <v>1</v>
      </c>
      <c r="BT174">
        <v>0</v>
      </c>
      <c r="BU174">
        <v>0</v>
      </c>
      <c r="BV174">
        <v>0</v>
      </c>
      <c r="BW174">
        <v>0</v>
      </c>
      <c r="BX174">
        <v>0</v>
      </c>
      <c r="BY174">
        <v>0</v>
      </c>
      <c r="BZ174">
        <v>0</v>
      </c>
      <c r="CA174">
        <v>0</v>
      </c>
      <c r="CB174">
        <v>0</v>
      </c>
      <c r="CC174">
        <v>0</v>
      </c>
      <c r="CD174">
        <v>0</v>
      </c>
      <c r="CE174" t="s">
        <v>167</v>
      </c>
      <c r="CG174" t="s">
        <v>226</v>
      </c>
      <c r="CI174" t="s">
        <v>128</v>
      </c>
      <c r="CJ174" t="s">
        <v>51</v>
      </c>
      <c r="CL174" t="s">
        <v>51</v>
      </c>
      <c r="CM174" t="s">
        <v>2075</v>
      </c>
      <c r="CN174" t="s">
        <v>346</v>
      </c>
      <c r="CP174">
        <v>10</v>
      </c>
      <c r="CS174" t="s">
        <v>337</v>
      </c>
    </row>
    <row r="175" spans="1:98" customFormat="1">
      <c r="A175">
        <v>188882</v>
      </c>
      <c r="B175" t="s">
        <v>762</v>
      </c>
      <c r="C175" t="s">
        <v>360</v>
      </c>
      <c r="D175">
        <v>1983</v>
      </c>
      <c r="E175">
        <v>43</v>
      </c>
      <c r="F175" t="s">
        <v>387</v>
      </c>
      <c r="G175" t="s">
        <v>82</v>
      </c>
      <c r="H175" t="s">
        <v>496</v>
      </c>
      <c r="I175" t="s">
        <v>410</v>
      </c>
      <c r="J175" t="s">
        <v>325</v>
      </c>
      <c r="K175" s="329">
        <v>46140.832245370373</v>
      </c>
      <c r="L175" t="s">
        <v>309</v>
      </c>
      <c r="M175" t="s">
        <v>445</v>
      </c>
      <c r="N175" t="s">
        <v>447</v>
      </c>
      <c r="O175" t="s">
        <v>328</v>
      </c>
      <c r="P175" t="s">
        <v>329</v>
      </c>
      <c r="R175" t="s">
        <v>383</v>
      </c>
      <c r="S175" t="s">
        <v>121</v>
      </c>
      <c r="T175" t="s">
        <v>121</v>
      </c>
      <c r="U175" t="s">
        <v>331</v>
      </c>
      <c r="V175" t="s">
        <v>110</v>
      </c>
      <c r="W175" t="s">
        <v>384</v>
      </c>
      <c r="X175">
        <v>0</v>
      </c>
      <c r="Y175">
        <v>0</v>
      </c>
      <c r="Z175">
        <v>0</v>
      </c>
      <c r="AA175">
        <v>0</v>
      </c>
      <c r="AB175">
        <v>1</v>
      </c>
      <c r="AC175">
        <v>0</v>
      </c>
      <c r="AD175">
        <v>0</v>
      </c>
      <c r="AE175">
        <v>0</v>
      </c>
      <c r="AF175">
        <v>0</v>
      </c>
      <c r="AG175">
        <v>0</v>
      </c>
      <c r="AH175">
        <v>0</v>
      </c>
      <c r="AI175">
        <v>0</v>
      </c>
      <c r="AJ175">
        <v>0</v>
      </c>
      <c r="AK175">
        <v>0</v>
      </c>
      <c r="AL175">
        <v>0</v>
      </c>
      <c r="AM175">
        <v>0</v>
      </c>
      <c r="AN175">
        <v>0</v>
      </c>
      <c r="AO175">
        <v>0</v>
      </c>
      <c r="AP175" t="s">
        <v>345</v>
      </c>
      <c r="AQ175">
        <v>1</v>
      </c>
      <c r="AR175">
        <v>0</v>
      </c>
      <c r="AS175">
        <v>0</v>
      </c>
      <c r="AT175">
        <v>0</v>
      </c>
      <c r="AU175">
        <v>0</v>
      </c>
      <c r="AV175">
        <v>0</v>
      </c>
      <c r="AW175">
        <v>0</v>
      </c>
      <c r="AX175">
        <v>0</v>
      </c>
      <c r="AY175" t="s">
        <v>464</v>
      </c>
      <c r="AZ175">
        <v>0</v>
      </c>
      <c r="BA175">
        <v>0</v>
      </c>
      <c r="BB175">
        <v>0</v>
      </c>
      <c r="BC175">
        <v>1</v>
      </c>
      <c r="BD175">
        <v>0</v>
      </c>
      <c r="BE175">
        <v>0</v>
      </c>
      <c r="BF175">
        <v>0</v>
      </c>
      <c r="BG175">
        <v>0</v>
      </c>
      <c r="BH175">
        <v>0</v>
      </c>
      <c r="BK175" t="s">
        <v>386</v>
      </c>
      <c r="BL175" t="s">
        <v>129</v>
      </c>
      <c r="BM175" t="s">
        <v>132</v>
      </c>
      <c r="BN175" t="s">
        <v>118</v>
      </c>
      <c r="BO175" t="s">
        <v>924</v>
      </c>
      <c r="BP175">
        <v>0</v>
      </c>
      <c r="BQ175">
        <v>0</v>
      </c>
      <c r="BR175">
        <v>0</v>
      </c>
      <c r="BS175">
        <v>0</v>
      </c>
      <c r="BT175">
        <v>0</v>
      </c>
      <c r="BU175">
        <v>1</v>
      </c>
      <c r="BV175">
        <v>0</v>
      </c>
      <c r="BW175">
        <v>0</v>
      </c>
      <c r="BX175">
        <v>0</v>
      </c>
      <c r="BY175">
        <v>0</v>
      </c>
      <c r="BZ175">
        <v>0</v>
      </c>
      <c r="CA175">
        <v>0</v>
      </c>
      <c r="CB175">
        <v>0</v>
      </c>
      <c r="CC175">
        <v>0</v>
      </c>
      <c r="CD175">
        <v>0</v>
      </c>
      <c r="CE175" t="s">
        <v>335</v>
      </c>
      <c r="CG175" t="s">
        <v>335</v>
      </c>
      <c r="CI175" t="s">
        <v>129</v>
      </c>
      <c r="CJ175" t="s">
        <v>52</v>
      </c>
      <c r="CL175" t="s">
        <v>52</v>
      </c>
      <c r="CN175" t="s">
        <v>346</v>
      </c>
      <c r="CP175">
        <v>6</v>
      </c>
    </row>
    <row r="176" spans="1:98" customFormat="1">
      <c r="A176">
        <v>200289</v>
      </c>
      <c r="B176" t="s">
        <v>427</v>
      </c>
      <c r="C176" t="s">
        <v>322</v>
      </c>
      <c r="D176">
        <v>1961</v>
      </c>
      <c r="E176">
        <v>65</v>
      </c>
      <c r="F176" t="s">
        <v>339</v>
      </c>
      <c r="G176" t="s">
        <v>84</v>
      </c>
      <c r="H176" t="s">
        <v>1077</v>
      </c>
      <c r="I176" t="s">
        <v>440</v>
      </c>
      <c r="J176" t="s">
        <v>325</v>
      </c>
      <c r="K176" s="329">
        <v>46140.767442129632</v>
      </c>
      <c r="L176" t="s">
        <v>309</v>
      </c>
      <c r="M176" t="s">
        <v>427</v>
      </c>
      <c r="N176" t="s">
        <v>429</v>
      </c>
      <c r="O176" t="s">
        <v>381</v>
      </c>
      <c r="P176" t="s">
        <v>382</v>
      </c>
      <c r="Q176" t="s">
        <v>1255</v>
      </c>
      <c r="R176" t="s">
        <v>122</v>
      </c>
      <c r="S176" t="s">
        <v>122</v>
      </c>
      <c r="T176" t="s">
        <v>391</v>
      </c>
      <c r="U176" t="s">
        <v>331</v>
      </c>
      <c r="V176" t="s">
        <v>111</v>
      </c>
      <c r="W176" t="s">
        <v>1805</v>
      </c>
      <c r="X176">
        <v>1</v>
      </c>
      <c r="Y176">
        <v>0</v>
      </c>
      <c r="Z176">
        <v>1</v>
      </c>
      <c r="AA176">
        <v>0</v>
      </c>
      <c r="AB176">
        <v>0</v>
      </c>
      <c r="AC176">
        <v>0</v>
      </c>
      <c r="AD176">
        <v>0</v>
      </c>
      <c r="AE176">
        <v>0</v>
      </c>
      <c r="AF176">
        <v>0</v>
      </c>
      <c r="AG176">
        <v>0</v>
      </c>
      <c r="AH176">
        <v>0</v>
      </c>
      <c r="AI176">
        <v>1</v>
      </c>
      <c r="AJ176">
        <v>0</v>
      </c>
      <c r="AK176">
        <v>0</v>
      </c>
      <c r="AL176">
        <v>0</v>
      </c>
      <c r="AM176">
        <v>0</v>
      </c>
      <c r="AN176">
        <v>0</v>
      </c>
      <c r="AO176">
        <v>0</v>
      </c>
      <c r="AP176" t="s">
        <v>345</v>
      </c>
      <c r="AQ176">
        <v>1</v>
      </c>
      <c r="AR176">
        <v>0</v>
      </c>
      <c r="AS176">
        <v>0</v>
      </c>
      <c r="AT176">
        <v>0</v>
      </c>
      <c r="AU176">
        <v>0</v>
      </c>
      <c r="AV176">
        <v>0</v>
      </c>
      <c r="AW176">
        <v>0</v>
      </c>
      <c r="AX176">
        <v>0</v>
      </c>
      <c r="AY176" t="s">
        <v>345</v>
      </c>
      <c r="AZ176">
        <v>1</v>
      </c>
      <c r="BA176">
        <v>0</v>
      </c>
      <c r="BB176">
        <v>0</v>
      </c>
      <c r="BC176">
        <v>0</v>
      </c>
      <c r="BD176">
        <v>0</v>
      </c>
      <c r="BE176">
        <v>0</v>
      </c>
      <c r="BF176">
        <v>0</v>
      </c>
      <c r="BG176">
        <v>0</v>
      </c>
      <c r="BH176">
        <v>0</v>
      </c>
      <c r="BI176" t="s">
        <v>52</v>
      </c>
      <c r="BJ176" t="s">
        <v>2076</v>
      </c>
      <c r="BK176" t="s">
        <v>134</v>
      </c>
      <c r="BL176" t="s">
        <v>130</v>
      </c>
      <c r="BM176" t="s">
        <v>136</v>
      </c>
      <c r="BN176" t="s">
        <v>117</v>
      </c>
      <c r="BO176" t="s">
        <v>924</v>
      </c>
      <c r="BP176">
        <v>0</v>
      </c>
      <c r="BQ176">
        <v>0</v>
      </c>
      <c r="BR176">
        <v>0</v>
      </c>
      <c r="BS176">
        <v>0</v>
      </c>
      <c r="BT176">
        <v>0</v>
      </c>
      <c r="BU176">
        <v>1</v>
      </c>
      <c r="BV176">
        <v>0</v>
      </c>
      <c r="BW176">
        <v>0</v>
      </c>
      <c r="BX176">
        <v>0</v>
      </c>
      <c r="BY176">
        <v>0</v>
      </c>
      <c r="BZ176">
        <v>0</v>
      </c>
      <c r="CA176">
        <v>0</v>
      </c>
      <c r="CB176">
        <v>0</v>
      </c>
      <c r="CC176">
        <v>0</v>
      </c>
      <c r="CD176">
        <v>0</v>
      </c>
      <c r="CE176" t="s">
        <v>174</v>
      </c>
      <c r="CG176" t="s">
        <v>230</v>
      </c>
      <c r="CI176" t="s">
        <v>130</v>
      </c>
      <c r="CJ176" t="s">
        <v>52</v>
      </c>
      <c r="CK176" t="s">
        <v>1751</v>
      </c>
      <c r="CL176" t="s">
        <v>52</v>
      </c>
      <c r="CM176" t="s">
        <v>2077</v>
      </c>
      <c r="CN176" t="s">
        <v>346</v>
      </c>
      <c r="CP176">
        <v>8</v>
      </c>
      <c r="CQ176" t="s">
        <v>2078</v>
      </c>
      <c r="CR176" t="s">
        <v>2079</v>
      </c>
      <c r="CS176" t="s">
        <v>337</v>
      </c>
      <c r="CT176" t="s">
        <v>1671</v>
      </c>
    </row>
    <row r="177" spans="1:98" customFormat="1">
      <c r="A177">
        <v>200288</v>
      </c>
      <c r="B177" t="s">
        <v>508</v>
      </c>
      <c r="C177" t="s">
        <v>322</v>
      </c>
      <c r="D177">
        <v>1958</v>
      </c>
      <c r="E177">
        <v>68</v>
      </c>
      <c r="F177" t="s">
        <v>339</v>
      </c>
      <c r="G177" t="s">
        <v>78</v>
      </c>
      <c r="H177" t="s">
        <v>467</v>
      </c>
      <c r="I177" t="s">
        <v>367</v>
      </c>
      <c r="J177" t="s">
        <v>773</v>
      </c>
      <c r="K177" s="329">
        <v>46140.73228009259</v>
      </c>
      <c r="L177" t="s">
        <v>309</v>
      </c>
      <c r="M177" t="s">
        <v>699</v>
      </c>
      <c r="N177" t="s">
        <v>700</v>
      </c>
      <c r="O177" t="s">
        <v>553</v>
      </c>
      <c r="P177" t="s">
        <v>382</v>
      </c>
      <c r="R177" t="s">
        <v>383</v>
      </c>
      <c r="S177" t="s">
        <v>121</v>
      </c>
      <c r="T177" t="s">
        <v>121</v>
      </c>
      <c r="U177" t="s">
        <v>331</v>
      </c>
      <c r="V177" t="s">
        <v>107</v>
      </c>
      <c r="W177" t="s">
        <v>513</v>
      </c>
      <c r="X177">
        <v>0</v>
      </c>
      <c r="Y177">
        <v>0</v>
      </c>
      <c r="Z177">
        <v>0</v>
      </c>
      <c r="AA177">
        <v>0</v>
      </c>
      <c r="AB177">
        <v>0</v>
      </c>
      <c r="AC177">
        <v>0</v>
      </c>
      <c r="AD177">
        <v>0</v>
      </c>
      <c r="AE177">
        <v>0</v>
      </c>
      <c r="AF177">
        <v>0</v>
      </c>
      <c r="AG177">
        <v>0</v>
      </c>
      <c r="AH177">
        <v>1</v>
      </c>
      <c r="AI177">
        <v>0</v>
      </c>
      <c r="AJ177">
        <v>0</v>
      </c>
      <c r="AK177">
        <v>0</v>
      </c>
      <c r="AL177">
        <v>0</v>
      </c>
      <c r="AM177">
        <v>0</v>
      </c>
      <c r="AN177">
        <v>0</v>
      </c>
      <c r="AO177">
        <v>0</v>
      </c>
      <c r="AP177" t="s">
        <v>433</v>
      </c>
      <c r="AQ177">
        <v>0</v>
      </c>
      <c r="AR177">
        <v>0</v>
      </c>
      <c r="AS177">
        <v>0</v>
      </c>
      <c r="AT177">
        <v>0</v>
      </c>
      <c r="AU177">
        <v>0</v>
      </c>
      <c r="AV177">
        <v>1</v>
      </c>
      <c r="AW177">
        <v>0</v>
      </c>
      <c r="AX177">
        <v>0</v>
      </c>
      <c r="AY177" t="s">
        <v>433</v>
      </c>
      <c r="AZ177">
        <v>0</v>
      </c>
      <c r="BA177">
        <v>0</v>
      </c>
      <c r="BB177">
        <v>0</v>
      </c>
      <c r="BC177">
        <v>0</v>
      </c>
      <c r="BD177">
        <v>1</v>
      </c>
      <c r="BE177">
        <v>0</v>
      </c>
      <c r="BF177">
        <v>0</v>
      </c>
      <c r="BG177">
        <v>0</v>
      </c>
      <c r="BH177">
        <v>0</v>
      </c>
      <c r="BI177" t="s">
        <v>51</v>
      </c>
      <c r="BJ177" t="s">
        <v>2080</v>
      </c>
      <c r="BK177" t="s">
        <v>386</v>
      </c>
      <c r="BL177" t="s">
        <v>130</v>
      </c>
      <c r="BM177" t="s">
        <v>130</v>
      </c>
      <c r="BN177" t="s">
        <v>118</v>
      </c>
      <c r="BO177" t="s">
        <v>928</v>
      </c>
      <c r="BP177">
        <v>0</v>
      </c>
      <c r="BQ177">
        <v>0</v>
      </c>
      <c r="BR177">
        <v>0</v>
      </c>
      <c r="BS177">
        <v>1</v>
      </c>
      <c r="BT177">
        <v>0</v>
      </c>
      <c r="BU177">
        <v>0</v>
      </c>
      <c r="BV177">
        <v>0</v>
      </c>
      <c r="BW177">
        <v>0</v>
      </c>
      <c r="BX177">
        <v>0</v>
      </c>
      <c r="BY177">
        <v>0</v>
      </c>
      <c r="BZ177">
        <v>0</v>
      </c>
      <c r="CA177">
        <v>0</v>
      </c>
      <c r="CB177">
        <v>0</v>
      </c>
      <c r="CC177">
        <v>0</v>
      </c>
      <c r="CD177">
        <v>0</v>
      </c>
      <c r="CE177" t="s">
        <v>185</v>
      </c>
      <c r="CG177" t="s">
        <v>335</v>
      </c>
      <c r="CI177" t="s">
        <v>128</v>
      </c>
      <c r="CJ177" t="s">
        <v>55</v>
      </c>
      <c r="CK177" t="s">
        <v>2081</v>
      </c>
      <c r="CL177" t="s">
        <v>55</v>
      </c>
      <c r="CM177" t="s">
        <v>2082</v>
      </c>
      <c r="CN177" t="s">
        <v>346</v>
      </c>
      <c r="CP177">
        <v>9</v>
      </c>
      <c r="CS177" t="s">
        <v>337</v>
      </c>
    </row>
    <row r="178" spans="1:98" customFormat="1">
      <c r="A178">
        <v>200288</v>
      </c>
      <c r="B178" t="s">
        <v>508</v>
      </c>
      <c r="C178" t="s">
        <v>322</v>
      </c>
      <c r="D178">
        <v>1958</v>
      </c>
      <c r="E178">
        <v>68</v>
      </c>
      <c r="F178" t="s">
        <v>339</v>
      </c>
      <c r="G178" t="s">
        <v>78</v>
      </c>
      <c r="H178" t="s">
        <v>467</v>
      </c>
      <c r="I178" t="s">
        <v>367</v>
      </c>
      <c r="J178" t="s">
        <v>773</v>
      </c>
      <c r="K178" s="329">
        <v>46140.727754629632</v>
      </c>
      <c r="L178" t="s">
        <v>309</v>
      </c>
      <c r="M178" t="s">
        <v>482</v>
      </c>
      <c r="N178" t="s">
        <v>1615</v>
      </c>
      <c r="O178" t="s">
        <v>381</v>
      </c>
      <c r="P178" t="s">
        <v>382</v>
      </c>
      <c r="Q178" t="s">
        <v>1255</v>
      </c>
      <c r="R178" t="s">
        <v>383</v>
      </c>
      <c r="S178" t="s">
        <v>121</v>
      </c>
      <c r="T178" t="s">
        <v>121</v>
      </c>
      <c r="U178" t="s">
        <v>331</v>
      </c>
      <c r="V178" t="s">
        <v>107</v>
      </c>
      <c r="W178" t="s">
        <v>513</v>
      </c>
      <c r="X178">
        <v>0</v>
      </c>
      <c r="Y178">
        <v>0</v>
      </c>
      <c r="Z178">
        <v>0</v>
      </c>
      <c r="AA178">
        <v>0</v>
      </c>
      <c r="AB178">
        <v>0</v>
      </c>
      <c r="AC178">
        <v>0</v>
      </c>
      <c r="AD178">
        <v>0</v>
      </c>
      <c r="AE178">
        <v>0</v>
      </c>
      <c r="AF178">
        <v>0</v>
      </c>
      <c r="AG178">
        <v>0</v>
      </c>
      <c r="AH178">
        <v>1</v>
      </c>
      <c r="AI178">
        <v>0</v>
      </c>
      <c r="AJ178">
        <v>0</v>
      </c>
      <c r="AK178">
        <v>0</v>
      </c>
      <c r="AL178">
        <v>0</v>
      </c>
      <c r="AM178">
        <v>0</v>
      </c>
      <c r="AN178">
        <v>0</v>
      </c>
      <c r="AO178">
        <v>0</v>
      </c>
      <c r="AP178" t="s">
        <v>433</v>
      </c>
      <c r="AQ178">
        <v>0</v>
      </c>
      <c r="AR178">
        <v>0</v>
      </c>
      <c r="AS178">
        <v>0</v>
      </c>
      <c r="AT178">
        <v>0</v>
      </c>
      <c r="AU178">
        <v>0</v>
      </c>
      <c r="AV178">
        <v>1</v>
      </c>
      <c r="AW178">
        <v>0</v>
      </c>
      <c r="AX178">
        <v>0</v>
      </c>
      <c r="AY178" t="s">
        <v>433</v>
      </c>
      <c r="AZ178">
        <v>0</v>
      </c>
      <c r="BA178">
        <v>0</v>
      </c>
      <c r="BB178">
        <v>0</v>
      </c>
      <c r="BC178">
        <v>0</v>
      </c>
      <c r="BD178">
        <v>1</v>
      </c>
      <c r="BE178">
        <v>0</v>
      </c>
      <c r="BF178">
        <v>0</v>
      </c>
      <c r="BG178">
        <v>0</v>
      </c>
      <c r="BH178">
        <v>0</v>
      </c>
      <c r="BI178" t="s">
        <v>51</v>
      </c>
      <c r="BJ178" t="s">
        <v>2083</v>
      </c>
      <c r="BK178" t="s">
        <v>386</v>
      </c>
      <c r="BL178" t="s">
        <v>130</v>
      </c>
      <c r="BM178" t="s">
        <v>130</v>
      </c>
      <c r="BN178" t="s">
        <v>118</v>
      </c>
      <c r="BO178" t="s">
        <v>928</v>
      </c>
      <c r="BP178">
        <v>0</v>
      </c>
      <c r="BQ178">
        <v>0</v>
      </c>
      <c r="BR178">
        <v>0</v>
      </c>
      <c r="BS178">
        <v>1</v>
      </c>
      <c r="BT178">
        <v>0</v>
      </c>
      <c r="BU178">
        <v>0</v>
      </c>
      <c r="BV178">
        <v>0</v>
      </c>
      <c r="BW178">
        <v>0</v>
      </c>
      <c r="BX178">
        <v>0</v>
      </c>
      <c r="BY178">
        <v>0</v>
      </c>
      <c r="BZ178">
        <v>0</v>
      </c>
      <c r="CA178">
        <v>0</v>
      </c>
      <c r="CB178">
        <v>0</v>
      </c>
      <c r="CC178">
        <v>0</v>
      </c>
      <c r="CD178">
        <v>0</v>
      </c>
      <c r="CE178" t="s">
        <v>152</v>
      </c>
      <c r="CG178" t="s">
        <v>185</v>
      </c>
      <c r="CI178" t="s">
        <v>131</v>
      </c>
      <c r="CJ178" t="s">
        <v>52</v>
      </c>
      <c r="CL178" t="s">
        <v>52</v>
      </c>
      <c r="CN178" t="s">
        <v>346</v>
      </c>
      <c r="CP178">
        <v>8</v>
      </c>
      <c r="CS178" t="s">
        <v>337</v>
      </c>
    </row>
    <row r="179" spans="1:98" customFormat="1">
      <c r="A179">
        <v>200288</v>
      </c>
      <c r="B179" t="s">
        <v>508</v>
      </c>
      <c r="C179" t="s">
        <v>322</v>
      </c>
      <c r="D179">
        <v>1958</v>
      </c>
      <c r="E179">
        <v>68</v>
      </c>
      <c r="F179" t="s">
        <v>339</v>
      </c>
      <c r="G179" t="s">
        <v>78</v>
      </c>
      <c r="H179" t="s">
        <v>467</v>
      </c>
      <c r="I179" t="s">
        <v>367</v>
      </c>
      <c r="J179" t="s">
        <v>773</v>
      </c>
      <c r="K179" s="329">
        <v>46140.726134259261</v>
      </c>
      <c r="L179" t="s">
        <v>309</v>
      </c>
      <c r="M179" t="s">
        <v>508</v>
      </c>
      <c r="N179" t="s">
        <v>509</v>
      </c>
      <c r="O179" t="s">
        <v>442</v>
      </c>
      <c r="P179" t="s">
        <v>405</v>
      </c>
      <c r="R179" t="s">
        <v>383</v>
      </c>
      <c r="S179" t="s">
        <v>121</v>
      </c>
      <c r="T179" t="s">
        <v>121</v>
      </c>
      <c r="U179" t="s">
        <v>331</v>
      </c>
      <c r="V179" t="s">
        <v>107</v>
      </c>
      <c r="W179" t="s">
        <v>532</v>
      </c>
      <c r="X179">
        <v>0</v>
      </c>
      <c r="Y179">
        <v>0</v>
      </c>
      <c r="Z179">
        <v>1</v>
      </c>
      <c r="AA179">
        <v>0</v>
      </c>
      <c r="AB179">
        <v>0</v>
      </c>
      <c r="AC179">
        <v>0</v>
      </c>
      <c r="AD179">
        <v>0</v>
      </c>
      <c r="AE179">
        <v>0</v>
      </c>
      <c r="AF179">
        <v>0</v>
      </c>
      <c r="AG179">
        <v>0</v>
      </c>
      <c r="AH179">
        <v>1</v>
      </c>
      <c r="AI179">
        <v>0</v>
      </c>
      <c r="AJ179">
        <v>0</v>
      </c>
      <c r="AK179">
        <v>0</v>
      </c>
      <c r="AL179">
        <v>0</v>
      </c>
      <c r="AM179">
        <v>0</v>
      </c>
      <c r="AN179">
        <v>0</v>
      </c>
      <c r="AO179">
        <v>0</v>
      </c>
      <c r="AP179" t="s">
        <v>433</v>
      </c>
      <c r="AQ179">
        <v>0</v>
      </c>
      <c r="AR179">
        <v>0</v>
      </c>
      <c r="AS179">
        <v>0</v>
      </c>
      <c r="AT179">
        <v>0</v>
      </c>
      <c r="AU179">
        <v>0</v>
      </c>
      <c r="AV179">
        <v>1</v>
      </c>
      <c r="AW179">
        <v>0</v>
      </c>
      <c r="AX179">
        <v>0</v>
      </c>
      <c r="AY179" t="s">
        <v>433</v>
      </c>
      <c r="AZ179">
        <v>0</v>
      </c>
      <c r="BA179">
        <v>0</v>
      </c>
      <c r="BB179">
        <v>0</v>
      </c>
      <c r="BC179">
        <v>0</v>
      </c>
      <c r="BD179">
        <v>1</v>
      </c>
      <c r="BE179">
        <v>0</v>
      </c>
      <c r="BF179">
        <v>0</v>
      </c>
      <c r="BG179">
        <v>0</v>
      </c>
      <c r="BH179">
        <v>0</v>
      </c>
      <c r="BI179" t="s">
        <v>51</v>
      </c>
      <c r="BJ179" t="s">
        <v>2084</v>
      </c>
      <c r="BK179" t="s">
        <v>386</v>
      </c>
      <c r="BL179" t="s">
        <v>130</v>
      </c>
      <c r="BM179" t="s">
        <v>130</v>
      </c>
      <c r="BN179" t="s">
        <v>120</v>
      </c>
      <c r="BO179" t="s">
        <v>928</v>
      </c>
      <c r="BP179">
        <v>0</v>
      </c>
      <c r="BQ179">
        <v>0</v>
      </c>
      <c r="BR179">
        <v>0</v>
      </c>
      <c r="BS179">
        <v>1</v>
      </c>
      <c r="BT179">
        <v>0</v>
      </c>
      <c r="BU179">
        <v>0</v>
      </c>
      <c r="BV179">
        <v>0</v>
      </c>
      <c r="BW179">
        <v>0</v>
      </c>
      <c r="BX179">
        <v>0</v>
      </c>
      <c r="BY179">
        <v>0</v>
      </c>
      <c r="BZ179">
        <v>0</v>
      </c>
      <c r="CA179">
        <v>0</v>
      </c>
      <c r="CB179">
        <v>0</v>
      </c>
      <c r="CC179">
        <v>0</v>
      </c>
      <c r="CD179">
        <v>0</v>
      </c>
      <c r="CE179" t="s">
        <v>152</v>
      </c>
      <c r="CG179" t="s">
        <v>185</v>
      </c>
      <c r="CI179" t="s">
        <v>130</v>
      </c>
      <c r="CJ179" t="s">
        <v>52</v>
      </c>
      <c r="CL179" t="s">
        <v>52</v>
      </c>
      <c r="CN179" t="s">
        <v>346</v>
      </c>
      <c r="CP179">
        <v>8</v>
      </c>
      <c r="CS179" t="s">
        <v>337</v>
      </c>
    </row>
    <row r="180" spans="1:98" customFormat="1">
      <c r="A180">
        <v>200272</v>
      </c>
      <c r="B180" t="s">
        <v>370</v>
      </c>
      <c r="C180" t="s">
        <v>322</v>
      </c>
      <c r="D180">
        <v>1953</v>
      </c>
      <c r="E180">
        <v>73</v>
      </c>
      <c r="F180" t="s">
        <v>376</v>
      </c>
      <c r="G180" t="s">
        <v>85</v>
      </c>
      <c r="H180" t="s">
        <v>735</v>
      </c>
      <c r="I180" t="s">
        <v>324</v>
      </c>
      <c r="J180" t="s">
        <v>350</v>
      </c>
      <c r="K180" s="329">
        <v>46140.683287037034</v>
      </c>
      <c r="L180" t="s">
        <v>309</v>
      </c>
      <c r="M180" t="s">
        <v>578</v>
      </c>
      <c r="N180" t="s">
        <v>579</v>
      </c>
      <c r="O180" t="s">
        <v>328</v>
      </c>
      <c r="P180" t="s">
        <v>329</v>
      </c>
      <c r="R180" t="s">
        <v>124</v>
      </c>
      <c r="S180" t="s">
        <v>121</v>
      </c>
      <c r="T180" t="s">
        <v>121</v>
      </c>
      <c r="U180" t="s">
        <v>331</v>
      </c>
      <c r="V180" t="s">
        <v>107</v>
      </c>
      <c r="W180" t="s">
        <v>384</v>
      </c>
      <c r="X180">
        <v>0</v>
      </c>
      <c r="Y180">
        <v>0</v>
      </c>
      <c r="Z180">
        <v>0</v>
      </c>
      <c r="AA180">
        <v>0</v>
      </c>
      <c r="AB180">
        <v>1</v>
      </c>
      <c r="AC180">
        <v>0</v>
      </c>
      <c r="AD180">
        <v>0</v>
      </c>
      <c r="AE180">
        <v>0</v>
      </c>
      <c r="AF180">
        <v>0</v>
      </c>
      <c r="AG180">
        <v>0</v>
      </c>
      <c r="AH180">
        <v>0</v>
      </c>
      <c r="AI180">
        <v>0</v>
      </c>
      <c r="AJ180">
        <v>0</v>
      </c>
      <c r="AK180">
        <v>0</v>
      </c>
      <c r="AL180">
        <v>0</v>
      </c>
      <c r="AM180">
        <v>0</v>
      </c>
      <c r="AN180">
        <v>0</v>
      </c>
      <c r="AO180">
        <v>0</v>
      </c>
      <c r="AP180" t="s">
        <v>883</v>
      </c>
      <c r="AQ180">
        <v>0</v>
      </c>
      <c r="AR180">
        <v>0</v>
      </c>
      <c r="AS180">
        <v>0</v>
      </c>
      <c r="AT180">
        <v>1</v>
      </c>
      <c r="AU180">
        <v>0</v>
      </c>
      <c r="AV180">
        <v>1</v>
      </c>
      <c r="AW180">
        <v>0</v>
      </c>
      <c r="AX180">
        <v>0</v>
      </c>
      <c r="AY180" t="s">
        <v>464</v>
      </c>
      <c r="AZ180">
        <v>0</v>
      </c>
      <c r="BA180">
        <v>0</v>
      </c>
      <c r="BB180">
        <v>0</v>
      </c>
      <c r="BC180">
        <v>1</v>
      </c>
      <c r="BD180">
        <v>0</v>
      </c>
      <c r="BE180">
        <v>0</v>
      </c>
      <c r="BF180">
        <v>0</v>
      </c>
      <c r="BG180">
        <v>0</v>
      </c>
      <c r="BH180">
        <v>0</v>
      </c>
      <c r="BI180" t="s">
        <v>51</v>
      </c>
      <c r="BK180" t="s">
        <v>386</v>
      </c>
      <c r="BL180" t="s">
        <v>128</v>
      </c>
      <c r="BM180" t="s">
        <v>128</v>
      </c>
      <c r="BN180" t="s">
        <v>117</v>
      </c>
      <c r="BO180" t="s">
        <v>928</v>
      </c>
      <c r="BP180">
        <v>0</v>
      </c>
      <c r="BQ180">
        <v>0</v>
      </c>
      <c r="BR180">
        <v>0</v>
      </c>
      <c r="BS180">
        <v>1</v>
      </c>
      <c r="BT180">
        <v>0</v>
      </c>
      <c r="BU180">
        <v>0</v>
      </c>
      <c r="BV180">
        <v>0</v>
      </c>
      <c r="BW180">
        <v>0</v>
      </c>
      <c r="BX180">
        <v>0</v>
      </c>
      <c r="BY180">
        <v>0</v>
      </c>
      <c r="BZ180">
        <v>0</v>
      </c>
      <c r="CA180">
        <v>0</v>
      </c>
      <c r="CB180">
        <v>0</v>
      </c>
      <c r="CC180">
        <v>0</v>
      </c>
      <c r="CD180">
        <v>0</v>
      </c>
      <c r="CE180" t="s">
        <v>139</v>
      </c>
      <c r="CG180" t="s">
        <v>140</v>
      </c>
      <c r="CI180" t="s">
        <v>129</v>
      </c>
      <c r="CJ180" t="s">
        <v>51</v>
      </c>
      <c r="CK180" t="s">
        <v>1736</v>
      </c>
      <c r="CL180" t="s">
        <v>52</v>
      </c>
      <c r="CM180" t="s">
        <v>2085</v>
      </c>
      <c r="CN180" t="s">
        <v>336</v>
      </c>
      <c r="CP180">
        <v>9</v>
      </c>
      <c r="CQ180" t="s">
        <v>2086</v>
      </c>
      <c r="CR180" t="s">
        <v>2087</v>
      </c>
      <c r="CS180" t="s">
        <v>337</v>
      </c>
      <c r="CT180" t="s">
        <v>2088</v>
      </c>
    </row>
    <row r="181" spans="1:98" customFormat="1">
      <c r="A181">
        <v>200286</v>
      </c>
      <c r="B181" t="s">
        <v>321</v>
      </c>
      <c r="C181" t="s">
        <v>360</v>
      </c>
      <c r="D181">
        <v>1979</v>
      </c>
      <c r="E181">
        <v>47</v>
      </c>
      <c r="F181" t="s">
        <v>387</v>
      </c>
      <c r="G181" t="s">
        <v>72</v>
      </c>
      <c r="H181" t="s">
        <v>1567</v>
      </c>
      <c r="I181" t="s">
        <v>428</v>
      </c>
      <c r="J181" t="s">
        <v>325</v>
      </c>
      <c r="K181" s="329">
        <v>46140.672407407408</v>
      </c>
      <c r="L181" t="s">
        <v>309</v>
      </c>
      <c r="M181" t="s">
        <v>1363</v>
      </c>
      <c r="N181" t="s">
        <v>1364</v>
      </c>
      <c r="O181" t="s">
        <v>459</v>
      </c>
      <c r="P181" t="s">
        <v>353</v>
      </c>
      <c r="Q181" t="s">
        <v>305</v>
      </c>
      <c r="R181" t="s">
        <v>124</v>
      </c>
      <c r="S181" t="s">
        <v>123</v>
      </c>
      <c r="T181" t="s">
        <v>330</v>
      </c>
      <c r="U181" t="s">
        <v>633</v>
      </c>
      <c r="V181" t="s">
        <v>107</v>
      </c>
      <c r="W181" t="s">
        <v>905</v>
      </c>
      <c r="X181">
        <v>0</v>
      </c>
      <c r="Y181">
        <v>1</v>
      </c>
      <c r="Z181">
        <v>1</v>
      </c>
      <c r="AA181">
        <v>0</v>
      </c>
      <c r="AB181">
        <v>0</v>
      </c>
      <c r="AC181">
        <v>1</v>
      </c>
      <c r="AD181">
        <v>0</v>
      </c>
      <c r="AE181">
        <v>0</v>
      </c>
      <c r="AF181">
        <v>0</v>
      </c>
      <c r="AG181">
        <v>0</v>
      </c>
      <c r="AH181">
        <v>0</v>
      </c>
      <c r="AI181">
        <v>0</v>
      </c>
      <c r="AJ181">
        <v>0</v>
      </c>
      <c r="AK181">
        <v>0</v>
      </c>
      <c r="AL181">
        <v>0</v>
      </c>
      <c r="AM181">
        <v>0</v>
      </c>
      <c r="AN181">
        <v>0</v>
      </c>
      <c r="AO181">
        <v>0</v>
      </c>
      <c r="AP181" t="s">
        <v>333</v>
      </c>
      <c r="AQ181">
        <v>0</v>
      </c>
      <c r="AR181">
        <v>0</v>
      </c>
      <c r="AS181">
        <v>1</v>
      </c>
      <c r="AT181">
        <v>1</v>
      </c>
      <c r="AU181">
        <v>0</v>
      </c>
      <c r="AV181">
        <v>0</v>
      </c>
      <c r="AW181">
        <v>0</v>
      </c>
      <c r="AX181">
        <v>0</v>
      </c>
      <c r="AY181" t="s">
        <v>345</v>
      </c>
      <c r="AZ181">
        <v>1</v>
      </c>
      <c r="BA181">
        <v>0</v>
      </c>
      <c r="BB181">
        <v>0</v>
      </c>
      <c r="BC181">
        <v>0</v>
      </c>
      <c r="BD181">
        <v>0</v>
      </c>
      <c r="BE181">
        <v>0</v>
      </c>
      <c r="BF181">
        <v>0</v>
      </c>
      <c r="BG181">
        <v>0</v>
      </c>
      <c r="BH181">
        <v>0</v>
      </c>
      <c r="BK181" t="s">
        <v>131</v>
      </c>
      <c r="BL181" t="s">
        <v>134</v>
      </c>
      <c r="BM181" t="s">
        <v>132</v>
      </c>
      <c r="BN181" t="s">
        <v>117</v>
      </c>
      <c r="BO181" t="s">
        <v>924</v>
      </c>
      <c r="BP181">
        <v>0</v>
      </c>
      <c r="BQ181">
        <v>0</v>
      </c>
      <c r="BR181">
        <v>0</v>
      </c>
      <c r="BS181">
        <v>0</v>
      </c>
      <c r="BT181">
        <v>0</v>
      </c>
      <c r="BU181">
        <v>1</v>
      </c>
      <c r="BV181">
        <v>0</v>
      </c>
      <c r="BW181">
        <v>0</v>
      </c>
      <c r="BX181">
        <v>0</v>
      </c>
      <c r="BY181">
        <v>0</v>
      </c>
      <c r="BZ181">
        <v>0</v>
      </c>
      <c r="CA181">
        <v>0</v>
      </c>
      <c r="CB181">
        <v>0</v>
      </c>
      <c r="CC181">
        <v>0</v>
      </c>
      <c r="CD181">
        <v>0</v>
      </c>
      <c r="CE181" t="s">
        <v>200</v>
      </c>
      <c r="CG181" t="s">
        <v>146</v>
      </c>
      <c r="CI181" t="s">
        <v>132</v>
      </c>
      <c r="CJ181" t="s">
        <v>51</v>
      </c>
      <c r="CL181" t="s">
        <v>51</v>
      </c>
      <c r="CN181" t="s">
        <v>346</v>
      </c>
      <c r="CP181">
        <v>9</v>
      </c>
      <c r="CS181" t="s">
        <v>347</v>
      </c>
    </row>
    <row r="182" spans="1:98" customFormat="1">
      <c r="A182">
        <v>200285</v>
      </c>
      <c r="B182" t="s">
        <v>1363</v>
      </c>
      <c r="C182" t="s">
        <v>322</v>
      </c>
      <c r="D182">
        <v>1981</v>
      </c>
      <c r="E182">
        <v>45</v>
      </c>
      <c r="F182" t="s">
        <v>387</v>
      </c>
      <c r="G182" t="s">
        <v>72</v>
      </c>
      <c r="H182" t="s">
        <v>1567</v>
      </c>
      <c r="I182" t="s">
        <v>575</v>
      </c>
      <c r="J182" t="s">
        <v>325</v>
      </c>
      <c r="K182" s="329">
        <v>46140.66511574074</v>
      </c>
      <c r="L182" t="s">
        <v>309</v>
      </c>
      <c r="M182" t="s">
        <v>1363</v>
      </c>
      <c r="N182" t="s">
        <v>1364</v>
      </c>
      <c r="O182" t="s">
        <v>459</v>
      </c>
      <c r="P182" t="s">
        <v>353</v>
      </c>
      <c r="Q182" t="s">
        <v>305</v>
      </c>
      <c r="R182" t="s">
        <v>123</v>
      </c>
      <c r="S182" t="s">
        <v>123</v>
      </c>
      <c r="T182" t="s">
        <v>330</v>
      </c>
      <c r="U182" t="s">
        <v>331</v>
      </c>
      <c r="V182" t="s">
        <v>107</v>
      </c>
      <c r="W182" t="s">
        <v>814</v>
      </c>
      <c r="X182">
        <v>1</v>
      </c>
      <c r="Y182">
        <v>1</v>
      </c>
      <c r="Z182">
        <v>1</v>
      </c>
      <c r="AA182">
        <v>0</v>
      </c>
      <c r="AB182">
        <v>1</v>
      </c>
      <c r="AC182">
        <v>1</v>
      </c>
      <c r="AD182">
        <v>0</v>
      </c>
      <c r="AE182">
        <v>0</v>
      </c>
      <c r="AF182">
        <v>0</v>
      </c>
      <c r="AG182">
        <v>0</v>
      </c>
      <c r="AH182">
        <v>0</v>
      </c>
      <c r="AI182">
        <v>0</v>
      </c>
      <c r="AJ182">
        <v>0</v>
      </c>
      <c r="AK182">
        <v>0</v>
      </c>
      <c r="AL182">
        <v>0</v>
      </c>
      <c r="AM182">
        <v>0</v>
      </c>
      <c r="AN182">
        <v>0</v>
      </c>
      <c r="AO182">
        <v>0</v>
      </c>
      <c r="AP182" t="s">
        <v>345</v>
      </c>
      <c r="AQ182">
        <v>1</v>
      </c>
      <c r="AR182">
        <v>0</v>
      </c>
      <c r="AS182">
        <v>0</v>
      </c>
      <c r="AT182">
        <v>0</v>
      </c>
      <c r="AU182">
        <v>0</v>
      </c>
      <c r="AV182">
        <v>0</v>
      </c>
      <c r="AW182">
        <v>0</v>
      </c>
      <c r="AX182">
        <v>0</v>
      </c>
      <c r="AY182" t="s">
        <v>345</v>
      </c>
      <c r="AZ182">
        <v>1</v>
      </c>
      <c r="BA182">
        <v>0</v>
      </c>
      <c r="BB182">
        <v>0</v>
      </c>
      <c r="BC182">
        <v>0</v>
      </c>
      <c r="BD182">
        <v>0</v>
      </c>
      <c r="BE182">
        <v>0</v>
      </c>
      <c r="BF182">
        <v>0</v>
      </c>
      <c r="BG182">
        <v>0</v>
      </c>
      <c r="BH182">
        <v>0</v>
      </c>
      <c r="BK182" t="s">
        <v>132</v>
      </c>
      <c r="BL182" t="s">
        <v>133</v>
      </c>
      <c r="BM182" t="s">
        <v>131</v>
      </c>
      <c r="BN182" t="s">
        <v>117</v>
      </c>
      <c r="BO182" t="s">
        <v>924</v>
      </c>
      <c r="BP182">
        <v>0</v>
      </c>
      <c r="BQ182">
        <v>0</v>
      </c>
      <c r="BR182">
        <v>0</v>
      </c>
      <c r="BS182">
        <v>0</v>
      </c>
      <c r="BT182">
        <v>0</v>
      </c>
      <c r="BU182">
        <v>1</v>
      </c>
      <c r="BV182">
        <v>0</v>
      </c>
      <c r="BW182">
        <v>0</v>
      </c>
      <c r="BX182">
        <v>0</v>
      </c>
      <c r="BY182">
        <v>0</v>
      </c>
      <c r="BZ182">
        <v>0</v>
      </c>
      <c r="CA182">
        <v>0</v>
      </c>
      <c r="CB182">
        <v>0</v>
      </c>
      <c r="CC182">
        <v>0</v>
      </c>
      <c r="CD182">
        <v>0</v>
      </c>
      <c r="CE182" t="s">
        <v>168</v>
      </c>
      <c r="CG182" t="s">
        <v>146</v>
      </c>
      <c r="CI182" t="s">
        <v>129</v>
      </c>
      <c r="CJ182" t="s">
        <v>51</v>
      </c>
      <c r="CL182" t="s">
        <v>51</v>
      </c>
      <c r="CN182" t="s">
        <v>346</v>
      </c>
      <c r="CP182">
        <v>8</v>
      </c>
      <c r="CS182" t="s">
        <v>347</v>
      </c>
    </row>
    <row r="183" spans="1:98" customFormat="1">
      <c r="A183">
        <v>200284</v>
      </c>
      <c r="B183" t="s">
        <v>356</v>
      </c>
      <c r="C183" t="s">
        <v>322</v>
      </c>
      <c r="D183">
        <v>1960</v>
      </c>
      <c r="E183">
        <v>66</v>
      </c>
      <c r="F183" t="s">
        <v>339</v>
      </c>
      <c r="G183" t="s">
        <v>71</v>
      </c>
      <c r="H183" t="s">
        <v>737</v>
      </c>
      <c r="I183" t="s">
        <v>378</v>
      </c>
      <c r="J183" t="s">
        <v>350</v>
      </c>
      <c r="K183" s="329">
        <v>46140.660358796296</v>
      </c>
      <c r="L183" t="s">
        <v>309</v>
      </c>
      <c r="M183" t="s">
        <v>356</v>
      </c>
      <c r="N183" t="s">
        <v>357</v>
      </c>
      <c r="O183" t="s">
        <v>358</v>
      </c>
      <c r="P183" t="s">
        <v>329</v>
      </c>
      <c r="R183" t="s">
        <v>125</v>
      </c>
      <c r="S183" t="s">
        <v>125</v>
      </c>
      <c r="T183" t="s">
        <v>330</v>
      </c>
      <c r="U183" t="s">
        <v>331</v>
      </c>
      <c r="V183" t="s">
        <v>105</v>
      </c>
      <c r="W183" t="s">
        <v>384</v>
      </c>
      <c r="X183">
        <v>0</v>
      </c>
      <c r="Y183">
        <v>0</v>
      </c>
      <c r="Z183">
        <v>0</v>
      </c>
      <c r="AA183">
        <v>0</v>
      </c>
      <c r="AB183">
        <v>1</v>
      </c>
      <c r="AC183">
        <v>0</v>
      </c>
      <c r="AD183">
        <v>0</v>
      </c>
      <c r="AE183">
        <v>0</v>
      </c>
      <c r="AF183">
        <v>0</v>
      </c>
      <c r="AG183">
        <v>0</v>
      </c>
      <c r="AH183">
        <v>0</v>
      </c>
      <c r="AI183">
        <v>0</v>
      </c>
      <c r="AJ183">
        <v>0</v>
      </c>
      <c r="AK183">
        <v>0</v>
      </c>
      <c r="AL183">
        <v>0</v>
      </c>
      <c r="AM183">
        <v>0</v>
      </c>
      <c r="AN183">
        <v>0</v>
      </c>
      <c r="AO183">
        <v>0</v>
      </c>
      <c r="AP183" t="s">
        <v>510</v>
      </c>
      <c r="AQ183">
        <v>0</v>
      </c>
      <c r="AR183">
        <v>0</v>
      </c>
      <c r="AS183">
        <v>1</v>
      </c>
      <c r="AT183">
        <v>0</v>
      </c>
      <c r="AU183">
        <v>0</v>
      </c>
      <c r="AV183">
        <v>0</v>
      </c>
      <c r="AW183">
        <v>0</v>
      </c>
      <c r="AX183">
        <v>0</v>
      </c>
      <c r="AY183" t="s">
        <v>608</v>
      </c>
      <c r="AZ183">
        <v>0</v>
      </c>
      <c r="BA183">
        <v>0</v>
      </c>
      <c r="BB183">
        <v>0</v>
      </c>
      <c r="BC183">
        <v>0</v>
      </c>
      <c r="BD183">
        <v>0</v>
      </c>
      <c r="BE183">
        <v>1</v>
      </c>
      <c r="BF183">
        <v>0</v>
      </c>
      <c r="BG183">
        <v>0</v>
      </c>
      <c r="BH183">
        <v>0</v>
      </c>
      <c r="BI183" t="s">
        <v>52</v>
      </c>
      <c r="BK183" t="s">
        <v>131</v>
      </c>
      <c r="BL183" t="s">
        <v>132</v>
      </c>
      <c r="BM183" t="s">
        <v>130</v>
      </c>
      <c r="BN183" t="s">
        <v>118</v>
      </c>
      <c r="BO183" t="s">
        <v>934</v>
      </c>
      <c r="BP183">
        <v>0</v>
      </c>
      <c r="BQ183">
        <v>1</v>
      </c>
      <c r="BR183">
        <v>0</v>
      </c>
      <c r="BS183">
        <v>1</v>
      </c>
      <c r="BT183">
        <v>0</v>
      </c>
      <c r="BU183">
        <v>0</v>
      </c>
      <c r="BV183">
        <v>0</v>
      </c>
      <c r="BW183">
        <v>0</v>
      </c>
      <c r="BX183">
        <v>0</v>
      </c>
      <c r="BY183">
        <v>0</v>
      </c>
      <c r="BZ183">
        <v>0</v>
      </c>
      <c r="CA183">
        <v>0</v>
      </c>
      <c r="CB183">
        <v>0</v>
      </c>
      <c r="CC183">
        <v>0</v>
      </c>
      <c r="CD183">
        <v>0</v>
      </c>
      <c r="CE183" t="s">
        <v>335</v>
      </c>
      <c r="CG183" t="s">
        <v>137</v>
      </c>
      <c r="CI183" t="s">
        <v>130</v>
      </c>
      <c r="CJ183" t="s">
        <v>52</v>
      </c>
      <c r="CL183" t="s">
        <v>51</v>
      </c>
      <c r="CM183" t="s">
        <v>2089</v>
      </c>
      <c r="CN183" t="s">
        <v>346</v>
      </c>
      <c r="CP183">
        <v>8</v>
      </c>
      <c r="CS183" t="s">
        <v>347</v>
      </c>
      <c r="CT183" t="s">
        <v>2090</v>
      </c>
    </row>
    <row r="184" spans="1:98" customFormat="1">
      <c r="A184">
        <v>200282</v>
      </c>
      <c r="B184" t="s">
        <v>751</v>
      </c>
      <c r="C184" t="s">
        <v>360</v>
      </c>
      <c r="D184">
        <v>1982</v>
      </c>
      <c r="E184">
        <v>44</v>
      </c>
      <c r="F184" t="s">
        <v>387</v>
      </c>
      <c r="G184" t="s">
        <v>74</v>
      </c>
      <c r="H184" t="s">
        <v>556</v>
      </c>
      <c r="I184" t="s">
        <v>349</v>
      </c>
      <c r="J184" t="s">
        <v>350</v>
      </c>
      <c r="K184" s="329">
        <v>46140.65047453704</v>
      </c>
      <c r="L184" t="s">
        <v>309</v>
      </c>
      <c r="M184" t="s">
        <v>751</v>
      </c>
      <c r="N184" t="s">
        <v>752</v>
      </c>
      <c r="O184" t="s">
        <v>453</v>
      </c>
      <c r="P184" t="s">
        <v>342</v>
      </c>
      <c r="Q184" t="s">
        <v>307</v>
      </c>
      <c r="R184" t="s">
        <v>122</v>
      </c>
      <c r="S184" t="s">
        <v>122</v>
      </c>
      <c r="T184" t="s">
        <v>394</v>
      </c>
      <c r="U184" t="s">
        <v>331</v>
      </c>
      <c r="V184" t="s">
        <v>107</v>
      </c>
      <c r="W184" t="s">
        <v>533</v>
      </c>
      <c r="X184">
        <v>1</v>
      </c>
      <c r="Y184">
        <v>1</v>
      </c>
      <c r="Z184">
        <v>1</v>
      </c>
      <c r="AA184">
        <v>0</v>
      </c>
      <c r="AB184">
        <v>0</v>
      </c>
      <c r="AC184">
        <v>0</v>
      </c>
      <c r="AD184">
        <v>0</v>
      </c>
      <c r="AE184">
        <v>0</v>
      </c>
      <c r="AF184">
        <v>0</v>
      </c>
      <c r="AG184">
        <v>0</v>
      </c>
      <c r="AH184">
        <v>0</v>
      </c>
      <c r="AI184">
        <v>0</v>
      </c>
      <c r="AJ184">
        <v>0</v>
      </c>
      <c r="AK184">
        <v>0</v>
      </c>
      <c r="AL184">
        <v>0</v>
      </c>
      <c r="AM184">
        <v>0</v>
      </c>
      <c r="AN184">
        <v>0</v>
      </c>
      <c r="AO184">
        <v>0</v>
      </c>
      <c r="AP184" t="s">
        <v>333</v>
      </c>
      <c r="AQ184">
        <v>0</v>
      </c>
      <c r="AR184">
        <v>0</v>
      </c>
      <c r="AS184">
        <v>1</v>
      </c>
      <c r="AT184">
        <v>1</v>
      </c>
      <c r="AU184">
        <v>0</v>
      </c>
      <c r="AV184">
        <v>0</v>
      </c>
      <c r="AW184">
        <v>0</v>
      </c>
      <c r="AX184">
        <v>0</v>
      </c>
      <c r="AY184" t="s">
        <v>375</v>
      </c>
      <c r="AZ184">
        <v>0</v>
      </c>
      <c r="BA184">
        <v>1</v>
      </c>
      <c r="BB184">
        <v>0</v>
      </c>
      <c r="BC184">
        <v>0</v>
      </c>
      <c r="BD184">
        <v>0</v>
      </c>
      <c r="BE184">
        <v>0</v>
      </c>
      <c r="BF184">
        <v>0</v>
      </c>
      <c r="BG184">
        <v>0</v>
      </c>
      <c r="BH184">
        <v>0</v>
      </c>
      <c r="BI184" t="s">
        <v>52</v>
      </c>
      <c r="BK184" t="s">
        <v>133</v>
      </c>
      <c r="BL184" t="s">
        <v>129</v>
      </c>
      <c r="BM184" t="s">
        <v>132</v>
      </c>
      <c r="BN184" t="s">
        <v>117</v>
      </c>
      <c r="BO184" t="s">
        <v>1566</v>
      </c>
      <c r="BP184">
        <v>1</v>
      </c>
      <c r="BQ184">
        <v>0</v>
      </c>
      <c r="BR184">
        <v>0</v>
      </c>
      <c r="BS184">
        <v>1</v>
      </c>
      <c r="BT184">
        <v>0</v>
      </c>
      <c r="BU184">
        <v>0</v>
      </c>
      <c r="BV184">
        <v>0</v>
      </c>
      <c r="BW184">
        <v>0</v>
      </c>
      <c r="BX184">
        <v>0</v>
      </c>
      <c r="BY184">
        <v>0</v>
      </c>
      <c r="BZ184">
        <v>1</v>
      </c>
      <c r="CA184">
        <v>0</v>
      </c>
      <c r="CB184">
        <v>0</v>
      </c>
      <c r="CC184">
        <v>0</v>
      </c>
      <c r="CD184">
        <v>0</v>
      </c>
      <c r="CE184" t="s">
        <v>335</v>
      </c>
      <c r="CG184" t="s">
        <v>335</v>
      </c>
      <c r="CI184" t="s">
        <v>132</v>
      </c>
      <c r="CJ184" t="s">
        <v>51</v>
      </c>
      <c r="CL184" t="s">
        <v>51</v>
      </c>
      <c r="CN184" t="s">
        <v>346</v>
      </c>
      <c r="CP184">
        <v>8</v>
      </c>
      <c r="CS184" t="s">
        <v>337</v>
      </c>
    </row>
    <row r="185" spans="1:98" customFormat="1">
      <c r="A185">
        <v>180539</v>
      </c>
      <c r="B185" t="s">
        <v>518</v>
      </c>
      <c r="C185" t="s">
        <v>322</v>
      </c>
      <c r="D185">
        <v>1977</v>
      </c>
      <c r="E185">
        <v>49</v>
      </c>
      <c r="F185" t="s">
        <v>387</v>
      </c>
      <c r="G185" t="s">
        <v>49</v>
      </c>
      <c r="H185" t="s">
        <v>442</v>
      </c>
      <c r="I185" t="s">
        <v>367</v>
      </c>
      <c r="J185" t="s">
        <v>350</v>
      </c>
      <c r="K185" s="329">
        <v>46140.649629629632</v>
      </c>
      <c r="L185" t="s">
        <v>309</v>
      </c>
      <c r="M185" t="s">
        <v>438</v>
      </c>
      <c r="N185" t="s">
        <v>441</v>
      </c>
      <c r="O185" t="s">
        <v>442</v>
      </c>
      <c r="P185" t="s">
        <v>405</v>
      </c>
      <c r="R185" t="s">
        <v>383</v>
      </c>
      <c r="S185" t="s">
        <v>121</v>
      </c>
      <c r="T185" t="s">
        <v>121</v>
      </c>
      <c r="U185" t="s">
        <v>331</v>
      </c>
      <c r="V185" t="s">
        <v>105</v>
      </c>
      <c r="W185" t="s">
        <v>384</v>
      </c>
      <c r="X185">
        <v>0</v>
      </c>
      <c r="Y185">
        <v>0</v>
      </c>
      <c r="Z185">
        <v>0</v>
      </c>
      <c r="AA185">
        <v>0</v>
      </c>
      <c r="AB185">
        <v>1</v>
      </c>
      <c r="AC185">
        <v>0</v>
      </c>
      <c r="AD185">
        <v>0</v>
      </c>
      <c r="AE185">
        <v>0</v>
      </c>
      <c r="AF185">
        <v>0</v>
      </c>
      <c r="AG185">
        <v>0</v>
      </c>
      <c r="AH185">
        <v>0</v>
      </c>
      <c r="AI185">
        <v>0</v>
      </c>
      <c r="AJ185">
        <v>0</v>
      </c>
      <c r="AK185">
        <v>0</v>
      </c>
      <c r="AL185">
        <v>0</v>
      </c>
      <c r="AM185">
        <v>0</v>
      </c>
      <c r="AN185">
        <v>0</v>
      </c>
      <c r="AO185">
        <v>0</v>
      </c>
      <c r="AP185" t="s">
        <v>345</v>
      </c>
      <c r="AQ185">
        <v>1</v>
      </c>
      <c r="AR185">
        <v>0</v>
      </c>
      <c r="AS185">
        <v>0</v>
      </c>
      <c r="AT185">
        <v>0</v>
      </c>
      <c r="AU185">
        <v>0</v>
      </c>
      <c r="AV185">
        <v>0</v>
      </c>
      <c r="AW185">
        <v>0</v>
      </c>
      <c r="AX185">
        <v>0</v>
      </c>
      <c r="AY185" t="s">
        <v>345</v>
      </c>
      <c r="AZ185">
        <v>1</v>
      </c>
      <c r="BA185">
        <v>0</v>
      </c>
      <c r="BB185">
        <v>0</v>
      </c>
      <c r="BC185">
        <v>0</v>
      </c>
      <c r="BD185">
        <v>0</v>
      </c>
      <c r="BE185">
        <v>0</v>
      </c>
      <c r="BF185">
        <v>0</v>
      </c>
      <c r="BG185">
        <v>0</v>
      </c>
      <c r="BH185">
        <v>0</v>
      </c>
      <c r="BI185" t="s">
        <v>51</v>
      </c>
      <c r="BK185" t="s">
        <v>386</v>
      </c>
      <c r="BL185" t="s">
        <v>386</v>
      </c>
      <c r="BM185" t="s">
        <v>386</v>
      </c>
      <c r="BN185" t="s">
        <v>120</v>
      </c>
      <c r="BO185" t="s">
        <v>922</v>
      </c>
      <c r="BP185">
        <v>1</v>
      </c>
      <c r="BQ185">
        <v>0</v>
      </c>
      <c r="BR185">
        <v>0</v>
      </c>
      <c r="BS185">
        <v>0</v>
      </c>
      <c r="BT185">
        <v>0</v>
      </c>
      <c r="BU185">
        <v>0</v>
      </c>
      <c r="BV185">
        <v>0</v>
      </c>
      <c r="BW185">
        <v>0</v>
      </c>
      <c r="BX185">
        <v>0</v>
      </c>
      <c r="BY185">
        <v>0</v>
      </c>
      <c r="BZ185">
        <v>0</v>
      </c>
      <c r="CA185">
        <v>0</v>
      </c>
      <c r="CB185">
        <v>0</v>
      </c>
      <c r="CC185">
        <v>0</v>
      </c>
      <c r="CD185">
        <v>0</v>
      </c>
      <c r="CE185" t="s">
        <v>335</v>
      </c>
      <c r="CG185" t="s">
        <v>335</v>
      </c>
      <c r="CI185" t="s">
        <v>386</v>
      </c>
      <c r="CJ185" t="s">
        <v>51</v>
      </c>
      <c r="CL185" t="s">
        <v>51</v>
      </c>
      <c r="CN185" t="s">
        <v>346</v>
      </c>
      <c r="CP185">
        <v>10</v>
      </c>
    </row>
    <row r="186" spans="1:98" customFormat="1">
      <c r="A186">
        <v>200281</v>
      </c>
      <c r="B186" t="s">
        <v>321</v>
      </c>
      <c r="C186" t="s">
        <v>360</v>
      </c>
      <c r="D186">
        <v>1973</v>
      </c>
      <c r="E186">
        <v>53</v>
      </c>
      <c r="F186" t="s">
        <v>58</v>
      </c>
      <c r="G186" t="s">
        <v>49</v>
      </c>
      <c r="H186" t="s">
        <v>459</v>
      </c>
      <c r="I186" t="s">
        <v>410</v>
      </c>
      <c r="J186" t="s">
        <v>325</v>
      </c>
      <c r="K186" s="329">
        <v>46140.644930555558</v>
      </c>
      <c r="L186" t="s">
        <v>309</v>
      </c>
      <c r="M186" t="s">
        <v>474</v>
      </c>
      <c r="N186" t="s">
        <v>475</v>
      </c>
      <c r="O186" t="s">
        <v>352</v>
      </c>
      <c r="P186" t="s">
        <v>353</v>
      </c>
      <c r="R186" t="s">
        <v>383</v>
      </c>
      <c r="S186" t="s">
        <v>121</v>
      </c>
      <c r="T186" t="s">
        <v>121</v>
      </c>
      <c r="U186" t="s">
        <v>331</v>
      </c>
      <c r="V186" t="s">
        <v>111</v>
      </c>
      <c r="W186" t="s">
        <v>470</v>
      </c>
      <c r="X186">
        <v>0</v>
      </c>
      <c r="Y186">
        <v>0</v>
      </c>
      <c r="Z186">
        <v>1</v>
      </c>
      <c r="AA186">
        <v>0</v>
      </c>
      <c r="AB186">
        <v>0</v>
      </c>
      <c r="AC186">
        <v>0</v>
      </c>
      <c r="AD186">
        <v>0</v>
      </c>
      <c r="AE186">
        <v>0</v>
      </c>
      <c r="AF186">
        <v>0</v>
      </c>
      <c r="AG186">
        <v>0</v>
      </c>
      <c r="AH186">
        <v>0</v>
      </c>
      <c r="AI186">
        <v>0</v>
      </c>
      <c r="AJ186">
        <v>0</v>
      </c>
      <c r="AK186">
        <v>0</v>
      </c>
      <c r="AL186">
        <v>0</v>
      </c>
      <c r="AM186">
        <v>0</v>
      </c>
      <c r="AN186">
        <v>0</v>
      </c>
      <c r="AO186">
        <v>0</v>
      </c>
      <c r="AP186" t="s">
        <v>345</v>
      </c>
      <c r="AQ186">
        <v>1</v>
      </c>
      <c r="AR186">
        <v>0</v>
      </c>
      <c r="AS186">
        <v>0</v>
      </c>
      <c r="AT186">
        <v>0</v>
      </c>
      <c r="AU186">
        <v>0</v>
      </c>
      <c r="AV186">
        <v>0</v>
      </c>
      <c r="AW186">
        <v>0</v>
      </c>
      <c r="AX186">
        <v>0</v>
      </c>
      <c r="AY186" t="s">
        <v>345</v>
      </c>
      <c r="AZ186">
        <v>1</v>
      </c>
      <c r="BA186">
        <v>0</v>
      </c>
      <c r="BB186">
        <v>0</v>
      </c>
      <c r="BC186">
        <v>0</v>
      </c>
      <c r="BD186">
        <v>0</v>
      </c>
      <c r="BE186">
        <v>0</v>
      </c>
      <c r="BF186">
        <v>0</v>
      </c>
      <c r="BG186">
        <v>0</v>
      </c>
      <c r="BH186">
        <v>0</v>
      </c>
      <c r="BK186" t="s">
        <v>130</v>
      </c>
      <c r="BL186" t="s">
        <v>130</v>
      </c>
      <c r="BM186" t="s">
        <v>129</v>
      </c>
      <c r="BN186" t="s">
        <v>120</v>
      </c>
      <c r="BO186" t="s">
        <v>923</v>
      </c>
      <c r="BP186">
        <v>0</v>
      </c>
      <c r="BQ186">
        <v>1</v>
      </c>
      <c r="BR186">
        <v>0</v>
      </c>
      <c r="BS186">
        <v>0</v>
      </c>
      <c r="BT186">
        <v>0</v>
      </c>
      <c r="BU186">
        <v>0</v>
      </c>
      <c r="BV186">
        <v>0</v>
      </c>
      <c r="BW186">
        <v>0</v>
      </c>
      <c r="BX186">
        <v>0</v>
      </c>
      <c r="BY186">
        <v>0</v>
      </c>
      <c r="BZ186">
        <v>0</v>
      </c>
      <c r="CA186">
        <v>0</v>
      </c>
      <c r="CB186">
        <v>0</v>
      </c>
      <c r="CC186">
        <v>0</v>
      </c>
      <c r="CD186">
        <v>0</v>
      </c>
      <c r="CE186" t="s">
        <v>335</v>
      </c>
      <c r="CG186" t="s">
        <v>335</v>
      </c>
      <c r="CI186" t="s">
        <v>128</v>
      </c>
      <c r="CJ186" t="s">
        <v>52</v>
      </c>
      <c r="CL186" t="s">
        <v>52</v>
      </c>
      <c r="CN186" t="s">
        <v>336</v>
      </c>
      <c r="CO186" t="s">
        <v>2091</v>
      </c>
      <c r="CP186">
        <v>5</v>
      </c>
    </row>
    <row r="187" spans="1:98" customFormat="1">
      <c r="A187">
        <v>200279</v>
      </c>
      <c r="B187" t="s">
        <v>506</v>
      </c>
      <c r="C187" t="s">
        <v>360</v>
      </c>
      <c r="D187">
        <v>1957</v>
      </c>
      <c r="E187">
        <v>69</v>
      </c>
      <c r="F187" t="s">
        <v>339</v>
      </c>
      <c r="G187" t="s">
        <v>82</v>
      </c>
      <c r="H187" t="s">
        <v>667</v>
      </c>
      <c r="I187" t="s">
        <v>361</v>
      </c>
      <c r="J187" t="s">
        <v>325</v>
      </c>
      <c r="K187" s="329">
        <v>46140.627870370372</v>
      </c>
      <c r="L187" t="s">
        <v>309</v>
      </c>
      <c r="M187" t="s">
        <v>506</v>
      </c>
      <c r="N187" t="s">
        <v>932</v>
      </c>
      <c r="O187" t="s">
        <v>507</v>
      </c>
      <c r="P187" t="s">
        <v>342</v>
      </c>
      <c r="R187" t="s">
        <v>383</v>
      </c>
      <c r="S187" t="s">
        <v>121</v>
      </c>
      <c r="T187" t="s">
        <v>121</v>
      </c>
      <c r="U187" t="s">
        <v>331</v>
      </c>
      <c r="V187" t="s">
        <v>111</v>
      </c>
      <c r="W187" t="s">
        <v>1728</v>
      </c>
      <c r="X187">
        <v>0</v>
      </c>
      <c r="Y187">
        <v>1</v>
      </c>
      <c r="Z187">
        <v>0</v>
      </c>
      <c r="AA187">
        <v>0</v>
      </c>
      <c r="AB187">
        <v>0</v>
      </c>
      <c r="AC187">
        <v>0</v>
      </c>
      <c r="AD187">
        <v>1</v>
      </c>
      <c r="AE187">
        <v>0</v>
      </c>
      <c r="AF187">
        <v>0</v>
      </c>
      <c r="AG187">
        <v>0</v>
      </c>
      <c r="AH187">
        <v>0</v>
      </c>
      <c r="AI187">
        <v>0</v>
      </c>
      <c r="AJ187">
        <v>0</v>
      </c>
      <c r="AK187">
        <v>0</v>
      </c>
      <c r="AL187">
        <v>1</v>
      </c>
      <c r="AM187">
        <v>0</v>
      </c>
      <c r="AN187">
        <v>0</v>
      </c>
      <c r="AO187">
        <v>0</v>
      </c>
      <c r="AP187" t="s">
        <v>345</v>
      </c>
      <c r="AQ187">
        <v>1</v>
      </c>
      <c r="AR187">
        <v>0</v>
      </c>
      <c r="AS187">
        <v>0</v>
      </c>
      <c r="AT187">
        <v>0</v>
      </c>
      <c r="AU187">
        <v>0</v>
      </c>
      <c r="AV187">
        <v>0</v>
      </c>
      <c r="AW187">
        <v>0</v>
      </c>
      <c r="AX187">
        <v>0</v>
      </c>
      <c r="AY187" t="s">
        <v>345</v>
      </c>
      <c r="AZ187">
        <v>1</v>
      </c>
      <c r="BA187">
        <v>0</v>
      </c>
      <c r="BB187">
        <v>0</v>
      </c>
      <c r="BC187">
        <v>0</v>
      </c>
      <c r="BD187">
        <v>0</v>
      </c>
      <c r="BE187">
        <v>0</v>
      </c>
      <c r="BF187">
        <v>0</v>
      </c>
      <c r="BG187">
        <v>0</v>
      </c>
      <c r="BH187">
        <v>0</v>
      </c>
      <c r="BI187" t="s">
        <v>52</v>
      </c>
      <c r="BJ187" t="s">
        <v>2092</v>
      </c>
      <c r="BK187" t="s">
        <v>386</v>
      </c>
      <c r="BL187" t="s">
        <v>131</v>
      </c>
      <c r="BM187" t="s">
        <v>132</v>
      </c>
      <c r="BN187" t="s">
        <v>119</v>
      </c>
      <c r="BO187" t="s">
        <v>1649</v>
      </c>
      <c r="BP187">
        <v>0</v>
      </c>
      <c r="BQ187">
        <v>1</v>
      </c>
      <c r="BR187">
        <v>0</v>
      </c>
      <c r="BS187">
        <v>0</v>
      </c>
      <c r="BT187">
        <v>0</v>
      </c>
      <c r="BU187">
        <v>0</v>
      </c>
      <c r="BV187">
        <v>0</v>
      </c>
      <c r="BW187">
        <v>0</v>
      </c>
      <c r="BX187">
        <v>1</v>
      </c>
      <c r="BY187">
        <v>0</v>
      </c>
      <c r="BZ187">
        <v>0</v>
      </c>
      <c r="CA187">
        <v>0</v>
      </c>
      <c r="CB187">
        <v>0</v>
      </c>
      <c r="CC187">
        <v>0</v>
      </c>
      <c r="CD187">
        <v>0</v>
      </c>
      <c r="CE187" t="s">
        <v>335</v>
      </c>
      <c r="CG187" t="s">
        <v>138</v>
      </c>
      <c r="CI187" t="s">
        <v>131</v>
      </c>
      <c r="CJ187" t="s">
        <v>52</v>
      </c>
      <c r="CL187" t="s">
        <v>52</v>
      </c>
      <c r="CN187" t="s">
        <v>346</v>
      </c>
      <c r="CP187">
        <v>8</v>
      </c>
      <c r="CS187" t="s">
        <v>347</v>
      </c>
    </row>
    <row r="188" spans="1:98" customFormat="1">
      <c r="A188">
        <v>200280</v>
      </c>
      <c r="B188" t="s">
        <v>551</v>
      </c>
      <c r="C188" t="s">
        <v>360</v>
      </c>
      <c r="D188">
        <v>1976</v>
      </c>
      <c r="E188">
        <v>50</v>
      </c>
      <c r="F188" t="s">
        <v>58</v>
      </c>
      <c r="G188" t="s">
        <v>84</v>
      </c>
      <c r="H188" t="s">
        <v>616</v>
      </c>
      <c r="I188" t="s">
        <v>424</v>
      </c>
      <c r="J188" t="s">
        <v>325</v>
      </c>
      <c r="K188" s="329">
        <v>46140.627442129633</v>
      </c>
      <c r="L188" t="s">
        <v>309</v>
      </c>
      <c r="M188" t="s">
        <v>551</v>
      </c>
      <c r="N188" t="s">
        <v>552</v>
      </c>
      <c r="O188" t="s">
        <v>553</v>
      </c>
      <c r="P188" t="s">
        <v>382</v>
      </c>
      <c r="R188" t="s">
        <v>383</v>
      </c>
      <c r="S188" t="s">
        <v>121</v>
      </c>
      <c r="T188" t="s">
        <v>121</v>
      </c>
      <c r="U188" t="s">
        <v>74</v>
      </c>
      <c r="V188" t="s">
        <v>107</v>
      </c>
      <c r="W188" t="s">
        <v>1407</v>
      </c>
      <c r="X188">
        <v>0</v>
      </c>
      <c r="Y188">
        <v>0</v>
      </c>
      <c r="Z188">
        <v>1</v>
      </c>
      <c r="AA188">
        <v>0</v>
      </c>
      <c r="AB188">
        <v>0</v>
      </c>
      <c r="AC188">
        <v>0</v>
      </c>
      <c r="AD188">
        <v>1</v>
      </c>
      <c r="AE188">
        <v>0</v>
      </c>
      <c r="AF188">
        <v>0</v>
      </c>
      <c r="AG188">
        <v>0</v>
      </c>
      <c r="AH188">
        <v>0</v>
      </c>
      <c r="AI188">
        <v>0</v>
      </c>
      <c r="AJ188">
        <v>0</v>
      </c>
      <c r="AK188">
        <v>0</v>
      </c>
      <c r="AL188">
        <v>1</v>
      </c>
      <c r="AM188">
        <v>0</v>
      </c>
      <c r="AN188">
        <v>0</v>
      </c>
      <c r="AO188">
        <v>0</v>
      </c>
      <c r="AP188" t="s">
        <v>345</v>
      </c>
      <c r="AQ188">
        <v>1</v>
      </c>
      <c r="AR188">
        <v>0</v>
      </c>
      <c r="AS188">
        <v>0</v>
      </c>
      <c r="AT188">
        <v>0</v>
      </c>
      <c r="AU188">
        <v>0</v>
      </c>
      <c r="AV188">
        <v>0</v>
      </c>
      <c r="AW188">
        <v>0</v>
      </c>
      <c r="AX188">
        <v>0</v>
      </c>
      <c r="AY188" t="s">
        <v>345</v>
      </c>
      <c r="AZ188">
        <v>1</v>
      </c>
      <c r="BA188">
        <v>0</v>
      </c>
      <c r="BB188">
        <v>0</v>
      </c>
      <c r="BC188">
        <v>0</v>
      </c>
      <c r="BD188">
        <v>0</v>
      </c>
      <c r="BE188">
        <v>0</v>
      </c>
      <c r="BF188">
        <v>0</v>
      </c>
      <c r="BG188">
        <v>0</v>
      </c>
      <c r="BH188">
        <v>0</v>
      </c>
      <c r="BK188" t="s">
        <v>130</v>
      </c>
      <c r="BL188" t="s">
        <v>131</v>
      </c>
      <c r="BM188" t="s">
        <v>130</v>
      </c>
      <c r="BN188" t="s">
        <v>117</v>
      </c>
      <c r="BO188" t="s">
        <v>924</v>
      </c>
      <c r="BP188">
        <v>0</v>
      </c>
      <c r="BQ188">
        <v>0</v>
      </c>
      <c r="BR188">
        <v>0</v>
      </c>
      <c r="BS188">
        <v>0</v>
      </c>
      <c r="BT188">
        <v>0</v>
      </c>
      <c r="BU188">
        <v>1</v>
      </c>
      <c r="BV188">
        <v>0</v>
      </c>
      <c r="BW188">
        <v>0</v>
      </c>
      <c r="BX188">
        <v>0</v>
      </c>
      <c r="BY188">
        <v>0</v>
      </c>
      <c r="BZ188">
        <v>0</v>
      </c>
      <c r="CA188">
        <v>0</v>
      </c>
      <c r="CB188">
        <v>0</v>
      </c>
      <c r="CC188">
        <v>0</v>
      </c>
      <c r="CD188">
        <v>0</v>
      </c>
      <c r="CE188" t="s">
        <v>142</v>
      </c>
      <c r="CG188" t="s">
        <v>142</v>
      </c>
      <c r="CI188" t="s">
        <v>128</v>
      </c>
      <c r="CJ188" t="s">
        <v>52</v>
      </c>
      <c r="CL188" t="s">
        <v>52</v>
      </c>
      <c r="CN188" t="s">
        <v>346</v>
      </c>
      <c r="CP188">
        <v>9</v>
      </c>
      <c r="CS188" t="s">
        <v>337</v>
      </c>
    </row>
    <row r="189" spans="1:98" customFormat="1">
      <c r="A189">
        <v>107027</v>
      </c>
      <c r="B189" t="s">
        <v>321</v>
      </c>
      <c r="C189" t="s">
        <v>360</v>
      </c>
      <c r="D189">
        <v>1960</v>
      </c>
      <c r="E189">
        <v>66</v>
      </c>
      <c r="F189" t="s">
        <v>339</v>
      </c>
      <c r="G189" t="s">
        <v>49</v>
      </c>
      <c r="H189" t="s">
        <v>328</v>
      </c>
      <c r="I189" t="s">
        <v>378</v>
      </c>
      <c r="J189" t="s">
        <v>350</v>
      </c>
      <c r="K189" s="329">
        <v>46140.616354166668</v>
      </c>
      <c r="L189" t="s">
        <v>309</v>
      </c>
      <c r="M189" t="s">
        <v>502</v>
      </c>
      <c r="N189" t="s">
        <v>582</v>
      </c>
      <c r="O189" t="s">
        <v>483</v>
      </c>
      <c r="P189" t="s">
        <v>382</v>
      </c>
      <c r="Q189" t="s">
        <v>1256</v>
      </c>
      <c r="R189" t="s">
        <v>383</v>
      </c>
      <c r="S189" t="s">
        <v>121</v>
      </c>
      <c r="T189" t="s">
        <v>121</v>
      </c>
      <c r="U189" t="s">
        <v>1824</v>
      </c>
      <c r="V189" t="s">
        <v>105</v>
      </c>
      <c r="W189" t="s">
        <v>2093</v>
      </c>
      <c r="X189">
        <v>0</v>
      </c>
      <c r="Y189">
        <v>0</v>
      </c>
      <c r="Z189">
        <v>1</v>
      </c>
      <c r="AA189">
        <v>1</v>
      </c>
      <c r="AB189">
        <v>0</v>
      </c>
      <c r="AC189">
        <v>0</v>
      </c>
      <c r="AD189">
        <v>0</v>
      </c>
      <c r="AE189">
        <v>0</v>
      </c>
      <c r="AF189">
        <v>0</v>
      </c>
      <c r="AG189">
        <v>0</v>
      </c>
      <c r="AH189">
        <v>1</v>
      </c>
      <c r="AI189">
        <v>0</v>
      </c>
      <c r="AJ189">
        <v>0</v>
      </c>
      <c r="AK189">
        <v>0</v>
      </c>
      <c r="AL189">
        <v>0</v>
      </c>
      <c r="AM189">
        <v>0</v>
      </c>
      <c r="AN189">
        <v>0</v>
      </c>
      <c r="AO189" t="s">
        <v>2094</v>
      </c>
      <c r="AP189" t="s">
        <v>399</v>
      </c>
      <c r="AQ189">
        <v>0</v>
      </c>
      <c r="AR189">
        <v>0</v>
      </c>
      <c r="AS189">
        <v>0</v>
      </c>
      <c r="AT189">
        <v>0</v>
      </c>
      <c r="AU189">
        <v>0</v>
      </c>
      <c r="AV189">
        <v>0</v>
      </c>
      <c r="AW189">
        <v>1</v>
      </c>
      <c r="AX189">
        <v>0</v>
      </c>
      <c r="AY189" t="s">
        <v>345</v>
      </c>
      <c r="AZ189">
        <v>1</v>
      </c>
      <c r="BA189">
        <v>0</v>
      </c>
      <c r="BB189">
        <v>0</v>
      </c>
      <c r="BC189">
        <v>0</v>
      </c>
      <c r="BD189">
        <v>0</v>
      </c>
      <c r="BE189">
        <v>0</v>
      </c>
      <c r="BF189">
        <v>0</v>
      </c>
      <c r="BG189">
        <v>0</v>
      </c>
      <c r="BH189">
        <v>0</v>
      </c>
      <c r="BK189" t="s">
        <v>130</v>
      </c>
      <c r="BL189" t="s">
        <v>128</v>
      </c>
      <c r="BM189" t="s">
        <v>129</v>
      </c>
      <c r="BN189" t="s">
        <v>118</v>
      </c>
      <c r="BO189" t="s">
        <v>373</v>
      </c>
      <c r="BP189">
        <v>0</v>
      </c>
      <c r="BQ189">
        <v>0</v>
      </c>
      <c r="BR189">
        <v>0</v>
      </c>
      <c r="BS189">
        <v>0</v>
      </c>
      <c r="BT189">
        <v>0</v>
      </c>
      <c r="BU189">
        <v>0</v>
      </c>
      <c r="BV189">
        <v>0</v>
      </c>
      <c r="BW189">
        <v>0</v>
      </c>
      <c r="BX189">
        <v>0</v>
      </c>
      <c r="BY189">
        <v>0</v>
      </c>
      <c r="BZ189">
        <v>0</v>
      </c>
      <c r="CA189">
        <v>0</v>
      </c>
      <c r="CB189">
        <v>0</v>
      </c>
      <c r="CC189">
        <v>0</v>
      </c>
      <c r="CD189" t="s">
        <v>2095</v>
      </c>
      <c r="CE189" t="s">
        <v>335</v>
      </c>
      <c r="CG189" t="s">
        <v>139</v>
      </c>
      <c r="CI189" t="s">
        <v>129</v>
      </c>
      <c r="CJ189" t="s">
        <v>51</v>
      </c>
      <c r="CK189" t="s">
        <v>2096</v>
      </c>
      <c r="CL189" t="s">
        <v>51</v>
      </c>
      <c r="CM189" t="s">
        <v>2097</v>
      </c>
      <c r="CN189" t="s">
        <v>346</v>
      </c>
      <c r="CP189">
        <v>10</v>
      </c>
      <c r="CS189" t="s">
        <v>400</v>
      </c>
      <c r="CT189" t="s">
        <v>2098</v>
      </c>
    </row>
    <row r="190" spans="1:98" customFormat="1">
      <c r="A190">
        <v>200275</v>
      </c>
      <c r="B190" t="s">
        <v>1363</v>
      </c>
      <c r="C190" t="s">
        <v>322</v>
      </c>
      <c r="D190">
        <v>1994</v>
      </c>
      <c r="E190">
        <v>32</v>
      </c>
      <c r="F190" t="s">
        <v>57</v>
      </c>
      <c r="G190" t="s">
        <v>49</v>
      </c>
      <c r="H190" t="s">
        <v>328</v>
      </c>
      <c r="I190" t="s">
        <v>349</v>
      </c>
      <c r="J190" t="s">
        <v>325</v>
      </c>
      <c r="K190" s="329">
        <v>46140.605358796296</v>
      </c>
      <c r="L190" t="s">
        <v>309</v>
      </c>
      <c r="M190" t="s">
        <v>1363</v>
      </c>
      <c r="N190" t="s">
        <v>1364</v>
      </c>
      <c r="O190" t="s">
        <v>459</v>
      </c>
      <c r="P190" t="s">
        <v>353</v>
      </c>
      <c r="Q190" t="s">
        <v>305</v>
      </c>
      <c r="R190" t="s">
        <v>383</v>
      </c>
      <c r="S190" t="s">
        <v>121</v>
      </c>
      <c r="T190" t="s">
        <v>121</v>
      </c>
      <c r="U190" t="s">
        <v>331</v>
      </c>
      <c r="V190" t="s">
        <v>106</v>
      </c>
      <c r="W190" t="s">
        <v>557</v>
      </c>
      <c r="X190">
        <v>0</v>
      </c>
      <c r="Y190">
        <v>0</v>
      </c>
      <c r="Z190">
        <v>0</v>
      </c>
      <c r="AA190">
        <v>0</v>
      </c>
      <c r="AB190">
        <v>0</v>
      </c>
      <c r="AC190">
        <v>0</v>
      </c>
      <c r="AD190">
        <v>0</v>
      </c>
      <c r="AE190">
        <v>0</v>
      </c>
      <c r="AF190">
        <v>1</v>
      </c>
      <c r="AG190">
        <v>0</v>
      </c>
      <c r="AH190">
        <v>0</v>
      </c>
      <c r="AI190">
        <v>0</v>
      </c>
      <c r="AJ190">
        <v>0</v>
      </c>
      <c r="AK190">
        <v>0</v>
      </c>
      <c r="AL190">
        <v>0</v>
      </c>
      <c r="AM190">
        <v>0</v>
      </c>
      <c r="AN190">
        <v>0</v>
      </c>
      <c r="AO190">
        <v>0</v>
      </c>
      <c r="AP190" t="s">
        <v>345</v>
      </c>
      <c r="AQ190">
        <v>1</v>
      </c>
      <c r="AR190">
        <v>0</v>
      </c>
      <c r="AS190">
        <v>0</v>
      </c>
      <c r="AT190">
        <v>0</v>
      </c>
      <c r="AU190">
        <v>0</v>
      </c>
      <c r="AV190">
        <v>0</v>
      </c>
      <c r="AW190">
        <v>0</v>
      </c>
      <c r="AX190">
        <v>0</v>
      </c>
      <c r="AY190" t="s">
        <v>345</v>
      </c>
      <c r="AZ190">
        <v>1</v>
      </c>
      <c r="BA190">
        <v>0</v>
      </c>
      <c r="BB190">
        <v>0</v>
      </c>
      <c r="BC190">
        <v>0</v>
      </c>
      <c r="BD190">
        <v>0</v>
      </c>
      <c r="BE190">
        <v>0</v>
      </c>
      <c r="BF190">
        <v>0</v>
      </c>
      <c r="BG190">
        <v>0</v>
      </c>
      <c r="BH190">
        <v>0</v>
      </c>
      <c r="BI190" t="s">
        <v>51</v>
      </c>
      <c r="BK190" t="s">
        <v>128</v>
      </c>
      <c r="BL190" t="s">
        <v>129</v>
      </c>
      <c r="BM190" t="s">
        <v>129</v>
      </c>
      <c r="BN190" t="s">
        <v>117</v>
      </c>
      <c r="BO190" t="s">
        <v>922</v>
      </c>
      <c r="BP190">
        <v>1</v>
      </c>
      <c r="BQ190">
        <v>0</v>
      </c>
      <c r="BR190">
        <v>0</v>
      </c>
      <c r="BS190">
        <v>0</v>
      </c>
      <c r="BT190">
        <v>0</v>
      </c>
      <c r="BU190">
        <v>0</v>
      </c>
      <c r="BV190">
        <v>0</v>
      </c>
      <c r="BW190">
        <v>0</v>
      </c>
      <c r="BX190">
        <v>0</v>
      </c>
      <c r="BY190">
        <v>0</v>
      </c>
      <c r="BZ190">
        <v>0</v>
      </c>
      <c r="CA190">
        <v>0</v>
      </c>
      <c r="CB190">
        <v>0</v>
      </c>
      <c r="CC190">
        <v>0</v>
      </c>
      <c r="CD190">
        <v>0</v>
      </c>
      <c r="CE190" t="s">
        <v>335</v>
      </c>
      <c r="CG190" t="s">
        <v>335</v>
      </c>
      <c r="CI190" t="s">
        <v>129</v>
      </c>
      <c r="CJ190" t="s">
        <v>51</v>
      </c>
      <c r="CL190" t="s">
        <v>51</v>
      </c>
      <c r="CN190" t="s">
        <v>346</v>
      </c>
      <c r="CP190">
        <v>8</v>
      </c>
    </row>
    <row r="191" spans="1:98" customFormat="1">
      <c r="A191">
        <v>200143</v>
      </c>
      <c r="B191" t="s">
        <v>321</v>
      </c>
      <c r="C191" t="s">
        <v>360</v>
      </c>
      <c r="D191">
        <v>1977</v>
      </c>
      <c r="E191">
        <v>49</v>
      </c>
      <c r="F191" t="s">
        <v>387</v>
      </c>
      <c r="G191" t="s">
        <v>83</v>
      </c>
      <c r="H191" t="s">
        <v>1300</v>
      </c>
      <c r="I191" t="s">
        <v>478</v>
      </c>
      <c r="J191" t="s">
        <v>350</v>
      </c>
      <c r="K191" s="329">
        <v>46140.600729166668</v>
      </c>
      <c r="L191" t="s">
        <v>309</v>
      </c>
      <c r="M191" t="s">
        <v>578</v>
      </c>
      <c r="N191" t="s">
        <v>579</v>
      </c>
      <c r="O191" t="s">
        <v>328</v>
      </c>
      <c r="P191" t="s">
        <v>329</v>
      </c>
      <c r="R191" t="s">
        <v>123</v>
      </c>
      <c r="S191" t="s">
        <v>123</v>
      </c>
      <c r="T191" t="s">
        <v>330</v>
      </c>
      <c r="U191" t="s">
        <v>331</v>
      </c>
      <c r="V191" t="s">
        <v>107</v>
      </c>
      <c r="W191" t="s">
        <v>513</v>
      </c>
      <c r="X191">
        <v>0</v>
      </c>
      <c r="Y191">
        <v>0</v>
      </c>
      <c r="Z191">
        <v>0</v>
      </c>
      <c r="AA191">
        <v>0</v>
      </c>
      <c r="AB191">
        <v>0</v>
      </c>
      <c r="AC191">
        <v>0</v>
      </c>
      <c r="AD191">
        <v>0</v>
      </c>
      <c r="AE191">
        <v>0</v>
      </c>
      <c r="AF191">
        <v>0</v>
      </c>
      <c r="AG191">
        <v>0</v>
      </c>
      <c r="AH191">
        <v>1</v>
      </c>
      <c r="AI191">
        <v>0</v>
      </c>
      <c r="AJ191">
        <v>0</v>
      </c>
      <c r="AK191">
        <v>0</v>
      </c>
      <c r="AL191">
        <v>0</v>
      </c>
      <c r="AM191">
        <v>0</v>
      </c>
      <c r="AN191">
        <v>0</v>
      </c>
      <c r="AO191">
        <v>0</v>
      </c>
      <c r="AP191" t="s">
        <v>345</v>
      </c>
      <c r="AQ191">
        <v>1</v>
      </c>
      <c r="AR191">
        <v>0</v>
      </c>
      <c r="AS191">
        <v>0</v>
      </c>
      <c r="AT191">
        <v>0</v>
      </c>
      <c r="AU191">
        <v>0</v>
      </c>
      <c r="AV191">
        <v>0</v>
      </c>
      <c r="AW191">
        <v>0</v>
      </c>
      <c r="AX191">
        <v>0</v>
      </c>
      <c r="AY191" t="s">
        <v>345</v>
      </c>
      <c r="AZ191">
        <v>1</v>
      </c>
      <c r="BA191">
        <v>0</v>
      </c>
      <c r="BB191">
        <v>0</v>
      </c>
      <c r="BC191">
        <v>0</v>
      </c>
      <c r="BD191">
        <v>0</v>
      </c>
      <c r="BE191">
        <v>0</v>
      </c>
      <c r="BF191">
        <v>0</v>
      </c>
      <c r="BG191">
        <v>0</v>
      </c>
      <c r="BH191">
        <v>0</v>
      </c>
      <c r="BK191" t="s">
        <v>133</v>
      </c>
      <c r="BL191" t="s">
        <v>131</v>
      </c>
      <c r="BM191" t="s">
        <v>131</v>
      </c>
      <c r="BN191" t="s">
        <v>117</v>
      </c>
      <c r="BO191" t="s">
        <v>921</v>
      </c>
      <c r="BP191">
        <v>0</v>
      </c>
      <c r="BQ191">
        <v>0</v>
      </c>
      <c r="BR191">
        <v>0</v>
      </c>
      <c r="BS191">
        <v>0</v>
      </c>
      <c r="BT191">
        <v>0</v>
      </c>
      <c r="BU191">
        <v>0</v>
      </c>
      <c r="BV191">
        <v>0</v>
      </c>
      <c r="BW191">
        <v>0</v>
      </c>
      <c r="BX191">
        <v>0</v>
      </c>
      <c r="BY191">
        <v>0</v>
      </c>
      <c r="BZ191">
        <v>1</v>
      </c>
      <c r="CA191">
        <v>0</v>
      </c>
      <c r="CB191">
        <v>0</v>
      </c>
      <c r="CC191">
        <v>0</v>
      </c>
      <c r="CD191">
        <v>0</v>
      </c>
      <c r="CE191" t="s">
        <v>227</v>
      </c>
      <c r="CG191" t="s">
        <v>142</v>
      </c>
      <c r="CI191" t="s">
        <v>127</v>
      </c>
      <c r="CJ191" t="s">
        <v>52</v>
      </c>
      <c r="CL191" t="s">
        <v>52</v>
      </c>
      <c r="CN191" t="s">
        <v>346</v>
      </c>
      <c r="CP191">
        <v>8</v>
      </c>
      <c r="CS191" t="s">
        <v>337</v>
      </c>
    </row>
    <row r="192" spans="1:98" customFormat="1">
      <c r="A192">
        <v>200274</v>
      </c>
      <c r="B192" t="s">
        <v>321</v>
      </c>
      <c r="C192" t="s">
        <v>322</v>
      </c>
      <c r="D192">
        <v>1972</v>
      </c>
      <c r="E192">
        <v>54</v>
      </c>
      <c r="F192" t="s">
        <v>58</v>
      </c>
      <c r="G192" t="s">
        <v>49</v>
      </c>
      <c r="H192" t="s">
        <v>450</v>
      </c>
      <c r="I192" t="s">
        <v>424</v>
      </c>
      <c r="J192" t="s">
        <v>325</v>
      </c>
      <c r="K192" s="329">
        <v>46140.600462962961</v>
      </c>
      <c r="L192" t="s">
        <v>309</v>
      </c>
      <c r="M192" t="s">
        <v>29</v>
      </c>
      <c r="N192" t="s">
        <v>458</v>
      </c>
      <c r="O192" t="s">
        <v>459</v>
      </c>
      <c r="P192" t="s">
        <v>353</v>
      </c>
      <c r="Q192" t="s">
        <v>305</v>
      </c>
      <c r="R192" t="s">
        <v>383</v>
      </c>
      <c r="S192" t="s">
        <v>121</v>
      </c>
      <c r="T192" t="s">
        <v>121</v>
      </c>
      <c r="U192" t="s">
        <v>331</v>
      </c>
      <c r="V192" t="s">
        <v>105</v>
      </c>
      <c r="W192" t="s">
        <v>692</v>
      </c>
      <c r="X192">
        <v>0</v>
      </c>
      <c r="Y192">
        <v>0</v>
      </c>
      <c r="Z192">
        <v>0</v>
      </c>
      <c r="AA192">
        <v>0</v>
      </c>
      <c r="AB192">
        <v>1</v>
      </c>
      <c r="AC192">
        <v>0</v>
      </c>
      <c r="AD192">
        <v>0</v>
      </c>
      <c r="AE192">
        <v>0</v>
      </c>
      <c r="AF192">
        <v>0</v>
      </c>
      <c r="AG192">
        <v>1</v>
      </c>
      <c r="AH192">
        <v>0</v>
      </c>
      <c r="AI192">
        <v>0</v>
      </c>
      <c r="AJ192">
        <v>0</v>
      </c>
      <c r="AK192">
        <v>0</v>
      </c>
      <c r="AL192">
        <v>0</v>
      </c>
      <c r="AM192">
        <v>0</v>
      </c>
      <c r="AN192">
        <v>0</v>
      </c>
      <c r="AO192">
        <v>0</v>
      </c>
      <c r="AP192" t="s">
        <v>345</v>
      </c>
      <c r="AQ192">
        <v>1</v>
      </c>
      <c r="AR192">
        <v>0</v>
      </c>
      <c r="AS192">
        <v>0</v>
      </c>
      <c r="AT192">
        <v>0</v>
      </c>
      <c r="AU192">
        <v>0</v>
      </c>
      <c r="AV192">
        <v>0</v>
      </c>
      <c r="AW192">
        <v>0</v>
      </c>
      <c r="AX192">
        <v>0</v>
      </c>
      <c r="AY192" t="s">
        <v>345</v>
      </c>
      <c r="AZ192">
        <v>1</v>
      </c>
      <c r="BA192">
        <v>0</v>
      </c>
      <c r="BB192">
        <v>0</v>
      </c>
      <c r="BC192">
        <v>0</v>
      </c>
      <c r="BD192">
        <v>0</v>
      </c>
      <c r="BE192">
        <v>0</v>
      </c>
      <c r="BF192">
        <v>0</v>
      </c>
      <c r="BG192">
        <v>0</v>
      </c>
      <c r="BH192">
        <v>0</v>
      </c>
      <c r="BI192" t="s">
        <v>51</v>
      </c>
      <c r="BJ192" t="s">
        <v>1511</v>
      </c>
      <c r="BK192" t="s">
        <v>130</v>
      </c>
      <c r="BL192" t="s">
        <v>130</v>
      </c>
      <c r="BM192" t="s">
        <v>129</v>
      </c>
      <c r="BN192" t="s">
        <v>119</v>
      </c>
      <c r="BO192" t="s">
        <v>923</v>
      </c>
      <c r="BP192">
        <v>0</v>
      </c>
      <c r="BQ192">
        <v>1</v>
      </c>
      <c r="BR192">
        <v>0</v>
      </c>
      <c r="BS192">
        <v>0</v>
      </c>
      <c r="BT192">
        <v>0</v>
      </c>
      <c r="BU192">
        <v>0</v>
      </c>
      <c r="BV192">
        <v>0</v>
      </c>
      <c r="BW192">
        <v>0</v>
      </c>
      <c r="BX192">
        <v>0</v>
      </c>
      <c r="BY192">
        <v>0</v>
      </c>
      <c r="BZ192">
        <v>0</v>
      </c>
      <c r="CA192">
        <v>0</v>
      </c>
      <c r="CB192">
        <v>0</v>
      </c>
      <c r="CC192">
        <v>0</v>
      </c>
      <c r="CD192">
        <v>0</v>
      </c>
      <c r="CE192" t="s">
        <v>228</v>
      </c>
      <c r="CF192" t="s">
        <v>1556</v>
      </c>
      <c r="CG192" t="s">
        <v>335</v>
      </c>
      <c r="CI192" t="s">
        <v>128</v>
      </c>
      <c r="CJ192" t="s">
        <v>51</v>
      </c>
      <c r="CK192" t="s">
        <v>1741</v>
      </c>
      <c r="CL192" t="s">
        <v>51</v>
      </c>
      <c r="CM192" t="s">
        <v>2099</v>
      </c>
      <c r="CN192" t="s">
        <v>346</v>
      </c>
      <c r="CP192">
        <v>10</v>
      </c>
      <c r="CQ192" t="s">
        <v>2100</v>
      </c>
      <c r="CS192" t="s">
        <v>337</v>
      </c>
    </row>
    <row r="193" spans="1:98" customFormat="1">
      <c r="A193">
        <v>200273</v>
      </c>
      <c r="B193" t="s">
        <v>770</v>
      </c>
      <c r="C193" t="s">
        <v>322</v>
      </c>
      <c r="D193">
        <v>1960</v>
      </c>
      <c r="E193">
        <v>66</v>
      </c>
      <c r="F193" t="s">
        <v>339</v>
      </c>
      <c r="G193" t="s">
        <v>84</v>
      </c>
      <c r="H193" t="s">
        <v>1427</v>
      </c>
      <c r="I193" t="s">
        <v>424</v>
      </c>
      <c r="J193" t="s">
        <v>350</v>
      </c>
      <c r="K193" s="329">
        <v>46140.595347222225</v>
      </c>
      <c r="L193" t="s">
        <v>309</v>
      </c>
      <c r="M193" t="s">
        <v>770</v>
      </c>
      <c r="N193" t="s">
        <v>771</v>
      </c>
      <c r="O193" t="s">
        <v>341</v>
      </c>
      <c r="P193" t="s">
        <v>342</v>
      </c>
      <c r="R193" t="s">
        <v>383</v>
      </c>
      <c r="S193" t="s">
        <v>121</v>
      </c>
      <c r="T193" t="s">
        <v>121</v>
      </c>
      <c r="U193" t="s">
        <v>331</v>
      </c>
      <c r="V193" t="s">
        <v>108</v>
      </c>
      <c r="W193" t="s">
        <v>411</v>
      </c>
      <c r="X193">
        <v>0</v>
      </c>
      <c r="Y193">
        <v>0</v>
      </c>
      <c r="Z193">
        <v>0</v>
      </c>
      <c r="AA193">
        <v>0</v>
      </c>
      <c r="AB193">
        <v>0</v>
      </c>
      <c r="AC193">
        <v>0</v>
      </c>
      <c r="AD193">
        <v>0</v>
      </c>
      <c r="AE193">
        <v>0</v>
      </c>
      <c r="AF193">
        <v>0</v>
      </c>
      <c r="AG193">
        <v>1</v>
      </c>
      <c r="AH193">
        <v>0</v>
      </c>
      <c r="AI193">
        <v>0</v>
      </c>
      <c r="AJ193">
        <v>0</v>
      </c>
      <c r="AK193">
        <v>0</v>
      </c>
      <c r="AL193">
        <v>0</v>
      </c>
      <c r="AM193">
        <v>0</v>
      </c>
      <c r="AN193">
        <v>0</v>
      </c>
      <c r="AO193">
        <v>0</v>
      </c>
      <c r="AP193" t="s">
        <v>345</v>
      </c>
      <c r="AQ193">
        <v>1</v>
      </c>
      <c r="AR193">
        <v>0</v>
      </c>
      <c r="AS193">
        <v>0</v>
      </c>
      <c r="AT193">
        <v>0</v>
      </c>
      <c r="AU193">
        <v>0</v>
      </c>
      <c r="AV193">
        <v>0</v>
      </c>
      <c r="AW193">
        <v>0</v>
      </c>
      <c r="AX193">
        <v>0</v>
      </c>
      <c r="AY193" t="s">
        <v>345</v>
      </c>
      <c r="AZ193">
        <v>1</v>
      </c>
      <c r="BA193">
        <v>0</v>
      </c>
      <c r="BB193">
        <v>0</v>
      </c>
      <c r="BC193">
        <v>0</v>
      </c>
      <c r="BD193">
        <v>0</v>
      </c>
      <c r="BE193">
        <v>0</v>
      </c>
      <c r="BF193">
        <v>0</v>
      </c>
      <c r="BG193">
        <v>0</v>
      </c>
      <c r="BH193">
        <v>0</v>
      </c>
      <c r="BK193" t="s">
        <v>386</v>
      </c>
      <c r="BL193" t="s">
        <v>131</v>
      </c>
      <c r="BM193" t="s">
        <v>131</v>
      </c>
      <c r="BN193" t="s">
        <v>118</v>
      </c>
      <c r="BO193" t="s">
        <v>924</v>
      </c>
      <c r="BP193">
        <v>0</v>
      </c>
      <c r="BQ193">
        <v>0</v>
      </c>
      <c r="BR193">
        <v>0</v>
      </c>
      <c r="BS193">
        <v>0</v>
      </c>
      <c r="BT193">
        <v>0</v>
      </c>
      <c r="BU193">
        <v>1</v>
      </c>
      <c r="BV193">
        <v>0</v>
      </c>
      <c r="BW193">
        <v>0</v>
      </c>
      <c r="BX193">
        <v>0</v>
      </c>
      <c r="BY193">
        <v>0</v>
      </c>
      <c r="BZ193">
        <v>0</v>
      </c>
      <c r="CA193">
        <v>0</v>
      </c>
      <c r="CB193">
        <v>0</v>
      </c>
      <c r="CC193">
        <v>0</v>
      </c>
      <c r="CD193">
        <v>0</v>
      </c>
      <c r="CE193" t="s">
        <v>192</v>
      </c>
      <c r="CG193" t="s">
        <v>335</v>
      </c>
      <c r="CI193" t="s">
        <v>130</v>
      </c>
      <c r="CJ193" t="s">
        <v>52</v>
      </c>
      <c r="CK193" t="s">
        <v>1455</v>
      </c>
      <c r="CL193" t="s">
        <v>52</v>
      </c>
      <c r="CN193" t="s">
        <v>346</v>
      </c>
      <c r="CO193" t="s">
        <v>2101</v>
      </c>
      <c r="CP193">
        <v>7</v>
      </c>
      <c r="CR193" t="s">
        <v>2102</v>
      </c>
      <c r="CS193" t="s">
        <v>337</v>
      </c>
    </row>
    <row r="194" spans="1:98" customFormat="1">
      <c r="A194">
        <v>199314</v>
      </c>
      <c r="B194" t="s">
        <v>321</v>
      </c>
      <c r="C194" t="s">
        <v>360</v>
      </c>
      <c r="D194">
        <v>1964</v>
      </c>
      <c r="E194">
        <v>62</v>
      </c>
      <c r="F194" t="s">
        <v>339</v>
      </c>
      <c r="G194" t="s">
        <v>78</v>
      </c>
      <c r="H194" t="s">
        <v>467</v>
      </c>
      <c r="I194" t="s">
        <v>397</v>
      </c>
      <c r="J194" t="s">
        <v>350</v>
      </c>
      <c r="K194" s="329">
        <v>46140.593356481484</v>
      </c>
      <c r="L194" t="s">
        <v>309</v>
      </c>
      <c r="M194" t="s">
        <v>699</v>
      </c>
      <c r="N194" t="s">
        <v>700</v>
      </c>
      <c r="O194" t="s">
        <v>553</v>
      </c>
      <c r="P194" t="s">
        <v>382</v>
      </c>
      <c r="R194" t="s">
        <v>383</v>
      </c>
      <c r="S194" t="s">
        <v>121</v>
      </c>
      <c r="T194" t="s">
        <v>121</v>
      </c>
      <c r="U194" t="s">
        <v>331</v>
      </c>
      <c r="V194" t="s">
        <v>107</v>
      </c>
      <c r="W194" t="s">
        <v>470</v>
      </c>
      <c r="X194">
        <v>0</v>
      </c>
      <c r="Y194">
        <v>0</v>
      </c>
      <c r="Z194">
        <v>1</v>
      </c>
      <c r="AA194">
        <v>0</v>
      </c>
      <c r="AB194">
        <v>0</v>
      </c>
      <c r="AC194">
        <v>0</v>
      </c>
      <c r="AD194">
        <v>0</v>
      </c>
      <c r="AE194">
        <v>0</v>
      </c>
      <c r="AF194">
        <v>0</v>
      </c>
      <c r="AG194">
        <v>0</v>
      </c>
      <c r="AH194">
        <v>0</v>
      </c>
      <c r="AI194">
        <v>0</v>
      </c>
      <c r="AJ194">
        <v>0</v>
      </c>
      <c r="AK194">
        <v>0</v>
      </c>
      <c r="AL194">
        <v>0</v>
      </c>
      <c r="AM194">
        <v>0</v>
      </c>
      <c r="AN194">
        <v>0</v>
      </c>
      <c r="AO194">
        <v>0</v>
      </c>
      <c r="AP194" t="s">
        <v>433</v>
      </c>
      <c r="AQ194">
        <v>0</v>
      </c>
      <c r="AR194">
        <v>0</v>
      </c>
      <c r="AS194">
        <v>0</v>
      </c>
      <c r="AT194">
        <v>0</v>
      </c>
      <c r="AU194">
        <v>0</v>
      </c>
      <c r="AV194">
        <v>1</v>
      </c>
      <c r="AW194">
        <v>0</v>
      </c>
      <c r="AX194">
        <v>0</v>
      </c>
      <c r="AY194" t="s">
        <v>433</v>
      </c>
      <c r="AZ194">
        <v>0</v>
      </c>
      <c r="BA194">
        <v>0</v>
      </c>
      <c r="BB194">
        <v>0</v>
      </c>
      <c r="BC194">
        <v>0</v>
      </c>
      <c r="BD194">
        <v>1</v>
      </c>
      <c r="BE194">
        <v>0</v>
      </c>
      <c r="BF194">
        <v>0</v>
      </c>
      <c r="BG194">
        <v>0</v>
      </c>
      <c r="BH194">
        <v>0</v>
      </c>
      <c r="BK194" t="s">
        <v>386</v>
      </c>
      <c r="BL194" t="s">
        <v>131</v>
      </c>
      <c r="BM194" t="s">
        <v>130</v>
      </c>
      <c r="BN194" t="s">
        <v>118</v>
      </c>
      <c r="BO194" t="s">
        <v>928</v>
      </c>
      <c r="BP194">
        <v>0</v>
      </c>
      <c r="BQ194">
        <v>0</v>
      </c>
      <c r="BR194">
        <v>0</v>
      </c>
      <c r="BS194">
        <v>1</v>
      </c>
      <c r="BT194">
        <v>0</v>
      </c>
      <c r="BU194">
        <v>0</v>
      </c>
      <c r="BV194">
        <v>0</v>
      </c>
      <c r="BW194">
        <v>0</v>
      </c>
      <c r="BX194">
        <v>0</v>
      </c>
      <c r="BY194">
        <v>0</v>
      </c>
      <c r="BZ194">
        <v>0</v>
      </c>
      <c r="CA194">
        <v>0</v>
      </c>
      <c r="CB194">
        <v>0</v>
      </c>
      <c r="CC194">
        <v>0</v>
      </c>
      <c r="CD194">
        <v>0</v>
      </c>
      <c r="CE194" t="s">
        <v>152</v>
      </c>
      <c r="CG194" t="s">
        <v>185</v>
      </c>
      <c r="CI194" t="s">
        <v>129</v>
      </c>
      <c r="CJ194" t="s">
        <v>55</v>
      </c>
      <c r="CK194" t="s">
        <v>2103</v>
      </c>
      <c r="CL194" t="s">
        <v>54</v>
      </c>
      <c r="CM194" t="s">
        <v>2104</v>
      </c>
      <c r="CN194" t="s">
        <v>346</v>
      </c>
      <c r="CP194">
        <v>8</v>
      </c>
      <c r="CS194" t="s">
        <v>337</v>
      </c>
    </row>
    <row r="195" spans="1:98" customFormat="1">
      <c r="A195">
        <v>199314</v>
      </c>
      <c r="B195" t="s">
        <v>321</v>
      </c>
      <c r="C195" t="s">
        <v>360</v>
      </c>
      <c r="D195">
        <v>1964</v>
      </c>
      <c r="E195">
        <v>62</v>
      </c>
      <c r="F195" t="s">
        <v>339</v>
      </c>
      <c r="G195" t="s">
        <v>78</v>
      </c>
      <c r="H195" t="s">
        <v>467</v>
      </c>
      <c r="I195" t="s">
        <v>397</v>
      </c>
      <c r="J195" t="s">
        <v>350</v>
      </c>
      <c r="K195" s="329">
        <v>46140.590497685182</v>
      </c>
      <c r="L195" t="s">
        <v>309</v>
      </c>
      <c r="M195" t="s">
        <v>482</v>
      </c>
      <c r="N195" t="s">
        <v>1615</v>
      </c>
      <c r="O195" t="s">
        <v>381</v>
      </c>
      <c r="P195" t="s">
        <v>382</v>
      </c>
      <c r="Q195" t="s">
        <v>1255</v>
      </c>
      <c r="R195" t="s">
        <v>383</v>
      </c>
      <c r="S195" t="s">
        <v>121</v>
      </c>
      <c r="T195" t="s">
        <v>121</v>
      </c>
      <c r="U195" t="s">
        <v>331</v>
      </c>
      <c r="V195" t="s">
        <v>107</v>
      </c>
      <c r="W195" t="s">
        <v>470</v>
      </c>
      <c r="X195">
        <v>0</v>
      </c>
      <c r="Y195">
        <v>0</v>
      </c>
      <c r="Z195">
        <v>1</v>
      </c>
      <c r="AA195">
        <v>0</v>
      </c>
      <c r="AB195">
        <v>0</v>
      </c>
      <c r="AC195">
        <v>0</v>
      </c>
      <c r="AD195">
        <v>0</v>
      </c>
      <c r="AE195">
        <v>0</v>
      </c>
      <c r="AF195">
        <v>0</v>
      </c>
      <c r="AG195">
        <v>0</v>
      </c>
      <c r="AH195">
        <v>0</v>
      </c>
      <c r="AI195">
        <v>0</v>
      </c>
      <c r="AJ195">
        <v>0</v>
      </c>
      <c r="AK195">
        <v>0</v>
      </c>
      <c r="AL195">
        <v>0</v>
      </c>
      <c r="AM195">
        <v>0</v>
      </c>
      <c r="AN195">
        <v>0</v>
      </c>
      <c r="AO195">
        <v>0</v>
      </c>
      <c r="AP195" t="s">
        <v>433</v>
      </c>
      <c r="AQ195">
        <v>0</v>
      </c>
      <c r="AR195">
        <v>0</v>
      </c>
      <c r="AS195">
        <v>0</v>
      </c>
      <c r="AT195">
        <v>0</v>
      </c>
      <c r="AU195">
        <v>0</v>
      </c>
      <c r="AV195">
        <v>1</v>
      </c>
      <c r="AW195">
        <v>0</v>
      </c>
      <c r="AX195">
        <v>0</v>
      </c>
      <c r="AY195" t="s">
        <v>433</v>
      </c>
      <c r="AZ195">
        <v>0</v>
      </c>
      <c r="BA195">
        <v>0</v>
      </c>
      <c r="BB195">
        <v>0</v>
      </c>
      <c r="BC195">
        <v>0</v>
      </c>
      <c r="BD195">
        <v>1</v>
      </c>
      <c r="BE195">
        <v>0</v>
      </c>
      <c r="BF195">
        <v>0</v>
      </c>
      <c r="BG195">
        <v>0</v>
      </c>
      <c r="BH195">
        <v>0</v>
      </c>
      <c r="BI195" t="s">
        <v>51</v>
      </c>
      <c r="BJ195" t="s">
        <v>2105</v>
      </c>
      <c r="BK195" t="s">
        <v>386</v>
      </c>
      <c r="BL195" t="s">
        <v>131</v>
      </c>
      <c r="BM195" t="s">
        <v>130</v>
      </c>
      <c r="BN195" t="s">
        <v>118</v>
      </c>
      <c r="BO195" t="s">
        <v>928</v>
      </c>
      <c r="BP195">
        <v>0</v>
      </c>
      <c r="BQ195">
        <v>0</v>
      </c>
      <c r="BR195">
        <v>0</v>
      </c>
      <c r="BS195">
        <v>1</v>
      </c>
      <c r="BT195">
        <v>0</v>
      </c>
      <c r="BU195">
        <v>0</v>
      </c>
      <c r="BV195">
        <v>0</v>
      </c>
      <c r="BW195">
        <v>0</v>
      </c>
      <c r="BX195">
        <v>0</v>
      </c>
      <c r="BY195">
        <v>0</v>
      </c>
      <c r="BZ195">
        <v>0</v>
      </c>
      <c r="CA195">
        <v>0</v>
      </c>
      <c r="CB195">
        <v>0</v>
      </c>
      <c r="CC195">
        <v>0</v>
      </c>
      <c r="CD195">
        <v>0</v>
      </c>
      <c r="CE195" t="s">
        <v>152</v>
      </c>
      <c r="CG195" t="s">
        <v>185</v>
      </c>
      <c r="CI195" t="s">
        <v>129</v>
      </c>
      <c r="CJ195" t="s">
        <v>52</v>
      </c>
      <c r="CK195" t="s">
        <v>2106</v>
      </c>
      <c r="CL195" t="s">
        <v>51</v>
      </c>
      <c r="CN195" t="s">
        <v>346</v>
      </c>
      <c r="CP195">
        <v>8</v>
      </c>
      <c r="CS195" t="s">
        <v>337</v>
      </c>
    </row>
    <row r="196" spans="1:98" customFormat="1">
      <c r="A196">
        <v>200254</v>
      </c>
      <c r="B196" t="s">
        <v>321</v>
      </c>
      <c r="C196" t="s">
        <v>360</v>
      </c>
      <c r="D196">
        <v>1981</v>
      </c>
      <c r="E196">
        <v>45</v>
      </c>
      <c r="F196" t="s">
        <v>387</v>
      </c>
      <c r="G196" t="s">
        <v>81</v>
      </c>
      <c r="H196" t="s">
        <v>764</v>
      </c>
      <c r="I196" t="s">
        <v>378</v>
      </c>
      <c r="J196" t="s">
        <v>350</v>
      </c>
      <c r="K196" s="329">
        <v>46140.565115740741</v>
      </c>
      <c r="L196" t="s">
        <v>309</v>
      </c>
      <c r="M196" t="s">
        <v>502</v>
      </c>
      <c r="N196" t="s">
        <v>582</v>
      </c>
      <c r="O196" t="s">
        <v>483</v>
      </c>
      <c r="P196" t="s">
        <v>382</v>
      </c>
      <c r="Q196" t="s">
        <v>1256</v>
      </c>
      <c r="R196" t="s">
        <v>122</v>
      </c>
      <c r="S196" t="s">
        <v>122</v>
      </c>
      <c r="T196" t="s">
        <v>330</v>
      </c>
      <c r="U196" t="s">
        <v>331</v>
      </c>
      <c r="V196" t="s">
        <v>106</v>
      </c>
      <c r="W196" t="s">
        <v>897</v>
      </c>
      <c r="X196">
        <v>0</v>
      </c>
      <c r="Y196">
        <v>0</v>
      </c>
      <c r="Z196">
        <v>0</v>
      </c>
      <c r="AA196">
        <v>0</v>
      </c>
      <c r="AB196">
        <v>0</v>
      </c>
      <c r="AC196">
        <v>0</v>
      </c>
      <c r="AD196">
        <v>1</v>
      </c>
      <c r="AE196">
        <v>0</v>
      </c>
      <c r="AF196">
        <v>0</v>
      </c>
      <c r="AG196">
        <v>0</v>
      </c>
      <c r="AH196">
        <v>1</v>
      </c>
      <c r="AI196">
        <v>0</v>
      </c>
      <c r="AJ196">
        <v>0</v>
      </c>
      <c r="AK196">
        <v>0</v>
      </c>
      <c r="AL196">
        <v>0</v>
      </c>
      <c r="AM196">
        <v>0</v>
      </c>
      <c r="AN196">
        <v>0</v>
      </c>
      <c r="AO196">
        <v>0</v>
      </c>
      <c r="AP196" t="s">
        <v>345</v>
      </c>
      <c r="AQ196">
        <v>1</v>
      </c>
      <c r="AR196">
        <v>0</v>
      </c>
      <c r="AS196">
        <v>0</v>
      </c>
      <c r="AT196">
        <v>0</v>
      </c>
      <c r="AU196">
        <v>0</v>
      </c>
      <c r="AV196">
        <v>0</v>
      </c>
      <c r="AW196">
        <v>0</v>
      </c>
      <c r="AX196">
        <v>0</v>
      </c>
      <c r="AY196" t="s">
        <v>345</v>
      </c>
      <c r="AZ196">
        <v>1</v>
      </c>
      <c r="BA196">
        <v>0</v>
      </c>
      <c r="BB196">
        <v>0</v>
      </c>
      <c r="BC196">
        <v>0</v>
      </c>
      <c r="BD196">
        <v>0</v>
      </c>
      <c r="BE196">
        <v>0</v>
      </c>
      <c r="BF196">
        <v>0</v>
      </c>
      <c r="BG196">
        <v>0</v>
      </c>
      <c r="BH196">
        <v>0</v>
      </c>
      <c r="BK196" t="s">
        <v>129</v>
      </c>
      <c r="BL196" t="s">
        <v>129</v>
      </c>
      <c r="BM196" t="s">
        <v>130</v>
      </c>
      <c r="BN196" t="s">
        <v>117</v>
      </c>
      <c r="BO196" t="s">
        <v>921</v>
      </c>
      <c r="BP196">
        <v>0</v>
      </c>
      <c r="BQ196">
        <v>0</v>
      </c>
      <c r="BR196">
        <v>0</v>
      </c>
      <c r="BS196">
        <v>0</v>
      </c>
      <c r="BT196">
        <v>0</v>
      </c>
      <c r="BU196">
        <v>0</v>
      </c>
      <c r="BV196">
        <v>0</v>
      </c>
      <c r="BW196">
        <v>0</v>
      </c>
      <c r="BX196">
        <v>0</v>
      </c>
      <c r="BY196">
        <v>0</v>
      </c>
      <c r="BZ196">
        <v>1</v>
      </c>
      <c r="CA196">
        <v>0</v>
      </c>
      <c r="CB196">
        <v>0</v>
      </c>
      <c r="CC196">
        <v>0</v>
      </c>
      <c r="CD196">
        <v>0</v>
      </c>
      <c r="CE196" t="s">
        <v>197</v>
      </c>
      <c r="CG196" t="s">
        <v>335</v>
      </c>
      <c r="CI196" t="s">
        <v>128</v>
      </c>
      <c r="CJ196" t="s">
        <v>52</v>
      </c>
      <c r="CL196" t="s">
        <v>52</v>
      </c>
      <c r="CM196" t="s">
        <v>2107</v>
      </c>
      <c r="CN196" t="s">
        <v>346</v>
      </c>
      <c r="CP196">
        <v>7</v>
      </c>
      <c r="CS196" t="s">
        <v>337</v>
      </c>
    </row>
    <row r="197" spans="1:98" customFormat="1">
      <c r="A197">
        <v>200269</v>
      </c>
      <c r="B197" t="s">
        <v>853</v>
      </c>
      <c r="C197" t="s">
        <v>360</v>
      </c>
      <c r="D197">
        <v>1996</v>
      </c>
      <c r="E197">
        <v>30</v>
      </c>
      <c r="F197" t="s">
        <v>57</v>
      </c>
      <c r="G197" t="s">
        <v>71</v>
      </c>
      <c r="H197" t="s">
        <v>725</v>
      </c>
      <c r="I197" t="s">
        <v>361</v>
      </c>
      <c r="J197" t="s">
        <v>325</v>
      </c>
      <c r="K197" s="329">
        <v>46140.535520833335</v>
      </c>
      <c r="L197" t="s">
        <v>309</v>
      </c>
      <c r="M197" t="s">
        <v>853</v>
      </c>
      <c r="N197" t="s">
        <v>854</v>
      </c>
      <c r="O197" t="s">
        <v>492</v>
      </c>
      <c r="P197" t="s">
        <v>382</v>
      </c>
      <c r="R197" t="s">
        <v>122</v>
      </c>
      <c r="S197" t="s">
        <v>122</v>
      </c>
      <c r="T197" t="s">
        <v>343</v>
      </c>
      <c r="U197" t="s">
        <v>331</v>
      </c>
      <c r="V197" t="s">
        <v>112</v>
      </c>
      <c r="W197" t="s">
        <v>430</v>
      </c>
      <c r="X197">
        <v>0</v>
      </c>
      <c r="Y197">
        <v>1</v>
      </c>
      <c r="Z197">
        <v>1</v>
      </c>
      <c r="AA197">
        <v>0</v>
      </c>
      <c r="AB197">
        <v>0</v>
      </c>
      <c r="AC197">
        <v>0</v>
      </c>
      <c r="AD197">
        <v>0</v>
      </c>
      <c r="AE197">
        <v>0</v>
      </c>
      <c r="AF197">
        <v>0</v>
      </c>
      <c r="AG197">
        <v>0</v>
      </c>
      <c r="AH197">
        <v>0</v>
      </c>
      <c r="AI197">
        <v>0</v>
      </c>
      <c r="AJ197">
        <v>0</v>
      </c>
      <c r="AK197">
        <v>0</v>
      </c>
      <c r="AL197">
        <v>0</v>
      </c>
      <c r="AM197">
        <v>0</v>
      </c>
      <c r="AN197">
        <v>0</v>
      </c>
      <c r="AO197">
        <v>0</v>
      </c>
      <c r="AP197" t="s">
        <v>333</v>
      </c>
      <c r="AQ197">
        <v>0</v>
      </c>
      <c r="AR197">
        <v>0</v>
      </c>
      <c r="AS197">
        <v>1</v>
      </c>
      <c r="AT197">
        <v>1</v>
      </c>
      <c r="AU197">
        <v>0</v>
      </c>
      <c r="AV197">
        <v>0</v>
      </c>
      <c r="AW197">
        <v>0</v>
      </c>
      <c r="AX197">
        <v>0</v>
      </c>
      <c r="AY197" t="s">
        <v>464</v>
      </c>
      <c r="AZ197">
        <v>0</v>
      </c>
      <c r="BA197">
        <v>0</v>
      </c>
      <c r="BB197">
        <v>0</v>
      </c>
      <c r="BC197">
        <v>1</v>
      </c>
      <c r="BD197">
        <v>0</v>
      </c>
      <c r="BE197">
        <v>0</v>
      </c>
      <c r="BF197">
        <v>0</v>
      </c>
      <c r="BG197">
        <v>0</v>
      </c>
      <c r="BH197">
        <v>0</v>
      </c>
      <c r="BI197" t="s">
        <v>53</v>
      </c>
      <c r="BK197" t="s">
        <v>131</v>
      </c>
      <c r="BL197" t="s">
        <v>133</v>
      </c>
      <c r="BM197" t="s">
        <v>131</v>
      </c>
      <c r="BN197" t="s">
        <v>117</v>
      </c>
      <c r="BO197" t="s">
        <v>938</v>
      </c>
      <c r="BP197">
        <v>0</v>
      </c>
      <c r="BQ197">
        <v>0</v>
      </c>
      <c r="BR197">
        <v>0</v>
      </c>
      <c r="BS197">
        <v>0</v>
      </c>
      <c r="BT197">
        <v>0</v>
      </c>
      <c r="BU197">
        <v>0</v>
      </c>
      <c r="BV197">
        <v>0</v>
      </c>
      <c r="BW197">
        <v>1</v>
      </c>
      <c r="BX197">
        <v>0</v>
      </c>
      <c r="BY197">
        <v>0</v>
      </c>
      <c r="BZ197">
        <v>0</v>
      </c>
      <c r="CA197">
        <v>0</v>
      </c>
      <c r="CB197">
        <v>0</v>
      </c>
      <c r="CC197">
        <v>0</v>
      </c>
      <c r="CD197">
        <v>0</v>
      </c>
      <c r="CE197" t="s">
        <v>335</v>
      </c>
      <c r="CG197" t="s">
        <v>335</v>
      </c>
      <c r="CI197" t="s">
        <v>133</v>
      </c>
      <c r="CJ197" t="s">
        <v>52</v>
      </c>
      <c r="CL197" t="s">
        <v>52</v>
      </c>
      <c r="CN197" t="s">
        <v>346</v>
      </c>
      <c r="CP197">
        <v>5</v>
      </c>
      <c r="CS197" t="s">
        <v>347</v>
      </c>
    </row>
    <row r="198" spans="1:98" customFormat="1">
      <c r="A198">
        <v>187828</v>
      </c>
      <c r="B198" t="s">
        <v>389</v>
      </c>
      <c r="C198" t="s">
        <v>322</v>
      </c>
      <c r="D198">
        <v>1988</v>
      </c>
      <c r="E198">
        <v>38</v>
      </c>
      <c r="F198" t="s">
        <v>57</v>
      </c>
      <c r="G198" t="s">
        <v>75</v>
      </c>
      <c r="H198" t="s">
        <v>547</v>
      </c>
      <c r="I198" t="s">
        <v>367</v>
      </c>
      <c r="J198" t="s">
        <v>325</v>
      </c>
      <c r="K198" s="329">
        <v>46140.534618055557</v>
      </c>
      <c r="L198" t="s">
        <v>309</v>
      </c>
      <c r="M198" t="s">
        <v>1363</v>
      </c>
      <c r="N198" t="s">
        <v>1364</v>
      </c>
      <c r="O198" t="s">
        <v>459</v>
      </c>
      <c r="P198" t="s">
        <v>353</v>
      </c>
      <c r="Q198" t="s">
        <v>305</v>
      </c>
      <c r="R198" t="s">
        <v>383</v>
      </c>
      <c r="S198" t="s">
        <v>121</v>
      </c>
      <c r="T198" t="s">
        <v>121</v>
      </c>
      <c r="U198" t="s">
        <v>331</v>
      </c>
      <c r="V198" t="s">
        <v>114</v>
      </c>
      <c r="W198" t="s">
        <v>505</v>
      </c>
      <c r="X198">
        <v>0</v>
      </c>
      <c r="Y198">
        <v>0</v>
      </c>
      <c r="Z198">
        <v>0</v>
      </c>
      <c r="AA198">
        <v>0</v>
      </c>
      <c r="AB198">
        <v>0</v>
      </c>
      <c r="AC198">
        <v>1</v>
      </c>
      <c r="AD198">
        <v>0</v>
      </c>
      <c r="AE198">
        <v>0</v>
      </c>
      <c r="AF198">
        <v>0</v>
      </c>
      <c r="AG198">
        <v>0</v>
      </c>
      <c r="AH198">
        <v>0</v>
      </c>
      <c r="AI198">
        <v>0</v>
      </c>
      <c r="AJ198">
        <v>0</v>
      </c>
      <c r="AK198">
        <v>0</v>
      </c>
      <c r="AL198">
        <v>0</v>
      </c>
      <c r="AM198">
        <v>0</v>
      </c>
      <c r="AN198">
        <v>0</v>
      </c>
      <c r="AO198">
        <v>0</v>
      </c>
      <c r="AP198" t="s">
        <v>433</v>
      </c>
      <c r="AQ198">
        <v>0</v>
      </c>
      <c r="AR198">
        <v>0</v>
      </c>
      <c r="AS198">
        <v>0</v>
      </c>
      <c r="AT198">
        <v>0</v>
      </c>
      <c r="AU198">
        <v>0</v>
      </c>
      <c r="AV198">
        <v>1</v>
      </c>
      <c r="AW198">
        <v>0</v>
      </c>
      <c r="AX198">
        <v>0</v>
      </c>
      <c r="AY198" t="s">
        <v>433</v>
      </c>
      <c r="AZ198">
        <v>0</v>
      </c>
      <c r="BA198">
        <v>0</v>
      </c>
      <c r="BB198">
        <v>0</v>
      </c>
      <c r="BC198">
        <v>0</v>
      </c>
      <c r="BD198">
        <v>1</v>
      </c>
      <c r="BE198">
        <v>0</v>
      </c>
      <c r="BF198">
        <v>0</v>
      </c>
      <c r="BG198">
        <v>0</v>
      </c>
      <c r="BH198">
        <v>0</v>
      </c>
      <c r="BI198" t="s">
        <v>52</v>
      </c>
      <c r="BK198" t="s">
        <v>128</v>
      </c>
      <c r="BL198" t="s">
        <v>386</v>
      </c>
      <c r="BM198" t="s">
        <v>386</v>
      </c>
      <c r="BN198" t="s">
        <v>118</v>
      </c>
      <c r="BO198" t="s">
        <v>928</v>
      </c>
      <c r="BP198">
        <v>0</v>
      </c>
      <c r="BQ198">
        <v>0</v>
      </c>
      <c r="BR198">
        <v>0</v>
      </c>
      <c r="BS198">
        <v>1</v>
      </c>
      <c r="BT198">
        <v>0</v>
      </c>
      <c r="BU198">
        <v>0</v>
      </c>
      <c r="BV198">
        <v>0</v>
      </c>
      <c r="BW198">
        <v>0</v>
      </c>
      <c r="BX198">
        <v>0</v>
      </c>
      <c r="BY198">
        <v>0</v>
      </c>
      <c r="BZ198">
        <v>0</v>
      </c>
      <c r="CA198">
        <v>0</v>
      </c>
      <c r="CB198">
        <v>0</v>
      </c>
      <c r="CC198">
        <v>0</v>
      </c>
      <c r="CD198">
        <v>0</v>
      </c>
      <c r="CE198" t="s">
        <v>167</v>
      </c>
      <c r="CG198" t="s">
        <v>200</v>
      </c>
      <c r="CI198" t="s">
        <v>128</v>
      </c>
      <c r="CJ198" t="s">
        <v>52</v>
      </c>
      <c r="CL198" t="s">
        <v>52</v>
      </c>
      <c r="CN198" t="s">
        <v>346</v>
      </c>
      <c r="CP198">
        <v>9</v>
      </c>
      <c r="CS198" t="s">
        <v>337</v>
      </c>
    </row>
    <row r="199" spans="1:98" customFormat="1">
      <c r="A199">
        <v>200264</v>
      </c>
      <c r="B199" t="s">
        <v>1363</v>
      </c>
      <c r="C199" t="s">
        <v>322</v>
      </c>
      <c r="D199">
        <v>2000</v>
      </c>
      <c r="E199">
        <v>26</v>
      </c>
      <c r="F199" t="s">
        <v>323</v>
      </c>
      <c r="G199" t="s">
        <v>84</v>
      </c>
      <c r="H199" t="s">
        <v>746</v>
      </c>
      <c r="I199" t="s">
        <v>361</v>
      </c>
      <c r="J199" t="s">
        <v>325</v>
      </c>
      <c r="K199" s="329">
        <v>46140.508888888886</v>
      </c>
      <c r="L199" t="s">
        <v>309</v>
      </c>
      <c r="M199" t="s">
        <v>1363</v>
      </c>
      <c r="N199" t="s">
        <v>1364</v>
      </c>
      <c r="O199" t="s">
        <v>459</v>
      </c>
      <c r="P199" t="s">
        <v>353</v>
      </c>
      <c r="Q199" t="s">
        <v>305</v>
      </c>
      <c r="R199" t="s">
        <v>122</v>
      </c>
      <c r="S199" t="s">
        <v>122</v>
      </c>
      <c r="T199" t="s">
        <v>330</v>
      </c>
      <c r="U199" t="s">
        <v>331</v>
      </c>
      <c r="V199" t="s">
        <v>105</v>
      </c>
      <c r="W199" t="s">
        <v>905</v>
      </c>
      <c r="X199">
        <v>0</v>
      </c>
      <c r="Y199">
        <v>1</v>
      </c>
      <c r="Z199">
        <v>1</v>
      </c>
      <c r="AA199">
        <v>0</v>
      </c>
      <c r="AB199">
        <v>0</v>
      </c>
      <c r="AC199">
        <v>1</v>
      </c>
      <c r="AD199">
        <v>0</v>
      </c>
      <c r="AE199">
        <v>0</v>
      </c>
      <c r="AF199">
        <v>0</v>
      </c>
      <c r="AG199">
        <v>0</v>
      </c>
      <c r="AH199">
        <v>0</v>
      </c>
      <c r="AI199">
        <v>0</v>
      </c>
      <c r="AJ199">
        <v>0</v>
      </c>
      <c r="AK199">
        <v>0</v>
      </c>
      <c r="AL199">
        <v>0</v>
      </c>
      <c r="AM199">
        <v>0</v>
      </c>
      <c r="AN199">
        <v>0</v>
      </c>
      <c r="AO199">
        <v>0</v>
      </c>
      <c r="AP199" t="s">
        <v>464</v>
      </c>
      <c r="AQ199">
        <v>0</v>
      </c>
      <c r="AR199">
        <v>0</v>
      </c>
      <c r="AS199">
        <v>0</v>
      </c>
      <c r="AT199">
        <v>1</v>
      </c>
      <c r="AU199">
        <v>0</v>
      </c>
      <c r="AV199">
        <v>0</v>
      </c>
      <c r="AW199">
        <v>0</v>
      </c>
      <c r="AX199">
        <v>0</v>
      </c>
      <c r="AY199" t="s">
        <v>604</v>
      </c>
      <c r="AZ199">
        <v>0</v>
      </c>
      <c r="BA199">
        <v>0</v>
      </c>
      <c r="BB199">
        <v>0</v>
      </c>
      <c r="BC199">
        <v>1</v>
      </c>
      <c r="BD199">
        <v>0</v>
      </c>
      <c r="BE199">
        <v>1</v>
      </c>
      <c r="BF199">
        <v>0</v>
      </c>
      <c r="BG199">
        <v>0</v>
      </c>
      <c r="BH199">
        <v>0</v>
      </c>
      <c r="BI199" t="s">
        <v>51</v>
      </c>
      <c r="BK199" t="s">
        <v>131</v>
      </c>
      <c r="BL199" t="s">
        <v>131</v>
      </c>
      <c r="BM199" t="s">
        <v>131</v>
      </c>
      <c r="BN199" t="s">
        <v>117</v>
      </c>
      <c r="BO199" t="s">
        <v>924</v>
      </c>
      <c r="BP199">
        <v>0</v>
      </c>
      <c r="BQ199">
        <v>0</v>
      </c>
      <c r="BR199">
        <v>0</v>
      </c>
      <c r="BS199">
        <v>0</v>
      </c>
      <c r="BT199">
        <v>0</v>
      </c>
      <c r="BU199">
        <v>1</v>
      </c>
      <c r="BV199">
        <v>0</v>
      </c>
      <c r="BW199">
        <v>0</v>
      </c>
      <c r="BX199">
        <v>0</v>
      </c>
      <c r="BY199">
        <v>0</v>
      </c>
      <c r="BZ199">
        <v>0</v>
      </c>
      <c r="CA199">
        <v>0</v>
      </c>
      <c r="CB199">
        <v>0</v>
      </c>
      <c r="CC199">
        <v>0</v>
      </c>
      <c r="CD199">
        <v>0</v>
      </c>
      <c r="CE199" t="s">
        <v>335</v>
      </c>
      <c r="CG199" t="s">
        <v>335</v>
      </c>
      <c r="CI199" t="s">
        <v>129</v>
      </c>
      <c r="CJ199" t="s">
        <v>51</v>
      </c>
      <c r="CL199" t="s">
        <v>51</v>
      </c>
      <c r="CN199" t="s">
        <v>346</v>
      </c>
      <c r="CP199">
        <v>10</v>
      </c>
      <c r="CS199" t="s">
        <v>337</v>
      </c>
    </row>
    <row r="200" spans="1:98" customFormat="1">
      <c r="A200">
        <v>200255</v>
      </c>
      <c r="B200" t="s">
        <v>321</v>
      </c>
      <c r="C200" t="s">
        <v>360</v>
      </c>
      <c r="D200">
        <v>1965</v>
      </c>
      <c r="E200">
        <v>61</v>
      </c>
      <c r="F200" t="s">
        <v>339</v>
      </c>
      <c r="G200" t="s">
        <v>80</v>
      </c>
      <c r="H200" t="s">
        <v>576</v>
      </c>
      <c r="I200" t="s">
        <v>367</v>
      </c>
      <c r="J200" t="s">
        <v>350</v>
      </c>
      <c r="K200" s="329">
        <v>46140.475474537037</v>
      </c>
      <c r="L200" t="s">
        <v>309</v>
      </c>
      <c r="M200" t="s">
        <v>712</v>
      </c>
      <c r="N200" t="s">
        <v>713</v>
      </c>
      <c r="O200" t="s">
        <v>381</v>
      </c>
      <c r="P200" t="s">
        <v>382</v>
      </c>
      <c r="Q200" t="s">
        <v>1255</v>
      </c>
      <c r="R200" t="s">
        <v>122</v>
      </c>
      <c r="S200" t="s">
        <v>121</v>
      </c>
      <c r="T200" t="s">
        <v>121</v>
      </c>
      <c r="U200" t="s">
        <v>636</v>
      </c>
      <c r="V200" t="s">
        <v>107</v>
      </c>
      <c r="W200" t="s">
        <v>916</v>
      </c>
      <c r="X200">
        <v>0</v>
      </c>
      <c r="Y200">
        <v>0</v>
      </c>
      <c r="Z200">
        <v>1</v>
      </c>
      <c r="AA200">
        <v>0</v>
      </c>
      <c r="AB200">
        <v>0</v>
      </c>
      <c r="AC200">
        <v>1</v>
      </c>
      <c r="AD200">
        <v>1</v>
      </c>
      <c r="AE200">
        <v>0</v>
      </c>
      <c r="AF200">
        <v>0</v>
      </c>
      <c r="AG200">
        <v>0</v>
      </c>
      <c r="AH200">
        <v>0</v>
      </c>
      <c r="AI200">
        <v>0</v>
      </c>
      <c r="AJ200">
        <v>0</v>
      </c>
      <c r="AK200">
        <v>0</v>
      </c>
      <c r="AL200">
        <v>0</v>
      </c>
      <c r="AM200">
        <v>0</v>
      </c>
      <c r="AN200">
        <v>0</v>
      </c>
      <c r="AO200">
        <v>0</v>
      </c>
      <c r="AP200" t="s">
        <v>345</v>
      </c>
      <c r="AQ200">
        <v>1</v>
      </c>
      <c r="AR200">
        <v>0</v>
      </c>
      <c r="AS200">
        <v>0</v>
      </c>
      <c r="AT200">
        <v>0</v>
      </c>
      <c r="AU200">
        <v>0</v>
      </c>
      <c r="AV200">
        <v>0</v>
      </c>
      <c r="AW200">
        <v>0</v>
      </c>
      <c r="AX200">
        <v>0</v>
      </c>
      <c r="AY200" t="s">
        <v>345</v>
      </c>
      <c r="AZ200">
        <v>1</v>
      </c>
      <c r="BA200">
        <v>0</v>
      </c>
      <c r="BB200">
        <v>0</v>
      </c>
      <c r="BC200">
        <v>0</v>
      </c>
      <c r="BD200">
        <v>0</v>
      </c>
      <c r="BE200">
        <v>0</v>
      </c>
      <c r="BF200">
        <v>0</v>
      </c>
      <c r="BG200">
        <v>0</v>
      </c>
      <c r="BH200">
        <v>0</v>
      </c>
      <c r="BK200" t="s">
        <v>386</v>
      </c>
      <c r="BL200" t="s">
        <v>130</v>
      </c>
      <c r="BM200" t="s">
        <v>132</v>
      </c>
      <c r="BN200" t="s">
        <v>117</v>
      </c>
      <c r="BO200" t="s">
        <v>924</v>
      </c>
      <c r="BP200">
        <v>0</v>
      </c>
      <c r="BQ200">
        <v>0</v>
      </c>
      <c r="BR200">
        <v>0</v>
      </c>
      <c r="BS200">
        <v>0</v>
      </c>
      <c r="BT200">
        <v>0</v>
      </c>
      <c r="BU200">
        <v>1</v>
      </c>
      <c r="BV200">
        <v>0</v>
      </c>
      <c r="BW200">
        <v>0</v>
      </c>
      <c r="BX200">
        <v>0</v>
      </c>
      <c r="BY200">
        <v>0</v>
      </c>
      <c r="BZ200">
        <v>0</v>
      </c>
      <c r="CA200">
        <v>0</v>
      </c>
      <c r="CB200">
        <v>0</v>
      </c>
      <c r="CC200">
        <v>0</v>
      </c>
      <c r="CD200">
        <v>0</v>
      </c>
      <c r="CE200" t="s">
        <v>335</v>
      </c>
      <c r="CG200" t="s">
        <v>335</v>
      </c>
      <c r="CI200" t="s">
        <v>131</v>
      </c>
      <c r="CJ200" t="s">
        <v>52</v>
      </c>
      <c r="CL200" t="s">
        <v>52</v>
      </c>
      <c r="CN200" t="s">
        <v>346</v>
      </c>
      <c r="CP200">
        <v>10</v>
      </c>
      <c r="CS200" t="s">
        <v>337</v>
      </c>
    </row>
    <row r="201" spans="1:98" customFormat="1">
      <c r="A201">
        <v>167869</v>
      </c>
      <c r="B201" t="s">
        <v>1814</v>
      </c>
      <c r="C201" t="s">
        <v>360</v>
      </c>
      <c r="D201">
        <v>1974</v>
      </c>
      <c r="E201">
        <v>52</v>
      </c>
      <c r="F201" t="s">
        <v>58</v>
      </c>
      <c r="G201" t="s">
        <v>80</v>
      </c>
      <c r="H201" t="s">
        <v>544</v>
      </c>
      <c r="I201" t="s">
        <v>367</v>
      </c>
      <c r="J201" t="s">
        <v>350</v>
      </c>
      <c r="K201" s="329">
        <v>46140.470057870371</v>
      </c>
      <c r="L201" t="s">
        <v>309</v>
      </c>
      <c r="M201" t="s">
        <v>551</v>
      </c>
      <c r="N201" t="s">
        <v>552</v>
      </c>
      <c r="O201" t="s">
        <v>553</v>
      </c>
      <c r="P201" t="s">
        <v>382</v>
      </c>
      <c r="R201" t="s">
        <v>383</v>
      </c>
      <c r="S201" t="s">
        <v>121</v>
      </c>
      <c r="T201" t="s">
        <v>121</v>
      </c>
      <c r="U201" t="s">
        <v>331</v>
      </c>
      <c r="V201" t="s">
        <v>107</v>
      </c>
      <c r="W201" t="s">
        <v>373</v>
      </c>
      <c r="X201">
        <v>0</v>
      </c>
      <c r="Y201">
        <v>0</v>
      </c>
      <c r="Z201">
        <v>0</v>
      </c>
      <c r="AA201">
        <v>0</v>
      </c>
      <c r="AB201">
        <v>0</v>
      </c>
      <c r="AC201">
        <v>0</v>
      </c>
      <c r="AD201">
        <v>0</v>
      </c>
      <c r="AE201">
        <v>0</v>
      </c>
      <c r="AF201">
        <v>0</v>
      </c>
      <c r="AG201">
        <v>0</v>
      </c>
      <c r="AH201">
        <v>0</v>
      </c>
      <c r="AI201">
        <v>0</v>
      </c>
      <c r="AJ201">
        <v>0</v>
      </c>
      <c r="AK201">
        <v>0</v>
      </c>
      <c r="AL201">
        <v>0</v>
      </c>
      <c r="AM201">
        <v>0</v>
      </c>
      <c r="AN201">
        <v>0</v>
      </c>
      <c r="AO201" t="s">
        <v>1466</v>
      </c>
      <c r="AP201" t="s">
        <v>345</v>
      </c>
      <c r="AQ201">
        <v>1</v>
      </c>
      <c r="AR201">
        <v>0</v>
      </c>
      <c r="AS201">
        <v>0</v>
      </c>
      <c r="AT201">
        <v>0</v>
      </c>
      <c r="AU201">
        <v>0</v>
      </c>
      <c r="AV201">
        <v>0</v>
      </c>
      <c r="AW201">
        <v>0</v>
      </c>
      <c r="AX201">
        <v>0</v>
      </c>
      <c r="AY201" t="s">
        <v>345</v>
      </c>
      <c r="AZ201">
        <v>1</v>
      </c>
      <c r="BA201">
        <v>0</v>
      </c>
      <c r="BB201">
        <v>0</v>
      </c>
      <c r="BC201">
        <v>0</v>
      </c>
      <c r="BD201">
        <v>0</v>
      </c>
      <c r="BE201">
        <v>0</v>
      </c>
      <c r="BF201">
        <v>0</v>
      </c>
      <c r="BG201">
        <v>0</v>
      </c>
      <c r="BH201">
        <v>0</v>
      </c>
      <c r="BK201" t="s">
        <v>129</v>
      </c>
      <c r="BL201" t="s">
        <v>130</v>
      </c>
      <c r="BM201" t="s">
        <v>130</v>
      </c>
      <c r="BN201" t="s">
        <v>119</v>
      </c>
      <c r="BO201" t="s">
        <v>922</v>
      </c>
      <c r="BP201">
        <v>1</v>
      </c>
      <c r="BQ201">
        <v>0</v>
      </c>
      <c r="BR201">
        <v>0</v>
      </c>
      <c r="BS201">
        <v>0</v>
      </c>
      <c r="BT201">
        <v>0</v>
      </c>
      <c r="BU201">
        <v>0</v>
      </c>
      <c r="BV201">
        <v>0</v>
      </c>
      <c r="BW201">
        <v>0</v>
      </c>
      <c r="BX201">
        <v>0</v>
      </c>
      <c r="BY201">
        <v>0</v>
      </c>
      <c r="BZ201">
        <v>0</v>
      </c>
      <c r="CA201">
        <v>0</v>
      </c>
      <c r="CB201">
        <v>0</v>
      </c>
      <c r="CC201">
        <v>0</v>
      </c>
      <c r="CD201">
        <v>0</v>
      </c>
      <c r="CE201" t="s">
        <v>335</v>
      </c>
      <c r="CG201" t="s">
        <v>335</v>
      </c>
      <c r="CI201" t="s">
        <v>131</v>
      </c>
      <c r="CJ201" t="s">
        <v>52</v>
      </c>
      <c r="CL201" t="s">
        <v>52</v>
      </c>
      <c r="CN201" t="s">
        <v>346</v>
      </c>
      <c r="CP201">
        <v>3</v>
      </c>
      <c r="CS201" t="s">
        <v>337</v>
      </c>
    </row>
    <row r="202" spans="1:98" customFormat="1">
      <c r="A202">
        <v>158696</v>
      </c>
      <c r="B202" t="s">
        <v>1814</v>
      </c>
      <c r="C202" t="s">
        <v>303</v>
      </c>
      <c r="D202">
        <v>1972</v>
      </c>
      <c r="E202">
        <v>54</v>
      </c>
      <c r="F202" t="s">
        <v>58</v>
      </c>
      <c r="G202" t="s">
        <v>80</v>
      </c>
      <c r="H202" t="s">
        <v>544</v>
      </c>
      <c r="I202" t="s">
        <v>367</v>
      </c>
      <c r="J202" t="s">
        <v>350</v>
      </c>
      <c r="K202" s="329">
        <v>46140.469976851855</v>
      </c>
      <c r="L202" t="s">
        <v>309</v>
      </c>
      <c r="M202" t="s">
        <v>551</v>
      </c>
      <c r="N202" t="s">
        <v>552</v>
      </c>
      <c r="O202" t="s">
        <v>553</v>
      </c>
      <c r="P202" t="s">
        <v>382</v>
      </c>
      <c r="R202" t="s">
        <v>383</v>
      </c>
      <c r="S202" t="s">
        <v>121</v>
      </c>
      <c r="T202" t="s">
        <v>121</v>
      </c>
      <c r="U202" t="s">
        <v>331</v>
      </c>
      <c r="V202" t="s">
        <v>107</v>
      </c>
      <c r="W202" t="s">
        <v>373</v>
      </c>
      <c r="X202">
        <v>0</v>
      </c>
      <c r="Y202">
        <v>0</v>
      </c>
      <c r="Z202">
        <v>0</v>
      </c>
      <c r="AA202">
        <v>0</v>
      </c>
      <c r="AB202">
        <v>0</v>
      </c>
      <c r="AC202">
        <v>0</v>
      </c>
      <c r="AD202">
        <v>0</v>
      </c>
      <c r="AE202">
        <v>0</v>
      </c>
      <c r="AF202">
        <v>0</v>
      </c>
      <c r="AG202">
        <v>0</v>
      </c>
      <c r="AH202">
        <v>0</v>
      </c>
      <c r="AI202">
        <v>0</v>
      </c>
      <c r="AJ202">
        <v>0</v>
      </c>
      <c r="AK202">
        <v>0</v>
      </c>
      <c r="AL202">
        <v>0</v>
      </c>
      <c r="AM202">
        <v>0</v>
      </c>
      <c r="AN202">
        <v>0</v>
      </c>
      <c r="AO202" t="s">
        <v>2108</v>
      </c>
      <c r="AP202" t="s">
        <v>345</v>
      </c>
      <c r="AQ202">
        <v>1</v>
      </c>
      <c r="AR202">
        <v>0</v>
      </c>
      <c r="AS202">
        <v>0</v>
      </c>
      <c r="AT202">
        <v>0</v>
      </c>
      <c r="AU202">
        <v>0</v>
      </c>
      <c r="AV202">
        <v>0</v>
      </c>
      <c r="AW202">
        <v>0</v>
      </c>
      <c r="AX202">
        <v>0</v>
      </c>
      <c r="AY202" t="s">
        <v>345</v>
      </c>
      <c r="AZ202">
        <v>1</v>
      </c>
      <c r="BA202">
        <v>0</v>
      </c>
      <c r="BB202">
        <v>0</v>
      </c>
      <c r="BC202">
        <v>0</v>
      </c>
      <c r="BD202">
        <v>0</v>
      </c>
      <c r="BE202">
        <v>0</v>
      </c>
      <c r="BF202">
        <v>0</v>
      </c>
      <c r="BG202">
        <v>0</v>
      </c>
      <c r="BH202">
        <v>0</v>
      </c>
      <c r="BI202" t="s">
        <v>52</v>
      </c>
      <c r="BK202" t="s">
        <v>386</v>
      </c>
      <c r="BL202" t="s">
        <v>129</v>
      </c>
      <c r="BM202" t="s">
        <v>130</v>
      </c>
      <c r="BN202" t="s">
        <v>119</v>
      </c>
      <c r="BO202" t="s">
        <v>373</v>
      </c>
      <c r="BP202">
        <v>0</v>
      </c>
      <c r="BQ202">
        <v>0</v>
      </c>
      <c r="BR202">
        <v>0</v>
      </c>
      <c r="BS202">
        <v>0</v>
      </c>
      <c r="BT202">
        <v>0</v>
      </c>
      <c r="BU202">
        <v>0</v>
      </c>
      <c r="BV202">
        <v>0</v>
      </c>
      <c r="BW202">
        <v>0</v>
      </c>
      <c r="BX202">
        <v>0</v>
      </c>
      <c r="BY202">
        <v>0</v>
      </c>
      <c r="BZ202">
        <v>0</v>
      </c>
      <c r="CA202">
        <v>0</v>
      </c>
      <c r="CB202">
        <v>0</v>
      </c>
      <c r="CC202">
        <v>0</v>
      </c>
      <c r="CD202" t="s">
        <v>1466</v>
      </c>
      <c r="CE202" t="s">
        <v>335</v>
      </c>
      <c r="CG202" t="s">
        <v>335</v>
      </c>
      <c r="CI202" t="s">
        <v>128</v>
      </c>
      <c r="CJ202" t="s">
        <v>52</v>
      </c>
      <c r="CL202" t="s">
        <v>52</v>
      </c>
      <c r="CN202" t="s">
        <v>346</v>
      </c>
      <c r="CP202">
        <v>7</v>
      </c>
      <c r="CS202" t="s">
        <v>337</v>
      </c>
    </row>
    <row r="203" spans="1:98" customFormat="1">
      <c r="A203">
        <v>158696</v>
      </c>
      <c r="B203" t="s">
        <v>1814</v>
      </c>
      <c r="C203" t="s">
        <v>303</v>
      </c>
      <c r="D203">
        <v>1972</v>
      </c>
      <c r="E203">
        <v>54</v>
      </c>
      <c r="F203" t="s">
        <v>58</v>
      </c>
      <c r="G203" t="s">
        <v>80</v>
      </c>
      <c r="H203" t="s">
        <v>544</v>
      </c>
      <c r="I203" t="s">
        <v>367</v>
      </c>
      <c r="J203" t="s">
        <v>350</v>
      </c>
      <c r="K203" s="329">
        <v>46140.446701388886</v>
      </c>
      <c r="L203" t="s">
        <v>309</v>
      </c>
      <c r="M203" t="s">
        <v>413</v>
      </c>
      <c r="N203" t="s">
        <v>414</v>
      </c>
      <c r="O203" t="s">
        <v>415</v>
      </c>
      <c r="P203" t="s">
        <v>382</v>
      </c>
      <c r="R203" t="s">
        <v>383</v>
      </c>
      <c r="S203" t="s">
        <v>121</v>
      </c>
      <c r="T203" t="s">
        <v>121</v>
      </c>
      <c r="U203" t="s">
        <v>331</v>
      </c>
      <c r="V203" t="s">
        <v>107</v>
      </c>
      <c r="W203" t="s">
        <v>373</v>
      </c>
      <c r="X203">
        <v>0</v>
      </c>
      <c r="Y203">
        <v>0</v>
      </c>
      <c r="Z203">
        <v>0</v>
      </c>
      <c r="AA203">
        <v>0</v>
      </c>
      <c r="AB203">
        <v>0</v>
      </c>
      <c r="AC203">
        <v>0</v>
      </c>
      <c r="AD203">
        <v>0</v>
      </c>
      <c r="AE203">
        <v>0</v>
      </c>
      <c r="AF203">
        <v>0</v>
      </c>
      <c r="AG203">
        <v>0</v>
      </c>
      <c r="AH203">
        <v>0</v>
      </c>
      <c r="AI203">
        <v>0</v>
      </c>
      <c r="AJ203">
        <v>0</v>
      </c>
      <c r="AK203">
        <v>0</v>
      </c>
      <c r="AL203">
        <v>0</v>
      </c>
      <c r="AM203">
        <v>0</v>
      </c>
      <c r="AN203">
        <v>0</v>
      </c>
      <c r="AO203" t="s">
        <v>2108</v>
      </c>
      <c r="AP203" t="s">
        <v>345</v>
      </c>
      <c r="AQ203">
        <v>1</v>
      </c>
      <c r="AR203">
        <v>0</v>
      </c>
      <c r="AS203">
        <v>0</v>
      </c>
      <c r="AT203">
        <v>0</v>
      </c>
      <c r="AU203">
        <v>0</v>
      </c>
      <c r="AV203">
        <v>0</v>
      </c>
      <c r="AW203">
        <v>0</v>
      </c>
      <c r="AX203">
        <v>0</v>
      </c>
      <c r="AY203" t="s">
        <v>345</v>
      </c>
      <c r="AZ203">
        <v>1</v>
      </c>
      <c r="BA203">
        <v>0</v>
      </c>
      <c r="BB203">
        <v>0</v>
      </c>
      <c r="BC203">
        <v>0</v>
      </c>
      <c r="BD203">
        <v>0</v>
      </c>
      <c r="BE203">
        <v>0</v>
      </c>
      <c r="BF203">
        <v>0</v>
      </c>
      <c r="BG203">
        <v>0</v>
      </c>
      <c r="BH203">
        <v>0</v>
      </c>
      <c r="BI203" t="s">
        <v>52</v>
      </c>
      <c r="BK203" t="s">
        <v>386</v>
      </c>
      <c r="BL203" t="s">
        <v>129</v>
      </c>
      <c r="BM203" t="s">
        <v>130</v>
      </c>
      <c r="BN203" t="s">
        <v>118</v>
      </c>
      <c r="BO203" t="s">
        <v>373</v>
      </c>
      <c r="BP203">
        <v>0</v>
      </c>
      <c r="BQ203">
        <v>0</v>
      </c>
      <c r="BR203">
        <v>0</v>
      </c>
      <c r="BS203">
        <v>0</v>
      </c>
      <c r="BT203">
        <v>0</v>
      </c>
      <c r="BU203">
        <v>0</v>
      </c>
      <c r="BV203">
        <v>0</v>
      </c>
      <c r="BW203">
        <v>0</v>
      </c>
      <c r="BX203">
        <v>0</v>
      </c>
      <c r="BY203">
        <v>0</v>
      </c>
      <c r="BZ203">
        <v>0</v>
      </c>
      <c r="CA203">
        <v>0</v>
      </c>
      <c r="CB203">
        <v>0</v>
      </c>
      <c r="CC203">
        <v>0</v>
      </c>
      <c r="CD203" t="s">
        <v>1466</v>
      </c>
      <c r="CE203" t="s">
        <v>335</v>
      </c>
      <c r="CG203" t="s">
        <v>335</v>
      </c>
      <c r="CI203" t="s">
        <v>127</v>
      </c>
      <c r="CJ203" t="s">
        <v>52</v>
      </c>
      <c r="CL203" t="s">
        <v>52</v>
      </c>
      <c r="CN203" t="s">
        <v>346</v>
      </c>
      <c r="CP203">
        <v>4</v>
      </c>
      <c r="CS203" t="s">
        <v>337</v>
      </c>
    </row>
    <row r="204" spans="1:98" customFormat="1">
      <c r="A204">
        <v>167869</v>
      </c>
      <c r="B204" t="s">
        <v>1814</v>
      </c>
      <c r="C204" t="s">
        <v>360</v>
      </c>
      <c r="D204">
        <v>1974</v>
      </c>
      <c r="E204">
        <v>52</v>
      </c>
      <c r="F204" t="s">
        <v>58</v>
      </c>
      <c r="G204" t="s">
        <v>80</v>
      </c>
      <c r="H204" t="s">
        <v>544</v>
      </c>
      <c r="I204" t="s">
        <v>367</v>
      </c>
      <c r="J204" t="s">
        <v>350</v>
      </c>
      <c r="K204" s="329">
        <v>46140.446666666663</v>
      </c>
      <c r="L204" t="s">
        <v>309</v>
      </c>
      <c r="M204" t="s">
        <v>413</v>
      </c>
      <c r="N204" t="s">
        <v>414</v>
      </c>
      <c r="O204" t="s">
        <v>415</v>
      </c>
      <c r="P204" t="s">
        <v>382</v>
      </c>
      <c r="R204" t="s">
        <v>383</v>
      </c>
      <c r="S204" t="s">
        <v>121</v>
      </c>
      <c r="T204" t="s">
        <v>121</v>
      </c>
      <c r="U204" t="s">
        <v>331</v>
      </c>
      <c r="V204" t="s">
        <v>107</v>
      </c>
      <c r="W204" t="s">
        <v>373</v>
      </c>
      <c r="X204">
        <v>0</v>
      </c>
      <c r="Y204">
        <v>0</v>
      </c>
      <c r="Z204">
        <v>0</v>
      </c>
      <c r="AA204">
        <v>0</v>
      </c>
      <c r="AB204">
        <v>0</v>
      </c>
      <c r="AC204">
        <v>0</v>
      </c>
      <c r="AD204">
        <v>0</v>
      </c>
      <c r="AE204">
        <v>0</v>
      </c>
      <c r="AF204">
        <v>0</v>
      </c>
      <c r="AG204">
        <v>0</v>
      </c>
      <c r="AH204">
        <v>0</v>
      </c>
      <c r="AI204">
        <v>0</v>
      </c>
      <c r="AJ204">
        <v>0</v>
      </c>
      <c r="AK204">
        <v>0</v>
      </c>
      <c r="AL204">
        <v>0</v>
      </c>
      <c r="AM204">
        <v>0</v>
      </c>
      <c r="AN204">
        <v>0</v>
      </c>
      <c r="AO204" t="s">
        <v>1466</v>
      </c>
      <c r="AP204" t="s">
        <v>345</v>
      </c>
      <c r="AQ204">
        <v>1</v>
      </c>
      <c r="AR204">
        <v>0</v>
      </c>
      <c r="AS204">
        <v>0</v>
      </c>
      <c r="AT204">
        <v>0</v>
      </c>
      <c r="AU204">
        <v>0</v>
      </c>
      <c r="AV204">
        <v>0</v>
      </c>
      <c r="AW204">
        <v>0</v>
      </c>
      <c r="AX204">
        <v>0</v>
      </c>
      <c r="AY204" t="s">
        <v>345</v>
      </c>
      <c r="AZ204">
        <v>1</v>
      </c>
      <c r="BA204">
        <v>0</v>
      </c>
      <c r="BB204">
        <v>0</v>
      </c>
      <c r="BC204">
        <v>0</v>
      </c>
      <c r="BD204">
        <v>0</v>
      </c>
      <c r="BE204">
        <v>0</v>
      </c>
      <c r="BF204">
        <v>0</v>
      </c>
      <c r="BG204">
        <v>0</v>
      </c>
      <c r="BH204">
        <v>0</v>
      </c>
      <c r="BK204" t="s">
        <v>129</v>
      </c>
      <c r="BL204" t="s">
        <v>130</v>
      </c>
      <c r="BM204" t="s">
        <v>130</v>
      </c>
      <c r="BN204" t="s">
        <v>119</v>
      </c>
      <c r="BO204" t="s">
        <v>922</v>
      </c>
      <c r="BP204">
        <v>1</v>
      </c>
      <c r="BQ204">
        <v>0</v>
      </c>
      <c r="BR204">
        <v>0</v>
      </c>
      <c r="BS204">
        <v>0</v>
      </c>
      <c r="BT204">
        <v>0</v>
      </c>
      <c r="BU204">
        <v>0</v>
      </c>
      <c r="BV204">
        <v>0</v>
      </c>
      <c r="BW204">
        <v>0</v>
      </c>
      <c r="BX204">
        <v>0</v>
      </c>
      <c r="BY204">
        <v>0</v>
      </c>
      <c r="BZ204">
        <v>0</v>
      </c>
      <c r="CA204">
        <v>0</v>
      </c>
      <c r="CB204">
        <v>0</v>
      </c>
      <c r="CC204">
        <v>0</v>
      </c>
      <c r="CD204">
        <v>0</v>
      </c>
      <c r="CE204" t="s">
        <v>335</v>
      </c>
      <c r="CG204" t="s">
        <v>335</v>
      </c>
      <c r="CI204" t="s">
        <v>130</v>
      </c>
      <c r="CJ204" t="s">
        <v>52</v>
      </c>
      <c r="CL204" t="s">
        <v>52</v>
      </c>
      <c r="CN204" t="s">
        <v>346</v>
      </c>
      <c r="CP204">
        <v>3</v>
      </c>
      <c r="CS204" t="s">
        <v>337</v>
      </c>
    </row>
    <row r="205" spans="1:98" customFormat="1">
      <c r="A205">
        <v>121688</v>
      </c>
      <c r="B205" t="s">
        <v>717</v>
      </c>
      <c r="C205" t="s">
        <v>360</v>
      </c>
      <c r="D205">
        <v>1958</v>
      </c>
      <c r="E205">
        <v>68</v>
      </c>
      <c r="F205" t="s">
        <v>339</v>
      </c>
      <c r="G205" t="s">
        <v>78</v>
      </c>
      <c r="H205" t="s">
        <v>866</v>
      </c>
      <c r="I205" t="s">
        <v>361</v>
      </c>
      <c r="J205" t="s">
        <v>350</v>
      </c>
      <c r="K205" s="329">
        <v>46140.445983796293</v>
      </c>
      <c r="L205" t="s">
        <v>309</v>
      </c>
      <c r="M205" t="s">
        <v>338</v>
      </c>
      <c r="N205" t="s">
        <v>340</v>
      </c>
      <c r="O205" t="s">
        <v>341</v>
      </c>
      <c r="P205" t="s">
        <v>342</v>
      </c>
      <c r="R205" t="s">
        <v>123</v>
      </c>
      <c r="S205" t="s">
        <v>123</v>
      </c>
      <c r="T205" t="s">
        <v>394</v>
      </c>
      <c r="U205" t="s">
        <v>331</v>
      </c>
      <c r="V205" t="s">
        <v>107</v>
      </c>
      <c r="W205" t="s">
        <v>529</v>
      </c>
      <c r="X205">
        <v>1</v>
      </c>
      <c r="Y205">
        <v>0</v>
      </c>
      <c r="Z205">
        <v>1</v>
      </c>
      <c r="AA205">
        <v>0</v>
      </c>
      <c r="AB205">
        <v>1</v>
      </c>
      <c r="AC205">
        <v>0</v>
      </c>
      <c r="AD205">
        <v>0</v>
      </c>
      <c r="AE205">
        <v>0</v>
      </c>
      <c r="AF205">
        <v>0</v>
      </c>
      <c r="AG205">
        <v>0</v>
      </c>
      <c r="AH205">
        <v>0</v>
      </c>
      <c r="AI205">
        <v>0</v>
      </c>
      <c r="AJ205">
        <v>0</v>
      </c>
      <c r="AK205">
        <v>0</v>
      </c>
      <c r="AL205">
        <v>0</v>
      </c>
      <c r="AM205">
        <v>0</v>
      </c>
      <c r="AN205">
        <v>0</v>
      </c>
      <c r="AO205">
        <v>0</v>
      </c>
      <c r="AP205" t="s">
        <v>345</v>
      </c>
      <c r="AQ205">
        <v>1</v>
      </c>
      <c r="AR205">
        <v>0</v>
      </c>
      <c r="AS205">
        <v>0</v>
      </c>
      <c r="AT205">
        <v>0</v>
      </c>
      <c r="AU205">
        <v>0</v>
      </c>
      <c r="AV205">
        <v>0</v>
      </c>
      <c r="AW205">
        <v>0</v>
      </c>
      <c r="AX205">
        <v>0</v>
      </c>
      <c r="AY205" t="s">
        <v>345</v>
      </c>
      <c r="AZ205">
        <v>1</v>
      </c>
      <c r="BA205">
        <v>0</v>
      </c>
      <c r="BB205">
        <v>0</v>
      </c>
      <c r="BC205">
        <v>0</v>
      </c>
      <c r="BD205">
        <v>0</v>
      </c>
      <c r="BE205">
        <v>0</v>
      </c>
      <c r="BF205">
        <v>0</v>
      </c>
      <c r="BG205">
        <v>0</v>
      </c>
      <c r="BH205">
        <v>0</v>
      </c>
      <c r="BK205" t="s">
        <v>135</v>
      </c>
      <c r="BL205" t="s">
        <v>130</v>
      </c>
      <c r="BM205" t="s">
        <v>132</v>
      </c>
      <c r="BN205" t="s">
        <v>119</v>
      </c>
      <c r="BO205" t="s">
        <v>924</v>
      </c>
      <c r="BP205">
        <v>0</v>
      </c>
      <c r="BQ205">
        <v>0</v>
      </c>
      <c r="BR205">
        <v>0</v>
      </c>
      <c r="BS205">
        <v>0</v>
      </c>
      <c r="BT205">
        <v>0</v>
      </c>
      <c r="BU205">
        <v>1</v>
      </c>
      <c r="BV205">
        <v>0</v>
      </c>
      <c r="BW205">
        <v>0</v>
      </c>
      <c r="BX205">
        <v>0</v>
      </c>
      <c r="BY205">
        <v>0</v>
      </c>
      <c r="BZ205">
        <v>0</v>
      </c>
      <c r="CA205">
        <v>0</v>
      </c>
      <c r="CB205">
        <v>0</v>
      </c>
      <c r="CC205">
        <v>0</v>
      </c>
      <c r="CD205">
        <v>0</v>
      </c>
      <c r="CE205" t="s">
        <v>177</v>
      </c>
      <c r="CG205" t="s">
        <v>335</v>
      </c>
      <c r="CI205" t="s">
        <v>133</v>
      </c>
      <c r="CJ205" t="s">
        <v>51</v>
      </c>
      <c r="CL205" t="s">
        <v>53</v>
      </c>
      <c r="CM205" t="s">
        <v>2109</v>
      </c>
      <c r="CN205" t="s">
        <v>346</v>
      </c>
      <c r="CP205">
        <v>8</v>
      </c>
      <c r="CQ205" t="s">
        <v>2110</v>
      </c>
      <c r="CS205" t="s">
        <v>337</v>
      </c>
      <c r="CT205" t="s">
        <v>2111</v>
      </c>
    </row>
    <row r="206" spans="1:98" customFormat="1">
      <c r="A206">
        <v>167869</v>
      </c>
      <c r="B206" t="s">
        <v>1814</v>
      </c>
      <c r="C206" t="s">
        <v>360</v>
      </c>
      <c r="D206">
        <v>1974</v>
      </c>
      <c r="E206">
        <v>52</v>
      </c>
      <c r="F206" t="s">
        <v>58</v>
      </c>
      <c r="G206" t="s">
        <v>80</v>
      </c>
      <c r="H206" t="s">
        <v>544</v>
      </c>
      <c r="I206" t="s">
        <v>367</v>
      </c>
      <c r="J206" t="s">
        <v>350</v>
      </c>
      <c r="K206" s="329">
        <v>46140.40048611111</v>
      </c>
      <c r="L206" t="s">
        <v>309</v>
      </c>
      <c r="M206" t="s">
        <v>502</v>
      </c>
      <c r="N206" t="s">
        <v>582</v>
      </c>
      <c r="O206" t="s">
        <v>483</v>
      </c>
      <c r="P206" t="s">
        <v>382</v>
      </c>
      <c r="Q206" t="s">
        <v>1256</v>
      </c>
      <c r="R206" t="s">
        <v>383</v>
      </c>
      <c r="S206" t="s">
        <v>121</v>
      </c>
      <c r="T206" t="s">
        <v>121</v>
      </c>
      <c r="U206" t="s">
        <v>331</v>
      </c>
      <c r="V206" t="s">
        <v>107</v>
      </c>
      <c r="W206" t="s">
        <v>373</v>
      </c>
      <c r="X206">
        <v>0</v>
      </c>
      <c r="Y206">
        <v>0</v>
      </c>
      <c r="Z206">
        <v>0</v>
      </c>
      <c r="AA206">
        <v>0</v>
      </c>
      <c r="AB206">
        <v>0</v>
      </c>
      <c r="AC206">
        <v>0</v>
      </c>
      <c r="AD206">
        <v>0</v>
      </c>
      <c r="AE206">
        <v>0</v>
      </c>
      <c r="AF206">
        <v>0</v>
      </c>
      <c r="AG206">
        <v>0</v>
      </c>
      <c r="AH206">
        <v>0</v>
      </c>
      <c r="AI206">
        <v>0</v>
      </c>
      <c r="AJ206">
        <v>0</v>
      </c>
      <c r="AK206">
        <v>0</v>
      </c>
      <c r="AL206">
        <v>0</v>
      </c>
      <c r="AM206">
        <v>0</v>
      </c>
      <c r="AN206">
        <v>0</v>
      </c>
      <c r="AO206" t="s">
        <v>1466</v>
      </c>
      <c r="AP206" t="s">
        <v>345</v>
      </c>
      <c r="AQ206">
        <v>1</v>
      </c>
      <c r="AR206">
        <v>0</v>
      </c>
      <c r="AS206">
        <v>0</v>
      </c>
      <c r="AT206">
        <v>0</v>
      </c>
      <c r="AU206">
        <v>0</v>
      </c>
      <c r="AV206">
        <v>0</v>
      </c>
      <c r="AW206">
        <v>0</v>
      </c>
      <c r="AX206">
        <v>0</v>
      </c>
      <c r="AY206" t="s">
        <v>345</v>
      </c>
      <c r="AZ206">
        <v>1</v>
      </c>
      <c r="BA206">
        <v>0</v>
      </c>
      <c r="BB206">
        <v>0</v>
      </c>
      <c r="BC206">
        <v>0</v>
      </c>
      <c r="BD206">
        <v>0</v>
      </c>
      <c r="BE206">
        <v>0</v>
      </c>
      <c r="BF206">
        <v>0</v>
      </c>
      <c r="BG206">
        <v>0</v>
      </c>
      <c r="BH206">
        <v>0</v>
      </c>
      <c r="BI206" t="s">
        <v>52</v>
      </c>
      <c r="BK206" t="s">
        <v>129</v>
      </c>
      <c r="BL206" t="s">
        <v>130</v>
      </c>
      <c r="BM206" t="s">
        <v>130</v>
      </c>
      <c r="BN206" t="s">
        <v>119</v>
      </c>
      <c r="BO206" t="s">
        <v>922</v>
      </c>
      <c r="BP206">
        <v>1</v>
      </c>
      <c r="BQ206">
        <v>0</v>
      </c>
      <c r="BR206">
        <v>0</v>
      </c>
      <c r="BS206">
        <v>0</v>
      </c>
      <c r="BT206">
        <v>0</v>
      </c>
      <c r="BU206">
        <v>0</v>
      </c>
      <c r="BV206">
        <v>0</v>
      </c>
      <c r="BW206">
        <v>0</v>
      </c>
      <c r="BX206">
        <v>0</v>
      </c>
      <c r="BY206">
        <v>0</v>
      </c>
      <c r="BZ206">
        <v>0</v>
      </c>
      <c r="CA206">
        <v>0</v>
      </c>
      <c r="CB206">
        <v>0</v>
      </c>
      <c r="CC206">
        <v>0</v>
      </c>
      <c r="CD206">
        <v>0</v>
      </c>
      <c r="CE206" t="s">
        <v>335</v>
      </c>
      <c r="CG206" t="s">
        <v>335</v>
      </c>
      <c r="CI206" t="s">
        <v>130</v>
      </c>
      <c r="CJ206" t="s">
        <v>52</v>
      </c>
      <c r="CL206" t="s">
        <v>52</v>
      </c>
      <c r="CN206" t="s">
        <v>346</v>
      </c>
      <c r="CP206">
        <v>3</v>
      </c>
      <c r="CS206" t="s">
        <v>337</v>
      </c>
    </row>
    <row r="207" spans="1:98" customFormat="1">
      <c r="A207">
        <v>158696</v>
      </c>
      <c r="B207" t="s">
        <v>1814</v>
      </c>
      <c r="C207" t="s">
        <v>303</v>
      </c>
      <c r="D207">
        <v>1972</v>
      </c>
      <c r="E207">
        <v>54</v>
      </c>
      <c r="F207" t="s">
        <v>58</v>
      </c>
      <c r="G207" t="s">
        <v>80</v>
      </c>
      <c r="H207" t="s">
        <v>544</v>
      </c>
      <c r="I207" t="s">
        <v>367</v>
      </c>
      <c r="J207" t="s">
        <v>350</v>
      </c>
      <c r="K207" s="329">
        <v>46140.400196759256</v>
      </c>
      <c r="L207" t="s">
        <v>309</v>
      </c>
      <c r="M207" t="s">
        <v>502</v>
      </c>
      <c r="N207" t="s">
        <v>582</v>
      </c>
      <c r="O207" t="s">
        <v>483</v>
      </c>
      <c r="P207" t="s">
        <v>382</v>
      </c>
      <c r="Q207" t="s">
        <v>1256</v>
      </c>
      <c r="R207" t="s">
        <v>383</v>
      </c>
      <c r="S207" t="s">
        <v>121</v>
      </c>
      <c r="T207" t="s">
        <v>121</v>
      </c>
      <c r="U207" t="s">
        <v>331</v>
      </c>
      <c r="V207" t="s">
        <v>107</v>
      </c>
      <c r="W207" t="s">
        <v>373</v>
      </c>
      <c r="X207">
        <v>0</v>
      </c>
      <c r="Y207">
        <v>0</v>
      </c>
      <c r="Z207">
        <v>0</v>
      </c>
      <c r="AA207">
        <v>0</v>
      </c>
      <c r="AB207">
        <v>0</v>
      </c>
      <c r="AC207">
        <v>0</v>
      </c>
      <c r="AD207">
        <v>0</v>
      </c>
      <c r="AE207">
        <v>0</v>
      </c>
      <c r="AF207">
        <v>0</v>
      </c>
      <c r="AG207">
        <v>0</v>
      </c>
      <c r="AH207">
        <v>0</v>
      </c>
      <c r="AI207">
        <v>0</v>
      </c>
      <c r="AJ207">
        <v>0</v>
      </c>
      <c r="AK207">
        <v>0</v>
      </c>
      <c r="AL207">
        <v>0</v>
      </c>
      <c r="AM207">
        <v>0</v>
      </c>
      <c r="AN207">
        <v>0</v>
      </c>
      <c r="AO207" t="s">
        <v>2108</v>
      </c>
      <c r="AP207" t="s">
        <v>345</v>
      </c>
      <c r="AQ207">
        <v>1</v>
      </c>
      <c r="AR207">
        <v>0</v>
      </c>
      <c r="AS207">
        <v>0</v>
      </c>
      <c r="AT207">
        <v>0</v>
      </c>
      <c r="AU207">
        <v>0</v>
      </c>
      <c r="AV207">
        <v>0</v>
      </c>
      <c r="AW207">
        <v>0</v>
      </c>
      <c r="AX207">
        <v>0</v>
      </c>
      <c r="AY207" t="s">
        <v>345</v>
      </c>
      <c r="AZ207">
        <v>1</v>
      </c>
      <c r="BA207">
        <v>0</v>
      </c>
      <c r="BB207">
        <v>0</v>
      </c>
      <c r="BC207">
        <v>0</v>
      </c>
      <c r="BD207">
        <v>0</v>
      </c>
      <c r="BE207">
        <v>0</v>
      </c>
      <c r="BF207">
        <v>0</v>
      </c>
      <c r="BG207">
        <v>0</v>
      </c>
      <c r="BH207">
        <v>0</v>
      </c>
      <c r="BI207" t="s">
        <v>52</v>
      </c>
      <c r="BK207" t="s">
        <v>386</v>
      </c>
      <c r="BL207" t="s">
        <v>129</v>
      </c>
      <c r="BM207" t="s">
        <v>130</v>
      </c>
      <c r="BN207" t="s">
        <v>118</v>
      </c>
      <c r="BO207" t="s">
        <v>373</v>
      </c>
      <c r="BP207">
        <v>0</v>
      </c>
      <c r="BQ207">
        <v>0</v>
      </c>
      <c r="BR207">
        <v>0</v>
      </c>
      <c r="BS207">
        <v>0</v>
      </c>
      <c r="BT207">
        <v>0</v>
      </c>
      <c r="BU207">
        <v>0</v>
      </c>
      <c r="BV207">
        <v>0</v>
      </c>
      <c r="BW207">
        <v>0</v>
      </c>
      <c r="BX207">
        <v>0</v>
      </c>
      <c r="BY207">
        <v>0</v>
      </c>
      <c r="BZ207">
        <v>0</v>
      </c>
      <c r="CA207">
        <v>0</v>
      </c>
      <c r="CB207">
        <v>0</v>
      </c>
      <c r="CC207">
        <v>0</v>
      </c>
      <c r="CD207" t="s">
        <v>1466</v>
      </c>
      <c r="CE207" t="s">
        <v>335</v>
      </c>
      <c r="CG207" t="s">
        <v>335</v>
      </c>
      <c r="CI207" t="s">
        <v>128</v>
      </c>
      <c r="CJ207" t="s">
        <v>52</v>
      </c>
      <c r="CL207" t="s">
        <v>52</v>
      </c>
      <c r="CN207" t="s">
        <v>346</v>
      </c>
      <c r="CP207">
        <v>7</v>
      </c>
      <c r="CS207" t="s">
        <v>337</v>
      </c>
    </row>
    <row r="208" spans="1:98" customFormat="1">
      <c r="A208">
        <v>140546</v>
      </c>
      <c r="B208" t="s">
        <v>321</v>
      </c>
      <c r="C208" t="s">
        <v>360</v>
      </c>
      <c r="D208">
        <v>1961</v>
      </c>
      <c r="E208">
        <v>65</v>
      </c>
      <c r="F208" t="s">
        <v>339</v>
      </c>
      <c r="G208" t="s">
        <v>78</v>
      </c>
      <c r="H208" t="s">
        <v>1467</v>
      </c>
      <c r="I208" t="s">
        <v>349</v>
      </c>
      <c r="J208" t="s">
        <v>350</v>
      </c>
      <c r="K208" s="329">
        <v>46140.363888888889</v>
      </c>
      <c r="L208" t="s">
        <v>309</v>
      </c>
      <c r="M208" t="s">
        <v>602</v>
      </c>
      <c r="N208" t="s">
        <v>649</v>
      </c>
      <c r="O208" t="s">
        <v>352</v>
      </c>
      <c r="P208" t="s">
        <v>353</v>
      </c>
      <c r="R208" t="s">
        <v>383</v>
      </c>
      <c r="S208" t="s">
        <v>121</v>
      </c>
      <c r="T208" t="s">
        <v>121</v>
      </c>
      <c r="U208" t="s">
        <v>331</v>
      </c>
      <c r="V208" t="s">
        <v>107</v>
      </c>
      <c r="W208" t="s">
        <v>359</v>
      </c>
      <c r="X208">
        <v>0</v>
      </c>
      <c r="Y208">
        <v>0</v>
      </c>
      <c r="Z208">
        <v>1</v>
      </c>
      <c r="AA208">
        <v>0</v>
      </c>
      <c r="AB208">
        <v>1</v>
      </c>
      <c r="AC208">
        <v>0</v>
      </c>
      <c r="AD208">
        <v>0</v>
      </c>
      <c r="AE208">
        <v>0</v>
      </c>
      <c r="AF208">
        <v>0</v>
      </c>
      <c r="AG208">
        <v>0</v>
      </c>
      <c r="AH208">
        <v>0</v>
      </c>
      <c r="AI208">
        <v>0</v>
      </c>
      <c r="AJ208">
        <v>0</v>
      </c>
      <c r="AK208">
        <v>0</v>
      </c>
      <c r="AL208">
        <v>0</v>
      </c>
      <c r="AM208">
        <v>0</v>
      </c>
      <c r="AN208">
        <v>0</v>
      </c>
      <c r="AO208">
        <v>0</v>
      </c>
      <c r="AP208" t="s">
        <v>345</v>
      </c>
      <c r="AQ208">
        <v>1</v>
      </c>
      <c r="AR208">
        <v>0</v>
      </c>
      <c r="AS208">
        <v>0</v>
      </c>
      <c r="AT208">
        <v>0</v>
      </c>
      <c r="AU208">
        <v>0</v>
      </c>
      <c r="AV208">
        <v>0</v>
      </c>
      <c r="AW208">
        <v>0</v>
      </c>
      <c r="AX208">
        <v>0</v>
      </c>
      <c r="AY208" t="s">
        <v>345</v>
      </c>
      <c r="AZ208">
        <v>1</v>
      </c>
      <c r="BA208">
        <v>0</v>
      </c>
      <c r="BB208">
        <v>0</v>
      </c>
      <c r="BC208">
        <v>0</v>
      </c>
      <c r="BD208">
        <v>0</v>
      </c>
      <c r="BE208">
        <v>0</v>
      </c>
      <c r="BF208">
        <v>0</v>
      </c>
      <c r="BG208">
        <v>0</v>
      </c>
      <c r="BH208">
        <v>0</v>
      </c>
      <c r="BI208" t="s">
        <v>51</v>
      </c>
      <c r="BK208" t="s">
        <v>386</v>
      </c>
      <c r="BL208" t="s">
        <v>129</v>
      </c>
      <c r="BM208" t="s">
        <v>129</v>
      </c>
      <c r="BN208" t="s">
        <v>118</v>
      </c>
      <c r="BO208" t="s">
        <v>951</v>
      </c>
      <c r="BP208">
        <v>0</v>
      </c>
      <c r="BQ208">
        <v>0</v>
      </c>
      <c r="BR208">
        <v>0</v>
      </c>
      <c r="BS208">
        <v>1</v>
      </c>
      <c r="BT208">
        <v>0</v>
      </c>
      <c r="BU208">
        <v>0</v>
      </c>
      <c r="BV208">
        <v>0</v>
      </c>
      <c r="BW208">
        <v>0</v>
      </c>
      <c r="BX208">
        <v>0</v>
      </c>
      <c r="BY208">
        <v>0</v>
      </c>
      <c r="BZ208">
        <v>1</v>
      </c>
      <c r="CA208">
        <v>0</v>
      </c>
      <c r="CB208">
        <v>0</v>
      </c>
      <c r="CC208">
        <v>0</v>
      </c>
      <c r="CD208">
        <v>0</v>
      </c>
      <c r="CE208" t="s">
        <v>335</v>
      </c>
      <c r="CG208" t="s">
        <v>138</v>
      </c>
      <c r="CI208" t="s">
        <v>129</v>
      </c>
      <c r="CJ208" t="s">
        <v>52</v>
      </c>
      <c r="CL208" t="s">
        <v>52</v>
      </c>
      <c r="CN208" t="s">
        <v>346</v>
      </c>
      <c r="CP208">
        <v>10</v>
      </c>
      <c r="CS208" t="s">
        <v>337</v>
      </c>
    </row>
    <row r="209" spans="1:98" customFormat="1">
      <c r="A209">
        <v>147950</v>
      </c>
      <c r="B209" t="s">
        <v>658</v>
      </c>
      <c r="C209" t="s">
        <v>360</v>
      </c>
      <c r="D209">
        <v>1965</v>
      </c>
      <c r="E209">
        <v>61</v>
      </c>
      <c r="F209" t="s">
        <v>339</v>
      </c>
      <c r="G209" t="s">
        <v>91</v>
      </c>
      <c r="H209" t="s">
        <v>898</v>
      </c>
      <c r="I209" t="s">
        <v>349</v>
      </c>
      <c r="J209" t="s">
        <v>325</v>
      </c>
      <c r="K209" s="329">
        <v>46140.358449074076</v>
      </c>
      <c r="L209" t="s">
        <v>309</v>
      </c>
      <c r="M209" t="s">
        <v>602</v>
      </c>
      <c r="N209" t="s">
        <v>649</v>
      </c>
      <c r="O209" t="s">
        <v>352</v>
      </c>
      <c r="P209" t="s">
        <v>353</v>
      </c>
      <c r="R209" t="s">
        <v>124</v>
      </c>
      <c r="S209" t="s">
        <v>121</v>
      </c>
      <c r="T209" t="s">
        <v>121</v>
      </c>
      <c r="U209" t="s">
        <v>2112</v>
      </c>
      <c r="V209" t="s">
        <v>107</v>
      </c>
      <c r="W209" t="s">
        <v>501</v>
      </c>
      <c r="X209">
        <v>0</v>
      </c>
      <c r="Y209">
        <v>0</v>
      </c>
      <c r="Z209">
        <v>0</v>
      </c>
      <c r="AA209">
        <v>0</v>
      </c>
      <c r="AB209">
        <v>0</v>
      </c>
      <c r="AC209">
        <v>0</v>
      </c>
      <c r="AD209">
        <v>1</v>
      </c>
      <c r="AE209">
        <v>0</v>
      </c>
      <c r="AF209">
        <v>0</v>
      </c>
      <c r="AG209">
        <v>0</v>
      </c>
      <c r="AH209">
        <v>0</v>
      </c>
      <c r="AI209">
        <v>0</v>
      </c>
      <c r="AJ209">
        <v>0</v>
      </c>
      <c r="AK209">
        <v>0</v>
      </c>
      <c r="AL209">
        <v>0</v>
      </c>
      <c r="AM209">
        <v>0</v>
      </c>
      <c r="AN209">
        <v>0</v>
      </c>
      <c r="AO209">
        <v>0</v>
      </c>
      <c r="AP209" t="s">
        <v>345</v>
      </c>
      <c r="AQ209">
        <v>1</v>
      </c>
      <c r="AR209">
        <v>0</v>
      </c>
      <c r="AS209">
        <v>0</v>
      </c>
      <c r="AT209">
        <v>0</v>
      </c>
      <c r="AU209">
        <v>0</v>
      </c>
      <c r="AV209">
        <v>0</v>
      </c>
      <c r="AW209">
        <v>0</v>
      </c>
      <c r="AX209">
        <v>0</v>
      </c>
      <c r="AY209" t="s">
        <v>345</v>
      </c>
      <c r="AZ209">
        <v>1</v>
      </c>
      <c r="BA209">
        <v>0</v>
      </c>
      <c r="BB209">
        <v>0</v>
      </c>
      <c r="BC209">
        <v>0</v>
      </c>
      <c r="BD209">
        <v>0</v>
      </c>
      <c r="BE209">
        <v>0</v>
      </c>
      <c r="BF209">
        <v>0</v>
      </c>
      <c r="BG209">
        <v>0</v>
      </c>
      <c r="BH209">
        <v>0</v>
      </c>
      <c r="BK209" t="s">
        <v>386</v>
      </c>
      <c r="BL209" t="s">
        <v>129</v>
      </c>
      <c r="BM209" t="s">
        <v>129</v>
      </c>
      <c r="BN209" t="s">
        <v>117</v>
      </c>
      <c r="BO209" t="s">
        <v>928</v>
      </c>
      <c r="BP209">
        <v>0</v>
      </c>
      <c r="BQ209">
        <v>0</v>
      </c>
      <c r="BR209">
        <v>0</v>
      </c>
      <c r="BS209">
        <v>1</v>
      </c>
      <c r="BT209">
        <v>0</v>
      </c>
      <c r="BU209">
        <v>0</v>
      </c>
      <c r="BV209">
        <v>0</v>
      </c>
      <c r="BW209">
        <v>0</v>
      </c>
      <c r="BX209">
        <v>0</v>
      </c>
      <c r="BY209">
        <v>0</v>
      </c>
      <c r="BZ209">
        <v>0</v>
      </c>
      <c r="CA209">
        <v>0</v>
      </c>
      <c r="CB209">
        <v>0</v>
      </c>
      <c r="CC209">
        <v>0</v>
      </c>
      <c r="CD209">
        <v>0</v>
      </c>
      <c r="CE209" t="s">
        <v>167</v>
      </c>
      <c r="CG209" t="s">
        <v>203</v>
      </c>
      <c r="CI209" t="s">
        <v>386</v>
      </c>
      <c r="CJ209" t="s">
        <v>52</v>
      </c>
      <c r="CL209" t="s">
        <v>52</v>
      </c>
      <c r="CN209" t="s">
        <v>346</v>
      </c>
      <c r="CP209">
        <v>9</v>
      </c>
      <c r="CQ209" t="s">
        <v>2113</v>
      </c>
      <c r="CR209" t="s">
        <v>2114</v>
      </c>
      <c r="CS209" t="s">
        <v>347</v>
      </c>
    </row>
    <row r="210" spans="1:98" customFormat="1">
      <c r="A210">
        <v>147950</v>
      </c>
      <c r="B210" t="s">
        <v>658</v>
      </c>
      <c r="C210" t="s">
        <v>360</v>
      </c>
      <c r="D210">
        <v>1965</v>
      </c>
      <c r="E210">
        <v>61</v>
      </c>
      <c r="F210" t="s">
        <v>339</v>
      </c>
      <c r="G210" t="s">
        <v>91</v>
      </c>
      <c r="H210" t="s">
        <v>898</v>
      </c>
      <c r="I210" t="s">
        <v>349</v>
      </c>
      <c r="J210" t="s">
        <v>325</v>
      </c>
      <c r="K210" s="329">
        <v>46140.35628472222</v>
      </c>
      <c r="L210" t="s">
        <v>309</v>
      </c>
      <c r="M210" t="s">
        <v>568</v>
      </c>
      <c r="N210" t="s">
        <v>1397</v>
      </c>
      <c r="O210" t="s">
        <v>492</v>
      </c>
      <c r="P210" t="s">
        <v>382</v>
      </c>
      <c r="R210" t="s">
        <v>124</v>
      </c>
      <c r="S210" t="s">
        <v>121</v>
      </c>
      <c r="T210" t="s">
        <v>121</v>
      </c>
      <c r="U210" t="s">
        <v>2112</v>
      </c>
      <c r="V210" t="s">
        <v>107</v>
      </c>
      <c r="W210" t="s">
        <v>501</v>
      </c>
      <c r="X210">
        <v>0</v>
      </c>
      <c r="Y210">
        <v>0</v>
      </c>
      <c r="Z210">
        <v>0</v>
      </c>
      <c r="AA210">
        <v>0</v>
      </c>
      <c r="AB210">
        <v>0</v>
      </c>
      <c r="AC210">
        <v>0</v>
      </c>
      <c r="AD210">
        <v>1</v>
      </c>
      <c r="AE210">
        <v>0</v>
      </c>
      <c r="AF210">
        <v>0</v>
      </c>
      <c r="AG210">
        <v>0</v>
      </c>
      <c r="AH210">
        <v>0</v>
      </c>
      <c r="AI210">
        <v>0</v>
      </c>
      <c r="AJ210">
        <v>0</v>
      </c>
      <c r="AK210">
        <v>0</v>
      </c>
      <c r="AL210">
        <v>0</v>
      </c>
      <c r="AM210">
        <v>0</v>
      </c>
      <c r="AN210">
        <v>0</v>
      </c>
      <c r="AO210">
        <v>0</v>
      </c>
      <c r="AP210" t="s">
        <v>345</v>
      </c>
      <c r="AQ210">
        <v>1</v>
      </c>
      <c r="AR210">
        <v>0</v>
      </c>
      <c r="AS210">
        <v>0</v>
      </c>
      <c r="AT210">
        <v>0</v>
      </c>
      <c r="AU210">
        <v>0</v>
      </c>
      <c r="AV210">
        <v>0</v>
      </c>
      <c r="AW210">
        <v>0</v>
      </c>
      <c r="AX210">
        <v>0</v>
      </c>
      <c r="AY210" t="s">
        <v>345</v>
      </c>
      <c r="AZ210">
        <v>1</v>
      </c>
      <c r="BA210">
        <v>0</v>
      </c>
      <c r="BB210">
        <v>0</v>
      </c>
      <c r="BC210">
        <v>0</v>
      </c>
      <c r="BD210">
        <v>0</v>
      </c>
      <c r="BE210">
        <v>0</v>
      </c>
      <c r="BF210">
        <v>0</v>
      </c>
      <c r="BG210">
        <v>0</v>
      </c>
      <c r="BH210">
        <v>0</v>
      </c>
      <c r="BK210" t="s">
        <v>386</v>
      </c>
      <c r="BL210" t="s">
        <v>129</v>
      </c>
      <c r="BM210" t="s">
        <v>129</v>
      </c>
      <c r="BN210" t="s">
        <v>117</v>
      </c>
      <c r="BO210" t="s">
        <v>928</v>
      </c>
      <c r="BP210">
        <v>0</v>
      </c>
      <c r="BQ210">
        <v>0</v>
      </c>
      <c r="BR210">
        <v>0</v>
      </c>
      <c r="BS210">
        <v>1</v>
      </c>
      <c r="BT210">
        <v>0</v>
      </c>
      <c r="BU210">
        <v>0</v>
      </c>
      <c r="BV210">
        <v>0</v>
      </c>
      <c r="BW210">
        <v>0</v>
      </c>
      <c r="BX210">
        <v>0</v>
      </c>
      <c r="BY210">
        <v>0</v>
      </c>
      <c r="BZ210">
        <v>0</v>
      </c>
      <c r="CA210">
        <v>0</v>
      </c>
      <c r="CB210">
        <v>0</v>
      </c>
      <c r="CC210">
        <v>0</v>
      </c>
      <c r="CD210">
        <v>0</v>
      </c>
      <c r="CE210" t="s">
        <v>172</v>
      </c>
      <c r="CG210" t="s">
        <v>185</v>
      </c>
      <c r="CI210" t="s">
        <v>129</v>
      </c>
      <c r="CJ210" t="s">
        <v>52</v>
      </c>
      <c r="CK210" t="s">
        <v>2115</v>
      </c>
      <c r="CL210" t="s">
        <v>52</v>
      </c>
      <c r="CM210" t="s">
        <v>2116</v>
      </c>
      <c r="CN210" t="s">
        <v>336</v>
      </c>
      <c r="CO210" t="s">
        <v>2117</v>
      </c>
      <c r="CP210">
        <v>8</v>
      </c>
      <c r="CQ210" t="s">
        <v>2118</v>
      </c>
      <c r="CS210" t="s">
        <v>347</v>
      </c>
      <c r="CT210" t="s">
        <v>2119</v>
      </c>
    </row>
    <row r="211" spans="1:98" customFormat="1">
      <c r="A211">
        <v>200253</v>
      </c>
      <c r="B211" t="s">
        <v>321</v>
      </c>
      <c r="C211" t="s">
        <v>360</v>
      </c>
      <c r="D211">
        <v>1997</v>
      </c>
      <c r="E211">
        <v>29</v>
      </c>
      <c r="F211" t="s">
        <v>323</v>
      </c>
      <c r="G211" t="s">
        <v>69</v>
      </c>
      <c r="H211" t="s">
        <v>1509</v>
      </c>
      <c r="I211" t="s">
        <v>440</v>
      </c>
      <c r="J211" t="s">
        <v>325</v>
      </c>
      <c r="K211" s="329">
        <v>46140.325138888889</v>
      </c>
      <c r="L211" t="s">
        <v>309</v>
      </c>
      <c r="M211" t="s">
        <v>751</v>
      </c>
      <c r="N211" t="s">
        <v>752</v>
      </c>
      <c r="O211" t="s">
        <v>453</v>
      </c>
      <c r="P211" t="s">
        <v>342</v>
      </c>
      <c r="Q211" t="s">
        <v>307</v>
      </c>
      <c r="R211" t="s">
        <v>122</v>
      </c>
      <c r="S211" t="s">
        <v>122</v>
      </c>
      <c r="T211" t="s">
        <v>394</v>
      </c>
      <c r="U211" t="s">
        <v>331</v>
      </c>
      <c r="V211" t="s">
        <v>107</v>
      </c>
      <c r="W211" t="s">
        <v>1684</v>
      </c>
      <c r="X211">
        <v>1</v>
      </c>
      <c r="Y211">
        <v>0</v>
      </c>
      <c r="Z211">
        <v>1</v>
      </c>
      <c r="AA211">
        <v>0</v>
      </c>
      <c r="AB211">
        <v>0</v>
      </c>
      <c r="AC211">
        <v>0</v>
      </c>
      <c r="AD211">
        <v>0</v>
      </c>
      <c r="AE211">
        <v>0</v>
      </c>
      <c r="AF211">
        <v>0</v>
      </c>
      <c r="AG211">
        <v>0</v>
      </c>
      <c r="AH211">
        <v>1</v>
      </c>
      <c r="AI211">
        <v>0</v>
      </c>
      <c r="AJ211">
        <v>0</v>
      </c>
      <c r="AK211">
        <v>0</v>
      </c>
      <c r="AL211">
        <v>1</v>
      </c>
      <c r="AM211">
        <v>0</v>
      </c>
      <c r="AN211">
        <v>0</v>
      </c>
      <c r="AO211">
        <v>0</v>
      </c>
      <c r="AP211" t="s">
        <v>641</v>
      </c>
      <c r="AQ211">
        <v>0</v>
      </c>
      <c r="AR211">
        <v>1</v>
      </c>
      <c r="AS211">
        <v>1</v>
      </c>
      <c r="AT211">
        <v>0</v>
      </c>
      <c r="AU211">
        <v>0</v>
      </c>
      <c r="AV211">
        <v>0</v>
      </c>
      <c r="AW211">
        <v>0</v>
      </c>
      <c r="AX211">
        <v>0</v>
      </c>
      <c r="AY211" t="s">
        <v>375</v>
      </c>
      <c r="AZ211">
        <v>0</v>
      </c>
      <c r="BA211">
        <v>1</v>
      </c>
      <c r="BB211">
        <v>0</v>
      </c>
      <c r="BC211">
        <v>0</v>
      </c>
      <c r="BD211">
        <v>0</v>
      </c>
      <c r="BE211">
        <v>0</v>
      </c>
      <c r="BF211">
        <v>0</v>
      </c>
      <c r="BG211">
        <v>0</v>
      </c>
      <c r="BH211">
        <v>0</v>
      </c>
      <c r="BK211" t="s">
        <v>133</v>
      </c>
      <c r="BL211" t="s">
        <v>131</v>
      </c>
      <c r="BM211" t="s">
        <v>129</v>
      </c>
      <c r="BN211" t="s">
        <v>117</v>
      </c>
      <c r="BO211" t="s">
        <v>938</v>
      </c>
      <c r="BP211">
        <v>0</v>
      </c>
      <c r="BQ211">
        <v>0</v>
      </c>
      <c r="BR211">
        <v>0</v>
      </c>
      <c r="BS211">
        <v>0</v>
      </c>
      <c r="BT211">
        <v>0</v>
      </c>
      <c r="BU211">
        <v>0</v>
      </c>
      <c r="BV211">
        <v>0</v>
      </c>
      <c r="BW211">
        <v>1</v>
      </c>
      <c r="BX211">
        <v>0</v>
      </c>
      <c r="BY211">
        <v>0</v>
      </c>
      <c r="BZ211">
        <v>0</v>
      </c>
      <c r="CA211">
        <v>0</v>
      </c>
      <c r="CB211">
        <v>0</v>
      </c>
      <c r="CC211">
        <v>0</v>
      </c>
      <c r="CD211">
        <v>0</v>
      </c>
      <c r="CE211" t="s">
        <v>335</v>
      </c>
      <c r="CG211" t="s">
        <v>335</v>
      </c>
      <c r="CI211" t="s">
        <v>386</v>
      </c>
      <c r="CJ211" t="s">
        <v>52</v>
      </c>
      <c r="CL211" t="s">
        <v>51</v>
      </c>
      <c r="CN211" t="s">
        <v>346</v>
      </c>
      <c r="CP211">
        <v>8</v>
      </c>
      <c r="CS211" t="s">
        <v>347</v>
      </c>
    </row>
    <row r="212" spans="1:98" customFormat="1">
      <c r="A212">
        <v>200143</v>
      </c>
      <c r="B212" t="s">
        <v>321</v>
      </c>
      <c r="C212" t="s">
        <v>360</v>
      </c>
      <c r="D212">
        <v>1977</v>
      </c>
      <c r="E212">
        <v>49</v>
      </c>
      <c r="F212" t="s">
        <v>387</v>
      </c>
      <c r="G212" t="s">
        <v>83</v>
      </c>
      <c r="H212" t="s">
        <v>1300</v>
      </c>
      <c r="I212" t="s">
        <v>478</v>
      </c>
      <c r="J212" t="s">
        <v>350</v>
      </c>
      <c r="K212" s="329">
        <v>46139.950868055559</v>
      </c>
      <c r="L212" t="s">
        <v>309</v>
      </c>
      <c r="M212" t="s">
        <v>370</v>
      </c>
      <c r="N212" t="s">
        <v>539</v>
      </c>
      <c r="O212" t="s">
        <v>377</v>
      </c>
      <c r="P212" t="s">
        <v>365</v>
      </c>
      <c r="Q212" t="s">
        <v>304</v>
      </c>
      <c r="R212" t="s">
        <v>123</v>
      </c>
      <c r="S212" t="s">
        <v>123</v>
      </c>
      <c r="T212" t="s">
        <v>330</v>
      </c>
      <c r="U212" t="s">
        <v>331</v>
      </c>
      <c r="V212" t="s">
        <v>107</v>
      </c>
      <c r="W212" t="s">
        <v>513</v>
      </c>
      <c r="X212">
        <v>0</v>
      </c>
      <c r="Y212">
        <v>0</v>
      </c>
      <c r="Z212">
        <v>0</v>
      </c>
      <c r="AA212">
        <v>0</v>
      </c>
      <c r="AB212">
        <v>0</v>
      </c>
      <c r="AC212">
        <v>0</v>
      </c>
      <c r="AD212">
        <v>0</v>
      </c>
      <c r="AE212">
        <v>0</v>
      </c>
      <c r="AF212">
        <v>0</v>
      </c>
      <c r="AG212">
        <v>0</v>
      </c>
      <c r="AH212">
        <v>1</v>
      </c>
      <c r="AI212">
        <v>0</v>
      </c>
      <c r="AJ212">
        <v>0</v>
      </c>
      <c r="AK212">
        <v>0</v>
      </c>
      <c r="AL212">
        <v>0</v>
      </c>
      <c r="AM212">
        <v>0</v>
      </c>
      <c r="AN212">
        <v>0</v>
      </c>
      <c r="AO212">
        <v>0</v>
      </c>
      <c r="AP212" t="s">
        <v>345</v>
      </c>
      <c r="AQ212">
        <v>1</v>
      </c>
      <c r="AR212">
        <v>0</v>
      </c>
      <c r="AS212">
        <v>0</v>
      </c>
      <c r="AT212">
        <v>0</v>
      </c>
      <c r="AU212">
        <v>0</v>
      </c>
      <c r="AV212">
        <v>0</v>
      </c>
      <c r="AW212">
        <v>0</v>
      </c>
      <c r="AX212">
        <v>0</v>
      </c>
      <c r="AY212" t="s">
        <v>345</v>
      </c>
      <c r="AZ212">
        <v>1</v>
      </c>
      <c r="BA212">
        <v>0</v>
      </c>
      <c r="BB212">
        <v>0</v>
      </c>
      <c r="BC212">
        <v>0</v>
      </c>
      <c r="BD212">
        <v>0</v>
      </c>
      <c r="BE212">
        <v>0</v>
      </c>
      <c r="BF212">
        <v>0</v>
      </c>
      <c r="BG212">
        <v>0</v>
      </c>
      <c r="BH212">
        <v>0</v>
      </c>
      <c r="BK212" t="s">
        <v>133</v>
      </c>
      <c r="BL212" t="s">
        <v>131</v>
      </c>
      <c r="BM212" t="s">
        <v>131</v>
      </c>
      <c r="BN212" t="s">
        <v>117</v>
      </c>
      <c r="BO212" t="s">
        <v>921</v>
      </c>
      <c r="BP212">
        <v>0</v>
      </c>
      <c r="BQ212">
        <v>0</v>
      </c>
      <c r="BR212">
        <v>0</v>
      </c>
      <c r="BS212">
        <v>0</v>
      </c>
      <c r="BT212">
        <v>0</v>
      </c>
      <c r="BU212">
        <v>0</v>
      </c>
      <c r="BV212">
        <v>0</v>
      </c>
      <c r="BW212">
        <v>0</v>
      </c>
      <c r="BX212">
        <v>0</v>
      </c>
      <c r="BY212">
        <v>0</v>
      </c>
      <c r="BZ212">
        <v>1</v>
      </c>
      <c r="CA212">
        <v>0</v>
      </c>
      <c r="CB212">
        <v>0</v>
      </c>
      <c r="CC212">
        <v>0</v>
      </c>
      <c r="CD212">
        <v>0</v>
      </c>
      <c r="CE212" t="s">
        <v>1565</v>
      </c>
      <c r="CG212" t="s">
        <v>210</v>
      </c>
      <c r="CI212" t="s">
        <v>127</v>
      </c>
      <c r="CJ212" t="s">
        <v>51</v>
      </c>
      <c r="CL212" t="s">
        <v>51</v>
      </c>
      <c r="CM212" t="s">
        <v>2120</v>
      </c>
      <c r="CN212" t="s">
        <v>346</v>
      </c>
      <c r="CP212">
        <v>10</v>
      </c>
      <c r="CS212" t="s">
        <v>337</v>
      </c>
    </row>
    <row r="213" spans="1:98" customFormat="1">
      <c r="A213">
        <v>200168</v>
      </c>
      <c r="B213" t="s">
        <v>1363</v>
      </c>
      <c r="C213" t="s">
        <v>322</v>
      </c>
      <c r="D213">
        <v>1975</v>
      </c>
      <c r="E213">
        <v>51</v>
      </c>
      <c r="F213" t="s">
        <v>58</v>
      </c>
      <c r="G213" t="s">
        <v>83</v>
      </c>
      <c r="H213" t="s">
        <v>1300</v>
      </c>
      <c r="I213" t="s">
        <v>349</v>
      </c>
      <c r="J213" t="s">
        <v>350</v>
      </c>
      <c r="K213" s="329">
        <v>46139.94121527778</v>
      </c>
      <c r="L213" t="s">
        <v>309</v>
      </c>
      <c r="M213" t="s">
        <v>370</v>
      </c>
      <c r="N213" t="s">
        <v>539</v>
      </c>
      <c r="O213" t="s">
        <v>377</v>
      </c>
      <c r="P213" t="s">
        <v>365</v>
      </c>
      <c r="Q213" t="s">
        <v>304</v>
      </c>
      <c r="R213" t="s">
        <v>122</v>
      </c>
      <c r="S213" t="s">
        <v>122</v>
      </c>
      <c r="T213" t="s">
        <v>330</v>
      </c>
      <c r="U213" t="s">
        <v>331</v>
      </c>
      <c r="V213" t="s">
        <v>107</v>
      </c>
      <c r="W213" t="s">
        <v>605</v>
      </c>
      <c r="X213">
        <v>0</v>
      </c>
      <c r="Y213">
        <v>0</v>
      </c>
      <c r="Z213">
        <v>0</v>
      </c>
      <c r="AA213">
        <v>0</v>
      </c>
      <c r="AB213">
        <v>0</v>
      </c>
      <c r="AC213">
        <v>0</v>
      </c>
      <c r="AD213">
        <v>0</v>
      </c>
      <c r="AE213">
        <v>0</v>
      </c>
      <c r="AF213">
        <v>0</v>
      </c>
      <c r="AG213">
        <v>0</v>
      </c>
      <c r="AH213">
        <v>0</v>
      </c>
      <c r="AI213">
        <v>1</v>
      </c>
      <c r="AJ213">
        <v>0</v>
      </c>
      <c r="AK213">
        <v>0</v>
      </c>
      <c r="AL213">
        <v>0</v>
      </c>
      <c r="AM213">
        <v>0</v>
      </c>
      <c r="AN213">
        <v>0</v>
      </c>
      <c r="AO213">
        <v>0</v>
      </c>
      <c r="AP213" t="s">
        <v>345</v>
      </c>
      <c r="AQ213">
        <v>1</v>
      </c>
      <c r="AR213">
        <v>0</v>
      </c>
      <c r="AS213">
        <v>0</v>
      </c>
      <c r="AT213">
        <v>0</v>
      </c>
      <c r="AU213">
        <v>0</v>
      </c>
      <c r="AV213">
        <v>0</v>
      </c>
      <c r="AW213">
        <v>0</v>
      </c>
      <c r="AX213">
        <v>0</v>
      </c>
      <c r="AY213" t="s">
        <v>345</v>
      </c>
      <c r="AZ213">
        <v>1</v>
      </c>
      <c r="BA213">
        <v>0</v>
      </c>
      <c r="BB213">
        <v>0</v>
      </c>
      <c r="BC213">
        <v>0</v>
      </c>
      <c r="BD213">
        <v>0</v>
      </c>
      <c r="BE213">
        <v>0</v>
      </c>
      <c r="BF213">
        <v>0</v>
      </c>
      <c r="BG213">
        <v>0</v>
      </c>
      <c r="BH213">
        <v>0</v>
      </c>
      <c r="BI213" t="s">
        <v>51</v>
      </c>
      <c r="BK213" t="s">
        <v>131</v>
      </c>
      <c r="BL213" t="s">
        <v>130</v>
      </c>
      <c r="BM213" t="s">
        <v>131</v>
      </c>
      <c r="BN213" t="s">
        <v>117</v>
      </c>
      <c r="BO213" t="s">
        <v>924</v>
      </c>
      <c r="BP213">
        <v>0</v>
      </c>
      <c r="BQ213">
        <v>0</v>
      </c>
      <c r="BR213">
        <v>0</v>
      </c>
      <c r="BS213">
        <v>0</v>
      </c>
      <c r="BT213">
        <v>0</v>
      </c>
      <c r="BU213">
        <v>1</v>
      </c>
      <c r="BV213">
        <v>0</v>
      </c>
      <c r="BW213">
        <v>0</v>
      </c>
      <c r="BX213">
        <v>0</v>
      </c>
      <c r="BY213">
        <v>0</v>
      </c>
      <c r="BZ213">
        <v>0</v>
      </c>
      <c r="CA213">
        <v>0</v>
      </c>
      <c r="CB213">
        <v>0</v>
      </c>
      <c r="CC213">
        <v>0</v>
      </c>
      <c r="CD213">
        <v>0</v>
      </c>
      <c r="CE213" t="s">
        <v>335</v>
      </c>
      <c r="CG213" t="s">
        <v>213</v>
      </c>
      <c r="CI213" t="s">
        <v>127</v>
      </c>
      <c r="CJ213" t="s">
        <v>51</v>
      </c>
      <c r="CL213" t="s">
        <v>51</v>
      </c>
      <c r="CN213" t="s">
        <v>346</v>
      </c>
      <c r="CP213">
        <v>10</v>
      </c>
    </row>
    <row r="214" spans="1:98" customFormat="1">
      <c r="A214">
        <v>107235</v>
      </c>
      <c r="B214" t="s">
        <v>321</v>
      </c>
      <c r="C214" t="s">
        <v>322</v>
      </c>
      <c r="D214">
        <v>1950</v>
      </c>
      <c r="E214">
        <v>76</v>
      </c>
      <c r="F214" t="s">
        <v>376</v>
      </c>
      <c r="G214" t="s">
        <v>80</v>
      </c>
      <c r="H214" t="s">
        <v>754</v>
      </c>
      <c r="I214" t="s">
        <v>361</v>
      </c>
      <c r="J214" t="s">
        <v>350</v>
      </c>
      <c r="K214" s="329">
        <v>46139.93644675926</v>
      </c>
      <c r="L214" t="s">
        <v>309</v>
      </c>
      <c r="M214" t="s">
        <v>28</v>
      </c>
      <c r="N214" t="s">
        <v>538</v>
      </c>
      <c r="O214" t="s">
        <v>377</v>
      </c>
      <c r="P214" t="s">
        <v>365</v>
      </c>
      <c r="Q214" t="s">
        <v>304</v>
      </c>
      <c r="R214" t="s">
        <v>123</v>
      </c>
      <c r="S214" t="s">
        <v>123</v>
      </c>
      <c r="T214" t="s">
        <v>343</v>
      </c>
      <c r="U214" t="s">
        <v>331</v>
      </c>
      <c r="V214" t="s">
        <v>107</v>
      </c>
      <c r="W214" t="s">
        <v>411</v>
      </c>
      <c r="X214">
        <v>0</v>
      </c>
      <c r="Y214">
        <v>0</v>
      </c>
      <c r="Z214">
        <v>0</v>
      </c>
      <c r="AA214">
        <v>0</v>
      </c>
      <c r="AB214">
        <v>0</v>
      </c>
      <c r="AC214">
        <v>0</v>
      </c>
      <c r="AD214">
        <v>0</v>
      </c>
      <c r="AE214">
        <v>0</v>
      </c>
      <c r="AF214">
        <v>0</v>
      </c>
      <c r="AG214">
        <v>1</v>
      </c>
      <c r="AH214">
        <v>0</v>
      </c>
      <c r="AI214">
        <v>0</v>
      </c>
      <c r="AJ214">
        <v>0</v>
      </c>
      <c r="AK214">
        <v>0</v>
      </c>
      <c r="AL214">
        <v>0</v>
      </c>
      <c r="AM214">
        <v>0</v>
      </c>
      <c r="AN214">
        <v>0</v>
      </c>
      <c r="AO214">
        <v>0</v>
      </c>
      <c r="AP214" t="s">
        <v>345</v>
      </c>
      <c r="AQ214">
        <v>1</v>
      </c>
      <c r="AR214">
        <v>0</v>
      </c>
      <c r="AS214">
        <v>0</v>
      </c>
      <c r="AT214">
        <v>0</v>
      </c>
      <c r="AU214">
        <v>0</v>
      </c>
      <c r="AV214">
        <v>0</v>
      </c>
      <c r="AW214">
        <v>0</v>
      </c>
      <c r="AX214">
        <v>0</v>
      </c>
      <c r="AY214" t="s">
        <v>345</v>
      </c>
      <c r="AZ214">
        <v>1</v>
      </c>
      <c r="BA214">
        <v>0</v>
      </c>
      <c r="BB214">
        <v>0</v>
      </c>
      <c r="BC214">
        <v>0</v>
      </c>
      <c r="BD214">
        <v>0</v>
      </c>
      <c r="BE214">
        <v>0</v>
      </c>
      <c r="BF214">
        <v>0</v>
      </c>
      <c r="BG214">
        <v>0</v>
      </c>
      <c r="BH214">
        <v>0</v>
      </c>
      <c r="BK214" t="s">
        <v>132</v>
      </c>
      <c r="BL214" t="s">
        <v>130</v>
      </c>
      <c r="BM214" t="s">
        <v>131</v>
      </c>
      <c r="BN214" t="s">
        <v>119</v>
      </c>
      <c r="BO214" t="s">
        <v>924</v>
      </c>
      <c r="BP214">
        <v>0</v>
      </c>
      <c r="BQ214">
        <v>0</v>
      </c>
      <c r="BR214">
        <v>0</v>
      </c>
      <c r="BS214">
        <v>0</v>
      </c>
      <c r="BT214">
        <v>0</v>
      </c>
      <c r="BU214">
        <v>1</v>
      </c>
      <c r="BV214">
        <v>0</v>
      </c>
      <c r="BW214">
        <v>0</v>
      </c>
      <c r="BX214">
        <v>0</v>
      </c>
      <c r="BY214">
        <v>0</v>
      </c>
      <c r="BZ214">
        <v>0</v>
      </c>
      <c r="CA214">
        <v>0</v>
      </c>
      <c r="CB214">
        <v>0</v>
      </c>
      <c r="CC214">
        <v>0</v>
      </c>
      <c r="CD214">
        <v>0</v>
      </c>
      <c r="CE214" t="s">
        <v>138</v>
      </c>
      <c r="CG214" t="s">
        <v>143</v>
      </c>
      <c r="CI214" t="s">
        <v>128</v>
      </c>
      <c r="CJ214" t="s">
        <v>51</v>
      </c>
      <c r="CL214" t="s">
        <v>51</v>
      </c>
      <c r="CN214" t="s">
        <v>346</v>
      </c>
      <c r="CP214">
        <v>10</v>
      </c>
      <c r="CS214" t="s">
        <v>337</v>
      </c>
      <c r="CT214" t="s">
        <v>2121</v>
      </c>
    </row>
    <row r="215" spans="1:98" customFormat="1">
      <c r="A215">
        <v>200143</v>
      </c>
      <c r="B215" t="s">
        <v>321</v>
      </c>
      <c r="C215" t="s">
        <v>360</v>
      </c>
      <c r="D215">
        <v>1977</v>
      </c>
      <c r="E215">
        <v>49</v>
      </c>
      <c r="F215" t="s">
        <v>387</v>
      </c>
      <c r="G215" t="s">
        <v>83</v>
      </c>
      <c r="H215" t="s">
        <v>1300</v>
      </c>
      <c r="I215" t="s">
        <v>478</v>
      </c>
      <c r="J215" t="s">
        <v>350</v>
      </c>
      <c r="K215" s="329">
        <v>46139.934976851851</v>
      </c>
      <c r="L215" t="s">
        <v>309</v>
      </c>
      <c r="M215" t="s">
        <v>425</v>
      </c>
      <c r="N215" t="s">
        <v>426</v>
      </c>
      <c r="O215" t="s">
        <v>364</v>
      </c>
      <c r="P215" t="s">
        <v>365</v>
      </c>
      <c r="R215" t="s">
        <v>123</v>
      </c>
      <c r="S215" t="s">
        <v>123</v>
      </c>
      <c r="T215" t="s">
        <v>330</v>
      </c>
      <c r="U215" t="s">
        <v>331</v>
      </c>
      <c r="V215" t="s">
        <v>107</v>
      </c>
      <c r="W215" t="s">
        <v>513</v>
      </c>
      <c r="X215">
        <v>0</v>
      </c>
      <c r="Y215">
        <v>0</v>
      </c>
      <c r="Z215">
        <v>0</v>
      </c>
      <c r="AA215">
        <v>0</v>
      </c>
      <c r="AB215">
        <v>0</v>
      </c>
      <c r="AC215">
        <v>0</v>
      </c>
      <c r="AD215">
        <v>0</v>
      </c>
      <c r="AE215">
        <v>0</v>
      </c>
      <c r="AF215">
        <v>0</v>
      </c>
      <c r="AG215">
        <v>0</v>
      </c>
      <c r="AH215">
        <v>1</v>
      </c>
      <c r="AI215">
        <v>0</v>
      </c>
      <c r="AJ215">
        <v>0</v>
      </c>
      <c r="AK215">
        <v>0</v>
      </c>
      <c r="AL215">
        <v>0</v>
      </c>
      <c r="AM215">
        <v>0</v>
      </c>
      <c r="AN215">
        <v>0</v>
      </c>
      <c r="AO215">
        <v>0</v>
      </c>
      <c r="AP215" t="s">
        <v>345</v>
      </c>
      <c r="AQ215">
        <v>1</v>
      </c>
      <c r="AR215">
        <v>0</v>
      </c>
      <c r="AS215">
        <v>0</v>
      </c>
      <c r="AT215">
        <v>0</v>
      </c>
      <c r="AU215">
        <v>0</v>
      </c>
      <c r="AV215">
        <v>0</v>
      </c>
      <c r="AW215">
        <v>0</v>
      </c>
      <c r="AX215">
        <v>0</v>
      </c>
      <c r="AY215" t="s">
        <v>345</v>
      </c>
      <c r="AZ215">
        <v>1</v>
      </c>
      <c r="BA215">
        <v>0</v>
      </c>
      <c r="BB215">
        <v>0</v>
      </c>
      <c r="BC215">
        <v>0</v>
      </c>
      <c r="BD215">
        <v>0</v>
      </c>
      <c r="BE215">
        <v>0</v>
      </c>
      <c r="BF215">
        <v>0</v>
      </c>
      <c r="BG215">
        <v>0</v>
      </c>
      <c r="BH215">
        <v>0</v>
      </c>
      <c r="BK215" t="s">
        <v>133</v>
      </c>
      <c r="BL215" t="s">
        <v>131</v>
      </c>
      <c r="BM215" t="s">
        <v>131</v>
      </c>
      <c r="BN215" t="s">
        <v>117</v>
      </c>
      <c r="BO215" t="s">
        <v>921</v>
      </c>
      <c r="BP215">
        <v>0</v>
      </c>
      <c r="BQ215">
        <v>0</v>
      </c>
      <c r="BR215">
        <v>0</v>
      </c>
      <c r="BS215">
        <v>0</v>
      </c>
      <c r="BT215">
        <v>0</v>
      </c>
      <c r="BU215">
        <v>0</v>
      </c>
      <c r="BV215">
        <v>0</v>
      </c>
      <c r="BW215">
        <v>0</v>
      </c>
      <c r="BX215">
        <v>0</v>
      </c>
      <c r="BY215">
        <v>0</v>
      </c>
      <c r="BZ215">
        <v>1</v>
      </c>
      <c r="CA215">
        <v>0</v>
      </c>
      <c r="CB215">
        <v>0</v>
      </c>
      <c r="CC215">
        <v>0</v>
      </c>
      <c r="CD215">
        <v>0</v>
      </c>
      <c r="CE215" t="s">
        <v>139</v>
      </c>
      <c r="CG215" t="s">
        <v>213</v>
      </c>
      <c r="CI215" t="s">
        <v>131</v>
      </c>
      <c r="CJ215" t="s">
        <v>52</v>
      </c>
      <c r="CL215" t="s">
        <v>52</v>
      </c>
      <c r="CN215" t="s">
        <v>336</v>
      </c>
      <c r="CO215" t="s">
        <v>2122</v>
      </c>
      <c r="CP215">
        <v>9</v>
      </c>
      <c r="CS215" t="s">
        <v>337</v>
      </c>
    </row>
    <row r="216" spans="1:98" customFormat="1">
      <c r="A216">
        <v>200143</v>
      </c>
      <c r="B216" t="s">
        <v>321</v>
      </c>
      <c r="C216" t="s">
        <v>360</v>
      </c>
      <c r="D216">
        <v>1977</v>
      </c>
      <c r="E216">
        <v>49</v>
      </c>
      <c r="F216" t="s">
        <v>387</v>
      </c>
      <c r="G216" t="s">
        <v>83</v>
      </c>
      <c r="H216" t="s">
        <v>1300</v>
      </c>
      <c r="I216" t="s">
        <v>478</v>
      </c>
      <c r="J216" t="s">
        <v>350</v>
      </c>
      <c r="K216" s="329">
        <v>46139.930937500001</v>
      </c>
      <c r="L216" t="s">
        <v>309</v>
      </c>
      <c r="M216" t="s">
        <v>32</v>
      </c>
      <c r="N216" t="s">
        <v>526</v>
      </c>
      <c r="O216" t="s">
        <v>492</v>
      </c>
      <c r="P216" t="s">
        <v>382</v>
      </c>
      <c r="R216" t="s">
        <v>123</v>
      </c>
      <c r="S216" t="s">
        <v>123</v>
      </c>
      <c r="T216" t="s">
        <v>330</v>
      </c>
      <c r="U216" t="s">
        <v>331</v>
      </c>
      <c r="V216" t="s">
        <v>107</v>
      </c>
      <c r="W216" t="s">
        <v>513</v>
      </c>
      <c r="X216">
        <v>0</v>
      </c>
      <c r="Y216">
        <v>0</v>
      </c>
      <c r="Z216">
        <v>0</v>
      </c>
      <c r="AA216">
        <v>0</v>
      </c>
      <c r="AB216">
        <v>0</v>
      </c>
      <c r="AC216">
        <v>0</v>
      </c>
      <c r="AD216">
        <v>0</v>
      </c>
      <c r="AE216">
        <v>0</v>
      </c>
      <c r="AF216">
        <v>0</v>
      </c>
      <c r="AG216">
        <v>0</v>
      </c>
      <c r="AH216">
        <v>1</v>
      </c>
      <c r="AI216">
        <v>0</v>
      </c>
      <c r="AJ216">
        <v>0</v>
      </c>
      <c r="AK216">
        <v>0</v>
      </c>
      <c r="AL216">
        <v>0</v>
      </c>
      <c r="AM216">
        <v>0</v>
      </c>
      <c r="AN216">
        <v>0</v>
      </c>
      <c r="AO216">
        <v>0</v>
      </c>
      <c r="AP216" t="s">
        <v>345</v>
      </c>
      <c r="AQ216">
        <v>1</v>
      </c>
      <c r="AR216">
        <v>0</v>
      </c>
      <c r="AS216">
        <v>0</v>
      </c>
      <c r="AT216">
        <v>0</v>
      </c>
      <c r="AU216">
        <v>0</v>
      </c>
      <c r="AV216">
        <v>0</v>
      </c>
      <c r="AW216">
        <v>0</v>
      </c>
      <c r="AX216">
        <v>0</v>
      </c>
      <c r="AY216" t="s">
        <v>345</v>
      </c>
      <c r="AZ216">
        <v>1</v>
      </c>
      <c r="BA216">
        <v>0</v>
      </c>
      <c r="BB216">
        <v>0</v>
      </c>
      <c r="BC216">
        <v>0</v>
      </c>
      <c r="BD216">
        <v>0</v>
      </c>
      <c r="BE216">
        <v>0</v>
      </c>
      <c r="BF216">
        <v>0</v>
      </c>
      <c r="BG216">
        <v>0</v>
      </c>
      <c r="BH216">
        <v>0</v>
      </c>
      <c r="BK216" t="s">
        <v>133</v>
      </c>
      <c r="BL216" t="s">
        <v>131</v>
      </c>
      <c r="BM216" t="s">
        <v>131</v>
      </c>
      <c r="BN216" t="s">
        <v>117</v>
      </c>
      <c r="BO216" t="s">
        <v>921</v>
      </c>
      <c r="BP216">
        <v>0</v>
      </c>
      <c r="BQ216">
        <v>0</v>
      </c>
      <c r="BR216">
        <v>0</v>
      </c>
      <c r="BS216">
        <v>0</v>
      </c>
      <c r="BT216">
        <v>0</v>
      </c>
      <c r="BU216">
        <v>0</v>
      </c>
      <c r="BV216">
        <v>0</v>
      </c>
      <c r="BW216">
        <v>0</v>
      </c>
      <c r="BX216">
        <v>0</v>
      </c>
      <c r="BY216">
        <v>0</v>
      </c>
      <c r="BZ216">
        <v>1</v>
      </c>
      <c r="CA216">
        <v>0</v>
      </c>
      <c r="CB216">
        <v>0</v>
      </c>
      <c r="CC216">
        <v>0</v>
      </c>
      <c r="CD216">
        <v>0</v>
      </c>
      <c r="CE216" t="s">
        <v>137</v>
      </c>
      <c r="CG216" t="s">
        <v>139</v>
      </c>
      <c r="CI216" t="s">
        <v>131</v>
      </c>
      <c r="CJ216" t="s">
        <v>51</v>
      </c>
      <c r="CK216" t="s">
        <v>2123</v>
      </c>
      <c r="CL216" t="s">
        <v>51</v>
      </c>
      <c r="CM216" t="s">
        <v>2124</v>
      </c>
      <c r="CN216" t="s">
        <v>336</v>
      </c>
      <c r="CO216" t="s">
        <v>2125</v>
      </c>
      <c r="CP216">
        <v>9</v>
      </c>
      <c r="CR216" t="s">
        <v>2126</v>
      </c>
      <c r="CS216" t="s">
        <v>337</v>
      </c>
    </row>
    <row r="217" spans="1:98" customFormat="1">
      <c r="A217">
        <v>200168</v>
      </c>
      <c r="B217" t="s">
        <v>1363</v>
      </c>
      <c r="C217" t="s">
        <v>322</v>
      </c>
      <c r="D217">
        <v>1975</v>
      </c>
      <c r="E217">
        <v>51</v>
      </c>
      <c r="F217" t="s">
        <v>58</v>
      </c>
      <c r="G217" t="s">
        <v>83</v>
      </c>
      <c r="H217" t="s">
        <v>1300</v>
      </c>
      <c r="I217" t="s">
        <v>349</v>
      </c>
      <c r="J217" t="s">
        <v>350</v>
      </c>
      <c r="K217" s="329">
        <v>46139.92832175926</v>
      </c>
      <c r="L217" t="s">
        <v>309</v>
      </c>
      <c r="M217" t="s">
        <v>326</v>
      </c>
      <c r="N217" t="s">
        <v>327</v>
      </c>
      <c r="O217" t="s">
        <v>328</v>
      </c>
      <c r="P217" t="s">
        <v>329</v>
      </c>
      <c r="R217" t="s">
        <v>122</v>
      </c>
      <c r="S217" t="s">
        <v>122</v>
      </c>
      <c r="T217" t="s">
        <v>330</v>
      </c>
      <c r="U217" t="s">
        <v>331</v>
      </c>
      <c r="V217" t="s">
        <v>107</v>
      </c>
      <c r="W217" t="s">
        <v>605</v>
      </c>
      <c r="X217">
        <v>0</v>
      </c>
      <c r="Y217">
        <v>0</v>
      </c>
      <c r="Z217">
        <v>0</v>
      </c>
      <c r="AA217">
        <v>0</v>
      </c>
      <c r="AB217">
        <v>0</v>
      </c>
      <c r="AC217">
        <v>0</v>
      </c>
      <c r="AD217">
        <v>0</v>
      </c>
      <c r="AE217">
        <v>0</v>
      </c>
      <c r="AF217">
        <v>0</v>
      </c>
      <c r="AG217">
        <v>0</v>
      </c>
      <c r="AH217">
        <v>0</v>
      </c>
      <c r="AI217">
        <v>1</v>
      </c>
      <c r="AJ217">
        <v>0</v>
      </c>
      <c r="AK217">
        <v>0</v>
      </c>
      <c r="AL217">
        <v>0</v>
      </c>
      <c r="AM217">
        <v>0</v>
      </c>
      <c r="AN217">
        <v>0</v>
      </c>
      <c r="AO217">
        <v>0</v>
      </c>
      <c r="AP217" t="s">
        <v>345</v>
      </c>
      <c r="AQ217">
        <v>1</v>
      </c>
      <c r="AR217">
        <v>0</v>
      </c>
      <c r="AS217">
        <v>0</v>
      </c>
      <c r="AT217">
        <v>0</v>
      </c>
      <c r="AU217">
        <v>0</v>
      </c>
      <c r="AV217">
        <v>0</v>
      </c>
      <c r="AW217">
        <v>0</v>
      </c>
      <c r="AX217">
        <v>0</v>
      </c>
      <c r="AY217" t="s">
        <v>345</v>
      </c>
      <c r="AZ217">
        <v>1</v>
      </c>
      <c r="BA217">
        <v>0</v>
      </c>
      <c r="BB217">
        <v>0</v>
      </c>
      <c r="BC217">
        <v>0</v>
      </c>
      <c r="BD217">
        <v>0</v>
      </c>
      <c r="BE217">
        <v>0</v>
      </c>
      <c r="BF217">
        <v>0</v>
      </c>
      <c r="BG217">
        <v>0</v>
      </c>
      <c r="BH217">
        <v>0</v>
      </c>
      <c r="BK217" t="s">
        <v>131</v>
      </c>
      <c r="BL217" t="s">
        <v>130</v>
      </c>
      <c r="BM217" t="s">
        <v>131</v>
      </c>
      <c r="BN217" t="s">
        <v>117</v>
      </c>
      <c r="BO217" t="s">
        <v>924</v>
      </c>
      <c r="BP217">
        <v>0</v>
      </c>
      <c r="BQ217">
        <v>0</v>
      </c>
      <c r="BR217">
        <v>0</v>
      </c>
      <c r="BS217">
        <v>0</v>
      </c>
      <c r="BT217">
        <v>0</v>
      </c>
      <c r="BU217">
        <v>1</v>
      </c>
      <c r="BV217">
        <v>0</v>
      </c>
      <c r="BW217">
        <v>0</v>
      </c>
      <c r="BX217">
        <v>0</v>
      </c>
      <c r="BY217">
        <v>0</v>
      </c>
      <c r="BZ217">
        <v>0</v>
      </c>
      <c r="CA217">
        <v>0</v>
      </c>
      <c r="CB217">
        <v>0</v>
      </c>
      <c r="CC217">
        <v>0</v>
      </c>
      <c r="CD217">
        <v>0</v>
      </c>
      <c r="CE217" t="s">
        <v>167</v>
      </c>
      <c r="CG217" t="s">
        <v>146</v>
      </c>
      <c r="CI217" t="s">
        <v>131</v>
      </c>
      <c r="CJ217" t="s">
        <v>51</v>
      </c>
      <c r="CL217" t="s">
        <v>52</v>
      </c>
      <c r="CN217" t="s">
        <v>336</v>
      </c>
      <c r="CO217" t="s">
        <v>2127</v>
      </c>
      <c r="CP217">
        <v>10</v>
      </c>
    </row>
    <row r="218" spans="1:98" customFormat="1">
      <c r="A218">
        <v>200168</v>
      </c>
      <c r="B218" t="s">
        <v>1363</v>
      </c>
      <c r="C218" t="s">
        <v>322</v>
      </c>
      <c r="D218">
        <v>1975</v>
      </c>
      <c r="E218">
        <v>51</v>
      </c>
      <c r="F218" t="s">
        <v>58</v>
      </c>
      <c r="G218" t="s">
        <v>83</v>
      </c>
      <c r="H218" t="s">
        <v>1300</v>
      </c>
      <c r="I218" t="s">
        <v>349</v>
      </c>
      <c r="J218" t="s">
        <v>350</v>
      </c>
      <c r="K218" s="329">
        <v>46139.926111111112</v>
      </c>
      <c r="L218" t="s">
        <v>309</v>
      </c>
      <c r="M218" t="s">
        <v>425</v>
      </c>
      <c r="N218" t="s">
        <v>426</v>
      </c>
      <c r="O218" t="s">
        <v>364</v>
      </c>
      <c r="P218" t="s">
        <v>365</v>
      </c>
      <c r="R218" t="s">
        <v>122</v>
      </c>
      <c r="S218" t="s">
        <v>122</v>
      </c>
      <c r="T218" t="s">
        <v>330</v>
      </c>
      <c r="U218" t="s">
        <v>331</v>
      </c>
      <c r="V218" t="s">
        <v>107</v>
      </c>
      <c r="W218" t="s">
        <v>605</v>
      </c>
      <c r="X218">
        <v>0</v>
      </c>
      <c r="Y218">
        <v>0</v>
      </c>
      <c r="Z218">
        <v>0</v>
      </c>
      <c r="AA218">
        <v>0</v>
      </c>
      <c r="AB218">
        <v>0</v>
      </c>
      <c r="AC218">
        <v>0</v>
      </c>
      <c r="AD218">
        <v>0</v>
      </c>
      <c r="AE218">
        <v>0</v>
      </c>
      <c r="AF218">
        <v>0</v>
      </c>
      <c r="AG218">
        <v>0</v>
      </c>
      <c r="AH218">
        <v>0</v>
      </c>
      <c r="AI218">
        <v>1</v>
      </c>
      <c r="AJ218">
        <v>0</v>
      </c>
      <c r="AK218">
        <v>0</v>
      </c>
      <c r="AL218">
        <v>0</v>
      </c>
      <c r="AM218">
        <v>0</v>
      </c>
      <c r="AN218">
        <v>0</v>
      </c>
      <c r="AO218">
        <v>0</v>
      </c>
      <c r="AP218" t="s">
        <v>345</v>
      </c>
      <c r="AQ218">
        <v>1</v>
      </c>
      <c r="AR218">
        <v>0</v>
      </c>
      <c r="AS218">
        <v>0</v>
      </c>
      <c r="AT218">
        <v>0</v>
      </c>
      <c r="AU218">
        <v>0</v>
      </c>
      <c r="AV218">
        <v>0</v>
      </c>
      <c r="AW218">
        <v>0</v>
      </c>
      <c r="AX218">
        <v>0</v>
      </c>
      <c r="AY218" t="s">
        <v>345</v>
      </c>
      <c r="AZ218">
        <v>1</v>
      </c>
      <c r="BA218">
        <v>0</v>
      </c>
      <c r="BB218">
        <v>0</v>
      </c>
      <c r="BC218">
        <v>0</v>
      </c>
      <c r="BD218">
        <v>0</v>
      </c>
      <c r="BE218">
        <v>0</v>
      </c>
      <c r="BF218">
        <v>0</v>
      </c>
      <c r="BG218">
        <v>0</v>
      </c>
      <c r="BH218">
        <v>0</v>
      </c>
      <c r="BK218" t="s">
        <v>131</v>
      </c>
      <c r="BL218" t="s">
        <v>130</v>
      </c>
      <c r="BM218" t="s">
        <v>131</v>
      </c>
      <c r="BN218" t="s">
        <v>117</v>
      </c>
      <c r="BO218" t="s">
        <v>924</v>
      </c>
      <c r="BP218">
        <v>0</v>
      </c>
      <c r="BQ218">
        <v>0</v>
      </c>
      <c r="BR218">
        <v>0</v>
      </c>
      <c r="BS218">
        <v>0</v>
      </c>
      <c r="BT218">
        <v>0</v>
      </c>
      <c r="BU218">
        <v>1</v>
      </c>
      <c r="BV218">
        <v>0</v>
      </c>
      <c r="BW218">
        <v>0</v>
      </c>
      <c r="BX218">
        <v>0</v>
      </c>
      <c r="BY218">
        <v>0</v>
      </c>
      <c r="BZ218">
        <v>0</v>
      </c>
      <c r="CA218">
        <v>0</v>
      </c>
      <c r="CB218">
        <v>0</v>
      </c>
      <c r="CC218">
        <v>0</v>
      </c>
      <c r="CD218">
        <v>0</v>
      </c>
      <c r="CE218" t="s">
        <v>139</v>
      </c>
      <c r="CG218" t="s">
        <v>200</v>
      </c>
      <c r="CI218" t="s">
        <v>131</v>
      </c>
      <c r="CJ218" t="s">
        <v>51</v>
      </c>
      <c r="CL218" t="s">
        <v>51</v>
      </c>
      <c r="CN218" t="s">
        <v>346</v>
      </c>
      <c r="CP218">
        <v>10</v>
      </c>
    </row>
    <row r="219" spans="1:98" customFormat="1">
      <c r="A219">
        <v>200143</v>
      </c>
      <c r="B219" t="s">
        <v>321</v>
      </c>
      <c r="C219" t="s">
        <v>360</v>
      </c>
      <c r="D219">
        <v>1977</v>
      </c>
      <c r="E219">
        <v>49</v>
      </c>
      <c r="F219" t="s">
        <v>387</v>
      </c>
      <c r="G219" t="s">
        <v>83</v>
      </c>
      <c r="H219" t="s">
        <v>1300</v>
      </c>
      <c r="I219" t="s">
        <v>478</v>
      </c>
      <c r="J219" t="s">
        <v>350</v>
      </c>
      <c r="K219" s="329">
        <v>46139.925925925927</v>
      </c>
      <c r="L219" t="s">
        <v>309</v>
      </c>
      <c r="M219" t="s">
        <v>326</v>
      </c>
      <c r="N219" t="s">
        <v>327</v>
      </c>
      <c r="O219" t="s">
        <v>328</v>
      </c>
      <c r="P219" t="s">
        <v>329</v>
      </c>
      <c r="R219" t="s">
        <v>123</v>
      </c>
      <c r="S219" t="s">
        <v>123</v>
      </c>
      <c r="T219" t="s">
        <v>330</v>
      </c>
      <c r="U219" t="s">
        <v>331</v>
      </c>
      <c r="V219" t="s">
        <v>107</v>
      </c>
      <c r="W219" t="s">
        <v>513</v>
      </c>
      <c r="X219">
        <v>0</v>
      </c>
      <c r="Y219">
        <v>0</v>
      </c>
      <c r="Z219">
        <v>0</v>
      </c>
      <c r="AA219">
        <v>0</v>
      </c>
      <c r="AB219">
        <v>0</v>
      </c>
      <c r="AC219">
        <v>0</v>
      </c>
      <c r="AD219">
        <v>0</v>
      </c>
      <c r="AE219">
        <v>0</v>
      </c>
      <c r="AF219">
        <v>0</v>
      </c>
      <c r="AG219">
        <v>0</v>
      </c>
      <c r="AH219">
        <v>1</v>
      </c>
      <c r="AI219">
        <v>0</v>
      </c>
      <c r="AJ219">
        <v>0</v>
      </c>
      <c r="AK219">
        <v>0</v>
      </c>
      <c r="AL219">
        <v>0</v>
      </c>
      <c r="AM219">
        <v>0</v>
      </c>
      <c r="AN219">
        <v>0</v>
      </c>
      <c r="AO219">
        <v>0</v>
      </c>
      <c r="AP219" t="s">
        <v>345</v>
      </c>
      <c r="AQ219">
        <v>1</v>
      </c>
      <c r="AR219">
        <v>0</v>
      </c>
      <c r="AS219">
        <v>0</v>
      </c>
      <c r="AT219">
        <v>0</v>
      </c>
      <c r="AU219">
        <v>0</v>
      </c>
      <c r="AV219">
        <v>0</v>
      </c>
      <c r="AW219">
        <v>0</v>
      </c>
      <c r="AX219">
        <v>0</v>
      </c>
      <c r="AY219" t="s">
        <v>345</v>
      </c>
      <c r="AZ219">
        <v>1</v>
      </c>
      <c r="BA219">
        <v>0</v>
      </c>
      <c r="BB219">
        <v>0</v>
      </c>
      <c r="BC219">
        <v>0</v>
      </c>
      <c r="BD219">
        <v>0</v>
      </c>
      <c r="BE219">
        <v>0</v>
      </c>
      <c r="BF219">
        <v>0</v>
      </c>
      <c r="BG219">
        <v>0</v>
      </c>
      <c r="BH219">
        <v>0</v>
      </c>
      <c r="BK219" t="s">
        <v>133</v>
      </c>
      <c r="BL219" t="s">
        <v>131</v>
      </c>
      <c r="BM219" t="s">
        <v>131</v>
      </c>
      <c r="BN219" t="s">
        <v>117</v>
      </c>
      <c r="BO219" t="s">
        <v>921</v>
      </c>
      <c r="BP219">
        <v>0</v>
      </c>
      <c r="BQ219">
        <v>0</v>
      </c>
      <c r="BR219">
        <v>0</v>
      </c>
      <c r="BS219">
        <v>0</v>
      </c>
      <c r="BT219">
        <v>0</v>
      </c>
      <c r="BU219">
        <v>0</v>
      </c>
      <c r="BV219">
        <v>0</v>
      </c>
      <c r="BW219">
        <v>0</v>
      </c>
      <c r="BX219">
        <v>0</v>
      </c>
      <c r="BY219">
        <v>0</v>
      </c>
      <c r="BZ219">
        <v>1</v>
      </c>
      <c r="CA219">
        <v>0</v>
      </c>
      <c r="CB219">
        <v>0</v>
      </c>
      <c r="CC219">
        <v>0</v>
      </c>
      <c r="CD219">
        <v>0</v>
      </c>
      <c r="CE219" t="s">
        <v>227</v>
      </c>
      <c r="CG219" t="s">
        <v>146</v>
      </c>
      <c r="CI219" t="s">
        <v>131</v>
      </c>
      <c r="CJ219" t="s">
        <v>51</v>
      </c>
      <c r="CK219" t="s">
        <v>2128</v>
      </c>
      <c r="CL219" t="s">
        <v>51</v>
      </c>
      <c r="CM219" t="s">
        <v>2129</v>
      </c>
      <c r="CN219" t="s">
        <v>346</v>
      </c>
      <c r="CP219">
        <v>10</v>
      </c>
      <c r="CS219" t="s">
        <v>337</v>
      </c>
    </row>
    <row r="220" spans="1:98" customFormat="1">
      <c r="A220">
        <v>200168</v>
      </c>
      <c r="B220" t="s">
        <v>1363</v>
      </c>
      <c r="C220" t="s">
        <v>322</v>
      </c>
      <c r="D220">
        <v>1975</v>
      </c>
      <c r="E220">
        <v>51</v>
      </c>
      <c r="F220" t="s">
        <v>58</v>
      </c>
      <c r="G220" t="s">
        <v>83</v>
      </c>
      <c r="H220" t="s">
        <v>1300</v>
      </c>
      <c r="I220" t="s">
        <v>349</v>
      </c>
      <c r="J220" t="s">
        <v>350</v>
      </c>
      <c r="K220" s="329">
        <v>46139.923796296294</v>
      </c>
      <c r="L220" t="s">
        <v>309</v>
      </c>
      <c r="M220" t="s">
        <v>366</v>
      </c>
      <c r="N220" t="s">
        <v>368</v>
      </c>
      <c r="O220" t="s">
        <v>328</v>
      </c>
      <c r="P220" t="s">
        <v>329</v>
      </c>
      <c r="R220" t="s">
        <v>122</v>
      </c>
      <c r="S220" t="s">
        <v>122</v>
      </c>
      <c r="T220" t="s">
        <v>330</v>
      </c>
      <c r="U220" t="s">
        <v>331</v>
      </c>
      <c r="V220" t="s">
        <v>107</v>
      </c>
      <c r="W220" t="s">
        <v>605</v>
      </c>
      <c r="X220">
        <v>0</v>
      </c>
      <c r="Y220">
        <v>0</v>
      </c>
      <c r="Z220">
        <v>0</v>
      </c>
      <c r="AA220">
        <v>0</v>
      </c>
      <c r="AB220">
        <v>0</v>
      </c>
      <c r="AC220">
        <v>0</v>
      </c>
      <c r="AD220">
        <v>0</v>
      </c>
      <c r="AE220">
        <v>0</v>
      </c>
      <c r="AF220">
        <v>0</v>
      </c>
      <c r="AG220">
        <v>0</v>
      </c>
      <c r="AH220">
        <v>0</v>
      </c>
      <c r="AI220">
        <v>1</v>
      </c>
      <c r="AJ220">
        <v>0</v>
      </c>
      <c r="AK220">
        <v>0</v>
      </c>
      <c r="AL220">
        <v>0</v>
      </c>
      <c r="AM220">
        <v>0</v>
      </c>
      <c r="AN220">
        <v>0</v>
      </c>
      <c r="AO220">
        <v>0</v>
      </c>
      <c r="AP220" t="s">
        <v>345</v>
      </c>
      <c r="AQ220">
        <v>1</v>
      </c>
      <c r="AR220">
        <v>0</v>
      </c>
      <c r="AS220">
        <v>0</v>
      </c>
      <c r="AT220">
        <v>0</v>
      </c>
      <c r="AU220">
        <v>0</v>
      </c>
      <c r="AV220">
        <v>0</v>
      </c>
      <c r="AW220">
        <v>0</v>
      </c>
      <c r="AX220">
        <v>0</v>
      </c>
      <c r="AY220" t="s">
        <v>345</v>
      </c>
      <c r="AZ220">
        <v>1</v>
      </c>
      <c r="BA220">
        <v>0</v>
      </c>
      <c r="BB220">
        <v>0</v>
      </c>
      <c r="BC220">
        <v>0</v>
      </c>
      <c r="BD220">
        <v>0</v>
      </c>
      <c r="BE220">
        <v>0</v>
      </c>
      <c r="BF220">
        <v>0</v>
      </c>
      <c r="BG220">
        <v>0</v>
      </c>
      <c r="BH220">
        <v>0</v>
      </c>
      <c r="BI220" t="s">
        <v>51</v>
      </c>
      <c r="BJ220" t="s">
        <v>2130</v>
      </c>
      <c r="BK220" t="s">
        <v>131</v>
      </c>
      <c r="BL220" t="s">
        <v>130</v>
      </c>
      <c r="BM220" t="s">
        <v>131</v>
      </c>
      <c r="BN220" t="s">
        <v>117</v>
      </c>
      <c r="BO220" t="s">
        <v>924</v>
      </c>
      <c r="BP220">
        <v>0</v>
      </c>
      <c r="BQ220">
        <v>0</v>
      </c>
      <c r="BR220">
        <v>0</v>
      </c>
      <c r="BS220">
        <v>0</v>
      </c>
      <c r="BT220">
        <v>0</v>
      </c>
      <c r="BU220">
        <v>1</v>
      </c>
      <c r="BV220">
        <v>0</v>
      </c>
      <c r="BW220">
        <v>0</v>
      </c>
      <c r="BX220">
        <v>0</v>
      </c>
      <c r="BY220">
        <v>0</v>
      </c>
      <c r="BZ220">
        <v>0</v>
      </c>
      <c r="CA220">
        <v>0</v>
      </c>
      <c r="CB220">
        <v>0</v>
      </c>
      <c r="CC220">
        <v>0</v>
      </c>
      <c r="CD220">
        <v>0</v>
      </c>
      <c r="CE220" t="s">
        <v>146</v>
      </c>
      <c r="CG220" t="s">
        <v>335</v>
      </c>
      <c r="CI220" t="s">
        <v>127</v>
      </c>
      <c r="CJ220" t="s">
        <v>51</v>
      </c>
      <c r="CK220" t="s">
        <v>2131</v>
      </c>
      <c r="CL220" t="s">
        <v>51</v>
      </c>
      <c r="CN220" t="s">
        <v>346</v>
      </c>
      <c r="CP220">
        <v>10</v>
      </c>
    </row>
    <row r="221" spans="1:98" customFormat="1">
      <c r="A221">
        <v>200168</v>
      </c>
      <c r="B221" t="s">
        <v>1363</v>
      </c>
      <c r="C221" t="s">
        <v>322</v>
      </c>
      <c r="D221">
        <v>1975</v>
      </c>
      <c r="E221">
        <v>51</v>
      </c>
      <c r="F221" t="s">
        <v>58</v>
      </c>
      <c r="G221" t="s">
        <v>83</v>
      </c>
      <c r="H221" t="s">
        <v>1300</v>
      </c>
      <c r="I221" t="s">
        <v>349</v>
      </c>
      <c r="J221" t="s">
        <v>350</v>
      </c>
      <c r="K221" s="329">
        <v>46139.91778935185</v>
      </c>
      <c r="L221" t="s">
        <v>309</v>
      </c>
      <c r="M221" t="s">
        <v>32</v>
      </c>
      <c r="N221" t="s">
        <v>526</v>
      </c>
      <c r="O221" t="s">
        <v>492</v>
      </c>
      <c r="P221" t="s">
        <v>382</v>
      </c>
      <c r="R221" t="s">
        <v>122</v>
      </c>
      <c r="S221" t="s">
        <v>122</v>
      </c>
      <c r="T221" t="s">
        <v>330</v>
      </c>
      <c r="U221" t="s">
        <v>331</v>
      </c>
      <c r="V221" t="s">
        <v>107</v>
      </c>
      <c r="W221" t="s">
        <v>605</v>
      </c>
      <c r="X221">
        <v>0</v>
      </c>
      <c r="Y221">
        <v>0</v>
      </c>
      <c r="Z221">
        <v>0</v>
      </c>
      <c r="AA221">
        <v>0</v>
      </c>
      <c r="AB221">
        <v>0</v>
      </c>
      <c r="AC221">
        <v>0</v>
      </c>
      <c r="AD221">
        <v>0</v>
      </c>
      <c r="AE221">
        <v>0</v>
      </c>
      <c r="AF221">
        <v>0</v>
      </c>
      <c r="AG221">
        <v>0</v>
      </c>
      <c r="AH221">
        <v>0</v>
      </c>
      <c r="AI221">
        <v>1</v>
      </c>
      <c r="AJ221">
        <v>0</v>
      </c>
      <c r="AK221">
        <v>0</v>
      </c>
      <c r="AL221">
        <v>0</v>
      </c>
      <c r="AM221">
        <v>0</v>
      </c>
      <c r="AN221">
        <v>0</v>
      </c>
      <c r="AO221">
        <v>0</v>
      </c>
      <c r="AP221" t="s">
        <v>345</v>
      </c>
      <c r="AQ221">
        <v>1</v>
      </c>
      <c r="AR221">
        <v>0</v>
      </c>
      <c r="AS221">
        <v>0</v>
      </c>
      <c r="AT221">
        <v>0</v>
      </c>
      <c r="AU221">
        <v>0</v>
      </c>
      <c r="AV221">
        <v>0</v>
      </c>
      <c r="AW221">
        <v>0</v>
      </c>
      <c r="AX221">
        <v>0</v>
      </c>
      <c r="AY221" t="s">
        <v>345</v>
      </c>
      <c r="AZ221">
        <v>1</v>
      </c>
      <c r="BA221">
        <v>0</v>
      </c>
      <c r="BB221">
        <v>0</v>
      </c>
      <c r="BC221">
        <v>0</v>
      </c>
      <c r="BD221">
        <v>0</v>
      </c>
      <c r="BE221">
        <v>0</v>
      </c>
      <c r="BF221">
        <v>0</v>
      </c>
      <c r="BG221">
        <v>0</v>
      </c>
      <c r="BH221">
        <v>0</v>
      </c>
      <c r="BK221" t="s">
        <v>131</v>
      </c>
      <c r="BL221" t="s">
        <v>130</v>
      </c>
      <c r="BM221" t="s">
        <v>131</v>
      </c>
      <c r="BN221" t="s">
        <v>117</v>
      </c>
      <c r="BO221" t="s">
        <v>924</v>
      </c>
      <c r="BP221">
        <v>0</v>
      </c>
      <c r="BQ221">
        <v>0</v>
      </c>
      <c r="BR221">
        <v>0</v>
      </c>
      <c r="BS221">
        <v>0</v>
      </c>
      <c r="BT221">
        <v>0</v>
      </c>
      <c r="BU221">
        <v>1</v>
      </c>
      <c r="BV221">
        <v>0</v>
      </c>
      <c r="BW221">
        <v>0</v>
      </c>
      <c r="BX221">
        <v>0</v>
      </c>
      <c r="BY221">
        <v>0</v>
      </c>
      <c r="BZ221">
        <v>0</v>
      </c>
      <c r="CA221">
        <v>0</v>
      </c>
      <c r="CB221">
        <v>0</v>
      </c>
      <c r="CC221">
        <v>0</v>
      </c>
      <c r="CD221">
        <v>0</v>
      </c>
      <c r="CE221" t="s">
        <v>137</v>
      </c>
      <c r="CG221" t="s">
        <v>139</v>
      </c>
      <c r="CI221" t="s">
        <v>130</v>
      </c>
      <c r="CJ221" t="s">
        <v>51</v>
      </c>
      <c r="CK221" t="s">
        <v>2132</v>
      </c>
      <c r="CL221" t="s">
        <v>52</v>
      </c>
      <c r="CN221" t="s">
        <v>346</v>
      </c>
      <c r="CP221">
        <v>10</v>
      </c>
    </row>
    <row r="222" spans="1:98" customFormat="1">
      <c r="A222">
        <v>189962</v>
      </c>
      <c r="B222" t="s">
        <v>468</v>
      </c>
      <c r="C222" t="s">
        <v>322</v>
      </c>
      <c r="D222">
        <v>1998</v>
      </c>
      <c r="E222">
        <v>28</v>
      </c>
      <c r="F222" t="s">
        <v>323</v>
      </c>
      <c r="G222" t="s">
        <v>49</v>
      </c>
      <c r="H222" t="s">
        <v>442</v>
      </c>
      <c r="I222" t="s">
        <v>361</v>
      </c>
      <c r="J222" t="s">
        <v>325</v>
      </c>
      <c r="K222" s="329">
        <v>46139.902754629627</v>
      </c>
      <c r="L222" t="s">
        <v>309</v>
      </c>
      <c r="M222" t="s">
        <v>438</v>
      </c>
      <c r="N222" t="s">
        <v>441</v>
      </c>
      <c r="O222" t="s">
        <v>442</v>
      </c>
      <c r="P222" t="s">
        <v>405</v>
      </c>
      <c r="R222" t="s">
        <v>383</v>
      </c>
      <c r="S222" t="s">
        <v>121</v>
      </c>
      <c r="T222" t="s">
        <v>121</v>
      </c>
      <c r="U222" t="s">
        <v>331</v>
      </c>
      <c r="V222" t="s">
        <v>106</v>
      </c>
      <c r="W222" t="s">
        <v>501</v>
      </c>
      <c r="X222">
        <v>0</v>
      </c>
      <c r="Y222">
        <v>0</v>
      </c>
      <c r="Z222">
        <v>0</v>
      </c>
      <c r="AA222">
        <v>0</v>
      </c>
      <c r="AB222">
        <v>0</v>
      </c>
      <c r="AC222">
        <v>0</v>
      </c>
      <c r="AD222">
        <v>1</v>
      </c>
      <c r="AE222">
        <v>0</v>
      </c>
      <c r="AF222">
        <v>0</v>
      </c>
      <c r="AG222">
        <v>0</v>
      </c>
      <c r="AH222">
        <v>0</v>
      </c>
      <c r="AI222">
        <v>0</v>
      </c>
      <c r="AJ222">
        <v>0</v>
      </c>
      <c r="AK222">
        <v>0</v>
      </c>
      <c r="AL222">
        <v>0</v>
      </c>
      <c r="AM222">
        <v>0</v>
      </c>
      <c r="AN222">
        <v>0</v>
      </c>
      <c r="AO222">
        <v>0</v>
      </c>
      <c r="AP222" t="s">
        <v>345</v>
      </c>
      <c r="AQ222">
        <v>1</v>
      </c>
      <c r="AR222">
        <v>0</v>
      </c>
      <c r="AS222">
        <v>0</v>
      </c>
      <c r="AT222">
        <v>0</v>
      </c>
      <c r="AU222">
        <v>0</v>
      </c>
      <c r="AV222">
        <v>0</v>
      </c>
      <c r="AW222">
        <v>0</v>
      </c>
      <c r="AX222">
        <v>0</v>
      </c>
      <c r="AY222" t="s">
        <v>345</v>
      </c>
      <c r="AZ222">
        <v>1</v>
      </c>
      <c r="BA222">
        <v>0</v>
      </c>
      <c r="BB222">
        <v>0</v>
      </c>
      <c r="BC222">
        <v>0</v>
      </c>
      <c r="BD222">
        <v>0</v>
      </c>
      <c r="BE222">
        <v>0</v>
      </c>
      <c r="BF222">
        <v>0</v>
      </c>
      <c r="BG222">
        <v>0</v>
      </c>
      <c r="BH222">
        <v>0</v>
      </c>
      <c r="BK222" t="s">
        <v>128</v>
      </c>
      <c r="BL222" t="s">
        <v>127</v>
      </c>
      <c r="BM222" t="s">
        <v>128</v>
      </c>
      <c r="BN222" t="s">
        <v>120</v>
      </c>
      <c r="BO222" t="s">
        <v>924</v>
      </c>
      <c r="BP222">
        <v>0</v>
      </c>
      <c r="BQ222">
        <v>0</v>
      </c>
      <c r="BR222">
        <v>0</v>
      </c>
      <c r="BS222">
        <v>0</v>
      </c>
      <c r="BT222">
        <v>0</v>
      </c>
      <c r="BU222">
        <v>1</v>
      </c>
      <c r="BV222">
        <v>0</v>
      </c>
      <c r="BW222">
        <v>0</v>
      </c>
      <c r="BX222">
        <v>0</v>
      </c>
      <c r="BY222">
        <v>0</v>
      </c>
      <c r="BZ222">
        <v>0</v>
      </c>
      <c r="CA222">
        <v>0</v>
      </c>
      <c r="CB222">
        <v>0</v>
      </c>
      <c r="CC222">
        <v>0</v>
      </c>
      <c r="CD222">
        <v>0</v>
      </c>
      <c r="CE222" t="s">
        <v>335</v>
      </c>
      <c r="CG222" t="s">
        <v>335</v>
      </c>
      <c r="CI222" t="s">
        <v>128</v>
      </c>
      <c r="CJ222" t="s">
        <v>52</v>
      </c>
      <c r="CL222" t="s">
        <v>52</v>
      </c>
      <c r="CN222" t="s">
        <v>346</v>
      </c>
      <c r="CP222">
        <v>8</v>
      </c>
      <c r="CS222" t="s">
        <v>400</v>
      </c>
    </row>
    <row r="223" spans="1:98" customFormat="1">
      <c r="A223">
        <v>188882</v>
      </c>
      <c r="B223" t="s">
        <v>762</v>
      </c>
      <c r="C223" t="s">
        <v>360</v>
      </c>
      <c r="D223">
        <v>1983</v>
      </c>
      <c r="E223">
        <v>43</v>
      </c>
      <c r="F223" t="s">
        <v>387</v>
      </c>
      <c r="G223" t="s">
        <v>82</v>
      </c>
      <c r="H223" t="s">
        <v>496</v>
      </c>
      <c r="I223" t="s">
        <v>410</v>
      </c>
      <c r="J223" t="s">
        <v>325</v>
      </c>
      <c r="K223" s="329">
        <v>46139.898356481484</v>
      </c>
      <c r="L223" t="s">
        <v>309</v>
      </c>
      <c r="M223" t="s">
        <v>762</v>
      </c>
      <c r="N223" t="s">
        <v>811</v>
      </c>
      <c r="O223" t="s">
        <v>453</v>
      </c>
      <c r="P223" t="s">
        <v>342</v>
      </c>
      <c r="Q223" t="s">
        <v>307</v>
      </c>
      <c r="R223" t="s">
        <v>383</v>
      </c>
      <c r="S223" t="s">
        <v>121</v>
      </c>
      <c r="T223" t="s">
        <v>121</v>
      </c>
      <c r="U223" t="s">
        <v>331</v>
      </c>
      <c r="V223" t="s">
        <v>110</v>
      </c>
      <c r="W223" t="s">
        <v>384</v>
      </c>
      <c r="X223">
        <v>0</v>
      </c>
      <c r="Y223">
        <v>0</v>
      </c>
      <c r="Z223">
        <v>0</v>
      </c>
      <c r="AA223">
        <v>0</v>
      </c>
      <c r="AB223">
        <v>1</v>
      </c>
      <c r="AC223">
        <v>0</v>
      </c>
      <c r="AD223">
        <v>0</v>
      </c>
      <c r="AE223">
        <v>0</v>
      </c>
      <c r="AF223">
        <v>0</v>
      </c>
      <c r="AG223">
        <v>0</v>
      </c>
      <c r="AH223">
        <v>0</v>
      </c>
      <c r="AI223">
        <v>0</v>
      </c>
      <c r="AJ223">
        <v>0</v>
      </c>
      <c r="AK223">
        <v>0</v>
      </c>
      <c r="AL223">
        <v>0</v>
      </c>
      <c r="AM223">
        <v>0</v>
      </c>
      <c r="AN223">
        <v>0</v>
      </c>
      <c r="AO223">
        <v>0</v>
      </c>
      <c r="AP223" t="s">
        <v>345</v>
      </c>
      <c r="AQ223">
        <v>1</v>
      </c>
      <c r="AR223">
        <v>0</v>
      </c>
      <c r="AS223">
        <v>0</v>
      </c>
      <c r="AT223">
        <v>0</v>
      </c>
      <c r="AU223">
        <v>0</v>
      </c>
      <c r="AV223">
        <v>0</v>
      </c>
      <c r="AW223">
        <v>0</v>
      </c>
      <c r="AX223">
        <v>0</v>
      </c>
      <c r="AY223" t="s">
        <v>345</v>
      </c>
      <c r="AZ223">
        <v>1</v>
      </c>
      <c r="BA223">
        <v>0</v>
      </c>
      <c r="BB223">
        <v>0</v>
      </c>
      <c r="BC223">
        <v>0</v>
      </c>
      <c r="BD223">
        <v>0</v>
      </c>
      <c r="BE223">
        <v>0</v>
      </c>
      <c r="BF223">
        <v>0</v>
      </c>
      <c r="BG223">
        <v>0</v>
      </c>
      <c r="BH223">
        <v>0</v>
      </c>
      <c r="BK223" t="s">
        <v>386</v>
      </c>
      <c r="BL223" t="s">
        <v>129</v>
      </c>
      <c r="BM223" t="s">
        <v>132</v>
      </c>
      <c r="BN223" t="s">
        <v>118</v>
      </c>
      <c r="BO223" t="s">
        <v>924</v>
      </c>
      <c r="BP223">
        <v>0</v>
      </c>
      <c r="BQ223">
        <v>0</v>
      </c>
      <c r="BR223">
        <v>0</v>
      </c>
      <c r="BS223">
        <v>0</v>
      </c>
      <c r="BT223">
        <v>0</v>
      </c>
      <c r="BU223">
        <v>1</v>
      </c>
      <c r="BV223">
        <v>0</v>
      </c>
      <c r="BW223">
        <v>0</v>
      </c>
      <c r="BX223">
        <v>0</v>
      </c>
      <c r="BY223">
        <v>0</v>
      </c>
      <c r="BZ223">
        <v>0</v>
      </c>
      <c r="CA223">
        <v>0</v>
      </c>
      <c r="CB223">
        <v>0</v>
      </c>
      <c r="CC223">
        <v>0</v>
      </c>
      <c r="CD223">
        <v>0</v>
      </c>
      <c r="CE223" t="s">
        <v>335</v>
      </c>
      <c r="CG223" t="s">
        <v>335</v>
      </c>
      <c r="CI223" t="s">
        <v>131</v>
      </c>
      <c r="CJ223" t="s">
        <v>52</v>
      </c>
      <c r="CL223" t="s">
        <v>52</v>
      </c>
      <c r="CN223" t="s">
        <v>346</v>
      </c>
      <c r="CP223">
        <v>6</v>
      </c>
    </row>
    <row r="224" spans="1:98" customFormat="1">
      <c r="A224">
        <v>188882</v>
      </c>
      <c r="B224" t="s">
        <v>762</v>
      </c>
      <c r="C224" t="s">
        <v>360</v>
      </c>
      <c r="D224">
        <v>1983</v>
      </c>
      <c r="E224">
        <v>43</v>
      </c>
      <c r="F224" t="s">
        <v>387</v>
      </c>
      <c r="G224" t="s">
        <v>82</v>
      </c>
      <c r="H224" t="s">
        <v>496</v>
      </c>
      <c r="I224" t="s">
        <v>410</v>
      </c>
      <c r="J224" t="s">
        <v>325</v>
      </c>
      <c r="K224" s="329">
        <v>46139.897893518515</v>
      </c>
      <c r="L224" t="s">
        <v>309</v>
      </c>
      <c r="M224" t="s">
        <v>29</v>
      </c>
      <c r="N224" t="s">
        <v>458</v>
      </c>
      <c r="O224" t="s">
        <v>459</v>
      </c>
      <c r="P224" t="s">
        <v>353</v>
      </c>
      <c r="Q224" t="s">
        <v>305</v>
      </c>
      <c r="R224" t="s">
        <v>383</v>
      </c>
      <c r="S224" t="s">
        <v>121</v>
      </c>
      <c r="T224" t="s">
        <v>121</v>
      </c>
      <c r="U224" t="s">
        <v>331</v>
      </c>
      <c r="V224" t="s">
        <v>110</v>
      </c>
      <c r="W224" t="s">
        <v>384</v>
      </c>
      <c r="X224">
        <v>0</v>
      </c>
      <c r="Y224">
        <v>0</v>
      </c>
      <c r="Z224">
        <v>0</v>
      </c>
      <c r="AA224">
        <v>0</v>
      </c>
      <c r="AB224">
        <v>1</v>
      </c>
      <c r="AC224">
        <v>0</v>
      </c>
      <c r="AD224">
        <v>0</v>
      </c>
      <c r="AE224">
        <v>0</v>
      </c>
      <c r="AF224">
        <v>0</v>
      </c>
      <c r="AG224">
        <v>0</v>
      </c>
      <c r="AH224">
        <v>0</v>
      </c>
      <c r="AI224">
        <v>0</v>
      </c>
      <c r="AJ224">
        <v>0</v>
      </c>
      <c r="AK224">
        <v>0</v>
      </c>
      <c r="AL224">
        <v>0</v>
      </c>
      <c r="AM224">
        <v>0</v>
      </c>
      <c r="AN224">
        <v>0</v>
      </c>
      <c r="AO224">
        <v>0</v>
      </c>
      <c r="AP224" t="s">
        <v>345</v>
      </c>
      <c r="AQ224">
        <v>1</v>
      </c>
      <c r="AR224">
        <v>0</v>
      </c>
      <c r="AS224">
        <v>0</v>
      </c>
      <c r="AT224">
        <v>0</v>
      </c>
      <c r="AU224">
        <v>0</v>
      </c>
      <c r="AV224">
        <v>0</v>
      </c>
      <c r="AW224">
        <v>0</v>
      </c>
      <c r="AX224">
        <v>0</v>
      </c>
      <c r="AY224" t="s">
        <v>345</v>
      </c>
      <c r="AZ224">
        <v>1</v>
      </c>
      <c r="BA224">
        <v>0</v>
      </c>
      <c r="BB224">
        <v>0</v>
      </c>
      <c r="BC224">
        <v>0</v>
      </c>
      <c r="BD224">
        <v>0</v>
      </c>
      <c r="BE224">
        <v>0</v>
      </c>
      <c r="BF224">
        <v>0</v>
      </c>
      <c r="BG224">
        <v>0</v>
      </c>
      <c r="BH224">
        <v>0</v>
      </c>
      <c r="BK224" t="s">
        <v>386</v>
      </c>
      <c r="BL224" t="s">
        <v>129</v>
      </c>
      <c r="BM224" t="s">
        <v>132</v>
      </c>
      <c r="BN224" t="s">
        <v>118</v>
      </c>
      <c r="BO224" t="s">
        <v>924</v>
      </c>
      <c r="BP224">
        <v>0</v>
      </c>
      <c r="BQ224">
        <v>0</v>
      </c>
      <c r="BR224">
        <v>0</v>
      </c>
      <c r="BS224">
        <v>0</v>
      </c>
      <c r="BT224">
        <v>0</v>
      </c>
      <c r="BU224">
        <v>1</v>
      </c>
      <c r="BV224">
        <v>0</v>
      </c>
      <c r="BW224">
        <v>0</v>
      </c>
      <c r="BX224">
        <v>0</v>
      </c>
      <c r="BY224">
        <v>0</v>
      </c>
      <c r="BZ224">
        <v>0</v>
      </c>
      <c r="CA224">
        <v>0</v>
      </c>
      <c r="CB224">
        <v>0</v>
      </c>
      <c r="CC224">
        <v>0</v>
      </c>
      <c r="CD224">
        <v>0</v>
      </c>
      <c r="CE224" t="s">
        <v>335</v>
      </c>
      <c r="CG224" t="s">
        <v>335</v>
      </c>
      <c r="CI224" t="s">
        <v>129</v>
      </c>
      <c r="CJ224" t="s">
        <v>52</v>
      </c>
      <c r="CL224" t="s">
        <v>52</v>
      </c>
      <c r="CN224" t="s">
        <v>346</v>
      </c>
      <c r="CP224">
        <v>6</v>
      </c>
    </row>
    <row r="225" spans="1:98" customFormat="1">
      <c r="A225">
        <v>188882</v>
      </c>
      <c r="B225" t="s">
        <v>762</v>
      </c>
      <c r="C225" t="s">
        <v>360</v>
      </c>
      <c r="D225">
        <v>1983</v>
      </c>
      <c r="E225">
        <v>43</v>
      </c>
      <c r="F225" t="s">
        <v>387</v>
      </c>
      <c r="G225" t="s">
        <v>82</v>
      </c>
      <c r="H225" t="s">
        <v>496</v>
      </c>
      <c r="I225" t="s">
        <v>410</v>
      </c>
      <c r="J225" t="s">
        <v>325</v>
      </c>
      <c r="K225" s="329">
        <v>46139.897372685184</v>
      </c>
      <c r="L225" t="s">
        <v>309</v>
      </c>
      <c r="M225" t="s">
        <v>716</v>
      </c>
      <c r="N225" t="s">
        <v>870</v>
      </c>
      <c r="O225" t="s">
        <v>459</v>
      </c>
      <c r="P225" t="s">
        <v>353</v>
      </c>
      <c r="Q225" t="s">
        <v>305</v>
      </c>
      <c r="R225" t="s">
        <v>383</v>
      </c>
      <c r="S225" t="s">
        <v>121</v>
      </c>
      <c r="T225" t="s">
        <v>121</v>
      </c>
      <c r="U225" t="s">
        <v>331</v>
      </c>
      <c r="V225" t="s">
        <v>110</v>
      </c>
      <c r="W225" t="s">
        <v>359</v>
      </c>
      <c r="X225">
        <v>0</v>
      </c>
      <c r="Y225">
        <v>0</v>
      </c>
      <c r="Z225">
        <v>1</v>
      </c>
      <c r="AA225">
        <v>0</v>
      </c>
      <c r="AB225">
        <v>1</v>
      </c>
      <c r="AC225">
        <v>0</v>
      </c>
      <c r="AD225">
        <v>0</v>
      </c>
      <c r="AE225">
        <v>0</v>
      </c>
      <c r="AF225">
        <v>0</v>
      </c>
      <c r="AG225">
        <v>0</v>
      </c>
      <c r="AH225">
        <v>0</v>
      </c>
      <c r="AI225">
        <v>0</v>
      </c>
      <c r="AJ225">
        <v>0</v>
      </c>
      <c r="AK225">
        <v>0</v>
      </c>
      <c r="AL225">
        <v>0</v>
      </c>
      <c r="AM225">
        <v>0</v>
      </c>
      <c r="AN225">
        <v>0</v>
      </c>
      <c r="AO225">
        <v>0</v>
      </c>
      <c r="AP225" t="s">
        <v>345</v>
      </c>
      <c r="AQ225">
        <v>1</v>
      </c>
      <c r="AR225">
        <v>0</v>
      </c>
      <c r="AS225">
        <v>0</v>
      </c>
      <c r="AT225">
        <v>0</v>
      </c>
      <c r="AU225">
        <v>0</v>
      </c>
      <c r="AV225">
        <v>0</v>
      </c>
      <c r="AW225">
        <v>0</v>
      </c>
      <c r="AX225">
        <v>0</v>
      </c>
      <c r="AY225" t="s">
        <v>345</v>
      </c>
      <c r="AZ225">
        <v>1</v>
      </c>
      <c r="BA225">
        <v>0</v>
      </c>
      <c r="BB225">
        <v>0</v>
      </c>
      <c r="BC225">
        <v>0</v>
      </c>
      <c r="BD225">
        <v>0</v>
      </c>
      <c r="BE225">
        <v>0</v>
      </c>
      <c r="BF225">
        <v>0</v>
      </c>
      <c r="BG225">
        <v>0</v>
      </c>
      <c r="BH225">
        <v>0</v>
      </c>
      <c r="BK225" t="s">
        <v>386</v>
      </c>
      <c r="BL225" t="s">
        <v>129</v>
      </c>
      <c r="BM225" t="s">
        <v>132</v>
      </c>
      <c r="BN225" t="s">
        <v>118</v>
      </c>
      <c r="BO225" t="s">
        <v>924</v>
      </c>
      <c r="BP225">
        <v>0</v>
      </c>
      <c r="BQ225">
        <v>0</v>
      </c>
      <c r="BR225">
        <v>0</v>
      </c>
      <c r="BS225">
        <v>0</v>
      </c>
      <c r="BT225">
        <v>0</v>
      </c>
      <c r="BU225">
        <v>1</v>
      </c>
      <c r="BV225">
        <v>0</v>
      </c>
      <c r="BW225">
        <v>0</v>
      </c>
      <c r="BX225">
        <v>0</v>
      </c>
      <c r="BY225">
        <v>0</v>
      </c>
      <c r="BZ225">
        <v>0</v>
      </c>
      <c r="CA225">
        <v>0</v>
      </c>
      <c r="CB225">
        <v>0</v>
      </c>
      <c r="CC225">
        <v>0</v>
      </c>
      <c r="CD225">
        <v>0</v>
      </c>
      <c r="CE225" t="s">
        <v>335</v>
      </c>
      <c r="CG225" t="s">
        <v>335</v>
      </c>
      <c r="CI225" t="s">
        <v>129</v>
      </c>
      <c r="CJ225" t="s">
        <v>52</v>
      </c>
      <c r="CL225" t="s">
        <v>52</v>
      </c>
      <c r="CN225" t="s">
        <v>346</v>
      </c>
      <c r="CP225">
        <v>6</v>
      </c>
    </row>
    <row r="226" spans="1:98" customFormat="1">
      <c r="A226">
        <v>135968</v>
      </c>
      <c r="B226" t="s">
        <v>502</v>
      </c>
      <c r="C226" t="s">
        <v>360</v>
      </c>
      <c r="D226">
        <v>1967</v>
      </c>
      <c r="E226">
        <v>59</v>
      </c>
      <c r="F226" t="s">
        <v>58</v>
      </c>
      <c r="G226" t="s">
        <v>49</v>
      </c>
      <c r="H226" t="s">
        <v>328</v>
      </c>
      <c r="I226" t="s">
        <v>397</v>
      </c>
      <c r="J226" t="s">
        <v>325</v>
      </c>
      <c r="K226" s="329">
        <v>46139.882986111108</v>
      </c>
      <c r="L226" t="s">
        <v>309</v>
      </c>
      <c r="M226" t="s">
        <v>568</v>
      </c>
      <c r="N226" t="s">
        <v>1397</v>
      </c>
      <c r="O226" t="s">
        <v>492</v>
      </c>
      <c r="P226" t="s">
        <v>382</v>
      </c>
      <c r="R226" t="s">
        <v>383</v>
      </c>
      <c r="S226" t="s">
        <v>121</v>
      </c>
      <c r="T226" t="s">
        <v>121</v>
      </c>
      <c r="U226" t="s">
        <v>331</v>
      </c>
      <c r="V226" t="s">
        <v>110</v>
      </c>
      <c r="W226" t="s">
        <v>1635</v>
      </c>
      <c r="X226">
        <v>0</v>
      </c>
      <c r="Y226">
        <v>0</v>
      </c>
      <c r="Z226">
        <v>0</v>
      </c>
      <c r="AA226">
        <v>1</v>
      </c>
      <c r="AB226">
        <v>0</v>
      </c>
      <c r="AC226">
        <v>0</v>
      </c>
      <c r="AD226">
        <v>1</v>
      </c>
      <c r="AE226">
        <v>0</v>
      </c>
      <c r="AF226">
        <v>0</v>
      </c>
      <c r="AG226">
        <v>0</v>
      </c>
      <c r="AH226">
        <v>0</v>
      </c>
      <c r="AI226">
        <v>0</v>
      </c>
      <c r="AJ226">
        <v>0</v>
      </c>
      <c r="AK226">
        <v>0</v>
      </c>
      <c r="AL226">
        <v>0</v>
      </c>
      <c r="AM226">
        <v>0</v>
      </c>
      <c r="AN226">
        <v>0</v>
      </c>
      <c r="AO226">
        <v>0</v>
      </c>
      <c r="AP226" t="s">
        <v>345</v>
      </c>
      <c r="AQ226">
        <v>1</v>
      </c>
      <c r="AR226">
        <v>0</v>
      </c>
      <c r="AS226">
        <v>0</v>
      </c>
      <c r="AT226">
        <v>0</v>
      </c>
      <c r="AU226">
        <v>0</v>
      </c>
      <c r="AV226">
        <v>0</v>
      </c>
      <c r="AW226">
        <v>0</v>
      </c>
      <c r="AX226">
        <v>0</v>
      </c>
      <c r="AY226" t="s">
        <v>345</v>
      </c>
      <c r="AZ226">
        <v>1</v>
      </c>
      <c r="BA226">
        <v>0</v>
      </c>
      <c r="BB226">
        <v>0</v>
      </c>
      <c r="BC226">
        <v>0</v>
      </c>
      <c r="BD226">
        <v>0</v>
      </c>
      <c r="BE226">
        <v>0</v>
      </c>
      <c r="BF226">
        <v>0</v>
      </c>
      <c r="BG226">
        <v>0</v>
      </c>
      <c r="BH226">
        <v>0</v>
      </c>
      <c r="BI226" t="s">
        <v>52</v>
      </c>
      <c r="BJ226" t="s">
        <v>2133</v>
      </c>
      <c r="BK226" t="s">
        <v>128</v>
      </c>
      <c r="BL226" t="s">
        <v>128</v>
      </c>
      <c r="BM226" t="s">
        <v>128</v>
      </c>
      <c r="BN226" t="s">
        <v>119</v>
      </c>
      <c r="BO226" t="s">
        <v>921</v>
      </c>
      <c r="BP226">
        <v>0</v>
      </c>
      <c r="BQ226">
        <v>0</v>
      </c>
      <c r="BR226">
        <v>0</v>
      </c>
      <c r="BS226">
        <v>0</v>
      </c>
      <c r="BT226">
        <v>0</v>
      </c>
      <c r="BU226">
        <v>0</v>
      </c>
      <c r="BV226">
        <v>0</v>
      </c>
      <c r="BW226">
        <v>0</v>
      </c>
      <c r="BX226">
        <v>0</v>
      </c>
      <c r="BY226">
        <v>0</v>
      </c>
      <c r="BZ226">
        <v>1</v>
      </c>
      <c r="CA226">
        <v>0</v>
      </c>
      <c r="CB226">
        <v>0</v>
      </c>
      <c r="CC226">
        <v>0</v>
      </c>
      <c r="CD226">
        <v>0</v>
      </c>
      <c r="CE226" t="s">
        <v>1565</v>
      </c>
      <c r="CG226" t="s">
        <v>335</v>
      </c>
      <c r="CI226" t="s">
        <v>128</v>
      </c>
      <c r="CJ226" t="s">
        <v>53</v>
      </c>
      <c r="CL226" t="s">
        <v>52</v>
      </c>
      <c r="CN226" t="s">
        <v>346</v>
      </c>
      <c r="CP226">
        <v>8</v>
      </c>
      <c r="CQ226" t="s">
        <v>2134</v>
      </c>
      <c r="CR226" t="s">
        <v>2135</v>
      </c>
      <c r="CS226" t="s">
        <v>337</v>
      </c>
    </row>
    <row r="227" spans="1:98" customFormat="1">
      <c r="A227">
        <v>200243</v>
      </c>
      <c r="B227" t="s">
        <v>338</v>
      </c>
      <c r="C227" t="s">
        <v>360</v>
      </c>
      <c r="D227">
        <v>1983</v>
      </c>
      <c r="E227">
        <v>43</v>
      </c>
      <c r="F227" t="s">
        <v>387</v>
      </c>
      <c r="G227" t="s">
        <v>49</v>
      </c>
      <c r="H227" t="s">
        <v>492</v>
      </c>
      <c r="I227" t="s">
        <v>410</v>
      </c>
      <c r="J227" t="s">
        <v>350</v>
      </c>
      <c r="K227" s="329">
        <v>46139.831099537034</v>
      </c>
      <c r="L227" t="s">
        <v>309</v>
      </c>
      <c r="M227" t="s">
        <v>338</v>
      </c>
      <c r="N227" t="s">
        <v>340</v>
      </c>
      <c r="O227" t="s">
        <v>341</v>
      </c>
      <c r="P227" t="s">
        <v>342</v>
      </c>
      <c r="R227" t="s">
        <v>383</v>
      </c>
      <c r="S227" t="s">
        <v>121</v>
      </c>
      <c r="T227" t="s">
        <v>121</v>
      </c>
      <c r="U227" t="s">
        <v>372</v>
      </c>
      <c r="V227" t="s">
        <v>105</v>
      </c>
      <c r="W227" t="s">
        <v>554</v>
      </c>
      <c r="X227">
        <v>0</v>
      </c>
      <c r="Y227">
        <v>0</v>
      </c>
      <c r="Z227">
        <v>1</v>
      </c>
      <c r="AA227">
        <v>1</v>
      </c>
      <c r="AB227">
        <v>1</v>
      </c>
      <c r="AC227">
        <v>0</v>
      </c>
      <c r="AD227">
        <v>0</v>
      </c>
      <c r="AE227">
        <v>0</v>
      </c>
      <c r="AF227">
        <v>0</v>
      </c>
      <c r="AG227">
        <v>0</v>
      </c>
      <c r="AH227">
        <v>1</v>
      </c>
      <c r="AI227">
        <v>0</v>
      </c>
      <c r="AJ227">
        <v>0</v>
      </c>
      <c r="AK227">
        <v>0</v>
      </c>
      <c r="AL227">
        <v>0</v>
      </c>
      <c r="AM227">
        <v>0</v>
      </c>
      <c r="AN227">
        <v>0</v>
      </c>
      <c r="AO227">
        <v>0</v>
      </c>
      <c r="AP227" t="s">
        <v>345</v>
      </c>
      <c r="AQ227">
        <v>1</v>
      </c>
      <c r="AR227">
        <v>0</v>
      </c>
      <c r="AS227">
        <v>0</v>
      </c>
      <c r="AT227">
        <v>0</v>
      </c>
      <c r="AU227">
        <v>0</v>
      </c>
      <c r="AV227">
        <v>0</v>
      </c>
      <c r="AW227">
        <v>0</v>
      </c>
      <c r="AX227">
        <v>0</v>
      </c>
      <c r="AY227" t="s">
        <v>345</v>
      </c>
      <c r="AZ227">
        <v>1</v>
      </c>
      <c r="BA227">
        <v>0</v>
      </c>
      <c r="BB227">
        <v>0</v>
      </c>
      <c r="BC227">
        <v>0</v>
      </c>
      <c r="BD227">
        <v>0</v>
      </c>
      <c r="BE227">
        <v>0</v>
      </c>
      <c r="BF227">
        <v>0</v>
      </c>
      <c r="BG227">
        <v>0</v>
      </c>
      <c r="BH227">
        <v>0</v>
      </c>
      <c r="BK227" t="s">
        <v>130</v>
      </c>
      <c r="BL227" t="s">
        <v>128</v>
      </c>
      <c r="BM227" t="s">
        <v>129</v>
      </c>
      <c r="BN227" t="s">
        <v>117</v>
      </c>
      <c r="BO227" t="s">
        <v>924</v>
      </c>
      <c r="BP227">
        <v>0</v>
      </c>
      <c r="BQ227">
        <v>0</v>
      </c>
      <c r="BR227">
        <v>0</v>
      </c>
      <c r="BS227">
        <v>0</v>
      </c>
      <c r="BT227">
        <v>0</v>
      </c>
      <c r="BU227">
        <v>1</v>
      </c>
      <c r="BV227">
        <v>0</v>
      </c>
      <c r="BW227">
        <v>0</v>
      </c>
      <c r="BX227">
        <v>0</v>
      </c>
      <c r="BY227">
        <v>0</v>
      </c>
      <c r="BZ227">
        <v>0</v>
      </c>
      <c r="CA227">
        <v>0</v>
      </c>
      <c r="CB227">
        <v>0</v>
      </c>
      <c r="CC227">
        <v>0</v>
      </c>
      <c r="CD227">
        <v>0</v>
      </c>
      <c r="CE227" t="s">
        <v>335</v>
      </c>
      <c r="CG227" t="s">
        <v>169</v>
      </c>
      <c r="CI227" t="s">
        <v>128</v>
      </c>
      <c r="CJ227" t="s">
        <v>52</v>
      </c>
      <c r="CL227" t="s">
        <v>52</v>
      </c>
      <c r="CN227" t="s">
        <v>346</v>
      </c>
      <c r="CP227">
        <v>7</v>
      </c>
      <c r="CS227" t="s">
        <v>347</v>
      </c>
    </row>
    <row r="228" spans="1:98" customFormat="1">
      <c r="A228">
        <v>200240</v>
      </c>
      <c r="B228" t="s">
        <v>29</v>
      </c>
      <c r="C228" t="s">
        <v>360</v>
      </c>
      <c r="D228">
        <v>2003</v>
      </c>
      <c r="E228">
        <v>23</v>
      </c>
      <c r="F228" t="s">
        <v>323</v>
      </c>
      <c r="G228" t="s">
        <v>84</v>
      </c>
      <c r="H228" t="s">
        <v>819</v>
      </c>
      <c r="I228" t="s">
        <v>397</v>
      </c>
      <c r="J228" t="s">
        <v>325</v>
      </c>
      <c r="K228" s="329">
        <v>46139.761631944442</v>
      </c>
      <c r="L228" t="s">
        <v>309</v>
      </c>
      <c r="M228" t="s">
        <v>29</v>
      </c>
      <c r="N228" t="s">
        <v>458</v>
      </c>
      <c r="O228" t="s">
        <v>459</v>
      </c>
      <c r="P228" t="s">
        <v>353</v>
      </c>
      <c r="Q228" t="s">
        <v>305</v>
      </c>
      <c r="R228" t="s">
        <v>125</v>
      </c>
      <c r="S228" t="s">
        <v>122</v>
      </c>
      <c r="T228" t="s">
        <v>343</v>
      </c>
      <c r="U228" t="s">
        <v>372</v>
      </c>
      <c r="V228" t="s">
        <v>108</v>
      </c>
      <c r="W228" t="s">
        <v>505</v>
      </c>
      <c r="X228">
        <v>0</v>
      </c>
      <c r="Y228">
        <v>0</v>
      </c>
      <c r="Z228">
        <v>0</v>
      </c>
      <c r="AA228">
        <v>0</v>
      </c>
      <c r="AB228">
        <v>0</v>
      </c>
      <c r="AC228">
        <v>1</v>
      </c>
      <c r="AD228">
        <v>0</v>
      </c>
      <c r="AE228">
        <v>0</v>
      </c>
      <c r="AF228">
        <v>0</v>
      </c>
      <c r="AG228">
        <v>0</v>
      </c>
      <c r="AH228">
        <v>0</v>
      </c>
      <c r="AI228">
        <v>0</v>
      </c>
      <c r="AJ228">
        <v>0</v>
      </c>
      <c r="AK228">
        <v>0</v>
      </c>
      <c r="AL228">
        <v>0</v>
      </c>
      <c r="AM228">
        <v>0</v>
      </c>
      <c r="AN228">
        <v>0</v>
      </c>
      <c r="AO228">
        <v>0</v>
      </c>
      <c r="AP228" t="s">
        <v>345</v>
      </c>
      <c r="AQ228">
        <v>1</v>
      </c>
      <c r="AR228">
        <v>0</v>
      </c>
      <c r="AS228">
        <v>0</v>
      </c>
      <c r="AT228">
        <v>0</v>
      </c>
      <c r="AU228">
        <v>0</v>
      </c>
      <c r="AV228">
        <v>0</v>
      </c>
      <c r="AW228">
        <v>0</v>
      </c>
      <c r="AX228">
        <v>0</v>
      </c>
      <c r="AY228" t="s">
        <v>345</v>
      </c>
      <c r="AZ228">
        <v>1</v>
      </c>
      <c r="BA228">
        <v>0</v>
      </c>
      <c r="BB228">
        <v>0</v>
      </c>
      <c r="BC228">
        <v>0</v>
      </c>
      <c r="BD228">
        <v>0</v>
      </c>
      <c r="BE228">
        <v>0</v>
      </c>
      <c r="BF228">
        <v>0</v>
      </c>
      <c r="BG228">
        <v>0</v>
      </c>
      <c r="BH228">
        <v>0</v>
      </c>
      <c r="BI228" t="s">
        <v>51</v>
      </c>
      <c r="BJ228" t="s">
        <v>1672</v>
      </c>
      <c r="BK228" t="s">
        <v>132</v>
      </c>
      <c r="BL228" t="s">
        <v>131</v>
      </c>
      <c r="BM228" t="s">
        <v>131</v>
      </c>
      <c r="BN228" t="s">
        <v>117</v>
      </c>
      <c r="BO228" t="s">
        <v>921</v>
      </c>
      <c r="BP228">
        <v>0</v>
      </c>
      <c r="BQ228">
        <v>0</v>
      </c>
      <c r="BR228">
        <v>0</v>
      </c>
      <c r="BS228">
        <v>0</v>
      </c>
      <c r="BT228">
        <v>0</v>
      </c>
      <c r="BU228">
        <v>0</v>
      </c>
      <c r="BV228">
        <v>0</v>
      </c>
      <c r="BW228">
        <v>0</v>
      </c>
      <c r="BX228">
        <v>0</v>
      </c>
      <c r="BY228">
        <v>0</v>
      </c>
      <c r="BZ228">
        <v>1</v>
      </c>
      <c r="CA228">
        <v>0</v>
      </c>
      <c r="CB228">
        <v>0</v>
      </c>
      <c r="CC228">
        <v>0</v>
      </c>
      <c r="CD228">
        <v>0</v>
      </c>
      <c r="CE228" t="s">
        <v>335</v>
      </c>
      <c r="CG228" t="s">
        <v>335</v>
      </c>
      <c r="CI228" t="s">
        <v>130</v>
      </c>
      <c r="CJ228" t="s">
        <v>52</v>
      </c>
      <c r="CL228" t="s">
        <v>52</v>
      </c>
      <c r="CN228" t="s">
        <v>346</v>
      </c>
      <c r="CP228">
        <v>9</v>
      </c>
    </row>
    <row r="229" spans="1:98" customFormat="1">
      <c r="A229">
        <v>140212</v>
      </c>
      <c r="B229" t="s">
        <v>321</v>
      </c>
      <c r="C229" t="s">
        <v>360</v>
      </c>
      <c r="D229">
        <v>1959</v>
      </c>
      <c r="E229">
        <v>67</v>
      </c>
      <c r="F229" t="s">
        <v>339</v>
      </c>
      <c r="G229" t="s">
        <v>82</v>
      </c>
      <c r="H229" t="s">
        <v>454</v>
      </c>
      <c r="I229" t="s">
        <v>402</v>
      </c>
      <c r="J229" t="s">
        <v>350</v>
      </c>
      <c r="K229" s="329">
        <v>46139.728402777779</v>
      </c>
      <c r="L229" t="s">
        <v>309</v>
      </c>
      <c r="M229" t="s">
        <v>762</v>
      </c>
      <c r="N229" t="s">
        <v>811</v>
      </c>
      <c r="O229" t="s">
        <v>453</v>
      </c>
      <c r="P229" t="s">
        <v>342</v>
      </c>
      <c r="Q229" t="s">
        <v>307</v>
      </c>
      <c r="R229" t="s">
        <v>383</v>
      </c>
      <c r="S229" t="s">
        <v>121</v>
      </c>
      <c r="T229" t="s">
        <v>121</v>
      </c>
      <c r="U229" t="s">
        <v>331</v>
      </c>
      <c r="V229" t="s">
        <v>105</v>
      </c>
      <c r="W229" t="s">
        <v>565</v>
      </c>
      <c r="X229">
        <v>0</v>
      </c>
      <c r="Y229">
        <v>0</v>
      </c>
      <c r="Z229">
        <v>1</v>
      </c>
      <c r="AA229">
        <v>0</v>
      </c>
      <c r="AB229">
        <v>0</v>
      </c>
      <c r="AC229">
        <v>1</v>
      </c>
      <c r="AD229">
        <v>0</v>
      </c>
      <c r="AE229">
        <v>0</v>
      </c>
      <c r="AF229">
        <v>0</v>
      </c>
      <c r="AG229">
        <v>0</v>
      </c>
      <c r="AH229">
        <v>0</v>
      </c>
      <c r="AI229">
        <v>0</v>
      </c>
      <c r="AJ229">
        <v>0</v>
      </c>
      <c r="AK229">
        <v>0</v>
      </c>
      <c r="AL229">
        <v>0</v>
      </c>
      <c r="AM229">
        <v>0</v>
      </c>
      <c r="AN229">
        <v>0</v>
      </c>
      <c r="AO229">
        <v>0</v>
      </c>
      <c r="AP229" t="s">
        <v>345</v>
      </c>
      <c r="AQ229">
        <v>1</v>
      </c>
      <c r="AR229">
        <v>0</v>
      </c>
      <c r="AS229">
        <v>0</v>
      </c>
      <c r="AT229">
        <v>0</v>
      </c>
      <c r="AU229">
        <v>0</v>
      </c>
      <c r="AV229">
        <v>0</v>
      </c>
      <c r="AW229">
        <v>0</v>
      </c>
      <c r="AX229">
        <v>0</v>
      </c>
      <c r="AY229" t="s">
        <v>345</v>
      </c>
      <c r="AZ229">
        <v>1</v>
      </c>
      <c r="BA229">
        <v>0</v>
      </c>
      <c r="BB229">
        <v>0</v>
      </c>
      <c r="BC229">
        <v>0</v>
      </c>
      <c r="BD229">
        <v>0</v>
      </c>
      <c r="BE229">
        <v>0</v>
      </c>
      <c r="BF229">
        <v>0</v>
      </c>
      <c r="BG229">
        <v>0</v>
      </c>
      <c r="BH229">
        <v>0</v>
      </c>
      <c r="BK229" t="s">
        <v>386</v>
      </c>
      <c r="BL229" t="s">
        <v>386</v>
      </c>
      <c r="BM229" t="s">
        <v>130</v>
      </c>
      <c r="BN229" t="s">
        <v>120</v>
      </c>
      <c r="BO229" t="s">
        <v>924</v>
      </c>
      <c r="BP229">
        <v>0</v>
      </c>
      <c r="BQ229">
        <v>0</v>
      </c>
      <c r="BR229">
        <v>0</v>
      </c>
      <c r="BS229">
        <v>0</v>
      </c>
      <c r="BT229">
        <v>0</v>
      </c>
      <c r="BU229">
        <v>1</v>
      </c>
      <c r="BV229">
        <v>0</v>
      </c>
      <c r="BW229">
        <v>0</v>
      </c>
      <c r="BX229">
        <v>0</v>
      </c>
      <c r="BY229">
        <v>0</v>
      </c>
      <c r="BZ229">
        <v>0</v>
      </c>
      <c r="CA229">
        <v>0</v>
      </c>
      <c r="CB229">
        <v>0</v>
      </c>
      <c r="CC229">
        <v>0</v>
      </c>
      <c r="CD229">
        <v>0</v>
      </c>
      <c r="CE229" t="s">
        <v>335</v>
      </c>
      <c r="CG229" t="s">
        <v>335</v>
      </c>
      <c r="CI229" t="s">
        <v>130</v>
      </c>
      <c r="CJ229" t="s">
        <v>52</v>
      </c>
      <c r="CL229" t="s">
        <v>52</v>
      </c>
      <c r="CM229" t="s">
        <v>2136</v>
      </c>
      <c r="CN229" t="s">
        <v>346</v>
      </c>
      <c r="CP229">
        <v>2</v>
      </c>
      <c r="CQ229" t="s">
        <v>2137</v>
      </c>
      <c r="CR229" t="s">
        <v>2138</v>
      </c>
      <c r="CS229" t="s">
        <v>337</v>
      </c>
      <c r="CT229" t="s">
        <v>2139</v>
      </c>
    </row>
    <row r="230" spans="1:98" customFormat="1">
      <c r="A230">
        <v>200215</v>
      </c>
      <c r="B230" t="s">
        <v>468</v>
      </c>
      <c r="C230" t="s">
        <v>360</v>
      </c>
      <c r="D230">
        <v>1982</v>
      </c>
      <c r="E230">
        <v>44</v>
      </c>
      <c r="F230" t="s">
        <v>387</v>
      </c>
      <c r="G230" t="s">
        <v>80</v>
      </c>
      <c r="H230" t="s">
        <v>576</v>
      </c>
      <c r="I230" t="s">
        <v>397</v>
      </c>
      <c r="J230" t="s">
        <v>325</v>
      </c>
      <c r="K230" s="329">
        <v>46139.683611111112</v>
      </c>
      <c r="L230" t="s">
        <v>309</v>
      </c>
      <c r="M230" t="s">
        <v>602</v>
      </c>
      <c r="N230" t="s">
        <v>649</v>
      </c>
      <c r="O230" t="s">
        <v>352</v>
      </c>
      <c r="P230" t="s">
        <v>353</v>
      </c>
      <c r="R230" t="s">
        <v>383</v>
      </c>
      <c r="S230" t="s">
        <v>121</v>
      </c>
      <c r="T230" t="s">
        <v>121</v>
      </c>
      <c r="U230" t="s">
        <v>331</v>
      </c>
      <c r="V230" t="s">
        <v>113</v>
      </c>
      <c r="W230" t="s">
        <v>505</v>
      </c>
      <c r="X230">
        <v>0</v>
      </c>
      <c r="Y230">
        <v>0</v>
      </c>
      <c r="Z230">
        <v>0</v>
      </c>
      <c r="AA230">
        <v>0</v>
      </c>
      <c r="AB230">
        <v>0</v>
      </c>
      <c r="AC230">
        <v>1</v>
      </c>
      <c r="AD230">
        <v>0</v>
      </c>
      <c r="AE230">
        <v>0</v>
      </c>
      <c r="AF230">
        <v>0</v>
      </c>
      <c r="AG230">
        <v>0</v>
      </c>
      <c r="AH230">
        <v>0</v>
      </c>
      <c r="AI230">
        <v>0</v>
      </c>
      <c r="AJ230">
        <v>0</v>
      </c>
      <c r="AK230">
        <v>0</v>
      </c>
      <c r="AL230">
        <v>0</v>
      </c>
      <c r="AM230">
        <v>0</v>
      </c>
      <c r="AN230">
        <v>0</v>
      </c>
      <c r="AO230">
        <v>0</v>
      </c>
      <c r="AP230" t="s">
        <v>433</v>
      </c>
      <c r="AQ230">
        <v>0</v>
      </c>
      <c r="AR230">
        <v>0</v>
      </c>
      <c r="AS230">
        <v>0</v>
      </c>
      <c r="AT230">
        <v>0</v>
      </c>
      <c r="AU230">
        <v>0</v>
      </c>
      <c r="AV230">
        <v>1</v>
      </c>
      <c r="AW230">
        <v>0</v>
      </c>
      <c r="AX230">
        <v>0</v>
      </c>
      <c r="AY230" t="s">
        <v>433</v>
      </c>
      <c r="AZ230">
        <v>0</v>
      </c>
      <c r="BA230">
        <v>0</v>
      </c>
      <c r="BB230">
        <v>0</v>
      </c>
      <c r="BC230">
        <v>0</v>
      </c>
      <c r="BD230">
        <v>1</v>
      </c>
      <c r="BE230">
        <v>0</v>
      </c>
      <c r="BF230">
        <v>0</v>
      </c>
      <c r="BG230">
        <v>0</v>
      </c>
      <c r="BH230">
        <v>0</v>
      </c>
      <c r="BI230" t="s">
        <v>52</v>
      </c>
      <c r="BK230" t="s">
        <v>130</v>
      </c>
      <c r="BL230" t="s">
        <v>386</v>
      </c>
      <c r="BM230" t="s">
        <v>130</v>
      </c>
      <c r="BN230" t="s">
        <v>117</v>
      </c>
      <c r="BO230" t="s">
        <v>922</v>
      </c>
      <c r="BP230">
        <v>1</v>
      </c>
      <c r="BQ230">
        <v>0</v>
      </c>
      <c r="BR230">
        <v>0</v>
      </c>
      <c r="BS230">
        <v>0</v>
      </c>
      <c r="BT230">
        <v>0</v>
      </c>
      <c r="BU230">
        <v>0</v>
      </c>
      <c r="BV230">
        <v>0</v>
      </c>
      <c r="BW230">
        <v>0</v>
      </c>
      <c r="BX230">
        <v>0</v>
      </c>
      <c r="BY230">
        <v>0</v>
      </c>
      <c r="BZ230">
        <v>0</v>
      </c>
      <c r="CA230">
        <v>0</v>
      </c>
      <c r="CB230">
        <v>0</v>
      </c>
      <c r="CC230">
        <v>0</v>
      </c>
      <c r="CD230">
        <v>0</v>
      </c>
      <c r="CE230" t="s">
        <v>167</v>
      </c>
      <c r="CG230" t="s">
        <v>335</v>
      </c>
      <c r="CI230" t="s">
        <v>128</v>
      </c>
      <c r="CJ230" t="s">
        <v>51</v>
      </c>
      <c r="CL230" t="s">
        <v>51</v>
      </c>
      <c r="CN230" t="s">
        <v>346</v>
      </c>
      <c r="CP230">
        <v>5</v>
      </c>
      <c r="CS230" t="s">
        <v>347</v>
      </c>
    </row>
    <row r="231" spans="1:98" customFormat="1">
      <c r="A231">
        <v>200172</v>
      </c>
      <c r="B231" t="s">
        <v>321</v>
      </c>
      <c r="C231" t="s">
        <v>360</v>
      </c>
      <c r="D231">
        <v>1998</v>
      </c>
      <c r="E231">
        <v>28</v>
      </c>
      <c r="F231" t="s">
        <v>323</v>
      </c>
      <c r="G231" t="s">
        <v>49</v>
      </c>
      <c r="H231" t="s">
        <v>328</v>
      </c>
      <c r="I231" t="s">
        <v>378</v>
      </c>
      <c r="J231" t="s">
        <v>325</v>
      </c>
      <c r="K231" s="329">
        <v>46139.653645833336</v>
      </c>
      <c r="L231" t="s">
        <v>309</v>
      </c>
      <c r="M231" t="s">
        <v>578</v>
      </c>
      <c r="N231" t="s">
        <v>579</v>
      </c>
      <c r="O231" t="s">
        <v>328</v>
      </c>
      <c r="P231" t="s">
        <v>329</v>
      </c>
      <c r="R231" t="s">
        <v>122</v>
      </c>
      <c r="S231" t="s">
        <v>121</v>
      </c>
      <c r="T231" t="s">
        <v>121</v>
      </c>
      <c r="U231" t="s">
        <v>331</v>
      </c>
      <c r="V231" t="s">
        <v>106</v>
      </c>
      <c r="W231" t="s">
        <v>524</v>
      </c>
      <c r="X231">
        <v>0</v>
      </c>
      <c r="Y231">
        <v>1</v>
      </c>
      <c r="Z231">
        <v>0</v>
      </c>
      <c r="AA231">
        <v>0</v>
      </c>
      <c r="AB231">
        <v>0</v>
      </c>
      <c r="AC231">
        <v>0</v>
      </c>
      <c r="AD231">
        <v>0</v>
      </c>
      <c r="AE231">
        <v>0</v>
      </c>
      <c r="AF231">
        <v>0</v>
      </c>
      <c r="AG231">
        <v>0</v>
      </c>
      <c r="AH231">
        <v>0</v>
      </c>
      <c r="AI231">
        <v>0</v>
      </c>
      <c r="AJ231">
        <v>0</v>
      </c>
      <c r="AK231">
        <v>0</v>
      </c>
      <c r="AL231">
        <v>0</v>
      </c>
      <c r="AM231">
        <v>0</v>
      </c>
      <c r="AN231">
        <v>0</v>
      </c>
      <c r="AO231">
        <v>0</v>
      </c>
      <c r="AP231" t="s">
        <v>345</v>
      </c>
      <c r="AQ231">
        <v>1</v>
      </c>
      <c r="AR231">
        <v>0</v>
      </c>
      <c r="AS231">
        <v>0</v>
      </c>
      <c r="AT231">
        <v>0</v>
      </c>
      <c r="AU231">
        <v>0</v>
      </c>
      <c r="AV231">
        <v>0</v>
      </c>
      <c r="AW231">
        <v>0</v>
      </c>
      <c r="AX231">
        <v>0</v>
      </c>
      <c r="AY231" t="s">
        <v>345</v>
      </c>
      <c r="AZ231">
        <v>1</v>
      </c>
      <c r="BA231">
        <v>0</v>
      </c>
      <c r="BB231">
        <v>0</v>
      </c>
      <c r="BC231">
        <v>0</v>
      </c>
      <c r="BD231">
        <v>0</v>
      </c>
      <c r="BE231">
        <v>0</v>
      </c>
      <c r="BF231">
        <v>0</v>
      </c>
      <c r="BG231">
        <v>0</v>
      </c>
      <c r="BH231">
        <v>0</v>
      </c>
      <c r="BI231" t="s">
        <v>51</v>
      </c>
      <c r="BK231" t="s">
        <v>131</v>
      </c>
      <c r="BL231" t="s">
        <v>131</v>
      </c>
      <c r="BM231" t="s">
        <v>128</v>
      </c>
      <c r="BN231" t="s">
        <v>120</v>
      </c>
      <c r="BO231" t="s">
        <v>922</v>
      </c>
      <c r="BP231">
        <v>1</v>
      </c>
      <c r="BQ231">
        <v>0</v>
      </c>
      <c r="BR231">
        <v>0</v>
      </c>
      <c r="BS231">
        <v>0</v>
      </c>
      <c r="BT231">
        <v>0</v>
      </c>
      <c r="BU231">
        <v>0</v>
      </c>
      <c r="BV231">
        <v>0</v>
      </c>
      <c r="BW231">
        <v>0</v>
      </c>
      <c r="BX231">
        <v>0</v>
      </c>
      <c r="BY231">
        <v>0</v>
      </c>
      <c r="BZ231">
        <v>0</v>
      </c>
      <c r="CA231">
        <v>0</v>
      </c>
      <c r="CB231">
        <v>0</v>
      </c>
      <c r="CC231">
        <v>0</v>
      </c>
      <c r="CD231">
        <v>0</v>
      </c>
      <c r="CE231" t="s">
        <v>335</v>
      </c>
      <c r="CG231" t="s">
        <v>335</v>
      </c>
      <c r="CI231" t="s">
        <v>127</v>
      </c>
      <c r="CJ231" t="s">
        <v>51</v>
      </c>
      <c r="CL231" t="s">
        <v>51</v>
      </c>
      <c r="CN231" t="s">
        <v>346</v>
      </c>
      <c r="CP231">
        <v>10</v>
      </c>
    </row>
    <row r="232" spans="1:98" customFormat="1">
      <c r="A232">
        <v>133275</v>
      </c>
      <c r="B232" t="s">
        <v>366</v>
      </c>
      <c r="C232" t="s">
        <v>322</v>
      </c>
      <c r="D232">
        <v>1963</v>
      </c>
      <c r="E232">
        <v>63</v>
      </c>
      <c r="F232" t="s">
        <v>339</v>
      </c>
      <c r="G232" t="s">
        <v>49</v>
      </c>
      <c r="H232" t="s">
        <v>415</v>
      </c>
      <c r="I232" t="s">
        <v>397</v>
      </c>
      <c r="J232" t="s">
        <v>350</v>
      </c>
      <c r="K232" s="329">
        <v>46139.645902777775</v>
      </c>
      <c r="L232" t="s">
        <v>309</v>
      </c>
      <c r="M232" t="s">
        <v>602</v>
      </c>
      <c r="N232" t="s">
        <v>649</v>
      </c>
      <c r="O232" t="s">
        <v>352</v>
      </c>
      <c r="P232" t="s">
        <v>353</v>
      </c>
      <c r="R232" t="s">
        <v>383</v>
      </c>
      <c r="S232" t="s">
        <v>121</v>
      </c>
      <c r="T232" t="s">
        <v>121</v>
      </c>
      <c r="U232" t="s">
        <v>331</v>
      </c>
      <c r="V232" t="s">
        <v>107</v>
      </c>
      <c r="W232" t="s">
        <v>498</v>
      </c>
      <c r="X232">
        <v>0</v>
      </c>
      <c r="Y232">
        <v>0</v>
      </c>
      <c r="Z232">
        <v>1</v>
      </c>
      <c r="AA232">
        <v>1</v>
      </c>
      <c r="AB232">
        <v>0</v>
      </c>
      <c r="AC232">
        <v>0</v>
      </c>
      <c r="AD232">
        <v>0</v>
      </c>
      <c r="AE232">
        <v>0</v>
      </c>
      <c r="AF232">
        <v>0</v>
      </c>
      <c r="AG232">
        <v>0</v>
      </c>
      <c r="AH232">
        <v>0</v>
      </c>
      <c r="AI232">
        <v>0</v>
      </c>
      <c r="AJ232">
        <v>0</v>
      </c>
      <c r="AK232">
        <v>0</v>
      </c>
      <c r="AL232">
        <v>0</v>
      </c>
      <c r="AM232">
        <v>0</v>
      </c>
      <c r="AN232">
        <v>0</v>
      </c>
      <c r="AO232">
        <v>0</v>
      </c>
      <c r="AP232" t="s">
        <v>399</v>
      </c>
      <c r="AQ232">
        <v>0</v>
      </c>
      <c r="AR232">
        <v>0</v>
      </c>
      <c r="AS232">
        <v>0</v>
      </c>
      <c r="AT232">
        <v>0</v>
      </c>
      <c r="AU232">
        <v>0</v>
      </c>
      <c r="AV232">
        <v>0</v>
      </c>
      <c r="AW232">
        <v>1</v>
      </c>
      <c r="AX232">
        <v>0</v>
      </c>
      <c r="AY232" t="s">
        <v>345</v>
      </c>
      <c r="AZ232">
        <v>1</v>
      </c>
      <c r="BA232">
        <v>0</v>
      </c>
      <c r="BB232">
        <v>0</v>
      </c>
      <c r="BC232">
        <v>0</v>
      </c>
      <c r="BD232">
        <v>0</v>
      </c>
      <c r="BE232">
        <v>0</v>
      </c>
      <c r="BF232">
        <v>0</v>
      </c>
      <c r="BG232">
        <v>0</v>
      </c>
      <c r="BH232">
        <v>0</v>
      </c>
      <c r="BI232" t="s">
        <v>52</v>
      </c>
      <c r="BK232" t="s">
        <v>130</v>
      </c>
      <c r="BL232" t="s">
        <v>128</v>
      </c>
      <c r="BM232" t="s">
        <v>129</v>
      </c>
      <c r="BN232" t="s">
        <v>119</v>
      </c>
      <c r="BO232" t="s">
        <v>934</v>
      </c>
      <c r="BP232">
        <v>0</v>
      </c>
      <c r="BQ232">
        <v>1</v>
      </c>
      <c r="BR232">
        <v>0</v>
      </c>
      <c r="BS232">
        <v>1</v>
      </c>
      <c r="BT232">
        <v>0</v>
      </c>
      <c r="BU232">
        <v>0</v>
      </c>
      <c r="BV232">
        <v>0</v>
      </c>
      <c r="BW232">
        <v>0</v>
      </c>
      <c r="BX232">
        <v>0</v>
      </c>
      <c r="BY232">
        <v>0</v>
      </c>
      <c r="BZ232">
        <v>0</v>
      </c>
      <c r="CA232">
        <v>0</v>
      </c>
      <c r="CB232">
        <v>0</v>
      </c>
      <c r="CC232">
        <v>0</v>
      </c>
      <c r="CD232">
        <v>0</v>
      </c>
      <c r="CE232" t="s">
        <v>335</v>
      </c>
      <c r="CG232" t="s">
        <v>335</v>
      </c>
      <c r="CI232" t="s">
        <v>129</v>
      </c>
      <c r="CJ232" t="s">
        <v>52</v>
      </c>
      <c r="CL232" t="s">
        <v>52</v>
      </c>
      <c r="CN232" t="s">
        <v>346</v>
      </c>
      <c r="CP232">
        <v>8</v>
      </c>
    </row>
    <row r="233" spans="1:98" customFormat="1">
      <c r="A233">
        <v>162246</v>
      </c>
      <c r="B233" t="s">
        <v>321</v>
      </c>
      <c r="C233" t="s">
        <v>360</v>
      </c>
      <c r="D233">
        <v>1959</v>
      </c>
      <c r="E233">
        <v>67</v>
      </c>
      <c r="F233" t="s">
        <v>339</v>
      </c>
      <c r="G233" t="s">
        <v>85</v>
      </c>
      <c r="H233" t="s">
        <v>625</v>
      </c>
      <c r="I233" t="s">
        <v>361</v>
      </c>
      <c r="J233" t="s">
        <v>325</v>
      </c>
      <c r="K233" s="329">
        <v>46139.639456018522</v>
      </c>
      <c r="L233" t="s">
        <v>309</v>
      </c>
      <c r="M233" t="s">
        <v>658</v>
      </c>
      <c r="N233" t="s">
        <v>660</v>
      </c>
      <c r="O233" t="s">
        <v>319</v>
      </c>
      <c r="P233" t="s">
        <v>405</v>
      </c>
      <c r="Q233" t="s">
        <v>306</v>
      </c>
      <c r="R233" t="s">
        <v>123</v>
      </c>
      <c r="S233" t="s">
        <v>123</v>
      </c>
      <c r="T233" t="s">
        <v>343</v>
      </c>
      <c r="U233" t="s">
        <v>331</v>
      </c>
      <c r="V233" t="s">
        <v>111</v>
      </c>
      <c r="W233" t="s">
        <v>1504</v>
      </c>
      <c r="X233">
        <v>1</v>
      </c>
      <c r="Y233">
        <v>1</v>
      </c>
      <c r="Z233">
        <v>1</v>
      </c>
      <c r="AA233">
        <v>0</v>
      </c>
      <c r="AB233">
        <v>0</v>
      </c>
      <c r="AC233">
        <v>0</v>
      </c>
      <c r="AD233">
        <v>0</v>
      </c>
      <c r="AE233">
        <v>0</v>
      </c>
      <c r="AF233">
        <v>0</v>
      </c>
      <c r="AG233">
        <v>0</v>
      </c>
      <c r="AH233">
        <v>0</v>
      </c>
      <c r="AI233">
        <v>0</v>
      </c>
      <c r="AJ233">
        <v>0</v>
      </c>
      <c r="AK233">
        <v>0</v>
      </c>
      <c r="AL233">
        <v>0</v>
      </c>
      <c r="AM233">
        <v>0</v>
      </c>
      <c r="AN233">
        <v>0</v>
      </c>
      <c r="AO233" t="s">
        <v>2140</v>
      </c>
      <c r="AP233" t="s">
        <v>345</v>
      </c>
      <c r="AQ233">
        <v>1</v>
      </c>
      <c r="AR233">
        <v>0</v>
      </c>
      <c r="AS233">
        <v>0</v>
      </c>
      <c r="AT233">
        <v>0</v>
      </c>
      <c r="AU233">
        <v>0</v>
      </c>
      <c r="AV233">
        <v>0</v>
      </c>
      <c r="AW233">
        <v>0</v>
      </c>
      <c r="AX233">
        <v>0</v>
      </c>
      <c r="AY233" t="s">
        <v>345</v>
      </c>
      <c r="AZ233">
        <v>1</v>
      </c>
      <c r="BA233">
        <v>0</v>
      </c>
      <c r="BB233">
        <v>0</v>
      </c>
      <c r="BC233">
        <v>0</v>
      </c>
      <c r="BD233">
        <v>0</v>
      </c>
      <c r="BE233">
        <v>0</v>
      </c>
      <c r="BF233">
        <v>0</v>
      </c>
      <c r="BG233">
        <v>0</v>
      </c>
      <c r="BH233">
        <v>0</v>
      </c>
      <c r="BK233" t="s">
        <v>132</v>
      </c>
      <c r="BL233" t="s">
        <v>131</v>
      </c>
      <c r="BM233" t="s">
        <v>135</v>
      </c>
      <c r="BN233" t="s">
        <v>117</v>
      </c>
      <c r="BO233" t="s">
        <v>1487</v>
      </c>
      <c r="BP233">
        <v>0</v>
      </c>
      <c r="BQ233">
        <v>1</v>
      </c>
      <c r="BR233">
        <v>0</v>
      </c>
      <c r="BS233">
        <v>0</v>
      </c>
      <c r="BT233">
        <v>1</v>
      </c>
      <c r="BU233">
        <v>0</v>
      </c>
      <c r="BV233">
        <v>0</v>
      </c>
      <c r="BW233">
        <v>0</v>
      </c>
      <c r="BX233">
        <v>0</v>
      </c>
      <c r="BY233">
        <v>0</v>
      </c>
      <c r="BZ233">
        <v>0</v>
      </c>
      <c r="CA233">
        <v>0</v>
      </c>
      <c r="CB233">
        <v>0</v>
      </c>
      <c r="CC233">
        <v>0</v>
      </c>
      <c r="CD233">
        <v>0</v>
      </c>
      <c r="CE233" t="s">
        <v>335</v>
      </c>
      <c r="CG233" t="s">
        <v>335</v>
      </c>
      <c r="CI233" t="s">
        <v>128</v>
      </c>
      <c r="CJ233" t="s">
        <v>53</v>
      </c>
      <c r="CL233" t="s">
        <v>53</v>
      </c>
      <c r="CN233" t="s">
        <v>346</v>
      </c>
      <c r="CP233">
        <v>6</v>
      </c>
      <c r="CS233" t="s">
        <v>337</v>
      </c>
      <c r="CT233" t="s">
        <v>2141</v>
      </c>
    </row>
    <row r="234" spans="1:98" customFormat="1">
      <c r="A234">
        <v>200236</v>
      </c>
      <c r="B234" t="s">
        <v>658</v>
      </c>
      <c r="C234" t="s">
        <v>322</v>
      </c>
      <c r="D234">
        <v>1966</v>
      </c>
      <c r="E234">
        <v>60</v>
      </c>
      <c r="F234" t="s">
        <v>339</v>
      </c>
      <c r="G234" t="s">
        <v>49</v>
      </c>
      <c r="H234" t="s">
        <v>442</v>
      </c>
      <c r="I234" t="s">
        <v>367</v>
      </c>
      <c r="J234" t="s">
        <v>350</v>
      </c>
      <c r="K234" s="329">
        <v>46139.638136574074</v>
      </c>
      <c r="L234" t="s">
        <v>309</v>
      </c>
      <c r="M234" t="s">
        <v>658</v>
      </c>
      <c r="N234" t="s">
        <v>660</v>
      </c>
      <c r="O234" t="s">
        <v>319</v>
      </c>
      <c r="P234" t="s">
        <v>405</v>
      </c>
      <c r="Q234" t="s">
        <v>306</v>
      </c>
      <c r="R234" t="s">
        <v>383</v>
      </c>
      <c r="S234" t="s">
        <v>121</v>
      </c>
      <c r="T234" t="s">
        <v>121</v>
      </c>
      <c r="U234" t="s">
        <v>331</v>
      </c>
      <c r="V234" t="s">
        <v>107</v>
      </c>
      <c r="W234" t="s">
        <v>384</v>
      </c>
      <c r="X234">
        <v>0</v>
      </c>
      <c r="Y234">
        <v>0</v>
      </c>
      <c r="Z234">
        <v>0</v>
      </c>
      <c r="AA234">
        <v>0</v>
      </c>
      <c r="AB234">
        <v>1</v>
      </c>
      <c r="AC234">
        <v>0</v>
      </c>
      <c r="AD234">
        <v>0</v>
      </c>
      <c r="AE234">
        <v>0</v>
      </c>
      <c r="AF234">
        <v>0</v>
      </c>
      <c r="AG234">
        <v>0</v>
      </c>
      <c r="AH234">
        <v>0</v>
      </c>
      <c r="AI234">
        <v>0</v>
      </c>
      <c r="AJ234">
        <v>0</v>
      </c>
      <c r="AK234">
        <v>0</v>
      </c>
      <c r="AL234">
        <v>0</v>
      </c>
      <c r="AM234">
        <v>0</v>
      </c>
      <c r="AN234">
        <v>0</v>
      </c>
      <c r="AO234">
        <v>0</v>
      </c>
      <c r="AP234" t="s">
        <v>345</v>
      </c>
      <c r="AQ234">
        <v>1</v>
      </c>
      <c r="AR234">
        <v>0</v>
      </c>
      <c r="AS234">
        <v>0</v>
      </c>
      <c r="AT234">
        <v>0</v>
      </c>
      <c r="AU234">
        <v>0</v>
      </c>
      <c r="AV234">
        <v>0</v>
      </c>
      <c r="AW234">
        <v>0</v>
      </c>
      <c r="AX234">
        <v>0</v>
      </c>
      <c r="AY234" t="s">
        <v>345</v>
      </c>
      <c r="AZ234">
        <v>1</v>
      </c>
      <c r="BA234">
        <v>0</v>
      </c>
      <c r="BB234">
        <v>0</v>
      </c>
      <c r="BC234">
        <v>0</v>
      </c>
      <c r="BD234">
        <v>0</v>
      </c>
      <c r="BE234">
        <v>0</v>
      </c>
      <c r="BF234">
        <v>0</v>
      </c>
      <c r="BG234">
        <v>0</v>
      </c>
      <c r="BH234">
        <v>0</v>
      </c>
      <c r="BI234" t="s">
        <v>52</v>
      </c>
      <c r="BK234" t="s">
        <v>129</v>
      </c>
      <c r="BL234" t="s">
        <v>130</v>
      </c>
      <c r="BM234" t="s">
        <v>129</v>
      </c>
      <c r="BN234" t="s">
        <v>117</v>
      </c>
      <c r="BO234" t="s">
        <v>928</v>
      </c>
      <c r="BP234">
        <v>0</v>
      </c>
      <c r="BQ234">
        <v>0</v>
      </c>
      <c r="BR234">
        <v>0</v>
      </c>
      <c r="BS234">
        <v>1</v>
      </c>
      <c r="BT234">
        <v>0</v>
      </c>
      <c r="BU234">
        <v>0</v>
      </c>
      <c r="BV234">
        <v>0</v>
      </c>
      <c r="BW234">
        <v>0</v>
      </c>
      <c r="BX234">
        <v>0</v>
      </c>
      <c r="BY234">
        <v>0</v>
      </c>
      <c r="BZ234">
        <v>0</v>
      </c>
      <c r="CA234">
        <v>0</v>
      </c>
      <c r="CB234">
        <v>0</v>
      </c>
      <c r="CC234">
        <v>0</v>
      </c>
      <c r="CD234">
        <v>0</v>
      </c>
      <c r="CE234" t="s">
        <v>335</v>
      </c>
      <c r="CG234" t="s">
        <v>335</v>
      </c>
      <c r="CI234" t="s">
        <v>128</v>
      </c>
      <c r="CJ234" t="s">
        <v>52</v>
      </c>
      <c r="CL234" t="s">
        <v>52</v>
      </c>
      <c r="CN234" t="s">
        <v>346</v>
      </c>
      <c r="CP234">
        <v>7</v>
      </c>
    </row>
    <row r="235" spans="1:98" customFormat="1">
      <c r="A235">
        <v>200235</v>
      </c>
      <c r="B235" t="s">
        <v>1372</v>
      </c>
      <c r="C235" t="s">
        <v>360</v>
      </c>
      <c r="D235">
        <v>1976</v>
      </c>
      <c r="E235">
        <v>50</v>
      </c>
      <c r="F235" t="s">
        <v>58</v>
      </c>
      <c r="G235" t="s">
        <v>49</v>
      </c>
      <c r="H235" t="s">
        <v>377</v>
      </c>
      <c r="I235" t="s">
        <v>367</v>
      </c>
      <c r="J235" t="s">
        <v>325</v>
      </c>
      <c r="K235" s="329">
        <v>46139.634467592594</v>
      </c>
      <c r="L235" t="s">
        <v>309</v>
      </c>
      <c r="M235" t="s">
        <v>1372</v>
      </c>
      <c r="N235" t="s">
        <v>1402</v>
      </c>
      <c r="O235" t="s">
        <v>377</v>
      </c>
      <c r="P235" t="s">
        <v>365</v>
      </c>
      <c r="Q235" t="s">
        <v>304</v>
      </c>
      <c r="R235" t="s">
        <v>383</v>
      </c>
      <c r="S235" t="s">
        <v>121</v>
      </c>
      <c r="T235" t="s">
        <v>121</v>
      </c>
      <c r="U235" t="s">
        <v>331</v>
      </c>
      <c r="V235" t="s">
        <v>110</v>
      </c>
      <c r="W235" t="s">
        <v>1407</v>
      </c>
      <c r="X235">
        <v>0</v>
      </c>
      <c r="Y235">
        <v>0</v>
      </c>
      <c r="Z235">
        <v>1</v>
      </c>
      <c r="AA235">
        <v>0</v>
      </c>
      <c r="AB235">
        <v>0</v>
      </c>
      <c r="AC235">
        <v>0</v>
      </c>
      <c r="AD235">
        <v>1</v>
      </c>
      <c r="AE235">
        <v>0</v>
      </c>
      <c r="AF235">
        <v>0</v>
      </c>
      <c r="AG235">
        <v>0</v>
      </c>
      <c r="AH235">
        <v>0</v>
      </c>
      <c r="AI235">
        <v>0</v>
      </c>
      <c r="AJ235">
        <v>0</v>
      </c>
      <c r="AK235">
        <v>0</v>
      </c>
      <c r="AL235">
        <v>1</v>
      </c>
      <c r="AM235">
        <v>0</v>
      </c>
      <c r="AN235">
        <v>0</v>
      </c>
      <c r="AO235">
        <v>0</v>
      </c>
      <c r="AP235" t="s">
        <v>345</v>
      </c>
      <c r="AQ235">
        <v>1</v>
      </c>
      <c r="AR235">
        <v>0</v>
      </c>
      <c r="AS235">
        <v>0</v>
      </c>
      <c r="AT235">
        <v>0</v>
      </c>
      <c r="AU235">
        <v>0</v>
      </c>
      <c r="AV235">
        <v>0</v>
      </c>
      <c r="AW235">
        <v>0</v>
      </c>
      <c r="AX235">
        <v>0</v>
      </c>
      <c r="AY235" t="s">
        <v>345</v>
      </c>
      <c r="AZ235">
        <v>1</v>
      </c>
      <c r="BA235">
        <v>0</v>
      </c>
      <c r="BB235">
        <v>0</v>
      </c>
      <c r="BC235">
        <v>0</v>
      </c>
      <c r="BD235">
        <v>0</v>
      </c>
      <c r="BE235">
        <v>0</v>
      </c>
      <c r="BF235">
        <v>0</v>
      </c>
      <c r="BG235">
        <v>0</v>
      </c>
      <c r="BH235">
        <v>0</v>
      </c>
      <c r="BI235" t="s">
        <v>51</v>
      </c>
      <c r="BJ235" t="s">
        <v>2142</v>
      </c>
      <c r="BK235" t="s">
        <v>130</v>
      </c>
      <c r="BL235" t="s">
        <v>127</v>
      </c>
      <c r="BM235" t="s">
        <v>130</v>
      </c>
      <c r="BN235" t="s">
        <v>119</v>
      </c>
      <c r="BO235" t="s">
        <v>924</v>
      </c>
      <c r="BP235">
        <v>0</v>
      </c>
      <c r="BQ235">
        <v>0</v>
      </c>
      <c r="BR235">
        <v>0</v>
      </c>
      <c r="BS235">
        <v>0</v>
      </c>
      <c r="BT235">
        <v>0</v>
      </c>
      <c r="BU235">
        <v>1</v>
      </c>
      <c r="BV235">
        <v>0</v>
      </c>
      <c r="BW235">
        <v>0</v>
      </c>
      <c r="BX235">
        <v>0</v>
      </c>
      <c r="BY235">
        <v>0</v>
      </c>
      <c r="BZ235">
        <v>0</v>
      </c>
      <c r="CA235">
        <v>0</v>
      </c>
      <c r="CB235">
        <v>0</v>
      </c>
      <c r="CC235">
        <v>0</v>
      </c>
      <c r="CD235">
        <v>0</v>
      </c>
      <c r="CE235" t="s">
        <v>335</v>
      </c>
      <c r="CG235" t="s">
        <v>209</v>
      </c>
      <c r="CI235" t="s">
        <v>130</v>
      </c>
      <c r="CJ235" t="s">
        <v>53</v>
      </c>
      <c r="CL235" t="s">
        <v>51</v>
      </c>
      <c r="CN235" t="s">
        <v>346</v>
      </c>
      <c r="CP235">
        <v>10</v>
      </c>
      <c r="CS235" t="s">
        <v>400</v>
      </c>
      <c r="CT235" t="s">
        <v>2143</v>
      </c>
    </row>
    <row r="236" spans="1:98" customFormat="1">
      <c r="A236">
        <v>200225</v>
      </c>
      <c r="B236" t="s">
        <v>321</v>
      </c>
      <c r="C236" t="s">
        <v>322</v>
      </c>
      <c r="D236">
        <v>1960</v>
      </c>
      <c r="E236">
        <v>66</v>
      </c>
      <c r="F236" t="s">
        <v>339</v>
      </c>
      <c r="G236" t="s">
        <v>80</v>
      </c>
      <c r="H236" t="s">
        <v>896</v>
      </c>
      <c r="I236" t="s">
        <v>349</v>
      </c>
      <c r="J236" t="s">
        <v>325</v>
      </c>
      <c r="K236" s="329">
        <v>46139.632615740738</v>
      </c>
      <c r="L236" t="s">
        <v>309</v>
      </c>
      <c r="M236" t="s">
        <v>370</v>
      </c>
      <c r="N236" t="s">
        <v>539</v>
      </c>
      <c r="O236" t="s">
        <v>377</v>
      </c>
      <c r="P236" t="s">
        <v>365</v>
      </c>
      <c r="Q236" t="s">
        <v>304</v>
      </c>
      <c r="R236" t="s">
        <v>124</v>
      </c>
      <c r="S236" t="s">
        <v>121</v>
      </c>
      <c r="T236" t="s">
        <v>121</v>
      </c>
      <c r="U236" t="s">
        <v>395</v>
      </c>
      <c r="V236" t="s">
        <v>107</v>
      </c>
      <c r="W236" t="s">
        <v>416</v>
      </c>
      <c r="X236">
        <v>0</v>
      </c>
      <c r="Y236">
        <v>0</v>
      </c>
      <c r="Z236">
        <v>0</v>
      </c>
      <c r="AA236">
        <v>0</v>
      </c>
      <c r="AB236">
        <v>0</v>
      </c>
      <c r="AC236">
        <v>0</v>
      </c>
      <c r="AD236">
        <v>0</v>
      </c>
      <c r="AE236">
        <v>0</v>
      </c>
      <c r="AF236">
        <v>0</v>
      </c>
      <c r="AG236">
        <v>0</v>
      </c>
      <c r="AH236">
        <v>0</v>
      </c>
      <c r="AI236">
        <v>0</v>
      </c>
      <c r="AJ236">
        <v>0</v>
      </c>
      <c r="AK236">
        <v>1</v>
      </c>
      <c r="AL236">
        <v>0</v>
      </c>
      <c r="AM236">
        <v>0</v>
      </c>
      <c r="AN236">
        <v>0</v>
      </c>
      <c r="AO236">
        <v>0</v>
      </c>
      <c r="AP236" t="s">
        <v>345</v>
      </c>
      <c r="AQ236">
        <v>1</v>
      </c>
      <c r="AR236">
        <v>0</v>
      </c>
      <c r="AS236">
        <v>0</v>
      </c>
      <c r="AT236">
        <v>0</v>
      </c>
      <c r="AU236">
        <v>0</v>
      </c>
      <c r="AV236">
        <v>0</v>
      </c>
      <c r="AW236">
        <v>0</v>
      </c>
      <c r="AX236">
        <v>0</v>
      </c>
      <c r="AY236" t="s">
        <v>345</v>
      </c>
      <c r="AZ236">
        <v>1</v>
      </c>
      <c r="BA236">
        <v>0</v>
      </c>
      <c r="BB236">
        <v>0</v>
      </c>
      <c r="BC236">
        <v>0</v>
      </c>
      <c r="BD236">
        <v>0</v>
      </c>
      <c r="BE236">
        <v>0</v>
      </c>
      <c r="BF236">
        <v>0</v>
      </c>
      <c r="BG236">
        <v>0</v>
      </c>
      <c r="BH236">
        <v>0</v>
      </c>
      <c r="BK236" t="s">
        <v>386</v>
      </c>
      <c r="BL236" t="s">
        <v>130</v>
      </c>
      <c r="BM236" t="s">
        <v>386</v>
      </c>
      <c r="BN236" t="s">
        <v>118</v>
      </c>
      <c r="BO236" t="s">
        <v>946</v>
      </c>
      <c r="BP236">
        <v>0</v>
      </c>
      <c r="BQ236">
        <v>0</v>
      </c>
      <c r="BR236">
        <v>0</v>
      </c>
      <c r="BS236">
        <v>0</v>
      </c>
      <c r="BT236">
        <v>0</v>
      </c>
      <c r="BU236">
        <v>0</v>
      </c>
      <c r="BV236">
        <v>0</v>
      </c>
      <c r="BW236">
        <v>0</v>
      </c>
      <c r="BX236">
        <v>1</v>
      </c>
      <c r="BY236">
        <v>0</v>
      </c>
      <c r="BZ236">
        <v>0</v>
      </c>
      <c r="CA236">
        <v>0</v>
      </c>
      <c r="CB236">
        <v>0</v>
      </c>
      <c r="CC236">
        <v>0</v>
      </c>
      <c r="CD236">
        <v>0</v>
      </c>
      <c r="CE236" t="s">
        <v>335</v>
      </c>
      <c r="CF236" t="s">
        <v>2144</v>
      </c>
      <c r="CG236" t="s">
        <v>335</v>
      </c>
      <c r="CI236" t="s">
        <v>127</v>
      </c>
      <c r="CJ236" t="s">
        <v>51</v>
      </c>
      <c r="CK236" t="s">
        <v>2145</v>
      </c>
      <c r="CL236" t="s">
        <v>51</v>
      </c>
      <c r="CN236" t="s">
        <v>346</v>
      </c>
      <c r="CP236">
        <v>8</v>
      </c>
      <c r="CS236" t="s">
        <v>473</v>
      </c>
    </row>
    <row r="237" spans="1:98" customFormat="1">
      <c r="A237">
        <v>132816</v>
      </c>
      <c r="B237" t="s">
        <v>1658</v>
      </c>
      <c r="C237" t="s">
        <v>360</v>
      </c>
      <c r="D237">
        <v>1969</v>
      </c>
      <c r="E237">
        <v>57</v>
      </c>
      <c r="F237" t="s">
        <v>58</v>
      </c>
      <c r="G237" t="s">
        <v>49</v>
      </c>
      <c r="H237" t="s">
        <v>442</v>
      </c>
      <c r="I237" t="s">
        <v>324</v>
      </c>
      <c r="J237" t="s">
        <v>325</v>
      </c>
      <c r="K237" s="329">
        <v>46139.627106481479</v>
      </c>
      <c r="L237" t="s">
        <v>309</v>
      </c>
      <c r="M237" t="s">
        <v>658</v>
      </c>
      <c r="N237" t="s">
        <v>660</v>
      </c>
      <c r="O237" t="s">
        <v>319</v>
      </c>
      <c r="P237" t="s">
        <v>405</v>
      </c>
      <c r="Q237" t="s">
        <v>306</v>
      </c>
      <c r="R237" t="s">
        <v>383</v>
      </c>
      <c r="S237" t="s">
        <v>121</v>
      </c>
      <c r="T237" t="s">
        <v>121</v>
      </c>
      <c r="U237" t="s">
        <v>83</v>
      </c>
      <c r="V237" t="s">
        <v>105</v>
      </c>
      <c r="W237" t="s">
        <v>1595</v>
      </c>
      <c r="X237">
        <v>0</v>
      </c>
      <c r="Y237">
        <v>0</v>
      </c>
      <c r="Z237">
        <v>1</v>
      </c>
      <c r="AA237">
        <v>1</v>
      </c>
      <c r="AB237">
        <v>0</v>
      </c>
      <c r="AC237">
        <v>0</v>
      </c>
      <c r="AD237">
        <v>0</v>
      </c>
      <c r="AE237">
        <v>0</v>
      </c>
      <c r="AF237">
        <v>0</v>
      </c>
      <c r="AG237">
        <v>1</v>
      </c>
      <c r="AH237">
        <v>0</v>
      </c>
      <c r="AI237">
        <v>0</v>
      </c>
      <c r="AJ237">
        <v>0</v>
      </c>
      <c r="AK237">
        <v>0</v>
      </c>
      <c r="AL237">
        <v>0</v>
      </c>
      <c r="AM237">
        <v>0</v>
      </c>
      <c r="AN237">
        <v>0</v>
      </c>
      <c r="AO237">
        <v>0</v>
      </c>
      <c r="AP237" t="s">
        <v>399</v>
      </c>
      <c r="AQ237">
        <v>0</v>
      </c>
      <c r="AR237">
        <v>0</v>
      </c>
      <c r="AS237">
        <v>0</v>
      </c>
      <c r="AT237">
        <v>0</v>
      </c>
      <c r="AU237">
        <v>0</v>
      </c>
      <c r="AV237">
        <v>0</v>
      </c>
      <c r="AW237">
        <v>1</v>
      </c>
      <c r="AX237">
        <v>0</v>
      </c>
      <c r="AY237" t="s">
        <v>345</v>
      </c>
      <c r="AZ237">
        <v>1</v>
      </c>
      <c r="BA237">
        <v>0</v>
      </c>
      <c r="BB237">
        <v>0</v>
      </c>
      <c r="BC237">
        <v>0</v>
      </c>
      <c r="BD237">
        <v>0</v>
      </c>
      <c r="BE237">
        <v>0</v>
      </c>
      <c r="BF237">
        <v>0</v>
      </c>
      <c r="BG237">
        <v>0</v>
      </c>
      <c r="BH237">
        <v>0</v>
      </c>
      <c r="BK237" t="s">
        <v>386</v>
      </c>
      <c r="BL237" t="s">
        <v>129</v>
      </c>
      <c r="BM237" t="s">
        <v>131</v>
      </c>
      <c r="BN237" t="s">
        <v>118</v>
      </c>
      <c r="BO237" t="s">
        <v>990</v>
      </c>
      <c r="BP237">
        <v>0</v>
      </c>
      <c r="BQ237">
        <v>0</v>
      </c>
      <c r="BR237">
        <v>0</v>
      </c>
      <c r="BS237">
        <v>0</v>
      </c>
      <c r="BT237">
        <v>0</v>
      </c>
      <c r="BU237">
        <v>0</v>
      </c>
      <c r="BV237">
        <v>0</v>
      </c>
      <c r="BW237">
        <v>1</v>
      </c>
      <c r="BX237">
        <v>0</v>
      </c>
      <c r="BY237">
        <v>0</v>
      </c>
      <c r="BZ237">
        <v>0</v>
      </c>
      <c r="CA237">
        <v>1</v>
      </c>
      <c r="CB237">
        <v>0</v>
      </c>
      <c r="CC237">
        <v>0</v>
      </c>
      <c r="CD237">
        <v>0</v>
      </c>
      <c r="CE237" t="s">
        <v>154</v>
      </c>
      <c r="CG237" t="s">
        <v>146</v>
      </c>
      <c r="CI237" t="s">
        <v>130</v>
      </c>
      <c r="CJ237" t="s">
        <v>51</v>
      </c>
      <c r="CK237" t="s">
        <v>2146</v>
      </c>
      <c r="CL237" t="s">
        <v>51</v>
      </c>
      <c r="CM237" t="s">
        <v>2147</v>
      </c>
      <c r="CN237" t="s">
        <v>346</v>
      </c>
      <c r="CP237">
        <v>9</v>
      </c>
      <c r="CQ237" t="s">
        <v>2148</v>
      </c>
      <c r="CR237" t="s">
        <v>2149</v>
      </c>
      <c r="CS237" t="s">
        <v>400</v>
      </c>
      <c r="CT237" t="s">
        <v>2150</v>
      </c>
    </row>
    <row r="238" spans="1:98" customFormat="1">
      <c r="A238">
        <v>200215</v>
      </c>
      <c r="B238" t="s">
        <v>468</v>
      </c>
      <c r="C238" t="s">
        <v>360</v>
      </c>
      <c r="D238">
        <v>1982</v>
      </c>
      <c r="E238">
        <v>44</v>
      </c>
      <c r="F238" t="s">
        <v>387</v>
      </c>
      <c r="G238" t="s">
        <v>80</v>
      </c>
      <c r="H238" t="s">
        <v>576</v>
      </c>
      <c r="I238" t="s">
        <v>397</v>
      </c>
      <c r="J238" t="s">
        <v>325</v>
      </c>
      <c r="K238" s="329">
        <v>46139.608831018515</v>
      </c>
      <c r="L238" t="s">
        <v>309</v>
      </c>
      <c r="M238" t="s">
        <v>1363</v>
      </c>
      <c r="N238" t="s">
        <v>1364</v>
      </c>
      <c r="O238" t="s">
        <v>459</v>
      </c>
      <c r="P238" t="s">
        <v>353</v>
      </c>
      <c r="Q238" t="s">
        <v>305</v>
      </c>
      <c r="R238" t="s">
        <v>383</v>
      </c>
      <c r="S238" t="s">
        <v>121</v>
      </c>
      <c r="T238" t="s">
        <v>121</v>
      </c>
      <c r="U238" t="s">
        <v>331</v>
      </c>
      <c r="V238" t="s">
        <v>113</v>
      </c>
      <c r="W238" t="s">
        <v>505</v>
      </c>
      <c r="X238">
        <v>0</v>
      </c>
      <c r="Y238">
        <v>0</v>
      </c>
      <c r="Z238">
        <v>0</v>
      </c>
      <c r="AA238">
        <v>0</v>
      </c>
      <c r="AB238">
        <v>0</v>
      </c>
      <c r="AC238">
        <v>1</v>
      </c>
      <c r="AD238">
        <v>0</v>
      </c>
      <c r="AE238">
        <v>0</v>
      </c>
      <c r="AF238">
        <v>0</v>
      </c>
      <c r="AG238">
        <v>0</v>
      </c>
      <c r="AH238">
        <v>0</v>
      </c>
      <c r="AI238">
        <v>0</v>
      </c>
      <c r="AJ238">
        <v>0</v>
      </c>
      <c r="AK238">
        <v>0</v>
      </c>
      <c r="AL238">
        <v>0</v>
      </c>
      <c r="AM238">
        <v>0</v>
      </c>
      <c r="AN238">
        <v>0</v>
      </c>
      <c r="AO238">
        <v>0</v>
      </c>
      <c r="AP238" t="s">
        <v>433</v>
      </c>
      <c r="AQ238">
        <v>0</v>
      </c>
      <c r="AR238">
        <v>0</v>
      </c>
      <c r="AS238">
        <v>0</v>
      </c>
      <c r="AT238">
        <v>0</v>
      </c>
      <c r="AU238">
        <v>0</v>
      </c>
      <c r="AV238">
        <v>1</v>
      </c>
      <c r="AW238">
        <v>0</v>
      </c>
      <c r="AX238">
        <v>0</v>
      </c>
      <c r="AY238" t="s">
        <v>433</v>
      </c>
      <c r="AZ238">
        <v>0</v>
      </c>
      <c r="BA238">
        <v>0</v>
      </c>
      <c r="BB238">
        <v>0</v>
      </c>
      <c r="BC238">
        <v>0</v>
      </c>
      <c r="BD238">
        <v>1</v>
      </c>
      <c r="BE238">
        <v>0</v>
      </c>
      <c r="BF238">
        <v>0</v>
      </c>
      <c r="BG238">
        <v>0</v>
      </c>
      <c r="BH238">
        <v>0</v>
      </c>
      <c r="BI238" t="s">
        <v>51</v>
      </c>
      <c r="BK238" t="s">
        <v>130</v>
      </c>
      <c r="BL238" t="s">
        <v>386</v>
      </c>
      <c r="BM238" t="s">
        <v>130</v>
      </c>
      <c r="BN238" t="s">
        <v>117</v>
      </c>
      <c r="BO238" t="s">
        <v>922</v>
      </c>
      <c r="BP238">
        <v>1</v>
      </c>
      <c r="BQ238">
        <v>0</v>
      </c>
      <c r="BR238">
        <v>0</v>
      </c>
      <c r="BS238">
        <v>0</v>
      </c>
      <c r="BT238">
        <v>0</v>
      </c>
      <c r="BU238">
        <v>0</v>
      </c>
      <c r="BV238">
        <v>0</v>
      </c>
      <c r="BW238">
        <v>0</v>
      </c>
      <c r="BX238">
        <v>0</v>
      </c>
      <c r="BY238">
        <v>0</v>
      </c>
      <c r="BZ238">
        <v>0</v>
      </c>
      <c r="CA238">
        <v>0</v>
      </c>
      <c r="CB238">
        <v>0</v>
      </c>
      <c r="CC238">
        <v>0</v>
      </c>
      <c r="CD238">
        <v>0</v>
      </c>
      <c r="CE238" t="s">
        <v>335</v>
      </c>
      <c r="CG238" t="s">
        <v>335</v>
      </c>
      <c r="CI238" t="s">
        <v>386</v>
      </c>
      <c r="CJ238" t="s">
        <v>52</v>
      </c>
      <c r="CL238" t="s">
        <v>52</v>
      </c>
      <c r="CN238" t="s">
        <v>346</v>
      </c>
      <c r="CP238">
        <v>5</v>
      </c>
      <c r="CS238" t="s">
        <v>347</v>
      </c>
    </row>
    <row r="239" spans="1:98" customFormat="1">
      <c r="A239">
        <v>200229</v>
      </c>
      <c r="B239" t="s">
        <v>420</v>
      </c>
      <c r="C239" t="s">
        <v>360</v>
      </c>
      <c r="D239">
        <v>1964</v>
      </c>
      <c r="E239">
        <v>62</v>
      </c>
      <c r="F239" t="s">
        <v>339</v>
      </c>
      <c r="G239" t="s">
        <v>72</v>
      </c>
      <c r="H239" t="s">
        <v>1071</v>
      </c>
      <c r="I239" t="s">
        <v>402</v>
      </c>
      <c r="J239" t="s">
        <v>350</v>
      </c>
      <c r="K239" s="329">
        <v>46139.599537037036</v>
      </c>
      <c r="L239" t="s">
        <v>309</v>
      </c>
      <c r="M239" t="s">
        <v>420</v>
      </c>
      <c r="N239" t="s">
        <v>421</v>
      </c>
      <c r="O239" t="s">
        <v>377</v>
      </c>
      <c r="P239" t="s">
        <v>365</v>
      </c>
      <c r="Q239" t="s">
        <v>304</v>
      </c>
      <c r="R239" t="s">
        <v>124</v>
      </c>
      <c r="S239" t="s">
        <v>122</v>
      </c>
      <c r="T239" t="s">
        <v>343</v>
      </c>
      <c r="U239" t="s">
        <v>1693</v>
      </c>
      <c r="V239" t="s">
        <v>109</v>
      </c>
      <c r="W239" t="s">
        <v>792</v>
      </c>
      <c r="X239">
        <v>0</v>
      </c>
      <c r="Y239">
        <v>1</v>
      </c>
      <c r="Z239">
        <v>1</v>
      </c>
      <c r="AA239">
        <v>0</v>
      </c>
      <c r="AB239">
        <v>1</v>
      </c>
      <c r="AC239">
        <v>1</v>
      </c>
      <c r="AD239">
        <v>0</v>
      </c>
      <c r="AE239">
        <v>0</v>
      </c>
      <c r="AF239">
        <v>0</v>
      </c>
      <c r="AG239">
        <v>0</v>
      </c>
      <c r="AH239">
        <v>0</v>
      </c>
      <c r="AI239">
        <v>0</v>
      </c>
      <c r="AJ239">
        <v>0</v>
      </c>
      <c r="AK239">
        <v>0</v>
      </c>
      <c r="AL239">
        <v>0</v>
      </c>
      <c r="AM239">
        <v>0</v>
      </c>
      <c r="AN239">
        <v>0</v>
      </c>
      <c r="AO239">
        <v>0</v>
      </c>
      <c r="AP239" t="s">
        <v>345</v>
      </c>
      <c r="AQ239">
        <v>1</v>
      </c>
      <c r="AR239">
        <v>0</v>
      </c>
      <c r="AS239">
        <v>0</v>
      </c>
      <c r="AT239">
        <v>0</v>
      </c>
      <c r="AU239">
        <v>0</v>
      </c>
      <c r="AV239">
        <v>0</v>
      </c>
      <c r="AW239">
        <v>0</v>
      </c>
      <c r="AX239">
        <v>0</v>
      </c>
      <c r="AY239" t="s">
        <v>345</v>
      </c>
      <c r="AZ239">
        <v>1</v>
      </c>
      <c r="BA239">
        <v>0</v>
      </c>
      <c r="BB239">
        <v>0</v>
      </c>
      <c r="BC239">
        <v>0</v>
      </c>
      <c r="BD239">
        <v>0</v>
      </c>
      <c r="BE239">
        <v>0</v>
      </c>
      <c r="BF239">
        <v>0</v>
      </c>
      <c r="BG239">
        <v>0</v>
      </c>
      <c r="BH239">
        <v>0</v>
      </c>
      <c r="BK239" t="s">
        <v>131</v>
      </c>
      <c r="BL239" t="s">
        <v>130</v>
      </c>
      <c r="BM239" t="s">
        <v>128</v>
      </c>
      <c r="BN239" t="s">
        <v>117</v>
      </c>
      <c r="BO239" t="s">
        <v>924</v>
      </c>
      <c r="BP239">
        <v>0</v>
      </c>
      <c r="BQ239">
        <v>0</v>
      </c>
      <c r="BR239">
        <v>0</v>
      </c>
      <c r="BS239">
        <v>0</v>
      </c>
      <c r="BT239">
        <v>0</v>
      </c>
      <c r="BU239">
        <v>1</v>
      </c>
      <c r="BV239">
        <v>0</v>
      </c>
      <c r="BW239">
        <v>0</v>
      </c>
      <c r="BX239">
        <v>0</v>
      </c>
      <c r="BY239">
        <v>0</v>
      </c>
      <c r="BZ239">
        <v>0</v>
      </c>
      <c r="CA239">
        <v>0</v>
      </c>
      <c r="CB239">
        <v>0</v>
      </c>
      <c r="CC239">
        <v>0</v>
      </c>
      <c r="CD239">
        <v>0</v>
      </c>
      <c r="CE239" t="s">
        <v>151</v>
      </c>
      <c r="CG239" t="s">
        <v>335</v>
      </c>
      <c r="CI239" t="s">
        <v>127</v>
      </c>
      <c r="CJ239" t="s">
        <v>52</v>
      </c>
      <c r="CL239" t="s">
        <v>52</v>
      </c>
      <c r="CN239" t="s">
        <v>346</v>
      </c>
      <c r="CP239">
        <v>10</v>
      </c>
      <c r="CS239" t="s">
        <v>347</v>
      </c>
    </row>
    <row r="240" spans="1:98" customFormat="1">
      <c r="A240">
        <v>200225</v>
      </c>
      <c r="B240" t="s">
        <v>321</v>
      </c>
      <c r="C240" t="s">
        <v>322</v>
      </c>
      <c r="D240">
        <v>1960</v>
      </c>
      <c r="E240">
        <v>66</v>
      </c>
      <c r="F240" t="s">
        <v>339</v>
      </c>
      <c r="G240" t="s">
        <v>80</v>
      </c>
      <c r="H240" t="s">
        <v>896</v>
      </c>
      <c r="I240" t="s">
        <v>349</v>
      </c>
      <c r="J240" t="s">
        <v>325</v>
      </c>
      <c r="K240" s="329">
        <v>46139.599259259259</v>
      </c>
      <c r="L240" t="s">
        <v>309</v>
      </c>
      <c r="M240" t="s">
        <v>595</v>
      </c>
      <c r="N240" t="s">
        <v>596</v>
      </c>
      <c r="O240" t="s">
        <v>358</v>
      </c>
      <c r="P240" t="s">
        <v>329</v>
      </c>
      <c r="R240" t="s">
        <v>124</v>
      </c>
      <c r="S240" t="s">
        <v>121</v>
      </c>
      <c r="T240" t="s">
        <v>121</v>
      </c>
      <c r="U240" t="s">
        <v>395</v>
      </c>
      <c r="V240" t="s">
        <v>107</v>
      </c>
      <c r="W240" t="s">
        <v>416</v>
      </c>
      <c r="X240">
        <v>0</v>
      </c>
      <c r="Y240">
        <v>0</v>
      </c>
      <c r="Z240">
        <v>0</v>
      </c>
      <c r="AA240">
        <v>0</v>
      </c>
      <c r="AB240">
        <v>0</v>
      </c>
      <c r="AC240">
        <v>0</v>
      </c>
      <c r="AD240">
        <v>0</v>
      </c>
      <c r="AE240">
        <v>0</v>
      </c>
      <c r="AF240">
        <v>0</v>
      </c>
      <c r="AG240">
        <v>0</v>
      </c>
      <c r="AH240">
        <v>0</v>
      </c>
      <c r="AI240">
        <v>0</v>
      </c>
      <c r="AJ240">
        <v>0</v>
      </c>
      <c r="AK240">
        <v>1</v>
      </c>
      <c r="AL240">
        <v>0</v>
      </c>
      <c r="AM240">
        <v>0</v>
      </c>
      <c r="AN240">
        <v>0</v>
      </c>
      <c r="AO240">
        <v>0</v>
      </c>
      <c r="AP240" t="s">
        <v>345</v>
      </c>
      <c r="AQ240">
        <v>1</v>
      </c>
      <c r="AR240">
        <v>0</v>
      </c>
      <c r="AS240">
        <v>0</v>
      </c>
      <c r="AT240">
        <v>0</v>
      </c>
      <c r="AU240">
        <v>0</v>
      </c>
      <c r="AV240">
        <v>0</v>
      </c>
      <c r="AW240">
        <v>0</v>
      </c>
      <c r="AX240">
        <v>0</v>
      </c>
      <c r="AY240" t="s">
        <v>345</v>
      </c>
      <c r="AZ240">
        <v>1</v>
      </c>
      <c r="BA240">
        <v>0</v>
      </c>
      <c r="BB240">
        <v>0</v>
      </c>
      <c r="BC240">
        <v>0</v>
      </c>
      <c r="BD240">
        <v>0</v>
      </c>
      <c r="BE240">
        <v>0</v>
      </c>
      <c r="BF240">
        <v>0</v>
      </c>
      <c r="BG240">
        <v>0</v>
      </c>
      <c r="BH240">
        <v>0</v>
      </c>
      <c r="BK240" t="s">
        <v>386</v>
      </c>
      <c r="BL240" t="s">
        <v>130</v>
      </c>
      <c r="BM240" t="s">
        <v>386</v>
      </c>
      <c r="BN240" t="s">
        <v>117</v>
      </c>
      <c r="BO240" t="s">
        <v>946</v>
      </c>
      <c r="BP240">
        <v>0</v>
      </c>
      <c r="BQ240">
        <v>0</v>
      </c>
      <c r="BR240">
        <v>0</v>
      </c>
      <c r="BS240">
        <v>0</v>
      </c>
      <c r="BT240">
        <v>0</v>
      </c>
      <c r="BU240">
        <v>0</v>
      </c>
      <c r="BV240">
        <v>0</v>
      </c>
      <c r="BW240">
        <v>0</v>
      </c>
      <c r="BX240">
        <v>1</v>
      </c>
      <c r="BY240">
        <v>0</v>
      </c>
      <c r="BZ240">
        <v>0</v>
      </c>
      <c r="CA240">
        <v>0</v>
      </c>
      <c r="CB240">
        <v>0</v>
      </c>
      <c r="CC240">
        <v>0</v>
      </c>
      <c r="CD240">
        <v>0</v>
      </c>
      <c r="CE240" t="s">
        <v>335</v>
      </c>
      <c r="CF240" t="s">
        <v>1102</v>
      </c>
      <c r="CG240" t="s">
        <v>335</v>
      </c>
      <c r="CI240" t="s">
        <v>386</v>
      </c>
      <c r="CJ240" t="s">
        <v>53</v>
      </c>
      <c r="CL240" t="s">
        <v>52</v>
      </c>
      <c r="CM240" t="s">
        <v>2151</v>
      </c>
      <c r="CN240" t="s">
        <v>346</v>
      </c>
      <c r="CP240">
        <v>5</v>
      </c>
      <c r="CQ240" t="s">
        <v>2152</v>
      </c>
      <c r="CS240" t="s">
        <v>473</v>
      </c>
    </row>
    <row r="241" spans="1:98" customFormat="1">
      <c r="A241">
        <v>200218</v>
      </c>
      <c r="B241" t="s">
        <v>1363</v>
      </c>
      <c r="C241" t="s">
        <v>303</v>
      </c>
      <c r="D241">
        <v>1985</v>
      </c>
      <c r="E241">
        <v>41</v>
      </c>
      <c r="F241" t="s">
        <v>387</v>
      </c>
      <c r="G241" t="s">
        <v>97</v>
      </c>
      <c r="H241" t="s">
        <v>1660</v>
      </c>
      <c r="I241" t="s">
        <v>324</v>
      </c>
      <c r="J241" t="s">
        <v>350</v>
      </c>
      <c r="K241" s="329">
        <v>46139.586643518516</v>
      </c>
      <c r="L241" t="s">
        <v>309</v>
      </c>
      <c r="M241" t="s">
        <v>356</v>
      </c>
      <c r="N241" t="s">
        <v>357</v>
      </c>
      <c r="O241" t="s">
        <v>358</v>
      </c>
      <c r="P241" t="s">
        <v>329</v>
      </c>
      <c r="R241" t="s">
        <v>123</v>
      </c>
      <c r="S241" t="s">
        <v>121</v>
      </c>
      <c r="T241" t="s">
        <v>121</v>
      </c>
      <c r="U241" t="s">
        <v>395</v>
      </c>
      <c r="V241" t="s">
        <v>110</v>
      </c>
      <c r="W241" t="s">
        <v>505</v>
      </c>
      <c r="X241">
        <v>0</v>
      </c>
      <c r="Y241">
        <v>0</v>
      </c>
      <c r="Z241">
        <v>0</v>
      </c>
      <c r="AA241">
        <v>0</v>
      </c>
      <c r="AB241">
        <v>0</v>
      </c>
      <c r="AC241">
        <v>1</v>
      </c>
      <c r="AD241">
        <v>0</v>
      </c>
      <c r="AE241">
        <v>0</v>
      </c>
      <c r="AF241">
        <v>0</v>
      </c>
      <c r="AG241">
        <v>0</v>
      </c>
      <c r="AH241">
        <v>0</v>
      </c>
      <c r="AI241">
        <v>0</v>
      </c>
      <c r="AJ241">
        <v>0</v>
      </c>
      <c r="AK241">
        <v>0</v>
      </c>
      <c r="AL241">
        <v>0</v>
      </c>
      <c r="AM241">
        <v>0</v>
      </c>
      <c r="AN241">
        <v>0</v>
      </c>
      <c r="AO241">
        <v>0</v>
      </c>
      <c r="AP241" t="s">
        <v>408</v>
      </c>
      <c r="AQ241">
        <v>0</v>
      </c>
      <c r="AR241">
        <v>0</v>
      </c>
      <c r="AS241">
        <v>0</v>
      </c>
      <c r="AT241">
        <v>0</v>
      </c>
      <c r="AU241">
        <v>1</v>
      </c>
      <c r="AV241">
        <v>0</v>
      </c>
      <c r="AW241">
        <v>0</v>
      </c>
      <c r="AX241">
        <v>0</v>
      </c>
      <c r="AY241" t="s">
        <v>375</v>
      </c>
      <c r="AZ241">
        <v>0</v>
      </c>
      <c r="BA241">
        <v>1</v>
      </c>
      <c r="BB241">
        <v>0</v>
      </c>
      <c r="BC241">
        <v>0</v>
      </c>
      <c r="BD241">
        <v>0</v>
      </c>
      <c r="BE241">
        <v>0</v>
      </c>
      <c r="BF241">
        <v>0</v>
      </c>
      <c r="BG241">
        <v>0</v>
      </c>
      <c r="BH241">
        <v>0</v>
      </c>
      <c r="BI241" t="s">
        <v>52</v>
      </c>
      <c r="BK241" t="s">
        <v>131</v>
      </c>
      <c r="BL241" t="s">
        <v>132</v>
      </c>
      <c r="BM241" t="s">
        <v>131</v>
      </c>
      <c r="BN241" t="s">
        <v>117</v>
      </c>
      <c r="BO241" t="s">
        <v>924</v>
      </c>
      <c r="BP241">
        <v>0</v>
      </c>
      <c r="BQ241">
        <v>0</v>
      </c>
      <c r="BR241">
        <v>0</v>
      </c>
      <c r="BS241">
        <v>0</v>
      </c>
      <c r="BT241">
        <v>0</v>
      </c>
      <c r="BU241">
        <v>1</v>
      </c>
      <c r="BV241">
        <v>0</v>
      </c>
      <c r="BW241">
        <v>0</v>
      </c>
      <c r="BX241">
        <v>0</v>
      </c>
      <c r="BY241">
        <v>0</v>
      </c>
      <c r="BZ241">
        <v>0</v>
      </c>
      <c r="CA241">
        <v>0</v>
      </c>
      <c r="CB241">
        <v>0</v>
      </c>
      <c r="CC241">
        <v>0</v>
      </c>
      <c r="CD241">
        <v>0</v>
      </c>
      <c r="CE241" t="s">
        <v>335</v>
      </c>
      <c r="CG241" t="s">
        <v>335</v>
      </c>
      <c r="CI241" t="s">
        <v>128</v>
      </c>
      <c r="CJ241" t="s">
        <v>52</v>
      </c>
      <c r="CL241" t="s">
        <v>52</v>
      </c>
      <c r="CN241" t="s">
        <v>346</v>
      </c>
      <c r="CP241">
        <v>8</v>
      </c>
      <c r="CS241" t="s">
        <v>347</v>
      </c>
    </row>
    <row r="242" spans="1:98" customFormat="1">
      <c r="A242">
        <v>146138</v>
      </c>
      <c r="B242" t="s">
        <v>370</v>
      </c>
      <c r="C242" t="s">
        <v>360</v>
      </c>
      <c r="D242">
        <v>1960</v>
      </c>
      <c r="E242">
        <v>66</v>
      </c>
      <c r="F242" t="s">
        <v>339</v>
      </c>
      <c r="G242" t="s">
        <v>78</v>
      </c>
      <c r="H242" t="s">
        <v>476</v>
      </c>
      <c r="I242" t="s">
        <v>402</v>
      </c>
      <c r="J242" t="s">
        <v>325</v>
      </c>
      <c r="K242" s="329">
        <v>46139.5784375</v>
      </c>
      <c r="L242" t="s">
        <v>309</v>
      </c>
      <c r="M242" t="s">
        <v>1814</v>
      </c>
      <c r="N242" t="s">
        <v>1815</v>
      </c>
      <c r="O242" t="s">
        <v>483</v>
      </c>
      <c r="P242" t="s">
        <v>382</v>
      </c>
      <c r="Q242" t="s">
        <v>1256</v>
      </c>
      <c r="R242" t="s">
        <v>383</v>
      </c>
      <c r="S242" t="s">
        <v>121</v>
      </c>
      <c r="T242" t="s">
        <v>121</v>
      </c>
      <c r="U242" t="s">
        <v>331</v>
      </c>
      <c r="V242" t="s">
        <v>107</v>
      </c>
      <c r="W242" t="s">
        <v>498</v>
      </c>
      <c r="X242">
        <v>0</v>
      </c>
      <c r="Y242">
        <v>0</v>
      </c>
      <c r="Z242">
        <v>1</v>
      </c>
      <c r="AA242">
        <v>1</v>
      </c>
      <c r="AB242">
        <v>0</v>
      </c>
      <c r="AC242">
        <v>0</v>
      </c>
      <c r="AD242">
        <v>0</v>
      </c>
      <c r="AE242">
        <v>0</v>
      </c>
      <c r="AF242">
        <v>0</v>
      </c>
      <c r="AG242">
        <v>0</v>
      </c>
      <c r="AH242">
        <v>0</v>
      </c>
      <c r="AI242">
        <v>0</v>
      </c>
      <c r="AJ242">
        <v>0</v>
      </c>
      <c r="AK242">
        <v>0</v>
      </c>
      <c r="AL242">
        <v>0</v>
      </c>
      <c r="AM242">
        <v>0</v>
      </c>
      <c r="AN242">
        <v>0</v>
      </c>
      <c r="AO242">
        <v>0</v>
      </c>
      <c r="AP242" t="s">
        <v>345</v>
      </c>
      <c r="AQ242">
        <v>1</v>
      </c>
      <c r="AR242">
        <v>0</v>
      </c>
      <c r="AS242">
        <v>0</v>
      </c>
      <c r="AT242">
        <v>0</v>
      </c>
      <c r="AU242">
        <v>0</v>
      </c>
      <c r="AV242">
        <v>0</v>
      </c>
      <c r="AW242">
        <v>0</v>
      </c>
      <c r="AX242">
        <v>0</v>
      </c>
      <c r="AY242" t="s">
        <v>345</v>
      </c>
      <c r="AZ242">
        <v>1</v>
      </c>
      <c r="BA242">
        <v>0</v>
      </c>
      <c r="BB242">
        <v>0</v>
      </c>
      <c r="BC242">
        <v>0</v>
      </c>
      <c r="BD242">
        <v>0</v>
      </c>
      <c r="BE242">
        <v>0</v>
      </c>
      <c r="BF242">
        <v>0</v>
      </c>
      <c r="BG242">
        <v>0</v>
      </c>
      <c r="BH242">
        <v>0</v>
      </c>
      <c r="BK242" t="s">
        <v>386</v>
      </c>
      <c r="BL242" t="s">
        <v>128</v>
      </c>
      <c r="BM242" t="s">
        <v>128</v>
      </c>
      <c r="BN242" t="s">
        <v>117</v>
      </c>
      <c r="BO242" t="s">
        <v>948</v>
      </c>
      <c r="BP242">
        <v>0</v>
      </c>
      <c r="BQ242">
        <v>0</v>
      </c>
      <c r="BR242">
        <v>0</v>
      </c>
      <c r="BS242">
        <v>1</v>
      </c>
      <c r="BT242">
        <v>0</v>
      </c>
      <c r="BU242">
        <v>1</v>
      </c>
      <c r="BV242">
        <v>0</v>
      </c>
      <c r="BW242">
        <v>0</v>
      </c>
      <c r="BX242">
        <v>0</v>
      </c>
      <c r="BY242">
        <v>0</v>
      </c>
      <c r="BZ242">
        <v>0</v>
      </c>
      <c r="CA242">
        <v>0</v>
      </c>
      <c r="CB242">
        <v>0</v>
      </c>
      <c r="CC242">
        <v>0</v>
      </c>
      <c r="CD242">
        <v>0</v>
      </c>
      <c r="CE242" t="s">
        <v>201</v>
      </c>
      <c r="CG242" t="s">
        <v>335</v>
      </c>
      <c r="CI242" t="s">
        <v>127</v>
      </c>
      <c r="CJ242" t="s">
        <v>51</v>
      </c>
      <c r="CK242" t="s">
        <v>2153</v>
      </c>
      <c r="CL242" t="s">
        <v>51</v>
      </c>
      <c r="CN242" t="s">
        <v>346</v>
      </c>
      <c r="CP242">
        <v>10</v>
      </c>
      <c r="CQ242" t="s">
        <v>2154</v>
      </c>
      <c r="CS242" t="s">
        <v>337</v>
      </c>
    </row>
    <row r="243" spans="1:98" customFormat="1">
      <c r="A243">
        <v>200226</v>
      </c>
      <c r="B243" t="s">
        <v>853</v>
      </c>
      <c r="C243" t="s">
        <v>322</v>
      </c>
      <c r="D243">
        <v>1999</v>
      </c>
      <c r="E243">
        <v>27</v>
      </c>
      <c r="F243" t="s">
        <v>323</v>
      </c>
      <c r="G243" t="s">
        <v>71</v>
      </c>
      <c r="H243" t="s">
        <v>782</v>
      </c>
      <c r="I243" t="s">
        <v>397</v>
      </c>
      <c r="J243" t="s">
        <v>325</v>
      </c>
      <c r="K243" s="329">
        <v>46139.577222222222</v>
      </c>
      <c r="L243" t="s">
        <v>309</v>
      </c>
      <c r="M243" t="s">
        <v>853</v>
      </c>
      <c r="N243" t="s">
        <v>854</v>
      </c>
      <c r="O243" t="s">
        <v>492</v>
      </c>
      <c r="P243" t="s">
        <v>382</v>
      </c>
      <c r="R243" t="s">
        <v>122</v>
      </c>
      <c r="S243" t="s">
        <v>122</v>
      </c>
      <c r="T243" t="s">
        <v>343</v>
      </c>
      <c r="U243" t="s">
        <v>372</v>
      </c>
      <c r="V243" t="s">
        <v>105</v>
      </c>
      <c r="W243" t="s">
        <v>533</v>
      </c>
      <c r="X243">
        <v>1</v>
      </c>
      <c r="Y243">
        <v>1</v>
      </c>
      <c r="Z243">
        <v>1</v>
      </c>
      <c r="AA243">
        <v>0</v>
      </c>
      <c r="AB243">
        <v>0</v>
      </c>
      <c r="AC243">
        <v>0</v>
      </c>
      <c r="AD243">
        <v>0</v>
      </c>
      <c r="AE243">
        <v>0</v>
      </c>
      <c r="AF243">
        <v>0</v>
      </c>
      <c r="AG243">
        <v>0</v>
      </c>
      <c r="AH243">
        <v>0</v>
      </c>
      <c r="AI243">
        <v>0</v>
      </c>
      <c r="AJ243">
        <v>0</v>
      </c>
      <c r="AK243">
        <v>0</v>
      </c>
      <c r="AL243">
        <v>0</v>
      </c>
      <c r="AM243">
        <v>0</v>
      </c>
      <c r="AN243">
        <v>0</v>
      </c>
      <c r="AO243">
        <v>0</v>
      </c>
      <c r="AP243" t="s">
        <v>333</v>
      </c>
      <c r="AQ243">
        <v>0</v>
      </c>
      <c r="AR243">
        <v>0</v>
      </c>
      <c r="AS243">
        <v>1</v>
      </c>
      <c r="AT243">
        <v>1</v>
      </c>
      <c r="AU243">
        <v>0</v>
      </c>
      <c r="AV243">
        <v>0</v>
      </c>
      <c r="AW243">
        <v>0</v>
      </c>
      <c r="AX243">
        <v>0</v>
      </c>
      <c r="AY243" t="s">
        <v>375</v>
      </c>
      <c r="AZ243">
        <v>0</v>
      </c>
      <c r="BA243">
        <v>1</v>
      </c>
      <c r="BB243">
        <v>0</v>
      </c>
      <c r="BC243">
        <v>0</v>
      </c>
      <c r="BD243">
        <v>0</v>
      </c>
      <c r="BE243">
        <v>0</v>
      </c>
      <c r="BF243">
        <v>0</v>
      </c>
      <c r="BG243">
        <v>0</v>
      </c>
      <c r="BH243">
        <v>0</v>
      </c>
      <c r="BK243" t="s">
        <v>132</v>
      </c>
      <c r="BL243" t="s">
        <v>132</v>
      </c>
      <c r="BM243" t="s">
        <v>132</v>
      </c>
      <c r="BN243" t="s">
        <v>117</v>
      </c>
      <c r="BO243" t="s">
        <v>1392</v>
      </c>
      <c r="BP243">
        <v>1</v>
      </c>
      <c r="BQ243">
        <v>0</v>
      </c>
      <c r="BR243">
        <v>0</v>
      </c>
      <c r="BS243">
        <v>0</v>
      </c>
      <c r="BT243">
        <v>0</v>
      </c>
      <c r="BU243">
        <v>0</v>
      </c>
      <c r="BV243">
        <v>0</v>
      </c>
      <c r="BW243">
        <v>1</v>
      </c>
      <c r="BX243">
        <v>0</v>
      </c>
      <c r="BY243">
        <v>0</v>
      </c>
      <c r="BZ243">
        <v>0</v>
      </c>
      <c r="CA243">
        <v>0</v>
      </c>
      <c r="CB243">
        <v>0</v>
      </c>
      <c r="CC243">
        <v>0</v>
      </c>
      <c r="CD243">
        <v>0</v>
      </c>
      <c r="CE243" t="s">
        <v>335</v>
      </c>
      <c r="CF243" t="s">
        <v>231</v>
      </c>
      <c r="CG243" t="s">
        <v>137</v>
      </c>
      <c r="CI243" t="s">
        <v>127</v>
      </c>
      <c r="CJ243" t="s">
        <v>51</v>
      </c>
      <c r="CL243" t="s">
        <v>52</v>
      </c>
      <c r="CM243" t="s">
        <v>2155</v>
      </c>
      <c r="CN243" t="s">
        <v>346</v>
      </c>
      <c r="CP243">
        <v>8</v>
      </c>
      <c r="CQ243" t="s">
        <v>2156</v>
      </c>
      <c r="CS243" t="s">
        <v>337</v>
      </c>
      <c r="CT243" t="s">
        <v>2157</v>
      </c>
    </row>
    <row r="244" spans="1:98" customFormat="1">
      <c r="A244">
        <v>200225</v>
      </c>
      <c r="B244" t="s">
        <v>321</v>
      </c>
      <c r="C244" t="s">
        <v>322</v>
      </c>
      <c r="D244">
        <v>1960</v>
      </c>
      <c r="E244">
        <v>66</v>
      </c>
      <c r="F244" t="s">
        <v>339</v>
      </c>
      <c r="G244" t="s">
        <v>80</v>
      </c>
      <c r="H244" t="s">
        <v>896</v>
      </c>
      <c r="I244" t="s">
        <v>349</v>
      </c>
      <c r="J244" t="s">
        <v>325</v>
      </c>
      <c r="K244" s="329">
        <v>46139.575532407405</v>
      </c>
      <c r="L244" t="s">
        <v>309</v>
      </c>
      <c r="M244" t="s">
        <v>1363</v>
      </c>
      <c r="N244" t="s">
        <v>1364</v>
      </c>
      <c r="O244" t="s">
        <v>459</v>
      </c>
      <c r="P244" t="s">
        <v>353</v>
      </c>
      <c r="Q244" t="s">
        <v>305</v>
      </c>
      <c r="R244" t="s">
        <v>124</v>
      </c>
      <c r="S244" t="s">
        <v>121</v>
      </c>
      <c r="T244" t="s">
        <v>121</v>
      </c>
      <c r="U244" t="s">
        <v>395</v>
      </c>
      <c r="V244" t="s">
        <v>107</v>
      </c>
      <c r="W244" t="s">
        <v>1631</v>
      </c>
      <c r="X244">
        <v>0</v>
      </c>
      <c r="Y244">
        <v>1</v>
      </c>
      <c r="Z244">
        <v>1</v>
      </c>
      <c r="AA244">
        <v>0</v>
      </c>
      <c r="AB244">
        <v>0</v>
      </c>
      <c r="AC244">
        <v>0</v>
      </c>
      <c r="AD244">
        <v>0</v>
      </c>
      <c r="AE244">
        <v>0</v>
      </c>
      <c r="AF244">
        <v>0</v>
      </c>
      <c r="AG244">
        <v>0</v>
      </c>
      <c r="AH244">
        <v>0</v>
      </c>
      <c r="AI244">
        <v>0</v>
      </c>
      <c r="AJ244">
        <v>0</v>
      </c>
      <c r="AK244">
        <v>1</v>
      </c>
      <c r="AL244">
        <v>0</v>
      </c>
      <c r="AM244">
        <v>0</v>
      </c>
      <c r="AN244">
        <v>0</v>
      </c>
      <c r="AO244">
        <v>0</v>
      </c>
      <c r="AP244" t="s">
        <v>345</v>
      </c>
      <c r="AQ244">
        <v>1</v>
      </c>
      <c r="AR244">
        <v>0</v>
      </c>
      <c r="AS244">
        <v>0</v>
      </c>
      <c r="AT244">
        <v>0</v>
      </c>
      <c r="AU244">
        <v>0</v>
      </c>
      <c r="AV244">
        <v>0</v>
      </c>
      <c r="AW244">
        <v>0</v>
      </c>
      <c r="AX244">
        <v>0</v>
      </c>
      <c r="AY244" t="s">
        <v>345</v>
      </c>
      <c r="AZ244">
        <v>1</v>
      </c>
      <c r="BA244">
        <v>0</v>
      </c>
      <c r="BB244">
        <v>0</v>
      </c>
      <c r="BC244">
        <v>0</v>
      </c>
      <c r="BD244">
        <v>0</v>
      </c>
      <c r="BE244">
        <v>0</v>
      </c>
      <c r="BF244">
        <v>0</v>
      </c>
      <c r="BG244">
        <v>0</v>
      </c>
      <c r="BH244">
        <v>0</v>
      </c>
      <c r="BK244" t="s">
        <v>386</v>
      </c>
      <c r="BL244" t="s">
        <v>130</v>
      </c>
      <c r="BM244" t="s">
        <v>386</v>
      </c>
      <c r="BN244" t="s">
        <v>118</v>
      </c>
      <c r="BO244" t="s">
        <v>1404</v>
      </c>
      <c r="BP244">
        <v>0</v>
      </c>
      <c r="BQ244">
        <v>0</v>
      </c>
      <c r="BR244">
        <v>0</v>
      </c>
      <c r="BS244">
        <v>0</v>
      </c>
      <c r="BT244">
        <v>0</v>
      </c>
      <c r="BU244">
        <v>1</v>
      </c>
      <c r="BV244">
        <v>0</v>
      </c>
      <c r="BW244">
        <v>0</v>
      </c>
      <c r="BX244">
        <v>1</v>
      </c>
      <c r="BY244">
        <v>0</v>
      </c>
      <c r="BZ244">
        <v>0</v>
      </c>
      <c r="CA244">
        <v>0</v>
      </c>
      <c r="CB244">
        <v>0</v>
      </c>
      <c r="CC244">
        <v>0</v>
      </c>
      <c r="CD244">
        <v>0</v>
      </c>
      <c r="CE244" t="s">
        <v>335</v>
      </c>
      <c r="CG244" t="s">
        <v>335</v>
      </c>
      <c r="CI244" t="s">
        <v>128</v>
      </c>
      <c r="CJ244" t="s">
        <v>52</v>
      </c>
      <c r="CL244" t="s">
        <v>52</v>
      </c>
      <c r="CN244" t="s">
        <v>346</v>
      </c>
      <c r="CP244">
        <v>8</v>
      </c>
      <c r="CS244" t="s">
        <v>473</v>
      </c>
    </row>
    <row r="245" spans="1:98" customFormat="1">
      <c r="A245">
        <v>148814</v>
      </c>
      <c r="B245" t="s">
        <v>321</v>
      </c>
      <c r="C245" t="s">
        <v>360</v>
      </c>
      <c r="D245">
        <v>1971</v>
      </c>
      <c r="E245">
        <v>55</v>
      </c>
      <c r="F245" t="s">
        <v>58</v>
      </c>
      <c r="G245" t="s">
        <v>49</v>
      </c>
      <c r="H245" t="s">
        <v>328</v>
      </c>
      <c r="I245" t="s">
        <v>361</v>
      </c>
      <c r="J245" t="s">
        <v>350</v>
      </c>
      <c r="K245" s="329">
        <v>46139.565127314818</v>
      </c>
      <c r="L245" t="s">
        <v>309</v>
      </c>
      <c r="M245" t="s">
        <v>602</v>
      </c>
      <c r="N245" t="s">
        <v>649</v>
      </c>
      <c r="O245" t="s">
        <v>352</v>
      </c>
      <c r="P245" t="s">
        <v>353</v>
      </c>
      <c r="R245" t="s">
        <v>383</v>
      </c>
      <c r="S245" t="s">
        <v>121</v>
      </c>
      <c r="T245" t="s">
        <v>121</v>
      </c>
      <c r="U245" t="s">
        <v>331</v>
      </c>
      <c r="V245" t="s">
        <v>112</v>
      </c>
      <c r="W245" t="s">
        <v>605</v>
      </c>
      <c r="X245">
        <v>0</v>
      </c>
      <c r="Y245">
        <v>0</v>
      </c>
      <c r="Z245">
        <v>0</v>
      </c>
      <c r="AA245">
        <v>0</v>
      </c>
      <c r="AB245">
        <v>0</v>
      </c>
      <c r="AC245">
        <v>0</v>
      </c>
      <c r="AD245">
        <v>0</v>
      </c>
      <c r="AE245">
        <v>0</v>
      </c>
      <c r="AF245">
        <v>0</v>
      </c>
      <c r="AG245">
        <v>0</v>
      </c>
      <c r="AH245">
        <v>0</v>
      </c>
      <c r="AI245">
        <v>1</v>
      </c>
      <c r="AJ245">
        <v>0</v>
      </c>
      <c r="AK245">
        <v>0</v>
      </c>
      <c r="AL245">
        <v>0</v>
      </c>
      <c r="AM245">
        <v>0</v>
      </c>
      <c r="AN245">
        <v>0</v>
      </c>
      <c r="AO245">
        <v>0</v>
      </c>
      <c r="AP245" t="s">
        <v>345</v>
      </c>
      <c r="AQ245">
        <v>1</v>
      </c>
      <c r="AR245">
        <v>0</v>
      </c>
      <c r="AS245">
        <v>0</v>
      </c>
      <c r="AT245">
        <v>0</v>
      </c>
      <c r="AU245">
        <v>0</v>
      </c>
      <c r="AV245">
        <v>0</v>
      </c>
      <c r="AW245">
        <v>0</v>
      </c>
      <c r="AX245">
        <v>0</v>
      </c>
      <c r="AY245" t="s">
        <v>345</v>
      </c>
      <c r="AZ245">
        <v>1</v>
      </c>
      <c r="BA245">
        <v>0</v>
      </c>
      <c r="BB245">
        <v>0</v>
      </c>
      <c r="BC245">
        <v>0</v>
      </c>
      <c r="BD245">
        <v>0</v>
      </c>
      <c r="BE245">
        <v>0</v>
      </c>
      <c r="BF245">
        <v>0</v>
      </c>
      <c r="BG245">
        <v>0</v>
      </c>
      <c r="BH245">
        <v>0</v>
      </c>
      <c r="BI245" t="s">
        <v>51</v>
      </c>
      <c r="BK245" t="s">
        <v>131</v>
      </c>
      <c r="BL245" t="s">
        <v>128</v>
      </c>
      <c r="BM245" t="s">
        <v>130</v>
      </c>
      <c r="BN245" t="s">
        <v>120</v>
      </c>
      <c r="BO245" t="s">
        <v>923</v>
      </c>
      <c r="BP245">
        <v>0</v>
      </c>
      <c r="BQ245">
        <v>1</v>
      </c>
      <c r="BR245">
        <v>0</v>
      </c>
      <c r="BS245">
        <v>0</v>
      </c>
      <c r="BT245">
        <v>0</v>
      </c>
      <c r="BU245">
        <v>0</v>
      </c>
      <c r="BV245">
        <v>0</v>
      </c>
      <c r="BW245">
        <v>0</v>
      </c>
      <c r="BX245">
        <v>0</v>
      </c>
      <c r="BY245">
        <v>0</v>
      </c>
      <c r="BZ245">
        <v>0</v>
      </c>
      <c r="CA245">
        <v>0</v>
      </c>
      <c r="CB245">
        <v>0</v>
      </c>
      <c r="CC245">
        <v>0</v>
      </c>
      <c r="CD245">
        <v>0</v>
      </c>
      <c r="CE245" t="s">
        <v>226</v>
      </c>
      <c r="CG245" t="s">
        <v>138</v>
      </c>
      <c r="CI245" t="s">
        <v>130</v>
      </c>
      <c r="CJ245" t="s">
        <v>51</v>
      </c>
      <c r="CL245" t="s">
        <v>51</v>
      </c>
      <c r="CN245" t="s">
        <v>346</v>
      </c>
      <c r="CP245">
        <v>10</v>
      </c>
      <c r="CS245" t="s">
        <v>400</v>
      </c>
    </row>
    <row r="246" spans="1:98" customFormat="1">
      <c r="A246">
        <v>172781</v>
      </c>
      <c r="B246" t="s">
        <v>412</v>
      </c>
      <c r="C246" t="s">
        <v>322</v>
      </c>
      <c r="D246">
        <v>1972</v>
      </c>
      <c r="E246">
        <v>54</v>
      </c>
      <c r="F246" t="s">
        <v>58</v>
      </c>
      <c r="G246" t="s">
        <v>82</v>
      </c>
      <c r="H246" t="s">
        <v>667</v>
      </c>
      <c r="I246" t="s">
        <v>349</v>
      </c>
      <c r="J246" t="s">
        <v>325</v>
      </c>
      <c r="K246" s="329">
        <v>46139.563159722224</v>
      </c>
      <c r="L246" t="s">
        <v>309</v>
      </c>
      <c r="M246" t="s">
        <v>338</v>
      </c>
      <c r="N246" t="s">
        <v>340</v>
      </c>
      <c r="O246" t="s">
        <v>341</v>
      </c>
      <c r="P246" t="s">
        <v>342</v>
      </c>
      <c r="R246" t="s">
        <v>123</v>
      </c>
      <c r="S246" t="s">
        <v>123</v>
      </c>
      <c r="T246" t="s">
        <v>394</v>
      </c>
      <c r="U246" t="s">
        <v>331</v>
      </c>
      <c r="V246" t="s">
        <v>105</v>
      </c>
      <c r="W246" t="s">
        <v>1442</v>
      </c>
      <c r="X246">
        <v>0</v>
      </c>
      <c r="Y246">
        <v>1</v>
      </c>
      <c r="Z246">
        <v>1</v>
      </c>
      <c r="AA246">
        <v>0</v>
      </c>
      <c r="AB246">
        <v>0</v>
      </c>
      <c r="AC246">
        <v>0</v>
      </c>
      <c r="AD246">
        <v>0</v>
      </c>
      <c r="AE246">
        <v>0</v>
      </c>
      <c r="AF246">
        <v>0</v>
      </c>
      <c r="AG246">
        <v>1</v>
      </c>
      <c r="AH246">
        <v>0</v>
      </c>
      <c r="AI246">
        <v>0</v>
      </c>
      <c r="AJ246">
        <v>0</v>
      </c>
      <c r="AK246">
        <v>0</v>
      </c>
      <c r="AL246">
        <v>0</v>
      </c>
      <c r="AM246">
        <v>0</v>
      </c>
      <c r="AN246">
        <v>0</v>
      </c>
      <c r="AO246">
        <v>0</v>
      </c>
      <c r="AP246" t="s">
        <v>345</v>
      </c>
      <c r="AQ246">
        <v>1</v>
      </c>
      <c r="AR246">
        <v>0</v>
      </c>
      <c r="AS246">
        <v>0</v>
      </c>
      <c r="AT246">
        <v>0</v>
      </c>
      <c r="AU246">
        <v>0</v>
      </c>
      <c r="AV246">
        <v>0</v>
      </c>
      <c r="AW246">
        <v>0</v>
      </c>
      <c r="AX246">
        <v>0</v>
      </c>
      <c r="AY246" t="s">
        <v>345</v>
      </c>
      <c r="AZ246">
        <v>1</v>
      </c>
      <c r="BA246">
        <v>0</v>
      </c>
      <c r="BB246">
        <v>0</v>
      </c>
      <c r="BC246">
        <v>0</v>
      </c>
      <c r="BD246">
        <v>0</v>
      </c>
      <c r="BE246">
        <v>0</v>
      </c>
      <c r="BF246">
        <v>0</v>
      </c>
      <c r="BG246">
        <v>0</v>
      </c>
      <c r="BH246">
        <v>0</v>
      </c>
      <c r="BK246" t="s">
        <v>130</v>
      </c>
      <c r="BL246" t="s">
        <v>130</v>
      </c>
      <c r="BM246" t="s">
        <v>133</v>
      </c>
      <c r="BN246" t="s">
        <v>120</v>
      </c>
      <c r="BO246" t="s">
        <v>953</v>
      </c>
      <c r="BP246">
        <v>0</v>
      </c>
      <c r="BQ246">
        <v>0</v>
      </c>
      <c r="BR246">
        <v>0</v>
      </c>
      <c r="BS246">
        <v>0</v>
      </c>
      <c r="BT246">
        <v>0</v>
      </c>
      <c r="BU246">
        <v>0</v>
      </c>
      <c r="BV246">
        <v>1</v>
      </c>
      <c r="BW246">
        <v>0</v>
      </c>
      <c r="BX246">
        <v>0</v>
      </c>
      <c r="BY246">
        <v>0</v>
      </c>
      <c r="BZ246">
        <v>0</v>
      </c>
      <c r="CA246">
        <v>0</v>
      </c>
      <c r="CB246">
        <v>0</v>
      </c>
      <c r="CC246">
        <v>0</v>
      </c>
      <c r="CD246">
        <v>0</v>
      </c>
      <c r="CE246" t="s">
        <v>335</v>
      </c>
      <c r="CG246" t="s">
        <v>335</v>
      </c>
      <c r="CI246" t="s">
        <v>129</v>
      </c>
      <c r="CJ246" t="s">
        <v>51</v>
      </c>
      <c r="CL246" t="s">
        <v>51</v>
      </c>
      <c r="CN246" t="s">
        <v>346</v>
      </c>
      <c r="CP246">
        <v>5</v>
      </c>
      <c r="CS246" t="s">
        <v>337</v>
      </c>
    </row>
    <row r="247" spans="1:98" customFormat="1">
      <c r="A247">
        <v>169597</v>
      </c>
      <c r="B247" t="s">
        <v>762</v>
      </c>
      <c r="C247" t="s">
        <v>360</v>
      </c>
      <c r="D247">
        <v>1958</v>
      </c>
      <c r="E247">
        <v>68</v>
      </c>
      <c r="F247" t="s">
        <v>339</v>
      </c>
      <c r="G247" t="s">
        <v>78</v>
      </c>
      <c r="H247" t="s">
        <v>476</v>
      </c>
      <c r="I247" t="s">
        <v>424</v>
      </c>
      <c r="J247" t="s">
        <v>325</v>
      </c>
      <c r="K247" s="329">
        <v>46139.560891203706</v>
      </c>
      <c r="L247" t="s">
        <v>309</v>
      </c>
      <c r="M247" t="s">
        <v>853</v>
      </c>
      <c r="N247" t="s">
        <v>854</v>
      </c>
      <c r="O247" t="s">
        <v>492</v>
      </c>
      <c r="P247" t="s">
        <v>382</v>
      </c>
      <c r="R247" t="s">
        <v>122</v>
      </c>
      <c r="S247" t="s">
        <v>121</v>
      </c>
      <c r="T247" t="s">
        <v>121</v>
      </c>
      <c r="U247" t="s">
        <v>395</v>
      </c>
      <c r="V247" t="s">
        <v>112</v>
      </c>
      <c r="W247" t="s">
        <v>392</v>
      </c>
      <c r="X247">
        <v>1</v>
      </c>
      <c r="Y247">
        <v>0</v>
      </c>
      <c r="Z247">
        <v>0</v>
      </c>
      <c r="AA247">
        <v>0</v>
      </c>
      <c r="AB247">
        <v>0</v>
      </c>
      <c r="AC247">
        <v>0</v>
      </c>
      <c r="AD247">
        <v>0</v>
      </c>
      <c r="AE247">
        <v>0</v>
      </c>
      <c r="AF247">
        <v>0</v>
      </c>
      <c r="AG247">
        <v>0</v>
      </c>
      <c r="AH247">
        <v>0</v>
      </c>
      <c r="AI247">
        <v>0</v>
      </c>
      <c r="AJ247">
        <v>0</v>
      </c>
      <c r="AK247">
        <v>0</v>
      </c>
      <c r="AL247">
        <v>0</v>
      </c>
      <c r="AM247">
        <v>0</v>
      </c>
      <c r="AN247">
        <v>0</v>
      </c>
      <c r="AO247">
        <v>0</v>
      </c>
      <c r="AP247" t="s">
        <v>345</v>
      </c>
      <c r="AQ247">
        <v>1</v>
      </c>
      <c r="AR247">
        <v>0</v>
      </c>
      <c r="AS247">
        <v>0</v>
      </c>
      <c r="AT247">
        <v>0</v>
      </c>
      <c r="AU247">
        <v>0</v>
      </c>
      <c r="AV247">
        <v>0</v>
      </c>
      <c r="AW247">
        <v>0</v>
      </c>
      <c r="AX247">
        <v>0</v>
      </c>
      <c r="AY247" t="s">
        <v>345</v>
      </c>
      <c r="AZ247">
        <v>1</v>
      </c>
      <c r="BA247">
        <v>0</v>
      </c>
      <c r="BB247">
        <v>0</v>
      </c>
      <c r="BC247">
        <v>0</v>
      </c>
      <c r="BD247">
        <v>0</v>
      </c>
      <c r="BE247">
        <v>0</v>
      </c>
      <c r="BF247">
        <v>0</v>
      </c>
      <c r="BG247">
        <v>0</v>
      </c>
      <c r="BH247">
        <v>0</v>
      </c>
      <c r="BI247" t="s">
        <v>52</v>
      </c>
      <c r="BK247" t="s">
        <v>131</v>
      </c>
      <c r="BL247" t="s">
        <v>130</v>
      </c>
      <c r="BM247" t="s">
        <v>130</v>
      </c>
      <c r="BN247" t="s">
        <v>117</v>
      </c>
      <c r="BO247" t="s">
        <v>922</v>
      </c>
      <c r="BP247">
        <v>1</v>
      </c>
      <c r="BQ247">
        <v>0</v>
      </c>
      <c r="BR247">
        <v>0</v>
      </c>
      <c r="BS247">
        <v>0</v>
      </c>
      <c r="BT247">
        <v>0</v>
      </c>
      <c r="BU247">
        <v>0</v>
      </c>
      <c r="BV247">
        <v>0</v>
      </c>
      <c r="BW247">
        <v>0</v>
      </c>
      <c r="BX247">
        <v>0</v>
      </c>
      <c r="BY247">
        <v>0</v>
      </c>
      <c r="BZ247">
        <v>0</v>
      </c>
      <c r="CA247">
        <v>0</v>
      </c>
      <c r="CB247">
        <v>0</v>
      </c>
      <c r="CC247">
        <v>0</v>
      </c>
      <c r="CD247">
        <v>0</v>
      </c>
      <c r="CE247" t="s">
        <v>335</v>
      </c>
      <c r="CG247" t="s">
        <v>335</v>
      </c>
      <c r="CI247" t="s">
        <v>386</v>
      </c>
      <c r="CJ247" t="s">
        <v>53</v>
      </c>
      <c r="CL247" t="s">
        <v>53</v>
      </c>
      <c r="CN247" t="s">
        <v>346</v>
      </c>
      <c r="CP247">
        <v>5</v>
      </c>
      <c r="CS247" t="s">
        <v>337</v>
      </c>
    </row>
    <row r="248" spans="1:98" customFormat="1">
      <c r="A248">
        <v>178440</v>
      </c>
      <c r="B248" t="s">
        <v>762</v>
      </c>
      <c r="C248" t="s">
        <v>360</v>
      </c>
      <c r="D248">
        <v>1970</v>
      </c>
      <c r="E248">
        <v>56</v>
      </c>
      <c r="F248" t="s">
        <v>58</v>
      </c>
      <c r="G248" t="s">
        <v>82</v>
      </c>
      <c r="H248" t="s">
        <v>496</v>
      </c>
      <c r="I248" t="s">
        <v>367</v>
      </c>
      <c r="J248" t="s">
        <v>325</v>
      </c>
      <c r="K248" s="329">
        <v>46139.55914351852</v>
      </c>
      <c r="L248" t="s">
        <v>309</v>
      </c>
      <c r="M248" t="s">
        <v>762</v>
      </c>
      <c r="N248" t="s">
        <v>811</v>
      </c>
      <c r="O248" t="s">
        <v>453</v>
      </c>
      <c r="P248" t="s">
        <v>342</v>
      </c>
      <c r="Q248" t="s">
        <v>307</v>
      </c>
      <c r="R248" t="s">
        <v>383</v>
      </c>
      <c r="S248" t="s">
        <v>121</v>
      </c>
      <c r="T248" t="s">
        <v>121</v>
      </c>
      <c r="U248" t="s">
        <v>331</v>
      </c>
      <c r="V248" t="s">
        <v>107</v>
      </c>
      <c r="W248" t="s">
        <v>470</v>
      </c>
      <c r="X248">
        <v>0</v>
      </c>
      <c r="Y248">
        <v>0</v>
      </c>
      <c r="Z248">
        <v>1</v>
      </c>
      <c r="AA248">
        <v>0</v>
      </c>
      <c r="AB248">
        <v>0</v>
      </c>
      <c r="AC248">
        <v>0</v>
      </c>
      <c r="AD248">
        <v>0</v>
      </c>
      <c r="AE248">
        <v>0</v>
      </c>
      <c r="AF248">
        <v>0</v>
      </c>
      <c r="AG248">
        <v>0</v>
      </c>
      <c r="AH248">
        <v>0</v>
      </c>
      <c r="AI248">
        <v>0</v>
      </c>
      <c r="AJ248">
        <v>0</v>
      </c>
      <c r="AK248">
        <v>0</v>
      </c>
      <c r="AL248">
        <v>0</v>
      </c>
      <c r="AM248">
        <v>0</v>
      </c>
      <c r="AN248">
        <v>0</v>
      </c>
      <c r="AO248">
        <v>0</v>
      </c>
      <c r="AP248" t="s">
        <v>345</v>
      </c>
      <c r="AQ248">
        <v>1</v>
      </c>
      <c r="AR248">
        <v>0</v>
      </c>
      <c r="AS248">
        <v>0</v>
      </c>
      <c r="AT248">
        <v>0</v>
      </c>
      <c r="AU248">
        <v>0</v>
      </c>
      <c r="AV248">
        <v>0</v>
      </c>
      <c r="AW248">
        <v>0</v>
      </c>
      <c r="AX248">
        <v>0</v>
      </c>
      <c r="AY248" t="s">
        <v>345</v>
      </c>
      <c r="AZ248">
        <v>1</v>
      </c>
      <c r="BA248">
        <v>0</v>
      </c>
      <c r="BB248">
        <v>0</v>
      </c>
      <c r="BC248">
        <v>0</v>
      </c>
      <c r="BD248">
        <v>0</v>
      </c>
      <c r="BE248">
        <v>0</v>
      </c>
      <c r="BF248">
        <v>0</v>
      </c>
      <c r="BG248">
        <v>0</v>
      </c>
      <c r="BH248">
        <v>0</v>
      </c>
      <c r="BK248" t="s">
        <v>386</v>
      </c>
      <c r="BL248" t="s">
        <v>386</v>
      </c>
      <c r="BM248" t="s">
        <v>130</v>
      </c>
      <c r="BN248" t="s">
        <v>118</v>
      </c>
      <c r="BO248" t="s">
        <v>931</v>
      </c>
      <c r="BP248">
        <v>0</v>
      </c>
      <c r="BQ248">
        <v>0</v>
      </c>
      <c r="BR248">
        <v>1</v>
      </c>
      <c r="BS248">
        <v>0</v>
      </c>
      <c r="BT248">
        <v>0</v>
      </c>
      <c r="BU248">
        <v>0</v>
      </c>
      <c r="BV248">
        <v>0</v>
      </c>
      <c r="BW248">
        <v>0</v>
      </c>
      <c r="BX248">
        <v>0</v>
      </c>
      <c r="BY248">
        <v>0</v>
      </c>
      <c r="BZ248">
        <v>0</v>
      </c>
      <c r="CA248">
        <v>0</v>
      </c>
      <c r="CB248">
        <v>0</v>
      </c>
      <c r="CC248">
        <v>0</v>
      </c>
      <c r="CD248">
        <v>0</v>
      </c>
      <c r="CE248" t="s">
        <v>169</v>
      </c>
      <c r="CG248" t="s">
        <v>335</v>
      </c>
      <c r="CI248" t="s">
        <v>129</v>
      </c>
      <c r="CJ248" t="s">
        <v>52</v>
      </c>
      <c r="CL248" t="s">
        <v>52</v>
      </c>
      <c r="CN248" t="s">
        <v>346</v>
      </c>
      <c r="CP248">
        <v>8</v>
      </c>
      <c r="CS248" t="s">
        <v>337</v>
      </c>
      <c r="CT248" t="s">
        <v>2158</v>
      </c>
    </row>
    <row r="249" spans="1:98" customFormat="1">
      <c r="A249">
        <v>200221</v>
      </c>
      <c r="B249" t="s">
        <v>396</v>
      </c>
      <c r="C249" t="s">
        <v>322</v>
      </c>
      <c r="D249">
        <v>1997</v>
      </c>
      <c r="E249">
        <v>29</v>
      </c>
      <c r="F249" t="s">
        <v>323</v>
      </c>
      <c r="G249" t="s">
        <v>85</v>
      </c>
      <c r="H249" t="s">
        <v>1459</v>
      </c>
      <c r="I249" t="s">
        <v>424</v>
      </c>
      <c r="J249" t="s">
        <v>325</v>
      </c>
      <c r="K249" s="329">
        <v>46139.507476851853</v>
      </c>
      <c r="L249" t="s">
        <v>309</v>
      </c>
      <c r="M249" t="s">
        <v>396</v>
      </c>
      <c r="N249" t="s">
        <v>398</v>
      </c>
      <c r="O249" t="s">
        <v>381</v>
      </c>
      <c r="P249" t="s">
        <v>382</v>
      </c>
      <c r="Q249" t="s">
        <v>1255</v>
      </c>
      <c r="R249" t="s">
        <v>123</v>
      </c>
      <c r="S249" t="s">
        <v>123</v>
      </c>
      <c r="T249" t="s">
        <v>391</v>
      </c>
      <c r="U249" t="s">
        <v>331</v>
      </c>
      <c r="V249" t="s">
        <v>108</v>
      </c>
      <c r="W249" t="s">
        <v>1389</v>
      </c>
      <c r="X249">
        <v>0</v>
      </c>
      <c r="Y249">
        <v>0</v>
      </c>
      <c r="Z249">
        <v>1</v>
      </c>
      <c r="AA249">
        <v>0</v>
      </c>
      <c r="AB249">
        <v>1</v>
      </c>
      <c r="AC249">
        <v>0</v>
      </c>
      <c r="AD249">
        <v>0</v>
      </c>
      <c r="AE249">
        <v>0</v>
      </c>
      <c r="AF249">
        <v>0</v>
      </c>
      <c r="AG249">
        <v>0</v>
      </c>
      <c r="AH249">
        <v>0</v>
      </c>
      <c r="AI249">
        <v>0</v>
      </c>
      <c r="AJ249">
        <v>0</v>
      </c>
      <c r="AK249">
        <v>0</v>
      </c>
      <c r="AL249">
        <v>0</v>
      </c>
      <c r="AM249">
        <v>0</v>
      </c>
      <c r="AN249">
        <v>0</v>
      </c>
      <c r="AO249" t="s">
        <v>722</v>
      </c>
      <c r="AP249" t="s">
        <v>345</v>
      </c>
      <c r="AQ249">
        <v>1</v>
      </c>
      <c r="AR249">
        <v>0</v>
      </c>
      <c r="AS249">
        <v>0</v>
      </c>
      <c r="AT249">
        <v>0</v>
      </c>
      <c r="AU249">
        <v>0</v>
      </c>
      <c r="AV249">
        <v>0</v>
      </c>
      <c r="AW249">
        <v>0</v>
      </c>
      <c r="AX249">
        <v>0</v>
      </c>
      <c r="AY249" t="s">
        <v>345</v>
      </c>
      <c r="AZ249">
        <v>1</v>
      </c>
      <c r="BA249">
        <v>0</v>
      </c>
      <c r="BB249">
        <v>0</v>
      </c>
      <c r="BC249">
        <v>0</v>
      </c>
      <c r="BD249">
        <v>0</v>
      </c>
      <c r="BE249">
        <v>0</v>
      </c>
      <c r="BF249">
        <v>0</v>
      </c>
      <c r="BG249">
        <v>0</v>
      </c>
      <c r="BH249">
        <v>0</v>
      </c>
      <c r="BK249" t="s">
        <v>386</v>
      </c>
      <c r="BL249" t="s">
        <v>129</v>
      </c>
      <c r="BM249" t="s">
        <v>130</v>
      </c>
      <c r="BN249" t="s">
        <v>118</v>
      </c>
      <c r="BO249" t="s">
        <v>1600</v>
      </c>
      <c r="BP249">
        <v>0</v>
      </c>
      <c r="BQ249">
        <v>0</v>
      </c>
      <c r="BR249">
        <v>0</v>
      </c>
      <c r="BS249">
        <v>0</v>
      </c>
      <c r="BT249">
        <v>0</v>
      </c>
      <c r="BU249">
        <v>1</v>
      </c>
      <c r="BV249">
        <v>0</v>
      </c>
      <c r="BW249">
        <v>1</v>
      </c>
      <c r="BX249">
        <v>0</v>
      </c>
      <c r="BY249">
        <v>0</v>
      </c>
      <c r="BZ249">
        <v>0</v>
      </c>
      <c r="CA249">
        <v>0</v>
      </c>
      <c r="CB249">
        <v>0</v>
      </c>
      <c r="CC249">
        <v>1</v>
      </c>
      <c r="CD249">
        <v>0</v>
      </c>
      <c r="CE249" t="s">
        <v>172</v>
      </c>
      <c r="CG249" t="s">
        <v>335</v>
      </c>
      <c r="CH249" t="s">
        <v>2159</v>
      </c>
      <c r="CI249" t="s">
        <v>129</v>
      </c>
      <c r="CJ249" t="s">
        <v>52</v>
      </c>
      <c r="CL249" t="s">
        <v>52</v>
      </c>
      <c r="CN249" t="s">
        <v>346</v>
      </c>
      <c r="CP249">
        <v>7</v>
      </c>
      <c r="CS249" t="s">
        <v>337</v>
      </c>
    </row>
    <row r="250" spans="1:98" customFormat="1">
      <c r="A250">
        <v>200168</v>
      </c>
      <c r="B250" t="s">
        <v>1363</v>
      </c>
      <c r="C250" t="s">
        <v>322</v>
      </c>
      <c r="D250">
        <v>1975</v>
      </c>
      <c r="E250">
        <v>51</v>
      </c>
      <c r="F250" t="s">
        <v>58</v>
      </c>
      <c r="G250" t="s">
        <v>83</v>
      </c>
      <c r="H250" t="s">
        <v>1300</v>
      </c>
      <c r="I250" t="s">
        <v>349</v>
      </c>
      <c r="J250" t="s">
        <v>350</v>
      </c>
      <c r="K250" s="329">
        <v>46139.507152777776</v>
      </c>
      <c r="L250" t="s">
        <v>309</v>
      </c>
      <c r="M250" t="s">
        <v>356</v>
      </c>
      <c r="N250" t="s">
        <v>357</v>
      </c>
      <c r="O250" t="s">
        <v>358</v>
      </c>
      <c r="P250" t="s">
        <v>329</v>
      </c>
      <c r="R250" t="s">
        <v>122</v>
      </c>
      <c r="S250" t="s">
        <v>122</v>
      </c>
      <c r="T250" t="s">
        <v>330</v>
      </c>
      <c r="U250" t="s">
        <v>331</v>
      </c>
      <c r="V250" t="s">
        <v>107</v>
      </c>
      <c r="W250" t="s">
        <v>605</v>
      </c>
      <c r="X250">
        <v>0</v>
      </c>
      <c r="Y250">
        <v>0</v>
      </c>
      <c r="Z250">
        <v>0</v>
      </c>
      <c r="AA250">
        <v>0</v>
      </c>
      <c r="AB250">
        <v>0</v>
      </c>
      <c r="AC250">
        <v>0</v>
      </c>
      <c r="AD250">
        <v>0</v>
      </c>
      <c r="AE250">
        <v>0</v>
      </c>
      <c r="AF250">
        <v>0</v>
      </c>
      <c r="AG250">
        <v>0</v>
      </c>
      <c r="AH250">
        <v>0</v>
      </c>
      <c r="AI250">
        <v>1</v>
      </c>
      <c r="AJ250">
        <v>0</v>
      </c>
      <c r="AK250">
        <v>0</v>
      </c>
      <c r="AL250">
        <v>0</v>
      </c>
      <c r="AM250">
        <v>0</v>
      </c>
      <c r="AN250">
        <v>0</v>
      </c>
      <c r="AO250">
        <v>0</v>
      </c>
      <c r="AP250" t="s">
        <v>345</v>
      </c>
      <c r="AQ250">
        <v>1</v>
      </c>
      <c r="AR250">
        <v>0</v>
      </c>
      <c r="AS250">
        <v>0</v>
      </c>
      <c r="AT250">
        <v>0</v>
      </c>
      <c r="AU250">
        <v>0</v>
      </c>
      <c r="AV250">
        <v>0</v>
      </c>
      <c r="AW250">
        <v>0</v>
      </c>
      <c r="AX250">
        <v>0</v>
      </c>
      <c r="AY250" t="s">
        <v>345</v>
      </c>
      <c r="AZ250">
        <v>1</v>
      </c>
      <c r="BA250">
        <v>0</v>
      </c>
      <c r="BB250">
        <v>0</v>
      </c>
      <c r="BC250">
        <v>0</v>
      </c>
      <c r="BD250">
        <v>0</v>
      </c>
      <c r="BE250">
        <v>0</v>
      </c>
      <c r="BF250">
        <v>0</v>
      </c>
      <c r="BG250">
        <v>0</v>
      </c>
      <c r="BH250">
        <v>0</v>
      </c>
      <c r="BK250" t="s">
        <v>131</v>
      </c>
      <c r="BL250" t="s">
        <v>130</v>
      </c>
      <c r="BM250" t="s">
        <v>131</v>
      </c>
      <c r="BN250" t="s">
        <v>117</v>
      </c>
      <c r="BO250" t="s">
        <v>924</v>
      </c>
      <c r="BP250">
        <v>0</v>
      </c>
      <c r="BQ250">
        <v>0</v>
      </c>
      <c r="BR250">
        <v>0</v>
      </c>
      <c r="BS250">
        <v>0</v>
      </c>
      <c r="BT250">
        <v>0</v>
      </c>
      <c r="BU250">
        <v>1</v>
      </c>
      <c r="BV250">
        <v>0</v>
      </c>
      <c r="BW250">
        <v>0</v>
      </c>
      <c r="BX250">
        <v>0</v>
      </c>
      <c r="BY250">
        <v>0</v>
      </c>
      <c r="BZ250">
        <v>0</v>
      </c>
      <c r="CA250">
        <v>0</v>
      </c>
      <c r="CB250">
        <v>0</v>
      </c>
      <c r="CC250">
        <v>0</v>
      </c>
      <c r="CD250">
        <v>0</v>
      </c>
      <c r="CE250" t="s">
        <v>335</v>
      </c>
      <c r="CG250" t="s">
        <v>335</v>
      </c>
      <c r="CI250" t="s">
        <v>127</v>
      </c>
      <c r="CJ250" t="s">
        <v>53</v>
      </c>
      <c r="CL250" t="s">
        <v>51</v>
      </c>
      <c r="CN250" t="s">
        <v>346</v>
      </c>
      <c r="CP250">
        <v>10</v>
      </c>
    </row>
    <row r="251" spans="1:98" customFormat="1">
      <c r="A251">
        <v>200215</v>
      </c>
      <c r="B251" t="s">
        <v>468</v>
      </c>
      <c r="C251" t="s">
        <v>360</v>
      </c>
      <c r="D251">
        <v>1982</v>
      </c>
      <c r="E251">
        <v>44</v>
      </c>
      <c r="F251" t="s">
        <v>387</v>
      </c>
      <c r="G251" t="s">
        <v>80</v>
      </c>
      <c r="H251" t="s">
        <v>576</v>
      </c>
      <c r="I251" t="s">
        <v>397</v>
      </c>
      <c r="J251" t="s">
        <v>325</v>
      </c>
      <c r="K251" s="329">
        <v>46139.506180555552</v>
      </c>
      <c r="L251" t="s">
        <v>309</v>
      </c>
      <c r="M251" t="s">
        <v>366</v>
      </c>
      <c r="N251" t="s">
        <v>368</v>
      </c>
      <c r="O251" t="s">
        <v>328</v>
      </c>
      <c r="P251" t="s">
        <v>329</v>
      </c>
      <c r="R251" t="s">
        <v>383</v>
      </c>
      <c r="S251" t="s">
        <v>121</v>
      </c>
      <c r="T251" t="s">
        <v>121</v>
      </c>
      <c r="U251" t="s">
        <v>331</v>
      </c>
      <c r="V251" t="s">
        <v>113</v>
      </c>
      <c r="W251" t="s">
        <v>505</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t="s">
        <v>433</v>
      </c>
      <c r="AQ251">
        <v>0</v>
      </c>
      <c r="AR251">
        <v>0</v>
      </c>
      <c r="AS251">
        <v>0</v>
      </c>
      <c r="AT251">
        <v>0</v>
      </c>
      <c r="AU251">
        <v>0</v>
      </c>
      <c r="AV251">
        <v>1</v>
      </c>
      <c r="AW251">
        <v>0</v>
      </c>
      <c r="AX251">
        <v>0</v>
      </c>
      <c r="AY251" t="s">
        <v>433</v>
      </c>
      <c r="AZ251">
        <v>0</v>
      </c>
      <c r="BA251">
        <v>0</v>
      </c>
      <c r="BB251">
        <v>0</v>
      </c>
      <c r="BC251">
        <v>0</v>
      </c>
      <c r="BD251">
        <v>1</v>
      </c>
      <c r="BE251">
        <v>0</v>
      </c>
      <c r="BF251">
        <v>0</v>
      </c>
      <c r="BG251">
        <v>0</v>
      </c>
      <c r="BH251">
        <v>0</v>
      </c>
      <c r="BI251" t="s">
        <v>51</v>
      </c>
      <c r="BK251" t="s">
        <v>130</v>
      </c>
      <c r="BL251" t="s">
        <v>386</v>
      </c>
      <c r="BM251" t="s">
        <v>130</v>
      </c>
      <c r="BN251" t="s">
        <v>117</v>
      </c>
      <c r="BO251" t="s">
        <v>922</v>
      </c>
      <c r="BP251">
        <v>1</v>
      </c>
      <c r="BQ251">
        <v>0</v>
      </c>
      <c r="BR251">
        <v>0</v>
      </c>
      <c r="BS251">
        <v>0</v>
      </c>
      <c r="BT251">
        <v>0</v>
      </c>
      <c r="BU251">
        <v>0</v>
      </c>
      <c r="BV251">
        <v>0</v>
      </c>
      <c r="BW251">
        <v>0</v>
      </c>
      <c r="BX251">
        <v>0</v>
      </c>
      <c r="BY251">
        <v>0</v>
      </c>
      <c r="BZ251">
        <v>0</v>
      </c>
      <c r="CA251">
        <v>0</v>
      </c>
      <c r="CB251">
        <v>0</v>
      </c>
      <c r="CC251">
        <v>0</v>
      </c>
      <c r="CD251">
        <v>0</v>
      </c>
      <c r="CE251" t="s">
        <v>137</v>
      </c>
      <c r="CG251" t="s">
        <v>167</v>
      </c>
      <c r="CI251" t="s">
        <v>386</v>
      </c>
      <c r="CJ251" t="s">
        <v>52</v>
      </c>
      <c r="CL251" t="s">
        <v>51</v>
      </c>
      <c r="CN251" t="s">
        <v>346</v>
      </c>
      <c r="CP251">
        <v>10</v>
      </c>
      <c r="CS251" t="s">
        <v>347</v>
      </c>
    </row>
    <row r="252" spans="1:98" customFormat="1">
      <c r="A252">
        <v>178440</v>
      </c>
      <c r="B252" t="s">
        <v>762</v>
      </c>
      <c r="C252" t="s">
        <v>360</v>
      </c>
      <c r="D252">
        <v>1970</v>
      </c>
      <c r="E252">
        <v>56</v>
      </c>
      <c r="F252" t="s">
        <v>58</v>
      </c>
      <c r="G252" t="s">
        <v>82</v>
      </c>
      <c r="H252" t="s">
        <v>496</v>
      </c>
      <c r="I252" t="s">
        <v>367</v>
      </c>
      <c r="J252" t="s">
        <v>325</v>
      </c>
      <c r="K252" s="329">
        <v>46139.487928240742</v>
      </c>
      <c r="L252" t="s">
        <v>309</v>
      </c>
      <c r="M252" t="s">
        <v>451</v>
      </c>
      <c r="N252" t="s">
        <v>452</v>
      </c>
      <c r="O252" t="s">
        <v>453</v>
      </c>
      <c r="P252" t="s">
        <v>342</v>
      </c>
      <c r="Q252" t="s">
        <v>307</v>
      </c>
      <c r="R252" t="s">
        <v>383</v>
      </c>
      <c r="S252" t="s">
        <v>121</v>
      </c>
      <c r="T252" t="s">
        <v>121</v>
      </c>
      <c r="U252" t="s">
        <v>331</v>
      </c>
      <c r="V252" t="s">
        <v>107</v>
      </c>
      <c r="W252" t="s">
        <v>430</v>
      </c>
      <c r="X252">
        <v>0</v>
      </c>
      <c r="Y252">
        <v>1</v>
      </c>
      <c r="Z252">
        <v>1</v>
      </c>
      <c r="AA252">
        <v>0</v>
      </c>
      <c r="AB252">
        <v>0</v>
      </c>
      <c r="AC252">
        <v>0</v>
      </c>
      <c r="AD252">
        <v>0</v>
      </c>
      <c r="AE252">
        <v>0</v>
      </c>
      <c r="AF252">
        <v>0</v>
      </c>
      <c r="AG252">
        <v>0</v>
      </c>
      <c r="AH252">
        <v>0</v>
      </c>
      <c r="AI252">
        <v>0</v>
      </c>
      <c r="AJ252">
        <v>0</v>
      </c>
      <c r="AK252">
        <v>0</v>
      </c>
      <c r="AL252">
        <v>0</v>
      </c>
      <c r="AM252">
        <v>0</v>
      </c>
      <c r="AN252">
        <v>0</v>
      </c>
      <c r="AO252">
        <v>0</v>
      </c>
      <c r="AP252" t="s">
        <v>345</v>
      </c>
      <c r="AQ252">
        <v>1</v>
      </c>
      <c r="AR252">
        <v>0</v>
      </c>
      <c r="AS252">
        <v>0</v>
      </c>
      <c r="AT252">
        <v>0</v>
      </c>
      <c r="AU252">
        <v>0</v>
      </c>
      <c r="AV252">
        <v>0</v>
      </c>
      <c r="AW252">
        <v>0</v>
      </c>
      <c r="AX252">
        <v>0</v>
      </c>
      <c r="AY252" t="s">
        <v>345</v>
      </c>
      <c r="AZ252">
        <v>1</v>
      </c>
      <c r="BA252">
        <v>0</v>
      </c>
      <c r="BB252">
        <v>0</v>
      </c>
      <c r="BC252">
        <v>0</v>
      </c>
      <c r="BD252">
        <v>0</v>
      </c>
      <c r="BE252">
        <v>0</v>
      </c>
      <c r="BF252">
        <v>0</v>
      </c>
      <c r="BG252">
        <v>0</v>
      </c>
      <c r="BH252">
        <v>0</v>
      </c>
      <c r="BK252" t="s">
        <v>386</v>
      </c>
      <c r="BL252" t="s">
        <v>386</v>
      </c>
      <c r="BM252" t="s">
        <v>130</v>
      </c>
      <c r="BN252" t="s">
        <v>118</v>
      </c>
      <c r="BO252" t="s">
        <v>931</v>
      </c>
      <c r="BP252">
        <v>0</v>
      </c>
      <c r="BQ252">
        <v>0</v>
      </c>
      <c r="BR252">
        <v>1</v>
      </c>
      <c r="BS252">
        <v>0</v>
      </c>
      <c r="BT252">
        <v>0</v>
      </c>
      <c r="BU252">
        <v>0</v>
      </c>
      <c r="BV252">
        <v>0</v>
      </c>
      <c r="BW252">
        <v>0</v>
      </c>
      <c r="BX252">
        <v>0</v>
      </c>
      <c r="BY252">
        <v>0</v>
      </c>
      <c r="BZ252">
        <v>0</v>
      </c>
      <c r="CA252">
        <v>0</v>
      </c>
      <c r="CB252">
        <v>0</v>
      </c>
      <c r="CC252">
        <v>0</v>
      </c>
      <c r="CD252">
        <v>0</v>
      </c>
      <c r="CE252" t="s">
        <v>335</v>
      </c>
      <c r="CG252" t="s">
        <v>208</v>
      </c>
      <c r="CI252" t="s">
        <v>129</v>
      </c>
      <c r="CJ252" t="s">
        <v>52</v>
      </c>
      <c r="CK252" t="s">
        <v>2160</v>
      </c>
      <c r="CL252" t="s">
        <v>52</v>
      </c>
      <c r="CM252" t="s">
        <v>2161</v>
      </c>
      <c r="CN252" t="s">
        <v>346</v>
      </c>
      <c r="CP252">
        <v>8</v>
      </c>
      <c r="CQ252" t="s">
        <v>2162</v>
      </c>
      <c r="CR252" t="s">
        <v>2163</v>
      </c>
      <c r="CS252" t="s">
        <v>337</v>
      </c>
      <c r="CT252" t="s">
        <v>2158</v>
      </c>
    </row>
    <row r="253" spans="1:98" customFormat="1">
      <c r="A253">
        <v>200218</v>
      </c>
      <c r="B253" t="s">
        <v>1363</v>
      </c>
      <c r="C253" t="s">
        <v>303</v>
      </c>
      <c r="D253">
        <v>1985</v>
      </c>
      <c r="E253">
        <v>41</v>
      </c>
      <c r="F253" t="s">
        <v>387</v>
      </c>
      <c r="G253" t="s">
        <v>97</v>
      </c>
      <c r="H253" t="s">
        <v>1660</v>
      </c>
      <c r="I253" t="s">
        <v>324</v>
      </c>
      <c r="J253" t="s">
        <v>350</v>
      </c>
      <c r="K253" s="329">
        <v>46139.485891203702</v>
      </c>
      <c r="L253" t="s">
        <v>309</v>
      </c>
      <c r="M253" t="s">
        <v>1363</v>
      </c>
      <c r="N253" t="s">
        <v>1364</v>
      </c>
      <c r="O253" t="s">
        <v>459</v>
      </c>
      <c r="P253" t="s">
        <v>353</v>
      </c>
      <c r="Q253" t="s">
        <v>305</v>
      </c>
      <c r="R253" t="s">
        <v>123</v>
      </c>
      <c r="S253" t="s">
        <v>121</v>
      </c>
      <c r="T253" t="s">
        <v>121</v>
      </c>
      <c r="U253" t="s">
        <v>395</v>
      </c>
      <c r="V253" t="s">
        <v>110</v>
      </c>
      <c r="W253" t="s">
        <v>505</v>
      </c>
      <c r="X253">
        <v>0</v>
      </c>
      <c r="Y253">
        <v>0</v>
      </c>
      <c r="Z253">
        <v>0</v>
      </c>
      <c r="AA253">
        <v>0</v>
      </c>
      <c r="AB253">
        <v>0</v>
      </c>
      <c r="AC253">
        <v>1</v>
      </c>
      <c r="AD253">
        <v>0</v>
      </c>
      <c r="AE253">
        <v>0</v>
      </c>
      <c r="AF253">
        <v>0</v>
      </c>
      <c r="AG253">
        <v>0</v>
      </c>
      <c r="AH253">
        <v>0</v>
      </c>
      <c r="AI253">
        <v>0</v>
      </c>
      <c r="AJ253">
        <v>0</v>
      </c>
      <c r="AK253">
        <v>0</v>
      </c>
      <c r="AL253">
        <v>0</v>
      </c>
      <c r="AM253">
        <v>0</v>
      </c>
      <c r="AN253">
        <v>0</v>
      </c>
      <c r="AO253">
        <v>0</v>
      </c>
      <c r="AP253" t="s">
        <v>666</v>
      </c>
      <c r="AQ253">
        <v>0</v>
      </c>
      <c r="AR253">
        <v>1</v>
      </c>
      <c r="AS253">
        <v>0</v>
      </c>
      <c r="AT253">
        <v>0</v>
      </c>
      <c r="AU253">
        <v>1</v>
      </c>
      <c r="AV253">
        <v>0</v>
      </c>
      <c r="AW253">
        <v>0</v>
      </c>
      <c r="AX253">
        <v>0</v>
      </c>
      <c r="AY253" t="s">
        <v>375</v>
      </c>
      <c r="AZ253">
        <v>0</v>
      </c>
      <c r="BA253">
        <v>1</v>
      </c>
      <c r="BB253">
        <v>0</v>
      </c>
      <c r="BC253">
        <v>0</v>
      </c>
      <c r="BD253">
        <v>0</v>
      </c>
      <c r="BE253">
        <v>0</v>
      </c>
      <c r="BF253">
        <v>0</v>
      </c>
      <c r="BG253">
        <v>0</v>
      </c>
      <c r="BH253">
        <v>0</v>
      </c>
      <c r="BK253" t="s">
        <v>131</v>
      </c>
      <c r="BL253" t="s">
        <v>132</v>
      </c>
      <c r="BM253" t="s">
        <v>131</v>
      </c>
      <c r="BN253" t="s">
        <v>117</v>
      </c>
      <c r="BO253" t="s">
        <v>924</v>
      </c>
      <c r="BP253">
        <v>0</v>
      </c>
      <c r="BQ253">
        <v>0</v>
      </c>
      <c r="BR253">
        <v>0</v>
      </c>
      <c r="BS253">
        <v>0</v>
      </c>
      <c r="BT253">
        <v>0</v>
      </c>
      <c r="BU253">
        <v>1</v>
      </c>
      <c r="BV253">
        <v>0</v>
      </c>
      <c r="BW253">
        <v>0</v>
      </c>
      <c r="BX253">
        <v>0</v>
      </c>
      <c r="BY253">
        <v>0</v>
      </c>
      <c r="BZ253">
        <v>0</v>
      </c>
      <c r="CA253">
        <v>0</v>
      </c>
      <c r="CB253">
        <v>0</v>
      </c>
      <c r="CC253">
        <v>0</v>
      </c>
      <c r="CD253">
        <v>0</v>
      </c>
      <c r="CE253" t="s">
        <v>335</v>
      </c>
      <c r="CG253" t="s">
        <v>335</v>
      </c>
      <c r="CI253" t="s">
        <v>128</v>
      </c>
      <c r="CJ253" t="s">
        <v>52</v>
      </c>
      <c r="CL253" t="s">
        <v>52</v>
      </c>
      <c r="CN253" t="s">
        <v>346</v>
      </c>
      <c r="CP253">
        <v>8</v>
      </c>
      <c r="CS253" t="s">
        <v>347</v>
      </c>
    </row>
    <row r="254" spans="1:98" customFormat="1">
      <c r="A254">
        <v>200219</v>
      </c>
      <c r="B254" t="s">
        <v>1363</v>
      </c>
      <c r="C254" t="s">
        <v>322</v>
      </c>
      <c r="D254">
        <v>1958</v>
      </c>
      <c r="E254">
        <v>68</v>
      </c>
      <c r="F254" t="s">
        <v>339</v>
      </c>
      <c r="G254" t="s">
        <v>97</v>
      </c>
      <c r="H254" t="s">
        <v>1660</v>
      </c>
      <c r="I254" t="s">
        <v>324</v>
      </c>
      <c r="J254" t="s">
        <v>350</v>
      </c>
      <c r="K254" s="329">
        <v>46139.485648148147</v>
      </c>
      <c r="L254" t="s">
        <v>309</v>
      </c>
      <c r="M254" t="s">
        <v>1363</v>
      </c>
      <c r="N254" t="s">
        <v>1364</v>
      </c>
      <c r="O254" t="s">
        <v>459</v>
      </c>
      <c r="P254" t="s">
        <v>353</v>
      </c>
      <c r="Q254" t="s">
        <v>305</v>
      </c>
      <c r="R254" t="s">
        <v>123</v>
      </c>
      <c r="S254" t="s">
        <v>121</v>
      </c>
      <c r="T254" t="s">
        <v>121</v>
      </c>
      <c r="U254" t="s">
        <v>395</v>
      </c>
      <c r="V254" t="s">
        <v>109</v>
      </c>
      <c r="W254" t="s">
        <v>505</v>
      </c>
      <c r="X254">
        <v>0</v>
      </c>
      <c r="Y254">
        <v>0</v>
      </c>
      <c r="Z254">
        <v>0</v>
      </c>
      <c r="AA254">
        <v>0</v>
      </c>
      <c r="AB254">
        <v>0</v>
      </c>
      <c r="AC254">
        <v>1</v>
      </c>
      <c r="AD254">
        <v>0</v>
      </c>
      <c r="AE254">
        <v>0</v>
      </c>
      <c r="AF254">
        <v>0</v>
      </c>
      <c r="AG254">
        <v>0</v>
      </c>
      <c r="AH254">
        <v>0</v>
      </c>
      <c r="AI254">
        <v>0</v>
      </c>
      <c r="AJ254">
        <v>0</v>
      </c>
      <c r="AK254">
        <v>0</v>
      </c>
      <c r="AL254">
        <v>0</v>
      </c>
      <c r="AM254">
        <v>0</v>
      </c>
      <c r="AN254">
        <v>0</v>
      </c>
      <c r="AO254">
        <v>0</v>
      </c>
      <c r="AP254" t="s">
        <v>666</v>
      </c>
      <c r="AQ254">
        <v>0</v>
      </c>
      <c r="AR254">
        <v>1</v>
      </c>
      <c r="AS254">
        <v>0</v>
      </c>
      <c r="AT254">
        <v>0</v>
      </c>
      <c r="AU254">
        <v>1</v>
      </c>
      <c r="AV254">
        <v>0</v>
      </c>
      <c r="AW254">
        <v>0</v>
      </c>
      <c r="AX254">
        <v>0</v>
      </c>
      <c r="AY254" t="s">
        <v>375</v>
      </c>
      <c r="AZ254">
        <v>0</v>
      </c>
      <c r="BA254">
        <v>1</v>
      </c>
      <c r="BB254">
        <v>0</v>
      </c>
      <c r="BC254">
        <v>0</v>
      </c>
      <c r="BD254">
        <v>0</v>
      </c>
      <c r="BE254">
        <v>0</v>
      </c>
      <c r="BF254">
        <v>0</v>
      </c>
      <c r="BG254">
        <v>0</v>
      </c>
      <c r="BH254">
        <v>0</v>
      </c>
      <c r="BI254" t="s">
        <v>52</v>
      </c>
      <c r="BK254" t="s">
        <v>386</v>
      </c>
      <c r="BL254" t="s">
        <v>131</v>
      </c>
      <c r="BM254" t="s">
        <v>129</v>
      </c>
      <c r="BN254" t="s">
        <v>117</v>
      </c>
      <c r="BO254" t="s">
        <v>923</v>
      </c>
      <c r="BP254">
        <v>0</v>
      </c>
      <c r="BQ254">
        <v>1</v>
      </c>
      <c r="BR254">
        <v>0</v>
      </c>
      <c r="BS254">
        <v>0</v>
      </c>
      <c r="BT254">
        <v>0</v>
      </c>
      <c r="BU254">
        <v>0</v>
      </c>
      <c r="BV254">
        <v>0</v>
      </c>
      <c r="BW254">
        <v>0</v>
      </c>
      <c r="BX254">
        <v>0</v>
      </c>
      <c r="BY254">
        <v>0</v>
      </c>
      <c r="BZ254">
        <v>0</v>
      </c>
      <c r="CA254">
        <v>0</v>
      </c>
      <c r="CB254">
        <v>0</v>
      </c>
      <c r="CC254">
        <v>0</v>
      </c>
      <c r="CD254">
        <v>0</v>
      </c>
      <c r="CE254" t="s">
        <v>335</v>
      </c>
      <c r="CG254" t="s">
        <v>335</v>
      </c>
      <c r="CI254" t="s">
        <v>130</v>
      </c>
      <c r="CJ254" t="s">
        <v>53</v>
      </c>
      <c r="CL254" t="s">
        <v>52</v>
      </c>
      <c r="CN254" t="s">
        <v>346</v>
      </c>
      <c r="CP254">
        <v>8</v>
      </c>
      <c r="CS254" t="s">
        <v>347</v>
      </c>
    </row>
    <row r="255" spans="1:98" customFormat="1">
      <c r="A255">
        <v>200143</v>
      </c>
      <c r="B255" t="s">
        <v>321</v>
      </c>
      <c r="C255" t="s">
        <v>360</v>
      </c>
      <c r="D255">
        <v>1977</v>
      </c>
      <c r="E255">
        <v>49</v>
      </c>
      <c r="F255" t="s">
        <v>387</v>
      </c>
      <c r="G255" t="s">
        <v>83</v>
      </c>
      <c r="H255" t="s">
        <v>1300</v>
      </c>
      <c r="I255" t="s">
        <v>478</v>
      </c>
      <c r="J255" t="s">
        <v>350</v>
      </c>
      <c r="K255" s="329">
        <v>46139.476585648146</v>
      </c>
      <c r="L255" t="s">
        <v>309</v>
      </c>
      <c r="M255" t="s">
        <v>366</v>
      </c>
      <c r="N255" t="s">
        <v>368</v>
      </c>
      <c r="O255" t="s">
        <v>328</v>
      </c>
      <c r="P255" t="s">
        <v>329</v>
      </c>
      <c r="R255" t="s">
        <v>123</v>
      </c>
      <c r="S255" t="s">
        <v>123</v>
      </c>
      <c r="T255" t="s">
        <v>330</v>
      </c>
      <c r="U255" t="s">
        <v>331</v>
      </c>
      <c r="V255" t="s">
        <v>107</v>
      </c>
      <c r="W255" t="s">
        <v>513</v>
      </c>
      <c r="X255">
        <v>0</v>
      </c>
      <c r="Y255">
        <v>0</v>
      </c>
      <c r="Z255">
        <v>0</v>
      </c>
      <c r="AA255">
        <v>0</v>
      </c>
      <c r="AB255">
        <v>0</v>
      </c>
      <c r="AC255">
        <v>0</v>
      </c>
      <c r="AD255">
        <v>0</v>
      </c>
      <c r="AE255">
        <v>0</v>
      </c>
      <c r="AF255">
        <v>0</v>
      </c>
      <c r="AG255">
        <v>0</v>
      </c>
      <c r="AH255">
        <v>1</v>
      </c>
      <c r="AI255">
        <v>0</v>
      </c>
      <c r="AJ255">
        <v>0</v>
      </c>
      <c r="AK255">
        <v>0</v>
      </c>
      <c r="AL255">
        <v>0</v>
      </c>
      <c r="AM255">
        <v>0</v>
      </c>
      <c r="AN255">
        <v>0</v>
      </c>
      <c r="AO255">
        <v>0</v>
      </c>
      <c r="AP255" t="s">
        <v>345</v>
      </c>
      <c r="AQ255">
        <v>1</v>
      </c>
      <c r="AR255">
        <v>0</v>
      </c>
      <c r="AS255">
        <v>0</v>
      </c>
      <c r="AT255">
        <v>0</v>
      </c>
      <c r="AU255">
        <v>0</v>
      </c>
      <c r="AV255">
        <v>0</v>
      </c>
      <c r="AW255">
        <v>0</v>
      </c>
      <c r="AX255">
        <v>0</v>
      </c>
      <c r="AY255" t="s">
        <v>345</v>
      </c>
      <c r="AZ255">
        <v>1</v>
      </c>
      <c r="BA255">
        <v>0</v>
      </c>
      <c r="BB255">
        <v>0</v>
      </c>
      <c r="BC255">
        <v>0</v>
      </c>
      <c r="BD255">
        <v>0</v>
      </c>
      <c r="BE255">
        <v>0</v>
      </c>
      <c r="BF255">
        <v>0</v>
      </c>
      <c r="BG255">
        <v>0</v>
      </c>
      <c r="BH255">
        <v>0</v>
      </c>
      <c r="BK255" t="s">
        <v>133</v>
      </c>
      <c r="BL255" t="s">
        <v>131</v>
      </c>
      <c r="BM255" t="s">
        <v>131</v>
      </c>
      <c r="BN255" t="s">
        <v>117</v>
      </c>
      <c r="BO255" t="s">
        <v>921</v>
      </c>
      <c r="BP255">
        <v>0</v>
      </c>
      <c r="BQ255">
        <v>0</v>
      </c>
      <c r="BR255">
        <v>0</v>
      </c>
      <c r="BS255">
        <v>0</v>
      </c>
      <c r="BT255">
        <v>0</v>
      </c>
      <c r="BU255">
        <v>0</v>
      </c>
      <c r="BV255">
        <v>0</v>
      </c>
      <c r="BW255">
        <v>0</v>
      </c>
      <c r="BX255">
        <v>0</v>
      </c>
      <c r="BY255">
        <v>0</v>
      </c>
      <c r="BZ255">
        <v>1</v>
      </c>
      <c r="CA255">
        <v>0</v>
      </c>
      <c r="CB255">
        <v>0</v>
      </c>
      <c r="CC255">
        <v>0</v>
      </c>
      <c r="CD255">
        <v>0</v>
      </c>
      <c r="CE255" t="s">
        <v>146</v>
      </c>
      <c r="CG255" t="s">
        <v>1565</v>
      </c>
      <c r="CI255" t="s">
        <v>128</v>
      </c>
      <c r="CJ255" t="s">
        <v>51</v>
      </c>
      <c r="CL255" t="s">
        <v>51</v>
      </c>
      <c r="CM255" t="s">
        <v>2164</v>
      </c>
      <c r="CN255" t="s">
        <v>336</v>
      </c>
      <c r="CO255" t="s">
        <v>2165</v>
      </c>
      <c r="CP255">
        <v>10</v>
      </c>
      <c r="CS255" t="s">
        <v>337</v>
      </c>
    </row>
    <row r="256" spans="1:98" customFormat="1">
      <c r="A256">
        <v>200170</v>
      </c>
      <c r="B256" t="s">
        <v>1363</v>
      </c>
      <c r="C256" t="s">
        <v>322</v>
      </c>
      <c r="D256">
        <v>1976</v>
      </c>
      <c r="E256">
        <v>50</v>
      </c>
      <c r="F256" t="s">
        <v>58</v>
      </c>
      <c r="G256" t="s">
        <v>70</v>
      </c>
      <c r="H256" t="s">
        <v>1557</v>
      </c>
      <c r="I256" t="s">
        <v>424</v>
      </c>
      <c r="J256" t="s">
        <v>350</v>
      </c>
      <c r="K256" s="329">
        <v>46139.464108796295</v>
      </c>
      <c r="L256" t="s">
        <v>309</v>
      </c>
      <c r="M256" t="s">
        <v>366</v>
      </c>
      <c r="N256" t="s">
        <v>368</v>
      </c>
      <c r="O256" t="s">
        <v>328</v>
      </c>
      <c r="P256" t="s">
        <v>329</v>
      </c>
      <c r="R256" t="s">
        <v>123</v>
      </c>
      <c r="S256" t="s">
        <v>122</v>
      </c>
      <c r="T256" t="s">
        <v>330</v>
      </c>
      <c r="U256" t="s">
        <v>80</v>
      </c>
      <c r="V256" t="s">
        <v>115</v>
      </c>
      <c r="W256" t="s">
        <v>505</v>
      </c>
      <c r="X256">
        <v>0</v>
      </c>
      <c r="Y256">
        <v>0</v>
      </c>
      <c r="Z256">
        <v>0</v>
      </c>
      <c r="AA256">
        <v>0</v>
      </c>
      <c r="AB256">
        <v>0</v>
      </c>
      <c r="AC256">
        <v>1</v>
      </c>
      <c r="AD256">
        <v>0</v>
      </c>
      <c r="AE256">
        <v>0</v>
      </c>
      <c r="AF256">
        <v>0</v>
      </c>
      <c r="AG256">
        <v>0</v>
      </c>
      <c r="AH256">
        <v>0</v>
      </c>
      <c r="AI256">
        <v>0</v>
      </c>
      <c r="AJ256">
        <v>0</v>
      </c>
      <c r="AK256">
        <v>0</v>
      </c>
      <c r="AL256">
        <v>0</v>
      </c>
      <c r="AM256">
        <v>0</v>
      </c>
      <c r="AN256">
        <v>0</v>
      </c>
      <c r="AO256">
        <v>0</v>
      </c>
      <c r="AP256" t="s">
        <v>464</v>
      </c>
      <c r="AQ256">
        <v>0</v>
      </c>
      <c r="AR256">
        <v>0</v>
      </c>
      <c r="AS256">
        <v>0</v>
      </c>
      <c r="AT256">
        <v>1</v>
      </c>
      <c r="AU256">
        <v>0</v>
      </c>
      <c r="AV256">
        <v>0</v>
      </c>
      <c r="AW256">
        <v>0</v>
      </c>
      <c r="AX256">
        <v>0</v>
      </c>
      <c r="AY256" t="s">
        <v>604</v>
      </c>
      <c r="AZ256">
        <v>0</v>
      </c>
      <c r="BA256">
        <v>0</v>
      </c>
      <c r="BB256">
        <v>0</v>
      </c>
      <c r="BC256">
        <v>1</v>
      </c>
      <c r="BD256">
        <v>0</v>
      </c>
      <c r="BE256">
        <v>1</v>
      </c>
      <c r="BF256">
        <v>0</v>
      </c>
      <c r="BG256">
        <v>0</v>
      </c>
      <c r="BH256">
        <v>0</v>
      </c>
      <c r="BI256" t="s">
        <v>53</v>
      </c>
      <c r="BJ256" t="s">
        <v>2166</v>
      </c>
      <c r="BK256" t="s">
        <v>131</v>
      </c>
      <c r="BL256" t="s">
        <v>133</v>
      </c>
      <c r="BM256" t="s">
        <v>131</v>
      </c>
      <c r="BN256" t="s">
        <v>117</v>
      </c>
      <c r="BO256" t="s">
        <v>931</v>
      </c>
      <c r="BP256">
        <v>0</v>
      </c>
      <c r="BQ256">
        <v>0</v>
      </c>
      <c r="BR256">
        <v>1</v>
      </c>
      <c r="BS256">
        <v>0</v>
      </c>
      <c r="BT256">
        <v>0</v>
      </c>
      <c r="BU256">
        <v>0</v>
      </c>
      <c r="BV256">
        <v>0</v>
      </c>
      <c r="BW256">
        <v>0</v>
      </c>
      <c r="BX256">
        <v>0</v>
      </c>
      <c r="BY256">
        <v>0</v>
      </c>
      <c r="BZ256">
        <v>0</v>
      </c>
      <c r="CA256">
        <v>0</v>
      </c>
      <c r="CB256">
        <v>0</v>
      </c>
      <c r="CC256">
        <v>0</v>
      </c>
      <c r="CD256">
        <v>0</v>
      </c>
      <c r="CE256" t="s">
        <v>167</v>
      </c>
      <c r="CG256" t="s">
        <v>227</v>
      </c>
      <c r="CI256" t="s">
        <v>128</v>
      </c>
      <c r="CJ256" t="s">
        <v>52</v>
      </c>
      <c r="CL256" t="s">
        <v>52</v>
      </c>
      <c r="CN256" t="s">
        <v>346</v>
      </c>
      <c r="CP256">
        <v>4</v>
      </c>
      <c r="CS256" t="s">
        <v>347</v>
      </c>
    </row>
    <row r="257" spans="1:98" customFormat="1">
      <c r="A257">
        <v>161864</v>
      </c>
      <c r="B257" t="s">
        <v>1495</v>
      </c>
      <c r="C257" t="s">
        <v>322</v>
      </c>
      <c r="D257">
        <v>1966</v>
      </c>
      <c r="E257">
        <v>60</v>
      </c>
      <c r="F257" t="s">
        <v>339</v>
      </c>
      <c r="G257" t="s">
        <v>49</v>
      </c>
      <c r="H257" t="s">
        <v>450</v>
      </c>
      <c r="I257" t="s">
        <v>324</v>
      </c>
      <c r="J257" t="s">
        <v>325</v>
      </c>
      <c r="K257" s="329">
        <v>46139.460821759261</v>
      </c>
      <c r="L257" t="s">
        <v>309</v>
      </c>
      <c r="M257" t="s">
        <v>420</v>
      </c>
      <c r="N257" t="s">
        <v>421</v>
      </c>
      <c r="O257" t="s">
        <v>377</v>
      </c>
      <c r="P257" t="s">
        <v>365</v>
      </c>
      <c r="Q257" t="s">
        <v>304</v>
      </c>
      <c r="R257" t="s">
        <v>383</v>
      </c>
      <c r="S257" t="s">
        <v>122</v>
      </c>
      <c r="T257" t="s">
        <v>121</v>
      </c>
      <c r="U257" t="s">
        <v>372</v>
      </c>
      <c r="V257" t="s">
        <v>106</v>
      </c>
      <c r="W257" t="s">
        <v>524</v>
      </c>
      <c r="X257">
        <v>0</v>
      </c>
      <c r="Y257">
        <v>1</v>
      </c>
      <c r="Z257">
        <v>0</v>
      </c>
      <c r="AA257">
        <v>0</v>
      </c>
      <c r="AB257">
        <v>0</v>
      </c>
      <c r="AC257">
        <v>0</v>
      </c>
      <c r="AD257">
        <v>0</v>
      </c>
      <c r="AE257">
        <v>0</v>
      </c>
      <c r="AF257">
        <v>0</v>
      </c>
      <c r="AG257">
        <v>0</v>
      </c>
      <c r="AH257">
        <v>0</v>
      </c>
      <c r="AI257">
        <v>0</v>
      </c>
      <c r="AJ257">
        <v>0</v>
      </c>
      <c r="AK257">
        <v>0</v>
      </c>
      <c r="AL257">
        <v>0</v>
      </c>
      <c r="AM257">
        <v>0</v>
      </c>
      <c r="AN257">
        <v>0</v>
      </c>
      <c r="AO257">
        <v>0</v>
      </c>
      <c r="AP257" t="s">
        <v>375</v>
      </c>
      <c r="AQ257">
        <v>0</v>
      </c>
      <c r="AR257">
        <v>1</v>
      </c>
      <c r="AS257">
        <v>0</v>
      </c>
      <c r="AT257">
        <v>0</v>
      </c>
      <c r="AU257">
        <v>0</v>
      </c>
      <c r="AV257">
        <v>0</v>
      </c>
      <c r="AW257">
        <v>0</v>
      </c>
      <c r="AX257">
        <v>0</v>
      </c>
      <c r="AY257" t="s">
        <v>375</v>
      </c>
      <c r="AZ257">
        <v>0</v>
      </c>
      <c r="BA257">
        <v>1</v>
      </c>
      <c r="BB257">
        <v>0</v>
      </c>
      <c r="BC257">
        <v>0</v>
      </c>
      <c r="BD257">
        <v>0</v>
      </c>
      <c r="BE257">
        <v>0</v>
      </c>
      <c r="BF257">
        <v>0</v>
      </c>
      <c r="BG257">
        <v>0</v>
      </c>
      <c r="BH257">
        <v>0</v>
      </c>
      <c r="BI257" t="s">
        <v>52</v>
      </c>
      <c r="BK257" t="s">
        <v>127</v>
      </c>
      <c r="BL257" t="s">
        <v>127</v>
      </c>
      <c r="BM257" t="s">
        <v>127</v>
      </c>
      <c r="BN257" t="s">
        <v>118</v>
      </c>
      <c r="BO257" t="s">
        <v>923</v>
      </c>
      <c r="BP257">
        <v>0</v>
      </c>
      <c r="BQ257">
        <v>1</v>
      </c>
      <c r="BR257">
        <v>0</v>
      </c>
      <c r="BS257">
        <v>0</v>
      </c>
      <c r="BT257">
        <v>0</v>
      </c>
      <c r="BU257">
        <v>0</v>
      </c>
      <c r="BV257">
        <v>0</v>
      </c>
      <c r="BW257">
        <v>0</v>
      </c>
      <c r="BX257">
        <v>0</v>
      </c>
      <c r="BY257">
        <v>0</v>
      </c>
      <c r="BZ257">
        <v>0</v>
      </c>
      <c r="CA257">
        <v>0</v>
      </c>
      <c r="CB257">
        <v>0</v>
      </c>
      <c r="CC257">
        <v>0</v>
      </c>
      <c r="CD257">
        <v>0</v>
      </c>
      <c r="CE257" t="s">
        <v>137</v>
      </c>
      <c r="CG257" t="s">
        <v>138</v>
      </c>
      <c r="CI257" t="s">
        <v>127</v>
      </c>
      <c r="CJ257" t="s">
        <v>52</v>
      </c>
      <c r="CL257" t="s">
        <v>52</v>
      </c>
      <c r="CN257" t="s">
        <v>336</v>
      </c>
      <c r="CP257">
        <v>2</v>
      </c>
    </row>
    <row r="258" spans="1:98" customFormat="1">
      <c r="A258">
        <v>101360</v>
      </c>
      <c r="B258" t="s">
        <v>389</v>
      </c>
      <c r="C258" t="s">
        <v>322</v>
      </c>
      <c r="D258">
        <v>1958</v>
      </c>
      <c r="E258">
        <v>68</v>
      </c>
      <c r="F258" t="s">
        <v>339</v>
      </c>
      <c r="G258" t="s">
        <v>49</v>
      </c>
      <c r="H258" t="s">
        <v>442</v>
      </c>
      <c r="I258" t="s">
        <v>424</v>
      </c>
      <c r="J258" t="s">
        <v>350</v>
      </c>
      <c r="K258" s="329">
        <v>46139.452372685184</v>
      </c>
      <c r="L258" t="s">
        <v>309</v>
      </c>
      <c r="M258" t="s">
        <v>438</v>
      </c>
      <c r="N258" t="s">
        <v>441</v>
      </c>
      <c r="O258" t="s">
        <v>442</v>
      </c>
      <c r="P258" t="s">
        <v>405</v>
      </c>
      <c r="R258" t="s">
        <v>122</v>
      </c>
      <c r="S258" t="s">
        <v>121</v>
      </c>
      <c r="T258" t="s">
        <v>121</v>
      </c>
      <c r="U258" t="s">
        <v>83</v>
      </c>
      <c r="V258" t="s">
        <v>107</v>
      </c>
      <c r="W258" t="s">
        <v>501</v>
      </c>
      <c r="X258">
        <v>0</v>
      </c>
      <c r="Y258">
        <v>0</v>
      </c>
      <c r="Z258">
        <v>0</v>
      </c>
      <c r="AA258">
        <v>0</v>
      </c>
      <c r="AB258">
        <v>0</v>
      </c>
      <c r="AC258">
        <v>0</v>
      </c>
      <c r="AD258">
        <v>1</v>
      </c>
      <c r="AE258">
        <v>0</v>
      </c>
      <c r="AF258">
        <v>0</v>
      </c>
      <c r="AG258">
        <v>0</v>
      </c>
      <c r="AH258">
        <v>0</v>
      </c>
      <c r="AI258">
        <v>0</v>
      </c>
      <c r="AJ258">
        <v>0</v>
      </c>
      <c r="AK258">
        <v>0</v>
      </c>
      <c r="AL258">
        <v>0</v>
      </c>
      <c r="AM258">
        <v>0</v>
      </c>
      <c r="AN258">
        <v>0</v>
      </c>
      <c r="AO258">
        <v>0</v>
      </c>
      <c r="AP258" t="s">
        <v>399</v>
      </c>
      <c r="AQ258">
        <v>0</v>
      </c>
      <c r="AR258">
        <v>0</v>
      </c>
      <c r="AS258">
        <v>0</v>
      </c>
      <c r="AT258">
        <v>0</v>
      </c>
      <c r="AU258">
        <v>0</v>
      </c>
      <c r="AV258">
        <v>0</v>
      </c>
      <c r="AW258">
        <v>1</v>
      </c>
      <c r="AX258">
        <v>0</v>
      </c>
      <c r="AY258" t="s">
        <v>345</v>
      </c>
      <c r="AZ258">
        <v>1</v>
      </c>
      <c r="BA258">
        <v>0</v>
      </c>
      <c r="BB258">
        <v>0</v>
      </c>
      <c r="BC258">
        <v>0</v>
      </c>
      <c r="BD258">
        <v>0</v>
      </c>
      <c r="BE258">
        <v>0</v>
      </c>
      <c r="BF258">
        <v>0</v>
      </c>
      <c r="BG258">
        <v>0</v>
      </c>
      <c r="BH258">
        <v>0</v>
      </c>
      <c r="BK258" t="s">
        <v>386</v>
      </c>
      <c r="BL258" t="s">
        <v>129</v>
      </c>
      <c r="BM258" t="s">
        <v>386</v>
      </c>
      <c r="BN258" t="s">
        <v>120</v>
      </c>
      <c r="BO258" t="s">
        <v>921</v>
      </c>
      <c r="BP258">
        <v>0</v>
      </c>
      <c r="BQ258">
        <v>0</v>
      </c>
      <c r="BR258">
        <v>0</v>
      </c>
      <c r="BS258">
        <v>0</v>
      </c>
      <c r="BT258">
        <v>0</v>
      </c>
      <c r="BU258">
        <v>0</v>
      </c>
      <c r="BV258">
        <v>0</v>
      </c>
      <c r="BW258">
        <v>0</v>
      </c>
      <c r="BX258">
        <v>0</v>
      </c>
      <c r="BY258">
        <v>0</v>
      </c>
      <c r="BZ258">
        <v>1</v>
      </c>
      <c r="CA258">
        <v>0</v>
      </c>
      <c r="CB258">
        <v>0</v>
      </c>
      <c r="CC258">
        <v>0</v>
      </c>
      <c r="CD258">
        <v>0</v>
      </c>
      <c r="CE258" t="s">
        <v>335</v>
      </c>
      <c r="CG258" t="s">
        <v>335</v>
      </c>
      <c r="CI258" t="s">
        <v>386</v>
      </c>
      <c r="CJ258" t="s">
        <v>52</v>
      </c>
      <c r="CL258" t="s">
        <v>52</v>
      </c>
      <c r="CN258" t="s">
        <v>346</v>
      </c>
      <c r="CP258">
        <v>7</v>
      </c>
    </row>
    <row r="259" spans="1:98" customFormat="1">
      <c r="A259">
        <v>200215</v>
      </c>
      <c r="B259" t="s">
        <v>468</v>
      </c>
      <c r="C259" t="s">
        <v>360</v>
      </c>
      <c r="D259">
        <v>1982</v>
      </c>
      <c r="E259">
        <v>44</v>
      </c>
      <c r="F259" t="s">
        <v>387</v>
      </c>
      <c r="G259" t="s">
        <v>80</v>
      </c>
      <c r="H259" t="s">
        <v>576</v>
      </c>
      <c r="I259" t="s">
        <v>397</v>
      </c>
      <c r="J259" t="s">
        <v>325</v>
      </c>
      <c r="K259" s="329">
        <v>46139.449895833335</v>
      </c>
      <c r="L259" t="s">
        <v>309</v>
      </c>
      <c r="M259" t="s">
        <v>468</v>
      </c>
      <c r="N259" t="s">
        <v>469</v>
      </c>
      <c r="O259" t="s">
        <v>415</v>
      </c>
      <c r="P259" t="s">
        <v>382</v>
      </c>
      <c r="R259" t="s">
        <v>383</v>
      </c>
      <c r="S259" t="s">
        <v>121</v>
      </c>
      <c r="T259" t="s">
        <v>121</v>
      </c>
      <c r="U259" t="s">
        <v>331</v>
      </c>
      <c r="V259" t="s">
        <v>113</v>
      </c>
      <c r="W259" t="s">
        <v>565</v>
      </c>
      <c r="X259">
        <v>0</v>
      </c>
      <c r="Y259">
        <v>0</v>
      </c>
      <c r="Z259">
        <v>1</v>
      </c>
      <c r="AA259">
        <v>0</v>
      </c>
      <c r="AB259">
        <v>0</v>
      </c>
      <c r="AC259">
        <v>1</v>
      </c>
      <c r="AD259">
        <v>0</v>
      </c>
      <c r="AE259">
        <v>0</v>
      </c>
      <c r="AF259">
        <v>0</v>
      </c>
      <c r="AG259">
        <v>0</v>
      </c>
      <c r="AH259">
        <v>0</v>
      </c>
      <c r="AI259">
        <v>0</v>
      </c>
      <c r="AJ259">
        <v>0</v>
      </c>
      <c r="AK259">
        <v>0</v>
      </c>
      <c r="AL259">
        <v>0</v>
      </c>
      <c r="AM259">
        <v>0</v>
      </c>
      <c r="AN259">
        <v>0</v>
      </c>
      <c r="AO259">
        <v>0</v>
      </c>
      <c r="AP259" t="s">
        <v>433</v>
      </c>
      <c r="AQ259">
        <v>0</v>
      </c>
      <c r="AR259">
        <v>0</v>
      </c>
      <c r="AS259">
        <v>0</v>
      </c>
      <c r="AT259">
        <v>0</v>
      </c>
      <c r="AU259">
        <v>0</v>
      </c>
      <c r="AV259">
        <v>1</v>
      </c>
      <c r="AW259">
        <v>0</v>
      </c>
      <c r="AX259">
        <v>0</v>
      </c>
      <c r="AY259" t="s">
        <v>433</v>
      </c>
      <c r="AZ259">
        <v>0</v>
      </c>
      <c r="BA259">
        <v>0</v>
      </c>
      <c r="BB259">
        <v>0</v>
      </c>
      <c r="BC259">
        <v>0</v>
      </c>
      <c r="BD259">
        <v>1</v>
      </c>
      <c r="BE259">
        <v>0</v>
      </c>
      <c r="BF259">
        <v>0</v>
      </c>
      <c r="BG259">
        <v>0</v>
      </c>
      <c r="BH259">
        <v>0</v>
      </c>
      <c r="BI259" t="s">
        <v>52</v>
      </c>
      <c r="BK259" t="s">
        <v>130</v>
      </c>
      <c r="BL259" t="s">
        <v>386</v>
      </c>
      <c r="BM259" t="s">
        <v>130</v>
      </c>
      <c r="BN259" t="s">
        <v>117</v>
      </c>
      <c r="BO259" t="s">
        <v>922</v>
      </c>
      <c r="BP259">
        <v>1</v>
      </c>
      <c r="BQ259">
        <v>0</v>
      </c>
      <c r="BR259">
        <v>0</v>
      </c>
      <c r="BS259">
        <v>0</v>
      </c>
      <c r="BT259">
        <v>0</v>
      </c>
      <c r="BU259">
        <v>0</v>
      </c>
      <c r="BV259">
        <v>0</v>
      </c>
      <c r="BW259">
        <v>0</v>
      </c>
      <c r="BX259">
        <v>0</v>
      </c>
      <c r="BY259">
        <v>0</v>
      </c>
      <c r="BZ259">
        <v>0</v>
      </c>
      <c r="CA259">
        <v>0</v>
      </c>
      <c r="CB259">
        <v>0</v>
      </c>
      <c r="CC259">
        <v>0</v>
      </c>
      <c r="CD259">
        <v>0</v>
      </c>
      <c r="CE259" t="s">
        <v>137</v>
      </c>
      <c r="CG259" t="s">
        <v>335</v>
      </c>
      <c r="CI259" t="s">
        <v>130</v>
      </c>
      <c r="CJ259" t="s">
        <v>52</v>
      </c>
      <c r="CL259" t="s">
        <v>52</v>
      </c>
      <c r="CN259" t="s">
        <v>346</v>
      </c>
      <c r="CP259">
        <v>7</v>
      </c>
      <c r="CS259" t="s">
        <v>347</v>
      </c>
    </row>
    <row r="260" spans="1:98" customFormat="1">
      <c r="A260">
        <v>200163</v>
      </c>
      <c r="B260" t="s">
        <v>1363</v>
      </c>
      <c r="C260" t="s">
        <v>322</v>
      </c>
      <c r="D260">
        <v>1981</v>
      </c>
      <c r="E260">
        <v>45</v>
      </c>
      <c r="F260" t="s">
        <v>387</v>
      </c>
      <c r="G260" t="s">
        <v>80</v>
      </c>
      <c r="H260" t="s">
        <v>793</v>
      </c>
      <c r="I260" t="s">
        <v>440</v>
      </c>
      <c r="J260" t="s">
        <v>325</v>
      </c>
      <c r="K260" s="329">
        <v>46139.412870370368</v>
      </c>
      <c r="L260" t="s">
        <v>309</v>
      </c>
      <c r="M260" t="s">
        <v>425</v>
      </c>
      <c r="N260" t="s">
        <v>426</v>
      </c>
      <c r="O260" t="s">
        <v>364</v>
      </c>
      <c r="P260" t="s">
        <v>365</v>
      </c>
      <c r="R260" t="s">
        <v>123</v>
      </c>
      <c r="S260" t="s">
        <v>123</v>
      </c>
      <c r="T260" t="s">
        <v>520</v>
      </c>
      <c r="U260" t="s">
        <v>331</v>
      </c>
      <c r="V260" t="s">
        <v>107</v>
      </c>
      <c r="W260" t="s">
        <v>505</v>
      </c>
      <c r="X260">
        <v>0</v>
      </c>
      <c r="Y260">
        <v>0</v>
      </c>
      <c r="Z260">
        <v>0</v>
      </c>
      <c r="AA260">
        <v>0</v>
      </c>
      <c r="AB260">
        <v>0</v>
      </c>
      <c r="AC260">
        <v>1</v>
      </c>
      <c r="AD260">
        <v>0</v>
      </c>
      <c r="AE260">
        <v>0</v>
      </c>
      <c r="AF260">
        <v>0</v>
      </c>
      <c r="AG260">
        <v>0</v>
      </c>
      <c r="AH260">
        <v>0</v>
      </c>
      <c r="AI260">
        <v>0</v>
      </c>
      <c r="AJ260">
        <v>0</v>
      </c>
      <c r="AK260">
        <v>0</v>
      </c>
      <c r="AL260">
        <v>0</v>
      </c>
      <c r="AM260">
        <v>0</v>
      </c>
      <c r="AN260">
        <v>0</v>
      </c>
      <c r="AO260">
        <v>0</v>
      </c>
      <c r="AP260" t="s">
        <v>345</v>
      </c>
      <c r="AQ260">
        <v>1</v>
      </c>
      <c r="AR260">
        <v>0</v>
      </c>
      <c r="AS260">
        <v>0</v>
      </c>
      <c r="AT260">
        <v>0</v>
      </c>
      <c r="AU260">
        <v>0</v>
      </c>
      <c r="AV260">
        <v>0</v>
      </c>
      <c r="AW260">
        <v>0</v>
      </c>
      <c r="AX260">
        <v>0</v>
      </c>
      <c r="AY260" t="s">
        <v>345</v>
      </c>
      <c r="AZ260">
        <v>1</v>
      </c>
      <c r="BA260">
        <v>0</v>
      </c>
      <c r="BB260">
        <v>0</v>
      </c>
      <c r="BC260">
        <v>0</v>
      </c>
      <c r="BD260">
        <v>0</v>
      </c>
      <c r="BE260">
        <v>0</v>
      </c>
      <c r="BF260">
        <v>0</v>
      </c>
      <c r="BG260">
        <v>0</v>
      </c>
      <c r="BH260">
        <v>0</v>
      </c>
      <c r="BK260" t="s">
        <v>131</v>
      </c>
      <c r="BL260" t="s">
        <v>130</v>
      </c>
      <c r="BM260" t="s">
        <v>131</v>
      </c>
      <c r="BN260" t="s">
        <v>117</v>
      </c>
      <c r="BO260" t="s">
        <v>953</v>
      </c>
      <c r="BP260">
        <v>0</v>
      </c>
      <c r="BQ260">
        <v>0</v>
      </c>
      <c r="BR260">
        <v>0</v>
      </c>
      <c r="BS260">
        <v>0</v>
      </c>
      <c r="BT260">
        <v>0</v>
      </c>
      <c r="BU260">
        <v>0</v>
      </c>
      <c r="BV260">
        <v>1</v>
      </c>
      <c r="BW260">
        <v>0</v>
      </c>
      <c r="BX260">
        <v>0</v>
      </c>
      <c r="BY260">
        <v>0</v>
      </c>
      <c r="BZ260">
        <v>0</v>
      </c>
      <c r="CA260">
        <v>0</v>
      </c>
      <c r="CB260">
        <v>0</v>
      </c>
      <c r="CC260">
        <v>0</v>
      </c>
      <c r="CD260">
        <v>0</v>
      </c>
      <c r="CE260" t="s">
        <v>200</v>
      </c>
      <c r="CG260" t="s">
        <v>335</v>
      </c>
      <c r="CI260" t="s">
        <v>133</v>
      </c>
      <c r="CJ260" t="s">
        <v>51</v>
      </c>
      <c r="CK260" t="s">
        <v>2167</v>
      </c>
      <c r="CL260" t="s">
        <v>51</v>
      </c>
      <c r="CM260" t="s">
        <v>2168</v>
      </c>
      <c r="CN260" t="s">
        <v>346</v>
      </c>
      <c r="CP260">
        <v>10</v>
      </c>
      <c r="CQ260" t="s">
        <v>2169</v>
      </c>
      <c r="CS260" t="s">
        <v>337</v>
      </c>
    </row>
    <row r="261" spans="1:98" customFormat="1">
      <c r="A261">
        <v>200143</v>
      </c>
      <c r="B261" t="s">
        <v>321</v>
      </c>
      <c r="C261" t="s">
        <v>360</v>
      </c>
      <c r="D261">
        <v>1977</v>
      </c>
      <c r="E261">
        <v>49</v>
      </c>
      <c r="F261" t="s">
        <v>387</v>
      </c>
      <c r="G261" t="s">
        <v>83</v>
      </c>
      <c r="H261" t="s">
        <v>1300</v>
      </c>
      <c r="I261" t="s">
        <v>478</v>
      </c>
      <c r="J261" t="s">
        <v>350</v>
      </c>
      <c r="K261" s="329">
        <v>46139.40042824074</v>
      </c>
      <c r="L261" t="s">
        <v>309</v>
      </c>
      <c r="M261" t="s">
        <v>356</v>
      </c>
      <c r="N261" t="s">
        <v>357</v>
      </c>
      <c r="O261" t="s">
        <v>358</v>
      </c>
      <c r="P261" t="s">
        <v>329</v>
      </c>
      <c r="R261" t="s">
        <v>123</v>
      </c>
      <c r="S261" t="s">
        <v>123</v>
      </c>
      <c r="T261" t="s">
        <v>330</v>
      </c>
      <c r="U261" t="s">
        <v>331</v>
      </c>
      <c r="V261" t="s">
        <v>107</v>
      </c>
      <c r="W261" t="s">
        <v>513</v>
      </c>
      <c r="X261">
        <v>0</v>
      </c>
      <c r="Y261">
        <v>0</v>
      </c>
      <c r="Z261">
        <v>0</v>
      </c>
      <c r="AA261">
        <v>0</v>
      </c>
      <c r="AB261">
        <v>0</v>
      </c>
      <c r="AC261">
        <v>0</v>
      </c>
      <c r="AD261">
        <v>0</v>
      </c>
      <c r="AE261">
        <v>0</v>
      </c>
      <c r="AF261">
        <v>0</v>
      </c>
      <c r="AG261">
        <v>0</v>
      </c>
      <c r="AH261">
        <v>1</v>
      </c>
      <c r="AI261">
        <v>0</v>
      </c>
      <c r="AJ261">
        <v>0</v>
      </c>
      <c r="AK261">
        <v>0</v>
      </c>
      <c r="AL261">
        <v>0</v>
      </c>
      <c r="AM261">
        <v>0</v>
      </c>
      <c r="AN261">
        <v>0</v>
      </c>
      <c r="AO261">
        <v>0</v>
      </c>
      <c r="AP261" t="s">
        <v>345</v>
      </c>
      <c r="AQ261">
        <v>1</v>
      </c>
      <c r="AR261">
        <v>0</v>
      </c>
      <c r="AS261">
        <v>0</v>
      </c>
      <c r="AT261">
        <v>0</v>
      </c>
      <c r="AU261">
        <v>0</v>
      </c>
      <c r="AV261">
        <v>0</v>
      </c>
      <c r="AW261">
        <v>0</v>
      </c>
      <c r="AX261">
        <v>0</v>
      </c>
      <c r="AY261" t="s">
        <v>345</v>
      </c>
      <c r="AZ261">
        <v>1</v>
      </c>
      <c r="BA261">
        <v>0</v>
      </c>
      <c r="BB261">
        <v>0</v>
      </c>
      <c r="BC261">
        <v>0</v>
      </c>
      <c r="BD261">
        <v>0</v>
      </c>
      <c r="BE261">
        <v>0</v>
      </c>
      <c r="BF261">
        <v>0</v>
      </c>
      <c r="BG261">
        <v>0</v>
      </c>
      <c r="BH261">
        <v>0</v>
      </c>
      <c r="BI261" t="s">
        <v>51</v>
      </c>
      <c r="BK261" t="s">
        <v>133</v>
      </c>
      <c r="BL261" t="s">
        <v>131</v>
      </c>
      <c r="BM261" t="s">
        <v>131</v>
      </c>
      <c r="BN261" t="s">
        <v>118</v>
      </c>
      <c r="BO261" t="s">
        <v>921</v>
      </c>
      <c r="BP261">
        <v>0</v>
      </c>
      <c r="BQ261">
        <v>0</v>
      </c>
      <c r="BR261">
        <v>0</v>
      </c>
      <c r="BS261">
        <v>0</v>
      </c>
      <c r="BT261">
        <v>0</v>
      </c>
      <c r="BU261">
        <v>0</v>
      </c>
      <c r="BV261">
        <v>0</v>
      </c>
      <c r="BW261">
        <v>0</v>
      </c>
      <c r="BX261">
        <v>0</v>
      </c>
      <c r="BY261">
        <v>0</v>
      </c>
      <c r="BZ261">
        <v>1</v>
      </c>
      <c r="CA261">
        <v>0</v>
      </c>
      <c r="CB261">
        <v>0</v>
      </c>
      <c r="CC261">
        <v>0</v>
      </c>
      <c r="CD261">
        <v>0</v>
      </c>
      <c r="CE261" t="s">
        <v>227</v>
      </c>
      <c r="CG261" t="s">
        <v>137</v>
      </c>
      <c r="CI261" t="s">
        <v>128</v>
      </c>
      <c r="CJ261" t="s">
        <v>51</v>
      </c>
      <c r="CL261" t="s">
        <v>51</v>
      </c>
      <c r="CN261" t="s">
        <v>346</v>
      </c>
      <c r="CP261">
        <v>10</v>
      </c>
      <c r="CS261" t="s">
        <v>337</v>
      </c>
    </row>
    <row r="262" spans="1:98" customFormat="1">
      <c r="A262">
        <v>200213</v>
      </c>
      <c r="B262" t="s">
        <v>1372</v>
      </c>
      <c r="C262" t="s">
        <v>360</v>
      </c>
      <c r="D262">
        <v>1969</v>
      </c>
      <c r="E262">
        <v>57</v>
      </c>
      <c r="F262" t="s">
        <v>58</v>
      </c>
      <c r="G262" t="s">
        <v>80</v>
      </c>
      <c r="H262" t="s">
        <v>574</v>
      </c>
      <c r="I262" t="s">
        <v>367</v>
      </c>
      <c r="J262" t="s">
        <v>325</v>
      </c>
      <c r="K262" s="329">
        <v>46139.400023148148</v>
      </c>
      <c r="L262" t="s">
        <v>309</v>
      </c>
      <c r="M262" t="s">
        <v>1372</v>
      </c>
      <c r="N262" t="s">
        <v>1402</v>
      </c>
      <c r="O262" t="s">
        <v>377</v>
      </c>
      <c r="P262" t="s">
        <v>365</v>
      </c>
      <c r="Q262" t="s">
        <v>304</v>
      </c>
      <c r="R262" t="s">
        <v>122</v>
      </c>
      <c r="S262" t="s">
        <v>122</v>
      </c>
      <c r="T262" t="s">
        <v>343</v>
      </c>
      <c r="U262" t="s">
        <v>331</v>
      </c>
      <c r="V262" t="s">
        <v>107</v>
      </c>
      <c r="W262" t="s">
        <v>533</v>
      </c>
      <c r="X262">
        <v>1</v>
      </c>
      <c r="Y262">
        <v>1</v>
      </c>
      <c r="Z262">
        <v>1</v>
      </c>
      <c r="AA262">
        <v>0</v>
      </c>
      <c r="AB262">
        <v>0</v>
      </c>
      <c r="AC262">
        <v>0</v>
      </c>
      <c r="AD262">
        <v>0</v>
      </c>
      <c r="AE262">
        <v>0</v>
      </c>
      <c r="AF262">
        <v>0</v>
      </c>
      <c r="AG262">
        <v>0</v>
      </c>
      <c r="AH262">
        <v>0</v>
      </c>
      <c r="AI262">
        <v>0</v>
      </c>
      <c r="AJ262">
        <v>0</v>
      </c>
      <c r="AK262">
        <v>0</v>
      </c>
      <c r="AL262">
        <v>0</v>
      </c>
      <c r="AM262">
        <v>0</v>
      </c>
      <c r="AN262">
        <v>0</v>
      </c>
      <c r="AO262">
        <v>0</v>
      </c>
      <c r="AP262" t="s">
        <v>345</v>
      </c>
      <c r="AQ262">
        <v>1</v>
      </c>
      <c r="AR262">
        <v>0</v>
      </c>
      <c r="AS262">
        <v>0</v>
      </c>
      <c r="AT262">
        <v>0</v>
      </c>
      <c r="AU262">
        <v>0</v>
      </c>
      <c r="AV262">
        <v>0</v>
      </c>
      <c r="AW262">
        <v>0</v>
      </c>
      <c r="AX262">
        <v>0</v>
      </c>
      <c r="AY262" t="s">
        <v>345</v>
      </c>
      <c r="AZ262">
        <v>1</v>
      </c>
      <c r="BA262">
        <v>0</v>
      </c>
      <c r="BB262">
        <v>0</v>
      </c>
      <c r="BC262">
        <v>0</v>
      </c>
      <c r="BD262">
        <v>0</v>
      </c>
      <c r="BE262">
        <v>0</v>
      </c>
      <c r="BF262">
        <v>0</v>
      </c>
      <c r="BG262">
        <v>0</v>
      </c>
      <c r="BH262">
        <v>0</v>
      </c>
      <c r="BI262" t="s">
        <v>51</v>
      </c>
      <c r="BK262" t="s">
        <v>131</v>
      </c>
      <c r="BL262" t="s">
        <v>130</v>
      </c>
      <c r="BM262" t="s">
        <v>130</v>
      </c>
      <c r="BN262" t="s">
        <v>117</v>
      </c>
      <c r="BO262" t="s">
        <v>1517</v>
      </c>
      <c r="BP262">
        <v>0</v>
      </c>
      <c r="BQ262">
        <v>1</v>
      </c>
      <c r="BR262">
        <v>1</v>
      </c>
      <c r="BS262">
        <v>1</v>
      </c>
      <c r="BT262">
        <v>0</v>
      </c>
      <c r="BU262">
        <v>1</v>
      </c>
      <c r="BV262">
        <v>0</v>
      </c>
      <c r="BW262">
        <v>0</v>
      </c>
      <c r="BX262">
        <v>0</v>
      </c>
      <c r="BY262">
        <v>0</v>
      </c>
      <c r="BZ262">
        <v>0</v>
      </c>
      <c r="CA262">
        <v>0</v>
      </c>
      <c r="CB262">
        <v>0</v>
      </c>
      <c r="CC262">
        <v>0</v>
      </c>
      <c r="CD262">
        <v>0</v>
      </c>
      <c r="CE262" t="s">
        <v>335</v>
      </c>
      <c r="CG262" t="s">
        <v>335</v>
      </c>
      <c r="CI262" t="s">
        <v>130</v>
      </c>
      <c r="CJ262" t="s">
        <v>51</v>
      </c>
      <c r="CL262" t="s">
        <v>51</v>
      </c>
      <c r="CN262" t="s">
        <v>346</v>
      </c>
      <c r="CP262">
        <v>10</v>
      </c>
    </row>
    <row r="263" spans="1:98" customFormat="1">
      <c r="A263">
        <v>147950</v>
      </c>
      <c r="B263" t="s">
        <v>658</v>
      </c>
      <c r="C263" t="s">
        <v>360</v>
      </c>
      <c r="D263">
        <v>1965</v>
      </c>
      <c r="E263">
        <v>61</v>
      </c>
      <c r="F263" t="s">
        <v>339</v>
      </c>
      <c r="G263" t="s">
        <v>91</v>
      </c>
      <c r="H263" t="s">
        <v>898</v>
      </c>
      <c r="I263" t="s">
        <v>349</v>
      </c>
      <c r="J263" t="s">
        <v>325</v>
      </c>
      <c r="K263" s="329">
        <v>46139.396898148145</v>
      </c>
      <c r="L263" t="s">
        <v>309</v>
      </c>
      <c r="M263" t="s">
        <v>658</v>
      </c>
      <c r="N263" t="s">
        <v>660</v>
      </c>
      <c r="O263" t="s">
        <v>319</v>
      </c>
      <c r="P263" t="s">
        <v>405</v>
      </c>
      <c r="Q263" t="s">
        <v>306</v>
      </c>
      <c r="R263" t="s">
        <v>124</v>
      </c>
      <c r="S263" t="s">
        <v>121</v>
      </c>
      <c r="T263" t="s">
        <v>121</v>
      </c>
      <c r="U263" t="s">
        <v>2112</v>
      </c>
      <c r="V263" t="s">
        <v>107</v>
      </c>
      <c r="W263" t="s">
        <v>501</v>
      </c>
      <c r="X263">
        <v>0</v>
      </c>
      <c r="Y263">
        <v>0</v>
      </c>
      <c r="Z263">
        <v>0</v>
      </c>
      <c r="AA263">
        <v>0</v>
      </c>
      <c r="AB263">
        <v>0</v>
      </c>
      <c r="AC263">
        <v>0</v>
      </c>
      <c r="AD263">
        <v>1</v>
      </c>
      <c r="AE263">
        <v>0</v>
      </c>
      <c r="AF263">
        <v>0</v>
      </c>
      <c r="AG263">
        <v>0</v>
      </c>
      <c r="AH263">
        <v>0</v>
      </c>
      <c r="AI263">
        <v>0</v>
      </c>
      <c r="AJ263">
        <v>0</v>
      </c>
      <c r="AK263">
        <v>0</v>
      </c>
      <c r="AL263">
        <v>0</v>
      </c>
      <c r="AM263">
        <v>0</v>
      </c>
      <c r="AN263">
        <v>0</v>
      </c>
      <c r="AO263">
        <v>0</v>
      </c>
      <c r="AP263" t="s">
        <v>345</v>
      </c>
      <c r="AQ263">
        <v>1</v>
      </c>
      <c r="AR263">
        <v>0</v>
      </c>
      <c r="AS263">
        <v>0</v>
      </c>
      <c r="AT263">
        <v>0</v>
      </c>
      <c r="AU263">
        <v>0</v>
      </c>
      <c r="AV263">
        <v>0</v>
      </c>
      <c r="AW263">
        <v>0</v>
      </c>
      <c r="AX263">
        <v>0</v>
      </c>
      <c r="AY263" t="s">
        <v>345</v>
      </c>
      <c r="AZ263">
        <v>1</v>
      </c>
      <c r="BA263">
        <v>0</v>
      </c>
      <c r="BB263">
        <v>0</v>
      </c>
      <c r="BC263">
        <v>0</v>
      </c>
      <c r="BD263">
        <v>0</v>
      </c>
      <c r="BE263">
        <v>0</v>
      </c>
      <c r="BF263">
        <v>0</v>
      </c>
      <c r="BG263">
        <v>0</v>
      </c>
      <c r="BH263">
        <v>0</v>
      </c>
      <c r="BI263" t="s">
        <v>51</v>
      </c>
      <c r="BK263" t="s">
        <v>386</v>
      </c>
      <c r="BL263" t="s">
        <v>129</v>
      </c>
      <c r="BM263" t="s">
        <v>129</v>
      </c>
      <c r="BN263" t="s">
        <v>118</v>
      </c>
      <c r="BO263" t="s">
        <v>928</v>
      </c>
      <c r="BP263">
        <v>0</v>
      </c>
      <c r="BQ263">
        <v>0</v>
      </c>
      <c r="BR263">
        <v>0</v>
      </c>
      <c r="BS263">
        <v>1</v>
      </c>
      <c r="BT263">
        <v>0</v>
      </c>
      <c r="BU263">
        <v>0</v>
      </c>
      <c r="BV263">
        <v>0</v>
      </c>
      <c r="BW263">
        <v>0</v>
      </c>
      <c r="BX263">
        <v>0</v>
      </c>
      <c r="BY263">
        <v>0</v>
      </c>
      <c r="BZ263">
        <v>0</v>
      </c>
      <c r="CA263">
        <v>0</v>
      </c>
      <c r="CB263">
        <v>0</v>
      </c>
      <c r="CC263">
        <v>0</v>
      </c>
      <c r="CD263">
        <v>0</v>
      </c>
      <c r="CE263" t="s">
        <v>157</v>
      </c>
      <c r="CF263" t="s">
        <v>2170</v>
      </c>
      <c r="CG263" t="s">
        <v>335</v>
      </c>
      <c r="CI263" t="s">
        <v>128</v>
      </c>
      <c r="CJ263" t="s">
        <v>52</v>
      </c>
      <c r="CK263" t="s">
        <v>2171</v>
      </c>
      <c r="CL263" t="s">
        <v>52</v>
      </c>
      <c r="CM263" t="s">
        <v>2172</v>
      </c>
      <c r="CN263" t="s">
        <v>346</v>
      </c>
      <c r="CP263">
        <v>7</v>
      </c>
      <c r="CQ263" t="s">
        <v>2173</v>
      </c>
      <c r="CR263" t="s">
        <v>2174</v>
      </c>
      <c r="CS263" t="s">
        <v>347</v>
      </c>
      <c r="CT263" t="s">
        <v>2175</v>
      </c>
    </row>
    <row r="264" spans="1:98" customFormat="1">
      <c r="A264">
        <v>200209</v>
      </c>
      <c r="B264" t="s">
        <v>1363</v>
      </c>
      <c r="C264" t="s">
        <v>322</v>
      </c>
      <c r="D264">
        <v>1991</v>
      </c>
      <c r="E264">
        <v>35</v>
      </c>
      <c r="F264" t="s">
        <v>57</v>
      </c>
      <c r="G264" t="s">
        <v>72</v>
      </c>
      <c r="H264" t="s">
        <v>1567</v>
      </c>
      <c r="I264" t="s">
        <v>471</v>
      </c>
      <c r="J264" t="s">
        <v>325</v>
      </c>
      <c r="K264" s="329">
        <v>46139.370243055557</v>
      </c>
      <c r="L264" t="s">
        <v>309</v>
      </c>
      <c r="M264" t="s">
        <v>1363</v>
      </c>
      <c r="N264" t="s">
        <v>1364</v>
      </c>
      <c r="O264" t="s">
        <v>459</v>
      </c>
      <c r="P264" t="s">
        <v>353</v>
      </c>
      <c r="Q264" t="s">
        <v>305</v>
      </c>
      <c r="R264" t="s">
        <v>124</v>
      </c>
      <c r="S264" t="s">
        <v>122</v>
      </c>
      <c r="T264" t="s">
        <v>343</v>
      </c>
      <c r="U264" t="s">
        <v>395</v>
      </c>
      <c r="V264" t="s">
        <v>108</v>
      </c>
      <c r="W264" t="s">
        <v>1707</v>
      </c>
      <c r="X264">
        <v>1</v>
      </c>
      <c r="Y264">
        <v>0</v>
      </c>
      <c r="Z264">
        <v>1</v>
      </c>
      <c r="AA264">
        <v>0</v>
      </c>
      <c r="AB264">
        <v>0</v>
      </c>
      <c r="AC264">
        <v>1</v>
      </c>
      <c r="AD264">
        <v>0</v>
      </c>
      <c r="AE264">
        <v>0</v>
      </c>
      <c r="AF264">
        <v>0</v>
      </c>
      <c r="AG264">
        <v>0</v>
      </c>
      <c r="AH264">
        <v>1</v>
      </c>
      <c r="AI264">
        <v>0</v>
      </c>
      <c r="AJ264">
        <v>0</v>
      </c>
      <c r="AK264">
        <v>0</v>
      </c>
      <c r="AL264">
        <v>0</v>
      </c>
      <c r="AM264">
        <v>0</v>
      </c>
      <c r="AN264">
        <v>0</v>
      </c>
      <c r="AO264">
        <v>0</v>
      </c>
      <c r="AP264" t="s">
        <v>666</v>
      </c>
      <c r="AQ264">
        <v>0</v>
      </c>
      <c r="AR264">
        <v>1</v>
      </c>
      <c r="AS264">
        <v>0</v>
      </c>
      <c r="AT264">
        <v>0</v>
      </c>
      <c r="AU264">
        <v>1</v>
      </c>
      <c r="AV264">
        <v>0</v>
      </c>
      <c r="AW264">
        <v>0</v>
      </c>
      <c r="AX264">
        <v>0</v>
      </c>
      <c r="AY264" t="s">
        <v>375</v>
      </c>
      <c r="AZ264">
        <v>0</v>
      </c>
      <c r="BA264">
        <v>1</v>
      </c>
      <c r="BB264">
        <v>0</v>
      </c>
      <c r="BC264">
        <v>0</v>
      </c>
      <c r="BD264">
        <v>0</v>
      </c>
      <c r="BE264">
        <v>0</v>
      </c>
      <c r="BF264">
        <v>0</v>
      </c>
      <c r="BG264">
        <v>0</v>
      </c>
      <c r="BH264">
        <v>0</v>
      </c>
      <c r="BI264" t="s">
        <v>51</v>
      </c>
      <c r="BK264" t="s">
        <v>131</v>
      </c>
      <c r="BL264" t="s">
        <v>133</v>
      </c>
      <c r="BM264" t="s">
        <v>131</v>
      </c>
      <c r="BN264" t="s">
        <v>118</v>
      </c>
      <c r="BO264" t="s">
        <v>1122</v>
      </c>
      <c r="BP264">
        <v>1</v>
      </c>
      <c r="BQ264">
        <v>0</v>
      </c>
      <c r="BR264">
        <v>0</v>
      </c>
      <c r="BS264">
        <v>1</v>
      </c>
      <c r="BT264">
        <v>1</v>
      </c>
      <c r="BU264">
        <v>1</v>
      </c>
      <c r="BV264">
        <v>0</v>
      </c>
      <c r="BW264">
        <v>0</v>
      </c>
      <c r="BX264">
        <v>0</v>
      </c>
      <c r="BY264">
        <v>0</v>
      </c>
      <c r="BZ264">
        <v>0</v>
      </c>
      <c r="CA264">
        <v>0</v>
      </c>
      <c r="CB264">
        <v>0</v>
      </c>
      <c r="CC264">
        <v>0</v>
      </c>
      <c r="CD264">
        <v>0</v>
      </c>
      <c r="CE264" t="s">
        <v>196</v>
      </c>
      <c r="CG264" t="s">
        <v>172</v>
      </c>
      <c r="CI264" t="s">
        <v>130</v>
      </c>
      <c r="CJ264" t="s">
        <v>51</v>
      </c>
      <c r="CL264" t="s">
        <v>51</v>
      </c>
      <c r="CN264" t="s">
        <v>346</v>
      </c>
      <c r="CP264">
        <v>10</v>
      </c>
      <c r="CS264" t="s">
        <v>337</v>
      </c>
    </row>
    <row r="265" spans="1:98" customFormat="1">
      <c r="A265">
        <v>147950</v>
      </c>
      <c r="B265" t="s">
        <v>658</v>
      </c>
      <c r="C265" t="s">
        <v>360</v>
      </c>
      <c r="D265">
        <v>1965</v>
      </c>
      <c r="E265">
        <v>61</v>
      </c>
      <c r="F265" t="s">
        <v>339</v>
      </c>
      <c r="G265" t="s">
        <v>91</v>
      </c>
      <c r="H265" t="s">
        <v>898</v>
      </c>
      <c r="I265" t="s">
        <v>349</v>
      </c>
      <c r="J265" t="s">
        <v>325</v>
      </c>
      <c r="K265" s="329">
        <v>46139.360173611109</v>
      </c>
      <c r="L265" t="s">
        <v>309</v>
      </c>
      <c r="M265" t="s">
        <v>508</v>
      </c>
      <c r="N265" t="s">
        <v>509</v>
      </c>
      <c r="O265" t="s">
        <v>442</v>
      </c>
      <c r="P265" t="s">
        <v>405</v>
      </c>
      <c r="R265" t="s">
        <v>124</v>
      </c>
      <c r="S265" t="s">
        <v>121</v>
      </c>
      <c r="T265" t="s">
        <v>121</v>
      </c>
      <c r="U265" t="s">
        <v>2112</v>
      </c>
      <c r="V265" t="s">
        <v>107</v>
      </c>
      <c r="W265" t="s">
        <v>501</v>
      </c>
      <c r="X265">
        <v>0</v>
      </c>
      <c r="Y265">
        <v>0</v>
      </c>
      <c r="Z265">
        <v>0</v>
      </c>
      <c r="AA265">
        <v>0</v>
      </c>
      <c r="AB265">
        <v>0</v>
      </c>
      <c r="AC265">
        <v>0</v>
      </c>
      <c r="AD265">
        <v>1</v>
      </c>
      <c r="AE265">
        <v>0</v>
      </c>
      <c r="AF265">
        <v>0</v>
      </c>
      <c r="AG265">
        <v>0</v>
      </c>
      <c r="AH265">
        <v>0</v>
      </c>
      <c r="AI265">
        <v>0</v>
      </c>
      <c r="AJ265">
        <v>0</v>
      </c>
      <c r="AK265">
        <v>0</v>
      </c>
      <c r="AL265">
        <v>0</v>
      </c>
      <c r="AM265">
        <v>0</v>
      </c>
      <c r="AN265">
        <v>0</v>
      </c>
      <c r="AO265">
        <v>0</v>
      </c>
      <c r="AP265" t="s">
        <v>345</v>
      </c>
      <c r="AQ265">
        <v>1</v>
      </c>
      <c r="AR265">
        <v>0</v>
      </c>
      <c r="AS265">
        <v>0</v>
      </c>
      <c r="AT265">
        <v>0</v>
      </c>
      <c r="AU265">
        <v>0</v>
      </c>
      <c r="AV265">
        <v>0</v>
      </c>
      <c r="AW265">
        <v>0</v>
      </c>
      <c r="AX265">
        <v>0</v>
      </c>
      <c r="AY265" t="s">
        <v>345</v>
      </c>
      <c r="AZ265">
        <v>1</v>
      </c>
      <c r="BA265">
        <v>0</v>
      </c>
      <c r="BB265">
        <v>0</v>
      </c>
      <c r="BC265">
        <v>0</v>
      </c>
      <c r="BD265">
        <v>0</v>
      </c>
      <c r="BE265">
        <v>0</v>
      </c>
      <c r="BF265">
        <v>0</v>
      </c>
      <c r="BG265">
        <v>0</v>
      </c>
      <c r="BH265">
        <v>0</v>
      </c>
      <c r="BI265" t="s">
        <v>52</v>
      </c>
      <c r="BJ265" t="s">
        <v>2176</v>
      </c>
      <c r="BK265" t="s">
        <v>386</v>
      </c>
      <c r="BL265" t="s">
        <v>129</v>
      </c>
      <c r="BM265" t="s">
        <v>129</v>
      </c>
      <c r="BN265" t="s">
        <v>118</v>
      </c>
      <c r="BO265" t="s">
        <v>928</v>
      </c>
      <c r="BP265">
        <v>0</v>
      </c>
      <c r="BQ265">
        <v>0</v>
      </c>
      <c r="BR265">
        <v>0</v>
      </c>
      <c r="BS265">
        <v>1</v>
      </c>
      <c r="BT265">
        <v>0</v>
      </c>
      <c r="BU265">
        <v>0</v>
      </c>
      <c r="BV265">
        <v>0</v>
      </c>
      <c r="BW265">
        <v>0</v>
      </c>
      <c r="BX265">
        <v>0</v>
      </c>
      <c r="BY265">
        <v>0</v>
      </c>
      <c r="BZ265">
        <v>0</v>
      </c>
      <c r="CA265">
        <v>0</v>
      </c>
      <c r="CB265">
        <v>0</v>
      </c>
      <c r="CC265">
        <v>0</v>
      </c>
      <c r="CD265">
        <v>0</v>
      </c>
      <c r="CE265" t="s">
        <v>172</v>
      </c>
      <c r="CG265" t="s">
        <v>203</v>
      </c>
      <c r="CI265" t="s">
        <v>130</v>
      </c>
      <c r="CJ265" t="s">
        <v>51</v>
      </c>
      <c r="CK265" t="s">
        <v>2177</v>
      </c>
      <c r="CL265" t="s">
        <v>51</v>
      </c>
      <c r="CM265" t="s">
        <v>2178</v>
      </c>
      <c r="CN265" t="s">
        <v>336</v>
      </c>
      <c r="CO265" t="s">
        <v>2179</v>
      </c>
      <c r="CP265">
        <v>8</v>
      </c>
      <c r="CQ265" t="s">
        <v>2180</v>
      </c>
      <c r="CS265" t="s">
        <v>347</v>
      </c>
    </row>
    <row r="266" spans="1:98" customFormat="1">
      <c r="A266">
        <v>147950</v>
      </c>
      <c r="B266" t="s">
        <v>658</v>
      </c>
      <c r="C266" t="s">
        <v>360</v>
      </c>
      <c r="D266">
        <v>1965</v>
      </c>
      <c r="E266">
        <v>61</v>
      </c>
      <c r="F266" t="s">
        <v>339</v>
      </c>
      <c r="G266" t="s">
        <v>91</v>
      </c>
      <c r="H266" t="s">
        <v>898</v>
      </c>
      <c r="I266" t="s">
        <v>349</v>
      </c>
      <c r="J266" t="s">
        <v>325</v>
      </c>
      <c r="K266" s="329">
        <v>46139.348564814813</v>
      </c>
      <c r="L266" t="s">
        <v>309</v>
      </c>
      <c r="M266" t="s">
        <v>389</v>
      </c>
      <c r="N266" t="s">
        <v>390</v>
      </c>
      <c r="O266" t="s">
        <v>381</v>
      </c>
      <c r="P266" t="s">
        <v>382</v>
      </c>
      <c r="Q266" t="s">
        <v>1255</v>
      </c>
      <c r="R266" t="s">
        <v>124</v>
      </c>
      <c r="S266" t="s">
        <v>121</v>
      </c>
      <c r="T266" t="s">
        <v>121</v>
      </c>
      <c r="U266" t="s">
        <v>2112</v>
      </c>
      <c r="V266" t="s">
        <v>107</v>
      </c>
      <c r="W266" t="s">
        <v>501</v>
      </c>
      <c r="X266">
        <v>0</v>
      </c>
      <c r="Y266">
        <v>0</v>
      </c>
      <c r="Z266">
        <v>0</v>
      </c>
      <c r="AA266">
        <v>0</v>
      </c>
      <c r="AB266">
        <v>0</v>
      </c>
      <c r="AC266">
        <v>0</v>
      </c>
      <c r="AD266">
        <v>1</v>
      </c>
      <c r="AE266">
        <v>0</v>
      </c>
      <c r="AF266">
        <v>0</v>
      </c>
      <c r="AG266">
        <v>0</v>
      </c>
      <c r="AH266">
        <v>0</v>
      </c>
      <c r="AI266">
        <v>0</v>
      </c>
      <c r="AJ266">
        <v>0</v>
      </c>
      <c r="AK266">
        <v>0</v>
      </c>
      <c r="AL266">
        <v>0</v>
      </c>
      <c r="AM266">
        <v>0</v>
      </c>
      <c r="AN266">
        <v>0</v>
      </c>
      <c r="AO266">
        <v>0</v>
      </c>
      <c r="AP266" t="s">
        <v>345</v>
      </c>
      <c r="AQ266">
        <v>1</v>
      </c>
      <c r="AR266">
        <v>0</v>
      </c>
      <c r="AS266">
        <v>0</v>
      </c>
      <c r="AT266">
        <v>0</v>
      </c>
      <c r="AU266">
        <v>0</v>
      </c>
      <c r="AV266">
        <v>0</v>
      </c>
      <c r="AW266">
        <v>0</v>
      </c>
      <c r="AX266">
        <v>0</v>
      </c>
      <c r="AY266" t="s">
        <v>345</v>
      </c>
      <c r="AZ266">
        <v>1</v>
      </c>
      <c r="BA266">
        <v>0</v>
      </c>
      <c r="BB266">
        <v>0</v>
      </c>
      <c r="BC266">
        <v>0</v>
      </c>
      <c r="BD266">
        <v>0</v>
      </c>
      <c r="BE266">
        <v>0</v>
      </c>
      <c r="BF266">
        <v>0</v>
      </c>
      <c r="BG266">
        <v>0</v>
      </c>
      <c r="BH266">
        <v>0</v>
      </c>
      <c r="BI266" t="s">
        <v>51</v>
      </c>
      <c r="BJ266" t="s">
        <v>1713</v>
      </c>
      <c r="BK266" t="s">
        <v>386</v>
      </c>
      <c r="BL266" t="s">
        <v>129</v>
      </c>
      <c r="BM266" t="s">
        <v>129</v>
      </c>
      <c r="BN266" t="s">
        <v>118</v>
      </c>
      <c r="BO266" t="s">
        <v>928</v>
      </c>
      <c r="BP266">
        <v>0</v>
      </c>
      <c r="BQ266">
        <v>0</v>
      </c>
      <c r="BR266">
        <v>0</v>
      </c>
      <c r="BS266">
        <v>1</v>
      </c>
      <c r="BT266">
        <v>0</v>
      </c>
      <c r="BU266">
        <v>0</v>
      </c>
      <c r="BV266">
        <v>0</v>
      </c>
      <c r="BW266">
        <v>0</v>
      </c>
      <c r="BX266">
        <v>0</v>
      </c>
      <c r="BY266">
        <v>0</v>
      </c>
      <c r="BZ266">
        <v>0</v>
      </c>
      <c r="CA266">
        <v>0</v>
      </c>
      <c r="CB266">
        <v>0</v>
      </c>
      <c r="CC266">
        <v>0</v>
      </c>
      <c r="CD266">
        <v>0</v>
      </c>
      <c r="CE266" t="s">
        <v>172</v>
      </c>
      <c r="CG266" t="s">
        <v>185</v>
      </c>
      <c r="CI266" t="s">
        <v>129</v>
      </c>
      <c r="CJ266" t="s">
        <v>52</v>
      </c>
      <c r="CK266" t="s">
        <v>2181</v>
      </c>
      <c r="CL266" t="s">
        <v>52</v>
      </c>
      <c r="CM266" t="s">
        <v>2182</v>
      </c>
      <c r="CN266" t="s">
        <v>336</v>
      </c>
      <c r="CO266" t="s">
        <v>2183</v>
      </c>
      <c r="CP266">
        <v>7</v>
      </c>
      <c r="CQ266" t="s">
        <v>2184</v>
      </c>
      <c r="CS266" t="s">
        <v>347</v>
      </c>
      <c r="CT266" t="s">
        <v>2185</v>
      </c>
    </row>
    <row r="267" spans="1:98" customFormat="1">
      <c r="A267">
        <v>200206</v>
      </c>
      <c r="B267" t="s">
        <v>617</v>
      </c>
      <c r="C267" t="s">
        <v>360</v>
      </c>
      <c r="D267">
        <v>1981</v>
      </c>
      <c r="E267">
        <v>45</v>
      </c>
      <c r="F267" t="s">
        <v>387</v>
      </c>
      <c r="G267" t="s">
        <v>49</v>
      </c>
      <c r="H267" t="s">
        <v>328</v>
      </c>
      <c r="I267" t="s">
        <v>471</v>
      </c>
      <c r="J267" t="s">
        <v>325</v>
      </c>
      <c r="K267" s="329">
        <v>46139.329988425925</v>
      </c>
      <c r="L267" t="s">
        <v>309</v>
      </c>
      <c r="M267" t="s">
        <v>617</v>
      </c>
      <c r="N267" t="s">
        <v>807</v>
      </c>
      <c r="O267" t="s">
        <v>377</v>
      </c>
      <c r="P267" t="s">
        <v>365</v>
      </c>
      <c r="Q267" t="s">
        <v>304</v>
      </c>
      <c r="R267" t="s">
        <v>383</v>
      </c>
      <c r="S267" t="s">
        <v>121</v>
      </c>
      <c r="T267" t="s">
        <v>121</v>
      </c>
      <c r="U267" t="s">
        <v>331</v>
      </c>
      <c r="V267" t="s">
        <v>108</v>
      </c>
      <c r="W267" t="s">
        <v>505</v>
      </c>
      <c r="X267">
        <v>0</v>
      </c>
      <c r="Y267">
        <v>0</v>
      </c>
      <c r="Z267">
        <v>0</v>
      </c>
      <c r="AA267">
        <v>0</v>
      </c>
      <c r="AB267">
        <v>0</v>
      </c>
      <c r="AC267">
        <v>1</v>
      </c>
      <c r="AD267">
        <v>0</v>
      </c>
      <c r="AE267">
        <v>0</v>
      </c>
      <c r="AF267">
        <v>0</v>
      </c>
      <c r="AG267">
        <v>0</v>
      </c>
      <c r="AH267">
        <v>0</v>
      </c>
      <c r="AI267">
        <v>0</v>
      </c>
      <c r="AJ267">
        <v>0</v>
      </c>
      <c r="AK267">
        <v>0</v>
      </c>
      <c r="AL267">
        <v>0</v>
      </c>
      <c r="AM267">
        <v>0</v>
      </c>
      <c r="AN267">
        <v>0</v>
      </c>
      <c r="AO267">
        <v>0</v>
      </c>
      <c r="AP267" t="s">
        <v>345</v>
      </c>
      <c r="AQ267">
        <v>1</v>
      </c>
      <c r="AR267">
        <v>0</v>
      </c>
      <c r="AS267">
        <v>0</v>
      </c>
      <c r="AT267">
        <v>0</v>
      </c>
      <c r="AU267">
        <v>0</v>
      </c>
      <c r="AV267">
        <v>0</v>
      </c>
      <c r="AW267">
        <v>0</v>
      </c>
      <c r="AX267">
        <v>0</v>
      </c>
      <c r="AY267" t="s">
        <v>345</v>
      </c>
      <c r="AZ267">
        <v>1</v>
      </c>
      <c r="BA267">
        <v>0</v>
      </c>
      <c r="BB267">
        <v>0</v>
      </c>
      <c r="BC267">
        <v>0</v>
      </c>
      <c r="BD267">
        <v>0</v>
      </c>
      <c r="BE267">
        <v>0</v>
      </c>
      <c r="BF267">
        <v>0</v>
      </c>
      <c r="BG267">
        <v>0</v>
      </c>
      <c r="BH267">
        <v>0</v>
      </c>
      <c r="BK267" t="s">
        <v>386</v>
      </c>
      <c r="BL267" t="s">
        <v>127</v>
      </c>
      <c r="BM267" t="s">
        <v>128</v>
      </c>
      <c r="BN267" t="s">
        <v>118</v>
      </c>
      <c r="BO267" t="s">
        <v>924</v>
      </c>
      <c r="BP267">
        <v>0</v>
      </c>
      <c r="BQ267">
        <v>0</v>
      </c>
      <c r="BR267">
        <v>0</v>
      </c>
      <c r="BS267">
        <v>0</v>
      </c>
      <c r="BT267">
        <v>0</v>
      </c>
      <c r="BU267">
        <v>1</v>
      </c>
      <c r="BV267">
        <v>0</v>
      </c>
      <c r="BW267">
        <v>0</v>
      </c>
      <c r="BX267">
        <v>0</v>
      </c>
      <c r="BY267">
        <v>0</v>
      </c>
      <c r="BZ267">
        <v>0</v>
      </c>
      <c r="CA267">
        <v>0</v>
      </c>
      <c r="CB267">
        <v>0</v>
      </c>
      <c r="CC267">
        <v>0</v>
      </c>
      <c r="CD267">
        <v>0</v>
      </c>
      <c r="CE267" t="s">
        <v>335</v>
      </c>
      <c r="CG267" t="s">
        <v>335</v>
      </c>
      <c r="CI267" t="s">
        <v>386</v>
      </c>
      <c r="CJ267" t="s">
        <v>52</v>
      </c>
      <c r="CL267" t="s">
        <v>52</v>
      </c>
      <c r="CN267" t="s">
        <v>346</v>
      </c>
      <c r="CP267">
        <v>8</v>
      </c>
      <c r="CS267" t="s">
        <v>337</v>
      </c>
    </row>
    <row r="268" spans="1:98" customFormat="1">
      <c r="A268">
        <v>200205</v>
      </c>
      <c r="B268" t="s">
        <v>321</v>
      </c>
      <c r="C268" t="s">
        <v>360</v>
      </c>
      <c r="D268">
        <v>1975</v>
      </c>
      <c r="E268">
        <v>51</v>
      </c>
      <c r="F268" t="s">
        <v>58</v>
      </c>
      <c r="G268" t="s">
        <v>75</v>
      </c>
      <c r="H268" t="s">
        <v>584</v>
      </c>
      <c r="I268" t="s">
        <v>575</v>
      </c>
      <c r="J268" t="s">
        <v>325</v>
      </c>
      <c r="K268" s="329">
        <v>46139.27851851852</v>
      </c>
      <c r="L268" t="s">
        <v>309</v>
      </c>
      <c r="M268" t="s">
        <v>570</v>
      </c>
      <c r="N268" t="s">
        <v>571</v>
      </c>
      <c r="O268" t="s">
        <v>442</v>
      </c>
      <c r="P268" t="s">
        <v>405</v>
      </c>
      <c r="R268" t="s">
        <v>383</v>
      </c>
      <c r="S268" t="s">
        <v>121</v>
      </c>
      <c r="T268" t="s">
        <v>121</v>
      </c>
      <c r="U268" t="s">
        <v>331</v>
      </c>
      <c r="V268" t="s">
        <v>107</v>
      </c>
      <c r="W268" t="s">
        <v>495</v>
      </c>
      <c r="X268">
        <v>0</v>
      </c>
      <c r="Y268">
        <v>0</v>
      </c>
      <c r="Z268">
        <v>1</v>
      </c>
      <c r="AA268">
        <v>0</v>
      </c>
      <c r="AB268">
        <v>1</v>
      </c>
      <c r="AC268">
        <v>0</v>
      </c>
      <c r="AD268">
        <v>0</v>
      </c>
      <c r="AE268">
        <v>0</v>
      </c>
      <c r="AF268">
        <v>0</v>
      </c>
      <c r="AG268">
        <v>0</v>
      </c>
      <c r="AH268">
        <v>1</v>
      </c>
      <c r="AI268">
        <v>0</v>
      </c>
      <c r="AJ268">
        <v>0</v>
      </c>
      <c r="AK268">
        <v>0</v>
      </c>
      <c r="AL268">
        <v>0</v>
      </c>
      <c r="AM268">
        <v>0</v>
      </c>
      <c r="AN268">
        <v>0</v>
      </c>
      <c r="AO268">
        <v>0</v>
      </c>
      <c r="AP268" t="s">
        <v>345</v>
      </c>
      <c r="AQ268">
        <v>1</v>
      </c>
      <c r="AR268">
        <v>0</v>
      </c>
      <c r="AS268">
        <v>0</v>
      </c>
      <c r="AT268">
        <v>0</v>
      </c>
      <c r="AU268">
        <v>0</v>
      </c>
      <c r="AV268">
        <v>0</v>
      </c>
      <c r="AW268">
        <v>0</v>
      </c>
      <c r="AX268">
        <v>0</v>
      </c>
      <c r="AY268" t="s">
        <v>345</v>
      </c>
      <c r="AZ268">
        <v>1</v>
      </c>
      <c r="BA268">
        <v>0</v>
      </c>
      <c r="BB268">
        <v>0</v>
      </c>
      <c r="BC268">
        <v>0</v>
      </c>
      <c r="BD268">
        <v>0</v>
      </c>
      <c r="BE268">
        <v>0</v>
      </c>
      <c r="BF268">
        <v>0</v>
      </c>
      <c r="BG268">
        <v>0</v>
      </c>
      <c r="BH268">
        <v>0</v>
      </c>
      <c r="BI268" t="s">
        <v>51</v>
      </c>
      <c r="BK268" t="s">
        <v>131</v>
      </c>
      <c r="BL268" t="s">
        <v>129</v>
      </c>
      <c r="BM268" t="s">
        <v>130</v>
      </c>
      <c r="BN268" t="s">
        <v>117</v>
      </c>
      <c r="BO268" t="s">
        <v>970</v>
      </c>
      <c r="BP268">
        <v>0</v>
      </c>
      <c r="BQ268">
        <v>0</v>
      </c>
      <c r="BR268">
        <v>0</v>
      </c>
      <c r="BS268">
        <v>1</v>
      </c>
      <c r="BT268">
        <v>0</v>
      </c>
      <c r="BU268">
        <v>0</v>
      </c>
      <c r="BV268">
        <v>0</v>
      </c>
      <c r="BW268">
        <v>1</v>
      </c>
      <c r="BX268">
        <v>0</v>
      </c>
      <c r="BY268">
        <v>0</v>
      </c>
      <c r="BZ268">
        <v>0</v>
      </c>
      <c r="CA268">
        <v>0</v>
      </c>
      <c r="CB268">
        <v>0</v>
      </c>
      <c r="CC268">
        <v>0</v>
      </c>
      <c r="CD268">
        <v>0</v>
      </c>
      <c r="CE268" t="s">
        <v>143</v>
      </c>
      <c r="CG268" t="s">
        <v>198</v>
      </c>
      <c r="CI268" t="s">
        <v>129</v>
      </c>
      <c r="CJ268" t="s">
        <v>51</v>
      </c>
      <c r="CL268" t="s">
        <v>52</v>
      </c>
      <c r="CN268" t="s">
        <v>346</v>
      </c>
      <c r="CP268">
        <v>10</v>
      </c>
      <c r="CS268" t="s">
        <v>337</v>
      </c>
    </row>
    <row r="269" spans="1:98" customFormat="1">
      <c r="A269">
        <v>200159</v>
      </c>
      <c r="B269" t="s">
        <v>468</v>
      </c>
      <c r="C269" t="s">
        <v>322</v>
      </c>
      <c r="D269">
        <v>1964</v>
      </c>
      <c r="E269">
        <v>62</v>
      </c>
      <c r="F269" t="s">
        <v>339</v>
      </c>
      <c r="G269" t="s">
        <v>82</v>
      </c>
      <c r="H269" t="s">
        <v>1124</v>
      </c>
      <c r="I269" t="s">
        <v>349</v>
      </c>
      <c r="J269" t="s">
        <v>773</v>
      </c>
      <c r="K269" s="329">
        <v>46139.216979166667</v>
      </c>
      <c r="L269" t="s">
        <v>309</v>
      </c>
      <c r="M269" t="s">
        <v>468</v>
      </c>
      <c r="N269" t="s">
        <v>469</v>
      </c>
      <c r="O269" t="s">
        <v>415</v>
      </c>
      <c r="P269" t="s">
        <v>382</v>
      </c>
      <c r="R269" t="s">
        <v>122</v>
      </c>
      <c r="S269" t="s">
        <v>121</v>
      </c>
      <c r="T269" t="s">
        <v>121</v>
      </c>
      <c r="U269" t="s">
        <v>372</v>
      </c>
      <c r="V269" t="s">
        <v>107</v>
      </c>
      <c r="W269" t="s">
        <v>470</v>
      </c>
      <c r="X269">
        <v>0</v>
      </c>
      <c r="Y269">
        <v>0</v>
      </c>
      <c r="Z269">
        <v>1</v>
      </c>
      <c r="AA269">
        <v>0</v>
      </c>
      <c r="AB269">
        <v>0</v>
      </c>
      <c r="AC269">
        <v>0</v>
      </c>
      <c r="AD269">
        <v>0</v>
      </c>
      <c r="AE269">
        <v>0</v>
      </c>
      <c r="AF269">
        <v>0</v>
      </c>
      <c r="AG269">
        <v>0</v>
      </c>
      <c r="AH269">
        <v>0</v>
      </c>
      <c r="AI269">
        <v>0</v>
      </c>
      <c r="AJ269">
        <v>0</v>
      </c>
      <c r="AK269">
        <v>0</v>
      </c>
      <c r="AL269">
        <v>0</v>
      </c>
      <c r="AM269">
        <v>0</v>
      </c>
      <c r="AN269">
        <v>0</v>
      </c>
      <c r="AO269">
        <v>0</v>
      </c>
      <c r="AP269" t="s">
        <v>345</v>
      </c>
      <c r="AQ269">
        <v>1</v>
      </c>
      <c r="AR269">
        <v>0</v>
      </c>
      <c r="AS269">
        <v>0</v>
      </c>
      <c r="AT269">
        <v>0</v>
      </c>
      <c r="AU269">
        <v>0</v>
      </c>
      <c r="AV269">
        <v>0</v>
      </c>
      <c r="AW269">
        <v>0</v>
      </c>
      <c r="AX269">
        <v>0</v>
      </c>
      <c r="AY269" t="s">
        <v>345</v>
      </c>
      <c r="AZ269">
        <v>1</v>
      </c>
      <c r="BA269">
        <v>0</v>
      </c>
      <c r="BB269">
        <v>0</v>
      </c>
      <c r="BC269">
        <v>0</v>
      </c>
      <c r="BD269">
        <v>0</v>
      </c>
      <c r="BE269">
        <v>0</v>
      </c>
      <c r="BF269">
        <v>0</v>
      </c>
      <c r="BG269">
        <v>0</v>
      </c>
      <c r="BH269">
        <v>0</v>
      </c>
      <c r="BK269" t="s">
        <v>386</v>
      </c>
      <c r="BL269" t="s">
        <v>131</v>
      </c>
      <c r="BM269" t="s">
        <v>128</v>
      </c>
      <c r="BN269" t="s">
        <v>118</v>
      </c>
      <c r="BO269" t="s">
        <v>373</v>
      </c>
      <c r="BP269">
        <v>0</v>
      </c>
      <c r="BQ269">
        <v>0</v>
      </c>
      <c r="BR269">
        <v>0</v>
      </c>
      <c r="BS269">
        <v>0</v>
      </c>
      <c r="BT269">
        <v>0</v>
      </c>
      <c r="BU269">
        <v>0</v>
      </c>
      <c r="BV269">
        <v>0</v>
      </c>
      <c r="BW269">
        <v>0</v>
      </c>
      <c r="BX269">
        <v>0</v>
      </c>
      <c r="BY269">
        <v>0</v>
      </c>
      <c r="BZ269">
        <v>0</v>
      </c>
      <c r="CA269">
        <v>0</v>
      </c>
      <c r="CB269">
        <v>0</v>
      </c>
      <c r="CC269">
        <v>0</v>
      </c>
      <c r="CD269" t="s">
        <v>2186</v>
      </c>
      <c r="CE269" t="s">
        <v>335</v>
      </c>
      <c r="CG269" t="s">
        <v>335</v>
      </c>
      <c r="CI269" t="s">
        <v>128</v>
      </c>
      <c r="CJ269" t="s">
        <v>52</v>
      </c>
      <c r="CL269" t="s">
        <v>51</v>
      </c>
      <c r="CN269" t="s">
        <v>346</v>
      </c>
      <c r="CP269">
        <v>8</v>
      </c>
      <c r="CS269" t="s">
        <v>337</v>
      </c>
    </row>
    <row r="270" spans="1:98" customFormat="1">
      <c r="A270">
        <v>200204</v>
      </c>
      <c r="B270" t="s">
        <v>570</v>
      </c>
      <c r="C270" t="s">
        <v>360</v>
      </c>
      <c r="D270">
        <v>1967</v>
      </c>
      <c r="E270">
        <v>59</v>
      </c>
      <c r="F270" t="s">
        <v>58</v>
      </c>
      <c r="G270" t="s">
        <v>71</v>
      </c>
      <c r="H270" t="s">
        <v>706</v>
      </c>
      <c r="I270" t="s">
        <v>424</v>
      </c>
      <c r="J270" t="s">
        <v>350</v>
      </c>
      <c r="K270" s="329">
        <v>46138.991909722223</v>
      </c>
      <c r="L270" t="s">
        <v>309</v>
      </c>
      <c r="M270" t="s">
        <v>570</v>
      </c>
      <c r="N270" t="s">
        <v>571</v>
      </c>
      <c r="O270" t="s">
        <v>442</v>
      </c>
      <c r="P270" t="s">
        <v>405</v>
      </c>
      <c r="R270" t="s">
        <v>383</v>
      </c>
      <c r="S270" t="s">
        <v>121</v>
      </c>
      <c r="T270" t="s">
        <v>121</v>
      </c>
      <c r="U270" t="s">
        <v>1647</v>
      </c>
      <c r="V270" t="s">
        <v>105</v>
      </c>
      <c r="W270" t="s">
        <v>495</v>
      </c>
      <c r="X270">
        <v>0</v>
      </c>
      <c r="Y270">
        <v>0</v>
      </c>
      <c r="Z270">
        <v>1</v>
      </c>
      <c r="AA270">
        <v>0</v>
      </c>
      <c r="AB270">
        <v>1</v>
      </c>
      <c r="AC270">
        <v>0</v>
      </c>
      <c r="AD270">
        <v>0</v>
      </c>
      <c r="AE270">
        <v>0</v>
      </c>
      <c r="AF270">
        <v>0</v>
      </c>
      <c r="AG270">
        <v>0</v>
      </c>
      <c r="AH270">
        <v>1</v>
      </c>
      <c r="AI270">
        <v>0</v>
      </c>
      <c r="AJ270">
        <v>0</v>
      </c>
      <c r="AK270">
        <v>0</v>
      </c>
      <c r="AL270">
        <v>0</v>
      </c>
      <c r="AM270">
        <v>0</v>
      </c>
      <c r="AN270">
        <v>0</v>
      </c>
      <c r="AO270">
        <v>0</v>
      </c>
      <c r="AP270" t="s">
        <v>464</v>
      </c>
      <c r="AQ270">
        <v>0</v>
      </c>
      <c r="AR270">
        <v>0</v>
      </c>
      <c r="AS270">
        <v>0</v>
      </c>
      <c r="AT270">
        <v>1</v>
      </c>
      <c r="AU270">
        <v>0</v>
      </c>
      <c r="AV270">
        <v>0</v>
      </c>
      <c r="AW270">
        <v>0</v>
      </c>
      <c r="AX270">
        <v>0</v>
      </c>
      <c r="AY270" t="s">
        <v>334</v>
      </c>
      <c r="AZ270">
        <v>0</v>
      </c>
      <c r="BA270">
        <v>0</v>
      </c>
      <c r="BB270">
        <v>0</v>
      </c>
      <c r="BC270">
        <v>0</v>
      </c>
      <c r="BD270">
        <v>0</v>
      </c>
      <c r="BE270">
        <v>0</v>
      </c>
      <c r="BF270">
        <v>1</v>
      </c>
      <c r="BG270">
        <v>0</v>
      </c>
      <c r="BH270">
        <v>0</v>
      </c>
      <c r="BK270" t="s">
        <v>386</v>
      </c>
      <c r="BL270" t="s">
        <v>128</v>
      </c>
      <c r="BM270" t="s">
        <v>129</v>
      </c>
      <c r="BN270" t="s">
        <v>117</v>
      </c>
      <c r="BO270" t="s">
        <v>933</v>
      </c>
      <c r="BP270">
        <v>0</v>
      </c>
      <c r="BQ270">
        <v>0</v>
      </c>
      <c r="BR270">
        <v>0</v>
      </c>
      <c r="BS270">
        <v>0</v>
      </c>
      <c r="BT270">
        <v>0</v>
      </c>
      <c r="BU270">
        <v>0</v>
      </c>
      <c r="BV270">
        <v>0</v>
      </c>
      <c r="BW270">
        <v>0</v>
      </c>
      <c r="BX270">
        <v>0</v>
      </c>
      <c r="BY270">
        <v>0</v>
      </c>
      <c r="BZ270">
        <v>0</v>
      </c>
      <c r="CA270">
        <v>1</v>
      </c>
      <c r="CB270">
        <v>0</v>
      </c>
      <c r="CC270">
        <v>0</v>
      </c>
      <c r="CD270">
        <v>0</v>
      </c>
      <c r="CE270" t="s">
        <v>335</v>
      </c>
      <c r="CG270" t="s">
        <v>143</v>
      </c>
      <c r="CI270" t="s">
        <v>127</v>
      </c>
      <c r="CJ270" t="s">
        <v>52</v>
      </c>
      <c r="CK270" t="s">
        <v>2187</v>
      </c>
      <c r="CL270" t="s">
        <v>51</v>
      </c>
      <c r="CM270" t="s">
        <v>2188</v>
      </c>
      <c r="CN270" t="s">
        <v>346</v>
      </c>
      <c r="CP270">
        <v>10</v>
      </c>
      <c r="CS270" t="s">
        <v>347</v>
      </c>
    </row>
    <row r="271" spans="1:98" customFormat="1">
      <c r="A271">
        <v>199829</v>
      </c>
      <c r="B271" t="s">
        <v>514</v>
      </c>
      <c r="C271" t="s">
        <v>360</v>
      </c>
      <c r="D271">
        <v>1970</v>
      </c>
      <c r="E271">
        <v>56</v>
      </c>
      <c r="F271" t="s">
        <v>58</v>
      </c>
      <c r="G271" t="s">
        <v>71</v>
      </c>
      <c r="H271" t="s">
        <v>802</v>
      </c>
      <c r="I271" t="s">
        <v>324</v>
      </c>
      <c r="J271" t="s">
        <v>325</v>
      </c>
      <c r="K271" s="329">
        <v>46138.971805555557</v>
      </c>
      <c r="L271" t="s">
        <v>309</v>
      </c>
      <c r="M271" t="s">
        <v>370</v>
      </c>
      <c r="N271" t="s">
        <v>539</v>
      </c>
      <c r="O271" t="s">
        <v>377</v>
      </c>
      <c r="P271" t="s">
        <v>365</v>
      </c>
      <c r="Q271" t="s">
        <v>304</v>
      </c>
      <c r="R271" t="s">
        <v>124</v>
      </c>
      <c r="S271" t="s">
        <v>124</v>
      </c>
      <c r="T271" t="s">
        <v>330</v>
      </c>
      <c r="U271" t="s">
        <v>331</v>
      </c>
      <c r="V271" t="s">
        <v>107</v>
      </c>
      <c r="W271" t="s">
        <v>513</v>
      </c>
      <c r="X271">
        <v>0</v>
      </c>
      <c r="Y271">
        <v>0</v>
      </c>
      <c r="Z271">
        <v>0</v>
      </c>
      <c r="AA271">
        <v>0</v>
      </c>
      <c r="AB271">
        <v>0</v>
      </c>
      <c r="AC271">
        <v>0</v>
      </c>
      <c r="AD271">
        <v>0</v>
      </c>
      <c r="AE271">
        <v>0</v>
      </c>
      <c r="AF271">
        <v>0</v>
      </c>
      <c r="AG271">
        <v>0</v>
      </c>
      <c r="AH271">
        <v>1</v>
      </c>
      <c r="AI271">
        <v>0</v>
      </c>
      <c r="AJ271">
        <v>0</v>
      </c>
      <c r="AK271">
        <v>0</v>
      </c>
      <c r="AL271">
        <v>0</v>
      </c>
      <c r="AM271">
        <v>0</v>
      </c>
      <c r="AN271">
        <v>0</v>
      </c>
      <c r="AO271">
        <v>0</v>
      </c>
      <c r="AP271" t="s">
        <v>510</v>
      </c>
      <c r="AQ271">
        <v>0</v>
      </c>
      <c r="AR271">
        <v>0</v>
      </c>
      <c r="AS271">
        <v>1</v>
      </c>
      <c r="AT271">
        <v>0</v>
      </c>
      <c r="AU271">
        <v>0</v>
      </c>
      <c r="AV271">
        <v>0</v>
      </c>
      <c r="AW271">
        <v>0</v>
      </c>
      <c r="AX271">
        <v>0</v>
      </c>
      <c r="AY271" t="s">
        <v>375</v>
      </c>
      <c r="AZ271">
        <v>0</v>
      </c>
      <c r="BA271">
        <v>1</v>
      </c>
      <c r="BB271">
        <v>0</v>
      </c>
      <c r="BC271">
        <v>0</v>
      </c>
      <c r="BD271">
        <v>0</v>
      </c>
      <c r="BE271">
        <v>0</v>
      </c>
      <c r="BF271">
        <v>0</v>
      </c>
      <c r="BG271">
        <v>0</v>
      </c>
      <c r="BH271">
        <v>0</v>
      </c>
      <c r="BI271" t="s">
        <v>52</v>
      </c>
      <c r="BJ271" t="s">
        <v>2189</v>
      </c>
      <c r="BK271" t="s">
        <v>132</v>
      </c>
      <c r="BL271" t="s">
        <v>132</v>
      </c>
      <c r="BM271" t="s">
        <v>132</v>
      </c>
      <c r="BN271" t="s">
        <v>117</v>
      </c>
      <c r="BO271" t="s">
        <v>923</v>
      </c>
      <c r="BP271">
        <v>0</v>
      </c>
      <c r="BQ271">
        <v>1</v>
      </c>
      <c r="BR271">
        <v>0</v>
      </c>
      <c r="BS271">
        <v>0</v>
      </c>
      <c r="BT271">
        <v>0</v>
      </c>
      <c r="BU271">
        <v>0</v>
      </c>
      <c r="BV271">
        <v>0</v>
      </c>
      <c r="BW271">
        <v>0</v>
      </c>
      <c r="BX271">
        <v>0</v>
      </c>
      <c r="BY271">
        <v>0</v>
      </c>
      <c r="BZ271">
        <v>0</v>
      </c>
      <c r="CA271">
        <v>0</v>
      </c>
      <c r="CB271">
        <v>0</v>
      </c>
      <c r="CC271">
        <v>0</v>
      </c>
      <c r="CD271">
        <v>0</v>
      </c>
      <c r="CE271" t="s">
        <v>335</v>
      </c>
      <c r="CF271" t="s">
        <v>2190</v>
      </c>
      <c r="CG271" t="s">
        <v>200</v>
      </c>
      <c r="CI271" t="s">
        <v>128</v>
      </c>
      <c r="CJ271" t="s">
        <v>51</v>
      </c>
      <c r="CK271" t="s">
        <v>2191</v>
      </c>
      <c r="CL271" t="s">
        <v>51</v>
      </c>
      <c r="CM271" t="s">
        <v>2192</v>
      </c>
      <c r="CN271" t="s">
        <v>346</v>
      </c>
      <c r="CO271" t="s">
        <v>2193</v>
      </c>
      <c r="CP271">
        <v>9</v>
      </c>
      <c r="CQ271" t="s">
        <v>2194</v>
      </c>
      <c r="CR271" t="s">
        <v>2195</v>
      </c>
      <c r="CS271" t="s">
        <v>347</v>
      </c>
      <c r="CT271" t="s">
        <v>2196</v>
      </c>
    </row>
    <row r="272" spans="1:98" customFormat="1">
      <c r="A272">
        <v>199829</v>
      </c>
      <c r="B272" t="s">
        <v>514</v>
      </c>
      <c r="C272" t="s">
        <v>360</v>
      </c>
      <c r="D272">
        <v>1970</v>
      </c>
      <c r="E272">
        <v>56</v>
      </c>
      <c r="F272" t="s">
        <v>58</v>
      </c>
      <c r="G272" t="s">
        <v>71</v>
      </c>
      <c r="H272" t="s">
        <v>802</v>
      </c>
      <c r="I272" t="s">
        <v>324</v>
      </c>
      <c r="J272" t="s">
        <v>325</v>
      </c>
      <c r="K272" s="329">
        <v>46138.955659722225</v>
      </c>
      <c r="L272" t="s">
        <v>309</v>
      </c>
      <c r="M272" t="s">
        <v>366</v>
      </c>
      <c r="N272" t="s">
        <v>368</v>
      </c>
      <c r="O272" t="s">
        <v>328</v>
      </c>
      <c r="P272" t="s">
        <v>329</v>
      </c>
      <c r="R272" t="s">
        <v>124</v>
      </c>
      <c r="S272" t="s">
        <v>124</v>
      </c>
      <c r="T272" t="s">
        <v>330</v>
      </c>
      <c r="U272" t="s">
        <v>331</v>
      </c>
      <c r="V272" t="s">
        <v>107</v>
      </c>
      <c r="W272" t="s">
        <v>513</v>
      </c>
      <c r="X272">
        <v>0</v>
      </c>
      <c r="Y272">
        <v>0</v>
      </c>
      <c r="Z272">
        <v>0</v>
      </c>
      <c r="AA272">
        <v>0</v>
      </c>
      <c r="AB272">
        <v>0</v>
      </c>
      <c r="AC272">
        <v>0</v>
      </c>
      <c r="AD272">
        <v>0</v>
      </c>
      <c r="AE272">
        <v>0</v>
      </c>
      <c r="AF272">
        <v>0</v>
      </c>
      <c r="AG272">
        <v>0</v>
      </c>
      <c r="AH272">
        <v>1</v>
      </c>
      <c r="AI272">
        <v>0</v>
      </c>
      <c r="AJ272">
        <v>0</v>
      </c>
      <c r="AK272">
        <v>0</v>
      </c>
      <c r="AL272">
        <v>0</v>
      </c>
      <c r="AM272">
        <v>0</v>
      </c>
      <c r="AN272">
        <v>0</v>
      </c>
      <c r="AO272">
        <v>0</v>
      </c>
      <c r="AP272" t="s">
        <v>510</v>
      </c>
      <c r="AQ272">
        <v>0</v>
      </c>
      <c r="AR272">
        <v>0</v>
      </c>
      <c r="AS272">
        <v>1</v>
      </c>
      <c r="AT272">
        <v>0</v>
      </c>
      <c r="AU272">
        <v>0</v>
      </c>
      <c r="AV272">
        <v>0</v>
      </c>
      <c r="AW272">
        <v>0</v>
      </c>
      <c r="AX272">
        <v>0</v>
      </c>
      <c r="AY272" t="s">
        <v>375</v>
      </c>
      <c r="AZ272">
        <v>0</v>
      </c>
      <c r="BA272">
        <v>1</v>
      </c>
      <c r="BB272">
        <v>0</v>
      </c>
      <c r="BC272">
        <v>0</v>
      </c>
      <c r="BD272">
        <v>0</v>
      </c>
      <c r="BE272">
        <v>0</v>
      </c>
      <c r="BF272">
        <v>0</v>
      </c>
      <c r="BG272">
        <v>0</v>
      </c>
      <c r="BH272">
        <v>0</v>
      </c>
      <c r="BI272" t="s">
        <v>52</v>
      </c>
      <c r="BJ272" t="s">
        <v>2197</v>
      </c>
      <c r="BK272" t="s">
        <v>132</v>
      </c>
      <c r="BL272" t="s">
        <v>132</v>
      </c>
      <c r="BM272" t="s">
        <v>132</v>
      </c>
      <c r="BN272" t="s">
        <v>117</v>
      </c>
      <c r="BO272" t="s">
        <v>923</v>
      </c>
      <c r="BP272">
        <v>0</v>
      </c>
      <c r="BQ272">
        <v>1</v>
      </c>
      <c r="BR272">
        <v>0</v>
      </c>
      <c r="BS272">
        <v>0</v>
      </c>
      <c r="BT272">
        <v>0</v>
      </c>
      <c r="BU272">
        <v>0</v>
      </c>
      <c r="BV272">
        <v>0</v>
      </c>
      <c r="BW272">
        <v>0</v>
      </c>
      <c r="BX272">
        <v>0</v>
      </c>
      <c r="BY272">
        <v>0</v>
      </c>
      <c r="BZ272">
        <v>0</v>
      </c>
      <c r="CA272">
        <v>0</v>
      </c>
      <c r="CB272">
        <v>0</v>
      </c>
      <c r="CC272">
        <v>0</v>
      </c>
      <c r="CD272">
        <v>0</v>
      </c>
      <c r="CE272" t="s">
        <v>138</v>
      </c>
      <c r="CG272" t="s">
        <v>335</v>
      </c>
      <c r="CH272" t="s">
        <v>2190</v>
      </c>
      <c r="CI272" t="s">
        <v>127</v>
      </c>
      <c r="CJ272" t="s">
        <v>52</v>
      </c>
      <c r="CK272" t="s">
        <v>2198</v>
      </c>
      <c r="CL272" t="s">
        <v>52</v>
      </c>
      <c r="CM272" t="s">
        <v>2199</v>
      </c>
      <c r="CN272" t="s">
        <v>346</v>
      </c>
      <c r="CP272">
        <v>9</v>
      </c>
      <c r="CQ272" t="s">
        <v>2200</v>
      </c>
      <c r="CR272" t="s">
        <v>2201</v>
      </c>
      <c r="CS272" t="s">
        <v>347</v>
      </c>
      <c r="CT272" t="s">
        <v>2202</v>
      </c>
    </row>
    <row r="273" spans="1:98" customFormat="1">
      <c r="A273">
        <v>199829</v>
      </c>
      <c r="B273" t="s">
        <v>514</v>
      </c>
      <c r="C273" t="s">
        <v>360</v>
      </c>
      <c r="D273">
        <v>1970</v>
      </c>
      <c r="E273">
        <v>56</v>
      </c>
      <c r="F273" t="s">
        <v>58</v>
      </c>
      <c r="G273" t="s">
        <v>71</v>
      </c>
      <c r="H273" t="s">
        <v>802</v>
      </c>
      <c r="I273" t="s">
        <v>324</v>
      </c>
      <c r="J273" t="s">
        <v>325</v>
      </c>
      <c r="K273" s="329">
        <v>46138.951018518521</v>
      </c>
      <c r="L273" t="s">
        <v>309</v>
      </c>
      <c r="M273" t="s">
        <v>356</v>
      </c>
      <c r="N273" t="s">
        <v>357</v>
      </c>
      <c r="O273" t="s">
        <v>358</v>
      </c>
      <c r="P273" t="s">
        <v>329</v>
      </c>
      <c r="R273" t="s">
        <v>124</v>
      </c>
      <c r="S273" t="s">
        <v>124</v>
      </c>
      <c r="T273" t="s">
        <v>330</v>
      </c>
      <c r="U273" t="s">
        <v>331</v>
      </c>
      <c r="V273" t="s">
        <v>107</v>
      </c>
      <c r="W273" t="s">
        <v>513</v>
      </c>
      <c r="X273">
        <v>0</v>
      </c>
      <c r="Y273">
        <v>0</v>
      </c>
      <c r="Z273">
        <v>0</v>
      </c>
      <c r="AA273">
        <v>0</v>
      </c>
      <c r="AB273">
        <v>0</v>
      </c>
      <c r="AC273">
        <v>0</v>
      </c>
      <c r="AD273">
        <v>0</v>
      </c>
      <c r="AE273">
        <v>0</v>
      </c>
      <c r="AF273">
        <v>0</v>
      </c>
      <c r="AG273">
        <v>0</v>
      </c>
      <c r="AH273">
        <v>1</v>
      </c>
      <c r="AI273">
        <v>0</v>
      </c>
      <c r="AJ273">
        <v>0</v>
      </c>
      <c r="AK273">
        <v>0</v>
      </c>
      <c r="AL273">
        <v>0</v>
      </c>
      <c r="AM273">
        <v>0</v>
      </c>
      <c r="AN273">
        <v>0</v>
      </c>
      <c r="AO273">
        <v>0</v>
      </c>
      <c r="AP273" t="s">
        <v>510</v>
      </c>
      <c r="AQ273">
        <v>0</v>
      </c>
      <c r="AR273">
        <v>0</v>
      </c>
      <c r="AS273">
        <v>1</v>
      </c>
      <c r="AT273">
        <v>0</v>
      </c>
      <c r="AU273">
        <v>0</v>
      </c>
      <c r="AV273">
        <v>0</v>
      </c>
      <c r="AW273">
        <v>0</v>
      </c>
      <c r="AX273">
        <v>0</v>
      </c>
      <c r="AY273" t="s">
        <v>375</v>
      </c>
      <c r="AZ273">
        <v>0</v>
      </c>
      <c r="BA273">
        <v>1</v>
      </c>
      <c r="BB273">
        <v>0</v>
      </c>
      <c r="BC273">
        <v>0</v>
      </c>
      <c r="BD273">
        <v>0</v>
      </c>
      <c r="BE273">
        <v>0</v>
      </c>
      <c r="BF273">
        <v>0</v>
      </c>
      <c r="BG273">
        <v>0</v>
      </c>
      <c r="BH273">
        <v>0</v>
      </c>
      <c r="BI273" t="s">
        <v>52</v>
      </c>
      <c r="BJ273" t="s">
        <v>2203</v>
      </c>
      <c r="BK273" t="s">
        <v>132</v>
      </c>
      <c r="BL273" t="s">
        <v>132</v>
      </c>
      <c r="BM273" t="s">
        <v>132</v>
      </c>
      <c r="BN273" t="s">
        <v>117</v>
      </c>
      <c r="BO273" t="s">
        <v>923</v>
      </c>
      <c r="BP273">
        <v>0</v>
      </c>
      <c r="BQ273">
        <v>1</v>
      </c>
      <c r="BR273">
        <v>0</v>
      </c>
      <c r="BS273">
        <v>0</v>
      </c>
      <c r="BT273">
        <v>0</v>
      </c>
      <c r="BU273">
        <v>0</v>
      </c>
      <c r="BV273">
        <v>0</v>
      </c>
      <c r="BW273">
        <v>0</v>
      </c>
      <c r="BX273">
        <v>0</v>
      </c>
      <c r="BY273">
        <v>0</v>
      </c>
      <c r="BZ273">
        <v>0</v>
      </c>
      <c r="CA273">
        <v>0</v>
      </c>
      <c r="CB273">
        <v>0</v>
      </c>
      <c r="CC273">
        <v>0</v>
      </c>
      <c r="CD273">
        <v>0</v>
      </c>
      <c r="CE273" t="s">
        <v>335</v>
      </c>
      <c r="CF273" t="s">
        <v>2190</v>
      </c>
      <c r="CG273" t="s">
        <v>138</v>
      </c>
      <c r="CI273" t="s">
        <v>128</v>
      </c>
      <c r="CJ273" t="s">
        <v>52</v>
      </c>
      <c r="CK273" t="s">
        <v>2204</v>
      </c>
      <c r="CL273" t="s">
        <v>51</v>
      </c>
      <c r="CM273" t="s">
        <v>2205</v>
      </c>
      <c r="CN273" t="s">
        <v>346</v>
      </c>
      <c r="CP273">
        <v>9</v>
      </c>
      <c r="CQ273" t="s">
        <v>2206</v>
      </c>
      <c r="CR273" t="s">
        <v>2207</v>
      </c>
      <c r="CS273" t="s">
        <v>347</v>
      </c>
      <c r="CT273" t="s">
        <v>2208</v>
      </c>
    </row>
    <row r="274" spans="1:98" customFormat="1">
      <c r="A274">
        <v>199829</v>
      </c>
      <c r="B274" t="s">
        <v>514</v>
      </c>
      <c r="C274" t="s">
        <v>360</v>
      </c>
      <c r="D274">
        <v>1970</v>
      </c>
      <c r="E274">
        <v>56</v>
      </c>
      <c r="F274" t="s">
        <v>58</v>
      </c>
      <c r="G274" t="s">
        <v>71</v>
      </c>
      <c r="H274" t="s">
        <v>802</v>
      </c>
      <c r="I274" t="s">
        <v>324</v>
      </c>
      <c r="J274" t="s">
        <v>325</v>
      </c>
      <c r="K274" s="329">
        <v>46138.9450462963</v>
      </c>
      <c r="L274" t="s">
        <v>309</v>
      </c>
      <c r="M274" t="s">
        <v>514</v>
      </c>
      <c r="N274" t="s">
        <v>516</v>
      </c>
      <c r="O274" t="s">
        <v>352</v>
      </c>
      <c r="P274" t="s">
        <v>353</v>
      </c>
      <c r="R274" t="s">
        <v>124</v>
      </c>
      <c r="S274" t="s">
        <v>124</v>
      </c>
      <c r="T274" t="s">
        <v>330</v>
      </c>
      <c r="U274" t="s">
        <v>331</v>
      </c>
      <c r="V274" t="s">
        <v>107</v>
      </c>
      <c r="W274" t="s">
        <v>513</v>
      </c>
      <c r="X274">
        <v>0</v>
      </c>
      <c r="Y274">
        <v>0</v>
      </c>
      <c r="Z274">
        <v>0</v>
      </c>
      <c r="AA274">
        <v>0</v>
      </c>
      <c r="AB274">
        <v>0</v>
      </c>
      <c r="AC274">
        <v>0</v>
      </c>
      <c r="AD274">
        <v>0</v>
      </c>
      <c r="AE274">
        <v>0</v>
      </c>
      <c r="AF274">
        <v>0</v>
      </c>
      <c r="AG274">
        <v>0</v>
      </c>
      <c r="AH274">
        <v>1</v>
      </c>
      <c r="AI274">
        <v>0</v>
      </c>
      <c r="AJ274">
        <v>0</v>
      </c>
      <c r="AK274">
        <v>0</v>
      </c>
      <c r="AL274">
        <v>0</v>
      </c>
      <c r="AM274">
        <v>0</v>
      </c>
      <c r="AN274">
        <v>0</v>
      </c>
      <c r="AO274">
        <v>0</v>
      </c>
      <c r="AP274" t="s">
        <v>510</v>
      </c>
      <c r="AQ274">
        <v>0</v>
      </c>
      <c r="AR274">
        <v>0</v>
      </c>
      <c r="AS274">
        <v>1</v>
      </c>
      <c r="AT274">
        <v>0</v>
      </c>
      <c r="AU274">
        <v>0</v>
      </c>
      <c r="AV274">
        <v>0</v>
      </c>
      <c r="AW274">
        <v>0</v>
      </c>
      <c r="AX274">
        <v>0</v>
      </c>
      <c r="AY274" t="s">
        <v>375</v>
      </c>
      <c r="AZ274">
        <v>0</v>
      </c>
      <c r="BA274">
        <v>1</v>
      </c>
      <c r="BB274">
        <v>0</v>
      </c>
      <c r="BC274">
        <v>0</v>
      </c>
      <c r="BD274">
        <v>0</v>
      </c>
      <c r="BE274">
        <v>0</v>
      </c>
      <c r="BF274">
        <v>0</v>
      </c>
      <c r="BG274">
        <v>0</v>
      </c>
      <c r="BH274">
        <v>0</v>
      </c>
      <c r="BI274" t="s">
        <v>52</v>
      </c>
      <c r="BJ274" t="s">
        <v>2209</v>
      </c>
      <c r="BK274" t="s">
        <v>132</v>
      </c>
      <c r="BL274" t="s">
        <v>132</v>
      </c>
      <c r="BM274" t="s">
        <v>132</v>
      </c>
      <c r="BN274" t="s">
        <v>117</v>
      </c>
      <c r="BO274" t="s">
        <v>923</v>
      </c>
      <c r="BP274">
        <v>0</v>
      </c>
      <c r="BQ274">
        <v>1</v>
      </c>
      <c r="BR274">
        <v>0</v>
      </c>
      <c r="BS274">
        <v>0</v>
      </c>
      <c r="BT274">
        <v>0</v>
      </c>
      <c r="BU274">
        <v>0</v>
      </c>
      <c r="BV274">
        <v>0</v>
      </c>
      <c r="BW274">
        <v>0</v>
      </c>
      <c r="BX274">
        <v>0</v>
      </c>
      <c r="BY274">
        <v>0</v>
      </c>
      <c r="BZ274">
        <v>0</v>
      </c>
      <c r="CA274">
        <v>0</v>
      </c>
      <c r="CB274">
        <v>0</v>
      </c>
      <c r="CC274">
        <v>0</v>
      </c>
      <c r="CD274">
        <v>0</v>
      </c>
      <c r="CE274" t="s">
        <v>146</v>
      </c>
      <c r="CG274" t="s">
        <v>137</v>
      </c>
      <c r="CI274" t="s">
        <v>129</v>
      </c>
      <c r="CJ274" t="s">
        <v>51</v>
      </c>
      <c r="CK274" t="s">
        <v>2210</v>
      </c>
      <c r="CL274" t="s">
        <v>51</v>
      </c>
      <c r="CM274" t="s">
        <v>2211</v>
      </c>
      <c r="CN274" t="s">
        <v>346</v>
      </c>
      <c r="CO274" t="s">
        <v>2212</v>
      </c>
      <c r="CP274">
        <v>9</v>
      </c>
      <c r="CQ274" t="s">
        <v>2213</v>
      </c>
      <c r="CR274" t="s">
        <v>2214</v>
      </c>
      <c r="CS274" t="s">
        <v>347</v>
      </c>
      <c r="CT274" t="s">
        <v>2215</v>
      </c>
    </row>
    <row r="275" spans="1:98" customFormat="1">
      <c r="A275">
        <v>200168</v>
      </c>
      <c r="B275" t="s">
        <v>1363</v>
      </c>
      <c r="C275" t="s">
        <v>322</v>
      </c>
      <c r="D275">
        <v>1975</v>
      </c>
      <c r="E275">
        <v>51</v>
      </c>
      <c r="F275" t="s">
        <v>58</v>
      </c>
      <c r="G275" t="s">
        <v>83</v>
      </c>
      <c r="H275" t="s">
        <v>1300</v>
      </c>
      <c r="I275" t="s">
        <v>349</v>
      </c>
      <c r="J275" t="s">
        <v>350</v>
      </c>
      <c r="K275" s="329">
        <v>46138.937337962961</v>
      </c>
      <c r="L275" t="s">
        <v>309</v>
      </c>
      <c r="M275" t="s">
        <v>445</v>
      </c>
      <c r="N275" t="s">
        <v>447</v>
      </c>
      <c r="O275" t="s">
        <v>328</v>
      </c>
      <c r="P275" t="s">
        <v>329</v>
      </c>
      <c r="R275" t="s">
        <v>122</v>
      </c>
      <c r="S275" t="s">
        <v>122</v>
      </c>
      <c r="T275" t="s">
        <v>330</v>
      </c>
      <c r="U275" t="s">
        <v>331</v>
      </c>
      <c r="V275" t="s">
        <v>107</v>
      </c>
      <c r="W275" t="s">
        <v>605</v>
      </c>
      <c r="X275">
        <v>0</v>
      </c>
      <c r="Y275">
        <v>0</v>
      </c>
      <c r="Z275">
        <v>0</v>
      </c>
      <c r="AA275">
        <v>0</v>
      </c>
      <c r="AB275">
        <v>0</v>
      </c>
      <c r="AC275">
        <v>0</v>
      </c>
      <c r="AD275">
        <v>0</v>
      </c>
      <c r="AE275">
        <v>0</v>
      </c>
      <c r="AF275">
        <v>0</v>
      </c>
      <c r="AG275">
        <v>0</v>
      </c>
      <c r="AH275">
        <v>0</v>
      </c>
      <c r="AI275">
        <v>1</v>
      </c>
      <c r="AJ275">
        <v>0</v>
      </c>
      <c r="AK275">
        <v>0</v>
      </c>
      <c r="AL275">
        <v>0</v>
      </c>
      <c r="AM275">
        <v>0</v>
      </c>
      <c r="AN275">
        <v>0</v>
      </c>
      <c r="AO275">
        <v>0</v>
      </c>
      <c r="AP275" t="s">
        <v>345</v>
      </c>
      <c r="AQ275">
        <v>1</v>
      </c>
      <c r="AR275">
        <v>0</v>
      </c>
      <c r="AS275">
        <v>0</v>
      </c>
      <c r="AT275">
        <v>0</v>
      </c>
      <c r="AU275">
        <v>0</v>
      </c>
      <c r="AV275">
        <v>0</v>
      </c>
      <c r="AW275">
        <v>0</v>
      </c>
      <c r="AX275">
        <v>0</v>
      </c>
      <c r="AY275" t="s">
        <v>334</v>
      </c>
      <c r="AZ275">
        <v>0</v>
      </c>
      <c r="BA275">
        <v>0</v>
      </c>
      <c r="BB275">
        <v>0</v>
      </c>
      <c r="BC275">
        <v>0</v>
      </c>
      <c r="BD275">
        <v>0</v>
      </c>
      <c r="BE275">
        <v>0</v>
      </c>
      <c r="BF275">
        <v>1</v>
      </c>
      <c r="BG275">
        <v>0</v>
      </c>
      <c r="BH275">
        <v>0</v>
      </c>
      <c r="BK275" t="s">
        <v>131</v>
      </c>
      <c r="BL275" t="s">
        <v>130</v>
      </c>
      <c r="BM275" t="s">
        <v>131</v>
      </c>
      <c r="BN275" t="s">
        <v>117</v>
      </c>
      <c r="BO275" t="s">
        <v>924</v>
      </c>
      <c r="BP275">
        <v>0</v>
      </c>
      <c r="BQ275">
        <v>0</v>
      </c>
      <c r="BR275">
        <v>0</v>
      </c>
      <c r="BS275">
        <v>0</v>
      </c>
      <c r="BT275">
        <v>0</v>
      </c>
      <c r="BU275">
        <v>1</v>
      </c>
      <c r="BV275">
        <v>0</v>
      </c>
      <c r="BW275">
        <v>0</v>
      </c>
      <c r="BX275">
        <v>0</v>
      </c>
      <c r="BY275">
        <v>0</v>
      </c>
      <c r="BZ275">
        <v>0</v>
      </c>
      <c r="CA275">
        <v>0</v>
      </c>
      <c r="CB275">
        <v>0</v>
      </c>
      <c r="CC275">
        <v>0</v>
      </c>
      <c r="CD275">
        <v>0</v>
      </c>
      <c r="CE275" t="s">
        <v>167</v>
      </c>
      <c r="CG275" t="s">
        <v>335</v>
      </c>
      <c r="CH275" t="s">
        <v>2216</v>
      </c>
      <c r="CI275" t="s">
        <v>127</v>
      </c>
      <c r="CJ275" t="s">
        <v>53</v>
      </c>
      <c r="CK275" t="s">
        <v>2217</v>
      </c>
      <c r="CL275" t="s">
        <v>52</v>
      </c>
      <c r="CN275" t="s">
        <v>346</v>
      </c>
      <c r="CP275">
        <v>10</v>
      </c>
    </row>
    <row r="276" spans="1:98" customFormat="1">
      <c r="A276">
        <v>199829</v>
      </c>
      <c r="B276" t="s">
        <v>514</v>
      </c>
      <c r="C276" t="s">
        <v>360</v>
      </c>
      <c r="D276">
        <v>1970</v>
      </c>
      <c r="E276">
        <v>56</v>
      </c>
      <c r="F276" t="s">
        <v>58</v>
      </c>
      <c r="G276" t="s">
        <v>71</v>
      </c>
      <c r="H276" t="s">
        <v>802</v>
      </c>
      <c r="I276" t="s">
        <v>324</v>
      </c>
      <c r="J276" t="s">
        <v>325</v>
      </c>
      <c r="K276" s="329">
        <v>46138.935358796298</v>
      </c>
      <c r="L276" t="s">
        <v>309</v>
      </c>
      <c r="M276" t="s">
        <v>1363</v>
      </c>
      <c r="N276" t="s">
        <v>1364</v>
      </c>
      <c r="O276" t="s">
        <v>459</v>
      </c>
      <c r="P276" t="s">
        <v>353</v>
      </c>
      <c r="Q276" t="s">
        <v>305</v>
      </c>
      <c r="R276" t="s">
        <v>124</v>
      </c>
      <c r="S276" t="s">
        <v>124</v>
      </c>
      <c r="T276" t="s">
        <v>330</v>
      </c>
      <c r="U276" t="s">
        <v>331</v>
      </c>
      <c r="V276" t="s">
        <v>107</v>
      </c>
      <c r="W276" t="s">
        <v>1113</v>
      </c>
      <c r="X276">
        <v>0</v>
      </c>
      <c r="Y276">
        <v>0</v>
      </c>
      <c r="Z276">
        <v>1</v>
      </c>
      <c r="AA276">
        <v>0</v>
      </c>
      <c r="AB276">
        <v>1</v>
      </c>
      <c r="AC276">
        <v>1</v>
      </c>
      <c r="AD276">
        <v>0</v>
      </c>
      <c r="AE276">
        <v>0</v>
      </c>
      <c r="AF276">
        <v>0</v>
      </c>
      <c r="AG276">
        <v>0</v>
      </c>
      <c r="AH276">
        <v>1</v>
      </c>
      <c r="AI276">
        <v>0</v>
      </c>
      <c r="AJ276">
        <v>0</v>
      </c>
      <c r="AK276">
        <v>0</v>
      </c>
      <c r="AL276">
        <v>0</v>
      </c>
      <c r="AM276">
        <v>0</v>
      </c>
      <c r="AN276">
        <v>0</v>
      </c>
      <c r="AO276">
        <v>0</v>
      </c>
      <c r="AP276" t="s">
        <v>510</v>
      </c>
      <c r="AQ276">
        <v>0</v>
      </c>
      <c r="AR276">
        <v>0</v>
      </c>
      <c r="AS276">
        <v>1</v>
      </c>
      <c r="AT276">
        <v>0</v>
      </c>
      <c r="AU276">
        <v>0</v>
      </c>
      <c r="AV276">
        <v>0</v>
      </c>
      <c r="AW276">
        <v>0</v>
      </c>
      <c r="AX276">
        <v>0</v>
      </c>
      <c r="AY276" t="s">
        <v>375</v>
      </c>
      <c r="AZ276">
        <v>0</v>
      </c>
      <c r="BA276">
        <v>1</v>
      </c>
      <c r="BB276">
        <v>0</v>
      </c>
      <c r="BC276">
        <v>0</v>
      </c>
      <c r="BD276">
        <v>0</v>
      </c>
      <c r="BE276">
        <v>0</v>
      </c>
      <c r="BF276">
        <v>0</v>
      </c>
      <c r="BG276">
        <v>0</v>
      </c>
      <c r="BH276">
        <v>0</v>
      </c>
      <c r="BI276" t="s">
        <v>52</v>
      </c>
      <c r="BJ276" t="s">
        <v>2218</v>
      </c>
      <c r="BK276" t="s">
        <v>132</v>
      </c>
      <c r="BL276" t="s">
        <v>132</v>
      </c>
      <c r="BM276" t="s">
        <v>132</v>
      </c>
      <c r="BN276" t="s">
        <v>117</v>
      </c>
      <c r="BO276" t="s">
        <v>923</v>
      </c>
      <c r="BP276">
        <v>0</v>
      </c>
      <c r="BQ276">
        <v>1</v>
      </c>
      <c r="BR276">
        <v>0</v>
      </c>
      <c r="BS276">
        <v>0</v>
      </c>
      <c r="BT276">
        <v>0</v>
      </c>
      <c r="BU276">
        <v>0</v>
      </c>
      <c r="BV276">
        <v>0</v>
      </c>
      <c r="BW276">
        <v>0</v>
      </c>
      <c r="BX276">
        <v>0</v>
      </c>
      <c r="BY276">
        <v>0</v>
      </c>
      <c r="BZ276">
        <v>0</v>
      </c>
      <c r="CA276">
        <v>0</v>
      </c>
      <c r="CB276">
        <v>0</v>
      </c>
      <c r="CC276">
        <v>0</v>
      </c>
      <c r="CD276">
        <v>0</v>
      </c>
      <c r="CE276" t="s">
        <v>167</v>
      </c>
      <c r="CG276" t="s">
        <v>335</v>
      </c>
      <c r="CH276" t="s">
        <v>2219</v>
      </c>
      <c r="CI276" t="s">
        <v>129</v>
      </c>
      <c r="CJ276" t="s">
        <v>52</v>
      </c>
      <c r="CL276" t="s">
        <v>52</v>
      </c>
      <c r="CN276" t="s">
        <v>346</v>
      </c>
      <c r="CO276" t="s">
        <v>2220</v>
      </c>
      <c r="CP276">
        <v>8</v>
      </c>
      <c r="CQ276" t="s">
        <v>2221</v>
      </c>
      <c r="CS276" t="s">
        <v>347</v>
      </c>
    </row>
    <row r="277" spans="1:98" customFormat="1">
      <c r="A277">
        <v>200143</v>
      </c>
      <c r="B277" t="s">
        <v>321</v>
      </c>
      <c r="C277" t="s">
        <v>360</v>
      </c>
      <c r="D277">
        <v>1977</v>
      </c>
      <c r="E277">
        <v>49</v>
      </c>
      <c r="F277" t="s">
        <v>387</v>
      </c>
      <c r="G277" t="s">
        <v>83</v>
      </c>
      <c r="H277" t="s">
        <v>1300</v>
      </c>
      <c r="I277" t="s">
        <v>478</v>
      </c>
      <c r="J277" t="s">
        <v>350</v>
      </c>
      <c r="K277" s="329">
        <v>46138.934201388889</v>
      </c>
      <c r="L277" t="s">
        <v>309</v>
      </c>
      <c r="M277" t="s">
        <v>514</v>
      </c>
      <c r="N277" t="s">
        <v>516</v>
      </c>
      <c r="O277" t="s">
        <v>352</v>
      </c>
      <c r="P277" t="s">
        <v>353</v>
      </c>
      <c r="R277" t="s">
        <v>123</v>
      </c>
      <c r="S277" t="s">
        <v>123</v>
      </c>
      <c r="T277" t="s">
        <v>330</v>
      </c>
      <c r="U277" t="s">
        <v>331</v>
      </c>
      <c r="V277" t="s">
        <v>107</v>
      </c>
      <c r="W277" t="s">
        <v>513</v>
      </c>
      <c r="X277">
        <v>0</v>
      </c>
      <c r="Y277">
        <v>0</v>
      </c>
      <c r="Z277">
        <v>0</v>
      </c>
      <c r="AA277">
        <v>0</v>
      </c>
      <c r="AB277">
        <v>0</v>
      </c>
      <c r="AC277">
        <v>0</v>
      </c>
      <c r="AD277">
        <v>0</v>
      </c>
      <c r="AE277">
        <v>0</v>
      </c>
      <c r="AF277">
        <v>0</v>
      </c>
      <c r="AG277">
        <v>0</v>
      </c>
      <c r="AH277">
        <v>1</v>
      </c>
      <c r="AI277">
        <v>0</v>
      </c>
      <c r="AJ277">
        <v>0</v>
      </c>
      <c r="AK277">
        <v>0</v>
      </c>
      <c r="AL277">
        <v>0</v>
      </c>
      <c r="AM277">
        <v>0</v>
      </c>
      <c r="AN277">
        <v>0</v>
      </c>
      <c r="AO277">
        <v>0</v>
      </c>
      <c r="AP277" t="s">
        <v>345</v>
      </c>
      <c r="AQ277">
        <v>1</v>
      </c>
      <c r="AR277">
        <v>0</v>
      </c>
      <c r="AS277">
        <v>0</v>
      </c>
      <c r="AT277">
        <v>0</v>
      </c>
      <c r="AU277">
        <v>0</v>
      </c>
      <c r="AV277">
        <v>0</v>
      </c>
      <c r="AW277">
        <v>0</v>
      </c>
      <c r="AX277">
        <v>0</v>
      </c>
      <c r="AY277" t="s">
        <v>345</v>
      </c>
      <c r="AZ277">
        <v>1</v>
      </c>
      <c r="BA277">
        <v>0</v>
      </c>
      <c r="BB277">
        <v>0</v>
      </c>
      <c r="BC277">
        <v>0</v>
      </c>
      <c r="BD277">
        <v>0</v>
      </c>
      <c r="BE277">
        <v>0</v>
      </c>
      <c r="BF277">
        <v>0</v>
      </c>
      <c r="BG277">
        <v>0</v>
      </c>
      <c r="BH277">
        <v>0</v>
      </c>
      <c r="BK277" t="s">
        <v>133</v>
      </c>
      <c r="BL277" t="s">
        <v>131</v>
      </c>
      <c r="BM277" t="s">
        <v>131</v>
      </c>
      <c r="BN277" t="s">
        <v>117</v>
      </c>
      <c r="BO277" t="s">
        <v>921</v>
      </c>
      <c r="BP277">
        <v>0</v>
      </c>
      <c r="BQ277">
        <v>0</v>
      </c>
      <c r="BR277">
        <v>0</v>
      </c>
      <c r="BS277">
        <v>0</v>
      </c>
      <c r="BT277">
        <v>0</v>
      </c>
      <c r="BU277">
        <v>0</v>
      </c>
      <c r="BV277">
        <v>0</v>
      </c>
      <c r="BW277">
        <v>0</v>
      </c>
      <c r="BX277">
        <v>0</v>
      </c>
      <c r="BY277">
        <v>0</v>
      </c>
      <c r="BZ277">
        <v>1</v>
      </c>
      <c r="CA277">
        <v>0</v>
      </c>
      <c r="CB277">
        <v>0</v>
      </c>
      <c r="CC277">
        <v>0</v>
      </c>
      <c r="CD277">
        <v>0</v>
      </c>
      <c r="CE277" t="s">
        <v>335</v>
      </c>
      <c r="CG277" t="s">
        <v>237</v>
      </c>
      <c r="CI277" t="s">
        <v>130</v>
      </c>
      <c r="CJ277" t="s">
        <v>51</v>
      </c>
      <c r="CL277" t="s">
        <v>51</v>
      </c>
      <c r="CM277" t="s">
        <v>2222</v>
      </c>
      <c r="CN277" t="s">
        <v>346</v>
      </c>
      <c r="CP277">
        <v>9</v>
      </c>
      <c r="CS277" t="s">
        <v>337</v>
      </c>
    </row>
    <row r="278" spans="1:98" customFormat="1">
      <c r="A278">
        <v>200168</v>
      </c>
      <c r="B278" t="s">
        <v>1363</v>
      </c>
      <c r="C278" t="s">
        <v>322</v>
      </c>
      <c r="D278">
        <v>1975</v>
      </c>
      <c r="E278">
        <v>51</v>
      </c>
      <c r="F278" t="s">
        <v>58</v>
      </c>
      <c r="G278" t="s">
        <v>83</v>
      </c>
      <c r="H278" t="s">
        <v>1300</v>
      </c>
      <c r="I278" t="s">
        <v>349</v>
      </c>
      <c r="J278" t="s">
        <v>350</v>
      </c>
      <c r="K278" s="329">
        <v>46138.933449074073</v>
      </c>
      <c r="L278" t="s">
        <v>309</v>
      </c>
      <c r="M278" t="s">
        <v>514</v>
      </c>
      <c r="N278" t="s">
        <v>516</v>
      </c>
      <c r="O278" t="s">
        <v>352</v>
      </c>
      <c r="P278" t="s">
        <v>353</v>
      </c>
      <c r="R278" t="s">
        <v>122</v>
      </c>
      <c r="S278" t="s">
        <v>122</v>
      </c>
      <c r="T278" t="s">
        <v>330</v>
      </c>
      <c r="U278" t="s">
        <v>331</v>
      </c>
      <c r="V278" t="s">
        <v>107</v>
      </c>
      <c r="W278" t="s">
        <v>605</v>
      </c>
      <c r="X278">
        <v>0</v>
      </c>
      <c r="Y278">
        <v>0</v>
      </c>
      <c r="Z278">
        <v>0</v>
      </c>
      <c r="AA278">
        <v>0</v>
      </c>
      <c r="AB278">
        <v>0</v>
      </c>
      <c r="AC278">
        <v>0</v>
      </c>
      <c r="AD278">
        <v>0</v>
      </c>
      <c r="AE278">
        <v>0</v>
      </c>
      <c r="AF278">
        <v>0</v>
      </c>
      <c r="AG278">
        <v>0</v>
      </c>
      <c r="AH278">
        <v>0</v>
      </c>
      <c r="AI278">
        <v>1</v>
      </c>
      <c r="AJ278">
        <v>0</v>
      </c>
      <c r="AK278">
        <v>0</v>
      </c>
      <c r="AL278">
        <v>0</v>
      </c>
      <c r="AM278">
        <v>0</v>
      </c>
      <c r="AN278">
        <v>0</v>
      </c>
      <c r="AO278">
        <v>0</v>
      </c>
      <c r="AP278" t="s">
        <v>345</v>
      </c>
      <c r="AQ278">
        <v>1</v>
      </c>
      <c r="AR278">
        <v>0</v>
      </c>
      <c r="AS278">
        <v>0</v>
      </c>
      <c r="AT278">
        <v>0</v>
      </c>
      <c r="AU278">
        <v>0</v>
      </c>
      <c r="AV278">
        <v>0</v>
      </c>
      <c r="AW278">
        <v>0</v>
      </c>
      <c r="AX278">
        <v>0</v>
      </c>
      <c r="AY278" t="s">
        <v>345</v>
      </c>
      <c r="AZ278">
        <v>1</v>
      </c>
      <c r="BA278">
        <v>0</v>
      </c>
      <c r="BB278">
        <v>0</v>
      </c>
      <c r="BC278">
        <v>0</v>
      </c>
      <c r="BD278">
        <v>0</v>
      </c>
      <c r="BE278">
        <v>0</v>
      </c>
      <c r="BF278">
        <v>0</v>
      </c>
      <c r="BG278">
        <v>0</v>
      </c>
      <c r="BH278">
        <v>0</v>
      </c>
      <c r="BK278" t="s">
        <v>131</v>
      </c>
      <c r="BL278" t="s">
        <v>130</v>
      </c>
      <c r="BM278" t="s">
        <v>131</v>
      </c>
      <c r="BN278" t="s">
        <v>117</v>
      </c>
      <c r="BO278" t="s">
        <v>924</v>
      </c>
      <c r="BP278">
        <v>0</v>
      </c>
      <c r="BQ278">
        <v>0</v>
      </c>
      <c r="BR278">
        <v>0</v>
      </c>
      <c r="BS278">
        <v>0</v>
      </c>
      <c r="BT278">
        <v>0</v>
      </c>
      <c r="BU278">
        <v>1</v>
      </c>
      <c r="BV278">
        <v>0</v>
      </c>
      <c r="BW278">
        <v>0</v>
      </c>
      <c r="BX278">
        <v>0</v>
      </c>
      <c r="BY278">
        <v>0</v>
      </c>
      <c r="BZ278">
        <v>0</v>
      </c>
      <c r="CA278">
        <v>0</v>
      </c>
      <c r="CB278">
        <v>0</v>
      </c>
      <c r="CC278">
        <v>0</v>
      </c>
      <c r="CD278">
        <v>0</v>
      </c>
      <c r="CE278" t="s">
        <v>335</v>
      </c>
      <c r="CG278" t="s">
        <v>165</v>
      </c>
      <c r="CI278" t="s">
        <v>128</v>
      </c>
      <c r="CJ278" t="s">
        <v>52</v>
      </c>
      <c r="CK278" t="s">
        <v>2223</v>
      </c>
      <c r="CL278" t="s">
        <v>51</v>
      </c>
      <c r="CM278" t="s">
        <v>2224</v>
      </c>
      <c r="CN278" t="s">
        <v>346</v>
      </c>
      <c r="CP278">
        <v>10</v>
      </c>
    </row>
    <row r="279" spans="1:98" customFormat="1">
      <c r="A279">
        <v>200202</v>
      </c>
      <c r="B279" t="s">
        <v>425</v>
      </c>
      <c r="C279" t="s">
        <v>360</v>
      </c>
      <c r="D279">
        <v>1990</v>
      </c>
      <c r="E279">
        <v>36</v>
      </c>
      <c r="F279" t="s">
        <v>57</v>
      </c>
      <c r="G279" t="s">
        <v>72</v>
      </c>
      <c r="H279" t="s">
        <v>1587</v>
      </c>
      <c r="I279" t="s">
        <v>402</v>
      </c>
      <c r="J279" t="s">
        <v>325</v>
      </c>
      <c r="K279" s="329">
        <v>46138.932557870372</v>
      </c>
      <c r="L279" t="s">
        <v>309</v>
      </c>
      <c r="M279" t="s">
        <v>425</v>
      </c>
      <c r="N279" t="s">
        <v>426</v>
      </c>
      <c r="O279" t="s">
        <v>364</v>
      </c>
      <c r="P279" t="s">
        <v>365</v>
      </c>
      <c r="R279" t="s">
        <v>125</v>
      </c>
      <c r="S279" t="s">
        <v>125</v>
      </c>
      <c r="T279" t="s">
        <v>343</v>
      </c>
      <c r="U279" t="s">
        <v>331</v>
      </c>
      <c r="V279" t="s">
        <v>107</v>
      </c>
      <c r="W279" t="s">
        <v>585</v>
      </c>
      <c r="X279">
        <v>0</v>
      </c>
      <c r="Y279">
        <v>1</v>
      </c>
      <c r="Z279">
        <v>1</v>
      </c>
      <c r="AA279">
        <v>0</v>
      </c>
      <c r="AB279">
        <v>1</v>
      </c>
      <c r="AC279">
        <v>0</v>
      </c>
      <c r="AD279">
        <v>0</v>
      </c>
      <c r="AE279">
        <v>0</v>
      </c>
      <c r="AF279">
        <v>0</v>
      </c>
      <c r="AG279">
        <v>0</v>
      </c>
      <c r="AH279">
        <v>1</v>
      </c>
      <c r="AI279">
        <v>0</v>
      </c>
      <c r="AJ279">
        <v>0</v>
      </c>
      <c r="AK279">
        <v>0</v>
      </c>
      <c r="AL279">
        <v>0</v>
      </c>
      <c r="AM279">
        <v>0</v>
      </c>
      <c r="AN279">
        <v>0</v>
      </c>
      <c r="AO279">
        <v>0</v>
      </c>
      <c r="AP279" t="s">
        <v>333</v>
      </c>
      <c r="AQ279">
        <v>0</v>
      </c>
      <c r="AR279">
        <v>0</v>
      </c>
      <c r="AS279">
        <v>1</v>
      </c>
      <c r="AT279">
        <v>1</v>
      </c>
      <c r="AU279">
        <v>0</v>
      </c>
      <c r="AV279">
        <v>0</v>
      </c>
      <c r="AW279">
        <v>0</v>
      </c>
      <c r="AX279">
        <v>0</v>
      </c>
      <c r="AY279" t="s">
        <v>600</v>
      </c>
      <c r="AZ279">
        <v>0</v>
      </c>
      <c r="BA279">
        <v>0</v>
      </c>
      <c r="BB279">
        <v>1</v>
      </c>
      <c r="BC279">
        <v>1</v>
      </c>
      <c r="BD279">
        <v>0</v>
      </c>
      <c r="BE279">
        <v>0</v>
      </c>
      <c r="BF279">
        <v>0</v>
      </c>
      <c r="BG279">
        <v>0</v>
      </c>
      <c r="BH279">
        <v>0</v>
      </c>
      <c r="BI279" t="s">
        <v>52</v>
      </c>
      <c r="BJ279" t="s">
        <v>2225</v>
      </c>
      <c r="BK279" t="s">
        <v>134</v>
      </c>
      <c r="BL279" t="s">
        <v>133</v>
      </c>
      <c r="BM279" t="s">
        <v>132</v>
      </c>
      <c r="BN279" t="s">
        <v>117</v>
      </c>
      <c r="BO279" t="s">
        <v>973</v>
      </c>
      <c r="BP279">
        <v>0</v>
      </c>
      <c r="BQ279">
        <v>1</v>
      </c>
      <c r="BR279">
        <v>0</v>
      </c>
      <c r="BS279">
        <v>0</v>
      </c>
      <c r="BT279">
        <v>0</v>
      </c>
      <c r="BU279">
        <v>1</v>
      </c>
      <c r="BV279">
        <v>0</v>
      </c>
      <c r="BW279">
        <v>1</v>
      </c>
      <c r="BX279">
        <v>0</v>
      </c>
      <c r="BY279">
        <v>0</v>
      </c>
      <c r="BZ279">
        <v>0</v>
      </c>
      <c r="CA279">
        <v>0</v>
      </c>
      <c r="CB279">
        <v>0</v>
      </c>
      <c r="CC279">
        <v>0</v>
      </c>
      <c r="CD279">
        <v>0</v>
      </c>
      <c r="CE279" t="s">
        <v>200</v>
      </c>
      <c r="CG279" t="s">
        <v>167</v>
      </c>
      <c r="CI279" t="s">
        <v>131</v>
      </c>
      <c r="CJ279" t="s">
        <v>51</v>
      </c>
      <c r="CK279" t="s">
        <v>2226</v>
      </c>
      <c r="CL279" t="s">
        <v>51</v>
      </c>
      <c r="CN279" t="s">
        <v>336</v>
      </c>
      <c r="CO279" t="s">
        <v>2227</v>
      </c>
      <c r="CP279">
        <v>10</v>
      </c>
      <c r="CQ279" t="s">
        <v>2228</v>
      </c>
      <c r="CR279" t="s">
        <v>2229</v>
      </c>
      <c r="CS279" t="s">
        <v>347</v>
      </c>
      <c r="CT279" t="s">
        <v>2230</v>
      </c>
    </row>
    <row r="280" spans="1:98" customFormat="1">
      <c r="A280">
        <v>200143</v>
      </c>
      <c r="B280" t="s">
        <v>321</v>
      </c>
      <c r="C280" t="s">
        <v>360</v>
      </c>
      <c r="D280">
        <v>1977</v>
      </c>
      <c r="E280">
        <v>49</v>
      </c>
      <c r="F280" t="s">
        <v>387</v>
      </c>
      <c r="G280" t="s">
        <v>83</v>
      </c>
      <c r="H280" t="s">
        <v>1300</v>
      </c>
      <c r="I280" t="s">
        <v>478</v>
      </c>
      <c r="J280" t="s">
        <v>350</v>
      </c>
      <c r="K280" s="329">
        <v>46138.931701388887</v>
      </c>
      <c r="L280" t="s">
        <v>309</v>
      </c>
      <c r="M280" t="s">
        <v>445</v>
      </c>
      <c r="N280" t="s">
        <v>447</v>
      </c>
      <c r="O280" t="s">
        <v>328</v>
      </c>
      <c r="P280" t="s">
        <v>329</v>
      </c>
      <c r="R280" t="s">
        <v>123</v>
      </c>
      <c r="S280" t="s">
        <v>123</v>
      </c>
      <c r="T280" t="s">
        <v>330</v>
      </c>
      <c r="U280" t="s">
        <v>331</v>
      </c>
      <c r="V280" t="s">
        <v>107</v>
      </c>
      <c r="W280" t="s">
        <v>513</v>
      </c>
      <c r="X280">
        <v>0</v>
      </c>
      <c r="Y280">
        <v>0</v>
      </c>
      <c r="Z280">
        <v>0</v>
      </c>
      <c r="AA280">
        <v>0</v>
      </c>
      <c r="AB280">
        <v>0</v>
      </c>
      <c r="AC280">
        <v>0</v>
      </c>
      <c r="AD280">
        <v>0</v>
      </c>
      <c r="AE280">
        <v>0</v>
      </c>
      <c r="AF280">
        <v>0</v>
      </c>
      <c r="AG280">
        <v>0</v>
      </c>
      <c r="AH280">
        <v>1</v>
      </c>
      <c r="AI280">
        <v>0</v>
      </c>
      <c r="AJ280">
        <v>0</v>
      </c>
      <c r="AK280">
        <v>0</v>
      </c>
      <c r="AL280">
        <v>0</v>
      </c>
      <c r="AM280">
        <v>0</v>
      </c>
      <c r="AN280">
        <v>0</v>
      </c>
      <c r="AO280">
        <v>0</v>
      </c>
      <c r="AP280" t="s">
        <v>345</v>
      </c>
      <c r="AQ280">
        <v>1</v>
      </c>
      <c r="AR280">
        <v>0</v>
      </c>
      <c r="AS280">
        <v>0</v>
      </c>
      <c r="AT280">
        <v>0</v>
      </c>
      <c r="AU280">
        <v>0</v>
      </c>
      <c r="AV280">
        <v>0</v>
      </c>
      <c r="AW280">
        <v>0</v>
      </c>
      <c r="AX280">
        <v>0</v>
      </c>
      <c r="AY280" t="s">
        <v>345</v>
      </c>
      <c r="AZ280">
        <v>1</v>
      </c>
      <c r="BA280">
        <v>0</v>
      </c>
      <c r="BB280">
        <v>0</v>
      </c>
      <c r="BC280">
        <v>0</v>
      </c>
      <c r="BD280">
        <v>0</v>
      </c>
      <c r="BE280">
        <v>0</v>
      </c>
      <c r="BF280">
        <v>0</v>
      </c>
      <c r="BG280">
        <v>0</v>
      </c>
      <c r="BH280">
        <v>0</v>
      </c>
      <c r="BI280" t="s">
        <v>51</v>
      </c>
      <c r="BK280" t="s">
        <v>133</v>
      </c>
      <c r="BL280" t="s">
        <v>131</v>
      </c>
      <c r="BM280" t="s">
        <v>131</v>
      </c>
      <c r="BN280" t="s">
        <v>117</v>
      </c>
      <c r="BO280" t="s">
        <v>921</v>
      </c>
      <c r="BP280">
        <v>0</v>
      </c>
      <c r="BQ280">
        <v>0</v>
      </c>
      <c r="BR280">
        <v>0</v>
      </c>
      <c r="BS280">
        <v>0</v>
      </c>
      <c r="BT280">
        <v>0</v>
      </c>
      <c r="BU280">
        <v>0</v>
      </c>
      <c r="BV280">
        <v>0</v>
      </c>
      <c r="BW280">
        <v>0</v>
      </c>
      <c r="BX280">
        <v>0</v>
      </c>
      <c r="BY280">
        <v>0</v>
      </c>
      <c r="BZ280">
        <v>1</v>
      </c>
      <c r="CA280">
        <v>0</v>
      </c>
      <c r="CB280">
        <v>0</v>
      </c>
      <c r="CC280">
        <v>0</v>
      </c>
      <c r="CD280">
        <v>0</v>
      </c>
      <c r="CE280" t="s">
        <v>167</v>
      </c>
      <c r="CG280" t="s">
        <v>146</v>
      </c>
      <c r="CI280" t="s">
        <v>131</v>
      </c>
      <c r="CJ280" t="s">
        <v>51</v>
      </c>
      <c r="CL280" t="s">
        <v>51</v>
      </c>
      <c r="CN280" t="s">
        <v>346</v>
      </c>
      <c r="CP280">
        <v>9</v>
      </c>
      <c r="CR280" t="s">
        <v>2231</v>
      </c>
      <c r="CS280" t="s">
        <v>337</v>
      </c>
    </row>
    <row r="281" spans="1:98" customFormat="1">
      <c r="A281">
        <v>200200</v>
      </c>
      <c r="B281" t="s">
        <v>1495</v>
      </c>
      <c r="C281" t="s">
        <v>360</v>
      </c>
      <c r="D281">
        <v>1964</v>
      </c>
      <c r="E281">
        <v>62</v>
      </c>
      <c r="F281" t="s">
        <v>339</v>
      </c>
      <c r="G281" t="s">
        <v>49</v>
      </c>
      <c r="H281" t="s">
        <v>415</v>
      </c>
      <c r="I281" t="s">
        <v>324</v>
      </c>
      <c r="J281" t="s">
        <v>350</v>
      </c>
      <c r="K281" s="329">
        <v>46138.896215277775</v>
      </c>
      <c r="L281" t="s">
        <v>309</v>
      </c>
      <c r="M281" t="s">
        <v>1495</v>
      </c>
      <c r="N281" t="s">
        <v>1496</v>
      </c>
      <c r="O281" t="s">
        <v>415</v>
      </c>
      <c r="P281" t="s">
        <v>382</v>
      </c>
      <c r="R281" t="s">
        <v>383</v>
      </c>
      <c r="S281" t="s">
        <v>121</v>
      </c>
      <c r="T281" t="s">
        <v>121</v>
      </c>
      <c r="U281" t="s">
        <v>331</v>
      </c>
      <c r="V281" t="s">
        <v>111</v>
      </c>
      <c r="W281" t="s">
        <v>344</v>
      </c>
      <c r="X281">
        <v>0</v>
      </c>
      <c r="Y281">
        <v>0</v>
      </c>
      <c r="Z281">
        <v>0</v>
      </c>
      <c r="AA281">
        <v>1</v>
      </c>
      <c r="AB281">
        <v>0</v>
      </c>
      <c r="AC281">
        <v>0</v>
      </c>
      <c r="AD281">
        <v>0</v>
      </c>
      <c r="AE281">
        <v>0</v>
      </c>
      <c r="AF281">
        <v>0</v>
      </c>
      <c r="AG281">
        <v>0</v>
      </c>
      <c r="AH281">
        <v>0</v>
      </c>
      <c r="AI281">
        <v>0</v>
      </c>
      <c r="AJ281">
        <v>0</v>
      </c>
      <c r="AK281">
        <v>0</v>
      </c>
      <c r="AL281">
        <v>0</v>
      </c>
      <c r="AM281">
        <v>0</v>
      </c>
      <c r="AN281">
        <v>0</v>
      </c>
      <c r="AO281">
        <v>0</v>
      </c>
      <c r="AP281" t="s">
        <v>399</v>
      </c>
      <c r="AQ281">
        <v>0</v>
      </c>
      <c r="AR281">
        <v>0</v>
      </c>
      <c r="AS281">
        <v>0</v>
      </c>
      <c r="AT281">
        <v>0</v>
      </c>
      <c r="AU281">
        <v>0</v>
      </c>
      <c r="AV281">
        <v>0</v>
      </c>
      <c r="AW281">
        <v>1</v>
      </c>
      <c r="AX281">
        <v>0</v>
      </c>
      <c r="AY281" t="s">
        <v>345</v>
      </c>
      <c r="AZ281">
        <v>1</v>
      </c>
      <c r="BA281">
        <v>0</v>
      </c>
      <c r="BB281">
        <v>0</v>
      </c>
      <c r="BC281">
        <v>0</v>
      </c>
      <c r="BD281">
        <v>0</v>
      </c>
      <c r="BE281">
        <v>0</v>
      </c>
      <c r="BF281">
        <v>0</v>
      </c>
      <c r="BG281">
        <v>0</v>
      </c>
      <c r="BH281">
        <v>0</v>
      </c>
      <c r="BI281" t="s">
        <v>52</v>
      </c>
      <c r="BK281" t="s">
        <v>386</v>
      </c>
      <c r="BL281" t="s">
        <v>386</v>
      </c>
      <c r="BM281" t="s">
        <v>129</v>
      </c>
      <c r="BN281" t="s">
        <v>120</v>
      </c>
      <c r="BO281" t="s">
        <v>922</v>
      </c>
      <c r="BP281">
        <v>1</v>
      </c>
      <c r="BQ281">
        <v>0</v>
      </c>
      <c r="BR281">
        <v>0</v>
      </c>
      <c r="BS281">
        <v>0</v>
      </c>
      <c r="BT281">
        <v>0</v>
      </c>
      <c r="BU281">
        <v>0</v>
      </c>
      <c r="BV281">
        <v>0</v>
      </c>
      <c r="BW281">
        <v>0</v>
      </c>
      <c r="BX281">
        <v>0</v>
      </c>
      <c r="BY281">
        <v>0</v>
      </c>
      <c r="BZ281">
        <v>0</v>
      </c>
      <c r="CA281">
        <v>0</v>
      </c>
      <c r="CB281">
        <v>0</v>
      </c>
      <c r="CC281">
        <v>0</v>
      </c>
      <c r="CD281">
        <v>0</v>
      </c>
      <c r="CE281" t="s">
        <v>335</v>
      </c>
      <c r="CG281" t="s">
        <v>335</v>
      </c>
      <c r="CI281" t="s">
        <v>129</v>
      </c>
      <c r="CJ281" t="s">
        <v>52</v>
      </c>
      <c r="CL281" t="s">
        <v>52</v>
      </c>
      <c r="CM281" t="s">
        <v>2232</v>
      </c>
      <c r="CN281" t="s">
        <v>346</v>
      </c>
      <c r="CP281">
        <v>8</v>
      </c>
      <c r="CS281" t="s">
        <v>400</v>
      </c>
    </row>
    <row r="282" spans="1:98" customFormat="1">
      <c r="A282">
        <v>200199</v>
      </c>
      <c r="B282" t="s">
        <v>321</v>
      </c>
      <c r="C282" t="s">
        <v>322</v>
      </c>
      <c r="D282">
        <v>1974</v>
      </c>
      <c r="E282">
        <v>52</v>
      </c>
      <c r="F282" t="s">
        <v>58</v>
      </c>
      <c r="G282" t="s">
        <v>66</v>
      </c>
      <c r="H282" t="s">
        <v>1365</v>
      </c>
      <c r="I282" t="s">
        <v>424</v>
      </c>
      <c r="J282" t="s">
        <v>350</v>
      </c>
      <c r="K282" s="329">
        <v>46138.88758101852</v>
      </c>
      <c r="L282" t="s">
        <v>309</v>
      </c>
      <c r="M282" t="s">
        <v>445</v>
      </c>
      <c r="N282" t="s">
        <v>447</v>
      </c>
      <c r="O282" t="s">
        <v>328</v>
      </c>
      <c r="P282" t="s">
        <v>329</v>
      </c>
      <c r="R282" t="s">
        <v>123</v>
      </c>
      <c r="S282" t="s">
        <v>123</v>
      </c>
      <c r="T282" t="s">
        <v>330</v>
      </c>
      <c r="U282" t="s">
        <v>2233</v>
      </c>
      <c r="V282" t="s">
        <v>108</v>
      </c>
      <c r="W282" t="s">
        <v>685</v>
      </c>
      <c r="X282">
        <v>0</v>
      </c>
      <c r="Y282">
        <v>0</v>
      </c>
      <c r="Z282">
        <v>0</v>
      </c>
      <c r="AA282">
        <v>0</v>
      </c>
      <c r="AB282">
        <v>1</v>
      </c>
      <c r="AC282">
        <v>1</v>
      </c>
      <c r="AD282">
        <v>0</v>
      </c>
      <c r="AE282">
        <v>0</v>
      </c>
      <c r="AF282">
        <v>0</v>
      </c>
      <c r="AG282">
        <v>0</v>
      </c>
      <c r="AH282">
        <v>0</v>
      </c>
      <c r="AI282">
        <v>0</v>
      </c>
      <c r="AJ282">
        <v>0</v>
      </c>
      <c r="AK282">
        <v>0</v>
      </c>
      <c r="AL282">
        <v>0</v>
      </c>
      <c r="AM282">
        <v>0</v>
      </c>
      <c r="AN282">
        <v>0</v>
      </c>
      <c r="AO282">
        <v>0</v>
      </c>
      <c r="AP282" t="s">
        <v>510</v>
      </c>
      <c r="AQ282">
        <v>0</v>
      </c>
      <c r="AR282">
        <v>0</v>
      </c>
      <c r="AS282">
        <v>1</v>
      </c>
      <c r="AT282">
        <v>0</v>
      </c>
      <c r="AU282">
        <v>0</v>
      </c>
      <c r="AV282">
        <v>0</v>
      </c>
      <c r="AW282">
        <v>0</v>
      </c>
      <c r="AX282">
        <v>0</v>
      </c>
      <c r="AY282" t="s">
        <v>604</v>
      </c>
      <c r="AZ282">
        <v>0</v>
      </c>
      <c r="BA282">
        <v>0</v>
      </c>
      <c r="BB282">
        <v>0</v>
      </c>
      <c r="BC282">
        <v>1</v>
      </c>
      <c r="BD282">
        <v>0</v>
      </c>
      <c r="BE282">
        <v>1</v>
      </c>
      <c r="BF282">
        <v>0</v>
      </c>
      <c r="BG282">
        <v>0</v>
      </c>
      <c r="BH282">
        <v>0</v>
      </c>
      <c r="BI282" t="s">
        <v>52</v>
      </c>
      <c r="BJ282" t="s">
        <v>2234</v>
      </c>
      <c r="BK282" t="s">
        <v>131</v>
      </c>
      <c r="BL282" t="s">
        <v>133</v>
      </c>
      <c r="BM282" t="s">
        <v>131</v>
      </c>
      <c r="BN282" t="s">
        <v>117</v>
      </c>
      <c r="BO282" t="s">
        <v>2235</v>
      </c>
      <c r="BP282">
        <v>0</v>
      </c>
      <c r="BQ282">
        <v>1</v>
      </c>
      <c r="BR282">
        <v>0</v>
      </c>
      <c r="BS282">
        <v>0</v>
      </c>
      <c r="BT282">
        <v>0</v>
      </c>
      <c r="BU282">
        <v>1</v>
      </c>
      <c r="BV282">
        <v>0</v>
      </c>
      <c r="BW282">
        <v>0</v>
      </c>
      <c r="BX282">
        <v>0</v>
      </c>
      <c r="BY282">
        <v>1</v>
      </c>
      <c r="BZ282">
        <v>0</v>
      </c>
      <c r="CA282">
        <v>1</v>
      </c>
      <c r="CB282">
        <v>0</v>
      </c>
      <c r="CC282">
        <v>1</v>
      </c>
      <c r="CD282">
        <v>0</v>
      </c>
      <c r="CE282" t="s">
        <v>167</v>
      </c>
      <c r="CG282" t="s">
        <v>200</v>
      </c>
      <c r="CI282" t="s">
        <v>128</v>
      </c>
      <c r="CJ282" t="s">
        <v>52</v>
      </c>
      <c r="CK282" t="s">
        <v>2236</v>
      </c>
      <c r="CL282" t="s">
        <v>52</v>
      </c>
      <c r="CN282" t="s">
        <v>346</v>
      </c>
      <c r="CP282">
        <v>9</v>
      </c>
      <c r="CQ282" t="s">
        <v>2237</v>
      </c>
      <c r="CR282" t="s">
        <v>2238</v>
      </c>
      <c r="CS282" t="s">
        <v>337</v>
      </c>
    </row>
    <row r="283" spans="1:98" customFormat="1">
      <c r="A283">
        <v>200195</v>
      </c>
      <c r="B283" t="s">
        <v>321</v>
      </c>
      <c r="C283" t="s">
        <v>360</v>
      </c>
      <c r="D283">
        <v>1956</v>
      </c>
      <c r="E283">
        <v>70</v>
      </c>
      <c r="F283" t="s">
        <v>376</v>
      </c>
      <c r="G283" t="s">
        <v>49</v>
      </c>
      <c r="H283" t="s">
        <v>328</v>
      </c>
      <c r="I283" t="s">
        <v>324</v>
      </c>
      <c r="J283" t="s">
        <v>325</v>
      </c>
      <c r="K283" s="329">
        <v>46138.846909722219</v>
      </c>
      <c r="L283" t="s">
        <v>309</v>
      </c>
      <c r="M283" t="s">
        <v>595</v>
      </c>
      <c r="N283" t="s">
        <v>596</v>
      </c>
      <c r="O283" t="s">
        <v>358</v>
      </c>
      <c r="P283" t="s">
        <v>329</v>
      </c>
      <c r="R283" t="s">
        <v>383</v>
      </c>
      <c r="S283" t="s">
        <v>121</v>
      </c>
      <c r="T283" t="s">
        <v>121</v>
      </c>
      <c r="U283" t="s">
        <v>331</v>
      </c>
      <c r="V283" t="s">
        <v>112</v>
      </c>
      <c r="W283" t="s">
        <v>813</v>
      </c>
      <c r="X283">
        <v>0</v>
      </c>
      <c r="Y283">
        <v>0</v>
      </c>
      <c r="Z283">
        <v>1</v>
      </c>
      <c r="AA283">
        <v>0</v>
      </c>
      <c r="AB283">
        <v>0</v>
      </c>
      <c r="AC283">
        <v>0</v>
      </c>
      <c r="AD283">
        <v>0</v>
      </c>
      <c r="AE283">
        <v>1</v>
      </c>
      <c r="AF283">
        <v>0</v>
      </c>
      <c r="AG283">
        <v>0</v>
      </c>
      <c r="AH283">
        <v>0</v>
      </c>
      <c r="AI283">
        <v>0</v>
      </c>
      <c r="AJ283">
        <v>0</v>
      </c>
      <c r="AK283">
        <v>0</v>
      </c>
      <c r="AL283">
        <v>0</v>
      </c>
      <c r="AM283">
        <v>0</v>
      </c>
      <c r="AN283">
        <v>0</v>
      </c>
      <c r="AO283">
        <v>0</v>
      </c>
      <c r="AP283" t="s">
        <v>399</v>
      </c>
      <c r="AQ283">
        <v>0</v>
      </c>
      <c r="AR283">
        <v>0</v>
      </c>
      <c r="AS283">
        <v>0</v>
      </c>
      <c r="AT283">
        <v>0</v>
      </c>
      <c r="AU283">
        <v>0</v>
      </c>
      <c r="AV283">
        <v>0</v>
      </c>
      <c r="AW283">
        <v>1</v>
      </c>
      <c r="AX283">
        <v>0</v>
      </c>
      <c r="AY283" t="s">
        <v>345</v>
      </c>
      <c r="AZ283">
        <v>1</v>
      </c>
      <c r="BA283">
        <v>0</v>
      </c>
      <c r="BB283">
        <v>0</v>
      </c>
      <c r="BC283">
        <v>0</v>
      </c>
      <c r="BD283">
        <v>0</v>
      </c>
      <c r="BE283">
        <v>0</v>
      </c>
      <c r="BF283">
        <v>0</v>
      </c>
      <c r="BG283">
        <v>0</v>
      </c>
      <c r="BH283">
        <v>0</v>
      </c>
      <c r="BK283" t="s">
        <v>386</v>
      </c>
      <c r="BL283" t="s">
        <v>128</v>
      </c>
      <c r="BM283" t="s">
        <v>129</v>
      </c>
      <c r="BN283" t="s">
        <v>118</v>
      </c>
      <c r="BO283" t="s">
        <v>921</v>
      </c>
      <c r="BP283">
        <v>0</v>
      </c>
      <c r="BQ283">
        <v>0</v>
      </c>
      <c r="BR283">
        <v>0</v>
      </c>
      <c r="BS283">
        <v>0</v>
      </c>
      <c r="BT283">
        <v>0</v>
      </c>
      <c r="BU283">
        <v>0</v>
      </c>
      <c r="BV283">
        <v>0</v>
      </c>
      <c r="BW283">
        <v>0</v>
      </c>
      <c r="BX283">
        <v>0</v>
      </c>
      <c r="BY283">
        <v>0</v>
      </c>
      <c r="BZ283">
        <v>1</v>
      </c>
      <c r="CA283">
        <v>0</v>
      </c>
      <c r="CB283">
        <v>0</v>
      </c>
      <c r="CC283">
        <v>0</v>
      </c>
      <c r="CD283">
        <v>0</v>
      </c>
      <c r="CE283" t="s">
        <v>335</v>
      </c>
      <c r="CF283" t="s">
        <v>1540</v>
      </c>
      <c r="CG283" t="s">
        <v>335</v>
      </c>
      <c r="CH283" t="s">
        <v>2239</v>
      </c>
      <c r="CI283" t="s">
        <v>127</v>
      </c>
      <c r="CJ283" t="s">
        <v>53</v>
      </c>
      <c r="CL283" t="s">
        <v>53</v>
      </c>
      <c r="CN283" t="s">
        <v>346</v>
      </c>
      <c r="CP283">
        <v>5</v>
      </c>
      <c r="CS283" t="s">
        <v>400</v>
      </c>
    </row>
    <row r="284" spans="1:98" customFormat="1">
      <c r="A284">
        <v>200194</v>
      </c>
      <c r="B284" t="s">
        <v>570</v>
      </c>
      <c r="C284" t="s">
        <v>360</v>
      </c>
      <c r="D284">
        <v>1967</v>
      </c>
      <c r="E284">
        <v>59</v>
      </c>
      <c r="F284" t="s">
        <v>58</v>
      </c>
      <c r="G284" t="s">
        <v>49</v>
      </c>
      <c r="H284" t="s">
        <v>328</v>
      </c>
      <c r="I284" t="s">
        <v>397</v>
      </c>
      <c r="J284" t="s">
        <v>350</v>
      </c>
      <c r="K284" s="329">
        <v>46138.846666666665</v>
      </c>
      <c r="L284" t="s">
        <v>309</v>
      </c>
      <c r="M284" t="s">
        <v>570</v>
      </c>
      <c r="N284" t="s">
        <v>571</v>
      </c>
      <c r="O284" t="s">
        <v>442</v>
      </c>
      <c r="P284" t="s">
        <v>405</v>
      </c>
      <c r="R284" t="s">
        <v>383</v>
      </c>
      <c r="S284" t="s">
        <v>121</v>
      </c>
      <c r="T284" t="s">
        <v>121</v>
      </c>
      <c r="U284" t="s">
        <v>331</v>
      </c>
      <c r="V284" t="s">
        <v>112</v>
      </c>
      <c r="W284" t="s">
        <v>359</v>
      </c>
      <c r="X284">
        <v>0</v>
      </c>
      <c r="Y284">
        <v>0</v>
      </c>
      <c r="Z284">
        <v>1</v>
      </c>
      <c r="AA284">
        <v>0</v>
      </c>
      <c r="AB284">
        <v>1</v>
      </c>
      <c r="AC284">
        <v>0</v>
      </c>
      <c r="AD284">
        <v>0</v>
      </c>
      <c r="AE284">
        <v>0</v>
      </c>
      <c r="AF284">
        <v>0</v>
      </c>
      <c r="AG284">
        <v>0</v>
      </c>
      <c r="AH284">
        <v>0</v>
      </c>
      <c r="AI284">
        <v>0</v>
      </c>
      <c r="AJ284">
        <v>0</v>
      </c>
      <c r="AK284">
        <v>0</v>
      </c>
      <c r="AL284">
        <v>0</v>
      </c>
      <c r="AM284">
        <v>0</v>
      </c>
      <c r="AN284">
        <v>0</v>
      </c>
      <c r="AO284">
        <v>0</v>
      </c>
      <c r="AP284" t="s">
        <v>399</v>
      </c>
      <c r="AQ284">
        <v>0</v>
      </c>
      <c r="AR284">
        <v>0</v>
      </c>
      <c r="AS284">
        <v>0</v>
      </c>
      <c r="AT284">
        <v>0</v>
      </c>
      <c r="AU284">
        <v>0</v>
      </c>
      <c r="AV284">
        <v>0</v>
      </c>
      <c r="AW284">
        <v>1</v>
      </c>
      <c r="AX284">
        <v>0</v>
      </c>
      <c r="AY284" t="s">
        <v>604</v>
      </c>
      <c r="AZ284">
        <v>0</v>
      </c>
      <c r="BA284">
        <v>0</v>
      </c>
      <c r="BB284">
        <v>0</v>
      </c>
      <c r="BC284">
        <v>1</v>
      </c>
      <c r="BD284">
        <v>0</v>
      </c>
      <c r="BE284">
        <v>1</v>
      </c>
      <c r="BF284">
        <v>0</v>
      </c>
      <c r="BG284">
        <v>0</v>
      </c>
      <c r="BH284">
        <v>0</v>
      </c>
      <c r="BI284" t="s">
        <v>52</v>
      </c>
      <c r="BJ284" t="s">
        <v>2240</v>
      </c>
      <c r="BK284" t="s">
        <v>386</v>
      </c>
      <c r="BL284" t="s">
        <v>129</v>
      </c>
      <c r="BM284" t="s">
        <v>129</v>
      </c>
      <c r="BN284" t="s">
        <v>117</v>
      </c>
      <c r="BO284" t="s">
        <v>924</v>
      </c>
      <c r="BP284">
        <v>0</v>
      </c>
      <c r="BQ284">
        <v>0</v>
      </c>
      <c r="BR284">
        <v>0</v>
      </c>
      <c r="BS284">
        <v>0</v>
      </c>
      <c r="BT284">
        <v>0</v>
      </c>
      <c r="BU284">
        <v>1</v>
      </c>
      <c r="BV284">
        <v>0</v>
      </c>
      <c r="BW284">
        <v>0</v>
      </c>
      <c r="BX284">
        <v>0</v>
      </c>
      <c r="BY284">
        <v>0</v>
      </c>
      <c r="BZ284">
        <v>0</v>
      </c>
      <c r="CA284">
        <v>0</v>
      </c>
      <c r="CB284">
        <v>0</v>
      </c>
      <c r="CC284">
        <v>0</v>
      </c>
      <c r="CD284">
        <v>0</v>
      </c>
      <c r="CE284" t="s">
        <v>145</v>
      </c>
      <c r="CG284" t="s">
        <v>233</v>
      </c>
      <c r="CH284" t="s">
        <v>1530</v>
      </c>
      <c r="CI284" t="s">
        <v>128</v>
      </c>
      <c r="CJ284" t="s">
        <v>51</v>
      </c>
      <c r="CK284" t="s">
        <v>2241</v>
      </c>
      <c r="CL284" t="s">
        <v>51</v>
      </c>
      <c r="CM284" t="s">
        <v>2242</v>
      </c>
      <c r="CN284" t="s">
        <v>346</v>
      </c>
      <c r="CP284">
        <v>8</v>
      </c>
      <c r="CR284" t="s">
        <v>2243</v>
      </c>
      <c r="CS284" t="s">
        <v>400</v>
      </c>
      <c r="CT284" t="s">
        <v>2244</v>
      </c>
    </row>
    <row r="285" spans="1:98" customFormat="1">
      <c r="A285">
        <v>200190</v>
      </c>
      <c r="B285" t="s">
        <v>370</v>
      </c>
      <c r="C285" t="s">
        <v>322</v>
      </c>
      <c r="D285">
        <v>1961</v>
      </c>
      <c r="E285">
        <v>65</v>
      </c>
      <c r="F285" t="s">
        <v>339</v>
      </c>
      <c r="G285" t="s">
        <v>90</v>
      </c>
      <c r="H285" t="s">
        <v>2245</v>
      </c>
      <c r="I285" t="s">
        <v>410</v>
      </c>
      <c r="J285" t="s">
        <v>350</v>
      </c>
      <c r="K285" s="329">
        <v>46138.750787037039</v>
      </c>
      <c r="L285" t="s">
        <v>309</v>
      </c>
      <c r="M285" t="s">
        <v>370</v>
      </c>
      <c r="N285" t="s">
        <v>539</v>
      </c>
      <c r="O285" t="s">
        <v>377</v>
      </c>
      <c r="P285" t="s">
        <v>365</v>
      </c>
      <c r="Q285" t="s">
        <v>304</v>
      </c>
      <c r="R285" t="s">
        <v>122</v>
      </c>
      <c r="S285" t="s">
        <v>122</v>
      </c>
      <c r="T285" t="s">
        <v>394</v>
      </c>
      <c r="U285" t="s">
        <v>331</v>
      </c>
      <c r="V285" t="s">
        <v>105</v>
      </c>
      <c r="W285" t="s">
        <v>685</v>
      </c>
      <c r="X285">
        <v>0</v>
      </c>
      <c r="Y285">
        <v>0</v>
      </c>
      <c r="Z285">
        <v>0</v>
      </c>
      <c r="AA285">
        <v>0</v>
      </c>
      <c r="AB285">
        <v>1</v>
      </c>
      <c r="AC285">
        <v>1</v>
      </c>
      <c r="AD285">
        <v>0</v>
      </c>
      <c r="AE285">
        <v>0</v>
      </c>
      <c r="AF285">
        <v>0</v>
      </c>
      <c r="AG285">
        <v>0</v>
      </c>
      <c r="AH285">
        <v>0</v>
      </c>
      <c r="AI285">
        <v>0</v>
      </c>
      <c r="AJ285">
        <v>0</v>
      </c>
      <c r="AK285">
        <v>0</v>
      </c>
      <c r="AL285">
        <v>0</v>
      </c>
      <c r="AM285">
        <v>0</v>
      </c>
      <c r="AN285">
        <v>0</v>
      </c>
      <c r="AO285">
        <v>0</v>
      </c>
      <c r="AP285" t="s">
        <v>345</v>
      </c>
      <c r="AQ285">
        <v>1</v>
      </c>
      <c r="AR285">
        <v>0</v>
      </c>
      <c r="AS285">
        <v>0</v>
      </c>
      <c r="AT285">
        <v>0</v>
      </c>
      <c r="AU285">
        <v>0</v>
      </c>
      <c r="AV285">
        <v>0</v>
      </c>
      <c r="AW285">
        <v>0</v>
      </c>
      <c r="AX285">
        <v>0</v>
      </c>
      <c r="AY285" t="s">
        <v>345</v>
      </c>
      <c r="AZ285">
        <v>1</v>
      </c>
      <c r="BA285">
        <v>0</v>
      </c>
      <c r="BB285">
        <v>0</v>
      </c>
      <c r="BC285">
        <v>0</v>
      </c>
      <c r="BD285">
        <v>0</v>
      </c>
      <c r="BE285">
        <v>0</v>
      </c>
      <c r="BF285">
        <v>0</v>
      </c>
      <c r="BG285">
        <v>0</v>
      </c>
      <c r="BH285">
        <v>0</v>
      </c>
      <c r="BK285" t="s">
        <v>130</v>
      </c>
      <c r="BL285" t="s">
        <v>131</v>
      </c>
      <c r="BM285" t="s">
        <v>131</v>
      </c>
      <c r="BN285" t="s">
        <v>118</v>
      </c>
      <c r="BO285" t="s">
        <v>928</v>
      </c>
      <c r="BP285">
        <v>0</v>
      </c>
      <c r="BQ285">
        <v>0</v>
      </c>
      <c r="BR285">
        <v>0</v>
      </c>
      <c r="BS285">
        <v>1</v>
      </c>
      <c r="BT285">
        <v>0</v>
      </c>
      <c r="BU285">
        <v>0</v>
      </c>
      <c r="BV285">
        <v>0</v>
      </c>
      <c r="BW285">
        <v>0</v>
      </c>
      <c r="BX285">
        <v>0</v>
      </c>
      <c r="BY285">
        <v>0</v>
      </c>
      <c r="BZ285">
        <v>0</v>
      </c>
      <c r="CA285">
        <v>0</v>
      </c>
      <c r="CB285">
        <v>0</v>
      </c>
      <c r="CC285">
        <v>0</v>
      </c>
      <c r="CD285">
        <v>0</v>
      </c>
      <c r="CE285" t="s">
        <v>223</v>
      </c>
      <c r="CG285" t="s">
        <v>138</v>
      </c>
      <c r="CI285" t="s">
        <v>128</v>
      </c>
      <c r="CJ285" t="s">
        <v>53</v>
      </c>
      <c r="CL285" t="s">
        <v>52</v>
      </c>
      <c r="CN285" t="s">
        <v>346</v>
      </c>
      <c r="CP285">
        <v>8</v>
      </c>
      <c r="CQ285" t="s">
        <v>2246</v>
      </c>
      <c r="CS285" t="s">
        <v>347</v>
      </c>
    </row>
    <row r="286" spans="1:98" customFormat="1">
      <c r="A286">
        <v>199396</v>
      </c>
      <c r="B286" t="s">
        <v>321</v>
      </c>
      <c r="C286" t="s">
        <v>360</v>
      </c>
      <c r="D286">
        <v>1976</v>
      </c>
      <c r="E286">
        <v>50</v>
      </c>
      <c r="F286" t="s">
        <v>58</v>
      </c>
      <c r="G286" t="s">
        <v>49</v>
      </c>
      <c r="H286" t="s">
        <v>328</v>
      </c>
      <c r="I286" t="s">
        <v>478</v>
      </c>
      <c r="J286" t="s">
        <v>325</v>
      </c>
      <c r="K286" s="329">
        <v>46138.749942129631</v>
      </c>
      <c r="L286" t="s">
        <v>309</v>
      </c>
      <c r="M286" t="s">
        <v>561</v>
      </c>
      <c r="N286" t="s">
        <v>572</v>
      </c>
      <c r="O286" t="s">
        <v>328</v>
      </c>
      <c r="P286" t="s">
        <v>329</v>
      </c>
      <c r="R286" t="s">
        <v>383</v>
      </c>
      <c r="S286" t="s">
        <v>121</v>
      </c>
      <c r="T286" t="s">
        <v>121</v>
      </c>
      <c r="U286" t="s">
        <v>331</v>
      </c>
      <c r="V286" t="s">
        <v>107</v>
      </c>
      <c r="W286" t="s">
        <v>1116</v>
      </c>
      <c r="X286">
        <v>0</v>
      </c>
      <c r="Y286">
        <v>0</v>
      </c>
      <c r="Z286">
        <v>0</v>
      </c>
      <c r="AA286">
        <v>1</v>
      </c>
      <c r="AB286">
        <v>1</v>
      </c>
      <c r="AC286">
        <v>0</v>
      </c>
      <c r="AD286">
        <v>0</v>
      </c>
      <c r="AE286">
        <v>0</v>
      </c>
      <c r="AF286">
        <v>0</v>
      </c>
      <c r="AG286">
        <v>0</v>
      </c>
      <c r="AH286">
        <v>1</v>
      </c>
      <c r="AI286">
        <v>0</v>
      </c>
      <c r="AJ286">
        <v>0</v>
      </c>
      <c r="AK286">
        <v>0</v>
      </c>
      <c r="AL286">
        <v>0</v>
      </c>
      <c r="AM286">
        <v>0</v>
      </c>
      <c r="AN286">
        <v>0</v>
      </c>
      <c r="AO286">
        <v>0</v>
      </c>
      <c r="AP286" t="s">
        <v>399</v>
      </c>
      <c r="AQ286">
        <v>0</v>
      </c>
      <c r="AR286">
        <v>0</v>
      </c>
      <c r="AS286">
        <v>0</v>
      </c>
      <c r="AT286">
        <v>0</v>
      </c>
      <c r="AU286">
        <v>0</v>
      </c>
      <c r="AV286">
        <v>0</v>
      </c>
      <c r="AW286">
        <v>1</v>
      </c>
      <c r="AX286">
        <v>0</v>
      </c>
      <c r="AY286" t="s">
        <v>334</v>
      </c>
      <c r="AZ286">
        <v>0</v>
      </c>
      <c r="BA286">
        <v>0</v>
      </c>
      <c r="BB286">
        <v>0</v>
      </c>
      <c r="BC286">
        <v>0</v>
      </c>
      <c r="BD286">
        <v>0</v>
      </c>
      <c r="BE286">
        <v>0</v>
      </c>
      <c r="BF286">
        <v>1</v>
      </c>
      <c r="BG286">
        <v>0</v>
      </c>
      <c r="BH286">
        <v>0</v>
      </c>
      <c r="BK286" t="s">
        <v>386</v>
      </c>
      <c r="BL286" t="s">
        <v>386</v>
      </c>
      <c r="BM286" t="s">
        <v>128</v>
      </c>
      <c r="BN286" t="s">
        <v>117</v>
      </c>
      <c r="BO286" t="s">
        <v>924</v>
      </c>
      <c r="BP286">
        <v>0</v>
      </c>
      <c r="BQ286">
        <v>0</v>
      </c>
      <c r="BR286">
        <v>0</v>
      </c>
      <c r="BS286">
        <v>0</v>
      </c>
      <c r="BT286">
        <v>0</v>
      </c>
      <c r="BU286">
        <v>1</v>
      </c>
      <c r="BV286">
        <v>0</v>
      </c>
      <c r="BW286">
        <v>0</v>
      </c>
      <c r="BX286">
        <v>0</v>
      </c>
      <c r="BY286">
        <v>0</v>
      </c>
      <c r="BZ286">
        <v>0</v>
      </c>
      <c r="CA286">
        <v>0</v>
      </c>
      <c r="CB286">
        <v>0</v>
      </c>
      <c r="CC286">
        <v>0</v>
      </c>
      <c r="CD286">
        <v>0</v>
      </c>
      <c r="CE286" t="s">
        <v>335</v>
      </c>
      <c r="CG286" t="s">
        <v>335</v>
      </c>
      <c r="CI286" t="s">
        <v>128</v>
      </c>
      <c r="CJ286" t="s">
        <v>51</v>
      </c>
      <c r="CL286" t="s">
        <v>51</v>
      </c>
      <c r="CM286" t="s">
        <v>2247</v>
      </c>
      <c r="CN286" t="s">
        <v>346</v>
      </c>
      <c r="CP286">
        <v>10</v>
      </c>
      <c r="CQ286" t="s">
        <v>2248</v>
      </c>
      <c r="CS286" t="s">
        <v>400</v>
      </c>
      <c r="CT286" t="s">
        <v>2249</v>
      </c>
    </row>
    <row r="287" spans="1:98" customFormat="1">
      <c r="A287">
        <v>200175</v>
      </c>
      <c r="B287" t="s">
        <v>389</v>
      </c>
      <c r="C287" t="s">
        <v>303</v>
      </c>
      <c r="D287">
        <v>1976</v>
      </c>
      <c r="E287">
        <v>50</v>
      </c>
      <c r="F287" t="s">
        <v>58</v>
      </c>
      <c r="G287" t="s">
        <v>49</v>
      </c>
      <c r="H287" t="s">
        <v>328</v>
      </c>
      <c r="I287" t="s">
        <v>367</v>
      </c>
      <c r="J287" t="s">
        <v>350</v>
      </c>
      <c r="K287" s="329">
        <v>46138.743946759256</v>
      </c>
      <c r="L287" t="s">
        <v>309</v>
      </c>
      <c r="M287" t="s">
        <v>389</v>
      </c>
      <c r="N287" t="s">
        <v>390</v>
      </c>
      <c r="O287" t="s">
        <v>381</v>
      </c>
      <c r="P287" t="s">
        <v>382</v>
      </c>
      <c r="Q287" t="s">
        <v>1255</v>
      </c>
      <c r="R287" t="s">
        <v>383</v>
      </c>
      <c r="S287" t="s">
        <v>121</v>
      </c>
      <c r="T287" t="s">
        <v>121</v>
      </c>
      <c r="U287" t="s">
        <v>331</v>
      </c>
      <c r="V287" t="s">
        <v>107</v>
      </c>
      <c r="W287" t="s">
        <v>430</v>
      </c>
      <c r="X287">
        <v>0</v>
      </c>
      <c r="Y287">
        <v>1</v>
      </c>
      <c r="Z287">
        <v>1</v>
      </c>
      <c r="AA287">
        <v>0</v>
      </c>
      <c r="AB287">
        <v>0</v>
      </c>
      <c r="AC287">
        <v>0</v>
      </c>
      <c r="AD287">
        <v>0</v>
      </c>
      <c r="AE287">
        <v>0</v>
      </c>
      <c r="AF287">
        <v>0</v>
      </c>
      <c r="AG287">
        <v>0</v>
      </c>
      <c r="AH287">
        <v>0</v>
      </c>
      <c r="AI287">
        <v>0</v>
      </c>
      <c r="AJ287">
        <v>0</v>
      </c>
      <c r="AK287">
        <v>0</v>
      </c>
      <c r="AL287">
        <v>0</v>
      </c>
      <c r="AM287">
        <v>0</v>
      </c>
      <c r="AN287">
        <v>0</v>
      </c>
      <c r="AO287">
        <v>0</v>
      </c>
      <c r="AP287" t="s">
        <v>399</v>
      </c>
      <c r="AQ287">
        <v>0</v>
      </c>
      <c r="AR287">
        <v>0</v>
      </c>
      <c r="AS287">
        <v>0</v>
      </c>
      <c r="AT287">
        <v>0</v>
      </c>
      <c r="AU287">
        <v>0</v>
      </c>
      <c r="AV287">
        <v>0</v>
      </c>
      <c r="AW287">
        <v>1</v>
      </c>
      <c r="AX287">
        <v>0</v>
      </c>
      <c r="AY287" t="s">
        <v>345</v>
      </c>
      <c r="AZ287">
        <v>1</v>
      </c>
      <c r="BA287">
        <v>0</v>
      </c>
      <c r="BB287">
        <v>0</v>
      </c>
      <c r="BC287">
        <v>0</v>
      </c>
      <c r="BD287">
        <v>0</v>
      </c>
      <c r="BE287">
        <v>0</v>
      </c>
      <c r="BF287">
        <v>0</v>
      </c>
      <c r="BG287">
        <v>0</v>
      </c>
      <c r="BH287">
        <v>0</v>
      </c>
      <c r="BK287" t="s">
        <v>386</v>
      </c>
      <c r="BL287" t="s">
        <v>129</v>
      </c>
      <c r="BM287" t="s">
        <v>130</v>
      </c>
      <c r="BN287" t="s">
        <v>118</v>
      </c>
      <c r="BO287" t="s">
        <v>921</v>
      </c>
      <c r="BP287">
        <v>0</v>
      </c>
      <c r="BQ287">
        <v>0</v>
      </c>
      <c r="BR287">
        <v>0</v>
      </c>
      <c r="BS287">
        <v>0</v>
      </c>
      <c r="BT287">
        <v>0</v>
      </c>
      <c r="BU287">
        <v>0</v>
      </c>
      <c r="BV287">
        <v>0</v>
      </c>
      <c r="BW287">
        <v>0</v>
      </c>
      <c r="BX287">
        <v>0</v>
      </c>
      <c r="BY287">
        <v>0</v>
      </c>
      <c r="BZ287">
        <v>1</v>
      </c>
      <c r="CA287">
        <v>0</v>
      </c>
      <c r="CB287">
        <v>0</v>
      </c>
      <c r="CC287">
        <v>0</v>
      </c>
      <c r="CD287">
        <v>0</v>
      </c>
      <c r="CE287" t="s">
        <v>203</v>
      </c>
      <c r="CG287" t="s">
        <v>335</v>
      </c>
      <c r="CI287" t="s">
        <v>128</v>
      </c>
      <c r="CJ287" t="s">
        <v>52</v>
      </c>
      <c r="CL287" t="s">
        <v>52</v>
      </c>
      <c r="CM287" t="s">
        <v>2250</v>
      </c>
      <c r="CN287" t="s">
        <v>346</v>
      </c>
      <c r="CP287">
        <v>10</v>
      </c>
      <c r="CQ287" t="s">
        <v>2251</v>
      </c>
      <c r="CR287" t="s">
        <v>2252</v>
      </c>
      <c r="CS287" t="s">
        <v>337</v>
      </c>
      <c r="CT287" t="s">
        <v>2253</v>
      </c>
    </row>
    <row r="288" spans="1:98" customFormat="1">
      <c r="A288">
        <v>200187</v>
      </c>
      <c r="B288" t="s">
        <v>321</v>
      </c>
      <c r="C288" t="s">
        <v>360</v>
      </c>
      <c r="D288">
        <v>1968</v>
      </c>
      <c r="E288">
        <v>58</v>
      </c>
      <c r="F288" t="s">
        <v>58</v>
      </c>
      <c r="G288" t="s">
        <v>75</v>
      </c>
      <c r="H288" t="s">
        <v>900</v>
      </c>
      <c r="I288" t="s">
        <v>349</v>
      </c>
      <c r="J288" t="s">
        <v>350</v>
      </c>
      <c r="K288" s="329">
        <v>46138.741412037038</v>
      </c>
      <c r="L288" t="s">
        <v>309</v>
      </c>
      <c r="M288" t="s">
        <v>451</v>
      </c>
      <c r="N288" t="s">
        <v>452</v>
      </c>
      <c r="O288" t="s">
        <v>453</v>
      </c>
      <c r="P288" t="s">
        <v>342</v>
      </c>
      <c r="Q288" t="s">
        <v>307</v>
      </c>
      <c r="R288" t="s">
        <v>122</v>
      </c>
      <c r="S288" t="s">
        <v>122</v>
      </c>
      <c r="T288" t="s">
        <v>394</v>
      </c>
      <c r="U288" t="s">
        <v>331</v>
      </c>
      <c r="V288" t="s">
        <v>107</v>
      </c>
      <c r="W288" t="s">
        <v>1596</v>
      </c>
      <c r="X288">
        <v>1</v>
      </c>
      <c r="Y288">
        <v>0</v>
      </c>
      <c r="Z288">
        <v>1</v>
      </c>
      <c r="AA288">
        <v>0</v>
      </c>
      <c r="AB288">
        <v>0</v>
      </c>
      <c r="AC288">
        <v>0</v>
      </c>
      <c r="AD288">
        <v>0</v>
      </c>
      <c r="AE288">
        <v>0</v>
      </c>
      <c r="AF288">
        <v>0</v>
      </c>
      <c r="AG288">
        <v>1</v>
      </c>
      <c r="AH288">
        <v>0</v>
      </c>
      <c r="AI288">
        <v>0</v>
      </c>
      <c r="AJ288">
        <v>0</v>
      </c>
      <c r="AK288">
        <v>0</v>
      </c>
      <c r="AL288">
        <v>0</v>
      </c>
      <c r="AM288">
        <v>0</v>
      </c>
      <c r="AN288">
        <v>0</v>
      </c>
      <c r="AO288">
        <v>0</v>
      </c>
      <c r="AP288" t="s">
        <v>345</v>
      </c>
      <c r="AQ288">
        <v>1</v>
      </c>
      <c r="AR288">
        <v>0</v>
      </c>
      <c r="AS288">
        <v>0</v>
      </c>
      <c r="AT288">
        <v>0</v>
      </c>
      <c r="AU288">
        <v>0</v>
      </c>
      <c r="AV288">
        <v>0</v>
      </c>
      <c r="AW288">
        <v>0</v>
      </c>
      <c r="AX288">
        <v>0</v>
      </c>
      <c r="AY288" t="s">
        <v>345</v>
      </c>
      <c r="AZ288">
        <v>1</v>
      </c>
      <c r="BA288">
        <v>0</v>
      </c>
      <c r="BB288">
        <v>0</v>
      </c>
      <c r="BC288">
        <v>0</v>
      </c>
      <c r="BD288">
        <v>0</v>
      </c>
      <c r="BE288">
        <v>0</v>
      </c>
      <c r="BF288">
        <v>0</v>
      </c>
      <c r="BG288">
        <v>0</v>
      </c>
      <c r="BH288">
        <v>0</v>
      </c>
      <c r="BK288" t="s">
        <v>130</v>
      </c>
      <c r="BL288" t="s">
        <v>130</v>
      </c>
      <c r="BM288" t="s">
        <v>129</v>
      </c>
      <c r="BN288" t="s">
        <v>118</v>
      </c>
      <c r="BO288" t="s">
        <v>373</v>
      </c>
      <c r="BP288">
        <v>0</v>
      </c>
      <c r="BQ288">
        <v>0</v>
      </c>
      <c r="BR288">
        <v>0</v>
      </c>
      <c r="BS288">
        <v>0</v>
      </c>
      <c r="BT288">
        <v>0</v>
      </c>
      <c r="BU288">
        <v>0</v>
      </c>
      <c r="BV288">
        <v>0</v>
      </c>
      <c r="BW288">
        <v>0</v>
      </c>
      <c r="BX288">
        <v>0</v>
      </c>
      <c r="BY288">
        <v>0</v>
      </c>
      <c r="BZ288">
        <v>0</v>
      </c>
      <c r="CA288">
        <v>0</v>
      </c>
      <c r="CB288">
        <v>0</v>
      </c>
      <c r="CC288">
        <v>0</v>
      </c>
      <c r="CD288" t="s">
        <v>2254</v>
      </c>
      <c r="CE288" t="s">
        <v>335</v>
      </c>
      <c r="CF288" t="s">
        <v>2255</v>
      </c>
      <c r="CG288" t="s">
        <v>335</v>
      </c>
      <c r="CI288" t="s">
        <v>128</v>
      </c>
      <c r="CJ288" t="s">
        <v>52</v>
      </c>
      <c r="CK288" t="s">
        <v>2256</v>
      </c>
      <c r="CL288" t="s">
        <v>52</v>
      </c>
      <c r="CN288" t="s">
        <v>346</v>
      </c>
      <c r="CP288">
        <v>8</v>
      </c>
      <c r="CS288" t="s">
        <v>337</v>
      </c>
    </row>
    <row r="289" spans="1:98" customFormat="1">
      <c r="A289">
        <v>200174</v>
      </c>
      <c r="B289" t="s">
        <v>853</v>
      </c>
      <c r="C289" t="s">
        <v>360</v>
      </c>
      <c r="D289">
        <v>1977</v>
      </c>
      <c r="E289">
        <v>49</v>
      </c>
      <c r="F289" t="s">
        <v>387</v>
      </c>
      <c r="G289" t="s">
        <v>49</v>
      </c>
      <c r="H289" t="s">
        <v>492</v>
      </c>
      <c r="I289" t="s">
        <v>367</v>
      </c>
      <c r="J289" t="s">
        <v>325</v>
      </c>
      <c r="K289" s="329">
        <v>46138.731400462966</v>
      </c>
      <c r="L289" t="s">
        <v>309</v>
      </c>
      <c r="M289" t="s">
        <v>853</v>
      </c>
      <c r="N289" t="s">
        <v>854</v>
      </c>
      <c r="O289" t="s">
        <v>492</v>
      </c>
      <c r="P289" t="s">
        <v>382</v>
      </c>
      <c r="R289" t="s">
        <v>383</v>
      </c>
      <c r="S289" t="s">
        <v>121</v>
      </c>
      <c r="T289" t="s">
        <v>121</v>
      </c>
      <c r="U289" t="s">
        <v>331</v>
      </c>
      <c r="V289" t="s">
        <v>111</v>
      </c>
      <c r="W289" t="s">
        <v>470</v>
      </c>
      <c r="X289">
        <v>0</v>
      </c>
      <c r="Y289">
        <v>0</v>
      </c>
      <c r="Z289">
        <v>1</v>
      </c>
      <c r="AA289">
        <v>0</v>
      </c>
      <c r="AB289">
        <v>0</v>
      </c>
      <c r="AC289">
        <v>0</v>
      </c>
      <c r="AD289">
        <v>0</v>
      </c>
      <c r="AE289">
        <v>0</v>
      </c>
      <c r="AF289">
        <v>0</v>
      </c>
      <c r="AG289">
        <v>0</v>
      </c>
      <c r="AH289">
        <v>0</v>
      </c>
      <c r="AI289">
        <v>0</v>
      </c>
      <c r="AJ289">
        <v>0</v>
      </c>
      <c r="AK289">
        <v>0</v>
      </c>
      <c r="AL289">
        <v>0</v>
      </c>
      <c r="AM289">
        <v>0</v>
      </c>
      <c r="AN289">
        <v>0</v>
      </c>
      <c r="AO289">
        <v>0</v>
      </c>
      <c r="AP289" t="s">
        <v>399</v>
      </c>
      <c r="AQ289">
        <v>0</v>
      </c>
      <c r="AR289">
        <v>0</v>
      </c>
      <c r="AS289">
        <v>0</v>
      </c>
      <c r="AT289">
        <v>0</v>
      </c>
      <c r="AU289">
        <v>0</v>
      </c>
      <c r="AV289">
        <v>0</v>
      </c>
      <c r="AW289">
        <v>1</v>
      </c>
      <c r="AX289">
        <v>0</v>
      </c>
      <c r="AY289" t="s">
        <v>345</v>
      </c>
      <c r="AZ289">
        <v>1</v>
      </c>
      <c r="BA289">
        <v>0</v>
      </c>
      <c r="BB289">
        <v>0</v>
      </c>
      <c r="BC289">
        <v>0</v>
      </c>
      <c r="BD289">
        <v>0</v>
      </c>
      <c r="BE289">
        <v>0</v>
      </c>
      <c r="BF289">
        <v>0</v>
      </c>
      <c r="BG289">
        <v>0</v>
      </c>
      <c r="BH289">
        <v>0</v>
      </c>
      <c r="BK289" t="s">
        <v>386</v>
      </c>
      <c r="BL289" t="s">
        <v>127</v>
      </c>
      <c r="BM289" t="s">
        <v>128</v>
      </c>
      <c r="BN289" t="s">
        <v>117</v>
      </c>
      <c r="BO289" t="s">
        <v>921</v>
      </c>
      <c r="BP289">
        <v>0</v>
      </c>
      <c r="BQ289">
        <v>0</v>
      </c>
      <c r="BR289">
        <v>0</v>
      </c>
      <c r="BS289">
        <v>0</v>
      </c>
      <c r="BT289">
        <v>0</v>
      </c>
      <c r="BU289">
        <v>0</v>
      </c>
      <c r="BV289">
        <v>0</v>
      </c>
      <c r="BW289">
        <v>0</v>
      </c>
      <c r="BX289">
        <v>0</v>
      </c>
      <c r="BY289">
        <v>0</v>
      </c>
      <c r="BZ289">
        <v>1</v>
      </c>
      <c r="CA289">
        <v>0</v>
      </c>
      <c r="CB289">
        <v>0</v>
      </c>
      <c r="CC289">
        <v>0</v>
      </c>
      <c r="CD289">
        <v>0</v>
      </c>
      <c r="CE289" t="s">
        <v>335</v>
      </c>
      <c r="CG289" t="s">
        <v>335</v>
      </c>
      <c r="CI289" t="s">
        <v>386</v>
      </c>
      <c r="CJ289" t="s">
        <v>52</v>
      </c>
      <c r="CL289" t="s">
        <v>52</v>
      </c>
      <c r="CN289" t="s">
        <v>346</v>
      </c>
      <c r="CP289">
        <v>6</v>
      </c>
      <c r="CS289" t="s">
        <v>400</v>
      </c>
    </row>
    <row r="290" spans="1:98" customFormat="1">
      <c r="A290">
        <v>123175</v>
      </c>
      <c r="B290" t="s">
        <v>321</v>
      </c>
      <c r="C290" t="s">
        <v>360</v>
      </c>
      <c r="D290">
        <v>1959</v>
      </c>
      <c r="E290">
        <v>67</v>
      </c>
      <c r="F290" t="s">
        <v>339</v>
      </c>
      <c r="G290" t="s">
        <v>49</v>
      </c>
      <c r="H290" t="s">
        <v>450</v>
      </c>
      <c r="I290" t="s">
        <v>424</v>
      </c>
      <c r="J290" t="s">
        <v>325</v>
      </c>
      <c r="K290" s="329">
        <v>46138.724594907406</v>
      </c>
      <c r="L290" t="s">
        <v>309</v>
      </c>
      <c r="M290" t="s">
        <v>425</v>
      </c>
      <c r="N290" t="s">
        <v>426</v>
      </c>
      <c r="O290" t="s">
        <v>364</v>
      </c>
      <c r="P290" t="s">
        <v>365</v>
      </c>
      <c r="R290" t="s">
        <v>383</v>
      </c>
      <c r="S290" t="s">
        <v>121</v>
      </c>
      <c r="T290" t="s">
        <v>330</v>
      </c>
      <c r="U290" t="s">
        <v>331</v>
      </c>
      <c r="V290" t="s">
        <v>107</v>
      </c>
      <c r="W290" t="s">
        <v>524</v>
      </c>
      <c r="X290">
        <v>0</v>
      </c>
      <c r="Y290">
        <v>1</v>
      </c>
      <c r="Z290">
        <v>0</v>
      </c>
      <c r="AA290">
        <v>0</v>
      </c>
      <c r="AB290">
        <v>0</v>
      </c>
      <c r="AC290">
        <v>0</v>
      </c>
      <c r="AD290">
        <v>0</v>
      </c>
      <c r="AE290">
        <v>0</v>
      </c>
      <c r="AF290">
        <v>0</v>
      </c>
      <c r="AG290">
        <v>0</v>
      </c>
      <c r="AH290">
        <v>0</v>
      </c>
      <c r="AI290">
        <v>0</v>
      </c>
      <c r="AJ290">
        <v>0</v>
      </c>
      <c r="AK290">
        <v>0</v>
      </c>
      <c r="AL290">
        <v>0</v>
      </c>
      <c r="AM290">
        <v>0</v>
      </c>
      <c r="AN290">
        <v>0</v>
      </c>
      <c r="AO290">
        <v>0</v>
      </c>
      <c r="AP290" t="s">
        <v>345</v>
      </c>
      <c r="AQ290">
        <v>1</v>
      </c>
      <c r="AR290">
        <v>0</v>
      </c>
      <c r="AS290">
        <v>0</v>
      </c>
      <c r="AT290">
        <v>0</v>
      </c>
      <c r="AU290">
        <v>0</v>
      </c>
      <c r="AV290">
        <v>0</v>
      </c>
      <c r="AW290">
        <v>0</v>
      </c>
      <c r="AX290">
        <v>0</v>
      </c>
      <c r="AY290" t="s">
        <v>345</v>
      </c>
      <c r="AZ290">
        <v>1</v>
      </c>
      <c r="BA290">
        <v>0</v>
      </c>
      <c r="BB290">
        <v>0</v>
      </c>
      <c r="BC290">
        <v>0</v>
      </c>
      <c r="BD290">
        <v>0</v>
      </c>
      <c r="BE290">
        <v>0</v>
      </c>
      <c r="BF290">
        <v>0</v>
      </c>
      <c r="BG290">
        <v>0</v>
      </c>
      <c r="BH290">
        <v>0</v>
      </c>
      <c r="BI290" t="s">
        <v>51</v>
      </c>
      <c r="BK290" t="s">
        <v>386</v>
      </c>
      <c r="BL290" t="s">
        <v>127</v>
      </c>
      <c r="BM290" t="s">
        <v>128</v>
      </c>
      <c r="BN290" t="s">
        <v>120</v>
      </c>
      <c r="BO290" t="s">
        <v>923</v>
      </c>
      <c r="BP290">
        <v>0</v>
      </c>
      <c r="BQ290">
        <v>1</v>
      </c>
      <c r="BR290">
        <v>0</v>
      </c>
      <c r="BS290">
        <v>0</v>
      </c>
      <c r="BT290">
        <v>0</v>
      </c>
      <c r="BU290">
        <v>0</v>
      </c>
      <c r="BV290">
        <v>0</v>
      </c>
      <c r="BW290">
        <v>0</v>
      </c>
      <c r="BX290">
        <v>0</v>
      </c>
      <c r="BY290">
        <v>0</v>
      </c>
      <c r="BZ290">
        <v>0</v>
      </c>
      <c r="CA290">
        <v>0</v>
      </c>
      <c r="CB290">
        <v>0</v>
      </c>
      <c r="CC290">
        <v>0</v>
      </c>
      <c r="CD290">
        <v>0</v>
      </c>
      <c r="CE290" t="s">
        <v>335</v>
      </c>
      <c r="CG290" t="s">
        <v>335</v>
      </c>
      <c r="CI290" t="s">
        <v>128</v>
      </c>
      <c r="CJ290" t="s">
        <v>51</v>
      </c>
      <c r="CL290" t="s">
        <v>51</v>
      </c>
      <c r="CN290" t="s">
        <v>346</v>
      </c>
      <c r="CP290">
        <v>10</v>
      </c>
      <c r="CS290" t="s">
        <v>337</v>
      </c>
    </row>
    <row r="291" spans="1:98" customFormat="1">
      <c r="A291">
        <v>150867</v>
      </c>
      <c r="B291" t="s">
        <v>321</v>
      </c>
      <c r="C291" t="s">
        <v>322</v>
      </c>
      <c r="D291">
        <v>1971</v>
      </c>
      <c r="E291">
        <v>55</v>
      </c>
      <c r="F291" t="s">
        <v>58</v>
      </c>
      <c r="G291" t="s">
        <v>49</v>
      </c>
      <c r="H291" t="s">
        <v>642</v>
      </c>
      <c r="I291" t="s">
        <v>575</v>
      </c>
      <c r="J291" t="s">
        <v>350</v>
      </c>
      <c r="K291" s="329">
        <v>46138.705497685187</v>
      </c>
      <c r="L291" t="s">
        <v>309</v>
      </c>
      <c r="M291" t="s">
        <v>406</v>
      </c>
      <c r="N291" t="s">
        <v>407</v>
      </c>
      <c r="O291" t="s">
        <v>328</v>
      </c>
      <c r="P291" t="s">
        <v>329</v>
      </c>
      <c r="R291" t="s">
        <v>383</v>
      </c>
      <c r="S291" t="s">
        <v>121</v>
      </c>
      <c r="T291" t="s">
        <v>121</v>
      </c>
      <c r="U291" t="s">
        <v>331</v>
      </c>
      <c r="V291" t="s">
        <v>109</v>
      </c>
      <c r="W291" t="s">
        <v>524</v>
      </c>
      <c r="X291">
        <v>0</v>
      </c>
      <c r="Y291">
        <v>1</v>
      </c>
      <c r="Z291">
        <v>0</v>
      </c>
      <c r="AA291">
        <v>0</v>
      </c>
      <c r="AB291">
        <v>0</v>
      </c>
      <c r="AC291">
        <v>0</v>
      </c>
      <c r="AD291">
        <v>0</v>
      </c>
      <c r="AE291">
        <v>0</v>
      </c>
      <c r="AF291">
        <v>0</v>
      </c>
      <c r="AG291">
        <v>0</v>
      </c>
      <c r="AH291">
        <v>0</v>
      </c>
      <c r="AI291">
        <v>0</v>
      </c>
      <c r="AJ291">
        <v>0</v>
      </c>
      <c r="AK291">
        <v>0</v>
      </c>
      <c r="AL291">
        <v>0</v>
      </c>
      <c r="AM291">
        <v>0</v>
      </c>
      <c r="AN291">
        <v>0</v>
      </c>
      <c r="AO291">
        <v>0</v>
      </c>
      <c r="AP291" t="s">
        <v>345</v>
      </c>
      <c r="AQ291">
        <v>1</v>
      </c>
      <c r="AR291">
        <v>0</v>
      </c>
      <c r="AS291">
        <v>0</v>
      </c>
      <c r="AT291">
        <v>0</v>
      </c>
      <c r="AU291">
        <v>0</v>
      </c>
      <c r="AV291">
        <v>0</v>
      </c>
      <c r="AW291">
        <v>0</v>
      </c>
      <c r="AX291">
        <v>0</v>
      </c>
      <c r="AY291" t="s">
        <v>345</v>
      </c>
      <c r="AZ291">
        <v>1</v>
      </c>
      <c r="BA291">
        <v>0</v>
      </c>
      <c r="BB291">
        <v>0</v>
      </c>
      <c r="BC291">
        <v>0</v>
      </c>
      <c r="BD291">
        <v>0</v>
      </c>
      <c r="BE291">
        <v>0</v>
      </c>
      <c r="BF291">
        <v>0</v>
      </c>
      <c r="BG291">
        <v>0</v>
      </c>
      <c r="BH291">
        <v>0</v>
      </c>
      <c r="BI291" t="s">
        <v>51</v>
      </c>
      <c r="BK291" t="s">
        <v>386</v>
      </c>
      <c r="BL291" t="s">
        <v>128</v>
      </c>
      <c r="BM291" t="s">
        <v>128</v>
      </c>
      <c r="BN291" t="s">
        <v>120</v>
      </c>
      <c r="BO291" t="s">
        <v>935</v>
      </c>
      <c r="BP291">
        <v>0</v>
      </c>
      <c r="BQ291">
        <v>0</v>
      </c>
      <c r="BR291">
        <v>0</v>
      </c>
      <c r="BS291">
        <v>0</v>
      </c>
      <c r="BT291">
        <v>0</v>
      </c>
      <c r="BU291">
        <v>0</v>
      </c>
      <c r="BV291">
        <v>0</v>
      </c>
      <c r="BW291">
        <v>0</v>
      </c>
      <c r="BX291">
        <v>0</v>
      </c>
      <c r="BY291">
        <v>0</v>
      </c>
      <c r="BZ291">
        <v>0</v>
      </c>
      <c r="CA291">
        <v>0</v>
      </c>
      <c r="CB291">
        <v>0</v>
      </c>
      <c r="CC291">
        <v>1</v>
      </c>
      <c r="CD291">
        <v>0</v>
      </c>
      <c r="CE291" t="s">
        <v>1471</v>
      </c>
      <c r="CG291" t="s">
        <v>335</v>
      </c>
      <c r="CI291" t="s">
        <v>129</v>
      </c>
      <c r="CJ291" t="s">
        <v>51</v>
      </c>
      <c r="CK291" t="s">
        <v>2257</v>
      </c>
      <c r="CL291" t="s">
        <v>51</v>
      </c>
      <c r="CN291" t="s">
        <v>346</v>
      </c>
      <c r="CP291">
        <v>10</v>
      </c>
      <c r="CS291" t="s">
        <v>337</v>
      </c>
    </row>
    <row r="292" spans="1:98" customFormat="1">
      <c r="A292">
        <v>200179</v>
      </c>
      <c r="B292" t="s">
        <v>321</v>
      </c>
      <c r="C292" t="s">
        <v>322</v>
      </c>
      <c r="D292">
        <v>1964</v>
      </c>
      <c r="E292">
        <v>62</v>
      </c>
      <c r="F292" t="s">
        <v>339</v>
      </c>
      <c r="G292" t="s">
        <v>75</v>
      </c>
      <c r="H292" t="s">
        <v>900</v>
      </c>
      <c r="I292" t="s">
        <v>349</v>
      </c>
      <c r="J292" t="s">
        <v>350</v>
      </c>
      <c r="K292" s="329">
        <v>46138.704953703702</v>
      </c>
      <c r="L292" t="s">
        <v>309</v>
      </c>
      <c r="M292" t="s">
        <v>451</v>
      </c>
      <c r="N292" t="s">
        <v>452</v>
      </c>
      <c r="O292" t="s">
        <v>453</v>
      </c>
      <c r="P292" t="s">
        <v>342</v>
      </c>
      <c r="Q292" t="s">
        <v>307</v>
      </c>
      <c r="R292" t="s">
        <v>122</v>
      </c>
      <c r="S292" t="s">
        <v>122</v>
      </c>
      <c r="T292" t="s">
        <v>394</v>
      </c>
      <c r="U292" t="s">
        <v>331</v>
      </c>
      <c r="V292" t="s">
        <v>107</v>
      </c>
      <c r="W292" t="s">
        <v>1429</v>
      </c>
      <c r="X292">
        <v>1</v>
      </c>
      <c r="Y292">
        <v>0</v>
      </c>
      <c r="Z292">
        <v>0</v>
      </c>
      <c r="AA292">
        <v>0</v>
      </c>
      <c r="AB292">
        <v>0</v>
      </c>
      <c r="AC292">
        <v>0</v>
      </c>
      <c r="AD292">
        <v>0</v>
      </c>
      <c r="AE292">
        <v>0</v>
      </c>
      <c r="AF292">
        <v>0</v>
      </c>
      <c r="AG292">
        <v>1</v>
      </c>
      <c r="AH292">
        <v>0</v>
      </c>
      <c r="AI292">
        <v>0</v>
      </c>
      <c r="AJ292">
        <v>0</v>
      </c>
      <c r="AK292">
        <v>0</v>
      </c>
      <c r="AL292">
        <v>0</v>
      </c>
      <c r="AM292">
        <v>0</v>
      </c>
      <c r="AN292">
        <v>0</v>
      </c>
      <c r="AO292">
        <v>0</v>
      </c>
      <c r="AP292" t="s">
        <v>345</v>
      </c>
      <c r="AQ292">
        <v>1</v>
      </c>
      <c r="AR292">
        <v>0</v>
      </c>
      <c r="AS292">
        <v>0</v>
      </c>
      <c r="AT292">
        <v>0</v>
      </c>
      <c r="AU292">
        <v>0</v>
      </c>
      <c r="AV292">
        <v>0</v>
      </c>
      <c r="AW292">
        <v>0</v>
      </c>
      <c r="AX292">
        <v>0</v>
      </c>
      <c r="AY292" t="s">
        <v>345</v>
      </c>
      <c r="AZ292">
        <v>1</v>
      </c>
      <c r="BA292">
        <v>0</v>
      </c>
      <c r="BB292">
        <v>0</v>
      </c>
      <c r="BC292">
        <v>0</v>
      </c>
      <c r="BD292">
        <v>0</v>
      </c>
      <c r="BE292">
        <v>0</v>
      </c>
      <c r="BF292">
        <v>0</v>
      </c>
      <c r="BG292">
        <v>0</v>
      </c>
      <c r="BH292">
        <v>0</v>
      </c>
      <c r="BK292" t="s">
        <v>130</v>
      </c>
      <c r="BL292" t="s">
        <v>131</v>
      </c>
      <c r="BM292" t="s">
        <v>131</v>
      </c>
      <c r="BN292" t="s">
        <v>118</v>
      </c>
      <c r="BO292" t="s">
        <v>924</v>
      </c>
      <c r="BP292">
        <v>0</v>
      </c>
      <c r="BQ292">
        <v>0</v>
      </c>
      <c r="BR292">
        <v>0</v>
      </c>
      <c r="BS292">
        <v>0</v>
      </c>
      <c r="BT292">
        <v>0</v>
      </c>
      <c r="BU292">
        <v>1</v>
      </c>
      <c r="BV292">
        <v>0</v>
      </c>
      <c r="BW292">
        <v>0</v>
      </c>
      <c r="BX292">
        <v>0</v>
      </c>
      <c r="BY292">
        <v>0</v>
      </c>
      <c r="BZ292">
        <v>0</v>
      </c>
      <c r="CA292">
        <v>0</v>
      </c>
      <c r="CB292">
        <v>0</v>
      </c>
      <c r="CC292">
        <v>0</v>
      </c>
      <c r="CD292">
        <v>0</v>
      </c>
      <c r="CE292" t="s">
        <v>335</v>
      </c>
      <c r="CG292" t="s">
        <v>335</v>
      </c>
      <c r="CI292" t="s">
        <v>127</v>
      </c>
      <c r="CJ292" t="s">
        <v>52</v>
      </c>
      <c r="CL292" t="s">
        <v>52</v>
      </c>
      <c r="CN292" t="s">
        <v>346</v>
      </c>
      <c r="CP292">
        <v>8</v>
      </c>
    </row>
    <row r="293" spans="1:98" customFormat="1">
      <c r="A293">
        <v>200178</v>
      </c>
      <c r="B293" t="s">
        <v>853</v>
      </c>
      <c r="C293" t="s">
        <v>360</v>
      </c>
      <c r="D293">
        <v>1997</v>
      </c>
      <c r="E293">
        <v>29</v>
      </c>
      <c r="F293" t="s">
        <v>323</v>
      </c>
      <c r="G293" t="s">
        <v>69</v>
      </c>
      <c r="H293" t="s">
        <v>1570</v>
      </c>
      <c r="I293" t="s">
        <v>440</v>
      </c>
      <c r="J293" t="s">
        <v>325</v>
      </c>
      <c r="K293" s="329">
        <v>46138.70045138889</v>
      </c>
      <c r="L293" t="s">
        <v>309</v>
      </c>
      <c r="M293" t="s">
        <v>853</v>
      </c>
      <c r="N293" t="s">
        <v>854</v>
      </c>
      <c r="O293" t="s">
        <v>492</v>
      </c>
      <c r="P293" t="s">
        <v>382</v>
      </c>
      <c r="R293" t="s">
        <v>122</v>
      </c>
      <c r="S293" t="s">
        <v>122</v>
      </c>
      <c r="T293" t="s">
        <v>343</v>
      </c>
      <c r="U293" t="s">
        <v>331</v>
      </c>
      <c r="V293" t="s">
        <v>112</v>
      </c>
      <c r="W293" t="s">
        <v>430</v>
      </c>
      <c r="X293">
        <v>0</v>
      </c>
      <c r="Y293">
        <v>1</v>
      </c>
      <c r="Z293">
        <v>1</v>
      </c>
      <c r="AA293">
        <v>0</v>
      </c>
      <c r="AB293">
        <v>0</v>
      </c>
      <c r="AC293">
        <v>0</v>
      </c>
      <c r="AD293">
        <v>0</v>
      </c>
      <c r="AE293">
        <v>0</v>
      </c>
      <c r="AF293">
        <v>0</v>
      </c>
      <c r="AG293">
        <v>0</v>
      </c>
      <c r="AH293">
        <v>0</v>
      </c>
      <c r="AI293">
        <v>0</v>
      </c>
      <c r="AJ293">
        <v>0</v>
      </c>
      <c r="AK293">
        <v>0</v>
      </c>
      <c r="AL293">
        <v>0</v>
      </c>
      <c r="AM293">
        <v>0</v>
      </c>
      <c r="AN293">
        <v>0</v>
      </c>
      <c r="AO293">
        <v>0</v>
      </c>
      <c r="AP293" t="s">
        <v>510</v>
      </c>
      <c r="AQ293">
        <v>0</v>
      </c>
      <c r="AR293">
        <v>0</v>
      </c>
      <c r="AS293">
        <v>1</v>
      </c>
      <c r="AT293">
        <v>0</v>
      </c>
      <c r="AU293">
        <v>0</v>
      </c>
      <c r="AV293">
        <v>0</v>
      </c>
      <c r="AW293">
        <v>0</v>
      </c>
      <c r="AX293">
        <v>0</v>
      </c>
      <c r="AY293" t="s">
        <v>464</v>
      </c>
      <c r="AZ293">
        <v>0</v>
      </c>
      <c r="BA293">
        <v>0</v>
      </c>
      <c r="BB293">
        <v>0</v>
      </c>
      <c r="BC293">
        <v>1</v>
      </c>
      <c r="BD293">
        <v>0</v>
      </c>
      <c r="BE293">
        <v>0</v>
      </c>
      <c r="BF293">
        <v>0</v>
      </c>
      <c r="BG293">
        <v>0</v>
      </c>
      <c r="BH293">
        <v>0</v>
      </c>
      <c r="BK293" t="s">
        <v>131</v>
      </c>
      <c r="BL293" t="s">
        <v>131</v>
      </c>
      <c r="BM293" t="s">
        <v>129</v>
      </c>
      <c r="BN293" t="s">
        <v>117</v>
      </c>
      <c r="BO293" t="s">
        <v>929</v>
      </c>
      <c r="BP293">
        <v>0</v>
      </c>
      <c r="BQ293">
        <v>0</v>
      </c>
      <c r="BR293">
        <v>0</v>
      </c>
      <c r="BS293">
        <v>0</v>
      </c>
      <c r="BT293">
        <v>0</v>
      </c>
      <c r="BU293">
        <v>1</v>
      </c>
      <c r="BV293">
        <v>0</v>
      </c>
      <c r="BW293">
        <v>1</v>
      </c>
      <c r="BX293">
        <v>0</v>
      </c>
      <c r="BY293">
        <v>0</v>
      </c>
      <c r="BZ293">
        <v>0</v>
      </c>
      <c r="CA293">
        <v>0</v>
      </c>
      <c r="CB293">
        <v>0</v>
      </c>
      <c r="CC293">
        <v>0</v>
      </c>
      <c r="CD293">
        <v>0</v>
      </c>
      <c r="CE293" t="s">
        <v>335</v>
      </c>
      <c r="CF293" t="s">
        <v>1561</v>
      </c>
      <c r="CG293" t="s">
        <v>227</v>
      </c>
      <c r="CI293" t="s">
        <v>386</v>
      </c>
      <c r="CJ293" t="s">
        <v>53</v>
      </c>
      <c r="CL293" t="s">
        <v>52</v>
      </c>
      <c r="CM293" t="s">
        <v>2258</v>
      </c>
      <c r="CN293" t="s">
        <v>346</v>
      </c>
      <c r="CP293">
        <v>2</v>
      </c>
      <c r="CS293" t="s">
        <v>347</v>
      </c>
      <c r="CT293" t="s">
        <v>1533</v>
      </c>
    </row>
    <row r="294" spans="1:98" customFormat="1">
      <c r="A294">
        <v>132306</v>
      </c>
      <c r="B294" t="s">
        <v>321</v>
      </c>
      <c r="C294" t="s">
        <v>322</v>
      </c>
      <c r="D294">
        <v>1964</v>
      </c>
      <c r="E294">
        <v>62</v>
      </c>
      <c r="F294" t="s">
        <v>339</v>
      </c>
      <c r="G294" t="s">
        <v>84</v>
      </c>
      <c r="H294" t="s">
        <v>1524</v>
      </c>
      <c r="I294" t="s">
        <v>424</v>
      </c>
      <c r="J294" t="s">
        <v>325</v>
      </c>
      <c r="K294" s="329">
        <v>46138.6955787037</v>
      </c>
      <c r="L294" t="s">
        <v>309</v>
      </c>
      <c r="M294" t="s">
        <v>551</v>
      </c>
      <c r="N294" t="s">
        <v>552</v>
      </c>
      <c r="O294" t="s">
        <v>553</v>
      </c>
      <c r="P294" t="s">
        <v>382</v>
      </c>
      <c r="R294" t="s">
        <v>122</v>
      </c>
      <c r="S294" t="s">
        <v>121</v>
      </c>
      <c r="T294" t="s">
        <v>121</v>
      </c>
      <c r="U294" t="s">
        <v>2259</v>
      </c>
      <c r="V294" t="s">
        <v>105</v>
      </c>
      <c r="W294" t="s">
        <v>384</v>
      </c>
      <c r="X294">
        <v>0</v>
      </c>
      <c r="Y294">
        <v>0</v>
      </c>
      <c r="Z294">
        <v>0</v>
      </c>
      <c r="AA294">
        <v>0</v>
      </c>
      <c r="AB294">
        <v>1</v>
      </c>
      <c r="AC294">
        <v>0</v>
      </c>
      <c r="AD294">
        <v>0</v>
      </c>
      <c r="AE294">
        <v>0</v>
      </c>
      <c r="AF294">
        <v>0</v>
      </c>
      <c r="AG294">
        <v>0</v>
      </c>
      <c r="AH294">
        <v>0</v>
      </c>
      <c r="AI294">
        <v>0</v>
      </c>
      <c r="AJ294">
        <v>0</v>
      </c>
      <c r="AK294">
        <v>0</v>
      </c>
      <c r="AL294">
        <v>0</v>
      </c>
      <c r="AM294">
        <v>0</v>
      </c>
      <c r="AN294">
        <v>0</v>
      </c>
      <c r="AO294">
        <v>0</v>
      </c>
      <c r="AP294" t="s">
        <v>345</v>
      </c>
      <c r="AQ294">
        <v>1</v>
      </c>
      <c r="AR294">
        <v>0</v>
      </c>
      <c r="AS294">
        <v>0</v>
      </c>
      <c r="AT294">
        <v>0</v>
      </c>
      <c r="AU294">
        <v>0</v>
      </c>
      <c r="AV294">
        <v>0</v>
      </c>
      <c r="AW294">
        <v>0</v>
      </c>
      <c r="AX294">
        <v>0</v>
      </c>
      <c r="AY294" t="s">
        <v>345</v>
      </c>
      <c r="AZ294">
        <v>1</v>
      </c>
      <c r="BA294">
        <v>0</v>
      </c>
      <c r="BB294">
        <v>0</v>
      </c>
      <c r="BC294">
        <v>0</v>
      </c>
      <c r="BD294">
        <v>0</v>
      </c>
      <c r="BE294">
        <v>0</v>
      </c>
      <c r="BF294">
        <v>0</v>
      </c>
      <c r="BG294">
        <v>0</v>
      </c>
      <c r="BH294">
        <v>0</v>
      </c>
      <c r="BK294" t="s">
        <v>386</v>
      </c>
      <c r="BL294" t="s">
        <v>131</v>
      </c>
      <c r="BM294" t="s">
        <v>128</v>
      </c>
      <c r="BN294" t="s">
        <v>119</v>
      </c>
      <c r="BO294" t="s">
        <v>924</v>
      </c>
      <c r="BP294">
        <v>0</v>
      </c>
      <c r="BQ294">
        <v>0</v>
      </c>
      <c r="BR294">
        <v>0</v>
      </c>
      <c r="BS294">
        <v>0</v>
      </c>
      <c r="BT294">
        <v>0</v>
      </c>
      <c r="BU294">
        <v>1</v>
      </c>
      <c r="BV294">
        <v>0</v>
      </c>
      <c r="BW294">
        <v>0</v>
      </c>
      <c r="BX294">
        <v>0</v>
      </c>
      <c r="BY294">
        <v>0</v>
      </c>
      <c r="BZ294">
        <v>0</v>
      </c>
      <c r="CA294">
        <v>0</v>
      </c>
      <c r="CB294">
        <v>0</v>
      </c>
      <c r="CC294">
        <v>0</v>
      </c>
      <c r="CD294">
        <v>0</v>
      </c>
      <c r="CE294" t="s">
        <v>218</v>
      </c>
      <c r="CG294" t="s">
        <v>335</v>
      </c>
      <c r="CI294" t="s">
        <v>129</v>
      </c>
      <c r="CJ294" t="s">
        <v>51</v>
      </c>
      <c r="CK294" t="s">
        <v>2260</v>
      </c>
      <c r="CL294" t="s">
        <v>51</v>
      </c>
      <c r="CM294" t="s">
        <v>2261</v>
      </c>
      <c r="CN294" t="s">
        <v>346</v>
      </c>
      <c r="CP294">
        <v>10</v>
      </c>
      <c r="CQ294" t="s">
        <v>2262</v>
      </c>
      <c r="CS294" t="s">
        <v>337</v>
      </c>
    </row>
    <row r="295" spans="1:98" customFormat="1">
      <c r="A295">
        <v>200171</v>
      </c>
      <c r="B295" t="s">
        <v>321</v>
      </c>
      <c r="C295" t="s">
        <v>360</v>
      </c>
      <c r="D295">
        <v>1971</v>
      </c>
      <c r="E295">
        <v>55</v>
      </c>
      <c r="F295" t="s">
        <v>58</v>
      </c>
      <c r="G295" t="s">
        <v>84</v>
      </c>
      <c r="H295" t="s">
        <v>616</v>
      </c>
      <c r="I295" t="s">
        <v>397</v>
      </c>
      <c r="J295" t="s">
        <v>350</v>
      </c>
      <c r="K295" s="329">
        <v>46138.695034722223</v>
      </c>
      <c r="L295" t="s">
        <v>309</v>
      </c>
      <c r="M295" t="s">
        <v>401</v>
      </c>
      <c r="N295" t="s">
        <v>403</v>
      </c>
      <c r="O295" t="s">
        <v>404</v>
      </c>
      <c r="P295" t="s">
        <v>405</v>
      </c>
      <c r="Q295" t="s">
        <v>306</v>
      </c>
      <c r="R295" t="s">
        <v>122</v>
      </c>
      <c r="S295" t="s">
        <v>122</v>
      </c>
      <c r="T295" t="s">
        <v>394</v>
      </c>
      <c r="U295" t="s">
        <v>331</v>
      </c>
      <c r="V295" t="s">
        <v>110</v>
      </c>
      <c r="W295" t="s">
        <v>369</v>
      </c>
      <c r="X295">
        <v>0</v>
      </c>
      <c r="Y295">
        <v>1</v>
      </c>
      <c r="Z295">
        <v>1</v>
      </c>
      <c r="AA295">
        <v>0</v>
      </c>
      <c r="AB295">
        <v>1</v>
      </c>
      <c r="AC295">
        <v>0</v>
      </c>
      <c r="AD295">
        <v>0</v>
      </c>
      <c r="AE295">
        <v>0</v>
      </c>
      <c r="AF295">
        <v>0</v>
      </c>
      <c r="AG295">
        <v>0</v>
      </c>
      <c r="AH295">
        <v>0</v>
      </c>
      <c r="AI295">
        <v>0</v>
      </c>
      <c r="AJ295">
        <v>0</v>
      </c>
      <c r="AK295">
        <v>0</v>
      </c>
      <c r="AL295">
        <v>0</v>
      </c>
      <c r="AM295">
        <v>0</v>
      </c>
      <c r="AN295">
        <v>0</v>
      </c>
      <c r="AO295">
        <v>0</v>
      </c>
      <c r="AP295" t="s">
        <v>345</v>
      </c>
      <c r="AQ295">
        <v>1</v>
      </c>
      <c r="AR295">
        <v>0</v>
      </c>
      <c r="AS295">
        <v>0</v>
      </c>
      <c r="AT295">
        <v>0</v>
      </c>
      <c r="AU295">
        <v>0</v>
      </c>
      <c r="AV295">
        <v>0</v>
      </c>
      <c r="AW295">
        <v>0</v>
      </c>
      <c r="AX295">
        <v>0</v>
      </c>
      <c r="AY295" t="s">
        <v>345</v>
      </c>
      <c r="AZ295">
        <v>1</v>
      </c>
      <c r="BA295">
        <v>0</v>
      </c>
      <c r="BB295">
        <v>0</v>
      </c>
      <c r="BC295">
        <v>0</v>
      </c>
      <c r="BD295">
        <v>0</v>
      </c>
      <c r="BE295">
        <v>0</v>
      </c>
      <c r="BF295">
        <v>0</v>
      </c>
      <c r="BG295">
        <v>0</v>
      </c>
      <c r="BH295">
        <v>0</v>
      </c>
      <c r="BK295" t="s">
        <v>131</v>
      </c>
      <c r="BL295" t="s">
        <v>129</v>
      </c>
      <c r="BM295" t="s">
        <v>130</v>
      </c>
      <c r="BN295" t="s">
        <v>117</v>
      </c>
      <c r="BO295" t="s">
        <v>924</v>
      </c>
      <c r="BP295">
        <v>0</v>
      </c>
      <c r="BQ295">
        <v>0</v>
      </c>
      <c r="BR295">
        <v>0</v>
      </c>
      <c r="BS295">
        <v>0</v>
      </c>
      <c r="BT295">
        <v>0</v>
      </c>
      <c r="BU295">
        <v>1</v>
      </c>
      <c r="BV295">
        <v>0</v>
      </c>
      <c r="BW295">
        <v>0</v>
      </c>
      <c r="BX295">
        <v>0</v>
      </c>
      <c r="BY295">
        <v>0</v>
      </c>
      <c r="BZ295">
        <v>0</v>
      </c>
      <c r="CA295">
        <v>0</v>
      </c>
      <c r="CB295">
        <v>0</v>
      </c>
      <c r="CC295">
        <v>0</v>
      </c>
      <c r="CD295">
        <v>0</v>
      </c>
      <c r="CE295" t="s">
        <v>335</v>
      </c>
      <c r="CG295" t="s">
        <v>154</v>
      </c>
      <c r="CI295" t="s">
        <v>130</v>
      </c>
      <c r="CJ295" t="s">
        <v>53</v>
      </c>
      <c r="CL295" t="s">
        <v>53</v>
      </c>
      <c r="CN295" t="s">
        <v>336</v>
      </c>
      <c r="CO295" t="s">
        <v>2263</v>
      </c>
      <c r="CP295">
        <v>6</v>
      </c>
      <c r="CS295" t="s">
        <v>473</v>
      </c>
    </row>
    <row r="296" spans="1:98" customFormat="1">
      <c r="A296">
        <v>111944</v>
      </c>
      <c r="B296" t="s">
        <v>474</v>
      </c>
      <c r="C296" t="s">
        <v>360</v>
      </c>
      <c r="D296">
        <v>1986</v>
      </c>
      <c r="E296">
        <v>40</v>
      </c>
      <c r="F296" t="s">
        <v>387</v>
      </c>
      <c r="G296" t="s">
        <v>49</v>
      </c>
      <c r="H296" t="s">
        <v>328</v>
      </c>
      <c r="I296" t="s">
        <v>367</v>
      </c>
      <c r="J296" t="s">
        <v>325</v>
      </c>
      <c r="K296" s="329">
        <v>46138.694918981484</v>
      </c>
      <c r="L296" t="s">
        <v>309</v>
      </c>
      <c r="M296" t="s">
        <v>474</v>
      </c>
      <c r="N296" t="s">
        <v>475</v>
      </c>
      <c r="O296" t="s">
        <v>352</v>
      </c>
      <c r="P296" t="s">
        <v>353</v>
      </c>
      <c r="R296" t="s">
        <v>383</v>
      </c>
      <c r="S296" t="s">
        <v>121</v>
      </c>
      <c r="T296" t="s">
        <v>121</v>
      </c>
      <c r="U296" t="s">
        <v>331</v>
      </c>
      <c r="V296" t="s">
        <v>110</v>
      </c>
      <c r="W296" t="s">
        <v>501</v>
      </c>
      <c r="X296">
        <v>0</v>
      </c>
      <c r="Y296">
        <v>0</v>
      </c>
      <c r="Z296">
        <v>0</v>
      </c>
      <c r="AA296">
        <v>0</v>
      </c>
      <c r="AB296">
        <v>0</v>
      </c>
      <c r="AC296">
        <v>0</v>
      </c>
      <c r="AD296">
        <v>1</v>
      </c>
      <c r="AE296">
        <v>0</v>
      </c>
      <c r="AF296">
        <v>0</v>
      </c>
      <c r="AG296">
        <v>0</v>
      </c>
      <c r="AH296">
        <v>0</v>
      </c>
      <c r="AI296">
        <v>0</v>
      </c>
      <c r="AJ296">
        <v>0</v>
      </c>
      <c r="AK296">
        <v>0</v>
      </c>
      <c r="AL296">
        <v>0</v>
      </c>
      <c r="AM296">
        <v>0</v>
      </c>
      <c r="AN296">
        <v>0</v>
      </c>
      <c r="AO296">
        <v>0</v>
      </c>
      <c r="AP296" t="s">
        <v>345</v>
      </c>
      <c r="AQ296">
        <v>1</v>
      </c>
      <c r="AR296">
        <v>0</v>
      </c>
      <c r="AS296">
        <v>0</v>
      </c>
      <c r="AT296">
        <v>0</v>
      </c>
      <c r="AU296">
        <v>0</v>
      </c>
      <c r="AV296">
        <v>0</v>
      </c>
      <c r="AW296">
        <v>0</v>
      </c>
      <c r="AX296">
        <v>0</v>
      </c>
      <c r="AY296" t="s">
        <v>345</v>
      </c>
      <c r="AZ296">
        <v>1</v>
      </c>
      <c r="BA296">
        <v>0</v>
      </c>
      <c r="BB296">
        <v>0</v>
      </c>
      <c r="BC296">
        <v>0</v>
      </c>
      <c r="BD296">
        <v>0</v>
      </c>
      <c r="BE296">
        <v>0</v>
      </c>
      <c r="BF296">
        <v>0</v>
      </c>
      <c r="BG296">
        <v>0</v>
      </c>
      <c r="BH296">
        <v>0</v>
      </c>
      <c r="BI296" t="s">
        <v>52</v>
      </c>
      <c r="BK296" t="s">
        <v>130</v>
      </c>
      <c r="BL296" t="s">
        <v>127</v>
      </c>
      <c r="BM296" t="s">
        <v>130</v>
      </c>
      <c r="BN296" t="s">
        <v>120</v>
      </c>
      <c r="BO296" t="s">
        <v>924</v>
      </c>
      <c r="BP296">
        <v>0</v>
      </c>
      <c r="BQ296">
        <v>0</v>
      </c>
      <c r="BR296">
        <v>0</v>
      </c>
      <c r="BS296">
        <v>0</v>
      </c>
      <c r="BT296">
        <v>0</v>
      </c>
      <c r="BU296">
        <v>1</v>
      </c>
      <c r="BV296">
        <v>0</v>
      </c>
      <c r="BW296">
        <v>0</v>
      </c>
      <c r="BX296">
        <v>0</v>
      </c>
      <c r="BY296">
        <v>0</v>
      </c>
      <c r="BZ296">
        <v>0</v>
      </c>
      <c r="CA296">
        <v>0</v>
      </c>
      <c r="CB296">
        <v>0</v>
      </c>
      <c r="CC296">
        <v>0</v>
      </c>
      <c r="CD296">
        <v>0</v>
      </c>
      <c r="CE296" t="s">
        <v>146</v>
      </c>
      <c r="CG296" t="s">
        <v>335</v>
      </c>
      <c r="CI296" t="s">
        <v>127</v>
      </c>
      <c r="CJ296" t="s">
        <v>52</v>
      </c>
      <c r="CL296" t="s">
        <v>52</v>
      </c>
      <c r="CN296" t="s">
        <v>346</v>
      </c>
      <c r="CP296">
        <v>8</v>
      </c>
    </row>
    <row r="297" spans="1:98" customFormat="1">
      <c r="A297">
        <v>167869</v>
      </c>
      <c r="B297" t="s">
        <v>1814</v>
      </c>
      <c r="C297" t="s">
        <v>360</v>
      </c>
      <c r="D297">
        <v>1974</v>
      </c>
      <c r="E297">
        <v>52</v>
      </c>
      <c r="F297" t="s">
        <v>58</v>
      </c>
      <c r="G297" t="s">
        <v>80</v>
      </c>
      <c r="H297" t="s">
        <v>544</v>
      </c>
      <c r="I297" t="s">
        <v>367</v>
      </c>
      <c r="J297" t="s">
        <v>350</v>
      </c>
      <c r="K297" s="329">
        <v>46138.692662037036</v>
      </c>
      <c r="L297" t="s">
        <v>309</v>
      </c>
      <c r="M297" t="s">
        <v>658</v>
      </c>
      <c r="N297" t="s">
        <v>660</v>
      </c>
      <c r="O297" t="s">
        <v>319</v>
      </c>
      <c r="P297" t="s">
        <v>405</v>
      </c>
      <c r="Q297" t="s">
        <v>306</v>
      </c>
      <c r="R297" t="s">
        <v>383</v>
      </c>
      <c r="S297" t="s">
        <v>121</v>
      </c>
      <c r="T297" t="s">
        <v>121</v>
      </c>
      <c r="U297" t="s">
        <v>331</v>
      </c>
      <c r="V297" t="s">
        <v>107</v>
      </c>
      <c r="W297" t="s">
        <v>373</v>
      </c>
      <c r="X297">
        <v>0</v>
      </c>
      <c r="Y297">
        <v>0</v>
      </c>
      <c r="Z297">
        <v>0</v>
      </c>
      <c r="AA297">
        <v>0</v>
      </c>
      <c r="AB297">
        <v>0</v>
      </c>
      <c r="AC297">
        <v>0</v>
      </c>
      <c r="AD297">
        <v>0</v>
      </c>
      <c r="AE297">
        <v>0</v>
      </c>
      <c r="AF297">
        <v>0</v>
      </c>
      <c r="AG297">
        <v>0</v>
      </c>
      <c r="AH297">
        <v>0</v>
      </c>
      <c r="AI297">
        <v>0</v>
      </c>
      <c r="AJ297">
        <v>0</v>
      </c>
      <c r="AK297">
        <v>0</v>
      </c>
      <c r="AL297">
        <v>0</v>
      </c>
      <c r="AM297">
        <v>0</v>
      </c>
      <c r="AN297">
        <v>0</v>
      </c>
      <c r="AO297" t="s">
        <v>1466</v>
      </c>
      <c r="AP297" t="s">
        <v>345</v>
      </c>
      <c r="AQ297">
        <v>1</v>
      </c>
      <c r="AR297">
        <v>0</v>
      </c>
      <c r="AS297">
        <v>0</v>
      </c>
      <c r="AT297">
        <v>0</v>
      </c>
      <c r="AU297">
        <v>0</v>
      </c>
      <c r="AV297">
        <v>0</v>
      </c>
      <c r="AW297">
        <v>0</v>
      </c>
      <c r="AX297">
        <v>0</v>
      </c>
      <c r="AY297" t="s">
        <v>345</v>
      </c>
      <c r="AZ297">
        <v>1</v>
      </c>
      <c r="BA297">
        <v>0</v>
      </c>
      <c r="BB297">
        <v>0</v>
      </c>
      <c r="BC297">
        <v>0</v>
      </c>
      <c r="BD297">
        <v>0</v>
      </c>
      <c r="BE297">
        <v>0</v>
      </c>
      <c r="BF297">
        <v>0</v>
      </c>
      <c r="BG297">
        <v>0</v>
      </c>
      <c r="BH297">
        <v>0</v>
      </c>
      <c r="BI297" t="s">
        <v>52</v>
      </c>
      <c r="BK297" t="s">
        <v>129</v>
      </c>
      <c r="BL297" t="s">
        <v>130</v>
      </c>
      <c r="BM297" t="s">
        <v>130</v>
      </c>
      <c r="BN297" t="s">
        <v>118</v>
      </c>
      <c r="BO297" t="s">
        <v>922</v>
      </c>
      <c r="BP297">
        <v>1</v>
      </c>
      <c r="BQ297">
        <v>0</v>
      </c>
      <c r="BR297">
        <v>0</v>
      </c>
      <c r="BS297">
        <v>0</v>
      </c>
      <c r="BT297">
        <v>0</v>
      </c>
      <c r="BU297">
        <v>0</v>
      </c>
      <c r="BV297">
        <v>0</v>
      </c>
      <c r="BW297">
        <v>0</v>
      </c>
      <c r="BX297">
        <v>0</v>
      </c>
      <c r="BY297">
        <v>0</v>
      </c>
      <c r="BZ297">
        <v>0</v>
      </c>
      <c r="CA297">
        <v>0</v>
      </c>
      <c r="CB297">
        <v>0</v>
      </c>
      <c r="CC297">
        <v>0</v>
      </c>
      <c r="CD297">
        <v>0</v>
      </c>
      <c r="CE297" t="s">
        <v>335</v>
      </c>
      <c r="CG297" t="s">
        <v>335</v>
      </c>
      <c r="CI297" t="s">
        <v>129</v>
      </c>
      <c r="CJ297" t="s">
        <v>52</v>
      </c>
      <c r="CL297" t="s">
        <v>52</v>
      </c>
      <c r="CN297" t="s">
        <v>346</v>
      </c>
      <c r="CP297">
        <v>5</v>
      </c>
      <c r="CS297" t="s">
        <v>337</v>
      </c>
    </row>
    <row r="298" spans="1:98" customFormat="1">
      <c r="A298">
        <v>105767</v>
      </c>
      <c r="B298" t="s">
        <v>321</v>
      </c>
      <c r="C298" t="s">
        <v>322</v>
      </c>
      <c r="D298">
        <v>1964</v>
      </c>
      <c r="E298">
        <v>62</v>
      </c>
      <c r="F298" t="s">
        <v>339</v>
      </c>
      <c r="G298" t="s">
        <v>84</v>
      </c>
      <c r="H298" t="s">
        <v>1524</v>
      </c>
      <c r="I298" t="s">
        <v>424</v>
      </c>
      <c r="J298" t="s">
        <v>325</v>
      </c>
      <c r="K298" s="329">
        <v>46138.692233796297</v>
      </c>
      <c r="L298" t="s">
        <v>309</v>
      </c>
      <c r="M298" t="s">
        <v>551</v>
      </c>
      <c r="N298" t="s">
        <v>552</v>
      </c>
      <c r="O298" t="s">
        <v>553</v>
      </c>
      <c r="P298" t="s">
        <v>382</v>
      </c>
      <c r="R298" t="s">
        <v>383</v>
      </c>
      <c r="S298" t="s">
        <v>121</v>
      </c>
      <c r="T298" t="s">
        <v>121</v>
      </c>
      <c r="U298" t="s">
        <v>331</v>
      </c>
      <c r="V298" t="s">
        <v>105</v>
      </c>
      <c r="W298" t="s">
        <v>499</v>
      </c>
      <c r="X298">
        <v>0</v>
      </c>
      <c r="Y298">
        <v>0</v>
      </c>
      <c r="Z298">
        <v>0</v>
      </c>
      <c r="AA298">
        <v>0</v>
      </c>
      <c r="AB298">
        <v>0</v>
      </c>
      <c r="AC298">
        <v>0</v>
      </c>
      <c r="AD298">
        <v>0</v>
      </c>
      <c r="AE298">
        <v>0</v>
      </c>
      <c r="AF298">
        <v>0</v>
      </c>
      <c r="AG298">
        <v>0</v>
      </c>
      <c r="AH298">
        <v>0</v>
      </c>
      <c r="AI298">
        <v>0</v>
      </c>
      <c r="AJ298">
        <v>0</v>
      </c>
      <c r="AK298">
        <v>0</v>
      </c>
      <c r="AL298">
        <v>1</v>
      </c>
      <c r="AM298">
        <v>0</v>
      </c>
      <c r="AN298">
        <v>0</v>
      </c>
      <c r="AO298">
        <v>0</v>
      </c>
      <c r="AP298" t="s">
        <v>345</v>
      </c>
      <c r="AQ298">
        <v>1</v>
      </c>
      <c r="AR298">
        <v>0</v>
      </c>
      <c r="AS298">
        <v>0</v>
      </c>
      <c r="AT298">
        <v>0</v>
      </c>
      <c r="AU298">
        <v>0</v>
      </c>
      <c r="AV298">
        <v>0</v>
      </c>
      <c r="AW298">
        <v>0</v>
      </c>
      <c r="AX298">
        <v>0</v>
      </c>
      <c r="AY298" t="s">
        <v>345</v>
      </c>
      <c r="AZ298">
        <v>1</v>
      </c>
      <c r="BA298">
        <v>0</v>
      </c>
      <c r="BB298">
        <v>0</v>
      </c>
      <c r="BC298">
        <v>0</v>
      </c>
      <c r="BD298">
        <v>0</v>
      </c>
      <c r="BE298">
        <v>0</v>
      </c>
      <c r="BF298">
        <v>0</v>
      </c>
      <c r="BG298">
        <v>0</v>
      </c>
      <c r="BH298">
        <v>0</v>
      </c>
      <c r="BK298" t="s">
        <v>386</v>
      </c>
      <c r="BL298" t="s">
        <v>131</v>
      </c>
      <c r="BM298" t="s">
        <v>130</v>
      </c>
      <c r="BN298" t="s">
        <v>118</v>
      </c>
      <c r="BO298" t="s">
        <v>924</v>
      </c>
      <c r="BP298">
        <v>0</v>
      </c>
      <c r="BQ298">
        <v>0</v>
      </c>
      <c r="BR298">
        <v>0</v>
      </c>
      <c r="BS298">
        <v>0</v>
      </c>
      <c r="BT298">
        <v>0</v>
      </c>
      <c r="BU298">
        <v>1</v>
      </c>
      <c r="BV298">
        <v>0</v>
      </c>
      <c r="BW298">
        <v>0</v>
      </c>
      <c r="BX298">
        <v>0</v>
      </c>
      <c r="BY298">
        <v>0</v>
      </c>
      <c r="BZ298">
        <v>0</v>
      </c>
      <c r="CA298">
        <v>0</v>
      </c>
      <c r="CB298">
        <v>0</v>
      </c>
      <c r="CC298">
        <v>0</v>
      </c>
      <c r="CD298">
        <v>0</v>
      </c>
      <c r="CE298" t="s">
        <v>218</v>
      </c>
      <c r="CG298" t="s">
        <v>335</v>
      </c>
      <c r="CI298" t="s">
        <v>129</v>
      </c>
      <c r="CJ298" t="s">
        <v>51</v>
      </c>
      <c r="CK298" t="s">
        <v>2264</v>
      </c>
      <c r="CL298" t="s">
        <v>51</v>
      </c>
      <c r="CM298" t="s">
        <v>1140</v>
      </c>
      <c r="CN298" t="s">
        <v>346</v>
      </c>
      <c r="CP298">
        <v>10</v>
      </c>
      <c r="CS298" t="s">
        <v>337</v>
      </c>
    </row>
    <row r="299" spans="1:98" customFormat="1">
      <c r="A299">
        <v>158696</v>
      </c>
      <c r="B299" t="s">
        <v>1814</v>
      </c>
      <c r="C299" t="s">
        <v>303</v>
      </c>
      <c r="D299">
        <v>1972</v>
      </c>
      <c r="E299">
        <v>54</v>
      </c>
      <c r="F299" t="s">
        <v>58</v>
      </c>
      <c r="G299" t="s">
        <v>80</v>
      </c>
      <c r="H299" t="s">
        <v>544</v>
      </c>
      <c r="I299" t="s">
        <v>367</v>
      </c>
      <c r="J299" t="s">
        <v>350</v>
      </c>
      <c r="K299" s="329">
        <v>46138.691377314812</v>
      </c>
      <c r="L299" t="s">
        <v>309</v>
      </c>
      <c r="M299" t="s">
        <v>658</v>
      </c>
      <c r="N299" t="s">
        <v>660</v>
      </c>
      <c r="O299" t="s">
        <v>319</v>
      </c>
      <c r="P299" t="s">
        <v>405</v>
      </c>
      <c r="Q299" t="s">
        <v>306</v>
      </c>
      <c r="R299" t="s">
        <v>383</v>
      </c>
      <c r="S299" t="s">
        <v>121</v>
      </c>
      <c r="T299" t="s">
        <v>121</v>
      </c>
      <c r="U299" t="s">
        <v>331</v>
      </c>
      <c r="V299" t="s">
        <v>107</v>
      </c>
      <c r="W299" t="s">
        <v>373</v>
      </c>
      <c r="X299">
        <v>0</v>
      </c>
      <c r="Y299">
        <v>0</v>
      </c>
      <c r="Z299">
        <v>0</v>
      </c>
      <c r="AA299">
        <v>0</v>
      </c>
      <c r="AB299">
        <v>0</v>
      </c>
      <c r="AC299">
        <v>0</v>
      </c>
      <c r="AD299">
        <v>0</v>
      </c>
      <c r="AE299">
        <v>0</v>
      </c>
      <c r="AF299">
        <v>0</v>
      </c>
      <c r="AG299">
        <v>0</v>
      </c>
      <c r="AH299">
        <v>0</v>
      </c>
      <c r="AI299">
        <v>0</v>
      </c>
      <c r="AJ299">
        <v>0</v>
      </c>
      <c r="AK299">
        <v>0</v>
      </c>
      <c r="AL299">
        <v>0</v>
      </c>
      <c r="AM299">
        <v>0</v>
      </c>
      <c r="AN299">
        <v>0</v>
      </c>
      <c r="AO299" t="s">
        <v>2108</v>
      </c>
      <c r="AP299" t="s">
        <v>345</v>
      </c>
      <c r="AQ299">
        <v>1</v>
      </c>
      <c r="AR299">
        <v>0</v>
      </c>
      <c r="AS299">
        <v>0</v>
      </c>
      <c r="AT299">
        <v>0</v>
      </c>
      <c r="AU299">
        <v>0</v>
      </c>
      <c r="AV299">
        <v>0</v>
      </c>
      <c r="AW299">
        <v>0</v>
      </c>
      <c r="AX299">
        <v>0</v>
      </c>
      <c r="AY299" t="s">
        <v>345</v>
      </c>
      <c r="AZ299">
        <v>1</v>
      </c>
      <c r="BA299">
        <v>0</v>
      </c>
      <c r="BB299">
        <v>0</v>
      </c>
      <c r="BC299">
        <v>0</v>
      </c>
      <c r="BD299">
        <v>0</v>
      </c>
      <c r="BE299">
        <v>0</v>
      </c>
      <c r="BF299">
        <v>0</v>
      </c>
      <c r="BG299">
        <v>0</v>
      </c>
      <c r="BH299">
        <v>0</v>
      </c>
      <c r="BI299" t="s">
        <v>52</v>
      </c>
      <c r="BK299" t="s">
        <v>386</v>
      </c>
      <c r="BL299" t="s">
        <v>129</v>
      </c>
      <c r="BM299" t="s">
        <v>130</v>
      </c>
      <c r="BN299" t="s">
        <v>118</v>
      </c>
      <c r="BO299" t="s">
        <v>373</v>
      </c>
      <c r="BP299">
        <v>0</v>
      </c>
      <c r="BQ299">
        <v>0</v>
      </c>
      <c r="BR299">
        <v>0</v>
      </c>
      <c r="BS299">
        <v>0</v>
      </c>
      <c r="BT299">
        <v>0</v>
      </c>
      <c r="BU299">
        <v>0</v>
      </c>
      <c r="BV299">
        <v>0</v>
      </c>
      <c r="BW299">
        <v>0</v>
      </c>
      <c r="BX299">
        <v>0</v>
      </c>
      <c r="BY299">
        <v>0</v>
      </c>
      <c r="BZ299">
        <v>0</v>
      </c>
      <c r="CA299">
        <v>0</v>
      </c>
      <c r="CB299">
        <v>0</v>
      </c>
      <c r="CC299">
        <v>0</v>
      </c>
      <c r="CD299" t="s">
        <v>1466</v>
      </c>
      <c r="CE299" t="s">
        <v>335</v>
      </c>
      <c r="CG299" t="s">
        <v>335</v>
      </c>
      <c r="CI299" t="s">
        <v>127</v>
      </c>
      <c r="CJ299" t="s">
        <v>52</v>
      </c>
      <c r="CL299" t="s">
        <v>52</v>
      </c>
      <c r="CN299" t="s">
        <v>346</v>
      </c>
      <c r="CP299">
        <v>7</v>
      </c>
      <c r="CS299" t="s">
        <v>337</v>
      </c>
    </row>
    <row r="300" spans="1:98" customFormat="1">
      <c r="A300">
        <v>200176</v>
      </c>
      <c r="B300" t="s">
        <v>389</v>
      </c>
      <c r="C300" t="s">
        <v>322</v>
      </c>
      <c r="D300">
        <v>1978</v>
      </c>
      <c r="E300">
        <v>48</v>
      </c>
      <c r="F300" t="s">
        <v>387</v>
      </c>
      <c r="G300" t="s">
        <v>49</v>
      </c>
      <c r="H300" t="s">
        <v>328</v>
      </c>
      <c r="I300" t="s">
        <v>410</v>
      </c>
      <c r="J300" t="s">
        <v>350</v>
      </c>
      <c r="K300" s="329">
        <v>46138.690821759257</v>
      </c>
      <c r="L300" t="s">
        <v>309</v>
      </c>
      <c r="M300" t="s">
        <v>389</v>
      </c>
      <c r="N300" t="s">
        <v>390</v>
      </c>
      <c r="O300" t="s">
        <v>381</v>
      </c>
      <c r="P300" t="s">
        <v>382</v>
      </c>
      <c r="Q300" t="s">
        <v>1255</v>
      </c>
      <c r="R300" t="s">
        <v>383</v>
      </c>
      <c r="S300" t="s">
        <v>121</v>
      </c>
      <c r="T300" t="s">
        <v>121</v>
      </c>
      <c r="U300" t="s">
        <v>331</v>
      </c>
      <c r="V300" t="s">
        <v>107</v>
      </c>
      <c r="W300" t="s">
        <v>524</v>
      </c>
      <c r="X300">
        <v>0</v>
      </c>
      <c r="Y300">
        <v>1</v>
      </c>
      <c r="Z300">
        <v>0</v>
      </c>
      <c r="AA300">
        <v>0</v>
      </c>
      <c r="AB300">
        <v>0</v>
      </c>
      <c r="AC300">
        <v>0</v>
      </c>
      <c r="AD300">
        <v>0</v>
      </c>
      <c r="AE300">
        <v>0</v>
      </c>
      <c r="AF300">
        <v>0</v>
      </c>
      <c r="AG300">
        <v>0</v>
      </c>
      <c r="AH300">
        <v>0</v>
      </c>
      <c r="AI300">
        <v>0</v>
      </c>
      <c r="AJ300">
        <v>0</v>
      </c>
      <c r="AK300">
        <v>0</v>
      </c>
      <c r="AL300">
        <v>0</v>
      </c>
      <c r="AM300">
        <v>0</v>
      </c>
      <c r="AN300">
        <v>0</v>
      </c>
      <c r="AO300">
        <v>0</v>
      </c>
      <c r="AP300" t="s">
        <v>345</v>
      </c>
      <c r="AQ300">
        <v>1</v>
      </c>
      <c r="AR300">
        <v>0</v>
      </c>
      <c r="AS300">
        <v>0</v>
      </c>
      <c r="AT300">
        <v>0</v>
      </c>
      <c r="AU300">
        <v>0</v>
      </c>
      <c r="AV300">
        <v>0</v>
      </c>
      <c r="AW300">
        <v>0</v>
      </c>
      <c r="AX300">
        <v>0</v>
      </c>
      <c r="AY300" t="s">
        <v>345</v>
      </c>
      <c r="AZ300">
        <v>1</v>
      </c>
      <c r="BA300">
        <v>0</v>
      </c>
      <c r="BB300">
        <v>0</v>
      </c>
      <c r="BC300">
        <v>0</v>
      </c>
      <c r="BD300">
        <v>0</v>
      </c>
      <c r="BE300">
        <v>0</v>
      </c>
      <c r="BF300">
        <v>0</v>
      </c>
      <c r="BG300">
        <v>0</v>
      </c>
      <c r="BH300">
        <v>0</v>
      </c>
      <c r="BI300" t="s">
        <v>51</v>
      </c>
      <c r="BK300" t="s">
        <v>131</v>
      </c>
      <c r="BL300" t="s">
        <v>130</v>
      </c>
      <c r="BM300" t="s">
        <v>130</v>
      </c>
      <c r="BN300" t="s">
        <v>117</v>
      </c>
      <c r="BO300" t="s">
        <v>924</v>
      </c>
      <c r="BP300">
        <v>0</v>
      </c>
      <c r="BQ300">
        <v>0</v>
      </c>
      <c r="BR300">
        <v>0</v>
      </c>
      <c r="BS300">
        <v>0</v>
      </c>
      <c r="BT300">
        <v>0</v>
      </c>
      <c r="BU300">
        <v>1</v>
      </c>
      <c r="BV300">
        <v>0</v>
      </c>
      <c r="BW300">
        <v>0</v>
      </c>
      <c r="BX300">
        <v>0</v>
      </c>
      <c r="BY300">
        <v>0</v>
      </c>
      <c r="BZ300">
        <v>0</v>
      </c>
      <c r="CA300">
        <v>0</v>
      </c>
      <c r="CB300">
        <v>0</v>
      </c>
      <c r="CC300">
        <v>0</v>
      </c>
      <c r="CD300">
        <v>0</v>
      </c>
      <c r="CE300" t="s">
        <v>335</v>
      </c>
      <c r="CG300" t="s">
        <v>335</v>
      </c>
      <c r="CI300" t="s">
        <v>130</v>
      </c>
      <c r="CJ300" t="s">
        <v>52</v>
      </c>
      <c r="CL300" t="s">
        <v>52</v>
      </c>
      <c r="CN300" t="s">
        <v>346</v>
      </c>
      <c r="CP300">
        <v>8</v>
      </c>
      <c r="CS300" t="s">
        <v>337</v>
      </c>
    </row>
    <row r="301" spans="1:98" customFormat="1">
      <c r="A301">
        <v>200173</v>
      </c>
      <c r="B301" t="s">
        <v>1363</v>
      </c>
      <c r="C301" t="s">
        <v>360</v>
      </c>
      <c r="D301">
        <v>1979</v>
      </c>
      <c r="E301">
        <v>47</v>
      </c>
      <c r="F301" t="s">
        <v>387</v>
      </c>
      <c r="G301" t="s">
        <v>72</v>
      </c>
      <c r="H301" t="s">
        <v>674</v>
      </c>
      <c r="I301" t="s">
        <v>367</v>
      </c>
      <c r="J301" t="s">
        <v>325</v>
      </c>
      <c r="K301" s="329">
        <v>46138.688807870371</v>
      </c>
      <c r="L301" t="s">
        <v>309</v>
      </c>
      <c r="M301" t="s">
        <v>1363</v>
      </c>
      <c r="N301" t="s">
        <v>1364</v>
      </c>
      <c r="O301" t="s">
        <v>459</v>
      </c>
      <c r="P301" t="s">
        <v>353</v>
      </c>
      <c r="Q301" t="s">
        <v>305</v>
      </c>
      <c r="R301" t="s">
        <v>122</v>
      </c>
      <c r="S301" t="s">
        <v>122</v>
      </c>
      <c r="T301" t="s">
        <v>330</v>
      </c>
      <c r="U301" t="s">
        <v>331</v>
      </c>
      <c r="V301" t="s">
        <v>108</v>
      </c>
      <c r="W301" t="s">
        <v>505</v>
      </c>
      <c r="X301">
        <v>0</v>
      </c>
      <c r="Y301">
        <v>0</v>
      </c>
      <c r="Z301">
        <v>0</v>
      </c>
      <c r="AA301">
        <v>0</v>
      </c>
      <c r="AB301">
        <v>0</v>
      </c>
      <c r="AC301">
        <v>1</v>
      </c>
      <c r="AD301">
        <v>0</v>
      </c>
      <c r="AE301">
        <v>0</v>
      </c>
      <c r="AF301">
        <v>0</v>
      </c>
      <c r="AG301">
        <v>0</v>
      </c>
      <c r="AH301">
        <v>0</v>
      </c>
      <c r="AI301">
        <v>0</v>
      </c>
      <c r="AJ301">
        <v>0</v>
      </c>
      <c r="AK301">
        <v>0</v>
      </c>
      <c r="AL301">
        <v>0</v>
      </c>
      <c r="AM301">
        <v>0</v>
      </c>
      <c r="AN301">
        <v>0</v>
      </c>
      <c r="AO301">
        <v>0</v>
      </c>
      <c r="AP301" t="s">
        <v>374</v>
      </c>
      <c r="AQ301">
        <v>0</v>
      </c>
      <c r="AR301">
        <v>0</v>
      </c>
      <c r="AS301">
        <v>1</v>
      </c>
      <c r="AT301">
        <v>0</v>
      </c>
      <c r="AU301">
        <v>1</v>
      </c>
      <c r="AV301">
        <v>0</v>
      </c>
      <c r="AW301">
        <v>0</v>
      </c>
      <c r="AX301">
        <v>0</v>
      </c>
      <c r="AY301" t="s">
        <v>745</v>
      </c>
      <c r="AZ301">
        <v>0</v>
      </c>
      <c r="BA301">
        <v>0</v>
      </c>
      <c r="BB301">
        <v>1</v>
      </c>
      <c r="BC301">
        <v>0</v>
      </c>
      <c r="BD301">
        <v>0</v>
      </c>
      <c r="BE301">
        <v>0</v>
      </c>
      <c r="BF301">
        <v>0</v>
      </c>
      <c r="BG301">
        <v>0</v>
      </c>
      <c r="BH301">
        <v>0</v>
      </c>
      <c r="BK301" t="s">
        <v>136</v>
      </c>
      <c r="BL301" t="s">
        <v>135</v>
      </c>
      <c r="BM301" t="s">
        <v>133</v>
      </c>
      <c r="BN301" t="s">
        <v>117</v>
      </c>
      <c r="BO301" t="s">
        <v>924</v>
      </c>
      <c r="BP301">
        <v>0</v>
      </c>
      <c r="BQ301">
        <v>0</v>
      </c>
      <c r="BR301">
        <v>0</v>
      </c>
      <c r="BS301">
        <v>0</v>
      </c>
      <c r="BT301">
        <v>0</v>
      </c>
      <c r="BU301">
        <v>1</v>
      </c>
      <c r="BV301">
        <v>0</v>
      </c>
      <c r="BW301">
        <v>0</v>
      </c>
      <c r="BX301">
        <v>0</v>
      </c>
      <c r="BY301">
        <v>0</v>
      </c>
      <c r="BZ301">
        <v>0</v>
      </c>
      <c r="CA301">
        <v>0</v>
      </c>
      <c r="CB301">
        <v>0</v>
      </c>
      <c r="CC301">
        <v>0</v>
      </c>
      <c r="CD301">
        <v>0</v>
      </c>
      <c r="CE301" t="s">
        <v>335</v>
      </c>
      <c r="CG301" t="s">
        <v>335</v>
      </c>
      <c r="CI301" t="s">
        <v>129</v>
      </c>
      <c r="CJ301" t="s">
        <v>52</v>
      </c>
      <c r="CL301" t="s">
        <v>52</v>
      </c>
      <c r="CN301" t="s">
        <v>346</v>
      </c>
      <c r="CP301">
        <v>8</v>
      </c>
    </row>
    <row r="302" spans="1:98" customFormat="1">
      <c r="A302">
        <v>149474</v>
      </c>
      <c r="B302" t="s">
        <v>321</v>
      </c>
      <c r="C302" t="s">
        <v>360</v>
      </c>
      <c r="D302">
        <v>1974</v>
      </c>
      <c r="E302">
        <v>52</v>
      </c>
      <c r="F302" t="s">
        <v>58</v>
      </c>
      <c r="G302" t="s">
        <v>49</v>
      </c>
      <c r="H302" t="s">
        <v>377</v>
      </c>
      <c r="I302" t="s">
        <v>324</v>
      </c>
      <c r="J302" t="s">
        <v>350</v>
      </c>
      <c r="K302" s="329">
        <v>46138.683055555557</v>
      </c>
      <c r="L302" t="s">
        <v>309</v>
      </c>
      <c r="M302" t="s">
        <v>502</v>
      </c>
      <c r="N302" t="s">
        <v>582</v>
      </c>
      <c r="O302" t="s">
        <v>483</v>
      </c>
      <c r="P302" t="s">
        <v>382</v>
      </c>
      <c r="Q302" t="s">
        <v>1256</v>
      </c>
      <c r="R302" t="s">
        <v>383</v>
      </c>
      <c r="S302" t="s">
        <v>121</v>
      </c>
      <c r="T302" t="s">
        <v>121</v>
      </c>
      <c r="U302" t="s">
        <v>331</v>
      </c>
      <c r="V302" t="s">
        <v>107</v>
      </c>
      <c r="W302" t="s">
        <v>499</v>
      </c>
      <c r="X302">
        <v>0</v>
      </c>
      <c r="Y302">
        <v>0</v>
      </c>
      <c r="Z302">
        <v>0</v>
      </c>
      <c r="AA302">
        <v>0</v>
      </c>
      <c r="AB302">
        <v>0</v>
      </c>
      <c r="AC302">
        <v>0</v>
      </c>
      <c r="AD302">
        <v>0</v>
      </c>
      <c r="AE302">
        <v>0</v>
      </c>
      <c r="AF302">
        <v>0</v>
      </c>
      <c r="AG302">
        <v>0</v>
      </c>
      <c r="AH302">
        <v>0</v>
      </c>
      <c r="AI302">
        <v>0</v>
      </c>
      <c r="AJ302">
        <v>0</v>
      </c>
      <c r="AK302">
        <v>0</v>
      </c>
      <c r="AL302">
        <v>1</v>
      </c>
      <c r="AM302">
        <v>0</v>
      </c>
      <c r="AN302">
        <v>0</v>
      </c>
      <c r="AO302">
        <v>0</v>
      </c>
      <c r="AP302" t="s">
        <v>345</v>
      </c>
      <c r="AQ302">
        <v>1</v>
      </c>
      <c r="AR302">
        <v>0</v>
      </c>
      <c r="AS302">
        <v>0</v>
      </c>
      <c r="AT302">
        <v>0</v>
      </c>
      <c r="AU302">
        <v>0</v>
      </c>
      <c r="AV302">
        <v>0</v>
      </c>
      <c r="AW302">
        <v>0</v>
      </c>
      <c r="AX302">
        <v>0</v>
      </c>
      <c r="AY302" t="s">
        <v>345</v>
      </c>
      <c r="AZ302">
        <v>1</v>
      </c>
      <c r="BA302">
        <v>0</v>
      </c>
      <c r="BB302">
        <v>0</v>
      </c>
      <c r="BC302">
        <v>0</v>
      </c>
      <c r="BD302">
        <v>0</v>
      </c>
      <c r="BE302">
        <v>0</v>
      </c>
      <c r="BF302">
        <v>0</v>
      </c>
      <c r="BG302">
        <v>0</v>
      </c>
      <c r="BH302">
        <v>0</v>
      </c>
      <c r="BK302" t="s">
        <v>128</v>
      </c>
      <c r="BL302" t="s">
        <v>129</v>
      </c>
      <c r="BM302" t="s">
        <v>129</v>
      </c>
      <c r="BN302" t="s">
        <v>117</v>
      </c>
      <c r="BO302" t="s">
        <v>373</v>
      </c>
      <c r="BP302">
        <v>0</v>
      </c>
      <c r="BQ302">
        <v>0</v>
      </c>
      <c r="BR302">
        <v>0</v>
      </c>
      <c r="BS302">
        <v>0</v>
      </c>
      <c r="BT302">
        <v>0</v>
      </c>
      <c r="BU302">
        <v>0</v>
      </c>
      <c r="BV302">
        <v>0</v>
      </c>
      <c r="BW302">
        <v>0</v>
      </c>
      <c r="BX302">
        <v>0</v>
      </c>
      <c r="BY302">
        <v>0</v>
      </c>
      <c r="BZ302">
        <v>0</v>
      </c>
      <c r="CA302">
        <v>0</v>
      </c>
      <c r="CB302">
        <v>0</v>
      </c>
      <c r="CC302">
        <v>0</v>
      </c>
      <c r="CD302" t="s">
        <v>2265</v>
      </c>
      <c r="CE302" t="s">
        <v>335</v>
      </c>
      <c r="CG302" t="s">
        <v>335</v>
      </c>
      <c r="CI302" t="s">
        <v>386</v>
      </c>
      <c r="CJ302" t="s">
        <v>53</v>
      </c>
      <c r="CL302" t="s">
        <v>53</v>
      </c>
      <c r="CN302" t="s">
        <v>336</v>
      </c>
      <c r="CP302">
        <v>2</v>
      </c>
    </row>
    <row r="303" spans="1:98" customFormat="1">
      <c r="A303">
        <v>200082</v>
      </c>
      <c r="B303" t="s">
        <v>321</v>
      </c>
      <c r="C303" t="s">
        <v>303</v>
      </c>
      <c r="D303">
        <v>1993</v>
      </c>
      <c r="E303">
        <v>33</v>
      </c>
      <c r="F303" t="s">
        <v>57</v>
      </c>
      <c r="G303" t="s">
        <v>84</v>
      </c>
      <c r="H303" t="s">
        <v>549</v>
      </c>
      <c r="I303" t="s">
        <v>402</v>
      </c>
      <c r="J303" t="s">
        <v>350</v>
      </c>
      <c r="K303" s="329">
        <v>46138.682905092595</v>
      </c>
      <c r="L303" t="s">
        <v>309</v>
      </c>
      <c r="M303" t="s">
        <v>462</v>
      </c>
      <c r="N303" t="s">
        <v>463</v>
      </c>
      <c r="O303" t="s">
        <v>364</v>
      </c>
      <c r="P303" t="s">
        <v>365</v>
      </c>
      <c r="R303" t="s">
        <v>122</v>
      </c>
      <c r="S303" t="s">
        <v>122</v>
      </c>
      <c r="T303" t="s">
        <v>343</v>
      </c>
      <c r="U303" t="s">
        <v>331</v>
      </c>
      <c r="V303" t="s">
        <v>110</v>
      </c>
      <c r="W303" t="s">
        <v>470</v>
      </c>
      <c r="X303">
        <v>0</v>
      </c>
      <c r="Y303">
        <v>0</v>
      </c>
      <c r="Z303">
        <v>1</v>
      </c>
      <c r="AA303">
        <v>0</v>
      </c>
      <c r="AB303">
        <v>0</v>
      </c>
      <c r="AC303">
        <v>0</v>
      </c>
      <c r="AD303">
        <v>0</v>
      </c>
      <c r="AE303">
        <v>0</v>
      </c>
      <c r="AF303">
        <v>0</v>
      </c>
      <c r="AG303">
        <v>0</v>
      </c>
      <c r="AH303">
        <v>0</v>
      </c>
      <c r="AI303">
        <v>0</v>
      </c>
      <c r="AJ303">
        <v>0</v>
      </c>
      <c r="AK303">
        <v>0</v>
      </c>
      <c r="AL303">
        <v>0</v>
      </c>
      <c r="AM303">
        <v>0</v>
      </c>
      <c r="AN303">
        <v>0</v>
      </c>
      <c r="AO303">
        <v>0</v>
      </c>
      <c r="AP303" t="s">
        <v>464</v>
      </c>
      <c r="AQ303">
        <v>0</v>
      </c>
      <c r="AR303">
        <v>0</v>
      </c>
      <c r="AS303">
        <v>0</v>
      </c>
      <c r="AT303">
        <v>1</v>
      </c>
      <c r="AU303">
        <v>0</v>
      </c>
      <c r="AV303">
        <v>0</v>
      </c>
      <c r="AW303">
        <v>0</v>
      </c>
      <c r="AX303">
        <v>0</v>
      </c>
      <c r="AY303" t="s">
        <v>604</v>
      </c>
      <c r="AZ303">
        <v>0</v>
      </c>
      <c r="BA303">
        <v>0</v>
      </c>
      <c r="BB303">
        <v>0</v>
      </c>
      <c r="BC303">
        <v>1</v>
      </c>
      <c r="BD303">
        <v>0</v>
      </c>
      <c r="BE303">
        <v>1</v>
      </c>
      <c r="BF303">
        <v>0</v>
      </c>
      <c r="BG303">
        <v>0</v>
      </c>
      <c r="BH303">
        <v>0</v>
      </c>
      <c r="BI303" t="s">
        <v>52</v>
      </c>
      <c r="BK303" t="s">
        <v>131</v>
      </c>
      <c r="BL303" t="s">
        <v>132</v>
      </c>
      <c r="BM303" t="s">
        <v>130</v>
      </c>
      <c r="BN303" t="s">
        <v>117</v>
      </c>
      <c r="BO303" t="s">
        <v>931</v>
      </c>
      <c r="BP303">
        <v>0</v>
      </c>
      <c r="BQ303">
        <v>0</v>
      </c>
      <c r="BR303">
        <v>1</v>
      </c>
      <c r="BS303">
        <v>0</v>
      </c>
      <c r="BT303">
        <v>0</v>
      </c>
      <c r="BU303">
        <v>0</v>
      </c>
      <c r="BV303">
        <v>0</v>
      </c>
      <c r="BW303">
        <v>0</v>
      </c>
      <c r="BX303">
        <v>0</v>
      </c>
      <c r="BY303">
        <v>0</v>
      </c>
      <c r="BZ303">
        <v>0</v>
      </c>
      <c r="CA303">
        <v>0</v>
      </c>
      <c r="CB303">
        <v>0</v>
      </c>
      <c r="CC303">
        <v>0</v>
      </c>
      <c r="CD303">
        <v>0</v>
      </c>
      <c r="CE303" t="s">
        <v>167</v>
      </c>
      <c r="CG303" t="s">
        <v>213</v>
      </c>
      <c r="CI303" t="s">
        <v>129</v>
      </c>
      <c r="CJ303" t="s">
        <v>52</v>
      </c>
      <c r="CL303" t="s">
        <v>52</v>
      </c>
      <c r="CN303" t="s">
        <v>346</v>
      </c>
      <c r="CP303">
        <v>7</v>
      </c>
    </row>
    <row r="304" spans="1:98" customFormat="1">
      <c r="A304">
        <v>167869</v>
      </c>
      <c r="B304" t="s">
        <v>1814</v>
      </c>
      <c r="C304" t="s">
        <v>360</v>
      </c>
      <c r="D304">
        <v>1974</v>
      </c>
      <c r="E304">
        <v>52</v>
      </c>
      <c r="F304" t="s">
        <v>58</v>
      </c>
      <c r="G304" t="s">
        <v>80</v>
      </c>
      <c r="H304" t="s">
        <v>544</v>
      </c>
      <c r="I304" t="s">
        <v>367</v>
      </c>
      <c r="J304" t="s">
        <v>350</v>
      </c>
      <c r="K304" s="329">
        <v>46138.681180555555</v>
      </c>
      <c r="L304" t="s">
        <v>309</v>
      </c>
      <c r="M304" t="s">
        <v>401</v>
      </c>
      <c r="N304" t="s">
        <v>403</v>
      </c>
      <c r="O304" t="s">
        <v>404</v>
      </c>
      <c r="P304" t="s">
        <v>405</v>
      </c>
      <c r="Q304" t="s">
        <v>306</v>
      </c>
      <c r="R304" t="s">
        <v>383</v>
      </c>
      <c r="S304" t="s">
        <v>121</v>
      </c>
      <c r="T304" t="s">
        <v>121</v>
      </c>
      <c r="U304" t="s">
        <v>331</v>
      </c>
      <c r="V304" t="s">
        <v>107</v>
      </c>
      <c r="W304" t="s">
        <v>373</v>
      </c>
      <c r="X304">
        <v>0</v>
      </c>
      <c r="Y304">
        <v>0</v>
      </c>
      <c r="Z304">
        <v>0</v>
      </c>
      <c r="AA304">
        <v>0</v>
      </c>
      <c r="AB304">
        <v>0</v>
      </c>
      <c r="AC304">
        <v>0</v>
      </c>
      <c r="AD304">
        <v>0</v>
      </c>
      <c r="AE304">
        <v>0</v>
      </c>
      <c r="AF304">
        <v>0</v>
      </c>
      <c r="AG304">
        <v>0</v>
      </c>
      <c r="AH304">
        <v>0</v>
      </c>
      <c r="AI304">
        <v>0</v>
      </c>
      <c r="AJ304">
        <v>0</v>
      </c>
      <c r="AK304">
        <v>0</v>
      </c>
      <c r="AL304">
        <v>0</v>
      </c>
      <c r="AM304">
        <v>0</v>
      </c>
      <c r="AN304">
        <v>0</v>
      </c>
      <c r="AO304" t="s">
        <v>1466</v>
      </c>
      <c r="AP304" t="s">
        <v>345</v>
      </c>
      <c r="AQ304">
        <v>1</v>
      </c>
      <c r="AR304">
        <v>0</v>
      </c>
      <c r="AS304">
        <v>0</v>
      </c>
      <c r="AT304">
        <v>0</v>
      </c>
      <c r="AU304">
        <v>0</v>
      </c>
      <c r="AV304">
        <v>0</v>
      </c>
      <c r="AW304">
        <v>0</v>
      </c>
      <c r="AX304">
        <v>0</v>
      </c>
      <c r="AY304" t="s">
        <v>345</v>
      </c>
      <c r="AZ304">
        <v>1</v>
      </c>
      <c r="BA304">
        <v>0</v>
      </c>
      <c r="BB304">
        <v>0</v>
      </c>
      <c r="BC304">
        <v>0</v>
      </c>
      <c r="BD304">
        <v>0</v>
      </c>
      <c r="BE304">
        <v>0</v>
      </c>
      <c r="BF304">
        <v>0</v>
      </c>
      <c r="BG304">
        <v>0</v>
      </c>
      <c r="BH304">
        <v>0</v>
      </c>
      <c r="BI304" t="s">
        <v>52</v>
      </c>
      <c r="BK304" t="s">
        <v>129</v>
      </c>
      <c r="BL304" t="s">
        <v>130</v>
      </c>
      <c r="BM304" t="s">
        <v>130</v>
      </c>
      <c r="BN304" t="s">
        <v>118</v>
      </c>
      <c r="BO304" t="s">
        <v>922</v>
      </c>
      <c r="BP304">
        <v>1</v>
      </c>
      <c r="BQ304">
        <v>0</v>
      </c>
      <c r="BR304">
        <v>0</v>
      </c>
      <c r="BS304">
        <v>0</v>
      </c>
      <c r="BT304">
        <v>0</v>
      </c>
      <c r="BU304">
        <v>0</v>
      </c>
      <c r="BV304">
        <v>0</v>
      </c>
      <c r="BW304">
        <v>0</v>
      </c>
      <c r="BX304">
        <v>0</v>
      </c>
      <c r="BY304">
        <v>0</v>
      </c>
      <c r="BZ304">
        <v>0</v>
      </c>
      <c r="CA304">
        <v>0</v>
      </c>
      <c r="CB304">
        <v>0</v>
      </c>
      <c r="CC304">
        <v>0</v>
      </c>
      <c r="CD304">
        <v>0</v>
      </c>
      <c r="CE304" t="s">
        <v>335</v>
      </c>
      <c r="CG304" t="s">
        <v>335</v>
      </c>
      <c r="CI304" t="s">
        <v>130</v>
      </c>
      <c r="CJ304" t="s">
        <v>52</v>
      </c>
      <c r="CL304" t="s">
        <v>52</v>
      </c>
      <c r="CN304" t="s">
        <v>346</v>
      </c>
      <c r="CP304">
        <v>3</v>
      </c>
      <c r="CS304" t="s">
        <v>337</v>
      </c>
    </row>
    <row r="305" spans="1:98" customFormat="1">
      <c r="A305">
        <v>200170</v>
      </c>
      <c r="B305" t="s">
        <v>1363</v>
      </c>
      <c r="C305" t="s">
        <v>322</v>
      </c>
      <c r="D305">
        <v>1976</v>
      </c>
      <c r="E305">
        <v>50</v>
      </c>
      <c r="F305" t="s">
        <v>58</v>
      </c>
      <c r="G305" t="s">
        <v>70</v>
      </c>
      <c r="H305" t="s">
        <v>1557</v>
      </c>
      <c r="I305" t="s">
        <v>424</v>
      </c>
      <c r="J305" t="s">
        <v>350</v>
      </c>
      <c r="K305" s="329">
        <v>46138.680972222224</v>
      </c>
      <c r="L305" t="s">
        <v>309</v>
      </c>
      <c r="M305" t="s">
        <v>1363</v>
      </c>
      <c r="N305" t="s">
        <v>1364</v>
      </c>
      <c r="O305" t="s">
        <v>459</v>
      </c>
      <c r="P305" t="s">
        <v>353</v>
      </c>
      <c r="Q305" t="s">
        <v>305</v>
      </c>
      <c r="R305" t="s">
        <v>123</v>
      </c>
      <c r="S305" t="s">
        <v>122</v>
      </c>
      <c r="T305" t="s">
        <v>330</v>
      </c>
      <c r="U305" t="s">
        <v>80</v>
      </c>
      <c r="V305" t="s">
        <v>115</v>
      </c>
      <c r="W305" t="s">
        <v>685</v>
      </c>
      <c r="X305">
        <v>0</v>
      </c>
      <c r="Y305">
        <v>0</v>
      </c>
      <c r="Z305">
        <v>0</v>
      </c>
      <c r="AA305">
        <v>0</v>
      </c>
      <c r="AB305">
        <v>1</v>
      </c>
      <c r="AC305">
        <v>1</v>
      </c>
      <c r="AD305">
        <v>0</v>
      </c>
      <c r="AE305">
        <v>0</v>
      </c>
      <c r="AF305">
        <v>0</v>
      </c>
      <c r="AG305">
        <v>0</v>
      </c>
      <c r="AH305">
        <v>0</v>
      </c>
      <c r="AI305">
        <v>0</v>
      </c>
      <c r="AJ305">
        <v>0</v>
      </c>
      <c r="AK305">
        <v>0</v>
      </c>
      <c r="AL305">
        <v>0</v>
      </c>
      <c r="AM305">
        <v>0</v>
      </c>
      <c r="AN305">
        <v>0</v>
      </c>
      <c r="AO305">
        <v>0</v>
      </c>
      <c r="AP305" t="s">
        <v>333</v>
      </c>
      <c r="AQ305">
        <v>0</v>
      </c>
      <c r="AR305">
        <v>0</v>
      </c>
      <c r="AS305">
        <v>1</v>
      </c>
      <c r="AT305">
        <v>1</v>
      </c>
      <c r="AU305">
        <v>0</v>
      </c>
      <c r="AV305">
        <v>0</v>
      </c>
      <c r="AW305">
        <v>0</v>
      </c>
      <c r="AX305">
        <v>0</v>
      </c>
      <c r="AY305" t="s">
        <v>464</v>
      </c>
      <c r="AZ305">
        <v>0</v>
      </c>
      <c r="BA305">
        <v>0</v>
      </c>
      <c r="BB305">
        <v>0</v>
      </c>
      <c r="BC305">
        <v>1</v>
      </c>
      <c r="BD305">
        <v>0</v>
      </c>
      <c r="BE305">
        <v>0</v>
      </c>
      <c r="BF305">
        <v>0</v>
      </c>
      <c r="BG305">
        <v>0</v>
      </c>
      <c r="BH305">
        <v>0</v>
      </c>
      <c r="BI305" t="s">
        <v>52</v>
      </c>
      <c r="BJ305" t="s">
        <v>2266</v>
      </c>
      <c r="BK305" t="s">
        <v>131</v>
      </c>
      <c r="BL305" t="s">
        <v>133</v>
      </c>
      <c r="BM305" t="s">
        <v>131</v>
      </c>
      <c r="BN305" t="s">
        <v>117</v>
      </c>
      <c r="BO305" t="s">
        <v>931</v>
      </c>
      <c r="BP305">
        <v>0</v>
      </c>
      <c r="BQ305">
        <v>0</v>
      </c>
      <c r="BR305">
        <v>1</v>
      </c>
      <c r="BS305">
        <v>0</v>
      </c>
      <c r="BT305">
        <v>0</v>
      </c>
      <c r="BU305">
        <v>0</v>
      </c>
      <c r="BV305">
        <v>0</v>
      </c>
      <c r="BW305">
        <v>0</v>
      </c>
      <c r="BX305">
        <v>0</v>
      </c>
      <c r="BY305">
        <v>0</v>
      </c>
      <c r="BZ305">
        <v>0</v>
      </c>
      <c r="CA305">
        <v>0</v>
      </c>
      <c r="CB305">
        <v>0</v>
      </c>
      <c r="CC305">
        <v>0</v>
      </c>
      <c r="CD305">
        <v>0</v>
      </c>
      <c r="CE305" t="s">
        <v>167</v>
      </c>
      <c r="CG305" t="s">
        <v>200</v>
      </c>
      <c r="CI305" t="s">
        <v>129</v>
      </c>
      <c r="CJ305" t="s">
        <v>52</v>
      </c>
      <c r="CK305" t="s">
        <v>2267</v>
      </c>
      <c r="CL305" t="s">
        <v>52</v>
      </c>
      <c r="CN305" t="s">
        <v>346</v>
      </c>
      <c r="CP305">
        <v>5</v>
      </c>
      <c r="CS305" t="s">
        <v>347</v>
      </c>
      <c r="CT305" t="s">
        <v>2268</v>
      </c>
    </row>
    <row r="306" spans="1:98" customFormat="1">
      <c r="A306">
        <v>158696</v>
      </c>
      <c r="B306" t="s">
        <v>1814</v>
      </c>
      <c r="C306" t="s">
        <v>303</v>
      </c>
      <c r="D306">
        <v>1972</v>
      </c>
      <c r="E306">
        <v>54</v>
      </c>
      <c r="F306" t="s">
        <v>58</v>
      </c>
      <c r="G306" t="s">
        <v>80</v>
      </c>
      <c r="H306" t="s">
        <v>544</v>
      </c>
      <c r="I306" t="s">
        <v>367</v>
      </c>
      <c r="J306" t="s">
        <v>350</v>
      </c>
      <c r="K306" s="329">
        <v>46138.680706018517</v>
      </c>
      <c r="L306" t="s">
        <v>309</v>
      </c>
      <c r="M306" t="s">
        <v>401</v>
      </c>
      <c r="N306" t="s">
        <v>403</v>
      </c>
      <c r="O306" t="s">
        <v>404</v>
      </c>
      <c r="P306" t="s">
        <v>405</v>
      </c>
      <c r="Q306" t="s">
        <v>306</v>
      </c>
      <c r="R306" t="s">
        <v>383</v>
      </c>
      <c r="S306" t="s">
        <v>121</v>
      </c>
      <c r="T306" t="s">
        <v>121</v>
      </c>
      <c r="U306" t="s">
        <v>331</v>
      </c>
      <c r="V306" t="s">
        <v>107</v>
      </c>
      <c r="W306" t="s">
        <v>373</v>
      </c>
      <c r="X306">
        <v>0</v>
      </c>
      <c r="Y306">
        <v>0</v>
      </c>
      <c r="Z306">
        <v>0</v>
      </c>
      <c r="AA306">
        <v>0</v>
      </c>
      <c r="AB306">
        <v>0</v>
      </c>
      <c r="AC306">
        <v>0</v>
      </c>
      <c r="AD306">
        <v>0</v>
      </c>
      <c r="AE306">
        <v>0</v>
      </c>
      <c r="AF306">
        <v>0</v>
      </c>
      <c r="AG306">
        <v>0</v>
      </c>
      <c r="AH306">
        <v>0</v>
      </c>
      <c r="AI306">
        <v>0</v>
      </c>
      <c r="AJ306">
        <v>0</v>
      </c>
      <c r="AK306">
        <v>0</v>
      </c>
      <c r="AL306">
        <v>0</v>
      </c>
      <c r="AM306">
        <v>0</v>
      </c>
      <c r="AN306">
        <v>0</v>
      </c>
      <c r="AO306" t="s">
        <v>2108</v>
      </c>
      <c r="AP306" t="s">
        <v>345</v>
      </c>
      <c r="AQ306">
        <v>1</v>
      </c>
      <c r="AR306">
        <v>0</v>
      </c>
      <c r="AS306">
        <v>0</v>
      </c>
      <c r="AT306">
        <v>0</v>
      </c>
      <c r="AU306">
        <v>0</v>
      </c>
      <c r="AV306">
        <v>0</v>
      </c>
      <c r="AW306">
        <v>0</v>
      </c>
      <c r="AX306">
        <v>0</v>
      </c>
      <c r="AY306" t="s">
        <v>345</v>
      </c>
      <c r="AZ306">
        <v>1</v>
      </c>
      <c r="BA306">
        <v>0</v>
      </c>
      <c r="BB306">
        <v>0</v>
      </c>
      <c r="BC306">
        <v>0</v>
      </c>
      <c r="BD306">
        <v>0</v>
      </c>
      <c r="BE306">
        <v>0</v>
      </c>
      <c r="BF306">
        <v>0</v>
      </c>
      <c r="BG306">
        <v>0</v>
      </c>
      <c r="BH306">
        <v>0</v>
      </c>
      <c r="BI306" t="s">
        <v>52</v>
      </c>
      <c r="BK306" t="s">
        <v>386</v>
      </c>
      <c r="BL306" t="s">
        <v>129</v>
      </c>
      <c r="BM306" t="s">
        <v>130</v>
      </c>
      <c r="BN306" t="s">
        <v>118</v>
      </c>
      <c r="BO306" t="s">
        <v>373</v>
      </c>
      <c r="BP306">
        <v>0</v>
      </c>
      <c r="BQ306">
        <v>0</v>
      </c>
      <c r="BR306">
        <v>0</v>
      </c>
      <c r="BS306">
        <v>0</v>
      </c>
      <c r="BT306">
        <v>0</v>
      </c>
      <c r="BU306">
        <v>0</v>
      </c>
      <c r="BV306">
        <v>0</v>
      </c>
      <c r="BW306">
        <v>0</v>
      </c>
      <c r="BX306">
        <v>0</v>
      </c>
      <c r="BY306">
        <v>0</v>
      </c>
      <c r="BZ306">
        <v>0</v>
      </c>
      <c r="CA306">
        <v>0</v>
      </c>
      <c r="CB306">
        <v>0</v>
      </c>
      <c r="CC306">
        <v>0</v>
      </c>
      <c r="CD306" t="s">
        <v>1466</v>
      </c>
      <c r="CE306" t="s">
        <v>335</v>
      </c>
      <c r="CG306" t="s">
        <v>335</v>
      </c>
      <c r="CI306" t="s">
        <v>127</v>
      </c>
      <c r="CJ306" t="s">
        <v>52</v>
      </c>
      <c r="CL306" t="s">
        <v>52</v>
      </c>
      <c r="CN306" t="s">
        <v>346</v>
      </c>
      <c r="CP306">
        <v>4</v>
      </c>
      <c r="CS306" t="s">
        <v>337</v>
      </c>
    </row>
    <row r="307" spans="1:98" customFormat="1">
      <c r="A307">
        <v>152862</v>
      </c>
      <c r="B307" t="s">
        <v>413</v>
      </c>
      <c r="C307" t="s">
        <v>322</v>
      </c>
      <c r="D307">
        <v>1963</v>
      </c>
      <c r="E307">
        <v>63</v>
      </c>
      <c r="F307" t="s">
        <v>339</v>
      </c>
      <c r="G307" t="s">
        <v>91</v>
      </c>
      <c r="H307" t="s">
        <v>898</v>
      </c>
      <c r="I307" t="s">
        <v>478</v>
      </c>
      <c r="J307" t="s">
        <v>325</v>
      </c>
      <c r="K307" s="329">
        <v>46138.671006944445</v>
      </c>
      <c r="L307" t="s">
        <v>309</v>
      </c>
      <c r="M307" t="s">
        <v>658</v>
      </c>
      <c r="N307" t="s">
        <v>660</v>
      </c>
      <c r="O307" t="s">
        <v>319</v>
      </c>
      <c r="P307" t="s">
        <v>405</v>
      </c>
      <c r="Q307" t="s">
        <v>306</v>
      </c>
      <c r="R307" t="s">
        <v>123</v>
      </c>
      <c r="S307" t="s">
        <v>122</v>
      </c>
      <c r="T307" t="s">
        <v>121</v>
      </c>
      <c r="U307" t="s">
        <v>395</v>
      </c>
      <c r="V307" t="s">
        <v>107</v>
      </c>
      <c r="W307" t="s">
        <v>623</v>
      </c>
      <c r="X307">
        <v>0</v>
      </c>
      <c r="Y307">
        <v>0</v>
      </c>
      <c r="Z307">
        <v>0</v>
      </c>
      <c r="AA307">
        <v>0</v>
      </c>
      <c r="AB307">
        <v>0</v>
      </c>
      <c r="AC307">
        <v>0</v>
      </c>
      <c r="AD307">
        <v>0</v>
      </c>
      <c r="AE307">
        <v>1</v>
      </c>
      <c r="AF307">
        <v>0</v>
      </c>
      <c r="AG307">
        <v>0</v>
      </c>
      <c r="AH307">
        <v>0</v>
      </c>
      <c r="AI307">
        <v>0</v>
      </c>
      <c r="AJ307">
        <v>0</v>
      </c>
      <c r="AK307">
        <v>0</v>
      </c>
      <c r="AL307">
        <v>0</v>
      </c>
      <c r="AM307">
        <v>0</v>
      </c>
      <c r="AN307">
        <v>0</v>
      </c>
      <c r="AO307">
        <v>0</v>
      </c>
      <c r="AP307" t="s">
        <v>345</v>
      </c>
      <c r="AQ307">
        <v>1</v>
      </c>
      <c r="AR307">
        <v>0</v>
      </c>
      <c r="AS307">
        <v>0</v>
      </c>
      <c r="AT307">
        <v>0</v>
      </c>
      <c r="AU307">
        <v>0</v>
      </c>
      <c r="AV307">
        <v>0</v>
      </c>
      <c r="AW307">
        <v>0</v>
      </c>
      <c r="AX307">
        <v>0</v>
      </c>
      <c r="AY307" t="s">
        <v>345</v>
      </c>
      <c r="AZ307">
        <v>1</v>
      </c>
      <c r="BA307">
        <v>0</v>
      </c>
      <c r="BB307">
        <v>0</v>
      </c>
      <c r="BC307">
        <v>0</v>
      </c>
      <c r="BD307">
        <v>0</v>
      </c>
      <c r="BE307">
        <v>0</v>
      </c>
      <c r="BF307">
        <v>0</v>
      </c>
      <c r="BG307">
        <v>0</v>
      </c>
      <c r="BH307">
        <v>0</v>
      </c>
      <c r="BI307" t="s">
        <v>51</v>
      </c>
      <c r="BJ307" t="s">
        <v>2269</v>
      </c>
      <c r="BK307" t="s">
        <v>132</v>
      </c>
      <c r="BL307" t="s">
        <v>132</v>
      </c>
      <c r="BM307" t="s">
        <v>130</v>
      </c>
      <c r="BN307" t="s">
        <v>120</v>
      </c>
      <c r="BO307" t="s">
        <v>373</v>
      </c>
      <c r="BP307">
        <v>0</v>
      </c>
      <c r="BQ307">
        <v>0</v>
      </c>
      <c r="BR307">
        <v>0</v>
      </c>
      <c r="BS307">
        <v>0</v>
      </c>
      <c r="BT307">
        <v>0</v>
      </c>
      <c r="BU307">
        <v>0</v>
      </c>
      <c r="BV307">
        <v>0</v>
      </c>
      <c r="BW307">
        <v>0</v>
      </c>
      <c r="BX307">
        <v>0</v>
      </c>
      <c r="BY307">
        <v>0</v>
      </c>
      <c r="BZ307">
        <v>0</v>
      </c>
      <c r="CA307">
        <v>0</v>
      </c>
      <c r="CB307">
        <v>0</v>
      </c>
      <c r="CC307">
        <v>0</v>
      </c>
      <c r="CD307" t="s">
        <v>2270</v>
      </c>
      <c r="CE307" t="s">
        <v>140</v>
      </c>
      <c r="CG307" t="s">
        <v>1515</v>
      </c>
      <c r="CI307" t="s">
        <v>129</v>
      </c>
      <c r="CJ307" t="s">
        <v>51</v>
      </c>
      <c r="CL307" t="s">
        <v>52</v>
      </c>
      <c r="CN307" t="s">
        <v>346</v>
      </c>
      <c r="CP307">
        <v>9</v>
      </c>
      <c r="CS307" t="s">
        <v>337</v>
      </c>
      <c r="CT307" t="s">
        <v>2271</v>
      </c>
    </row>
    <row r="308" spans="1:98" customFormat="1">
      <c r="A308">
        <v>199397</v>
      </c>
      <c r="B308" t="s">
        <v>461</v>
      </c>
      <c r="C308" t="s">
        <v>322</v>
      </c>
      <c r="D308">
        <v>1976</v>
      </c>
      <c r="E308">
        <v>50</v>
      </c>
      <c r="F308" t="s">
        <v>58</v>
      </c>
      <c r="G308" t="s">
        <v>49</v>
      </c>
      <c r="H308" t="s">
        <v>328</v>
      </c>
      <c r="I308" t="s">
        <v>478</v>
      </c>
      <c r="J308" t="s">
        <v>325</v>
      </c>
      <c r="K308" s="329">
        <v>46138.670798611114</v>
      </c>
      <c r="L308" t="s">
        <v>309</v>
      </c>
      <c r="M308" t="s">
        <v>561</v>
      </c>
      <c r="N308" t="s">
        <v>572</v>
      </c>
      <c r="O308" t="s">
        <v>328</v>
      </c>
      <c r="P308" t="s">
        <v>329</v>
      </c>
      <c r="R308" t="s">
        <v>383</v>
      </c>
      <c r="S308" t="s">
        <v>121</v>
      </c>
      <c r="T308" t="s">
        <v>121</v>
      </c>
      <c r="U308" t="s">
        <v>331</v>
      </c>
      <c r="V308" t="s">
        <v>107</v>
      </c>
      <c r="W308" t="s">
        <v>758</v>
      </c>
      <c r="X308">
        <v>0</v>
      </c>
      <c r="Y308">
        <v>0</v>
      </c>
      <c r="Z308">
        <v>0</v>
      </c>
      <c r="AA308">
        <v>0</v>
      </c>
      <c r="AB308">
        <v>1</v>
      </c>
      <c r="AC308">
        <v>0</v>
      </c>
      <c r="AD308">
        <v>0</v>
      </c>
      <c r="AE308">
        <v>0</v>
      </c>
      <c r="AF308">
        <v>0</v>
      </c>
      <c r="AG308">
        <v>0</v>
      </c>
      <c r="AH308">
        <v>1</v>
      </c>
      <c r="AI308">
        <v>0</v>
      </c>
      <c r="AJ308">
        <v>0</v>
      </c>
      <c r="AK308">
        <v>0</v>
      </c>
      <c r="AL308">
        <v>0</v>
      </c>
      <c r="AM308">
        <v>0</v>
      </c>
      <c r="AN308">
        <v>0</v>
      </c>
      <c r="AO308">
        <v>0</v>
      </c>
      <c r="AP308" t="s">
        <v>399</v>
      </c>
      <c r="AQ308">
        <v>0</v>
      </c>
      <c r="AR308">
        <v>0</v>
      </c>
      <c r="AS308">
        <v>0</v>
      </c>
      <c r="AT308">
        <v>0</v>
      </c>
      <c r="AU308">
        <v>0</v>
      </c>
      <c r="AV308">
        <v>0</v>
      </c>
      <c r="AW308">
        <v>1</v>
      </c>
      <c r="AX308">
        <v>0</v>
      </c>
      <c r="AY308" t="s">
        <v>334</v>
      </c>
      <c r="AZ308">
        <v>0</v>
      </c>
      <c r="BA308">
        <v>0</v>
      </c>
      <c r="BB308">
        <v>0</v>
      </c>
      <c r="BC308">
        <v>0</v>
      </c>
      <c r="BD308">
        <v>0</v>
      </c>
      <c r="BE308">
        <v>0</v>
      </c>
      <c r="BF308">
        <v>1</v>
      </c>
      <c r="BG308">
        <v>0</v>
      </c>
      <c r="BH308">
        <v>0</v>
      </c>
      <c r="BK308" t="s">
        <v>127</v>
      </c>
      <c r="BL308" t="s">
        <v>386</v>
      </c>
      <c r="BM308" t="s">
        <v>127</v>
      </c>
      <c r="BN308" t="s">
        <v>117</v>
      </c>
      <c r="BO308" t="s">
        <v>923</v>
      </c>
      <c r="BP308">
        <v>0</v>
      </c>
      <c r="BQ308">
        <v>1</v>
      </c>
      <c r="BR308">
        <v>0</v>
      </c>
      <c r="BS308">
        <v>0</v>
      </c>
      <c r="BT308">
        <v>0</v>
      </c>
      <c r="BU308">
        <v>0</v>
      </c>
      <c r="BV308">
        <v>0</v>
      </c>
      <c r="BW308">
        <v>0</v>
      </c>
      <c r="BX308">
        <v>0</v>
      </c>
      <c r="BY308">
        <v>0</v>
      </c>
      <c r="BZ308">
        <v>0</v>
      </c>
      <c r="CA308">
        <v>0</v>
      </c>
      <c r="CB308">
        <v>0</v>
      </c>
      <c r="CC308">
        <v>0</v>
      </c>
      <c r="CD308">
        <v>0</v>
      </c>
      <c r="CE308" t="s">
        <v>335</v>
      </c>
      <c r="CG308" t="s">
        <v>335</v>
      </c>
      <c r="CI308" t="s">
        <v>127</v>
      </c>
      <c r="CJ308" t="s">
        <v>51</v>
      </c>
      <c r="CL308" t="s">
        <v>51</v>
      </c>
      <c r="CM308" t="s">
        <v>2272</v>
      </c>
      <c r="CN308" t="s">
        <v>346</v>
      </c>
      <c r="CO308" t="s">
        <v>2273</v>
      </c>
      <c r="CP308">
        <v>10</v>
      </c>
      <c r="CQ308" t="s">
        <v>2274</v>
      </c>
      <c r="CS308" t="s">
        <v>400</v>
      </c>
      <c r="CT308" t="s">
        <v>2275</v>
      </c>
    </row>
    <row r="309" spans="1:98" customFormat="1">
      <c r="A309">
        <v>200164</v>
      </c>
      <c r="B309" t="s">
        <v>321</v>
      </c>
      <c r="C309" t="s">
        <v>360</v>
      </c>
      <c r="D309">
        <v>1968</v>
      </c>
      <c r="E309">
        <v>58</v>
      </c>
      <c r="F309" t="s">
        <v>58</v>
      </c>
      <c r="G309" t="s">
        <v>80</v>
      </c>
      <c r="H309" t="s">
        <v>785</v>
      </c>
      <c r="I309" t="s">
        <v>402</v>
      </c>
      <c r="J309" t="s">
        <v>325</v>
      </c>
      <c r="K309" s="329">
        <v>46138.670011574075</v>
      </c>
      <c r="L309" t="s">
        <v>309</v>
      </c>
      <c r="M309" t="s">
        <v>370</v>
      </c>
      <c r="N309" t="s">
        <v>539</v>
      </c>
      <c r="O309" t="s">
        <v>377</v>
      </c>
      <c r="P309" t="s">
        <v>365</v>
      </c>
      <c r="Q309" t="s">
        <v>304</v>
      </c>
      <c r="R309" t="s">
        <v>122</v>
      </c>
      <c r="S309" t="s">
        <v>121</v>
      </c>
      <c r="T309" t="s">
        <v>121</v>
      </c>
      <c r="U309" t="s">
        <v>78</v>
      </c>
      <c r="V309" t="s">
        <v>107</v>
      </c>
      <c r="W309" t="s">
        <v>384</v>
      </c>
      <c r="X309">
        <v>0</v>
      </c>
      <c r="Y309">
        <v>0</v>
      </c>
      <c r="Z309">
        <v>0</v>
      </c>
      <c r="AA309">
        <v>0</v>
      </c>
      <c r="AB309">
        <v>1</v>
      </c>
      <c r="AC309">
        <v>0</v>
      </c>
      <c r="AD309">
        <v>0</v>
      </c>
      <c r="AE309">
        <v>0</v>
      </c>
      <c r="AF309">
        <v>0</v>
      </c>
      <c r="AG309">
        <v>0</v>
      </c>
      <c r="AH309">
        <v>0</v>
      </c>
      <c r="AI309">
        <v>0</v>
      </c>
      <c r="AJ309">
        <v>0</v>
      </c>
      <c r="AK309">
        <v>0</v>
      </c>
      <c r="AL309">
        <v>0</v>
      </c>
      <c r="AM309">
        <v>0</v>
      </c>
      <c r="AN309">
        <v>0</v>
      </c>
      <c r="AO309">
        <v>0</v>
      </c>
      <c r="AP309" t="s">
        <v>345</v>
      </c>
      <c r="AQ309">
        <v>1</v>
      </c>
      <c r="AR309">
        <v>0</v>
      </c>
      <c r="AS309">
        <v>0</v>
      </c>
      <c r="AT309">
        <v>0</v>
      </c>
      <c r="AU309">
        <v>0</v>
      </c>
      <c r="AV309">
        <v>0</v>
      </c>
      <c r="AW309">
        <v>0</v>
      </c>
      <c r="AX309">
        <v>0</v>
      </c>
      <c r="AY309" t="s">
        <v>345</v>
      </c>
      <c r="AZ309">
        <v>1</v>
      </c>
      <c r="BA309">
        <v>0</v>
      </c>
      <c r="BB309">
        <v>0</v>
      </c>
      <c r="BC309">
        <v>0</v>
      </c>
      <c r="BD309">
        <v>0</v>
      </c>
      <c r="BE309">
        <v>0</v>
      </c>
      <c r="BF309">
        <v>0</v>
      </c>
      <c r="BG309">
        <v>0</v>
      </c>
      <c r="BH309">
        <v>0</v>
      </c>
      <c r="BI309" t="s">
        <v>52</v>
      </c>
      <c r="BK309" t="s">
        <v>386</v>
      </c>
      <c r="BL309" t="s">
        <v>129</v>
      </c>
      <c r="BM309" t="s">
        <v>129</v>
      </c>
      <c r="BN309" t="s">
        <v>117</v>
      </c>
      <c r="BO309" t="s">
        <v>944</v>
      </c>
      <c r="BP309">
        <v>0</v>
      </c>
      <c r="BQ309">
        <v>0</v>
      </c>
      <c r="BR309">
        <v>1</v>
      </c>
      <c r="BS309">
        <v>0</v>
      </c>
      <c r="BT309">
        <v>0</v>
      </c>
      <c r="BU309">
        <v>1</v>
      </c>
      <c r="BV309">
        <v>0</v>
      </c>
      <c r="BW309">
        <v>0</v>
      </c>
      <c r="BX309">
        <v>0</v>
      </c>
      <c r="BY309">
        <v>0</v>
      </c>
      <c r="BZ309">
        <v>0</v>
      </c>
      <c r="CA309">
        <v>0</v>
      </c>
      <c r="CB309">
        <v>0</v>
      </c>
      <c r="CC309">
        <v>0</v>
      </c>
      <c r="CD309">
        <v>0</v>
      </c>
      <c r="CE309" t="s">
        <v>138</v>
      </c>
      <c r="CG309" t="s">
        <v>335</v>
      </c>
      <c r="CI309" t="s">
        <v>128</v>
      </c>
      <c r="CJ309" t="s">
        <v>52</v>
      </c>
      <c r="CL309" t="s">
        <v>52</v>
      </c>
      <c r="CN309" t="s">
        <v>346</v>
      </c>
      <c r="CP309">
        <v>7</v>
      </c>
      <c r="CS309" t="s">
        <v>337</v>
      </c>
    </row>
    <row r="310" spans="1:98" customFormat="1">
      <c r="A310">
        <v>172543</v>
      </c>
      <c r="B310" t="s">
        <v>1495</v>
      </c>
      <c r="C310" t="s">
        <v>360</v>
      </c>
      <c r="D310">
        <v>1968</v>
      </c>
      <c r="E310">
        <v>58</v>
      </c>
      <c r="F310" t="s">
        <v>58</v>
      </c>
      <c r="G310" t="s">
        <v>80</v>
      </c>
      <c r="H310" t="s">
        <v>785</v>
      </c>
      <c r="I310" t="s">
        <v>402</v>
      </c>
      <c r="J310" t="s">
        <v>325</v>
      </c>
      <c r="K310" s="329">
        <v>46138.662928240738</v>
      </c>
      <c r="L310" t="s">
        <v>309</v>
      </c>
      <c r="M310" t="s">
        <v>370</v>
      </c>
      <c r="N310" t="s">
        <v>539</v>
      </c>
      <c r="O310" t="s">
        <v>377</v>
      </c>
      <c r="P310" t="s">
        <v>365</v>
      </c>
      <c r="Q310" t="s">
        <v>304</v>
      </c>
      <c r="R310" t="s">
        <v>122</v>
      </c>
      <c r="S310" t="s">
        <v>121</v>
      </c>
      <c r="T310" t="s">
        <v>121</v>
      </c>
      <c r="U310" t="s">
        <v>78</v>
      </c>
      <c r="V310" t="s">
        <v>107</v>
      </c>
      <c r="W310" t="s">
        <v>384</v>
      </c>
      <c r="X310">
        <v>0</v>
      </c>
      <c r="Y310">
        <v>0</v>
      </c>
      <c r="Z310">
        <v>0</v>
      </c>
      <c r="AA310">
        <v>0</v>
      </c>
      <c r="AB310">
        <v>1</v>
      </c>
      <c r="AC310">
        <v>0</v>
      </c>
      <c r="AD310">
        <v>0</v>
      </c>
      <c r="AE310">
        <v>0</v>
      </c>
      <c r="AF310">
        <v>0</v>
      </c>
      <c r="AG310">
        <v>0</v>
      </c>
      <c r="AH310">
        <v>0</v>
      </c>
      <c r="AI310">
        <v>0</v>
      </c>
      <c r="AJ310">
        <v>0</v>
      </c>
      <c r="AK310">
        <v>0</v>
      </c>
      <c r="AL310">
        <v>0</v>
      </c>
      <c r="AM310">
        <v>0</v>
      </c>
      <c r="AN310">
        <v>0</v>
      </c>
      <c r="AO310">
        <v>0</v>
      </c>
      <c r="AP310" t="s">
        <v>345</v>
      </c>
      <c r="AQ310">
        <v>1</v>
      </c>
      <c r="AR310">
        <v>0</v>
      </c>
      <c r="AS310">
        <v>0</v>
      </c>
      <c r="AT310">
        <v>0</v>
      </c>
      <c r="AU310">
        <v>0</v>
      </c>
      <c r="AV310">
        <v>0</v>
      </c>
      <c r="AW310">
        <v>0</v>
      </c>
      <c r="AX310">
        <v>0</v>
      </c>
      <c r="AY310" t="s">
        <v>345</v>
      </c>
      <c r="AZ310">
        <v>1</v>
      </c>
      <c r="BA310">
        <v>0</v>
      </c>
      <c r="BB310">
        <v>0</v>
      </c>
      <c r="BC310">
        <v>0</v>
      </c>
      <c r="BD310">
        <v>0</v>
      </c>
      <c r="BE310">
        <v>0</v>
      </c>
      <c r="BF310">
        <v>0</v>
      </c>
      <c r="BG310">
        <v>0</v>
      </c>
      <c r="BH310">
        <v>0</v>
      </c>
      <c r="BK310" t="s">
        <v>386</v>
      </c>
      <c r="BL310" t="s">
        <v>129</v>
      </c>
      <c r="BM310" t="s">
        <v>129</v>
      </c>
      <c r="BN310" t="s">
        <v>118</v>
      </c>
      <c r="BO310" t="s">
        <v>931</v>
      </c>
      <c r="BP310">
        <v>0</v>
      </c>
      <c r="BQ310">
        <v>0</v>
      </c>
      <c r="BR310">
        <v>1</v>
      </c>
      <c r="BS310">
        <v>0</v>
      </c>
      <c r="BT310">
        <v>0</v>
      </c>
      <c r="BU310">
        <v>0</v>
      </c>
      <c r="BV310">
        <v>0</v>
      </c>
      <c r="BW310">
        <v>0</v>
      </c>
      <c r="BX310">
        <v>0</v>
      </c>
      <c r="BY310">
        <v>0</v>
      </c>
      <c r="BZ310">
        <v>0</v>
      </c>
      <c r="CA310">
        <v>0</v>
      </c>
      <c r="CB310">
        <v>0</v>
      </c>
      <c r="CC310">
        <v>0</v>
      </c>
      <c r="CD310">
        <v>0</v>
      </c>
      <c r="CE310" t="s">
        <v>137</v>
      </c>
      <c r="CG310" t="s">
        <v>335</v>
      </c>
      <c r="CI310" t="s">
        <v>129</v>
      </c>
      <c r="CJ310" t="s">
        <v>52</v>
      </c>
      <c r="CL310" t="s">
        <v>52</v>
      </c>
      <c r="CN310" t="s">
        <v>346</v>
      </c>
      <c r="CP310">
        <v>6</v>
      </c>
      <c r="CS310" t="s">
        <v>347</v>
      </c>
    </row>
    <row r="311" spans="1:98" customFormat="1">
      <c r="A311">
        <v>200082</v>
      </c>
      <c r="B311" t="s">
        <v>321</v>
      </c>
      <c r="C311" t="s">
        <v>303</v>
      </c>
      <c r="D311">
        <v>1993</v>
      </c>
      <c r="E311">
        <v>33</v>
      </c>
      <c r="F311" t="s">
        <v>57</v>
      </c>
      <c r="G311" t="s">
        <v>84</v>
      </c>
      <c r="H311" t="s">
        <v>549</v>
      </c>
      <c r="I311" t="s">
        <v>402</v>
      </c>
      <c r="J311" t="s">
        <v>350</v>
      </c>
      <c r="K311" s="329">
        <v>46138.636921296296</v>
      </c>
      <c r="L311" t="s">
        <v>309</v>
      </c>
      <c r="M311" t="s">
        <v>425</v>
      </c>
      <c r="N311" t="s">
        <v>426</v>
      </c>
      <c r="O311" t="s">
        <v>364</v>
      </c>
      <c r="P311" t="s">
        <v>365</v>
      </c>
      <c r="R311" t="s">
        <v>122</v>
      </c>
      <c r="S311" t="s">
        <v>122</v>
      </c>
      <c r="T311" t="s">
        <v>343</v>
      </c>
      <c r="U311" t="s">
        <v>331</v>
      </c>
      <c r="V311" t="s">
        <v>110</v>
      </c>
      <c r="W311" t="s">
        <v>470</v>
      </c>
      <c r="X311">
        <v>0</v>
      </c>
      <c r="Y311">
        <v>0</v>
      </c>
      <c r="Z311">
        <v>1</v>
      </c>
      <c r="AA311">
        <v>0</v>
      </c>
      <c r="AB311">
        <v>0</v>
      </c>
      <c r="AC311">
        <v>0</v>
      </c>
      <c r="AD311">
        <v>0</v>
      </c>
      <c r="AE311">
        <v>0</v>
      </c>
      <c r="AF311">
        <v>0</v>
      </c>
      <c r="AG311">
        <v>0</v>
      </c>
      <c r="AH311">
        <v>0</v>
      </c>
      <c r="AI311">
        <v>0</v>
      </c>
      <c r="AJ311">
        <v>0</v>
      </c>
      <c r="AK311">
        <v>0</v>
      </c>
      <c r="AL311">
        <v>0</v>
      </c>
      <c r="AM311">
        <v>0</v>
      </c>
      <c r="AN311">
        <v>0</v>
      </c>
      <c r="AO311">
        <v>0</v>
      </c>
      <c r="AP311" t="s">
        <v>464</v>
      </c>
      <c r="AQ311">
        <v>0</v>
      </c>
      <c r="AR311">
        <v>0</v>
      </c>
      <c r="AS311">
        <v>0</v>
      </c>
      <c r="AT311">
        <v>1</v>
      </c>
      <c r="AU311">
        <v>0</v>
      </c>
      <c r="AV311">
        <v>0</v>
      </c>
      <c r="AW311">
        <v>0</v>
      </c>
      <c r="AX311">
        <v>0</v>
      </c>
      <c r="AY311" t="s">
        <v>604</v>
      </c>
      <c r="AZ311">
        <v>0</v>
      </c>
      <c r="BA311">
        <v>0</v>
      </c>
      <c r="BB311">
        <v>0</v>
      </c>
      <c r="BC311">
        <v>1</v>
      </c>
      <c r="BD311">
        <v>0</v>
      </c>
      <c r="BE311">
        <v>1</v>
      </c>
      <c r="BF311">
        <v>0</v>
      </c>
      <c r="BG311">
        <v>0</v>
      </c>
      <c r="BH311">
        <v>0</v>
      </c>
      <c r="BI311" t="s">
        <v>52</v>
      </c>
      <c r="BK311" t="s">
        <v>131</v>
      </c>
      <c r="BL311" t="s">
        <v>132</v>
      </c>
      <c r="BM311" t="s">
        <v>130</v>
      </c>
      <c r="BN311" t="s">
        <v>117</v>
      </c>
      <c r="BO311" t="s">
        <v>931</v>
      </c>
      <c r="BP311">
        <v>0</v>
      </c>
      <c r="BQ311">
        <v>0</v>
      </c>
      <c r="BR311">
        <v>1</v>
      </c>
      <c r="BS311">
        <v>0</v>
      </c>
      <c r="BT311">
        <v>0</v>
      </c>
      <c r="BU311">
        <v>0</v>
      </c>
      <c r="BV311">
        <v>0</v>
      </c>
      <c r="BW311">
        <v>0</v>
      </c>
      <c r="BX311">
        <v>0</v>
      </c>
      <c r="BY311">
        <v>0</v>
      </c>
      <c r="BZ311">
        <v>0</v>
      </c>
      <c r="CA311">
        <v>0</v>
      </c>
      <c r="CB311">
        <v>0</v>
      </c>
      <c r="CC311">
        <v>0</v>
      </c>
      <c r="CD311">
        <v>0</v>
      </c>
      <c r="CE311" t="s">
        <v>167</v>
      </c>
      <c r="CG311" t="s">
        <v>335</v>
      </c>
      <c r="CI311" t="s">
        <v>130</v>
      </c>
      <c r="CJ311" t="s">
        <v>52</v>
      </c>
      <c r="CL311" t="s">
        <v>52</v>
      </c>
      <c r="CN311" t="s">
        <v>346</v>
      </c>
      <c r="CP311">
        <v>7</v>
      </c>
    </row>
    <row r="312" spans="1:98" customFormat="1">
      <c r="A312">
        <v>200168</v>
      </c>
      <c r="B312" t="s">
        <v>1363</v>
      </c>
      <c r="C312" t="s">
        <v>322</v>
      </c>
      <c r="D312">
        <v>1975</v>
      </c>
      <c r="E312">
        <v>51</v>
      </c>
      <c r="F312" t="s">
        <v>58</v>
      </c>
      <c r="G312" t="s">
        <v>83</v>
      </c>
      <c r="H312" t="s">
        <v>1300</v>
      </c>
      <c r="I312" t="s">
        <v>349</v>
      </c>
      <c r="J312" t="s">
        <v>350</v>
      </c>
      <c r="K312" s="329">
        <v>46138.622673611113</v>
      </c>
      <c r="L312" t="s">
        <v>309</v>
      </c>
      <c r="M312" t="s">
        <v>1363</v>
      </c>
      <c r="N312" t="s">
        <v>1364</v>
      </c>
      <c r="O312" t="s">
        <v>459</v>
      </c>
      <c r="P312" t="s">
        <v>353</v>
      </c>
      <c r="Q312" t="s">
        <v>305</v>
      </c>
      <c r="R312" t="s">
        <v>122</v>
      </c>
      <c r="S312" t="s">
        <v>122</v>
      </c>
      <c r="T312" t="s">
        <v>330</v>
      </c>
      <c r="U312" t="s">
        <v>331</v>
      </c>
      <c r="V312" t="s">
        <v>107</v>
      </c>
      <c r="W312" t="s">
        <v>1735</v>
      </c>
      <c r="X312">
        <v>0</v>
      </c>
      <c r="Y312">
        <v>0</v>
      </c>
      <c r="Z312">
        <v>0</v>
      </c>
      <c r="AA312">
        <v>0</v>
      </c>
      <c r="AB312">
        <v>1</v>
      </c>
      <c r="AC312">
        <v>0</v>
      </c>
      <c r="AD312">
        <v>0</v>
      </c>
      <c r="AE312">
        <v>0</v>
      </c>
      <c r="AF312">
        <v>0</v>
      </c>
      <c r="AG312">
        <v>0</v>
      </c>
      <c r="AH312">
        <v>1</v>
      </c>
      <c r="AI312">
        <v>1</v>
      </c>
      <c r="AJ312">
        <v>0</v>
      </c>
      <c r="AK312">
        <v>0</v>
      </c>
      <c r="AL312">
        <v>0</v>
      </c>
      <c r="AM312">
        <v>0</v>
      </c>
      <c r="AN312">
        <v>0</v>
      </c>
      <c r="AO312">
        <v>0</v>
      </c>
      <c r="AP312" t="s">
        <v>345</v>
      </c>
      <c r="AQ312">
        <v>1</v>
      </c>
      <c r="AR312">
        <v>0</v>
      </c>
      <c r="AS312">
        <v>0</v>
      </c>
      <c r="AT312">
        <v>0</v>
      </c>
      <c r="AU312">
        <v>0</v>
      </c>
      <c r="AV312">
        <v>0</v>
      </c>
      <c r="AW312">
        <v>0</v>
      </c>
      <c r="AX312">
        <v>0</v>
      </c>
      <c r="AY312" t="s">
        <v>345</v>
      </c>
      <c r="AZ312">
        <v>1</v>
      </c>
      <c r="BA312">
        <v>0</v>
      </c>
      <c r="BB312">
        <v>0</v>
      </c>
      <c r="BC312">
        <v>0</v>
      </c>
      <c r="BD312">
        <v>0</v>
      </c>
      <c r="BE312">
        <v>0</v>
      </c>
      <c r="BF312">
        <v>0</v>
      </c>
      <c r="BG312">
        <v>0</v>
      </c>
      <c r="BH312">
        <v>0</v>
      </c>
      <c r="BI312" t="s">
        <v>52</v>
      </c>
      <c r="BK312" t="s">
        <v>131</v>
      </c>
      <c r="BL312" t="s">
        <v>130</v>
      </c>
      <c r="BM312" t="s">
        <v>131</v>
      </c>
      <c r="BN312" t="s">
        <v>117</v>
      </c>
      <c r="BO312" t="s">
        <v>924</v>
      </c>
      <c r="BP312">
        <v>0</v>
      </c>
      <c r="BQ312">
        <v>0</v>
      </c>
      <c r="BR312">
        <v>0</v>
      </c>
      <c r="BS312">
        <v>0</v>
      </c>
      <c r="BT312">
        <v>0</v>
      </c>
      <c r="BU312">
        <v>1</v>
      </c>
      <c r="BV312">
        <v>0</v>
      </c>
      <c r="BW312">
        <v>0</v>
      </c>
      <c r="BX312">
        <v>0</v>
      </c>
      <c r="BY312">
        <v>0</v>
      </c>
      <c r="BZ312">
        <v>0</v>
      </c>
      <c r="CA312">
        <v>0</v>
      </c>
      <c r="CB312">
        <v>0</v>
      </c>
      <c r="CC312">
        <v>0</v>
      </c>
      <c r="CD312">
        <v>0</v>
      </c>
      <c r="CE312" t="s">
        <v>138</v>
      </c>
      <c r="CG312" t="s">
        <v>335</v>
      </c>
      <c r="CI312" t="s">
        <v>127</v>
      </c>
      <c r="CJ312" t="s">
        <v>52</v>
      </c>
      <c r="CL312" t="s">
        <v>52</v>
      </c>
      <c r="CN312" t="s">
        <v>346</v>
      </c>
      <c r="CP312">
        <v>10</v>
      </c>
    </row>
    <row r="313" spans="1:98" customFormat="1">
      <c r="A313">
        <v>200143</v>
      </c>
      <c r="B313" t="s">
        <v>321</v>
      </c>
      <c r="C313" t="s">
        <v>360</v>
      </c>
      <c r="D313">
        <v>1977</v>
      </c>
      <c r="E313">
        <v>49</v>
      </c>
      <c r="F313" t="s">
        <v>387</v>
      </c>
      <c r="G313" t="s">
        <v>83</v>
      </c>
      <c r="H313" t="s">
        <v>1300</v>
      </c>
      <c r="I313" t="s">
        <v>478</v>
      </c>
      <c r="J313" t="s">
        <v>350</v>
      </c>
      <c r="K313" s="329">
        <v>46138.617777777778</v>
      </c>
      <c r="L313" t="s">
        <v>309</v>
      </c>
      <c r="M313" t="s">
        <v>1363</v>
      </c>
      <c r="N313" t="s">
        <v>1364</v>
      </c>
      <c r="O313" t="s">
        <v>459</v>
      </c>
      <c r="P313" t="s">
        <v>353</v>
      </c>
      <c r="Q313" t="s">
        <v>305</v>
      </c>
      <c r="R313" t="s">
        <v>123</v>
      </c>
      <c r="S313" t="s">
        <v>123</v>
      </c>
      <c r="T313" t="s">
        <v>330</v>
      </c>
      <c r="U313" t="s">
        <v>331</v>
      </c>
      <c r="V313" t="s">
        <v>107</v>
      </c>
      <c r="W313" t="s">
        <v>1138</v>
      </c>
      <c r="X313">
        <v>0</v>
      </c>
      <c r="Y313">
        <v>1</v>
      </c>
      <c r="Z313">
        <v>1</v>
      </c>
      <c r="AA313">
        <v>0</v>
      </c>
      <c r="AB313">
        <v>1</v>
      </c>
      <c r="AC313">
        <v>1</v>
      </c>
      <c r="AD313">
        <v>1</v>
      </c>
      <c r="AE313">
        <v>0</v>
      </c>
      <c r="AF313">
        <v>0</v>
      </c>
      <c r="AG313">
        <v>0</v>
      </c>
      <c r="AH313">
        <v>1</v>
      </c>
      <c r="AI313">
        <v>0</v>
      </c>
      <c r="AJ313">
        <v>0</v>
      </c>
      <c r="AK313">
        <v>0</v>
      </c>
      <c r="AL313">
        <v>0</v>
      </c>
      <c r="AM313">
        <v>0</v>
      </c>
      <c r="AN313">
        <v>0</v>
      </c>
      <c r="AO313">
        <v>0</v>
      </c>
      <c r="AP313" t="s">
        <v>345</v>
      </c>
      <c r="AQ313">
        <v>1</v>
      </c>
      <c r="AR313">
        <v>0</v>
      </c>
      <c r="AS313">
        <v>0</v>
      </c>
      <c r="AT313">
        <v>0</v>
      </c>
      <c r="AU313">
        <v>0</v>
      </c>
      <c r="AV313">
        <v>0</v>
      </c>
      <c r="AW313">
        <v>0</v>
      </c>
      <c r="AX313">
        <v>0</v>
      </c>
      <c r="AY313" t="s">
        <v>345</v>
      </c>
      <c r="AZ313">
        <v>1</v>
      </c>
      <c r="BA313">
        <v>0</v>
      </c>
      <c r="BB313">
        <v>0</v>
      </c>
      <c r="BC313">
        <v>0</v>
      </c>
      <c r="BD313">
        <v>0</v>
      </c>
      <c r="BE313">
        <v>0</v>
      </c>
      <c r="BF313">
        <v>0</v>
      </c>
      <c r="BG313">
        <v>0</v>
      </c>
      <c r="BH313">
        <v>0</v>
      </c>
      <c r="BI313" t="s">
        <v>51</v>
      </c>
      <c r="BK313" t="s">
        <v>133</v>
      </c>
      <c r="BL313" t="s">
        <v>131</v>
      </c>
      <c r="BM313" t="s">
        <v>131</v>
      </c>
      <c r="BN313" t="s">
        <v>117</v>
      </c>
      <c r="BO313" t="s">
        <v>1823</v>
      </c>
      <c r="BP313">
        <v>1</v>
      </c>
      <c r="BQ313">
        <v>1</v>
      </c>
      <c r="BR313">
        <v>1</v>
      </c>
      <c r="BS313">
        <v>1</v>
      </c>
      <c r="BT313">
        <v>0</v>
      </c>
      <c r="BU313">
        <v>1</v>
      </c>
      <c r="BV313">
        <v>0</v>
      </c>
      <c r="BW313">
        <v>1</v>
      </c>
      <c r="BX313">
        <v>0</v>
      </c>
      <c r="BY313">
        <v>0</v>
      </c>
      <c r="BZ313">
        <v>1</v>
      </c>
      <c r="CA313">
        <v>0</v>
      </c>
      <c r="CB313">
        <v>0</v>
      </c>
      <c r="CC313">
        <v>0</v>
      </c>
      <c r="CD313">
        <v>0</v>
      </c>
      <c r="CE313" t="s">
        <v>138</v>
      </c>
      <c r="CG313" t="s">
        <v>165</v>
      </c>
      <c r="CI313" t="s">
        <v>130</v>
      </c>
      <c r="CJ313" t="s">
        <v>51</v>
      </c>
      <c r="CL313" t="s">
        <v>51</v>
      </c>
      <c r="CN313" t="s">
        <v>346</v>
      </c>
      <c r="CP313">
        <v>9</v>
      </c>
      <c r="CS313" t="s">
        <v>337</v>
      </c>
    </row>
    <row r="314" spans="1:98" customFormat="1">
      <c r="A314">
        <v>200166</v>
      </c>
      <c r="B314" t="s">
        <v>321</v>
      </c>
      <c r="C314" t="s">
        <v>360</v>
      </c>
      <c r="D314">
        <v>1981</v>
      </c>
      <c r="E314">
        <v>45</v>
      </c>
      <c r="F314" t="s">
        <v>387</v>
      </c>
      <c r="G314" t="s">
        <v>79</v>
      </c>
      <c r="H314" t="s">
        <v>794</v>
      </c>
      <c r="I314" t="s">
        <v>349</v>
      </c>
      <c r="J314" t="s">
        <v>325</v>
      </c>
      <c r="K314" s="329">
        <v>46138.614988425928</v>
      </c>
      <c r="L314" t="s">
        <v>309</v>
      </c>
      <c r="M314" t="s">
        <v>551</v>
      </c>
      <c r="N314" t="s">
        <v>552</v>
      </c>
      <c r="O314" t="s">
        <v>553</v>
      </c>
      <c r="P314" t="s">
        <v>382</v>
      </c>
      <c r="R314" t="s">
        <v>122</v>
      </c>
      <c r="S314" t="s">
        <v>122</v>
      </c>
      <c r="T314" t="s">
        <v>330</v>
      </c>
      <c r="U314" t="s">
        <v>331</v>
      </c>
      <c r="V314" t="s">
        <v>108</v>
      </c>
      <c r="W314" t="s">
        <v>505</v>
      </c>
      <c r="X314">
        <v>0</v>
      </c>
      <c r="Y314">
        <v>0</v>
      </c>
      <c r="Z314">
        <v>0</v>
      </c>
      <c r="AA314">
        <v>0</v>
      </c>
      <c r="AB314">
        <v>0</v>
      </c>
      <c r="AC314">
        <v>1</v>
      </c>
      <c r="AD314">
        <v>0</v>
      </c>
      <c r="AE314">
        <v>0</v>
      </c>
      <c r="AF314">
        <v>0</v>
      </c>
      <c r="AG314">
        <v>0</v>
      </c>
      <c r="AH314">
        <v>0</v>
      </c>
      <c r="AI314">
        <v>0</v>
      </c>
      <c r="AJ314">
        <v>0</v>
      </c>
      <c r="AK314">
        <v>0</v>
      </c>
      <c r="AL314">
        <v>0</v>
      </c>
      <c r="AM314">
        <v>0</v>
      </c>
      <c r="AN314">
        <v>0</v>
      </c>
      <c r="AO314">
        <v>0</v>
      </c>
      <c r="AP314" t="s">
        <v>345</v>
      </c>
      <c r="AQ314">
        <v>1</v>
      </c>
      <c r="AR314">
        <v>0</v>
      </c>
      <c r="AS314">
        <v>0</v>
      </c>
      <c r="AT314">
        <v>0</v>
      </c>
      <c r="AU314">
        <v>0</v>
      </c>
      <c r="AV314">
        <v>0</v>
      </c>
      <c r="AW314">
        <v>0</v>
      </c>
      <c r="AX314">
        <v>0</v>
      </c>
      <c r="AY314" t="s">
        <v>345</v>
      </c>
      <c r="AZ314">
        <v>1</v>
      </c>
      <c r="BA314">
        <v>0</v>
      </c>
      <c r="BB314">
        <v>0</v>
      </c>
      <c r="BC314">
        <v>0</v>
      </c>
      <c r="BD314">
        <v>0</v>
      </c>
      <c r="BE314">
        <v>0</v>
      </c>
      <c r="BF314">
        <v>0</v>
      </c>
      <c r="BG314">
        <v>0</v>
      </c>
      <c r="BH314">
        <v>0</v>
      </c>
      <c r="BK314" t="s">
        <v>131</v>
      </c>
      <c r="BL314" t="s">
        <v>131</v>
      </c>
      <c r="BM314" t="s">
        <v>132</v>
      </c>
      <c r="BN314" t="s">
        <v>117</v>
      </c>
      <c r="BO314" t="s">
        <v>921</v>
      </c>
      <c r="BP314">
        <v>0</v>
      </c>
      <c r="BQ314">
        <v>0</v>
      </c>
      <c r="BR314">
        <v>0</v>
      </c>
      <c r="BS314">
        <v>0</v>
      </c>
      <c r="BT314">
        <v>0</v>
      </c>
      <c r="BU314">
        <v>0</v>
      </c>
      <c r="BV314">
        <v>0</v>
      </c>
      <c r="BW314">
        <v>0</v>
      </c>
      <c r="BX314">
        <v>0</v>
      </c>
      <c r="BY314">
        <v>0</v>
      </c>
      <c r="BZ314">
        <v>1</v>
      </c>
      <c r="CA314">
        <v>0</v>
      </c>
      <c r="CB314">
        <v>0</v>
      </c>
      <c r="CC314">
        <v>0</v>
      </c>
      <c r="CD314">
        <v>0</v>
      </c>
      <c r="CE314" t="s">
        <v>335</v>
      </c>
      <c r="CG314" t="s">
        <v>335</v>
      </c>
      <c r="CI314" t="s">
        <v>130</v>
      </c>
      <c r="CJ314" t="s">
        <v>51</v>
      </c>
      <c r="CL314" t="s">
        <v>51</v>
      </c>
      <c r="CN314" t="s">
        <v>346</v>
      </c>
      <c r="CP314">
        <v>10</v>
      </c>
    </row>
    <row r="315" spans="1:98" customFormat="1">
      <c r="A315">
        <v>105767</v>
      </c>
      <c r="B315" t="s">
        <v>321</v>
      </c>
      <c r="C315" t="s">
        <v>322</v>
      </c>
      <c r="D315">
        <v>1964</v>
      </c>
      <c r="E315">
        <v>62</v>
      </c>
      <c r="F315" t="s">
        <v>339</v>
      </c>
      <c r="G315" t="s">
        <v>84</v>
      </c>
      <c r="H315" t="s">
        <v>1524</v>
      </c>
      <c r="I315" t="s">
        <v>424</v>
      </c>
      <c r="J315" t="s">
        <v>325</v>
      </c>
      <c r="K315" s="329">
        <v>46138.610324074078</v>
      </c>
      <c r="L315" t="s">
        <v>309</v>
      </c>
      <c r="M315" t="s">
        <v>595</v>
      </c>
      <c r="N315" t="s">
        <v>596</v>
      </c>
      <c r="O315" t="s">
        <v>358</v>
      </c>
      <c r="P315" t="s">
        <v>329</v>
      </c>
      <c r="R315" t="s">
        <v>383</v>
      </c>
      <c r="S315" t="s">
        <v>121</v>
      </c>
      <c r="T315" t="s">
        <v>121</v>
      </c>
      <c r="U315" t="s">
        <v>331</v>
      </c>
      <c r="V315" t="s">
        <v>105</v>
      </c>
      <c r="W315" t="s">
        <v>1416</v>
      </c>
      <c r="X315">
        <v>0</v>
      </c>
      <c r="Y315">
        <v>0</v>
      </c>
      <c r="Z315">
        <v>1</v>
      </c>
      <c r="AA315">
        <v>1</v>
      </c>
      <c r="AB315">
        <v>1</v>
      </c>
      <c r="AC315">
        <v>0</v>
      </c>
      <c r="AD315">
        <v>0</v>
      </c>
      <c r="AE315">
        <v>0</v>
      </c>
      <c r="AF315">
        <v>0</v>
      </c>
      <c r="AG315">
        <v>0</v>
      </c>
      <c r="AH315">
        <v>0</v>
      </c>
      <c r="AI315">
        <v>0</v>
      </c>
      <c r="AJ315">
        <v>0</v>
      </c>
      <c r="AK315">
        <v>0</v>
      </c>
      <c r="AL315">
        <v>1</v>
      </c>
      <c r="AM315">
        <v>0</v>
      </c>
      <c r="AN315">
        <v>0</v>
      </c>
      <c r="AO315">
        <v>0</v>
      </c>
      <c r="AP315" t="s">
        <v>345</v>
      </c>
      <c r="AQ315">
        <v>1</v>
      </c>
      <c r="AR315">
        <v>0</v>
      </c>
      <c r="AS315">
        <v>0</v>
      </c>
      <c r="AT315">
        <v>0</v>
      </c>
      <c r="AU315">
        <v>0</v>
      </c>
      <c r="AV315">
        <v>0</v>
      </c>
      <c r="AW315">
        <v>0</v>
      </c>
      <c r="AX315">
        <v>0</v>
      </c>
      <c r="AY315" t="s">
        <v>345</v>
      </c>
      <c r="AZ315">
        <v>1</v>
      </c>
      <c r="BA315">
        <v>0</v>
      </c>
      <c r="BB315">
        <v>0</v>
      </c>
      <c r="BC315">
        <v>0</v>
      </c>
      <c r="BD315">
        <v>0</v>
      </c>
      <c r="BE315">
        <v>0</v>
      </c>
      <c r="BF315">
        <v>0</v>
      </c>
      <c r="BG315">
        <v>0</v>
      </c>
      <c r="BH315">
        <v>0</v>
      </c>
      <c r="BI315" t="s">
        <v>51</v>
      </c>
      <c r="BJ315" t="s">
        <v>2276</v>
      </c>
      <c r="BK315" t="s">
        <v>386</v>
      </c>
      <c r="BL315" t="s">
        <v>131</v>
      </c>
      <c r="BM315" t="s">
        <v>130</v>
      </c>
      <c r="BN315" t="s">
        <v>117</v>
      </c>
      <c r="BO315" t="s">
        <v>924</v>
      </c>
      <c r="BP315">
        <v>0</v>
      </c>
      <c r="BQ315">
        <v>0</v>
      </c>
      <c r="BR315">
        <v>0</v>
      </c>
      <c r="BS315">
        <v>0</v>
      </c>
      <c r="BT315">
        <v>0</v>
      </c>
      <c r="BU315">
        <v>1</v>
      </c>
      <c r="BV315">
        <v>0</v>
      </c>
      <c r="BW315">
        <v>0</v>
      </c>
      <c r="BX315">
        <v>0</v>
      </c>
      <c r="BY315">
        <v>0</v>
      </c>
      <c r="BZ315">
        <v>0</v>
      </c>
      <c r="CA315">
        <v>0</v>
      </c>
      <c r="CB315">
        <v>0</v>
      </c>
      <c r="CC315">
        <v>0</v>
      </c>
      <c r="CD315">
        <v>0</v>
      </c>
      <c r="CE315" t="s">
        <v>202</v>
      </c>
      <c r="CF315" t="s">
        <v>1437</v>
      </c>
      <c r="CG315" t="s">
        <v>335</v>
      </c>
      <c r="CI315" t="s">
        <v>129</v>
      </c>
      <c r="CJ315" t="s">
        <v>52</v>
      </c>
      <c r="CL315" t="s">
        <v>52</v>
      </c>
      <c r="CN315" t="s">
        <v>346</v>
      </c>
      <c r="CP315">
        <v>8</v>
      </c>
      <c r="CS315" t="s">
        <v>337</v>
      </c>
    </row>
    <row r="316" spans="1:98" customFormat="1">
      <c r="A316">
        <v>183402</v>
      </c>
      <c r="B316" t="s">
        <v>321</v>
      </c>
      <c r="C316" t="s">
        <v>360</v>
      </c>
      <c r="D316">
        <v>1979</v>
      </c>
      <c r="E316">
        <v>47</v>
      </c>
      <c r="F316" t="s">
        <v>387</v>
      </c>
      <c r="G316" t="s">
        <v>49</v>
      </c>
      <c r="H316" t="s">
        <v>328</v>
      </c>
      <c r="I316" t="s">
        <v>367</v>
      </c>
      <c r="J316" t="s">
        <v>350</v>
      </c>
      <c r="K316" s="329">
        <v>46138.608958333331</v>
      </c>
      <c r="L316" t="s">
        <v>309</v>
      </c>
      <c r="M316" t="s">
        <v>650</v>
      </c>
      <c r="N316" t="s">
        <v>651</v>
      </c>
      <c r="O316" t="s">
        <v>507</v>
      </c>
      <c r="P316" t="s">
        <v>342</v>
      </c>
      <c r="R316" t="s">
        <v>383</v>
      </c>
      <c r="S316" t="s">
        <v>121</v>
      </c>
      <c r="T316" t="s">
        <v>121</v>
      </c>
      <c r="U316" t="s">
        <v>331</v>
      </c>
      <c r="V316" t="s">
        <v>111</v>
      </c>
      <c r="W316" t="s">
        <v>505</v>
      </c>
      <c r="X316">
        <v>0</v>
      </c>
      <c r="Y316">
        <v>0</v>
      </c>
      <c r="Z316">
        <v>0</v>
      </c>
      <c r="AA316">
        <v>0</v>
      </c>
      <c r="AB316">
        <v>0</v>
      </c>
      <c r="AC316">
        <v>1</v>
      </c>
      <c r="AD316">
        <v>0</v>
      </c>
      <c r="AE316">
        <v>0</v>
      </c>
      <c r="AF316">
        <v>0</v>
      </c>
      <c r="AG316">
        <v>0</v>
      </c>
      <c r="AH316">
        <v>0</v>
      </c>
      <c r="AI316">
        <v>0</v>
      </c>
      <c r="AJ316">
        <v>0</v>
      </c>
      <c r="AK316">
        <v>0</v>
      </c>
      <c r="AL316">
        <v>0</v>
      </c>
      <c r="AM316">
        <v>0</v>
      </c>
      <c r="AN316">
        <v>0</v>
      </c>
      <c r="AO316">
        <v>0</v>
      </c>
      <c r="AP316" t="s">
        <v>399</v>
      </c>
      <c r="AQ316">
        <v>0</v>
      </c>
      <c r="AR316">
        <v>0</v>
      </c>
      <c r="AS316">
        <v>0</v>
      </c>
      <c r="AT316">
        <v>0</v>
      </c>
      <c r="AU316">
        <v>0</v>
      </c>
      <c r="AV316">
        <v>0</v>
      </c>
      <c r="AW316">
        <v>1</v>
      </c>
      <c r="AX316">
        <v>0</v>
      </c>
      <c r="AY316" t="s">
        <v>345</v>
      </c>
      <c r="AZ316">
        <v>1</v>
      </c>
      <c r="BA316">
        <v>0</v>
      </c>
      <c r="BB316">
        <v>0</v>
      </c>
      <c r="BC316">
        <v>0</v>
      </c>
      <c r="BD316">
        <v>0</v>
      </c>
      <c r="BE316">
        <v>0</v>
      </c>
      <c r="BF316">
        <v>0</v>
      </c>
      <c r="BG316">
        <v>0</v>
      </c>
      <c r="BH316">
        <v>0</v>
      </c>
      <c r="BI316" t="s">
        <v>51</v>
      </c>
      <c r="BK316" t="s">
        <v>130</v>
      </c>
      <c r="BL316" t="s">
        <v>129</v>
      </c>
      <c r="BM316" t="s">
        <v>130</v>
      </c>
      <c r="BN316" t="s">
        <v>118</v>
      </c>
      <c r="BO316" t="s">
        <v>922</v>
      </c>
      <c r="BP316">
        <v>1</v>
      </c>
      <c r="BQ316">
        <v>0</v>
      </c>
      <c r="BR316">
        <v>0</v>
      </c>
      <c r="BS316">
        <v>0</v>
      </c>
      <c r="BT316">
        <v>0</v>
      </c>
      <c r="BU316">
        <v>0</v>
      </c>
      <c r="BV316">
        <v>0</v>
      </c>
      <c r="BW316">
        <v>0</v>
      </c>
      <c r="BX316">
        <v>0</v>
      </c>
      <c r="BY316">
        <v>0</v>
      </c>
      <c r="BZ316">
        <v>0</v>
      </c>
      <c r="CA316">
        <v>0</v>
      </c>
      <c r="CB316">
        <v>0</v>
      </c>
      <c r="CC316">
        <v>0</v>
      </c>
      <c r="CD316">
        <v>0</v>
      </c>
      <c r="CE316" t="s">
        <v>168</v>
      </c>
      <c r="CG316" t="s">
        <v>335</v>
      </c>
      <c r="CI316" t="s">
        <v>129</v>
      </c>
      <c r="CJ316" t="s">
        <v>51</v>
      </c>
      <c r="CL316" t="s">
        <v>51</v>
      </c>
      <c r="CN316" t="s">
        <v>346</v>
      </c>
      <c r="CP316">
        <v>10</v>
      </c>
    </row>
    <row r="317" spans="1:98" customFormat="1">
      <c r="A317">
        <v>132306</v>
      </c>
      <c r="B317" t="s">
        <v>321</v>
      </c>
      <c r="C317" t="s">
        <v>322</v>
      </c>
      <c r="D317">
        <v>1964</v>
      </c>
      <c r="E317">
        <v>62</v>
      </c>
      <c r="F317" t="s">
        <v>339</v>
      </c>
      <c r="G317" t="s">
        <v>84</v>
      </c>
      <c r="H317" t="s">
        <v>1524</v>
      </c>
      <c r="I317" t="s">
        <v>424</v>
      </c>
      <c r="J317" t="s">
        <v>325</v>
      </c>
      <c r="K317" s="329">
        <v>46138.607685185183</v>
      </c>
      <c r="L317" t="s">
        <v>309</v>
      </c>
      <c r="M317" t="s">
        <v>595</v>
      </c>
      <c r="N317" t="s">
        <v>596</v>
      </c>
      <c r="O317" t="s">
        <v>358</v>
      </c>
      <c r="P317" t="s">
        <v>329</v>
      </c>
      <c r="R317" t="s">
        <v>122</v>
      </c>
      <c r="S317" t="s">
        <v>121</v>
      </c>
      <c r="T317" t="s">
        <v>121</v>
      </c>
      <c r="U317" t="s">
        <v>2259</v>
      </c>
      <c r="V317" t="s">
        <v>105</v>
      </c>
      <c r="W317" t="s">
        <v>359</v>
      </c>
      <c r="X317">
        <v>0</v>
      </c>
      <c r="Y317">
        <v>0</v>
      </c>
      <c r="Z317">
        <v>1</v>
      </c>
      <c r="AA317">
        <v>0</v>
      </c>
      <c r="AB317">
        <v>1</v>
      </c>
      <c r="AC317">
        <v>0</v>
      </c>
      <c r="AD317">
        <v>0</v>
      </c>
      <c r="AE317">
        <v>0</v>
      </c>
      <c r="AF317">
        <v>0</v>
      </c>
      <c r="AG317">
        <v>0</v>
      </c>
      <c r="AH317">
        <v>0</v>
      </c>
      <c r="AI317">
        <v>0</v>
      </c>
      <c r="AJ317">
        <v>0</v>
      </c>
      <c r="AK317">
        <v>0</v>
      </c>
      <c r="AL317">
        <v>0</v>
      </c>
      <c r="AM317">
        <v>0</v>
      </c>
      <c r="AN317">
        <v>0</v>
      </c>
      <c r="AO317">
        <v>0</v>
      </c>
      <c r="AP317" t="s">
        <v>345</v>
      </c>
      <c r="AQ317">
        <v>1</v>
      </c>
      <c r="AR317">
        <v>0</v>
      </c>
      <c r="AS317">
        <v>0</v>
      </c>
      <c r="AT317">
        <v>0</v>
      </c>
      <c r="AU317">
        <v>0</v>
      </c>
      <c r="AV317">
        <v>0</v>
      </c>
      <c r="AW317">
        <v>0</v>
      </c>
      <c r="AX317">
        <v>0</v>
      </c>
      <c r="AY317" t="s">
        <v>345</v>
      </c>
      <c r="AZ317">
        <v>1</v>
      </c>
      <c r="BA317">
        <v>0</v>
      </c>
      <c r="BB317">
        <v>0</v>
      </c>
      <c r="BC317">
        <v>0</v>
      </c>
      <c r="BD317">
        <v>0</v>
      </c>
      <c r="BE317">
        <v>0</v>
      </c>
      <c r="BF317">
        <v>0</v>
      </c>
      <c r="BG317">
        <v>0</v>
      </c>
      <c r="BH317">
        <v>0</v>
      </c>
      <c r="BI317" t="s">
        <v>52</v>
      </c>
      <c r="BK317" t="s">
        <v>386</v>
      </c>
      <c r="BL317" t="s">
        <v>131</v>
      </c>
      <c r="BM317" t="s">
        <v>128</v>
      </c>
      <c r="BN317" t="s">
        <v>117</v>
      </c>
      <c r="BO317" t="s">
        <v>963</v>
      </c>
      <c r="BP317">
        <v>1</v>
      </c>
      <c r="BQ317">
        <v>0</v>
      </c>
      <c r="BR317">
        <v>0</v>
      </c>
      <c r="BS317">
        <v>1</v>
      </c>
      <c r="BT317">
        <v>0</v>
      </c>
      <c r="BU317">
        <v>1</v>
      </c>
      <c r="BV317">
        <v>0</v>
      </c>
      <c r="BW317">
        <v>0</v>
      </c>
      <c r="BX317">
        <v>0</v>
      </c>
      <c r="BY317">
        <v>0</v>
      </c>
      <c r="BZ317">
        <v>0</v>
      </c>
      <c r="CA317">
        <v>0</v>
      </c>
      <c r="CB317">
        <v>0</v>
      </c>
      <c r="CC317">
        <v>0</v>
      </c>
      <c r="CD317">
        <v>0</v>
      </c>
      <c r="CE317" t="s">
        <v>202</v>
      </c>
      <c r="CG317" t="s">
        <v>335</v>
      </c>
      <c r="CI317" t="s">
        <v>128</v>
      </c>
      <c r="CJ317" t="s">
        <v>52</v>
      </c>
      <c r="CL317" t="s">
        <v>52</v>
      </c>
      <c r="CM317" t="s">
        <v>2277</v>
      </c>
      <c r="CN317" t="s">
        <v>346</v>
      </c>
      <c r="CP317">
        <v>8</v>
      </c>
      <c r="CS317" t="s">
        <v>337</v>
      </c>
    </row>
    <row r="318" spans="1:98" customFormat="1">
      <c r="A318">
        <v>200141</v>
      </c>
      <c r="B318" t="s">
        <v>503</v>
      </c>
      <c r="C318" t="s">
        <v>360</v>
      </c>
      <c r="D318">
        <v>2000</v>
      </c>
      <c r="E318">
        <v>26</v>
      </c>
      <c r="F318" t="s">
        <v>323</v>
      </c>
      <c r="G318" t="s">
        <v>80</v>
      </c>
      <c r="H318" t="s">
        <v>785</v>
      </c>
      <c r="I318" t="s">
        <v>324</v>
      </c>
      <c r="J318" t="s">
        <v>325</v>
      </c>
      <c r="K318" s="329">
        <v>46138.587534722225</v>
      </c>
      <c r="L318" t="s">
        <v>309</v>
      </c>
      <c r="M318" t="s">
        <v>413</v>
      </c>
      <c r="N318" t="s">
        <v>414</v>
      </c>
      <c r="O318" t="s">
        <v>415</v>
      </c>
      <c r="P318" t="s">
        <v>382</v>
      </c>
      <c r="R318" t="s">
        <v>123</v>
      </c>
      <c r="S318" t="s">
        <v>123</v>
      </c>
      <c r="T318" t="s">
        <v>391</v>
      </c>
      <c r="U318" t="s">
        <v>331</v>
      </c>
      <c r="V318" t="s">
        <v>106</v>
      </c>
      <c r="W318" t="s">
        <v>470</v>
      </c>
      <c r="X318">
        <v>0</v>
      </c>
      <c r="Y318">
        <v>0</v>
      </c>
      <c r="Z318">
        <v>1</v>
      </c>
      <c r="AA318">
        <v>0</v>
      </c>
      <c r="AB318">
        <v>0</v>
      </c>
      <c r="AC318">
        <v>0</v>
      </c>
      <c r="AD318">
        <v>0</v>
      </c>
      <c r="AE318">
        <v>0</v>
      </c>
      <c r="AF318">
        <v>0</v>
      </c>
      <c r="AG318">
        <v>0</v>
      </c>
      <c r="AH318">
        <v>0</v>
      </c>
      <c r="AI318">
        <v>0</v>
      </c>
      <c r="AJ318">
        <v>0</v>
      </c>
      <c r="AK318">
        <v>0</v>
      </c>
      <c r="AL318">
        <v>0</v>
      </c>
      <c r="AM318">
        <v>0</v>
      </c>
      <c r="AN318">
        <v>0</v>
      </c>
      <c r="AO318">
        <v>0</v>
      </c>
      <c r="AP318" t="s">
        <v>345</v>
      </c>
      <c r="AQ318">
        <v>1</v>
      </c>
      <c r="AR318">
        <v>0</v>
      </c>
      <c r="AS318">
        <v>0</v>
      </c>
      <c r="AT318">
        <v>0</v>
      </c>
      <c r="AU318">
        <v>0</v>
      </c>
      <c r="AV318">
        <v>0</v>
      </c>
      <c r="AW318">
        <v>0</v>
      </c>
      <c r="AX318">
        <v>0</v>
      </c>
      <c r="AY318" t="s">
        <v>345</v>
      </c>
      <c r="AZ318">
        <v>1</v>
      </c>
      <c r="BA318">
        <v>0</v>
      </c>
      <c r="BB318">
        <v>0</v>
      </c>
      <c r="BC318">
        <v>0</v>
      </c>
      <c r="BD318">
        <v>0</v>
      </c>
      <c r="BE318">
        <v>0</v>
      </c>
      <c r="BF318">
        <v>0</v>
      </c>
      <c r="BG318">
        <v>0</v>
      </c>
      <c r="BH318">
        <v>0</v>
      </c>
      <c r="BK318" t="s">
        <v>386</v>
      </c>
      <c r="BL318" t="s">
        <v>130</v>
      </c>
      <c r="BM318" t="s">
        <v>130</v>
      </c>
      <c r="BN318" t="s">
        <v>117</v>
      </c>
      <c r="BO318" t="s">
        <v>921</v>
      </c>
      <c r="BP318">
        <v>0</v>
      </c>
      <c r="BQ318">
        <v>0</v>
      </c>
      <c r="BR318">
        <v>0</v>
      </c>
      <c r="BS318">
        <v>0</v>
      </c>
      <c r="BT318">
        <v>0</v>
      </c>
      <c r="BU318">
        <v>0</v>
      </c>
      <c r="BV318">
        <v>0</v>
      </c>
      <c r="BW318">
        <v>0</v>
      </c>
      <c r="BX318">
        <v>0</v>
      </c>
      <c r="BY318">
        <v>0</v>
      </c>
      <c r="BZ318">
        <v>1</v>
      </c>
      <c r="CA318">
        <v>0</v>
      </c>
      <c r="CB318">
        <v>0</v>
      </c>
      <c r="CC318">
        <v>0</v>
      </c>
      <c r="CD318">
        <v>0</v>
      </c>
      <c r="CE318" t="s">
        <v>335</v>
      </c>
      <c r="CF318" t="s">
        <v>2278</v>
      </c>
      <c r="CG318" t="s">
        <v>335</v>
      </c>
      <c r="CI318" t="s">
        <v>386</v>
      </c>
      <c r="CJ318" t="s">
        <v>51</v>
      </c>
      <c r="CL318" t="s">
        <v>51</v>
      </c>
      <c r="CN318" t="s">
        <v>346</v>
      </c>
      <c r="CP318">
        <v>8</v>
      </c>
      <c r="CS318" t="s">
        <v>337</v>
      </c>
      <c r="CT318" t="s">
        <v>2279</v>
      </c>
    </row>
    <row r="319" spans="1:98" customFormat="1">
      <c r="A319">
        <v>200142</v>
      </c>
      <c r="B319" t="s">
        <v>503</v>
      </c>
      <c r="C319" t="s">
        <v>322</v>
      </c>
      <c r="D319">
        <v>2000</v>
      </c>
      <c r="E319">
        <v>26</v>
      </c>
      <c r="F319" t="s">
        <v>323</v>
      </c>
      <c r="G319" t="s">
        <v>80</v>
      </c>
      <c r="H319" t="s">
        <v>481</v>
      </c>
      <c r="I319" t="s">
        <v>397</v>
      </c>
      <c r="J319" t="s">
        <v>325</v>
      </c>
      <c r="K319" s="329">
        <v>46138.586331018516</v>
      </c>
      <c r="L319" t="s">
        <v>309</v>
      </c>
      <c r="M319" t="s">
        <v>413</v>
      </c>
      <c r="N319" t="s">
        <v>414</v>
      </c>
      <c r="O319" t="s">
        <v>415</v>
      </c>
      <c r="P319" t="s">
        <v>382</v>
      </c>
      <c r="R319" t="s">
        <v>123</v>
      </c>
      <c r="S319" t="s">
        <v>123</v>
      </c>
      <c r="T319" t="s">
        <v>391</v>
      </c>
      <c r="U319" t="s">
        <v>331</v>
      </c>
      <c r="V319" t="s">
        <v>115</v>
      </c>
      <c r="W319" t="s">
        <v>470</v>
      </c>
      <c r="X319">
        <v>0</v>
      </c>
      <c r="Y319">
        <v>0</v>
      </c>
      <c r="Z319">
        <v>1</v>
      </c>
      <c r="AA319">
        <v>0</v>
      </c>
      <c r="AB319">
        <v>0</v>
      </c>
      <c r="AC319">
        <v>0</v>
      </c>
      <c r="AD319">
        <v>0</v>
      </c>
      <c r="AE319">
        <v>0</v>
      </c>
      <c r="AF319">
        <v>0</v>
      </c>
      <c r="AG319">
        <v>0</v>
      </c>
      <c r="AH319">
        <v>0</v>
      </c>
      <c r="AI319">
        <v>0</v>
      </c>
      <c r="AJ319">
        <v>0</v>
      </c>
      <c r="AK319">
        <v>0</v>
      </c>
      <c r="AL319">
        <v>0</v>
      </c>
      <c r="AM319">
        <v>0</v>
      </c>
      <c r="AN319">
        <v>0</v>
      </c>
      <c r="AO319">
        <v>0</v>
      </c>
      <c r="AP319" t="s">
        <v>345</v>
      </c>
      <c r="AQ319">
        <v>1</v>
      </c>
      <c r="AR319">
        <v>0</v>
      </c>
      <c r="AS319">
        <v>0</v>
      </c>
      <c r="AT319">
        <v>0</v>
      </c>
      <c r="AU319">
        <v>0</v>
      </c>
      <c r="AV319">
        <v>0</v>
      </c>
      <c r="AW319">
        <v>0</v>
      </c>
      <c r="AX319">
        <v>0</v>
      </c>
      <c r="AY319" t="s">
        <v>345</v>
      </c>
      <c r="AZ319">
        <v>1</v>
      </c>
      <c r="BA319">
        <v>0</v>
      </c>
      <c r="BB319">
        <v>0</v>
      </c>
      <c r="BC319">
        <v>0</v>
      </c>
      <c r="BD319">
        <v>0</v>
      </c>
      <c r="BE319">
        <v>0</v>
      </c>
      <c r="BF319">
        <v>0</v>
      </c>
      <c r="BG319">
        <v>0</v>
      </c>
      <c r="BH319">
        <v>0</v>
      </c>
      <c r="BK319" t="s">
        <v>132</v>
      </c>
      <c r="BL319" t="s">
        <v>131</v>
      </c>
      <c r="BM319" t="s">
        <v>131</v>
      </c>
      <c r="BN319" t="s">
        <v>118</v>
      </c>
      <c r="BO319" t="s">
        <v>923</v>
      </c>
      <c r="BP319">
        <v>0</v>
      </c>
      <c r="BQ319">
        <v>1</v>
      </c>
      <c r="BR319">
        <v>0</v>
      </c>
      <c r="BS319">
        <v>0</v>
      </c>
      <c r="BT319">
        <v>0</v>
      </c>
      <c r="BU319">
        <v>0</v>
      </c>
      <c r="BV319">
        <v>0</v>
      </c>
      <c r="BW319">
        <v>0</v>
      </c>
      <c r="BX319">
        <v>0</v>
      </c>
      <c r="BY319">
        <v>0</v>
      </c>
      <c r="BZ319">
        <v>0</v>
      </c>
      <c r="CA319">
        <v>0</v>
      </c>
      <c r="CB319">
        <v>0</v>
      </c>
      <c r="CC319">
        <v>0</v>
      </c>
      <c r="CD319">
        <v>0</v>
      </c>
      <c r="CE319" t="s">
        <v>335</v>
      </c>
      <c r="CG319" t="s">
        <v>335</v>
      </c>
      <c r="CI319" t="s">
        <v>386</v>
      </c>
      <c r="CJ319" t="s">
        <v>52</v>
      </c>
      <c r="CL319" t="s">
        <v>52</v>
      </c>
      <c r="CN319" t="s">
        <v>346</v>
      </c>
      <c r="CP319">
        <v>9</v>
      </c>
      <c r="CS319" t="s">
        <v>337</v>
      </c>
    </row>
    <row r="320" spans="1:98" customFormat="1">
      <c r="A320">
        <v>152862</v>
      </c>
      <c r="B320" t="s">
        <v>413</v>
      </c>
      <c r="C320" t="s">
        <v>322</v>
      </c>
      <c r="D320">
        <v>1963</v>
      </c>
      <c r="E320">
        <v>63</v>
      </c>
      <c r="F320" t="s">
        <v>339</v>
      </c>
      <c r="G320" t="s">
        <v>91</v>
      </c>
      <c r="H320" t="s">
        <v>898</v>
      </c>
      <c r="I320" t="s">
        <v>478</v>
      </c>
      <c r="J320" t="s">
        <v>325</v>
      </c>
      <c r="K320" s="329">
        <v>46138.581678240742</v>
      </c>
      <c r="L320" t="s">
        <v>309</v>
      </c>
      <c r="M320" t="s">
        <v>389</v>
      </c>
      <c r="N320" t="s">
        <v>390</v>
      </c>
      <c r="O320" t="s">
        <v>381</v>
      </c>
      <c r="P320" t="s">
        <v>382</v>
      </c>
      <c r="Q320" t="s">
        <v>1255</v>
      </c>
      <c r="R320" t="s">
        <v>123</v>
      </c>
      <c r="S320" t="s">
        <v>122</v>
      </c>
      <c r="T320" t="s">
        <v>121</v>
      </c>
      <c r="U320" t="s">
        <v>395</v>
      </c>
      <c r="V320" t="s">
        <v>107</v>
      </c>
      <c r="W320" t="s">
        <v>623</v>
      </c>
      <c r="X320">
        <v>0</v>
      </c>
      <c r="Y320">
        <v>0</v>
      </c>
      <c r="Z320">
        <v>0</v>
      </c>
      <c r="AA320">
        <v>0</v>
      </c>
      <c r="AB320">
        <v>0</v>
      </c>
      <c r="AC320">
        <v>0</v>
      </c>
      <c r="AD320">
        <v>0</v>
      </c>
      <c r="AE320">
        <v>1</v>
      </c>
      <c r="AF320">
        <v>0</v>
      </c>
      <c r="AG320">
        <v>0</v>
      </c>
      <c r="AH320">
        <v>0</v>
      </c>
      <c r="AI320">
        <v>0</v>
      </c>
      <c r="AJ320">
        <v>0</v>
      </c>
      <c r="AK320">
        <v>0</v>
      </c>
      <c r="AL320">
        <v>0</v>
      </c>
      <c r="AM320">
        <v>0</v>
      </c>
      <c r="AN320">
        <v>0</v>
      </c>
      <c r="AO320">
        <v>0</v>
      </c>
      <c r="AP320" t="s">
        <v>345</v>
      </c>
      <c r="AQ320">
        <v>1</v>
      </c>
      <c r="AR320">
        <v>0</v>
      </c>
      <c r="AS320">
        <v>0</v>
      </c>
      <c r="AT320">
        <v>0</v>
      </c>
      <c r="AU320">
        <v>0</v>
      </c>
      <c r="AV320">
        <v>0</v>
      </c>
      <c r="AW320">
        <v>0</v>
      </c>
      <c r="AX320">
        <v>0</v>
      </c>
      <c r="AY320" t="s">
        <v>345</v>
      </c>
      <c r="AZ320">
        <v>1</v>
      </c>
      <c r="BA320">
        <v>0</v>
      </c>
      <c r="BB320">
        <v>0</v>
      </c>
      <c r="BC320">
        <v>0</v>
      </c>
      <c r="BD320">
        <v>0</v>
      </c>
      <c r="BE320">
        <v>0</v>
      </c>
      <c r="BF320">
        <v>0</v>
      </c>
      <c r="BG320">
        <v>0</v>
      </c>
      <c r="BH320">
        <v>0</v>
      </c>
      <c r="BI320" t="s">
        <v>51</v>
      </c>
      <c r="BJ320" t="s">
        <v>2280</v>
      </c>
      <c r="BK320" t="s">
        <v>132</v>
      </c>
      <c r="BL320" t="s">
        <v>132</v>
      </c>
      <c r="BM320" t="s">
        <v>130</v>
      </c>
      <c r="BN320" t="s">
        <v>119</v>
      </c>
      <c r="BO320" t="s">
        <v>373</v>
      </c>
      <c r="BP320">
        <v>0</v>
      </c>
      <c r="BQ320">
        <v>0</v>
      </c>
      <c r="BR320">
        <v>0</v>
      </c>
      <c r="BS320">
        <v>0</v>
      </c>
      <c r="BT320">
        <v>0</v>
      </c>
      <c r="BU320">
        <v>0</v>
      </c>
      <c r="BV320">
        <v>0</v>
      </c>
      <c r="BW320">
        <v>0</v>
      </c>
      <c r="BX320">
        <v>0</v>
      </c>
      <c r="BY320">
        <v>0</v>
      </c>
      <c r="BZ320">
        <v>0</v>
      </c>
      <c r="CA320">
        <v>0</v>
      </c>
      <c r="CB320">
        <v>0</v>
      </c>
      <c r="CC320">
        <v>0</v>
      </c>
      <c r="CD320" t="s">
        <v>2270</v>
      </c>
      <c r="CE320" t="s">
        <v>167</v>
      </c>
      <c r="CG320" t="s">
        <v>335</v>
      </c>
      <c r="CI320" t="s">
        <v>129</v>
      </c>
      <c r="CJ320" t="s">
        <v>51</v>
      </c>
      <c r="CL320" t="s">
        <v>52</v>
      </c>
      <c r="CN320" t="s">
        <v>346</v>
      </c>
      <c r="CP320">
        <v>10</v>
      </c>
      <c r="CS320" t="s">
        <v>337</v>
      </c>
    </row>
    <row r="321" spans="1:98" customFormat="1">
      <c r="A321">
        <v>106828</v>
      </c>
      <c r="B321" t="s">
        <v>602</v>
      </c>
      <c r="C321" t="s">
        <v>322</v>
      </c>
      <c r="D321">
        <v>1967</v>
      </c>
      <c r="E321">
        <v>59</v>
      </c>
      <c r="F321" t="s">
        <v>58</v>
      </c>
      <c r="G321" t="s">
        <v>49</v>
      </c>
      <c r="H321" t="s">
        <v>415</v>
      </c>
      <c r="I321" t="s">
        <v>324</v>
      </c>
      <c r="J321" t="s">
        <v>325</v>
      </c>
      <c r="K321" s="329">
        <v>46138.571134259262</v>
      </c>
      <c r="L321" t="s">
        <v>309</v>
      </c>
      <c r="M321" t="s">
        <v>502</v>
      </c>
      <c r="N321" t="s">
        <v>582</v>
      </c>
      <c r="O321" t="s">
        <v>483</v>
      </c>
      <c r="P321" t="s">
        <v>382</v>
      </c>
      <c r="Q321" t="s">
        <v>1256</v>
      </c>
      <c r="R321" t="s">
        <v>383</v>
      </c>
      <c r="S321" t="s">
        <v>121</v>
      </c>
      <c r="T321" t="s">
        <v>121</v>
      </c>
      <c r="U321" t="s">
        <v>331</v>
      </c>
      <c r="V321" t="s">
        <v>105</v>
      </c>
      <c r="W321" t="s">
        <v>709</v>
      </c>
      <c r="X321">
        <v>0</v>
      </c>
      <c r="Y321">
        <v>0</v>
      </c>
      <c r="Z321">
        <v>1</v>
      </c>
      <c r="AA321">
        <v>0</v>
      </c>
      <c r="AB321">
        <v>0</v>
      </c>
      <c r="AC321">
        <v>0</v>
      </c>
      <c r="AD321">
        <v>0</v>
      </c>
      <c r="AE321">
        <v>0</v>
      </c>
      <c r="AF321">
        <v>0</v>
      </c>
      <c r="AG321">
        <v>1</v>
      </c>
      <c r="AH321">
        <v>0</v>
      </c>
      <c r="AI321">
        <v>0</v>
      </c>
      <c r="AJ321">
        <v>0</v>
      </c>
      <c r="AK321">
        <v>0</v>
      </c>
      <c r="AL321">
        <v>0</v>
      </c>
      <c r="AM321">
        <v>0</v>
      </c>
      <c r="AN321">
        <v>0</v>
      </c>
      <c r="AO321">
        <v>0</v>
      </c>
      <c r="AP321" t="s">
        <v>345</v>
      </c>
      <c r="AQ321">
        <v>1</v>
      </c>
      <c r="AR321">
        <v>0</v>
      </c>
      <c r="AS321">
        <v>0</v>
      </c>
      <c r="AT321">
        <v>0</v>
      </c>
      <c r="AU321">
        <v>0</v>
      </c>
      <c r="AV321">
        <v>0</v>
      </c>
      <c r="AW321">
        <v>0</v>
      </c>
      <c r="AX321">
        <v>0</v>
      </c>
      <c r="AY321" t="s">
        <v>345</v>
      </c>
      <c r="AZ321">
        <v>1</v>
      </c>
      <c r="BA321">
        <v>0</v>
      </c>
      <c r="BB321">
        <v>0</v>
      </c>
      <c r="BC321">
        <v>0</v>
      </c>
      <c r="BD321">
        <v>0</v>
      </c>
      <c r="BE321">
        <v>0</v>
      </c>
      <c r="BF321">
        <v>0</v>
      </c>
      <c r="BG321">
        <v>0</v>
      </c>
      <c r="BH321">
        <v>0</v>
      </c>
      <c r="BI321" t="s">
        <v>53</v>
      </c>
      <c r="BK321" t="s">
        <v>128</v>
      </c>
      <c r="BL321" t="s">
        <v>128</v>
      </c>
      <c r="BM321" t="s">
        <v>130</v>
      </c>
      <c r="BN321" t="s">
        <v>120</v>
      </c>
      <c r="BO321" t="s">
        <v>923</v>
      </c>
      <c r="BP321">
        <v>0</v>
      </c>
      <c r="BQ321">
        <v>1</v>
      </c>
      <c r="BR321">
        <v>0</v>
      </c>
      <c r="BS321">
        <v>0</v>
      </c>
      <c r="BT321">
        <v>0</v>
      </c>
      <c r="BU321">
        <v>0</v>
      </c>
      <c r="BV321">
        <v>0</v>
      </c>
      <c r="BW321">
        <v>0</v>
      </c>
      <c r="BX321">
        <v>0</v>
      </c>
      <c r="BY321">
        <v>0</v>
      </c>
      <c r="BZ321">
        <v>0</v>
      </c>
      <c r="CA321">
        <v>0</v>
      </c>
      <c r="CB321">
        <v>0</v>
      </c>
      <c r="CC321">
        <v>0</v>
      </c>
      <c r="CD321">
        <v>0</v>
      </c>
      <c r="CE321" t="s">
        <v>335</v>
      </c>
      <c r="CG321" t="s">
        <v>335</v>
      </c>
      <c r="CI321" t="s">
        <v>128</v>
      </c>
      <c r="CJ321" t="s">
        <v>53</v>
      </c>
      <c r="CL321" t="s">
        <v>53</v>
      </c>
      <c r="CN321" t="s">
        <v>346</v>
      </c>
      <c r="CP321">
        <v>7</v>
      </c>
      <c r="CS321" t="s">
        <v>400</v>
      </c>
    </row>
    <row r="322" spans="1:98" customFormat="1">
      <c r="A322">
        <v>172543</v>
      </c>
      <c r="B322" t="s">
        <v>1495</v>
      </c>
      <c r="C322" t="s">
        <v>360</v>
      </c>
      <c r="D322">
        <v>1968</v>
      </c>
      <c r="E322">
        <v>58</v>
      </c>
      <c r="F322" t="s">
        <v>58</v>
      </c>
      <c r="G322" t="s">
        <v>80</v>
      </c>
      <c r="H322" t="s">
        <v>785</v>
      </c>
      <c r="I322" t="s">
        <v>402</v>
      </c>
      <c r="J322" t="s">
        <v>325</v>
      </c>
      <c r="K322" s="329">
        <v>46138.570810185185</v>
      </c>
      <c r="L322" t="s">
        <v>309</v>
      </c>
      <c r="M322" t="s">
        <v>514</v>
      </c>
      <c r="N322" t="s">
        <v>516</v>
      </c>
      <c r="O322" t="s">
        <v>352</v>
      </c>
      <c r="P322" t="s">
        <v>353</v>
      </c>
      <c r="R322" t="s">
        <v>122</v>
      </c>
      <c r="S322" t="s">
        <v>121</v>
      </c>
      <c r="T322" t="s">
        <v>121</v>
      </c>
      <c r="U322" t="s">
        <v>78</v>
      </c>
      <c r="V322" t="s">
        <v>107</v>
      </c>
      <c r="W322" t="s">
        <v>384</v>
      </c>
      <c r="X322">
        <v>0</v>
      </c>
      <c r="Y322">
        <v>0</v>
      </c>
      <c r="Z322">
        <v>0</v>
      </c>
      <c r="AA322">
        <v>0</v>
      </c>
      <c r="AB322">
        <v>1</v>
      </c>
      <c r="AC322">
        <v>0</v>
      </c>
      <c r="AD322">
        <v>0</v>
      </c>
      <c r="AE322">
        <v>0</v>
      </c>
      <c r="AF322">
        <v>0</v>
      </c>
      <c r="AG322">
        <v>0</v>
      </c>
      <c r="AH322">
        <v>0</v>
      </c>
      <c r="AI322">
        <v>0</v>
      </c>
      <c r="AJ322">
        <v>0</v>
      </c>
      <c r="AK322">
        <v>0</v>
      </c>
      <c r="AL322">
        <v>0</v>
      </c>
      <c r="AM322">
        <v>0</v>
      </c>
      <c r="AN322">
        <v>0</v>
      </c>
      <c r="AO322">
        <v>0</v>
      </c>
      <c r="AP322" t="s">
        <v>345</v>
      </c>
      <c r="AQ322">
        <v>1</v>
      </c>
      <c r="AR322">
        <v>0</v>
      </c>
      <c r="AS322">
        <v>0</v>
      </c>
      <c r="AT322">
        <v>0</v>
      </c>
      <c r="AU322">
        <v>0</v>
      </c>
      <c r="AV322">
        <v>0</v>
      </c>
      <c r="AW322">
        <v>0</v>
      </c>
      <c r="AX322">
        <v>0</v>
      </c>
      <c r="AY322" t="s">
        <v>345</v>
      </c>
      <c r="AZ322">
        <v>1</v>
      </c>
      <c r="BA322">
        <v>0</v>
      </c>
      <c r="BB322">
        <v>0</v>
      </c>
      <c r="BC322">
        <v>0</v>
      </c>
      <c r="BD322">
        <v>0</v>
      </c>
      <c r="BE322">
        <v>0</v>
      </c>
      <c r="BF322">
        <v>0</v>
      </c>
      <c r="BG322">
        <v>0</v>
      </c>
      <c r="BH322">
        <v>0</v>
      </c>
      <c r="BK322" t="s">
        <v>386</v>
      </c>
      <c r="BL322" t="s">
        <v>129</v>
      </c>
      <c r="BM322" t="s">
        <v>129</v>
      </c>
      <c r="BN322" t="s">
        <v>117</v>
      </c>
      <c r="BO322" t="s">
        <v>931</v>
      </c>
      <c r="BP322">
        <v>0</v>
      </c>
      <c r="BQ322">
        <v>0</v>
      </c>
      <c r="BR322">
        <v>1</v>
      </c>
      <c r="BS322">
        <v>0</v>
      </c>
      <c r="BT322">
        <v>0</v>
      </c>
      <c r="BU322">
        <v>0</v>
      </c>
      <c r="BV322">
        <v>0</v>
      </c>
      <c r="BW322">
        <v>0</v>
      </c>
      <c r="BX322">
        <v>0</v>
      </c>
      <c r="BY322">
        <v>0</v>
      </c>
      <c r="BZ322">
        <v>0</v>
      </c>
      <c r="CA322">
        <v>0</v>
      </c>
      <c r="CB322">
        <v>0</v>
      </c>
      <c r="CC322">
        <v>0</v>
      </c>
      <c r="CD322">
        <v>0</v>
      </c>
      <c r="CE322" t="s">
        <v>335</v>
      </c>
      <c r="CG322" t="s">
        <v>139</v>
      </c>
      <c r="CI322" t="s">
        <v>129</v>
      </c>
      <c r="CJ322" t="s">
        <v>52</v>
      </c>
      <c r="CL322" t="s">
        <v>52</v>
      </c>
      <c r="CN322" t="s">
        <v>346</v>
      </c>
      <c r="CP322">
        <v>6</v>
      </c>
      <c r="CS322" t="s">
        <v>347</v>
      </c>
    </row>
    <row r="323" spans="1:98" customFormat="1">
      <c r="A323">
        <v>167869</v>
      </c>
      <c r="B323" t="s">
        <v>1814</v>
      </c>
      <c r="C323" t="s">
        <v>360</v>
      </c>
      <c r="D323">
        <v>1974</v>
      </c>
      <c r="E323">
        <v>52</v>
      </c>
      <c r="F323" t="s">
        <v>58</v>
      </c>
      <c r="G323" t="s">
        <v>80</v>
      </c>
      <c r="H323" t="s">
        <v>544</v>
      </c>
      <c r="I323" t="s">
        <v>367</v>
      </c>
      <c r="J323" t="s">
        <v>350</v>
      </c>
      <c r="K323" s="329">
        <v>46138.564745370371</v>
      </c>
      <c r="L323" t="s">
        <v>309</v>
      </c>
      <c r="M323" t="s">
        <v>717</v>
      </c>
      <c r="N323" t="s">
        <v>719</v>
      </c>
      <c r="O323" t="s">
        <v>341</v>
      </c>
      <c r="P323" t="s">
        <v>342</v>
      </c>
      <c r="R323" t="s">
        <v>383</v>
      </c>
      <c r="S323" t="s">
        <v>121</v>
      </c>
      <c r="T323" t="s">
        <v>121</v>
      </c>
      <c r="U323" t="s">
        <v>331</v>
      </c>
      <c r="V323" t="s">
        <v>107</v>
      </c>
      <c r="W323" t="s">
        <v>373</v>
      </c>
      <c r="X323">
        <v>0</v>
      </c>
      <c r="Y323">
        <v>0</v>
      </c>
      <c r="Z323">
        <v>0</v>
      </c>
      <c r="AA323">
        <v>0</v>
      </c>
      <c r="AB323">
        <v>0</v>
      </c>
      <c r="AC323">
        <v>0</v>
      </c>
      <c r="AD323">
        <v>0</v>
      </c>
      <c r="AE323">
        <v>0</v>
      </c>
      <c r="AF323">
        <v>0</v>
      </c>
      <c r="AG323">
        <v>0</v>
      </c>
      <c r="AH323">
        <v>0</v>
      </c>
      <c r="AI323">
        <v>0</v>
      </c>
      <c r="AJ323">
        <v>0</v>
      </c>
      <c r="AK323">
        <v>0</v>
      </c>
      <c r="AL323">
        <v>0</v>
      </c>
      <c r="AM323">
        <v>0</v>
      </c>
      <c r="AN323">
        <v>0</v>
      </c>
      <c r="AO323" t="s">
        <v>1466</v>
      </c>
      <c r="AP323" t="s">
        <v>345</v>
      </c>
      <c r="AQ323">
        <v>1</v>
      </c>
      <c r="AR323">
        <v>0</v>
      </c>
      <c r="AS323">
        <v>0</v>
      </c>
      <c r="AT323">
        <v>0</v>
      </c>
      <c r="AU323">
        <v>0</v>
      </c>
      <c r="AV323">
        <v>0</v>
      </c>
      <c r="AW323">
        <v>0</v>
      </c>
      <c r="AX323">
        <v>0</v>
      </c>
      <c r="AY323" t="s">
        <v>345</v>
      </c>
      <c r="AZ323">
        <v>1</v>
      </c>
      <c r="BA323">
        <v>0</v>
      </c>
      <c r="BB323">
        <v>0</v>
      </c>
      <c r="BC323">
        <v>0</v>
      </c>
      <c r="BD323">
        <v>0</v>
      </c>
      <c r="BE323">
        <v>0</v>
      </c>
      <c r="BF323">
        <v>0</v>
      </c>
      <c r="BG323">
        <v>0</v>
      </c>
      <c r="BH323">
        <v>0</v>
      </c>
      <c r="BK323" t="s">
        <v>129</v>
      </c>
      <c r="BL323" t="s">
        <v>130</v>
      </c>
      <c r="BM323" t="s">
        <v>130</v>
      </c>
      <c r="BN323" t="s">
        <v>118</v>
      </c>
      <c r="BO323" t="s">
        <v>922</v>
      </c>
      <c r="BP323">
        <v>1</v>
      </c>
      <c r="BQ323">
        <v>0</v>
      </c>
      <c r="BR323">
        <v>0</v>
      </c>
      <c r="BS323">
        <v>0</v>
      </c>
      <c r="BT323">
        <v>0</v>
      </c>
      <c r="BU323">
        <v>0</v>
      </c>
      <c r="BV323">
        <v>0</v>
      </c>
      <c r="BW323">
        <v>0</v>
      </c>
      <c r="BX323">
        <v>0</v>
      </c>
      <c r="BY323">
        <v>0</v>
      </c>
      <c r="BZ323">
        <v>0</v>
      </c>
      <c r="CA323">
        <v>0</v>
      </c>
      <c r="CB323">
        <v>0</v>
      </c>
      <c r="CC323">
        <v>0</v>
      </c>
      <c r="CD323">
        <v>0</v>
      </c>
      <c r="CE323" t="s">
        <v>335</v>
      </c>
      <c r="CG323" t="s">
        <v>335</v>
      </c>
      <c r="CI323" t="s">
        <v>130</v>
      </c>
      <c r="CJ323" t="s">
        <v>52</v>
      </c>
      <c r="CL323" t="s">
        <v>52</v>
      </c>
      <c r="CN323" t="s">
        <v>346</v>
      </c>
      <c r="CP323">
        <v>4</v>
      </c>
      <c r="CS323" t="s">
        <v>337</v>
      </c>
    </row>
    <row r="324" spans="1:98" customFormat="1">
      <c r="A324">
        <v>158696</v>
      </c>
      <c r="B324" t="s">
        <v>1814</v>
      </c>
      <c r="C324" t="s">
        <v>303</v>
      </c>
      <c r="D324">
        <v>1972</v>
      </c>
      <c r="E324">
        <v>54</v>
      </c>
      <c r="F324" t="s">
        <v>58</v>
      </c>
      <c r="G324" t="s">
        <v>80</v>
      </c>
      <c r="H324" t="s">
        <v>544</v>
      </c>
      <c r="I324" t="s">
        <v>367</v>
      </c>
      <c r="J324" t="s">
        <v>350</v>
      </c>
      <c r="K324" s="329">
        <v>46138.56449074074</v>
      </c>
      <c r="L324" t="s">
        <v>309</v>
      </c>
      <c r="M324" t="s">
        <v>717</v>
      </c>
      <c r="N324" t="s">
        <v>719</v>
      </c>
      <c r="O324" t="s">
        <v>341</v>
      </c>
      <c r="P324" t="s">
        <v>342</v>
      </c>
      <c r="R324" t="s">
        <v>383</v>
      </c>
      <c r="S324" t="s">
        <v>121</v>
      </c>
      <c r="T324" t="s">
        <v>121</v>
      </c>
      <c r="U324" t="s">
        <v>331</v>
      </c>
      <c r="V324" t="s">
        <v>107</v>
      </c>
      <c r="W324" t="s">
        <v>373</v>
      </c>
      <c r="X324">
        <v>0</v>
      </c>
      <c r="Y324">
        <v>0</v>
      </c>
      <c r="Z324">
        <v>0</v>
      </c>
      <c r="AA324">
        <v>0</v>
      </c>
      <c r="AB324">
        <v>0</v>
      </c>
      <c r="AC324">
        <v>0</v>
      </c>
      <c r="AD324">
        <v>0</v>
      </c>
      <c r="AE324">
        <v>0</v>
      </c>
      <c r="AF324">
        <v>0</v>
      </c>
      <c r="AG324">
        <v>0</v>
      </c>
      <c r="AH324">
        <v>0</v>
      </c>
      <c r="AI324">
        <v>0</v>
      </c>
      <c r="AJ324">
        <v>0</v>
      </c>
      <c r="AK324">
        <v>0</v>
      </c>
      <c r="AL324">
        <v>0</v>
      </c>
      <c r="AM324">
        <v>0</v>
      </c>
      <c r="AN324">
        <v>0</v>
      </c>
      <c r="AO324" t="s">
        <v>2108</v>
      </c>
      <c r="AP324" t="s">
        <v>345</v>
      </c>
      <c r="AQ324">
        <v>1</v>
      </c>
      <c r="AR324">
        <v>0</v>
      </c>
      <c r="AS324">
        <v>0</v>
      </c>
      <c r="AT324">
        <v>0</v>
      </c>
      <c r="AU324">
        <v>0</v>
      </c>
      <c r="AV324">
        <v>0</v>
      </c>
      <c r="AW324">
        <v>0</v>
      </c>
      <c r="AX324">
        <v>0</v>
      </c>
      <c r="AY324" t="s">
        <v>345</v>
      </c>
      <c r="AZ324">
        <v>1</v>
      </c>
      <c r="BA324">
        <v>0</v>
      </c>
      <c r="BB324">
        <v>0</v>
      </c>
      <c r="BC324">
        <v>0</v>
      </c>
      <c r="BD324">
        <v>0</v>
      </c>
      <c r="BE324">
        <v>0</v>
      </c>
      <c r="BF324">
        <v>0</v>
      </c>
      <c r="BG324">
        <v>0</v>
      </c>
      <c r="BH324">
        <v>0</v>
      </c>
      <c r="BI324" t="s">
        <v>52</v>
      </c>
      <c r="BK324" t="s">
        <v>386</v>
      </c>
      <c r="BL324" t="s">
        <v>129</v>
      </c>
      <c r="BM324" t="s">
        <v>130</v>
      </c>
      <c r="BN324" t="s">
        <v>118</v>
      </c>
      <c r="BO324" t="s">
        <v>373</v>
      </c>
      <c r="BP324">
        <v>0</v>
      </c>
      <c r="BQ324">
        <v>0</v>
      </c>
      <c r="BR324">
        <v>0</v>
      </c>
      <c r="BS324">
        <v>0</v>
      </c>
      <c r="BT324">
        <v>0</v>
      </c>
      <c r="BU324">
        <v>0</v>
      </c>
      <c r="BV324">
        <v>0</v>
      </c>
      <c r="BW324">
        <v>0</v>
      </c>
      <c r="BX324">
        <v>0</v>
      </c>
      <c r="BY324">
        <v>0</v>
      </c>
      <c r="BZ324">
        <v>0</v>
      </c>
      <c r="CA324">
        <v>0</v>
      </c>
      <c r="CB324">
        <v>0</v>
      </c>
      <c r="CC324">
        <v>0</v>
      </c>
      <c r="CD324" t="s">
        <v>1466</v>
      </c>
      <c r="CE324" t="s">
        <v>335</v>
      </c>
      <c r="CG324" t="s">
        <v>335</v>
      </c>
      <c r="CI324" t="s">
        <v>128</v>
      </c>
      <c r="CJ324" t="s">
        <v>52</v>
      </c>
      <c r="CL324" t="s">
        <v>52</v>
      </c>
      <c r="CN324" t="s">
        <v>346</v>
      </c>
      <c r="CP324">
        <v>7</v>
      </c>
      <c r="CS324" t="s">
        <v>337</v>
      </c>
    </row>
    <row r="325" spans="1:98" customFormat="1">
      <c r="A325">
        <v>200154</v>
      </c>
      <c r="B325" t="s">
        <v>321</v>
      </c>
      <c r="C325" t="s">
        <v>360</v>
      </c>
      <c r="D325">
        <v>1969</v>
      </c>
      <c r="E325">
        <v>57</v>
      </c>
      <c r="F325" t="s">
        <v>58</v>
      </c>
      <c r="G325" t="s">
        <v>75</v>
      </c>
      <c r="H325" t="s">
        <v>1733</v>
      </c>
      <c r="I325" t="s">
        <v>361</v>
      </c>
      <c r="J325" t="s">
        <v>325</v>
      </c>
      <c r="K325" s="329">
        <v>46138.560428240744</v>
      </c>
      <c r="L325" t="s">
        <v>309</v>
      </c>
      <c r="M325" t="s">
        <v>29</v>
      </c>
      <c r="N325" t="s">
        <v>458</v>
      </c>
      <c r="O325" t="s">
        <v>459</v>
      </c>
      <c r="P325" t="s">
        <v>353</v>
      </c>
      <c r="Q325" t="s">
        <v>305</v>
      </c>
      <c r="R325" t="s">
        <v>383</v>
      </c>
      <c r="S325" t="s">
        <v>121</v>
      </c>
      <c r="T325" t="s">
        <v>121</v>
      </c>
      <c r="U325" t="s">
        <v>331</v>
      </c>
      <c r="V325" t="s">
        <v>107</v>
      </c>
      <c r="W325" t="s">
        <v>524</v>
      </c>
      <c r="X325">
        <v>0</v>
      </c>
      <c r="Y325">
        <v>1</v>
      </c>
      <c r="Z325">
        <v>0</v>
      </c>
      <c r="AA325">
        <v>0</v>
      </c>
      <c r="AB325">
        <v>0</v>
      </c>
      <c r="AC325">
        <v>0</v>
      </c>
      <c r="AD325">
        <v>0</v>
      </c>
      <c r="AE325">
        <v>0</v>
      </c>
      <c r="AF325">
        <v>0</v>
      </c>
      <c r="AG325">
        <v>0</v>
      </c>
      <c r="AH325">
        <v>0</v>
      </c>
      <c r="AI325">
        <v>0</v>
      </c>
      <c r="AJ325">
        <v>0</v>
      </c>
      <c r="AK325">
        <v>0</v>
      </c>
      <c r="AL325">
        <v>0</v>
      </c>
      <c r="AM325">
        <v>0</v>
      </c>
      <c r="AN325">
        <v>0</v>
      </c>
      <c r="AO325">
        <v>0</v>
      </c>
      <c r="AP325" t="s">
        <v>373</v>
      </c>
      <c r="AQ325">
        <v>0</v>
      </c>
      <c r="AR325">
        <v>0</v>
      </c>
      <c r="AS325">
        <v>0</v>
      </c>
      <c r="AT325">
        <v>0</v>
      </c>
      <c r="AU325">
        <v>0</v>
      </c>
      <c r="AV325">
        <v>0</v>
      </c>
      <c r="AW325">
        <v>0</v>
      </c>
      <c r="AX325" t="s">
        <v>592</v>
      </c>
      <c r="AY325" t="s">
        <v>373</v>
      </c>
      <c r="AZ325">
        <v>0</v>
      </c>
      <c r="BA325">
        <v>0</v>
      </c>
      <c r="BB325">
        <v>0</v>
      </c>
      <c r="BC325">
        <v>0</v>
      </c>
      <c r="BD325">
        <v>0</v>
      </c>
      <c r="BE325">
        <v>0</v>
      </c>
      <c r="BF325">
        <v>0</v>
      </c>
      <c r="BG325">
        <v>0</v>
      </c>
      <c r="BH325" t="s">
        <v>592</v>
      </c>
      <c r="BI325" t="s">
        <v>51</v>
      </c>
      <c r="BK325" t="s">
        <v>131</v>
      </c>
      <c r="BL325" t="s">
        <v>386</v>
      </c>
      <c r="BM325" t="s">
        <v>130</v>
      </c>
      <c r="BN325" t="s">
        <v>118</v>
      </c>
      <c r="BO325" t="s">
        <v>373</v>
      </c>
      <c r="BP325">
        <v>0</v>
      </c>
      <c r="BQ325">
        <v>0</v>
      </c>
      <c r="BR325">
        <v>0</v>
      </c>
      <c r="BS325">
        <v>0</v>
      </c>
      <c r="BT325">
        <v>0</v>
      </c>
      <c r="BU325">
        <v>0</v>
      </c>
      <c r="BV325">
        <v>0</v>
      </c>
      <c r="BW325">
        <v>0</v>
      </c>
      <c r="BX325">
        <v>0</v>
      </c>
      <c r="BY325">
        <v>0</v>
      </c>
      <c r="BZ325">
        <v>0</v>
      </c>
      <c r="CA325">
        <v>0</v>
      </c>
      <c r="CB325">
        <v>0</v>
      </c>
      <c r="CC325">
        <v>0</v>
      </c>
      <c r="CD325" t="s">
        <v>2281</v>
      </c>
      <c r="CE325" t="s">
        <v>335</v>
      </c>
      <c r="CG325" t="s">
        <v>335</v>
      </c>
      <c r="CI325" t="s">
        <v>129</v>
      </c>
      <c r="CJ325" t="s">
        <v>51</v>
      </c>
      <c r="CL325" t="s">
        <v>51</v>
      </c>
      <c r="CN325" t="s">
        <v>346</v>
      </c>
      <c r="CP325">
        <v>3</v>
      </c>
      <c r="CS325" t="s">
        <v>337</v>
      </c>
    </row>
    <row r="326" spans="1:98" customFormat="1">
      <c r="A326">
        <v>200163</v>
      </c>
      <c r="B326" t="s">
        <v>1363</v>
      </c>
      <c r="C326" t="s">
        <v>322</v>
      </c>
      <c r="D326">
        <v>1981</v>
      </c>
      <c r="E326">
        <v>45</v>
      </c>
      <c r="F326" t="s">
        <v>387</v>
      </c>
      <c r="G326" t="s">
        <v>80</v>
      </c>
      <c r="H326" t="s">
        <v>793</v>
      </c>
      <c r="I326" t="s">
        <v>440</v>
      </c>
      <c r="J326" t="s">
        <v>325</v>
      </c>
      <c r="K326" s="329">
        <v>46138.557187500002</v>
      </c>
      <c r="L326" t="s">
        <v>309</v>
      </c>
      <c r="M326" t="s">
        <v>1363</v>
      </c>
      <c r="N326" t="s">
        <v>1364</v>
      </c>
      <c r="O326" t="s">
        <v>459</v>
      </c>
      <c r="P326" t="s">
        <v>353</v>
      </c>
      <c r="Q326" t="s">
        <v>305</v>
      </c>
      <c r="R326" t="s">
        <v>123</v>
      </c>
      <c r="S326" t="s">
        <v>123</v>
      </c>
      <c r="T326" t="s">
        <v>520</v>
      </c>
      <c r="U326" t="s">
        <v>331</v>
      </c>
      <c r="V326" t="s">
        <v>107</v>
      </c>
      <c r="W326" t="s">
        <v>814</v>
      </c>
      <c r="X326">
        <v>1</v>
      </c>
      <c r="Y326">
        <v>1</v>
      </c>
      <c r="Z326">
        <v>1</v>
      </c>
      <c r="AA326">
        <v>0</v>
      </c>
      <c r="AB326">
        <v>1</v>
      </c>
      <c r="AC326">
        <v>1</v>
      </c>
      <c r="AD326">
        <v>0</v>
      </c>
      <c r="AE326">
        <v>0</v>
      </c>
      <c r="AF326">
        <v>0</v>
      </c>
      <c r="AG326">
        <v>0</v>
      </c>
      <c r="AH326">
        <v>0</v>
      </c>
      <c r="AI326">
        <v>0</v>
      </c>
      <c r="AJ326">
        <v>0</v>
      </c>
      <c r="AK326">
        <v>0</v>
      </c>
      <c r="AL326">
        <v>0</v>
      </c>
      <c r="AM326">
        <v>0</v>
      </c>
      <c r="AN326">
        <v>0</v>
      </c>
      <c r="AO326">
        <v>0</v>
      </c>
      <c r="AP326" t="s">
        <v>345</v>
      </c>
      <c r="AQ326">
        <v>1</v>
      </c>
      <c r="AR326">
        <v>0</v>
      </c>
      <c r="AS326">
        <v>0</v>
      </c>
      <c r="AT326">
        <v>0</v>
      </c>
      <c r="AU326">
        <v>0</v>
      </c>
      <c r="AV326">
        <v>0</v>
      </c>
      <c r="AW326">
        <v>0</v>
      </c>
      <c r="AX326">
        <v>0</v>
      </c>
      <c r="AY326" t="s">
        <v>345</v>
      </c>
      <c r="AZ326">
        <v>1</v>
      </c>
      <c r="BA326">
        <v>0</v>
      </c>
      <c r="BB326">
        <v>0</v>
      </c>
      <c r="BC326">
        <v>0</v>
      </c>
      <c r="BD326">
        <v>0</v>
      </c>
      <c r="BE326">
        <v>0</v>
      </c>
      <c r="BF326">
        <v>0</v>
      </c>
      <c r="BG326">
        <v>0</v>
      </c>
      <c r="BH326">
        <v>0</v>
      </c>
      <c r="BI326" t="s">
        <v>53</v>
      </c>
      <c r="BK326" t="s">
        <v>131</v>
      </c>
      <c r="BL326" t="s">
        <v>130</v>
      </c>
      <c r="BM326" t="s">
        <v>131</v>
      </c>
      <c r="BN326" t="s">
        <v>117</v>
      </c>
      <c r="BO326" t="s">
        <v>1708</v>
      </c>
      <c r="BP326">
        <v>0</v>
      </c>
      <c r="BQ326">
        <v>1</v>
      </c>
      <c r="BR326">
        <v>0</v>
      </c>
      <c r="BS326">
        <v>1</v>
      </c>
      <c r="BT326">
        <v>0</v>
      </c>
      <c r="BU326">
        <v>1</v>
      </c>
      <c r="BV326">
        <v>1</v>
      </c>
      <c r="BW326">
        <v>0</v>
      </c>
      <c r="BX326">
        <v>0</v>
      </c>
      <c r="BY326">
        <v>0</v>
      </c>
      <c r="BZ326">
        <v>0</v>
      </c>
      <c r="CA326">
        <v>0</v>
      </c>
      <c r="CB326">
        <v>0</v>
      </c>
      <c r="CC326">
        <v>0</v>
      </c>
      <c r="CD326">
        <v>0</v>
      </c>
      <c r="CE326" t="s">
        <v>146</v>
      </c>
      <c r="CG326" t="s">
        <v>200</v>
      </c>
      <c r="CI326" t="s">
        <v>130</v>
      </c>
      <c r="CJ326" t="s">
        <v>51</v>
      </c>
      <c r="CK326" t="s">
        <v>2282</v>
      </c>
      <c r="CL326" t="s">
        <v>51</v>
      </c>
      <c r="CN326" t="s">
        <v>346</v>
      </c>
      <c r="CP326">
        <v>10</v>
      </c>
      <c r="CQ326" t="s">
        <v>2283</v>
      </c>
      <c r="CS326" t="s">
        <v>337</v>
      </c>
      <c r="CT326" t="s">
        <v>2284</v>
      </c>
    </row>
    <row r="327" spans="1:98" customFormat="1">
      <c r="A327">
        <v>158868</v>
      </c>
      <c r="B327" t="s">
        <v>425</v>
      </c>
      <c r="C327" t="s">
        <v>360</v>
      </c>
      <c r="D327">
        <v>1967</v>
      </c>
      <c r="E327">
        <v>59</v>
      </c>
      <c r="F327" t="s">
        <v>58</v>
      </c>
      <c r="G327" t="s">
        <v>49</v>
      </c>
      <c r="H327" t="s">
        <v>415</v>
      </c>
      <c r="I327" t="s">
        <v>397</v>
      </c>
      <c r="J327" t="s">
        <v>350</v>
      </c>
      <c r="K327" s="329">
        <v>46138.554502314815</v>
      </c>
      <c r="L327" t="s">
        <v>309</v>
      </c>
      <c r="M327" t="s">
        <v>514</v>
      </c>
      <c r="N327" t="s">
        <v>516</v>
      </c>
      <c r="O327" t="s">
        <v>352</v>
      </c>
      <c r="P327" t="s">
        <v>353</v>
      </c>
      <c r="R327" t="s">
        <v>383</v>
      </c>
      <c r="S327" t="s">
        <v>121</v>
      </c>
      <c r="T327" t="s">
        <v>121</v>
      </c>
      <c r="U327" t="s">
        <v>331</v>
      </c>
      <c r="V327" t="s">
        <v>107</v>
      </c>
      <c r="W327" t="s">
        <v>499</v>
      </c>
      <c r="X327">
        <v>0</v>
      </c>
      <c r="Y327">
        <v>0</v>
      </c>
      <c r="Z327">
        <v>0</v>
      </c>
      <c r="AA327">
        <v>0</v>
      </c>
      <c r="AB327">
        <v>0</v>
      </c>
      <c r="AC327">
        <v>0</v>
      </c>
      <c r="AD327">
        <v>0</v>
      </c>
      <c r="AE327">
        <v>0</v>
      </c>
      <c r="AF327">
        <v>0</v>
      </c>
      <c r="AG327">
        <v>0</v>
      </c>
      <c r="AH327">
        <v>0</v>
      </c>
      <c r="AI327">
        <v>0</v>
      </c>
      <c r="AJ327">
        <v>0</v>
      </c>
      <c r="AK327">
        <v>0</v>
      </c>
      <c r="AL327">
        <v>1</v>
      </c>
      <c r="AM327">
        <v>0</v>
      </c>
      <c r="AN327">
        <v>0</v>
      </c>
      <c r="AO327">
        <v>0</v>
      </c>
      <c r="AP327" t="s">
        <v>399</v>
      </c>
      <c r="AQ327">
        <v>0</v>
      </c>
      <c r="AR327">
        <v>0</v>
      </c>
      <c r="AS327">
        <v>0</v>
      </c>
      <c r="AT327">
        <v>0</v>
      </c>
      <c r="AU327">
        <v>0</v>
      </c>
      <c r="AV327">
        <v>0</v>
      </c>
      <c r="AW327">
        <v>1</v>
      </c>
      <c r="AX327">
        <v>0</v>
      </c>
      <c r="AY327" t="s">
        <v>345</v>
      </c>
      <c r="AZ327">
        <v>1</v>
      </c>
      <c r="BA327">
        <v>0</v>
      </c>
      <c r="BB327">
        <v>0</v>
      </c>
      <c r="BC327">
        <v>0</v>
      </c>
      <c r="BD327">
        <v>0</v>
      </c>
      <c r="BE327">
        <v>0</v>
      </c>
      <c r="BF327">
        <v>0</v>
      </c>
      <c r="BG327">
        <v>0</v>
      </c>
      <c r="BH327">
        <v>0</v>
      </c>
      <c r="BK327" t="s">
        <v>128</v>
      </c>
      <c r="BL327" t="s">
        <v>127</v>
      </c>
      <c r="BM327" t="s">
        <v>128</v>
      </c>
      <c r="BN327" t="s">
        <v>118</v>
      </c>
      <c r="BO327" t="s">
        <v>373</v>
      </c>
      <c r="BP327">
        <v>0</v>
      </c>
      <c r="BQ327">
        <v>0</v>
      </c>
      <c r="BR327">
        <v>0</v>
      </c>
      <c r="BS327">
        <v>0</v>
      </c>
      <c r="BT327">
        <v>0</v>
      </c>
      <c r="BU327">
        <v>0</v>
      </c>
      <c r="BV327">
        <v>0</v>
      </c>
      <c r="BW327">
        <v>0</v>
      </c>
      <c r="BX327">
        <v>0</v>
      </c>
      <c r="BY327">
        <v>0</v>
      </c>
      <c r="BZ327">
        <v>0</v>
      </c>
      <c r="CA327">
        <v>0</v>
      </c>
      <c r="CB327">
        <v>0</v>
      </c>
      <c r="CC327">
        <v>0</v>
      </c>
      <c r="CD327">
        <v>1</v>
      </c>
      <c r="CE327" t="s">
        <v>335</v>
      </c>
      <c r="CF327" t="s">
        <v>2285</v>
      </c>
      <c r="CG327" t="s">
        <v>335</v>
      </c>
      <c r="CH327" t="s">
        <v>2285</v>
      </c>
      <c r="CI327" t="s">
        <v>127</v>
      </c>
      <c r="CJ327" t="s">
        <v>52</v>
      </c>
      <c r="CL327" t="s">
        <v>52</v>
      </c>
      <c r="CM327" t="s">
        <v>2286</v>
      </c>
      <c r="CN327" t="s">
        <v>346</v>
      </c>
      <c r="CP327">
        <v>6</v>
      </c>
      <c r="CQ327" t="s">
        <v>2287</v>
      </c>
      <c r="CR327" t="s">
        <v>1697</v>
      </c>
      <c r="CS327" t="s">
        <v>400</v>
      </c>
      <c r="CT327" t="s">
        <v>2288</v>
      </c>
    </row>
    <row r="328" spans="1:98" customFormat="1">
      <c r="A328">
        <v>200142</v>
      </c>
      <c r="B328" t="s">
        <v>503</v>
      </c>
      <c r="C328" t="s">
        <v>322</v>
      </c>
      <c r="D328">
        <v>2000</v>
      </c>
      <c r="E328">
        <v>26</v>
      </c>
      <c r="F328" t="s">
        <v>323</v>
      </c>
      <c r="G328" t="s">
        <v>80</v>
      </c>
      <c r="H328" t="s">
        <v>481</v>
      </c>
      <c r="I328" t="s">
        <v>397</v>
      </c>
      <c r="J328" t="s">
        <v>325</v>
      </c>
      <c r="K328" s="329">
        <v>46138.554467592592</v>
      </c>
      <c r="L328" t="s">
        <v>309</v>
      </c>
      <c r="M328" t="s">
        <v>1495</v>
      </c>
      <c r="N328" t="s">
        <v>1496</v>
      </c>
      <c r="O328" t="s">
        <v>415</v>
      </c>
      <c r="P328" t="s">
        <v>382</v>
      </c>
      <c r="R328" t="s">
        <v>123</v>
      </c>
      <c r="S328" t="s">
        <v>123</v>
      </c>
      <c r="T328" t="s">
        <v>391</v>
      </c>
      <c r="U328" t="s">
        <v>331</v>
      </c>
      <c r="V328" t="s">
        <v>115</v>
      </c>
      <c r="W328" t="s">
        <v>470</v>
      </c>
      <c r="X328">
        <v>0</v>
      </c>
      <c r="Y328">
        <v>0</v>
      </c>
      <c r="Z328">
        <v>1</v>
      </c>
      <c r="AA328">
        <v>0</v>
      </c>
      <c r="AB328">
        <v>0</v>
      </c>
      <c r="AC328">
        <v>0</v>
      </c>
      <c r="AD328">
        <v>0</v>
      </c>
      <c r="AE328">
        <v>0</v>
      </c>
      <c r="AF328">
        <v>0</v>
      </c>
      <c r="AG328">
        <v>0</v>
      </c>
      <c r="AH328">
        <v>0</v>
      </c>
      <c r="AI328">
        <v>0</v>
      </c>
      <c r="AJ328">
        <v>0</v>
      </c>
      <c r="AK328">
        <v>0</v>
      </c>
      <c r="AL328">
        <v>0</v>
      </c>
      <c r="AM328">
        <v>0</v>
      </c>
      <c r="AN328">
        <v>0</v>
      </c>
      <c r="AO328">
        <v>0</v>
      </c>
      <c r="AP328" t="s">
        <v>345</v>
      </c>
      <c r="AQ328">
        <v>1</v>
      </c>
      <c r="AR328">
        <v>0</v>
      </c>
      <c r="AS328">
        <v>0</v>
      </c>
      <c r="AT328">
        <v>0</v>
      </c>
      <c r="AU328">
        <v>0</v>
      </c>
      <c r="AV328">
        <v>0</v>
      </c>
      <c r="AW328">
        <v>0</v>
      </c>
      <c r="AX328">
        <v>0</v>
      </c>
      <c r="AY328" t="s">
        <v>345</v>
      </c>
      <c r="AZ328">
        <v>1</v>
      </c>
      <c r="BA328">
        <v>0</v>
      </c>
      <c r="BB328">
        <v>0</v>
      </c>
      <c r="BC328">
        <v>0</v>
      </c>
      <c r="BD328">
        <v>0</v>
      </c>
      <c r="BE328">
        <v>0</v>
      </c>
      <c r="BF328">
        <v>0</v>
      </c>
      <c r="BG328">
        <v>0</v>
      </c>
      <c r="BH328">
        <v>0</v>
      </c>
      <c r="BI328" t="s">
        <v>51</v>
      </c>
      <c r="BK328" t="s">
        <v>132</v>
      </c>
      <c r="BL328" t="s">
        <v>131</v>
      </c>
      <c r="BM328" t="s">
        <v>131</v>
      </c>
      <c r="BN328" t="s">
        <v>118</v>
      </c>
      <c r="BO328" t="s">
        <v>923</v>
      </c>
      <c r="BP328">
        <v>0</v>
      </c>
      <c r="BQ328">
        <v>1</v>
      </c>
      <c r="BR328">
        <v>0</v>
      </c>
      <c r="BS328">
        <v>0</v>
      </c>
      <c r="BT328">
        <v>0</v>
      </c>
      <c r="BU328">
        <v>0</v>
      </c>
      <c r="BV328">
        <v>0</v>
      </c>
      <c r="BW328">
        <v>0</v>
      </c>
      <c r="BX328">
        <v>0</v>
      </c>
      <c r="BY328">
        <v>0</v>
      </c>
      <c r="BZ328">
        <v>0</v>
      </c>
      <c r="CA328">
        <v>0</v>
      </c>
      <c r="CB328">
        <v>0</v>
      </c>
      <c r="CC328">
        <v>0</v>
      </c>
      <c r="CD328">
        <v>0</v>
      </c>
      <c r="CE328" t="s">
        <v>335</v>
      </c>
      <c r="CF328" t="s">
        <v>2289</v>
      </c>
      <c r="CG328" t="s">
        <v>335</v>
      </c>
      <c r="CI328" t="s">
        <v>386</v>
      </c>
      <c r="CJ328" t="s">
        <v>52</v>
      </c>
      <c r="CL328" t="s">
        <v>52</v>
      </c>
      <c r="CN328" t="s">
        <v>346</v>
      </c>
      <c r="CP328">
        <v>10</v>
      </c>
      <c r="CS328" t="s">
        <v>337</v>
      </c>
    </row>
    <row r="329" spans="1:98" customFormat="1">
      <c r="A329">
        <v>200141</v>
      </c>
      <c r="B329" t="s">
        <v>503</v>
      </c>
      <c r="C329" t="s">
        <v>360</v>
      </c>
      <c r="D329">
        <v>2000</v>
      </c>
      <c r="E329">
        <v>26</v>
      </c>
      <c r="F329" t="s">
        <v>323</v>
      </c>
      <c r="G329" t="s">
        <v>80</v>
      </c>
      <c r="H329" t="s">
        <v>785</v>
      </c>
      <c r="I329" t="s">
        <v>324</v>
      </c>
      <c r="J329" t="s">
        <v>325</v>
      </c>
      <c r="K329" s="329">
        <v>46138.554097222222</v>
      </c>
      <c r="L329" t="s">
        <v>309</v>
      </c>
      <c r="M329" t="s">
        <v>1495</v>
      </c>
      <c r="N329" t="s">
        <v>1496</v>
      </c>
      <c r="O329" t="s">
        <v>415</v>
      </c>
      <c r="P329" t="s">
        <v>382</v>
      </c>
      <c r="R329" t="s">
        <v>123</v>
      </c>
      <c r="S329" t="s">
        <v>123</v>
      </c>
      <c r="T329" t="s">
        <v>391</v>
      </c>
      <c r="U329" t="s">
        <v>331</v>
      </c>
      <c r="V329" t="s">
        <v>106</v>
      </c>
      <c r="W329" t="s">
        <v>470</v>
      </c>
      <c r="X329">
        <v>0</v>
      </c>
      <c r="Y329">
        <v>0</v>
      </c>
      <c r="Z329">
        <v>1</v>
      </c>
      <c r="AA329">
        <v>0</v>
      </c>
      <c r="AB329">
        <v>0</v>
      </c>
      <c r="AC329">
        <v>0</v>
      </c>
      <c r="AD329">
        <v>0</v>
      </c>
      <c r="AE329">
        <v>0</v>
      </c>
      <c r="AF329">
        <v>0</v>
      </c>
      <c r="AG329">
        <v>0</v>
      </c>
      <c r="AH329">
        <v>0</v>
      </c>
      <c r="AI329">
        <v>0</v>
      </c>
      <c r="AJ329">
        <v>0</v>
      </c>
      <c r="AK329">
        <v>0</v>
      </c>
      <c r="AL329">
        <v>0</v>
      </c>
      <c r="AM329">
        <v>0</v>
      </c>
      <c r="AN329">
        <v>0</v>
      </c>
      <c r="AO329">
        <v>0</v>
      </c>
      <c r="AP329" t="s">
        <v>345</v>
      </c>
      <c r="AQ329">
        <v>1</v>
      </c>
      <c r="AR329">
        <v>0</v>
      </c>
      <c r="AS329">
        <v>0</v>
      </c>
      <c r="AT329">
        <v>0</v>
      </c>
      <c r="AU329">
        <v>0</v>
      </c>
      <c r="AV329">
        <v>0</v>
      </c>
      <c r="AW329">
        <v>0</v>
      </c>
      <c r="AX329">
        <v>0</v>
      </c>
      <c r="AY329" t="s">
        <v>345</v>
      </c>
      <c r="AZ329">
        <v>1</v>
      </c>
      <c r="BA329">
        <v>0</v>
      </c>
      <c r="BB329">
        <v>0</v>
      </c>
      <c r="BC329">
        <v>0</v>
      </c>
      <c r="BD329">
        <v>0</v>
      </c>
      <c r="BE329">
        <v>0</v>
      </c>
      <c r="BF329">
        <v>0</v>
      </c>
      <c r="BG329">
        <v>0</v>
      </c>
      <c r="BH329">
        <v>0</v>
      </c>
      <c r="BK329" t="s">
        <v>386</v>
      </c>
      <c r="BL329" t="s">
        <v>130</v>
      </c>
      <c r="BM329" t="s">
        <v>130</v>
      </c>
      <c r="BN329" t="s">
        <v>117</v>
      </c>
      <c r="BO329" t="s">
        <v>921</v>
      </c>
      <c r="BP329">
        <v>0</v>
      </c>
      <c r="BQ329">
        <v>0</v>
      </c>
      <c r="BR329">
        <v>0</v>
      </c>
      <c r="BS329">
        <v>0</v>
      </c>
      <c r="BT329">
        <v>0</v>
      </c>
      <c r="BU329">
        <v>0</v>
      </c>
      <c r="BV329">
        <v>0</v>
      </c>
      <c r="BW329">
        <v>0</v>
      </c>
      <c r="BX329">
        <v>0</v>
      </c>
      <c r="BY329">
        <v>0</v>
      </c>
      <c r="BZ329">
        <v>1</v>
      </c>
      <c r="CA329">
        <v>0</v>
      </c>
      <c r="CB329">
        <v>0</v>
      </c>
      <c r="CC329">
        <v>0</v>
      </c>
      <c r="CD329">
        <v>0</v>
      </c>
      <c r="CE329" t="s">
        <v>335</v>
      </c>
      <c r="CF329" t="s">
        <v>2289</v>
      </c>
      <c r="CG329" t="s">
        <v>335</v>
      </c>
      <c r="CI329" t="s">
        <v>386</v>
      </c>
      <c r="CJ329" t="s">
        <v>51</v>
      </c>
      <c r="CL329" t="s">
        <v>51</v>
      </c>
      <c r="CN329" t="s">
        <v>346</v>
      </c>
      <c r="CP329">
        <v>10</v>
      </c>
      <c r="CS329" t="s">
        <v>337</v>
      </c>
      <c r="CT329" t="s">
        <v>2290</v>
      </c>
    </row>
    <row r="330" spans="1:98" customFormat="1">
      <c r="A330">
        <v>200161</v>
      </c>
      <c r="B330" t="s">
        <v>468</v>
      </c>
      <c r="C330" t="s">
        <v>322</v>
      </c>
      <c r="D330">
        <v>1967</v>
      </c>
      <c r="E330">
        <v>59</v>
      </c>
      <c r="F330" t="s">
        <v>58</v>
      </c>
      <c r="G330" t="s">
        <v>78</v>
      </c>
      <c r="H330" t="s">
        <v>467</v>
      </c>
      <c r="I330" t="s">
        <v>367</v>
      </c>
      <c r="J330" t="s">
        <v>350</v>
      </c>
      <c r="K330" s="329">
        <v>46138.545960648145</v>
      </c>
      <c r="L330" t="s">
        <v>309</v>
      </c>
      <c r="M330" t="s">
        <v>468</v>
      </c>
      <c r="N330" t="s">
        <v>469</v>
      </c>
      <c r="O330" t="s">
        <v>415</v>
      </c>
      <c r="P330" t="s">
        <v>382</v>
      </c>
      <c r="R330" t="s">
        <v>383</v>
      </c>
      <c r="S330" t="s">
        <v>121</v>
      </c>
      <c r="T330" t="s">
        <v>121</v>
      </c>
      <c r="U330" t="s">
        <v>331</v>
      </c>
      <c r="V330" t="s">
        <v>107</v>
      </c>
      <c r="W330" t="s">
        <v>513</v>
      </c>
      <c r="X330">
        <v>0</v>
      </c>
      <c r="Y330">
        <v>0</v>
      </c>
      <c r="Z330">
        <v>0</v>
      </c>
      <c r="AA330">
        <v>0</v>
      </c>
      <c r="AB330">
        <v>0</v>
      </c>
      <c r="AC330">
        <v>0</v>
      </c>
      <c r="AD330">
        <v>0</v>
      </c>
      <c r="AE330">
        <v>0</v>
      </c>
      <c r="AF330">
        <v>0</v>
      </c>
      <c r="AG330">
        <v>0</v>
      </c>
      <c r="AH330">
        <v>1</v>
      </c>
      <c r="AI330">
        <v>0</v>
      </c>
      <c r="AJ330">
        <v>0</v>
      </c>
      <c r="AK330">
        <v>0</v>
      </c>
      <c r="AL330">
        <v>0</v>
      </c>
      <c r="AM330">
        <v>0</v>
      </c>
      <c r="AN330">
        <v>0</v>
      </c>
      <c r="AO330">
        <v>0</v>
      </c>
      <c r="AP330" t="s">
        <v>345</v>
      </c>
      <c r="AQ330">
        <v>1</v>
      </c>
      <c r="AR330">
        <v>0</v>
      </c>
      <c r="AS330">
        <v>0</v>
      </c>
      <c r="AT330">
        <v>0</v>
      </c>
      <c r="AU330">
        <v>0</v>
      </c>
      <c r="AV330">
        <v>0</v>
      </c>
      <c r="AW330">
        <v>0</v>
      </c>
      <c r="AX330">
        <v>0</v>
      </c>
      <c r="AY330" t="s">
        <v>345</v>
      </c>
      <c r="AZ330">
        <v>1</v>
      </c>
      <c r="BA330">
        <v>0</v>
      </c>
      <c r="BB330">
        <v>0</v>
      </c>
      <c r="BC330">
        <v>0</v>
      </c>
      <c r="BD330">
        <v>0</v>
      </c>
      <c r="BE330">
        <v>0</v>
      </c>
      <c r="BF330">
        <v>0</v>
      </c>
      <c r="BG330">
        <v>0</v>
      </c>
      <c r="BH330">
        <v>0</v>
      </c>
      <c r="BI330" t="s">
        <v>52</v>
      </c>
      <c r="BK330" t="s">
        <v>131</v>
      </c>
      <c r="BL330" t="s">
        <v>130</v>
      </c>
      <c r="BM330" t="s">
        <v>131</v>
      </c>
      <c r="BN330" t="s">
        <v>118</v>
      </c>
      <c r="BO330" t="s">
        <v>924</v>
      </c>
      <c r="BP330">
        <v>0</v>
      </c>
      <c r="BQ330">
        <v>0</v>
      </c>
      <c r="BR330">
        <v>0</v>
      </c>
      <c r="BS330">
        <v>0</v>
      </c>
      <c r="BT330">
        <v>0</v>
      </c>
      <c r="BU330">
        <v>1</v>
      </c>
      <c r="BV330">
        <v>0</v>
      </c>
      <c r="BW330">
        <v>0</v>
      </c>
      <c r="BX330">
        <v>0</v>
      </c>
      <c r="BY330">
        <v>0</v>
      </c>
      <c r="BZ330">
        <v>0</v>
      </c>
      <c r="CA330">
        <v>0</v>
      </c>
      <c r="CB330">
        <v>0</v>
      </c>
      <c r="CC330">
        <v>0</v>
      </c>
      <c r="CD330">
        <v>0</v>
      </c>
      <c r="CE330" t="s">
        <v>335</v>
      </c>
      <c r="CG330" t="s">
        <v>335</v>
      </c>
      <c r="CI330" t="s">
        <v>129</v>
      </c>
      <c r="CJ330" t="s">
        <v>51</v>
      </c>
      <c r="CL330" t="s">
        <v>52</v>
      </c>
      <c r="CN330" t="s">
        <v>346</v>
      </c>
      <c r="CP330">
        <v>5</v>
      </c>
    </row>
    <row r="331" spans="1:98" customFormat="1">
      <c r="A331">
        <v>200160</v>
      </c>
      <c r="B331" t="s">
        <v>321</v>
      </c>
      <c r="C331" t="s">
        <v>116</v>
      </c>
      <c r="D331">
        <v>1975</v>
      </c>
      <c r="E331">
        <v>51</v>
      </c>
      <c r="F331" t="s">
        <v>58</v>
      </c>
      <c r="G331" t="s">
        <v>49</v>
      </c>
      <c r="H331" t="s">
        <v>328</v>
      </c>
      <c r="I331" t="s">
        <v>361</v>
      </c>
      <c r="J331" t="s">
        <v>325</v>
      </c>
      <c r="K331" s="329">
        <v>46138.545532407406</v>
      </c>
      <c r="L331" t="s">
        <v>309</v>
      </c>
      <c r="M331" t="s">
        <v>514</v>
      </c>
      <c r="N331" t="s">
        <v>516</v>
      </c>
      <c r="O331" t="s">
        <v>352</v>
      </c>
      <c r="P331" t="s">
        <v>353</v>
      </c>
      <c r="R331" t="s">
        <v>383</v>
      </c>
      <c r="S331" t="s">
        <v>121</v>
      </c>
      <c r="T331" t="s">
        <v>121</v>
      </c>
      <c r="U331" t="s">
        <v>83</v>
      </c>
      <c r="V331" t="s">
        <v>105</v>
      </c>
      <c r="W331" t="s">
        <v>332</v>
      </c>
      <c r="X331">
        <v>0</v>
      </c>
      <c r="Y331">
        <v>0</v>
      </c>
      <c r="Z331">
        <v>0</v>
      </c>
      <c r="AA331">
        <v>0</v>
      </c>
      <c r="AB331">
        <v>0</v>
      </c>
      <c r="AC331">
        <v>0</v>
      </c>
      <c r="AD331">
        <v>0</v>
      </c>
      <c r="AE331">
        <v>0</v>
      </c>
      <c r="AF331">
        <v>0</v>
      </c>
      <c r="AG331">
        <v>0</v>
      </c>
      <c r="AH331">
        <v>0</v>
      </c>
      <c r="AI331">
        <v>0</v>
      </c>
      <c r="AJ331">
        <v>0</v>
      </c>
      <c r="AK331">
        <v>0</v>
      </c>
      <c r="AL331">
        <v>0</v>
      </c>
      <c r="AM331">
        <v>0</v>
      </c>
      <c r="AN331">
        <v>1</v>
      </c>
      <c r="AO331">
        <v>0</v>
      </c>
      <c r="AP331" t="s">
        <v>345</v>
      </c>
      <c r="AQ331">
        <v>1</v>
      </c>
      <c r="AR331">
        <v>0</v>
      </c>
      <c r="AS331">
        <v>0</v>
      </c>
      <c r="AT331">
        <v>0</v>
      </c>
      <c r="AU331">
        <v>0</v>
      </c>
      <c r="AV331">
        <v>0</v>
      </c>
      <c r="AW331">
        <v>0</v>
      </c>
      <c r="AX331">
        <v>0</v>
      </c>
      <c r="AY331" t="s">
        <v>345</v>
      </c>
      <c r="AZ331">
        <v>1</v>
      </c>
      <c r="BA331">
        <v>0</v>
      </c>
      <c r="BB331">
        <v>0</v>
      </c>
      <c r="BC331">
        <v>0</v>
      </c>
      <c r="BD331">
        <v>0</v>
      </c>
      <c r="BE331">
        <v>0</v>
      </c>
      <c r="BF331">
        <v>0</v>
      </c>
      <c r="BG331">
        <v>0</v>
      </c>
      <c r="BH331">
        <v>0</v>
      </c>
      <c r="BI331" t="s">
        <v>51</v>
      </c>
      <c r="BJ331" t="s">
        <v>2291</v>
      </c>
      <c r="BK331" t="s">
        <v>129</v>
      </c>
      <c r="BL331" t="s">
        <v>128</v>
      </c>
      <c r="BM331" t="s">
        <v>128</v>
      </c>
      <c r="BN331" t="s">
        <v>117</v>
      </c>
      <c r="BO331" t="s">
        <v>922</v>
      </c>
      <c r="BP331">
        <v>1</v>
      </c>
      <c r="BQ331">
        <v>0</v>
      </c>
      <c r="BR331">
        <v>0</v>
      </c>
      <c r="BS331">
        <v>0</v>
      </c>
      <c r="BT331">
        <v>0</v>
      </c>
      <c r="BU331">
        <v>0</v>
      </c>
      <c r="BV331">
        <v>0</v>
      </c>
      <c r="BW331">
        <v>0</v>
      </c>
      <c r="BX331">
        <v>0</v>
      </c>
      <c r="BY331">
        <v>0</v>
      </c>
      <c r="BZ331">
        <v>0</v>
      </c>
      <c r="CA331">
        <v>0</v>
      </c>
      <c r="CB331">
        <v>0</v>
      </c>
      <c r="CC331">
        <v>0</v>
      </c>
      <c r="CD331">
        <v>0</v>
      </c>
      <c r="CE331" t="s">
        <v>138</v>
      </c>
      <c r="CG331" t="s">
        <v>335</v>
      </c>
      <c r="CI331" t="s">
        <v>129</v>
      </c>
      <c r="CJ331" t="s">
        <v>51</v>
      </c>
      <c r="CK331" t="s">
        <v>2292</v>
      </c>
      <c r="CL331" t="s">
        <v>51</v>
      </c>
      <c r="CN331" t="s">
        <v>346</v>
      </c>
      <c r="CP331">
        <v>10</v>
      </c>
    </row>
    <row r="332" spans="1:98" customFormat="1">
      <c r="A332">
        <v>200116</v>
      </c>
      <c r="B332" t="s">
        <v>28</v>
      </c>
      <c r="C332" t="s">
        <v>360</v>
      </c>
      <c r="D332">
        <v>1995</v>
      </c>
      <c r="E332">
        <v>31</v>
      </c>
      <c r="F332" t="s">
        <v>57</v>
      </c>
      <c r="G332" t="s">
        <v>71</v>
      </c>
      <c r="H332" t="s">
        <v>872</v>
      </c>
      <c r="I332" t="s">
        <v>397</v>
      </c>
      <c r="J332" t="s">
        <v>325</v>
      </c>
      <c r="K332" s="329">
        <v>46138.535046296296</v>
      </c>
      <c r="L332" t="s">
        <v>309</v>
      </c>
      <c r="M332" t="s">
        <v>1363</v>
      </c>
      <c r="N332" t="s">
        <v>1364</v>
      </c>
      <c r="O332" t="s">
        <v>459</v>
      </c>
      <c r="P332" t="s">
        <v>353</v>
      </c>
      <c r="Q332" t="s">
        <v>305</v>
      </c>
      <c r="R332" t="s">
        <v>122</v>
      </c>
      <c r="S332" t="s">
        <v>122</v>
      </c>
      <c r="T332" t="s">
        <v>330</v>
      </c>
      <c r="U332" t="s">
        <v>331</v>
      </c>
      <c r="V332" t="s">
        <v>106</v>
      </c>
      <c r="W332" t="s">
        <v>373</v>
      </c>
      <c r="X332">
        <v>0</v>
      </c>
      <c r="Y332">
        <v>0</v>
      </c>
      <c r="Z332">
        <v>0</v>
      </c>
      <c r="AA332">
        <v>0</v>
      </c>
      <c r="AB332">
        <v>0</v>
      </c>
      <c r="AC332">
        <v>0</v>
      </c>
      <c r="AD332">
        <v>0</v>
      </c>
      <c r="AE332">
        <v>0</v>
      </c>
      <c r="AF332">
        <v>0</v>
      </c>
      <c r="AG332">
        <v>0</v>
      </c>
      <c r="AH332">
        <v>0</v>
      </c>
      <c r="AI332">
        <v>0</v>
      </c>
      <c r="AJ332">
        <v>0</v>
      </c>
      <c r="AK332">
        <v>0</v>
      </c>
      <c r="AL332">
        <v>0</v>
      </c>
      <c r="AM332">
        <v>0</v>
      </c>
      <c r="AN332">
        <v>0</v>
      </c>
      <c r="AO332" t="s">
        <v>1739</v>
      </c>
      <c r="AP332" t="s">
        <v>373</v>
      </c>
      <c r="AQ332">
        <v>0</v>
      </c>
      <c r="AR332">
        <v>0</v>
      </c>
      <c r="AS332">
        <v>0</v>
      </c>
      <c r="AT332">
        <v>0</v>
      </c>
      <c r="AU332">
        <v>0</v>
      </c>
      <c r="AV332">
        <v>0</v>
      </c>
      <c r="AW332">
        <v>0</v>
      </c>
      <c r="AX332" t="s">
        <v>592</v>
      </c>
      <c r="AY332" t="s">
        <v>373</v>
      </c>
      <c r="AZ332">
        <v>0</v>
      </c>
      <c r="BA332">
        <v>0</v>
      </c>
      <c r="BB332">
        <v>0</v>
      </c>
      <c r="BC332">
        <v>0</v>
      </c>
      <c r="BD332">
        <v>0</v>
      </c>
      <c r="BE332">
        <v>0</v>
      </c>
      <c r="BF332">
        <v>0</v>
      </c>
      <c r="BG332">
        <v>0</v>
      </c>
      <c r="BH332" t="s">
        <v>592</v>
      </c>
      <c r="BI332" t="s">
        <v>52</v>
      </c>
      <c r="BJ332" t="s">
        <v>2293</v>
      </c>
      <c r="BK332" t="s">
        <v>131</v>
      </c>
      <c r="BL332" t="s">
        <v>131</v>
      </c>
      <c r="BM332" t="s">
        <v>131</v>
      </c>
      <c r="BN332" t="s">
        <v>117</v>
      </c>
      <c r="BO332" t="s">
        <v>938</v>
      </c>
      <c r="BP332">
        <v>0</v>
      </c>
      <c r="BQ332">
        <v>0</v>
      </c>
      <c r="BR332">
        <v>0</v>
      </c>
      <c r="BS332">
        <v>0</v>
      </c>
      <c r="BT332">
        <v>0</v>
      </c>
      <c r="BU332">
        <v>0</v>
      </c>
      <c r="BV332">
        <v>0</v>
      </c>
      <c r="BW332">
        <v>1</v>
      </c>
      <c r="BX332">
        <v>0</v>
      </c>
      <c r="BY332">
        <v>0</v>
      </c>
      <c r="BZ332">
        <v>0</v>
      </c>
      <c r="CA332">
        <v>0</v>
      </c>
      <c r="CB332">
        <v>0</v>
      </c>
      <c r="CC332">
        <v>0</v>
      </c>
      <c r="CD332">
        <v>0</v>
      </c>
      <c r="CE332" t="s">
        <v>200</v>
      </c>
      <c r="CG332" t="s">
        <v>335</v>
      </c>
      <c r="CI332" t="s">
        <v>130</v>
      </c>
      <c r="CJ332" t="s">
        <v>52</v>
      </c>
      <c r="CK332" t="s">
        <v>2294</v>
      </c>
      <c r="CL332" t="s">
        <v>52</v>
      </c>
      <c r="CM332" t="s">
        <v>2295</v>
      </c>
      <c r="CN332" t="s">
        <v>346</v>
      </c>
      <c r="CP332">
        <v>8</v>
      </c>
      <c r="CS332" t="s">
        <v>347</v>
      </c>
    </row>
    <row r="333" spans="1:98" customFormat="1">
      <c r="A333">
        <v>143860</v>
      </c>
      <c r="B333" t="s">
        <v>321</v>
      </c>
      <c r="C333" t="s">
        <v>322</v>
      </c>
      <c r="D333">
        <v>1960</v>
      </c>
      <c r="E333">
        <v>66</v>
      </c>
      <c r="F333" t="s">
        <v>339</v>
      </c>
      <c r="G333" t="s">
        <v>49</v>
      </c>
      <c r="H333" t="s">
        <v>328</v>
      </c>
      <c r="I333" t="s">
        <v>361</v>
      </c>
      <c r="J333" t="s">
        <v>350</v>
      </c>
      <c r="K333" s="329">
        <v>46138.534155092595</v>
      </c>
      <c r="L333" t="s">
        <v>309</v>
      </c>
      <c r="M333" t="s">
        <v>602</v>
      </c>
      <c r="N333" t="s">
        <v>649</v>
      </c>
      <c r="O333" t="s">
        <v>352</v>
      </c>
      <c r="P333" t="s">
        <v>353</v>
      </c>
      <c r="R333" t="s">
        <v>383</v>
      </c>
      <c r="S333" t="s">
        <v>121</v>
      </c>
      <c r="T333" t="s">
        <v>520</v>
      </c>
      <c r="U333" t="s">
        <v>331</v>
      </c>
      <c r="V333" t="s">
        <v>107</v>
      </c>
      <c r="W333" t="s">
        <v>513</v>
      </c>
      <c r="X333">
        <v>0</v>
      </c>
      <c r="Y333">
        <v>0</v>
      </c>
      <c r="Z333">
        <v>0</v>
      </c>
      <c r="AA333">
        <v>0</v>
      </c>
      <c r="AB333">
        <v>0</v>
      </c>
      <c r="AC333">
        <v>0</v>
      </c>
      <c r="AD333">
        <v>0</v>
      </c>
      <c r="AE333">
        <v>0</v>
      </c>
      <c r="AF333">
        <v>0</v>
      </c>
      <c r="AG333">
        <v>0</v>
      </c>
      <c r="AH333">
        <v>1</v>
      </c>
      <c r="AI333">
        <v>0</v>
      </c>
      <c r="AJ333">
        <v>0</v>
      </c>
      <c r="AK333">
        <v>0</v>
      </c>
      <c r="AL333">
        <v>0</v>
      </c>
      <c r="AM333">
        <v>0</v>
      </c>
      <c r="AN333">
        <v>0</v>
      </c>
      <c r="AO333">
        <v>0</v>
      </c>
      <c r="AP333" t="s">
        <v>345</v>
      </c>
      <c r="AQ333">
        <v>1</v>
      </c>
      <c r="AR333">
        <v>0</v>
      </c>
      <c r="AS333">
        <v>0</v>
      </c>
      <c r="AT333">
        <v>0</v>
      </c>
      <c r="AU333">
        <v>0</v>
      </c>
      <c r="AV333">
        <v>0</v>
      </c>
      <c r="AW333">
        <v>0</v>
      </c>
      <c r="AX333">
        <v>0</v>
      </c>
      <c r="AY333" t="s">
        <v>345</v>
      </c>
      <c r="AZ333">
        <v>1</v>
      </c>
      <c r="BA333">
        <v>0</v>
      </c>
      <c r="BB333">
        <v>0</v>
      </c>
      <c r="BC333">
        <v>0</v>
      </c>
      <c r="BD333">
        <v>0</v>
      </c>
      <c r="BE333">
        <v>0</v>
      </c>
      <c r="BF333">
        <v>0</v>
      </c>
      <c r="BG333">
        <v>0</v>
      </c>
      <c r="BH333">
        <v>0</v>
      </c>
      <c r="BK333" t="s">
        <v>129</v>
      </c>
      <c r="BL333" t="s">
        <v>128</v>
      </c>
      <c r="BM333" t="s">
        <v>130</v>
      </c>
      <c r="BN333" t="s">
        <v>118</v>
      </c>
      <c r="BO333" t="s">
        <v>931</v>
      </c>
      <c r="BP333">
        <v>0</v>
      </c>
      <c r="BQ333">
        <v>0</v>
      </c>
      <c r="BR333">
        <v>1</v>
      </c>
      <c r="BS333">
        <v>0</v>
      </c>
      <c r="BT333">
        <v>0</v>
      </c>
      <c r="BU333">
        <v>0</v>
      </c>
      <c r="BV333">
        <v>0</v>
      </c>
      <c r="BW333">
        <v>0</v>
      </c>
      <c r="BX333">
        <v>0</v>
      </c>
      <c r="BY333">
        <v>0</v>
      </c>
      <c r="BZ333">
        <v>0</v>
      </c>
      <c r="CA333">
        <v>0</v>
      </c>
      <c r="CB333">
        <v>0</v>
      </c>
      <c r="CC333">
        <v>0</v>
      </c>
      <c r="CD333">
        <v>0</v>
      </c>
      <c r="CE333" t="s">
        <v>222</v>
      </c>
      <c r="CG333" t="s">
        <v>335</v>
      </c>
      <c r="CI333" t="s">
        <v>128</v>
      </c>
      <c r="CJ333" t="s">
        <v>52</v>
      </c>
      <c r="CL333" t="s">
        <v>52</v>
      </c>
      <c r="CN333" t="s">
        <v>346</v>
      </c>
      <c r="CP333">
        <v>7</v>
      </c>
    </row>
    <row r="334" spans="1:98" customFormat="1">
      <c r="A334">
        <v>200146</v>
      </c>
      <c r="B334" t="s">
        <v>321</v>
      </c>
      <c r="C334" t="s">
        <v>360</v>
      </c>
      <c r="D334">
        <v>2012</v>
      </c>
      <c r="E334">
        <v>14</v>
      </c>
      <c r="F334" t="s">
        <v>742</v>
      </c>
      <c r="G334" t="s">
        <v>72</v>
      </c>
      <c r="H334" t="s">
        <v>1067</v>
      </c>
      <c r="I334" t="s">
        <v>367</v>
      </c>
      <c r="J334" t="s">
        <v>325</v>
      </c>
      <c r="K334" s="329">
        <v>46138.534085648149</v>
      </c>
      <c r="L334" t="s">
        <v>309</v>
      </c>
      <c r="M334" t="s">
        <v>551</v>
      </c>
      <c r="N334" t="s">
        <v>552</v>
      </c>
      <c r="O334" t="s">
        <v>553</v>
      </c>
      <c r="P334" t="s">
        <v>382</v>
      </c>
      <c r="R334" t="s">
        <v>123</v>
      </c>
      <c r="S334" t="s">
        <v>121</v>
      </c>
      <c r="T334" t="s">
        <v>121</v>
      </c>
      <c r="U334" t="s">
        <v>372</v>
      </c>
      <c r="V334" t="s">
        <v>109</v>
      </c>
      <c r="W334" t="s">
        <v>423</v>
      </c>
      <c r="X334">
        <v>0</v>
      </c>
      <c r="Y334">
        <v>0</v>
      </c>
      <c r="Z334">
        <v>0</v>
      </c>
      <c r="AA334">
        <v>0</v>
      </c>
      <c r="AB334">
        <v>0</v>
      </c>
      <c r="AC334">
        <v>0</v>
      </c>
      <c r="AD334">
        <v>0</v>
      </c>
      <c r="AE334">
        <v>0</v>
      </c>
      <c r="AF334">
        <v>0</v>
      </c>
      <c r="AG334">
        <v>0</v>
      </c>
      <c r="AH334">
        <v>0</v>
      </c>
      <c r="AI334">
        <v>0</v>
      </c>
      <c r="AJ334">
        <v>0</v>
      </c>
      <c r="AK334">
        <v>0</v>
      </c>
      <c r="AL334">
        <v>0</v>
      </c>
      <c r="AM334">
        <v>1</v>
      </c>
      <c r="AN334">
        <v>0</v>
      </c>
      <c r="AO334">
        <v>0</v>
      </c>
      <c r="AP334" t="s">
        <v>345</v>
      </c>
      <c r="AQ334">
        <v>1</v>
      </c>
      <c r="AR334">
        <v>0</v>
      </c>
      <c r="AS334">
        <v>0</v>
      </c>
      <c r="AT334">
        <v>0</v>
      </c>
      <c r="AU334">
        <v>0</v>
      </c>
      <c r="AV334">
        <v>0</v>
      </c>
      <c r="AW334">
        <v>0</v>
      </c>
      <c r="AX334">
        <v>0</v>
      </c>
      <c r="AY334" t="s">
        <v>500</v>
      </c>
      <c r="AZ334">
        <v>1</v>
      </c>
      <c r="BA334">
        <v>0</v>
      </c>
      <c r="BB334">
        <v>0</v>
      </c>
      <c r="BC334">
        <v>0</v>
      </c>
      <c r="BD334">
        <v>0</v>
      </c>
      <c r="BE334">
        <v>0</v>
      </c>
      <c r="BF334">
        <v>1</v>
      </c>
      <c r="BG334">
        <v>0</v>
      </c>
      <c r="BH334">
        <v>0</v>
      </c>
      <c r="BK334" t="s">
        <v>386</v>
      </c>
      <c r="BL334" t="s">
        <v>133</v>
      </c>
      <c r="BM334" t="s">
        <v>131</v>
      </c>
      <c r="BN334" t="s">
        <v>117</v>
      </c>
      <c r="BO334" t="s">
        <v>924</v>
      </c>
      <c r="BP334">
        <v>0</v>
      </c>
      <c r="BQ334">
        <v>0</v>
      </c>
      <c r="BR334">
        <v>0</v>
      </c>
      <c r="BS334">
        <v>0</v>
      </c>
      <c r="BT334">
        <v>0</v>
      </c>
      <c r="BU334">
        <v>1</v>
      </c>
      <c r="BV334">
        <v>0</v>
      </c>
      <c r="BW334">
        <v>0</v>
      </c>
      <c r="BX334">
        <v>0</v>
      </c>
      <c r="BY334">
        <v>0</v>
      </c>
      <c r="BZ334">
        <v>0</v>
      </c>
      <c r="CA334">
        <v>0</v>
      </c>
      <c r="CB334">
        <v>0</v>
      </c>
      <c r="CC334">
        <v>0</v>
      </c>
      <c r="CD334">
        <v>0</v>
      </c>
      <c r="CE334" t="s">
        <v>335</v>
      </c>
      <c r="CG334" t="s">
        <v>335</v>
      </c>
      <c r="CI334" t="s">
        <v>128</v>
      </c>
      <c r="CJ334" t="s">
        <v>52</v>
      </c>
      <c r="CL334" t="s">
        <v>52</v>
      </c>
      <c r="CN334" t="s">
        <v>346</v>
      </c>
      <c r="CP334">
        <v>7</v>
      </c>
      <c r="CS334" t="s">
        <v>473</v>
      </c>
    </row>
    <row r="335" spans="1:98" customFormat="1">
      <c r="A335">
        <v>200146</v>
      </c>
      <c r="B335" t="s">
        <v>321</v>
      </c>
      <c r="C335" t="s">
        <v>360</v>
      </c>
      <c r="D335">
        <v>2012</v>
      </c>
      <c r="E335">
        <v>14</v>
      </c>
      <c r="F335" t="s">
        <v>742</v>
      </c>
      <c r="G335" t="s">
        <v>72</v>
      </c>
      <c r="H335" t="s">
        <v>1067</v>
      </c>
      <c r="I335" t="s">
        <v>367</v>
      </c>
      <c r="J335" t="s">
        <v>325</v>
      </c>
      <c r="K335" s="329">
        <v>46138.533263888887</v>
      </c>
      <c r="L335" t="s">
        <v>309</v>
      </c>
      <c r="M335" t="s">
        <v>445</v>
      </c>
      <c r="N335" t="s">
        <v>447</v>
      </c>
      <c r="O335" t="s">
        <v>328</v>
      </c>
      <c r="P335" t="s">
        <v>329</v>
      </c>
      <c r="R335" t="s">
        <v>123</v>
      </c>
      <c r="S335" t="s">
        <v>121</v>
      </c>
      <c r="T335" t="s">
        <v>121</v>
      </c>
      <c r="U335" t="s">
        <v>372</v>
      </c>
      <c r="V335" t="s">
        <v>109</v>
      </c>
      <c r="W335" t="s">
        <v>423</v>
      </c>
      <c r="X335">
        <v>0</v>
      </c>
      <c r="Y335">
        <v>0</v>
      </c>
      <c r="Z335">
        <v>0</v>
      </c>
      <c r="AA335">
        <v>0</v>
      </c>
      <c r="AB335">
        <v>0</v>
      </c>
      <c r="AC335">
        <v>0</v>
      </c>
      <c r="AD335">
        <v>0</v>
      </c>
      <c r="AE335">
        <v>0</v>
      </c>
      <c r="AF335">
        <v>0</v>
      </c>
      <c r="AG335">
        <v>0</v>
      </c>
      <c r="AH335">
        <v>0</v>
      </c>
      <c r="AI335">
        <v>0</v>
      </c>
      <c r="AJ335">
        <v>0</v>
      </c>
      <c r="AK335">
        <v>0</v>
      </c>
      <c r="AL335">
        <v>0</v>
      </c>
      <c r="AM335">
        <v>1</v>
      </c>
      <c r="AN335">
        <v>0</v>
      </c>
      <c r="AO335">
        <v>0</v>
      </c>
      <c r="AP335" t="s">
        <v>345</v>
      </c>
      <c r="AQ335">
        <v>1</v>
      </c>
      <c r="AR335">
        <v>0</v>
      </c>
      <c r="AS335">
        <v>0</v>
      </c>
      <c r="AT335">
        <v>0</v>
      </c>
      <c r="AU335">
        <v>0</v>
      </c>
      <c r="AV335">
        <v>0</v>
      </c>
      <c r="AW335">
        <v>0</v>
      </c>
      <c r="AX335">
        <v>0</v>
      </c>
      <c r="AY335" t="s">
        <v>500</v>
      </c>
      <c r="AZ335">
        <v>1</v>
      </c>
      <c r="BA335">
        <v>0</v>
      </c>
      <c r="BB335">
        <v>0</v>
      </c>
      <c r="BC335">
        <v>0</v>
      </c>
      <c r="BD335">
        <v>0</v>
      </c>
      <c r="BE335">
        <v>0</v>
      </c>
      <c r="BF335">
        <v>1</v>
      </c>
      <c r="BG335">
        <v>0</v>
      </c>
      <c r="BH335">
        <v>0</v>
      </c>
      <c r="BK335" t="s">
        <v>386</v>
      </c>
      <c r="BL335" t="s">
        <v>133</v>
      </c>
      <c r="BM335" t="s">
        <v>131</v>
      </c>
      <c r="BN335" t="s">
        <v>117</v>
      </c>
      <c r="BO335" t="s">
        <v>924</v>
      </c>
      <c r="BP335">
        <v>0</v>
      </c>
      <c r="BQ335">
        <v>0</v>
      </c>
      <c r="BR335">
        <v>0</v>
      </c>
      <c r="BS335">
        <v>0</v>
      </c>
      <c r="BT335">
        <v>0</v>
      </c>
      <c r="BU335">
        <v>1</v>
      </c>
      <c r="BV335">
        <v>0</v>
      </c>
      <c r="BW335">
        <v>0</v>
      </c>
      <c r="BX335">
        <v>0</v>
      </c>
      <c r="BY335">
        <v>0</v>
      </c>
      <c r="BZ335">
        <v>0</v>
      </c>
      <c r="CA335">
        <v>0</v>
      </c>
      <c r="CB335">
        <v>0</v>
      </c>
      <c r="CC335">
        <v>0</v>
      </c>
      <c r="CD335">
        <v>0</v>
      </c>
      <c r="CE335" t="s">
        <v>335</v>
      </c>
      <c r="CG335" t="s">
        <v>335</v>
      </c>
      <c r="CI335" t="s">
        <v>128</v>
      </c>
      <c r="CJ335" t="s">
        <v>52</v>
      </c>
      <c r="CL335" t="s">
        <v>52</v>
      </c>
      <c r="CN335" t="s">
        <v>346</v>
      </c>
      <c r="CP335">
        <v>8</v>
      </c>
      <c r="CS335" t="s">
        <v>473</v>
      </c>
    </row>
    <row r="336" spans="1:98" customFormat="1">
      <c r="A336">
        <v>200145</v>
      </c>
      <c r="B336" t="s">
        <v>551</v>
      </c>
      <c r="C336" t="s">
        <v>360</v>
      </c>
      <c r="D336">
        <v>1985</v>
      </c>
      <c r="E336">
        <v>41</v>
      </c>
      <c r="F336" t="s">
        <v>387</v>
      </c>
      <c r="G336" t="s">
        <v>72</v>
      </c>
      <c r="H336" t="s">
        <v>1067</v>
      </c>
      <c r="I336" t="s">
        <v>361</v>
      </c>
      <c r="J336" t="s">
        <v>325</v>
      </c>
      <c r="K336" s="329">
        <v>46138.530706018515</v>
      </c>
      <c r="L336" t="s">
        <v>309</v>
      </c>
      <c r="M336" t="s">
        <v>445</v>
      </c>
      <c r="N336" t="s">
        <v>447</v>
      </c>
      <c r="O336" t="s">
        <v>328</v>
      </c>
      <c r="P336" t="s">
        <v>329</v>
      </c>
      <c r="R336" t="s">
        <v>123</v>
      </c>
      <c r="S336" t="s">
        <v>121</v>
      </c>
      <c r="T336" t="s">
        <v>121</v>
      </c>
      <c r="U336" t="s">
        <v>372</v>
      </c>
      <c r="V336" t="s">
        <v>109</v>
      </c>
      <c r="W336" t="s">
        <v>423</v>
      </c>
      <c r="X336">
        <v>0</v>
      </c>
      <c r="Y336">
        <v>0</v>
      </c>
      <c r="Z336">
        <v>0</v>
      </c>
      <c r="AA336">
        <v>0</v>
      </c>
      <c r="AB336">
        <v>0</v>
      </c>
      <c r="AC336">
        <v>0</v>
      </c>
      <c r="AD336">
        <v>0</v>
      </c>
      <c r="AE336">
        <v>0</v>
      </c>
      <c r="AF336">
        <v>0</v>
      </c>
      <c r="AG336">
        <v>0</v>
      </c>
      <c r="AH336">
        <v>0</v>
      </c>
      <c r="AI336">
        <v>0</v>
      </c>
      <c r="AJ336">
        <v>0</v>
      </c>
      <c r="AK336">
        <v>0</v>
      </c>
      <c r="AL336">
        <v>0</v>
      </c>
      <c r="AM336">
        <v>1</v>
      </c>
      <c r="AN336">
        <v>0</v>
      </c>
      <c r="AO336">
        <v>0</v>
      </c>
      <c r="AP336" t="s">
        <v>345</v>
      </c>
      <c r="AQ336">
        <v>1</v>
      </c>
      <c r="AR336">
        <v>0</v>
      </c>
      <c r="AS336">
        <v>0</v>
      </c>
      <c r="AT336">
        <v>0</v>
      </c>
      <c r="AU336">
        <v>0</v>
      </c>
      <c r="AV336">
        <v>0</v>
      </c>
      <c r="AW336">
        <v>0</v>
      </c>
      <c r="AX336">
        <v>0</v>
      </c>
      <c r="AY336" t="s">
        <v>345</v>
      </c>
      <c r="AZ336">
        <v>1</v>
      </c>
      <c r="BA336">
        <v>0</v>
      </c>
      <c r="BB336">
        <v>0</v>
      </c>
      <c r="BC336">
        <v>0</v>
      </c>
      <c r="BD336">
        <v>0</v>
      </c>
      <c r="BE336">
        <v>0</v>
      </c>
      <c r="BF336">
        <v>0</v>
      </c>
      <c r="BG336">
        <v>0</v>
      </c>
      <c r="BH336">
        <v>0</v>
      </c>
      <c r="BK336" t="s">
        <v>132</v>
      </c>
      <c r="BL336" t="s">
        <v>133</v>
      </c>
      <c r="BM336" t="s">
        <v>131</v>
      </c>
      <c r="BN336" t="s">
        <v>117</v>
      </c>
      <c r="BO336" t="s">
        <v>373</v>
      </c>
      <c r="BP336">
        <v>0</v>
      </c>
      <c r="BQ336">
        <v>0</v>
      </c>
      <c r="BR336">
        <v>0</v>
      </c>
      <c r="BS336">
        <v>0</v>
      </c>
      <c r="BT336">
        <v>0</v>
      </c>
      <c r="BU336">
        <v>0</v>
      </c>
      <c r="BV336">
        <v>0</v>
      </c>
      <c r="BW336">
        <v>0</v>
      </c>
      <c r="BX336">
        <v>0</v>
      </c>
      <c r="BY336">
        <v>0</v>
      </c>
      <c r="BZ336">
        <v>0</v>
      </c>
      <c r="CA336">
        <v>0</v>
      </c>
      <c r="CB336">
        <v>0</v>
      </c>
      <c r="CC336">
        <v>0</v>
      </c>
      <c r="CD336" t="s">
        <v>1371</v>
      </c>
      <c r="CE336" t="s">
        <v>335</v>
      </c>
      <c r="CG336" t="s">
        <v>335</v>
      </c>
      <c r="CI336" t="s">
        <v>130</v>
      </c>
      <c r="CJ336" t="s">
        <v>51</v>
      </c>
      <c r="CL336" t="s">
        <v>51</v>
      </c>
      <c r="CN336" t="s">
        <v>346</v>
      </c>
      <c r="CP336">
        <v>10</v>
      </c>
    </row>
    <row r="337" spans="1:97" customFormat="1">
      <c r="A337">
        <v>152710</v>
      </c>
      <c r="B337" t="s">
        <v>468</v>
      </c>
      <c r="C337" t="s">
        <v>322</v>
      </c>
      <c r="D337">
        <v>1966</v>
      </c>
      <c r="E337">
        <v>60</v>
      </c>
      <c r="F337" t="s">
        <v>339</v>
      </c>
      <c r="G337" t="s">
        <v>83</v>
      </c>
      <c r="H337" t="s">
        <v>645</v>
      </c>
      <c r="I337" t="s">
        <v>471</v>
      </c>
      <c r="J337" t="s">
        <v>325</v>
      </c>
      <c r="K337" s="329">
        <v>46138.528784722221</v>
      </c>
      <c r="L337" t="s">
        <v>309</v>
      </c>
      <c r="M337" t="s">
        <v>468</v>
      </c>
      <c r="N337" t="s">
        <v>469</v>
      </c>
      <c r="O337" t="s">
        <v>415</v>
      </c>
      <c r="P337" t="s">
        <v>382</v>
      </c>
      <c r="R337" t="s">
        <v>383</v>
      </c>
      <c r="S337" t="s">
        <v>121</v>
      </c>
      <c r="T337" t="s">
        <v>121</v>
      </c>
      <c r="U337" t="s">
        <v>331</v>
      </c>
      <c r="V337" t="s">
        <v>107</v>
      </c>
      <c r="W337" t="s">
        <v>470</v>
      </c>
      <c r="X337">
        <v>0</v>
      </c>
      <c r="Y337">
        <v>0</v>
      </c>
      <c r="Z337">
        <v>1</v>
      </c>
      <c r="AA337">
        <v>0</v>
      </c>
      <c r="AB337">
        <v>0</v>
      </c>
      <c r="AC337">
        <v>0</v>
      </c>
      <c r="AD337">
        <v>0</v>
      </c>
      <c r="AE337">
        <v>0</v>
      </c>
      <c r="AF337">
        <v>0</v>
      </c>
      <c r="AG337">
        <v>0</v>
      </c>
      <c r="AH337">
        <v>0</v>
      </c>
      <c r="AI337">
        <v>0</v>
      </c>
      <c r="AJ337">
        <v>0</v>
      </c>
      <c r="AK337">
        <v>0</v>
      </c>
      <c r="AL337">
        <v>0</v>
      </c>
      <c r="AM337">
        <v>0</v>
      </c>
      <c r="AN337">
        <v>0</v>
      </c>
      <c r="AO337">
        <v>0</v>
      </c>
      <c r="AP337" t="s">
        <v>345</v>
      </c>
      <c r="AQ337">
        <v>1</v>
      </c>
      <c r="AR337">
        <v>0</v>
      </c>
      <c r="AS337">
        <v>0</v>
      </c>
      <c r="AT337">
        <v>0</v>
      </c>
      <c r="AU337">
        <v>0</v>
      </c>
      <c r="AV337">
        <v>0</v>
      </c>
      <c r="AW337">
        <v>0</v>
      </c>
      <c r="AX337">
        <v>0</v>
      </c>
      <c r="AY337" t="s">
        <v>345</v>
      </c>
      <c r="AZ337">
        <v>1</v>
      </c>
      <c r="BA337">
        <v>0</v>
      </c>
      <c r="BB337">
        <v>0</v>
      </c>
      <c r="BC337">
        <v>0</v>
      </c>
      <c r="BD337">
        <v>0</v>
      </c>
      <c r="BE337">
        <v>0</v>
      </c>
      <c r="BF337">
        <v>0</v>
      </c>
      <c r="BG337">
        <v>0</v>
      </c>
      <c r="BH337">
        <v>0</v>
      </c>
      <c r="BK337" t="s">
        <v>129</v>
      </c>
      <c r="BL337" t="s">
        <v>129</v>
      </c>
      <c r="BM337" t="s">
        <v>130</v>
      </c>
      <c r="BN337" t="s">
        <v>118</v>
      </c>
      <c r="BO337" t="s">
        <v>924</v>
      </c>
      <c r="BP337">
        <v>0</v>
      </c>
      <c r="BQ337">
        <v>0</v>
      </c>
      <c r="BR337">
        <v>0</v>
      </c>
      <c r="BS337">
        <v>0</v>
      </c>
      <c r="BT337">
        <v>0</v>
      </c>
      <c r="BU337">
        <v>1</v>
      </c>
      <c r="BV337">
        <v>0</v>
      </c>
      <c r="BW337">
        <v>0</v>
      </c>
      <c r="BX337">
        <v>0</v>
      </c>
      <c r="BY337">
        <v>0</v>
      </c>
      <c r="BZ337">
        <v>0</v>
      </c>
      <c r="CA337">
        <v>0</v>
      </c>
      <c r="CB337">
        <v>0</v>
      </c>
      <c r="CC337">
        <v>0</v>
      </c>
      <c r="CD337">
        <v>0</v>
      </c>
      <c r="CE337" t="s">
        <v>335</v>
      </c>
      <c r="CG337" t="s">
        <v>335</v>
      </c>
      <c r="CI337" t="s">
        <v>130</v>
      </c>
      <c r="CJ337" t="s">
        <v>51</v>
      </c>
      <c r="CL337" t="s">
        <v>51</v>
      </c>
      <c r="CN337" t="s">
        <v>346</v>
      </c>
      <c r="CP337">
        <v>10</v>
      </c>
      <c r="CS337" t="s">
        <v>337</v>
      </c>
    </row>
    <row r="338" spans="1:97" customFormat="1">
      <c r="A338">
        <v>200154</v>
      </c>
      <c r="B338" t="s">
        <v>321</v>
      </c>
      <c r="C338" t="s">
        <v>360</v>
      </c>
      <c r="D338">
        <v>1969</v>
      </c>
      <c r="E338">
        <v>57</v>
      </c>
      <c r="F338" t="s">
        <v>58</v>
      </c>
      <c r="G338" t="s">
        <v>75</v>
      </c>
      <c r="H338" t="s">
        <v>1733</v>
      </c>
      <c r="I338" t="s">
        <v>361</v>
      </c>
      <c r="J338" t="s">
        <v>325</v>
      </c>
      <c r="K338" s="329">
        <v>46138.525682870371</v>
      </c>
      <c r="L338" t="s">
        <v>309</v>
      </c>
      <c r="M338" t="s">
        <v>535</v>
      </c>
      <c r="N338" t="s">
        <v>536</v>
      </c>
      <c r="O338" t="s">
        <v>459</v>
      </c>
      <c r="P338" t="s">
        <v>353</v>
      </c>
      <c r="Q338" t="s">
        <v>305</v>
      </c>
      <c r="R338" t="s">
        <v>383</v>
      </c>
      <c r="S338" t="s">
        <v>121</v>
      </c>
      <c r="T338" t="s">
        <v>121</v>
      </c>
      <c r="U338" t="s">
        <v>331</v>
      </c>
      <c r="V338" t="s">
        <v>107</v>
      </c>
      <c r="W338" t="s">
        <v>524</v>
      </c>
      <c r="X338">
        <v>0</v>
      </c>
      <c r="Y338">
        <v>1</v>
      </c>
      <c r="Z338">
        <v>0</v>
      </c>
      <c r="AA338">
        <v>0</v>
      </c>
      <c r="AB338">
        <v>0</v>
      </c>
      <c r="AC338">
        <v>0</v>
      </c>
      <c r="AD338">
        <v>0</v>
      </c>
      <c r="AE338">
        <v>0</v>
      </c>
      <c r="AF338">
        <v>0</v>
      </c>
      <c r="AG338">
        <v>0</v>
      </c>
      <c r="AH338">
        <v>0</v>
      </c>
      <c r="AI338">
        <v>0</v>
      </c>
      <c r="AJ338">
        <v>0</v>
      </c>
      <c r="AK338">
        <v>0</v>
      </c>
      <c r="AL338">
        <v>0</v>
      </c>
      <c r="AM338">
        <v>0</v>
      </c>
      <c r="AN338">
        <v>0</v>
      </c>
      <c r="AO338">
        <v>0</v>
      </c>
      <c r="AP338" t="s">
        <v>460</v>
      </c>
      <c r="AQ338">
        <v>1</v>
      </c>
      <c r="AR338">
        <v>0</v>
      </c>
      <c r="AS338">
        <v>0</v>
      </c>
      <c r="AT338">
        <v>0</v>
      </c>
      <c r="AU338">
        <v>0</v>
      </c>
      <c r="AV338">
        <v>0</v>
      </c>
      <c r="AW338">
        <v>0</v>
      </c>
      <c r="AX338" t="s">
        <v>592</v>
      </c>
      <c r="AY338" t="s">
        <v>345</v>
      </c>
      <c r="AZ338">
        <v>1</v>
      </c>
      <c r="BA338">
        <v>0</v>
      </c>
      <c r="BB338">
        <v>0</v>
      </c>
      <c r="BC338">
        <v>0</v>
      </c>
      <c r="BD338">
        <v>0</v>
      </c>
      <c r="BE338">
        <v>0</v>
      </c>
      <c r="BF338">
        <v>0</v>
      </c>
      <c r="BG338">
        <v>0</v>
      </c>
      <c r="BH338">
        <v>0</v>
      </c>
      <c r="BI338" t="s">
        <v>51</v>
      </c>
      <c r="BJ338" t="s">
        <v>2296</v>
      </c>
      <c r="BK338" t="s">
        <v>131</v>
      </c>
      <c r="BL338" t="s">
        <v>386</v>
      </c>
      <c r="BM338" t="s">
        <v>130</v>
      </c>
      <c r="BN338" t="s">
        <v>117</v>
      </c>
      <c r="BO338" t="s">
        <v>1425</v>
      </c>
      <c r="BP338">
        <v>0</v>
      </c>
      <c r="BQ338">
        <v>0</v>
      </c>
      <c r="BR338">
        <v>0</v>
      </c>
      <c r="BS338">
        <v>1</v>
      </c>
      <c r="BT338">
        <v>0</v>
      </c>
      <c r="BU338">
        <v>0</v>
      </c>
      <c r="BV338">
        <v>0</v>
      </c>
      <c r="BW338">
        <v>0</v>
      </c>
      <c r="BX338">
        <v>0</v>
      </c>
      <c r="BY338">
        <v>0</v>
      </c>
      <c r="BZ338">
        <v>0</v>
      </c>
      <c r="CA338">
        <v>0</v>
      </c>
      <c r="CB338">
        <v>0</v>
      </c>
      <c r="CC338">
        <v>0</v>
      </c>
      <c r="CD338" t="s">
        <v>2281</v>
      </c>
      <c r="CE338" t="s">
        <v>335</v>
      </c>
      <c r="CG338" t="s">
        <v>335</v>
      </c>
      <c r="CI338" t="s">
        <v>386</v>
      </c>
      <c r="CJ338" t="s">
        <v>52</v>
      </c>
      <c r="CL338" t="s">
        <v>51</v>
      </c>
      <c r="CN338" t="s">
        <v>346</v>
      </c>
      <c r="CP338">
        <v>3</v>
      </c>
      <c r="CS338" t="s">
        <v>337</v>
      </c>
    </row>
    <row r="339" spans="1:97" customFormat="1">
      <c r="A339">
        <v>190157</v>
      </c>
      <c r="B339" t="s">
        <v>425</v>
      </c>
      <c r="C339" t="s">
        <v>303</v>
      </c>
      <c r="D339">
        <v>1985</v>
      </c>
      <c r="E339">
        <v>41</v>
      </c>
      <c r="F339" t="s">
        <v>387</v>
      </c>
      <c r="G339" t="s">
        <v>49</v>
      </c>
      <c r="H339" t="s">
        <v>328</v>
      </c>
      <c r="I339" t="s">
        <v>367</v>
      </c>
      <c r="J339" t="s">
        <v>350</v>
      </c>
      <c r="K339" s="329">
        <v>46138.522719907407</v>
      </c>
      <c r="L339" t="s">
        <v>309</v>
      </c>
      <c r="M339" t="s">
        <v>868</v>
      </c>
      <c r="N339" t="s">
        <v>869</v>
      </c>
      <c r="O339" t="s">
        <v>364</v>
      </c>
      <c r="P339" t="s">
        <v>365</v>
      </c>
      <c r="R339" t="s">
        <v>383</v>
      </c>
      <c r="S339" t="s">
        <v>121</v>
      </c>
      <c r="T339" t="s">
        <v>121</v>
      </c>
      <c r="U339" t="s">
        <v>331</v>
      </c>
      <c r="V339" t="s">
        <v>105</v>
      </c>
      <c r="W339" t="s">
        <v>470</v>
      </c>
      <c r="X339">
        <v>0</v>
      </c>
      <c r="Y339">
        <v>0</v>
      </c>
      <c r="Z339">
        <v>1</v>
      </c>
      <c r="AA339">
        <v>0</v>
      </c>
      <c r="AB339">
        <v>0</v>
      </c>
      <c r="AC339">
        <v>0</v>
      </c>
      <c r="AD339">
        <v>0</v>
      </c>
      <c r="AE339">
        <v>0</v>
      </c>
      <c r="AF339">
        <v>0</v>
      </c>
      <c r="AG339">
        <v>0</v>
      </c>
      <c r="AH339">
        <v>0</v>
      </c>
      <c r="AI339">
        <v>0</v>
      </c>
      <c r="AJ339">
        <v>0</v>
      </c>
      <c r="AK339">
        <v>0</v>
      </c>
      <c r="AL339">
        <v>0</v>
      </c>
      <c r="AM339">
        <v>0</v>
      </c>
      <c r="AN339">
        <v>0</v>
      </c>
      <c r="AO339">
        <v>0</v>
      </c>
      <c r="AP339" t="s">
        <v>399</v>
      </c>
      <c r="AQ339">
        <v>0</v>
      </c>
      <c r="AR339">
        <v>0</v>
      </c>
      <c r="AS339">
        <v>0</v>
      </c>
      <c r="AT339">
        <v>0</v>
      </c>
      <c r="AU339">
        <v>0</v>
      </c>
      <c r="AV339">
        <v>0</v>
      </c>
      <c r="AW339">
        <v>1</v>
      </c>
      <c r="AX339">
        <v>0</v>
      </c>
      <c r="AY339" t="s">
        <v>345</v>
      </c>
      <c r="AZ339">
        <v>1</v>
      </c>
      <c r="BA339">
        <v>0</v>
      </c>
      <c r="BB339">
        <v>0</v>
      </c>
      <c r="BC339">
        <v>0</v>
      </c>
      <c r="BD339">
        <v>0</v>
      </c>
      <c r="BE339">
        <v>0</v>
      </c>
      <c r="BF339">
        <v>0</v>
      </c>
      <c r="BG339">
        <v>0</v>
      </c>
      <c r="BH339">
        <v>0</v>
      </c>
      <c r="BI339" t="s">
        <v>52</v>
      </c>
      <c r="BK339" t="s">
        <v>128</v>
      </c>
      <c r="BL339" t="s">
        <v>127</v>
      </c>
      <c r="BM339" t="s">
        <v>128</v>
      </c>
      <c r="BN339" t="s">
        <v>118</v>
      </c>
      <c r="BO339" t="s">
        <v>933</v>
      </c>
      <c r="BP339">
        <v>0</v>
      </c>
      <c r="BQ339">
        <v>0</v>
      </c>
      <c r="BR339">
        <v>0</v>
      </c>
      <c r="BS339">
        <v>0</v>
      </c>
      <c r="BT339">
        <v>0</v>
      </c>
      <c r="BU339">
        <v>0</v>
      </c>
      <c r="BV339">
        <v>0</v>
      </c>
      <c r="BW339">
        <v>0</v>
      </c>
      <c r="BX339">
        <v>0</v>
      </c>
      <c r="BY339">
        <v>0</v>
      </c>
      <c r="BZ339">
        <v>0</v>
      </c>
      <c r="CA339">
        <v>1</v>
      </c>
      <c r="CB339">
        <v>0</v>
      </c>
      <c r="CC339">
        <v>0</v>
      </c>
      <c r="CD339">
        <v>0</v>
      </c>
      <c r="CE339" t="s">
        <v>176</v>
      </c>
      <c r="CG339" t="s">
        <v>137</v>
      </c>
      <c r="CI339" t="s">
        <v>128</v>
      </c>
      <c r="CJ339" t="s">
        <v>52</v>
      </c>
      <c r="CL339" t="s">
        <v>52</v>
      </c>
      <c r="CN339" t="s">
        <v>346</v>
      </c>
      <c r="CP339">
        <v>7</v>
      </c>
      <c r="CS339" t="s">
        <v>400</v>
      </c>
    </row>
    <row r="340" spans="1:97" customFormat="1">
      <c r="A340">
        <v>200153</v>
      </c>
      <c r="B340" t="s">
        <v>29</v>
      </c>
      <c r="C340" t="s">
        <v>360</v>
      </c>
      <c r="D340">
        <v>1989</v>
      </c>
      <c r="E340">
        <v>37</v>
      </c>
      <c r="F340" t="s">
        <v>57</v>
      </c>
      <c r="G340" t="s">
        <v>49</v>
      </c>
      <c r="H340" t="s">
        <v>459</v>
      </c>
      <c r="I340" t="s">
        <v>478</v>
      </c>
      <c r="J340" t="s">
        <v>325</v>
      </c>
      <c r="K340" s="329">
        <v>46138.519606481481</v>
      </c>
      <c r="L340" t="s">
        <v>309</v>
      </c>
      <c r="M340" t="s">
        <v>29</v>
      </c>
      <c r="N340" t="s">
        <v>458</v>
      </c>
      <c r="O340" t="s">
        <v>459</v>
      </c>
      <c r="P340" t="s">
        <v>353</v>
      </c>
      <c r="Q340" t="s">
        <v>305</v>
      </c>
      <c r="R340" t="s">
        <v>383</v>
      </c>
      <c r="S340" t="s">
        <v>121</v>
      </c>
      <c r="T340" t="s">
        <v>121</v>
      </c>
      <c r="U340" t="s">
        <v>331</v>
      </c>
      <c r="V340" t="s">
        <v>108</v>
      </c>
      <c r="W340" t="s">
        <v>1528</v>
      </c>
      <c r="X340">
        <v>0</v>
      </c>
      <c r="Y340">
        <v>0</v>
      </c>
      <c r="Z340">
        <v>0</v>
      </c>
      <c r="AA340">
        <v>0</v>
      </c>
      <c r="AB340">
        <v>0</v>
      </c>
      <c r="AC340">
        <v>1</v>
      </c>
      <c r="AD340">
        <v>0</v>
      </c>
      <c r="AE340">
        <v>0</v>
      </c>
      <c r="AF340">
        <v>0</v>
      </c>
      <c r="AG340">
        <v>0</v>
      </c>
      <c r="AH340">
        <v>0</v>
      </c>
      <c r="AI340">
        <v>0</v>
      </c>
      <c r="AJ340">
        <v>0</v>
      </c>
      <c r="AK340">
        <v>0</v>
      </c>
      <c r="AL340">
        <v>0</v>
      </c>
      <c r="AM340">
        <v>1</v>
      </c>
      <c r="AN340">
        <v>0</v>
      </c>
      <c r="AO340">
        <v>0</v>
      </c>
      <c r="AP340" t="s">
        <v>399</v>
      </c>
      <c r="AQ340">
        <v>0</v>
      </c>
      <c r="AR340">
        <v>0</v>
      </c>
      <c r="AS340">
        <v>0</v>
      </c>
      <c r="AT340">
        <v>0</v>
      </c>
      <c r="AU340">
        <v>0</v>
      </c>
      <c r="AV340">
        <v>0</v>
      </c>
      <c r="AW340">
        <v>1</v>
      </c>
      <c r="AX340">
        <v>0</v>
      </c>
      <c r="AY340" t="s">
        <v>345</v>
      </c>
      <c r="AZ340">
        <v>1</v>
      </c>
      <c r="BA340">
        <v>0</v>
      </c>
      <c r="BB340">
        <v>0</v>
      </c>
      <c r="BC340">
        <v>0</v>
      </c>
      <c r="BD340">
        <v>0</v>
      </c>
      <c r="BE340">
        <v>0</v>
      </c>
      <c r="BF340">
        <v>0</v>
      </c>
      <c r="BG340">
        <v>0</v>
      </c>
      <c r="BH340">
        <v>0</v>
      </c>
      <c r="BK340" t="s">
        <v>131</v>
      </c>
      <c r="BL340" t="s">
        <v>129</v>
      </c>
      <c r="BM340" t="s">
        <v>129</v>
      </c>
      <c r="BN340" t="s">
        <v>119</v>
      </c>
      <c r="BO340" t="s">
        <v>936</v>
      </c>
      <c r="BP340">
        <v>1</v>
      </c>
      <c r="BQ340">
        <v>0</v>
      </c>
      <c r="BR340">
        <v>0</v>
      </c>
      <c r="BS340">
        <v>0</v>
      </c>
      <c r="BT340">
        <v>0</v>
      </c>
      <c r="BU340">
        <v>0</v>
      </c>
      <c r="BV340">
        <v>0</v>
      </c>
      <c r="BW340">
        <v>0</v>
      </c>
      <c r="BX340">
        <v>0</v>
      </c>
      <c r="BY340">
        <v>0</v>
      </c>
      <c r="BZ340">
        <v>1</v>
      </c>
      <c r="CA340">
        <v>0</v>
      </c>
      <c r="CB340">
        <v>0</v>
      </c>
      <c r="CC340">
        <v>0</v>
      </c>
      <c r="CD340">
        <v>0</v>
      </c>
      <c r="CE340" t="s">
        <v>138</v>
      </c>
      <c r="CG340" t="s">
        <v>335</v>
      </c>
      <c r="CI340" t="s">
        <v>127</v>
      </c>
      <c r="CJ340" t="s">
        <v>51</v>
      </c>
      <c r="CL340" t="s">
        <v>51</v>
      </c>
      <c r="CN340" t="s">
        <v>346</v>
      </c>
      <c r="CP340">
        <v>8</v>
      </c>
      <c r="CS340" t="s">
        <v>400</v>
      </c>
    </row>
    <row r="341" spans="1:97" customFormat="1">
      <c r="A341">
        <v>174912</v>
      </c>
      <c r="B341" t="s">
        <v>445</v>
      </c>
      <c r="C341" t="s">
        <v>360</v>
      </c>
      <c r="D341">
        <v>1991</v>
      </c>
      <c r="E341">
        <v>35</v>
      </c>
      <c r="F341" t="s">
        <v>57</v>
      </c>
      <c r="G341" t="s">
        <v>49</v>
      </c>
      <c r="H341" t="s">
        <v>328</v>
      </c>
      <c r="I341" t="s">
        <v>402</v>
      </c>
      <c r="J341" t="s">
        <v>325</v>
      </c>
      <c r="K341" s="329">
        <v>46138.514479166668</v>
      </c>
      <c r="L341" t="s">
        <v>309</v>
      </c>
      <c r="M341" t="s">
        <v>612</v>
      </c>
      <c r="N341" t="s">
        <v>613</v>
      </c>
      <c r="O341" t="s">
        <v>377</v>
      </c>
      <c r="P341" t="s">
        <v>365</v>
      </c>
      <c r="Q341" t="s">
        <v>304</v>
      </c>
      <c r="R341" t="s">
        <v>383</v>
      </c>
      <c r="S341" t="s">
        <v>121</v>
      </c>
      <c r="T341" t="s">
        <v>121</v>
      </c>
      <c r="U341" t="s">
        <v>331</v>
      </c>
      <c r="V341" t="s">
        <v>108</v>
      </c>
      <c r="W341" t="s">
        <v>470</v>
      </c>
      <c r="X341">
        <v>0</v>
      </c>
      <c r="Y341">
        <v>0</v>
      </c>
      <c r="Z341">
        <v>1</v>
      </c>
      <c r="AA341">
        <v>0</v>
      </c>
      <c r="AB341">
        <v>0</v>
      </c>
      <c r="AC341">
        <v>0</v>
      </c>
      <c r="AD341">
        <v>0</v>
      </c>
      <c r="AE341">
        <v>0</v>
      </c>
      <c r="AF341">
        <v>0</v>
      </c>
      <c r="AG341">
        <v>0</v>
      </c>
      <c r="AH341">
        <v>0</v>
      </c>
      <c r="AI341">
        <v>0</v>
      </c>
      <c r="AJ341">
        <v>0</v>
      </c>
      <c r="AK341">
        <v>0</v>
      </c>
      <c r="AL341">
        <v>0</v>
      </c>
      <c r="AM341">
        <v>0</v>
      </c>
      <c r="AN341">
        <v>0</v>
      </c>
      <c r="AO341">
        <v>0</v>
      </c>
      <c r="AP341" t="s">
        <v>345</v>
      </c>
      <c r="AQ341">
        <v>1</v>
      </c>
      <c r="AR341">
        <v>0</v>
      </c>
      <c r="AS341">
        <v>0</v>
      </c>
      <c r="AT341">
        <v>0</v>
      </c>
      <c r="AU341">
        <v>0</v>
      </c>
      <c r="AV341">
        <v>0</v>
      </c>
      <c r="AW341">
        <v>0</v>
      </c>
      <c r="AX341">
        <v>0</v>
      </c>
      <c r="AY341" t="s">
        <v>345</v>
      </c>
      <c r="AZ341">
        <v>1</v>
      </c>
      <c r="BA341">
        <v>0</v>
      </c>
      <c r="BB341">
        <v>0</v>
      </c>
      <c r="BC341">
        <v>0</v>
      </c>
      <c r="BD341">
        <v>0</v>
      </c>
      <c r="BE341">
        <v>0</v>
      </c>
      <c r="BF341">
        <v>0</v>
      </c>
      <c r="BG341">
        <v>0</v>
      </c>
      <c r="BH341">
        <v>0</v>
      </c>
      <c r="BK341" t="s">
        <v>128</v>
      </c>
      <c r="BL341" t="s">
        <v>128</v>
      </c>
      <c r="BM341" t="s">
        <v>128</v>
      </c>
      <c r="BN341" t="s">
        <v>118</v>
      </c>
      <c r="BO341" t="s">
        <v>934</v>
      </c>
      <c r="BP341">
        <v>0</v>
      </c>
      <c r="BQ341">
        <v>1</v>
      </c>
      <c r="BR341">
        <v>0</v>
      </c>
      <c r="BS341">
        <v>1</v>
      </c>
      <c r="BT341">
        <v>0</v>
      </c>
      <c r="BU341">
        <v>0</v>
      </c>
      <c r="BV341">
        <v>0</v>
      </c>
      <c r="BW341">
        <v>0</v>
      </c>
      <c r="BX341">
        <v>0</v>
      </c>
      <c r="BY341">
        <v>0</v>
      </c>
      <c r="BZ341">
        <v>0</v>
      </c>
      <c r="CA341">
        <v>0</v>
      </c>
      <c r="CB341">
        <v>0</v>
      </c>
      <c r="CC341">
        <v>0</v>
      </c>
      <c r="CD341">
        <v>0</v>
      </c>
      <c r="CE341" t="s">
        <v>335</v>
      </c>
      <c r="CG341" t="s">
        <v>335</v>
      </c>
      <c r="CI341" t="s">
        <v>129</v>
      </c>
      <c r="CJ341" t="s">
        <v>51</v>
      </c>
      <c r="CL341" t="s">
        <v>51</v>
      </c>
      <c r="CN341" t="s">
        <v>346</v>
      </c>
      <c r="CP341">
        <v>9</v>
      </c>
      <c r="CQ341" t="s">
        <v>1691</v>
      </c>
      <c r="CS341" t="s">
        <v>337</v>
      </c>
    </row>
    <row r="342" spans="1:97" customFormat="1">
      <c r="A342">
        <v>200117</v>
      </c>
      <c r="B342" t="s">
        <v>28</v>
      </c>
      <c r="C342" t="s">
        <v>322</v>
      </c>
      <c r="D342">
        <v>1991</v>
      </c>
      <c r="E342">
        <v>35</v>
      </c>
      <c r="F342" t="s">
        <v>57</v>
      </c>
      <c r="G342" t="s">
        <v>71</v>
      </c>
      <c r="H342" t="s">
        <v>872</v>
      </c>
      <c r="I342" t="s">
        <v>397</v>
      </c>
      <c r="J342" t="s">
        <v>325</v>
      </c>
      <c r="K342" s="329">
        <v>46138.511979166666</v>
      </c>
      <c r="L342" t="s">
        <v>309</v>
      </c>
      <c r="M342" t="s">
        <v>1363</v>
      </c>
      <c r="N342" t="s">
        <v>1364</v>
      </c>
      <c r="O342" t="s">
        <v>459</v>
      </c>
      <c r="P342" t="s">
        <v>353</v>
      </c>
      <c r="Q342" t="s">
        <v>305</v>
      </c>
      <c r="R342" t="s">
        <v>122</v>
      </c>
      <c r="S342" t="s">
        <v>122</v>
      </c>
      <c r="T342" t="s">
        <v>330</v>
      </c>
      <c r="U342" t="s">
        <v>331</v>
      </c>
      <c r="V342" t="s">
        <v>106</v>
      </c>
      <c r="W342" t="s">
        <v>499</v>
      </c>
      <c r="X342">
        <v>0</v>
      </c>
      <c r="Y342">
        <v>0</v>
      </c>
      <c r="Z342">
        <v>0</v>
      </c>
      <c r="AA342">
        <v>0</v>
      </c>
      <c r="AB342">
        <v>0</v>
      </c>
      <c r="AC342">
        <v>0</v>
      </c>
      <c r="AD342">
        <v>0</v>
      </c>
      <c r="AE342">
        <v>0</v>
      </c>
      <c r="AF342">
        <v>0</v>
      </c>
      <c r="AG342">
        <v>0</v>
      </c>
      <c r="AH342">
        <v>0</v>
      </c>
      <c r="AI342">
        <v>0</v>
      </c>
      <c r="AJ342">
        <v>0</v>
      </c>
      <c r="AK342">
        <v>0</v>
      </c>
      <c r="AL342">
        <v>1</v>
      </c>
      <c r="AM342">
        <v>0</v>
      </c>
      <c r="AN342">
        <v>0</v>
      </c>
      <c r="AO342">
        <v>0</v>
      </c>
      <c r="AP342" t="s">
        <v>373</v>
      </c>
      <c r="AQ342">
        <v>0</v>
      </c>
      <c r="AR342">
        <v>0</v>
      </c>
      <c r="AS342">
        <v>0</v>
      </c>
      <c r="AT342">
        <v>0</v>
      </c>
      <c r="AU342">
        <v>0</v>
      </c>
      <c r="AV342">
        <v>0</v>
      </c>
      <c r="AW342">
        <v>0</v>
      </c>
      <c r="AX342" t="s">
        <v>592</v>
      </c>
      <c r="AY342" t="s">
        <v>373</v>
      </c>
      <c r="AZ342">
        <v>0</v>
      </c>
      <c r="BA342">
        <v>0</v>
      </c>
      <c r="BB342">
        <v>0</v>
      </c>
      <c r="BC342">
        <v>0</v>
      </c>
      <c r="BD342">
        <v>0</v>
      </c>
      <c r="BE342">
        <v>0</v>
      </c>
      <c r="BF342">
        <v>0</v>
      </c>
      <c r="BG342">
        <v>0</v>
      </c>
      <c r="BH342" t="s">
        <v>592</v>
      </c>
      <c r="BK342" t="s">
        <v>131</v>
      </c>
      <c r="BL342" t="s">
        <v>131</v>
      </c>
      <c r="BM342" t="s">
        <v>131</v>
      </c>
      <c r="BN342" t="s">
        <v>117</v>
      </c>
      <c r="BO342" t="s">
        <v>938</v>
      </c>
      <c r="BP342">
        <v>0</v>
      </c>
      <c r="BQ342">
        <v>0</v>
      </c>
      <c r="BR342">
        <v>0</v>
      </c>
      <c r="BS342">
        <v>0</v>
      </c>
      <c r="BT342">
        <v>0</v>
      </c>
      <c r="BU342">
        <v>0</v>
      </c>
      <c r="BV342">
        <v>0</v>
      </c>
      <c r="BW342">
        <v>1</v>
      </c>
      <c r="BX342">
        <v>0</v>
      </c>
      <c r="BY342">
        <v>0</v>
      </c>
      <c r="BZ342">
        <v>0</v>
      </c>
      <c r="CA342">
        <v>0</v>
      </c>
      <c r="CB342">
        <v>0</v>
      </c>
      <c r="CC342">
        <v>0</v>
      </c>
      <c r="CD342">
        <v>0</v>
      </c>
      <c r="CE342" t="s">
        <v>335</v>
      </c>
      <c r="CG342" t="s">
        <v>335</v>
      </c>
      <c r="CI342" t="s">
        <v>130</v>
      </c>
      <c r="CJ342" t="s">
        <v>52</v>
      </c>
      <c r="CL342" t="s">
        <v>51</v>
      </c>
      <c r="CN342" t="s">
        <v>346</v>
      </c>
      <c r="CP342">
        <v>10</v>
      </c>
      <c r="CS342" t="s">
        <v>347</v>
      </c>
    </row>
    <row r="343" spans="1:97" customFormat="1">
      <c r="A343">
        <v>200150</v>
      </c>
      <c r="B343" t="s">
        <v>321</v>
      </c>
      <c r="C343" t="s">
        <v>322</v>
      </c>
      <c r="D343">
        <v>1985</v>
      </c>
      <c r="E343">
        <v>41</v>
      </c>
      <c r="F343" t="s">
        <v>387</v>
      </c>
      <c r="G343" t="s">
        <v>49</v>
      </c>
      <c r="H343" t="s">
        <v>328</v>
      </c>
      <c r="I343" t="s">
        <v>440</v>
      </c>
      <c r="J343" t="s">
        <v>325</v>
      </c>
      <c r="K343" s="329">
        <v>46138.509016203701</v>
      </c>
      <c r="L343" t="s">
        <v>309</v>
      </c>
      <c r="M343" t="s">
        <v>514</v>
      </c>
      <c r="N343" t="s">
        <v>516</v>
      </c>
      <c r="O343" t="s">
        <v>352</v>
      </c>
      <c r="P343" t="s">
        <v>353</v>
      </c>
      <c r="R343" t="s">
        <v>383</v>
      </c>
      <c r="S343" t="s">
        <v>121</v>
      </c>
      <c r="T343" t="s">
        <v>121</v>
      </c>
      <c r="U343" t="s">
        <v>331</v>
      </c>
      <c r="V343" t="s">
        <v>108</v>
      </c>
      <c r="W343" t="s">
        <v>373</v>
      </c>
      <c r="X343">
        <v>0</v>
      </c>
      <c r="Y343">
        <v>0</v>
      </c>
      <c r="Z343">
        <v>0</v>
      </c>
      <c r="AA343">
        <v>0</v>
      </c>
      <c r="AB343">
        <v>0</v>
      </c>
      <c r="AC343">
        <v>0</v>
      </c>
      <c r="AD343">
        <v>0</v>
      </c>
      <c r="AE343">
        <v>0</v>
      </c>
      <c r="AF343">
        <v>0</v>
      </c>
      <c r="AG343">
        <v>0</v>
      </c>
      <c r="AH343">
        <v>0</v>
      </c>
      <c r="AI343">
        <v>0</v>
      </c>
      <c r="AJ343">
        <v>0</v>
      </c>
      <c r="AK343">
        <v>0</v>
      </c>
      <c r="AL343">
        <v>0</v>
      </c>
      <c r="AM343">
        <v>0</v>
      </c>
      <c r="AN343">
        <v>0</v>
      </c>
      <c r="AO343" t="s">
        <v>2297</v>
      </c>
      <c r="AP343" t="s">
        <v>345</v>
      </c>
      <c r="AQ343">
        <v>1</v>
      </c>
      <c r="AR343">
        <v>0</v>
      </c>
      <c r="AS343">
        <v>0</v>
      </c>
      <c r="AT343">
        <v>0</v>
      </c>
      <c r="AU343">
        <v>0</v>
      </c>
      <c r="AV343">
        <v>0</v>
      </c>
      <c r="AW343">
        <v>0</v>
      </c>
      <c r="AX343">
        <v>0</v>
      </c>
      <c r="AY343" t="s">
        <v>345</v>
      </c>
      <c r="AZ343">
        <v>1</v>
      </c>
      <c r="BA343">
        <v>0</v>
      </c>
      <c r="BB343">
        <v>0</v>
      </c>
      <c r="BC343">
        <v>0</v>
      </c>
      <c r="BD343">
        <v>0</v>
      </c>
      <c r="BE343">
        <v>0</v>
      </c>
      <c r="BF343">
        <v>0</v>
      </c>
      <c r="BG343">
        <v>0</v>
      </c>
      <c r="BH343">
        <v>0</v>
      </c>
      <c r="BI343" t="s">
        <v>52</v>
      </c>
      <c r="BK343" t="s">
        <v>129</v>
      </c>
      <c r="BL343" t="s">
        <v>129</v>
      </c>
      <c r="BM343" t="s">
        <v>129</v>
      </c>
      <c r="BN343" t="s">
        <v>119</v>
      </c>
      <c r="BO343" t="s">
        <v>931</v>
      </c>
      <c r="BP343">
        <v>0</v>
      </c>
      <c r="BQ343">
        <v>0</v>
      </c>
      <c r="BR343">
        <v>1</v>
      </c>
      <c r="BS343">
        <v>0</v>
      </c>
      <c r="BT343">
        <v>0</v>
      </c>
      <c r="BU343">
        <v>0</v>
      </c>
      <c r="BV343">
        <v>0</v>
      </c>
      <c r="BW343">
        <v>0</v>
      </c>
      <c r="BX343">
        <v>0</v>
      </c>
      <c r="BY343">
        <v>0</v>
      </c>
      <c r="BZ343">
        <v>0</v>
      </c>
      <c r="CA343">
        <v>0</v>
      </c>
      <c r="CB343">
        <v>0</v>
      </c>
      <c r="CC343">
        <v>0</v>
      </c>
      <c r="CD343">
        <v>0</v>
      </c>
      <c r="CE343" t="s">
        <v>335</v>
      </c>
      <c r="CG343" t="s">
        <v>335</v>
      </c>
      <c r="CI343" t="s">
        <v>129</v>
      </c>
      <c r="CJ343" t="s">
        <v>52</v>
      </c>
      <c r="CL343" t="s">
        <v>52</v>
      </c>
      <c r="CN343" t="s">
        <v>336</v>
      </c>
      <c r="CO343" t="s">
        <v>1706</v>
      </c>
      <c r="CP343">
        <v>4</v>
      </c>
      <c r="CS343" t="s">
        <v>473</v>
      </c>
    </row>
    <row r="344" spans="1:97" customFormat="1">
      <c r="A344">
        <v>200148</v>
      </c>
      <c r="B344" t="s">
        <v>356</v>
      </c>
      <c r="C344" t="s">
        <v>360</v>
      </c>
      <c r="D344">
        <v>1959</v>
      </c>
      <c r="E344">
        <v>67</v>
      </c>
      <c r="F344" t="s">
        <v>339</v>
      </c>
      <c r="G344" t="s">
        <v>49</v>
      </c>
      <c r="H344" t="s">
        <v>588</v>
      </c>
      <c r="I344" t="s">
        <v>397</v>
      </c>
      <c r="J344" t="s">
        <v>325</v>
      </c>
      <c r="K344" s="329">
        <v>46138.498344907406</v>
      </c>
      <c r="L344" t="s">
        <v>309</v>
      </c>
      <c r="M344" t="s">
        <v>356</v>
      </c>
      <c r="N344" t="s">
        <v>357</v>
      </c>
      <c r="O344" t="s">
        <v>358</v>
      </c>
      <c r="P344" t="s">
        <v>329</v>
      </c>
      <c r="R344" t="s">
        <v>383</v>
      </c>
      <c r="S344" t="s">
        <v>121</v>
      </c>
      <c r="T344" t="s">
        <v>121</v>
      </c>
      <c r="U344" t="s">
        <v>383</v>
      </c>
      <c r="V344" t="s">
        <v>107</v>
      </c>
      <c r="W344" t="s">
        <v>384</v>
      </c>
      <c r="X344">
        <v>0</v>
      </c>
      <c r="Y344">
        <v>0</v>
      </c>
      <c r="Z344">
        <v>0</v>
      </c>
      <c r="AA344">
        <v>0</v>
      </c>
      <c r="AB344">
        <v>1</v>
      </c>
      <c r="AC344">
        <v>0</v>
      </c>
      <c r="AD344">
        <v>0</v>
      </c>
      <c r="AE344">
        <v>0</v>
      </c>
      <c r="AF344">
        <v>0</v>
      </c>
      <c r="AG344">
        <v>0</v>
      </c>
      <c r="AH344">
        <v>0</v>
      </c>
      <c r="AI344">
        <v>0</v>
      </c>
      <c r="AJ344">
        <v>0</v>
      </c>
      <c r="AK344">
        <v>0</v>
      </c>
      <c r="AL344">
        <v>0</v>
      </c>
      <c r="AM344">
        <v>0</v>
      </c>
      <c r="AN344">
        <v>0</v>
      </c>
      <c r="AO344">
        <v>0</v>
      </c>
      <c r="AP344" t="s">
        <v>345</v>
      </c>
      <c r="AQ344">
        <v>1</v>
      </c>
      <c r="AR344">
        <v>0</v>
      </c>
      <c r="AS344">
        <v>0</v>
      </c>
      <c r="AT344">
        <v>0</v>
      </c>
      <c r="AU344">
        <v>0</v>
      </c>
      <c r="AV344">
        <v>0</v>
      </c>
      <c r="AW344">
        <v>0</v>
      </c>
      <c r="AX344">
        <v>0</v>
      </c>
      <c r="AY344" t="s">
        <v>345</v>
      </c>
      <c r="AZ344">
        <v>1</v>
      </c>
      <c r="BA344">
        <v>0</v>
      </c>
      <c r="BB344">
        <v>0</v>
      </c>
      <c r="BC344">
        <v>0</v>
      </c>
      <c r="BD344">
        <v>0</v>
      </c>
      <c r="BE344">
        <v>0</v>
      </c>
      <c r="BF344">
        <v>0</v>
      </c>
      <c r="BG344">
        <v>0</v>
      </c>
      <c r="BH344">
        <v>0</v>
      </c>
      <c r="BI344" t="s">
        <v>51</v>
      </c>
      <c r="BJ344" t="s">
        <v>2298</v>
      </c>
      <c r="BK344" t="s">
        <v>386</v>
      </c>
      <c r="BL344" t="s">
        <v>129</v>
      </c>
      <c r="BM344" t="s">
        <v>129</v>
      </c>
      <c r="BN344" t="s">
        <v>118</v>
      </c>
      <c r="BO344" t="s">
        <v>922</v>
      </c>
      <c r="BP344">
        <v>1</v>
      </c>
      <c r="BQ344">
        <v>0</v>
      </c>
      <c r="BR344">
        <v>0</v>
      </c>
      <c r="BS344">
        <v>0</v>
      </c>
      <c r="BT344">
        <v>0</v>
      </c>
      <c r="BU344">
        <v>0</v>
      </c>
      <c r="BV344">
        <v>0</v>
      </c>
      <c r="BW344">
        <v>0</v>
      </c>
      <c r="BX344">
        <v>0</v>
      </c>
      <c r="BY344">
        <v>0</v>
      </c>
      <c r="BZ344">
        <v>0</v>
      </c>
      <c r="CA344">
        <v>0</v>
      </c>
      <c r="CB344">
        <v>0</v>
      </c>
      <c r="CC344">
        <v>0</v>
      </c>
      <c r="CD344">
        <v>0</v>
      </c>
      <c r="CE344" t="s">
        <v>335</v>
      </c>
      <c r="CG344" t="s">
        <v>335</v>
      </c>
      <c r="CI344" t="s">
        <v>128</v>
      </c>
      <c r="CJ344" t="s">
        <v>51</v>
      </c>
      <c r="CL344" t="s">
        <v>51</v>
      </c>
      <c r="CN344" t="s">
        <v>346</v>
      </c>
      <c r="CP344">
        <v>4</v>
      </c>
      <c r="CS344" t="s">
        <v>337</v>
      </c>
    </row>
    <row r="345" spans="1:97" customFormat="1">
      <c r="A345">
        <v>158696</v>
      </c>
      <c r="B345" t="s">
        <v>1814</v>
      </c>
      <c r="C345" t="s">
        <v>303</v>
      </c>
      <c r="D345">
        <v>1972</v>
      </c>
      <c r="E345">
        <v>54</v>
      </c>
      <c r="F345" t="s">
        <v>58</v>
      </c>
      <c r="G345" t="s">
        <v>80</v>
      </c>
      <c r="H345" t="s">
        <v>544</v>
      </c>
      <c r="I345" t="s">
        <v>367</v>
      </c>
      <c r="J345" t="s">
        <v>350</v>
      </c>
      <c r="K345" s="329">
        <v>46138.497939814813</v>
      </c>
      <c r="L345" t="s">
        <v>309</v>
      </c>
      <c r="M345" t="s">
        <v>506</v>
      </c>
      <c r="N345" t="s">
        <v>932</v>
      </c>
      <c r="O345" t="s">
        <v>507</v>
      </c>
      <c r="P345" t="s">
        <v>342</v>
      </c>
      <c r="R345" t="s">
        <v>383</v>
      </c>
      <c r="S345" t="s">
        <v>121</v>
      </c>
      <c r="T345" t="s">
        <v>121</v>
      </c>
      <c r="U345" t="s">
        <v>331</v>
      </c>
      <c r="V345" t="s">
        <v>107</v>
      </c>
      <c r="W345" t="s">
        <v>373</v>
      </c>
      <c r="X345">
        <v>0</v>
      </c>
      <c r="Y345">
        <v>0</v>
      </c>
      <c r="Z345">
        <v>0</v>
      </c>
      <c r="AA345">
        <v>0</v>
      </c>
      <c r="AB345">
        <v>0</v>
      </c>
      <c r="AC345">
        <v>0</v>
      </c>
      <c r="AD345">
        <v>0</v>
      </c>
      <c r="AE345">
        <v>0</v>
      </c>
      <c r="AF345">
        <v>0</v>
      </c>
      <c r="AG345">
        <v>0</v>
      </c>
      <c r="AH345">
        <v>0</v>
      </c>
      <c r="AI345">
        <v>0</v>
      </c>
      <c r="AJ345">
        <v>0</v>
      </c>
      <c r="AK345">
        <v>0</v>
      </c>
      <c r="AL345">
        <v>0</v>
      </c>
      <c r="AM345">
        <v>0</v>
      </c>
      <c r="AN345">
        <v>0</v>
      </c>
      <c r="AO345" t="s">
        <v>2108</v>
      </c>
      <c r="AP345" t="s">
        <v>345</v>
      </c>
      <c r="AQ345">
        <v>1</v>
      </c>
      <c r="AR345">
        <v>0</v>
      </c>
      <c r="AS345">
        <v>0</v>
      </c>
      <c r="AT345">
        <v>0</v>
      </c>
      <c r="AU345">
        <v>0</v>
      </c>
      <c r="AV345">
        <v>0</v>
      </c>
      <c r="AW345">
        <v>0</v>
      </c>
      <c r="AX345">
        <v>0</v>
      </c>
      <c r="AY345" t="s">
        <v>345</v>
      </c>
      <c r="AZ345">
        <v>1</v>
      </c>
      <c r="BA345">
        <v>0</v>
      </c>
      <c r="BB345">
        <v>0</v>
      </c>
      <c r="BC345">
        <v>0</v>
      </c>
      <c r="BD345">
        <v>0</v>
      </c>
      <c r="BE345">
        <v>0</v>
      </c>
      <c r="BF345">
        <v>0</v>
      </c>
      <c r="BG345">
        <v>0</v>
      </c>
      <c r="BH345">
        <v>0</v>
      </c>
      <c r="BI345" t="s">
        <v>52</v>
      </c>
      <c r="BK345" t="s">
        <v>386</v>
      </c>
      <c r="BL345" t="s">
        <v>129</v>
      </c>
      <c r="BM345" t="s">
        <v>130</v>
      </c>
      <c r="BN345" t="s">
        <v>118</v>
      </c>
      <c r="BO345" t="s">
        <v>373</v>
      </c>
      <c r="BP345">
        <v>0</v>
      </c>
      <c r="BQ345">
        <v>0</v>
      </c>
      <c r="BR345">
        <v>0</v>
      </c>
      <c r="BS345">
        <v>0</v>
      </c>
      <c r="BT345">
        <v>0</v>
      </c>
      <c r="BU345">
        <v>0</v>
      </c>
      <c r="BV345">
        <v>0</v>
      </c>
      <c r="BW345">
        <v>0</v>
      </c>
      <c r="BX345">
        <v>0</v>
      </c>
      <c r="BY345">
        <v>0</v>
      </c>
      <c r="BZ345">
        <v>0</v>
      </c>
      <c r="CA345">
        <v>0</v>
      </c>
      <c r="CB345">
        <v>0</v>
      </c>
      <c r="CC345">
        <v>0</v>
      </c>
      <c r="CD345" t="s">
        <v>1466</v>
      </c>
      <c r="CE345" t="s">
        <v>335</v>
      </c>
      <c r="CG345" t="s">
        <v>335</v>
      </c>
      <c r="CI345" t="s">
        <v>128</v>
      </c>
      <c r="CJ345" t="s">
        <v>52</v>
      </c>
      <c r="CL345" t="s">
        <v>52</v>
      </c>
      <c r="CN345" t="s">
        <v>346</v>
      </c>
      <c r="CP345">
        <v>4</v>
      </c>
      <c r="CS345" t="s">
        <v>337</v>
      </c>
    </row>
    <row r="346" spans="1:97" customFormat="1">
      <c r="A346">
        <v>167869</v>
      </c>
      <c r="B346" t="s">
        <v>1814</v>
      </c>
      <c r="C346" t="s">
        <v>360</v>
      </c>
      <c r="D346">
        <v>1974</v>
      </c>
      <c r="E346">
        <v>52</v>
      </c>
      <c r="F346" t="s">
        <v>58</v>
      </c>
      <c r="G346" t="s">
        <v>80</v>
      </c>
      <c r="H346" t="s">
        <v>544</v>
      </c>
      <c r="I346" t="s">
        <v>367</v>
      </c>
      <c r="J346" t="s">
        <v>350</v>
      </c>
      <c r="K346" s="329">
        <v>46138.497858796298</v>
      </c>
      <c r="L346" t="s">
        <v>309</v>
      </c>
      <c r="M346" t="s">
        <v>506</v>
      </c>
      <c r="N346" t="s">
        <v>932</v>
      </c>
      <c r="O346" t="s">
        <v>507</v>
      </c>
      <c r="P346" t="s">
        <v>342</v>
      </c>
      <c r="R346" t="s">
        <v>383</v>
      </c>
      <c r="S346" t="s">
        <v>121</v>
      </c>
      <c r="T346" t="s">
        <v>121</v>
      </c>
      <c r="U346" t="s">
        <v>331</v>
      </c>
      <c r="V346" t="s">
        <v>107</v>
      </c>
      <c r="W346" t="s">
        <v>373</v>
      </c>
      <c r="X346">
        <v>0</v>
      </c>
      <c r="Y346">
        <v>0</v>
      </c>
      <c r="Z346">
        <v>0</v>
      </c>
      <c r="AA346">
        <v>0</v>
      </c>
      <c r="AB346">
        <v>0</v>
      </c>
      <c r="AC346">
        <v>0</v>
      </c>
      <c r="AD346">
        <v>0</v>
      </c>
      <c r="AE346">
        <v>0</v>
      </c>
      <c r="AF346">
        <v>0</v>
      </c>
      <c r="AG346">
        <v>0</v>
      </c>
      <c r="AH346">
        <v>0</v>
      </c>
      <c r="AI346">
        <v>0</v>
      </c>
      <c r="AJ346">
        <v>0</v>
      </c>
      <c r="AK346">
        <v>0</v>
      </c>
      <c r="AL346">
        <v>0</v>
      </c>
      <c r="AM346">
        <v>0</v>
      </c>
      <c r="AN346">
        <v>0</v>
      </c>
      <c r="AO346" t="s">
        <v>1466</v>
      </c>
      <c r="AP346" t="s">
        <v>345</v>
      </c>
      <c r="AQ346">
        <v>1</v>
      </c>
      <c r="AR346">
        <v>0</v>
      </c>
      <c r="AS346">
        <v>0</v>
      </c>
      <c r="AT346">
        <v>0</v>
      </c>
      <c r="AU346">
        <v>0</v>
      </c>
      <c r="AV346">
        <v>0</v>
      </c>
      <c r="AW346">
        <v>0</v>
      </c>
      <c r="AX346">
        <v>0</v>
      </c>
      <c r="AY346" t="s">
        <v>345</v>
      </c>
      <c r="AZ346">
        <v>1</v>
      </c>
      <c r="BA346">
        <v>0</v>
      </c>
      <c r="BB346">
        <v>0</v>
      </c>
      <c r="BC346">
        <v>0</v>
      </c>
      <c r="BD346">
        <v>0</v>
      </c>
      <c r="BE346">
        <v>0</v>
      </c>
      <c r="BF346">
        <v>0</v>
      </c>
      <c r="BG346">
        <v>0</v>
      </c>
      <c r="BH346">
        <v>0</v>
      </c>
      <c r="BK346" t="s">
        <v>129</v>
      </c>
      <c r="BL346" t="s">
        <v>130</v>
      </c>
      <c r="BM346" t="s">
        <v>130</v>
      </c>
      <c r="BN346" t="s">
        <v>118</v>
      </c>
      <c r="BO346" t="s">
        <v>922</v>
      </c>
      <c r="BP346">
        <v>1</v>
      </c>
      <c r="BQ346">
        <v>0</v>
      </c>
      <c r="BR346">
        <v>0</v>
      </c>
      <c r="BS346">
        <v>0</v>
      </c>
      <c r="BT346">
        <v>0</v>
      </c>
      <c r="BU346">
        <v>0</v>
      </c>
      <c r="BV346">
        <v>0</v>
      </c>
      <c r="BW346">
        <v>0</v>
      </c>
      <c r="BX346">
        <v>0</v>
      </c>
      <c r="BY346">
        <v>0</v>
      </c>
      <c r="BZ346">
        <v>0</v>
      </c>
      <c r="CA346">
        <v>0</v>
      </c>
      <c r="CB346">
        <v>0</v>
      </c>
      <c r="CC346">
        <v>0</v>
      </c>
      <c r="CD346">
        <v>0</v>
      </c>
      <c r="CE346" t="s">
        <v>335</v>
      </c>
      <c r="CG346" t="s">
        <v>335</v>
      </c>
      <c r="CI346" t="s">
        <v>130</v>
      </c>
      <c r="CJ346" t="s">
        <v>52</v>
      </c>
      <c r="CL346" t="s">
        <v>52</v>
      </c>
      <c r="CN346" t="s">
        <v>346</v>
      </c>
      <c r="CP346">
        <v>5</v>
      </c>
      <c r="CS346" t="s">
        <v>337</v>
      </c>
    </row>
    <row r="347" spans="1:97" customFormat="1">
      <c r="A347">
        <v>200146</v>
      </c>
      <c r="B347" t="s">
        <v>321</v>
      </c>
      <c r="C347" t="s">
        <v>360</v>
      </c>
      <c r="D347">
        <v>2012</v>
      </c>
      <c r="E347">
        <v>14</v>
      </c>
      <c r="F347" t="s">
        <v>742</v>
      </c>
      <c r="G347" t="s">
        <v>72</v>
      </c>
      <c r="H347" t="s">
        <v>1067</v>
      </c>
      <c r="I347" t="s">
        <v>367</v>
      </c>
      <c r="J347" t="s">
        <v>325</v>
      </c>
      <c r="K347" s="329">
        <v>46138.496122685188</v>
      </c>
      <c r="L347" t="s">
        <v>309</v>
      </c>
      <c r="M347" t="s">
        <v>413</v>
      </c>
      <c r="N347" t="s">
        <v>414</v>
      </c>
      <c r="O347" t="s">
        <v>415</v>
      </c>
      <c r="P347" t="s">
        <v>382</v>
      </c>
      <c r="R347" t="s">
        <v>123</v>
      </c>
      <c r="S347" t="s">
        <v>121</v>
      </c>
      <c r="T347" t="s">
        <v>121</v>
      </c>
      <c r="U347" t="s">
        <v>372</v>
      </c>
      <c r="V347" t="s">
        <v>109</v>
      </c>
      <c r="W347" t="s">
        <v>702</v>
      </c>
      <c r="X347">
        <v>0</v>
      </c>
      <c r="Y347">
        <v>0</v>
      </c>
      <c r="Z347">
        <v>1</v>
      </c>
      <c r="AA347">
        <v>0</v>
      </c>
      <c r="AB347">
        <v>0</v>
      </c>
      <c r="AC347">
        <v>0</v>
      </c>
      <c r="AD347">
        <v>0</v>
      </c>
      <c r="AE347">
        <v>0</v>
      </c>
      <c r="AF347">
        <v>0</v>
      </c>
      <c r="AG347">
        <v>0</v>
      </c>
      <c r="AH347">
        <v>0</v>
      </c>
      <c r="AI347">
        <v>0</v>
      </c>
      <c r="AJ347">
        <v>0</v>
      </c>
      <c r="AK347">
        <v>0</v>
      </c>
      <c r="AL347">
        <v>0</v>
      </c>
      <c r="AM347">
        <v>1</v>
      </c>
      <c r="AN347">
        <v>0</v>
      </c>
      <c r="AO347">
        <v>0</v>
      </c>
      <c r="AP347" t="s">
        <v>345</v>
      </c>
      <c r="AQ347">
        <v>1</v>
      </c>
      <c r="AR347">
        <v>0</v>
      </c>
      <c r="AS347">
        <v>0</v>
      </c>
      <c r="AT347">
        <v>0</v>
      </c>
      <c r="AU347">
        <v>0</v>
      </c>
      <c r="AV347">
        <v>0</v>
      </c>
      <c r="AW347">
        <v>0</v>
      </c>
      <c r="AX347">
        <v>0</v>
      </c>
      <c r="AY347" t="s">
        <v>500</v>
      </c>
      <c r="AZ347">
        <v>1</v>
      </c>
      <c r="BA347">
        <v>0</v>
      </c>
      <c r="BB347">
        <v>0</v>
      </c>
      <c r="BC347">
        <v>0</v>
      </c>
      <c r="BD347">
        <v>0</v>
      </c>
      <c r="BE347">
        <v>0</v>
      </c>
      <c r="BF347">
        <v>1</v>
      </c>
      <c r="BG347">
        <v>0</v>
      </c>
      <c r="BH347">
        <v>0</v>
      </c>
      <c r="BK347" t="s">
        <v>386</v>
      </c>
      <c r="BL347" t="s">
        <v>133</v>
      </c>
      <c r="BM347" t="s">
        <v>131</v>
      </c>
      <c r="BN347" t="s">
        <v>117</v>
      </c>
      <c r="BO347" t="s">
        <v>924</v>
      </c>
      <c r="BP347">
        <v>0</v>
      </c>
      <c r="BQ347">
        <v>0</v>
      </c>
      <c r="BR347">
        <v>0</v>
      </c>
      <c r="BS347">
        <v>0</v>
      </c>
      <c r="BT347">
        <v>0</v>
      </c>
      <c r="BU347">
        <v>1</v>
      </c>
      <c r="BV347">
        <v>0</v>
      </c>
      <c r="BW347">
        <v>0</v>
      </c>
      <c r="BX347">
        <v>0</v>
      </c>
      <c r="BY347">
        <v>0</v>
      </c>
      <c r="BZ347">
        <v>0</v>
      </c>
      <c r="CA347">
        <v>0</v>
      </c>
      <c r="CB347">
        <v>0</v>
      </c>
      <c r="CC347">
        <v>0</v>
      </c>
      <c r="CD347">
        <v>0</v>
      </c>
      <c r="CE347" t="s">
        <v>335</v>
      </c>
      <c r="CG347" t="s">
        <v>335</v>
      </c>
      <c r="CI347" t="s">
        <v>128</v>
      </c>
      <c r="CJ347" t="s">
        <v>52</v>
      </c>
      <c r="CL347" t="s">
        <v>52</v>
      </c>
      <c r="CN347" t="s">
        <v>346</v>
      </c>
      <c r="CP347">
        <v>7</v>
      </c>
      <c r="CS347" t="s">
        <v>473</v>
      </c>
    </row>
    <row r="348" spans="1:97" customFormat="1">
      <c r="A348">
        <v>200145</v>
      </c>
      <c r="B348" t="s">
        <v>551</v>
      </c>
      <c r="C348" t="s">
        <v>360</v>
      </c>
      <c r="D348">
        <v>1985</v>
      </c>
      <c r="E348">
        <v>41</v>
      </c>
      <c r="F348" t="s">
        <v>387</v>
      </c>
      <c r="G348" t="s">
        <v>72</v>
      </c>
      <c r="H348" t="s">
        <v>1067</v>
      </c>
      <c r="I348" t="s">
        <v>361</v>
      </c>
      <c r="J348" t="s">
        <v>325</v>
      </c>
      <c r="K348" s="329">
        <v>46138.494074074071</v>
      </c>
      <c r="L348" t="s">
        <v>309</v>
      </c>
      <c r="M348" t="s">
        <v>413</v>
      </c>
      <c r="N348" t="s">
        <v>414</v>
      </c>
      <c r="O348" t="s">
        <v>415</v>
      </c>
      <c r="P348" t="s">
        <v>382</v>
      </c>
      <c r="R348" t="s">
        <v>123</v>
      </c>
      <c r="S348" t="s">
        <v>121</v>
      </c>
      <c r="T348" t="s">
        <v>121</v>
      </c>
      <c r="U348" t="s">
        <v>372</v>
      </c>
      <c r="V348" t="s">
        <v>109</v>
      </c>
      <c r="W348" t="s">
        <v>423</v>
      </c>
      <c r="X348">
        <v>0</v>
      </c>
      <c r="Y348">
        <v>0</v>
      </c>
      <c r="Z348">
        <v>0</v>
      </c>
      <c r="AA348">
        <v>0</v>
      </c>
      <c r="AB348">
        <v>0</v>
      </c>
      <c r="AC348">
        <v>0</v>
      </c>
      <c r="AD348">
        <v>0</v>
      </c>
      <c r="AE348">
        <v>0</v>
      </c>
      <c r="AF348">
        <v>0</v>
      </c>
      <c r="AG348">
        <v>0</v>
      </c>
      <c r="AH348">
        <v>0</v>
      </c>
      <c r="AI348">
        <v>0</v>
      </c>
      <c r="AJ348">
        <v>0</v>
      </c>
      <c r="AK348">
        <v>0</v>
      </c>
      <c r="AL348">
        <v>0</v>
      </c>
      <c r="AM348">
        <v>1</v>
      </c>
      <c r="AN348">
        <v>0</v>
      </c>
      <c r="AO348">
        <v>0</v>
      </c>
      <c r="AP348" t="s">
        <v>345</v>
      </c>
      <c r="AQ348">
        <v>1</v>
      </c>
      <c r="AR348">
        <v>0</v>
      </c>
      <c r="AS348">
        <v>0</v>
      </c>
      <c r="AT348">
        <v>0</v>
      </c>
      <c r="AU348">
        <v>0</v>
      </c>
      <c r="AV348">
        <v>0</v>
      </c>
      <c r="AW348">
        <v>0</v>
      </c>
      <c r="AX348">
        <v>0</v>
      </c>
      <c r="AY348" t="s">
        <v>345</v>
      </c>
      <c r="AZ348">
        <v>1</v>
      </c>
      <c r="BA348">
        <v>0</v>
      </c>
      <c r="BB348">
        <v>0</v>
      </c>
      <c r="BC348">
        <v>0</v>
      </c>
      <c r="BD348">
        <v>0</v>
      </c>
      <c r="BE348">
        <v>0</v>
      </c>
      <c r="BF348">
        <v>0</v>
      </c>
      <c r="BG348">
        <v>0</v>
      </c>
      <c r="BH348">
        <v>0</v>
      </c>
      <c r="BI348" t="s">
        <v>51</v>
      </c>
      <c r="BK348" t="s">
        <v>132</v>
      </c>
      <c r="BL348" t="s">
        <v>133</v>
      </c>
      <c r="BM348" t="s">
        <v>131</v>
      </c>
      <c r="BN348" t="s">
        <v>117</v>
      </c>
      <c r="BO348" t="s">
        <v>373</v>
      </c>
      <c r="BP348">
        <v>0</v>
      </c>
      <c r="BQ348">
        <v>0</v>
      </c>
      <c r="BR348">
        <v>0</v>
      </c>
      <c r="BS348">
        <v>0</v>
      </c>
      <c r="BT348">
        <v>0</v>
      </c>
      <c r="BU348">
        <v>0</v>
      </c>
      <c r="BV348">
        <v>0</v>
      </c>
      <c r="BW348">
        <v>0</v>
      </c>
      <c r="BX348">
        <v>0</v>
      </c>
      <c r="BY348">
        <v>0</v>
      </c>
      <c r="BZ348">
        <v>0</v>
      </c>
      <c r="CA348">
        <v>0</v>
      </c>
      <c r="CB348">
        <v>0</v>
      </c>
      <c r="CC348">
        <v>0</v>
      </c>
      <c r="CD348" t="s">
        <v>1371</v>
      </c>
      <c r="CE348" t="s">
        <v>335</v>
      </c>
      <c r="CG348" t="s">
        <v>335</v>
      </c>
      <c r="CI348" t="s">
        <v>130</v>
      </c>
      <c r="CJ348" t="s">
        <v>51</v>
      </c>
      <c r="CL348" t="s">
        <v>51</v>
      </c>
      <c r="CN348" t="s">
        <v>346</v>
      </c>
      <c r="CP348">
        <v>10</v>
      </c>
    </row>
    <row r="349" spans="1:97" customFormat="1">
      <c r="A349">
        <v>200145</v>
      </c>
      <c r="B349" t="s">
        <v>551</v>
      </c>
      <c r="C349" t="s">
        <v>360</v>
      </c>
      <c r="D349">
        <v>1985</v>
      </c>
      <c r="E349">
        <v>41</v>
      </c>
      <c r="F349" t="s">
        <v>387</v>
      </c>
      <c r="G349" t="s">
        <v>72</v>
      </c>
      <c r="H349" t="s">
        <v>1067</v>
      </c>
      <c r="I349" t="s">
        <v>361</v>
      </c>
      <c r="J349" t="s">
        <v>325</v>
      </c>
      <c r="K349" s="329">
        <v>46138.490347222221</v>
      </c>
      <c r="L349" t="s">
        <v>309</v>
      </c>
      <c r="M349" t="s">
        <v>551</v>
      </c>
      <c r="N349" t="s">
        <v>552</v>
      </c>
      <c r="O349" t="s">
        <v>553</v>
      </c>
      <c r="P349" t="s">
        <v>382</v>
      </c>
      <c r="R349" t="s">
        <v>123</v>
      </c>
      <c r="S349" t="s">
        <v>121</v>
      </c>
      <c r="T349" t="s">
        <v>121</v>
      </c>
      <c r="U349" t="s">
        <v>372</v>
      </c>
      <c r="V349" t="s">
        <v>109</v>
      </c>
      <c r="W349" t="s">
        <v>423</v>
      </c>
      <c r="X349">
        <v>0</v>
      </c>
      <c r="Y349">
        <v>0</v>
      </c>
      <c r="Z349">
        <v>0</v>
      </c>
      <c r="AA349">
        <v>0</v>
      </c>
      <c r="AB349">
        <v>0</v>
      </c>
      <c r="AC349">
        <v>0</v>
      </c>
      <c r="AD349">
        <v>0</v>
      </c>
      <c r="AE349">
        <v>0</v>
      </c>
      <c r="AF349">
        <v>0</v>
      </c>
      <c r="AG349">
        <v>0</v>
      </c>
      <c r="AH349">
        <v>0</v>
      </c>
      <c r="AI349">
        <v>0</v>
      </c>
      <c r="AJ349">
        <v>0</v>
      </c>
      <c r="AK349">
        <v>0</v>
      </c>
      <c r="AL349">
        <v>0</v>
      </c>
      <c r="AM349">
        <v>1</v>
      </c>
      <c r="AN349">
        <v>0</v>
      </c>
      <c r="AO349">
        <v>0</v>
      </c>
      <c r="AP349" t="s">
        <v>345</v>
      </c>
      <c r="AQ349">
        <v>1</v>
      </c>
      <c r="AR349">
        <v>0</v>
      </c>
      <c r="AS349">
        <v>0</v>
      </c>
      <c r="AT349">
        <v>0</v>
      </c>
      <c r="AU349">
        <v>0</v>
      </c>
      <c r="AV349">
        <v>0</v>
      </c>
      <c r="AW349">
        <v>0</v>
      </c>
      <c r="AX349">
        <v>0</v>
      </c>
      <c r="AY349" t="s">
        <v>345</v>
      </c>
      <c r="AZ349">
        <v>1</v>
      </c>
      <c r="BA349">
        <v>0</v>
      </c>
      <c r="BB349">
        <v>0</v>
      </c>
      <c r="BC349">
        <v>0</v>
      </c>
      <c r="BD349">
        <v>0</v>
      </c>
      <c r="BE349">
        <v>0</v>
      </c>
      <c r="BF349">
        <v>0</v>
      </c>
      <c r="BG349">
        <v>0</v>
      </c>
      <c r="BH349">
        <v>0</v>
      </c>
      <c r="BI349" t="s">
        <v>51</v>
      </c>
      <c r="BK349" t="s">
        <v>132</v>
      </c>
      <c r="BL349" t="s">
        <v>133</v>
      </c>
      <c r="BM349" t="s">
        <v>131</v>
      </c>
      <c r="BN349" t="s">
        <v>117</v>
      </c>
      <c r="BO349" t="s">
        <v>373</v>
      </c>
      <c r="BP349">
        <v>0</v>
      </c>
      <c r="BQ349">
        <v>0</v>
      </c>
      <c r="BR349">
        <v>0</v>
      </c>
      <c r="BS349">
        <v>0</v>
      </c>
      <c r="BT349">
        <v>0</v>
      </c>
      <c r="BU349">
        <v>0</v>
      </c>
      <c r="BV349">
        <v>0</v>
      </c>
      <c r="BW349">
        <v>0</v>
      </c>
      <c r="BX349">
        <v>0</v>
      </c>
      <c r="BY349">
        <v>0</v>
      </c>
      <c r="BZ349">
        <v>0</v>
      </c>
      <c r="CA349">
        <v>0</v>
      </c>
      <c r="CB349">
        <v>0</v>
      </c>
      <c r="CC349">
        <v>0</v>
      </c>
      <c r="CD349" t="s">
        <v>1371</v>
      </c>
      <c r="CE349" t="s">
        <v>232</v>
      </c>
      <c r="CG349" t="s">
        <v>335</v>
      </c>
      <c r="CI349" t="s">
        <v>130</v>
      </c>
      <c r="CJ349" t="s">
        <v>51</v>
      </c>
      <c r="CL349" t="s">
        <v>51</v>
      </c>
      <c r="CN349" t="s">
        <v>346</v>
      </c>
      <c r="CP349">
        <v>10</v>
      </c>
    </row>
    <row r="350" spans="1:97" customFormat="1">
      <c r="A350">
        <v>200011</v>
      </c>
      <c r="B350" t="s">
        <v>321</v>
      </c>
      <c r="C350" t="s">
        <v>322</v>
      </c>
      <c r="D350">
        <v>1963</v>
      </c>
      <c r="E350">
        <v>63</v>
      </c>
      <c r="F350" t="s">
        <v>339</v>
      </c>
      <c r="G350" t="s">
        <v>80</v>
      </c>
      <c r="H350" t="s">
        <v>750</v>
      </c>
      <c r="I350" t="s">
        <v>349</v>
      </c>
      <c r="J350" t="s">
        <v>325</v>
      </c>
      <c r="K350" s="329">
        <v>46138.48810185185</v>
      </c>
      <c r="L350" t="s">
        <v>309</v>
      </c>
      <c r="M350" t="s">
        <v>1408</v>
      </c>
      <c r="N350" t="s">
        <v>1678</v>
      </c>
      <c r="O350" t="s">
        <v>364</v>
      </c>
      <c r="P350" t="s">
        <v>365</v>
      </c>
      <c r="R350" t="s">
        <v>122</v>
      </c>
      <c r="S350" t="s">
        <v>122</v>
      </c>
      <c r="T350" t="s">
        <v>343</v>
      </c>
      <c r="U350" t="s">
        <v>331</v>
      </c>
      <c r="V350" t="s">
        <v>107</v>
      </c>
      <c r="W350" t="s">
        <v>897</v>
      </c>
      <c r="X350">
        <v>0</v>
      </c>
      <c r="Y350">
        <v>0</v>
      </c>
      <c r="Z350">
        <v>0</v>
      </c>
      <c r="AA350">
        <v>0</v>
      </c>
      <c r="AB350">
        <v>0</v>
      </c>
      <c r="AC350">
        <v>0</v>
      </c>
      <c r="AD350">
        <v>1</v>
      </c>
      <c r="AE350">
        <v>0</v>
      </c>
      <c r="AF350">
        <v>0</v>
      </c>
      <c r="AG350">
        <v>0</v>
      </c>
      <c r="AH350">
        <v>1</v>
      </c>
      <c r="AI350">
        <v>0</v>
      </c>
      <c r="AJ350">
        <v>0</v>
      </c>
      <c r="AK350">
        <v>0</v>
      </c>
      <c r="AL350">
        <v>0</v>
      </c>
      <c r="AM350">
        <v>0</v>
      </c>
      <c r="AN350">
        <v>0</v>
      </c>
      <c r="AO350">
        <v>0</v>
      </c>
      <c r="AP350" t="s">
        <v>345</v>
      </c>
      <c r="AQ350">
        <v>1</v>
      </c>
      <c r="AR350">
        <v>0</v>
      </c>
      <c r="AS350">
        <v>0</v>
      </c>
      <c r="AT350">
        <v>0</v>
      </c>
      <c r="AU350">
        <v>0</v>
      </c>
      <c r="AV350">
        <v>0</v>
      </c>
      <c r="AW350">
        <v>0</v>
      </c>
      <c r="AX350">
        <v>0</v>
      </c>
      <c r="AY350" t="s">
        <v>345</v>
      </c>
      <c r="AZ350">
        <v>1</v>
      </c>
      <c r="BA350">
        <v>0</v>
      </c>
      <c r="BB350">
        <v>0</v>
      </c>
      <c r="BC350">
        <v>0</v>
      </c>
      <c r="BD350">
        <v>0</v>
      </c>
      <c r="BE350">
        <v>0</v>
      </c>
      <c r="BF350">
        <v>0</v>
      </c>
      <c r="BG350">
        <v>0</v>
      </c>
      <c r="BH350">
        <v>0</v>
      </c>
      <c r="BK350" t="s">
        <v>131</v>
      </c>
      <c r="BL350" t="s">
        <v>131</v>
      </c>
      <c r="BM350" t="s">
        <v>130</v>
      </c>
      <c r="BN350" t="s">
        <v>118</v>
      </c>
      <c r="BO350" t="s">
        <v>928</v>
      </c>
      <c r="BP350">
        <v>0</v>
      </c>
      <c r="BQ350">
        <v>0</v>
      </c>
      <c r="BR350">
        <v>0</v>
      </c>
      <c r="BS350">
        <v>1</v>
      </c>
      <c r="BT350">
        <v>0</v>
      </c>
      <c r="BU350">
        <v>0</v>
      </c>
      <c r="BV350">
        <v>0</v>
      </c>
      <c r="BW350">
        <v>0</v>
      </c>
      <c r="BX350">
        <v>0</v>
      </c>
      <c r="BY350">
        <v>0</v>
      </c>
      <c r="BZ350">
        <v>0</v>
      </c>
      <c r="CA350">
        <v>0</v>
      </c>
      <c r="CB350">
        <v>0</v>
      </c>
      <c r="CC350">
        <v>0</v>
      </c>
      <c r="CD350">
        <v>0</v>
      </c>
      <c r="CE350" t="s">
        <v>335</v>
      </c>
      <c r="CG350" t="s">
        <v>335</v>
      </c>
      <c r="CI350" t="s">
        <v>129</v>
      </c>
      <c r="CJ350" t="s">
        <v>52</v>
      </c>
      <c r="CL350" t="s">
        <v>52</v>
      </c>
      <c r="CN350" t="s">
        <v>346</v>
      </c>
      <c r="CP350">
        <v>8</v>
      </c>
      <c r="CS350" t="s">
        <v>347</v>
      </c>
    </row>
    <row r="351" spans="1:97" customFormat="1">
      <c r="A351">
        <v>122033</v>
      </c>
      <c r="B351" t="s">
        <v>321</v>
      </c>
      <c r="C351" t="s">
        <v>360</v>
      </c>
      <c r="D351">
        <v>1972</v>
      </c>
      <c r="E351">
        <v>54</v>
      </c>
      <c r="F351" t="s">
        <v>58</v>
      </c>
      <c r="G351" t="s">
        <v>49</v>
      </c>
      <c r="H351" t="s">
        <v>450</v>
      </c>
      <c r="I351" t="s">
        <v>324</v>
      </c>
      <c r="J351" t="s">
        <v>350</v>
      </c>
      <c r="K351" s="329">
        <v>46138.482002314813</v>
      </c>
      <c r="L351" t="s">
        <v>309</v>
      </c>
      <c r="M351" t="s">
        <v>29</v>
      </c>
      <c r="N351" t="s">
        <v>458</v>
      </c>
      <c r="O351" t="s">
        <v>459</v>
      </c>
      <c r="P351" t="s">
        <v>353</v>
      </c>
      <c r="Q351" t="s">
        <v>305</v>
      </c>
      <c r="R351" t="s">
        <v>383</v>
      </c>
      <c r="S351" t="s">
        <v>121</v>
      </c>
      <c r="T351" t="s">
        <v>121</v>
      </c>
      <c r="U351" t="s">
        <v>331</v>
      </c>
      <c r="V351" t="s">
        <v>107</v>
      </c>
      <c r="W351" t="s">
        <v>501</v>
      </c>
      <c r="X351">
        <v>0</v>
      </c>
      <c r="Y351">
        <v>0</v>
      </c>
      <c r="Z351">
        <v>0</v>
      </c>
      <c r="AA351">
        <v>0</v>
      </c>
      <c r="AB351">
        <v>0</v>
      </c>
      <c r="AC351">
        <v>0</v>
      </c>
      <c r="AD351">
        <v>1</v>
      </c>
      <c r="AE351">
        <v>0</v>
      </c>
      <c r="AF351">
        <v>0</v>
      </c>
      <c r="AG351">
        <v>0</v>
      </c>
      <c r="AH351">
        <v>0</v>
      </c>
      <c r="AI351">
        <v>0</v>
      </c>
      <c r="AJ351">
        <v>0</v>
      </c>
      <c r="AK351">
        <v>0</v>
      </c>
      <c r="AL351">
        <v>0</v>
      </c>
      <c r="AM351">
        <v>0</v>
      </c>
      <c r="AN351">
        <v>0</v>
      </c>
      <c r="AO351">
        <v>0</v>
      </c>
      <c r="AP351" t="s">
        <v>345</v>
      </c>
      <c r="AQ351">
        <v>1</v>
      </c>
      <c r="AR351">
        <v>0</v>
      </c>
      <c r="AS351">
        <v>0</v>
      </c>
      <c r="AT351">
        <v>0</v>
      </c>
      <c r="AU351">
        <v>0</v>
      </c>
      <c r="AV351">
        <v>0</v>
      </c>
      <c r="AW351">
        <v>0</v>
      </c>
      <c r="AX351">
        <v>0</v>
      </c>
      <c r="AY351" t="s">
        <v>345</v>
      </c>
      <c r="AZ351">
        <v>1</v>
      </c>
      <c r="BA351">
        <v>0</v>
      </c>
      <c r="BB351">
        <v>0</v>
      </c>
      <c r="BC351">
        <v>0</v>
      </c>
      <c r="BD351">
        <v>0</v>
      </c>
      <c r="BE351">
        <v>0</v>
      </c>
      <c r="BF351">
        <v>0</v>
      </c>
      <c r="BG351">
        <v>0</v>
      </c>
      <c r="BH351">
        <v>0</v>
      </c>
      <c r="BI351" t="s">
        <v>52</v>
      </c>
      <c r="BK351" t="s">
        <v>130</v>
      </c>
      <c r="BL351" t="s">
        <v>130</v>
      </c>
      <c r="BM351" t="s">
        <v>130</v>
      </c>
      <c r="BN351" t="s">
        <v>119</v>
      </c>
      <c r="BO351" t="s">
        <v>921</v>
      </c>
      <c r="BP351">
        <v>0</v>
      </c>
      <c r="BQ351">
        <v>0</v>
      </c>
      <c r="BR351">
        <v>0</v>
      </c>
      <c r="BS351">
        <v>0</v>
      </c>
      <c r="BT351">
        <v>0</v>
      </c>
      <c r="BU351">
        <v>0</v>
      </c>
      <c r="BV351">
        <v>0</v>
      </c>
      <c r="BW351">
        <v>0</v>
      </c>
      <c r="BX351">
        <v>0</v>
      </c>
      <c r="BY351">
        <v>0</v>
      </c>
      <c r="BZ351">
        <v>1</v>
      </c>
      <c r="CA351">
        <v>0</v>
      </c>
      <c r="CB351">
        <v>0</v>
      </c>
      <c r="CC351">
        <v>0</v>
      </c>
      <c r="CD351">
        <v>0</v>
      </c>
      <c r="CE351" t="s">
        <v>335</v>
      </c>
      <c r="CG351" t="s">
        <v>335</v>
      </c>
      <c r="CI351" t="s">
        <v>130</v>
      </c>
      <c r="CJ351" t="s">
        <v>52</v>
      </c>
      <c r="CL351" t="s">
        <v>52</v>
      </c>
      <c r="CN351" t="s">
        <v>346</v>
      </c>
      <c r="CP351">
        <v>8</v>
      </c>
      <c r="CS351" t="s">
        <v>400</v>
      </c>
    </row>
    <row r="352" spans="1:97" customFormat="1">
      <c r="A352">
        <v>145610</v>
      </c>
      <c r="B352" t="s">
        <v>417</v>
      </c>
      <c r="C352" t="s">
        <v>360</v>
      </c>
      <c r="D352">
        <v>1984</v>
      </c>
      <c r="E352">
        <v>42</v>
      </c>
      <c r="F352" t="s">
        <v>387</v>
      </c>
      <c r="G352" t="s">
        <v>49</v>
      </c>
      <c r="H352" t="s">
        <v>377</v>
      </c>
      <c r="I352" t="s">
        <v>402</v>
      </c>
      <c r="J352" t="s">
        <v>350</v>
      </c>
      <c r="K352" s="329">
        <v>46138.480578703704</v>
      </c>
      <c r="L352" t="s">
        <v>309</v>
      </c>
      <c r="M352" t="s">
        <v>362</v>
      </c>
      <c r="N352" t="s">
        <v>363</v>
      </c>
      <c r="O352" t="s">
        <v>364</v>
      </c>
      <c r="P352" t="s">
        <v>365</v>
      </c>
      <c r="R352" t="s">
        <v>383</v>
      </c>
      <c r="S352" t="s">
        <v>121</v>
      </c>
      <c r="T352" t="s">
        <v>121</v>
      </c>
      <c r="U352" t="s">
        <v>331</v>
      </c>
      <c r="V352" t="s">
        <v>108</v>
      </c>
      <c r="W352" t="s">
        <v>513</v>
      </c>
      <c r="X352">
        <v>0</v>
      </c>
      <c r="Y352">
        <v>0</v>
      </c>
      <c r="Z352">
        <v>0</v>
      </c>
      <c r="AA352">
        <v>0</v>
      </c>
      <c r="AB352">
        <v>0</v>
      </c>
      <c r="AC352">
        <v>0</v>
      </c>
      <c r="AD352">
        <v>0</v>
      </c>
      <c r="AE352">
        <v>0</v>
      </c>
      <c r="AF352">
        <v>0</v>
      </c>
      <c r="AG352">
        <v>0</v>
      </c>
      <c r="AH352">
        <v>1</v>
      </c>
      <c r="AI352">
        <v>0</v>
      </c>
      <c r="AJ352">
        <v>0</v>
      </c>
      <c r="AK352">
        <v>0</v>
      </c>
      <c r="AL352">
        <v>0</v>
      </c>
      <c r="AM352">
        <v>0</v>
      </c>
      <c r="AN352">
        <v>0</v>
      </c>
      <c r="AO352">
        <v>0</v>
      </c>
      <c r="AP352" t="s">
        <v>345</v>
      </c>
      <c r="AQ352">
        <v>1</v>
      </c>
      <c r="AR352">
        <v>0</v>
      </c>
      <c r="AS352">
        <v>0</v>
      </c>
      <c r="AT352">
        <v>0</v>
      </c>
      <c r="AU352">
        <v>0</v>
      </c>
      <c r="AV352">
        <v>0</v>
      </c>
      <c r="AW352">
        <v>0</v>
      </c>
      <c r="AX352">
        <v>0</v>
      </c>
      <c r="AY352" t="s">
        <v>345</v>
      </c>
      <c r="AZ352">
        <v>1</v>
      </c>
      <c r="BA352">
        <v>0</v>
      </c>
      <c r="BB352">
        <v>0</v>
      </c>
      <c r="BC352">
        <v>0</v>
      </c>
      <c r="BD352">
        <v>0</v>
      </c>
      <c r="BE352">
        <v>0</v>
      </c>
      <c r="BF352">
        <v>0</v>
      </c>
      <c r="BG352">
        <v>0</v>
      </c>
      <c r="BH352">
        <v>0</v>
      </c>
      <c r="BI352" t="s">
        <v>51</v>
      </c>
      <c r="BK352" t="s">
        <v>386</v>
      </c>
      <c r="BL352" t="s">
        <v>386</v>
      </c>
      <c r="BM352" t="s">
        <v>386</v>
      </c>
      <c r="BN352" t="s">
        <v>118</v>
      </c>
      <c r="BO352" t="s">
        <v>922</v>
      </c>
      <c r="BP352">
        <v>1</v>
      </c>
      <c r="BQ352">
        <v>0</v>
      </c>
      <c r="BR352">
        <v>0</v>
      </c>
      <c r="BS352">
        <v>0</v>
      </c>
      <c r="BT352">
        <v>0</v>
      </c>
      <c r="BU352">
        <v>0</v>
      </c>
      <c r="BV352">
        <v>0</v>
      </c>
      <c r="BW352">
        <v>0</v>
      </c>
      <c r="BX352">
        <v>0</v>
      </c>
      <c r="BY352">
        <v>0</v>
      </c>
      <c r="BZ352">
        <v>0</v>
      </c>
      <c r="CA352">
        <v>0</v>
      </c>
      <c r="CB352">
        <v>0</v>
      </c>
      <c r="CC352">
        <v>0</v>
      </c>
      <c r="CD352">
        <v>0</v>
      </c>
      <c r="CE352" t="s">
        <v>335</v>
      </c>
      <c r="CG352" t="s">
        <v>335</v>
      </c>
      <c r="CI352" t="s">
        <v>386</v>
      </c>
      <c r="CJ352" t="s">
        <v>51</v>
      </c>
      <c r="CL352" t="s">
        <v>51</v>
      </c>
      <c r="CN352" t="s">
        <v>346</v>
      </c>
      <c r="CP352">
        <v>10</v>
      </c>
    </row>
    <row r="353" spans="1:98" customFormat="1">
      <c r="A353">
        <v>124410</v>
      </c>
      <c r="B353" t="s">
        <v>31</v>
      </c>
      <c r="C353" t="s">
        <v>360</v>
      </c>
      <c r="D353">
        <v>1983</v>
      </c>
      <c r="E353">
        <v>43</v>
      </c>
      <c r="F353" t="s">
        <v>387</v>
      </c>
      <c r="G353" t="s">
        <v>49</v>
      </c>
      <c r="H353" t="s">
        <v>545</v>
      </c>
      <c r="I353" t="s">
        <v>361</v>
      </c>
      <c r="J353" t="s">
        <v>325</v>
      </c>
      <c r="K353" s="329">
        <v>46138.477893518517</v>
      </c>
      <c r="L353" t="s">
        <v>309</v>
      </c>
      <c r="M353" t="s">
        <v>493</v>
      </c>
      <c r="N353" t="s">
        <v>494</v>
      </c>
      <c r="O353" t="s">
        <v>442</v>
      </c>
      <c r="P353" t="s">
        <v>405</v>
      </c>
      <c r="R353" t="s">
        <v>383</v>
      </c>
      <c r="S353" t="s">
        <v>121</v>
      </c>
      <c r="T353" t="s">
        <v>121</v>
      </c>
      <c r="U353" t="s">
        <v>331</v>
      </c>
      <c r="V353" t="s">
        <v>105</v>
      </c>
      <c r="W353" t="s">
        <v>513</v>
      </c>
      <c r="X353">
        <v>0</v>
      </c>
      <c r="Y353">
        <v>0</v>
      </c>
      <c r="Z353">
        <v>0</v>
      </c>
      <c r="AA353">
        <v>0</v>
      </c>
      <c r="AB353">
        <v>0</v>
      </c>
      <c r="AC353">
        <v>0</v>
      </c>
      <c r="AD353">
        <v>0</v>
      </c>
      <c r="AE353">
        <v>0</v>
      </c>
      <c r="AF353">
        <v>0</v>
      </c>
      <c r="AG353">
        <v>0</v>
      </c>
      <c r="AH353">
        <v>1</v>
      </c>
      <c r="AI353">
        <v>0</v>
      </c>
      <c r="AJ353">
        <v>0</v>
      </c>
      <c r="AK353">
        <v>0</v>
      </c>
      <c r="AL353">
        <v>0</v>
      </c>
      <c r="AM353">
        <v>0</v>
      </c>
      <c r="AN353">
        <v>0</v>
      </c>
      <c r="AO353">
        <v>0</v>
      </c>
      <c r="AP353" t="s">
        <v>399</v>
      </c>
      <c r="AQ353">
        <v>0</v>
      </c>
      <c r="AR353">
        <v>0</v>
      </c>
      <c r="AS353">
        <v>0</v>
      </c>
      <c r="AT353">
        <v>0</v>
      </c>
      <c r="AU353">
        <v>0</v>
      </c>
      <c r="AV353">
        <v>0</v>
      </c>
      <c r="AW353">
        <v>1</v>
      </c>
      <c r="AX353">
        <v>0</v>
      </c>
      <c r="AY353" t="s">
        <v>345</v>
      </c>
      <c r="AZ353">
        <v>1</v>
      </c>
      <c r="BA353">
        <v>0</v>
      </c>
      <c r="BB353">
        <v>0</v>
      </c>
      <c r="BC353">
        <v>0</v>
      </c>
      <c r="BD353">
        <v>0</v>
      </c>
      <c r="BE353">
        <v>0</v>
      </c>
      <c r="BF353">
        <v>0</v>
      </c>
      <c r="BG353">
        <v>0</v>
      </c>
      <c r="BH353">
        <v>0</v>
      </c>
      <c r="BK353" t="s">
        <v>128</v>
      </c>
      <c r="BL353" t="s">
        <v>127</v>
      </c>
      <c r="BM353" t="s">
        <v>128</v>
      </c>
      <c r="BN353" t="s">
        <v>118</v>
      </c>
      <c r="BO353" t="s">
        <v>933</v>
      </c>
      <c r="BP353">
        <v>0</v>
      </c>
      <c r="BQ353">
        <v>0</v>
      </c>
      <c r="BR353">
        <v>0</v>
      </c>
      <c r="BS353">
        <v>0</v>
      </c>
      <c r="BT353">
        <v>0</v>
      </c>
      <c r="BU353">
        <v>0</v>
      </c>
      <c r="BV353">
        <v>0</v>
      </c>
      <c r="BW353">
        <v>0</v>
      </c>
      <c r="BX353">
        <v>0</v>
      </c>
      <c r="BY353">
        <v>0</v>
      </c>
      <c r="BZ353">
        <v>0</v>
      </c>
      <c r="CA353">
        <v>1</v>
      </c>
      <c r="CB353">
        <v>0</v>
      </c>
      <c r="CC353">
        <v>0</v>
      </c>
      <c r="CD353">
        <v>0</v>
      </c>
      <c r="CE353" t="s">
        <v>335</v>
      </c>
      <c r="CG353" t="s">
        <v>335</v>
      </c>
      <c r="CI353" t="s">
        <v>127</v>
      </c>
      <c r="CJ353" t="s">
        <v>51</v>
      </c>
      <c r="CL353" t="s">
        <v>51</v>
      </c>
      <c r="CN353" t="s">
        <v>346</v>
      </c>
      <c r="CP353">
        <v>9</v>
      </c>
      <c r="CS353" t="s">
        <v>337</v>
      </c>
    </row>
    <row r="354" spans="1:98" customFormat="1">
      <c r="A354">
        <v>200082</v>
      </c>
      <c r="B354" t="s">
        <v>321</v>
      </c>
      <c r="C354" t="s">
        <v>303</v>
      </c>
      <c r="D354">
        <v>1993</v>
      </c>
      <c r="E354">
        <v>33</v>
      </c>
      <c r="F354" t="s">
        <v>57</v>
      </c>
      <c r="G354" t="s">
        <v>84</v>
      </c>
      <c r="H354" t="s">
        <v>549</v>
      </c>
      <c r="I354" t="s">
        <v>402</v>
      </c>
      <c r="J354" t="s">
        <v>350</v>
      </c>
      <c r="K354" s="329">
        <v>46138.476990740739</v>
      </c>
      <c r="L354" t="s">
        <v>309</v>
      </c>
      <c r="M354" t="s">
        <v>461</v>
      </c>
      <c r="N354" t="s">
        <v>541</v>
      </c>
      <c r="O354" t="s">
        <v>377</v>
      </c>
      <c r="P354" t="s">
        <v>365</v>
      </c>
      <c r="Q354" t="s">
        <v>304</v>
      </c>
      <c r="R354" t="s">
        <v>122</v>
      </c>
      <c r="S354" t="s">
        <v>122</v>
      </c>
      <c r="T354" t="s">
        <v>343</v>
      </c>
      <c r="U354" t="s">
        <v>331</v>
      </c>
      <c r="V354" t="s">
        <v>110</v>
      </c>
      <c r="W354" t="s">
        <v>533</v>
      </c>
      <c r="X354">
        <v>1</v>
      </c>
      <c r="Y354">
        <v>1</v>
      </c>
      <c r="Z354">
        <v>1</v>
      </c>
      <c r="AA354">
        <v>0</v>
      </c>
      <c r="AB354">
        <v>0</v>
      </c>
      <c r="AC354">
        <v>0</v>
      </c>
      <c r="AD354">
        <v>0</v>
      </c>
      <c r="AE354">
        <v>0</v>
      </c>
      <c r="AF354">
        <v>0</v>
      </c>
      <c r="AG354">
        <v>0</v>
      </c>
      <c r="AH354">
        <v>0</v>
      </c>
      <c r="AI354">
        <v>0</v>
      </c>
      <c r="AJ354">
        <v>0</v>
      </c>
      <c r="AK354">
        <v>0</v>
      </c>
      <c r="AL354">
        <v>0</v>
      </c>
      <c r="AM354">
        <v>0</v>
      </c>
      <c r="AN354">
        <v>0</v>
      </c>
      <c r="AO354">
        <v>0</v>
      </c>
      <c r="AP354" t="s">
        <v>333</v>
      </c>
      <c r="AQ354">
        <v>0</v>
      </c>
      <c r="AR354">
        <v>0</v>
      </c>
      <c r="AS354">
        <v>1</v>
      </c>
      <c r="AT354">
        <v>1</v>
      </c>
      <c r="AU354">
        <v>0</v>
      </c>
      <c r="AV354">
        <v>0</v>
      </c>
      <c r="AW354">
        <v>0</v>
      </c>
      <c r="AX354">
        <v>0</v>
      </c>
      <c r="AY354" t="s">
        <v>604</v>
      </c>
      <c r="AZ354">
        <v>0</v>
      </c>
      <c r="BA354">
        <v>0</v>
      </c>
      <c r="BB354">
        <v>0</v>
      </c>
      <c r="BC354">
        <v>1</v>
      </c>
      <c r="BD354">
        <v>0</v>
      </c>
      <c r="BE354">
        <v>1</v>
      </c>
      <c r="BF354">
        <v>0</v>
      </c>
      <c r="BG354">
        <v>0</v>
      </c>
      <c r="BH354">
        <v>0</v>
      </c>
      <c r="BI354" t="s">
        <v>52</v>
      </c>
      <c r="BK354" t="s">
        <v>131</v>
      </c>
      <c r="BL354" t="s">
        <v>132</v>
      </c>
      <c r="BM354" t="s">
        <v>130</v>
      </c>
      <c r="BN354" t="s">
        <v>117</v>
      </c>
      <c r="BO354" t="s">
        <v>949</v>
      </c>
      <c r="BP354">
        <v>0</v>
      </c>
      <c r="BQ354">
        <v>1</v>
      </c>
      <c r="BR354">
        <v>1</v>
      </c>
      <c r="BS354">
        <v>0</v>
      </c>
      <c r="BT354">
        <v>0</v>
      </c>
      <c r="BU354">
        <v>0</v>
      </c>
      <c r="BV354">
        <v>0</v>
      </c>
      <c r="BW354">
        <v>0</v>
      </c>
      <c r="BX354">
        <v>0</v>
      </c>
      <c r="BY354">
        <v>0</v>
      </c>
      <c r="BZ354">
        <v>0</v>
      </c>
      <c r="CA354">
        <v>0</v>
      </c>
      <c r="CB354">
        <v>0</v>
      </c>
      <c r="CC354">
        <v>0</v>
      </c>
      <c r="CD354">
        <v>0</v>
      </c>
      <c r="CE354" t="s">
        <v>167</v>
      </c>
      <c r="CG354" t="s">
        <v>335</v>
      </c>
      <c r="CI354" t="s">
        <v>130</v>
      </c>
      <c r="CJ354" t="s">
        <v>52</v>
      </c>
      <c r="CL354" t="s">
        <v>52</v>
      </c>
      <c r="CN354" t="s">
        <v>346</v>
      </c>
      <c r="CP354">
        <v>7</v>
      </c>
    </row>
    <row r="355" spans="1:98" customFormat="1">
      <c r="A355">
        <v>158868</v>
      </c>
      <c r="B355" t="s">
        <v>425</v>
      </c>
      <c r="C355" t="s">
        <v>360</v>
      </c>
      <c r="D355">
        <v>1967</v>
      </c>
      <c r="E355">
        <v>59</v>
      </c>
      <c r="F355" t="s">
        <v>58</v>
      </c>
      <c r="G355" t="s">
        <v>49</v>
      </c>
      <c r="H355" t="s">
        <v>415</v>
      </c>
      <c r="I355" t="s">
        <v>397</v>
      </c>
      <c r="J355" t="s">
        <v>350</v>
      </c>
      <c r="K355" s="329">
        <v>46138.474189814813</v>
      </c>
      <c r="L355" t="s">
        <v>309</v>
      </c>
      <c r="M355" t="s">
        <v>1814</v>
      </c>
      <c r="N355" t="s">
        <v>1815</v>
      </c>
      <c r="O355" t="s">
        <v>483</v>
      </c>
      <c r="P355" t="s">
        <v>382</v>
      </c>
      <c r="Q355" t="s">
        <v>1256</v>
      </c>
      <c r="R355" t="s">
        <v>383</v>
      </c>
      <c r="S355" t="s">
        <v>121</v>
      </c>
      <c r="T355" t="s">
        <v>121</v>
      </c>
      <c r="U355" t="s">
        <v>331</v>
      </c>
      <c r="V355" t="s">
        <v>107</v>
      </c>
      <c r="W355" t="s">
        <v>1771</v>
      </c>
      <c r="X355">
        <v>0</v>
      </c>
      <c r="Y355">
        <v>0</v>
      </c>
      <c r="Z355">
        <v>1</v>
      </c>
      <c r="AA355">
        <v>1</v>
      </c>
      <c r="AB355">
        <v>0</v>
      </c>
      <c r="AC355">
        <v>0</v>
      </c>
      <c r="AD355">
        <v>1</v>
      </c>
      <c r="AE355">
        <v>0</v>
      </c>
      <c r="AF355">
        <v>0</v>
      </c>
      <c r="AG355">
        <v>0</v>
      </c>
      <c r="AH355">
        <v>0</v>
      </c>
      <c r="AI355">
        <v>0</v>
      </c>
      <c r="AJ355">
        <v>0</v>
      </c>
      <c r="AK355">
        <v>0</v>
      </c>
      <c r="AL355">
        <v>1</v>
      </c>
      <c r="AM355">
        <v>0</v>
      </c>
      <c r="AN355">
        <v>0</v>
      </c>
      <c r="AO355">
        <v>0</v>
      </c>
      <c r="AP355" t="s">
        <v>399</v>
      </c>
      <c r="AQ355">
        <v>0</v>
      </c>
      <c r="AR355">
        <v>0</v>
      </c>
      <c r="AS355">
        <v>0</v>
      </c>
      <c r="AT355">
        <v>0</v>
      </c>
      <c r="AU355">
        <v>0</v>
      </c>
      <c r="AV355">
        <v>0</v>
      </c>
      <c r="AW355">
        <v>1</v>
      </c>
      <c r="AX355">
        <v>0</v>
      </c>
      <c r="AY355" t="s">
        <v>345</v>
      </c>
      <c r="AZ355">
        <v>1</v>
      </c>
      <c r="BA355">
        <v>0</v>
      </c>
      <c r="BB355">
        <v>0</v>
      </c>
      <c r="BC355">
        <v>0</v>
      </c>
      <c r="BD355">
        <v>0</v>
      </c>
      <c r="BE355">
        <v>0</v>
      </c>
      <c r="BF355">
        <v>0</v>
      </c>
      <c r="BG355">
        <v>0</v>
      </c>
      <c r="BH355">
        <v>0</v>
      </c>
      <c r="BK355" t="s">
        <v>128</v>
      </c>
      <c r="BL355" t="s">
        <v>127</v>
      </c>
      <c r="BM355" t="s">
        <v>128</v>
      </c>
      <c r="BN355" t="s">
        <v>119</v>
      </c>
      <c r="BO355" t="s">
        <v>964</v>
      </c>
      <c r="BP355">
        <v>0</v>
      </c>
      <c r="BQ355">
        <v>0</v>
      </c>
      <c r="BR355">
        <v>0</v>
      </c>
      <c r="BS355">
        <v>0</v>
      </c>
      <c r="BT355">
        <v>0</v>
      </c>
      <c r="BU355">
        <v>0</v>
      </c>
      <c r="BV355">
        <v>0</v>
      </c>
      <c r="BW355">
        <v>0</v>
      </c>
      <c r="BX355">
        <v>0</v>
      </c>
      <c r="BY355">
        <v>0</v>
      </c>
      <c r="BZ355">
        <v>1</v>
      </c>
      <c r="CA355">
        <v>0</v>
      </c>
      <c r="CB355">
        <v>0</v>
      </c>
      <c r="CC355">
        <v>0</v>
      </c>
      <c r="CD355">
        <v>1</v>
      </c>
      <c r="CE355" t="s">
        <v>335</v>
      </c>
      <c r="CG355" t="s">
        <v>225</v>
      </c>
      <c r="CI355" t="s">
        <v>128</v>
      </c>
      <c r="CJ355" t="s">
        <v>51</v>
      </c>
      <c r="CK355" t="s">
        <v>2299</v>
      </c>
      <c r="CL355" t="s">
        <v>51</v>
      </c>
      <c r="CM355" t="s">
        <v>2300</v>
      </c>
      <c r="CN355" t="s">
        <v>346</v>
      </c>
      <c r="CP355">
        <v>10</v>
      </c>
      <c r="CQ355" t="s">
        <v>2301</v>
      </c>
      <c r="CR355" t="s">
        <v>2302</v>
      </c>
      <c r="CS355" t="s">
        <v>400</v>
      </c>
      <c r="CT355" t="s">
        <v>2303</v>
      </c>
    </row>
    <row r="356" spans="1:98" customFormat="1">
      <c r="A356">
        <v>200141</v>
      </c>
      <c r="B356" t="s">
        <v>503</v>
      </c>
      <c r="C356" t="s">
        <v>360</v>
      </c>
      <c r="D356">
        <v>2000</v>
      </c>
      <c r="E356">
        <v>26</v>
      </c>
      <c r="F356" t="s">
        <v>323</v>
      </c>
      <c r="G356" t="s">
        <v>80</v>
      </c>
      <c r="H356" t="s">
        <v>785</v>
      </c>
      <c r="I356" t="s">
        <v>324</v>
      </c>
      <c r="J356" t="s">
        <v>325</v>
      </c>
      <c r="K356" s="329">
        <v>46138.472187500003</v>
      </c>
      <c r="L356" t="s">
        <v>309</v>
      </c>
      <c r="M356" t="s">
        <v>503</v>
      </c>
      <c r="N356" t="s">
        <v>504</v>
      </c>
      <c r="O356" t="s">
        <v>415</v>
      </c>
      <c r="P356" t="s">
        <v>382</v>
      </c>
      <c r="R356" t="s">
        <v>123</v>
      </c>
      <c r="S356" t="s">
        <v>123</v>
      </c>
      <c r="T356" t="s">
        <v>391</v>
      </c>
      <c r="U356" t="s">
        <v>331</v>
      </c>
      <c r="V356" t="s">
        <v>106</v>
      </c>
      <c r="W356" t="s">
        <v>470</v>
      </c>
      <c r="X356">
        <v>0</v>
      </c>
      <c r="Y356">
        <v>0</v>
      </c>
      <c r="Z356">
        <v>1</v>
      </c>
      <c r="AA356">
        <v>0</v>
      </c>
      <c r="AB356">
        <v>0</v>
      </c>
      <c r="AC356">
        <v>0</v>
      </c>
      <c r="AD356">
        <v>0</v>
      </c>
      <c r="AE356">
        <v>0</v>
      </c>
      <c r="AF356">
        <v>0</v>
      </c>
      <c r="AG356">
        <v>0</v>
      </c>
      <c r="AH356">
        <v>0</v>
      </c>
      <c r="AI356">
        <v>0</v>
      </c>
      <c r="AJ356">
        <v>0</v>
      </c>
      <c r="AK356">
        <v>0</v>
      </c>
      <c r="AL356">
        <v>0</v>
      </c>
      <c r="AM356">
        <v>0</v>
      </c>
      <c r="AN356">
        <v>0</v>
      </c>
      <c r="AO356">
        <v>0</v>
      </c>
      <c r="AP356" t="s">
        <v>345</v>
      </c>
      <c r="AQ356">
        <v>1</v>
      </c>
      <c r="AR356">
        <v>0</v>
      </c>
      <c r="AS356">
        <v>0</v>
      </c>
      <c r="AT356">
        <v>0</v>
      </c>
      <c r="AU356">
        <v>0</v>
      </c>
      <c r="AV356">
        <v>0</v>
      </c>
      <c r="AW356">
        <v>0</v>
      </c>
      <c r="AX356">
        <v>0</v>
      </c>
      <c r="AY356" t="s">
        <v>334</v>
      </c>
      <c r="AZ356">
        <v>0</v>
      </c>
      <c r="BA356">
        <v>0</v>
      </c>
      <c r="BB356">
        <v>0</v>
      </c>
      <c r="BC356">
        <v>0</v>
      </c>
      <c r="BD356">
        <v>0</v>
      </c>
      <c r="BE356">
        <v>0</v>
      </c>
      <c r="BF356">
        <v>1</v>
      </c>
      <c r="BG356">
        <v>0</v>
      </c>
      <c r="BH356">
        <v>0</v>
      </c>
      <c r="BK356" t="s">
        <v>386</v>
      </c>
      <c r="BL356" t="s">
        <v>130</v>
      </c>
      <c r="BM356" t="s">
        <v>130</v>
      </c>
      <c r="BN356" t="s">
        <v>117</v>
      </c>
      <c r="BO356" t="s">
        <v>921</v>
      </c>
      <c r="BP356">
        <v>0</v>
      </c>
      <c r="BQ356">
        <v>0</v>
      </c>
      <c r="BR356">
        <v>0</v>
      </c>
      <c r="BS356">
        <v>0</v>
      </c>
      <c r="BT356">
        <v>0</v>
      </c>
      <c r="BU356">
        <v>0</v>
      </c>
      <c r="BV356">
        <v>0</v>
      </c>
      <c r="BW356">
        <v>0</v>
      </c>
      <c r="BX356">
        <v>0</v>
      </c>
      <c r="BY356">
        <v>0</v>
      </c>
      <c r="BZ356">
        <v>1</v>
      </c>
      <c r="CA356">
        <v>0</v>
      </c>
      <c r="CB356">
        <v>0</v>
      </c>
      <c r="CC356">
        <v>0</v>
      </c>
      <c r="CD356">
        <v>0</v>
      </c>
      <c r="CE356" t="s">
        <v>335</v>
      </c>
      <c r="CF356" t="s">
        <v>2304</v>
      </c>
      <c r="CG356" t="s">
        <v>335</v>
      </c>
      <c r="CH356" t="s">
        <v>2305</v>
      </c>
      <c r="CI356" t="s">
        <v>128</v>
      </c>
      <c r="CJ356" t="s">
        <v>51</v>
      </c>
      <c r="CL356" t="s">
        <v>51</v>
      </c>
      <c r="CN356" t="s">
        <v>346</v>
      </c>
      <c r="CP356">
        <v>10</v>
      </c>
      <c r="CS356" t="s">
        <v>337</v>
      </c>
      <c r="CT356" t="s">
        <v>2306</v>
      </c>
    </row>
    <row r="357" spans="1:98" customFormat="1">
      <c r="A357">
        <v>200142</v>
      </c>
      <c r="B357" t="s">
        <v>503</v>
      </c>
      <c r="C357" t="s">
        <v>322</v>
      </c>
      <c r="D357">
        <v>2000</v>
      </c>
      <c r="E357">
        <v>26</v>
      </c>
      <c r="F357" t="s">
        <v>323</v>
      </c>
      <c r="G357" t="s">
        <v>80</v>
      </c>
      <c r="H357" t="s">
        <v>481</v>
      </c>
      <c r="I357" t="s">
        <v>397</v>
      </c>
      <c r="J357" t="s">
        <v>325</v>
      </c>
      <c r="K357" s="329">
        <v>46138.471597222226</v>
      </c>
      <c r="L357" t="s">
        <v>309</v>
      </c>
      <c r="M357" t="s">
        <v>503</v>
      </c>
      <c r="N357" t="s">
        <v>504</v>
      </c>
      <c r="O357" t="s">
        <v>415</v>
      </c>
      <c r="P357" t="s">
        <v>382</v>
      </c>
      <c r="R357" t="s">
        <v>123</v>
      </c>
      <c r="S357" t="s">
        <v>123</v>
      </c>
      <c r="T357" t="s">
        <v>391</v>
      </c>
      <c r="U357" t="s">
        <v>331</v>
      </c>
      <c r="V357" t="s">
        <v>115</v>
      </c>
      <c r="W357" t="s">
        <v>470</v>
      </c>
      <c r="X357">
        <v>0</v>
      </c>
      <c r="Y357">
        <v>0</v>
      </c>
      <c r="Z357">
        <v>1</v>
      </c>
      <c r="AA357">
        <v>0</v>
      </c>
      <c r="AB357">
        <v>0</v>
      </c>
      <c r="AC357">
        <v>0</v>
      </c>
      <c r="AD357">
        <v>0</v>
      </c>
      <c r="AE357">
        <v>0</v>
      </c>
      <c r="AF357">
        <v>0</v>
      </c>
      <c r="AG357">
        <v>0</v>
      </c>
      <c r="AH357">
        <v>0</v>
      </c>
      <c r="AI357">
        <v>0</v>
      </c>
      <c r="AJ357">
        <v>0</v>
      </c>
      <c r="AK357">
        <v>0</v>
      </c>
      <c r="AL357">
        <v>0</v>
      </c>
      <c r="AM357">
        <v>0</v>
      </c>
      <c r="AN357">
        <v>0</v>
      </c>
      <c r="AO357">
        <v>0</v>
      </c>
      <c r="AP357" t="s">
        <v>345</v>
      </c>
      <c r="AQ357">
        <v>1</v>
      </c>
      <c r="AR357">
        <v>0</v>
      </c>
      <c r="AS357">
        <v>0</v>
      </c>
      <c r="AT357">
        <v>0</v>
      </c>
      <c r="AU357">
        <v>0</v>
      </c>
      <c r="AV357">
        <v>0</v>
      </c>
      <c r="AW357">
        <v>0</v>
      </c>
      <c r="AX357">
        <v>0</v>
      </c>
      <c r="AY357" t="s">
        <v>345</v>
      </c>
      <c r="AZ357">
        <v>1</v>
      </c>
      <c r="BA357">
        <v>0</v>
      </c>
      <c r="BB357">
        <v>0</v>
      </c>
      <c r="BC357">
        <v>0</v>
      </c>
      <c r="BD357">
        <v>0</v>
      </c>
      <c r="BE357">
        <v>0</v>
      </c>
      <c r="BF357">
        <v>0</v>
      </c>
      <c r="BG357">
        <v>0</v>
      </c>
      <c r="BH357">
        <v>0</v>
      </c>
      <c r="BI357" t="s">
        <v>51</v>
      </c>
      <c r="BK357" t="s">
        <v>132</v>
      </c>
      <c r="BL357" t="s">
        <v>131</v>
      </c>
      <c r="BM357" t="s">
        <v>131</v>
      </c>
      <c r="BN357" t="s">
        <v>120</v>
      </c>
      <c r="BO357" t="s">
        <v>940</v>
      </c>
      <c r="BP357">
        <v>1</v>
      </c>
      <c r="BQ357">
        <v>1</v>
      </c>
      <c r="BR357">
        <v>0</v>
      </c>
      <c r="BS357">
        <v>0</v>
      </c>
      <c r="BT357">
        <v>0</v>
      </c>
      <c r="BU357">
        <v>0</v>
      </c>
      <c r="BV357">
        <v>0</v>
      </c>
      <c r="BW357">
        <v>0</v>
      </c>
      <c r="BX357">
        <v>0</v>
      </c>
      <c r="BY357">
        <v>0</v>
      </c>
      <c r="BZ357">
        <v>0</v>
      </c>
      <c r="CA357">
        <v>0</v>
      </c>
      <c r="CB357">
        <v>0</v>
      </c>
      <c r="CC357">
        <v>0</v>
      </c>
      <c r="CD357">
        <v>0</v>
      </c>
      <c r="CE357" t="s">
        <v>163</v>
      </c>
      <c r="CG357" t="s">
        <v>335</v>
      </c>
      <c r="CI357" t="s">
        <v>386</v>
      </c>
      <c r="CJ357" t="s">
        <v>52</v>
      </c>
      <c r="CL357" t="s">
        <v>52</v>
      </c>
      <c r="CN357" t="s">
        <v>346</v>
      </c>
      <c r="CP357">
        <v>10</v>
      </c>
      <c r="CS357" t="s">
        <v>337</v>
      </c>
    </row>
    <row r="358" spans="1:98" customFormat="1">
      <c r="A358">
        <v>160657</v>
      </c>
      <c r="B358" t="s">
        <v>417</v>
      </c>
      <c r="C358" t="s">
        <v>360</v>
      </c>
      <c r="D358">
        <v>1975</v>
      </c>
      <c r="E358">
        <v>51</v>
      </c>
      <c r="F358" t="s">
        <v>58</v>
      </c>
      <c r="G358" t="s">
        <v>49</v>
      </c>
      <c r="H358" t="s">
        <v>328</v>
      </c>
      <c r="I358" t="s">
        <v>424</v>
      </c>
      <c r="J358" t="s">
        <v>325</v>
      </c>
      <c r="K358" s="329">
        <v>46138.466134259259</v>
      </c>
      <c r="L358" t="s">
        <v>309</v>
      </c>
      <c r="M358" t="s">
        <v>502</v>
      </c>
      <c r="N358" t="s">
        <v>582</v>
      </c>
      <c r="O358" t="s">
        <v>483</v>
      </c>
      <c r="P358" t="s">
        <v>382</v>
      </c>
      <c r="Q358" t="s">
        <v>1256</v>
      </c>
      <c r="R358" t="s">
        <v>383</v>
      </c>
      <c r="S358" t="s">
        <v>121</v>
      </c>
      <c r="T358" t="s">
        <v>121</v>
      </c>
      <c r="U358" t="s">
        <v>331</v>
      </c>
      <c r="V358" t="s">
        <v>107</v>
      </c>
      <c r="W358" t="s">
        <v>470</v>
      </c>
      <c r="X358">
        <v>0</v>
      </c>
      <c r="Y358">
        <v>0</v>
      </c>
      <c r="Z358">
        <v>1</v>
      </c>
      <c r="AA358">
        <v>0</v>
      </c>
      <c r="AB358">
        <v>0</v>
      </c>
      <c r="AC358">
        <v>0</v>
      </c>
      <c r="AD358">
        <v>0</v>
      </c>
      <c r="AE358">
        <v>0</v>
      </c>
      <c r="AF358">
        <v>0</v>
      </c>
      <c r="AG358">
        <v>0</v>
      </c>
      <c r="AH358">
        <v>0</v>
      </c>
      <c r="AI358">
        <v>0</v>
      </c>
      <c r="AJ358">
        <v>0</v>
      </c>
      <c r="AK358">
        <v>0</v>
      </c>
      <c r="AL358">
        <v>0</v>
      </c>
      <c r="AM358">
        <v>0</v>
      </c>
      <c r="AN358">
        <v>0</v>
      </c>
      <c r="AO358">
        <v>0</v>
      </c>
      <c r="AP358" t="s">
        <v>345</v>
      </c>
      <c r="AQ358">
        <v>1</v>
      </c>
      <c r="AR358">
        <v>0</v>
      </c>
      <c r="AS358">
        <v>0</v>
      </c>
      <c r="AT358">
        <v>0</v>
      </c>
      <c r="AU358">
        <v>0</v>
      </c>
      <c r="AV358">
        <v>0</v>
      </c>
      <c r="AW358">
        <v>0</v>
      </c>
      <c r="AX358">
        <v>0</v>
      </c>
      <c r="AY358" t="s">
        <v>345</v>
      </c>
      <c r="AZ358">
        <v>1</v>
      </c>
      <c r="BA358">
        <v>0</v>
      </c>
      <c r="BB358">
        <v>0</v>
      </c>
      <c r="BC358">
        <v>0</v>
      </c>
      <c r="BD358">
        <v>0</v>
      </c>
      <c r="BE358">
        <v>0</v>
      </c>
      <c r="BF358">
        <v>0</v>
      </c>
      <c r="BG358">
        <v>0</v>
      </c>
      <c r="BH358">
        <v>0</v>
      </c>
      <c r="BI358" t="s">
        <v>51</v>
      </c>
      <c r="BK358" t="s">
        <v>127</v>
      </c>
      <c r="BL358" t="s">
        <v>127</v>
      </c>
      <c r="BM358" t="s">
        <v>127</v>
      </c>
      <c r="BN358" t="s">
        <v>117</v>
      </c>
      <c r="BO358" t="s">
        <v>934</v>
      </c>
      <c r="BP358">
        <v>0</v>
      </c>
      <c r="BQ358">
        <v>1</v>
      </c>
      <c r="BR358">
        <v>0</v>
      </c>
      <c r="BS358">
        <v>1</v>
      </c>
      <c r="BT358">
        <v>0</v>
      </c>
      <c r="BU358">
        <v>0</v>
      </c>
      <c r="BV358">
        <v>0</v>
      </c>
      <c r="BW358">
        <v>0</v>
      </c>
      <c r="BX358">
        <v>0</v>
      </c>
      <c r="BY358">
        <v>0</v>
      </c>
      <c r="BZ358">
        <v>0</v>
      </c>
      <c r="CA358">
        <v>0</v>
      </c>
      <c r="CB358">
        <v>0</v>
      </c>
      <c r="CC358">
        <v>0</v>
      </c>
      <c r="CD358">
        <v>0</v>
      </c>
      <c r="CE358" t="s">
        <v>335</v>
      </c>
      <c r="CG358" t="s">
        <v>335</v>
      </c>
      <c r="CI358" t="s">
        <v>127</v>
      </c>
      <c r="CJ358" t="s">
        <v>51</v>
      </c>
      <c r="CL358" t="s">
        <v>51</v>
      </c>
      <c r="CN358" t="s">
        <v>346</v>
      </c>
      <c r="CP358">
        <v>10</v>
      </c>
      <c r="CS358" t="s">
        <v>337</v>
      </c>
    </row>
    <row r="359" spans="1:98" customFormat="1">
      <c r="A359">
        <v>200140</v>
      </c>
      <c r="B359" t="s">
        <v>514</v>
      </c>
      <c r="C359" t="s">
        <v>360</v>
      </c>
      <c r="D359">
        <v>1973</v>
      </c>
      <c r="E359">
        <v>53</v>
      </c>
      <c r="F359" t="s">
        <v>58</v>
      </c>
      <c r="G359" t="s">
        <v>75</v>
      </c>
      <c r="H359" t="s">
        <v>547</v>
      </c>
      <c r="I359" t="s">
        <v>361</v>
      </c>
      <c r="J359" t="s">
        <v>325</v>
      </c>
      <c r="K359" s="329">
        <v>46138.464583333334</v>
      </c>
      <c r="L359" t="s">
        <v>309</v>
      </c>
      <c r="M359" t="s">
        <v>514</v>
      </c>
      <c r="N359" t="s">
        <v>516</v>
      </c>
      <c r="O359" t="s">
        <v>352</v>
      </c>
      <c r="P359" t="s">
        <v>353</v>
      </c>
      <c r="R359" t="s">
        <v>383</v>
      </c>
      <c r="S359" t="s">
        <v>121</v>
      </c>
      <c r="T359" t="s">
        <v>121</v>
      </c>
      <c r="U359" t="s">
        <v>331</v>
      </c>
      <c r="V359" t="s">
        <v>107</v>
      </c>
      <c r="W359" t="s">
        <v>359</v>
      </c>
      <c r="X359">
        <v>0</v>
      </c>
      <c r="Y359">
        <v>0</v>
      </c>
      <c r="Z359">
        <v>1</v>
      </c>
      <c r="AA359">
        <v>0</v>
      </c>
      <c r="AB359">
        <v>1</v>
      </c>
      <c r="AC359">
        <v>0</v>
      </c>
      <c r="AD359">
        <v>0</v>
      </c>
      <c r="AE359">
        <v>0</v>
      </c>
      <c r="AF359">
        <v>0</v>
      </c>
      <c r="AG359">
        <v>0</v>
      </c>
      <c r="AH359">
        <v>0</v>
      </c>
      <c r="AI359">
        <v>0</v>
      </c>
      <c r="AJ359">
        <v>0</v>
      </c>
      <c r="AK359">
        <v>0</v>
      </c>
      <c r="AL359">
        <v>0</v>
      </c>
      <c r="AM359">
        <v>0</v>
      </c>
      <c r="AN359">
        <v>0</v>
      </c>
      <c r="AO359">
        <v>0</v>
      </c>
      <c r="AP359" t="s">
        <v>345</v>
      </c>
      <c r="AQ359">
        <v>1</v>
      </c>
      <c r="AR359">
        <v>0</v>
      </c>
      <c r="AS359">
        <v>0</v>
      </c>
      <c r="AT359">
        <v>0</v>
      </c>
      <c r="AU359">
        <v>0</v>
      </c>
      <c r="AV359">
        <v>0</v>
      </c>
      <c r="AW359">
        <v>0</v>
      </c>
      <c r="AX359">
        <v>0</v>
      </c>
      <c r="AY359" t="s">
        <v>345</v>
      </c>
      <c r="AZ359">
        <v>1</v>
      </c>
      <c r="BA359">
        <v>0</v>
      </c>
      <c r="BB359">
        <v>0</v>
      </c>
      <c r="BC359">
        <v>0</v>
      </c>
      <c r="BD359">
        <v>0</v>
      </c>
      <c r="BE359">
        <v>0</v>
      </c>
      <c r="BF359">
        <v>0</v>
      </c>
      <c r="BG359">
        <v>0</v>
      </c>
      <c r="BH359">
        <v>0</v>
      </c>
      <c r="BK359" t="s">
        <v>130</v>
      </c>
      <c r="BL359" t="s">
        <v>130</v>
      </c>
      <c r="BM359" t="s">
        <v>131</v>
      </c>
      <c r="BN359" t="s">
        <v>117</v>
      </c>
      <c r="BO359" t="s">
        <v>922</v>
      </c>
      <c r="BP359">
        <v>1</v>
      </c>
      <c r="BQ359">
        <v>0</v>
      </c>
      <c r="BR359">
        <v>0</v>
      </c>
      <c r="BS359">
        <v>0</v>
      </c>
      <c r="BT359">
        <v>0</v>
      </c>
      <c r="BU359">
        <v>0</v>
      </c>
      <c r="BV359">
        <v>0</v>
      </c>
      <c r="BW359">
        <v>0</v>
      </c>
      <c r="BX359">
        <v>0</v>
      </c>
      <c r="BY359">
        <v>0</v>
      </c>
      <c r="BZ359">
        <v>0</v>
      </c>
      <c r="CA359">
        <v>0</v>
      </c>
      <c r="CB359">
        <v>0</v>
      </c>
      <c r="CC359">
        <v>0</v>
      </c>
      <c r="CD359">
        <v>0</v>
      </c>
      <c r="CE359" t="s">
        <v>140</v>
      </c>
      <c r="CG359" t="s">
        <v>140</v>
      </c>
      <c r="CI359" t="s">
        <v>130</v>
      </c>
      <c r="CJ359" t="s">
        <v>52</v>
      </c>
      <c r="CL359" t="s">
        <v>52</v>
      </c>
      <c r="CN359" t="s">
        <v>336</v>
      </c>
      <c r="CO359" t="s">
        <v>2307</v>
      </c>
      <c r="CP359">
        <v>5</v>
      </c>
      <c r="CS359" t="s">
        <v>337</v>
      </c>
    </row>
    <row r="360" spans="1:98" customFormat="1">
      <c r="A360">
        <v>101640</v>
      </c>
      <c r="B360" t="s">
        <v>379</v>
      </c>
      <c r="C360" t="s">
        <v>360</v>
      </c>
      <c r="D360">
        <v>1974</v>
      </c>
      <c r="E360">
        <v>52</v>
      </c>
      <c r="F360" t="s">
        <v>58</v>
      </c>
      <c r="G360" t="s">
        <v>49</v>
      </c>
      <c r="H360" t="s">
        <v>328</v>
      </c>
      <c r="I360" t="s">
        <v>397</v>
      </c>
      <c r="J360" t="s">
        <v>350</v>
      </c>
      <c r="K360" s="329">
        <v>46138.464305555557</v>
      </c>
      <c r="L360" t="s">
        <v>309</v>
      </c>
      <c r="M360" t="s">
        <v>1814</v>
      </c>
      <c r="N360" t="s">
        <v>1815</v>
      </c>
      <c r="O360" t="s">
        <v>483</v>
      </c>
      <c r="P360" t="s">
        <v>382</v>
      </c>
      <c r="Q360" t="s">
        <v>1256</v>
      </c>
      <c r="R360" t="s">
        <v>383</v>
      </c>
      <c r="S360" t="s">
        <v>121</v>
      </c>
      <c r="T360" t="s">
        <v>121</v>
      </c>
      <c r="U360" t="s">
        <v>331</v>
      </c>
      <c r="V360" t="s">
        <v>110</v>
      </c>
      <c r="W360" t="s">
        <v>470</v>
      </c>
      <c r="X360">
        <v>0</v>
      </c>
      <c r="Y360">
        <v>0</v>
      </c>
      <c r="Z360">
        <v>1</v>
      </c>
      <c r="AA360">
        <v>0</v>
      </c>
      <c r="AB360">
        <v>0</v>
      </c>
      <c r="AC360">
        <v>0</v>
      </c>
      <c r="AD360">
        <v>0</v>
      </c>
      <c r="AE360">
        <v>0</v>
      </c>
      <c r="AF360">
        <v>0</v>
      </c>
      <c r="AG360">
        <v>0</v>
      </c>
      <c r="AH360">
        <v>0</v>
      </c>
      <c r="AI360">
        <v>0</v>
      </c>
      <c r="AJ360">
        <v>0</v>
      </c>
      <c r="AK360">
        <v>0</v>
      </c>
      <c r="AL360">
        <v>0</v>
      </c>
      <c r="AM360">
        <v>0</v>
      </c>
      <c r="AN360">
        <v>0</v>
      </c>
      <c r="AO360">
        <v>0</v>
      </c>
      <c r="AP360" t="s">
        <v>345</v>
      </c>
      <c r="AQ360">
        <v>1</v>
      </c>
      <c r="AR360">
        <v>0</v>
      </c>
      <c r="AS360">
        <v>0</v>
      </c>
      <c r="AT360">
        <v>0</v>
      </c>
      <c r="AU360">
        <v>0</v>
      </c>
      <c r="AV360">
        <v>0</v>
      </c>
      <c r="AW360">
        <v>0</v>
      </c>
      <c r="AX360">
        <v>0</v>
      </c>
      <c r="AY360" t="s">
        <v>345</v>
      </c>
      <c r="AZ360">
        <v>1</v>
      </c>
      <c r="BA360">
        <v>0</v>
      </c>
      <c r="BB360">
        <v>0</v>
      </c>
      <c r="BC360">
        <v>0</v>
      </c>
      <c r="BD360">
        <v>0</v>
      </c>
      <c r="BE360">
        <v>0</v>
      </c>
      <c r="BF360">
        <v>0</v>
      </c>
      <c r="BG360">
        <v>0</v>
      </c>
      <c r="BH360">
        <v>0</v>
      </c>
      <c r="BK360" t="s">
        <v>386</v>
      </c>
      <c r="BL360" t="s">
        <v>128</v>
      </c>
      <c r="BM360" t="s">
        <v>130</v>
      </c>
      <c r="BN360" t="s">
        <v>117</v>
      </c>
      <c r="BO360" t="s">
        <v>922</v>
      </c>
      <c r="BP360">
        <v>1</v>
      </c>
      <c r="BQ360">
        <v>0</v>
      </c>
      <c r="BR360">
        <v>0</v>
      </c>
      <c r="BS360">
        <v>0</v>
      </c>
      <c r="BT360">
        <v>0</v>
      </c>
      <c r="BU360">
        <v>0</v>
      </c>
      <c r="BV360">
        <v>0</v>
      </c>
      <c r="BW360">
        <v>0</v>
      </c>
      <c r="BX360">
        <v>0</v>
      </c>
      <c r="BY360">
        <v>0</v>
      </c>
      <c r="BZ360">
        <v>0</v>
      </c>
      <c r="CA360">
        <v>0</v>
      </c>
      <c r="CB360">
        <v>0</v>
      </c>
      <c r="CC360">
        <v>0</v>
      </c>
      <c r="CD360">
        <v>0</v>
      </c>
      <c r="CE360" t="s">
        <v>137</v>
      </c>
      <c r="CG360" t="s">
        <v>138</v>
      </c>
      <c r="CI360" t="s">
        <v>130</v>
      </c>
      <c r="CJ360" t="s">
        <v>51</v>
      </c>
      <c r="CL360" t="s">
        <v>51</v>
      </c>
      <c r="CN360" t="s">
        <v>346</v>
      </c>
      <c r="CP360">
        <v>10</v>
      </c>
      <c r="CS360" t="s">
        <v>337</v>
      </c>
    </row>
    <row r="361" spans="1:98" customFormat="1">
      <c r="A361">
        <v>167869</v>
      </c>
      <c r="B361" t="s">
        <v>1814</v>
      </c>
      <c r="C361" t="s">
        <v>360</v>
      </c>
      <c r="D361">
        <v>1974</v>
      </c>
      <c r="E361">
        <v>52</v>
      </c>
      <c r="F361" t="s">
        <v>58</v>
      </c>
      <c r="G361" t="s">
        <v>80</v>
      </c>
      <c r="H361" t="s">
        <v>544</v>
      </c>
      <c r="I361" t="s">
        <v>367</v>
      </c>
      <c r="J361" t="s">
        <v>350</v>
      </c>
      <c r="K361" s="329">
        <v>46138.460995370369</v>
      </c>
      <c r="L361" t="s">
        <v>309</v>
      </c>
      <c r="M361" t="s">
        <v>338</v>
      </c>
      <c r="N361" t="s">
        <v>340</v>
      </c>
      <c r="O361" t="s">
        <v>341</v>
      </c>
      <c r="P361" t="s">
        <v>342</v>
      </c>
      <c r="R361" t="s">
        <v>383</v>
      </c>
      <c r="S361" t="s">
        <v>121</v>
      </c>
      <c r="T361" t="s">
        <v>121</v>
      </c>
      <c r="U361" t="s">
        <v>331</v>
      </c>
      <c r="V361" t="s">
        <v>107</v>
      </c>
      <c r="W361" t="s">
        <v>373</v>
      </c>
      <c r="X361">
        <v>0</v>
      </c>
      <c r="Y361">
        <v>0</v>
      </c>
      <c r="Z361">
        <v>0</v>
      </c>
      <c r="AA361">
        <v>0</v>
      </c>
      <c r="AB361">
        <v>0</v>
      </c>
      <c r="AC361">
        <v>0</v>
      </c>
      <c r="AD361">
        <v>0</v>
      </c>
      <c r="AE361">
        <v>0</v>
      </c>
      <c r="AF361">
        <v>0</v>
      </c>
      <c r="AG361">
        <v>0</v>
      </c>
      <c r="AH361">
        <v>0</v>
      </c>
      <c r="AI361">
        <v>0</v>
      </c>
      <c r="AJ361">
        <v>0</v>
      </c>
      <c r="AK361">
        <v>0</v>
      </c>
      <c r="AL361">
        <v>0</v>
      </c>
      <c r="AM361">
        <v>0</v>
      </c>
      <c r="AN361">
        <v>0</v>
      </c>
      <c r="AO361" t="s">
        <v>1466</v>
      </c>
      <c r="AP361" t="s">
        <v>345</v>
      </c>
      <c r="AQ361">
        <v>1</v>
      </c>
      <c r="AR361">
        <v>0</v>
      </c>
      <c r="AS361">
        <v>0</v>
      </c>
      <c r="AT361">
        <v>0</v>
      </c>
      <c r="AU361">
        <v>0</v>
      </c>
      <c r="AV361">
        <v>0</v>
      </c>
      <c r="AW361">
        <v>0</v>
      </c>
      <c r="AX361">
        <v>0</v>
      </c>
      <c r="AY361" t="s">
        <v>345</v>
      </c>
      <c r="AZ361">
        <v>1</v>
      </c>
      <c r="BA361">
        <v>0</v>
      </c>
      <c r="BB361">
        <v>0</v>
      </c>
      <c r="BC361">
        <v>0</v>
      </c>
      <c r="BD361">
        <v>0</v>
      </c>
      <c r="BE361">
        <v>0</v>
      </c>
      <c r="BF361">
        <v>0</v>
      </c>
      <c r="BG361">
        <v>0</v>
      </c>
      <c r="BH361">
        <v>0</v>
      </c>
      <c r="BI361" t="s">
        <v>52</v>
      </c>
      <c r="BK361" t="s">
        <v>129</v>
      </c>
      <c r="BL361" t="s">
        <v>130</v>
      </c>
      <c r="BM361" t="s">
        <v>130</v>
      </c>
      <c r="BN361" t="s">
        <v>118</v>
      </c>
      <c r="BO361" t="s">
        <v>922</v>
      </c>
      <c r="BP361">
        <v>1</v>
      </c>
      <c r="BQ361">
        <v>0</v>
      </c>
      <c r="BR361">
        <v>0</v>
      </c>
      <c r="BS361">
        <v>0</v>
      </c>
      <c r="BT361">
        <v>0</v>
      </c>
      <c r="BU361">
        <v>0</v>
      </c>
      <c r="BV361">
        <v>0</v>
      </c>
      <c r="BW361">
        <v>0</v>
      </c>
      <c r="BX361">
        <v>0</v>
      </c>
      <c r="BY361">
        <v>0</v>
      </c>
      <c r="BZ361">
        <v>0</v>
      </c>
      <c r="CA361">
        <v>0</v>
      </c>
      <c r="CB361">
        <v>0</v>
      </c>
      <c r="CC361">
        <v>0</v>
      </c>
      <c r="CD361">
        <v>0</v>
      </c>
      <c r="CE361" t="s">
        <v>335</v>
      </c>
      <c r="CG361" t="s">
        <v>335</v>
      </c>
      <c r="CI361" t="s">
        <v>130</v>
      </c>
      <c r="CJ361" t="s">
        <v>52</v>
      </c>
      <c r="CL361" t="s">
        <v>52</v>
      </c>
      <c r="CN361" t="s">
        <v>346</v>
      </c>
      <c r="CP361">
        <v>5</v>
      </c>
      <c r="CS361" t="s">
        <v>337</v>
      </c>
    </row>
    <row r="362" spans="1:98" customFormat="1">
      <c r="A362">
        <v>158696</v>
      </c>
      <c r="B362" t="s">
        <v>1814</v>
      </c>
      <c r="C362" t="s">
        <v>303</v>
      </c>
      <c r="D362">
        <v>1972</v>
      </c>
      <c r="E362">
        <v>54</v>
      </c>
      <c r="F362" t="s">
        <v>58</v>
      </c>
      <c r="G362" t="s">
        <v>80</v>
      </c>
      <c r="H362" t="s">
        <v>544</v>
      </c>
      <c r="I362" t="s">
        <v>367</v>
      </c>
      <c r="J362" t="s">
        <v>350</v>
      </c>
      <c r="K362" s="329">
        <v>46138.460798611108</v>
      </c>
      <c r="L362" t="s">
        <v>309</v>
      </c>
      <c r="M362" t="s">
        <v>338</v>
      </c>
      <c r="N362" t="s">
        <v>340</v>
      </c>
      <c r="O362" t="s">
        <v>341</v>
      </c>
      <c r="P362" t="s">
        <v>342</v>
      </c>
      <c r="R362" t="s">
        <v>383</v>
      </c>
      <c r="S362" t="s">
        <v>121</v>
      </c>
      <c r="T362" t="s">
        <v>121</v>
      </c>
      <c r="U362" t="s">
        <v>331</v>
      </c>
      <c r="V362" t="s">
        <v>107</v>
      </c>
      <c r="W362" t="s">
        <v>373</v>
      </c>
      <c r="X362">
        <v>0</v>
      </c>
      <c r="Y362">
        <v>0</v>
      </c>
      <c r="Z362">
        <v>0</v>
      </c>
      <c r="AA362">
        <v>0</v>
      </c>
      <c r="AB362">
        <v>0</v>
      </c>
      <c r="AC362">
        <v>0</v>
      </c>
      <c r="AD362">
        <v>0</v>
      </c>
      <c r="AE362">
        <v>0</v>
      </c>
      <c r="AF362">
        <v>0</v>
      </c>
      <c r="AG362">
        <v>0</v>
      </c>
      <c r="AH362">
        <v>0</v>
      </c>
      <c r="AI362">
        <v>0</v>
      </c>
      <c r="AJ362">
        <v>0</v>
      </c>
      <c r="AK362">
        <v>0</v>
      </c>
      <c r="AL362">
        <v>0</v>
      </c>
      <c r="AM362">
        <v>0</v>
      </c>
      <c r="AN362">
        <v>0</v>
      </c>
      <c r="AO362" t="s">
        <v>2108</v>
      </c>
      <c r="AP362" t="s">
        <v>345</v>
      </c>
      <c r="AQ362">
        <v>1</v>
      </c>
      <c r="AR362">
        <v>0</v>
      </c>
      <c r="AS362">
        <v>0</v>
      </c>
      <c r="AT362">
        <v>0</v>
      </c>
      <c r="AU362">
        <v>0</v>
      </c>
      <c r="AV362">
        <v>0</v>
      </c>
      <c r="AW362">
        <v>0</v>
      </c>
      <c r="AX362">
        <v>0</v>
      </c>
      <c r="AY362" t="s">
        <v>345</v>
      </c>
      <c r="AZ362">
        <v>1</v>
      </c>
      <c r="BA362">
        <v>0</v>
      </c>
      <c r="BB362">
        <v>0</v>
      </c>
      <c r="BC362">
        <v>0</v>
      </c>
      <c r="BD362">
        <v>0</v>
      </c>
      <c r="BE362">
        <v>0</v>
      </c>
      <c r="BF362">
        <v>0</v>
      </c>
      <c r="BG362">
        <v>0</v>
      </c>
      <c r="BH362">
        <v>0</v>
      </c>
      <c r="BI362" t="s">
        <v>52</v>
      </c>
      <c r="BK362" t="s">
        <v>386</v>
      </c>
      <c r="BL362" t="s">
        <v>129</v>
      </c>
      <c r="BM362" t="s">
        <v>130</v>
      </c>
      <c r="BN362" t="s">
        <v>118</v>
      </c>
      <c r="BO362" t="s">
        <v>373</v>
      </c>
      <c r="BP362">
        <v>0</v>
      </c>
      <c r="BQ362">
        <v>0</v>
      </c>
      <c r="BR362">
        <v>0</v>
      </c>
      <c r="BS362">
        <v>0</v>
      </c>
      <c r="BT362">
        <v>0</v>
      </c>
      <c r="BU362">
        <v>0</v>
      </c>
      <c r="BV362">
        <v>0</v>
      </c>
      <c r="BW362">
        <v>0</v>
      </c>
      <c r="BX362">
        <v>0</v>
      </c>
      <c r="BY362">
        <v>0</v>
      </c>
      <c r="BZ362">
        <v>0</v>
      </c>
      <c r="CA362">
        <v>0</v>
      </c>
      <c r="CB362">
        <v>0</v>
      </c>
      <c r="CC362">
        <v>0</v>
      </c>
      <c r="CD362" t="s">
        <v>1466</v>
      </c>
      <c r="CE362" t="s">
        <v>335</v>
      </c>
      <c r="CG362" t="s">
        <v>335</v>
      </c>
      <c r="CI362" t="s">
        <v>129</v>
      </c>
      <c r="CJ362" t="s">
        <v>52</v>
      </c>
      <c r="CL362" t="s">
        <v>52</v>
      </c>
      <c r="CN362" t="s">
        <v>346</v>
      </c>
      <c r="CP362">
        <v>7</v>
      </c>
      <c r="CS362" t="s">
        <v>337</v>
      </c>
    </row>
    <row r="363" spans="1:98" customFormat="1">
      <c r="A363">
        <v>143860</v>
      </c>
      <c r="B363" t="s">
        <v>321</v>
      </c>
      <c r="C363" t="s">
        <v>322</v>
      </c>
      <c r="D363">
        <v>1960</v>
      </c>
      <c r="E363">
        <v>66</v>
      </c>
      <c r="F363" t="s">
        <v>339</v>
      </c>
      <c r="G363" t="s">
        <v>49</v>
      </c>
      <c r="H363" t="s">
        <v>328</v>
      </c>
      <c r="I363" t="s">
        <v>361</v>
      </c>
      <c r="J363" t="s">
        <v>350</v>
      </c>
      <c r="K363" s="329">
        <v>46138.457997685182</v>
      </c>
      <c r="L363" t="s">
        <v>309</v>
      </c>
      <c r="M363" t="s">
        <v>514</v>
      </c>
      <c r="N363" t="s">
        <v>516</v>
      </c>
      <c r="O363" t="s">
        <v>352</v>
      </c>
      <c r="P363" t="s">
        <v>353</v>
      </c>
      <c r="R363" t="s">
        <v>383</v>
      </c>
      <c r="S363" t="s">
        <v>121</v>
      </c>
      <c r="T363" t="s">
        <v>520</v>
      </c>
      <c r="U363" t="s">
        <v>331</v>
      </c>
      <c r="V363" t="s">
        <v>107</v>
      </c>
      <c r="W363" t="s">
        <v>897</v>
      </c>
      <c r="X363">
        <v>0</v>
      </c>
      <c r="Y363">
        <v>0</v>
      </c>
      <c r="Z363">
        <v>0</v>
      </c>
      <c r="AA363">
        <v>0</v>
      </c>
      <c r="AB363">
        <v>0</v>
      </c>
      <c r="AC363">
        <v>0</v>
      </c>
      <c r="AD363">
        <v>1</v>
      </c>
      <c r="AE363">
        <v>0</v>
      </c>
      <c r="AF363">
        <v>0</v>
      </c>
      <c r="AG363">
        <v>0</v>
      </c>
      <c r="AH363">
        <v>1</v>
      </c>
      <c r="AI363">
        <v>0</v>
      </c>
      <c r="AJ363">
        <v>0</v>
      </c>
      <c r="AK363">
        <v>0</v>
      </c>
      <c r="AL363">
        <v>0</v>
      </c>
      <c r="AM363">
        <v>0</v>
      </c>
      <c r="AN363">
        <v>0</v>
      </c>
      <c r="AO363">
        <v>0</v>
      </c>
      <c r="AP363" t="s">
        <v>345</v>
      </c>
      <c r="AQ363">
        <v>1</v>
      </c>
      <c r="AR363">
        <v>0</v>
      </c>
      <c r="AS363">
        <v>0</v>
      </c>
      <c r="AT363">
        <v>0</v>
      </c>
      <c r="AU363">
        <v>0</v>
      </c>
      <c r="AV363">
        <v>0</v>
      </c>
      <c r="AW363">
        <v>0</v>
      </c>
      <c r="AX363">
        <v>0</v>
      </c>
      <c r="AY363" t="s">
        <v>345</v>
      </c>
      <c r="AZ363">
        <v>1</v>
      </c>
      <c r="BA363">
        <v>0</v>
      </c>
      <c r="BB363">
        <v>0</v>
      </c>
      <c r="BC363">
        <v>0</v>
      </c>
      <c r="BD363">
        <v>0</v>
      </c>
      <c r="BE363">
        <v>0</v>
      </c>
      <c r="BF363">
        <v>0</v>
      </c>
      <c r="BG363">
        <v>0</v>
      </c>
      <c r="BH363">
        <v>0</v>
      </c>
      <c r="BK363" t="s">
        <v>129</v>
      </c>
      <c r="BL363" t="s">
        <v>128</v>
      </c>
      <c r="BM363" t="s">
        <v>130</v>
      </c>
      <c r="BN363" t="s">
        <v>118</v>
      </c>
      <c r="BO363" t="s">
        <v>931</v>
      </c>
      <c r="BP363">
        <v>0</v>
      </c>
      <c r="BQ363">
        <v>0</v>
      </c>
      <c r="BR363">
        <v>1</v>
      </c>
      <c r="BS363">
        <v>0</v>
      </c>
      <c r="BT363">
        <v>0</v>
      </c>
      <c r="BU363">
        <v>0</v>
      </c>
      <c r="BV363">
        <v>0</v>
      </c>
      <c r="BW363">
        <v>0</v>
      </c>
      <c r="BX363">
        <v>0</v>
      </c>
      <c r="BY363">
        <v>0</v>
      </c>
      <c r="BZ363">
        <v>0</v>
      </c>
      <c r="CA363">
        <v>0</v>
      </c>
      <c r="CB363">
        <v>0</v>
      </c>
      <c r="CC363">
        <v>0</v>
      </c>
      <c r="CD363">
        <v>0</v>
      </c>
      <c r="CE363" t="s">
        <v>335</v>
      </c>
      <c r="CG363" t="s">
        <v>335</v>
      </c>
      <c r="CI363" t="s">
        <v>128</v>
      </c>
      <c r="CJ363" t="s">
        <v>52</v>
      </c>
      <c r="CL363" t="s">
        <v>52</v>
      </c>
      <c r="CN363" t="s">
        <v>346</v>
      </c>
      <c r="CP363">
        <v>7</v>
      </c>
    </row>
    <row r="364" spans="1:98" customFormat="1">
      <c r="A364">
        <v>200136</v>
      </c>
      <c r="B364" t="s">
        <v>602</v>
      </c>
      <c r="C364" t="s">
        <v>360</v>
      </c>
      <c r="D364">
        <v>1959</v>
      </c>
      <c r="E364">
        <v>67</v>
      </c>
      <c r="F364" t="s">
        <v>339</v>
      </c>
      <c r="G364" t="s">
        <v>49</v>
      </c>
      <c r="H364" t="s">
        <v>328</v>
      </c>
      <c r="I364" t="s">
        <v>397</v>
      </c>
      <c r="J364" t="s">
        <v>350</v>
      </c>
      <c r="K364" s="329">
        <v>46138.454305555555</v>
      </c>
      <c r="L364" t="s">
        <v>309</v>
      </c>
      <c r="M364" t="s">
        <v>602</v>
      </c>
      <c r="N364" t="s">
        <v>649</v>
      </c>
      <c r="O364" t="s">
        <v>352</v>
      </c>
      <c r="P364" t="s">
        <v>353</v>
      </c>
      <c r="R364" t="s">
        <v>383</v>
      </c>
      <c r="S364" t="s">
        <v>121</v>
      </c>
      <c r="T364" t="s">
        <v>121</v>
      </c>
      <c r="U364" t="s">
        <v>331</v>
      </c>
      <c r="V364" t="s">
        <v>111</v>
      </c>
      <c r="W364" t="s">
        <v>1407</v>
      </c>
      <c r="X364">
        <v>0</v>
      </c>
      <c r="Y364">
        <v>0</v>
      </c>
      <c r="Z364">
        <v>1</v>
      </c>
      <c r="AA364">
        <v>0</v>
      </c>
      <c r="AB364">
        <v>0</v>
      </c>
      <c r="AC364">
        <v>0</v>
      </c>
      <c r="AD364">
        <v>1</v>
      </c>
      <c r="AE364">
        <v>0</v>
      </c>
      <c r="AF364">
        <v>0</v>
      </c>
      <c r="AG364">
        <v>0</v>
      </c>
      <c r="AH364">
        <v>0</v>
      </c>
      <c r="AI364">
        <v>0</v>
      </c>
      <c r="AJ364">
        <v>0</v>
      </c>
      <c r="AK364">
        <v>0</v>
      </c>
      <c r="AL364">
        <v>1</v>
      </c>
      <c r="AM364">
        <v>0</v>
      </c>
      <c r="AN364">
        <v>0</v>
      </c>
      <c r="AO364">
        <v>0</v>
      </c>
      <c r="AP364" t="s">
        <v>399</v>
      </c>
      <c r="AQ364">
        <v>0</v>
      </c>
      <c r="AR364">
        <v>0</v>
      </c>
      <c r="AS364">
        <v>0</v>
      </c>
      <c r="AT364">
        <v>0</v>
      </c>
      <c r="AU364">
        <v>0</v>
      </c>
      <c r="AV364">
        <v>0</v>
      </c>
      <c r="AW364">
        <v>1</v>
      </c>
      <c r="AX364">
        <v>0</v>
      </c>
      <c r="AY364" t="s">
        <v>345</v>
      </c>
      <c r="AZ364">
        <v>1</v>
      </c>
      <c r="BA364">
        <v>0</v>
      </c>
      <c r="BB364">
        <v>0</v>
      </c>
      <c r="BC364">
        <v>0</v>
      </c>
      <c r="BD364">
        <v>0</v>
      </c>
      <c r="BE364">
        <v>0</v>
      </c>
      <c r="BF364">
        <v>0</v>
      </c>
      <c r="BG364">
        <v>0</v>
      </c>
      <c r="BH364">
        <v>0</v>
      </c>
      <c r="BK364" t="s">
        <v>386</v>
      </c>
      <c r="BL364" t="s">
        <v>127</v>
      </c>
      <c r="BM364" t="s">
        <v>129</v>
      </c>
      <c r="BN364" t="s">
        <v>118</v>
      </c>
      <c r="BO364" t="s">
        <v>940</v>
      </c>
      <c r="BP364">
        <v>1</v>
      </c>
      <c r="BQ364">
        <v>1</v>
      </c>
      <c r="BR364">
        <v>0</v>
      </c>
      <c r="BS364">
        <v>0</v>
      </c>
      <c r="BT364">
        <v>0</v>
      </c>
      <c r="BU364">
        <v>0</v>
      </c>
      <c r="BV364">
        <v>0</v>
      </c>
      <c r="BW364">
        <v>0</v>
      </c>
      <c r="BX364">
        <v>0</v>
      </c>
      <c r="BY364">
        <v>0</v>
      </c>
      <c r="BZ364">
        <v>0</v>
      </c>
      <c r="CA364">
        <v>0</v>
      </c>
      <c r="CB364">
        <v>0</v>
      </c>
      <c r="CC364">
        <v>0</v>
      </c>
      <c r="CD364">
        <v>0</v>
      </c>
      <c r="CE364" t="s">
        <v>138</v>
      </c>
      <c r="CF364" t="s">
        <v>2308</v>
      </c>
      <c r="CG364" t="s">
        <v>335</v>
      </c>
      <c r="CI364" t="s">
        <v>128</v>
      </c>
      <c r="CJ364" t="s">
        <v>52</v>
      </c>
      <c r="CK364" t="s">
        <v>2309</v>
      </c>
      <c r="CL364" t="s">
        <v>52</v>
      </c>
      <c r="CM364" t="s">
        <v>2310</v>
      </c>
      <c r="CN364" t="s">
        <v>346</v>
      </c>
      <c r="CP364">
        <v>8</v>
      </c>
      <c r="CR364" t="s">
        <v>2311</v>
      </c>
      <c r="CS364" t="s">
        <v>400</v>
      </c>
    </row>
    <row r="365" spans="1:98" customFormat="1">
      <c r="A365">
        <v>200135</v>
      </c>
      <c r="B365" t="s">
        <v>1363</v>
      </c>
      <c r="C365" t="s">
        <v>303</v>
      </c>
      <c r="D365">
        <v>1964</v>
      </c>
      <c r="E365">
        <v>62</v>
      </c>
      <c r="F365" t="s">
        <v>339</v>
      </c>
      <c r="G365" t="s">
        <v>72</v>
      </c>
      <c r="H365" t="s">
        <v>1454</v>
      </c>
      <c r="I365" t="s">
        <v>367</v>
      </c>
      <c r="J365" t="s">
        <v>350</v>
      </c>
      <c r="K365" s="329">
        <v>46138.45244212963</v>
      </c>
      <c r="L365" t="s">
        <v>309</v>
      </c>
      <c r="M365" t="s">
        <v>1363</v>
      </c>
      <c r="N365" t="s">
        <v>1364</v>
      </c>
      <c r="O365" t="s">
        <v>459</v>
      </c>
      <c r="P365" t="s">
        <v>353</v>
      </c>
      <c r="Q365" t="s">
        <v>305</v>
      </c>
      <c r="R365" t="s">
        <v>123</v>
      </c>
      <c r="S365" t="s">
        <v>123</v>
      </c>
      <c r="T365" t="s">
        <v>330</v>
      </c>
      <c r="U365" t="s">
        <v>331</v>
      </c>
      <c r="V365" t="s">
        <v>107</v>
      </c>
      <c r="W365" t="s">
        <v>693</v>
      </c>
      <c r="X365">
        <v>0</v>
      </c>
      <c r="Y365">
        <v>0</v>
      </c>
      <c r="Z365">
        <v>1</v>
      </c>
      <c r="AA365">
        <v>0</v>
      </c>
      <c r="AB365">
        <v>1</v>
      </c>
      <c r="AC365">
        <v>1</v>
      </c>
      <c r="AD365">
        <v>0</v>
      </c>
      <c r="AE365">
        <v>0</v>
      </c>
      <c r="AF365">
        <v>0</v>
      </c>
      <c r="AG365">
        <v>0</v>
      </c>
      <c r="AH365">
        <v>0</v>
      </c>
      <c r="AI365">
        <v>0</v>
      </c>
      <c r="AJ365">
        <v>0</v>
      </c>
      <c r="AK365">
        <v>0</v>
      </c>
      <c r="AL365">
        <v>0</v>
      </c>
      <c r="AM365">
        <v>0</v>
      </c>
      <c r="AN365">
        <v>0</v>
      </c>
      <c r="AO365">
        <v>0</v>
      </c>
      <c r="AP365" t="s">
        <v>666</v>
      </c>
      <c r="AQ365">
        <v>0</v>
      </c>
      <c r="AR365">
        <v>1</v>
      </c>
      <c r="AS365">
        <v>0</v>
      </c>
      <c r="AT365">
        <v>0</v>
      </c>
      <c r="AU365">
        <v>1</v>
      </c>
      <c r="AV365">
        <v>0</v>
      </c>
      <c r="AW365">
        <v>0</v>
      </c>
      <c r="AX365">
        <v>0</v>
      </c>
      <c r="AY365" t="s">
        <v>375</v>
      </c>
      <c r="AZ365">
        <v>0</v>
      </c>
      <c r="BA365">
        <v>1</v>
      </c>
      <c r="BB365">
        <v>0</v>
      </c>
      <c r="BC365">
        <v>0</v>
      </c>
      <c r="BD365">
        <v>0</v>
      </c>
      <c r="BE365">
        <v>0</v>
      </c>
      <c r="BF365">
        <v>0</v>
      </c>
      <c r="BG365">
        <v>0</v>
      </c>
      <c r="BH365">
        <v>0</v>
      </c>
      <c r="BI365" t="s">
        <v>52</v>
      </c>
      <c r="BK365" t="s">
        <v>133</v>
      </c>
      <c r="BL365" t="s">
        <v>135</v>
      </c>
      <c r="BM365" t="s">
        <v>134</v>
      </c>
      <c r="BN365" t="s">
        <v>117</v>
      </c>
      <c r="BO365" t="s">
        <v>974</v>
      </c>
      <c r="BP365">
        <v>0</v>
      </c>
      <c r="BQ365">
        <v>0</v>
      </c>
      <c r="BR365">
        <v>0</v>
      </c>
      <c r="BS365">
        <v>0</v>
      </c>
      <c r="BT365">
        <v>0</v>
      </c>
      <c r="BU365">
        <v>1</v>
      </c>
      <c r="BV365">
        <v>0</v>
      </c>
      <c r="BW365">
        <v>0</v>
      </c>
      <c r="BX365">
        <v>0</v>
      </c>
      <c r="BY365">
        <v>0</v>
      </c>
      <c r="BZ365">
        <v>0</v>
      </c>
      <c r="CA365">
        <v>1</v>
      </c>
      <c r="CB365">
        <v>0</v>
      </c>
      <c r="CC365">
        <v>0</v>
      </c>
      <c r="CD365">
        <v>0</v>
      </c>
      <c r="CE365" t="s">
        <v>146</v>
      </c>
      <c r="CG365" t="s">
        <v>200</v>
      </c>
      <c r="CI365" t="s">
        <v>130</v>
      </c>
      <c r="CJ365" t="s">
        <v>52</v>
      </c>
      <c r="CL365" t="s">
        <v>53</v>
      </c>
      <c r="CN365" t="s">
        <v>346</v>
      </c>
      <c r="CP365">
        <v>10</v>
      </c>
      <c r="CS365" t="s">
        <v>337</v>
      </c>
    </row>
    <row r="366" spans="1:98" customFormat="1">
      <c r="A366">
        <v>123010</v>
      </c>
      <c r="B366" t="s">
        <v>602</v>
      </c>
      <c r="C366" t="s">
        <v>360</v>
      </c>
      <c r="D366">
        <v>1967</v>
      </c>
      <c r="E366">
        <v>59</v>
      </c>
      <c r="F366" t="s">
        <v>58</v>
      </c>
      <c r="G366" t="s">
        <v>78</v>
      </c>
      <c r="H366" t="s">
        <v>628</v>
      </c>
      <c r="I366" t="s">
        <v>471</v>
      </c>
      <c r="J366" t="s">
        <v>325</v>
      </c>
      <c r="K366" s="329">
        <v>46138.451111111113</v>
      </c>
      <c r="L366" t="s">
        <v>309</v>
      </c>
      <c r="M366" t="s">
        <v>602</v>
      </c>
      <c r="N366" t="s">
        <v>649</v>
      </c>
      <c r="O366" t="s">
        <v>352</v>
      </c>
      <c r="P366" t="s">
        <v>353</v>
      </c>
      <c r="R366" t="s">
        <v>122</v>
      </c>
      <c r="S366" t="s">
        <v>122</v>
      </c>
      <c r="T366" t="s">
        <v>330</v>
      </c>
      <c r="U366" t="s">
        <v>331</v>
      </c>
      <c r="V366" t="s">
        <v>105</v>
      </c>
      <c r="W366" t="s">
        <v>623</v>
      </c>
      <c r="X366">
        <v>0</v>
      </c>
      <c r="Y366">
        <v>0</v>
      </c>
      <c r="Z366">
        <v>0</v>
      </c>
      <c r="AA366">
        <v>0</v>
      </c>
      <c r="AB366">
        <v>0</v>
      </c>
      <c r="AC366">
        <v>0</v>
      </c>
      <c r="AD366">
        <v>0</v>
      </c>
      <c r="AE366">
        <v>1</v>
      </c>
      <c r="AF366">
        <v>0</v>
      </c>
      <c r="AG366">
        <v>0</v>
      </c>
      <c r="AH366">
        <v>0</v>
      </c>
      <c r="AI366">
        <v>0</v>
      </c>
      <c r="AJ366">
        <v>0</v>
      </c>
      <c r="AK366">
        <v>0</v>
      </c>
      <c r="AL366">
        <v>0</v>
      </c>
      <c r="AM366">
        <v>0</v>
      </c>
      <c r="AN366">
        <v>0</v>
      </c>
      <c r="AO366">
        <v>0</v>
      </c>
      <c r="AP366" t="s">
        <v>345</v>
      </c>
      <c r="AQ366">
        <v>1</v>
      </c>
      <c r="AR366">
        <v>0</v>
      </c>
      <c r="AS366">
        <v>0</v>
      </c>
      <c r="AT366">
        <v>0</v>
      </c>
      <c r="AU366">
        <v>0</v>
      </c>
      <c r="AV366">
        <v>0</v>
      </c>
      <c r="AW366">
        <v>0</v>
      </c>
      <c r="AX366">
        <v>0</v>
      </c>
      <c r="AY366" t="s">
        <v>345</v>
      </c>
      <c r="AZ366">
        <v>1</v>
      </c>
      <c r="BA366">
        <v>0</v>
      </c>
      <c r="BB366">
        <v>0</v>
      </c>
      <c r="BC366">
        <v>0</v>
      </c>
      <c r="BD366">
        <v>0</v>
      </c>
      <c r="BE366">
        <v>0</v>
      </c>
      <c r="BF366">
        <v>0</v>
      </c>
      <c r="BG366">
        <v>0</v>
      </c>
      <c r="BH366">
        <v>0</v>
      </c>
      <c r="BK366" t="s">
        <v>130</v>
      </c>
      <c r="BL366" t="s">
        <v>128</v>
      </c>
      <c r="BM366" t="s">
        <v>130</v>
      </c>
      <c r="BN366" t="s">
        <v>118</v>
      </c>
      <c r="BO366" t="s">
        <v>923</v>
      </c>
      <c r="BP366">
        <v>0</v>
      </c>
      <c r="BQ366">
        <v>1</v>
      </c>
      <c r="BR366">
        <v>0</v>
      </c>
      <c r="BS366">
        <v>0</v>
      </c>
      <c r="BT366">
        <v>0</v>
      </c>
      <c r="BU366">
        <v>0</v>
      </c>
      <c r="BV366">
        <v>0</v>
      </c>
      <c r="BW366">
        <v>0</v>
      </c>
      <c r="BX366">
        <v>0</v>
      </c>
      <c r="BY366">
        <v>0</v>
      </c>
      <c r="BZ366">
        <v>0</v>
      </c>
      <c r="CA366">
        <v>0</v>
      </c>
      <c r="CB366">
        <v>0</v>
      </c>
      <c r="CC366">
        <v>0</v>
      </c>
      <c r="CD366">
        <v>0</v>
      </c>
      <c r="CE366" t="s">
        <v>202</v>
      </c>
      <c r="CG366" t="s">
        <v>167</v>
      </c>
      <c r="CI366" t="s">
        <v>128</v>
      </c>
      <c r="CJ366" t="s">
        <v>52</v>
      </c>
      <c r="CK366" t="s">
        <v>2312</v>
      </c>
      <c r="CL366" t="s">
        <v>52</v>
      </c>
      <c r="CM366" t="s">
        <v>2313</v>
      </c>
      <c r="CN366" t="s">
        <v>346</v>
      </c>
      <c r="CP366">
        <v>8</v>
      </c>
      <c r="CQ366" t="s">
        <v>2314</v>
      </c>
      <c r="CR366" t="s">
        <v>2315</v>
      </c>
      <c r="CS366" t="s">
        <v>337</v>
      </c>
      <c r="CT366" t="s">
        <v>2316</v>
      </c>
    </row>
    <row r="367" spans="1:98" customFormat="1">
      <c r="A367">
        <v>152862</v>
      </c>
      <c r="B367" t="s">
        <v>413</v>
      </c>
      <c r="C367" t="s">
        <v>322</v>
      </c>
      <c r="D367">
        <v>1963</v>
      </c>
      <c r="E367">
        <v>63</v>
      </c>
      <c r="F367" t="s">
        <v>339</v>
      </c>
      <c r="G367" t="s">
        <v>91</v>
      </c>
      <c r="H367" t="s">
        <v>898</v>
      </c>
      <c r="I367" t="s">
        <v>478</v>
      </c>
      <c r="J367" t="s">
        <v>325</v>
      </c>
      <c r="K367" s="329">
        <v>46138.450821759259</v>
      </c>
      <c r="L367" t="s">
        <v>309</v>
      </c>
      <c r="M367" t="s">
        <v>602</v>
      </c>
      <c r="N367" t="s">
        <v>649</v>
      </c>
      <c r="O367" t="s">
        <v>352</v>
      </c>
      <c r="P367" t="s">
        <v>353</v>
      </c>
      <c r="R367" t="s">
        <v>123</v>
      </c>
      <c r="S367" t="s">
        <v>122</v>
      </c>
      <c r="T367" t="s">
        <v>121</v>
      </c>
      <c r="U367" t="s">
        <v>395</v>
      </c>
      <c r="V367" t="s">
        <v>107</v>
      </c>
      <c r="W367" t="s">
        <v>1441</v>
      </c>
      <c r="X367">
        <v>1</v>
      </c>
      <c r="Y367">
        <v>0</v>
      </c>
      <c r="Z367">
        <v>0</v>
      </c>
      <c r="AA367">
        <v>0</v>
      </c>
      <c r="AB367">
        <v>0</v>
      </c>
      <c r="AC367">
        <v>0</v>
      </c>
      <c r="AD367">
        <v>0</v>
      </c>
      <c r="AE367">
        <v>1</v>
      </c>
      <c r="AF367">
        <v>0</v>
      </c>
      <c r="AG367">
        <v>0</v>
      </c>
      <c r="AH367">
        <v>0</v>
      </c>
      <c r="AI367">
        <v>0</v>
      </c>
      <c r="AJ367">
        <v>0</v>
      </c>
      <c r="AK367">
        <v>0</v>
      </c>
      <c r="AL367">
        <v>0</v>
      </c>
      <c r="AM367">
        <v>0</v>
      </c>
      <c r="AN367">
        <v>0</v>
      </c>
      <c r="AO367">
        <v>0</v>
      </c>
      <c r="AP367" t="s">
        <v>345</v>
      </c>
      <c r="AQ367">
        <v>1</v>
      </c>
      <c r="AR367">
        <v>0</v>
      </c>
      <c r="AS367">
        <v>0</v>
      </c>
      <c r="AT367">
        <v>0</v>
      </c>
      <c r="AU367">
        <v>0</v>
      </c>
      <c r="AV367">
        <v>0</v>
      </c>
      <c r="AW367">
        <v>0</v>
      </c>
      <c r="AX367">
        <v>0</v>
      </c>
      <c r="AY367" t="s">
        <v>345</v>
      </c>
      <c r="AZ367">
        <v>1</v>
      </c>
      <c r="BA367">
        <v>0</v>
      </c>
      <c r="BB367">
        <v>0</v>
      </c>
      <c r="BC367">
        <v>0</v>
      </c>
      <c r="BD367">
        <v>0</v>
      </c>
      <c r="BE367">
        <v>0</v>
      </c>
      <c r="BF367">
        <v>0</v>
      </c>
      <c r="BG367">
        <v>0</v>
      </c>
      <c r="BH367">
        <v>0</v>
      </c>
      <c r="BI367" t="s">
        <v>51</v>
      </c>
      <c r="BJ367" t="s">
        <v>2317</v>
      </c>
      <c r="BK367" t="s">
        <v>132</v>
      </c>
      <c r="BL367" t="s">
        <v>132</v>
      </c>
      <c r="BM367" t="s">
        <v>130</v>
      </c>
      <c r="BN367" t="s">
        <v>117</v>
      </c>
      <c r="BO367" t="s">
        <v>373</v>
      </c>
      <c r="BP367">
        <v>0</v>
      </c>
      <c r="BQ367">
        <v>0</v>
      </c>
      <c r="BR367">
        <v>0</v>
      </c>
      <c r="BS367">
        <v>0</v>
      </c>
      <c r="BT367">
        <v>0</v>
      </c>
      <c r="BU367">
        <v>0</v>
      </c>
      <c r="BV367">
        <v>0</v>
      </c>
      <c r="BW367">
        <v>0</v>
      </c>
      <c r="BX367">
        <v>0</v>
      </c>
      <c r="BY367">
        <v>0</v>
      </c>
      <c r="BZ367">
        <v>0</v>
      </c>
      <c r="CA367">
        <v>0</v>
      </c>
      <c r="CB367">
        <v>0</v>
      </c>
      <c r="CC367">
        <v>0</v>
      </c>
      <c r="CD367" t="s">
        <v>2270</v>
      </c>
      <c r="CE367" t="s">
        <v>140</v>
      </c>
      <c r="CG367" t="s">
        <v>142</v>
      </c>
      <c r="CI367" t="s">
        <v>130</v>
      </c>
      <c r="CJ367" t="s">
        <v>51</v>
      </c>
      <c r="CL367" t="s">
        <v>51</v>
      </c>
      <c r="CM367" t="s">
        <v>2318</v>
      </c>
      <c r="CN367" t="s">
        <v>346</v>
      </c>
      <c r="CP367">
        <v>9</v>
      </c>
      <c r="CR367" t="s">
        <v>2319</v>
      </c>
      <c r="CS367" t="s">
        <v>337</v>
      </c>
      <c r="CT367" t="s">
        <v>2320</v>
      </c>
    </row>
    <row r="368" spans="1:98" customFormat="1">
      <c r="A368">
        <v>200134</v>
      </c>
      <c r="B368" t="s">
        <v>321</v>
      </c>
      <c r="C368" t="s">
        <v>322</v>
      </c>
      <c r="D368">
        <v>1985</v>
      </c>
      <c r="E368">
        <v>41</v>
      </c>
      <c r="F368" t="s">
        <v>387</v>
      </c>
      <c r="G368" t="s">
        <v>85</v>
      </c>
      <c r="H368" t="s">
        <v>821</v>
      </c>
      <c r="I368" t="s">
        <v>367</v>
      </c>
      <c r="J368" t="s">
        <v>325</v>
      </c>
      <c r="K368" s="329">
        <v>46138.444097222222</v>
      </c>
      <c r="L368" t="s">
        <v>309</v>
      </c>
      <c r="M368" t="s">
        <v>338</v>
      </c>
      <c r="N368" t="s">
        <v>340</v>
      </c>
      <c r="O368" t="s">
        <v>341</v>
      </c>
      <c r="P368" t="s">
        <v>342</v>
      </c>
      <c r="R368" t="s">
        <v>383</v>
      </c>
      <c r="S368" t="s">
        <v>121</v>
      </c>
      <c r="T368" t="s">
        <v>121</v>
      </c>
      <c r="U368" t="s">
        <v>331</v>
      </c>
      <c r="V368" t="s">
        <v>108</v>
      </c>
      <c r="W368" t="s">
        <v>2321</v>
      </c>
      <c r="X368">
        <v>0</v>
      </c>
      <c r="Y368">
        <v>0</v>
      </c>
      <c r="Z368">
        <v>0</v>
      </c>
      <c r="AA368">
        <v>0</v>
      </c>
      <c r="AB368">
        <v>0</v>
      </c>
      <c r="AC368">
        <v>1</v>
      </c>
      <c r="AD368">
        <v>0</v>
      </c>
      <c r="AE368">
        <v>0</v>
      </c>
      <c r="AF368">
        <v>0</v>
      </c>
      <c r="AG368">
        <v>1</v>
      </c>
      <c r="AH368">
        <v>1</v>
      </c>
      <c r="AI368">
        <v>0</v>
      </c>
      <c r="AJ368">
        <v>0</v>
      </c>
      <c r="AK368">
        <v>0</v>
      </c>
      <c r="AL368">
        <v>1</v>
      </c>
      <c r="AM368">
        <v>0</v>
      </c>
      <c r="AN368">
        <v>0</v>
      </c>
      <c r="AO368">
        <v>0</v>
      </c>
      <c r="AP368" t="s">
        <v>345</v>
      </c>
      <c r="AQ368">
        <v>1</v>
      </c>
      <c r="AR368">
        <v>0</v>
      </c>
      <c r="AS368">
        <v>0</v>
      </c>
      <c r="AT368">
        <v>0</v>
      </c>
      <c r="AU368">
        <v>0</v>
      </c>
      <c r="AV368">
        <v>0</v>
      </c>
      <c r="AW368">
        <v>0</v>
      </c>
      <c r="AX368">
        <v>0</v>
      </c>
      <c r="AY368" t="s">
        <v>345</v>
      </c>
      <c r="AZ368">
        <v>1</v>
      </c>
      <c r="BA368">
        <v>0</v>
      </c>
      <c r="BB368">
        <v>0</v>
      </c>
      <c r="BC368">
        <v>0</v>
      </c>
      <c r="BD368">
        <v>0</v>
      </c>
      <c r="BE368">
        <v>0</v>
      </c>
      <c r="BF368">
        <v>0</v>
      </c>
      <c r="BG368">
        <v>0</v>
      </c>
      <c r="BH368">
        <v>0</v>
      </c>
      <c r="BJ368" t="s">
        <v>2322</v>
      </c>
      <c r="BK368" t="s">
        <v>386</v>
      </c>
      <c r="BL368" t="s">
        <v>128</v>
      </c>
      <c r="BM368" t="s">
        <v>129</v>
      </c>
      <c r="BN368" t="s">
        <v>117</v>
      </c>
      <c r="BO368" t="s">
        <v>983</v>
      </c>
      <c r="BP368">
        <v>0</v>
      </c>
      <c r="BQ368">
        <v>0</v>
      </c>
      <c r="BR368">
        <v>0</v>
      </c>
      <c r="BS368">
        <v>1</v>
      </c>
      <c r="BT368">
        <v>0</v>
      </c>
      <c r="BU368">
        <v>1</v>
      </c>
      <c r="BV368">
        <v>0</v>
      </c>
      <c r="BW368">
        <v>1</v>
      </c>
      <c r="BX368">
        <v>0</v>
      </c>
      <c r="BY368">
        <v>0</v>
      </c>
      <c r="BZ368">
        <v>0</v>
      </c>
      <c r="CA368">
        <v>0</v>
      </c>
      <c r="CB368">
        <v>0</v>
      </c>
      <c r="CC368">
        <v>0</v>
      </c>
      <c r="CD368">
        <v>0</v>
      </c>
      <c r="CE368" t="s">
        <v>335</v>
      </c>
      <c r="CF368" t="s">
        <v>2323</v>
      </c>
      <c r="CG368" t="s">
        <v>335</v>
      </c>
      <c r="CI368" t="s">
        <v>129</v>
      </c>
      <c r="CJ368" t="s">
        <v>51</v>
      </c>
      <c r="CL368" t="s">
        <v>51</v>
      </c>
      <c r="CM368" t="s">
        <v>2324</v>
      </c>
      <c r="CN368" t="s">
        <v>346</v>
      </c>
      <c r="CP368">
        <v>10</v>
      </c>
      <c r="CQ368" t="s">
        <v>2325</v>
      </c>
      <c r="CR368" t="s">
        <v>2326</v>
      </c>
      <c r="CS368" t="s">
        <v>337</v>
      </c>
      <c r="CT368" t="s">
        <v>2327</v>
      </c>
    </row>
    <row r="369" spans="1:97" customFormat="1">
      <c r="A369">
        <v>151195</v>
      </c>
      <c r="B369" t="s">
        <v>321</v>
      </c>
      <c r="C369" t="s">
        <v>322</v>
      </c>
      <c r="D369">
        <v>1968</v>
      </c>
      <c r="E369">
        <v>58</v>
      </c>
      <c r="F369" t="s">
        <v>58</v>
      </c>
      <c r="G369" t="s">
        <v>84</v>
      </c>
      <c r="H369" t="s">
        <v>616</v>
      </c>
      <c r="I369" t="s">
        <v>424</v>
      </c>
      <c r="J369" t="s">
        <v>350</v>
      </c>
      <c r="K369" s="329">
        <v>46138.438530092593</v>
      </c>
      <c r="L369" t="s">
        <v>309</v>
      </c>
      <c r="M369" t="s">
        <v>551</v>
      </c>
      <c r="N369" t="s">
        <v>552</v>
      </c>
      <c r="O369" t="s">
        <v>553</v>
      </c>
      <c r="P369" t="s">
        <v>382</v>
      </c>
      <c r="R369" t="s">
        <v>122</v>
      </c>
      <c r="S369" t="s">
        <v>121</v>
      </c>
      <c r="T369" t="s">
        <v>121</v>
      </c>
      <c r="U369" t="s">
        <v>395</v>
      </c>
      <c r="V369" t="s">
        <v>105</v>
      </c>
      <c r="W369" t="s">
        <v>344</v>
      </c>
      <c r="X369">
        <v>0</v>
      </c>
      <c r="Y369">
        <v>0</v>
      </c>
      <c r="Z369">
        <v>0</v>
      </c>
      <c r="AA369">
        <v>1</v>
      </c>
      <c r="AB369">
        <v>0</v>
      </c>
      <c r="AC369">
        <v>0</v>
      </c>
      <c r="AD369">
        <v>0</v>
      </c>
      <c r="AE369">
        <v>0</v>
      </c>
      <c r="AF369">
        <v>0</v>
      </c>
      <c r="AG369">
        <v>0</v>
      </c>
      <c r="AH369">
        <v>0</v>
      </c>
      <c r="AI369">
        <v>0</v>
      </c>
      <c r="AJ369">
        <v>0</v>
      </c>
      <c r="AK369">
        <v>0</v>
      </c>
      <c r="AL369">
        <v>0</v>
      </c>
      <c r="AM369">
        <v>0</v>
      </c>
      <c r="AN369">
        <v>0</v>
      </c>
      <c r="AO369">
        <v>0</v>
      </c>
      <c r="AP369" t="s">
        <v>345</v>
      </c>
      <c r="AQ369">
        <v>1</v>
      </c>
      <c r="AR369">
        <v>0</v>
      </c>
      <c r="AS369">
        <v>0</v>
      </c>
      <c r="AT369">
        <v>0</v>
      </c>
      <c r="AU369">
        <v>0</v>
      </c>
      <c r="AV369">
        <v>0</v>
      </c>
      <c r="AW369">
        <v>0</v>
      </c>
      <c r="AX369">
        <v>0</v>
      </c>
      <c r="AY369" t="s">
        <v>345</v>
      </c>
      <c r="AZ369">
        <v>1</v>
      </c>
      <c r="BA369">
        <v>0</v>
      </c>
      <c r="BB369">
        <v>0</v>
      </c>
      <c r="BC369">
        <v>0</v>
      </c>
      <c r="BD369">
        <v>0</v>
      </c>
      <c r="BE369">
        <v>0</v>
      </c>
      <c r="BF369">
        <v>0</v>
      </c>
      <c r="BG369">
        <v>0</v>
      </c>
      <c r="BH369">
        <v>0</v>
      </c>
      <c r="BI369" t="s">
        <v>52</v>
      </c>
      <c r="BK369" t="s">
        <v>386</v>
      </c>
      <c r="BL369" t="s">
        <v>132</v>
      </c>
      <c r="BM369" t="s">
        <v>130</v>
      </c>
      <c r="BN369" t="s">
        <v>119</v>
      </c>
      <c r="BO369" t="s">
        <v>373</v>
      </c>
      <c r="BP369">
        <v>0</v>
      </c>
      <c r="BQ369">
        <v>0</v>
      </c>
      <c r="BR369">
        <v>0</v>
      </c>
      <c r="BS369">
        <v>0</v>
      </c>
      <c r="BT369">
        <v>0</v>
      </c>
      <c r="BU369">
        <v>0</v>
      </c>
      <c r="BV369">
        <v>0</v>
      </c>
      <c r="BW369">
        <v>0</v>
      </c>
      <c r="BX369">
        <v>0</v>
      </c>
      <c r="BY369">
        <v>0</v>
      </c>
      <c r="BZ369">
        <v>0</v>
      </c>
      <c r="CA369">
        <v>0</v>
      </c>
      <c r="CB369">
        <v>0</v>
      </c>
      <c r="CC369">
        <v>0</v>
      </c>
      <c r="CD369" t="s">
        <v>2328</v>
      </c>
      <c r="CE369" t="s">
        <v>335</v>
      </c>
      <c r="CG369" t="s">
        <v>214</v>
      </c>
      <c r="CI369" t="s">
        <v>128</v>
      </c>
      <c r="CJ369" t="s">
        <v>51</v>
      </c>
      <c r="CL369" t="s">
        <v>52</v>
      </c>
      <c r="CN369" t="s">
        <v>346</v>
      </c>
      <c r="CP369">
        <v>8</v>
      </c>
      <c r="CS369" t="s">
        <v>337</v>
      </c>
    </row>
    <row r="370" spans="1:97" customFormat="1">
      <c r="A370">
        <v>167869</v>
      </c>
      <c r="B370" t="s">
        <v>1814</v>
      </c>
      <c r="C370" t="s">
        <v>360</v>
      </c>
      <c r="D370">
        <v>1974</v>
      </c>
      <c r="E370">
        <v>52</v>
      </c>
      <c r="F370" t="s">
        <v>58</v>
      </c>
      <c r="G370" t="s">
        <v>80</v>
      </c>
      <c r="H370" t="s">
        <v>544</v>
      </c>
      <c r="I370" t="s">
        <v>367</v>
      </c>
      <c r="J370" t="s">
        <v>350</v>
      </c>
      <c r="K370" s="329">
        <v>46138.432523148149</v>
      </c>
      <c r="L370" t="s">
        <v>309</v>
      </c>
      <c r="M370" t="s">
        <v>762</v>
      </c>
      <c r="N370" t="s">
        <v>811</v>
      </c>
      <c r="O370" t="s">
        <v>453</v>
      </c>
      <c r="P370" t="s">
        <v>342</v>
      </c>
      <c r="Q370" t="s">
        <v>307</v>
      </c>
      <c r="R370" t="s">
        <v>383</v>
      </c>
      <c r="S370" t="s">
        <v>121</v>
      </c>
      <c r="T370" t="s">
        <v>121</v>
      </c>
      <c r="U370" t="s">
        <v>331</v>
      </c>
      <c r="V370" t="s">
        <v>107</v>
      </c>
      <c r="W370" t="s">
        <v>373</v>
      </c>
      <c r="X370">
        <v>0</v>
      </c>
      <c r="Y370">
        <v>0</v>
      </c>
      <c r="Z370">
        <v>0</v>
      </c>
      <c r="AA370">
        <v>0</v>
      </c>
      <c r="AB370">
        <v>0</v>
      </c>
      <c r="AC370">
        <v>0</v>
      </c>
      <c r="AD370">
        <v>0</v>
      </c>
      <c r="AE370">
        <v>0</v>
      </c>
      <c r="AF370">
        <v>0</v>
      </c>
      <c r="AG370">
        <v>0</v>
      </c>
      <c r="AH370">
        <v>0</v>
      </c>
      <c r="AI370">
        <v>0</v>
      </c>
      <c r="AJ370">
        <v>0</v>
      </c>
      <c r="AK370">
        <v>0</v>
      </c>
      <c r="AL370">
        <v>0</v>
      </c>
      <c r="AM370">
        <v>0</v>
      </c>
      <c r="AN370">
        <v>0</v>
      </c>
      <c r="AO370" t="s">
        <v>1466</v>
      </c>
      <c r="AP370" t="s">
        <v>345</v>
      </c>
      <c r="AQ370">
        <v>1</v>
      </c>
      <c r="AR370">
        <v>0</v>
      </c>
      <c r="AS370">
        <v>0</v>
      </c>
      <c r="AT370">
        <v>0</v>
      </c>
      <c r="AU370">
        <v>0</v>
      </c>
      <c r="AV370">
        <v>0</v>
      </c>
      <c r="AW370">
        <v>0</v>
      </c>
      <c r="AX370">
        <v>0</v>
      </c>
      <c r="AY370" t="s">
        <v>345</v>
      </c>
      <c r="AZ370">
        <v>1</v>
      </c>
      <c r="BA370">
        <v>0</v>
      </c>
      <c r="BB370">
        <v>0</v>
      </c>
      <c r="BC370">
        <v>0</v>
      </c>
      <c r="BD370">
        <v>0</v>
      </c>
      <c r="BE370">
        <v>0</v>
      </c>
      <c r="BF370">
        <v>0</v>
      </c>
      <c r="BG370">
        <v>0</v>
      </c>
      <c r="BH370">
        <v>0</v>
      </c>
      <c r="BI370" t="s">
        <v>52</v>
      </c>
      <c r="BK370" t="s">
        <v>129</v>
      </c>
      <c r="BL370" t="s">
        <v>130</v>
      </c>
      <c r="BM370" t="s">
        <v>130</v>
      </c>
      <c r="BN370" t="s">
        <v>118</v>
      </c>
      <c r="BO370" t="s">
        <v>922</v>
      </c>
      <c r="BP370">
        <v>1</v>
      </c>
      <c r="BQ370">
        <v>0</v>
      </c>
      <c r="BR370">
        <v>0</v>
      </c>
      <c r="BS370">
        <v>0</v>
      </c>
      <c r="BT370">
        <v>0</v>
      </c>
      <c r="BU370">
        <v>0</v>
      </c>
      <c r="BV370">
        <v>0</v>
      </c>
      <c r="BW370">
        <v>0</v>
      </c>
      <c r="BX370">
        <v>0</v>
      </c>
      <c r="BY370">
        <v>0</v>
      </c>
      <c r="BZ370">
        <v>0</v>
      </c>
      <c r="CA370">
        <v>0</v>
      </c>
      <c r="CB370">
        <v>0</v>
      </c>
      <c r="CC370">
        <v>0</v>
      </c>
      <c r="CD370">
        <v>0</v>
      </c>
      <c r="CE370" t="s">
        <v>139</v>
      </c>
      <c r="CG370" t="s">
        <v>335</v>
      </c>
      <c r="CI370" t="s">
        <v>130</v>
      </c>
      <c r="CJ370" t="s">
        <v>52</v>
      </c>
      <c r="CL370" t="s">
        <v>52</v>
      </c>
      <c r="CN370" t="s">
        <v>346</v>
      </c>
      <c r="CP370">
        <v>5</v>
      </c>
      <c r="CS370" t="s">
        <v>337</v>
      </c>
    </row>
    <row r="371" spans="1:97" customFormat="1">
      <c r="A371">
        <v>167869</v>
      </c>
      <c r="B371" t="s">
        <v>1814</v>
      </c>
      <c r="C371" t="s">
        <v>360</v>
      </c>
      <c r="D371">
        <v>1974</v>
      </c>
      <c r="E371">
        <v>52</v>
      </c>
      <c r="F371" t="s">
        <v>58</v>
      </c>
      <c r="G371" t="s">
        <v>80</v>
      </c>
      <c r="H371" t="s">
        <v>544</v>
      </c>
      <c r="I371" t="s">
        <v>367</v>
      </c>
      <c r="J371" t="s">
        <v>350</v>
      </c>
      <c r="K371" s="329">
        <v>46138.430787037039</v>
      </c>
      <c r="L371" t="s">
        <v>309</v>
      </c>
      <c r="M371" t="s">
        <v>759</v>
      </c>
      <c r="N371" t="s">
        <v>787</v>
      </c>
      <c r="O371" t="s">
        <v>453</v>
      </c>
      <c r="P371" t="s">
        <v>342</v>
      </c>
      <c r="Q371" t="s">
        <v>307</v>
      </c>
      <c r="R371" t="s">
        <v>383</v>
      </c>
      <c r="S371" t="s">
        <v>121</v>
      </c>
      <c r="T371" t="s">
        <v>121</v>
      </c>
      <c r="U371" t="s">
        <v>331</v>
      </c>
      <c r="V371" t="s">
        <v>107</v>
      </c>
      <c r="W371" t="s">
        <v>373</v>
      </c>
      <c r="X371">
        <v>0</v>
      </c>
      <c r="Y371">
        <v>0</v>
      </c>
      <c r="Z371">
        <v>0</v>
      </c>
      <c r="AA371">
        <v>0</v>
      </c>
      <c r="AB371">
        <v>0</v>
      </c>
      <c r="AC371">
        <v>0</v>
      </c>
      <c r="AD371">
        <v>0</v>
      </c>
      <c r="AE371">
        <v>0</v>
      </c>
      <c r="AF371">
        <v>0</v>
      </c>
      <c r="AG371">
        <v>0</v>
      </c>
      <c r="AH371">
        <v>0</v>
      </c>
      <c r="AI371">
        <v>0</v>
      </c>
      <c r="AJ371">
        <v>0</v>
      </c>
      <c r="AK371">
        <v>0</v>
      </c>
      <c r="AL371">
        <v>0</v>
      </c>
      <c r="AM371">
        <v>0</v>
      </c>
      <c r="AN371">
        <v>0</v>
      </c>
      <c r="AO371" t="s">
        <v>1466</v>
      </c>
      <c r="AP371" t="s">
        <v>345</v>
      </c>
      <c r="AQ371">
        <v>1</v>
      </c>
      <c r="AR371">
        <v>0</v>
      </c>
      <c r="AS371">
        <v>0</v>
      </c>
      <c r="AT371">
        <v>0</v>
      </c>
      <c r="AU371">
        <v>0</v>
      </c>
      <c r="AV371">
        <v>0</v>
      </c>
      <c r="AW371">
        <v>0</v>
      </c>
      <c r="AX371">
        <v>0</v>
      </c>
      <c r="AY371" t="s">
        <v>345</v>
      </c>
      <c r="AZ371">
        <v>1</v>
      </c>
      <c r="BA371">
        <v>0</v>
      </c>
      <c r="BB371">
        <v>0</v>
      </c>
      <c r="BC371">
        <v>0</v>
      </c>
      <c r="BD371">
        <v>0</v>
      </c>
      <c r="BE371">
        <v>0</v>
      </c>
      <c r="BF371">
        <v>0</v>
      </c>
      <c r="BG371">
        <v>0</v>
      </c>
      <c r="BH371">
        <v>0</v>
      </c>
      <c r="BI371" t="s">
        <v>52</v>
      </c>
      <c r="BK371" t="s">
        <v>129</v>
      </c>
      <c r="BL371" t="s">
        <v>130</v>
      </c>
      <c r="BM371" t="s">
        <v>130</v>
      </c>
      <c r="BN371" t="s">
        <v>118</v>
      </c>
      <c r="BO371" t="s">
        <v>922</v>
      </c>
      <c r="BP371">
        <v>1</v>
      </c>
      <c r="BQ371">
        <v>0</v>
      </c>
      <c r="BR371">
        <v>0</v>
      </c>
      <c r="BS371">
        <v>0</v>
      </c>
      <c r="BT371">
        <v>0</v>
      </c>
      <c r="BU371">
        <v>0</v>
      </c>
      <c r="BV371">
        <v>0</v>
      </c>
      <c r="BW371">
        <v>0</v>
      </c>
      <c r="BX371">
        <v>0</v>
      </c>
      <c r="BY371">
        <v>0</v>
      </c>
      <c r="BZ371">
        <v>0</v>
      </c>
      <c r="CA371">
        <v>0</v>
      </c>
      <c r="CB371">
        <v>0</v>
      </c>
      <c r="CC371">
        <v>0</v>
      </c>
      <c r="CD371">
        <v>0</v>
      </c>
      <c r="CE371" t="s">
        <v>143</v>
      </c>
      <c r="CG371" t="s">
        <v>158</v>
      </c>
      <c r="CI371" t="s">
        <v>130</v>
      </c>
      <c r="CJ371" t="s">
        <v>52</v>
      </c>
      <c r="CL371" t="s">
        <v>52</v>
      </c>
      <c r="CN371" t="s">
        <v>346</v>
      </c>
      <c r="CP371">
        <v>5</v>
      </c>
      <c r="CS371" t="s">
        <v>337</v>
      </c>
    </row>
    <row r="372" spans="1:97" customFormat="1">
      <c r="A372">
        <v>147950</v>
      </c>
      <c r="B372" t="s">
        <v>658</v>
      </c>
      <c r="C372" t="s">
        <v>360</v>
      </c>
      <c r="D372">
        <v>1965</v>
      </c>
      <c r="E372">
        <v>61</v>
      </c>
      <c r="F372" t="s">
        <v>339</v>
      </c>
      <c r="G372" t="s">
        <v>91</v>
      </c>
      <c r="H372" t="s">
        <v>898</v>
      </c>
      <c r="I372" t="s">
        <v>349</v>
      </c>
      <c r="J372" t="s">
        <v>325</v>
      </c>
      <c r="K372" s="329">
        <v>46138.424340277779</v>
      </c>
      <c r="L372" t="s">
        <v>309</v>
      </c>
      <c r="M372" t="s">
        <v>29</v>
      </c>
      <c r="N372" t="s">
        <v>458</v>
      </c>
      <c r="O372" t="s">
        <v>459</v>
      </c>
      <c r="P372" t="s">
        <v>353</v>
      </c>
      <c r="Q372" t="s">
        <v>305</v>
      </c>
      <c r="R372" t="s">
        <v>124</v>
      </c>
      <c r="S372" t="s">
        <v>121</v>
      </c>
      <c r="T372" t="s">
        <v>121</v>
      </c>
      <c r="U372" t="s">
        <v>2112</v>
      </c>
      <c r="V372" t="s">
        <v>107</v>
      </c>
      <c r="W372" t="s">
        <v>477</v>
      </c>
      <c r="X372">
        <v>0</v>
      </c>
      <c r="Y372">
        <v>1</v>
      </c>
      <c r="Z372">
        <v>1</v>
      </c>
      <c r="AA372">
        <v>0</v>
      </c>
      <c r="AB372">
        <v>0</v>
      </c>
      <c r="AC372">
        <v>0</v>
      </c>
      <c r="AD372">
        <v>1</v>
      </c>
      <c r="AE372">
        <v>0</v>
      </c>
      <c r="AF372">
        <v>0</v>
      </c>
      <c r="AG372">
        <v>0</v>
      </c>
      <c r="AH372">
        <v>0</v>
      </c>
      <c r="AI372">
        <v>0</v>
      </c>
      <c r="AJ372">
        <v>0</v>
      </c>
      <c r="AK372">
        <v>0</v>
      </c>
      <c r="AL372">
        <v>0</v>
      </c>
      <c r="AM372">
        <v>0</v>
      </c>
      <c r="AN372">
        <v>0</v>
      </c>
      <c r="AO372">
        <v>0</v>
      </c>
      <c r="AP372" t="s">
        <v>345</v>
      </c>
      <c r="AQ372">
        <v>1</v>
      </c>
      <c r="AR372">
        <v>0</v>
      </c>
      <c r="AS372">
        <v>0</v>
      </c>
      <c r="AT372">
        <v>0</v>
      </c>
      <c r="AU372">
        <v>0</v>
      </c>
      <c r="AV372">
        <v>0</v>
      </c>
      <c r="AW372">
        <v>0</v>
      </c>
      <c r="AX372">
        <v>0</v>
      </c>
      <c r="AY372" t="s">
        <v>345</v>
      </c>
      <c r="AZ372">
        <v>1</v>
      </c>
      <c r="BA372">
        <v>0</v>
      </c>
      <c r="BB372">
        <v>0</v>
      </c>
      <c r="BC372">
        <v>0</v>
      </c>
      <c r="BD372">
        <v>0</v>
      </c>
      <c r="BE372">
        <v>0</v>
      </c>
      <c r="BF372">
        <v>0</v>
      </c>
      <c r="BG372">
        <v>0</v>
      </c>
      <c r="BH372">
        <v>0</v>
      </c>
      <c r="BK372" t="s">
        <v>386</v>
      </c>
      <c r="BL372" t="s">
        <v>129</v>
      </c>
      <c r="BM372" t="s">
        <v>129</v>
      </c>
      <c r="BN372" t="s">
        <v>117</v>
      </c>
      <c r="BO372" t="s">
        <v>928</v>
      </c>
      <c r="BP372">
        <v>0</v>
      </c>
      <c r="BQ372">
        <v>0</v>
      </c>
      <c r="BR372">
        <v>0</v>
      </c>
      <c r="BS372">
        <v>1</v>
      </c>
      <c r="BT372">
        <v>0</v>
      </c>
      <c r="BU372">
        <v>0</v>
      </c>
      <c r="BV372">
        <v>0</v>
      </c>
      <c r="BW372">
        <v>0</v>
      </c>
      <c r="BX372">
        <v>0</v>
      </c>
      <c r="BY372">
        <v>0</v>
      </c>
      <c r="BZ372">
        <v>0</v>
      </c>
      <c r="CA372">
        <v>0</v>
      </c>
      <c r="CB372">
        <v>0</v>
      </c>
      <c r="CC372">
        <v>0</v>
      </c>
      <c r="CD372">
        <v>0</v>
      </c>
      <c r="CE372" t="s">
        <v>335</v>
      </c>
      <c r="CG372" t="s">
        <v>335</v>
      </c>
      <c r="CI372" t="s">
        <v>127</v>
      </c>
      <c r="CJ372" t="s">
        <v>52</v>
      </c>
      <c r="CL372" t="s">
        <v>52</v>
      </c>
      <c r="CM372" t="s">
        <v>2329</v>
      </c>
      <c r="CN372" t="s">
        <v>346</v>
      </c>
      <c r="CO372" t="s">
        <v>893</v>
      </c>
      <c r="CP372">
        <v>7</v>
      </c>
      <c r="CQ372" t="s">
        <v>2330</v>
      </c>
      <c r="CR372" t="s">
        <v>2331</v>
      </c>
      <c r="CS372" t="s">
        <v>347</v>
      </c>
    </row>
    <row r="373" spans="1:97" customFormat="1">
      <c r="A373">
        <v>158696</v>
      </c>
      <c r="B373" t="s">
        <v>1814</v>
      </c>
      <c r="C373" t="s">
        <v>303</v>
      </c>
      <c r="D373">
        <v>1972</v>
      </c>
      <c r="E373">
        <v>54</v>
      </c>
      <c r="F373" t="s">
        <v>58</v>
      </c>
      <c r="G373" t="s">
        <v>80</v>
      </c>
      <c r="H373" t="s">
        <v>544</v>
      </c>
      <c r="I373" t="s">
        <v>367</v>
      </c>
      <c r="J373" t="s">
        <v>350</v>
      </c>
      <c r="K373" s="329">
        <v>46138.423981481479</v>
      </c>
      <c r="L373" t="s">
        <v>309</v>
      </c>
      <c r="M373" t="s">
        <v>759</v>
      </c>
      <c r="N373" t="s">
        <v>787</v>
      </c>
      <c r="O373" t="s">
        <v>453</v>
      </c>
      <c r="P373" t="s">
        <v>342</v>
      </c>
      <c r="Q373" t="s">
        <v>307</v>
      </c>
      <c r="R373" t="s">
        <v>383</v>
      </c>
      <c r="S373" t="s">
        <v>121</v>
      </c>
      <c r="T373" t="s">
        <v>121</v>
      </c>
      <c r="U373" t="s">
        <v>331</v>
      </c>
      <c r="V373" t="s">
        <v>107</v>
      </c>
      <c r="W373" t="s">
        <v>373</v>
      </c>
      <c r="X373">
        <v>0</v>
      </c>
      <c r="Y373">
        <v>0</v>
      </c>
      <c r="Z373">
        <v>0</v>
      </c>
      <c r="AA373">
        <v>0</v>
      </c>
      <c r="AB373">
        <v>0</v>
      </c>
      <c r="AC373">
        <v>0</v>
      </c>
      <c r="AD373">
        <v>0</v>
      </c>
      <c r="AE373">
        <v>0</v>
      </c>
      <c r="AF373">
        <v>0</v>
      </c>
      <c r="AG373">
        <v>0</v>
      </c>
      <c r="AH373">
        <v>0</v>
      </c>
      <c r="AI373">
        <v>0</v>
      </c>
      <c r="AJ373">
        <v>0</v>
      </c>
      <c r="AK373">
        <v>0</v>
      </c>
      <c r="AL373">
        <v>0</v>
      </c>
      <c r="AM373">
        <v>0</v>
      </c>
      <c r="AN373">
        <v>0</v>
      </c>
      <c r="AO373" t="s">
        <v>2108</v>
      </c>
      <c r="AP373" t="s">
        <v>345</v>
      </c>
      <c r="AQ373">
        <v>1</v>
      </c>
      <c r="AR373">
        <v>0</v>
      </c>
      <c r="AS373">
        <v>0</v>
      </c>
      <c r="AT373">
        <v>0</v>
      </c>
      <c r="AU373">
        <v>0</v>
      </c>
      <c r="AV373">
        <v>0</v>
      </c>
      <c r="AW373">
        <v>0</v>
      </c>
      <c r="AX373">
        <v>0</v>
      </c>
      <c r="AY373" t="s">
        <v>345</v>
      </c>
      <c r="AZ373">
        <v>1</v>
      </c>
      <c r="BA373">
        <v>0</v>
      </c>
      <c r="BB373">
        <v>0</v>
      </c>
      <c r="BC373">
        <v>0</v>
      </c>
      <c r="BD373">
        <v>0</v>
      </c>
      <c r="BE373">
        <v>0</v>
      </c>
      <c r="BF373">
        <v>0</v>
      </c>
      <c r="BG373">
        <v>0</v>
      </c>
      <c r="BH373">
        <v>0</v>
      </c>
      <c r="BK373" t="s">
        <v>386</v>
      </c>
      <c r="BL373" t="s">
        <v>129</v>
      </c>
      <c r="BM373" t="s">
        <v>130</v>
      </c>
      <c r="BN373" t="s">
        <v>118</v>
      </c>
      <c r="BO373" t="s">
        <v>373</v>
      </c>
      <c r="BP373">
        <v>0</v>
      </c>
      <c r="BQ373">
        <v>0</v>
      </c>
      <c r="BR373">
        <v>0</v>
      </c>
      <c r="BS373">
        <v>0</v>
      </c>
      <c r="BT373">
        <v>0</v>
      </c>
      <c r="BU373">
        <v>0</v>
      </c>
      <c r="BV373">
        <v>0</v>
      </c>
      <c r="BW373">
        <v>0</v>
      </c>
      <c r="BX373">
        <v>0</v>
      </c>
      <c r="BY373">
        <v>0</v>
      </c>
      <c r="BZ373">
        <v>0</v>
      </c>
      <c r="CA373">
        <v>0</v>
      </c>
      <c r="CB373">
        <v>0</v>
      </c>
      <c r="CC373">
        <v>0</v>
      </c>
      <c r="CD373" t="s">
        <v>1466</v>
      </c>
      <c r="CE373" t="s">
        <v>335</v>
      </c>
      <c r="CG373" t="s">
        <v>335</v>
      </c>
      <c r="CI373" t="s">
        <v>127</v>
      </c>
      <c r="CJ373" t="s">
        <v>52</v>
      </c>
      <c r="CL373" t="s">
        <v>52</v>
      </c>
      <c r="CN373" t="s">
        <v>346</v>
      </c>
      <c r="CP373">
        <v>4</v>
      </c>
      <c r="CS373" t="s">
        <v>337</v>
      </c>
    </row>
    <row r="374" spans="1:97" customFormat="1">
      <c r="A374">
        <v>160543</v>
      </c>
      <c r="B374" t="s">
        <v>602</v>
      </c>
      <c r="C374" t="s">
        <v>322</v>
      </c>
      <c r="D374">
        <v>1974</v>
      </c>
      <c r="E374">
        <v>52</v>
      </c>
      <c r="F374" t="s">
        <v>58</v>
      </c>
      <c r="G374" t="s">
        <v>82</v>
      </c>
      <c r="H374" t="s">
        <v>496</v>
      </c>
      <c r="I374" t="s">
        <v>471</v>
      </c>
      <c r="J374" t="s">
        <v>325</v>
      </c>
      <c r="K374" s="329">
        <v>46138.413043981483</v>
      </c>
      <c r="L374" t="s">
        <v>309</v>
      </c>
      <c r="M374" t="s">
        <v>366</v>
      </c>
      <c r="N374" t="s">
        <v>368</v>
      </c>
      <c r="O374" t="s">
        <v>328</v>
      </c>
      <c r="P374" t="s">
        <v>329</v>
      </c>
      <c r="R374" t="s">
        <v>123</v>
      </c>
      <c r="S374" t="s">
        <v>123</v>
      </c>
      <c r="T374" t="s">
        <v>391</v>
      </c>
      <c r="U374" t="s">
        <v>331</v>
      </c>
      <c r="V374" t="s">
        <v>105</v>
      </c>
      <c r="W374" t="s">
        <v>499</v>
      </c>
      <c r="X374">
        <v>0</v>
      </c>
      <c r="Y374">
        <v>0</v>
      </c>
      <c r="Z374">
        <v>0</v>
      </c>
      <c r="AA374">
        <v>0</v>
      </c>
      <c r="AB374">
        <v>0</v>
      </c>
      <c r="AC374">
        <v>0</v>
      </c>
      <c r="AD374">
        <v>0</v>
      </c>
      <c r="AE374">
        <v>0</v>
      </c>
      <c r="AF374">
        <v>0</v>
      </c>
      <c r="AG374">
        <v>0</v>
      </c>
      <c r="AH374">
        <v>0</v>
      </c>
      <c r="AI374">
        <v>0</v>
      </c>
      <c r="AJ374">
        <v>0</v>
      </c>
      <c r="AK374">
        <v>0</v>
      </c>
      <c r="AL374">
        <v>1</v>
      </c>
      <c r="AM374">
        <v>0</v>
      </c>
      <c r="AN374">
        <v>0</v>
      </c>
      <c r="AO374">
        <v>0</v>
      </c>
      <c r="AP374" t="s">
        <v>345</v>
      </c>
      <c r="AQ374">
        <v>1</v>
      </c>
      <c r="AR374">
        <v>0</v>
      </c>
      <c r="AS374">
        <v>0</v>
      </c>
      <c r="AT374">
        <v>0</v>
      </c>
      <c r="AU374">
        <v>0</v>
      </c>
      <c r="AV374">
        <v>0</v>
      </c>
      <c r="AW374">
        <v>0</v>
      </c>
      <c r="AX374">
        <v>0</v>
      </c>
      <c r="AY374" t="s">
        <v>345</v>
      </c>
      <c r="AZ374">
        <v>1</v>
      </c>
      <c r="BA374">
        <v>0</v>
      </c>
      <c r="BB374">
        <v>0</v>
      </c>
      <c r="BC374">
        <v>0</v>
      </c>
      <c r="BD374">
        <v>0</v>
      </c>
      <c r="BE374">
        <v>0</v>
      </c>
      <c r="BF374">
        <v>0</v>
      </c>
      <c r="BG374">
        <v>0</v>
      </c>
      <c r="BH374">
        <v>0</v>
      </c>
      <c r="BI374" t="s">
        <v>51</v>
      </c>
      <c r="BK374" t="s">
        <v>131</v>
      </c>
      <c r="BL374" t="s">
        <v>129</v>
      </c>
      <c r="BM374" t="s">
        <v>131</v>
      </c>
      <c r="BN374" t="s">
        <v>118</v>
      </c>
      <c r="BO374" t="s">
        <v>924</v>
      </c>
      <c r="BP374">
        <v>0</v>
      </c>
      <c r="BQ374">
        <v>0</v>
      </c>
      <c r="BR374">
        <v>0</v>
      </c>
      <c r="BS374">
        <v>0</v>
      </c>
      <c r="BT374">
        <v>0</v>
      </c>
      <c r="BU374">
        <v>1</v>
      </c>
      <c r="BV374">
        <v>0</v>
      </c>
      <c r="BW374">
        <v>0</v>
      </c>
      <c r="BX374">
        <v>0</v>
      </c>
      <c r="BY374">
        <v>0</v>
      </c>
      <c r="BZ374">
        <v>0</v>
      </c>
      <c r="CA374">
        <v>0</v>
      </c>
      <c r="CB374">
        <v>0</v>
      </c>
      <c r="CC374">
        <v>0</v>
      </c>
      <c r="CD374">
        <v>0</v>
      </c>
      <c r="CE374" t="s">
        <v>137</v>
      </c>
      <c r="CG374" t="s">
        <v>335</v>
      </c>
      <c r="CI374" t="s">
        <v>128</v>
      </c>
      <c r="CJ374" t="s">
        <v>51</v>
      </c>
      <c r="CL374" t="s">
        <v>51</v>
      </c>
      <c r="CN374" t="s">
        <v>346</v>
      </c>
      <c r="CP374">
        <v>9</v>
      </c>
      <c r="CS374" t="s">
        <v>337</v>
      </c>
    </row>
    <row r="375" spans="1:97" customFormat="1">
      <c r="A375">
        <v>200131</v>
      </c>
      <c r="B375" t="s">
        <v>28</v>
      </c>
      <c r="C375" t="s">
        <v>322</v>
      </c>
      <c r="D375">
        <v>1985</v>
      </c>
      <c r="E375">
        <v>41</v>
      </c>
      <c r="F375" t="s">
        <v>387</v>
      </c>
      <c r="G375" t="s">
        <v>83</v>
      </c>
      <c r="H375" t="s">
        <v>739</v>
      </c>
      <c r="I375" t="s">
        <v>424</v>
      </c>
      <c r="J375" t="s">
        <v>325</v>
      </c>
      <c r="K375" s="329">
        <v>46138.411539351851</v>
      </c>
      <c r="L375" t="s">
        <v>309</v>
      </c>
      <c r="M375" t="s">
        <v>28</v>
      </c>
      <c r="N375" t="s">
        <v>538</v>
      </c>
      <c r="O375" t="s">
        <v>377</v>
      </c>
      <c r="P375" t="s">
        <v>365</v>
      </c>
      <c r="Q375" t="s">
        <v>304</v>
      </c>
      <c r="R375" t="s">
        <v>122</v>
      </c>
      <c r="S375" t="s">
        <v>122</v>
      </c>
      <c r="T375" t="s">
        <v>343</v>
      </c>
      <c r="U375" t="s">
        <v>331</v>
      </c>
      <c r="V375" t="s">
        <v>108</v>
      </c>
      <c r="W375" t="s">
        <v>846</v>
      </c>
      <c r="X375">
        <v>0</v>
      </c>
      <c r="Y375">
        <v>0</v>
      </c>
      <c r="Z375">
        <v>0</v>
      </c>
      <c r="AA375">
        <v>0</v>
      </c>
      <c r="AB375">
        <v>0</v>
      </c>
      <c r="AC375">
        <v>1</v>
      </c>
      <c r="AD375">
        <v>0</v>
      </c>
      <c r="AE375">
        <v>0</v>
      </c>
      <c r="AF375">
        <v>0</v>
      </c>
      <c r="AG375">
        <v>0</v>
      </c>
      <c r="AH375">
        <v>0</v>
      </c>
      <c r="AI375">
        <v>0</v>
      </c>
      <c r="AJ375">
        <v>0</v>
      </c>
      <c r="AK375">
        <v>0</v>
      </c>
      <c r="AL375">
        <v>0</v>
      </c>
      <c r="AM375">
        <v>0</v>
      </c>
      <c r="AN375">
        <v>0</v>
      </c>
      <c r="AO375" t="s">
        <v>2332</v>
      </c>
      <c r="AP375" t="s">
        <v>345</v>
      </c>
      <c r="AQ375">
        <v>1</v>
      </c>
      <c r="AR375">
        <v>0</v>
      </c>
      <c r="AS375">
        <v>0</v>
      </c>
      <c r="AT375">
        <v>0</v>
      </c>
      <c r="AU375">
        <v>0</v>
      </c>
      <c r="AV375">
        <v>0</v>
      </c>
      <c r="AW375">
        <v>0</v>
      </c>
      <c r="AX375">
        <v>0</v>
      </c>
      <c r="AY375" t="s">
        <v>345</v>
      </c>
      <c r="AZ375">
        <v>1</v>
      </c>
      <c r="BA375">
        <v>0</v>
      </c>
      <c r="BB375">
        <v>0</v>
      </c>
      <c r="BC375">
        <v>0</v>
      </c>
      <c r="BD375">
        <v>0</v>
      </c>
      <c r="BE375">
        <v>0</v>
      </c>
      <c r="BF375">
        <v>0</v>
      </c>
      <c r="BG375">
        <v>0</v>
      </c>
      <c r="BH375">
        <v>0</v>
      </c>
      <c r="BK375" t="s">
        <v>130</v>
      </c>
      <c r="BL375" t="s">
        <v>129</v>
      </c>
      <c r="BM375" t="s">
        <v>130</v>
      </c>
      <c r="BN375" t="s">
        <v>117</v>
      </c>
      <c r="BO375" t="s">
        <v>924</v>
      </c>
      <c r="BP375">
        <v>0</v>
      </c>
      <c r="BQ375">
        <v>0</v>
      </c>
      <c r="BR375">
        <v>0</v>
      </c>
      <c r="BS375">
        <v>0</v>
      </c>
      <c r="BT375">
        <v>0</v>
      </c>
      <c r="BU375">
        <v>1</v>
      </c>
      <c r="BV375">
        <v>0</v>
      </c>
      <c r="BW375">
        <v>0</v>
      </c>
      <c r="BX375">
        <v>0</v>
      </c>
      <c r="BY375">
        <v>0</v>
      </c>
      <c r="BZ375">
        <v>0</v>
      </c>
      <c r="CA375">
        <v>0</v>
      </c>
      <c r="CB375">
        <v>0</v>
      </c>
      <c r="CC375">
        <v>0</v>
      </c>
      <c r="CD375">
        <v>0</v>
      </c>
      <c r="CE375" t="s">
        <v>335</v>
      </c>
      <c r="CG375" t="s">
        <v>335</v>
      </c>
      <c r="CI375" t="s">
        <v>129</v>
      </c>
      <c r="CJ375" t="s">
        <v>51</v>
      </c>
      <c r="CL375" t="s">
        <v>52</v>
      </c>
      <c r="CN375" t="s">
        <v>346</v>
      </c>
      <c r="CP375">
        <v>9</v>
      </c>
      <c r="CS375" t="s">
        <v>337</v>
      </c>
    </row>
    <row r="376" spans="1:97" customFormat="1">
      <c r="A376">
        <v>158696</v>
      </c>
      <c r="B376" t="s">
        <v>1814</v>
      </c>
      <c r="C376" t="s">
        <v>303</v>
      </c>
      <c r="D376">
        <v>1972</v>
      </c>
      <c r="E376">
        <v>54</v>
      </c>
      <c r="F376" t="s">
        <v>58</v>
      </c>
      <c r="G376" t="s">
        <v>80</v>
      </c>
      <c r="H376" t="s">
        <v>544</v>
      </c>
      <c r="I376" t="s">
        <v>367</v>
      </c>
      <c r="J376" t="s">
        <v>350</v>
      </c>
      <c r="K376" s="329">
        <v>46138.411296296297</v>
      </c>
      <c r="L376" t="s">
        <v>309</v>
      </c>
      <c r="M376" t="s">
        <v>762</v>
      </c>
      <c r="N376" t="s">
        <v>811</v>
      </c>
      <c r="O376" t="s">
        <v>453</v>
      </c>
      <c r="P376" t="s">
        <v>342</v>
      </c>
      <c r="Q376" t="s">
        <v>307</v>
      </c>
      <c r="R376" t="s">
        <v>383</v>
      </c>
      <c r="S376" t="s">
        <v>121</v>
      </c>
      <c r="T376" t="s">
        <v>121</v>
      </c>
      <c r="U376" t="s">
        <v>331</v>
      </c>
      <c r="V376" t="s">
        <v>107</v>
      </c>
      <c r="W376" t="s">
        <v>1389</v>
      </c>
      <c r="X376">
        <v>0</v>
      </c>
      <c r="Y376">
        <v>0</v>
      </c>
      <c r="Z376">
        <v>1</v>
      </c>
      <c r="AA376">
        <v>0</v>
      </c>
      <c r="AB376">
        <v>1</v>
      </c>
      <c r="AC376">
        <v>0</v>
      </c>
      <c r="AD376">
        <v>0</v>
      </c>
      <c r="AE376">
        <v>0</v>
      </c>
      <c r="AF376">
        <v>0</v>
      </c>
      <c r="AG376">
        <v>0</v>
      </c>
      <c r="AH376">
        <v>0</v>
      </c>
      <c r="AI376">
        <v>0</v>
      </c>
      <c r="AJ376">
        <v>0</v>
      </c>
      <c r="AK376">
        <v>0</v>
      </c>
      <c r="AL376">
        <v>0</v>
      </c>
      <c r="AM376">
        <v>0</v>
      </c>
      <c r="AN376">
        <v>0</v>
      </c>
      <c r="AO376" t="s">
        <v>2108</v>
      </c>
      <c r="AP376" t="s">
        <v>345</v>
      </c>
      <c r="AQ376">
        <v>1</v>
      </c>
      <c r="AR376">
        <v>0</v>
      </c>
      <c r="AS376">
        <v>0</v>
      </c>
      <c r="AT376">
        <v>0</v>
      </c>
      <c r="AU376">
        <v>0</v>
      </c>
      <c r="AV376">
        <v>0</v>
      </c>
      <c r="AW376">
        <v>0</v>
      </c>
      <c r="AX376">
        <v>0</v>
      </c>
      <c r="AY376" t="s">
        <v>345</v>
      </c>
      <c r="AZ376">
        <v>1</v>
      </c>
      <c r="BA376">
        <v>0</v>
      </c>
      <c r="BB376">
        <v>0</v>
      </c>
      <c r="BC376">
        <v>0</v>
      </c>
      <c r="BD376">
        <v>0</v>
      </c>
      <c r="BE376">
        <v>0</v>
      </c>
      <c r="BF376">
        <v>0</v>
      </c>
      <c r="BG376">
        <v>0</v>
      </c>
      <c r="BH376">
        <v>0</v>
      </c>
      <c r="BK376" t="s">
        <v>386</v>
      </c>
      <c r="BL376" t="s">
        <v>129</v>
      </c>
      <c r="BM376" t="s">
        <v>130</v>
      </c>
      <c r="BN376" t="s">
        <v>118</v>
      </c>
      <c r="BO376" t="s">
        <v>968</v>
      </c>
      <c r="BP376">
        <v>0</v>
      </c>
      <c r="BQ376">
        <v>0</v>
      </c>
      <c r="BR376">
        <v>0</v>
      </c>
      <c r="BS376">
        <v>0</v>
      </c>
      <c r="BT376">
        <v>0</v>
      </c>
      <c r="BU376">
        <v>1</v>
      </c>
      <c r="BV376">
        <v>0</v>
      </c>
      <c r="BW376">
        <v>0</v>
      </c>
      <c r="BX376">
        <v>0</v>
      </c>
      <c r="BY376">
        <v>0</v>
      </c>
      <c r="BZ376">
        <v>0</v>
      </c>
      <c r="CA376">
        <v>0</v>
      </c>
      <c r="CB376">
        <v>0</v>
      </c>
      <c r="CC376">
        <v>0</v>
      </c>
      <c r="CD376" t="s">
        <v>1466</v>
      </c>
      <c r="CE376" t="s">
        <v>164</v>
      </c>
      <c r="CG376" t="s">
        <v>234</v>
      </c>
      <c r="CH376" t="s">
        <v>1395</v>
      </c>
      <c r="CI376" t="s">
        <v>128</v>
      </c>
      <c r="CJ376" t="s">
        <v>52</v>
      </c>
      <c r="CL376" t="s">
        <v>52</v>
      </c>
      <c r="CN376" t="s">
        <v>346</v>
      </c>
      <c r="CP376">
        <v>5</v>
      </c>
      <c r="CS376" t="s">
        <v>337</v>
      </c>
    </row>
    <row r="377" spans="1:97" customFormat="1">
      <c r="A377">
        <v>200130</v>
      </c>
      <c r="B377" t="s">
        <v>425</v>
      </c>
      <c r="C377" t="s">
        <v>360</v>
      </c>
      <c r="D377">
        <v>1975</v>
      </c>
      <c r="E377">
        <v>51</v>
      </c>
      <c r="F377" t="s">
        <v>58</v>
      </c>
      <c r="G377" t="s">
        <v>75</v>
      </c>
      <c r="H377" t="s">
        <v>584</v>
      </c>
      <c r="I377" t="s">
        <v>367</v>
      </c>
      <c r="J377" t="s">
        <v>325</v>
      </c>
      <c r="K377" s="329">
        <v>46138.409189814818</v>
      </c>
      <c r="L377" t="s">
        <v>309</v>
      </c>
      <c r="M377" t="s">
        <v>425</v>
      </c>
      <c r="N377" t="s">
        <v>426</v>
      </c>
      <c r="O377" t="s">
        <v>364</v>
      </c>
      <c r="P377" t="s">
        <v>365</v>
      </c>
      <c r="R377" t="s">
        <v>122</v>
      </c>
      <c r="S377" t="s">
        <v>122</v>
      </c>
      <c r="T377" t="s">
        <v>343</v>
      </c>
      <c r="U377" t="s">
        <v>331</v>
      </c>
      <c r="V377" t="s">
        <v>2333</v>
      </c>
      <c r="W377" t="s">
        <v>533</v>
      </c>
      <c r="X377">
        <v>1</v>
      </c>
      <c r="Y377">
        <v>1</v>
      </c>
      <c r="Z377">
        <v>1</v>
      </c>
      <c r="AA377">
        <v>0</v>
      </c>
      <c r="AB377">
        <v>0</v>
      </c>
      <c r="AC377">
        <v>0</v>
      </c>
      <c r="AD377">
        <v>0</v>
      </c>
      <c r="AE377">
        <v>0</v>
      </c>
      <c r="AF377">
        <v>0</v>
      </c>
      <c r="AG377">
        <v>0</v>
      </c>
      <c r="AH377">
        <v>0</v>
      </c>
      <c r="AI377">
        <v>0</v>
      </c>
      <c r="AJ377">
        <v>0</v>
      </c>
      <c r="AK377">
        <v>0</v>
      </c>
      <c r="AL377">
        <v>0</v>
      </c>
      <c r="AM377">
        <v>0</v>
      </c>
      <c r="AN377">
        <v>0</v>
      </c>
      <c r="AO377">
        <v>0</v>
      </c>
      <c r="AP377" t="s">
        <v>345</v>
      </c>
      <c r="AQ377">
        <v>1</v>
      </c>
      <c r="AR377">
        <v>0</v>
      </c>
      <c r="AS377">
        <v>0</v>
      </c>
      <c r="AT377">
        <v>0</v>
      </c>
      <c r="AU377">
        <v>0</v>
      </c>
      <c r="AV377">
        <v>0</v>
      </c>
      <c r="AW377">
        <v>0</v>
      </c>
      <c r="AX377">
        <v>0</v>
      </c>
      <c r="AY377" t="s">
        <v>345</v>
      </c>
      <c r="AZ377">
        <v>1</v>
      </c>
      <c r="BA377">
        <v>0</v>
      </c>
      <c r="BB377">
        <v>0</v>
      </c>
      <c r="BC377">
        <v>0</v>
      </c>
      <c r="BD377">
        <v>0</v>
      </c>
      <c r="BE377">
        <v>0</v>
      </c>
      <c r="BF377">
        <v>0</v>
      </c>
      <c r="BG377">
        <v>0</v>
      </c>
      <c r="BH377">
        <v>0</v>
      </c>
      <c r="BK377" t="s">
        <v>136</v>
      </c>
      <c r="BL377" t="s">
        <v>128</v>
      </c>
      <c r="BM377" t="s">
        <v>130</v>
      </c>
      <c r="BN377" t="s">
        <v>118</v>
      </c>
      <c r="BO377" t="s">
        <v>924</v>
      </c>
      <c r="BP377">
        <v>0</v>
      </c>
      <c r="BQ377">
        <v>0</v>
      </c>
      <c r="BR377">
        <v>0</v>
      </c>
      <c r="BS377">
        <v>0</v>
      </c>
      <c r="BT377">
        <v>0</v>
      </c>
      <c r="BU377">
        <v>1</v>
      </c>
      <c r="BV377">
        <v>0</v>
      </c>
      <c r="BW377">
        <v>0</v>
      </c>
      <c r="BX377">
        <v>0</v>
      </c>
      <c r="BY377">
        <v>0</v>
      </c>
      <c r="BZ377">
        <v>0</v>
      </c>
      <c r="CA377">
        <v>0</v>
      </c>
      <c r="CB377">
        <v>0</v>
      </c>
      <c r="CC377">
        <v>0</v>
      </c>
      <c r="CD377">
        <v>0</v>
      </c>
      <c r="CE377" t="s">
        <v>335</v>
      </c>
      <c r="CG377" t="s">
        <v>335</v>
      </c>
      <c r="CI377" t="s">
        <v>129</v>
      </c>
      <c r="CJ377" t="s">
        <v>53</v>
      </c>
      <c r="CL377" t="s">
        <v>53</v>
      </c>
      <c r="CN377" t="s">
        <v>346</v>
      </c>
      <c r="CP377">
        <v>4</v>
      </c>
    </row>
    <row r="378" spans="1:97" customFormat="1">
      <c r="A378">
        <v>200032</v>
      </c>
      <c r="B378" t="s">
        <v>427</v>
      </c>
      <c r="C378" t="s">
        <v>360</v>
      </c>
      <c r="D378">
        <v>1981</v>
      </c>
      <c r="E378">
        <v>45</v>
      </c>
      <c r="F378" t="s">
        <v>387</v>
      </c>
      <c r="G378" t="s">
        <v>69</v>
      </c>
      <c r="H378" t="s">
        <v>1095</v>
      </c>
      <c r="I378" t="s">
        <v>575</v>
      </c>
      <c r="J378" t="s">
        <v>325</v>
      </c>
      <c r="K378" s="329">
        <v>46138.3987037037</v>
      </c>
      <c r="L378" t="s">
        <v>309</v>
      </c>
      <c r="M378" t="s">
        <v>427</v>
      </c>
      <c r="N378" t="s">
        <v>429</v>
      </c>
      <c r="O378" t="s">
        <v>381</v>
      </c>
      <c r="P378" t="s">
        <v>382</v>
      </c>
      <c r="Q378" t="s">
        <v>1255</v>
      </c>
      <c r="R378" t="s">
        <v>122</v>
      </c>
      <c r="S378" t="s">
        <v>122</v>
      </c>
      <c r="T378" t="s">
        <v>391</v>
      </c>
      <c r="U378" t="s">
        <v>331</v>
      </c>
      <c r="V378" t="s">
        <v>110</v>
      </c>
      <c r="W378" t="s">
        <v>664</v>
      </c>
      <c r="X378">
        <v>1</v>
      </c>
      <c r="Y378">
        <v>1</v>
      </c>
      <c r="Z378">
        <v>1</v>
      </c>
      <c r="AA378">
        <v>0</v>
      </c>
      <c r="AB378">
        <v>1</v>
      </c>
      <c r="AC378">
        <v>0</v>
      </c>
      <c r="AD378">
        <v>0</v>
      </c>
      <c r="AE378">
        <v>0</v>
      </c>
      <c r="AF378">
        <v>0</v>
      </c>
      <c r="AG378">
        <v>0</v>
      </c>
      <c r="AH378">
        <v>0</v>
      </c>
      <c r="AI378">
        <v>0</v>
      </c>
      <c r="AJ378">
        <v>0</v>
      </c>
      <c r="AK378">
        <v>0</v>
      </c>
      <c r="AL378">
        <v>0</v>
      </c>
      <c r="AM378">
        <v>0</v>
      </c>
      <c r="AN378">
        <v>0</v>
      </c>
      <c r="AO378">
        <v>0</v>
      </c>
      <c r="AP378" t="s">
        <v>510</v>
      </c>
      <c r="AQ378">
        <v>0</v>
      </c>
      <c r="AR378">
        <v>0</v>
      </c>
      <c r="AS378">
        <v>1</v>
      </c>
      <c r="AT378">
        <v>0</v>
      </c>
      <c r="AU378">
        <v>0</v>
      </c>
      <c r="AV378">
        <v>0</v>
      </c>
      <c r="AW378">
        <v>0</v>
      </c>
      <c r="AX378">
        <v>0</v>
      </c>
      <c r="AY378" t="s">
        <v>375</v>
      </c>
      <c r="AZ378">
        <v>0</v>
      </c>
      <c r="BA378">
        <v>1</v>
      </c>
      <c r="BB378">
        <v>0</v>
      </c>
      <c r="BC378">
        <v>0</v>
      </c>
      <c r="BD378">
        <v>0</v>
      </c>
      <c r="BE378">
        <v>0</v>
      </c>
      <c r="BF378">
        <v>0</v>
      </c>
      <c r="BG378">
        <v>0</v>
      </c>
      <c r="BH378">
        <v>0</v>
      </c>
      <c r="BI378" t="s">
        <v>51</v>
      </c>
      <c r="BJ378" t="s">
        <v>1726</v>
      </c>
      <c r="BK378" t="s">
        <v>134</v>
      </c>
      <c r="BL378" t="s">
        <v>132</v>
      </c>
      <c r="BM378" t="s">
        <v>131</v>
      </c>
      <c r="BN378" t="s">
        <v>117</v>
      </c>
      <c r="BO378" t="s">
        <v>944</v>
      </c>
      <c r="BP378">
        <v>0</v>
      </c>
      <c r="BQ378">
        <v>0</v>
      </c>
      <c r="BR378">
        <v>1</v>
      </c>
      <c r="BS378">
        <v>0</v>
      </c>
      <c r="BT378">
        <v>0</v>
      </c>
      <c r="BU378">
        <v>1</v>
      </c>
      <c r="BV378">
        <v>0</v>
      </c>
      <c r="BW378">
        <v>0</v>
      </c>
      <c r="BX378">
        <v>0</v>
      </c>
      <c r="BY378">
        <v>0</v>
      </c>
      <c r="BZ378">
        <v>0</v>
      </c>
      <c r="CA378">
        <v>0</v>
      </c>
      <c r="CB378">
        <v>0</v>
      </c>
      <c r="CC378">
        <v>0</v>
      </c>
      <c r="CD378">
        <v>0</v>
      </c>
      <c r="CE378" t="s">
        <v>146</v>
      </c>
      <c r="CG378" t="s">
        <v>238</v>
      </c>
      <c r="CI378" t="s">
        <v>386</v>
      </c>
      <c r="CJ378" t="s">
        <v>52</v>
      </c>
      <c r="CK378" t="s">
        <v>2334</v>
      </c>
      <c r="CL378" t="s">
        <v>52</v>
      </c>
      <c r="CN378" t="s">
        <v>346</v>
      </c>
      <c r="CP378">
        <v>8</v>
      </c>
      <c r="CQ378" t="s">
        <v>2335</v>
      </c>
      <c r="CS378" t="s">
        <v>337</v>
      </c>
    </row>
    <row r="379" spans="1:97" customFormat="1">
      <c r="A379">
        <v>200116</v>
      </c>
      <c r="B379" t="s">
        <v>28</v>
      </c>
      <c r="C379" t="s">
        <v>360</v>
      </c>
      <c r="D379">
        <v>1995</v>
      </c>
      <c r="E379">
        <v>31</v>
      </c>
      <c r="F379" t="s">
        <v>57</v>
      </c>
      <c r="G379" t="s">
        <v>71</v>
      </c>
      <c r="H379" t="s">
        <v>872</v>
      </c>
      <c r="I379" t="s">
        <v>397</v>
      </c>
      <c r="J379" t="s">
        <v>325</v>
      </c>
      <c r="K379" s="329">
        <v>46138.395613425928</v>
      </c>
      <c r="L379" t="s">
        <v>309</v>
      </c>
      <c r="M379" t="s">
        <v>461</v>
      </c>
      <c r="N379" t="s">
        <v>541</v>
      </c>
      <c r="O379" t="s">
        <v>377</v>
      </c>
      <c r="P379" t="s">
        <v>365</v>
      </c>
      <c r="Q379" t="s">
        <v>304</v>
      </c>
      <c r="R379" t="s">
        <v>122</v>
      </c>
      <c r="S379" t="s">
        <v>122</v>
      </c>
      <c r="T379" t="s">
        <v>330</v>
      </c>
      <c r="U379" t="s">
        <v>331</v>
      </c>
      <c r="V379" t="s">
        <v>106</v>
      </c>
      <c r="W379" t="s">
        <v>373</v>
      </c>
      <c r="X379">
        <v>0</v>
      </c>
      <c r="Y379">
        <v>0</v>
      </c>
      <c r="Z379">
        <v>0</v>
      </c>
      <c r="AA379">
        <v>0</v>
      </c>
      <c r="AB379">
        <v>0</v>
      </c>
      <c r="AC379">
        <v>0</v>
      </c>
      <c r="AD379">
        <v>0</v>
      </c>
      <c r="AE379">
        <v>0</v>
      </c>
      <c r="AF379">
        <v>0</v>
      </c>
      <c r="AG379">
        <v>0</v>
      </c>
      <c r="AH379">
        <v>0</v>
      </c>
      <c r="AI379">
        <v>0</v>
      </c>
      <c r="AJ379">
        <v>0</v>
      </c>
      <c r="AK379">
        <v>0</v>
      </c>
      <c r="AL379">
        <v>0</v>
      </c>
      <c r="AM379">
        <v>0</v>
      </c>
      <c r="AN379">
        <v>0</v>
      </c>
      <c r="AO379" t="s">
        <v>1739</v>
      </c>
      <c r="AP379" t="s">
        <v>373</v>
      </c>
      <c r="AQ379">
        <v>0</v>
      </c>
      <c r="AR379">
        <v>0</v>
      </c>
      <c r="AS379">
        <v>0</v>
      </c>
      <c r="AT379">
        <v>0</v>
      </c>
      <c r="AU379">
        <v>0</v>
      </c>
      <c r="AV379">
        <v>0</v>
      </c>
      <c r="AW379">
        <v>0</v>
      </c>
      <c r="AX379" t="s">
        <v>592</v>
      </c>
      <c r="AY379" t="s">
        <v>373</v>
      </c>
      <c r="AZ379">
        <v>0</v>
      </c>
      <c r="BA379">
        <v>0</v>
      </c>
      <c r="BB379">
        <v>0</v>
      </c>
      <c r="BC379">
        <v>0</v>
      </c>
      <c r="BD379">
        <v>0</v>
      </c>
      <c r="BE379">
        <v>0</v>
      </c>
      <c r="BF379">
        <v>0</v>
      </c>
      <c r="BG379">
        <v>0</v>
      </c>
      <c r="BH379" t="s">
        <v>592</v>
      </c>
      <c r="BI379" t="s">
        <v>51</v>
      </c>
      <c r="BJ379" t="s">
        <v>2336</v>
      </c>
      <c r="BK379" t="s">
        <v>131</v>
      </c>
      <c r="BL379" t="s">
        <v>131</v>
      </c>
      <c r="BM379" t="s">
        <v>131</v>
      </c>
      <c r="BN379" t="s">
        <v>117</v>
      </c>
      <c r="BO379" t="s">
        <v>938</v>
      </c>
      <c r="BP379">
        <v>0</v>
      </c>
      <c r="BQ379">
        <v>0</v>
      </c>
      <c r="BR379">
        <v>0</v>
      </c>
      <c r="BS379">
        <v>0</v>
      </c>
      <c r="BT379">
        <v>0</v>
      </c>
      <c r="BU379">
        <v>0</v>
      </c>
      <c r="BV379">
        <v>0</v>
      </c>
      <c r="BW379">
        <v>1</v>
      </c>
      <c r="BX379">
        <v>0</v>
      </c>
      <c r="BY379">
        <v>0</v>
      </c>
      <c r="BZ379">
        <v>0</v>
      </c>
      <c r="CA379">
        <v>0</v>
      </c>
      <c r="CB379">
        <v>0</v>
      </c>
      <c r="CC379">
        <v>0</v>
      </c>
      <c r="CD379">
        <v>0</v>
      </c>
      <c r="CE379" t="s">
        <v>335</v>
      </c>
      <c r="CF379" t="s">
        <v>2337</v>
      </c>
      <c r="CG379" t="s">
        <v>167</v>
      </c>
      <c r="CI379" t="s">
        <v>127</v>
      </c>
      <c r="CJ379" t="s">
        <v>51</v>
      </c>
      <c r="CK379" t="s">
        <v>2338</v>
      </c>
      <c r="CL379" t="s">
        <v>52</v>
      </c>
      <c r="CN379" t="s">
        <v>346</v>
      </c>
      <c r="CP379">
        <v>6</v>
      </c>
      <c r="CQ379" t="s">
        <v>2339</v>
      </c>
      <c r="CS379" t="s">
        <v>347</v>
      </c>
    </row>
    <row r="380" spans="1:97" customFormat="1">
      <c r="A380">
        <v>200117</v>
      </c>
      <c r="B380" t="s">
        <v>28</v>
      </c>
      <c r="C380" t="s">
        <v>322</v>
      </c>
      <c r="D380">
        <v>1991</v>
      </c>
      <c r="E380">
        <v>35</v>
      </c>
      <c r="F380" t="s">
        <v>57</v>
      </c>
      <c r="G380" t="s">
        <v>71</v>
      </c>
      <c r="H380" t="s">
        <v>872</v>
      </c>
      <c r="I380" t="s">
        <v>397</v>
      </c>
      <c r="J380" t="s">
        <v>325</v>
      </c>
      <c r="K380" s="329">
        <v>46138.395046296297</v>
      </c>
      <c r="L380" t="s">
        <v>309</v>
      </c>
      <c r="M380" t="s">
        <v>461</v>
      </c>
      <c r="N380" t="s">
        <v>541</v>
      </c>
      <c r="O380" t="s">
        <v>377</v>
      </c>
      <c r="P380" t="s">
        <v>365</v>
      </c>
      <c r="Q380" t="s">
        <v>304</v>
      </c>
      <c r="R380" t="s">
        <v>122</v>
      </c>
      <c r="S380" t="s">
        <v>122</v>
      </c>
      <c r="T380" t="s">
        <v>330</v>
      </c>
      <c r="U380" t="s">
        <v>331</v>
      </c>
      <c r="V380" t="s">
        <v>106</v>
      </c>
      <c r="W380" t="s">
        <v>499</v>
      </c>
      <c r="X380">
        <v>0</v>
      </c>
      <c r="Y380">
        <v>0</v>
      </c>
      <c r="Z380">
        <v>0</v>
      </c>
      <c r="AA380">
        <v>0</v>
      </c>
      <c r="AB380">
        <v>0</v>
      </c>
      <c r="AC380">
        <v>0</v>
      </c>
      <c r="AD380">
        <v>0</v>
      </c>
      <c r="AE380">
        <v>0</v>
      </c>
      <c r="AF380">
        <v>0</v>
      </c>
      <c r="AG380">
        <v>0</v>
      </c>
      <c r="AH380">
        <v>0</v>
      </c>
      <c r="AI380">
        <v>0</v>
      </c>
      <c r="AJ380">
        <v>0</v>
      </c>
      <c r="AK380">
        <v>0</v>
      </c>
      <c r="AL380">
        <v>1</v>
      </c>
      <c r="AM380">
        <v>0</v>
      </c>
      <c r="AN380">
        <v>0</v>
      </c>
      <c r="AO380">
        <v>0</v>
      </c>
      <c r="AP380" t="s">
        <v>373</v>
      </c>
      <c r="AQ380">
        <v>0</v>
      </c>
      <c r="AR380">
        <v>0</v>
      </c>
      <c r="AS380">
        <v>0</v>
      </c>
      <c r="AT380">
        <v>0</v>
      </c>
      <c r="AU380">
        <v>0</v>
      </c>
      <c r="AV380">
        <v>0</v>
      </c>
      <c r="AW380">
        <v>0</v>
      </c>
      <c r="AX380" t="s">
        <v>592</v>
      </c>
      <c r="AY380" t="s">
        <v>373</v>
      </c>
      <c r="AZ380">
        <v>0</v>
      </c>
      <c r="BA380">
        <v>0</v>
      </c>
      <c r="BB380">
        <v>0</v>
      </c>
      <c r="BC380">
        <v>0</v>
      </c>
      <c r="BD380">
        <v>0</v>
      </c>
      <c r="BE380">
        <v>0</v>
      </c>
      <c r="BF380">
        <v>0</v>
      </c>
      <c r="BG380">
        <v>0</v>
      </c>
      <c r="BH380" t="s">
        <v>592</v>
      </c>
      <c r="BK380" t="s">
        <v>131</v>
      </c>
      <c r="BL380" t="s">
        <v>131</v>
      </c>
      <c r="BM380" t="s">
        <v>131</v>
      </c>
      <c r="BN380" t="s">
        <v>117</v>
      </c>
      <c r="BO380" t="s">
        <v>938</v>
      </c>
      <c r="BP380">
        <v>0</v>
      </c>
      <c r="BQ380">
        <v>0</v>
      </c>
      <c r="BR380">
        <v>0</v>
      </c>
      <c r="BS380">
        <v>0</v>
      </c>
      <c r="BT380">
        <v>0</v>
      </c>
      <c r="BU380">
        <v>0</v>
      </c>
      <c r="BV380">
        <v>0</v>
      </c>
      <c r="BW380">
        <v>1</v>
      </c>
      <c r="BX380">
        <v>0</v>
      </c>
      <c r="BY380">
        <v>0</v>
      </c>
      <c r="BZ380">
        <v>0</v>
      </c>
      <c r="CA380">
        <v>0</v>
      </c>
      <c r="CB380">
        <v>0</v>
      </c>
      <c r="CC380">
        <v>0</v>
      </c>
      <c r="CD380">
        <v>0</v>
      </c>
      <c r="CE380" t="s">
        <v>335</v>
      </c>
      <c r="CG380" t="s">
        <v>335</v>
      </c>
      <c r="CI380" t="s">
        <v>128</v>
      </c>
      <c r="CJ380" t="s">
        <v>51</v>
      </c>
      <c r="CL380" t="s">
        <v>51</v>
      </c>
      <c r="CN380" t="s">
        <v>346</v>
      </c>
      <c r="CP380">
        <v>8</v>
      </c>
      <c r="CS380" t="s">
        <v>347</v>
      </c>
    </row>
    <row r="381" spans="1:97" customFormat="1">
      <c r="A381">
        <v>200123</v>
      </c>
      <c r="B381" t="s">
        <v>321</v>
      </c>
      <c r="C381" t="s">
        <v>322</v>
      </c>
      <c r="D381">
        <v>1964</v>
      </c>
      <c r="E381">
        <v>62</v>
      </c>
      <c r="F381" t="s">
        <v>339</v>
      </c>
      <c r="G381" t="s">
        <v>49</v>
      </c>
      <c r="H381" t="s">
        <v>328</v>
      </c>
      <c r="I381" t="s">
        <v>402</v>
      </c>
      <c r="J381" t="s">
        <v>350</v>
      </c>
      <c r="K381" s="329">
        <v>46138.391284722224</v>
      </c>
      <c r="L381" t="s">
        <v>309</v>
      </c>
      <c r="M381" t="s">
        <v>28</v>
      </c>
      <c r="N381" t="s">
        <v>538</v>
      </c>
      <c r="O381" t="s">
        <v>377</v>
      </c>
      <c r="P381" t="s">
        <v>365</v>
      </c>
      <c r="Q381" t="s">
        <v>304</v>
      </c>
      <c r="R381" t="s">
        <v>383</v>
      </c>
      <c r="S381" t="s">
        <v>121</v>
      </c>
      <c r="T381" t="s">
        <v>121</v>
      </c>
      <c r="U381" t="s">
        <v>372</v>
      </c>
      <c r="V381" t="s">
        <v>107</v>
      </c>
      <c r="W381" t="s">
        <v>384</v>
      </c>
      <c r="X381">
        <v>0</v>
      </c>
      <c r="Y381">
        <v>0</v>
      </c>
      <c r="Z381">
        <v>0</v>
      </c>
      <c r="AA381">
        <v>0</v>
      </c>
      <c r="AB381">
        <v>1</v>
      </c>
      <c r="AC381">
        <v>0</v>
      </c>
      <c r="AD381">
        <v>0</v>
      </c>
      <c r="AE381">
        <v>0</v>
      </c>
      <c r="AF381">
        <v>0</v>
      </c>
      <c r="AG381">
        <v>0</v>
      </c>
      <c r="AH381">
        <v>0</v>
      </c>
      <c r="AI381">
        <v>0</v>
      </c>
      <c r="AJ381">
        <v>0</v>
      </c>
      <c r="AK381">
        <v>0</v>
      </c>
      <c r="AL381">
        <v>0</v>
      </c>
      <c r="AM381">
        <v>0</v>
      </c>
      <c r="AN381">
        <v>0</v>
      </c>
      <c r="AO381">
        <v>0</v>
      </c>
      <c r="AP381" t="s">
        <v>345</v>
      </c>
      <c r="AQ381">
        <v>1</v>
      </c>
      <c r="AR381">
        <v>0</v>
      </c>
      <c r="AS381">
        <v>0</v>
      </c>
      <c r="AT381">
        <v>0</v>
      </c>
      <c r="AU381">
        <v>0</v>
      </c>
      <c r="AV381">
        <v>0</v>
      </c>
      <c r="AW381">
        <v>0</v>
      </c>
      <c r="AX381">
        <v>0</v>
      </c>
      <c r="AY381" t="s">
        <v>345</v>
      </c>
      <c r="AZ381">
        <v>1</v>
      </c>
      <c r="BA381">
        <v>0</v>
      </c>
      <c r="BB381">
        <v>0</v>
      </c>
      <c r="BC381">
        <v>0</v>
      </c>
      <c r="BD381">
        <v>0</v>
      </c>
      <c r="BE381">
        <v>0</v>
      </c>
      <c r="BF381">
        <v>0</v>
      </c>
      <c r="BG381">
        <v>0</v>
      </c>
      <c r="BH381">
        <v>0</v>
      </c>
      <c r="BK381" t="s">
        <v>386</v>
      </c>
      <c r="BL381" t="s">
        <v>128</v>
      </c>
      <c r="BM381" t="s">
        <v>128</v>
      </c>
      <c r="BN381" t="s">
        <v>120</v>
      </c>
      <c r="BO381" t="s">
        <v>373</v>
      </c>
      <c r="BP381">
        <v>0</v>
      </c>
      <c r="BQ381">
        <v>0</v>
      </c>
      <c r="BR381">
        <v>0</v>
      </c>
      <c r="BS381">
        <v>0</v>
      </c>
      <c r="BT381">
        <v>0</v>
      </c>
      <c r="BU381">
        <v>0</v>
      </c>
      <c r="BV381">
        <v>0</v>
      </c>
      <c r="BW381">
        <v>0</v>
      </c>
      <c r="BX381">
        <v>0</v>
      </c>
      <c r="BY381">
        <v>0</v>
      </c>
      <c r="BZ381">
        <v>0</v>
      </c>
      <c r="CA381">
        <v>0</v>
      </c>
      <c r="CB381">
        <v>0</v>
      </c>
      <c r="CC381">
        <v>0</v>
      </c>
      <c r="CD381">
        <v>1</v>
      </c>
      <c r="CE381" t="s">
        <v>335</v>
      </c>
      <c r="CG381" t="s">
        <v>335</v>
      </c>
      <c r="CI381" t="s">
        <v>129</v>
      </c>
      <c r="CJ381" t="s">
        <v>53</v>
      </c>
      <c r="CL381" t="s">
        <v>53</v>
      </c>
      <c r="CN381" t="s">
        <v>336</v>
      </c>
      <c r="CP381">
        <v>5</v>
      </c>
    </row>
    <row r="382" spans="1:97" customFormat="1">
      <c r="A382">
        <v>133576</v>
      </c>
      <c r="B382" t="s">
        <v>514</v>
      </c>
      <c r="C382" t="s">
        <v>360</v>
      </c>
      <c r="D382">
        <v>1957</v>
      </c>
      <c r="E382">
        <v>69</v>
      </c>
      <c r="F382" t="s">
        <v>339</v>
      </c>
      <c r="G382" t="s">
        <v>82</v>
      </c>
      <c r="H382" t="s">
        <v>496</v>
      </c>
      <c r="I382" t="s">
        <v>424</v>
      </c>
      <c r="J382" t="s">
        <v>325</v>
      </c>
      <c r="K382" s="329">
        <v>46138.362673611111</v>
      </c>
      <c r="L382" t="s">
        <v>309</v>
      </c>
      <c r="M382" t="s">
        <v>456</v>
      </c>
      <c r="N382" t="s">
        <v>457</v>
      </c>
      <c r="O382" t="s">
        <v>453</v>
      </c>
      <c r="P382" t="s">
        <v>342</v>
      </c>
      <c r="Q382" t="s">
        <v>307</v>
      </c>
      <c r="R382" t="s">
        <v>383</v>
      </c>
      <c r="S382" t="s">
        <v>121</v>
      </c>
      <c r="T382" t="s">
        <v>121</v>
      </c>
      <c r="U382" t="s">
        <v>331</v>
      </c>
      <c r="V382" t="s">
        <v>107</v>
      </c>
      <c r="W382" t="s">
        <v>897</v>
      </c>
      <c r="X382">
        <v>0</v>
      </c>
      <c r="Y382">
        <v>0</v>
      </c>
      <c r="Z382">
        <v>0</v>
      </c>
      <c r="AA382">
        <v>0</v>
      </c>
      <c r="AB382">
        <v>0</v>
      </c>
      <c r="AC382">
        <v>0</v>
      </c>
      <c r="AD382">
        <v>1</v>
      </c>
      <c r="AE382">
        <v>0</v>
      </c>
      <c r="AF382">
        <v>0</v>
      </c>
      <c r="AG382">
        <v>0</v>
      </c>
      <c r="AH382">
        <v>1</v>
      </c>
      <c r="AI382">
        <v>0</v>
      </c>
      <c r="AJ382">
        <v>0</v>
      </c>
      <c r="AK382">
        <v>0</v>
      </c>
      <c r="AL382">
        <v>0</v>
      </c>
      <c r="AM382">
        <v>0</v>
      </c>
      <c r="AN382">
        <v>0</v>
      </c>
      <c r="AO382">
        <v>0</v>
      </c>
      <c r="AP382" t="s">
        <v>345</v>
      </c>
      <c r="AQ382">
        <v>1</v>
      </c>
      <c r="AR382">
        <v>0</v>
      </c>
      <c r="AS382">
        <v>0</v>
      </c>
      <c r="AT382">
        <v>0</v>
      </c>
      <c r="AU382">
        <v>0</v>
      </c>
      <c r="AV382">
        <v>0</v>
      </c>
      <c r="AW382">
        <v>0</v>
      </c>
      <c r="AX382">
        <v>0</v>
      </c>
      <c r="AY382" t="s">
        <v>345</v>
      </c>
      <c r="AZ382">
        <v>1</v>
      </c>
      <c r="BA382">
        <v>0</v>
      </c>
      <c r="BB382">
        <v>0</v>
      </c>
      <c r="BC382">
        <v>0</v>
      </c>
      <c r="BD382">
        <v>0</v>
      </c>
      <c r="BE382">
        <v>0</v>
      </c>
      <c r="BF382">
        <v>0</v>
      </c>
      <c r="BG382">
        <v>0</v>
      </c>
      <c r="BH382">
        <v>0</v>
      </c>
      <c r="BK382" t="s">
        <v>386</v>
      </c>
      <c r="BL382" t="s">
        <v>127</v>
      </c>
      <c r="BM382" t="s">
        <v>131</v>
      </c>
      <c r="BN382" t="s">
        <v>120</v>
      </c>
      <c r="BO382" t="s">
        <v>921</v>
      </c>
      <c r="BP382">
        <v>0</v>
      </c>
      <c r="BQ382">
        <v>0</v>
      </c>
      <c r="BR382">
        <v>0</v>
      </c>
      <c r="BS382">
        <v>0</v>
      </c>
      <c r="BT382">
        <v>0</v>
      </c>
      <c r="BU382">
        <v>0</v>
      </c>
      <c r="BV382">
        <v>0</v>
      </c>
      <c r="BW382">
        <v>0</v>
      </c>
      <c r="BX382">
        <v>0</v>
      </c>
      <c r="BY382">
        <v>0</v>
      </c>
      <c r="BZ382">
        <v>1</v>
      </c>
      <c r="CA382">
        <v>0</v>
      </c>
      <c r="CB382">
        <v>0</v>
      </c>
      <c r="CC382">
        <v>0</v>
      </c>
      <c r="CD382">
        <v>0</v>
      </c>
      <c r="CE382" t="s">
        <v>208</v>
      </c>
      <c r="CG382" t="s">
        <v>169</v>
      </c>
      <c r="CI382" t="s">
        <v>130</v>
      </c>
      <c r="CJ382" t="s">
        <v>52</v>
      </c>
      <c r="CL382" t="s">
        <v>52</v>
      </c>
      <c r="CN382" t="s">
        <v>346</v>
      </c>
      <c r="CP382">
        <v>10</v>
      </c>
      <c r="CQ382" t="s">
        <v>1490</v>
      </c>
      <c r="CR382" t="s">
        <v>2340</v>
      </c>
      <c r="CS382" t="s">
        <v>337</v>
      </c>
    </row>
    <row r="383" spans="1:97" customFormat="1">
      <c r="A383">
        <v>200119</v>
      </c>
      <c r="B383" t="s">
        <v>445</v>
      </c>
      <c r="C383" t="s">
        <v>322</v>
      </c>
      <c r="D383">
        <v>1965</v>
      </c>
      <c r="E383">
        <v>61</v>
      </c>
      <c r="F383" t="s">
        <v>339</v>
      </c>
      <c r="G383" t="s">
        <v>84</v>
      </c>
      <c r="H383" t="s">
        <v>721</v>
      </c>
      <c r="I383" t="s">
        <v>349</v>
      </c>
      <c r="J383" t="s">
        <v>325</v>
      </c>
      <c r="K383" s="329">
        <v>46138.350405092591</v>
      </c>
      <c r="L383" t="s">
        <v>309</v>
      </c>
      <c r="M383" t="s">
        <v>445</v>
      </c>
      <c r="N383" t="s">
        <v>447</v>
      </c>
      <c r="O383" t="s">
        <v>328</v>
      </c>
      <c r="P383" t="s">
        <v>329</v>
      </c>
      <c r="R383" t="s">
        <v>122</v>
      </c>
      <c r="S383" t="s">
        <v>122</v>
      </c>
      <c r="T383" t="s">
        <v>330</v>
      </c>
      <c r="U383" t="s">
        <v>331</v>
      </c>
      <c r="V383" t="s">
        <v>107</v>
      </c>
      <c r="W383" t="s">
        <v>873</v>
      </c>
      <c r="X383">
        <v>1</v>
      </c>
      <c r="Y383">
        <v>1</v>
      </c>
      <c r="Z383">
        <v>1</v>
      </c>
      <c r="AA383">
        <v>0</v>
      </c>
      <c r="AB383">
        <v>0</v>
      </c>
      <c r="AC383">
        <v>0</v>
      </c>
      <c r="AD383">
        <v>0</v>
      </c>
      <c r="AE383">
        <v>0</v>
      </c>
      <c r="AF383">
        <v>0</v>
      </c>
      <c r="AG383">
        <v>0</v>
      </c>
      <c r="AH383">
        <v>0</v>
      </c>
      <c r="AI383">
        <v>0</v>
      </c>
      <c r="AJ383">
        <v>0</v>
      </c>
      <c r="AK383">
        <v>0</v>
      </c>
      <c r="AL383">
        <v>0</v>
      </c>
      <c r="AM383">
        <v>1</v>
      </c>
      <c r="AN383">
        <v>0</v>
      </c>
      <c r="AO383">
        <v>0</v>
      </c>
      <c r="AP383" t="s">
        <v>345</v>
      </c>
      <c r="AQ383">
        <v>1</v>
      </c>
      <c r="AR383">
        <v>0</v>
      </c>
      <c r="AS383">
        <v>0</v>
      </c>
      <c r="AT383">
        <v>0</v>
      </c>
      <c r="AU383">
        <v>0</v>
      </c>
      <c r="AV383">
        <v>0</v>
      </c>
      <c r="AW383">
        <v>0</v>
      </c>
      <c r="AX383">
        <v>0</v>
      </c>
      <c r="AY383" t="s">
        <v>345</v>
      </c>
      <c r="AZ383">
        <v>1</v>
      </c>
      <c r="BA383">
        <v>0</v>
      </c>
      <c r="BB383">
        <v>0</v>
      </c>
      <c r="BC383">
        <v>0</v>
      </c>
      <c r="BD383">
        <v>0</v>
      </c>
      <c r="BE383">
        <v>0</v>
      </c>
      <c r="BF383">
        <v>0</v>
      </c>
      <c r="BG383">
        <v>0</v>
      </c>
      <c r="BH383">
        <v>0</v>
      </c>
      <c r="BI383" t="s">
        <v>51</v>
      </c>
      <c r="BK383" t="s">
        <v>135</v>
      </c>
      <c r="BL383" t="s">
        <v>131</v>
      </c>
      <c r="BM383" t="s">
        <v>131</v>
      </c>
      <c r="BN383" t="s">
        <v>118</v>
      </c>
      <c r="BO383" t="s">
        <v>940</v>
      </c>
      <c r="BP383">
        <v>1</v>
      </c>
      <c r="BQ383">
        <v>1</v>
      </c>
      <c r="BR383">
        <v>0</v>
      </c>
      <c r="BS383">
        <v>0</v>
      </c>
      <c r="BT383">
        <v>0</v>
      </c>
      <c r="BU383">
        <v>0</v>
      </c>
      <c r="BV383">
        <v>0</v>
      </c>
      <c r="BW383">
        <v>0</v>
      </c>
      <c r="BX383">
        <v>0</v>
      </c>
      <c r="BY383">
        <v>0</v>
      </c>
      <c r="BZ383">
        <v>0</v>
      </c>
      <c r="CA383">
        <v>0</v>
      </c>
      <c r="CB383">
        <v>0</v>
      </c>
      <c r="CC383">
        <v>0</v>
      </c>
      <c r="CD383">
        <v>0</v>
      </c>
      <c r="CE383" t="s">
        <v>335</v>
      </c>
      <c r="CG383" t="s">
        <v>335</v>
      </c>
      <c r="CI383" t="s">
        <v>132</v>
      </c>
      <c r="CJ383" t="s">
        <v>51</v>
      </c>
      <c r="CL383" t="s">
        <v>51</v>
      </c>
      <c r="CN383" t="s">
        <v>346</v>
      </c>
      <c r="CP383">
        <v>9</v>
      </c>
    </row>
    <row r="384" spans="1:97" customFormat="1">
      <c r="A384">
        <v>200118</v>
      </c>
      <c r="B384" t="s">
        <v>326</v>
      </c>
      <c r="C384" t="s">
        <v>360</v>
      </c>
      <c r="D384">
        <v>1974</v>
      </c>
      <c r="E384">
        <v>52</v>
      </c>
      <c r="F384" t="s">
        <v>58</v>
      </c>
      <c r="G384" t="s">
        <v>80</v>
      </c>
      <c r="H384" t="s">
        <v>756</v>
      </c>
      <c r="I384" t="s">
        <v>440</v>
      </c>
      <c r="J384" t="s">
        <v>325</v>
      </c>
      <c r="K384" s="329">
        <v>46138.339756944442</v>
      </c>
      <c r="L384" t="s">
        <v>309</v>
      </c>
      <c r="M384" t="s">
        <v>326</v>
      </c>
      <c r="N384" t="s">
        <v>327</v>
      </c>
      <c r="O384" t="s">
        <v>328</v>
      </c>
      <c r="P384" t="s">
        <v>329</v>
      </c>
      <c r="R384" t="s">
        <v>122</v>
      </c>
      <c r="S384" t="s">
        <v>122</v>
      </c>
      <c r="T384" t="s">
        <v>330</v>
      </c>
      <c r="U384" t="s">
        <v>331</v>
      </c>
      <c r="V384" t="s">
        <v>112</v>
      </c>
      <c r="W384" t="s">
        <v>373</v>
      </c>
      <c r="X384">
        <v>0</v>
      </c>
      <c r="Y384">
        <v>0</v>
      </c>
      <c r="Z384">
        <v>0</v>
      </c>
      <c r="AA384">
        <v>0</v>
      </c>
      <c r="AB384">
        <v>0</v>
      </c>
      <c r="AC384">
        <v>0</v>
      </c>
      <c r="AD384">
        <v>0</v>
      </c>
      <c r="AE384">
        <v>0</v>
      </c>
      <c r="AF384">
        <v>0</v>
      </c>
      <c r="AG384">
        <v>0</v>
      </c>
      <c r="AH384">
        <v>0</v>
      </c>
      <c r="AI384">
        <v>0</v>
      </c>
      <c r="AJ384">
        <v>0</v>
      </c>
      <c r="AK384">
        <v>0</v>
      </c>
      <c r="AL384">
        <v>0</v>
      </c>
      <c r="AM384">
        <v>0</v>
      </c>
      <c r="AN384">
        <v>0</v>
      </c>
      <c r="AO384" t="s">
        <v>2341</v>
      </c>
      <c r="AP384" t="s">
        <v>345</v>
      </c>
      <c r="AQ384">
        <v>1</v>
      </c>
      <c r="AR384">
        <v>0</v>
      </c>
      <c r="AS384">
        <v>0</v>
      </c>
      <c r="AT384">
        <v>0</v>
      </c>
      <c r="AU384">
        <v>0</v>
      </c>
      <c r="AV384">
        <v>0</v>
      </c>
      <c r="AW384">
        <v>0</v>
      </c>
      <c r="AX384">
        <v>0</v>
      </c>
      <c r="AY384" t="s">
        <v>345</v>
      </c>
      <c r="AZ384">
        <v>1</v>
      </c>
      <c r="BA384">
        <v>0</v>
      </c>
      <c r="BB384">
        <v>0</v>
      </c>
      <c r="BC384">
        <v>0</v>
      </c>
      <c r="BD384">
        <v>0</v>
      </c>
      <c r="BE384">
        <v>0</v>
      </c>
      <c r="BF384">
        <v>0</v>
      </c>
      <c r="BG384">
        <v>0</v>
      </c>
      <c r="BH384">
        <v>0</v>
      </c>
      <c r="BK384" t="s">
        <v>131</v>
      </c>
      <c r="BL384" t="s">
        <v>130</v>
      </c>
      <c r="BM384" t="s">
        <v>132</v>
      </c>
      <c r="BN384" t="s">
        <v>118</v>
      </c>
      <c r="BO384" t="s">
        <v>921</v>
      </c>
      <c r="BP384">
        <v>0</v>
      </c>
      <c r="BQ384">
        <v>0</v>
      </c>
      <c r="BR384">
        <v>0</v>
      </c>
      <c r="BS384">
        <v>0</v>
      </c>
      <c r="BT384">
        <v>0</v>
      </c>
      <c r="BU384">
        <v>0</v>
      </c>
      <c r="BV384">
        <v>0</v>
      </c>
      <c r="BW384">
        <v>0</v>
      </c>
      <c r="BX384">
        <v>0</v>
      </c>
      <c r="BY384">
        <v>0</v>
      </c>
      <c r="BZ384">
        <v>1</v>
      </c>
      <c r="CA384">
        <v>0</v>
      </c>
      <c r="CB384">
        <v>0</v>
      </c>
      <c r="CC384">
        <v>0</v>
      </c>
      <c r="CD384">
        <v>0</v>
      </c>
      <c r="CE384" t="s">
        <v>335</v>
      </c>
      <c r="CG384" t="s">
        <v>335</v>
      </c>
      <c r="CI384" t="s">
        <v>130</v>
      </c>
      <c r="CJ384" t="s">
        <v>51</v>
      </c>
      <c r="CL384" t="s">
        <v>52</v>
      </c>
      <c r="CN384" t="s">
        <v>346</v>
      </c>
      <c r="CP384">
        <v>5</v>
      </c>
      <c r="CS384" t="s">
        <v>337</v>
      </c>
    </row>
    <row r="385" spans="1:98" customFormat="1">
      <c r="A385">
        <v>200116</v>
      </c>
      <c r="B385" t="s">
        <v>28</v>
      </c>
      <c r="C385" t="s">
        <v>360</v>
      </c>
      <c r="D385">
        <v>1995</v>
      </c>
      <c r="E385">
        <v>31</v>
      </c>
      <c r="F385" t="s">
        <v>57</v>
      </c>
      <c r="G385" t="s">
        <v>71</v>
      </c>
      <c r="H385" t="s">
        <v>872</v>
      </c>
      <c r="I385" t="s">
        <v>397</v>
      </c>
      <c r="J385" t="s">
        <v>325</v>
      </c>
      <c r="K385" s="329">
        <v>46138.323506944442</v>
      </c>
      <c r="L385" t="s">
        <v>309</v>
      </c>
      <c r="M385" t="s">
        <v>28</v>
      </c>
      <c r="N385" t="s">
        <v>538</v>
      </c>
      <c r="O385" t="s">
        <v>377</v>
      </c>
      <c r="P385" t="s">
        <v>365</v>
      </c>
      <c r="Q385" t="s">
        <v>304</v>
      </c>
      <c r="R385" t="s">
        <v>122</v>
      </c>
      <c r="S385" t="s">
        <v>122</v>
      </c>
      <c r="T385" t="s">
        <v>330</v>
      </c>
      <c r="U385" t="s">
        <v>331</v>
      </c>
      <c r="V385" t="s">
        <v>106</v>
      </c>
      <c r="W385" t="s">
        <v>1637</v>
      </c>
      <c r="X385">
        <v>0</v>
      </c>
      <c r="Y385">
        <v>0</v>
      </c>
      <c r="Z385">
        <v>0</v>
      </c>
      <c r="AA385">
        <v>0</v>
      </c>
      <c r="AB385">
        <v>0</v>
      </c>
      <c r="AC385">
        <v>1</v>
      </c>
      <c r="AD385">
        <v>0</v>
      </c>
      <c r="AE385">
        <v>0</v>
      </c>
      <c r="AF385">
        <v>0</v>
      </c>
      <c r="AG385">
        <v>0</v>
      </c>
      <c r="AH385">
        <v>0</v>
      </c>
      <c r="AI385">
        <v>0</v>
      </c>
      <c r="AJ385">
        <v>0</v>
      </c>
      <c r="AK385">
        <v>0</v>
      </c>
      <c r="AL385">
        <v>1</v>
      </c>
      <c r="AM385">
        <v>0</v>
      </c>
      <c r="AN385">
        <v>0</v>
      </c>
      <c r="AO385" t="s">
        <v>1739</v>
      </c>
      <c r="AP385" t="s">
        <v>373</v>
      </c>
      <c r="AQ385">
        <v>0</v>
      </c>
      <c r="AR385">
        <v>0</v>
      </c>
      <c r="AS385">
        <v>0</v>
      </c>
      <c r="AT385">
        <v>0</v>
      </c>
      <c r="AU385">
        <v>0</v>
      </c>
      <c r="AV385">
        <v>0</v>
      </c>
      <c r="AW385">
        <v>0</v>
      </c>
      <c r="AX385" t="s">
        <v>592</v>
      </c>
      <c r="AY385" t="s">
        <v>373</v>
      </c>
      <c r="AZ385">
        <v>0</v>
      </c>
      <c r="BA385">
        <v>0</v>
      </c>
      <c r="BB385">
        <v>0</v>
      </c>
      <c r="BC385">
        <v>0</v>
      </c>
      <c r="BD385">
        <v>0</v>
      </c>
      <c r="BE385">
        <v>0</v>
      </c>
      <c r="BF385">
        <v>0</v>
      </c>
      <c r="BG385">
        <v>0</v>
      </c>
      <c r="BH385" t="s">
        <v>592</v>
      </c>
      <c r="BI385" t="s">
        <v>51</v>
      </c>
      <c r="BJ385" t="s">
        <v>2342</v>
      </c>
      <c r="BK385" t="s">
        <v>131</v>
      </c>
      <c r="BL385" t="s">
        <v>131</v>
      </c>
      <c r="BM385" t="s">
        <v>131</v>
      </c>
      <c r="BN385" t="s">
        <v>117</v>
      </c>
      <c r="BO385" t="s">
        <v>929</v>
      </c>
      <c r="BP385">
        <v>0</v>
      </c>
      <c r="BQ385">
        <v>0</v>
      </c>
      <c r="BR385">
        <v>0</v>
      </c>
      <c r="BS385">
        <v>0</v>
      </c>
      <c r="BT385">
        <v>0</v>
      </c>
      <c r="BU385">
        <v>1</v>
      </c>
      <c r="BV385">
        <v>0</v>
      </c>
      <c r="BW385">
        <v>1</v>
      </c>
      <c r="BX385">
        <v>0</v>
      </c>
      <c r="BY385">
        <v>0</v>
      </c>
      <c r="BZ385">
        <v>0</v>
      </c>
      <c r="CA385">
        <v>0</v>
      </c>
      <c r="CB385">
        <v>0</v>
      </c>
      <c r="CC385">
        <v>0</v>
      </c>
      <c r="CD385">
        <v>0</v>
      </c>
      <c r="CE385" t="s">
        <v>335</v>
      </c>
      <c r="CG385" t="s">
        <v>233</v>
      </c>
      <c r="CI385" t="s">
        <v>128</v>
      </c>
      <c r="CJ385" t="s">
        <v>52</v>
      </c>
      <c r="CK385" t="s">
        <v>2343</v>
      </c>
      <c r="CL385" t="s">
        <v>52</v>
      </c>
      <c r="CN385" t="s">
        <v>346</v>
      </c>
      <c r="CP385">
        <v>6</v>
      </c>
      <c r="CQ385" t="s">
        <v>2344</v>
      </c>
      <c r="CS385" t="s">
        <v>347</v>
      </c>
    </row>
    <row r="386" spans="1:98" customFormat="1">
      <c r="A386">
        <v>200117</v>
      </c>
      <c r="B386" t="s">
        <v>28</v>
      </c>
      <c r="C386" t="s">
        <v>322</v>
      </c>
      <c r="D386">
        <v>1991</v>
      </c>
      <c r="E386">
        <v>35</v>
      </c>
      <c r="F386" t="s">
        <v>57</v>
      </c>
      <c r="G386" t="s">
        <v>71</v>
      </c>
      <c r="H386" t="s">
        <v>872</v>
      </c>
      <c r="I386" t="s">
        <v>397</v>
      </c>
      <c r="J386" t="s">
        <v>325</v>
      </c>
      <c r="K386" s="329">
        <v>46138.321793981479</v>
      </c>
      <c r="L386" t="s">
        <v>309</v>
      </c>
      <c r="M386" t="s">
        <v>28</v>
      </c>
      <c r="N386" t="s">
        <v>538</v>
      </c>
      <c r="O386" t="s">
        <v>377</v>
      </c>
      <c r="P386" t="s">
        <v>365</v>
      </c>
      <c r="Q386" t="s">
        <v>304</v>
      </c>
      <c r="R386" t="s">
        <v>122</v>
      </c>
      <c r="S386" t="s">
        <v>122</v>
      </c>
      <c r="T386" t="s">
        <v>330</v>
      </c>
      <c r="U386" t="s">
        <v>331</v>
      </c>
      <c r="V386" t="s">
        <v>106</v>
      </c>
      <c r="W386" t="s">
        <v>1503</v>
      </c>
      <c r="X386">
        <v>1</v>
      </c>
      <c r="Y386">
        <v>0</v>
      </c>
      <c r="Z386">
        <v>0</v>
      </c>
      <c r="AA386">
        <v>0</v>
      </c>
      <c r="AB386">
        <v>0</v>
      </c>
      <c r="AC386">
        <v>1</v>
      </c>
      <c r="AD386">
        <v>0</v>
      </c>
      <c r="AE386">
        <v>0</v>
      </c>
      <c r="AF386">
        <v>0</v>
      </c>
      <c r="AG386">
        <v>0</v>
      </c>
      <c r="AH386">
        <v>0</v>
      </c>
      <c r="AI386">
        <v>0</v>
      </c>
      <c r="AJ386">
        <v>0</v>
      </c>
      <c r="AK386">
        <v>0</v>
      </c>
      <c r="AL386">
        <v>1</v>
      </c>
      <c r="AM386">
        <v>0</v>
      </c>
      <c r="AN386">
        <v>0</v>
      </c>
      <c r="AO386">
        <v>0</v>
      </c>
      <c r="AP386" t="s">
        <v>373</v>
      </c>
      <c r="AQ386">
        <v>0</v>
      </c>
      <c r="AR386">
        <v>0</v>
      </c>
      <c r="AS386">
        <v>0</v>
      </c>
      <c r="AT386">
        <v>0</v>
      </c>
      <c r="AU386">
        <v>0</v>
      </c>
      <c r="AV386">
        <v>0</v>
      </c>
      <c r="AW386">
        <v>0</v>
      </c>
      <c r="AX386" t="s">
        <v>592</v>
      </c>
      <c r="AY386" t="s">
        <v>373</v>
      </c>
      <c r="AZ386">
        <v>0</v>
      </c>
      <c r="BA386">
        <v>0</v>
      </c>
      <c r="BB386">
        <v>0</v>
      </c>
      <c r="BC386">
        <v>0</v>
      </c>
      <c r="BD386">
        <v>0</v>
      </c>
      <c r="BE386">
        <v>0</v>
      </c>
      <c r="BF386">
        <v>0</v>
      </c>
      <c r="BG386">
        <v>0</v>
      </c>
      <c r="BH386" t="s">
        <v>592</v>
      </c>
      <c r="BI386" t="s">
        <v>53</v>
      </c>
      <c r="BK386" t="s">
        <v>131</v>
      </c>
      <c r="BL386" t="s">
        <v>131</v>
      </c>
      <c r="BM386" t="s">
        <v>131</v>
      </c>
      <c r="BN386" t="s">
        <v>117</v>
      </c>
      <c r="BO386" t="s">
        <v>929</v>
      </c>
      <c r="BP386">
        <v>0</v>
      </c>
      <c r="BQ386">
        <v>0</v>
      </c>
      <c r="BR386">
        <v>0</v>
      </c>
      <c r="BS386">
        <v>0</v>
      </c>
      <c r="BT386">
        <v>0</v>
      </c>
      <c r="BU386">
        <v>1</v>
      </c>
      <c r="BV386">
        <v>0</v>
      </c>
      <c r="BW386">
        <v>1</v>
      </c>
      <c r="BX386">
        <v>0</v>
      </c>
      <c r="BY386">
        <v>0</v>
      </c>
      <c r="BZ386">
        <v>0</v>
      </c>
      <c r="CA386">
        <v>0</v>
      </c>
      <c r="CB386">
        <v>0</v>
      </c>
      <c r="CC386">
        <v>0</v>
      </c>
      <c r="CD386">
        <v>0</v>
      </c>
      <c r="CE386" t="s">
        <v>200</v>
      </c>
      <c r="CF386" t="s">
        <v>2345</v>
      </c>
      <c r="CG386" t="s">
        <v>335</v>
      </c>
      <c r="CI386" t="s">
        <v>130</v>
      </c>
      <c r="CJ386" t="s">
        <v>52</v>
      </c>
      <c r="CK386" t="s">
        <v>2346</v>
      </c>
      <c r="CL386" t="s">
        <v>52</v>
      </c>
      <c r="CM386" t="s">
        <v>2347</v>
      </c>
      <c r="CN386" t="s">
        <v>346</v>
      </c>
      <c r="CO386" t="s">
        <v>687</v>
      </c>
      <c r="CP386">
        <v>8</v>
      </c>
      <c r="CS386" t="s">
        <v>347</v>
      </c>
    </row>
    <row r="387" spans="1:98" customFormat="1">
      <c r="A387">
        <v>200115</v>
      </c>
      <c r="B387" t="s">
        <v>321</v>
      </c>
      <c r="C387" t="s">
        <v>322</v>
      </c>
      <c r="D387">
        <v>1959</v>
      </c>
      <c r="E387">
        <v>67</v>
      </c>
      <c r="F387" t="s">
        <v>339</v>
      </c>
      <c r="G387" t="s">
        <v>75</v>
      </c>
      <c r="H387" t="s">
        <v>537</v>
      </c>
      <c r="I387" t="s">
        <v>378</v>
      </c>
      <c r="J387" t="s">
        <v>350</v>
      </c>
      <c r="K387" s="329">
        <v>46138.277812499997</v>
      </c>
      <c r="L387" t="s">
        <v>309</v>
      </c>
      <c r="M387" t="s">
        <v>482</v>
      </c>
      <c r="N387" t="s">
        <v>1615</v>
      </c>
      <c r="O387" t="s">
        <v>381</v>
      </c>
      <c r="P387" t="s">
        <v>382</v>
      </c>
      <c r="Q387" t="s">
        <v>1255</v>
      </c>
      <c r="R387" t="s">
        <v>122</v>
      </c>
      <c r="S387" t="s">
        <v>122</v>
      </c>
      <c r="T387" t="s">
        <v>391</v>
      </c>
      <c r="U387" t="s">
        <v>331</v>
      </c>
      <c r="V387" t="s">
        <v>107</v>
      </c>
      <c r="W387" t="s">
        <v>392</v>
      </c>
      <c r="X387">
        <v>1</v>
      </c>
      <c r="Y387">
        <v>0</v>
      </c>
      <c r="Z387">
        <v>0</v>
      </c>
      <c r="AA387">
        <v>0</v>
      </c>
      <c r="AB387">
        <v>0</v>
      </c>
      <c r="AC387">
        <v>0</v>
      </c>
      <c r="AD387">
        <v>0</v>
      </c>
      <c r="AE387">
        <v>0</v>
      </c>
      <c r="AF387">
        <v>0</v>
      </c>
      <c r="AG387">
        <v>0</v>
      </c>
      <c r="AH387">
        <v>0</v>
      </c>
      <c r="AI387">
        <v>0</v>
      </c>
      <c r="AJ387">
        <v>0</v>
      </c>
      <c r="AK387">
        <v>0</v>
      </c>
      <c r="AL387">
        <v>0</v>
      </c>
      <c r="AM387">
        <v>0</v>
      </c>
      <c r="AN387">
        <v>0</v>
      </c>
      <c r="AO387">
        <v>0</v>
      </c>
      <c r="AP387" t="s">
        <v>345</v>
      </c>
      <c r="AQ387">
        <v>1</v>
      </c>
      <c r="AR387">
        <v>0</v>
      </c>
      <c r="AS387">
        <v>0</v>
      </c>
      <c r="AT387">
        <v>0</v>
      </c>
      <c r="AU387">
        <v>0</v>
      </c>
      <c r="AV387">
        <v>0</v>
      </c>
      <c r="AW387">
        <v>0</v>
      </c>
      <c r="AX387">
        <v>0</v>
      </c>
      <c r="AY387" t="s">
        <v>345</v>
      </c>
      <c r="AZ387">
        <v>1</v>
      </c>
      <c r="BA387">
        <v>0</v>
      </c>
      <c r="BB387">
        <v>0</v>
      </c>
      <c r="BC387">
        <v>0</v>
      </c>
      <c r="BD387">
        <v>0</v>
      </c>
      <c r="BE387">
        <v>0</v>
      </c>
      <c r="BF387">
        <v>0</v>
      </c>
      <c r="BG387">
        <v>0</v>
      </c>
      <c r="BH387">
        <v>0</v>
      </c>
      <c r="BI387" t="s">
        <v>53</v>
      </c>
      <c r="BK387" t="s">
        <v>134</v>
      </c>
      <c r="BL387" t="s">
        <v>129</v>
      </c>
      <c r="BM387" t="s">
        <v>131</v>
      </c>
      <c r="BN387" t="s">
        <v>117</v>
      </c>
      <c r="BO387" t="s">
        <v>924</v>
      </c>
      <c r="BP387">
        <v>0</v>
      </c>
      <c r="BQ387">
        <v>0</v>
      </c>
      <c r="BR387">
        <v>0</v>
      </c>
      <c r="BS387">
        <v>0</v>
      </c>
      <c r="BT387">
        <v>0</v>
      </c>
      <c r="BU387">
        <v>1</v>
      </c>
      <c r="BV387">
        <v>0</v>
      </c>
      <c r="BW387">
        <v>0</v>
      </c>
      <c r="BX387">
        <v>0</v>
      </c>
      <c r="BY387">
        <v>0</v>
      </c>
      <c r="BZ387">
        <v>0</v>
      </c>
      <c r="CA387">
        <v>0</v>
      </c>
      <c r="CB387">
        <v>0</v>
      </c>
      <c r="CC387">
        <v>0</v>
      </c>
      <c r="CD387">
        <v>0</v>
      </c>
      <c r="CE387" t="s">
        <v>335</v>
      </c>
      <c r="CG387" t="s">
        <v>335</v>
      </c>
      <c r="CI387" t="s">
        <v>131</v>
      </c>
      <c r="CJ387" t="s">
        <v>53</v>
      </c>
      <c r="CL387" t="s">
        <v>53</v>
      </c>
      <c r="CN387" t="s">
        <v>336</v>
      </c>
      <c r="CO387" t="s">
        <v>2348</v>
      </c>
      <c r="CP387">
        <v>3</v>
      </c>
    </row>
    <row r="388" spans="1:98" customFormat="1">
      <c r="A388">
        <v>155675</v>
      </c>
      <c r="B388" t="s">
        <v>425</v>
      </c>
      <c r="C388" t="s">
        <v>360</v>
      </c>
      <c r="D388">
        <v>1964</v>
      </c>
      <c r="E388">
        <v>62</v>
      </c>
      <c r="F388" t="s">
        <v>339</v>
      </c>
      <c r="G388" t="s">
        <v>75</v>
      </c>
      <c r="H388" t="s">
        <v>584</v>
      </c>
      <c r="I388" t="s">
        <v>402</v>
      </c>
      <c r="J388" t="s">
        <v>350</v>
      </c>
      <c r="K388" s="329">
        <v>46138.265844907408</v>
      </c>
      <c r="L388" t="s">
        <v>309</v>
      </c>
      <c r="M388" t="s">
        <v>502</v>
      </c>
      <c r="N388" t="s">
        <v>582</v>
      </c>
      <c r="O388" t="s">
        <v>483</v>
      </c>
      <c r="P388" t="s">
        <v>382</v>
      </c>
      <c r="Q388" t="s">
        <v>1256</v>
      </c>
      <c r="R388" t="s">
        <v>122</v>
      </c>
      <c r="S388" t="s">
        <v>122</v>
      </c>
      <c r="T388" t="s">
        <v>391</v>
      </c>
      <c r="U388" t="s">
        <v>331</v>
      </c>
      <c r="V388" t="s">
        <v>110</v>
      </c>
      <c r="W388" t="s">
        <v>533</v>
      </c>
      <c r="X388">
        <v>1</v>
      </c>
      <c r="Y388">
        <v>1</v>
      </c>
      <c r="Z388">
        <v>1</v>
      </c>
      <c r="AA388">
        <v>0</v>
      </c>
      <c r="AB388">
        <v>0</v>
      </c>
      <c r="AC388">
        <v>0</v>
      </c>
      <c r="AD388">
        <v>0</v>
      </c>
      <c r="AE388">
        <v>0</v>
      </c>
      <c r="AF388">
        <v>0</v>
      </c>
      <c r="AG388">
        <v>0</v>
      </c>
      <c r="AH388">
        <v>0</v>
      </c>
      <c r="AI388">
        <v>0</v>
      </c>
      <c r="AJ388">
        <v>0</v>
      </c>
      <c r="AK388">
        <v>0</v>
      </c>
      <c r="AL388">
        <v>0</v>
      </c>
      <c r="AM388">
        <v>0</v>
      </c>
      <c r="AN388">
        <v>0</v>
      </c>
      <c r="AO388">
        <v>0</v>
      </c>
      <c r="AP388" t="s">
        <v>345</v>
      </c>
      <c r="AQ388">
        <v>1</v>
      </c>
      <c r="AR388">
        <v>0</v>
      </c>
      <c r="AS388">
        <v>0</v>
      </c>
      <c r="AT388">
        <v>0</v>
      </c>
      <c r="AU388">
        <v>0</v>
      </c>
      <c r="AV388">
        <v>0</v>
      </c>
      <c r="AW388">
        <v>0</v>
      </c>
      <c r="AX388">
        <v>0</v>
      </c>
      <c r="AY388" t="s">
        <v>373</v>
      </c>
      <c r="AZ388">
        <v>0</v>
      </c>
      <c r="BA388">
        <v>0</v>
      </c>
      <c r="BB388">
        <v>0</v>
      </c>
      <c r="BC388">
        <v>0</v>
      </c>
      <c r="BD388">
        <v>0</v>
      </c>
      <c r="BE388">
        <v>0</v>
      </c>
      <c r="BF388">
        <v>0</v>
      </c>
      <c r="BG388">
        <v>0</v>
      </c>
      <c r="BH388">
        <v>1</v>
      </c>
      <c r="BK388" t="s">
        <v>131</v>
      </c>
      <c r="BL388" t="s">
        <v>129</v>
      </c>
      <c r="BM388" t="s">
        <v>132</v>
      </c>
      <c r="BN388" t="s">
        <v>117</v>
      </c>
      <c r="BO388" t="s">
        <v>947</v>
      </c>
      <c r="BP388">
        <v>0</v>
      </c>
      <c r="BQ388">
        <v>0</v>
      </c>
      <c r="BR388">
        <v>0</v>
      </c>
      <c r="BS388">
        <v>0</v>
      </c>
      <c r="BT388">
        <v>0</v>
      </c>
      <c r="BU388">
        <v>1</v>
      </c>
      <c r="BV388">
        <v>0</v>
      </c>
      <c r="BW388">
        <v>0</v>
      </c>
      <c r="BX388">
        <v>0</v>
      </c>
      <c r="BY388">
        <v>0</v>
      </c>
      <c r="BZ388">
        <v>1</v>
      </c>
      <c r="CA388">
        <v>0</v>
      </c>
      <c r="CB388">
        <v>0</v>
      </c>
      <c r="CC388">
        <v>0</v>
      </c>
      <c r="CD388">
        <v>0</v>
      </c>
      <c r="CE388" t="s">
        <v>335</v>
      </c>
      <c r="CG388" t="s">
        <v>335</v>
      </c>
      <c r="CI388" t="s">
        <v>386</v>
      </c>
      <c r="CJ388" t="s">
        <v>51</v>
      </c>
      <c r="CL388" t="s">
        <v>51</v>
      </c>
      <c r="CN388" t="s">
        <v>346</v>
      </c>
      <c r="CP388">
        <v>8</v>
      </c>
      <c r="CS388" t="s">
        <v>337</v>
      </c>
    </row>
    <row r="389" spans="1:98" customFormat="1">
      <c r="A389">
        <v>200113</v>
      </c>
      <c r="B389" t="s">
        <v>482</v>
      </c>
      <c r="C389" t="s">
        <v>360</v>
      </c>
      <c r="D389">
        <v>1966</v>
      </c>
      <c r="E389">
        <v>60</v>
      </c>
      <c r="F389" t="s">
        <v>339</v>
      </c>
      <c r="G389" t="s">
        <v>75</v>
      </c>
      <c r="H389" t="s">
        <v>537</v>
      </c>
      <c r="I389" t="s">
        <v>324</v>
      </c>
      <c r="J389" t="s">
        <v>350</v>
      </c>
      <c r="K389" s="329">
        <v>46138.258831018517</v>
      </c>
      <c r="L389" t="s">
        <v>309</v>
      </c>
      <c r="M389" t="s">
        <v>482</v>
      </c>
      <c r="N389" t="s">
        <v>1615</v>
      </c>
      <c r="O389" t="s">
        <v>381</v>
      </c>
      <c r="P389" t="s">
        <v>382</v>
      </c>
      <c r="Q389" t="s">
        <v>1255</v>
      </c>
      <c r="R389" t="s">
        <v>122</v>
      </c>
      <c r="S389" t="s">
        <v>122</v>
      </c>
      <c r="T389" t="s">
        <v>391</v>
      </c>
      <c r="U389" t="s">
        <v>331</v>
      </c>
      <c r="V389" t="s">
        <v>107</v>
      </c>
      <c r="W389" t="s">
        <v>392</v>
      </c>
      <c r="X389">
        <v>1</v>
      </c>
      <c r="Y389">
        <v>0</v>
      </c>
      <c r="Z389">
        <v>0</v>
      </c>
      <c r="AA389">
        <v>0</v>
      </c>
      <c r="AB389">
        <v>0</v>
      </c>
      <c r="AC389">
        <v>0</v>
      </c>
      <c r="AD389">
        <v>0</v>
      </c>
      <c r="AE389">
        <v>0</v>
      </c>
      <c r="AF389">
        <v>0</v>
      </c>
      <c r="AG389">
        <v>0</v>
      </c>
      <c r="AH389">
        <v>0</v>
      </c>
      <c r="AI389">
        <v>0</v>
      </c>
      <c r="AJ389">
        <v>0</v>
      </c>
      <c r="AK389">
        <v>0</v>
      </c>
      <c r="AL389">
        <v>0</v>
      </c>
      <c r="AM389">
        <v>0</v>
      </c>
      <c r="AN389">
        <v>0</v>
      </c>
      <c r="AO389">
        <v>0</v>
      </c>
      <c r="AP389" t="s">
        <v>345</v>
      </c>
      <c r="AQ389">
        <v>1</v>
      </c>
      <c r="AR389">
        <v>0</v>
      </c>
      <c r="AS389">
        <v>0</v>
      </c>
      <c r="AT389">
        <v>0</v>
      </c>
      <c r="AU389">
        <v>0</v>
      </c>
      <c r="AV389">
        <v>0</v>
      </c>
      <c r="AW389">
        <v>0</v>
      </c>
      <c r="AX389">
        <v>0</v>
      </c>
      <c r="AY389" t="s">
        <v>345</v>
      </c>
      <c r="AZ389">
        <v>1</v>
      </c>
      <c r="BA389">
        <v>0</v>
      </c>
      <c r="BB389">
        <v>0</v>
      </c>
      <c r="BC389">
        <v>0</v>
      </c>
      <c r="BD389">
        <v>0</v>
      </c>
      <c r="BE389">
        <v>0</v>
      </c>
      <c r="BF389">
        <v>0</v>
      </c>
      <c r="BG389">
        <v>0</v>
      </c>
      <c r="BH389">
        <v>0</v>
      </c>
      <c r="BK389" t="s">
        <v>134</v>
      </c>
      <c r="BL389" t="s">
        <v>128</v>
      </c>
      <c r="BM389" t="s">
        <v>131</v>
      </c>
      <c r="BN389" t="s">
        <v>117</v>
      </c>
      <c r="BO389" t="s">
        <v>924</v>
      </c>
      <c r="BP389">
        <v>0</v>
      </c>
      <c r="BQ389">
        <v>0</v>
      </c>
      <c r="BR389">
        <v>0</v>
      </c>
      <c r="BS389">
        <v>0</v>
      </c>
      <c r="BT389">
        <v>0</v>
      </c>
      <c r="BU389">
        <v>1</v>
      </c>
      <c r="BV389">
        <v>0</v>
      </c>
      <c r="BW389">
        <v>0</v>
      </c>
      <c r="BX389">
        <v>0</v>
      </c>
      <c r="BY389">
        <v>0</v>
      </c>
      <c r="BZ389">
        <v>0</v>
      </c>
      <c r="CA389">
        <v>0</v>
      </c>
      <c r="CB389">
        <v>0</v>
      </c>
      <c r="CC389">
        <v>0</v>
      </c>
      <c r="CD389">
        <v>0</v>
      </c>
      <c r="CE389" t="s">
        <v>172</v>
      </c>
      <c r="CG389" t="s">
        <v>335</v>
      </c>
      <c r="CI389" t="s">
        <v>131</v>
      </c>
      <c r="CJ389" t="s">
        <v>53</v>
      </c>
      <c r="CL389" t="s">
        <v>53</v>
      </c>
      <c r="CN389" t="s">
        <v>336</v>
      </c>
      <c r="CO389" t="s">
        <v>2349</v>
      </c>
      <c r="CP389">
        <v>3</v>
      </c>
      <c r="CS389" t="s">
        <v>815</v>
      </c>
    </row>
    <row r="390" spans="1:98" customFormat="1">
      <c r="A390">
        <v>199998</v>
      </c>
      <c r="B390" t="s">
        <v>356</v>
      </c>
      <c r="C390" t="s">
        <v>360</v>
      </c>
      <c r="D390">
        <v>1967</v>
      </c>
      <c r="E390">
        <v>59</v>
      </c>
      <c r="F390" t="s">
        <v>58</v>
      </c>
      <c r="G390" t="s">
        <v>71</v>
      </c>
      <c r="H390" t="s">
        <v>581</v>
      </c>
      <c r="I390" t="s">
        <v>361</v>
      </c>
      <c r="J390" t="s">
        <v>325</v>
      </c>
      <c r="K390" s="329">
        <v>46138.001111111109</v>
      </c>
      <c r="L390" t="s">
        <v>309</v>
      </c>
      <c r="M390" t="s">
        <v>445</v>
      </c>
      <c r="N390" t="s">
        <v>447</v>
      </c>
      <c r="O390" t="s">
        <v>328</v>
      </c>
      <c r="P390" t="s">
        <v>329</v>
      </c>
      <c r="R390" t="s">
        <v>123</v>
      </c>
      <c r="S390" t="s">
        <v>122</v>
      </c>
      <c r="T390" t="s">
        <v>330</v>
      </c>
      <c r="U390" t="s">
        <v>1418</v>
      </c>
      <c r="V390" t="s">
        <v>107</v>
      </c>
      <c r="W390" t="s">
        <v>373</v>
      </c>
      <c r="X390">
        <v>0</v>
      </c>
      <c r="Y390">
        <v>0</v>
      </c>
      <c r="Z390">
        <v>0</v>
      </c>
      <c r="AA390">
        <v>0</v>
      </c>
      <c r="AB390">
        <v>0</v>
      </c>
      <c r="AC390">
        <v>0</v>
      </c>
      <c r="AD390">
        <v>0</v>
      </c>
      <c r="AE390">
        <v>0</v>
      </c>
      <c r="AF390">
        <v>0</v>
      </c>
      <c r="AG390">
        <v>0</v>
      </c>
      <c r="AH390">
        <v>0</v>
      </c>
      <c r="AI390">
        <v>0</v>
      </c>
      <c r="AJ390">
        <v>0</v>
      </c>
      <c r="AK390">
        <v>0</v>
      </c>
      <c r="AL390">
        <v>0</v>
      </c>
      <c r="AM390">
        <v>0</v>
      </c>
      <c r="AN390">
        <v>0</v>
      </c>
      <c r="AO390" t="s">
        <v>2350</v>
      </c>
      <c r="AP390" t="s">
        <v>510</v>
      </c>
      <c r="AQ390">
        <v>0</v>
      </c>
      <c r="AR390">
        <v>0</v>
      </c>
      <c r="AS390">
        <v>1</v>
      </c>
      <c r="AT390">
        <v>0</v>
      </c>
      <c r="AU390">
        <v>0</v>
      </c>
      <c r="AV390">
        <v>0</v>
      </c>
      <c r="AW390">
        <v>0</v>
      </c>
      <c r="AX390">
        <v>0</v>
      </c>
      <c r="AY390" t="s">
        <v>375</v>
      </c>
      <c r="AZ390">
        <v>0</v>
      </c>
      <c r="BA390">
        <v>1</v>
      </c>
      <c r="BB390">
        <v>0</v>
      </c>
      <c r="BC390">
        <v>0</v>
      </c>
      <c r="BD390">
        <v>0</v>
      </c>
      <c r="BE390">
        <v>0</v>
      </c>
      <c r="BF390">
        <v>0</v>
      </c>
      <c r="BG390">
        <v>0</v>
      </c>
      <c r="BH390">
        <v>0</v>
      </c>
      <c r="BI390" t="s">
        <v>52</v>
      </c>
      <c r="BJ390" t="s">
        <v>2351</v>
      </c>
      <c r="BK390" t="s">
        <v>130</v>
      </c>
      <c r="BL390" t="s">
        <v>132</v>
      </c>
      <c r="BM390" t="s">
        <v>132</v>
      </c>
      <c r="BN390" t="s">
        <v>117</v>
      </c>
      <c r="BO390" t="s">
        <v>923</v>
      </c>
      <c r="BP390">
        <v>0</v>
      </c>
      <c r="BQ390">
        <v>1</v>
      </c>
      <c r="BR390">
        <v>0</v>
      </c>
      <c r="BS390">
        <v>0</v>
      </c>
      <c r="BT390">
        <v>0</v>
      </c>
      <c r="BU390">
        <v>0</v>
      </c>
      <c r="BV390">
        <v>0</v>
      </c>
      <c r="BW390">
        <v>0</v>
      </c>
      <c r="BX390">
        <v>0</v>
      </c>
      <c r="BY390">
        <v>0</v>
      </c>
      <c r="BZ390">
        <v>0</v>
      </c>
      <c r="CA390">
        <v>0</v>
      </c>
      <c r="CB390">
        <v>0</v>
      </c>
      <c r="CC390">
        <v>0</v>
      </c>
      <c r="CD390">
        <v>0</v>
      </c>
      <c r="CE390" t="s">
        <v>146</v>
      </c>
      <c r="CG390" t="s">
        <v>143</v>
      </c>
      <c r="CI390" t="s">
        <v>130</v>
      </c>
      <c r="CJ390" t="s">
        <v>52</v>
      </c>
      <c r="CL390" t="s">
        <v>52</v>
      </c>
      <c r="CN390" t="s">
        <v>346</v>
      </c>
      <c r="CP390">
        <v>5</v>
      </c>
      <c r="CQ390" t="s">
        <v>2352</v>
      </c>
      <c r="CR390" t="s">
        <v>2353</v>
      </c>
      <c r="CS390" t="s">
        <v>347</v>
      </c>
      <c r="CT390" t="s">
        <v>2354</v>
      </c>
    </row>
    <row r="391" spans="1:98" customFormat="1">
      <c r="A391">
        <v>200111</v>
      </c>
      <c r="B391" t="s">
        <v>326</v>
      </c>
      <c r="C391" t="s">
        <v>322</v>
      </c>
      <c r="D391">
        <v>1963</v>
      </c>
      <c r="E391">
        <v>63</v>
      </c>
      <c r="F391" t="s">
        <v>339</v>
      </c>
      <c r="G391" t="s">
        <v>71</v>
      </c>
      <c r="H391" t="s">
        <v>872</v>
      </c>
      <c r="I391" t="s">
        <v>428</v>
      </c>
      <c r="J391" t="s">
        <v>350</v>
      </c>
      <c r="K391" s="329">
        <v>46137.99658564815</v>
      </c>
      <c r="L391" t="s">
        <v>309</v>
      </c>
      <c r="M391" t="s">
        <v>326</v>
      </c>
      <c r="N391" t="s">
        <v>327</v>
      </c>
      <c r="O391" t="s">
        <v>328</v>
      </c>
      <c r="P391" t="s">
        <v>329</v>
      </c>
      <c r="R391" t="s">
        <v>122</v>
      </c>
      <c r="S391" t="s">
        <v>122</v>
      </c>
      <c r="T391" t="s">
        <v>330</v>
      </c>
      <c r="U391" t="s">
        <v>331</v>
      </c>
      <c r="V391" t="s">
        <v>109</v>
      </c>
      <c r="W391" t="s">
        <v>505</v>
      </c>
      <c r="X391">
        <v>0</v>
      </c>
      <c r="Y391">
        <v>0</v>
      </c>
      <c r="Z391">
        <v>0</v>
      </c>
      <c r="AA391">
        <v>0</v>
      </c>
      <c r="AB391">
        <v>0</v>
      </c>
      <c r="AC391">
        <v>1</v>
      </c>
      <c r="AD391">
        <v>0</v>
      </c>
      <c r="AE391">
        <v>0</v>
      </c>
      <c r="AF391">
        <v>0</v>
      </c>
      <c r="AG391">
        <v>0</v>
      </c>
      <c r="AH391">
        <v>0</v>
      </c>
      <c r="AI391">
        <v>0</v>
      </c>
      <c r="AJ391">
        <v>0</v>
      </c>
      <c r="AK391">
        <v>0</v>
      </c>
      <c r="AL391">
        <v>0</v>
      </c>
      <c r="AM391">
        <v>0</v>
      </c>
      <c r="AN391">
        <v>0</v>
      </c>
      <c r="AO391">
        <v>0</v>
      </c>
      <c r="AP391" t="s">
        <v>345</v>
      </c>
      <c r="AQ391">
        <v>1</v>
      </c>
      <c r="AR391">
        <v>0</v>
      </c>
      <c r="AS391">
        <v>0</v>
      </c>
      <c r="AT391">
        <v>0</v>
      </c>
      <c r="AU391">
        <v>0</v>
      </c>
      <c r="AV391">
        <v>0</v>
      </c>
      <c r="AW391">
        <v>0</v>
      </c>
      <c r="AX391">
        <v>0</v>
      </c>
      <c r="AY391" t="s">
        <v>345</v>
      </c>
      <c r="AZ391">
        <v>1</v>
      </c>
      <c r="BA391">
        <v>0</v>
      </c>
      <c r="BB391">
        <v>0</v>
      </c>
      <c r="BC391">
        <v>0</v>
      </c>
      <c r="BD391">
        <v>0</v>
      </c>
      <c r="BE391">
        <v>0</v>
      </c>
      <c r="BF391">
        <v>0</v>
      </c>
      <c r="BG391">
        <v>0</v>
      </c>
      <c r="BH391">
        <v>0</v>
      </c>
      <c r="BK391" t="s">
        <v>130</v>
      </c>
      <c r="BL391" t="s">
        <v>131</v>
      </c>
      <c r="BM391" t="s">
        <v>129</v>
      </c>
      <c r="BN391" t="s">
        <v>118</v>
      </c>
      <c r="BO391" t="s">
        <v>924</v>
      </c>
      <c r="BP391">
        <v>0</v>
      </c>
      <c r="BQ391">
        <v>0</v>
      </c>
      <c r="BR391">
        <v>0</v>
      </c>
      <c r="BS391">
        <v>0</v>
      </c>
      <c r="BT391">
        <v>0</v>
      </c>
      <c r="BU391">
        <v>1</v>
      </c>
      <c r="BV391">
        <v>0</v>
      </c>
      <c r="BW391">
        <v>0</v>
      </c>
      <c r="BX391">
        <v>0</v>
      </c>
      <c r="BY391">
        <v>0</v>
      </c>
      <c r="BZ391">
        <v>0</v>
      </c>
      <c r="CA391">
        <v>0</v>
      </c>
      <c r="CB391">
        <v>0</v>
      </c>
      <c r="CC391">
        <v>0</v>
      </c>
      <c r="CD391">
        <v>0</v>
      </c>
      <c r="CE391" t="s">
        <v>335</v>
      </c>
      <c r="CF391" t="s">
        <v>2355</v>
      </c>
      <c r="CG391" t="s">
        <v>167</v>
      </c>
      <c r="CI391" t="s">
        <v>130</v>
      </c>
      <c r="CJ391" t="s">
        <v>54</v>
      </c>
      <c r="CK391" t="s">
        <v>2356</v>
      </c>
      <c r="CL391" t="s">
        <v>54</v>
      </c>
      <c r="CM391" t="s">
        <v>2357</v>
      </c>
      <c r="CN391" t="s">
        <v>336</v>
      </c>
      <c r="CP391">
        <v>9</v>
      </c>
      <c r="CS391" t="s">
        <v>347</v>
      </c>
      <c r="CT391" t="s">
        <v>1554</v>
      </c>
    </row>
    <row r="392" spans="1:98" customFormat="1">
      <c r="A392">
        <v>189746</v>
      </c>
      <c r="B392" t="s">
        <v>321</v>
      </c>
      <c r="C392" t="s">
        <v>322</v>
      </c>
      <c r="D392">
        <v>1968</v>
      </c>
      <c r="E392">
        <v>58</v>
      </c>
      <c r="F392" t="s">
        <v>58</v>
      </c>
      <c r="G392" t="s">
        <v>84</v>
      </c>
      <c r="H392" t="s">
        <v>388</v>
      </c>
      <c r="I392" t="s">
        <v>324</v>
      </c>
      <c r="J392" t="s">
        <v>325</v>
      </c>
      <c r="K392" s="329">
        <v>46137.987557870372</v>
      </c>
      <c r="L392" t="s">
        <v>309</v>
      </c>
      <c r="M392" t="s">
        <v>406</v>
      </c>
      <c r="N392" t="s">
        <v>407</v>
      </c>
      <c r="O392" t="s">
        <v>328</v>
      </c>
      <c r="P392" t="s">
        <v>329</v>
      </c>
      <c r="R392" t="s">
        <v>383</v>
      </c>
      <c r="S392" t="s">
        <v>121</v>
      </c>
      <c r="T392" t="s">
        <v>121</v>
      </c>
      <c r="U392" t="s">
        <v>331</v>
      </c>
      <c r="V392" t="s">
        <v>107</v>
      </c>
      <c r="W392" t="s">
        <v>470</v>
      </c>
      <c r="X392">
        <v>0</v>
      </c>
      <c r="Y392">
        <v>0</v>
      </c>
      <c r="Z392">
        <v>1</v>
      </c>
      <c r="AA392">
        <v>0</v>
      </c>
      <c r="AB392">
        <v>0</v>
      </c>
      <c r="AC392">
        <v>0</v>
      </c>
      <c r="AD392">
        <v>0</v>
      </c>
      <c r="AE392">
        <v>0</v>
      </c>
      <c r="AF392">
        <v>0</v>
      </c>
      <c r="AG392">
        <v>0</v>
      </c>
      <c r="AH392">
        <v>0</v>
      </c>
      <c r="AI392">
        <v>0</v>
      </c>
      <c r="AJ392">
        <v>0</v>
      </c>
      <c r="AK392">
        <v>0</v>
      </c>
      <c r="AL392">
        <v>0</v>
      </c>
      <c r="AM392">
        <v>0</v>
      </c>
      <c r="AN392">
        <v>0</v>
      </c>
      <c r="AO392">
        <v>0</v>
      </c>
      <c r="AP392" t="s">
        <v>345</v>
      </c>
      <c r="AQ392">
        <v>1</v>
      </c>
      <c r="AR392">
        <v>0</v>
      </c>
      <c r="AS392">
        <v>0</v>
      </c>
      <c r="AT392">
        <v>0</v>
      </c>
      <c r="AU392">
        <v>0</v>
      </c>
      <c r="AV392">
        <v>0</v>
      </c>
      <c r="AW392">
        <v>0</v>
      </c>
      <c r="AX392">
        <v>0</v>
      </c>
      <c r="AY392" t="s">
        <v>345</v>
      </c>
      <c r="AZ392">
        <v>1</v>
      </c>
      <c r="BA392">
        <v>0</v>
      </c>
      <c r="BB392">
        <v>0</v>
      </c>
      <c r="BC392">
        <v>0</v>
      </c>
      <c r="BD392">
        <v>0</v>
      </c>
      <c r="BE392">
        <v>0</v>
      </c>
      <c r="BF392">
        <v>0</v>
      </c>
      <c r="BG392">
        <v>0</v>
      </c>
      <c r="BH392">
        <v>0</v>
      </c>
      <c r="BK392" t="s">
        <v>386</v>
      </c>
      <c r="BL392" t="s">
        <v>129</v>
      </c>
      <c r="BM392" t="s">
        <v>129</v>
      </c>
      <c r="BN392" t="s">
        <v>118</v>
      </c>
      <c r="BO392" t="s">
        <v>373</v>
      </c>
      <c r="BP392">
        <v>0</v>
      </c>
      <c r="BQ392">
        <v>0</v>
      </c>
      <c r="BR392">
        <v>0</v>
      </c>
      <c r="BS392">
        <v>0</v>
      </c>
      <c r="BT392">
        <v>0</v>
      </c>
      <c r="BU392">
        <v>0</v>
      </c>
      <c r="BV392">
        <v>0</v>
      </c>
      <c r="BW392">
        <v>0</v>
      </c>
      <c r="BX392">
        <v>0</v>
      </c>
      <c r="BY392">
        <v>0</v>
      </c>
      <c r="BZ392">
        <v>0</v>
      </c>
      <c r="CA392">
        <v>0</v>
      </c>
      <c r="CB392">
        <v>0</v>
      </c>
      <c r="CC392">
        <v>0</v>
      </c>
      <c r="CD392" t="s">
        <v>2358</v>
      </c>
      <c r="CE392" t="s">
        <v>200</v>
      </c>
      <c r="CG392" t="s">
        <v>335</v>
      </c>
      <c r="CH392" t="s">
        <v>580</v>
      </c>
      <c r="CI392" t="s">
        <v>128</v>
      </c>
      <c r="CJ392" t="s">
        <v>52</v>
      </c>
      <c r="CK392" t="s">
        <v>1722</v>
      </c>
      <c r="CL392" t="s">
        <v>52</v>
      </c>
      <c r="CM392" t="s">
        <v>2359</v>
      </c>
      <c r="CN392" t="s">
        <v>346</v>
      </c>
      <c r="CP392">
        <v>8</v>
      </c>
      <c r="CQ392" t="s">
        <v>2360</v>
      </c>
      <c r="CR392" t="s">
        <v>2361</v>
      </c>
      <c r="CS392" t="s">
        <v>337</v>
      </c>
      <c r="CT392" t="s">
        <v>2362</v>
      </c>
    </row>
    <row r="393" spans="1:98" customFormat="1">
      <c r="A393">
        <v>189746</v>
      </c>
      <c r="B393" t="s">
        <v>321</v>
      </c>
      <c r="C393" t="s">
        <v>322</v>
      </c>
      <c r="D393">
        <v>1968</v>
      </c>
      <c r="E393">
        <v>58</v>
      </c>
      <c r="F393" t="s">
        <v>58</v>
      </c>
      <c r="G393" t="s">
        <v>84</v>
      </c>
      <c r="H393" t="s">
        <v>388</v>
      </c>
      <c r="I393" t="s">
        <v>324</v>
      </c>
      <c r="J393" t="s">
        <v>325</v>
      </c>
      <c r="K393" s="329">
        <v>46137.98265046296</v>
      </c>
      <c r="L393" t="s">
        <v>309</v>
      </c>
      <c r="M393" t="s">
        <v>379</v>
      </c>
      <c r="N393" t="s">
        <v>380</v>
      </c>
      <c r="O393" t="s">
        <v>381</v>
      </c>
      <c r="P393" t="s">
        <v>382</v>
      </c>
      <c r="Q393" t="s">
        <v>1255</v>
      </c>
      <c r="R393" t="s">
        <v>383</v>
      </c>
      <c r="S393" t="s">
        <v>121</v>
      </c>
      <c r="T393" t="s">
        <v>121</v>
      </c>
      <c r="U393" t="s">
        <v>331</v>
      </c>
      <c r="V393" t="s">
        <v>107</v>
      </c>
      <c r="W393" t="s">
        <v>470</v>
      </c>
      <c r="X393">
        <v>0</v>
      </c>
      <c r="Y393">
        <v>0</v>
      </c>
      <c r="Z393">
        <v>1</v>
      </c>
      <c r="AA393">
        <v>0</v>
      </c>
      <c r="AB393">
        <v>0</v>
      </c>
      <c r="AC393">
        <v>0</v>
      </c>
      <c r="AD393">
        <v>0</v>
      </c>
      <c r="AE393">
        <v>0</v>
      </c>
      <c r="AF393">
        <v>0</v>
      </c>
      <c r="AG393">
        <v>0</v>
      </c>
      <c r="AH393">
        <v>0</v>
      </c>
      <c r="AI393">
        <v>0</v>
      </c>
      <c r="AJ393">
        <v>0</v>
      </c>
      <c r="AK393">
        <v>0</v>
      </c>
      <c r="AL393">
        <v>0</v>
      </c>
      <c r="AM393">
        <v>0</v>
      </c>
      <c r="AN393">
        <v>0</v>
      </c>
      <c r="AO393">
        <v>0</v>
      </c>
      <c r="AP393" t="s">
        <v>345</v>
      </c>
      <c r="AQ393">
        <v>1</v>
      </c>
      <c r="AR393">
        <v>0</v>
      </c>
      <c r="AS393">
        <v>0</v>
      </c>
      <c r="AT393">
        <v>0</v>
      </c>
      <c r="AU393">
        <v>0</v>
      </c>
      <c r="AV393">
        <v>0</v>
      </c>
      <c r="AW393">
        <v>0</v>
      </c>
      <c r="AX393">
        <v>0</v>
      </c>
      <c r="AY393" t="s">
        <v>345</v>
      </c>
      <c r="AZ393">
        <v>1</v>
      </c>
      <c r="BA393">
        <v>0</v>
      </c>
      <c r="BB393">
        <v>0</v>
      </c>
      <c r="BC393">
        <v>0</v>
      </c>
      <c r="BD393">
        <v>0</v>
      </c>
      <c r="BE393">
        <v>0</v>
      </c>
      <c r="BF393">
        <v>0</v>
      </c>
      <c r="BG393">
        <v>0</v>
      </c>
      <c r="BH393">
        <v>0</v>
      </c>
      <c r="BK393" t="s">
        <v>386</v>
      </c>
      <c r="BL393" t="s">
        <v>129</v>
      </c>
      <c r="BM393" t="s">
        <v>129</v>
      </c>
      <c r="BN393" t="s">
        <v>117</v>
      </c>
      <c r="BO393" t="s">
        <v>1425</v>
      </c>
      <c r="BP393">
        <v>0</v>
      </c>
      <c r="BQ393">
        <v>0</v>
      </c>
      <c r="BR393">
        <v>0</v>
      </c>
      <c r="BS393">
        <v>1</v>
      </c>
      <c r="BT393">
        <v>0</v>
      </c>
      <c r="BU393">
        <v>0</v>
      </c>
      <c r="BV393">
        <v>0</v>
      </c>
      <c r="BW393">
        <v>0</v>
      </c>
      <c r="BX393">
        <v>0</v>
      </c>
      <c r="BY393">
        <v>0</v>
      </c>
      <c r="BZ393">
        <v>0</v>
      </c>
      <c r="CA393">
        <v>0</v>
      </c>
      <c r="CB393">
        <v>0</v>
      </c>
      <c r="CC393">
        <v>0</v>
      </c>
      <c r="CD393" t="s">
        <v>2358</v>
      </c>
      <c r="CE393" t="s">
        <v>335</v>
      </c>
      <c r="CF393" t="s">
        <v>2363</v>
      </c>
      <c r="CG393" t="s">
        <v>335</v>
      </c>
      <c r="CH393" t="s">
        <v>2364</v>
      </c>
      <c r="CI393" t="s">
        <v>386</v>
      </c>
      <c r="CJ393" t="s">
        <v>53</v>
      </c>
      <c r="CK393" t="s">
        <v>2365</v>
      </c>
      <c r="CL393" t="s">
        <v>53</v>
      </c>
      <c r="CN393" t="s">
        <v>346</v>
      </c>
      <c r="CP393">
        <v>5</v>
      </c>
      <c r="CQ393" t="s">
        <v>2360</v>
      </c>
      <c r="CS393" t="s">
        <v>337</v>
      </c>
      <c r="CT393" t="s">
        <v>2366</v>
      </c>
    </row>
    <row r="394" spans="1:98" customFormat="1">
      <c r="A394">
        <v>200110</v>
      </c>
      <c r="B394" t="s">
        <v>716</v>
      </c>
      <c r="C394" t="s">
        <v>360</v>
      </c>
      <c r="D394">
        <v>1983</v>
      </c>
      <c r="E394">
        <v>43</v>
      </c>
      <c r="F394" t="s">
        <v>387</v>
      </c>
      <c r="G394" t="s">
        <v>84</v>
      </c>
      <c r="H394" t="s">
        <v>1412</v>
      </c>
      <c r="I394" t="s">
        <v>471</v>
      </c>
      <c r="J394" t="s">
        <v>325</v>
      </c>
      <c r="K394" s="329">
        <v>46137.979386574072</v>
      </c>
      <c r="L394" t="s">
        <v>309</v>
      </c>
      <c r="M394" t="s">
        <v>716</v>
      </c>
      <c r="N394" t="s">
        <v>870</v>
      </c>
      <c r="O394" t="s">
        <v>459</v>
      </c>
      <c r="P394" t="s">
        <v>353</v>
      </c>
      <c r="Q394" t="s">
        <v>305</v>
      </c>
      <c r="R394" t="s">
        <v>123</v>
      </c>
      <c r="S394" t="s">
        <v>123</v>
      </c>
      <c r="T394" t="s">
        <v>391</v>
      </c>
      <c r="U394" t="s">
        <v>331</v>
      </c>
      <c r="V394" t="s">
        <v>107</v>
      </c>
      <c r="W394" t="s">
        <v>554</v>
      </c>
      <c r="X394">
        <v>0</v>
      </c>
      <c r="Y394">
        <v>0</v>
      </c>
      <c r="Z394">
        <v>1</v>
      </c>
      <c r="AA394">
        <v>1</v>
      </c>
      <c r="AB394">
        <v>1</v>
      </c>
      <c r="AC394">
        <v>0</v>
      </c>
      <c r="AD394">
        <v>0</v>
      </c>
      <c r="AE394">
        <v>0</v>
      </c>
      <c r="AF394">
        <v>0</v>
      </c>
      <c r="AG394">
        <v>0</v>
      </c>
      <c r="AH394">
        <v>1</v>
      </c>
      <c r="AI394">
        <v>0</v>
      </c>
      <c r="AJ394">
        <v>0</v>
      </c>
      <c r="AK394">
        <v>0</v>
      </c>
      <c r="AL394">
        <v>0</v>
      </c>
      <c r="AM394">
        <v>0</v>
      </c>
      <c r="AN394">
        <v>0</v>
      </c>
      <c r="AO394">
        <v>0</v>
      </c>
      <c r="AP394" t="s">
        <v>345</v>
      </c>
      <c r="AQ394">
        <v>1</v>
      </c>
      <c r="AR394">
        <v>0</v>
      </c>
      <c r="AS394">
        <v>0</v>
      </c>
      <c r="AT394">
        <v>0</v>
      </c>
      <c r="AU394">
        <v>0</v>
      </c>
      <c r="AV394">
        <v>0</v>
      </c>
      <c r="AW394">
        <v>0</v>
      </c>
      <c r="AX394">
        <v>0</v>
      </c>
      <c r="AY394" t="s">
        <v>345</v>
      </c>
      <c r="AZ394">
        <v>1</v>
      </c>
      <c r="BA394">
        <v>0</v>
      </c>
      <c r="BB394">
        <v>0</v>
      </c>
      <c r="BC394">
        <v>0</v>
      </c>
      <c r="BD394">
        <v>0</v>
      </c>
      <c r="BE394">
        <v>0</v>
      </c>
      <c r="BF394">
        <v>0</v>
      </c>
      <c r="BG394">
        <v>0</v>
      </c>
      <c r="BH394">
        <v>0</v>
      </c>
      <c r="BK394" t="s">
        <v>132</v>
      </c>
      <c r="BL394" t="s">
        <v>131</v>
      </c>
      <c r="BM394" t="s">
        <v>129</v>
      </c>
      <c r="BN394" t="s">
        <v>117</v>
      </c>
      <c r="BO394" t="s">
        <v>983</v>
      </c>
      <c r="BP394">
        <v>0</v>
      </c>
      <c r="BQ394">
        <v>0</v>
      </c>
      <c r="BR394">
        <v>0</v>
      </c>
      <c r="BS394">
        <v>1</v>
      </c>
      <c r="BT394">
        <v>0</v>
      </c>
      <c r="BU394">
        <v>1</v>
      </c>
      <c r="BV394">
        <v>0</v>
      </c>
      <c r="BW394">
        <v>1</v>
      </c>
      <c r="BX394">
        <v>0</v>
      </c>
      <c r="BY394">
        <v>0</v>
      </c>
      <c r="BZ394">
        <v>0</v>
      </c>
      <c r="CA394">
        <v>0</v>
      </c>
      <c r="CB394">
        <v>0</v>
      </c>
      <c r="CC394">
        <v>0</v>
      </c>
      <c r="CD394">
        <v>0</v>
      </c>
      <c r="CE394" t="s">
        <v>138</v>
      </c>
      <c r="CG394" t="s">
        <v>165</v>
      </c>
      <c r="CI394" t="s">
        <v>128</v>
      </c>
      <c r="CJ394" t="s">
        <v>52</v>
      </c>
      <c r="CL394" t="s">
        <v>52</v>
      </c>
      <c r="CN394" t="s">
        <v>346</v>
      </c>
      <c r="CP394">
        <v>8</v>
      </c>
      <c r="CS394" t="s">
        <v>347</v>
      </c>
    </row>
    <row r="395" spans="1:98" customFormat="1">
      <c r="A395">
        <v>152796</v>
      </c>
      <c r="B395" t="s">
        <v>321</v>
      </c>
      <c r="C395" t="s">
        <v>322</v>
      </c>
      <c r="D395">
        <v>1975</v>
      </c>
      <c r="E395">
        <v>51</v>
      </c>
      <c r="F395" t="s">
        <v>58</v>
      </c>
      <c r="G395" t="s">
        <v>49</v>
      </c>
      <c r="H395" t="s">
        <v>415</v>
      </c>
      <c r="I395" t="s">
        <v>402</v>
      </c>
      <c r="J395" t="s">
        <v>350</v>
      </c>
      <c r="K395" s="329">
        <v>46137.924699074072</v>
      </c>
      <c r="L395" t="s">
        <v>309</v>
      </c>
      <c r="M395" t="s">
        <v>31</v>
      </c>
      <c r="N395" t="s">
        <v>747</v>
      </c>
      <c r="O395" t="s">
        <v>415</v>
      </c>
      <c r="P395" t="s">
        <v>382</v>
      </c>
      <c r="R395" t="s">
        <v>383</v>
      </c>
      <c r="S395" t="s">
        <v>121</v>
      </c>
      <c r="T395" t="s">
        <v>121</v>
      </c>
      <c r="U395" t="s">
        <v>83</v>
      </c>
      <c r="V395" t="s">
        <v>107</v>
      </c>
      <c r="W395" t="s">
        <v>813</v>
      </c>
      <c r="X395">
        <v>0</v>
      </c>
      <c r="Y395">
        <v>0</v>
      </c>
      <c r="Z395">
        <v>1</v>
      </c>
      <c r="AA395">
        <v>0</v>
      </c>
      <c r="AB395">
        <v>0</v>
      </c>
      <c r="AC395">
        <v>0</v>
      </c>
      <c r="AD395">
        <v>0</v>
      </c>
      <c r="AE395">
        <v>1</v>
      </c>
      <c r="AF395">
        <v>0</v>
      </c>
      <c r="AG395">
        <v>0</v>
      </c>
      <c r="AH395">
        <v>0</v>
      </c>
      <c r="AI395">
        <v>0</v>
      </c>
      <c r="AJ395">
        <v>0</v>
      </c>
      <c r="AK395">
        <v>0</v>
      </c>
      <c r="AL395">
        <v>0</v>
      </c>
      <c r="AM395">
        <v>0</v>
      </c>
      <c r="AN395">
        <v>0</v>
      </c>
      <c r="AO395">
        <v>0</v>
      </c>
      <c r="AP395" t="s">
        <v>399</v>
      </c>
      <c r="AQ395">
        <v>0</v>
      </c>
      <c r="AR395">
        <v>0</v>
      </c>
      <c r="AS395">
        <v>0</v>
      </c>
      <c r="AT395">
        <v>0</v>
      </c>
      <c r="AU395">
        <v>0</v>
      </c>
      <c r="AV395">
        <v>0</v>
      </c>
      <c r="AW395">
        <v>1</v>
      </c>
      <c r="AX395">
        <v>0</v>
      </c>
      <c r="AY395" t="s">
        <v>345</v>
      </c>
      <c r="AZ395">
        <v>1</v>
      </c>
      <c r="BA395">
        <v>0</v>
      </c>
      <c r="BB395">
        <v>0</v>
      </c>
      <c r="BC395">
        <v>0</v>
      </c>
      <c r="BD395">
        <v>0</v>
      </c>
      <c r="BE395">
        <v>0</v>
      </c>
      <c r="BF395">
        <v>0</v>
      </c>
      <c r="BG395">
        <v>0</v>
      </c>
      <c r="BH395">
        <v>0</v>
      </c>
      <c r="BK395" t="s">
        <v>130</v>
      </c>
      <c r="BL395" t="s">
        <v>128</v>
      </c>
      <c r="BM395" t="s">
        <v>130</v>
      </c>
      <c r="BN395" t="s">
        <v>118</v>
      </c>
      <c r="BO395" t="s">
        <v>924</v>
      </c>
      <c r="BP395">
        <v>0</v>
      </c>
      <c r="BQ395">
        <v>0</v>
      </c>
      <c r="BR395">
        <v>0</v>
      </c>
      <c r="BS395">
        <v>0</v>
      </c>
      <c r="BT395">
        <v>0</v>
      </c>
      <c r="BU395">
        <v>1</v>
      </c>
      <c r="BV395">
        <v>0</v>
      </c>
      <c r="BW395">
        <v>0</v>
      </c>
      <c r="BX395">
        <v>0</v>
      </c>
      <c r="BY395">
        <v>0</v>
      </c>
      <c r="BZ395">
        <v>0</v>
      </c>
      <c r="CA395">
        <v>0</v>
      </c>
      <c r="CB395">
        <v>0</v>
      </c>
      <c r="CC395">
        <v>0</v>
      </c>
      <c r="CD395">
        <v>0</v>
      </c>
      <c r="CE395" t="s">
        <v>335</v>
      </c>
      <c r="CG395" t="s">
        <v>335</v>
      </c>
      <c r="CH395" t="s">
        <v>1740</v>
      </c>
      <c r="CI395" t="s">
        <v>129</v>
      </c>
      <c r="CJ395" t="s">
        <v>52</v>
      </c>
      <c r="CL395" t="s">
        <v>52</v>
      </c>
      <c r="CN395" t="s">
        <v>346</v>
      </c>
      <c r="CP395">
        <v>7</v>
      </c>
      <c r="CS395" t="s">
        <v>400</v>
      </c>
    </row>
    <row r="396" spans="1:98" customFormat="1">
      <c r="A396">
        <v>158718</v>
      </c>
      <c r="B396" t="s">
        <v>593</v>
      </c>
      <c r="C396" t="s">
        <v>360</v>
      </c>
      <c r="D396">
        <v>1971</v>
      </c>
      <c r="E396">
        <v>55</v>
      </c>
      <c r="F396" t="s">
        <v>58</v>
      </c>
      <c r="G396" t="s">
        <v>80</v>
      </c>
      <c r="H396" t="s">
        <v>574</v>
      </c>
      <c r="I396" t="s">
        <v>440</v>
      </c>
      <c r="J396" t="s">
        <v>325</v>
      </c>
      <c r="K396" s="329">
        <v>46137.823819444442</v>
      </c>
      <c r="L396" t="s">
        <v>309</v>
      </c>
      <c r="M396" t="s">
        <v>593</v>
      </c>
      <c r="N396" t="s">
        <v>594</v>
      </c>
      <c r="O396" t="s">
        <v>453</v>
      </c>
      <c r="P396" t="s">
        <v>342</v>
      </c>
      <c r="Q396" t="s">
        <v>307</v>
      </c>
      <c r="R396" t="s">
        <v>122</v>
      </c>
      <c r="S396" t="s">
        <v>122</v>
      </c>
      <c r="T396" t="s">
        <v>394</v>
      </c>
      <c r="U396" t="s">
        <v>331</v>
      </c>
      <c r="V396" t="s">
        <v>107</v>
      </c>
      <c r="W396" t="s">
        <v>411</v>
      </c>
      <c r="X396">
        <v>0</v>
      </c>
      <c r="Y396">
        <v>0</v>
      </c>
      <c r="Z396">
        <v>0</v>
      </c>
      <c r="AA396">
        <v>0</v>
      </c>
      <c r="AB396">
        <v>0</v>
      </c>
      <c r="AC396">
        <v>0</v>
      </c>
      <c r="AD396">
        <v>0</v>
      </c>
      <c r="AE396">
        <v>0</v>
      </c>
      <c r="AF396">
        <v>0</v>
      </c>
      <c r="AG396">
        <v>1</v>
      </c>
      <c r="AH396">
        <v>0</v>
      </c>
      <c r="AI396">
        <v>0</v>
      </c>
      <c r="AJ396">
        <v>0</v>
      </c>
      <c r="AK396">
        <v>0</v>
      </c>
      <c r="AL396">
        <v>0</v>
      </c>
      <c r="AM396">
        <v>0</v>
      </c>
      <c r="AN396">
        <v>0</v>
      </c>
      <c r="AO396">
        <v>0</v>
      </c>
      <c r="AP396" t="s">
        <v>345</v>
      </c>
      <c r="AQ396">
        <v>1</v>
      </c>
      <c r="AR396">
        <v>0</v>
      </c>
      <c r="AS396">
        <v>0</v>
      </c>
      <c r="AT396">
        <v>0</v>
      </c>
      <c r="AU396">
        <v>0</v>
      </c>
      <c r="AV396">
        <v>0</v>
      </c>
      <c r="AW396">
        <v>0</v>
      </c>
      <c r="AX396">
        <v>0</v>
      </c>
      <c r="AY396" t="s">
        <v>345</v>
      </c>
      <c r="AZ396">
        <v>1</v>
      </c>
      <c r="BA396">
        <v>0</v>
      </c>
      <c r="BB396">
        <v>0</v>
      </c>
      <c r="BC396">
        <v>0</v>
      </c>
      <c r="BD396">
        <v>0</v>
      </c>
      <c r="BE396">
        <v>0</v>
      </c>
      <c r="BF396">
        <v>0</v>
      </c>
      <c r="BG396">
        <v>0</v>
      </c>
      <c r="BH396">
        <v>0</v>
      </c>
      <c r="BI396" t="s">
        <v>52</v>
      </c>
      <c r="BK396" t="s">
        <v>131</v>
      </c>
      <c r="BL396" t="s">
        <v>130</v>
      </c>
      <c r="BM396" t="s">
        <v>131</v>
      </c>
      <c r="BN396" t="s">
        <v>118</v>
      </c>
      <c r="BO396" t="s">
        <v>1433</v>
      </c>
      <c r="BP396">
        <v>1</v>
      </c>
      <c r="BQ396">
        <v>0</v>
      </c>
      <c r="BR396">
        <v>1</v>
      </c>
      <c r="BS396">
        <v>0</v>
      </c>
      <c r="BT396">
        <v>0</v>
      </c>
      <c r="BU396">
        <v>1</v>
      </c>
      <c r="BV396">
        <v>0</v>
      </c>
      <c r="BW396">
        <v>0</v>
      </c>
      <c r="BX396">
        <v>0</v>
      </c>
      <c r="BY396">
        <v>0</v>
      </c>
      <c r="BZ396">
        <v>0</v>
      </c>
      <c r="CA396">
        <v>0</v>
      </c>
      <c r="CB396">
        <v>0</v>
      </c>
      <c r="CC396">
        <v>0</v>
      </c>
      <c r="CD396">
        <v>0</v>
      </c>
      <c r="CE396" t="s">
        <v>335</v>
      </c>
      <c r="CF396" t="s">
        <v>2367</v>
      </c>
      <c r="CG396" t="s">
        <v>335</v>
      </c>
      <c r="CI396" t="s">
        <v>131</v>
      </c>
      <c r="CJ396" t="s">
        <v>52</v>
      </c>
      <c r="CL396" t="s">
        <v>52</v>
      </c>
      <c r="CN396" t="s">
        <v>346</v>
      </c>
      <c r="CP396">
        <v>8</v>
      </c>
      <c r="CS396" t="s">
        <v>347</v>
      </c>
    </row>
    <row r="397" spans="1:98" customFormat="1">
      <c r="A397">
        <v>197811</v>
      </c>
      <c r="B397" t="s">
        <v>518</v>
      </c>
      <c r="C397" t="s">
        <v>360</v>
      </c>
      <c r="D397">
        <v>1984</v>
      </c>
      <c r="E397">
        <v>42</v>
      </c>
      <c r="F397" t="s">
        <v>387</v>
      </c>
      <c r="G397" t="s">
        <v>49</v>
      </c>
      <c r="H397" t="s">
        <v>442</v>
      </c>
      <c r="I397" t="s">
        <v>402</v>
      </c>
      <c r="J397" t="s">
        <v>325</v>
      </c>
      <c r="K397" s="329">
        <v>46137.78665509259</v>
      </c>
      <c r="L397" t="s">
        <v>309</v>
      </c>
      <c r="M397" t="s">
        <v>570</v>
      </c>
      <c r="N397" t="s">
        <v>571</v>
      </c>
      <c r="O397" t="s">
        <v>442</v>
      </c>
      <c r="P397" t="s">
        <v>405</v>
      </c>
      <c r="R397" t="s">
        <v>383</v>
      </c>
      <c r="S397" t="s">
        <v>121</v>
      </c>
      <c r="T397" t="s">
        <v>121</v>
      </c>
      <c r="U397" t="s">
        <v>331</v>
      </c>
      <c r="V397" t="s">
        <v>108</v>
      </c>
      <c r="W397" t="s">
        <v>513</v>
      </c>
      <c r="X397">
        <v>0</v>
      </c>
      <c r="Y397">
        <v>0</v>
      </c>
      <c r="Z397">
        <v>0</v>
      </c>
      <c r="AA397">
        <v>0</v>
      </c>
      <c r="AB397">
        <v>0</v>
      </c>
      <c r="AC397">
        <v>0</v>
      </c>
      <c r="AD397">
        <v>0</v>
      </c>
      <c r="AE397">
        <v>0</v>
      </c>
      <c r="AF397">
        <v>0</v>
      </c>
      <c r="AG397">
        <v>0</v>
      </c>
      <c r="AH397">
        <v>1</v>
      </c>
      <c r="AI397">
        <v>0</v>
      </c>
      <c r="AJ397">
        <v>0</v>
      </c>
      <c r="AK397">
        <v>0</v>
      </c>
      <c r="AL397">
        <v>0</v>
      </c>
      <c r="AM397">
        <v>0</v>
      </c>
      <c r="AN397">
        <v>0</v>
      </c>
      <c r="AO397">
        <v>0</v>
      </c>
      <c r="AP397" t="s">
        <v>345</v>
      </c>
      <c r="AQ397">
        <v>1</v>
      </c>
      <c r="AR397">
        <v>0</v>
      </c>
      <c r="AS397">
        <v>0</v>
      </c>
      <c r="AT397">
        <v>0</v>
      </c>
      <c r="AU397">
        <v>0</v>
      </c>
      <c r="AV397">
        <v>0</v>
      </c>
      <c r="AW397">
        <v>0</v>
      </c>
      <c r="AX397">
        <v>0</v>
      </c>
      <c r="AY397" t="s">
        <v>345</v>
      </c>
      <c r="AZ397">
        <v>1</v>
      </c>
      <c r="BA397">
        <v>0</v>
      </c>
      <c r="BB397">
        <v>0</v>
      </c>
      <c r="BC397">
        <v>0</v>
      </c>
      <c r="BD397">
        <v>0</v>
      </c>
      <c r="BE397">
        <v>0</v>
      </c>
      <c r="BF397">
        <v>0</v>
      </c>
      <c r="BG397">
        <v>0</v>
      </c>
      <c r="BH397">
        <v>0</v>
      </c>
      <c r="BI397" t="s">
        <v>51</v>
      </c>
      <c r="BK397" t="s">
        <v>386</v>
      </c>
      <c r="BL397" t="s">
        <v>386</v>
      </c>
      <c r="BM397" t="s">
        <v>386</v>
      </c>
      <c r="BN397" t="s">
        <v>120</v>
      </c>
      <c r="BO397" t="s">
        <v>922</v>
      </c>
      <c r="BP397">
        <v>1</v>
      </c>
      <c r="BQ397">
        <v>0</v>
      </c>
      <c r="BR397">
        <v>0</v>
      </c>
      <c r="BS397">
        <v>0</v>
      </c>
      <c r="BT397">
        <v>0</v>
      </c>
      <c r="BU397">
        <v>0</v>
      </c>
      <c r="BV397">
        <v>0</v>
      </c>
      <c r="BW397">
        <v>0</v>
      </c>
      <c r="BX397">
        <v>0</v>
      </c>
      <c r="BY397">
        <v>0</v>
      </c>
      <c r="BZ397">
        <v>0</v>
      </c>
      <c r="CA397">
        <v>0</v>
      </c>
      <c r="CB397">
        <v>0</v>
      </c>
      <c r="CC397">
        <v>0</v>
      </c>
      <c r="CD397">
        <v>0</v>
      </c>
      <c r="CE397" t="s">
        <v>151</v>
      </c>
      <c r="CG397" t="s">
        <v>335</v>
      </c>
      <c r="CI397" t="s">
        <v>128</v>
      </c>
      <c r="CJ397" t="s">
        <v>51</v>
      </c>
      <c r="CL397" t="s">
        <v>51</v>
      </c>
      <c r="CN397" t="s">
        <v>346</v>
      </c>
      <c r="CP397">
        <v>6</v>
      </c>
      <c r="CS397" t="s">
        <v>337</v>
      </c>
    </row>
    <row r="398" spans="1:98" customFormat="1">
      <c r="A398">
        <v>115475</v>
      </c>
      <c r="B398" t="s">
        <v>763</v>
      </c>
      <c r="C398" t="s">
        <v>360</v>
      </c>
      <c r="D398">
        <v>1990</v>
      </c>
      <c r="E398">
        <v>36</v>
      </c>
      <c r="F398" t="s">
        <v>57</v>
      </c>
      <c r="G398" t="s">
        <v>49</v>
      </c>
      <c r="H398" t="s">
        <v>415</v>
      </c>
      <c r="I398" t="s">
        <v>367</v>
      </c>
      <c r="J398" t="s">
        <v>325</v>
      </c>
      <c r="K398" s="329">
        <v>46137.775671296295</v>
      </c>
      <c r="L398" t="s">
        <v>309</v>
      </c>
      <c r="M398" t="s">
        <v>551</v>
      </c>
      <c r="N398" t="s">
        <v>552</v>
      </c>
      <c r="O398" t="s">
        <v>553</v>
      </c>
      <c r="P398" t="s">
        <v>382</v>
      </c>
      <c r="R398" t="s">
        <v>383</v>
      </c>
      <c r="S398" t="s">
        <v>121</v>
      </c>
      <c r="T398" t="s">
        <v>121</v>
      </c>
      <c r="U398" t="s">
        <v>331</v>
      </c>
      <c r="V398" t="s">
        <v>110</v>
      </c>
      <c r="W398" t="s">
        <v>1700</v>
      </c>
      <c r="X398">
        <v>0</v>
      </c>
      <c r="Y398">
        <v>0</v>
      </c>
      <c r="Z398">
        <v>0</v>
      </c>
      <c r="AA398">
        <v>0</v>
      </c>
      <c r="AB398">
        <v>0</v>
      </c>
      <c r="AC398">
        <v>0</v>
      </c>
      <c r="AD398">
        <v>1</v>
      </c>
      <c r="AE398">
        <v>0</v>
      </c>
      <c r="AF398">
        <v>0</v>
      </c>
      <c r="AG398">
        <v>1</v>
      </c>
      <c r="AH398">
        <v>0</v>
      </c>
      <c r="AI398">
        <v>0</v>
      </c>
      <c r="AJ398">
        <v>0</v>
      </c>
      <c r="AK398">
        <v>0</v>
      </c>
      <c r="AL398">
        <v>0</v>
      </c>
      <c r="AM398">
        <v>0</v>
      </c>
      <c r="AN398">
        <v>0</v>
      </c>
      <c r="AO398">
        <v>0</v>
      </c>
      <c r="AP398" t="s">
        <v>345</v>
      </c>
      <c r="AQ398">
        <v>1</v>
      </c>
      <c r="AR398">
        <v>0</v>
      </c>
      <c r="AS398">
        <v>0</v>
      </c>
      <c r="AT398">
        <v>0</v>
      </c>
      <c r="AU398">
        <v>0</v>
      </c>
      <c r="AV398">
        <v>0</v>
      </c>
      <c r="AW398">
        <v>0</v>
      </c>
      <c r="AX398">
        <v>0</v>
      </c>
      <c r="AY398" t="s">
        <v>345</v>
      </c>
      <c r="AZ398">
        <v>1</v>
      </c>
      <c r="BA398">
        <v>0</v>
      </c>
      <c r="BB398">
        <v>0</v>
      </c>
      <c r="BC398">
        <v>0</v>
      </c>
      <c r="BD398">
        <v>0</v>
      </c>
      <c r="BE398">
        <v>0</v>
      </c>
      <c r="BF398">
        <v>0</v>
      </c>
      <c r="BG398">
        <v>0</v>
      </c>
      <c r="BH398">
        <v>0</v>
      </c>
      <c r="BK398" t="s">
        <v>128</v>
      </c>
      <c r="BL398" t="s">
        <v>128</v>
      </c>
      <c r="BM398" t="s">
        <v>128</v>
      </c>
      <c r="BN398" t="s">
        <v>119</v>
      </c>
      <c r="BO398" t="s">
        <v>921</v>
      </c>
      <c r="BP398">
        <v>0</v>
      </c>
      <c r="BQ398">
        <v>0</v>
      </c>
      <c r="BR398">
        <v>0</v>
      </c>
      <c r="BS398">
        <v>0</v>
      </c>
      <c r="BT398">
        <v>0</v>
      </c>
      <c r="BU398">
        <v>0</v>
      </c>
      <c r="BV398">
        <v>0</v>
      </c>
      <c r="BW398">
        <v>0</v>
      </c>
      <c r="BX398">
        <v>0</v>
      </c>
      <c r="BY398">
        <v>0</v>
      </c>
      <c r="BZ398">
        <v>1</v>
      </c>
      <c r="CA398">
        <v>0</v>
      </c>
      <c r="CB398">
        <v>0</v>
      </c>
      <c r="CC398">
        <v>0</v>
      </c>
      <c r="CD398">
        <v>0</v>
      </c>
      <c r="CE398" t="s">
        <v>335</v>
      </c>
      <c r="CG398" t="s">
        <v>335</v>
      </c>
      <c r="CI398" t="s">
        <v>128</v>
      </c>
      <c r="CJ398" t="s">
        <v>52</v>
      </c>
      <c r="CL398" t="s">
        <v>51</v>
      </c>
      <c r="CN398" t="s">
        <v>346</v>
      </c>
      <c r="CP398">
        <v>9</v>
      </c>
      <c r="CS398" t="s">
        <v>400</v>
      </c>
    </row>
    <row r="399" spans="1:98" customFormat="1">
      <c r="A399">
        <v>200064</v>
      </c>
      <c r="B399" t="s">
        <v>1363</v>
      </c>
      <c r="C399" t="s">
        <v>360</v>
      </c>
      <c r="D399">
        <v>1991</v>
      </c>
      <c r="E399">
        <v>35</v>
      </c>
      <c r="F399" t="s">
        <v>57</v>
      </c>
      <c r="G399" t="s">
        <v>80</v>
      </c>
      <c r="H399" t="s">
        <v>839</v>
      </c>
      <c r="I399" t="s">
        <v>349</v>
      </c>
      <c r="J399" t="s">
        <v>325</v>
      </c>
      <c r="K399" s="329">
        <v>46137.768368055556</v>
      </c>
      <c r="L399" t="s">
        <v>309</v>
      </c>
      <c r="M399" t="s">
        <v>551</v>
      </c>
      <c r="N399" t="s">
        <v>552</v>
      </c>
      <c r="O399" t="s">
        <v>553</v>
      </c>
      <c r="P399" t="s">
        <v>382</v>
      </c>
      <c r="R399" t="s">
        <v>383</v>
      </c>
      <c r="S399" t="s">
        <v>121</v>
      </c>
      <c r="T399" t="s">
        <v>121</v>
      </c>
      <c r="U399" t="s">
        <v>331</v>
      </c>
      <c r="V399" t="s">
        <v>108</v>
      </c>
      <c r="W399" t="s">
        <v>505</v>
      </c>
      <c r="X399">
        <v>0</v>
      </c>
      <c r="Y399">
        <v>0</v>
      </c>
      <c r="Z399">
        <v>0</v>
      </c>
      <c r="AA399">
        <v>0</v>
      </c>
      <c r="AB399">
        <v>0</v>
      </c>
      <c r="AC399">
        <v>1</v>
      </c>
      <c r="AD399">
        <v>0</v>
      </c>
      <c r="AE399">
        <v>0</v>
      </c>
      <c r="AF399">
        <v>0</v>
      </c>
      <c r="AG399">
        <v>0</v>
      </c>
      <c r="AH399">
        <v>0</v>
      </c>
      <c r="AI399">
        <v>0</v>
      </c>
      <c r="AJ399">
        <v>0</v>
      </c>
      <c r="AK399">
        <v>0</v>
      </c>
      <c r="AL399">
        <v>0</v>
      </c>
      <c r="AM399">
        <v>0</v>
      </c>
      <c r="AN399">
        <v>0</v>
      </c>
      <c r="AO399">
        <v>0</v>
      </c>
      <c r="AP399" t="s">
        <v>345</v>
      </c>
      <c r="AQ399">
        <v>1</v>
      </c>
      <c r="AR399">
        <v>0</v>
      </c>
      <c r="AS399">
        <v>0</v>
      </c>
      <c r="AT399">
        <v>0</v>
      </c>
      <c r="AU399">
        <v>0</v>
      </c>
      <c r="AV399">
        <v>0</v>
      </c>
      <c r="AW399">
        <v>0</v>
      </c>
      <c r="AX399">
        <v>0</v>
      </c>
      <c r="AY399" t="s">
        <v>345</v>
      </c>
      <c r="AZ399">
        <v>1</v>
      </c>
      <c r="BA399">
        <v>0</v>
      </c>
      <c r="BB399">
        <v>0</v>
      </c>
      <c r="BC399">
        <v>0</v>
      </c>
      <c r="BD399">
        <v>0</v>
      </c>
      <c r="BE399">
        <v>0</v>
      </c>
      <c r="BF399">
        <v>0</v>
      </c>
      <c r="BG399">
        <v>0</v>
      </c>
      <c r="BH399">
        <v>0</v>
      </c>
      <c r="BI399" t="s">
        <v>51</v>
      </c>
      <c r="BK399" t="s">
        <v>131</v>
      </c>
      <c r="BL399" t="s">
        <v>130</v>
      </c>
      <c r="BM399" t="s">
        <v>129</v>
      </c>
      <c r="BN399" t="s">
        <v>117</v>
      </c>
      <c r="BO399" t="s">
        <v>947</v>
      </c>
      <c r="BP399">
        <v>0</v>
      </c>
      <c r="BQ399">
        <v>0</v>
      </c>
      <c r="BR399">
        <v>0</v>
      </c>
      <c r="BS399">
        <v>0</v>
      </c>
      <c r="BT399">
        <v>0</v>
      </c>
      <c r="BU399">
        <v>1</v>
      </c>
      <c r="BV399">
        <v>0</v>
      </c>
      <c r="BW399">
        <v>0</v>
      </c>
      <c r="BX399">
        <v>0</v>
      </c>
      <c r="BY399">
        <v>0</v>
      </c>
      <c r="BZ399">
        <v>1</v>
      </c>
      <c r="CA399">
        <v>0</v>
      </c>
      <c r="CB399">
        <v>0</v>
      </c>
      <c r="CC399">
        <v>0</v>
      </c>
      <c r="CD399">
        <v>0</v>
      </c>
      <c r="CE399" t="s">
        <v>167</v>
      </c>
      <c r="CG399" t="s">
        <v>335</v>
      </c>
      <c r="CI399" t="s">
        <v>128</v>
      </c>
      <c r="CJ399" t="s">
        <v>51</v>
      </c>
      <c r="CL399" t="s">
        <v>51</v>
      </c>
      <c r="CN399" t="s">
        <v>346</v>
      </c>
      <c r="CP399">
        <v>8</v>
      </c>
      <c r="CS399" t="s">
        <v>337</v>
      </c>
      <c r="CT399" t="s">
        <v>2368</v>
      </c>
    </row>
    <row r="400" spans="1:98" customFormat="1">
      <c r="A400">
        <v>200094</v>
      </c>
      <c r="B400" t="s">
        <v>370</v>
      </c>
      <c r="C400" t="s">
        <v>360</v>
      </c>
      <c r="D400">
        <v>1950</v>
      </c>
      <c r="E400">
        <v>76</v>
      </c>
      <c r="F400" t="s">
        <v>376</v>
      </c>
      <c r="G400" t="s">
        <v>49</v>
      </c>
      <c r="H400" t="s">
        <v>328</v>
      </c>
      <c r="I400" t="s">
        <v>397</v>
      </c>
      <c r="J400" t="s">
        <v>773</v>
      </c>
      <c r="K400" s="329">
        <v>46137.75409722222</v>
      </c>
      <c r="L400" t="s">
        <v>309</v>
      </c>
      <c r="M400" t="s">
        <v>370</v>
      </c>
      <c r="N400" t="s">
        <v>539</v>
      </c>
      <c r="O400" t="s">
        <v>377</v>
      </c>
      <c r="P400" t="s">
        <v>365</v>
      </c>
      <c r="Q400" t="s">
        <v>304</v>
      </c>
      <c r="R400" t="s">
        <v>122</v>
      </c>
      <c r="S400" t="s">
        <v>122</v>
      </c>
      <c r="T400" t="s">
        <v>343</v>
      </c>
      <c r="U400" t="s">
        <v>331</v>
      </c>
      <c r="V400" t="s">
        <v>112</v>
      </c>
      <c r="W400" t="s">
        <v>1756</v>
      </c>
      <c r="X400">
        <v>1</v>
      </c>
      <c r="Y400">
        <v>1</v>
      </c>
      <c r="Z400">
        <v>1</v>
      </c>
      <c r="AA400">
        <v>1</v>
      </c>
      <c r="AB400">
        <v>0</v>
      </c>
      <c r="AC400">
        <v>0</v>
      </c>
      <c r="AD400">
        <v>0</v>
      </c>
      <c r="AE400">
        <v>0</v>
      </c>
      <c r="AF400">
        <v>0</v>
      </c>
      <c r="AG400">
        <v>0</v>
      </c>
      <c r="AH400">
        <v>1</v>
      </c>
      <c r="AI400">
        <v>0</v>
      </c>
      <c r="AJ400">
        <v>0</v>
      </c>
      <c r="AK400">
        <v>0</v>
      </c>
      <c r="AL400">
        <v>0</v>
      </c>
      <c r="AM400">
        <v>0</v>
      </c>
      <c r="AN400">
        <v>0</v>
      </c>
      <c r="AO400">
        <v>0</v>
      </c>
      <c r="AP400" t="s">
        <v>345</v>
      </c>
      <c r="AQ400">
        <v>1</v>
      </c>
      <c r="AR400">
        <v>0</v>
      </c>
      <c r="AS400">
        <v>0</v>
      </c>
      <c r="AT400">
        <v>0</v>
      </c>
      <c r="AU400">
        <v>0</v>
      </c>
      <c r="AV400">
        <v>0</v>
      </c>
      <c r="AW400">
        <v>0</v>
      </c>
      <c r="AX400">
        <v>0</v>
      </c>
      <c r="AY400" t="s">
        <v>345</v>
      </c>
      <c r="AZ400">
        <v>1</v>
      </c>
      <c r="BA400">
        <v>0</v>
      </c>
      <c r="BB400">
        <v>0</v>
      </c>
      <c r="BC400">
        <v>0</v>
      </c>
      <c r="BD400">
        <v>0</v>
      </c>
      <c r="BE400">
        <v>0</v>
      </c>
      <c r="BF400">
        <v>0</v>
      </c>
      <c r="BG400">
        <v>0</v>
      </c>
      <c r="BH400">
        <v>0</v>
      </c>
      <c r="BI400" t="s">
        <v>52</v>
      </c>
      <c r="BJ400" t="s">
        <v>2369</v>
      </c>
      <c r="BK400" t="s">
        <v>131</v>
      </c>
      <c r="BL400" t="s">
        <v>131</v>
      </c>
      <c r="BM400" t="s">
        <v>131</v>
      </c>
      <c r="BN400" t="s">
        <v>118</v>
      </c>
      <c r="BO400" t="s">
        <v>921</v>
      </c>
      <c r="BP400">
        <v>0</v>
      </c>
      <c r="BQ400">
        <v>0</v>
      </c>
      <c r="BR400">
        <v>0</v>
      </c>
      <c r="BS400">
        <v>0</v>
      </c>
      <c r="BT400">
        <v>0</v>
      </c>
      <c r="BU400">
        <v>0</v>
      </c>
      <c r="BV400">
        <v>0</v>
      </c>
      <c r="BW400">
        <v>0</v>
      </c>
      <c r="BX400">
        <v>0</v>
      </c>
      <c r="BY400">
        <v>0</v>
      </c>
      <c r="BZ400">
        <v>1</v>
      </c>
      <c r="CA400">
        <v>0</v>
      </c>
      <c r="CB400">
        <v>0</v>
      </c>
      <c r="CC400">
        <v>0</v>
      </c>
      <c r="CD400">
        <v>0</v>
      </c>
      <c r="CE400" t="s">
        <v>153</v>
      </c>
      <c r="CG400" t="s">
        <v>137</v>
      </c>
      <c r="CI400" t="s">
        <v>127</v>
      </c>
      <c r="CJ400" t="s">
        <v>52</v>
      </c>
      <c r="CL400" t="s">
        <v>52</v>
      </c>
      <c r="CM400" t="s">
        <v>2370</v>
      </c>
      <c r="CN400" t="s">
        <v>346</v>
      </c>
      <c r="CP400">
        <v>10</v>
      </c>
      <c r="CQ400" t="s">
        <v>838</v>
      </c>
      <c r="CR400" t="s">
        <v>2371</v>
      </c>
      <c r="CS400" t="s">
        <v>400</v>
      </c>
      <c r="CT400" t="s">
        <v>2372</v>
      </c>
    </row>
    <row r="401" spans="1:98" customFormat="1">
      <c r="A401">
        <v>200096</v>
      </c>
      <c r="B401" t="s">
        <v>593</v>
      </c>
      <c r="C401" t="s">
        <v>360</v>
      </c>
      <c r="D401">
        <v>1956</v>
      </c>
      <c r="E401">
        <v>70</v>
      </c>
      <c r="F401" t="s">
        <v>376</v>
      </c>
      <c r="G401" t="s">
        <v>80</v>
      </c>
      <c r="H401" t="s">
        <v>828</v>
      </c>
      <c r="I401" t="s">
        <v>378</v>
      </c>
      <c r="J401" t="s">
        <v>325</v>
      </c>
      <c r="K401" s="329">
        <v>46137.745706018519</v>
      </c>
      <c r="L401" t="s">
        <v>309</v>
      </c>
      <c r="M401" t="s">
        <v>593</v>
      </c>
      <c r="N401" t="s">
        <v>594</v>
      </c>
      <c r="O401" t="s">
        <v>453</v>
      </c>
      <c r="P401" t="s">
        <v>342</v>
      </c>
      <c r="Q401" t="s">
        <v>307</v>
      </c>
      <c r="R401" t="s">
        <v>122</v>
      </c>
      <c r="S401" t="s">
        <v>122</v>
      </c>
      <c r="T401" t="s">
        <v>394</v>
      </c>
      <c r="U401" t="s">
        <v>331</v>
      </c>
      <c r="V401" t="s">
        <v>109</v>
      </c>
      <c r="W401" t="s">
        <v>384</v>
      </c>
      <c r="X401">
        <v>0</v>
      </c>
      <c r="Y401">
        <v>0</v>
      </c>
      <c r="Z401">
        <v>0</v>
      </c>
      <c r="AA401">
        <v>0</v>
      </c>
      <c r="AB401">
        <v>1</v>
      </c>
      <c r="AC401">
        <v>0</v>
      </c>
      <c r="AD401">
        <v>0</v>
      </c>
      <c r="AE401">
        <v>0</v>
      </c>
      <c r="AF401">
        <v>0</v>
      </c>
      <c r="AG401">
        <v>0</v>
      </c>
      <c r="AH401">
        <v>0</v>
      </c>
      <c r="AI401">
        <v>0</v>
      </c>
      <c r="AJ401">
        <v>0</v>
      </c>
      <c r="AK401">
        <v>0</v>
      </c>
      <c r="AL401">
        <v>0</v>
      </c>
      <c r="AM401">
        <v>0</v>
      </c>
      <c r="AN401">
        <v>0</v>
      </c>
      <c r="AO401">
        <v>0</v>
      </c>
      <c r="AP401" t="s">
        <v>345</v>
      </c>
      <c r="AQ401">
        <v>1</v>
      </c>
      <c r="AR401">
        <v>0</v>
      </c>
      <c r="AS401">
        <v>0</v>
      </c>
      <c r="AT401">
        <v>0</v>
      </c>
      <c r="AU401">
        <v>0</v>
      </c>
      <c r="AV401">
        <v>0</v>
      </c>
      <c r="AW401">
        <v>0</v>
      </c>
      <c r="AX401">
        <v>0</v>
      </c>
      <c r="AY401" t="s">
        <v>345</v>
      </c>
      <c r="AZ401">
        <v>1</v>
      </c>
      <c r="BA401">
        <v>0</v>
      </c>
      <c r="BB401">
        <v>0</v>
      </c>
      <c r="BC401">
        <v>0</v>
      </c>
      <c r="BD401">
        <v>0</v>
      </c>
      <c r="BE401">
        <v>0</v>
      </c>
      <c r="BF401">
        <v>0</v>
      </c>
      <c r="BG401">
        <v>0</v>
      </c>
      <c r="BH401">
        <v>0</v>
      </c>
      <c r="BK401" t="s">
        <v>131</v>
      </c>
      <c r="BL401" t="s">
        <v>130</v>
      </c>
      <c r="BM401" t="s">
        <v>130</v>
      </c>
      <c r="BN401" t="s">
        <v>117</v>
      </c>
      <c r="BO401" t="s">
        <v>923</v>
      </c>
      <c r="BP401">
        <v>0</v>
      </c>
      <c r="BQ401">
        <v>1</v>
      </c>
      <c r="BR401">
        <v>0</v>
      </c>
      <c r="BS401">
        <v>0</v>
      </c>
      <c r="BT401">
        <v>0</v>
      </c>
      <c r="BU401">
        <v>0</v>
      </c>
      <c r="BV401">
        <v>0</v>
      </c>
      <c r="BW401">
        <v>0</v>
      </c>
      <c r="BX401">
        <v>0</v>
      </c>
      <c r="BY401">
        <v>0</v>
      </c>
      <c r="BZ401">
        <v>0</v>
      </c>
      <c r="CA401">
        <v>0</v>
      </c>
      <c r="CB401">
        <v>0</v>
      </c>
      <c r="CC401">
        <v>0</v>
      </c>
      <c r="CD401">
        <v>0</v>
      </c>
      <c r="CE401" t="s">
        <v>1422</v>
      </c>
      <c r="CG401" t="s">
        <v>335</v>
      </c>
      <c r="CH401" t="s">
        <v>1620</v>
      </c>
      <c r="CI401" t="s">
        <v>130</v>
      </c>
      <c r="CJ401" t="s">
        <v>53</v>
      </c>
      <c r="CL401" t="s">
        <v>52</v>
      </c>
      <c r="CM401" t="s">
        <v>2373</v>
      </c>
      <c r="CN401" t="s">
        <v>346</v>
      </c>
      <c r="CP401">
        <v>7</v>
      </c>
      <c r="CQ401" t="s">
        <v>1724</v>
      </c>
      <c r="CS401" t="s">
        <v>347</v>
      </c>
    </row>
    <row r="402" spans="1:98" customFormat="1">
      <c r="A402">
        <v>200093</v>
      </c>
      <c r="B402" t="s">
        <v>853</v>
      </c>
      <c r="C402" t="s">
        <v>322</v>
      </c>
      <c r="D402">
        <v>1960</v>
      </c>
      <c r="E402">
        <v>66</v>
      </c>
      <c r="F402" t="s">
        <v>339</v>
      </c>
      <c r="G402" t="s">
        <v>71</v>
      </c>
      <c r="H402" t="s">
        <v>1584</v>
      </c>
      <c r="I402" t="s">
        <v>324</v>
      </c>
      <c r="J402" t="s">
        <v>350</v>
      </c>
      <c r="K402" s="329">
        <v>46137.721377314818</v>
      </c>
      <c r="L402" t="s">
        <v>309</v>
      </c>
      <c r="M402" t="s">
        <v>853</v>
      </c>
      <c r="N402" t="s">
        <v>854</v>
      </c>
      <c r="O402" t="s">
        <v>492</v>
      </c>
      <c r="P402" t="s">
        <v>382</v>
      </c>
      <c r="R402" t="s">
        <v>125</v>
      </c>
      <c r="S402" t="s">
        <v>125</v>
      </c>
      <c r="T402" t="s">
        <v>391</v>
      </c>
      <c r="U402" t="s">
        <v>331</v>
      </c>
      <c r="V402" t="s">
        <v>107</v>
      </c>
      <c r="W402" t="s">
        <v>686</v>
      </c>
      <c r="X402">
        <v>1</v>
      </c>
      <c r="Y402">
        <v>0</v>
      </c>
      <c r="Z402">
        <v>1</v>
      </c>
      <c r="AA402">
        <v>0</v>
      </c>
      <c r="AB402">
        <v>0</v>
      </c>
      <c r="AC402">
        <v>0</v>
      </c>
      <c r="AD402">
        <v>0</v>
      </c>
      <c r="AE402">
        <v>0</v>
      </c>
      <c r="AF402">
        <v>0</v>
      </c>
      <c r="AG402">
        <v>0</v>
      </c>
      <c r="AH402">
        <v>1</v>
      </c>
      <c r="AI402">
        <v>0</v>
      </c>
      <c r="AJ402">
        <v>0</v>
      </c>
      <c r="AK402">
        <v>0</v>
      </c>
      <c r="AL402">
        <v>0</v>
      </c>
      <c r="AM402">
        <v>0</v>
      </c>
      <c r="AN402">
        <v>0</v>
      </c>
      <c r="AO402">
        <v>0</v>
      </c>
      <c r="AP402" t="s">
        <v>464</v>
      </c>
      <c r="AQ402">
        <v>0</v>
      </c>
      <c r="AR402">
        <v>0</v>
      </c>
      <c r="AS402">
        <v>0</v>
      </c>
      <c r="AT402">
        <v>1</v>
      </c>
      <c r="AU402">
        <v>0</v>
      </c>
      <c r="AV402">
        <v>0</v>
      </c>
      <c r="AW402">
        <v>0</v>
      </c>
      <c r="AX402">
        <v>0</v>
      </c>
      <c r="AY402" t="s">
        <v>668</v>
      </c>
      <c r="AZ402">
        <v>0</v>
      </c>
      <c r="BA402">
        <v>0</v>
      </c>
      <c r="BB402">
        <v>0</v>
      </c>
      <c r="BC402">
        <v>1</v>
      </c>
      <c r="BD402">
        <v>0</v>
      </c>
      <c r="BE402">
        <v>0</v>
      </c>
      <c r="BF402">
        <v>1</v>
      </c>
      <c r="BG402">
        <v>0</v>
      </c>
      <c r="BH402">
        <v>0</v>
      </c>
      <c r="BI402" t="s">
        <v>54</v>
      </c>
      <c r="BJ402" t="s">
        <v>1562</v>
      </c>
      <c r="BK402" t="s">
        <v>131</v>
      </c>
      <c r="BL402" t="s">
        <v>130</v>
      </c>
      <c r="BM402" t="s">
        <v>135</v>
      </c>
      <c r="BN402" t="s">
        <v>118</v>
      </c>
      <c r="BO402" t="s">
        <v>921</v>
      </c>
      <c r="BP402">
        <v>0</v>
      </c>
      <c r="BQ402">
        <v>0</v>
      </c>
      <c r="BR402">
        <v>0</v>
      </c>
      <c r="BS402">
        <v>0</v>
      </c>
      <c r="BT402">
        <v>0</v>
      </c>
      <c r="BU402">
        <v>0</v>
      </c>
      <c r="BV402">
        <v>0</v>
      </c>
      <c r="BW402">
        <v>0</v>
      </c>
      <c r="BX402">
        <v>0</v>
      </c>
      <c r="BY402">
        <v>0</v>
      </c>
      <c r="BZ402">
        <v>1</v>
      </c>
      <c r="CA402">
        <v>0</v>
      </c>
      <c r="CB402">
        <v>0</v>
      </c>
      <c r="CC402">
        <v>0</v>
      </c>
      <c r="CD402">
        <v>0</v>
      </c>
      <c r="CE402" t="s">
        <v>335</v>
      </c>
      <c r="CG402" t="s">
        <v>335</v>
      </c>
      <c r="CI402" t="s">
        <v>130</v>
      </c>
      <c r="CJ402" t="s">
        <v>52</v>
      </c>
      <c r="CL402" t="s">
        <v>52</v>
      </c>
      <c r="CN402" t="s">
        <v>346</v>
      </c>
      <c r="CP402">
        <v>8</v>
      </c>
      <c r="CS402" t="s">
        <v>337</v>
      </c>
    </row>
    <row r="403" spans="1:98" customFormat="1">
      <c r="A403">
        <v>154017</v>
      </c>
      <c r="B403" t="s">
        <v>462</v>
      </c>
      <c r="C403" t="s">
        <v>360</v>
      </c>
      <c r="D403">
        <v>1986</v>
      </c>
      <c r="E403">
        <v>40</v>
      </c>
      <c r="F403" t="s">
        <v>387</v>
      </c>
      <c r="G403" t="s">
        <v>49</v>
      </c>
      <c r="H403" t="s">
        <v>415</v>
      </c>
      <c r="I403" t="s">
        <v>367</v>
      </c>
      <c r="J403" t="s">
        <v>350</v>
      </c>
      <c r="K403" s="329">
        <v>46137.719039351854</v>
      </c>
      <c r="L403" t="s">
        <v>309</v>
      </c>
      <c r="M403" t="s">
        <v>462</v>
      </c>
      <c r="N403" t="s">
        <v>463</v>
      </c>
      <c r="O403" t="s">
        <v>364</v>
      </c>
      <c r="P403" t="s">
        <v>365</v>
      </c>
      <c r="R403" t="s">
        <v>383</v>
      </c>
      <c r="S403" t="s">
        <v>125</v>
      </c>
      <c r="T403" t="s">
        <v>391</v>
      </c>
      <c r="U403" t="s">
        <v>331</v>
      </c>
      <c r="V403" t="s">
        <v>108</v>
      </c>
      <c r="W403" t="s">
        <v>513</v>
      </c>
      <c r="X403">
        <v>0</v>
      </c>
      <c r="Y403">
        <v>0</v>
      </c>
      <c r="Z403">
        <v>0</v>
      </c>
      <c r="AA403">
        <v>0</v>
      </c>
      <c r="AB403">
        <v>0</v>
      </c>
      <c r="AC403">
        <v>0</v>
      </c>
      <c r="AD403">
        <v>0</v>
      </c>
      <c r="AE403">
        <v>0</v>
      </c>
      <c r="AF403">
        <v>0</v>
      </c>
      <c r="AG403">
        <v>0</v>
      </c>
      <c r="AH403">
        <v>1</v>
      </c>
      <c r="AI403">
        <v>0</v>
      </c>
      <c r="AJ403">
        <v>0</v>
      </c>
      <c r="AK403">
        <v>0</v>
      </c>
      <c r="AL403">
        <v>0</v>
      </c>
      <c r="AM403">
        <v>0</v>
      </c>
      <c r="AN403">
        <v>0</v>
      </c>
      <c r="AO403">
        <v>0</v>
      </c>
      <c r="AP403" t="s">
        <v>399</v>
      </c>
      <c r="AQ403">
        <v>0</v>
      </c>
      <c r="AR403">
        <v>0</v>
      </c>
      <c r="AS403">
        <v>0</v>
      </c>
      <c r="AT403">
        <v>0</v>
      </c>
      <c r="AU403">
        <v>0</v>
      </c>
      <c r="AV403">
        <v>0</v>
      </c>
      <c r="AW403">
        <v>1</v>
      </c>
      <c r="AX403">
        <v>0</v>
      </c>
      <c r="AY403" t="s">
        <v>345</v>
      </c>
      <c r="AZ403">
        <v>1</v>
      </c>
      <c r="BA403">
        <v>0</v>
      </c>
      <c r="BB403">
        <v>0</v>
      </c>
      <c r="BC403">
        <v>0</v>
      </c>
      <c r="BD403">
        <v>0</v>
      </c>
      <c r="BE403">
        <v>0</v>
      </c>
      <c r="BF403">
        <v>0</v>
      </c>
      <c r="BG403">
        <v>0</v>
      </c>
      <c r="BH403">
        <v>0</v>
      </c>
      <c r="BK403" t="s">
        <v>129</v>
      </c>
      <c r="BL403" t="s">
        <v>128</v>
      </c>
      <c r="BM403" t="s">
        <v>129</v>
      </c>
      <c r="BN403" t="s">
        <v>118</v>
      </c>
      <c r="BO403" t="s">
        <v>1612</v>
      </c>
      <c r="BP403">
        <v>0</v>
      </c>
      <c r="BQ403">
        <v>0</v>
      </c>
      <c r="BR403">
        <v>0</v>
      </c>
      <c r="BS403">
        <v>0</v>
      </c>
      <c r="BT403">
        <v>0</v>
      </c>
      <c r="BU403">
        <v>0</v>
      </c>
      <c r="BV403">
        <v>0</v>
      </c>
      <c r="BW403">
        <v>1</v>
      </c>
      <c r="BX403">
        <v>0</v>
      </c>
      <c r="BY403">
        <v>0</v>
      </c>
      <c r="BZ403">
        <v>0</v>
      </c>
      <c r="CA403">
        <v>0</v>
      </c>
      <c r="CB403">
        <v>0</v>
      </c>
      <c r="CC403">
        <v>0</v>
      </c>
      <c r="CD403">
        <v>1</v>
      </c>
      <c r="CE403" t="s">
        <v>335</v>
      </c>
      <c r="CG403" t="s">
        <v>335</v>
      </c>
      <c r="CI403" t="s">
        <v>130</v>
      </c>
      <c r="CJ403" t="s">
        <v>52</v>
      </c>
      <c r="CL403" t="s">
        <v>52</v>
      </c>
      <c r="CN403" t="s">
        <v>346</v>
      </c>
      <c r="CP403">
        <v>6</v>
      </c>
      <c r="CS403" t="s">
        <v>400</v>
      </c>
    </row>
    <row r="404" spans="1:98" customFormat="1">
      <c r="A404">
        <v>200090</v>
      </c>
      <c r="B404" t="s">
        <v>1363</v>
      </c>
      <c r="C404" t="s">
        <v>322</v>
      </c>
      <c r="D404">
        <v>1976</v>
      </c>
      <c r="E404">
        <v>50</v>
      </c>
      <c r="F404" t="s">
        <v>58</v>
      </c>
      <c r="G404" t="s">
        <v>81</v>
      </c>
      <c r="H404" t="s">
        <v>1101</v>
      </c>
      <c r="I404" t="s">
        <v>471</v>
      </c>
      <c r="J404" t="s">
        <v>350</v>
      </c>
      <c r="K404" s="329">
        <v>46137.713020833333</v>
      </c>
      <c r="L404" t="s">
        <v>309</v>
      </c>
      <c r="M404" t="s">
        <v>1363</v>
      </c>
      <c r="N404" t="s">
        <v>1364</v>
      </c>
      <c r="O404" t="s">
        <v>459</v>
      </c>
      <c r="P404" t="s">
        <v>353</v>
      </c>
      <c r="Q404" t="s">
        <v>305</v>
      </c>
      <c r="R404" t="s">
        <v>383</v>
      </c>
      <c r="S404" t="s">
        <v>121</v>
      </c>
      <c r="T404" t="s">
        <v>121</v>
      </c>
      <c r="U404" t="s">
        <v>331</v>
      </c>
      <c r="V404" t="s">
        <v>108</v>
      </c>
      <c r="W404" t="s">
        <v>505</v>
      </c>
      <c r="X404">
        <v>0</v>
      </c>
      <c r="Y404">
        <v>0</v>
      </c>
      <c r="Z404">
        <v>0</v>
      </c>
      <c r="AA404">
        <v>0</v>
      </c>
      <c r="AB404">
        <v>0</v>
      </c>
      <c r="AC404">
        <v>1</v>
      </c>
      <c r="AD404">
        <v>0</v>
      </c>
      <c r="AE404">
        <v>0</v>
      </c>
      <c r="AF404">
        <v>0</v>
      </c>
      <c r="AG404">
        <v>0</v>
      </c>
      <c r="AH404">
        <v>0</v>
      </c>
      <c r="AI404">
        <v>0</v>
      </c>
      <c r="AJ404">
        <v>0</v>
      </c>
      <c r="AK404">
        <v>0</v>
      </c>
      <c r="AL404">
        <v>0</v>
      </c>
      <c r="AM404">
        <v>0</v>
      </c>
      <c r="AN404">
        <v>0</v>
      </c>
      <c r="AO404">
        <v>0</v>
      </c>
      <c r="AP404" t="s">
        <v>345</v>
      </c>
      <c r="AQ404">
        <v>1</v>
      </c>
      <c r="AR404">
        <v>0</v>
      </c>
      <c r="AS404">
        <v>0</v>
      </c>
      <c r="AT404">
        <v>0</v>
      </c>
      <c r="AU404">
        <v>0</v>
      </c>
      <c r="AV404">
        <v>0</v>
      </c>
      <c r="AW404">
        <v>0</v>
      </c>
      <c r="AX404">
        <v>0</v>
      </c>
      <c r="AY404" t="s">
        <v>345</v>
      </c>
      <c r="AZ404">
        <v>1</v>
      </c>
      <c r="BA404">
        <v>0</v>
      </c>
      <c r="BB404">
        <v>0</v>
      </c>
      <c r="BC404">
        <v>0</v>
      </c>
      <c r="BD404">
        <v>0</v>
      </c>
      <c r="BE404">
        <v>0</v>
      </c>
      <c r="BF404">
        <v>0</v>
      </c>
      <c r="BG404">
        <v>0</v>
      </c>
      <c r="BH404">
        <v>0</v>
      </c>
      <c r="BK404" t="s">
        <v>386</v>
      </c>
      <c r="BL404" t="s">
        <v>130</v>
      </c>
      <c r="BM404" t="s">
        <v>132</v>
      </c>
      <c r="BN404" t="s">
        <v>117</v>
      </c>
      <c r="BO404" t="s">
        <v>924</v>
      </c>
      <c r="BP404">
        <v>0</v>
      </c>
      <c r="BQ404">
        <v>0</v>
      </c>
      <c r="BR404">
        <v>0</v>
      </c>
      <c r="BS404">
        <v>0</v>
      </c>
      <c r="BT404">
        <v>0</v>
      </c>
      <c r="BU404">
        <v>1</v>
      </c>
      <c r="BV404">
        <v>0</v>
      </c>
      <c r="BW404">
        <v>0</v>
      </c>
      <c r="BX404">
        <v>0</v>
      </c>
      <c r="BY404">
        <v>0</v>
      </c>
      <c r="BZ404">
        <v>0</v>
      </c>
      <c r="CA404">
        <v>0</v>
      </c>
      <c r="CB404">
        <v>0</v>
      </c>
      <c r="CC404">
        <v>0</v>
      </c>
      <c r="CD404">
        <v>0</v>
      </c>
      <c r="CE404" t="s">
        <v>167</v>
      </c>
      <c r="CG404" t="s">
        <v>200</v>
      </c>
      <c r="CI404" t="s">
        <v>132</v>
      </c>
      <c r="CJ404" t="s">
        <v>52</v>
      </c>
      <c r="CL404" t="s">
        <v>51</v>
      </c>
      <c r="CN404" t="s">
        <v>346</v>
      </c>
      <c r="CP404">
        <v>9</v>
      </c>
      <c r="CS404" t="s">
        <v>347</v>
      </c>
    </row>
    <row r="405" spans="1:98" customFormat="1">
      <c r="A405">
        <v>200087</v>
      </c>
      <c r="B405" t="s">
        <v>593</v>
      </c>
      <c r="C405" t="s">
        <v>322</v>
      </c>
      <c r="D405">
        <v>1954</v>
      </c>
      <c r="E405">
        <v>72</v>
      </c>
      <c r="F405" t="s">
        <v>376</v>
      </c>
      <c r="G405" t="s">
        <v>80</v>
      </c>
      <c r="H405" t="s">
        <v>828</v>
      </c>
      <c r="I405" t="s">
        <v>397</v>
      </c>
      <c r="J405" t="s">
        <v>325</v>
      </c>
      <c r="K405" s="329">
        <v>46137.712534722225</v>
      </c>
      <c r="L405" t="s">
        <v>309</v>
      </c>
      <c r="M405" t="s">
        <v>593</v>
      </c>
      <c r="N405" t="s">
        <v>594</v>
      </c>
      <c r="O405" t="s">
        <v>453</v>
      </c>
      <c r="P405" t="s">
        <v>342</v>
      </c>
      <c r="Q405" t="s">
        <v>307</v>
      </c>
      <c r="R405" t="s">
        <v>122</v>
      </c>
      <c r="S405" t="s">
        <v>122</v>
      </c>
      <c r="T405" t="s">
        <v>394</v>
      </c>
      <c r="U405" t="s">
        <v>331</v>
      </c>
      <c r="V405" t="s">
        <v>109</v>
      </c>
      <c r="W405" t="s">
        <v>384</v>
      </c>
      <c r="X405">
        <v>0</v>
      </c>
      <c r="Y405">
        <v>0</v>
      </c>
      <c r="Z405">
        <v>0</v>
      </c>
      <c r="AA405">
        <v>0</v>
      </c>
      <c r="AB405">
        <v>1</v>
      </c>
      <c r="AC405">
        <v>0</v>
      </c>
      <c r="AD405">
        <v>0</v>
      </c>
      <c r="AE405">
        <v>0</v>
      </c>
      <c r="AF405">
        <v>0</v>
      </c>
      <c r="AG405">
        <v>0</v>
      </c>
      <c r="AH405">
        <v>0</v>
      </c>
      <c r="AI405">
        <v>0</v>
      </c>
      <c r="AJ405">
        <v>0</v>
      </c>
      <c r="AK405">
        <v>0</v>
      </c>
      <c r="AL405">
        <v>0</v>
      </c>
      <c r="AM405">
        <v>0</v>
      </c>
      <c r="AN405">
        <v>0</v>
      </c>
      <c r="AO405">
        <v>0</v>
      </c>
      <c r="AP405" t="s">
        <v>345</v>
      </c>
      <c r="AQ405">
        <v>1</v>
      </c>
      <c r="AR405">
        <v>0</v>
      </c>
      <c r="AS405">
        <v>0</v>
      </c>
      <c r="AT405">
        <v>0</v>
      </c>
      <c r="AU405">
        <v>0</v>
      </c>
      <c r="AV405">
        <v>0</v>
      </c>
      <c r="AW405">
        <v>0</v>
      </c>
      <c r="AX405">
        <v>0</v>
      </c>
      <c r="AY405" t="s">
        <v>345</v>
      </c>
      <c r="AZ405">
        <v>1</v>
      </c>
      <c r="BA405">
        <v>0</v>
      </c>
      <c r="BB405">
        <v>0</v>
      </c>
      <c r="BC405">
        <v>0</v>
      </c>
      <c r="BD405">
        <v>0</v>
      </c>
      <c r="BE405">
        <v>0</v>
      </c>
      <c r="BF405">
        <v>0</v>
      </c>
      <c r="BG405">
        <v>0</v>
      </c>
      <c r="BH405">
        <v>0</v>
      </c>
      <c r="BK405" t="s">
        <v>131</v>
      </c>
      <c r="BL405" t="s">
        <v>130</v>
      </c>
      <c r="BM405" t="s">
        <v>130</v>
      </c>
      <c r="BN405" t="s">
        <v>117</v>
      </c>
      <c r="BO405" t="s">
        <v>923</v>
      </c>
      <c r="BP405">
        <v>0</v>
      </c>
      <c r="BQ405">
        <v>1</v>
      </c>
      <c r="BR405">
        <v>0</v>
      </c>
      <c r="BS405">
        <v>0</v>
      </c>
      <c r="BT405">
        <v>0</v>
      </c>
      <c r="BU405">
        <v>0</v>
      </c>
      <c r="BV405">
        <v>0</v>
      </c>
      <c r="BW405">
        <v>0</v>
      </c>
      <c r="BX405">
        <v>0</v>
      </c>
      <c r="BY405">
        <v>0</v>
      </c>
      <c r="BZ405">
        <v>0</v>
      </c>
      <c r="CA405">
        <v>0</v>
      </c>
      <c r="CB405">
        <v>0</v>
      </c>
      <c r="CC405">
        <v>0</v>
      </c>
      <c r="CD405">
        <v>0</v>
      </c>
      <c r="CE405" t="s">
        <v>335</v>
      </c>
      <c r="CG405" t="s">
        <v>1422</v>
      </c>
      <c r="CI405" t="s">
        <v>130</v>
      </c>
      <c r="CJ405" t="s">
        <v>52</v>
      </c>
      <c r="CL405" t="s">
        <v>51</v>
      </c>
      <c r="CM405" t="s">
        <v>2374</v>
      </c>
      <c r="CN405" t="s">
        <v>346</v>
      </c>
      <c r="CP405">
        <v>8</v>
      </c>
      <c r="CQ405" t="s">
        <v>2375</v>
      </c>
      <c r="CS405" t="s">
        <v>347</v>
      </c>
    </row>
    <row r="406" spans="1:98" customFormat="1">
      <c r="A406">
        <v>200086</v>
      </c>
      <c r="B406" t="s">
        <v>593</v>
      </c>
      <c r="C406" t="s">
        <v>360</v>
      </c>
      <c r="D406">
        <v>1980</v>
      </c>
      <c r="E406">
        <v>46</v>
      </c>
      <c r="F406" t="s">
        <v>387</v>
      </c>
      <c r="G406" t="s">
        <v>80</v>
      </c>
      <c r="H406" t="s">
        <v>828</v>
      </c>
      <c r="I406" t="s">
        <v>471</v>
      </c>
      <c r="J406" t="s">
        <v>350</v>
      </c>
      <c r="K406" s="329">
        <v>46137.710462962961</v>
      </c>
      <c r="L406" t="s">
        <v>309</v>
      </c>
      <c r="M406" t="s">
        <v>593</v>
      </c>
      <c r="N406" t="s">
        <v>594</v>
      </c>
      <c r="O406" t="s">
        <v>453</v>
      </c>
      <c r="P406" t="s">
        <v>342</v>
      </c>
      <c r="Q406" t="s">
        <v>307</v>
      </c>
      <c r="R406" t="s">
        <v>122</v>
      </c>
      <c r="S406" t="s">
        <v>122</v>
      </c>
      <c r="T406" t="s">
        <v>394</v>
      </c>
      <c r="U406" t="s">
        <v>331</v>
      </c>
      <c r="V406" t="s">
        <v>110</v>
      </c>
      <c r="W406" t="s">
        <v>384</v>
      </c>
      <c r="X406">
        <v>0</v>
      </c>
      <c r="Y406">
        <v>0</v>
      </c>
      <c r="Z406">
        <v>0</v>
      </c>
      <c r="AA406">
        <v>0</v>
      </c>
      <c r="AB406">
        <v>1</v>
      </c>
      <c r="AC406">
        <v>0</v>
      </c>
      <c r="AD406">
        <v>0</v>
      </c>
      <c r="AE406">
        <v>0</v>
      </c>
      <c r="AF406">
        <v>0</v>
      </c>
      <c r="AG406">
        <v>0</v>
      </c>
      <c r="AH406">
        <v>0</v>
      </c>
      <c r="AI406">
        <v>0</v>
      </c>
      <c r="AJ406">
        <v>0</v>
      </c>
      <c r="AK406">
        <v>0</v>
      </c>
      <c r="AL406">
        <v>0</v>
      </c>
      <c r="AM406">
        <v>0</v>
      </c>
      <c r="AN406">
        <v>0</v>
      </c>
      <c r="AO406">
        <v>0</v>
      </c>
      <c r="AP406" t="s">
        <v>345</v>
      </c>
      <c r="AQ406">
        <v>1</v>
      </c>
      <c r="AR406">
        <v>0</v>
      </c>
      <c r="AS406">
        <v>0</v>
      </c>
      <c r="AT406">
        <v>0</v>
      </c>
      <c r="AU406">
        <v>0</v>
      </c>
      <c r="AV406">
        <v>0</v>
      </c>
      <c r="AW406">
        <v>0</v>
      </c>
      <c r="AX406">
        <v>0</v>
      </c>
      <c r="AY406" t="s">
        <v>345</v>
      </c>
      <c r="AZ406">
        <v>1</v>
      </c>
      <c r="BA406">
        <v>0</v>
      </c>
      <c r="BB406">
        <v>0</v>
      </c>
      <c r="BC406">
        <v>0</v>
      </c>
      <c r="BD406">
        <v>0</v>
      </c>
      <c r="BE406">
        <v>0</v>
      </c>
      <c r="BF406">
        <v>0</v>
      </c>
      <c r="BG406">
        <v>0</v>
      </c>
      <c r="BH406">
        <v>0</v>
      </c>
      <c r="BK406" t="s">
        <v>131</v>
      </c>
      <c r="BL406" t="s">
        <v>130</v>
      </c>
      <c r="BM406" t="s">
        <v>133</v>
      </c>
      <c r="BN406" t="s">
        <v>117</v>
      </c>
      <c r="BO406" t="s">
        <v>923</v>
      </c>
      <c r="BP406">
        <v>0</v>
      </c>
      <c r="BQ406">
        <v>1</v>
      </c>
      <c r="BR406">
        <v>0</v>
      </c>
      <c r="BS406">
        <v>0</v>
      </c>
      <c r="BT406">
        <v>0</v>
      </c>
      <c r="BU406">
        <v>0</v>
      </c>
      <c r="BV406">
        <v>0</v>
      </c>
      <c r="BW406">
        <v>0</v>
      </c>
      <c r="BX406">
        <v>0</v>
      </c>
      <c r="BY406">
        <v>0</v>
      </c>
      <c r="BZ406">
        <v>0</v>
      </c>
      <c r="CA406">
        <v>0</v>
      </c>
      <c r="CB406">
        <v>0</v>
      </c>
      <c r="CC406">
        <v>0</v>
      </c>
      <c r="CD406">
        <v>0</v>
      </c>
      <c r="CE406" t="s">
        <v>335</v>
      </c>
      <c r="CF406" t="s">
        <v>2376</v>
      </c>
      <c r="CG406" t="s">
        <v>335</v>
      </c>
      <c r="CH406" t="s">
        <v>2377</v>
      </c>
      <c r="CI406" t="s">
        <v>132</v>
      </c>
      <c r="CJ406" t="s">
        <v>52</v>
      </c>
      <c r="CK406" t="s">
        <v>2378</v>
      </c>
      <c r="CL406" t="s">
        <v>52</v>
      </c>
      <c r="CM406" t="s">
        <v>2379</v>
      </c>
      <c r="CN406" t="s">
        <v>346</v>
      </c>
      <c r="CP406">
        <v>7</v>
      </c>
      <c r="CS406" t="s">
        <v>347</v>
      </c>
    </row>
    <row r="407" spans="1:98" customFormat="1">
      <c r="A407">
        <v>200084</v>
      </c>
      <c r="B407" t="s">
        <v>751</v>
      </c>
      <c r="C407" t="s">
        <v>360</v>
      </c>
      <c r="D407">
        <v>1995</v>
      </c>
      <c r="E407">
        <v>31</v>
      </c>
      <c r="F407" t="s">
        <v>57</v>
      </c>
      <c r="G407" t="s">
        <v>83</v>
      </c>
      <c r="H407" t="s">
        <v>431</v>
      </c>
      <c r="I407" t="s">
        <v>410</v>
      </c>
      <c r="J407" t="s">
        <v>325</v>
      </c>
      <c r="K407" s="329">
        <v>46137.705127314817</v>
      </c>
      <c r="L407" t="s">
        <v>309</v>
      </c>
      <c r="M407" t="s">
        <v>751</v>
      </c>
      <c r="N407" t="s">
        <v>752</v>
      </c>
      <c r="O407" t="s">
        <v>453</v>
      </c>
      <c r="P407" t="s">
        <v>342</v>
      </c>
      <c r="Q407" t="s">
        <v>307</v>
      </c>
      <c r="R407" t="s">
        <v>122</v>
      </c>
      <c r="S407" t="s">
        <v>122</v>
      </c>
      <c r="T407" t="s">
        <v>394</v>
      </c>
      <c r="U407" t="s">
        <v>331</v>
      </c>
      <c r="V407" t="s">
        <v>108</v>
      </c>
      <c r="W407" t="s">
        <v>733</v>
      </c>
      <c r="X407">
        <v>1</v>
      </c>
      <c r="Y407">
        <v>0</v>
      </c>
      <c r="Z407">
        <v>1</v>
      </c>
      <c r="AA407">
        <v>0</v>
      </c>
      <c r="AB407">
        <v>0</v>
      </c>
      <c r="AC407">
        <v>0</v>
      </c>
      <c r="AD407">
        <v>0</v>
      </c>
      <c r="AE407">
        <v>0</v>
      </c>
      <c r="AF407">
        <v>0</v>
      </c>
      <c r="AG407">
        <v>0</v>
      </c>
      <c r="AH407">
        <v>0</v>
      </c>
      <c r="AI407">
        <v>0</v>
      </c>
      <c r="AJ407">
        <v>0</v>
      </c>
      <c r="AK407">
        <v>0</v>
      </c>
      <c r="AL407">
        <v>0</v>
      </c>
      <c r="AM407">
        <v>1</v>
      </c>
      <c r="AN407">
        <v>0</v>
      </c>
      <c r="AO407">
        <v>0</v>
      </c>
      <c r="AP407" t="s">
        <v>345</v>
      </c>
      <c r="AQ407">
        <v>1</v>
      </c>
      <c r="AR407">
        <v>0</v>
      </c>
      <c r="AS407">
        <v>0</v>
      </c>
      <c r="AT407">
        <v>0</v>
      </c>
      <c r="AU407">
        <v>0</v>
      </c>
      <c r="AV407">
        <v>0</v>
      </c>
      <c r="AW407">
        <v>0</v>
      </c>
      <c r="AX407">
        <v>0</v>
      </c>
      <c r="AY407" t="s">
        <v>345</v>
      </c>
      <c r="AZ407">
        <v>1</v>
      </c>
      <c r="BA407">
        <v>0</v>
      </c>
      <c r="BB407">
        <v>0</v>
      </c>
      <c r="BC407">
        <v>0</v>
      </c>
      <c r="BD407">
        <v>0</v>
      </c>
      <c r="BE407">
        <v>0</v>
      </c>
      <c r="BF407">
        <v>0</v>
      </c>
      <c r="BG407">
        <v>0</v>
      </c>
      <c r="BH407">
        <v>0</v>
      </c>
      <c r="BK407" t="s">
        <v>132</v>
      </c>
      <c r="BL407" t="s">
        <v>133</v>
      </c>
      <c r="BM407" t="s">
        <v>131</v>
      </c>
      <c r="BN407" t="s">
        <v>117</v>
      </c>
      <c r="BO407" t="s">
        <v>921</v>
      </c>
      <c r="BP407">
        <v>0</v>
      </c>
      <c r="BQ407">
        <v>0</v>
      </c>
      <c r="BR407">
        <v>0</v>
      </c>
      <c r="BS407">
        <v>0</v>
      </c>
      <c r="BT407">
        <v>0</v>
      </c>
      <c r="BU407">
        <v>0</v>
      </c>
      <c r="BV407">
        <v>0</v>
      </c>
      <c r="BW407">
        <v>0</v>
      </c>
      <c r="BX407">
        <v>0</v>
      </c>
      <c r="BY407">
        <v>0</v>
      </c>
      <c r="BZ407">
        <v>1</v>
      </c>
      <c r="CA407">
        <v>0</v>
      </c>
      <c r="CB407">
        <v>0</v>
      </c>
      <c r="CC407">
        <v>0</v>
      </c>
      <c r="CD407">
        <v>0</v>
      </c>
      <c r="CE407" t="s">
        <v>335</v>
      </c>
      <c r="CG407" t="s">
        <v>335</v>
      </c>
      <c r="CI407" t="s">
        <v>129</v>
      </c>
      <c r="CJ407" t="s">
        <v>51</v>
      </c>
      <c r="CL407" t="s">
        <v>51</v>
      </c>
      <c r="CN407" t="s">
        <v>346</v>
      </c>
      <c r="CP407">
        <v>8</v>
      </c>
      <c r="CQ407" t="s">
        <v>1103</v>
      </c>
      <c r="CR407" t="s">
        <v>2380</v>
      </c>
      <c r="CS407" t="s">
        <v>337</v>
      </c>
      <c r="CT407" t="s">
        <v>2381</v>
      </c>
    </row>
    <row r="408" spans="1:98" customFormat="1">
      <c r="A408">
        <v>200077</v>
      </c>
      <c r="B408" t="s">
        <v>321</v>
      </c>
      <c r="C408" t="s">
        <v>360</v>
      </c>
      <c r="D408">
        <v>1997</v>
      </c>
      <c r="E408">
        <v>29</v>
      </c>
      <c r="F408" t="s">
        <v>323</v>
      </c>
      <c r="G408" t="s">
        <v>49</v>
      </c>
      <c r="H408" t="s">
        <v>492</v>
      </c>
      <c r="I408" t="s">
        <v>324</v>
      </c>
      <c r="J408" t="s">
        <v>325</v>
      </c>
      <c r="K408" s="329">
        <v>46137.678333333337</v>
      </c>
      <c r="L408" t="s">
        <v>309</v>
      </c>
      <c r="M408" t="s">
        <v>1810</v>
      </c>
      <c r="N408" t="s">
        <v>1812</v>
      </c>
      <c r="O408" t="s">
        <v>319</v>
      </c>
      <c r="P408" t="s">
        <v>405</v>
      </c>
      <c r="Q408" t="s">
        <v>306</v>
      </c>
      <c r="R408" t="s">
        <v>122</v>
      </c>
      <c r="S408" t="s">
        <v>122</v>
      </c>
      <c r="T408" t="s">
        <v>394</v>
      </c>
      <c r="U408" t="s">
        <v>331</v>
      </c>
      <c r="V408" t="s">
        <v>110</v>
      </c>
      <c r="W408" t="s">
        <v>533</v>
      </c>
      <c r="X408">
        <v>1</v>
      </c>
      <c r="Y408">
        <v>1</v>
      </c>
      <c r="Z408">
        <v>1</v>
      </c>
      <c r="AA408">
        <v>0</v>
      </c>
      <c r="AB408">
        <v>0</v>
      </c>
      <c r="AC408">
        <v>0</v>
      </c>
      <c r="AD408">
        <v>0</v>
      </c>
      <c r="AE408">
        <v>0</v>
      </c>
      <c r="AF408">
        <v>0</v>
      </c>
      <c r="AG408">
        <v>0</v>
      </c>
      <c r="AH408">
        <v>0</v>
      </c>
      <c r="AI408">
        <v>0</v>
      </c>
      <c r="AJ408">
        <v>0</v>
      </c>
      <c r="AK408">
        <v>0</v>
      </c>
      <c r="AL408">
        <v>0</v>
      </c>
      <c r="AM408">
        <v>0</v>
      </c>
      <c r="AN408">
        <v>0</v>
      </c>
      <c r="AO408">
        <v>0</v>
      </c>
      <c r="AP408" t="s">
        <v>345</v>
      </c>
      <c r="AQ408">
        <v>1</v>
      </c>
      <c r="AR408">
        <v>0</v>
      </c>
      <c r="AS408">
        <v>0</v>
      </c>
      <c r="AT408">
        <v>0</v>
      </c>
      <c r="AU408">
        <v>0</v>
      </c>
      <c r="AV408">
        <v>0</v>
      </c>
      <c r="AW408">
        <v>0</v>
      </c>
      <c r="AX408">
        <v>0</v>
      </c>
      <c r="AY408" t="s">
        <v>345</v>
      </c>
      <c r="AZ408">
        <v>1</v>
      </c>
      <c r="BA408">
        <v>0</v>
      </c>
      <c r="BB408">
        <v>0</v>
      </c>
      <c r="BC408">
        <v>0</v>
      </c>
      <c r="BD408">
        <v>0</v>
      </c>
      <c r="BE408">
        <v>0</v>
      </c>
      <c r="BF408">
        <v>0</v>
      </c>
      <c r="BG408">
        <v>0</v>
      </c>
      <c r="BH408">
        <v>0</v>
      </c>
      <c r="BI408" t="s">
        <v>51</v>
      </c>
      <c r="BK408" t="s">
        <v>131</v>
      </c>
      <c r="BL408" t="s">
        <v>130</v>
      </c>
      <c r="BM408" t="s">
        <v>130</v>
      </c>
      <c r="BN408" t="s">
        <v>117</v>
      </c>
      <c r="BO408" t="s">
        <v>938</v>
      </c>
      <c r="BP408">
        <v>0</v>
      </c>
      <c r="BQ408">
        <v>0</v>
      </c>
      <c r="BR408">
        <v>0</v>
      </c>
      <c r="BS408">
        <v>0</v>
      </c>
      <c r="BT408">
        <v>0</v>
      </c>
      <c r="BU408">
        <v>0</v>
      </c>
      <c r="BV408">
        <v>0</v>
      </c>
      <c r="BW408">
        <v>1</v>
      </c>
      <c r="BX408">
        <v>0</v>
      </c>
      <c r="BY408">
        <v>0</v>
      </c>
      <c r="BZ408">
        <v>0</v>
      </c>
      <c r="CA408">
        <v>0</v>
      </c>
      <c r="CB408">
        <v>0</v>
      </c>
      <c r="CC408">
        <v>0</v>
      </c>
      <c r="CD408">
        <v>0</v>
      </c>
      <c r="CE408" t="s">
        <v>335</v>
      </c>
      <c r="CG408" t="s">
        <v>335</v>
      </c>
      <c r="CI408" t="s">
        <v>128</v>
      </c>
      <c r="CJ408" t="s">
        <v>51</v>
      </c>
      <c r="CL408" t="s">
        <v>51</v>
      </c>
      <c r="CN408" t="s">
        <v>346</v>
      </c>
      <c r="CP408">
        <v>10</v>
      </c>
    </row>
    <row r="409" spans="1:98" customFormat="1">
      <c r="A409">
        <v>191362</v>
      </c>
      <c r="B409" t="s">
        <v>321</v>
      </c>
      <c r="C409" t="s">
        <v>360</v>
      </c>
      <c r="D409">
        <v>1968</v>
      </c>
      <c r="E409">
        <v>58</v>
      </c>
      <c r="F409" t="s">
        <v>58</v>
      </c>
      <c r="G409" t="s">
        <v>49</v>
      </c>
      <c r="H409" t="s">
        <v>442</v>
      </c>
      <c r="I409" t="s">
        <v>397</v>
      </c>
      <c r="J409" t="s">
        <v>350</v>
      </c>
      <c r="K409" s="329">
        <v>46137.671388888892</v>
      </c>
      <c r="L409" t="s">
        <v>309</v>
      </c>
      <c r="M409" t="s">
        <v>438</v>
      </c>
      <c r="N409" t="s">
        <v>441</v>
      </c>
      <c r="O409" t="s">
        <v>442</v>
      </c>
      <c r="P409" t="s">
        <v>405</v>
      </c>
      <c r="R409" t="s">
        <v>383</v>
      </c>
      <c r="S409" t="s">
        <v>121</v>
      </c>
      <c r="T409" t="s">
        <v>121</v>
      </c>
      <c r="U409" t="s">
        <v>331</v>
      </c>
      <c r="V409" t="s">
        <v>112</v>
      </c>
      <c r="W409" t="s">
        <v>623</v>
      </c>
      <c r="X409">
        <v>0</v>
      </c>
      <c r="Y409">
        <v>0</v>
      </c>
      <c r="Z409">
        <v>0</v>
      </c>
      <c r="AA409">
        <v>0</v>
      </c>
      <c r="AB409">
        <v>0</v>
      </c>
      <c r="AC409">
        <v>0</v>
      </c>
      <c r="AD409">
        <v>0</v>
      </c>
      <c r="AE409">
        <v>1</v>
      </c>
      <c r="AF409">
        <v>0</v>
      </c>
      <c r="AG409">
        <v>0</v>
      </c>
      <c r="AH409">
        <v>0</v>
      </c>
      <c r="AI409">
        <v>0</v>
      </c>
      <c r="AJ409">
        <v>0</v>
      </c>
      <c r="AK409">
        <v>0</v>
      </c>
      <c r="AL409">
        <v>0</v>
      </c>
      <c r="AM409">
        <v>0</v>
      </c>
      <c r="AN409">
        <v>0</v>
      </c>
      <c r="AO409">
        <v>0</v>
      </c>
      <c r="AP409" t="s">
        <v>399</v>
      </c>
      <c r="AQ409">
        <v>0</v>
      </c>
      <c r="AR409">
        <v>0</v>
      </c>
      <c r="AS409">
        <v>0</v>
      </c>
      <c r="AT409">
        <v>0</v>
      </c>
      <c r="AU409">
        <v>0</v>
      </c>
      <c r="AV409">
        <v>0</v>
      </c>
      <c r="AW409">
        <v>1</v>
      </c>
      <c r="AX409">
        <v>0</v>
      </c>
      <c r="AY409" t="s">
        <v>345</v>
      </c>
      <c r="AZ409">
        <v>1</v>
      </c>
      <c r="BA409">
        <v>0</v>
      </c>
      <c r="BB409">
        <v>0</v>
      </c>
      <c r="BC409">
        <v>0</v>
      </c>
      <c r="BD409">
        <v>0</v>
      </c>
      <c r="BE409">
        <v>0</v>
      </c>
      <c r="BF409">
        <v>0</v>
      </c>
      <c r="BG409">
        <v>0</v>
      </c>
      <c r="BH409">
        <v>0</v>
      </c>
      <c r="BK409" t="s">
        <v>386</v>
      </c>
      <c r="BL409" t="s">
        <v>386</v>
      </c>
      <c r="BM409" t="s">
        <v>129</v>
      </c>
      <c r="BN409" t="s">
        <v>120</v>
      </c>
      <c r="BO409" t="s">
        <v>924</v>
      </c>
      <c r="BP409">
        <v>0</v>
      </c>
      <c r="BQ409">
        <v>0</v>
      </c>
      <c r="BR409">
        <v>0</v>
      </c>
      <c r="BS409">
        <v>0</v>
      </c>
      <c r="BT409">
        <v>0</v>
      </c>
      <c r="BU409">
        <v>1</v>
      </c>
      <c r="BV409">
        <v>0</v>
      </c>
      <c r="BW409">
        <v>0</v>
      </c>
      <c r="BX409">
        <v>0</v>
      </c>
      <c r="BY409">
        <v>0</v>
      </c>
      <c r="BZ409">
        <v>0</v>
      </c>
      <c r="CA409">
        <v>0</v>
      </c>
      <c r="CB409">
        <v>0</v>
      </c>
      <c r="CC409">
        <v>0</v>
      </c>
      <c r="CD409">
        <v>0</v>
      </c>
      <c r="CE409" t="s">
        <v>335</v>
      </c>
      <c r="CG409" t="s">
        <v>335</v>
      </c>
      <c r="CI409" t="s">
        <v>127</v>
      </c>
      <c r="CJ409" t="s">
        <v>52</v>
      </c>
      <c r="CL409" t="s">
        <v>52</v>
      </c>
      <c r="CN409" t="s">
        <v>346</v>
      </c>
      <c r="CP409">
        <v>7</v>
      </c>
    </row>
    <row r="410" spans="1:98" customFormat="1">
      <c r="A410">
        <v>200052</v>
      </c>
      <c r="B410" t="s">
        <v>356</v>
      </c>
      <c r="C410" t="s">
        <v>360</v>
      </c>
      <c r="D410">
        <v>1965</v>
      </c>
      <c r="E410">
        <v>61</v>
      </c>
      <c r="F410" t="s">
        <v>339</v>
      </c>
      <c r="G410" t="s">
        <v>83</v>
      </c>
      <c r="H410" t="s">
        <v>775</v>
      </c>
      <c r="I410" t="s">
        <v>367</v>
      </c>
      <c r="J410" t="s">
        <v>325</v>
      </c>
      <c r="K410" s="329">
        <v>46137.667175925926</v>
      </c>
      <c r="L410" t="s">
        <v>309</v>
      </c>
      <c r="M410" t="s">
        <v>370</v>
      </c>
      <c r="N410" t="s">
        <v>539</v>
      </c>
      <c r="O410" t="s">
        <v>377</v>
      </c>
      <c r="P410" t="s">
        <v>365</v>
      </c>
      <c r="Q410" t="s">
        <v>304</v>
      </c>
      <c r="R410" t="s">
        <v>123</v>
      </c>
      <c r="S410" t="s">
        <v>121</v>
      </c>
      <c r="T410" t="s">
        <v>121</v>
      </c>
      <c r="U410" t="s">
        <v>372</v>
      </c>
      <c r="V410" t="s">
        <v>107</v>
      </c>
      <c r="W410" t="s">
        <v>384</v>
      </c>
      <c r="X410">
        <v>0</v>
      </c>
      <c r="Y410">
        <v>0</v>
      </c>
      <c r="Z410">
        <v>0</v>
      </c>
      <c r="AA410">
        <v>0</v>
      </c>
      <c r="AB410">
        <v>1</v>
      </c>
      <c r="AC410">
        <v>0</v>
      </c>
      <c r="AD410">
        <v>0</v>
      </c>
      <c r="AE410">
        <v>0</v>
      </c>
      <c r="AF410">
        <v>0</v>
      </c>
      <c r="AG410">
        <v>0</v>
      </c>
      <c r="AH410">
        <v>0</v>
      </c>
      <c r="AI410">
        <v>0</v>
      </c>
      <c r="AJ410">
        <v>0</v>
      </c>
      <c r="AK410">
        <v>0</v>
      </c>
      <c r="AL410">
        <v>0</v>
      </c>
      <c r="AM410">
        <v>0</v>
      </c>
      <c r="AN410">
        <v>0</v>
      </c>
      <c r="AO410">
        <v>0</v>
      </c>
      <c r="AP410" t="s">
        <v>464</v>
      </c>
      <c r="AQ410">
        <v>0</v>
      </c>
      <c r="AR410">
        <v>0</v>
      </c>
      <c r="AS410">
        <v>0</v>
      </c>
      <c r="AT410">
        <v>1</v>
      </c>
      <c r="AU410">
        <v>0</v>
      </c>
      <c r="AV410">
        <v>0</v>
      </c>
      <c r="AW410">
        <v>0</v>
      </c>
      <c r="AX410">
        <v>0</v>
      </c>
      <c r="AY410" t="s">
        <v>375</v>
      </c>
      <c r="AZ410">
        <v>0</v>
      </c>
      <c r="BA410">
        <v>1</v>
      </c>
      <c r="BB410">
        <v>0</v>
      </c>
      <c r="BC410">
        <v>0</v>
      </c>
      <c r="BD410">
        <v>0</v>
      </c>
      <c r="BE410">
        <v>0</v>
      </c>
      <c r="BF410">
        <v>0</v>
      </c>
      <c r="BG410">
        <v>0</v>
      </c>
      <c r="BH410">
        <v>0</v>
      </c>
      <c r="BI410" t="s">
        <v>52</v>
      </c>
      <c r="BK410" t="s">
        <v>386</v>
      </c>
      <c r="BL410" t="s">
        <v>135</v>
      </c>
      <c r="BM410" t="s">
        <v>131</v>
      </c>
      <c r="BN410" t="s">
        <v>117</v>
      </c>
      <c r="BO410" t="s">
        <v>921</v>
      </c>
      <c r="BP410">
        <v>0</v>
      </c>
      <c r="BQ410">
        <v>0</v>
      </c>
      <c r="BR410">
        <v>0</v>
      </c>
      <c r="BS410">
        <v>0</v>
      </c>
      <c r="BT410">
        <v>0</v>
      </c>
      <c r="BU410">
        <v>0</v>
      </c>
      <c r="BV410">
        <v>0</v>
      </c>
      <c r="BW410">
        <v>0</v>
      </c>
      <c r="BX410">
        <v>0</v>
      </c>
      <c r="BY410">
        <v>0</v>
      </c>
      <c r="BZ410">
        <v>1</v>
      </c>
      <c r="CA410">
        <v>0</v>
      </c>
      <c r="CB410">
        <v>0</v>
      </c>
      <c r="CC410">
        <v>0</v>
      </c>
      <c r="CD410">
        <v>0</v>
      </c>
      <c r="CE410" t="s">
        <v>137</v>
      </c>
      <c r="CG410" t="s">
        <v>335</v>
      </c>
      <c r="CH410" t="s">
        <v>1446</v>
      </c>
      <c r="CI410" t="s">
        <v>127</v>
      </c>
      <c r="CJ410" t="s">
        <v>51</v>
      </c>
      <c r="CK410" t="s">
        <v>2382</v>
      </c>
      <c r="CL410" t="s">
        <v>51</v>
      </c>
      <c r="CM410" t="s">
        <v>2383</v>
      </c>
      <c r="CN410" t="s">
        <v>336</v>
      </c>
      <c r="CO410" t="s">
        <v>2384</v>
      </c>
      <c r="CP410">
        <v>8</v>
      </c>
      <c r="CQ410" t="s">
        <v>2385</v>
      </c>
      <c r="CS410" t="s">
        <v>337</v>
      </c>
      <c r="CT410" t="s">
        <v>2386</v>
      </c>
    </row>
    <row r="411" spans="1:98" customFormat="1">
      <c r="A411">
        <v>200080</v>
      </c>
      <c r="B411" t="s">
        <v>406</v>
      </c>
      <c r="C411" t="s">
        <v>360</v>
      </c>
      <c r="D411">
        <v>1985</v>
      </c>
      <c r="E411">
        <v>41</v>
      </c>
      <c r="F411" t="s">
        <v>387</v>
      </c>
      <c r="G411" t="s">
        <v>49</v>
      </c>
      <c r="H411" t="s">
        <v>328</v>
      </c>
      <c r="I411" t="s">
        <v>410</v>
      </c>
      <c r="J411" t="s">
        <v>350</v>
      </c>
      <c r="K411" s="329">
        <v>46137.666898148149</v>
      </c>
      <c r="L411" t="s">
        <v>309</v>
      </c>
      <c r="M411" t="s">
        <v>406</v>
      </c>
      <c r="N411" t="s">
        <v>407</v>
      </c>
      <c r="O411" t="s">
        <v>328</v>
      </c>
      <c r="P411" t="s">
        <v>329</v>
      </c>
      <c r="R411" t="s">
        <v>122</v>
      </c>
      <c r="S411" t="s">
        <v>122</v>
      </c>
      <c r="T411" t="s">
        <v>391</v>
      </c>
      <c r="U411" t="s">
        <v>331</v>
      </c>
      <c r="V411" t="s">
        <v>109</v>
      </c>
      <c r="W411" t="s">
        <v>411</v>
      </c>
      <c r="X411">
        <v>0</v>
      </c>
      <c r="Y411">
        <v>0</v>
      </c>
      <c r="Z411">
        <v>0</v>
      </c>
      <c r="AA411">
        <v>0</v>
      </c>
      <c r="AB411">
        <v>0</v>
      </c>
      <c r="AC411">
        <v>0</v>
      </c>
      <c r="AD411">
        <v>0</v>
      </c>
      <c r="AE411">
        <v>0</v>
      </c>
      <c r="AF411">
        <v>0</v>
      </c>
      <c r="AG411">
        <v>1</v>
      </c>
      <c r="AH411">
        <v>0</v>
      </c>
      <c r="AI411">
        <v>0</v>
      </c>
      <c r="AJ411">
        <v>0</v>
      </c>
      <c r="AK411">
        <v>0</v>
      </c>
      <c r="AL411">
        <v>0</v>
      </c>
      <c r="AM411">
        <v>0</v>
      </c>
      <c r="AN411">
        <v>0</v>
      </c>
      <c r="AO411">
        <v>0</v>
      </c>
      <c r="AP411" t="s">
        <v>399</v>
      </c>
      <c r="AQ411">
        <v>0</v>
      </c>
      <c r="AR411">
        <v>0</v>
      </c>
      <c r="AS411">
        <v>0</v>
      </c>
      <c r="AT411">
        <v>0</v>
      </c>
      <c r="AU411">
        <v>0</v>
      </c>
      <c r="AV411">
        <v>0</v>
      </c>
      <c r="AW411">
        <v>1</v>
      </c>
      <c r="AX411">
        <v>0</v>
      </c>
      <c r="AY411" t="s">
        <v>345</v>
      </c>
      <c r="AZ411">
        <v>1</v>
      </c>
      <c r="BA411">
        <v>0</v>
      </c>
      <c r="BB411">
        <v>0</v>
      </c>
      <c r="BC411">
        <v>0</v>
      </c>
      <c r="BD411">
        <v>0</v>
      </c>
      <c r="BE411">
        <v>0</v>
      </c>
      <c r="BF411">
        <v>0</v>
      </c>
      <c r="BG411">
        <v>0</v>
      </c>
      <c r="BH411">
        <v>0</v>
      </c>
      <c r="BI411" t="s">
        <v>51</v>
      </c>
      <c r="BK411" t="s">
        <v>129</v>
      </c>
      <c r="BL411" t="s">
        <v>127</v>
      </c>
      <c r="BM411" t="s">
        <v>131</v>
      </c>
      <c r="BN411" t="s">
        <v>120</v>
      </c>
      <c r="BO411" t="s">
        <v>924</v>
      </c>
      <c r="BP411">
        <v>0</v>
      </c>
      <c r="BQ411">
        <v>0</v>
      </c>
      <c r="BR411">
        <v>0</v>
      </c>
      <c r="BS411">
        <v>0</v>
      </c>
      <c r="BT411">
        <v>0</v>
      </c>
      <c r="BU411">
        <v>1</v>
      </c>
      <c r="BV411">
        <v>0</v>
      </c>
      <c r="BW411">
        <v>0</v>
      </c>
      <c r="BX411">
        <v>0</v>
      </c>
      <c r="BY411">
        <v>0</v>
      </c>
      <c r="BZ411">
        <v>0</v>
      </c>
      <c r="CA411">
        <v>0</v>
      </c>
      <c r="CB411">
        <v>0</v>
      </c>
      <c r="CC411">
        <v>0</v>
      </c>
      <c r="CD411">
        <v>0</v>
      </c>
      <c r="CE411" t="s">
        <v>139</v>
      </c>
      <c r="CG411" t="s">
        <v>1515</v>
      </c>
      <c r="CI411" t="s">
        <v>131</v>
      </c>
      <c r="CJ411" t="s">
        <v>52</v>
      </c>
      <c r="CL411" t="s">
        <v>52</v>
      </c>
      <c r="CN411" t="s">
        <v>346</v>
      </c>
      <c r="CP411">
        <v>8</v>
      </c>
      <c r="CS411" t="s">
        <v>337</v>
      </c>
    </row>
    <row r="412" spans="1:98" customFormat="1">
      <c r="A412">
        <v>200067</v>
      </c>
      <c r="B412" t="s">
        <v>493</v>
      </c>
      <c r="C412" t="s">
        <v>360</v>
      </c>
      <c r="D412">
        <v>1994</v>
      </c>
      <c r="E412">
        <v>32</v>
      </c>
      <c r="F412" t="s">
        <v>57</v>
      </c>
      <c r="G412" t="s">
        <v>82</v>
      </c>
      <c r="H412" t="s">
        <v>566</v>
      </c>
      <c r="I412" t="s">
        <v>324</v>
      </c>
      <c r="J412" t="s">
        <v>325</v>
      </c>
      <c r="K412" s="329">
        <v>46137.649930555555</v>
      </c>
      <c r="L412" t="s">
        <v>309</v>
      </c>
      <c r="M412" t="s">
        <v>508</v>
      </c>
      <c r="N412" t="s">
        <v>509</v>
      </c>
      <c r="O412" t="s">
        <v>442</v>
      </c>
      <c r="P412" t="s">
        <v>405</v>
      </c>
      <c r="R412" t="s">
        <v>383</v>
      </c>
      <c r="S412" t="s">
        <v>121</v>
      </c>
      <c r="T412" t="s">
        <v>121</v>
      </c>
      <c r="U412" t="s">
        <v>331</v>
      </c>
      <c r="V412" t="s">
        <v>106</v>
      </c>
      <c r="W412" t="s">
        <v>384</v>
      </c>
      <c r="X412">
        <v>0</v>
      </c>
      <c r="Y412">
        <v>0</v>
      </c>
      <c r="Z412">
        <v>0</v>
      </c>
      <c r="AA412">
        <v>0</v>
      </c>
      <c r="AB412">
        <v>1</v>
      </c>
      <c r="AC412">
        <v>0</v>
      </c>
      <c r="AD412">
        <v>0</v>
      </c>
      <c r="AE412">
        <v>0</v>
      </c>
      <c r="AF412">
        <v>0</v>
      </c>
      <c r="AG412">
        <v>0</v>
      </c>
      <c r="AH412">
        <v>0</v>
      </c>
      <c r="AI412">
        <v>0</v>
      </c>
      <c r="AJ412">
        <v>0</v>
      </c>
      <c r="AK412">
        <v>0</v>
      </c>
      <c r="AL412">
        <v>0</v>
      </c>
      <c r="AM412">
        <v>0</v>
      </c>
      <c r="AN412">
        <v>0</v>
      </c>
      <c r="AO412">
        <v>0</v>
      </c>
      <c r="AP412" t="s">
        <v>345</v>
      </c>
      <c r="AQ412">
        <v>1</v>
      </c>
      <c r="AR412">
        <v>0</v>
      </c>
      <c r="AS412">
        <v>0</v>
      </c>
      <c r="AT412">
        <v>0</v>
      </c>
      <c r="AU412">
        <v>0</v>
      </c>
      <c r="AV412">
        <v>0</v>
      </c>
      <c r="AW412">
        <v>0</v>
      </c>
      <c r="AX412">
        <v>0</v>
      </c>
      <c r="AY412" t="s">
        <v>345</v>
      </c>
      <c r="AZ412">
        <v>1</v>
      </c>
      <c r="BA412">
        <v>0</v>
      </c>
      <c r="BB412">
        <v>0</v>
      </c>
      <c r="BC412">
        <v>0</v>
      </c>
      <c r="BD412">
        <v>0</v>
      </c>
      <c r="BE412">
        <v>0</v>
      </c>
      <c r="BF412">
        <v>0</v>
      </c>
      <c r="BG412">
        <v>0</v>
      </c>
      <c r="BH412">
        <v>0</v>
      </c>
      <c r="BK412" t="s">
        <v>386</v>
      </c>
      <c r="BL412" t="s">
        <v>129</v>
      </c>
      <c r="BM412" t="s">
        <v>129</v>
      </c>
      <c r="BN412" t="s">
        <v>117</v>
      </c>
      <c r="BO412" t="s">
        <v>924</v>
      </c>
      <c r="BP412">
        <v>0</v>
      </c>
      <c r="BQ412">
        <v>0</v>
      </c>
      <c r="BR412">
        <v>0</v>
      </c>
      <c r="BS412">
        <v>0</v>
      </c>
      <c r="BT412">
        <v>0</v>
      </c>
      <c r="BU412">
        <v>1</v>
      </c>
      <c r="BV412">
        <v>0</v>
      </c>
      <c r="BW412">
        <v>0</v>
      </c>
      <c r="BX412">
        <v>0</v>
      </c>
      <c r="BY412">
        <v>0</v>
      </c>
      <c r="BZ412">
        <v>0</v>
      </c>
      <c r="CA412">
        <v>0</v>
      </c>
      <c r="CB412">
        <v>0</v>
      </c>
      <c r="CC412">
        <v>0</v>
      </c>
      <c r="CD412">
        <v>0</v>
      </c>
      <c r="CE412" t="s">
        <v>335</v>
      </c>
      <c r="CG412" t="s">
        <v>335</v>
      </c>
      <c r="CI412" t="s">
        <v>129</v>
      </c>
      <c r="CJ412" t="s">
        <v>51</v>
      </c>
      <c r="CL412" t="s">
        <v>51</v>
      </c>
      <c r="CN412" t="s">
        <v>346</v>
      </c>
      <c r="CP412">
        <v>5</v>
      </c>
    </row>
    <row r="413" spans="1:98" customFormat="1">
      <c r="A413">
        <v>200079</v>
      </c>
      <c r="B413" t="s">
        <v>348</v>
      </c>
      <c r="C413" t="s">
        <v>322</v>
      </c>
      <c r="D413">
        <v>1960</v>
      </c>
      <c r="E413">
        <v>66</v>
      </c>
      <c r="F413" t="s">
        <v>339</v>
      </c>
      <c r="G413" t="s">
        <v>78</v>
      </c>
      <c r="H413" t="s">
        <v>753</v>
      </c>
      <c r="I413" t="s">
        <v>402</v>
      </c>
      <c r="J413" t="s">
        <v>325</v>
      </c>
      <c r="K413" s="329">
        <v>46137.647523148145</v>
      </c>
      <c r="L413" t="s">
        <v>309</v>
      </c>
      <c r="M413" t="s">
        <v>348</v>
      </c>
      <c r="N413" t="s">
        <v>351</v>
      </c>
      <c r="O413" t="s">
        <v>352</v>
      </c>
      <c r="P413" t="s">
        <v>353</v>
      </c>
      <c r="R413" t="s">
        <v>383</v>
      </c>
      <c r="S413" t="s">
        <v>121</v>
      </c>
      <c r="T413" t="s">
        <v>121</v>
      </c>
      <c r="U413" t="s">
        <v>580</v>
      </c>
      <c r="V413" t="s">
        <v>107</v>
      </c>
      <c r="W413" t="s">
        <v>498</v>
      </c>
      <c r="X413">
        <v>0</v>
      </c>
      <c r="Y413">
        <v>0</v>
      </c>
      <c r="Z413">
        <v>1</v>
      </c>
      <c r="AA413">
        <v>1</v>
      </c>
      <c r="AB413">
        <v>0</v>
      </c>
      <c r="AC413">
        <v>0</v>
      </c>
      <c r="AD413">
        <v>0</v>
      </c>
      <c r="AE413">
        <v>0</v>
      </c>
      <c r="AF413">
        <v>0</v>
      </c>
      <c r="AG413">
        <v>0</v>
      </c>
      <c r="AH413">
        <v>0</v>
      </c>
      <c r="AI413">
        <v>0</v>
      </c>
      <c r="AJ413">
        <v>0</v>
      </c>
      <c r="AK413">
        <v>0</v>
      </c>
      <c r="AL413">
        <v>0</v>
      </c>
      <c r="AM413">
        <v>0</v>
      </c>
      <c r="AN413">
        <v>0</v>
      </c>
      <c r="AO413">
        <v>0</v>
      </c>
      <c r="AP413" t="s">
        <v>345</v>
      </c>
      <c r="AQ413">
        <v>1</v>
      </c>
      <c r="AR413">
        <v>0</v>
      </c>
      <c r="AS413">
        <v>0</v>
      </c>
      <c r="AT413">
        <v>0</v>
      </c>
      <c r="AU413">
        <v>0</v>
      </c>
      <c r="AV413">
        <v>0</v>
      </c>
      <c r="AW413">
        <v>0</v>
      </c>
      <c r="AX413">
        <v>0</v>
      </c>
      <c r="AY413" t="s">
        <v>345</v>
      </c>
      <c r="AZ413">
        <v>1</v>
      </c>
      <c r="BA413">
        <v>0</v>
      </c>
      <c r="BB413">
        <v>0</v>
      </c>
      <c r="BC413">
        <v>0</v>
      </c>
      <c r="BD413">
        <v>0</v>
      </c>
      <c r="BE413">
        <v>0</v>
      </c>
      <c r="BF413">
        <v>0</v>
      </c>
      <c r="BG413">
        <v>0</v>
      </c>
      <c r="BH413">
        <v>0</v>
      </c>
      <c r="BK413" t="s">
        <v>386</v>
      </c>
      <c r="BL413" t="s">
        <v>128</v>
      </c>
      <c r="BM413" t="s">
        <v>131</v>
      </c>
      <c r="BN413" t="s">
        <v>118</v>
      </c>
      <c r="BO413" t="s">
        <v>934</v>
      </c>
      <c r="BP413">
        <v>0</v>
      </c>
      <c r="BQ413">
        <v>1</v>
      </c>
      <c r="BR413">
        <v>0</v>
      </c>
      <c r="BS413">
        <v>1</v>
      </c>
      <c r="BT413">
        <v>0</v>
      </c>
      <c r="BU413">
        <v>0</v>
      </c>
      <c r="BV413">
        <v>0</v>
      </c>
      <c r="BW413">
        <v>0</v>
      </c>
      <c r="BX413">
        <v>0</v>
      </c>
      <c r="BY413">
        <v>0</v>
      </c>
      <c r="BZ413">
        <v>0</v>
      </c>
      <c r="CA413">
        <v>0</v>
      </c>
      <c r="CB413">
        <v>0</v>
      </c>
      <c r="CC413">
        <v>0</v>
      </c>
      <c r="CD413">
        <v>0</v>
      </c>
      <c r="CE413" t="s">
        <v>335</v>
      </c>
      <c r="CG413" t="s">
        <v>335</v>
      </c>
      <c r="CI413" t="s">
        <v>129</v>
      </c>
      <c r="CJ413" t="s">
        <v>52</v>
      </c>
      <c r="CL413" t="s">
        <v>52</v>
      </c>
      <c r="CN413" t="s">
        <v>346</v>
      </c>
      <c r="CP413">
        <v>8</v>
      </c>
      <c r="CQ413" t="s">
        <v>2387</v>
      </c>
      <c r="CS413" t="s">
        <v>337</v>
      </c>
    </row>
    <row r="414" spans="1:98" customFormat="1">
      <c r="A414">
        <v>104811</v>
      </c>
      <c r="B414" t="s">
        <v>321</v>
      </c>
      <c r="C414" t="s">
        <v>360</v>
      </c>
      <c r="D414">
        <v>1954</v>
      </c>
      <c r="E414">
        <v>72</v>
      </c>
      <c r="F414" t="s">
        <v>376</v>
      </c>
      <c r="G414" t="s">
        <v>49</v>
      </c>
      <c r="H414" t="s">
        <v>492</v>
      </c>
      <c r="I414" t="s">
        <v>367</v>
      </c>
      <c r="J414" t="s">
        <v>350</v>
      </c>
      <c r="K414" s="329">
        <v>46137.633136574077</v>
      </c>
      <c r="L414" t="s">
        <v>309</v>
      </c>
      <c r="M414" t="s">
        <v>1495</v>
      </c>
      <c r="N414" t="s">
        <v>1496</v>
      </c>
      <c r="O414" t="s">
        <v>415</v>
      </c>
      <c r="P414" t="s">
        <v>382</v>
      </c>
      <c r="R414" t="s">
        <v>383</v>
      </c>
      <c r="S414" t="s">
        <v>121</v>
      </c>
      <c r="T414" t="s">
        <v>121</v>
      </c>
      <c r="U414" t="s">
        <v>331</v>
      </c>
      <c r="V414" t="s">
        <v>111</v>
      </c>
      <c r="W414" t="s">
        <v>344</v>
      </c>
      <c r="X414">
        <v>0</v>
      </c>
      <c r="Y414">
        <v>0</v>
      </c>
      <c r="Z414">
        <v>0</v>
      </c>
      <c r="AA414">
        <v>1</v>
      </c>
      <c r="AB414">
        <v>0</v>
      </c>
      <c r="AC414">
        <v>0</v>
      </c>
      <c r="AD414">
        <v>0</v>
      </c>
      <c r="AE414">
        <v>0</v>
      </c>
      <c r="AF414">
        <v>0</v>
      </c>
      <c r="AG414">
        <v>0</v>
      </c>
      <c r="AH414">
        <v>0</v>
      </c>
      <c r="AI414">
        <v>0</v>
      </c>
      <c r="AJ414">
        <v>0</v>
      </c>
      <c r="AK414">
        <v>0</v>
      </c>
      <c r="AL414">
        <v>0</v>
      </c>
      <c r="AM414">
        <v>0</v>
      </c>
      <c r="AN414">
        <v>0</v>
      </c>
      <c r="AO414">
        <v>0</v>
      </c>
      <c r="AP414" t="s">
        <v>345</v>
      </c>
      <c r="AQ414">
        <v>1</v>
      </c>
      <c r="AR414">
        <v>0</v>
      </c>
      <c r="AS414">
        <v>0</v>
      </c>
      <c r="AT414">
        <v>0</v>
      </c>
      <c r="AU414">
        <v>0</v>
      </c>
      <c r="AV414">
        <v>0</v>
      </c>
      <c r="AW414">
        <v>0</v>
      </c>
      <c r="AX414">
        <v>0</v>
      </c>
      <c r="AY414" t="s">
        <v>345</v>
      </c>
      <c r="AZ414">
        <v>1</v>
      </c>
      <c r="BA414">
        <v>0</v>
      </c>
      <c r="BB414">
        <v>0</v>
      </c>
      <c r="BC414">
        <v>0</v>
      </c>
      <c r="BD414">
        <v>0</v>
      </c>
      <c r="BE414">
        <v>0</v>
      </c>
      <c r="BF414">
        <v>0</v>
      </c>
      <c r="BG414">
        <v>0</v>
      </c>
      <c r="BH414">
        <v>0</v>
      </c>
      <c r="BI414" t="s">
        <v>52</v>
      </c>
      <c r="BK414" t="s">
        <v>129</v>
      </c>
      <c r="BL414" t="s">
        <v>128</v>
      </c>
      <c r="BM414" t="s">
        <v>130</v>
      </c>
      <c r="BN414" t="s">
        <v>118</v>
      </c>
      <c r="BO414" t="s">
        <v>938</v>
      </c>
      <c r="BP414">
        <v>0</v>
      </c>
      <c r="BQ414">
        <v>0</v>
      </c>
      <c r="BR414">
        <v>0</v>
      </c>
      <c r="BS414">
        <v>0</v>
      </c>
      <c r="BT414">
        <v>0</v>
      </c>
      <c r="BU414">
        <v>0</v>
      </c>
      <c r="BV414">
        <v>0</v>
      </c>
      <c r="BW414">
        <v>1</v>
      </c>
      <c r="BX414">
        <v>0</v>
      </c>
      <c r="BY414">
        <v>0</v>
      </c>
      <c r="BZ414">
        <v>0</v>
      </c>
      <c r="CA414">
        <v>0</v>
      </c>
      <c r="CB414">
        <v>0</v>
      </c>
      <c r="CC414">
        <v>0</v>
      </c>
      <c r="CD414">
        <v>0</v>
      </c>
      <c r="CE414" t="s">
        <v>335</v>
      </c>
      <c r="CG414" t="s">
        <v>335</v>
      </c>
      <c r="CI414" t="s">
        <v>128</v>
      </c>
      <c r="CJ414" t="s">
        <v>52</v>
      </c>
      <c r="CL414" t="s">
        <v>52</v>
      </c>
      <c r="CN414" t="s">
        <v>346</v>
      </c>
      <c r="CP414">
        <v>9</v>
      </c>
    </row>
    <row r="415" spans="1:98" customFormat="1">
      <c r="A415">
        <v>200076</v>
      </c>
      <c r="B415" t="s">
        <v>338</v>
      </c>
      <c r="C415" t="s">
        <v>360</v>
      </c>
      <c r="D415">
        <v>1976</v>
      </c>
      <c r="E415">
        <v>50</v>
      </c>
      <c r="F415" t="s">
        <v>58</v>
      </c>
      <c r="G415" t="s">
        <v>83</v>
      </c>
      <c r="H415" t="s">
        <v>1558</v>
      </c>
      <c r="I415" t="s">
        <v>402</v>
      </c>
      <c r="J415" t="s">
        <v>350</v>
      </c>
      <c r="K415" s="329">
        <v>46137.629745370374</v>
      </c>
      <c r="L415" t="s">
        <v>309</v>
      </c>
      <c r="M415" t="s">
        <v>338</v>
      </c>
      <c r="N415" t="s">
        <v>340</v>
      </c>
      <c r="O415" t="s">
        <v>341</v>
      </c>
      <c r="P415" t="s">
        <v>342</v>
      </c>
      <c r="R415" t="s">
        <v>383</v>
      </c>
      <c r="S415" t="s">
        <v>121</v>
      </c>
      <c r="T415" t="s">
        <v>121</v>
      </c>
      <c r="U415" t="s">
        <v>331</v>
      </c>
      <c r="V415" t="s">
        <v>112</v>
      </c>
      <c r="W415" t="s">
        <v>499</v>
      </c>
      <c r="X415">
        <v>0</v>
      </c>
      <c r="Y415">
        <v>0</v>
      </c>
      <c r="Z415">
        <v>0</v>
      </c>
      <c r="AA415">
        <v>0</v>
      </c>
      <c r="AB415">
        <v>0</v>
      </c>
      <c r="AC415">
        <v>0</v>
      </c>
      <c r="AD415">
        <v>0</v>
      </c>
      <c r="AE415">
        <v>0</v>
      </c>
      <c r="AF415">
        <v>0</v>
      </c>
      <c r="AG415">
        <v>0</v>
      </c>
      <c r="AH415">
        <v>0</v>
      </c>
      <c r="AI415">
        <v>0</v>
      </c>
      <c r="AJ415">
        <v>0</v>
      </c>
      <c r="AK415">
        <v>0</v>
      </c>
      <c r="AL415">
        <v>1</v>
      </c>
      <c r="AM415">
        <v>0</v>
      </c>
      <c r="AN415">
        <v>0</v>
      </c>
      <c r="AO415">
        <v>0</v>
      </c>
      <c r="AP415" t="s">
        <v>345</v>
      </c>
      <c r="AQ415">
        <v>1</v>
      </c>
      <c r="AR415">
        <v>0</v>
      </c>
      <c r="AS415">
        <v>0</v>
      </c>
      <c r="AT415">
        <v>0</v>
      </c>
      <c r="AU415">
        <v>0</v>
      </c>
      <c r="AV415">
        <v>0</v>
      </c>
      <c r="AW415">
        <v>0</v>
      </c>
      <c r="AX415">
        <v>0</v>
      </c>
      <c r="AY415" t="s">
        <v>345</v>
      </c>
      <c r="AZ415">
        <v>1</v>
      </c>
      <c r="BA415">
        <v>0</v>
      </c>
      <c r="BB415">
        <v>0</v>
      </c>
      <c r="BC415">
        <v>0</v>
      </c>
      <c r="BD415">
        <v>0</v>
      </c>
      <c r="BE415">
        <v>0</v>
      </c>
      <c r="BF415">
        <v>0</v>
      </c>
      <c r="BG415">
        <v>0</v>
      </c>
      <c r="BH415">
        <v>0</v>
      </c>
      <c r="BI415" t="s">
        <v>51</v>
      </c>
      <c r="BK415" t="s">
        <v>130</v>
      </c>
      <c r="BL415" t="s">
        <v>129</v>
      </c>
      <c r="BM415" t="s">
        <v>129</v>
      </c>
      <c r="BN415" t="s">
        <v>118</v>
      </c>
      <c r="BO415" t="s">
        <v>924</v>
      </c>
      <c r="BP415">
        <v>0</v>
      </c>
      <c r="BQ415">
        <v>0</v>
      </c>
      <c r="BR415">
        <v>0</v>
      </c>
      <c r="BS415">
        <v>0</v>
      </c>
      <c r="BT415">
        <v>0</v>
      </c>
      <c r="BU415">
        <v>1</v>
      </c>
      <c r="BV415">
        <v>0</v>
      </c>
      <c r="BW415">
        <v>0</v>
      </c>
      <c r="BX415">
        <v>0</v>
      </c>
      <c r="BY415">
        <v>0</v>
      </c>
      <c r="BZ415">
        <v>0</v>
      </c>
      <c r="CA415">
        <v>0</v>
      </c>
      <c r="CB415">
        <v>0</v>
      </c>
      <c r="CC415">
        <v>0</v>
      </c>
      <c r="CD415">
        <v>0</v>
      </c>
      <c r="CE415" t="s">
        <v>335</v>
      </c>
      <c r="CG415" t="s">
        <v>189</v>
      </c>
      <c r="CI415" t="s">
        <v>129</v>
      </c>
      <c r="CJ415" t="s">
        <v>52</v>
      </c>
      <c r="CL415" t="s">
        <v>52</v>
      </c>
      <c r="CN415" t="s">
        <v>346</v>
      </c>
      <c r="CP415">
        <v>8</v>
      </c>
      <c r="CS415" t="s">
        <v>337</v>
      </c>
    </row>
    <row r="416" spans="1:98" customFormat="1">
      <c r="A416">
        <v>111944</v>
      </c>
      <c r="B416" t="s">
        <v>474</v>
      </c>
      <c r="C416" t="s">
        <v>360</v>
      </c>
      <c r="D416">
        <v>1986</v>
      </c>
      <c r="E416">
        <v>40</v>
      </c>
      <c r="F416" t="s">
        <v>387</v>
      </c>
      <c r="G416" t="s">
        <v>49</v>
      </c>
      <c r="H416" t="s">
        <v>328</v>
      </c>
      <c r="I416" t="s">
        <v>367</v>
      </c>
      <c r="J416" t="s">
        <v>325</v>
      </c>
      <c r="K416" s="329">
        <v>46137.618321759262</v>
      </c>
      <c r="L416" t="s">
        <v>309</v>
      </c>
      <c r="M416" t="s">
        <v>1372</v>
      </c>
      <c r="N416" t="s">
        <v>1402</v>
      </c>
      <c r="O416" t="s">
        <v>377</v>
      </c>
      <c r="P416" t="s">
        <v>365</v>
      </c>
      <c r="Q416" t="s">
        <v>304</v>
      </c>
      <c r="R416" t="s">
        <v>383</v>
      </c>
      <c r="S416" t="s">
        <v>121</v>
      </c>
      <c r="T416" t="s">
        <v>121</v>
      </c>
      <c r="U416" t="s">
        <v>331</v>
      </c>
      <c r="V416" t="s">
        <v>110</v>
      </c>
      <c r="W416" t="s">
        <v>1635</v>
      </c>
      <c r="X416">
        <v>0</v>
      </c>
      <c r="Y416">
        <v>0</v>
      </c>
      <c r="Z416">
        <v>0</v>
      </c>
      <c r="AA416">
        <v>1</v>
      </c>
      <c r="AB416">
        <v>0</v>
      </c>
      <c r="AC416">
        <v>0</v>
      </c>
      <c r="AD416">
        <v>1</v>
      </c>
      <c r="AE416">
        <v>0</v>
      </c>
      <c r="AF416">
        <v>0</v>
      </c>
      <c r="AG416">
        <v>0</v>
      </c>
      <c r="AH416">
        <v>0</v>
      </c>
      <c r="AI416">
        <v>0</v>
      </c>
      <c r="AJ416">
        <v>0</v>
      </c>
      <c r="AK416">
        <v>0</v>
      </c>
      <c r="AL416">
        <v>0</v>
      </c>
      <c r="AM416">
        <v>0</v>
      </c>
      <c r="AN416">
        <v>0</v>
      </c>
      <c r="AO416">
        <v>0</v>
      </c>
      <c r="AP416" t="s">
        <v>345</v>
      </c>
      <c r="AQ416">
        <v>1</v>
      </c>
      <c r="AR416">
        <v>0</v>
      </c>
      <c r="AS416">
        <v>0</v>
      </c>
      <c r="AT416">
        <v>0</v>
      </c>
      <c r="AU416">
        <v>0</v>
      </c>
      <c r="AV416">
        <v>0</v>
      </c>
      <c r="AW416">
        <v>0</v>
      </c>
      <c r="AX416">
        <v>0</v>
      </c>
      <c r="AY416" t="s">
        <v>345</v>
      </c>
      <c r="AZ416">
        <v>1</v>
      </c>
      <c r="BA416">
        <v>0</v>
      </c>
      <c r="BB416">
        <v>0</v>
      </c>
      <c r="BC416">
        <v>0</v>
      </c>
      <c r="BD416">
        <v>0</v>
      </c>
      <c r="BE416">
        <v>0</v>
      </c>
      <c r="BF416">
        <v>0</v>
      </c>
      <c r="BG416">
        <v>0</v>
      </c>
      <c r="BH416">
        <v>0</v>
      </c>
      <c r="BI416" t="s">
        <v>52</v>
      </c>
      <c r="BK416" t="s">
        <v>130</v>
      </c>
      <c r="BL416" t="s">
        <v>127</v>
      </c>
      <c r="BM416" t="s">
        <v>130</v>
      </c>
      <c r="BN416" t="s">
        <v>120</v>
      </c>
      <c r="BO416" t="s">
        <v>924</v>
      </c>
      <c r="BP416">
        <v>0</v>
      </c>
      <c r="BQ416">
        <v>0</v>
      </c>
      <c r="BR416">
        <v>0</v>
      </c>
      <c r="BS416">
        <v>0</v>
      </c>
      <c r="BT416">
        <v>0</v>
      </c>
      <c r="BU416">
        <v>1</v>
      </c>
      <c r="BV416">
        <v>0</v>
      </c>
      <c r="BW416">
        <v>0</v>
      </c>
      <c r="BX416">
        <v>0</v>
      </c>
      <c r="BY416">
        <v>0</v>
      </c>
      <c r="BZ416">
        <v>0</v>
      </c>
      <c r="CA416">
        <v>0</v>
      </c>
      <c r="CB416">
        <v>0</v>
      </c>
      <c r="CC416">
        <v>0</v>
      </c>
      <c r="CD416">
        <v>0</v>
      </c>
      <c r="CE416" t="s">
        <v>335</v>
      </c>
      <c r="CG416" t="s">
        <v>335</v>
      </c>
      <c r="CI416" t="s">
        <v>130</v>
      </c>
      <c r="CJ416" t="s">
        <v>52</v>
      </c>
      <c r="CL416" t="s">
        <v>52</v>
      </c>
      <c r="CN416" t="s">
        <v>346</v>
      </c>
      <c r="CP416">
        <v>10</v>
      </c>
    </row>
    <row r="417" spans="1:98" customFormat="1">
      <c r="A417">
        <v>200074</v>
      </c>
      <c r="B417" t="s">
        <v>514</v>
      </c>
      <c r="C417" t="s">
        <v>360</v>
      </c>
      <c r="D417">
        <v>1983</v>
      </c>
      <c r="E417">
        <v>43</v>
      </c>
      <c r="F417" t="s">
        <v>387</v>
      </c>
      <c r="G417" t="s">
        <v>80</v>
      </c>
      <c r="H417" t="s">
        <v>859</v>
      </c>
      <c r="I417" t="s">
        <v>324</v>
      </c>
      <c r="J417" t="s">
        <v>325</v>
      </c>
      <c r="K417" s="329">
        <v>46137.613900462966</v>
      </c>
      <c r="L417" t="s">
        <v>309</v>
      </c>
      <c r="M417" t="s">
        <v>514</v>
      </c>
      <c r="N417" t="s">
        <v>516</v>
      </c>
      <c r="O417" t="s">
        <v>352</v>
      </c>
      <c r="P417" t="s">
        <v>353</v>
      </c>
      <c r="R417" t="s">
        <v>122</v>
      </c>
      <c r="S417" t="s">
        <v>122</v>
      </c>
      <c r="T417" t="s">
        <v>520</v>
      </c>
      <c r="U417" t="s">
        <v>331</v>
      </c>
      <c r="V417" t="s">
        <v>108</v>
      </c>
      <c r="W417" t="s">
        <v>1128</v>
      </c>
      <c r="X417">
        <v>1</v>
      </c>
      <c r="Y417">
        <v>1</v>
      </c>
      <c r="Z417">
        <v>1</v>
      </c>
      <c r="AA417">
        <v>1</v>
      </c>
      <c r="AB417">
        <v>1</v>
      </c>
      <c r="AC417">
        <v>1</v>
      </c>
      <c r="AD417">
        <v>0</v>
      </c>
      <c r="AE417">
        <v>0</v>
      </c>
      <c r="AF417">
        <v>0</v>
      </c>
      <c r="AG417">
        <v>0</v>
      </c>
      <c r="AH417">
        <v>1</v>
      </c>
      <c r="AI417">
        <v>0</v>
      </c>
      <c r="AJ417">
        <v>0</v>
      </c>
      <c r="AK417">
        <v>0</v>
      </c>
      <c r="AL417">
        <v>0</v>
      </c>
      <c r="AM417">
        <v>0</v>
      </c>
      <c r="AN417">
        <v>0</v>
      </c>
      <c r="AO417">
        <v>0</v>
      </c>
      <c r="AP417" t="s">
        <v>345</v>
      </c>
      <c r="AQ417">
        <v>1</v>
      </c>
      <c r="AR417">
        <v>0</v>
      </c>
      <c r="AS417">
        <v>0</v>
      </c>
      <c r="AT417">
        <v>0</v>
      </c>
      <c r="AU417">
        <v>0</v>
      </c>
      <c r="AV417">
        <v>0</v>
      </c>
      <c r="AW417">
        <v>0</v>
      </c>
      <c r="AX417">
        <v>0</v>
      </c>
      <c r="AY417" t="s">
        <v>345</v>
      </c>
      <c r="AZ417">
        <v>1</v>
      </c>
      <c r="BA417">
        <v>0</v>
      </c>
      <c r="BB417">
        <v>0</v>
      </c>
      <c r="BC417">
        <v>0</v>
      </c>
      <c r="BD417">
        <v>0</v>
      </c>
      <c r="BE417">
        <v>0</v>
      </c>
      <c r="BF417">
        <v>0</v>
      </c>
      <c r="BG417">
        <v>0</v>
      </c>
      <c r="BH417">
        <v>0</v>
      </c>
      <c r="BI417" t="s">
        <v>53</v>
      </c>
      <c r="BK417" t="s">
        <v>130</v>
      </c>
      <c r="BL417" t="s">
        <v>129</v>
      </c>
      <c r="BM417" t="s">
        <v>130</v>
      </c>
      <c r="BN417" t="s">
        <v>118</v>
      </c>
      <c r="BO417" t="s">
        <v>923</v>
      </c>
      <c r="BP417">
        <v>0</v>
      </c>
      <c r="BQ417">
        <v>1</v>
      </c>
      <c r="BR417">
        <v>0</v>
      </c>
      <c r="BS417">
        <v>0</v>
      </c>
      <c r="BT417">
        <v>0</v>
      </c>
      <c r="BU417">
        <v>0</v>
      </c>
      <c r="BV417">
        <v>0</v>
      </c>
      <c r="BW417">
        <v>0</v>
      </c>
      <c r="BX417">
        <v>0</v>
      </c>
      <c r="BY417">
        <v>0</v>
      </c>
      <c r="BZ417">
        <v>0</v>
      </c>
      <c r="CA417">
        <v>0</v>
      </c>
      <c r="CB417">
        <v>0</v>
      </c>
      <c r="CC417">
        <v>0</v>
      </c>
      <c r="CD417">
        <v>0</v>
      </c>
      <c r="CE417" t="s">
        <v>138</v>
      </c>
      <c r="CG417" t="s">
        <v>217</v>
      </c>
      <c r="CI417" t="s">
        <v>128</v>
      </c>
      <c r="CJ417" t="s">
        <v>52</v>
      </c>
      <c r="CL417" t="s">
        <v>52</v>
      </c>
      <c r="CM417" t="s">
        <v>2388</v>
      </c>
      <c r="CN417" t="s">
        <v>346</v>
      </c>
      <c r="CP417">
        <v>9</v>
      </c>
      <c r="CQ417" t="s">
        <v>2389</v>
      </c>
      <c r="CS417" t="s">
        <v>337</v>
      </c>
    </row>
    <row r="418" spans="1:98" customFormat="1">
      <c r="A418">
        <v>200072</v>
      </c>
      <c r="B418" t="s">
        <v>321</v>
      </c>
      <c r="C418" t="s">
        <v>360</v>
      </c>
      <c r="D418">
        <v>1974</v>
      </c>
      <c r="E418">
        <v>52</v>
      </c>
      <c r="F418" t="s">
        <v>58</v>
      </c>
      <c r="G418" t="s">
        <v>79</v>
      </c>
      <c r="H418" t="s">
        <v>675</v>
      </c>
      <c r="I418" t="s">
        <v>402</v>
      </c>
      <c r="J418" t="s">
        <v>325</v>
      </c>
      <c r="K418" s="329">
        <v>46137.609907407408</v>
      </c>
      <c r="L418" t="s">
        <v>309</v>
      </c>
      <c r="M418" t="s">
        <v>356</v>
      </c>
      <c r="N418" t="s">
        <v>357</v>
      </c>
      <c r="O418" t="s">
        <v>358</v>
      </c>
      <c r="P418" t="s">
        <v>329</v>
      </c>
      <c r="R418" t="s">
        <v>124</v>
      </c>
      <c r="S418" t="s">
        <v>121</v>
      </c>
      <c r="T418" t="s">
        <v>121</v>
      </c>
      <c r="U418" t="s">
        <v>395</v>
      </c>
      <c r="V418" t="s">
        <v>112</v>
      </c>
      <c r="W418" t="s">
        <v>384</v>
      </c>
      <c r="X418">
        <v>0</v>
      </c>
      <c r="Y418">
        <v>0</v>
      </c>
      <c r="Z418">
        <v>0</v>
      </c>
      <c r="AA418">
        <v>0</v>
      </c>
      <c r="AB418">
        <v>1</v>
      </c>
      <c r="AC418">
        <v>0</v>
      </c>
      <c r="AD418">
        <v>0</v>
      </c>
      <c r="AE418">
        <v>0</v>
      </c>
      <c r="AF418">
        <v>0</v>
      </c>
      <c r="AG418">
        <v>0</v>
      </c>
      <c r="AH418">
        <v>0</v>
      </c>
      <c r="AI418">
        <v>0</v>
      </c>
      <c r="AJ418">
        <v>0</v>
      </c>
      <c r="AK418">
        <v>0</v>
      </c>
      <c r="AL418">
        <v>0</v>
      </c>
      <c r="AM418">
        <v>0</v>
      </c>
      <c r="AN418">
        <v>0</v>
      </c>
      <c r="AO418">
        <v>0</v>
      </c>
      <c r="AP418" t="s">
        <v>345</v>
      </c>
      <c r="AQ418">
        <v>1</v>
      </c>
      <c r="AR418">
        <v>0</v>
      </c>
      <c r="AS418">
        <v>0</v>
      </c>
      <c r="AT418">
        <v>0</v>
      </c>
      <c r="AU418">
        <v>0</v>
      </c>
      <c r="AV418">
        <v>0</v>
      </c>
      <c r="AW418">
        <v>0</v>
      </c>
      <c r="AX418">
        <v>0</v>
      </c>
      <c r="AY418" t="s">
        <v>345</v>
      </c>
      <c r="AZ418">
        <v>1</v>
      </c>
      <c r="BA418">
        <v>0</v>
      </c>
      <c r="BB418">
        <v>0</v>
      </c>
      <c r="BC418">
        <v>0</v>
      </c>
      <c r="BD418">
        <v>0</v>
      </c>
      <c r="BE418">
        <v>0</v>
      </c>
      <c r="BF418">
        <v>0</v>
      </c>
      <c r="BG418">
        <v>0</v>
      </c>
      <c r="BH418">
        <v>0</v>
      </c>
      <c r="BI418" t="s">
        <v>52</v>
      </c>
      <c r="BK418" t="s">
        <v>386</v>
      </c>
      <c r="BL418" t="s">
        <v>131</v>
      </c>
      <c r="BM418" t="s">
        <v>130</v>
      </c>
      <c r="BN418" t="s">
        <v>118</v>
      </c>
      <c r="BO418" t="s">
        <v>923</v>
      </c>
      <c r="BP418">
        <v>0</v>
      </c>
      <c r="BQ418">
        <v>1</v>
      </c>
      <c r="BR418">
        <v>0</v>
      </c>
      <c r="BS418">
        <v>0</v>
      </c>
      <c r="BT418">
        <v>0</v>
      </c>
      <c r="BU418">
        <v>0</v>
      </c>
      <c r="BV418">
        <v>0</v>
      </c>
      <c r="BW418">
        <v>0</v>
      </c>
      <c r="BX418">
        <v>0</v>
      </c>
      <c r="BY418">
        <v>0</v>
      </c>
      <c r="BZ418">
        <v>0</v>
      </c>
      <c r="CA418">
        <v>0</v>
      </c>
      <c r="CB418">
        <v>0</v>
      </c>
      <c r="CC418">
        <v>0</v>
      </c>
      <c r="CD418">
        <v>0</v>
      </c>
      <c r="CE418" t="s">
        <v>1545</v>
      </c>
      <c r="CG418" t="s">
        <v>140</v>
      </c>
      <c r="CI418" t="s">
        <v>128</v>
      </c>
      <c r="CJ418" t="s">
        <v>52</v>
      </c>
      <c r="CL418" t="s">
        <v>52</v>
      </c>
      <c r="CN418" t="s">
        <v>336</v>
      </c>
      <c r="CO418" t="s">
        <v>2390</v>
      </c>
      <c r="CP418">
        <v>8</v>
      </c>
      <c r="CQ418" t="s">
        <v>609</v>
      </c>
      <c r="CS418" t="s">
        <v>337</v>
      </c>
    </row>
    <row r="419" spans="1:98" customFormat="1">
      <c r="A419">
        <v>183966</v>
      </c>
      <c r="B419" t="s">
        <v>321</v>
      </c>
      <c r="C419" t="s">
        <v>360</v>
      </c>
      <c r="D419">
        <v>1969</v>
      </c>
      <c r="E419">
        <v>57</v>
      </c>
      <c r="F419" t="s">
        <v>58</v>
      </c>
      <c r="G419" t="s">
        <v>82</v>
      </c>
      <c r="H419" t="s">
        <v>540</v>
      </c>
      <c r="I419" t="s">
        <v>397</v>
      </c>
      <c r="J419" t="s">
        <v>350</v>
      </c>
      <c r="K419" s="329">
        <v>46137.604687500003</v>
      </c>
      <c r="L419" t="s">
        <v>309</v>
      </c>
      <c r="M419" t="s">
        <v>658</v>
      </c>
      <c r="N419" t="s">
        <v>660</v>
      </c>
      <c r="O419" t="s">
        <v>319</v>
      </c>
      <c r="P419" t="s">
        <v>405</v>
      </c>
      <c r="Q419" t="s">
        <v>306</v>
      </c>
      <c r="R419" t="s">
        <v>122</v>
      </c>
      <c r="S419" t="s">
        <v>122</v>
      </c>
      <c r="T419" t="s">
        <v>394</v>
      </c>
      <c r="U419" t="s">
        <v>331</v>
      </c>
      <c r="V419" t="s">
        <v>107</v>
      </c>
      <c r="W419" t="s">
        <v>470</v>
      </c>
      <c r="X419">
        <v>0</v>
      </c>
      <c r="Y419">
        <v>0</v>
      </c>
      <c r="Z419">
        <v>1</v>
      </c>
      <c r="AA419">
        <v>0</v>
      </c>
      <c r="AB419">
        <v>0</v>
      </c>
      <c r="AC419">
        <v>0</v>
      </c>
      <c r="AD419">
        <v>0</v>
      </c>
      <c r="AE419">
        <v>0</v>
      </c>
      <c r="AF419">
        <v>0</v>
      </c>
      <c r="AG419">
        <v>0</v>
      </c>
      <c r="AH419">
        <v>0</v>
      </c>
      <c r="AI419">
        <v>0</v>
      </c>
      <c r="AJ419">
        <v>0</v>
      </c>
      <c r="AK419">
        <v>0</v>
      </c>
      <c r="AL419">
        <v>0</v>
      </c>
      <c r="AM419">
        <v>0</v>
      </c>
      <c r="AN419">
        <v>0</v>
      </c>
      <c r="AO419">
        <v>0</v>
      </c>
      <c r="AP419" t="s">
        <v>345</v>
      </c>
      <c r="AQ419">
        <v>1</v>
      </c>
      <c r="AR419">
        <v>0</v>
      </c>
      <c r="AS419">
        <v>0</v>
      </c>
      <c r="AT419">
        <v>0</v>
      </c>
      <c r="AU419">
        <v>0</v>
      </c>
      <c r="AV419">
        <v>0</v>
      </c>
      <c r="AW419">
        <v>0</v>
      </c>
      <c r="AX419">
        <v>0</v>
      </c>
      <c r="AY419" t="s">
        <v>345</v>
      </c>
      <c r="AZ419">
        <v>1</v>
      </c>
      <c r="BA419">
        <v>0</v>
      </c>
      <c r="BB419">
        <v>0</v>
      </c>
      <c r="BC419">
        <v>0</v>
      </c>
      <c r="BD419">
        <v>0</v>
      </c>
      <c r="BE419">
        <v>0</v>
      </c>
      <c r="BF419">
        <v>0</v>
      </c>
      <c r="BG419">
        <v>0</v>
      </c>
      <c r="BH419">
        <v>0</v>
      </c>
      <c r="BK419" t="s">
        <v>131</v>
      </c>
      <c r="BL419" t="s">
        <v>129</v>
      </c>
      <c r="BM419" t="s">
        <v>131</v>
      </c>
      <c r="BN419" t="s">
        <v>118</v>
      </c>
      <c r="BO419" t="s">
        <v>373</v>
      </c>
      <c r="BP419">
        <v>0</v>
      </c>
      <c r="BQ419">
        <v>0</v>
      </c>
      <c r="BR419">
        <v>0</v>
      </c>
      <c r="BS419">
        <v>0</v>
      </c>
      <c r="BT419">
        <v>0</v>
      </c>
      <c r="BU419">
        <v>0</v>
      </c>
      <c r="BV419">
        <v>0</v>
      </c>
      <c r="BW419">
        <v>0</v>
      </c>
      <c r="BX419">
        <v>0</v>
      </c>
      <c r="BY419">
        <v>0</v>
      </c>
      <c r="BZ419">
        <v>0</v>
      </c>
      <c r="CA419">
        <v>0</v>
      </c>
      <c r="CB419">
        <v>0</v>
      </c>
      <c r="CC419">
        <v>0</v>
      </c>
      <c r="CD419" t="s">
        <v>1088</v>
      </c>
      <c r="CE419" t="s">
        <v>152</v>
      </c>
      <c r="CG419" t="s">
        <v>335</v>
      </c>
      <c r="CH419" t="s">
        <v>2391</v>
      </c>
      <c r="CI419" t="s">
        <v>129</v>
      </c>
      <c r="CJ419" t="s">
        <v>51</v>
      </c>
      <c r="CL419" t="s">
        <v>51</v>
      </c>
      <c r="CN419" t="s">
        <v>346</v>
      </c>
      <c r="CP419">
        <v>10</v>
      </c>
      <c r="CS419" t="s">
        <v>337</v>
      </c>
    </row>
    <row r="420" spans="1:98" customFormat="1">
      <c r="A420">
        <v>105976</v>
      </c>
      <c r="B420" t="s">
        <v>321</v>
      </c>
      <c r="C420" t="s">
        <v>360</v>
      </c>
      <c r="D420">
        <v>1973</v>
      </c>
      <c r="E420">
        <v>53</v>
      </c>
      <c r="F420" t="s">
        <v>58</v>
      </c>
      <c r="G420" t="s">
        <v>82</v>
      </c>
      <c r="H420" t="s">
        <v>597</v>
      </c>
      <c r="I420" t="s">
        <v>324</v>
      </c>
      <c r="J420" t="s">
        <v>325</v>
      </c>
      <c r="K420" s="329">
        <v>46137.6015625</v>
      </c>
      <c r="L420" t="s">
        <v>309</v>
      </c>
      <c r="M420" t="s">
        <v>1495</v>
      </c>
      <c r="N420" t="s">
        <v>1496</v>
      </c>
      <c r="O420" t="s">
        <v>415</v>
      </c>
      <c r="P420" t="s">
        <v>382</v>
      </c>
      <c r="R420" t="s">
        <v>383</v>
      </c>
      <c r="S420" t="s">
        <v>121</v>
      </c>
      <c r="T420" t="s">
        <v>121</v>
      </c>
      <c r="U420" t="s">
        <v>331</v>
      </c>
      <c r="V420" t="s">
        <v>106</v>
      </c>
      <c r="W420" t="s">
        <v>359</v>
      </c>
      <c r="X420">
        <v>0</v>
      </c>
      <c r="Y420">
        <v>0</v>
      </c>
      <c r="Z420">
        <v>1</v>
      </c>
      <c r="AA420">
        <v>0</v>
      </c>
      <c r="AB420">
        <v>1</v>
      </c>
      <c r="AC420">
        <v>0</v>
      </c>
      <c r="AD420">
        <v>0</v>
      </c>
      <c r="AE420">
        <v>0</v>
      </c>
      <c r="AF420">
        <v>0</v>
      </c>
      <c r="AG420">
        <v>0</v>
      </c>
      <c r="AH420">
        <v>0</v>
      </c>
      <c r="AI420">
        <v>0</v>
      </c>
      <c r="AJ420">
        <v>0</v>
      </c>
      <c r="AK420">
        <v>0</v>
      </c>
      <c r="AL420">
        <v>0</v>
      </c>
      <c r="AM420">
        <v>0</v>
      </c>
      <c r="AN420">
        <v>0</v>
      </c>
      <c r="AO420">
        <v>0</v>
      </c>
      <c r="AP420" t="s">
        <v>345</v>
      </c>
      <c r="AQ420">
        <v>1</v>
      </c>
      <c r="AR420">
        <v>0</v>
      </c>
      <c r="AS420">
        <v>0</v>
      </c>
      <c r="AT420">
        <v>0</v>
      </c>
      <c r="AU420">
        <v>0</v>
      </c>
      <c r="AV420">
        <v>0</v>
      </c>
      <c r="AW420">
        <v>0</v>
      </c>
      <c r="AX420">
        <v>0</v>
      </c>
      <c r="AY420" t="s">
        <v>345</v>
      </c>
      <c r="AZ420">
        <v>1</v>
      </c>
      <c r="BA420">
        <v>0</v>
      </c>
      <c r="BB420">
        <v>0</v>
      </c>
      <c r="BC420">
        <v>0</v>
      </c>
      <c r="BD420">
        <v>0</v>
      </c>
      <c r="BE420">
        <v>0</v>
      </c>
      <c r="BF420">
        <v>0</v>
      </c>
      <c r="BG420">
        <v>0</v>
      </c>
      <c r="BH420">
        <v>0</v>
      </c>
      <c r="BI420" t="s">
        <v>52</v>
      </c>
      <c r="BK420" t="s">
        <v>386</v>
      </c>
      <c r="BL420" t="s">
        <v>128</v>
      </c>
      <c r="BM420" t="s">
        <v>129</v>
      </c>
      <c r="BN420" t="s">
        <v>117</v>
      </c>
      <c r="BO420" t="s">
        <v>928</v>
      </c>
      <c r="BP420">
        <v>0</v>
      </c>
      <c r="BQ420">
        <v>0</v>
      </c>
      <c r="BR420">
        <v>0</v>
      </c>
      <c r="BS420">
        <v>1</v>
      </c>
      <c r="BT420">
        <v>0</v>
      </c>
      <c r="BU420">
        <v>0</v>
      </c>
      <c r="BV420">
        <v>0</v>
      </c>
      <c r="BW420">
        <v>0</v>
      </c>
      <c r="BX420">
        <v>0</v>
      </c>
      <c r="BY420">
        <v>0</v>
      </c>
      <c r="BZ420">
        <v>0</v>
      </c>
      <c r="CA420">
        <v>0</v>
      </c>
      <c r="CB420">
        <v>0</v>
      </c>
      <c r="CC420">
        <v>0</v>
      </c>
      <c r="CD420">
        <v>0</v>
      </c>
      <c r="CE420" t="s">
        <v>197</v>
      </c>
      <c r="CG420" t="s">
        <v>335</v>
      </c>
      <c r="CI420" t="s">
        <v>386</v>
      </c>
      <c r="CJ420" t="s">
        <v>53</v>
      </c>
      <c r="CL420" t="s">
        <v>52</v>
      </c>
      <c r="CN420" t="s">
        <v>336</v>
      </c>
      <c r="CO420" t="s">
        <v>2392</v>
      </c>
      <c r="CP420">
        <v>3</v>
      </c>
      <c r="CS420" t="s">
        <v>347</v>
      </c>
    </row>
    <row r="421" spans="1:98" customFormat="1">
      <c r="A421">
        <v>200055</v>
      </c>
      <c r="B421" t="s">
        <v>321</v>
      </c>
      <c r="C421" t="s">
        <v>303</v>
      </c>
      <c r="D421">
        <v>1995</v>
      </c>
      <c r="E421">
        <v>31</v>
      </c>
      <c r="F421" t="s">
        <v>57</v>
      </c>
      <c r="G421" t="s">
        <v>49</v>
      </c>
      <c r="H421" t="s">
        <v>415</v>
      </c>
      <c r="I421" t="s">
        <v>361</v>
      </c>
      <c r="J421" t="s">
        <v>325</v>
      </c>
      <c r="K421" s="329">
        <v>46137.596099537041</v>
      </c>
      <c r="L421" t="s">
        <v>309</v>
      </c>
      <c r="M421" t="s">
        <v>511</v>
      </c>
      <c r="N421" t="s">
        <v>512</v>
      </c>
      <c r="O421" t="s">
        <v>415</v>
      </c>
      <c r="P421" t="s">
        <v>382</v>
      </c>
      <c r="R421" t="s">
        <v>383</v>
      </c>
      <c r="S421" t="s">
        <v>121</v>
      </c>
      <c r="T421" t="s">
        <v>121</v>
      </c>
      <c r="U421" t="s">
        <v>331</v>
      </c>
      <c r="V421" t="s">
        <v>105</v>
      </c>
      <c r="W421" t="s">
        <v>384</v>
      </c>
      <c r="X421">
        <v>0</v>
      </c>
      <c r="Y421">
        <v>0</v>
      </c>
      <c r="Z421">
        <v>0</v>
      </c>
      <c r="AA421">
        <v>0</v>
      </c>
      <c r="AB421">
        <v>1</v>
      </c>
      <c r="AC421">
        <v>0</v>
      </c>
      <c r="AD421">
        <v>0</v>
      </c>
      <c r="AE421">
        <v>0</v>
      </c>
      <c r="AF421">
        <v>0</v>
      </c>
      <c r="AG421">
        <v>0</v>
      </c>
      <c r="AH421">
        <v>0</v>
      </c>
      <c r="AI421">
        <v>0</v>
      </c>
      <c r="AJ421">
        <v>0</v>
      </c>
      <c r="AK421">
        <v>0</v>
      </c>
      <c r="AL421">
        <v>0</v>
      </c>
      <c r="AM421">
        <v>0</v>
      </c>
      <c r="AN421">
        <v>0</v>
      </c>
      <c r="AO421">
        <v>0</v>
      </c>
      <c r="AP421" t="s">
        <v>345</v>
      </c>
      <c r="AQ421">
        <v>1</v>
      </c>
      <c r="AR421">
        <v>0</v>
      </c>
      <c r="AS421">
        <v>0</v>
      </c>
      <c r="AT421">
        <v>0</v>
      </c>
      <c r="AU421">
        <v>0</v>
      </c>
      <c r="AV421">
        <v>0</v>
      </c>
      <c r="AW421">
        <v>0</v>
      </c>
      <c r="AX421">
        <v>0</v>
      </c>
      <c r="AY421" t="s">
        <v>334</v>
      </c>
      <c r="AZ421">
        <v>0</v>
      </c>
      <c r="BA421">
        <v>0</v>
      </c>
      <c r="BB421">
        <v>0</v>
      </c>
      <c r="BC421">
        <v>0</v>
      </c>
      <c r="BD421">
        <v>0</v>
      </c>
      <c r="BE421">
        <v>0</v>
      </c>
      <c r="BF421">
        <v>1</v>
      </c>
      <c r="BG421">
        <v>0</v>
      </c>
      <c r="BH421">
        <v>0</v>
      </c>
      <c r="BK421" t="s">
        <v>128</v>
      </c>
      <c r="BL421" t="s">
        <v>128</v>
      </c>
      <c r="BM421" t="s">
        <v>128</v>
      </c>
      <c r="BN421" t="s">
        <v>120</v>
      </c>
      <c r="BO421" t="s">
        <v>953</v>
      </c>
      <c r="BP421">
        <v>0</v>
      </c>
      <c r="BQ421">
        <v>0</v>
      </c>
      <c r="BR421">
        <v>0</v>
      </c>
      <c r="BS421">
        <v>0</v>
      </c>
      <c r="BT421">
        <v>0</v>
      </c>
      <c r="BU421">
        <v>0</v>
      </c>
      <c r="BV421">
        <v>1</v>
      </c>
      <c r="BW421">
        <v>0</v>
      </c>
      <c r="BX421">
        <v>0</v>
      </c>
      <c r="BY421">
        <v>0</v>
      </c>
      <c r="BZ421">
        <v>0</v>
      </c>
      <c r="CA421">
        <v>0</v>
      </c>
      <c r="CB421">
        <v>0</v>
      </c>
      <c r="CC421">
        <v>0</v>
      </c>
      <c r="CD421">
        <v>0</v>
      </c>
      <c r="CE421" t="s">
        <v>335</v>
      </c>
      <c r="CG421" t="s">
        <v>335</v>
      </c>
      <c r="CI421" t="s">
        <v>128</v>
      </c>
      <c r="CJ421" t="s">
        <v>52</v>
      </c>
      <c r="CL421" t="s">
        <v>52</v>
      </c>
      <c r="CN421" t="s">
        <v>346</v>
      </c>
      <c r="CP421">
        <v>3</v>
      </c>
    </row>
    <row r="422" spans="1:98" customFormat="1">
      <c r="A422">
        <v>122351</v>
      </c>
      <c r="B422" t="s">
        <v>389</v>
      </c>
      <c r="C422" t="s">
        <v>360</v>
      </c>
      <c r="D422">
        <v>1969</v>
      </c>
      <c r="E422">
        <v>57</v>
      </c>
      <c r="F422" t="s">
        <v>58</v>
      </c>
      <c r="G422" t="s">
        <v>49</v>
      </c>
      <c r="H422" t="s">
        <v>492</v>
      </c>
      <c r="I422" t="s">
        <v>324</v>
      </c>
      <c r="J422" t="s">
        <v>325</v>
      </c>
      <c r="K422" s="329">
        <v>46137.588472222225</v>
      </c>
      <c r="L422" t="s">
        <v>309</v>
      </c>
      <c r="M422" t="s">
        <v>1810</v>
      </c>
      <c r="N422" t="s">
        <v>1812</v>
      </c>
      <c r="O422" t="s">
        <v>319</v>
      </c>
      <c r="P422" t="s">
        <v>405</v>
      </c>
      <c r="Q422" t="s">
        <v>306</v>
      </c>
      <c r="R422" t="s">
        <v>122</v>
      </c>
      <c r="S422" t="s">
        <v>122</v>
      </c>
      <c r="T422" t="s">
        <v>394</v>
      </c>
      <c r="U422" t="s">
        <v>331</v>
      </c>
      <c r="V422" t="s">
        <v>111</v>
      </c>
      <c r="W422" t="s">
        <v>524</v>
      </c>
      <c r="X422">
        <v>0</v>
      </c>
      <c r="Y422">
        <v>1</v>
      </c>
      <c r="Z422">
        <v>0</v>
      </c>
      <c r="AA422">
        <v>0</v>
      </c>
      <c r="AB422">
        <v>0</v>
      </c>
      <c r="AC422">
        <v>0</v>
      </c>
      <c r="AD422">
        <v>0</v>
      </c>
      <c r="AE422">
        <v>0</v>
      </c>
      <c r="AF422">
        <v>0</v>
      </c>
      <c r="AG422">
        <v>0</v>
      </c>
      <c r="AH422">
        <v>0</v>
      </c>
      <c r="AI422">
        <v>0</v>
      </c>
      <c r="AJ422">
        <v>0</v>
      </c>
      <c r="AK422">
        <v>0</v>
      </c>
      <c r="AL422">
        <v>0</v>
      </c>
      <c r="AM422">
        <v>0</v>
      </c>
      <c r="AN422">
        <v>0</v>
      </c>
      <c r="AO422">
        <v>0</v>
      </c>
      <c r="AP422" t="s">
        <v>345</v>
      </c>
      <c r="AQ422">
        <v>1</v>
      </c>
      <c r="AR422">
        <v>0</v>
      </c>
      <c r="AS422">
        <v>0</v>
      </c>
      <c r="AT422">
        <v>0</v>
      </c>
      <c r="AU422">
        <v>0</v>
      </c>
      <c r="AV422">
        <v>0</v>
      </c>
      <c r="AW422">
        <v>0</v>
      </c>
      <c r="AX422">
        <v>0</v>
      </c>
      <c r="AY422" t="s">
        <v>345</v>
      </c>
      <c r="AZ422">
        <v>1</v>
      </c>
      <c r="BA422">
        <v>0</v>
      </c>
      <c r="BB422">
        <v>0</v>
      </c>
      <c r="BC422">
        <v>0</v>
      </c>
      <c r="BD422">
        <v>0</v>
      </c>
      <c r="BE422">
        <v>0</v>
      </c>
      <c r="BF422">
        <v>0</v>
      </c>
      <c r="BG422">
        <v>0</v>
      </c>
      <c r="BH422">
        <v>0</v>
      </c>
      <c r="BK422" t="s">
        <v>133</v>
      </c>
      <c r="BL422" t="s">
        <v>129</v>
      </c>
      <c r="BM422" t="s">
        <v>131</v>
      </c>
      <c r="BN422" t="s">
        <v>117</v>
      </c>
      <c r="BO422" t="s">
        <v>938</v>
      </c>
      <c r="BP422">
        <v>0</v>
      </c>
      <c r="BQ422">
        <v>0</v>
      </c>
      <c r="BR422">
        <v>0</v>
      </c>
      <c r="BS422">
        <v>0</v>
      </c>
      <c r="BT422">
        <v>0</v>
      </c>
      <c r="BU422">
        <v>0</v>
      </c>
      <c r="BV422">
        <v>0</v>
      </c>
      <c r="BW422">
        <v>1</v>
      </c>
      <c r="BX422">
        <v>0</v>
      </c>
      <c r="BY422">
        <v>0</v>
      </c>
      <c r="BZ422">
        <v>0</v>
      </c>
      <c r="CA422">
        <v>0</v>
      </c>
      <c r="CB422">
        <v>0</v>
      </c>
      <c r="CC422">
        <v>0</v>
      </c>
      <c r="CD422">
        <v>0</v>
      </c>
      <c r="CE422" t="s">
        <v>335</v>
      </c>
      <c r="CG422" t="s">
        <v>335</v>
      </c>
      <c r="CI422" t="s">
        <v>130</v>
      </c>
      <c r="CJ422" t="s">
        <v>52</v>
      </c>
      <c r="CL422" t="s">
        <v>52</v>
      </c>
      <c r="CN422" t="s">
        <v>346</v>
      </c>
      <c r="CP422">
        <v>8</v>
      </c>
    </row>
    <row r="423" spans="1:98" customFormat="1">
      <c r="A423">
        <v>200071</v>
      </c>
      <c r="B423" t="s">
        <v>321</v>
      </c>
      <c r="C423" t="s">
        <v>322</v>
      </c>
      <c r="D423">
        <v>1969</v>
      </c>
      <c r="E423">
        <v>57</v>
      </c>
      <c r="F423" t="s">
        <v>58</v>
      </c>
      <c r="G423" t="s">
        <v>75</v>
      </c>
      <c r="H423" t="s">
        <v>547</v>
      </c>
      <c r="I423" t="s">
        <v>428</v>
      </c>
      <c r="J423" t="s">
        <v>325</v>
      </c>
      <c r="K423" s="329">
        <v>46137.570798611108</v>
      </c>
      <c r="L423" t="s">
        <v>309</v>
      </c>
      <c r="M423" t="s">
        <v>853</v>
      </c>
      <c r="N423" t="s">
        <v>854</v>
      </c>
      <c r="O423" t="s">
        <v>492</v>
      </c>
      <c r="P423" t="s">
        <v>382</v>
      </c>
      <c r="R423" t="s">
        <v>383</v>
      </c>
      <c r="S423" t="s">
        <v>121</v>
      </c>
      <c r="T423" t="s">
        <v>121</v>
      </c>
      <c r="U423" t="s">
        <v>331</v>
      </c>
      <c r="V423" t="s">
        <v>107</v>
      </c>
      <c r="W423" t="s">
        <v>714</v>
      </c>
      <c r="X423">
        <v>0</v>
      </c>
      <c r="Y423">
        <v>0</v>
      </c>
      <c r="Z423">
        <v>0</v>
      </c>
      <c r="AA423">
        <v>0</v>
      </c>
      <c r="AB423">
        <v>1</v>
      </c>
      <c r="AC423">
        <v>0</v>
      </c>
      <c r="AD423">
        <v>1</v>
      </c>
      <c r="AE423">
        <v>0</v>
      </c>
      <c r="AF423">
        <v>0</v>
      </c>
      <c r="AG423">
        <v>0</v>
      </c>
      <c r="AH423">
        <v>0</v>
      </c>
      <c r="AI423">
        <v>0</v>
      </c>
      <c r="AJ423">
        <v>0</v>
      </c>
      <c r="AK423">
        <v>0</v>
      </c>
      <c r="AL423">
        <v>0</v>
      </c>
      <c r="AM423">
        <v>0</v>
      </c>
      <c r="AN423">
        <v>0</v>
      </c>
      <c r="AO423">
        <v>0</v>
      </c>
      <c r="AP423" t="s">
        <v>345</v>
      </c>
      <c r="AQ423">
        <v>1</v>
      </c>
      <c r="AR423">
        <v>0</v>
      </c>
      <c r="AS423">
        <v>0</v>
      </c>
      <c r="AT423">
        <v>0</v>
      </c>
      <c r="AU423">
        <v>0</v>
      </c>
      <c r="AV423">
        <v>0</v>
      </c>
      <c r="AW423">
        <v>0</v>
      </c>
      <c r="AX423">
        <v>0</v>
      </c>
      <c r="AY423" t="s">
        <v>345</v>
      </c>
      <c r="AZ423">
        <v>1</v>
      </c>
      <c r="BA423">
        <v>0</v>
      </c>
      <c r="BB423">
        <v>0</v>
      </c>
      <c r="BC423">
        <v>0</v>
      </c>
      <c r="BD423">
        <v>0</v>
      </c>
      <c r="BE423">
        <v>0</v>
      </c>
      <c r="BF423">
        <v>0</v>
      </c>
      <c r="BG423">
        <v>0</v>
      </c>
      <c r="BH423">
        <v>0</v>
      </c>
      <c r="BK423" t="s">
        <v>386</v>
      </c>
      <c r="BL423" t="s">
        <v>129</v>
      </c>
      <c r="BM423" t="s">
        <v>131</v>
      </c>
      <c r="BN423" t="s">
        <v>117</v>
      </c>
      <c r="BO423" t="s">
        <v>924</v>
      </c>
      <c r="BP423">
        <v>0</v>
      </c>
      <c r="BQ423">
        <v>0</v>
      </c>
      <c r="BR423">
        <v>0</v>
      </c>
      <c r="BS423">
        <v>0</v>
      </c>
      <c r="BT423">
        <v>0</v>
      </c>
      <c r="BU423">
        <v>1</v>
      </c>
      <c r="BV423">
        <v>0</v>
      </c>
      <c r="BW423">
        <v>0</v>
      </c>
      <c r="BX423">
        <v>0</v>
      </c>
      <c r="BY423">
        <v>0</v>
      </c>
      <c r="BZ423">
        <v>0</v>
      </c>
      <c r="CA423">
        <v>0</v>
      </c>
      <c r="CB423">
        <v>0</v>
      </c>
      <c r="CC423">
        <v>0</v>
      </c>
      <c r="CD423">
        <v>0</v>
      </c>
      <c r="CE423" t="s">
        <v>139</v>
      </c>
      <c r="CG423" t="s">
        <v>137</v>
      </c>
      <c r="CI423" t="s">
        <v>131</v>
      </c>
      <c r="CJ423" t="s">
        <v>52</v>
      </c>
      <c r="CL423" t="s">
        <v>51</v>
      </c>
      <c r="CN423" t="s">
        <v>346</v>
      </c>
      <c r="CP423">
        <v>8</v>
      </c>
      <c r="CS423" t="s">
        <v>337</v>
      </c>
    </row>
    <row r="424" spans="1:98" customFormat="1">
      <c r="A424">
        <v>200070</v>
      </c>
      <c r="B424" t="s">
        <v>658</v>
      </c>
      <c r="C424" t="s">
        <v>322</v>
      </c>
      <c r="D424">
        <v>1960</v>
      </c>
      <c r="E424">
        <v>66</v>
      </c>
      <c r="F424" t="s">
        <v>339</v>
      </c>
      <c r="G424" t="s">
        <v>49</v>
      </c>
      <c r="H424" t="s">
        <v>442</v>
      </c>
      <c r="I424" t="s">
        <v>349</v>
      </c>
      <c r="J424" t="s">
        <v>325</v>
      </c>
      <c r="K424" s="329">
        <v>46137.56355324074</v>
      </c>
      <c r="L424" t="s">
        <v>309</v>
      </c>
      <c r="M424" t="s">
        <v>658</v>
      </c>
      <c r="N424" t="s">
        <v>660</v>
      </c>
      <c r="O424" t="s">
        <v>319</v>
      </c>
      <c r="P424" t="s">
        <v>405</v>
      </c>
      <c r="Q424" t="s">
        <v>306</v>
      </c>
      <c r="R424" t="s">
        <v>383</v>
      </c>
      <c r="S424" t="s">
        <v>121</v>
      </c>
      <c r="T424" t="s">
        <v>121</v>
      </c>
      <c r="U424" t="s">
        <v>331</v>
      </c>
      <c r="V424" t="s">
        <v>112</v>
      </c>
      <c r="W424" t="s">
        <v>532</v>
      </c>
      <c r="X424">
        <v>0</v>
      </c>
      <c r="Y424">
        <v>0</v>
      </c>
      <c r="Z424">
        <v>1</v>
      </c>
      <c r="AA424">
        <v>0</v>
      </c>
      <c r="AB424">
        <v>0</v>
      </c>
      <c r="AC424">
        <v>0</v>
      </c>
      <c r="AD424">
        <v>0</v>
      </c>
      <c r="AE424">
        <v>0</v>
      </c>
      <c r="AF424">
        <v>0</v>
      </c>
      <c r="AG424">
        <v>0</v>
      </c>
      <c r="AH424">
        <v>1</v>
      </c>
      <c r="AI424">
        <v>0</v>
      </c>
      <c r="AJ424">
        <v>0</v>
      </c>
      <c r="AK424">
        <v>0</v>
      </c>
      <c r="AL424">
        <v>0</v>
      </c>
      <c r="AM424">
        <v>0</v>
      </c>
      <c r="AN424">
        <v>0</v>
      </c>
      <c r="AO424">
        <v>0</v>
      </c>
      <c r="AP424" t="s">
        <v>345</v>
      </c>
      <c r="AQ424">
        <v>1</v>
      </c>
      <c r="AR424">
        <v>0</v>
      </c>
      <c r="AS424">
        <v>0</v>
      </c>
      <c r="AT424">
        <v>0</v>
      </c>
      <c r="AU424">
        <v>0</v>
      </c>
      <c r="AV424">
        <v>0</v>
      </c>
      <c r="AW424">
        <v>0</v>
      </c>
      <c r="AX424">
        <v>0</v>
      </c>
      <c r="AY424" t="s">
        <v>345</v>
      </c>
      <c r="AZ424">
        <v>1</v>
      </c>
      <c r="BA424">
        <v>0</v>
      </c>
      <c r="BB424">
        <v>0</v>
      </c>
      <c r="BC424">
        <v>0</v>
      </c>
      <c r="BD424">
        <v>0</v>
      </c>
      <c r="BE424">
        <v>0</v>
      </c>
      <c r="BF424">
        <v>0</v>
      </c>
      <c r="BG424">
        <v>0</v>
      </c>
      <c r="BH424">
        <v>0</v>
      </c>
      <c r="BI424" t="s">
        <v>51</v>
      </c>
      <c r="BK424" t="s">
        <v>130</v>
      </c>
      <c r="BL424" t="s">
        <v>130</v>
      </c>
      <c r="BM424" t="s">
        <v>130</v>
      </c>
      <c r="BN424" t="s">
        <v>118</v>
      </c>
      <c r="BO424" t="s">
        <v>930</v>
      </c>
      <c r="BP424">
        <v>1</v>
      </c>
      <c r="BQ424">
        <v>0</v>
      </c>
      <c r="BR424">
        <v>0</v>
      </c>
      <c r="BS424">
        <v>1</v>
      </c>
      <c r="BT424">
        <v>0</v>
      </c>
      <c r="BU424">
        <v>0</v>
      </c>
      <c r="BV424">
        <v>0</v>
      </c>
      <c r="BW424">
        <v>0</v>
      </c>
      <c r="BX424">
        <v>0</v>
      </c>
      <c r="BY424">
        <v>0</v>
      </c>
      <c r="BZ424">
        <v>0</v>
      </c>
      <c r="CA424">
        <v>0</v>
      </c>
      <c r="CB424">
        <v>0</v>
      </c>
      <c r="CC424">
        <v>0</v>
      </c>
      <c r="CD424">
        <v>0</v>
      </c>
      <c r="CE424" t="s">
        <v>143</v>
      </c>
      <c r="CG424" t="s">
        <v>151</v>
      </c>
      <c r="CI424" t="s">
        <v>130</v>
      </c>
      <c r="CJ424" t="s">
        <v>51</v>
      </c>
      <c r="CL424" t="s">
        <v>51</v>
      </c>
      <c r="CN424" t="s">
        <v>346</v>
      </c>
      <c r="CP424">
        <v>10</v>
      </c>
      <c r="CS424" t="s">
        <v>337</v>
      </c>
    </row>
    <row r="425" spans="1:98" customFormat="1">
      <c r="A425">
        <v>200069</v>
      </c>
      <c r="B425" t="s">
        <v>503</v>
      </c>
      <c r="C425" t="s">
        <v>322</v>
      </c>
      <c r="D425">
        <v>1976</v>
      </c>
      <c r="E425">
        <v>50</v>
      </c>
      <c r="F425" t="s">
        <v>58</v>
      </c>
      <c r="G425" t="s">
        <v>82</v>
      </c>
      <c r="H425" t="s">
        <v>597</v>
      </c>
      <c r="I425" t="s">
        <v>402</v>
      </c>
      <c r="J425" t="s">
        <v>325</v>
      </c>
      <c r="K425" s="329">
        <v>46137.560289351852</v>
      </c>
      <c r="L425" t="s">
        <v>309</v>
      </c>
      <c r="M425" t="s">
        <v>503</v>
      </c>
      <c r="N425" t="s">
        <v>504</v>
      </c>
      <c r="O425" t="s">
        <v>415</v>
      </c>
      <c r="P425" t="s">
        <v>382</v>
      </c>
      <c r="R425" t="s">
        <v>383</v>
      </c>
      <c r="S425" t="s">
        <v>121</v>
      </c>
      <c r="T425" t="s">
        <v>121</v>
      </c>
      <c r="U425" t="s">
        <v>331</v>
      </c>
      <c r="V425" t="s">
        <v>108</v>
      </c>
      <c r="W425" t="s">
        <v>505</v>
      </c>
      <c r="X425">
        <v>0</v>
      </c>
      <c r="Y425">
        <v>0</v>
      </c>
      <c r="Z425">
        <v>0</v>
      </c>
      <c r="AA425">
        <v>0</v>
      </c>
      <c r="AB425">
        <v>0</v>
      </c>
      <c r="AC425">
        <v>1</v>
      </c>
      <c r="AD425">
        <v>0</v>
      </c>
      <c r="AE425">
        <v>0</v>
      </c>
      <c r="AF425">
        <v>0</v>
      </c>
      <c r="AG425">
        <v>0</v>
      </c>
      <c r="AH425">
        <v>0</v>
      </c>
      <c r="AI425">
        <v>0</v>
      </c>
      <c r="AJ425">
        <v>0</v>
      </c>
      <c r="AK425">
        <v>0</v>
      </c>
      <c r="AL425">
        <v>0</v>
      </c>
      <c r="AM425">
        <v>0</v>
      </c>
      <c r="AN425">
        <v>0</v>
      </c>
      <c r="AO425">
        <v>0</v>
      </c>
      <c r="AP425" t="s">
        <v>345</v>
      </c>
      <c r="AQ425">
        <v>1</v>
      </c>
      <c r="AR425">
        <v>0</v>
      </c>
      <c r="AS425">
        <v>0</v>
      </c>
      <c r="AT425">
        <v>0</v>
      </c>
      <c r="AU425">
        <v>0</v>
      </c>
      <c r="AV425">
        <v>0</v>
      </c>
      <c r="AW425">
        <v>0</v>
      </c>
      <c r="AX425">
        <v>0</v>
      </c>
      <c r="AY425" t="s">
        <v>345</v>
      </c>
      <c r="AZ425">
        <v>1</v>
      </c>
      <c r="BA425">
        <v>0</v>
      </c>
      <c r="BB425">
        <v>0</v>
      </c>
      <c r="BC425">
        <v>0</v>
      </c>
      <c r="BD425">
        <v>0</v>
      </c>
      <c r="BE425">
        <v>0</v>
      </c>
      <c r="BF425">
        <v>0</v>
      </c>
      <c r="BG425">
        <v>0</v>
      </c>
      <c r="BH425">
        <v>0</v>
      </c>
      <c r="BI425" t="s">
        <v>51</v>
      </c>
      <c r="BK425" t="s">
        <v>135</v>
      </c>
      <c r="BL425" t="s">
        <v>130</v>
      </c>
      <c r="BM425" t="s">
        <v>133</v>
      </c>
      <c r="BN425" t="s">
        <v>118</v>
      </c>
      <c r="BO425" t="s">
        <v>946</v>
      </c>
      <c r="BP425">
        <v>0</v>
      </c>
      <c r="BQ425">
        <v>0</v>
      </c>
      <c r="BR425">
        <v>0</v>
      </c>
      <c r="BS425">
        <v>0</v>
      </c>
      <c r="BT425">
        <v>0</v>
      </c>
      <c r="BU425">
        <v>0</v>
      </c>
      <c r="BV425">
        <v>0</v>
      </c>
      <c r="BW425">
        <v>0</v>
      </c>
      <c r="BX425">
        <v>1</v>
      </c>
      <c r="BY425">
        <v>0</v>
      </c>
      <c r="BZ425">
        <v>0</v>
      </c>
      <c r="CA425">
        <v>0</v>
      </c>
      <c r="CB425">
        <v>0</v>
      </c>
      <c r="CC425">
        <v>0</v>
      </c>
      <c r="CD425">
        <v>0</v>
      </c>
      <c r="CE425" t="s">
        <v>335</v>
      </c>
      <c r="CG425" t="s">
        <v>335</v>
      </c>
      <c r="CI425" t="s">
        <v>129</v>
      </c>
      <c r="CJ425" t="s">
        <v>51</v>
      </c>
      <c r="CL425" t="s">
        <v>51</v>
      </c>
      <c r="CN425" t="s">
        <v>346</v>
      </c>
      <c r="CP425">
        <v>10</v>
      </c>
      <c r="CS425" t="s">
        <v>337</v>
      </c>
    </row>
    <row r="426" spans="1:98" customFormat="1">
      <c r="A426">
        <v>200067</v>
      </c>
      <c r="B426" t="s">
        <v>493</v>
      </c>
      <c r="C426" t="s">
        <v>360</v>
      </c>
      <c r="D426">
        <v>1994</v>
      </c>
      <c r="E426">
        <v>32</v>
      </c>
      <c r="F426" t="s">
        <v>57</v>
      </c>
      <c r="G426" t="s">
        <v>82</v>
      </c>
      <c r="H426" t="s">
        <v>566</v>
      </c>
      <c r="I426" t="s">
        <v>324</v>
      </c>
      <c r="J426" t="s">
        <v>325</v>
      </c>
      <c r="K426" s="329">
        <v>46137.554375</v>
      </c>
      <c r="L426" t="s">
        <v>309</v>
      </c>
      <c r="M426" t="s">
        <v>493</v>
      </c>
      <c r="N426" t="s">
        <v>494</v>
      </c>
      <c r="O426" t="s">
        <v>442</v>
      </c>
      <c r="P426" t="s">
        <v>405</v>
      </c>
      <c r="R426" t="s">
        <v>383</v>
      </c>
      <c r="S426" t="s">
        <v>121</v>
      </c>
      <c r="T426" t="s">
        <v>121</v>
      </c>
      <c r="U426" t="s">
        <v>331</v>
      </c>
      <c r="V426" t="s">
        <v>106</v>
      </c>
      <c r="W426" t="s">
        <v>610</v>
      </c>
      <c r="X426">
        <v>0</v>
      </c>
      <c r="Y426">
        <v>0</v>
      </c>
      <c r="Z426">
        <v>1</v>
      </c>
      <c r="AA426">
        <v>1</v>
      </c>
      <c r="AB426">
        <v>1</v>
      </c>
      <c r="AC426">
        <v>0</v>
      </c>
      <c r="AD426">
        <v>0</v>
      </c>
      <c r="AE426">
        <v>0</v>
      </c>
      <c r="AF426">
        <v>0</v>
      </c>
      <c r="AG426">
        <v>0</v>
      </c>
      <c r="AH426">
        <v>0</v>
      </c>
      <c r="AI426">
        <v>0</v>
      </c>
      <c r="AJ426">
        <v>0</v>
      </c>
      <c r="AK426">
        <v>0</v>
      </c>
      <c r="AL426">
        <v>0</v>
      </c>
      <c r="AM426">
        <v>0</v>
      </c>
      <c r="AN426">
        <v>0</v>
      </c>
      <c r="AO426">
        <v>0</v>
      </c>
      <c r="AP426" t="s">
        <v>345</v>
      </c>
      <c r="AQ426">
        <v>1</v>
      </c>
      <c r="AR426">
        <v>0</v>
      </c>
      <c r="AS426">
        <v>0</v>
      </c>
      <c r="AT426">
        <v>0</v>
      </c>
      <c r="AU426">
        <v>0</v>
      </c>
      <c r="AV426">
        <v>0</v>
      </c>
      <c r="AW426">
        <v>0</v>
      </c>
      <c r="AX426">
        <v>0</v>
      </c>
      <c r="AY426" t="s">
        <v>345</v>
      </c>
      <c r="AZ426">
        <v>1</v>
      </c>
      <c r="BA426">
        <v>0</v>
      </c>
      <c r="BB426">
        <v>0</v>
      </c>
      <c r="BC426">
        <v>0</v>
      </c>
      <c r="BD426">
        <v>0</v>
      </c>
      <c r="BE426">
        <v>0</v>
      </c>
      <c r="BF426">
        <v>0</v>
      </c>
      <c r="BG426">
        <v>0</v>
      </c>
      <c r="BH426">
        <v>0</v>
      </c>
      <c r="BK426" t="s">
        <v>386</v>
      </c>
      <c r="BL426" t="s">
        <v>129</v>
      </c>
      <c r="BM426" t="s">
        <v>129</v>
      </c>
      <c r="BN426" t="s">
        <v>117</v>
      </c>
      <c r="BO426" t="s">
        <v>924</v>
      </c>
      <c r="BP426">
        <v>0</v>
      </c>
      <c r="BQ426">
        <v>0</v>
      </c>
      <c r="BR426">
        <v>0</v>
      </c>
      <c r="BS426">
        <v>0</v>
      </c>
      <c r="BT426">
        <v>0</v>
      </c>
      <c r="BU426">
        <v>1</v>
      </c>
      <c r="BV426">
        <v>0</v>
      </c>
      <c r="BW426">
        <v>0</v>
      </c>
      <c r="BX426">
        <v>0</v>
      </c>
      <c r="BY426">
        <v>0</v>
      </c>
      <c r="BZ426">
        <v>0</v>
      </c>
      <c r="CA426">
        <v>0</v>
      </c>
      <c r="CB426">
        <v>0</v>
      </c>
      <c r="CC426">
        <v>0</v>
      </c>
      <c r="CD426">
        <v>0</v>
      </c>
      <c r="CE426" t="s">
        <v>335</v>
      </c>
      <c r="CG426" t="s">
        <v>335</v>
      </c>
      <c r="CI426" t="s">
        <v>129</v>
      </c>
      <c r="CJ426" t="s">
        <v>51</v>
      </c>
      <c r="CL426" t="s">
        <v>51</v>
      </c>
      <c r="CN426" t="s">
        <v>346</v>
      </c>
      <c r="CP426">
        <v>5</v>
      </c>
    </row>
    <row r="427" spans="1:98" customFormat="1">
      <c r="A427">
        <v>200066</v>
      </c>
      <c r="B427" t="s">
        <v>502</v>
      </c>
      <c r="C427" t="s">
        <v>322</v>
      </c>
      <c r="D427">
        <v>1970</v>
      </c>
      <c r="E427">
        <v>56</v>
      </c>
      <c r="F427" t="s">
        <v>58</v>
      </c>
      <c r="G427" t="s">
        <v>70</v>
      </c>
      <c r="H427" t="s">
        <v>1746</v>
      </c>
      <c r="I427" t="s">
        <v>471</v>
      </c>
      <c r="J427" t="s">
        <v>350</v>
      </c>
      <c r="K427" s="329">
        <v>46137.546168981484</v>
      </c>
      <c r="L427" t="s">
        <v>309</v>
      </c>
      <c r="M427" t="s">
        <v>502</v>
      </c>
      <c r="N427" t="s">
        <v>582</v>
      </c>
      <c r="O427" t="s">
        <v>483</v>
      </c>
      <c r="P427" t="s">
        <v>382</v>
      </c>
      <c r="Q427" t="s">
        <v>1256</v>
      </c>
      <c r="R427" t="s">
        <v>123</v>
      </c>
      <c r="S427" t="s">
        <v>122</v>
      </c>
      <c r="T427" t="s">
        <v>330</v>
      </c>
      <c r="U427" t="s">
        <v>488</v>
      </c>
      <c r="V427" t="s">
        <v>112</v>
      </c>
      <c r="W427" t="s">
        <v>470</v>
      </c>
      <c r="X427">
        <v>0</v>
      </c>
      <c r="Y427">
        <v>0</v>
      </c>
      <c r="Z427">
        <v>1</v>
      </c>
      <c r="AA427">
        <v>0</v>
      </c>
      <c r="AB427">
        <v>0</v>
      </c>
      <c r="AC427">
        <v>0</v>
      </c>
      <c r="AD427">
        <v>0</v>
      </c>
      <c r="AE427">
        <v>0</v>
      </c>
      <c r="AF427">
        <v>0</v>
      </c>
      <c r="AG427">
        <v>0</v>
      </c>
      <c r="AH427">
        <v>0</v>
      </c>
      <c r="AI427">
        <v>0</v>
      </c>
      <c r="AJ427">
        <v>0</v>
      </c>
      <c r="AK427">
        <v>0</v>
      </c>
      <c r="AL427">
        <v>0</v>
      </c>
      <c r="AM427">
        <v>0</v>
      </c>
      <c r="AN427">
        <v>0</v>
      </c>
      <c r="AO427">
        <v>0</v>
      </c>
      <c r="AP427" t="s">
        <v>510</v>
      </c>
      <c r="AQ427">
        <v>0</v>
      </c>
      <c r="AR427">
        <v>0</v>
      </c>
      <c r="AS427">
        <v>1</v>
      </c>
      <c r="AT427">
        <v>0</v>
      </c>
      <c r="AU427">
        <v>0</v>
      </c>
      <c r="AV427">
        <v>0</v>
      </c>
      <c r="AW427">
        <v>0</v>
      </c>
      <c r="AX427">
        <v>0</v>
      </c>
      <c r="AY427" t="s">
        <v>375</v>
      </c>
      <c r="AZ427">
        <v>0</v>
      </c>
      <c r="BA427">
        <v>1</v>
      </c>
      <c r="BB427">
        <v>0</v>
      </c>
      <c r="BC427">
        <v>0</v>
      </c>
      <c r="BD427">
        <v>0</v>
      </c>
      <c r="BE427">
        <v>0</v>
      </c>
      <c r="BF427">
        <v>0</v>
      </c>
      <c r="BG427">
        <v>0</v>
      </c>
      <c r="BH427">
        <v>0</v>
      </c>
      <c r="BI427" t="s">
        <v>52</v>
      </c>
      <c r="BK427" t="s">
        <v>130</v>
      </c>
      <c r="BL427" t="s">
        <v>133</v>
      </c>
      <c r="BM427" t="s">
        <v>131</v>
      </c>
      <c r="BN427" t="s">
        <v>117</v>
      </c>
      <c r="BO427" t="s">
        <v>924</v>
      </c>
      <c r="BP427">
        <v>0</v>
      </c>
      <c r="BQ427">
        <v>0</v>
      </c>
      <c r="BR427">
        <v>0</v>
      </c>
      <c r="BS427">
        <v>0</v>
      </c>
      <c r="BT427">
        <v>0</v>
      </c>
      <c r="BU427">
        <v>1</v>
      </c>
      <c r="BV427">
        <v>0</v>
      </c>
      <c r="BW427">
        <v>0</v>
      </c>
      <c r="BX427">
        <v>0</v>
      </c>
      <c r="BY427">
        <v>0</v>
      </c>
      <c r="BZ427">
        <v>0</v>
      </c>
      <c r="CA427">
        <v>0</v>
      </c>
      <c r="CB427">
        <v>0</v>
      </c>
      <c r="CC427">
        <v>0</v>
      </c>
      <c r="CD427">
        <v>0</v>
      </c>
      <c r="CE427" t="s">
        <v>203</v>
      </c>
      <c r="CG427" t="s">
        <v>335</v>
      </c>
      <c r="CI427" t="s">
        <v>127</v>
      </c>
      <c r="CJ427" t="s">
        <v>52</v>
      </c>
      <c r="CL427" t="s">
        <v>52</v>
      </c>
      <c r="CN427" t="s">
        <v>346</v>
      </c>
      <c r="CP427">
        <v>5</v>
      </c>
      <c r="CS427" t="s">
        <v>473</v>
      </c>
    </row>
    <row r="428" spans="1:98" customFormat="1">
      <c r="A428">
        <v>200065</v>
      </c>
      <c r="B428" t="s">
        <v>502</v>
      </c>
      <c r="C428" t="s">
        <v>360</v>
      </c>
      <c r="D428">
        <v>1971</v>
      </c>
      <c r="E428">
        <v>55</v>
      </c>
      <c r="F428" t="s">
        <v>58</v>
      </c>
      <c r="G428" t="s">
        <v>78</v>
      </c>
      <c r="H428" t="s">
        <v>913</v>
      </c>
      <c r="I428" t="s">
        <v>471</v>
      </c>
      <c r="J428" t="s">
        <v>325</v>
      </c>
      <c r="K428" s="329">
        <v>46137.543090277781</v>
      </c>
      <c r="L428" t="s">
        <v>309</v>
      </c>
      <c r="M428" t="s">
        <v>502</v>
      </c>
      <c r="N428" t="s">
        <v>582</v>
      </c>
      <c r="O428" t="s">
        <v>483</v>
      </c>
      <c r="P428" t="s">
        <v>382</v>
      </c>
      <c r="Q428" t="s">
        <v>1256</v>
      </c>
      <c r="R428" t="s">
        <v>383</v>
      </c>
      <c r="S428" t="s">
        <v>121</v>
      </c>
      <c r="T428" t="s">
        <v>121</v>
      </c>
      <c r="U428" t="s">
        <v>383</v>
      </c>
      <c r="V428" t="s">
        <v>110</v>
      </c>
      <c r="W428" t="s">
        <v>344</v>
      </c>
      <c r="X428">
        <v>0</v>
      </c>
      <c r="Y428">
        <v>0</v>
      </c>
      <c r="Z428">
        <v>0</v>
      </c>
      <c r="AA428">
        <v>1</v>
      </c>
      <c r="AB428">
        <v>0</v>
      </c>
      <c r="AC428">
        <v>0</v>
      </c>
      <c r="AD428">
        <v>0</v>
      </c>
      <c r="AE428">
        <v>0</v>
      </c>
      <c r="AF428">
        <v>0</v>
      </c>
      <c r="AG428">
        <v>0</v>
      </c>
      <c r="AH428">
        <v>0</v>
      </c>
      <c r="AI428">
        <v>0</v>
      </c>
      <c r="AJ428">
        <v>0</v>
      </c>
      <c r="AK428">
        <v>0</v>
      </c>
      <c r="AL428">
        <v>0</v>
      </c>
      <c r="AM428">
        <v>0</v>
      </c>
      <c r="AN428">
        <v>0</v>
      </c>
      <c r="AO428">
        <v>0</v>
      </c>
      <c r="AP428" t="s">
        <v>345</v>
      </c>
      <c r="AQ428">
        <v>1</v>
      </c>
      <c r="AR428">
        <v>0</v>
      </c>
      <c r="AS428">
        <v>0</v>
      </c>
      <c r="AT428">
        <v>0</v>
      </c>
      <c r="AU428">
        <v>0</v>
      </c>
      <c r="AV428">
        <v>0</v>
      </c>
      <c r="AW428">
        <v>0</v>
      </c>
      <c r="AX428">
        <v>0</v>
      </c>
      <c r="AY428" t="s">
        <v>345</v>
      </c>
      <c r="AZ428">
        <v>1</v>
      </c>
      <c r="BA428">
        <v>0</v>
      </c>
      <c r="BB428">
        <v>0</v>
      </c>
      <c r="BC428">
        <v>0</v>
      </c>
      <c r="BD428">
        <v>0</v>
      </c>
      <c r="BE428">
        <v>0</v>
      </c>
      <c r="BF428">
        <v>0</v>
      </c>
      <c r="BG428">
        <v>0</v>
      </c>
      <c r="BH428">
        <v>0</v>
      </c>
      <c r="BI428" t="s">
        <v>52</v>
      </c>
      <c r="BJ428" t="s">
        <v>2393</v>
      </c>
      <c r="BK428" t="s">
        <v>386</v>
      </c>
      <c r="BL428" t="s">
        <v>128</v>
      </c>
      <c r="BM428" t="s">
        <v>128</v>
      </c>
      <c r="BN428" t="s">
        <v>117</v>
      </c>
      <c r="BO428" t="s">
        <v>943</v>
      </c>
      <c r="BP428">
        <v>0</v>
      </c>
      <c r="BQ428">
        <v>0</v>
      </c>
      <c r="BR428">
        <v>0</v>
      </c>
      <c r="BS428">
        <v>0</v>
      </c>
      <c r="BT428">
        <v>0</v>
      </c>
      <c r="BU428">
        <v>0</v>
      </c>
      <c r="BV428">
        <v>0</v>
      </c>
      <c r="BW428">
        <v>0</v>
      </c>
      <c r="BX428">
        <v>0</v>
      </c>
      <c r="BY428">
        <v>0</v>
      </c>
      <c r="BZ428">
        <v>1</v>
      </c>
      <c r="CA428">
        <v>0</v>
      </c>
      <c r="CB428">
        <v>0</v>
      </c>
      <c r="CC428">
        <v>1</v>
      </c>
      <c r="CD428">
        <v>0</v>
      </c>
      <c r="CE428" t="s">
        <v>335</v>
      </c>
      <c r="CF428" t="s">
        <v>1443</v>
      </c>
      <c r="CG428" t="s">
        <v>335</v>
      </c>
      <c r="CI428" t="s">
        <v>128</v>
      </c>
      <c r="CJ428" t="s">
        <v>53</v>
      </c>
      <c r="CK428" t="s">
        <v>2394</v>
      </c>
      <c r="CL428" t="s">
        <v>52</v>
      </c>
      <c r="CM428" t="s">
        <v>2395</v>
      </c>
      <c r="CN428" t="s">
        <v>346</v>
      </c>
      <c r="CP428">
        <v>8</v>
      </c>
      <c r="CQ428" t="s">
        <v>2396</v>
      </c>
      <c r="CR428" t="s">
        <v>2397</v>
      </c>
      <c r="CS428" t="s">
        <v>337</v>
      </c>
      <c r="CT428" t="s">
        <v>2398</v>
      </c>
    </row>
    <row r="429" spans="1:98" customFormat="1">
      <c r="A429">
        <v>170352</v>
      </c>
      <c r="B429" t="s">
        <v>321</v>
      </c>
      <c r="C429" t="s">
        <v>360</v>
      </c>
      <c r="D429">
        <v>1973</v>
      </c>
      <c r="E429">
        <v>53</v>
      </c>
      <c r="F429" t="s">
        <v>58</v>
      </c>
      <c r="G429" t="s">
        <v>78</v>
      </c>
      <c r="H429" t="s">
        <v>1639</v>
      </c>
      <c r="I429" t="s">
        <v>440</v>
      </c>
      <c r="J429" t="s">
        <v>350</v>
      </c>
      <c r="K429" s="329">
        <v>46137.542800925927</v>
      </c>
      <c r="L429" t="s">
        <v>309</v>
      </c>
      <c r="M429" t="s">
        <v>366</v>
      </c>
      <c r="N429" t="s">
        <v>368</v>
      </c>
      <c r="O429" t="s">
        <v>328</v>
      </c>
      <c r="P429" t="s">
        <v>329</v>
      </c>
      <c r="R429" t="s">
        <v>383</v>
      </c>
      <c r="S429" t="s">
        <v>121</v>
      </c>
      <c r="T429" t="s">
        <v>121</v>
      </c>
      <c r="U429" t="s">
        <v>580</v>
      </c>
      <c r="V429" t="s">
        <v>107</v>
      </c>
      <c r="W429" t="s">
        <v>384</v>
      </c>
      <c r="X429">
        <v>0</v>
      </c>
      <c r="Y429">
        <v>0</v>
      </c>
      <c r="Z429">
        <v>0</v>
      </c>
      <c r="AA429">
        <v>0</v>
      </c>
      <c r="AB429">
        <v>1</v>
      </c>
      <c r="AC429">
        <v>0</v>
      </c>
      <c r="AD429">
        <v>0</v>
      </c>
      <c r="AE429">
        <v>0</v>
      </c>
      <c r="AF429">
        <v>0</v>
      </c>
      <c r="AG429">
        <v>0</v>
      </c>
      <c r="AH429">
        <v>0</v>
      </c>
      <c r="AI429">
        <v>0</v>
      </c>
      <c r="AJ429">
        <v>0</v>
      </c>
      <c r="AK429">
        <v>0</v>
      </c>
      <c r="AL429">
        <v>0</v>
      </c>
      <c r="AM429">
        <v>0</v>
      </c>
      <c r="AN429">
        <v>0</v>
      </c>
      <c r="AO429">
        <v>0</v>
      </c>
      <c r="AP429" t="s">
        <v>345</v>
      </c>
      <c r="AQ429">
        <v>1</v>
      </c>
      <c r="AR429">
        <v>0</v>
      </c>
      <c r="AS429">
        <v>0</v>
      </c>
      <c r="AT429">
        <v>0</v>
      </c>
      <c r="AU429">
        <v>0</v>
      </c>
      <c r="AV429">
        <v>0</v>
      </c>
      <c r="AW429">
        <v>0</v>
      </c>
      <c r="AX429">
        <v>0</v>
      </c>
      <c r="AY429" t="s">
        <v>345</v>
      </c>
      <c r="AZ429">
        <v>1</v>
      </c>
      <c r="BA429">
        <v>0</v>
      </c>
      <c r="BB429">
        <v>0</v>
      </c>
      <c r="BC429">
        <v>0</v>
      </c>
      <c r="BD429">
        <v>0</v>
      </c>
      <c r="BE429">
        <v>0</v>
      </c>
      <c r="BF429">
        <v>0</v>
      </c>
      <c r="BG429">
        <v>0</v>
      </c>
      <c r="BH429">
        <v>0</v>
      </c>
      <c r="BI429" t="s">
        <v>51</v>
      </c>
      <c r="BK429" t="s">
        <v>131</v>
      </c>
      <c r="BL429" t="s">
        <v>130</v>
      </c>
      <c r="BM429" t="s">
        <v>132</v>
      </c>
      <c r="BN429" t="s">
        <v>117</v>
      </c>
      <c r="BO429" t="s">
        <v>928</v>
      </c>
      <c r="BP429">
        <v>0</v>
      </c>
      <c r="BQ429">
        <v>0</v>
      </c>
      <c r="BR429">
        <v>0</v>
      </c>
      <c r="BS429">
        <v>1</v>
      </c>
      <c r="BT429">
        <v>0</v>
      </c>
      <c r="BU429">
        <v>0</v>
      </c>
      <c r="BV429">
        <v>0</v>
      </c>
      <c r="BW429">
        <v>0</v>
      </c>
      <c r="BX429">
        <v>0</v>
      </c>
      <c r="BY429">
        <v>0</v>
      </c>
      <c r="BZ429">
        <v>0</v>
      </c>
      <c r="CA429">
        <v>0</v>
      </c>
      <c r="CB429">
        <v>0</v>
      </c>
      <c r="CC429">
        <v>0</v>
      </c>
      <c r="CD429">
        <v>0</v>
      </c>
      <c r="CE429" t="s">
        <v>335</v>
      </c>
      <c r="CG429" t="s">
        <v>335</v>
      </c>
      <c r="CI429" t="s">
        <v>128</v>
      </c>
      <c r="CJ429" t="s">
        <v>51</v>
      </c>
      <c r="CL429" t="s">
        <v>51</v>
      </c>
      <c r="CN429" t="s">
        <v>336</v>
      </c>
      <c r="CP429">
        <v>10</v>
      </c>
      <c r="CS429" t="s">
        <v>337</v>
      </c>
    </row>
    <row r="430" spans="1:98" customFormat="1">
      <c r="A430">
        <v>122351</v>
      </c>
      <c r="B430" t="s">
        <v>389</v>
      </c>
      <c r="C430" t="s">
        <v>360</v>
      </c>
      <c r="D430">
        <v>1969</v>
      </c>
      <c r="E430">
        <v>57</v>
      </c>
      <c r="F430" t="s">
        <v>58</v>
      </c>
      <c r="G430" t="s">
        <v>49</v>
      </c>
      <c r="H430" t="s">
        <v>492</v>
      </c>
      <c r="I430" t="s">
        <v>324</v>
      </c>
      <c r="J430" t="s">
        <v>325</v>
      </c>
      <c r="K430" s="329">
        <v>46137.530486111114</v>
      </c>
      <c r="L430" t="s">
        <v>309</v>
      </c>
      <c r="M430" t="s">
        <v>658</v>
      </c>
      <c r="N430" t="s">
        <v>660</v>
      </c>
      <c r="O430" t="s">
        <v>319</v>
      </c>
      <c r="P430" t="s">
        <v>405</v>
      </c>
      <c r="Q430" t="s">
        <v>306</v>
      </c>
      <c r="R430" t="s">
        <v>122</v>
      </c>
      <c r="S430" t="s">
        <v>122</v>
      </c>
      <c r="T430" t="s">
        <v>394</v>
      </c>
      <c r="U430" t="s">
        <v>331</v>
      </c>
      <c r="V430" t="s">
        <v>111</v>
      </c>
      <c r="W430" t="s">
        <v>524</v>
      </c>
      <c r="X430">
        <v>0</v>
      </c>
      <c r="Y430">
        <v>1</v>
      </c>
      <c r="Z430">
        <v>0</v>
      </c>
      <c r="AA430">
        <v>0</v>
      </c>
      <c r="AB430">
        <v>0</v>
      </c>
      <c r="AC430">
        <v>0</v>
      </c>
      <c r="AD430">
        <v>0</v>
      </c>
      <c r="AE430">
        <v>0</v>
      </c>
      <c r="AF430">
        <v>0</v>
      </c>
      <c r="AG430">
        <v>0</v>
      </c>
      <c r="AH430">
        <v>0</v>
      </c>
      <c r="AI430">
        <v>0</v>
      </c>
      <c r="AJ430">
        <v>0</v>
      </c>
      <c r="AK430">
        <v>0</v>
      </c>
      <c r="AL430">
        <v>0</v>
      </c>
      <c r="AM430">
        <v>0</v>
      </c>
      <c r="AN430">
        <v>0</v>
      </c>
      <c r="AO430">
        <v>0</v>
      </c>
      <c r="AP430" t="s">
        <v>345</v>
      </c>
      <c r="AQ430">
        <v>1</v>
      </c>
      <c r="AR430">
        <v>0</v>
      </c>
      <c r="AS430">
        <v>0</v>
      </c>
      <c r="AT430">
        <v>0</v>
      </c>
      <c r="AU430">
        <v>0</v>
      </c>
      <c r="AV430">
        <v>0</v>
      </c>
      <c r="AW430">
        <v>0</v>
      </c>
      <c r="AX430">
        <v>0</v>
      </c>
      <c r="AY430" t="s">
        <v>345</v>
      </c>
      <c r="AZ430">
        <v>1</v>
      </c>
      <c r="BA430">
        <v>0</v>
      </c>
      <c r="BB430">
        <v>0</v>
      </c>
      <c r="BC430">
        <v>0</v>
      </c>
      <c r="BD430">
        <v>0</v>
      </c>
      <c r="BE430">
        <v>0</v>
      </c>
      <c r="BF430">
        <v>0</v>
      </c>
      <c r="BG430">
        <v>0</v>
      </c>
      <c r="BH430">
        <v>0</v>
      </c>
      <c r="BK430" t="s">
        <v>133</v>
      </c>
      <c r="BL430" t="s">
        <v>129</v>
      </c>
      <c r="BM430" t="s">
        <v>131</v>
      </c>
      <c r="BN430" t="s">
        <v>119</v>
      </c>
      <c r="BO430" t="s">
        <v>971</v>
      </c>
      <c r="BP430">
        <v>0</v>
      </c>
      <c r="BQ430">
        <v>0</v>
      </c>
      <c r="BR430">
        <v>0</v>
      </c>
      <c r="BS430">
        <v>0</v>
      </c>
      <c r="BT430">
        <v>0</v>
      </c>
      <c r="BU430">
        <v>0</v>
      </c>
      <c r="BV430">
        <v>1</v>
      </c>
      <c r="BW430">
        <v>1</v>
      </c>
      <c r="BX430">
        <v>0</v>
      </c>
      <c r="BY430">
        <v>0</v>
      </c>
      <c r="BZ430">
        <v>0</v>
      </c>
      <c r="CA430">
        <v>0</v>
      </c>
      <c r="CB430">
        <v>0</v>
      </c>
      <c r="CC430">
        <v>0</v>
      </c>
      <c r="CD430">
        <v>0</v>
      </c>
      <c r="CE430" t="s">
        <v>335</v>
      </c>
      <c r="CG430" t="s">
        <v>335</v>
      </c>
      <c r="CI430" t="s">
        <v>129</v>
      </c>
      <c r="CJ430" t="s">
        <v>52</v>
      </c>
      <c r="CL430" t="s">
        <v>52</v>
      </c>
      <c r="CN430" t="s">
        <v>346</v>
      </c>
      <c r="CP430">
        <v>7</v>
      </c>
    </row>
    <row r="431" spans="1:98" customFormat="1">
      <c r="A431">
        <v>131364</v>
      </c>
      <c r="B431" t="s">
        <v>28</v>
      </c>
      <c r="C431" t="s">
        <v>322</v>
      </c>
      <c r="D431">
        <v>1956</v>
      </c>
      <c r="E431">
        <v>70</v>
      </c>
      <c r="F431" t="s">
        <v>376</v>
      </c>
      <c r="G431" t="s">
        <v>84</v>
      </c>
      <c r="H431" t="s">
        <v>616</v>
      </c>
      <c r="I431" t="s">
        <v>367</v>
      </c>
      <c r="J431" t="s">
        <v>350</v>
      </c>
      <c r="K431" s="329">
        <v>46137.526041666664</v>
      </c>
      <c r="L431" t="s">
        <v>309</v>
      </c>
      <c r="M431" t="s">
        <v>568</v>
      </c>
      <c r="N431" t="s">
        <v>1397</v>
      </c>
      <c r="O431" t="s">
        <v>492</v>
      </c>
      <c r="P431" t="s">
        <v>382</v>
      </c>
      <c r="R431" t="s">
        <v>123</v>
      </c>
      <c r="S431" t="s">
        <v>121</v>
      </c>
      <c r="T431" t="s">
        <v>121</v>
      </c>
      <c r="U431" t="s">
        <v>395</v>
      </c>
      <c r="V431" t="s">
        <v>111</v>
      </c>
      <c r="W431" t="s">
        <v>2399</v>
      </c>
      <c r="X431">
        <v>0</v>
      </c>
      <c r="Y431">
        <v>1</v>
      </c>
      <c r="Z431">
        <v>0</v>
      </c>
      <c r="AA431">
        <v>1</v>
      </c>
      <c r="AB431">
        <v>0</v>
      </c>
      <c r="AC431">
        <v>1</v>
      </c>
      <c r="AD431">
        <v>1</v>
      </c>
      <c r="AE431">
        <v>0</v>
      </c>
      <c r="AF431">
        <v>0</v>
      </c>
      <c r="AG431">
        <v>0</v>
      </c>
      <c r="AH431">
        <v>0</v>
      </c>
      <c r="AI431">
        <v>0</v>
      </c>
      <c r="AJ431">
        <v>0</v>
      </c>
      <c r="AK431">
        <v>0</v>
      </c>
      <c r="AL431">
        <v>0</v>
      </c>
      <c r="AM431">
        <v>0</v>
      </c>
      <c r="AN431">
        <v>0</v>
      </c>
      <c r="AO431">
        <v>0</v>
      </c>
      <c r="AP431" t="s">
        <v>345</v>
      </c>
      <c r="AQ431">
        <v>1</v>
      </c>
      <c r="AR431">
        <v>0</v>
      </c>
      <c r="AS431">
        <v>0</v>
      </c>
      <c r="AT431">
        <v>0</v>
      </c>
      <c r="AU431">
        <v>0</v>
      </c>
      <c r="AV431">
        <v>0</v>
      </c>
      <c r="AW431">
        <v>0</v>
      </c>
      <c r="AX431">
        <v>0</v>
      </c>
      <c r="AY431" t="s">
        <v>345</v>
      </c>
      <c r="AZ431">
        <v>1</v>
      </c>
      <c r="BA431">
        <v>0</v>
      </c>
      <c r="BB431">
        <v>0</v>
      </c>
      <c r="BC431">
        <v>0</v>
      </c>
      <c r="BD431">
        <v>0</v>
      </c>
      <c r="BE431">
        <v>0</v>
      </c>
      <c r="BF431">
        <v>0</v>
      </c>
      <c r="BG431">
        <v>0</v>
      </c>
      <c r="BH431">
        <v>0</v>
      </c>
      <c r="BI431" t="s">
        <v>53</v>
      </c>
      <c r="BK431" t="s">
        <v>386</v>
      </c>
      <c r="BL431" t="s">
        <v>131</v>
      </c>
      <c r="BM431" t="s">
        <v>131</v>
      </c>
      <c r="BN431" t="s">
        <v>118</v>
      </c>
      <c r="BO431" t="s">
        <v>930</v>
      </c>
      <c r="BP431">
        <v>1</v>
      </c>
      <c r="BQ431">
        <v>0</v>
      </c>
      <c r="BR431">
        <v>0</v>
      </c>
      <c r="BS431">
        <v>1</v>
      </c>
      <c r="BT431">
        <v>0</v>
      </c>
      <c r="BU431">
        <v>0</v>
      </c>
      <c r="BV431">
        <v>0</v>
      </c>
      <c r="BW431">
        <v>0</v>
      </c>
      <c r="BX431">
        <v>0</v>
      </c>
      <c r="BY431">
        <v>0</v>
      </c>
      <c r="BZ431">
        <v>0</v>
      </c>
      <c r="CA431">
        <v>0</v>
      </c>
      <c r="CB431">
        <v>0</v>
      </c>
      <c r="CC431">
        <v>0</v>
      </c>
      <c r="CD431">
        <v>0</v>
      </c>
      <c r="CE431" t="s">
        <v>335</v>
      </c>
      <c r="CG431" t="s">
        <v>335</v>
      </c>
      <c r="CI431" t="s">
        <v>128</v>
      </c>
      <c r="CJ431" t="s">
        <v>52</v>
      </c>
      <c r="CL431" t="s">
        <v>52</v>
      </c>
      <c r="CN431" t="s">
        <v>346</v>
      </c>
      <c r="CP431">
        <v>8</v>
      </c>
      <c r="CS431" t="s">
        <v>337</v>
      </c>
    </row>
    <row r="432" spans="1:98" customFormat="1">
      <c r="A432">
        <v>100182</v>
      </c>
      <c r="B432" t="s">
        <v>321</v>
      </c>
      <c r="C432" t="s">
        <v>360</v>
      </c>
      <c r="D432">
        <v>1974</v>
      </c>
      <c r="E432">
        <v>52</v>
      </c>
      <c r="F432" t="s">
        <v>58</v>
      </c>
      <c r="G432" t="s">
        <v>49</v>
      </c>
      <c r="H432" t="s">
        <v>328</v>
      </c>
      <c r="I432" t="s">
        <v>424</v>
      </c>
      <c r="J432" t="s">
        <v>350</v>
      </c>
      <c r="K432" s="329">
        <v>46137.523356481484</v>
      </c>
      <c r="L432" t="s">
        <v>309</v>
      </c>
      <c r="M432" t="s">
        <v>445</v>
      </c>
      <c r="N432" t="s">
        <v>447</v>
      </c>
      <c r="O432" t="s">
        <v>328</v>
      </c>
      <c r="P432" t="s">
        <v>329</v>
      </c>
      <c r="R432" t="s">
        <v>125</v>
      </c>
      <c r="S432" t="s">
        <v>125</v>
      </c>
      <c r="T432" t="s">
        <v>330</v>
      </c>
      <c r="U432" t="s">
        <v>331</v>
      </c>
      <c r="V432" t="s">
        <v>110</v>
      </c>
      <c r="W432" t="s">
        <v>702</v>
      </c>
      <c r="X432">
        <v>0</v>
      </c>
      <c r="Y432">
        <v>0</v>
      </c>
      <c r="Z432">
        <v>1</v>
      </c>
      <c r="AA432">
        <v>0</v>
      </c>
      <c r="AB432">
        <v>0</v>
      </c>
      <c r="AC432">
        <v>0</v>
      </c>
      <c r="AD432">
        <v>0</v>
      </c>
      <c r="AE432">
        <v>0</v>
      </c>
      <c r="AF432">
        <v>0</v>
      </c>
      <c r="AG432">
        <v>0</v>
      </c>
      <c r="AH432">
        <v>0</v>
      </c>
      <c r="AI432">
        <v>0</v>
      </c>
      <c r="AJ432">
        <v>0</v>
      </c>
      <c r="AK432">
        <v>0</v>
      </c>
      <c r="AL432">
        <v>0</v>
      </c>
      <c r="AM432">
        <v>1</v>
      </c>
      <c r="AN432">
        <v>0</v>
      </c>
      <c r="AO432">
        <v>0</v>
      </c>
      <c r="AP432" t="s">
        <v>333</v>
      </c>
      <c r="AQ432">
        <v>0</v>
      </c>
      <c r="AR432">
        <v>0</v>
      </c>
      <c r="AS432">
        <v>1</v>
      </c>
      <c r="AT432">
        <v>1</v>
      </c>
      <c r="AU432">
        <v>0</v>
      </c>
      <c r="AV432">
        <v>0</v>
      </c>
      <c r="AW432">
        <v>0</v>
      </c>
      <c r="AX432">
        <v>0</v>
      </c>
      <c r="AY432" t="s">
        <v>345</v>
      </c>
      <c r="AZ432">
        <v>1</v>
      </c>
      <c r="BA432">
        <v>0</v>
      </c>
      <c r="BB432">
        <v>0</v>
      </c>
      <c r="BC432">
        <v>0</v>
      </c>
      <c r="BD432">
        <v>0</v>
      </c>
      <c r="BE432">
        <v>0</v>
      </c>
      <c r="BF432">
        <v>0</v>
      </c>
      <c r="BG432">
        <v>0</v>
      </c>
      <c r="BH432">
        <v>0</v>
      </c>
      <c r="BK432" t="s">
        <v>386</v>
      </c>
      <c r="BL432" t="s">
        <v>133</v>
      </c>
      <c r="BM432" t="s">
        <v>130</v>
      </c>
      <c r="BN432" t="s">
        <v>120</v>
      </c>
      <c r="BO432" t="s">
        <v>1825</v>
      </c>
      <c r="BP432">
        <v>0</v>
      </c>
      <c r="BQ432">
        <v>0</v>
      </c>
      <c r="BR432">
        <v>0</v>
      </c>
      <c r="BS432">
        <v>0</v>
      </c>
      <c r="BT432">
        <v>0</v>
      </c>
      <c r="BU432">
        <v>1</v>
      </c>
      <c r="BV432">
        <v>0</v>
      </c>
      <c r="BW432">
        <v>0</v>
      </c>
      <c r="BX432">
        <v>1</v>
      </c>
      <c r="BY432">
        <v>0</v>
      </c>
      <c r="BZ432">
        <v>1</v>
      </c>
      <c r="CA432">
        <v>0</v>
      </c>
      <c r="CB432">
        <v>0</v>
      </c>
      <c r="CC432">
        <v>0</v>
      </c>
      <c r="CD432">
        <v>0</v>
      </c>
      <c r="CE432" t="s">
        <v>335</v>
      </c>
      <c r="CG432" t="s">
        <v>335</v>
      </c>
      <c r="CI432" t="s">
        <v>128</v>
      </c>
      <c r="CJ432" t="s">
        <v>52</v>
      </c>
      <c r="CL432" t="s">
        <v>52</v>
      </c>
      <c r="CN432" t="s">
        <v>346</v>
      </c>
      <c r="CP432">
        <v>7</v>
      </c>
    </row>
    <row r="433" spans="1:98" customFormat="1">
      <c r="A433">
        <v>192300</v>
      </c>
      <c r="B433" t="s">
        <v>321</v>
      </c>
      <c r="C433" t="s">
        <v>322</v>
      </c>
      <c r="D433">
        <v>1966</v>
      </c>
      <c r="E433">
        <v>60</v>
      </c>
      <c r="F433" t="s">
        <v>339</v>
      </c>
      <c r="G433" t="s">
        <v>84</v>
      </c>
      <c r="H433" t="s">
        <v>616</v>
      </c>
      <c r="I433" t="s">
        <v>349</v>
      </c>
      <c r="J433" t="s">
        <v>325</v>
      </c>
      <c r="K433" s="329">
        <v>46137.513761574075</v>
      </c>
      <c r="L433" t="s">
        <v>309</v>
      </c>
      <c r="M433" t="s">
        <v>438</v>
      </c>
      <c r="N433" t="s">
        <v>441</v>
      </c>
      <c r="O433" t="s">
        <v>442</v>
      </c>
      <c r="P433" t="s">
        <v>405</v>
      </c>
      <c r="R433" t="s">
        <v>122</v>
      </c>
      <c r="S433" t="s">
        <v>121</v>
      </c>
      <c r="T433" t="s">
        <v>121</v>
      </c>
      <c r="U433" t="s">
        <v>2400</v>
      </c>
      <c r="V433" t="s">
        <v>107</v>
      </c>
      <c r="W433" t="s">
        <v>513</v>
      </c>
      <c r="X433">
        <v>0</v>
      </c>
      <c r="Y433">
        <v>0</v>
      </c>
      <c r="Z433">
        <v>0</v>
      </c>
      <c r="AA433">
        <v>0</v>
      </c>
      <c r="AB433">
        <v>0</v>
      </c>
      <c r="AC433">
        <v>0</v>
      </c>
      <c r="AD433">
        <v>0</v>
      </c>
      <c r="AE433">
        <v>0</v>
      </c>
      <c r="AF433">
        <v>0</v>
      </c>
      <c r="AG433">
        <v>0</v>
      </c>
      <c r="AH433">
        <v>1</v>
      </c>
      <c r="AI433">
        <v>0</v>
      </c>
      <c r="AJ433">
        <v>0</v>
      </c>
      <c r="AK433">
        <v>0</v>
      </c>
      <c r="AL433">
        <v>0</v>
      </c>
      <c r="AM433">
        <v>0</v>
      </c>
      <c r="AN433">
        <v>0</v>
      </c>
      <c r="AO433">
        <v>0</v>
      </c>
      <c r="AP433" t="s">
        <v>464</v>
      </c>
      <c r="AQ433">
        <v>0</v>
      </c>
      <c r="AR433">
        <v>0</v>
      </c>
      <c r="AS433">
        <v>0</v>
      </c>
      <c r="AT433">
        <v>1</v>
      </c>
      <c r="AU433">
        <v>0</v>
      </c>
      <c r="AV433">
        <v>0</v>
      </c>
      <c r="AW433">
        <v>0</v>
      </c>
      <c r="AX433">
        <v>0</v>
      </c>
      <c r="AY433" t="s">
        <v>464</v>
      </c>
      <c r="AZ433">
        <v>0</v>
      </c>
      <c r="BA433">
        <v>0</v>
      </c>
      <c r="BB433">
        <v>0</v>
      </c>
      <c r="BC433">
        <v>1</v>
      </c>
      <c r="BD433">
        <v>0</v>
      </c>
      <c r="BE433">
        <v>0</v>
      </c>
      <c r="BF433">
        <v>0</v>
      </c>
      <c r="BG433">
        <v>0</v>
      </c>
      <c r="BH433">
        <v>0</v>
      </c>
      <c r="BI433" t="s">
        <v>52</v>
      </c>
      <c r="BJ433" t="s">
        <v>2401</v>
      </c>
      <c r="BK433" t="s">
        <v>386</v>
      </c>
      <c r="BL433" t="s">
        <v>131</v>
      </c>
      <c r="BM433" t="s">
        <v>130</v>
      </c>
      <c r="BN433" t="s">
        <v>120</v>
      </c>
      <c r="BO433" t="s">
        <v>929</v>
      </c>
      <c r="BP433">
        <v>0</v>
      </c>
      <c r="BQ433">
        <v>0</v>
      </c>
      <c r="BR433">
        <v>0</v>
      </c>
      <c r="BS433">
        <v>0</v>
      </c>
      <c r="BT433">
        <v>0</v>
      </c>
      <c r="BU433">
        <v>1</v>
      </c>
      <c r="BV433">
        <v>0</v>
      </c>
      <c r="BW433">
        <v>1</v>
      </c>
      <c r="BX433">
        <v>0</v>
      </c>
      <c r="BY433">
        <v>0</v>
      </c>
      <c r="BZ433">
        <v>0</v>
      </c>
      <c r="CA433">
        <v>0</v>
      </c>
      <c r="CB433">
        <v>0</v>
      </c>
      <c r="CC433">
        <v>0</v>
      </c>
      <c r="CD433">
        <v>0</v>
      </c>
      <c r="CE433" t="s">
        <v>335</v>
      </c>
      <c r="CG433" t="s">
        <v>163</v>
      </c>
      <c r="CI433" t="s">
        <v>128</v>
      </c>
      <c r="CJ433" t="s">
        <v>52</v>
      </c>
      <c r="CK433" t="s">
        <v>2402</v>
      </c>
      <c r="CL433" t="s">
        <v>52</v>
      </c>
      <c r="CN433" t="s">
        <v>346</v>
      </c>
      <c r="CP433">
        <v>5</v>
      </c>
      <c r="CQ433" t="s">
        <v>2403</v>
      </c>
      <c r="CS433" t="s">
        <v>347</v>
      </c>
    </row>
    <row r="434" spans="1:98" customFormat="1">
      <c r="A434">
        <v>200058</v>
      </c>
      <c r="B434" t="s">
        <v>417</v>
      </c>
      <c r="C434" t="s">
        <v>360</v>
      </c>
      <c r="D434">
        <v>1995</v>
      </c>
      <c r="E434">
        <v>31</v>
      </c>
      <c r="F434" t="s">
        <v>57</v>
      </c>
      <c r="G434" t="s">
        <v>49</v>
      </c>
      <c r="H434" t="s">
        <v>328</v>
      </c>
      <c r="I434" t="s">
        <v>410</v>
      </c>
      <c r="J434" t="s">
        <v>325</v>
      </c>
      <c r="K434" s="329">
        <v>46137.494363425925</v>
      </c>
      <c r="L434" t="s">
        <v>309</v>
      </c>
      <c r="M434" t="s">
        <v>417</v>
      </c>
      <c r="N434" t="s">
        <v>418</v>
      </c>
      <c r="O434" t="s">
        <v>328</v>
      </c>
      <c r="P434" t="s">
        <v>329</v>
      </c>
      <c r="R434" t="s">
        <v>383</v>
      </c>
      <c r="S434" t="s">
        <v>121</v>
      </c>
      <c r="T434" t="s">
        <v>330</v>
      </c>
      <c r="U434" t="s">
        <v>331</v>
      </c>
      <c r="V434" t="s">
        <v>106</v>
      </c>
      <c r="W434" t="s">
        <v>499</v>
      </c>
      <c r="X434">
        <v>0</v>
      </c>
      <c r="Y434">
        <v>0</v>
      </c>
      <c r="Z434">
        <v>0</v>
      </c>
      <c r="AA434">
        <v>0</v>
      </c>
      <c r="AB434">
        <v>0</v>
      </c>
      <c r="AC434">
        <v>0</v>
      </c>
      <c r="AD434">
        <v>0</v>
      </c>
      <c r="AE434">
        <v>0</v>
      </c>
      <c r="AF434">
        <v>0</v>
      </c>
      <c r="AG434">
        <v>0</v>
      </c>
      <c r="AH434">
        <v>0</v>
      </c>
      <c r="AI434">
        <v>0</v>
      </c>
      <c r="AJ434">
        <v>0</v>
      </c>
      <c r="AK434">
        <v>0</v>
      </c>
      <c r="AL434">
        <v>1</v>
      </c>
      <c r="AM434">
        <v>0</v>
      </c>
      <c r="AN434">
        <v>0</v>
      </c>
      <c r="AO434">
        <v>0</v>
      </c>
      <c r="AP434" t="s">
        <v>399</v>
      </c>
      <c r="AQ434">
        <v>0</v>
      </c>
      <c r="AR434">
        <v>0</v>
      </c>
      <c r="AS434">
        <v>0</v>
      </c>
      <c r="AT434">
        <v>0</v>
      </c>
      <c r="AU434">
        <v>0</v>
      </c>
      <c r="AV434">
        <v>0</v>
      </c>
      <c r="AW434">
        <v>1</v>
      </c>
      <c r="AX434">
        <v>0</v>
      </c>
      <c r="AY434" t="s">
        <v>345</v>
      </c>
      <c r="AZ434">
        <v>1</v>
      </c>
      <c r="BA434">
        <v>0</v>
      </c>
      <c r="BB434">
        <v>0</v>
      </c>
      <c r="BC434">
        <v>0</v>
      </c>
      <c r="BD434">
        <v>0</v>
      </c>
      <c r="BE434">
        <v>0</v>
      </c>
      <c r="BF434">
        <v>0</v>
      </c>
      <c r="BG434">
        <v>0</v>
      </c>
      <c r="BH434">
        <v>0</v>
      </c>
      <c r="BK434" t="s">
        <v>129</v>
      </c>
      <c r="BL434" t="s">
        <v>129</v>
      </c>
      <c r="BM434" t="s">
        <v>129</v>
      </c>
      <c r="BN434" t="s">
        <v>118</v>
      </c>
      <c r="BO434" t="s">
        <v>373</v>
      </c>
      <c r="BP434">
        <v>0</v>
      </c>
      <c r="BQ434">
        <v>0</v>
      </c>
      <c r="BR434">
        <v>0</v>
      </c>
      <c r="BS434">
        <v>0</v>
      </c>
      <c r="BT434">
        <v>0</v>
      </c>
      <c r="BU434">
        <v>0</v>
      </c>
      <c r="BV434">
        <v>0</v>
      </c>
      <c r="BW434">
        <v>0</v>
      </c>
      <c r="BX434">
        <v>0</v>
      </c>
      <c r="BY434">
        <v>0</v>
      </c>
      <c r="BZ434">
        <v>0</v>
      </c>
      <c r="CA434">
        <v>0</v>
      </c>
      <c r="CB434">
        <v>0</v>
      </c>
      <c r="CC434">
        <v>0</v>
      </c>
      <c r="CD434" t="s">
        <v>2404</v>
      </c>
      <c r="CE434" t="s">
        <v>335</v>
      </c>
      <c r="CG434" t="s">
        <v>335</v>
      </c>
      <c r="CH434" t="s">
        <v>1676</v>
      </c>
      <c r="CI434" t="s">
        <v>128</v>
      </c>
      <c r="CJ434" t="s">
        <v>52</v>
      </c>
      <c r="CL434" t="s">
        <v>52</v>
      </c>
      <c r="CN434" t="s">
        <v>346</v>
      </c>
      <c r="CP434">
        <v>7</v>
      </c>
      <c r="CS434" t="s">
        <v>337</v>
      </c>
    </row>
    <row r="435" spans="1:98" customFormat="1">
      <c r="A435">
        <v>200052</v>
      </c>
      <c r="B435" t="s">
        <v>356</v>
      </c>
      <c r="C435" t="s">
        <v>360</v>
      </c>
      <c r="D435">
        <v>1965</v>
      </c>
      <c r="E435">
        <v>61</v>
      </c>
      <c r="F435" t="s">
        <v>339</v>
      </c>
      <c r="G435" t="s">
        <v>83</v>
      </c>
      <c r="H435" t="s">
        <v>775</v>
      </c>
      <c r="I435" t="s">
        <v>367</v>
      </c>
      <c r="J435" t="s">
        <v>325</v>
      </c>
      <c r="K435" s="329">
        <v>46137.475995370369</v>
      </c>
      <c r="L435" t="s">
        <v>309</v>
      </c>
      <c r="M435" t="s">
        <v>356</v>
      </c>
      <c r="N435" t="s">
        <v>357</v>
      </c>
      <c r="O435" t="s">
        <v>358</v>
      </c>
      <c r="P435" t="s">
        <v>329</v>
      </c>
      <c r="R435" t="s">
        <v>123</v>
      </c>
      <c r="S435" t="s">
        <v>121</v>
      </c>
      <c r="T435" t="s">
        <v>121</v>
      </c>
      <c r="U435" t="s">
        <v>372</v>
      </c>
      <c r="V435" t="s">
        <v>107</v>
      </c>
      <c r="W435" t="s">
        <v>384</v>
      </c>
      <c r="X435">
        <v>0</v>
      </c>
      <c r="Y435">
        <v>0</v>
      </c>
      <c r="Z435">
        <v>0</v>
      </c>
      <c r="AA435">
        <v>0</v>
      </c>
      <c r="AB435">
        <v>1</v>
      </c>
      <c r="AC435">
        <v>0</v>
      </c>
      <c r="AD435">
        <v>0</v>
      </c>
      <c r="AE435">
        <v>0</v>
      </c>
      <c r="AF435">
        <v>0</v>
      </c>
      <c r="AG435">
        <v>0</v>
      </c>
      <c r="AH435">
        <v>0</v>
      </c>
      <c r="AI435">
        <v>0</v>
      </c>
      <c r="AJ435">
        <v>0</v>
      </c>
      <c r="AK435">
        <v>0</v>
      </c>
      <c r="AL435">
        <v>0</v>
      </c>
      <c r="AM435">
        <v>0</v>
      </c>
      <c r="AN435">
        <v>0</v>
      </c>
      <c r="AO435">
        <v>0</v>
      </c>
      <c r="AP435" t="s">
        <v>333</v>
      </c>
      <c r="AQ435">
        <v>0</v>
      </c>
      <c r="AR435">
        <v>0</v>
      </c>
      <c r="AS435">
        <v>1</v>
      </c>
      <c r="AT435">
        <v>1</v>
      </c>
      <c r="AU435">
        <v>0</v>
      </c>
      <c r="AV435">
        <v>0</v>
      </c>
      <c r="AW435">
        <v>0</v>
      </c>
      <c r="AX435">
        <v>0</v>
      </c>
      <c r="AY435" t="s">
        <v>375</v>
      </c>
      <c r="AZ435">
        <v>0</v>
      </c>
      <c r="BA435">
        <v>1</v>
      </c>
      <c r="BB435">
        <v>0</v>
      </c>
      <c r="BC435">
        <v>0</v>
      </c>
      <c r="BD435">
        <v>0</v>
      </c>
      <c r="BE435">
        <v>0</v>
      </c>
      <c r="BF435">
        <v>0</v>
      </c>
      <c r="BG435">
        <v>0</v>
      </c>
      <c r="BH435">
        <v>0</v>
      </c>
      <c r="BI435" t="s">
        <v>52</v>
      </c>
      <c r="BJ435" t="s">
        <v>2405</v>
      </c>
      <c r="BK435" t="s">
        <v>386</v>
      </c>
      <c r="BL435" t="s">
        <v>135</v>
      </c>
      <c r="BM435" t="s">
        <v>131</v>
      </c>
      <c r="BN435" t="s">
        <v>117</v>
      </c>
      <c r="BO435" t="s">
        <v>947</v>
      </c>
      <c r="BP435">
        <v>0</v>
      </c>
      <c r="BQ435">
        <v>0</v>
      </c>
      <c r="BR435">
        <v>0</v>
      </c>
      <c r="BS435">
        <v>0</v>
      </c>
      <c r="BT435">
        <v>0</v>
      </c>
      <c r="BU435">
        <v>1</v>
      </c>
      <c r="BV435">
        <v>0</v>
      </c>
      <c r="BW435">
        <v>0</v>
      </c>
      <c r="BX435">
        <v>0</v>
      </c>
      <c r="BY435">
        <v>0</v>
      </c>
      <c r="BZ435">
        <v>1</v>
      </c>
      <c r="CA435">
        <v>0</v>
      </c>
      <c r="CB435">
        <v>0</v>
      </c>
      <c r="CC435">
        <v>0</v>
      </c>
      <c r="CD435">
        <v>0</v>
      </c>
      <c r="CE435" t="s">
        <v>335</v>
      </c>
      <c r="CF435" t="s">
        <v>227</v>
      </c>
      <c r="CG435" t="s">
        <v>137</v>
      </c>
      <c r="CI435" t="s">
        <v>128</v>
      </c>
      <c r="CJ435" t="s">
        <v>52</v>
      </c>
      <c r="CL435" t="s">
        <v>52</v>
      </c>
      <c r="CM435" t="s">
        <v>2406</v>
      </c>
      <c r="CN435" t="s">
        <v>346</v>
      </c>
      <c r="CP435">
        <v>8</v>
      </c>
      <c r="CR435" t="s">
        <v>2407</v>
      </c>
      <c r="CS435" t="s">
        <v>337</v>
      </c>
    </row>
    <row r="436" spans="1:98" customFormat="1">
      <c r="A436">
        <v>133869</v>
      </c>
      <c r="B436" t="s">
        <v>321</v>
      </c>
      <c r="C436" t="s">
        <v>360</v>
      </c>
      <c r="D436">
        <v>1988</v>
      </c>
      <c r="E436">
        <v>38</v>
      </c>
      <c r="F436" t="s">
        <v>57</v>
      </c>
      <c r="G436" t="s">
        <v>49</v>
      </c>
      <c r="H436" t="s">
        <v>415</v>
      </c>
      <c r="I436" t="s">
        <v>361</v>
      </c>
      <c r="J436" t="s">
        <v>350</v>
      </c>
      <c r="K436" s="329">
        <v>46137.473437499997</v>
      </c>
      <c r="L436" t="s">
        <v>309</v>
      </c>
      <c r="M436" t="s">
        <v>503</v>
      </c>
      <c r="N436" t="s">
        <v>504</v>
      </c>
      <c r="O436" t="s">
        <v>415</v>
      </c>
      <c r="P436" t="s">
        <v>382</v>
      </c>
      <c r="R436" t="s">
        <v>383</v>
      </c>
      <c r="S436" t="s">
        <v>121</v>
      </c>
      <c r="T436" t="s">
        <v>121</v>
      </c>
      <c r="U436" t="s">
        <v>331</v>
      </c>
      <c r="V436" t="s">
        <v>108</v>
      </c>
      <c r="W436" t="s">
        <v>505</v>
      </c>
      <c r="X436">
        <v>0</v>
      </c>
      <c r="Y436">
        <v>0</v>
      </c>
      <c r="Z436">
        <v>0</v>
      </c>
      <c r="AA436">
        <v>0</v>
      </c>
      <c r="AB436">
        <v>0</v>
      </c>
      <c r="AC436">
        <v>1</v>
      </c>
      <c r="AD436">
        <v>0</v>
      </c>
      <c r="AE436">
        <v>0</v>
      </c>
      <c r="AF436">
        <v>0</v>
      </c>
      <c r="AG436">
        <v>0</v>
      </c>
      <c r="AH436">
        <v>0</v>
      </c>
      <c r="AI436">
        <v>0</v>
      </c>
      <c r="AJ436">
        <v>0</v>
      </c>
      <c r="AK436">
        <v>0</v>
      </c>
      <c r="AL436">
        <v>0</v>
      </c>
      <c r="AM436">
        <v>0</v>
      </c>
      <c r="AN436">
        <v>0</v>
      </c>
      <c r="AO436">
        <v>0</v>
      </c>
      <c r="AP436" t="s">
        <v>399</v>
      </c>
      <c r="AQ436">
        <v>0</v>
      </c>
      <c r="AR436">
        <v>0</v>
      </c>
      <c r="AS436">
        <v>0</v>
      </c>
      <c r="AT436">
        <v>0</v>
      </c>
      <c r="AU436">
        <v>0</v>
      </c>
      <c r="AV436">
        <v>0</v>
      </c>
      <c r="AW436">
        <v>1</v>
      </c>
      <c r="AX436">
        <v>0</v>
      </c>
      <c r="AY436" t="s">
        <v>345</v>
      </c>
      <c r="AZ436">
        <v>1</v>
      </c>
      <c r="BA436">
        <v>0</v>
      </c>
      <c r="BB436">
        <v>0</v>
      </c>
      <c r="BC436">
        <v>0</v>
      </c>
      <c r="BD436">
        <v>0</v>
      </c>
      <c r="BE436">
        <v>0</v>
      </c>
      <c r="BF436">
        <v>0</v>
      </c>
      <c r="BG436">
        <v>0</v>
      </c>
      <c r="BH436">
        <v>0</v>
      </c>
      <c r="BI436" t="s">
        <v>52</v>
      </c>
      <c r="BJ436" t="s">
        <v>2408</v>
      </c>
      <c r="BK436" t="s">
        <v>127</v>
      </c>
      <c r="BL436" t="s">
        <v>127</v>
      </c>
      <c r="BM436" t="s">
        <v>127</v>
      </c>
      <c r="BN436" t="s">
        <v>120</v>
      </c>
      <c r="BO436" t="s">
        <v>921</v>
      </c>
      <c r="BP436">
        <v>0</v>
      </c>
      <c r="BQ436">
        <v>0</v>
      </c>
      <c r="BR436">
        <v>0</v>
      </c>
      <c r="BS436">
        <v>0</v>
      </c>
      <c r="BT436">
        <v>0</v>
      </c>
      <c r="BU436">
        <v>0</v>
      </c>
      <c r="BV436">
        <v>0</v>
      </c>
      <c r="BW436">
        <v>0</v>
      </c>
      <c r="BX436">
        <v>0</v>
      </c>
      <c r="BY436">
        <v>0</v>
      </c>
      <c r="BZ436">
        <v>1</v>
      </c>
      <c r="CA436">
        <v>0</v>
      </c>
      <c r="CB436">
        <v>0</v>
      </c>
      <c r="CC436">
        <v>0</v>
      </c>
      <c r="CD436">
        <v>0</v>
      </c>
      <c r="CE436" t="s">
        <v>335</v>
      </c>
      <c r="CG436" t="s">
        <v>335</v>
      </c>
      <c r="CI436" t="s">
        <v>127</v>
      </c>
      <c r="CJ436" t="s">
        <v>51</v>
      </c>
      <c r="CL436" t="s">
        <v>51</v>
      </c>
      <c r="CM436" t="s">
        <v>2409</v>
      </c>
      <c r="CN436" t="s">
        <v>346</v>
      </c>
      <c r="CP436">
        <v>10</v>
      </c>
      <c r="CS436" t="s">
        <v>400</v>
      </c>
    </row>
    <row r="437" spans="1:98" customFormat="1">
      <c r="A437">
        <v>170352</v>
      </c>
      <c r="B437" t="s">
        <v>321</v>
      </c>
      <c r="C437" t="s">
        <v>360</v>
      </c>
      <c r="D437">
        <v>1973</v>
      </c>
      <c r="E437">
        <v>53</v>
      </c>
      <c r="F437" t="s">
        <v>58</v>
      </c>
      <c r="G437" t="s">
        <v>78</v>
      </c>
      <c r="H437" t="s">
        <v>1639</v>
      </c>
      <c r="I437" t="s">
        <v>440</v>
      </c>
      <c r="J437" t="s">
        <v>350</v>
      </c>
      <c r="K437" s="329">
        <v>46137.42863425926</v>
      </c>
      <c r="L437" t="s">
        <v>309</v>
      </c>
      <c r="M437" t="s">
        <v>602</v>
      </c>
      <c r="N437" t="s">
        <v>649</v>
      </c>
      <c r="O437" t="s">
        <v>352</v>
      </c>
      <c r="P437" t="s">
        <v>353</v>
      </c>
      <c r="R437" t="s">
        <v>383</v>
      </c>
      <c r="S437" t="s">
        <v>121</v>
      </c>
      <c r="T437" t="s">
        <v>121</v>
      </c>
      <c r="U437" t="s">
        <v>580</v>
      </c>
      <c r="V437" t="s">
        <v>107</v>
      </c>
      <c r="W437" t="s">
        <v>384</v>
      </c>
      <c r="X437">
        <v>0</v>
      </c>
      <c r="Y437">
        <v>0</v>
      </c>
      <c r="Z437">
        <v>0</v>
      </c>
      <c r="AA437">
        <v>0</v>
      </c>
      <c r="AB437">
        <v>1</v>
      </c>
      <c r="AC437">
        <v>0</v>
      </c>
      <c r="AD437">
        <v>0</v>
      </c>
      <c r="AE437">
        <v>0</v>
      </c>
      <c r="AF437">
        <v>0</v>
      </c>
      <c r="AG437">
        <v>0</v>
      </c>
      <c r="AH437">
        <v>0</v>
      </c>
      <c r="AI437">
        <v>0</v>
      </c>
      <c r="AJ437">
        <v>0</v>
      </c>
      <c r="AK437">
        <v>0</v>
      </c>
      <c r="AL437">
        <v>0</v>
      </c>
      <c r="AM437">
        <v>0</v>
      </c>
      <c r="AN437">
        <v>0</v>
      </c>
      <c r="AO437">
        <v>0</v>
      </c>
      <c r="AP437" t="s">
        <v>345</v>
      </c>
      <c r="AQ437">
        <v>1</v>
      </c>
      <c r="AR437">
        <v>0</v>
      </c>
      <c r="AS437">
        <v>0</v>
      </c>
      <c r="AT437">
        <v>0</v>
      </c>
      <c r="AU437">
        <v>0</v>
      </c>
      <c r="AV437">
        <v>0</v>
      </c>
      <c r="AW437">
        <v>0</v>
      </c>
      <c r="AX437">
        <v>0</v>
      </c>
      <c r="AY437" t="s">
        <v>345</v>
      </c>
      <c r="AZ437">
        <v>1</v>
      </c>
      <c r="BA437">
        <v>0</v>
      </c>
      <c r="BB437">
        <v>0</v>
      </c>
      <c r="BC437">
        <v>0</v>
      </c>
      <c r="BD437">
        <v>0</v>
      </c>
      <c r="BE437">
        <v>0</v>
      </c>
      <c r="BF437">
        <v>0</v>
      </c>
      <c r="BG437">
        <v>0</v>
      </c>
      <c r="BH437">
        <v>0</v>
      </c>
      <c r="BI437" t="s">
        <v>51</v>
      </c>
      <c r="BK437" t="s">
        <v>131</v>
      </c>
      <c r="BL437" t="s">
        <v>130</v>
      </c>
      <c r="BM437" t="s">
        <v>132</v>
      </c>
      <c r="BN437" t="s">
        <v>118</v>
      </c>
      <c r="BO437" t="s">
        <v>928</v>
      </c>
      <c r="BP437">
        <v>0</v>
      </c>
      <c r="BQ437">
        <v>0</v>
      </c>
      <c r="BR437">
        <v>0</v>
      </c>
      <c r="BS437">
        <v>1</v>
      </c>
      <c r="BT437">
        <v>0</v>
      </c>
      <c r="BU437">
        <v>0</v>
      </c>
      <c r="BV437">
        <v>0</v>
      </c>
      <c r="BW437">
        <v>0</v>
      </c>
      <c r="BX437">
        <v>0</v>
      </c>
      <c r="BY437">
        <v>0</v>
      </c>
      <c r="BZ437">
        <v>0</v>
      </c>
      <c r="CA437">
        <v>0</v>
      </c>
      <c r="CB437">
        <v>0</v>
      </c>
      <c r="CC437">
        <v>0</v>
      </c>
      <c r="CD437">
        <v>0</v>
      </c>
      <c r="CE437" t="s">
        <v>335</v>
      </c>
      <c r="CG437" t="s">
        <v>335</v>
      </c>
      <c r="CI437" t="s">
        <v>129</v>
      </c>
      <c r="CJ437" t="s">
        <v>51</v>
      </c>
      <c r="CL437" t="s">
        <v>51</v>
      </c>
      <c r="CN437" t="s">
        <v>346</v>
      </c>
      <c r="CP437">
        <v>10</v>
      </c>
      <c r="CS437" t="s">
        <v>337</v>
      </c>
    </row>
    <row r="438" spans="1:98" customFormat="1">
      <c r="A438">
        <v>200048</v>
      </c>
      <c r="B438" t="s">
        <v>366</v>
      </c>
      <c r="C438" t="s">
        <v>322</v>
      </c>
      <c r="D438">
        <v>1955</v>
      </c>
      <c r="E438">
        <v>71</v>
      </c>
      <c r="F438" t="s">
        <v>376</v>
      </c>
      <c r="G438" t="s">
        <v>49</v>
      </c>
      <c r="H438" t="s">
        <v>328</v>
      </c>
      <c r="I438" t="s">
        <v>410</v>
      </c>
      <c r="J438" t="s">
        <v>350</v>
      </c>
      <c r="K438" s="329">
        <v>46137.399641203701</v>
      </c>
      <c r="L438" t="s">
        <v>309</v>
      </c>
      <c r="M438" t="s">
        <v>366</v>
      </c>
      <c r="N438" t="s">
        <v>368</v>
      </c>
      <c r="O438" t="s">
        <v>328</v>
      </c>
      <c r="P438" t="s">
        <v>329</v>
      </c>
      <c r="R438" t="s">
        <v>383</v>
      </c>
      <c r="S438" t="s">
        <v>125</v>
      </c>
      <c r="T438" t="s">
        <v>330</v>
      </c>
      <c r="U438" t="s">
        <v>331</v>
      </c>
      <c r="V438" t="s">
        <v>105</v>
      </c>
      <c r="W438" t="s">
        <v>384</v>
      </c>
      <c r="X438">
        <v>0</v>
      </c>
      <c r="Y438">
        <v>0</v>
      </c>
      <c r="Z438">
        <v>0</v>
      </c>
      <c r="AA438">
        <v>0</v>
      </c>
      <c r="AB438">
        <v>1</v>
      </c>
      <c r="AC438">
        <v>0</v>
      </c>
      <c r="AD438">
        <v>0</v>
      </c>
      <c r="AE438">
        <v>0</v>
      </c>
      <c r="AF438">
        <v>0</v>
      </c>
      <c r="AG438">
        <v>0</v>
      </c>
      <c r="AH438">
        <v>0</v>
      </c>
      <c r="AI438">
        <v>0</v>
      </c>
      <c r="AJ438">
        <v>0</v>
      </c>
      <c r="AK438">
        <v>0</v>
      </c>
      <c r="AL438">
        <v>0</v>
      </c>
      <c r="AM438">
        <v>0</v>
      </c>
      <c r="AN438">
        <v>0</v>
      </c>
      <c r="AO438">
        <v>0</v>
      </c>
      <c r="AP438" t="s">
        <v>630</v>
      </c>
      <c r="AQ438">
        <v>1</v>
      </c>
      <c r="AR438">
        <v>0</v>
      </c>
      <c r="AS438">
        <v>0</v>
      </c>
      <c r="AT438">
        <v>0</v>
      </c>
      <c r="AU438">
        <v>0</v>
      </c>
      <c r="AV438">
        <v>0</v>
      </c>
      <c r="AW438">
        <v>1</v>
      </c>
      <c r="AX438">
        <v>0</v>
      </c>
      <c r="AY438" t="s">
        <v>345</v>
      </c>
      <c r="AZ438">
        <v>1</v>
      </c>
      <c r="BA438">
        <v>0</v>
      </c>
      <c r="BB438">
        <v>0</v>
      </c>
      <c r="BC438">
        <v>0</v>
      </c>
      <c r="BD438">
        <v>0</v>
      </c>
      <c r="BE438">
        <v>0</v>
      </c>
      <c r="BF438">
        <v>0</v>
      </c>
      <c r="BG438">
        <v>0</v>
      </c>
      <c r="BH438">
        <v>0</v>
      </c>
      <c r="BI438" t="s">
        <v>53</v>
      </c>
      <c r="BK438" t="s">
        <v>386</v>
      </c>
      <c r="BL438" t="s">
        <v>386</v>
      </c>
      <c r="BM438" t="s">
        <v>127</v>
      </c>
      <c r="BN438" t="s">
        <v>119</v>
      </c>
      <c r="BO438" t="s">
        <v>922</v>
      </c>
      <c r="BP438">
        <v>1</v>
      </c>
      <c r="BQ438">
        <v>0</v>
      </c>
      <c r="BR438">
        <v>0</v>
      </c>
      <c r="BS438">
        <v>0</v>
      </c>
      <c r="BT438">
        <v>0</v>
      </c>
      <c r="BU438">
        <v>0</v>
      </c>
      <c r="BV438">
        <v>0</v>
      </c>
      <c r="BW438">
        <v>0</v>
      </c>
      <c r="BX438">
        <v>0</v>
      </c>
      <c r="BY438">
        <v>0</v>
      </c>
      <c r="BZ438">
        <v>0</v>
      </c>
      <c r="CA438">
        <v>0</v>
      </c>
      <c r="CB438">
        <v>0</v>
      </c>
      <c r="CC438">
        <v>0</v>
      </c>
      <c r="CD438">
        <v>0</v>
      </c>
      <c r="CE438" t="s">
        <v>335</v>
      </c>
      <c r="CG438" t="s">
        <v>335</v>
      </c>
      <c r="CI438" t="s">
        <v>127</v>
      </c>
      <c r="CJ438" t="s">
        <v>53</v>
      </c>
      <c r="CL438" t="s">
        <v>53</v>
      </c>
      <c r="CN438" t="s">
        <v>346</v>
      </c>
      <c r="CP438">
        <v>5</v>
      </c>
    </row>
    <row r="439" spans="1:98" customFormat="1">
      <c r="A439">
        <v>160543</v>
      </c>
      <c r="B439" t="s">
        <v>602</v>
      </c>
      <c r="C439" t="s">
        <v>322</v>
      </c>
      <c r="D439">
        <v>1974</v>
      </c>
      <c r="E439">
        <v>52</v>
      </c>
      <c r="F439" t="s">
        <v>58</v>
      </c>
      <c r="G439" t="s">
        <v>82</v>
      </c>
      <c r="H439" t="s">
        <v>496</v>
      </c>
      <c r="I439" t="s">
        <v>471</v>
      </c>
      <c r="J439" t="s">
        <v>325</v>
      </c>
      <c r="K439" s="329">
        <v>46137.39644675926</v>
      </c>
      <c r="L439" t="s">
        <v>309</v>
      </c>
      <c r="M439" t="s">
        <v>417</v>
      </c>
      <c r="N439" t="s">
        <v>418</v>
      </c>
      <c r="O439" t="s">
        <v>328</v>
      </c>
      <c r="P439" t="s">
        <v>329</v>
      </c>
      <c r="R439" t="s">
        <v>123</v>
      </c>
      <c r="S439" t="s">
        <v>123</v>
      </c>
      <c r="T439" t="s">
        <v>391</v>
      </c>
      <c r="U439" t="s">
        <v>331</v>
      </c>
      <c r="V439" t="s">
        <v>105</v>
      </c>
      <c r="W439" t="s">
        <v>2410</v>
      </c>
      <c r="X439">
        <v>0</v>
      </c>
      <c r="Y439">
        <v>0</v>
      </c>
      <c r="Z439">
        <v>0</v>
      </c>
      <c r="AA439">
        <v>0</v>
      </c>
      <c r="AB439">
        <v>1</v>
      </c>
      <c r="AC439">
        <v>0</v>
      </c>
      <c r="AD439">
        <v>0</v>
      </c>
      <c r="AE439">
        <v>0</v>
      </c>
      <c r="AF439">
        <v>0</v>
      </c>
      <c r="AG439">
        <v>1</v>
      </c>
      <c r="AH439">
        <v>1</v>
      </c>
      <c r="AI439">
        <v>0</v>
      </c>
      <c r="AJ439">
        <v>0</v>
      </c>
      <c r="AK439">
        <v>0</v>
      </c>
      <c r="AL439">
        <v>1</v>
      </c>
      <c r="AM439">
        <v>0</v>
      </c>
      <c r="AN439">
        <v>0</v>
      </c>
      <c r="AO439">
        <v>0</v>
      </c>
      <c r="AP439" t="s">
        <v>345</v>
      </c>
      <c r="AQ439">
        <v>1</v>
      </c>
      <c r="AR439">
        <v>0</v>
      </c>
      <c r="AS439">
        <v>0</v>
      </c>
      <c r="AT439">
        <v>0</v>
      </c>
      <c r="AU439">
        <v>0</v>
      </c>
      <c r="AV439">
        <v>0</v>
      </c>
      <c r="AW439">
        <v>0</v>
      </c>
      <c r="AX439">
        <v>0</v>
      </c>
      <c r="AY439" t="s">
        <v>345</v>
      </c>
      <c r="AZ439">
        <v>1</v>
      </c>
      <c r="BA439">
        <v>0</v>
      </c>
      <c r="BB439">
        <v>0</v>
      </c>
      <c r="BC439">
        <v>0</v>
      </c>
      <c r="BD439">
        <v>0</v>
      </c>
      <c r="BE439">
        <v>0</v>
      </c>
      <c r="BF439">
        <v>0</v>
      </c>
      <c r="BG439">
        <v>0</v>
      </c>
      <c r="BH439">
        <v>0</v>
      </c>
      <c r="BK439" t="s">
        <v>131</v>
      </c>
      <c r="BL439" t="s">
        <v>129</v>
      </c>
      <c r="BM439" t="s">
        <v>131</v>
      </c>
      <c r="BN439" t="s">
        <v>117</v>
      </c>
      <c r="BO439" t="s">
        <v>924</v>
      </c>
      <c r="BP439">
        <v>0</v>
      </c>
      <c r="BQ439">
        <v>0</v>
      </c>
      <c r="BR439">
        <v>0</v>
      </c>
      <c r="BS439">
        <v>0</v>
      </c>
      <c r="BT439">
        <v>0</v>
      </c>
      <c r="BU439">
        <v>1</v>
      </c>
      <c r="BV439">
        <v>0</v>
      </c>
      <c r="BW439">
        <v>0</v>
      </c>
      <c r="BX439">
        <v>0</v>
      </c>
      <c r="BY439">
        <v>0</v>
      </c>
      <c r="BZ439">
        <v>0</v>
      </c>
      <c r="CA439">
        <v>0</v>
      </c>
      <c r="CB439">
        <v>0</v>
      </c>
      <c r="CC439">
        <v>0</v>
      </c>
      <c r="CD439">
        <v>0</v>
      </c>
      <c r="CE439" t="s">
        <v>335</v>
      </c>
      <c r="CG439" t="s">
        <v>140</v>
      </c>
      <c r="CI439" t="s">
        <v>128</v>
      </c>
      <c r="CJ439" t="s">
        <v>51</v>
      </c>
      <c r="CL439" t="s">
        <v>51</v>
      </c>
      <c r="CN439" t="s">
        <v>346</v>
      </c>
      <c r="CP439">
        <v>10</v>
      </c>
      <c r="CS439" t="s">
        <v>337</v>
      </c>
    </row>
    <row r="440" spans="1:98" customFormat="1">
      <c r="A440">
        <v>199330</v>
      </c>
      <c r="B440" t="s">
        <v>370</v>
      </c>
      <c r="C440" t="s">
        <v>360</v>
      </c>
      <c r="D440">
        <v>1972</v>
      </c>
      <c r="E440">
        <v>54</v>
      </c>
      <c r="F440" t="s">
        <v>58</v>
      </c>
      <c r="G440" t="s">
        <v>49</v>
      </c>
      <c r="H440" t="s">
        <v>328</v>
      </c>
      <c r="I440" t="s">
        <v>410</v>
      </c>
      <c r="J440" t="s">
        <v>325</v>
      </c>
      <c r="K440" s="329">
        <v>46137.372152777774</v>
      </c>
      <c r="L440" t="s">
        <v>309</v>
      </c>
      <c r="M440" t="s">
        <v>551</v>
      </c>
      <c r="N440" t="s">
        <v>552</v>
      </c>
      <c r="O440" t="s">
        <v>553</v>
      </c>
      <c r="P440" t="s">
        <v>382</v>
      </c>
      <c r="R440" t="s">
        <v>122</v>
      </c>
      <c r="S440" t="s">
        <v>121</v>
      </c>
      <c r="T440" t="s">
        <v>121</v>
      </c>
      <c r="U440" t="s">
        <v>90</v>
      </c>
      <c r="V440" t="s">
        <v>109</v>
      </c>
      <c r="W440" t="s">
        <v>373</v>
      </c>
      <c r="X440">
        <v>0</v>
      </c>
      <c r="Y440">
        <v>0</v>
      </c>
      <c r="Z440">
        <v>0</v>
      </c>
      <c r="AA440">
        <v>0</v>
      </c>
      <c r="AB440">
        <v>0</v>
      </c>
      <c r="AC440">
        <v>0</v>
      </c>
      <c r="AD440">
        <v>0</v>
      </c>
      <c r="AE440">
        <v>0</v>
      </c>
      <c r="AF440">
        <v>0</v>
      </c>
      <c r="AG440">
        <v>0</v>
      </c>
      <c r="AH440">
        <v>0</v>
      </c>
      <c r="AI440">
        <v>0</v>
      </c>
      <c r="AJ440">
        <v>0</v>
      </c>
      <c r="AK440">
        <v>0</v>
      </c>
      <c r="AL440">
        <v>0</v>
      </c>
      <c r="AM440">
        <v>0</v>
      </c>
      <c r="AN440">
        <v>0</v>
      </c>
      <c r="AO440" t="s">
        <v>722</v>
      </c>
      <c r="AP440" t="s">
        <v>345</v>
      </c>
      <c r="AQ440">
        <v>1</v>
      </c>
      <c r="AR440">
        <v>0</v>
      </c>
      <c r="AS440">
        <v>0</v>
      </c>
      <c r="AT440">
        <v>0</v>
      </c>
      <c r="AU440">
        <v>0</v>
      </c>
      <c r="AV440">
        <v>0</v>
      </c>
      <c r="AW440">
        <v>0</v>
      </c>
      <c r="AX440">
        <v>0</v>
      </c>
      <c r="AY440" t="s">
        <v>345</v>
      </c>
      <c r="AZ440">
        <v>1</v>
      </c>
      <c r="BA440">
        <v>0</v>
      </c>
      <c r="BB440">
        <v>0</v>
      </c>
      <c r="BC440">
        <v>0</v>
      </c>
      <c r="BD440">
        <v>0</v>
      </c>
      <c r="BE440">
        <v>0</v>
      </c>
      <c r="BF440">
        <v>0</v>
      </c>
      <c r="BG440">
        <v>0</v>
      </c>
      <c r="BH440">
        <v>0</v>
      </c>
      <c r="BI440" t="s">
        <v>52</v>
      </c>
      <c r="BJ440" t="s">
        <v>2411</v>
      </c>
      <c r="BK440" t="s">
        <v>134</v>
      </c>
      <c r="BL440" t="s">
        <v>132</v>
      </c>
      <c r="BM440" t="s">
        <v>131</v>
      </c>
      <c r="BN440" t="s">
        <v>118</v>
      </c>
      <c r="BO440" t="s">
        <v>941</v>
      </c>
      <c r="BP440">
        <v>0</v>
      </c>
      <c r="BQ440">
        <v>1</v>
      </c>
      <c r="BR440">
        <v>0</v>
      </c>
      <c r="BS440">
        <v>0</v>
      </c>
      <c r="BT440">
        <v>0</v>
      </c>
      <c r="BU440">
        <v>0</v>
      </c>
      <c r="BV440">
        <v>0</v>
      </c>
      <c r="BW440">
        <v>0</v>
      </c>
      <c r="BX440">
        <v>0</v>
      </c>
      <c r="BY440">
        <v>0</v>
      </c>
      <c r="BZ440">
        <v>1</v>
      </c>
      <c r="CA440">
        <v>0</v>
      </c>
      <c r="CB440">
        <v>0</v>
      </c>
      <c r="CC440">
        <v>0</v>
      </c>
      <c r="CD440">
        <v>0</v>
      </c>
      <c r="CE440" t="s">
        <v>335</v>
      </c>
      <c r="CG440" t="s">
        <v>335</v>
      </c>
      <c r="CI440" t="s">
        <v>130</v>
      </c>
      <c r="CJ440" t="s">
        <v>51</v>
      </c>
      <c r="CK440" t="s">
        <v>2412</v>
      </c>
      <c r="CL440" t="s">
        <v>52</v>
      </c>
      <c r="CN440" t="s">
        <v>346</v>
      </c>
      <c r="CP440">
        <v>10</v>
      </c>
      <c r="CS440" t="s">
        <v>337</v>
      </c>
      <c r="CT440" t="s">
        <v>2413</v>
      </c>
    </row>
    <row r="441" spans="1:98" customFormat="1">
      <c r="A441">
        <v>200047</v>
      </c>
      <c r="B441" t="s">
        <v>1372</v>
      </c>
      <c r="C441" t="s">
        <v>322</v>
      </c>
      <c r="D441">
        <v>1959</v>
      </c>
      <c r="E441">
        <v>67</v>
      </c>
      <c r="F441" t="s">
        <v>339</v>
      </c>
      <c r="G441" t="s">
        <v>85</v>
      </c>
      <c r="H441" t="s">
        <v>491</v>
      </c>
      <c r="I441" t="s">
        <v>397</v>
      </c>
      <c r="J441" t="s">
        <v>325</v>
      </c>
      <c r="K441" s="329">
        <v>46137.36478009259</v>
      </c>
      <c r="L441" t="s">
        <v>309</v>
      </c>
      <c r="M441" t="s">
        <v>1372</v>
      </c>
      <c r="N441" t="s">
        <v>1402</v>
      </c>
      <c r="O441" t="s">
        <v>377</v>
      </c>
      <c r="P441" t="s">
        <v>365</v>
      </c>
      <c r="Q441" t="s">
        <v>304</v>
      </c>
      <c r="R441" t="s">
        <v>122</v>
      </c>
      <c r="S441" t="s">
        <v>122</v>
      </c>
      <c r="T441" t="s">
        <v>343</v>
      </c>
      <c r="U441" t="s">
        <v>372</v>
      </c>
      <c r="V441" t="s">
        <v>107</v>
      </c>
      <c r="W441" t="s">
        <v>472</v>
      </c>
      <c r="X441">
        <v>1</v>
      </c>
      <c r="Y441">
        <v>1</v>
      </c>
      <c r="Z441">
        <v>0</v>
      </c>
      <c r="AA441">
        <v>0</v>
      </c>
      <c r="AB441">
        <v>0</v>
      </c>
      <c r="AC441">
        <v>0</v>
      </c>
      <c r="AD441">
        <v>0</v>
      </c>
      <c r="AE441">
        <v>0</v>
      </c>
      <c r="AF441">
        <v>0</v>
      </c>
      <c r="AG441">
        <v>0</v>
      </c>
      <c r="AH441">
        <v>0</v>
      </c>
      <c r="AI441">
        <v>0</v>
      </c>
      <c r="AJ441">
        <v>0</v>
      </c>
      <c r="AK441">
        <v>0</v>
      </c>
      <c r="AL441">
        <v>0</v>
      </c>
      <c r="AM441">
        <v>0</v>
      </c>
      <c r="AN441">
        <v>0</v>
      </c>
      <c r="AO441">
        <v>0</v>
      </c>
      <c r="AP441" t="s">
        <v>345</v>
      </c>
      <c r="AQ441">
        <v>1</v>
      </c>
      <c r="AR441">
        <v>0</v>
      </c>
      <c r="AS441">
        <v>0</v>
      </c>
      <c r="AT441">
        <v>0</v>
      </c>
      <c r="AU441">
        <v>0</v>
      </c>
      <c r="AV441">
        <v>0</v>
      </c>
      <c r="AW441">
        <v>0</v>
      </c>
      <c r="AX441">
        <v>0</v>
      </c>
      <c r="AY441" t="s">
        <v>345</v>
      </c>
      <c r="AZ441">
        <v>1</v>
      </c>
      <c r="BA441">
        <v>0</v>
      </c>
      <c r="BB441">
        <v>0</v>
      </c>
      <c r="BC441">
        <v>0</v>
      </c>
      <c r="BD441">
        <v>0</v>
      </c>
      <c r="BE441">
        <v>0</v>
      </c>
      <c r="BF441">
        <v>0</v>
      </c>
      <c r="BG441">
        <v>0</v>
      </c>
      <c r="BH441">
        <v>0</v>
      </c>
      <c r="BI441" t="s">
        <v>51</v>
      </c>
      <c r="BK441" t="s">
        <v>131</v>
      </c>
      <c r="BL441" t="s">
        <v>131</v>
      </c>
      <c r="BM441" t="s">
        <v>131</v>
      </c>
      <c r="BN441" t="s">
        <v>118</v>
      </c>
      <c r="BO441" t="s">
        <v>967</v>
      </c>
      <c r="BP441">
        <v>1</v>
      </c>
      <c r="BQ441">
        <v>0</v>
      </c>
      <c r="BR441">
        <v>1</v>
      </c>
      <c r="BS441">
        <v>0</v>
      </c>
      <c r="BT441">
        <v>0</v>
      </c>
      <c r="BU441">
        <v>0</v>
      </c>
      <c r="BV441">
        <v>0</v>
      </c>
      <c r="BW441">
        <v>0</v>
      </c>
      <c r="BX441">
        <v>0</v>
      </c>
      <c r="BY441">
        <v>0</v>
      </c>
      <c r="BZ441">
        <v>0</v>
      </c>
      <c r="CA441">
        <v>0</v>
      </c>
      <c r="CB441">
        <v>0</v>
      </c>
      <c r="CC441">
        <v>0</v>
      </c>
      <c r="CD441">
        <v>0</v>
      </c>
      <c r="CE441" t="s">
        <v>139</v>
      </c>
      <c r="CG441" t="s">
        <v>139</v>
      </c>
      <c r="CI441" t="s">
        <v>129</v>
      </c>
      <c r="CJ441" t="s">
        <v>52</v>
      </c>
      <c r="CL441" t="s">
        <v>52</v>
      </c>
      <c r="CN441" t="s">
        <v>346</v>
      </c>
      <c r="CP441">
        <v>2</v>
      </c>
      <c r="CS441" t="s">
        <v>337</v>
      </c>
    </row>
    <row r="442" spans="1:98" customFormat="1">
      <c r="A442">
        <v>111708</v>
      </c>
      <c r="B442" t="s">
        <v>438</v>
      </c>
      <c r="C442" t="s">
        <v>360</v>
      </c>
      <c r="D442">
        <v>1987</v>
      </c>
      <c r="E442">
        <v>39</v>
      </c>
      <c r="F442" t="s">
        <v>57</v>
      </c>
      <c r="G442" t="s">
        <v>49</v>
      </c>
      <c r="H442" t="s">
        <v>442</v>
      </c>
      <c r="I442" t="s">
        <v>361</v>
      </c>
      <c r="J442" t="s">
        <v>350</v>
      </c>
      <c r="K442" s="329">
        <v>46137.314282407409</v>
      </c>
      <c r="L442" t="s">
        <v>309</v>
      </c>
      <c r="M442" t="s">
        <v>438</v>
      </c>
      <c r="N442" t="s">
        <v>441</v>
      </c>
      <c r="O442" t="s">
        <v>442</v>
      </c>
      <c r="P442" t="s">
        <v>405</v>
      </c>
      <c r="R442" t="s">
        <v>383</v>
      </c>
      <c r="S442" t="s">
        <v>122</v>
      </c>
      <c r="T442" t="s">
        <v>121</v>
      </c>
      <c r="U442" t="s">
        <v>331</v>
      </c>
      <c r="V442" t="s">
        <v>105</v>
      </c>
      <c r="W442" t="s">
        <v>384</v>
      </c>
      <c r="X442">
        <v>0</v>
      </c>
      <c r="Y442">
        <v>0</v>
      </c>
      <c r="Z442">
        <v>0</v>
      </c>
      <c r="AA442">
        <v>0</v>
      </c>
      <c r="AB442">
        <v>1</v>
      </c>
      <c r="AC442">
        <v>0</v>
      </c>
      <c r="AD442">
        <v>0</v>
      </c>
      <c r="AE442">
        <v>0</v>
      </c>
      <c r="AF442">
        <v>0</v>
      </c>
      <c r="AG442">
        <v>0</v>
      </c>
      <c r="AH442">
        <v>0</v>
      </c>
      <c r="AI442">
        <v>0</v>
      </c>
      <c r="AJ442">
        <v>0</v>
      </c>
      <c r="AK442">
        <v>0</v>
      </c>
      <c r="AL442">
        <v>0</v>
      </c>
      <c r="AM442">
        <v>0</v>
      </c>
      <c r="AN442">
        <v>0</v>
      </c>
      <c r="AO442">
        <v>0</v>
      </c>
      <c r="AP442" t="s">
        <v>464</v>
      </c>
      <c r="AQ442">
        <v>0</v>
      </c>
      <c r="AR442">
        <v>0</v>
      </c>
      <c r="AS442">
        <v>0</v>
      </c>
      <c r="AT442">
        <v>1</v>
      </c>
      <c r="AU442">
        <v>0</v>
      </c>
      <c r="AV442">
        <v>0</v>
      </c>
      <c r="AW442">
        <v>0</v>
      </c>
      <c r="AX442">
        <v>0</v>
      </c>
      <c r="AY442" t="s">
        <v>464</v>
      </c>
      <c r="AZ442">
        <v>0</v>
      </c>
      <c r="BA442">
        <v>0</v>
      </c>
      <c r="BB442">
        <v>0</v>
      </c>
      <c r="BC442">
        <v>1</v>
      </c>
      <c r="BD442">
        <v>0</v>
      </c>
      <c r="BE442">
        <v>0</v>
      </c>
      <c r="BF442">
        <v>0</v>
      </c>
      <c r="BG442">
        <v>0</v>
      </c>
      <c r="BH442">
        <v>0</v>
      </c>
      <c r="BK442" t="s">
        <v>386</v>
      </c>
      <c r="BL442" t="s">
        <v>386</v>
      </c>
      <c r="BM442" t="s">
        <v>386</v>
      </c>
      <c r="BN442" t="s">
        <v>120</v>
      </c>
      <c r="BO442" t="s">
        <v>924</v>
      </c>
      <c r="BP442">
        <v>0</v>
      </c>
      <c r="BQ442">
        <v>0</v>
      </c>
      <c r="BR442">
        <v>0</v>
      </c>
      <c r="BS442">
        <v>0</v>
      </c>
      <c r="BT442">
        <v>0</v>
      </c>
      <c r="BU442">
        <v>1</v>
      </c>
      <c r="BV442">
        <v>0</v>
      </c>
      <c r="BW442">
        <v>0</v>
      </c>
      <c r="BX442">
        <v>0</v>
      </c>
      <c r="BY442">
        <v>0</v>
      </c>
      <c r="BZ442">
        <v>0</v>
      </c>
      <c r="CA442">
        <v>0</v>
      </c>
      <c r="CB442">
        <v>0</v>
      </c>
      <c r="CC442">
        <v>0</v>
      </c>
      <c r="CD442">
        <v>0</v>
      </c>
      <c r="CE442" t="s">
        <v>335</v>
      </c>
      <c r="CG442" t="s">
        <v>335</v>
      </c>
      <c r="CI442" t="s">
        <v>386</v>
      </c>
      <c r="CJ442" t="s">
        <v>51</v>
      </c>
      <c r="CL442" t="s">
        <v>51</v>
      </c>
      <c r="CN442" t="s">
        <v>346</v>
      </c>
      <c r="CP442">
        <v>5</v>
      </c>
    </row>
    <row r="443" spans="1:98" customFormat="1">
      <c r="A443">
        <v>200043</v>
      </c>
      <c r="B443" t="s">
        <v>326</v>
      </c>
      <c r="C443" t="s">
        <v>360</v>
      </c>
      <c r="D443">
        <v>1992</v>
      </c>
      <c r="E443">
        <v>34</v>
      </c>
      <c r="F443" t="s">
        <v>57</v>
      </c>
      <c r="G443" t="s">
        <v>97</v>
      </c>
      <c r="H443" t="s">
        <v>1745</v>
      </c>
      <c r="I443" t="s">
        <v>402</v>
      </c>
      <c r="J443" t="s">
        <v>325</v>
      </c>
      <c r="K443" s="329">
        <v>46137.048634259256</v>
      </c>
      <c r="L443" t="s">
        <v>309</v>
      </c>
      <c r="M443" t="s">
        <v>326</v>
      </c>
      <c r="N443" t="s">
        <v>327</v>
      </c>
      <c r="O443" t="s">
        <v>328</v>
      </c>
      <c r="P443" t="s">
        <v>329</v>
      </c>
      <c r="R443" t="s">
        <v>123</v>
      </c>
      <c r="S443" t="s">
        <v>123</v>
      </c>
      <c r="T443" t="s">
        <v>330</v>
      </c>
      <c r="U443" t="s">
        <v>331</v>
      </c>
      <c r="V443" t="s">
        <v>115</v>
      </c>
      <c r="W443" t="s">
        <v>332</v>
      </c>
      <c r="X443">
        <v>0</v>
      </c>
      <c r="Y443">
        <v>0</v>
      </c>
      <c r="Z443">
        <v>0</v>
      </c>
      <c r="AA443">
        <v>0</v>
      </c>
      <c r="AB443">
        <v>0</v>
      </c>
      <c r="AC443">
        <v>0</v>
      </c>
      <c r="AD443">
        <v>0</v>
      </c>
      <c r="AE443">
        <v>0</v>
      </c>
      <c r="AF443">
        <v>0</v>
      </c>
      <c r="AG443">
        <v>0</v>
      </c>
      <c r="AH443">
        <v>0</v>
      </c>
      <c r="AI443">
        <v>0</v>
      </c>
      <c r="AJ443">
        <v>0</v>
      </c>
      <c r="AK443">
        <v>0</v>
      </c>
      <c r="AL443">
        <v>0</v>
      </c>
      <c r="AM443">
        <v>0</v>
      </c>
      <c r="AN443">
        <v>1</v>
      </c>
      <c r="AO443">
        <v>0</v>
      </c>
      <c r="AP443" t="s">
        <v>408</v>
      </c>
      <c r="AQ443">
        <v>0</v>
      </c>
      <c r="AR443">
        <v>0</v>
      </c>
      <c r="AS443">
        <v>0</v>
      </c>
      <c r="AT443">
        <v>0</v>
      </c>
      <c r="AU443">
        <v>1</v>
      </c>
      <c r="AV443">
        <v>0</v>
      </c>
      <c r="AW443">
        <v>0</v>
      </c>
      <c r="AX443">
        <v>0</v>
      </c>
      <c r="AY443" t="s">
        <v>608</v>
      </c>
      <c r="AZ443">
        <v>0</v>
      </c>
      <c r="BA443">
        <v>0</v>
      </c>
      <c r="BB443">
        <v>0</v>
      </c>
      <c r="BC443">
        <v>0</v>
      </c>
      <c r="BD443">
        <v>0</v>
      </c>
      <c r="BE443">
        <v>1</v>
      </c>
      <c r="BF443">
        <v>0</v>
      </c>
      <c r="BG443">
        <v>0</v>
      </c>
      <c r="BH443">
        <v>0</v>
      </c>
      <c r="BI443" t="s">
        <v>52</v>
      </c>
      <c r="BK443" t="s">
        <v>130</v>
      </c>
      <c r="BL443" t="s">
        <v>134</v>
      </c>
      <c r="BM443" t="s">
        <v>131</v>
      </c>
      <c r="BN443" t="s">
        <v>118</v>
      </c>
      <c r="BO443" t="s">
        <v>948</v>
      </c>
      <c r="BP443">
        <v>0</v>
      </c>
      <c r="BQ443">
        <v>0</v>
      </c>
      <c r="BR443">
        <v>0</v>
      </c>
      <c r="BS443">
        <v>1</v>
      </c>
      <c r="BT443">
        <v>0</v>
      </c>
      <c r="BU443">
        <v>1</v>
      </c>
      <c r="BV443">
        <v>0</v>
      </c>
      <c r="BW443">
        <v>0</v>
      </c>
      <c r="BX443">
        <v>0</v>
      </c>
      <c r="BY443">
        <v>0</v>
      </c>
      <c r="BZ443">
        <v>0</v>
      </c>
      <c r="CA443">
        <v>0</v>
      </c>
      <c r="CB443">
        <v>0</v>
      </c>
      <c r="CC443">
        <v>0</v>
      </c>
      <c r="CD443">
        <v>0</v>
      </c>
      <c r="CE443" t="s">
        <v>335</v>
      </c>
      <c r="CG443" t="s">
        <v>335</v>
      </c>
      <c r="CH443" t="s">
        <v>377</v>
      </c>
      <c r="CI443" t="s">
        <v>130</v>
      </c>
      <c r="CJ443" t="s">
        <v>51</v>
      </c>
      <c r="CL443" t="s">
        <v>51</v>
      </c>
      <c r="CN443" t="s">
        <v>346</v>
      </c>
      <c r="CP443">
        <v>10</v>
      </c>
      <c r="CS443" t="s">
        <v>337</v>
      </c>
      <c r="CT443" t="s">
        <v>707</v>
      </c>
    </row>
    <row r="444" spans="1:98" customFormat="1">
      <c r="A444">
        <v>181662</v>
      </c>
      <c r="B444" t="s">
        <v>468</v>
      </c>
      <c r="C444" t="s">
        <v>360</v>
      </c>
      <c r="D444">
        <v>1964</v>
      </c>
      <c r="E444">
        <v>62</v>
      </c>
      <c r="F444" t="s">
        <v>339</v>
      </c>
      <c r="G444" t="s">
        <v>84</v>
      </c>
      <c r="H444" t="s">
        <v>622</v>
      </c>
      <c r="I444" t="s">
        <v>478</v>
      </c>
      <c r="J444" t="s">
        <v>350</v>
      </c>
      <c r="K444" s="329">
        <v>46136.976736111108</v>
      </c>
      <c r="L444" t="s">
        <v>309</v>
      </c>
      <c r="M444" t="s">
        <v>468</v>
      </c>
      <c r="N444" t="s">
        <v>469</v>
      </c>
      <c r="O444" t="s">
        <v>415</v>
      </c>
      <c r="P444" t="s">
        <v>382</v>
      </c>
      <c r="R444" t="s">
        <v>122</v>
      </c>
      <c r="S444" t="s">
        <v>121</v>
      </c>
      <c r="T444" t="s">
        <v>121</v>
      </c>
      <c r="U444" t="s">
        <v>395</v>
      </c>
      <c r="V444" t="s">
        <v>110</v>
      </c>
      <c r="W444" t="s">
        <v>373</v>
      </c>
      <c r="X444">
        <v>0</v>
      </c>
      <c r="Y444">
        <v>0</v>
      </c>
      <c r="Z444">
        <v>0</v>
      </c>
      <c r="AA444">
        <v>0</v>
      </c>
      <c r="AB444">
        <v>0</v>
      </c>
      <c r="AC444">
        <v>0</v>
      </c>
      <c r="AD444">
        <v>0</v>
      </c>
      <c r="AE444">
        <v>0</v>
      </c>
      <c r="AF444">
        <v>0</v>
      </c>
      <c r="AG444">
        <v>0</v>
      </c>
      <c r="AH444">
        <v>0</v>
      </c>
      <c r="AI444">
        <v>0</v>
      </c>
      <c r="AJ444">
        <v>0</v>
      </c>
      <c r="AK444">
        <v>0</v>
      </c>
      <c r="AL444">
        <v>0</v>
      </c>
      <c r="AM444">
        <v>0</v>
      </c>
      <c r="AN444">
        <v>0</v>
      </c>
      <c r="AO444" t="s">
        <v>2414</v>
      </c>
      <c r="AP444" t="s">
        <v>345</v>
      </c>
      <c r="AQ444">
        <v>1</v>
      </c>
      <c r="AR444">
        <v>0</v>
      </c>
      <c r="AS444">
        <v>0</v>
      </c>
      <c r="AT444">
        <v>0</v>
      </c>
      <c r="AU444">
        <v>0</v>
      </c>
      <c r="AV444">
        <v>0</v>
      </c>
      <c r="AW444">
        <v>0</v>
      </c>
      <c r="AX444">
        <v>0</v>
      </c>
      <c r="AY444" t="s">
        <v>345</v>
      </c>
      <c r="AZ444">
        <v>1</v>
      </c>
      <c r="BA444">
        <v>0</v>
      </c>
      <c r="BB444">
        <v>0</v>
      </c>
      <c r="BC444">
        <v>0</v>
      </c>
      <c r="BD444">
        <v>0</v>
      </c>
      <c r="BE444">
        <v>0</v>
      </c>
      <c r="BF444">
        <v>0</v>
      </c>
      <c r="BG444">
        <v>0</v>
      </c>
      <c r="BH444">
        <v>0</v>
      </c>
      <c r="BK444" t="s">
        <v>386</v>
      </c>
      <c r="BL444" t="s">
        <v>130</v>
      </c>
      <c r="BM444" t="s">
        <v>132</v>
      </c>
      <c r="BN444" t="s">
        <v>120</v>
      </c>
      <c r="BO444" t="s">
        <v>373</v>
      </c>
      <c r="BP444">
        <v>0</v>
      </c>
      <c r="BQ444">
        <v>0</v>
      </c>
      <c r="BR444">
        <v>0</v>
      </c>
      <c r="BS444">
        <v>0</v>
      </c>
      <c r="BT444">
        <v>0</v>
      </c>
      <c r="BU444">
        <v>0</v>
      </c>
      <c r="BV444">
        <v>0</v>
      </c>
      <c r="BW444">
        <v>0</v>
      </c>
      <c r="BX444">
        <v>0</v>
      </c>
      <c r="BY444">
        <v>0</v>
      </c>
      <c r="BZ444">
        <v>0</v>
      </c>
      <c r="CA444">
        <v>0</v>
      </c>
      <c r="CB444">
        <v>0</v>
      </c>
      <c r="CC444">
        <v>0</v>
      </c>
      <c r="CD444" t="s">
        <v>2415</v>
      </c>
      <c r="CE444" t="s">
        <v>139</v>
      </c>
      <c r="CG444" t="s">
        <v>335</v>
      </c>
      <c r="CH444" t="s">
        <v>2416</v>
      </c>
      <c r="CI444" t="s">
        <v>130</v>
      </c>
      <c r="CJ444" t="s">
        <v>51</v>
      </c>
      <c r="CK444" t="s">
        <v>2417</v>
      </c>
      <c r="CL444" t="s">
        <v>51</v>
      </c>
      <c r="CN444" t="s">
        <v>346</v>
      </c>
      <c r="CP444">
        <v>10</v>
      </c>
      <c r="CQ444" t="s">
        <v>2418</v>
      </c>
      <c r="CR444" t="s">
        <v>2419</v>
      </c>
      <c r="CS444" t="s">
        <v>337</v>
      </c>
    </row>
    <row r="445" spans="1:98" customFormat="1">
      <c r="A445">
        <v>200026</v>
      </c>
      <c r="B445" t="s">
        <v>1363</v>
      </c>
      <c r="C445" t="s">
        <v>360</v>
      </c>
      <c r="D445">
        <v>1992</v>
      </c>
      <c r="E445">
        <v>34</v>
      </c>
      <c r="F445" t="s">
        <v>57</v>
      </c>
      <c r="G445" t="s">
        <v>84</v>
      </c>
      <c r="H445" t="s">
        <v>616</v>
      </c>
      <c r="I445" t="s">
        <v>324</v>
      </c>
      <c r="J445" t="s">
        <v>325</v>
      </c>
      <c r="K445" s="329">
        <v>46136.829814814817</v>
      </c>
      <c r="L445" t="s">
        <v>309</v>
      </c>
      <c r="M445" t="s">
        <v>425</v>
      </c>
      <c r="N445" t="s">
        <v>426</v>
      </c>
      <c r="O445" t="s">
        <v>364</v>
      </c>
      <c r="P445" t="s">
        <v>365</v>
      </c>
      <c r="R445" t="s">
        <v>123</v>
      </c>
      <c r="S445" t="s">
        <v>122</v>
      </c>
      <c r="T445" t="s">
        <v>343</v>
      </c>
      <c r="U445" t="s">
        <v>395</v>
      </c>
      <c r="V445" t="s">
        <v>108</v>
      </c>
      <c r="W445" t="s">
        <v>423</v>
      </c>
      <c r="X445">
        <v>0</v>
      </c>
      <c r="Y445">
        <v>0</v>
      </c>
      <c r="Z445">
        <v>0</v>
      </c>
      <c r="AA445">
        <v>0</v>
      </c>
      <c r="AB445">
        <v>0</v>
      </c>
      <c r="AC445">
        <v>0</v>
      </c>
      <c r="AD445">
        <v>0</v>
      </c>
      <c r="AE445">
        <v>0</v>
      </c>
      <c r="AF445">
        <v>0</v>
      </c>
      <c r="AG445">
        <v>0</v>
      </c>
      <c r="AH445">
        <v>0</v>
      </c>
      <c r="AI445">
        <v>0</v>
      </c>
      <c r="AJ445">
        <v>0</v>
      </c>
      <c r="AK445">
        <v>0</v>
      </c>
      <c r="AL445">
        <v>0</v>
      </c>
      <c r="AM445">
        <v>1</v>
      </c>
      <c r="AN445">
        <v>0</v>
      </c>
      <c r="AO445">
        <v>0</v>
      </c>
      <c r="AP445" t="s">
        <v>345</v>
      </c>
      <c r="AQ445">
        <v>1</v>
      </c>
      <c r="AR445">
        <v>0</v>
      </c>
      <c r="AS445">
        <v>0</v>
      </c>
      <c r="AT445">
        <v>0</v>
      </c>
      <c r="AU445">
        <v>0</v>
      </c>
      <c r="AV445">
        <v>0</v>
      </c>
      <c r="AW445">
        <v>0</v>
      </c>
      <c r="AX445">
        <v>0</v>
      </c>
      <c r="AY445" t="s">
        <v>345</v>
      </c>
      <c r="AZ445">
        <v>1</v>
      </c>
      <c r="BA445">
        <v>0</v>
      </c>
      <c r="BB445">
        <v>0</v>
      </c>
      <c r="BC445">
        <v>0</v>
      </c>
      <c r="BD445">
        <v>0</v>
      </c>
      <c r="BE445">
        <v>0</v>
      </c>
      <c r="BF445">
        <v>0</v>
      </c>
      <c r="BG445">
        <v>0</v>
      </c>
      <c r="BH445">
        <v>0</v>
      </c>
      <c r="BI445" t="s">
        <v>51</v>
      </c>
      <c r="BJ445" t="s">
        <v>2420</v>
      </c>
      <c r="BK445" t="s">
        <v>135</v>
      </c>
      <c r="BL445" t="s">
        <v>131</v>
      </c>
      <c r="BM445" t="s">
        <v>130</v>
      </c>
      <c r="BN445" t="s">
        <v>117</v>
      </c>
      <c r="BO445" t="s">
        <v>924</v>
      </c>
      <c r="BP445">
        <v>0</v>
      </c>
      <c r="BQ445">
        <v>0</v>
      </c>
      <c r="BR445">
        <v>0</v>
      </c>
      <c r="BS445">
        <v>0</v>
      </c>
      <c r="BT445">
        <v>0</v>
      </c>
      <c r="BU445">
        <v>1</v>
      </c>
      <c r="BV445">
        <v>0</v>
      </c>
      <c r="BW445">
        <v>0</v>
      </c>
      <c r="BX445">
        <v>0</v>
      </c>
      <c r="BY445">
        <v>0</v>
      </c>
      <c r="BZ445">
        <v>0</v>
      </c>
      <c r="CA445">
        <v>0</v>
      </c>
      <c r="CB445">
        <v>0</v>
      </c>
      <c r="CC445">
        <v>0</v>
      </c>
      <c r="CD445">
        <v>0</v>
      </c>
      <c r="CE445" t="s">
        <v>167</v>
      </c>
      <c r="CG445" t="s">
        <v>335</v>
      </c>
      <c r="CH445" t="s">
        <v>1534</v>
      </c>
      <c r="CI445" t="s">
        <v>132</v>
      </c>
      <c r="CJ445" t="s">
        <v>51</v>
      </c>
      <c r="CK445" t="s">
        <v>2421</v>
      </c>
      <c r="CL445" t="s">
        <v>51</v>
      </c>
      <c r="CN445" t="s">
        <v>346</v>
      </c>
      <c r="CP445">
        <v>10</v>
      </c>
      <c r="CR445" t="s">
        <v>2422</v>
      </c>
      <c r="CS445" t="s">
        <v>337</v>
      </c>
    </row>
    <row r="446" spans="1:98" customFormat="1">
      <c r="A446">
        <v>200036</v>
      </c>
      <c r="B446" t="s">
        <v>356</v>
      </c>
      <c r="C446" t="s">
        <v>360</v>
      </c>
      <c r="D446">
        <v>1984</v>
      </c>
      <c r="E446">
        <v>42</v>
      </c>
      <c r="F446" t="s">
        <v>387</v>
      </c>
      <c r="G446" t="s">
        <v>100</v>
      </c>
      <c r="H446" t="s">
        <v>2423</v>
      </c>
      <c r="I446" t="s">
        <v>424</v>
      </c>
      <c r="J446" t="s">
        <v>325</v>
      </c>
      <c r="K446" s="329">
        <v>46136.818680555552</v>
      </c>
      <c r="L446" t="s">
        <v>309</v>
      </c>
      <c r="M446" t="s">
        <v>356</v>
      </c>
      <c r="N446" t="s">
        <v>357</v>
      </c>
      <c r="O446" t="s">
        <v>358</v>
      </c>
      <c r="P446" t="s">
        <v>329</v>
      </c>
      <c r="R446" t="s">
        <v>123</v>
      </c>
      <c r="S446" t="s">
        <v>122</v>
      </c>
      <c r="T446" t="s">
        <v>330</v>
      </c>
      <c r="U446" t="s">
        <v>84</v>
      </c>
      <c r="V446" t="s">
        <v>2424</v>
      </c>
      <c r="W446" t="s">
        <v>373</v>
      </c>
      <c r="X446">
        <v>0</v>
      </c>
      <c r="Y446">
        <v>0</v>
      </c>
      <c r="Z446">
        <v>0</v>
      </c>
      <c r="AA446">
        <v>0</v>
      </c>
      <c r="AB446">
        <v>0</v>
      </c>
      <c r="AC446">
        <v>0</v>
      </c>
      <c r="AD446">
        <v>0</v>
      </c>
      <c r="AE446">
        <v>0</v>
      </c>
      <c r="AF446">
        <v>0</v>
      </c>
      <c r="AG446">
        <v>0</v>
      </c>
      <c r="AH446">
        <v>0</v>
      </c>
      <c r="AI446">
        <v>0</v>
      </c>
      <c r="AJ446">
        <v>0</v>
      </c>
      <c r="AK446">
        <v>0</v>
      </c>
      <c r="AL446">
        <v>0</v>
      </c>
      <c r="AM446">
        <v>0</v>
      </c>
      <c r="AN446">
        <v>0</v>
      </c>
      <c r="AO446" t="s">
        <v>1800</v>
      </c>
      <c r="AP446" t="s">
        <v>510</v>
      </c>
      <c r="AQ446">
        <v>0</v>
      </c>
      <c r="AR446">
        <v>0</v>
      </c>
      <c r="AS446">
        <v>1</v>
      </c>
      <c r="AT446">
        <v>0</v>
      </c>
      <c r="AU446">
        <v>0</v>
      </c>
      <c r="AV446">
        <v>0</v>
      </c>
      <c r="AW446">
        <v>0</v>
      </c>
      <c r="AX446">
        <v>0</v>
      </c>
      <c r="AY446" t="s">
        <v>375</v>
      </c>
      <c r="AZ446">
        <v>0</v>
      </c>
      <c r="BA446">
        <v>1</v>
      </c>
      <c r="BB446">
        <v>0</v>
      </c>
      <c r="BC446">
        <v>0</v>
      </c>
      <c r="BD446">
        <v>0</v>
      </c>
      <c r="BE446">
        <v>0</v>
      </c>
      <c r="BF446">
        <v>0</v>
      </c>
      <c r="BG446">
        <v>0</v>
      </c>
      <c r="BH446">
        <v>0</v>
      </c>
      <c r="BI446" t="s">
        <v>51</v>
      </c>
      <c r="BK446" t="s">
        <v>134</v>
      </c>
      <c r="BL446" t="s">
        <v>136</v>
      </c>
      <c r="BM446" t="s">
        <v>134</v>
      </c>
      <c r="BN446" t="s">
        <v>118</v>
      </c>
      <c r="BO446" t="s">
        <v>924</v>
      </c>
      <c r="BP446">
        <v>0</v>
      </c>
      <c r="BQ446">
        <v>0</v>
      </c>
      <c r="BR446">
        <v>0</v>
      </c>
      <c r="BS446">
        <v>0</v>
      </c>
      <c r="BT446">
        <v>0</v>
      </c>
      <c r="BU446">
        <v>1</v>
      </c>
      <c r="BV446">
        <v>0</v>
      </c>
      <c r="BW446">
        <v>0</v>
      </c>
      <c r="BX446">
        <v>0</v>
      </c>
      <c r="BY446">
        <v>0</v>
      </c>
      <c r="BZ446">
        <v>0</v>
      </c>
      <c r="CA446">
        <v>0</v>
      </c>
      <c r="CB446">
        <v>0</v>
      </c>
      <c r="CC446">
        <v>0</v>
      </c>
      <c r="CD446">
        <v>0</v>
      </c>
      <c r="CE446" t="s">
        <v>146</v>
      </c>
      <c r="CG446" t="s">
        <v>167</v>
      </c>
      <c r="CI446" t="s">
        <v>128</v>
      </c>
      <c r="CJ446" t="s">
        <v>52</v>
      </c>
      <c r="CL446" t="s">
        <v>51</v>
      </c>
      <c r="CM446" t="s">
        <v>2425</v>
      </c>
      <c r="CN446" t="s">
        <v>346</v>
      </c>
      <c r="CP446">
        <v>10</v>
      </c>
      <c r="CQ446" t="s">
        <v>2426</v>
      </c>
      <c r="CS446" t="s">
        <v>347</v>
      </c>
    </row>
    <row r="447" spans="1:98" customFormat="1">
      <c r="A447">
        <v>200035</v>
      </c>
      <c r="B447" t="s">
        <v>321</v>
      </c>
      <c r="C447" t="s">
        <v>322</v>
      </c>
      <c r="D447">
        <v>1975</v>
      </c>
      <c r="E447">
        <v>51</v>
      </c>
      <c r="F447" t="s">
        <v>58</v>
      </c>
      <c r="G447" t="s">
        <v>75</v>
      </c>
      <c r="H447" t="s">
        <v>547</v>
      </c>
      <c r="I447" t="s">
        <v>410</v>
      </c>
      <c r="J447" t="s">
        <v>350</v>
      </c>
      <c r="K447" s="329">
        <v>46136.804432870369</v>
      </c>
      <c r="L447" t="s">
        <v>309</v>
      </c>
      <c r="M447" t="s">
        <v>425</v>
      </c>
      <c r="N447" t="s">
        <v>426</v>
      </c>
      <c r="O447" t="s">
        <v>364</v>
      </c>
      <c r="P447" t="s">
        <v>365</v>
      </c>
      <c r="R447" t="s">
        <v>122</v>
      </c>
      <c r="S447" t="s">
        <v>122</v>
      </c>
      <c r="T447" t="s">
        <v>343</v>
      </c>
      <c r="U447" t="s">
        <v>372</v>
      </c>
      <c r="V447" t="s">
        <v>106</v>
      </c>
      <c r="W447" t="s">
        <v>392</v>
      </c>
      <c r="X447">
        <v>1</v>
      </c>
      <c r="Y447">
        <v>0</v>
      </c>
      <c r="Z447">
        <v>0</v>
      </c>
      <c r="AA447">
        <v>0</v>
      </c>
      <c r="AB447">
        <v>0</v>
      </c>
      <c r="AC447">
        <v>0</v>
      </c>
      <c r="AD447">
        <v>0</v>
      </c>
      <c r="AE447">
        <v>0</v>
      </c>
      <c r="AF447">
        <v>0</v>
      </c>
      <c r="AG447">
        <v>0</v>
      </c>
      <c r="AH447">
        <v>0</v>
      </c>
      <c r="AI447">
        <v>0</v>
      </c>
      <c r="AJ447">
        <v>0</v>
      </c>
      <c r="AK447">
        <v>0</v>
      </c>
      <c r="AL447">
        <v>0</v>
      </c>
      <c r="AM447">
        <v>0</v>
      </c>
      <c r="AN447">
        <v>0</v>
      </c>
      <c r="AO447">
        <v>0</v>
      </c>
      <c r="AP447" t="s">
        <v>345</v>
      </c>
      <c r="AQ447">
        <v>1</v>
      </c>
      <c r="AR447">
        <v>0</v>
      </c>
      <c r="AS447">
        <v>0</v>
      </c>
      <c r="AT447">
        <v>0</v>
      </c>
      <c r="AU447">
        <v>0</v>
      </c>
      <c r="AV447">
        <v>0</v>
      </c>
      <c r="AW447">
        <v>0</v>
      </c>
      <c r="AX447">
        <v>0</v>
      </c>
      <c r="AY447" t="s">
        <v>345</v>
      </c>
      <c r="AZ447">
        <v>1</v>
      </c>
      <c r="BA447">
        <v>0</v>
      </c>
      <c r="BB447">
        <v>0</v>
      </c>
      <c r="BC447">
        <v>0</v>
      </c>
      <c r="BD447">
        <v>0</v>
      </c>
      <c r="BE447">
        <v>0</v>
      </c>
      <c r="BF447">
        <v>0</v>
      </c>
      <c r="BG447">
        <v>0</v>
      </c>
      <c r="BH447">
        <v>0</v>
      </c>
      <c r="BI447" t="s">
        <v>53</v>
      </c>
      <c r="BK447" t="s">
        <v>386</v>
      </c>
      <c r="BL447" t="s">
        <v>386</v>
      </c>
      <c r="BM447" t="s">
        <v>386</v>
      </c>
      <c r="BN447" t="s">
        <v>117</v>
      </c>
      <c r="BO447" t="s">
        <v>922</v>
      </c>
      <c r="BP447">
        <v>1</v>
      </c>
      <c r="BQ447">
        <v>0</v>
      </c>
      <c r="BR447">
        <v>0</v>
      </c>
      <c r="BS447">
        <v>0</v>
      </c>
      <c r="BT447">
        <v>0</v>
      </c>
      <c r="BU447">
        <v>0</v>
      </c>
      <c r="BV447">
        <v>0</v>
      </c>
      <c r="BW447">
        <v>0</v>
      </c>
      <c r="BX447">
        <v>0</v>
      </c>
      <c r="BY447">
        <v>0</v>
      </c>
      <c r="BZ447">
        <v>0</v>
      </c>
      <c r="CA447">
        <v>0</v>
      </c>
      <c r="CB447">
        <v>0</v>
      </c>
      <c r="CC447">
        <v>0</v>
      </c>
      <c r="CD447">
        <v>0</v>
      </c>
      <c r="CE447" t="s">
        <v>335</v>
      </c>
      <c r="CG447" t="s">
        <v>335</v>
      </c>
      <c r="CI447" t="s">
        <v>386</v>
      </c>
      <c r="CJ447" t="s">
        <v>53</v>
      </c>
      <c r="CL447" t="s">
        <v>53</v>
      </c>
      <c r="CN447" t="s">
        <v>346</v>
      </c>
      <c r="CP447">
        <v>5</v>
      </c>
      <c r="CS447" t="s">
        <v>347</v>
      </c>
    </row>
    <row r="448" spans="1:98" customFormat="1">
      <c r="A448">
        <v>199964</v>
      </c>
      <c r="B448" t="s">
        <v>514</v>
      </c>
      <c r="C448" t="s">
        <v>322</v>
      </c>
      <c r="D448">
        <v>1972</v>
      </c>
      <c r="E448">
        <v>54</v>
      </c>
      <c r="F448" t="s">
        <v>58</v>
      </c>
      <c r="G448" t="s">
        <v>75</v>
      </c>
      <c r="H448" t="s">
        <v>547</v>
      </c>
      <c r="I448" t="s">
        <v>324</v>
      </c>
      <c r="J448" t="s">
        <v>350</v>
      </c>
      <c r="K448" s="329">
        <v>46136.787094907406</v>
      </c>
      <c r="L448" t="s">
        <v>309</v>
      </c>
      <c r="M448" t="s">
        <v>425</v>
      </c>
      <c r="N448" t="s">
        <v>426</v>
      </c>
      <c r="O448" t="s">
        <v>364</v>
      </c>
      <c r="P448" t="s">
        <v>365</v>
      </c>
      <c r="R448" t="s">
        <v>122</v>
      </c>
      <c r="S448" t="s">
        <v>122</v>
      </c>
      <c r="T448" t="s">
        <v>343</v>
      </c>
      <c r="U448" t="s">
        <v>331</v>
      </c>
      <c r="V448" t="s">
        <v>110</v>
      </c>
      <c r="W448" t="s">
        <v>384</v>
      </c>
      <c r="X448">
        <v>0</v>
      </c>
      <c r="Y448">
        <v>0</v>
      </c>
      <c r="Z448">
        <v>0</v>
      </c>
      <c r="AA448">
        <v>0</v>
      </c>
      <c r="AB448">
        <v>1</v>
      </c>
      <c r="AC448">
        <v>0</v>
      </c>
      <c r="AD448">
        <v>0</v>
      </c>
      <c r="AE448">
        <v>0</v>
      </c>
      <c r="AF448">
        <v>0</v>
      </c>
      <c r="AG448">
        <v>0</v>
      </c>
      <c r="AH448">
        <v>0</v>
      </c>
      <c r="AI448">
        <v>0</v>
      </c>
      <c r="AJ448">
        <v>0</v>
      </c>
      <c r="AK448">
        <v>0</v>
      </c>
      <c r="AL448">
        <v>0</v>
      </c>
      <c r="AM448">
        <v>0</v>
      </c>
      <c r="AN448">
        <v>0</v>
      </c>
      <c r="AO448">
        <v>0</v>
      </c>
      <c r="AP448" t="s">
        <v>345</v>
      </c>
      <c r="AQ448">
        <v>1</v>
      </c>
      <c r="AR448">
        <v>0</v>
      </c>
      <c r="AS448">
        <v>0</v>
      </c>
      <c r="AT448">
        <v>0</v>
      </c>
      <c r="AU448">
        <v>0</v>
      </c>
      <c r="AV448">
        <v>0</v>
      </c>
      <c r="AW448">
        <v>0</v>
      </c>
      <c r="AX448">
        <v>0</v>
      </c>
      <c r="AY448" t="s">
        <v>345</v>
      </c>
      <c r="AZ448">
        <v>1</v>
      </c>
      <c r="BA448">
        <v>0</v>
      </c>
      <c r="BB448">
        <v>0</v>
      </c>
      <c r="BC448">
        <v>0</v>
      </c>
      <c r="BD448">
        <v>0</v>
      </c>
      <c r="BE448">
        <v>0</v>
      </c>
      <c r="BF448">
        <v>0</v>
      </c>
      <c r="BG448">
        <v>0</v>
      </c>
      <c r="BH448">
        <v>0</v>
      </c>
      <c r="BK448" t="s">
        <v>131</v>
      </c>
      <c r="BL448" t="s">
        <v>129</v>
      </c>
      <c r="BM448" t="s">
        <v>129</v>
      </c>
      <c r="BN448" t="s">
        <v>118</v>
      </c>
      <c r="BO448" t="s">
        <v>924</v>
      </c>
      <c r="BP448">
        <v>0</v>
      </c>
      <c r="BQ448">
        <v>0</v>
      </c>
      <c r="BR448">
        <v>0</v>
      </c>
      <c r="BS448">
        <v>0</v>
      </c>
      <c r="BT448">
        <v>0</v>
      </c>
      <c r="BU448">
        <v>1</v>
      </c>
      <c r="BV448">
        <v>0</v>
      </c>
      <c r="BW448">
        <v>0</v>
      </c>
      <c r="BX448">
        <v>0</v>
      </c>
      <c r="BY448">
        <v>0</v>
      </c>
      <c r="BZ448">
        <v>0</v>
      </c>
      <c r="CA448">
        <v>0</v>
      </c>
      <c r="CB448">
        <v>0</v>
      </c>
      <c r="CC448">
        <v>0</v>
      </c>
      <c r="CD448">
        <v>0</v>
      </c>
      <c r="CE448" t="s">
        <v>227</v>
      </c>
      <c r="CG448" t="s">
        <v>335</v>
      </c>
      <c r="CI448" t="s">
        <v>130</v>
      </c>
      <c r="CJ448" t="s">
        <v>51</v>
      </c>
      <c r="CK448" t="s">
        <v>2427</v>
      </c>
      <c r="CL448" t="s">
        <v>51</v>
      </c>
      <c r="CN448" t="s">
        <v>346</v>
      </c>
      <c r="CP448">
        <v>10</v>
      </c>
      <c r="CQ448" t="s">
        <v>2428</v>
      </c>
      <c r="CS448" t="s">
        <v>337</v>
      </c>
      <c r="CT448" t="s">
        <v>2429</v>
      </c>
    </row>
    <row r="449" spans="1:98" customFormat="1">
      <c r="A449">
        <v>200033</v>
      </c>
      <c r="B449" t="s">
        <v>326</v>
      </c>
      <c r="C449" t="s">
        <v>360</v>
      </c>
      <c r="D449">
        <v>1968</v>
      </c>
      <c r="E449">
        <v>58</v>
      </c>
      <c r="F449" t="s">
        <v>58</v>
      </c>
      <c r="G449" t="s">
        <v>59</v>
      </c>
      <c r="H449" t="s">
        <v>2430</v>
      </c>
      <c r="I449" t="s">
        <v>410</v>
      </c>
      <c r="J449" t="s">
        <v>325</v>
      </c>
      <c r="K449" s="329">
        <v>46136.786053240743</v>
      </c>
      <c r="L449" t="s">
        <v>309</v>
      </c>
      <c r="M449" t="s">
        <v>326</v>
      </c>
      <c r="N449" t="s">
        <v>327</v>
      </c>
      <c r="O449" t="s">
        <v>328</v>
      </c>
      <c r="P449" t="s">
        <v>329</v>
      </c>
      <c r="R449" t="s">
        <v>125</v>
      </c>
      <c r="S449" t="s">
        <v>122</v>
      </c>
      <c r="T449" t="s">
        <v>330</v>
      </c>
      <c r="U449" t="s">
        <v>82</v>
      </c>
      <c r="V449" t="s">
        <v>105</v>
      </c>
      <c r="W449" t="s">
        <v>698</v>
      </c>
      <c r="X449">
        <v>0</v>
      </c>
      <c r="Y449">
        <v>1</v>
      </c>
      <c r="Z449">
        <v>1</v>
      </c>
      <c r="AA449">
        <v>0</v>
      </c>
      <c r="AB449">
        <v>0</v>
      </c>
      <c r="AC449">
        <v>0</v>
      </c>
      <c r="AD449">
        <v>0</v>
      </c>
      <c r="AE449">
        <v>0</v>
      </c>
      <c r="AF449">
        <v>0</v>
      </c>
      <c r="AG449">
        <v>0</v>
      </c>
      <c r="AH449">
        <v>1</v>
      </c>
      <c r="AI449">
        <v>0</v>
      </c>
      <c r="AJ449">
        <v>0</v>
      </c>
      <c r="AK449">
        <v>0</v>
      </c>
      <c r="AL449">
        <v>0</v>
      </c>
      <c r="AM449">
        <v>0</v>
      </c>
      <c r="AN449">
        <v>0</v>
      </c>
      <c r="AO449">
        <v>0</v>
      </c>
      <c r="AP449" t="s">
        <v>345</v>
      </c>
      <c r="AQ449">
        <v>1</v>
      </c>
      <c r="AR449">
        <v>0</v>
      </c>
      <c r="AS449">
        <v>0</v>
      </c>
      <c r="AT449">
        <v>0</v>
      </c>
      <c r="AU449">
        <v>0</v>
      </c>
      <c r="AV449">
        <v>0</v>
      </c>
      <c r="AW449">
        <v>0</v>
      </c>
      <c r="AX449">
        <v>0</v>
      </c>
      <c r="AY449" t="s">
        <v>345</v>
      </c>
      <c r="AZ449">
        <v>1</v>
      </c>
      <c r="BA449">
        <v>0</v>
      </c>
      <c r="BB449">
        <v>0</v>
      </c>
      <c r="BC449">
        <v>0</v>
      </c>
      <c r="BD449">
        <v>0</v>
      </c>
      <c r="BE449">
        <v>0</v>
      </c>
      <c r="BF449">
        <v>0</v>
      </c>
      <c r="BG449">
        <v>0</v>
      </c>
      <c r="BH449">
        <v>0</v>
      </c>
      <c r="BK449" t="s">
        <v>131</v>
      </c>
      <c r="BL449" t="s">
        <v>134</v>
      </c>
      <c r="BM449" t="s">
        <v>130</v>
      </c>
      <c r="BN449" t="s">
        <v>117</v>
      </c>
      <c r="BO449" t="s">
        <v>924</v>
      </c>
      <c r="BP449">
        <v>0</v>
      </c>
      <c r="BQ449">
        <v>0</v>
      </c>
      <c r="BR449">
        <v>0</v>
      </c>
      <c r="BS449">
        <v>0</v>
      </c>
      <c r="BT449">
        <v>0</v>
      </c>
      <c r="BU449">
        <v>1</v>
      </c>
      <c r="BV449">
        <v>0</v>
      </c>
      <c r="BW449">
        <v>0</v>
      </c>
      <c r="BX449">
        <v>0</v>
      </c>
      <c r="BY449">
        <v>0</v>
      </c>
      <c r="BZ449">
        <v>0</v>
      </c>
      <c r="CA449">
        <v>0</v>
      </c>
      <c r="CB449">
        <v>0</v>
      </c>
      <c r="CC449">
        <v>0</v>
      </c>
      <c r="CD449">
        <v>0</v>
      </c>
      <c r="CE449" t="s">
        <v>167</v>
      </c>
      <c r="CG449" t="s">
        <v>335</v>
      </c>
      <c r="CI449" t="s">
        <v>130</v>
      </c>
      <c r="CJ449" t="s">
        <v>51</v>
      </c>
      <c r="CK449" t="s">
        <v>2431</v>
      </c>
      <c r="CL449" t="s">
        <v>52</v>
      </c>
      <c r="CM449" t="s">
        <v>2432</v>
      </c>
      <c r="CN449" t="s">
        <v>346</v>
      </c>
      <c r="CP449">
        <v>8</v>
      </c>
      <c r="CQ449" t="s">
        <v>2433</v>
      </c>
      <c r="CS449" t="s">
        <v>337</v>
      </c>
    </row>
    <row r="450" spans="1:98" customFormat="1">
      <c r="A450">
        <v>200024</v>
      </c>
      <c r="B450" t="s">
        <v>321</v>
      </c>
      <c r="C450" t="s">
        <v>322</v>
      </c>
      <c r="D450">
        <v>1968</v>
      </c>
      <c r="E450">
        <v>58</v>
      </c>
      <c r="F450" t="s">
        <v>58</v>
      </c>
      <c r="G450" t="s">
        <v>90</v>
      </c>
      <c r="H450" t="s">
        <v>1106</v>
      </c>
      <c r="I450" t="s">
        <v>349</v>
      </c>
      <c r="J450" t="s">
        <v>325</v>
      </c>
      <c r="K450" s="329">
        <v>46136.676932870374</v>
      </c>
      <c r="L450" t="s">
        <v>309</v>
      </c>
      <c r="M450" t="s">
        <v>759</v>
      </c>
      <c r="N450" t="s">
        <v>787</v>
      </c>
      <c r="O450" t="s">
        <v>453</v>
      </c>
      <c r="P450" t="s">
        <v>342</v>
      </c>
      <c r="Q450" t="s">
        <v>307</v>
      </c>
      <c r="R450" t="s">
        <v>123</v>
      </c>
      <c r="S450" t="s">
        <v>123</v>
      </c>
      <c r="T450" t="s">
        <v>330</v>
      </c>
      <c r="U450" t="s">
        <v>331</v>
      </c>
      <c r="V450" t="s">
        <v>107</v>
      </c>
      <c r="W450" t="s">
        <v>1112</v>
      </c>
      <c r="X450">
        <v>0</v>
      </c>
      <c r="Y450">
        <v>1</v>
      </c>
      <c r="Z450">
        <v>1</v>
      </c>
      <c r="AA450">
        <v>0</v>
      </c>
      <c r="AB450">
        <v>0</v>
      </c>
      <c r="AC450">
        <v>0</v>
      </c>
      <c r="AD450">
        <v>0</v>
      </c>
      <c r="AE450">
        <v>0</v>
      </c>
      <c r="AF450">
        <v>0</v>
      </c>
      <c r="AG450">
        <v>0</v>
      </c>
      <c r="AH450">
        <v>1</v>
      </c>
      <c r="AI450">
        <v>0</v>
      </c>
      <c r="AJ450">
        <v>0</v>
      </c>
      <c r="AK450">
        <v>0</v>
      </c>
      <c r="AL450">
        <v>1</v>
      </c>
      <c r="AM450">
        <v>0</v>
      </c>
      <c r="AN450">
        <v>0</v>
      </c>
      <c r="AO450">
        <v>0</v>
      </c>
      <c r="AP450" t="s">
        <v>345</v>
      </c>
      <c r="AQ450">
        <v>1</v>
      </c>
      <c r="AR450">
        <v>0</v>
      </c>
      <c r="AS450">
        <v>0</v>
      </c>
      <c r="AT450">
        <v>0</v>
      </c>
      <c r="AU450">
        <v>0</v>
      </c>
      <c r="AV450">
        <v>0</v>
      </c>
      <c r="AW450">
        <v>0</v>
      </c>
      <c r="AX450">
        <v>0</v>
      </c>
      <c r="AY450" t="s">
        <v>345</v>
      </c>
      <c r="AZ450">
        <v>1</v>
      </c>
      <c r="BA450">
        <v>0</v>
      </c>
      <c r="BB450">
        <v>0</v>
      </c>
      <c r="BC450">
        <v>0</v>
      </c>
      <c r="BD450">
        <v>0</v>
      </c>
      <c r="BE450">
        <v>0</v>
      </c>
      <c r="BF450">
        <v>0</v>
      </c>
      <c r="BG450">
        <v>0</v>
      </c>
      <c r="BH450">
        <v>0</v>
      </c>
      <c r="BI450" t="s">
        <v>51</v>
      </c>
      <c r="BK450" t="s">
        <v>386</v>
      </c>
      <c r="BL450" t="s">
        <v>386</v>
      </c>
      <c r="BM450" t="s">
        <v>131</v>
      </c>
      <c r="BN450" t="s">
        <v>117</v>
      </c>
      <c r="BO450" t="s">
        <v>928</v>
      </c>
      <c r="BP450">
        <v>0</v>
      </c>
      <c r="BQ450">
        <v>0</v>
      </c>
      <c r="BR450">
        <v>0</v>
      </c>
      <c r="BS450">
        <v>1</v>
      </c>
      <c r="BT450">
        <v>0</v>
      </c>
      <c r="BU450">
        <v>0</v>
      </c>
      <c r="BV450">
        <v>0</v>
      </c>
      <c r="BW450">
        <v>0</v>
      </c>
      <c r="BX450">
        <v>0</v>
      </c>
      <c r="BY450">
        <v>0</v>
      </c>
      <c r="BZ450">
        <v>0</v>
      </c>
      <c r="CA450">
        <v>0</v>
      </c>
      <c r="CB450">
        <v>0</v>
      </c>
      <c r="CC450">
        <v>0</v>
      </c>
      <c r="CD450">
        <v>0</v>
      </c>
      <c r="CE450" t="s">
        <v>143</v>
      </c>
      <c r="CG450" t="s">
        <v>335</v>
      </c>
      <c r="CI450" t="s">
        <v>130</v>
      </c>
      <c r="CJ450" t="s">
        <v>51</v>
      </c>
      <c r="CL450" t="s">
        <v>51</v>
      </c>
      <c r="CN450" t="s">
        <v>346</v>
      </c>
      <c r="CP450">
        <v>8</v>
      </c>
      <c r="CS450" t="s">
        <v>347</v>
      </c>
    </row>
    <row r="451" spans="1:98" customFormat="1">
      <c r="A451">
        <v>200026</v>
      </c>
      <c r="B451" t="s">
        <v>1363</v>
      </c>
      <c r="C451" t="s">
        <v>360</v>
      </c>
      <c r="D451">
        <v>1992</v>
      </c>
      <c r="E451">
        <v>34</v>
      </c>
      <c r="F451" t="s">
        <v>57</v>
      </c>
      <c r="G451" t="s">
        <v>84</v>
      </c>
      <c r="H451" t="s">
        <v>616</v>
      </c>
      <c r="I451" t="s">
        <v>324</v>
      </c>
      <c r="J451" t="s">
        <v>325</v>
      </c>
      <c r="K451" s="329">
        <v>46136.671689814815</v>
      </c>
      <c r="L451" t="s">
        <v>309</v>
      </c>
      <c r="M451" t="s">
        <v>1363</v>
      </c>
      <c r="N451" t="s">
        <v>1364</v>
      </c>
      <c r="O451" t="s">
        <v>459</v>
      </c>
      <c r="P451" t="s">
        <v>353</v>
      </c>
      <c r="Q451" t="s">
        <v>305</v>
      </c>
      <c r="R451" t="s">
        <v>123</v>
      </c>
      <c r="S451" t="s">
        <v>122</v>
      </c>
      <c r="T451" t="s">
        <v>343</v>
      </c>
      <c r="U451" t="s">
        <v>395</v>
      </c>
      <c r="V451" t="s">
        <v>108</v>
      </c>
      <c r="W451" t="s">
        <v>800</v>
      </c>
      <c r="X451">
        <v>0</v>
      </c>
      <c r="Y451">
        <v>1</v>
      </c>
      <c r="Z451">
        <v>1</v>
      </c>
      <c r="AA451">
        <v>0</v>
      </c>
      <c r="AB451">
        <v>0</v>
      </c>
      <c r="AC451">
        <v>1</v>
      </c>
      <c r="AD451">
        <v>0</v>
      </c>
      <c r="AE451">
        <v>0</v>
      </c>
      <c r="AF451">
        <v>0</v>
      </c>
      <c r="AG451">
        <v>0</v>
      </c>
      <c r="AH451">
        <v>0</v>
      </c>
      <c r="AI451">
        <v>0</v>
      </c>
      <c r="AJ451">
        <v>0</v>
      </c>
      <c r="AK451">
        <v>0</v>
      </c>
      <c r="AL451">
        <v>0</v>
      </c>
      <c r="AM451">
        <v>1</v>
      </c>
      <c r="AN451">
        <v>0</v>
      </c>
      <c r="AO451">
        <v>0</v>
      </c>
      <c r="AP451" t="s">
        <v>345</v>
      </c>
      <c r="AQ451">
        <v>1</v>
      </c>
      <c r="AR451">
        <v>0</v>
      </c>
      <c r="AS451">
        <v>0</v>
      </c>
      <c r="AT451">
        <v>0</v>
      </c>
      <c r="AU451">
        <v>0</v>
      </c>
      <c r="AV451">
        <v>0</v>
      </c>
      <c r="AW451">
        <v>0</v>
      </c>
      <c r="AX451">
        <v>0</v>
      </c>
      <c r="AY451" t="s">
        <v>345</v>
      </c>
      <c r="AZ451">
        <v>1</v>
      </c>
      <c r="BA451">
        <v>0</v>
      </c>
      <c r="BB451">
        <v>0</v>
      </c>
      <c r="BC451">
        <v>0</v>
      </c>
      <c r="BD451">
        <v>0</v>
      </c>
      <c r="BE451">
        <v>0</v>
      </c>
      <c r="BF451">
        <v>0</v>
      </c>
      <c r="BG451">
        <v>0</v>
      </c>
      <c r="BH451">
        <v>0</v>
      </c>
      <c r="BI451" t="s">
        <v>51</v>
      </c>
      <c r="BJ451" t="s">
        <v>2434</v>
      </c>
      <c r="BK451" t="s">
        <v>135</v>
      </c>
      <c r="BL451" t="s">
        <v>131</v>
      </c>
      <c r="BM451" t="s">
        <v>130</v>
      </c>
      <c r="BN451" t="s">
        <v>118</v>
      </c>
      <c r="BO451" t="s">
        <v>924</v>
      </c>
      <c r="BP451">
        <v>0</v>
      </c>
      <c r="BQ451">
        <v>0</v>
      </c>
      <c r="BR451">
        <v>0</v>
      </c>
      <c r="BS451">
        <v>0</v>
      </c>
      <c r="BT451">
        <v>0</v>
      </c>
      <c r="BU451">
        <v>1</v>
      </c>
      <c r="BV451">
        <v>0</v>
      </c>
      <c r="BW451">
        <v>0</v>
      </c>
      <c r="BX451">
        <v>0</v>
      </c>
      <c r="BY451">
        <v>0</v>
      </c>
      <c r="BZ451">
        <v>0</v>
      </c>
      <c r="CA451">
        <v>0</v>
      </c>
      <c r="CB451">
        <v>0</v>
      </c>
      <c r="CC451">
        <v>0</v>
      </c>
      <c r="CD451">
        <v>0</v>
      </c>
      <c r="CE451" t="s">
        <v>335</v>
      </c>
      <c r="CG451" t="s">
        <v>210</v>
      </c>
      <c r="CI451" t="s">
        <v>128</v>
      </c>
      <c r="CJ451" t="s">
        <v>51</v>
      </c>
      <c r="CL451" t="s">
        <v>51</v>
      </c>
      <c r="CN451" t="s">
        <v>346</v>
      </c>
      <c r="CP451">
        <v>10</v>
      </c>
      <c r="CR451" t="s">
        <v>2435</v>
      </c>
      <c r="CS451" t="s">
        <v>337</v>
      </c>
      <c r="CT451" t="s">
        <v>2436</v>
      </c>
    </row>
    <row r="452" spans="1:98" customFormat="1">
      <c r="A452">
        <v>175042</v>
      </c>
      <c r="B452" t="s">
        <v>321</v>
      </c>
      <c r="C452" t="s">
        <v>360</v>
      </c>
      <c r="D452">
        <v>1960</v>
      </c>
      <c r="E452">
        <v>66</v>
      </c>
      <c r="F452" t="s">
        <v>339</v>
      </c>
      <c r="G452" t="s">
        <v>70</v>
      </c>
      <c r="H452" t="s">
        <v>1104</v>
      </c>
      <c r="I452" t="s">
        <v>575</v>
      </c>
      <c r="J452" t="s">
        <v>325</v>
      </c>
      <c r="K452" s="329">
        <v>46136.664050925923</v>
      </c>
      <c r="L452" t="s">
        <v>309</v>
      </c>
      <c r="M452" t="s">
        <v>362</v>
      </c>
      <c r="N452" t="s">
        <v>363</v>
      </c>
      <c r="O452" t="s">
        <v>364</v>
      </c>
      <c r="P452" t="s">
        <v>365</v>
      </c>
      <c r="R452" t="s">
        <v>125</v>
      </c>
      <c r="S452" t="s">
        <v>125</v>
      </c>
      <c r="T452" t="s">
        <v>330</v>
      </c>
      <c r="U452" t="s">
        <v>372</v>
      </c>
      <c r="V452" t="s">
        <v>107</v>
      </c>
      <c r="W452" t="s">
        <v>1782</v>
      </c>
      <c r="X452">
        <v>1</v>
      </c>
      <c r="Y452">
        <v>1</v>
      </c>
      <c r="Z452">
        <v>1</v>
      </c>
      <c r="AA452">
        <v>1</v>
      </c>
      <c r="AB452">
        <v>1</v>
      </c>
      <c r="AC452">
        <v>0</v>
      </c>
      <c r="AD452">
        <v>0</v>
      </c>
      <c r="AE452">
        <v>1</v>
      </c>
      <c r="AF452">
        <v>0</v>
      </c>
      <c r="AG452">
        <v>0</v>
      </c>
      <c r="AH452">
        <v>0</v>
      </c>
      <c r="AI452">
        <v>0</v>
      </c>
      <c r="AJ452">
        <v>0</v>
      </c>
      <c r="AK452">
        <v>0</v>
      </c>
      <c r="AL452">
        <v>0</v>
      </c>
      <c r="AM452">
        <v>0</v>
      </c>
      <c r="AN452">
        <v>0</v>
      </c>
      <c r="AO452">
        <v>0</v>
      </c>
      <c r="AP452" t="s">
        <v>510</v>
      </c>
      <c r="AQ452">
        <v>0</v>
      </c>
      <c r="AR452">
        <v>0</v>
      </c>
      <c r="AS452">
        <v>1</v>
      </c>
      <c r="AT452">
        <v>0</v>
      </c>
      <c r="AU452">
        <v>0</v>
      </c>
      <c r="AV452">
        <v>0</v>
      </c>
      <c r="AW452">
        <v>0</v>
      </c>
      <c r="AX452">
        <v>0</v>
      </c>
      <c r="AY452" t="s">
        <v>373</v>
      </c>
      <c r="AZ452">
        <v>0</v>
      </c>
      <c r="BA452">
        <v>0</v>
      </c>
      <c r="BB452">
        <v>0</v>
      </c>
      <c r="BC452">
        <v>0</v>
      </c>
      <c r="BD452">
        <v>0</v>
      </c>
      <c r="BE452">
        <v>0</v>
      </c>
      <c r="BF452">
        <v>0</v>
      </c>
      <c r="BG452">
        <v>0</v>
      </c>
      <c r="BH452" t="s">
        <v>1536</v>
      </c>
      <c r="BI452" t="s">
        <v>52</v>
      </c>
      <c r="BK452" t="s">
        <v>133</v>
      </c>
      <c r="BL452" t="s">
        <v>133</v>
      </c>
      <c r="BM452" t="s">
        <v>135</v>
      </c>
      <c r="BN452" t="s">
        <v>118</v>
      </c>
      <c r="BO452" t="s">
        <v>948</v>
      </c>
      <c r="BP452">
        <v>0</v>
      </c>
      <c r="BQ452">
        <v>0</v>
      </c>
      <c r="BR452">
        <v>0</v>
      </c>
      <c r="BS452">
        <v>1</v>
      </c>
      <c r="BT452">
        <v>0</v>
      </c>
      <c r="BU452">
        <v>1</v>
      </c>
      <c r="BV452">
        <v>0</v>
      </c>
      <c r="BW452">
        <v>0</v>
      </c>
      <c r="BX452">
        <v>0</v>
      </c>
      <c r="BY452">
        <v>0</v>
      </c>
      <c r="BZ452">
        <v>0</v>
      </c>
      <c r="CA452">
        <v>0</v>
      </c>
      <c r="CB452">
        <v>0</v>
      </c>
      <c r="CC452">
        <v>0</v>
      </c>
      <c r="CD452">
        <v>0</v>
      </c>
      <c r="CE452" t="s">
        <v>335</v>
      </c>
      <c r="CG452" t="s">
        <v>335</v>
      </c>
      <c r="CI452" t="s">
        <v>132</v>
      </c>
      <c r="CJ452" t="s">
        <v>52</v>
      </c>
      <c r="CL452" t="s">
        <v>52</v>
      </c>
      <c r="CN452" t="s">
        <v>346</v>
      </c>
      <c r="CP452">
        <v>8</v>
      </c>
    </row>
    <row r="453" spans="1:98" customFormat="1">
      <c r="A453">
        <v>199964</v>
      </c>
      <c r="B453" t="s">
        <v>514</v>
      </c>
      <c r="C453" t="s">
        <v>322</v>
      </c>
      <c r="D453">
        <v>1972</v>
      </c>
      <c r="E453">
        <v>54</v>
      </c>
      <c r="F453" t="s">
        <v>58</v>
      </c>
      <c r="G453" t="s">
        <v>75</v>
      </c>
      <c r="H453" t="s">
        <v>547</v>
      </c>
      <c r="I453" t="s">
        <v>324</v>
      </c>
      <c r="J453" t="s">
        <v>350</v>
      </c>
      <c r="K453" s="329">
        <v>46136.619780092595</v>
      </c>
      <c r="L453" t="s">
        <v>309</v>
      </c>
      <c r="M453" t="s">
        <v>445</v>
      </c>
      <c r="N453" t="s">
        <v>447</v>
      </c>
      <c r="O453" t="s">
        <v>328</v>
      </c>
      <c r="P453" t="s">
        <v>329</v>
      </c>
      <c r="R453" t="s">
        <v>122</v>
      </c>
      <c r="S453" t="s">
        <v>122</v>
      </c>
      <c r="T453" t="s">
        <v>343</v>
      </c>
      <c r="U453" t="s">
        <v>331</v>
      </c>
      <c r="V453" t="s">
        <v>110</v>
      </c>
      <c r="W453" t="s">
        <v>384</v>
      </c>
      <c r="X453">
        <v>0</v>
      </c>
      <c r="Y453">
        <v>0</v>
      </c>
      <c r="Z453">
        <v>0</v>
      </c>
      <c r="AA453">
        <v>0</v>
      </c>
      <c r="AB453">
        <v>1</v>
      </c>
      <c r="AC453">
        <v>0</v>
      </c>
      <c r="AD453">
        <v>0</v>
      </c>
      <c r="AE453">
        <v>0</v>
      </c>
      <c r="AF453">
        <v>0</v>
      </c>
      <c r="AG453">
        <v>0</v>
      </c>
      <c r="AH453">
        <v>0</v>
      </c>
      <c r="AI453">
        <v>0</v>
      </c>
      <c r="AJ453">
        <v>0</v>
      </c>
      <c r="AK453">
        <v>0</v>
      </c>
      <c r="AL453">
        <v>0</v>
      </c>
      <c r="AM453">
        <v>0</v>
      </c>
      <c r="AN453">
        <v>0</v>
      </c>
      <c r="AO453">
        <v>0</v>
      </c>
      <c r="AP453" t="s">
        <v>345</v>
      </c>
      <c r="AQ453">
        <v>1</v>
      </c>
      <c r="AR453">
        <v>0</v>
      </c>
      <c r="AS453">
        <v>0</v>
      </c>
      <c r="AT453">
        <v>0</v>
      </c>
      <c r="AU453">
        <v>0</v>
      </c>
      <c r="AV453">
        <v>0</v>
      </c>
      <c r="AW453">
        <v>0</v>
      </c>
      <c r="AX453">
        <v>0</v>
      </c>
      <c r="AY453" t="s">
        <v>345</v>
      </c>
      <c r="AZ453">
        <v>1</v>
      </c>
      <c r="BA453">
        <v>0</v>
      </c>
      <c r="BB453">
        <v>0</v>
      </c>
      <c r="BC453">
        <v>0</v>
      </c>
      <c r="BD453">
        <v>0</v>
      </c>
      <c r="BE453">
        <v>0</v>
      </c>
      <c r="BF453">
        <v>0</v>
      </c>
      <c r="BG453">
        <v>0</v>
      </c>
      <c r="BH453">
        <v>0</v>
      </c>
      <c r="BI453" t="s">
        <v>51</v>
      </c>
      <c r="BK453" t="s">
        <v>131</v>
      </c>
      <c r="BL453" t="s">
        <v>129</v>
      </c>
      <c r="BM453" t="s">
        <v>129</v>
      </c>
      <c r="BN453" t="s">
        <v>117</v>
      </c>
      <c r="BO453" t="s">
        <v>924</v>
      </c>
      <c r="BP453">
        <v>0</v>
      </c>
      <c r="BQ453">
        <v>0</v>
      </c>
      <c r="BR453">
        <v>0</v>
      </c>
      <c r="BS453">
        <v>0</v>
      </c>
      <c r="BT453">
        <v>0</v>
      </c>
      <c r="BU453">
        <v>1</v>
      </c>
      <c r="BV453">
        <v>0</v>
      </c>
      <c r="BW453">
        <v>0</v>
      </c>
      <c r="BX453">
        <v>0</v>
      </c>
      <c r="BY453">
        <v>0</v>
      </c>
      <c r="BZ453">
        <v>0</v>
      </c>
      <c r="CA453">
        <v>0</v>
      </c>
      <c r="CB453">
        <v>0</v>
      </c>
      <c r="CC453">
        <v>0</v>
      </c>
      <c r="CD453">
        <v>0</v>
      </c>
      <c r="CE453" t="s">
        <v>335</v>
      </c>
      <c r="CG453" t="s">
        <v>335</v>
      </c>
      <c r="CI453" t="s">
        <v>127</v>
      </c>
      <c r="CJ453" t="s">
        <v>51</v>
      </c>
      <c r="CL453" t="s">
        <v>51</v>
      </c>
      <c r="CN453" t="s">
        <v>346</v>
      </c>
      <c r="CP453">
        <v>10</v>
      </c>
      <c r="CS453" t="s">
        <v>337</v>
      </c>
    </row>
    <row r="454" spans="1:98" customFormat="1">
      <c r="A454">
        <v>200014</v>
      </c>
      <c r="B454" t="s">
        <v>425</v>
      </c>
      <c r="C454" t="s">
        <v>322</v>
      </c>
      <c r="D454">
        <v>1992</v>
      </c>
      <c r="E454">
        <v>34</v>
      </c>
      <c r="F454" t="s">
        <v>57</v>
      </c>
      <c r="G454" t="s">
        <v>80</v>
      </c>
      <c r="H454" t="s">
        <v>1526</v>
      </c>
      <c r="I454" t="s">
        <v>361</v>
      </c>
      <c r="J454" t="s">
        <v>325</v>
      </c>
      <c r="K454" s="329">
        <v>46136.615393518521</v>
      </c>
      <c r="L454" t="s">
        <v>309</v>
      </c>
      <c r="M454" t="s">
        <v>401</v>
      </c>
      <c r="N454" t="s">
        <v>403</v>
      </c>
      <c r="O454" t="s">
        <v>404</v>
      </c>
      <c r="P454" t="s">
        <v>405</v>
      </c>
      <c r="Q454" t="s">
        <v>306</v>
      </c>
      <c r="R454" t="s">
        <v>122</v>
      </c>
      <c r="S454" t="s">
        <v>122</v>
      </c>
      <c r="T454" t="s">
        <v>343</v>
      </c>
      <c r="U454" t="s">
        <v>331</v>
      </c>
      <c r="V454" t="s">
        <v>110</v>
      </c>
      <c r="W454" t="s">
        <v>392</v>
      </c>
      <c r="X454">
        <v>1</v>
      </c>
      <c r="Y454">
        <v>0</v>
      </c>
      <c r="Z454">
        <v>0</v>
      </c>
      <c r="AA454">
        <v>0</v>
      </c>
      <c r="AB454">
        <v>0</v>
      </c>
      <c r="AC454">
        <v>0</v>
      </c>
      <c r="AD454">
        <v>0</v>
      </c>
      <c r="AE454">
        <v>0</v>
      </c>
      <c r="AF454">
        <v>0</v>
      </c>
      <c r="AG454">
        <v>0</v>
      </c>
      <c r="AH454">
        <v>0</v>
      </c>
      <c r="AI454">
        <v>0</v>
      </c>
      <c r="AJ454">
        <v>0</v>
      </c>
      <c r="AK454">
        <v>0</v>
      </c>
      <c r="AL454">
        <v>0</v>
      </c>
      <c r="AM454">
        <v>0</v>
      </c>
      <c r="AN454">
        <v>0</v>
      </c>
      <c r="AO454">
        <v>0</v>
      </c>
      <c r="AP454" t="s">
        <v>345</v>
      </c>
      <c r="AQ454">
        <v>1</v>
      </c>
      <c r="AR454">
        <v>0</v>
      </c>
      <c r="AS454">
        <v>0</v>
      </c>
      <c r="AT454">
        <v>0</v>
      </c>
      <c r="AU454">
        <v>0</v>
      </c>
      <c r="AV454">
        <v>0</v>
      </c>
      <c r="AW454">
        <v>0</v>
      </c>
      <c r="AX454">
        <v>0</v>
      </c>
      <c r="AY454" t="s">
        <v>345</v>
      </c>
      <c r="AZ454">
        <v>1</v>
      </c>
      <c r="BA454">
        <v>0</v>
      </c>
      <c r="BB454">
        <v>0</v>
      </c>
      <c r="BC454">
        <v>0</v>
      </c>
      <c r="BD454">
        <v>0</v>
      </c>
      <c r="BE454">
        <v>0</v>
      </c>
      <c r="BF454">
        <v>0</v>
      </c>
      <c r="BG454">
        <v>0</v>
      </c>
      <c r="BH454">
        <v>0</v>
      </c>
      <c r="BI454" t="s">
        <v>52</v>
      </c>
      <c r="BK454" t="s">
        <v>132</v>
      </c>
      <c r="BL454" t="s">
        <v>131</v>
      </c>
      <c r="BM454" t="s">
        <v>131</v>
      </c>
      <c r="BN454" t="s">
        <v>117</v>
      </c>
      <c r="BO454" t="s">
        <v>924</v>
      </c>
      <c r="BP454">
        <v>0</v>
      </c>
      <c r="BQ454">
        <v>0</v>
      </c>
      <c r="BR454">
        <v>0</v>
      </c>
      <c r="BS454">
        <v>0</v>
      </c>
      <c r="BT454">
        <v>0</v>
      </c>
      <c r="BU454">
        <v>1</v>
      </c>
      <c r="BV454">
        <v>0</v>
      </c>
      <c r="BW454">
        <v>0</v>
      </c>
      <c r="BX454">
        <v>0</v>
      </c>
      <c r="BY454">
        <v>0</v>
      </c>
      <c r="BZ454">
        <v>0</v>
      </c>
      <c r="CA454">
        <v>0</v>
      </c>
      <c r="CB454">
        <v>0</v>
      </c>
      <c r="CC454">
        <v>0</v>
      </c>
      <c r="CD454">
        <v>0</v>
      </c>
      <c r="CE454" t="s">
        <v>137</v>
      </c>
      <c r="CG454" t="s">
        <v>335</v>
      </c>
      <c r="CI454" t="s">
        <v>128</v>
      </c>
      <c r="CJ454" t="s">
        <v>53</v>
      </c>
      <c r="CL454" t="s">
        <v>52</v>
      </c>
      <c r="CN454" t="s">
        <v>346</v>
      </c>
      <c r="CP454">
        <v>4</v>
      </c>
      <c r="CS454" t="s">
        <v>347</v>
      </c>
    </row>
    <row r="455" spans="1:98" customFormat="1">
      <c r="A455">
        <v>200025</v>
      </c>
      <c r="B455" t="s">
        <v>356</v>
      </c>
      <c r="C455" t="s">
        <v>360</v>
      </c>
      <c r="D455">
        <v>1967</v>
      </c>
      <c r="E455">
        <v>59</v>
      </c>
      <c r="F455" t="s">
        <v>58</v>
      </c>
      <c r="G455" t="s">
        <v>84</v>
      </c>
      <c r="H455" t="s">
        <v>765</v>
      </c>
      <c r="I455" t="s">
        <v>402</v>
      </c>
      <c r="J455" t="s">
        <v>325</v>
      </c>
      <c r="K455" s="329">
        <v>46136.59547453704</v>
      </c>
      <c r="L455" t="s">
        <v>309</v>
      </c>
      <c r="M455" t="s">
        <v>356</v>
      </c>
      <c r="N455" t="s">
        <v>357</v>
      </c>
      <c r="O455" t="s">
        <v>358</v>
      </c>
      <c r="P455" t="s">
        <v>329</v>
      </c>
      <c r="R455" t="s">
        <v>123</v>
      </c>
      <c r="S455" t="s">
        <v>121</v>
      </c>
      <c r="T455" t="s">
        <v>121</v>
      </c>
      <c r="U455" t="s">
        <v>372</v>
      </c>
      <c r="V455" t="s">
        <v>105</v>
      </c>
      <c r="W455" t="s">
        <v>384</v>
      </c>
      <c r="X455">
        <v>0</v>
      </c>
      <c r="Y455">
        <v>0</v>
      </c>
      <c r="Z455">
        <v>0</v>
      </c>
      <c r="AA455">
        <v>0</v>
      </c>
      <c r="AB455">
        <v>1</v>
      </c>
      <c r="AC455">
        <v>0</v>
      </c>
      <c r="AD455">
        <v>0</v>
      </c>
      <c r="AE455">
        <v>0</v>
      </c>
      <c r="AF455">
        <v>0</v>
      </c>
      <c r="AG455">
        <v>0</v>
      </c>
      <c r="AH455">
        <v>0</v>
      </c>
      <c r="AI455">
        <v>0</v>
      </c>
      <c r="AJ455">
        <v>0</v>
      </c>
      <c r="AK455">
        <v>0</v>
      </c>
      <c r="AL455">
        <v>0</v>
      </c>
      <c r="AM455">
        <v>0</v>
      </c>
      <c r="AN455">
        <v>0</v>
      </c>
      <c r="AO455">
        <v>0</v>
      </c>
      <c r="AP455" t="s">
        <v>510</v>
      </c>
      <c r="AQ455">
        <v>0</v>
      </c>
      <c r="AR455">
        <v>0</v>
      </c>
      <c r="AS455">
        <v>1</v>
      </c>
      <c r="AT455">
        <v>0</v>
      </c>
      <c r="AU455">
        <v>0</v>
      </c>
      <c r="AV455">
        <v>0</v>
      </c>
      <c r="AW455">
        <v>0</v>
      </c>
      <c r="AX455">
        <v>0</v>
      </c>
      <c r="AY455" t="s">
        <v>608</v>
      </c>
      <c r="AZ455">
        <v>0</v>
      </c>
      <c r="BA455">
        <v>0</v>
      </c>
      <c r="BB455">
        <v>0</v>
      </c>
      <c r="BC455">
        <v>0</v>
      </c>
      <c r="BD455">
        <v>0</v>
      </c>
      <c r="BE455">
        <v>1</v>
      </c>
      <c r="BF455">
        <v>0</v>
      </c>
      <c r="BG455">
        <v>0</v>
      </c>
      <c r="BH455">
        <v>0</v>
      </c>
      <c r="BI455" t="s">
        <v>52</v>
      </c>
      <c r="BJ455" t="s">
        <v>2437</v>
      </c>
      <c r="BK455" t="s">
        <v>386</v>
      </c>
      <c r="BL455" t="s">
        <v>131</v>
      </c>
      <c r="BM455" t="s">
        <v>130</v>
      </c>
      <c r="BN455" t="s">
        <v>118</v>
      </c>
      <c r="BO455" t="s">
        <v>956</v>
      </c>
      <c r="BP455">
        <v>0</v>
      </c>
      <c r="BQ455">
        <v>0</v>
      </c>
      <c r="BR455">
        <v>0</v>
      </c>
      <c r="BS455">
        <v>0</v>
      </c>
      <c r="BT455">
        <v>1</v>
      </c>
      <c r="BU455">
        <v>0</v>
      </c>
      <c r="BV455">
        <v>0</v>
      </c>
      <c r="BW455">
        <v>0</v>
      </c>
      <c r="BX455">
        <v>0</v>
      </c>
      <c r="BY455">
        <v>0</v>
      </c>
      <c r="BZ455">
        <v>0</v>
      </c>
      <c r="CA455">
        <v>0</v>
      </c>
      <c r="CB455">
        <v>0</v>
      </c>
      <c r="CC455">
        <v>0</v>
      </c>
      <c r="CD455">
        <v>0</v>
      </c>
      <c r="CE455" t="s">
        <v>139</v>
      </c>
      <c r="CG455" t="s">
        <v>335</v>
      </c>
      <c r="CI455" t="s">
        <v>128</v>
      </c>
      <c r="CJ455" t="s">
        <v>53</v>
      </c>
      <c r="CK455" t="s">
        <v>2438</v>
      </c>
      <c r="CL455" t="s">
        <v>52</v>
      </c>
      <c r="CM455" t="s">
        <v>2439</v>
      </c>
      <c r="CN455" t="s">
        <v>346</v>
      </c>
      <c r="CP455">
        <v>8</v>
      </c>
      <c r="CQ455" t="s">
        <v>1818</v>
      </c>
      <c r="CR455" t="s">
        <v>2440</v>
      </c>
      <c r="CS455" t="s">
        <v>337</v>
      </c>
      <c r="CT455" t="s">
        <v>2441</v>
      </c>
    </row>
    <row r="456" spans="1:98" customFormat="1">
      <c r="A456">
        <v>200023</v>
      </c>
      <c r="B456" t="s">
        <v>759</v>
      </c>
      <c r="C456" t="s">
        <v>360</v>
      </c>
      <c r="D456">
        <v>1970</v>
      </c>
      <c r="E456">
        <v>56</v>
      </c>
      <c r="F456" t="s">
        <v>58</v>
      </c>
      <c r="G456" t="s">
        <v>90</v>
      </c>
      <c r="H456" t="s">
        <v>1106</v>
      </c>
      <c r="I456" t="s">
        <v>424</v>
      </c>
      <c r="J456" t="s">
        <v>325</v>
      </c>
      <c r="K456" s="329">
        <v>46136.589421296296</v>
      </c>
      <c r="L456" t="s">
        <v>309</v>
      </c>
      <c r="M456" t="s">
        <v>759</v>
      </c>
      <c r="N456" t="s">
        <v>787</v>
      </c>
      <c r="O456" t="s">
        <v>453</v>
      </c>
      <c r="P456" t="s">
        <v>342</v>
      </c>
      <c r="Q456" t="s">
        <v>307</v>
      </c>
      <c r="R456" t="s">
        <v>123</v>
      </c>
      <c r="S456" t="s">
        <v>123</v>
      </c>
      <c r="T456" t="s">
        <v>343</v>
      </c>
      <c r="U456" t="s">
        <v>331</v>
      </c>
      <c r="V456" t="s">
        <v>107</v>
      </c>
      <c r="W456" t="s">
        <v>792</v>
      </c>
      <c r="X456">
        <v>0</v>
      </c>
      <c r="Y456">
        <v>1</v>
      </c>
      <c r="Z456">
        <v>1</v>
      </c>
      <c r="AA456">
        <v>0</v>
      </c>
      <c r="AB456">
        <v>1</v>
      </c>
      <c r="AC456">
        <v>1</v>
      </c>
      <c r="AD456">
        <v>0</v>
      </c>
      <c r="AE456">
        <v>0</v>
      </c>
      <c r="AF456">
        <v>0</v>
      </c>
      <c r="AG456">
        <v>0</v>
      </c>
      <c r="AH456">
        <v>0</v>
      </c>
      <c r="AI456">
        <v>0</v>
      </c>
      <c r="AJ456">
        <v>0</v>
      </c>
      <c r="AK456">
        <v>0</v>
      </c>
      <c r="AL456">
        <v>0</v>
      </c>
      <c r="AM456">
        <v>0</v>
      </c>
      <c r="AN456">
        <v>0</v>
      </c>
      <c r="AO456">
        <v>0</v>
      </c>
      <c r="AP456" t="s">
        <v>345</v>
      </c>
      <c r="AQ456">
        <v>1</v>
      </c>
      <c r="AR456">
        <v>0</v>
      </c>
      <c r="AS456">
        <v>0</v>
      </c>
      <c r="AT456">
        <v>0</v>
      </c>
      <c r="AU456">
        <v>0</v>
      </c>
      <c r="AV456">
        <v>0</v>
      </c>
      <c r="AW456">
        <v>0</v>
      </c>
      <c r="AX456">
        <v>0</v>
      </c>
      <c r="AY456" t="s">
        <v>345</v>
      </c>
      <c r="AZ456">
        <v>1</v>
      </c>
      <c r="BA456">
        <v>0</v>
      </c>
      <c r="BB456">
        <v>0</v>
      </c>
      <c r="BC456">
        <v>0</v>
      </c>
      <c r="BD456">
        <v>0</v>
      </c>
      <c r="BE456">
        <v>0</v>
      </c>
      <c r="BF456">
        <v>0</v>
      </c>
      <c r="BG456">
        <v>0</v>
      </c>
      <c r="BH456">
        <v>0</v>
      </c>
      <c r="BJ456" t="s">
        <v>2442</v>
      </c>
      <c r="BK456" t="s">
        <v>132</v>
      </c>
      <c r="BL456" t="s">
        <v>132</v>
      </c>
      <c r="BM456" t="s">
        <v>132</v>
      </c>
      <c r="BN456" t="s">
        <v>117</v>
      </c>
      <c r="BO456" t="s">
        <v>930</v>
      </c>
      <c r="BP456">
        <v>1</v>
      </c>
      <c r="BQ456">
        <v>0</v>
      </c>
      <c r="BR456">
        <v>0</v>
      </c>
      <c r="BS456">
        <v>1</v>
      </c>
      <c r="BT456">
        <v>0</v>
      </c>
      <c r="BU456">
        <v>0</v>
      </c>
      <c r="BV456">
        <v>0</v>
      </c>
      <c r="BW456">
        <v>0</v>
      </c>
      <c r="BX456">
        <v>0</v>
      </c>
      <c r="BY456">
        <v>0</v>
      </c>
      <c r="BZ456">
        <v>0</v>
      </c>
      <c r="CA456">
        <v>0</v>
      </c>
      <c r="CB456">
        <v>0</v>
      </c>
      <c r="CC456">
        <v>0</v>
      </c>
      <c r="CD456">
        <v>0</v>
      </c>
      <c r="CE456" t="s">
        <v>139</v>
      </c>
      <c r="CG456" t="s">
        <v>335</v>
      </c>
      <c r="CI456" t="s">
        <v>129</v>
      </c>
      <c r="CJ456" t="s">
        <v>51</v>
      </c>
      <c r="CK456" t="s">
        <v>2443</v>
      </c>
      <c r="CL456" t="s">
        <v>51</v>
      </c>
      <c r="CM456" t="s">
        <v>2444</v>
      </c>
      <c r="CN456" t="s">
        <v>346</v>
      </c>
      <c r="CP456">
        <v>10</v>
      </c>
      <c r="CQ456" t="s">
        <v>2445</v>
      </c>
      <c r="CS456" t="s">
        <v>347</v>
      </c>
    </row>
    <row r="457" spans="1:98" customFormat="1">
      <c r="A457">
        <v>146233</v>
      </c>
      <c r="B457" t="s">
        <v>561</v>
      </c>
      <c r="C457" t="s">
        <v>360</v>
      </c>
      <c r="D457">
        <v>1986</v>
      </c>
      <c r="E457">
        <v>40</v>
      </c>
      <c r="F457" t="s">
        <v>387</v>
      </c>
      <c r="G457" t="s">
        <v>80</v>
      </c>
      <c r="H457" t="s">
        <v>670</v>
      </c>
      <c r="I457" t="s">
        <v>440</v>
      </c>
      <c r="J457" t="s">
        <v>325</v>
      </c>
      <c r="K457" s="329">
        <v>46136.554675925923</v>
      </c>
      <c r="L457" t="s">
        <v>309</v>
      </c>
      <c r="M457" t="s">
        <v>462</v>
      </c>
      <c r="N457" t="s">
        <v>463</v>
      </c>
      <c r="O457" t="s">
        <v>364</v>
      </c>
      <c r="P457" t="s">
        <v>365</v>
      </c>
      <c r="R457" t="s">
        <v>123</v>
      </c>
      <c r="S457" t="s">
        <v>121</v>
      </c>
      <c r="T457" t="s">
        <v>121</v>
      </c>
      <c r="U457" t="s">
        <v>74</v>
      </c>
      <c r="V457" t="s">
        <v>107</v>
      </c>
      <c r="W457" t="s">
        <v>513</v>
      </c>
      <c r="X457">
        <v>0</v>
      </c>
      <c r="Y457">
        <v>0</v>
      </c>
      <c r="Z457">
        <v>0</v>
      </c>
      <c r="AA457">
        <v>0</v>
      </c>
      <c r="AB457">
        <v>0</v>
      </c>
      <c r="AC457">
        <v>0</v>
      </c>
      <c r="AD457">
        <v>0</v>
      </c>
      <c r="AE457">
        <v>0</v>
      </c>
      <c r="AF457">
        <v>0</v>
      </c>
      <c r="AG457">
        <v>0</v>
      </c>
      <c r="AH457">
        <v>1</v>
      </c>
      <c r="AI457">
        <v>0</v>
      </c>
      <c r="AJ457">
        <v>0</v>
      </c>
      <c r="AK457">
        <v>0</v>
      </c>
      <c r="AL457">
        <v>0</v>
      </c>
      <c r="AM457">
        <v>0</v>
      </c>
      <c r="AN457">
        <v>0</v>
      </c>
      <c r="AO457">
        <v>0</v>
      </c>
      <c r="AP457" t="s">
        <v>345</v>
      </c>
      <c r="AQ457">
        <v>1</v>
      </c>
      <c r="AR457">
        <v>0</v>
      </c>
      <c r="AS457">
        <v>0</v>
      </c>
      <c r="AT457">
        <v>0</v>
      </c>
      <c r="AU457">
        <v>0</v>
      </c>
      <c r="AV457">
        <v>0</v>
      </c>
      <c r="AW457">
        <v>0</v>
      </c>
      <c r="AX457">
        <v>0</v>
      </c>
      <c r="AY457" t="s">
        <v>345</v>
      </c>
      <c r="AZ457">
        <v>1</v>
      </c>
      <c r="BA457">
        <v>0</v>
      </c>
      <c r="BB457">
        <v>0</v>
      </c>
      <c r="BC457">
        <v>0</v>
      </c>
      <c r="BD457">
        <v>0</v>
      </c>
      <c r="BE457">
        <v>0</v>
      </c>
      <c r="BF457">
        <v>0</v>
      </c>
      <c r="BG457">
        <v>0</v>
      </c>
      <c r="BH457">
        <v>0</v>
      </c>
      <c r="BK457" t="s">
        <v>386</v>
      </c>
      <c r="BL457" t="s">
        <v>129</v>
      </c>
      <c r="BM457" t="s">
        <v>131</v>
      </c>
      <c r="BN457" t="s">
        <v>118</v>
      </c>
      <c r="BO457" t="s">
        <v>922</v>
      </c>
      <c r="BP457">
        <v>1</v>
      </c>
      <c r="BQ457">
        <v>0</v>
      </c>
      <c r="BR457">
        <v>0</v>
      </c>
      <c r="BS457">
        <v>0</v>
      </c>
      <c r="BT457">
        <v>0</v>
      </c>
      <c r="BU457">
        <v>0</v>
      </c>
      <c r="BV457">
        <v>0</v>
      </c>
      <c r="BW457">
        <v>0</v>
      </c>
      <c r="BX457">
        <v>0</v>
      </c>
      <c r="BY457">
        <v>0</v>
      </c>
      <c r="BZ457">
        <v>0</v>
      </c>
      <c r="CA457">
        <v>0</v>
      </c>
      <c r="CB457">
        <v>0</v>
      </c>
      <c r="CC457">
        <v>0</v>
      </c>
      <c r="CD457">
        <v>0</v>
      </c>
      <c r="CE457" t="s">
        <v>232</v>
      </c>
      <c r="CG457" t="s">
        <v>1666</v>
      </c>
      <c r="CI457" t="s">
        <v>129</v>
      </c>
      <c r="CJ457" t="s">
        <v>52</v>
      </c>
      <c r="CL457" t="s">
        <v>52</v>
      </c>
      <c r="CN457" t="s">
        <v>346</v>
      </c>
      <c r="CP457">
        <v>5</v>
      </c>
      <c r="CS457" t="s">
        <v>337</v>
      </c>
    </row>
    <row r="458" spans="1:98" customFormat="1">
      <c r="A458">
        <v>177831</v>
      </c>
      <c r="B458" t="s">
        <v>1363</v>
      </c>
      <c r="C458" t="s">
        <v>360</v>
      </c>
      <c r="D458">
        <v>1962</v>
      </c>
      <c r="E458">
        <v>64</v>
      </c>
      <c r="F458" t="s">
        <v>339</v>
      </c>
      <c r="G458" t="s">
        <v>80</v>
      </c>
      <c r="H458" t="s">
        <v>544</v>
      </c>
      <c r="I458" t="s">
        <v>349</v>
      </c>
      <c r="J458" t="s">
        <v>350</v>
      </c>
      <c r="K458" s="329">
        <v>46136.527974537035</v>
      </c>
      <c r="L458" t="s">
        <v>309</v>
      </c>
      <c r="M458" t="s">
        <v>356</v>
      </c>
      <c r="N458" t="s">
        <v>357</v>
      </c>
      <c r="O458" t="s">
        <v>358</v>
      </c>
      <c r="P458" t="s">
        <v>329</v>
      </c>
      <c r="R458" t="s">
        <v>122</v>
      </c>
      <c r="S458" t="s">
        <v>122</v>
      </c>
      <c r="T458" t="s">
        <v>394</v>
      </c>
      <c r="U458" t="s">
        <v>331</v>
      </c>
      <c r="V458" t="s">
        <v>109</v>
      </c>
      <c r="W458" t="s">
        <v>470</v>
      </c>
      <c r="X458">
        <v>0</v>
      </c>
      <c r="Y458">
        <v>0</v>
      </c>
      <c r="Z458">
        <v>1</v>
      </c>
      <c r="AA458">
        <v>0</v>
      </c>
      <c r="AB458">
        <v>0</v>
      </c>
      <c r="AC458">
        <v>0</v>
      </c>
      <c r="AD458">
        <v>0</v>
      </c>
      <c r="AE458">
        <v>0</v>
      </c>
      <c r="AF458">
        <v>0</v>
      </c>
      <c r="AG458">
        <v>0</v>
      </c>
      <c r="AH458">
        <v>0</v>
      </c>
      <c r="AI458">
        <v>0</v>
      </c>
      <c r="AJ458">
        <v>0</v>
      </c>
      <c r="AK458">
        <v>0</v>
      </c>
      <c r="AL458">
        <v>0</v>
      </c>
      <c r="AM458">
        <v>0</v>
      </c>
      <c r="AN458">
        <v>0</v>
      </c>
      <c r="AO458">
        <v>0</v>
      </c>
      <c r="AP458" t="s">
        <v>345</v>
      </c>
      <c r="AQ458">
        <v>1</v>
      </c>
      <c r="AR458">
        <v>0</v>
      </c>
      <c r="AS458">
        <v>0</v>
      </c>
      <c r="AT458">
        <v>0</v>
      </c>
      <c r="AU458">
        <v>0</v>
      </c>
      <c r="AV458">
        <v>0</v>
      </c>
      <c r="AW458">
        <v>0</v>
      </c>
      <c r="AX458">
        <v>0</v>
      </c>
      <c r="AY458" t="s">
        <v>345</v>
      </c>
      <c r="AZ458">
        <v>1</v>
      </c>
      <c r="BA458">
        <v>0</v>
      </c>
      <c r="BB458">
        <v>0</v>
      </c>
      <c r="BC458">
        <v>0</v>
      </c>
      <c r="BD458">
        <v>0</v>
      </c>
      <c r="BE458">
        <v>0</v>
      </c>
      <c r="BF458">
        <v>0</v>
      </c>
      <c r="BG458">
        <v>0</v>
      </c>
      <c r="BH458">
        <v>0</v>
      </c>
      <c r="BI458" t="s">
        <v>52</v>
      </c>
      <c r="BK458" t="s">
        <v>131</v>
      </c>
      <c r="BL458" t="s">
        <v>130</v>
      </c>
      <c r="BM458" t="s">
        <v>131</v>
      </c>
      <c r="BN458" t="s">
        <v>118</v>
      </c>
      <c r="BO458" t="s">
        <v>928</v>
      </c>
      <c r="BP458">
        <v>0</v>
      </c>
      <c r="BQ458">
        <v>0</v>
      </c>
      <c r="BR458">
        <v>0</v>
      </c>
      <c r="BS458">
        <v>1</v>
      </c>
      <c r="BT458">
        <v>0</v>
      </c>
      <c r="BU458">
        <v>0</v>
      </c>
      <c r="BV458">
        <v>0</v>
      </c>
      <c r="BW458">
        <v>0</v>
      </c>
      <c r="BX458">
        <v>0</v>
      </c>
      <c r="BY458">
        <v>0</v>
      </c>
      <c r="BZ458">
        <v>0</v>
      </c>
      <c r="CA458">
        <v>0</v>
      </c>
      <c r="CB458">
        <v>0</v>
      </c>
      <c r="CC458">
        <v>0</v>
      </c>
      <c r="CD458">
        <v>0</v>
      </c>
      <c r="CE458" t="s">
        <v>146</v>
      </c>
      <c r="CG458" t="s">
        <v>146</v>
      </c>
      <c r="CI458" t="s">
        <v>128</v>
      </c>
      <c r="CJ458" t="s">
        <v>52</v>
      </c>
      <c r="CL458" t="s">
        <v>52</v>
      </c>
      <c r="CN458" t="s">
        <v>346</v>
      </c>
      <c r="CP458">
        <v>9</v>
      </c>
      <c r="CS458" t="s">
        <v>337</v>
      </c>
    </row>
    <row r="459" spans="1:98" customFormat="1">
      <c r="A459">
        <v>156137</v>
      </c>
      <c r="B459" t="s">
        <v>502</v>
      </c>
      <c r="C459" t="s">
        <v>322</v>
      </c>
      <c r="D459">
        <v>1977</v>
      </c>
      <c r="E459">
        <v>49</v>
      </c>
      <c r="F459" t="s">
        <v>387</v>
      </c>
      <c r="G459" t="s">
        <v>80</v>
      </c>
      <c r="H459" t="s">
        <v>670</v>
      </c>
      <c r="I459" t="s">
        <v>440</v>
      </c>
      <c r="J459" t="s">
        <v>325</v>
      </c>
      <c r="K459" s="329">
        <v>46136.509884259256</v>
      </c>
      <c r="L459" t="s">
        <v>309</v>
      </c>
      <c r="M459" t="s">
        <v>370</v>
      </c>
      <c r="N459" t="s">
        <v>539</v>
      </c>
      <c r="O459" t="s">
        <v>377</v>
      </c>
      <c r="P459" t="s">
        <v>365</v>
      </c>
      <c r="Q459" t="s">
        <v>304</v>
      </c>
      <c r="R459" t="s">
        <v>123</v>
      </c>
      <c r="S459" t="s">
        <v>121</v>
      </c>
      <c r="T459" t="s">
        <v>121</v>
      </c>
      <c r="U459" t="s">
        <v>711</v>
      </c>
      <c r="V459" t="s">
        <v>107</v>
      </c>
      <c r="W459" t="s">
        <v>501</v>
      </c>
      <c r="X459">
        <v>0</v>
      </c>
      <c r="Y459">
        <v>0</v>
      </c>
      <c r="Z459">
        <v>0</v>
      </c>
      <c r="AA459">
        <v>0</v>
      </c>
      <c r="AB459">
        <v>0</v>
      </c>
      <c r="AC459">
        <v>0</v>
      </c>
      <c r="AD459">
        <v>1</v>
      </c>
      <c r="AE459">
        <v>0</v>
      </c>
      <c r="AF459">
        <v>0</v>
      </c>
      <c r="AG459">
        <v>0</v>
      </c>
      <c r="AH459">
        <v>0</v>
      </c>
      <c r="AI459">
        <v>0</v>
      </c>
      <c r="AJ459">
        <v>0</v>
      </c>
      <c r="AK459">
        <v>0</v>
      </c>
      <c r="AL459">
        <v>0</v>
      </c>
      <c r="AM459">
        <v>0</v>
      </c>
      <c r="AN459">
        <v>0</v>
      </c>
      <c r="AO459">
        <v>0</v>
      </c>
      <c r="AP459" t="s">
        <v>345</v>
      </c>
      <c r="AQ459">
        <v>1</v>
      </c>
      <c r="AR459">
        <v>0</v>
      </c>
      <c r="AS459">
        <v>0</v>
      </c>
      <c r="AT459">
        <v>0</v>
      </c>
      <c r="AU459">
        <v>0</v>
      </c>
      <c r="AV459">
        <v>0</v>
      </c>
      <c r="AW459">
        <v>0</v>
      </c>
      <c r="AX459">
        <v>0</v>
      </c>
      <c r="AY459" t="s">
        <v>345</v>
      </c>
      <c r="AZ459">
        <v>1</v>
      </c>
      <c r="BA459">
        <v>0</v>
      </c>
      <c r="BB459">
        <v>0</v>
      </c>
      <c r="BC459">
        <v>0</v>
      </c>
      <c r="BD459">
        <v>0</v>
      </c>
      <c r="BE459">
        <v>0</v>
      </c>
      <c r="BF459">
        <v>0</v>
      </c>
      <c r="BG459">
        <v>0</v>
      </c>
      <c r="BH459">
        <v>0</v>
      </c>
      <c r="BK459" t="s">
        <v>386</v>
      </c>
      <c r="BL459" t="s">
        <v>131</v>
      </c>
      <c r="BM459" t="s">
        <v>131</v>
      </c>
      <c r="BN459" t="s">
        <v>118</v>
      </c>
      <c r="BO459" t="s">
        <v>938</v>
      </c>
      <c r="BP459">
        <v>0</v>
      </c>
      <c r="BQ459">
        <v>0</v>
      </c>
      <c r="BR459">
        <v>0</v>
      </c>
      <c r="BS459">
        <v>0</v>
      </c>
      <c r="BT459">
        <v>0</v>
      </c>
      <c r="BU459">
        <v>0</v>
      </c>
      <c r="BV459">
        <v>0</v>
      </c>
      <c r="BW459">
        <v>1</v>
      </c>
      <c r="BX459">
        <v>0</v>
      </c>
      <c r="BY459">
        <v>0</v>
      </c>
      <c r="BZ459">
        <v>0</v>
      </c>
      <c r="CA459">
        <v>0</v>
      </c>
      <c r="CB459">
        <v>0</v>
      </c>
      <c r="CC459">
        <v>0</v>
      </c>
      <c r="CD459">
        <v>0</v>
      </c>
      <c r="CE459" t="s">
        <v>232</v>
      </c>
      <c r="CG459" t="s">
        <v>1616</v>
      </c>
      <c r="CI459" t="s">
        <v>127</v>
      </c>
      <c r="CJ459" t="s">
        <v>52</v>
      </c>
      <c r="CL459" t="s">
        <v>51</v>
      </c>
      <c r="CM459" t="s">
        <v>2446</v>
      </c>
      <c r="CN459" t="s">
        <v>346</v>
      </c>
      <c r="CP459">
        <v>9</v>
      </c>
      <c r="CS459" t="s">
        <v>337</v>
      </c>
    </row>
    <row r="460" spans="1:98" customFormat="1">
      <c r="A460">
        <v>146233</v>
      </c>
      <c r="B460" t="s">
        <v>561</v>
      </c>
      <c r="C460" t="s">
        <v>360</v>
      </c>
      <c r="D460">
        <v>1986</v>
      </c>
      <c r="E460">
        <v>40</v>
      </c>
      <c r="F460" t="s">
        <v>387</v>
      </c>
      <c r="G460" t="s">
        <v>80</v>
      </c>
      <c r="H460" t="s">
        <v>670</v>
      </c>
      <c r="I460" t="s">
        <v>440</v>
      </c>
      <c r="J460" t="s">
        <v>325</v>
      </c>
      <c r="K460" s="329">
        <v>46136.509479166663</v>
      </c>
      <c r="L460" t="s">
        <v>309</v>
      </c>
      <c r="M460" t="s">
        <v>370</v>
      </c>
      <c r="N460" t="s">
        <v>539</v>
      </c>
      <c r="O460" t="s">
        <v>377</v>
      </c>
      <c r="P460" t="s">
        <v>365</v>
      </c>
      <c r="Q460" t="s">
        <v>304</v>
      </c>
      <c r="R460" t="s">
        <v>123</v>
      </c>
      <c r="S460" t="s">
        <v>121</v>
      </c>
      <c r="T460" t="s">
        <v>121</v>
      </c>
      <c r="U460" t="s">
        <v>74</v>
      </c>
      <c r="V460" t="s">
        <v>107</v>
      </c>
      <c r="W460" t="s">
        <v>513</v>
      </c>
      <c r="X460">
        <v>0</v>
      </c>
      <c r="Y460">
        <v>0</v>
      </c>
      <c r="Z460">
        <v>0</v>
      </c>
      <c r="AA460">
        <v>0</v>
      </c>
      <c r="AB460">
        <v>0</v>
      </c>
      <c r="AC460">
        <v>0</v>
      </c>
      <c r="AD460">
        <v>0</v>
      </c>
      <c r="AE460">
        <v>0</v>
      </c>
      <c r="AF460">
        <v>0</v>
      </c>
      <c r="AG460">
        <v>0</v>
      </c>
      <c r="AH460">
        <v>1</v>
      </c>
      <c r="AI460">
        <v>0</v>
      </c>
      <c r="AJ460">
        <v>0</v>
      </c>
      <c r="AK460">
        <v>0</v>
      </c>
      <c r="AL460">
        <v>0</v>
      </c>
      <c r="AM460">
        <v>0</v>
      </c>
      <c r="AN460">
        <v>0</v>
      </c>
      <c r="AO460">
        <v>0</v>
      </c>
      <c r="AP460" t="s">
        <v>345</v>
      </c>
      <c r="AQ460">
        <v>1</v>
      </c>
      <c r="AR460">
        <v>0</v>
      </c>
      <c r="AS460">
        <v>0</v>
      </c>
      <c r="AT460">
        <v>0</v>
      </c>
      <c r="AU460">
        <v>0</v>
      </c>
      <c r="AV460">
        <v>0</v>
      </c>
      <c r="AW460">
        <v>0</v>
      </c>
      <c r="AX460">
        <v>0</v>
      </c>
      <c r="AY460" t="s">
        <v>345</v>
      </c>
      <c r="AZ460">
        <v>1</v>
      </c>
      <c r="BA460">
        <v>0</v>
      </c>
      <c r="BB460">
        <v>0</v>
      </c>
      <c r="BC460">
        <v>0</v>
      </c>
      <c r="BD460">
        <v>0</v>
      </c>
      <c r="BE460">
        <v>0</v>
      </c>
      <c r="BF460">
        <v>0</v>
      </c>
      <c r="BG460">
        <v>0</v>
      </c>
      <c r="BH460">
        <v>0</v>
      </c>
      <c r="BI460" t="s">
        <v>51</v>
      </c>
      <c r="BK460" t="s">
        <v>386</v>
      </c>
      <c r="BL460" t="s">
        <v>129</v>
      </c>
      <c r="BM460" t="s">
        <v>131</v>
      </c>
      <c r="BN460" t="s">
        <v>118</v>
      </c>
      <c r="BO460" t="s">
        <v>922</v>
      </c>
      <c r="BP460">
        <v>1</v>
      </c>
      <c r="BQ460">
        <v>0</v>
      </c>
      <c r="BR460">
        <v>0</v>
      </c>
      <c r="BS460">
        <v>0</v>
      </c>
      <c r="BT460">
        <v>0</v>
      </c>
      <c r="BU460">
        <v>0</v>
      </c>
      <c r="BV460">
        <v>0</v>
      </c>
      <c r="BW460">
        <v>0</v>
      </c>
      <c r="BX460">
        <v>0</v>
      </c>
      <c r="BY460">
        <v>0</v>
      </c>
      <c r="BZ460">
        <v>0</v>
      </c>
      <c r="CA460">
        <v>0</v>
      </c>
      <c r="CB460">
        <v>0</v>
      </c>
      <c r="CC460">
        <v>0</v>
      </c>
      <c r="CD460">
        <v>0</v>
      </c>
      <c r="CE460" t="s">
        <v>232</v>
      </c>
      <c r="CG460" t="s">
        <v>197</v>
      </c>
      <c r="CI460" t="s">
        <v>129</v>
      </c>
      <c r="CJ460" t="s">
        <v>51</v>
      </c>
      <c r="CK460" t="s">
        <v>2447</v>
      </c>
      <c r="CL460" t="s">
        <v>51</v>
      </c>
      <c r="CN460" t="s">
        <v>346</v>
      </c>
      <c r="CP460">
        <v>9</v>
      </c>
      <c r="CS460" t="s">
        <v>337</v>
      </c>
    </row>
    <row r="461" spans="1:98" customFormat="1">
      <c r="A461">
        <v>200021</v>
      </c>
      <c r="B461" t="s">
        <v>321</v>
      </c>
      <c r="C461" t="s">
        <v>360</v>
      </c>
      <c r="D461">
        <v>1984</v>
      </c>
      <c r="E461">
        <v>42</v>
      </c>
      <c r="F461" t="s">
        <v>387</v>
      </c>
      <c r="G461" t="s">
        <v>97</v>
      </c>
      <c r="H461" t="s">
        <v>2448</v>
      </c>
      <c r="I461" t="s">
        <v>324</v>
      </c>
      <c r="J461" t="s">
        <v>325</v>
      </c>
      <c r="K461" s="329">
        <v>46136.499907407408</v>
      </c>
      <c r="L461" t="s">
        <v>309</v>
      </c>
      <c r="M461" t="s">
        <v>326</v>
      </c>
      <c r="N461" t="s">
        <v>327</v>
      </c>
      <c r="O461" t="s">
        <v>328</v>
      </c>
      <c r="P461" t="s">
        <v>329</v>
      </c>
      <c r="R461" t="s">
        <v>124</v>
      </c>
      <c r="S461" t="s">
        <v>124</v>
      </c>
      <c r="T461" t="s">
        <v>330</v>
      </c>
      <c r="U461" t="s">
        <v>1464</v>
      </c>
      <c r="V461" t="s">
        <v>105</v>
      </c>
      <c r="W461" t="s">
        <v>2449</v>
      </c>
      <c r="X461">
        <v>1</v>
      </c>
      <c r="Y461">
        <v>0</v>
      </c>
      <c r="Z461">
        <v>1</v>
      </c>
      <c r="AA461">
        <v>1</v>
      </c>
      <c r="AB461">
        <v>1</v>
      </c>
      <c r="AC461">
        <v>1</v>
      </c>
      <c r="AD461">
        <v>0</v>
      </c>
      <c r="AE461">
        <v>0</v>
      </c>
      <c r="AF461">
        <v>0</v>
      </c>
      <c r="AG461">
        <v>0</v>
      </c>
      <c r="AH461">
        <v>1</v>
      </c>
      <c r="AI461">
        <v>0</v>
      </c>
      <c r="AJ461">
        <v>0</v>
      </c>
      <c r="AK461">
        <v>0</v>
      </c>
      <c r="AL461">
        <v>0</v>
      </c>
      <c r="AM461">
        <v>1</v>
      </c>
      <c r="AN461">
        <v>0</v>
      </c>
      <c r="AO461">
        <v>0</v>
      </c>
      <c r="AP461" t="s">
        <v>374</v>
      </c>
      <c r="AQ461">
        <v>0</v>
      </c>
      <c r="AR461">
        <v>0</v>
      </c>
      <c r="AS461">
        <v>1</v>
      </c>
      <c r="AT461">
        <v>0</v>
      </c>
      <c r="AU461">
        <v>1</v>
      </c>
      <c r="AV461">
        <v>0</v>
      </c>
      <c r="AW461">
        <v>0</v>
      </c>
      <c r="AX461">
        <v>0</v>
      </c>
      <c r="AY461" t="s">
        <v>334</v>
      </c>
      <c r="AZ461">
        <v>0</v>
      </c>
      <c r="BA461">
        <v>0</v>
      </c>
      <c r="BB461">
        <v>0</v>
      </c>
      <c r="BC461">
        <v>0</v>
      </c>
      <c r="BD461">
        <v>0</v>
      </c>
      <c r="BE461">
        <v>0</v>
      </c>
      <c r="BF461">
        <v>1</v>
      </c>
      <c r="BG461">
        <v>0</v>
      </c>
      <c r="BH461">
        <v>0</v>
      </c>
      <c r="BK461" t="s">
        <v>132</v>
      </c>
      <c r="BL461" t="s">
        <v>133</v>
      </c>
      <c r="BM461" t="s">
        <v>132</v>
      </c>
      <c r="BN461" t="s">
        <v>117</v>
      </c>
      <c r="BO461" t="s">
        <v>1600</v>
      </c>
      <c r="BP461">
        <v>0</v>
      </c>
      <c r="BQ461">
        <v>0</v>
      </c>
      <c r="BR461">
        <v>0</v>
      </c>
      <c r="BS461">
        <v>0</v>
      </c>
      <c r="BT461">
        <v>0</v>
      </c>
      <c r="BU461">
        <v>1</v>
      </c>
      <c r="BV461">
        <v>0</v>
      </c>
      <c r="BW461">
        <v>1</v>
      </c>
      <c r="BX461">
        <v>0</v>
      </c>
      <c r="BY461">
        <v>0</v>
      </c>
      <c r="BZ461">
        <v>0</v>
      </c>
      <c r="CA461">
        <v>0</v>
      </c>
      <c r="CB461">
        <v>0</v>
      </c>
      <c r="CC461">
        <v>1</v>
      </c>
      <c r="CD461">
        <v>0</v>
      </c>
      <c r="CE461" t="s">
        <v>335</v>
      </c>
      <c r="CG461" t="s">
        <v>335</v>
      </c>
      <c r="CH461" t="s">
        <v>1774</v>
      </c>
      <c r="CI461" t="s">
        <v>133</v>
      </c>
      <c r="CJ461" t="s">
        <v>52</v>
      </c>
      <c r="CK461" t="s">
        <v>2450</v>
      </c>
      <c r="CL461" t="s">
        <v>52</v>
      </c>
      <c r="CN461" t="s">
        <v>336</v>
      </c>
      <c r="CO461" t="s">
        <v>2451</v>
      </c>
      <c r="CP461">
        <v>9</v>
      </c>
      <c r="CQ461" t="s">
        <v>2452</v>
      </c>
      <c r="CR461" t="s">
        <v>2453</v>
      </c>
      <c r="CS461" t="s">
        <v>347</v>
      </c>
    </row>
    <row r="462" spans="1:98" customFormat="1">
      <c r="A462">
        <v>156137</v>
      </c>
      <c r="B462" t="s">
        <v>502</v>
      </c>
      <c r="C462" t="s">
        <v>322</v>
      </c>
      <c r="D462">
        <v>1977</v>
      </c>
      <c r="E462">
        <v>49</v>
      </c>
      <c r="F462" t="s">
        <v>387</v>
      </c>
      <c r="G462" t="s">
        <v>80</v>
      </c>
      <c r="H462" t="s">
        <v>670</v>
      </c>
      <c r="I462" t="s">
        <v>440</v>
      </c>
      <c r="J462" t="s">
        <v>325</v>
      </c>
      <c r="K462" s="329">
        <v>46136.486076388886</v>
      </c>
      <c r="L462" t="s">
        <v>309</v>
      </c>
      <c r="M462" t="s">
        <v>417</v>
      </c>
      <c r="N462" t="s">
        <v>418</v>
      </c>
      <c r="O462" t="s">
        <v>328</v>
      </c>
      <c r="P462" t="s">
        <v>329</v>
      </c>
      <c r="R462" t="s">
        <v>123</v>
      </c>
      <c r="S462" t="s">
        <v>121</v>
      </c>
      <c r="T462" t="s">
        <v>121</v>
      </c>
      <c r="U462" t="s">
        <v>711</v>
      </c>
      <c r="V462" t="s">
        <v>107</v>
      </c>
      <c r="W462" t="s">
        <v>534</v>
      </c>
      <c r="X462">
        <v>0</v>
      </c>
      <c r="Y462">
        <v>0</v>
      </c>
      <c r="Z462">
        <v>1</v>
      </c>
      <c r="AA462">
        <v>0</v>
      </c>
      <c r="AB462">
        <v>1</v>
      </c>
      <c r="AC462">
        <v>0</v>
      </c>
      <c r="AD462">
        <v>1</v>
      </c>
      <c r="AE462">
        <v>0</v>
      </c>
      <c r="AF462">
        <v>0</v>
      </c>
      <c r="AG462">
        <v>0</v>
      </c>
      <c r="AH462">
        <v>0</v>
      </c>
      <c r="AI462">
        <v>0</v>
      </c>
      <c r="AJ462">
        <v>0</v>
      </c>
      <c r="AK462">
        <v>0</v>
      </c>
      <c r="AL462">
        <v>0</v>
      </c>
      <c r="AM462">
        <v>0</v>
      </c>
      <c r="AN462">
        <v>0</v>
      </c>
      <c r="AO462">
        <v>0</v>
      </c>
      <c r="AP462" t="s">
        <v>345</v>
      </c>
      <c r="AQ462">
        <v>1</v>
      </c>
      <c r="AR462">
        <v>0</v>
      </c>
      <c r="AS462">
        <v>0</v>
      </c>
      <c r="AT462">
        <v>0</v>
      </c>
      <c r="AU462">
        <v>0</v>
      </c>
      <c r="AV462">
        <v>0</v>
      </c>
      <c r="AW462">
        <v>0</v>
      </c>
      <c r="AX462">
        <v>0</v>
      </c>
      <c r="AY462" t="s">
        <v>345</v>
      </c>
      <c r="AZ462">
        <v>1</v>
      </c>
      <c r="BA462">
        <v>0</v>
      </c>
      <c r="BB462">
        <v>0</v>
      </c>
      <c r="BC462">
        <v>0</v>
      </c>
      <c r="BD462">
        <v>0</v>
      </c>
      <c r="BE462">
        <v>0</v>
      </c>
      <c r="BF462">
        <v>0</v>
      </c>
      <c r="BG462">
        <v>0</v>
      </c>
      <c r="BH462">
        <v>0</v>
      </c>
      <c r="BK462" t="s">
        <v>386</v>
      </c>
      <c r="BL462" t="s">
        <v>131</v>
      </c>
      <c r="BM462" t="s">
        <v>131</v>
      </c>
      <c r="BN462" t="s">
        <v>118</v>
      </c>
      <c r="BO462" t="s">
        <v>929</v>
      </c>
      <c r="BP462">
        <v>0</v>
      </c>
      <c r="BQ462">
        <v>0</v>
      </c>
      <c r="BR462">
        <v>0</v>
      </c>
      <c r="BS462">
        <v>0</v>
      </c>
      <c r="BT462">
        <v>0</v>
      </c>
      <c r="BU462">
        <v>1</v>
      </c>
      <c r="BV462">
        <v>0</v>
      </c>
      <c r="BW462">
        <v>1</v>
      </c>
      <c r="BX462">
        <v>0</v>
      </c>
      <c r="BY462">
        <v>0</v>
      </c>
      <c r="BZ462">
        <v>0</v>
      </c>
      <c r="CA462">
        <v>0</v>
      </c>
      <c r="CB462">
        <v>0</v>
      </c>
      <c r="CC462">
        <v>0</v>
      </c>
      <c r="CD462">
        <v>0</v>
      </c>
      <c r="CE462" t="s">
        <v>233</v>
      </c>
      <c r="CG462" t="s">
        <v>1616</v>
      </c>
      <c r="CI462" t="s">
        <v>128</v>
      </c>
      <c r="CJ462" t="s">
        <v>51</v>
      </c>
      <c r="CK462" t="s">
        <v>2454</v>
      </c>
      <c r="CL462" t="s">
        <v>52</v>
      </c>
      <c r="CM462" t="s">
        <v>2455</v>
      </c>
      <c r="CN462" t="s">
        <v>346</v>
      </c>
      <c r="CP462">
        <v>9</v>
      </c>
      <c r="CQ462" t="s">
        <v>2456</v>
      </c>
      <c r="CR462" t="s">
        <v>2457</v>
      </c>
      <c r="CS462" t="s">
        <v>337</v>
      </c>
    </row>
    <row r="463" spans="1:98" customFormat="1">
      <c r="A463">
        <v>146233</v>
      </c>
      <c r="B463" t="s">
        <v>561</v>
      </c>
      <c r="C463" t="s">
        <v>360</v>
      </c>
      <c r="D463">
        <v>1986</v>
      </c>
      <c r="E463">
        <v>40</v>
      </c>
      <c r="F463" t="s">
        <v>387</v>
      </c>
      <c r="G463" t="s">
        <v>80</v>
      </c>
      <c r="H463" t="s">
        <v>670</v>
      </c>
      <c r="I463" t="s">
        <v>440</v>
      </c>
      <c r="J463" t="s">
        <v>325</v>
      </c>
      <c r="K463" s="329">
        <v>46136.468680555554</v>
      </c>
      <c r="L463" t="s">
        <v>309</v>
      </c>
      <c r="M463" t="s">
        <v>417</v>
      </c>
      <c r="N463" t="s">
        <v>418</v>
      </c>
      <c r="O463" t="s">
        <v>328</v>
      </c>
      <c r="P463" t="s">
        <v>329</v>
      </c>
      <c r="R463" t="s">
        <v>123</v>
      </c>
      <c r="S463" t="s">
        <v>121</v>
      </c>
      <c r="T463" t="s">
        <v>121</v>
      </c>
      <c r="U463" t="s">
        <v>74</v>
      </c>
      <c r="V463" t="s">
        <v>107</v>
      </c>
      <c r="W463" t="s">
        <v>677</v>
      </c>
      <c r="X463">
        <v>0</v>
      </c>
      <c r="Y463">
        <v>0</v>
      </c>
      <c r="Z463">
        <v>1</v>
      </c>
      <c r="AA463">
        <v>0</v>
      </c>
      <c r="AB463">
        <v>0</v>
      </c>
      <c r="AC463">
        <v>0</v>
      </c>
      <c r="AD463">
        <v>1</v>
      </c>
      <c r="AE463">
        <v>0</v>
      </c>
      <c r="AF463">
        <v>0</v>
      </c>
      <c r="AG463">
        <v>0</v>
      </c>
      <c r="AH463">
        <v>1</v>
      </c>
      <c r="AI463">
        <v>0</v>
      </c>
      <c r="AJ463">
        <v>0</v>
      </c>
      <c r="AK463">
        <v>0</v>
      </c>
      <c r="AL463">
        <v>0</v>
      </c>
      <c r="AM463">
        <v>0</v>
      </c>
      <c r="AN463">
        <v>0</v>
      </c>
      <c r="AO463">
        <v>0</v>
      </c>
      <c r="AP463" t="s">
        <v>345</v>
      </c>
      <c r="AQ463">
        <v>1</v>
      </c>
      <c r="AR463">
        <v>0</v>
      </c>
      <c r="AS463">
        <v>0</v>
      </c>
      <c r="AT463">
        <v>0</v>
      </c>
      <c r="AU463">
        <v>0</v>
      </c>
      <c r="AV463">
        <v>0</v>
      </c>
      <c r="AW463">
        <v>0</v>
      </c>
      <c r="AX463">
        <v>0</v>
      </c>
      <c r="AY463" t="s">
        <v>345</v>
      </c>
      <c r="AZ463">
        <v>1</v>
      </c>
      <c r="BA463">
        <v>0</v>
      </c>
      <c r="BB463">
        <v>0</v>
      </c>
      <c r="BC463">
        <v>0</v>
      </c>
      <c r="BD463">
        <v>0</v>
      </c>
      <c r="BE463">
        <v>0</v>
      </c>
      <c r="BF463">
        <v>0</v>
      </c>
      <c r="BG463">
        <v>0</v>
      </c>
      <c r="BH463">
        <v>0</v>
      </c>
      <c r="BK463" t="s">
        <v>386</v>
      </c>
      <c r="BL463" t="s">
        <v>129</v>
      </c>
      <c r="BM463" t="s">
        <v>131</v>
      </c>
      <c r="BN463" t="s">
        <v>118</v>
      </c>
      <c r="BO463" t="s">
        <v>922</v>
      </c>
      <c r="BP463">
        <v>1</v>
      </c>
      <c r="BQ463">
        <v>0</v>
      </c>
      <c r="BR463">
        <v>0</v>
      </c>
      <c r="BS463">
        <v>0</v>
      </c>
      <c r="BT463">
        <v>0</v>
      </c>
      <c r="BU463">
        <v>0</v>
      </c>
      <c r="BV463">
        <v>0</v>
      </c>
      <c r="BW463">
        <v>0</v>
      </c>
      <c r="BX463">
        <v>0</v>
      </c>
      <c r="BY463">
        <v>0</v>
      </c>
      <c r="BZ463">
        <v>0</v>
      </c>
      <c r="CA463">
        <v>0</v>
      </c>
      <c r="CB463">
        <v>0</v>
      </c>
      <c r="CC463">
        <v>0</v>
      </c>
      <c r="CD463">
        <v>0</v>
      </c>
      <c r="CE463" t="s">
        <v>232</v>
      </c>
      <c r="CG463" t="s">
        <v>213</v>
      </c>
      <c r="CI463" t="s">
        <v>129</v>
      </c>
      <c r="CJ463" t="s">
        <v>52</v>
      </c>
      <c r="CL463" t="s">
        <v>52</v>
      </c>
      <c r="CN463" t="s">
        <v>346</v>
      </c>
      <c r="CP463">
        <v>5</v>
      </c>
      <c r="CS463" t="s">
        <v>337</v>
      </c>
    </row>
    <row r="464" spans="1:98" customFormat="1">
      <c r="A464">
        <v>177831</v>
      </c>
      <c r="B464" t="s">
        <v>1363</v>
      </c>
      <c r="C464" t="s">
        <v>360</v>
      </c>
      <c r="D464">
        <v>1962</v>
      </c>
      <c r="E464">
        <v>64</v>
      </c>
      <c r="F464" t="s">
        <v>339</v>
      </c>
      <c r="G464" t="s">
        <v>80</v>
      </c>
      <c r="H464" t="s">
        <v>544</v>
      </c>
      <c r="I464" t="s">
        <v>349</v>
      </c>
      <c r="J464" t="s">
        <v>350</v>
      </c>
      <c r="K464" s="329">
        <v>46136.446435185186</v>
      </c>
      <c r="L464" t="s">
        <v>309</v>
      </c>
      <c r="M464" t="s">
        <v>1372</v>
      </c>
      <c r="N464" t="s">
        <v>1402</v>
      </c>
      <c r="O464" t="s">
        <v>377</v>
      </c>
      <c r="P464" t="s">
        <v>365</v>
      </c>
      <c r="Q464" t="s">
        <v>304</v>
      </c>
      <c r="R464" t="s">
        <v>122</v>
      </c>
      <c r="S464" t="s">
        <v>122</v>
      </c>
      <c r="T464" t="s">
        <v>394</v>
      </c>
      <c r="U464" t="s">
        <v>331</v>
      </c>
      <c r="V464" t="s">
        <v>109</v>
      </c>
      <c r="W464" t="s">
        <v>470</v>
      </c>
      <c r="X464">
        <v>0</v>
      </c>
      <c r="Y464">
        <v>0</v>
      </c>
      <c r="Z464">
        <v>1</v>
      </c>
      <c r="AA464">
        <v>0</v>
      </c>
      <c r="AB464">
        <v>0</v>
      </c>
      <c r="AC464">
        <v>0</v>
      </c>
      <c r="AD464">
        <v>0</v>
      </c>
      <c r="AE464">
        <v>0</v>
      </c>
      <c r="AF464">
        <v>0</v>
      </c>
      <c r="AG464">
        <v>0</v>
      </c>
      <c r="AH464">
        <v>0</v>
      </c>
      <c r="AI464">
        <v>0</v>
      </c>
      <c r="AJ464">
        <v>0</v>
      </c>
      <c r="AK464">
        <v>0</v>
      </c>
      <c r="AL464">
        <v>0</v>
      </c>
      <c r="AM464">
        <v>0</v>
      </c>
      <c r="AN464">
        <v>0</v>
      </c>
      <c r="AO464">
        <v>0</v>
      </c>
      <c r="AP464" t="s">
        <v>345</v>
      </c>
      <c r="AQ464">
        <v>1</v>
      </c>
      <c r="AR464">
        <v>0</v>
      </c>
      <c r="AS464">
        <v>0</v>
      </c>
      <c r="AT464">
        <v>0</v>
      </c>
      <c r="AU464">
        <v>0</v>
      </c>
      <c r="AV464">
        <v>0</v>
      </c>
      <c r="AW464">
        <v>0</v>
      </c>
      <c r="AX464">
        <v>0</v>
      </c>
      <c r="AY464" t="s">
        <v>345</v>
      </c>
      <c r="AZ464">
        <v>1</v>
      </c>
      <c r="BA464">
        <v>0</v>
      </c>
      <c r="BB464">
        <v>0</v>
      </c>
      <c r="BC464">
        <v>0</v>
      </c>
      <c r="BD464">
        <v>0</v>
      </c>
      <c r="BE464">
        <v>0</v>
      </c>
      <c r="BF464">
        <v>0</v>
      </c>
      <c r="BG464">
        <v>0</v>
      </c>
      <c r="BH464">
        <v>0</v>
      </c>
      <c r="BI464" t="s">
        <v>52</v>
      </c>
      <c r="BK464" t="s">
        <v>131</v>
      </c>
      <c r="BL464" t="s">
        <v>130</v>
      </c>
      <c r="BM464" t="s">
        <v>131</v>
      </c>
      <c r="BN464" t="s">
        <v>117</v>
      </c>
      <c r="BO464" t="s">
        <v>928</v>
      </c>
      <c r="BP464">
        <v>0</v>
      </c>
      <c r="BQ464">
        <v>0</v>
      </c>
      <c r="BR464">
        <v>0</v>
      </c>
      <c r="BS464">
        <v>1</v>
      </c>
      <c r="BT464">
        <v>0</v>
      </c>
      <c r="BU464">
        <v>0</v>
      </c>
      <c r="BV464">
        <v>0</v>
      </c>
      <c r="BW464">
        <v>0</v>
      </c>
      <c r="BX464">
        <v>0</v>
      </c>
      <c r="BY464">
        <v>0</v>
      </c>
      <c r="BZ464">
        <v>0</v>
      </c>
      <c r="CA464">
        <v>0</v>
      </c>
      <c r="CB464">
        <v>0</v>
      </c>
      <c r="CC464">
        <v>0</v>
      </c>
      <c r="CD464">
        <v>0</v>
      </c>
      <c r="CE464" t="s">
        <v>146</v>
      </c>
      <c r="CG464" t="s">
        <v>335</v>
      </c>
      <c r="CI464" t="s">
        <v>129</v>
      </c>
      <c r="CJ464" t="s">
        <v>52</v>
      </c>
      <c r="CL464" t="s">
        <v>52</v>
      </c>
      <c r="CN464" t="s">
        <v>346</v>
      </c>
      <c r="CP464">
        <v>9</v>
      </c>
      <c r="CS464" t="s">
        <v>337</v>
      </c>
    </row>
    <row r="465" spans="1:98" customFormat="1">
      <c r="A465">
        <v>200012</v>
      </c>
      <c r="B465" t="s">
        <v>438</v>
      </c>
      <c r="C465" t="s">
        <v>360</v>
      </c>
      <c r="D465">
        <v>1983</v>
      </c>
      <c r="E465">
        <v>43</v>
      </c>
      <c r="F465" t="s">
        <v>387</v>
      </c>
      <c r="G465" t="s">
        <v>91</v>
      </c>
      <c r="H465" t="s">
        <v>898</v>
      </c>
      <c r="I465" t="s">
        <v>424</v>
      </c>
      <c r="J465" t="s">
        <v>350</v>
      </c>
      <c r="K465" s="329">
        <v>46136.428217592591</v>
      </c>
      <c r="L465" t="s">
        <v>309</v>
      </c>
      <c r="M465" t="s">
        <v>493</v>
      </c>
      <c r="N465" t="s">
        <v>494</v>
      </c>
      <c r="O465" t="s">
        <v>442</v>
      </c>
      <c r="P465" t="s">
        <v>405</v>
      </c>
      <c r="R465" t="s">
        <v>122</v>
      </c>
      <c r="S465" t="s">
        <v>122</v>
      </c>
      <c r="T465" t="s">
        <v>394</v>
      </c>
      <c r="U465" t="s">
        <v>331</v>
      </c>
      <c r="V465" t="s">
        <v>105</v>
      </c>
      <c r="W465" t="s">
        <v>513</v>
      </c>
      <c r="X465">
        <v>0</v>
      </c>
      <c r="Y465">
        <v>0</v>
      </c>
      <c r="Z465">
        <v>0</v>
      </c>
      <c r="AA465">
        <v>0</v>
      </c>
      <c r="AB465">
        <v>0</v>
      </c>
      <c r="AC465">
        <v>0</v>
      </c>
      <c r="AD465">
        <v>0</v>
      </c>
      <c r="AE465">
        <v>0</v>
      </c>
      <c r="AF465">
        <v>0</v>
      </c>
      <c r="AG465">
        <v>0</v>
      </c>
      <c r="AH465">
        <v>1</v>
      </c>
      <c r="AI465">
        <v>0</v>
      </c>
      <c r="AJ465">
        <v>0</v>
      </c>
      <c r="AK465">
        <v>0</v>
      </c>
      <c r="AL465">
        <v>0</v>
      </c>
      <c r="AM465">
        <v>0</v>
      </c>
      <c r="AN465">
        <v>0</v>
      </c>
      <c r="AO465">
        <v>0</v>
      </c>
      <c r="AP465" t="s">
        <v>510</v>
      </c>
      <c r="AQ465">
        <v>0</v>
      </c>
      <c r="AR465">
        <v>0</v>
      </c>
      <c r="AS465">
        <v>1</v>
      </c>
      <c r="AT465">
        <v>0</v>
      </c>
      <c r="AU465">
        <v>0</v>
      </c>
      <c r="AV465">
        <v>0</v>
      </c>
      <c r="AW465">
        <v>0</v>
      </c>
      <c r="AX465">
        <v>0</v>
      </c>
      <c r="AY465" t="s">
        <v>755</v>
      </c>
      <c r="AZ465">
        <v>0</v>
      </c>
      <c r="BA465">
        <v>0</v>
      </c>
      <c r="BB465">
        <v>0</v>
      </c>
      <c r="BC465">
        <v>0</v>
      </c>
      <c r="BD465">
        <v>0</v>
      </c>
      <c r="BE465">
        <v>0</v>
      </c>
      <c r="BF465">
        <v>0</v>
      </c>
      <c r="BG465">
        <v>1</v>
      </c>
      <c r="BH465">
        <v>0</v>
      </c>
      <c r="BI465" t="s">
        <v>51</v>
      </c>
      <c r="BK465" t="s">
        <v>130</v>
      </c>
      <c r="BL465" t="s">
        <v>133</v>
      </c>
      <c r="BM465" t="s">
        <v>133</v>
      </c>
      <c r="BN465" t="s">
        <v>117</v>
      </c>
      <c r="BO465" t="s">
        <v>938</v>
      </c>
      <c r="BP465">
        <v>0</v>
      </c>
      <c r="BQ465">
        <v>0</v>
      </c>
      <c r="BR465">
        <v>0</v>
      </c>
      <c r="BS465">
        <v>0</v>
      </c>
      <c r="BT465">
        <v>0</v>
      </c>
      <c r="BU465">
        <v>0</v>
      </c>
      <c r="BV465">
        <v>0</v>
      </c>
      <c r="BW465">
        <v>1</v>
      </c>
      <c r="BX465">
        <v>0</v>
      </c>
      <c r="BY465">
        <v>0</v>
      </c>
      <c r="BZ465">
        <v>0</v>
      </c>
      <c r="CA465">
        <v>0</v>
      </c>
      <c r="CB465">
        <v>0</v>
      </c>
      <c r="CC465">
        <v>0</v>
      </c>
      <c r="CD465">
        <v>0</v>
      </c>
      <c r="CE465" t="s">
        <v>198</v>
      </c>
      <c r="CG465" t="s">
        <v>335</v>
      </c>
      <c r="CI465" t="s">
        <v>127</v>
      </c>
      <c r="CJ465" t="s">
        <v>52</v>
      </c>
      <c r="CL465" t="s">
        <v>51</v>
      </c>
      <c r="CN465" t="s">
        <v>336</v>
      </c>
      <c r="CO465" t="s">
        <v>778</v>
      </c>
      <c r="CP465">
        <v>7</v>
      </c>
      <c r="CR465" t="s">
        <v>2458</v>
      </c>
      <c r="CS465" t="s">
        <v>347</v>
      </c>
    </row>
    <row r="466" spans="1:98" customFormat="1">
      <c r="A466">
        <v>177831</v>
      </c>
      <c r="B466" t="s">
        <v>1363</v>
      </c>
      <c r="C466" t="s">
        <v>360</v>
      </c>
      <c r="D466">
        <v>1962</v>
      </c>
      <c r="E466">
        <v>64</v>
      </c>
      <c r="F466" t="s">
        <v>339</v>
      </c>
      <c r="G466" t="s">
        <v>80</v>
      </c>
      <c r="H466" t="s">
        <v>544</v>
      </c>
      <c r="I466" t="s">
        <v>349</v>
      </c>
      <c r="J466" t="s">
        <v>350</v>
      </c>
      <c r="K466" s="329">
        <v>46136.41028935185</v>
      </c>
      <c r="L466" t="s">
        <v>309</v>
      </c>
      <c r="M466" t="s">
        <v>461</v>
      </c>
      <c r="N466" t="s">
        <v>541</v>
      </c>
      <c r="O466" t="s">
        <v>377</v>
      </c>
      <c r="P466" t="s">
        <v>365</v>
      </c>
      <c r="Q466" t="s">
        <v>304</v>
      </c>
      <c r="R466" t="s">
        <v>122</v>
      </c>
      <c r="S466" t="s">
        <v>122</v>
      </c>
      <c r="T466" t="s">
        <v>394</v>
      </c>
      <c r="U466" t="s">
        <v>331</v>
      </c>
      <c r="V466" t="s">
        <v>109</v>
      </c>
      <c r="W466" t="s">
        <v>470</v>
      </c>
      <c r="X466">
        <v>0</v>
      </c>
      <c r="Y466">
        <v>0</v>
      </c>
      <c r="Z466">
        <v>1</v>
      </c>
      <c r="AA466">
        <v>0</v>
      </c>
      <c r="AB466">
        <v>0</v>
      </c>
      <c r="AC466">
        <v>0</v>
      </c>
      <c r="AD466">
        <v>0</v>
      </c>
      <c r="AE466">
        <v>0</v>
      </c>
      <c r="AF466">
        <v>0</v>
      </c>
      <c r="AG466">
        <v>0</v>
      </c>
      <c r="AH466">
        <v>0</v>
      </c>
      <c r="AI466">
        <v>0</v>
      </c>
      <c r="AJ466">
        <v>0</v>
      </c>
      <c r="AK466">
        <v>0</v>
      </c>
      <c r="AL466">
        <v>0</v>
      </c>
      <c r="AM466">
        <v>0</v>
      </c>
      <c r="AN466">
        <v>0</v>
      </c>
      <c r="AO466">
        <v>0</v>
      </c>
      <c r="AP466" t="s">
        <v>345</v>
      </c>
      <c r="AQ466">
        <v>1</v>
      </c>
      <c r="AR466">
        <v>0</v>
      </c>
      <c r="AS466">
        <v>0</v>
      </c>
      <c r="AT466">
        <v>0</v>
      </c>
      <c r="AU466">
        <v>0</v>
      </c>
      <c r="AV466">
        <v>0</v>
      </c>
      <c r="AW466">
        <v>0</v>
      </c>
      <c r="AX466">
        <v>0</v>
      </c>
      <c r="AY466" t="s">
        <v>345</v>
      </c>
      <c r="AZ466">
        <v>1</v>
      </c>
      <c r="BA466">
        <v>0</v>
      </c>
      <c r="BB466">
        <v>0</v>
      </c>
      <c r="BC466">
        <v>0</v>
      </c>
      <c r="BD466">
        <v>0</v>
      </c>
      <c r="BE466">
        <v>0</v>
      </c>
      <c r="BF466">
        <v>0</v>
      </c>
      <c r="BG466">
        <v>0</v>
      </c>
      <c r="BH466">
        <v>0</v>
      </c>
      <c r="BK466" t="s">
        <v>131</v>
      </c>
      <c r="BL466" t="s">
        <v>130</v>
      </c>
      <c r="BM466" t="s">
        <v>131</v>
      </c>
      <c r="BN466" t="s">
        <v>118</v>
      </c>
      <c r="BO466" t="s">
        <v>928</v>
      </c>
      <c r="BP466">
        <v>0</v>
      </c>
      <c r="BQ466">
        <v>0</v>
      </c>
      <c r="BR466">
        <v>0</v>
      </c>
      <c r="BS466">
        <v>1</v>
      </c>
      <c r="BT466">
        <v>0</v>
      </c>
      <c r="BU466">
        <v>0</v>
      </c>
      <c r="BV466">
        <v>0</v>
      </c>
      <c r="BW466">
        <v>0</v>
      </c>
      <c r="BX466">
        <v>0</v>
      </c>
      <c r="BY466">
        <v>0</v>
      </c>
      <c r="BZ466">
        <v>0</v>
      </c>
      <c r="CA466">
        <v>0</v>
      </c>
      <c r="CB466">
        <v>0</v>
      </c>
      <c r="CC466">
        <v>0</v>
      </c>
      <c r="CD466">
        <v>0</v>
      </c>
      <c r="CE466" t="s">
        <v>233</v>
      </c>
      <c r="CG466" t="s">
        <v>233</v>
      </c>
      <c r="CI466" t="s">
        <v>128</v>
      </c>
      <c r="CJ466" t="s">
        <v>52</v>
      </c>
      <c r="CL466" t="s">
        <v>52</v>
      </c>
      <c r="CN466" t="s">
        <v>346</v>
      </c>
      <c r="CP466">
        <v>8</v>
      </c>
      <c r="CS466" t="s">
        <v>337</v>
      </c>
    </row>
    <row r="467" spans="1:98" customFormat="1">
      <c r="A467">
        <v>200020</v>
      </c>
      <c r="B467" t="s">
        <v>438</v>
      </c>
      <c r="C467" t="s">
        <v>360</v>
      </c>
      <c r="D467">
        <v>1987</v>
      </c>
      <c r="E467">
        <v>39</v>
      </c>
      <c r="F467" t="s">
        <v>57</v>
      </c>
      <c r="G467" t="s">
        <v>71</v>
      </c>
      <c r="H467" t="s">
        <v>1100</v>
      </c>
      <c r="I467" t="s">
        <v>575</v>
      </c>
      <c r="J467" t="s">
        <v>325</v>
      </c>
      <c r="K467" s="329">
        <v>46136.38422453704</v>
      </c>
      <c r="L467" t="s">
        <v>309</v>
      </c>
      <c r="M467" t="s">
        <v>438</v>
      </c>
      <c r="N467" t="s">
        <v>441</v>
      </c>
      <c r="O467" t="s">
        <v>442</v>
      </c>
      <c r="P467" t="s">
        <v>405</v>
      </c>
      <c r="R467" t="s">
        <v>122</v>
      </c>
      <c r="S467" t="s">
        <v>122</v>
      </c>
      <c r="T467" t="s">
        <v>394</v>
      </c>
      <c r="U467" t="s">
        <v>331</v>
      </c>
      <c r="V467" t="s">
        <v>115</v>
      </c>
      <c r="W467" t="s">
        <v>332</v>
      </c>
      <c r="X467">
        <v>0</v>
      </c>
      <c r="Y467">
        <v>0</v>
      </c>
      <c r="Z467">
        <v>0</v>
      </c>
      <c r="AA467">
        <v>0</v>
      </c>
      <c r="AB467">
        <v>0</v>
      </c>
      <c r="AC467">
        <v>0</v>
      </c>
      <c r="AD467">
        <v>0</v>
      </c>
      <c r="AE467">
        <v>0</v>
      </c>
      <c r="AF467">
        <v>0</v>
      </c>
      <c r="AG467">
        <v>0</v>
      </c>
      <c r="AH467">
        <v>0</v>
      </c>
      <c r="AI467">
        <v>0</v>
      </c>
      <c r="AJ467">
        <v>0</v>
      </c>
      <c r="AK467">
        <v>0</v>
      </c>
      <c r="AL467">
        <v>0</v>
      </c>
      <c r="AM467">
        <v>0</v>
      </c>
      <c r="AN467">
        <v>1</v>
      </c>
      <c r="AO467">
        <v>0</v>
      </c>
      <c r="AP467" t="s">
        <v>333</v>
      </c>
      <c r="AQ467">
        <v>0</v>
      </c>
      <c r="AR467">
        <v>0</v>
      </c>
      <c r="AS467">
        <v>1</v>
      </c>
      <c r="AT467">
        <v>1</v>
      </c>
      <c r="AU467">
        <v>0</v>
      </c>
      <c r="AV467">
        <v>0</v>
      </c>
      <c r="AW467">
        <v>0</v>
      </c>
      <c r="AX467">
        <v>0</v>
      </c>
      <c r="AY467" t="s">
        <v>745</v>
      </c>
      <c r="AZ467">
        <v>0</v>
      </c>
      <c r="BA467">
        <v>0</v>
      </c>
      <c r="BB467">
        <v>1</v>
      </c>
      <c r="BC467">
        <v>0</v>
      </c>
      <c r="BD467">
        <v>0</v>
      </c>
      <c r="BE467">
        <v>0</v>
      </c>
      <c r="BF467">
        <v>0</v>
      </c>
      <c r="BG467">
        <v>0</v>
      </c>
      <c r="BH467">
        <v>0</v>
      </c>
      <c r="BI467" t="s">
        <v>52</v>
      </c>
      <c r="BK467" t="s">
        <v>130</v>
      </c>
      <c r="BL467" t="s">
        <v>130</v>
      </c>
      <c r="BM467" t="s">
        <v>129</v>
      </c>
      <c r="BN467" t="s">
        <v>117</v>
      </c>
      <c r="BO467" t="s">
        <v>924</v>
      </c>
      <c r="BP467">
        <v>0</v>
      </c>
      <c r="BQ467">
        <v>0</v>
      </c>
      <c r="BR467">
        <v>0</v>
      </c>
      <c r="BS467">
        <v>0</v>
      </c>
      <c r="BT467">
        <v>0</v>
      </c>
      <c r="BU467">
        <v>1</v>
      </c>
      <c r="BV467">
        <v>0</v>
      </c>
      <c r="BW467">
        <v>0</v>
      </c>
      <c r="BX467">
        <v>0</v>
      </c>
      <c r="BY467">
        <v>0</v>
      </c>
      <c r="BZ467">
        <v>0</v>
      </c>
      <c r="CA467">
        <v>0</v>
      </c>
      <c r="CB467">
        <v>0</v>
      </c>
      <c r="CC467">
        <v>0</v>
      </c>
      <c r="CD467">
        <v>0</v>
      </c>
      <c r="CE467" t="s">
        <v>335</v>
      </c>
      <c r="CG467" t="s">
        <v>335</v>
      </c>
      <c r="CI467" t="s">
        <v>129</v>
      </c>
      <c r="CJ467" t="s">
        <v>52</v>
      </c>
      <c r="CL467" t="s">
        <v>53</v>
      </c>
      <c r="CN467" t="s">
        <v>346</v>
      </c>
      <c r="CP467">
        <v>7</v>
      </c>
    </row>
    <row r="468" spans="1:98" customFormat="1">
      <c r="A468">
        <v>200014</v>
      </c>
      <c r="B468" t="s">
        <v>425</v>
      </c>
      <c r="C468" t="s">
        <v>322</v>
      </c>
      <c r="D468">
        <v>1992</v>
      </c>
      <c r="E468">
        <v>34</v>
      </c>
      <c r="F468" t="s">
        <v>57</v>
      </c>
      <c r="G468" t="s">
        <v>80</v>
      </c>
      <c r="H468" t="s">
        <v>1526</v>
      </c>
      <c r="I468" t="s">
        <v>361</v>
      </c>
      <c r="J468" t="s">
        <v>325</v>
      </c>
      <c r="K468" s="329">
        <v>46136.296099537038</v>
      </c>
      <c r="L468" t="s">
        <v>309</v>
      </c>
      <c r="M468" t="s">
        <v>425</v>
      </c>
      <c r="N468" t="s">
        <v>426</v>
      </c>
      <c r="O468" t="s">
        <v>364</v>
      </c>
      <c r="P468" t="s">
        <v>365</v>
      </c>
      <c r="R468" t="s">
        <v>122</v>
      </c>
      <c r="S468" t="s">
        <v>122</v>
      </c>
      <c r="T468" t="s">
        <v>343</v>
      </c>
      <c r="U468" t="s">
        <v>331</v>
      </c>
      <c r="V468" t="s">
        <v>110</v>
      </c>
      <c r="W468" t="s">
        <v>392</v>
      </c>
      <c r="X468">
        <v>1</v>
      </c>
      <c r="Y468">
        <v>0</v>
      </c>
      <c r="Z468">
        <v>0</v>
      </c>
      <c r="AA468">
        <v>0</v>
      </c>
      <c r="AB468">
        <v>0</v>
      </c>
      <c r="AC468">
        <v>0</v>
      </c>
      <c r="AD468">
        <v>0</v>
      </c>
      <c r="AE468">
        <v>0</v>
      </c>
      <c r="AF468">
        <v>0</v>
      </c>
      <c r="AG468">
        <v>0</v>
      </c>
      <c r="AH468">
        <v>0</v>
      </c>
      <c r="AI468">
        <v>0</v>
      </c>
      <c r="AJ468">
        <v>0</v>
      </c>
      <c r="AK468">
        <v>0</v>
      </c>
      <c r="AL468">
        <v>0</v>
      </c>
      <c r="AM468">
        <v>0</v>
      </c>
      <c r="AN468">
        <v>0</v>
      </c>
      <c r="AO468">
        <v>0</v>
      </c>
      <c r="AP468" t="s">
        <v>345</v>
      </c>
      <c r="AQ468">
        <v>1</v>
      </c>
      <c r="AR468">
        <v>0</v>
      </c>
      <c r="AS468">
        <v>0</v>
      </c>
      <c r="AT468">
        <v>0</v>
      </c>
      <c r="AU468">
        <v>0</v>
      </c>
      <c r="AV468">
        <v>0</v>
      </c>
      <c r="AW468">
        <v>0</v>
      </c>
      <c r="AX468">
        <v>0</v>
      </c>
      <c r="AY468" t="s">
        <v>345</v>
      </c>
      <c r="AZ468">
        <v>1</v>
      </c>
      <c r="BA468">
        <v>0</v>
      </c>
      <c r="BB468">
        <v>0</v>
      </c>
      <c r="BC468">
        <v>0</v>
      </c>
      <c r="BD468">
        <v>0</v>
      </c>
      <c r="BE468">
        <v>0</v>
      </c>
      <c r="BF468">
        <v>0</v>
      </c>
      <c r="BG468">
        <v>0</v>
      </c>
      <c r="BH468">
        <v>0</v>
      </c>
      <c r="BK468" t="s">
        <v>132</v>
      </c>
      <c r="BL468" t="s">
        <v>131</v>
      </c>
      <c r="BM468" t="s">
        <v>131</v>
      </c>
      <c r="BN468" t="s">
        <v>117</v>
      </c>
      <c r="BO468" t="s">
        <v>924</v>
      </c>
      <c r="BP468">
        <v>0</v>
      </c>
      <c r="BQ468">
        <v>0</v>
      </c>
      <c r="BR468">
        <v>0</v>
      </c>
      <c r="BS468">
        <v>0</v>
      </c>
      <c r="BT468">
        <v>0</v>
      </c>
      <c r="BU468">
        <v>1</v>
      </c>
      <c r="BV468">
        <v>0</v>
      </c>
      <c r="BW468">
        <v>0</v>
      </c>
      <c r="BX468">
        <v>0</v>
      </c>
      <c r="BY468">
        <v>0</v>
      </c>
      <c r="BZ468">
        <v>0</v>
      </c>
      <c r="CA468">
        <v>0</v>
      </c>
      <c r="CB468">
        <v>0</v>
      </c>
      <c r="CC468">
        <v>0</v>
      </c>
      <c r="CD468">
        <v>0</v>
      </c>
      <c r="CE468" t="s">
        <v>137</v>
      </c>
      <c r="CG468" t="s">
        <v>139</v>
      </c>
      <c r="CI468" t="s">
        <v>129</v>
      </c>
      <c r="CJ468" t="s">
        <v>51</v>
      </c>
      <c r="CL468" t="s">
        <v>51</v>
      </c>
      <c r="CN468" t="s">
        <v>346</v>
      </c>
      <c r="CP468">
        <v>8</v>
      </c>
      <c r="CS468" t="s">
        <v>347</v>
      </c>
    </row>
    <row r="469" spans="1:98" customFormat="1">
      <c r="A469">
        <v>200012</v>
      </c>
      <c r="B469" t="s">
        <v>438</v>
      </c>
      <c r="C469" t="s">
        <v>360</v>
      </c>
      <c r="D469">
        <v>1983</v>
      </c>
      <c r="E469">
        <v>43</v>
      </c>
      <c r="F469" t="s">
        <v>387</v>
      </c>
      <c r="G469" t="s">
        <v>91</v>
      </c>
      <c r="H469" t="s">
        <v>898</v>
      </c>
      <c r="I469" t="s">
        <v>424</v>
      </c>
      <c r="J469" t="s">
        <v>350</v>
      </c>
      <c r="K469" s="329">
        <v>46136.279803240737</v>
      </c>
      <c r="L469" t="s">
        <v>309</v>
      </c>
      <c r="M469" t="s">
        <v>438</v>
      </c>
      <c r="N469" t="s">
        <v>441</v>
      </c>
      <c r="O469" t="s">
        <v>442</v>
      </c>
      <c r="P469" t="s">
        <v>405</v>
      </c>
      <c r="R469" t="s">
        <v>122</v>
      </c>
      <c r="S469" t="s">
        <v>122</v>
      </c>
      <c r="T469" t="s">
        <v>394</v>
      </c>
      <c r="U469" t="s">
        <v>331</v>
      </c>
      <c r="V469" t="s">
        <v>105</v>
      </c>
      <c r="W469" t="s">
        <v>554</v>
      </c>
      <c r="X469">
        <v>0</v>
      </c>
      <c r="Y469">
        <v>0</v>
      </c>
      <c r="Z469">
        <v>1</v>
      </c>
      <c r="AA469">
        <v>1</v>
      </c>
      <c r="AB469">
        <v>1</v>
      </c>
      <c r="AC469">
        <v>0</v>
      </c>
      <c r="AD469">
        <v>0</v>
      </c>
      <c r="AE469">
        <v>0</v>
      </c>
      <c r="AF469">
        <v>0</v>
      </c>
      <c r="AG469">
        <v>0</v>
      </c>
      <c r="AH469">
        <v>1</v>
      </c>
      <c r="AI469">
        <v>0</v>
      </c>
      <c r="AJ469">
        <v>0</v>
      </c>
      <c r="AK469">
        <v>0</v>
      </c>
      <c r="AL469">
        <v>0</v>
      </c>
      <c r="AM469">
        <v>0</v>
      </c>
      <c r="AN469">
        <v>0</v>
      </c>
      <c r="AO469">
        <v>0</v>
      </c>
      <c r="AP469" t="s">
        <v>510</v>
      </c>
      <c r="AQ469">
        <v>0</v>
      </c>
      <c r="AR469">
        <v>0</v>
      </c>
      <c r="AS469">
        <v>1</v>
      </c>
      <c r="AT469">
        <v>0</v>
      </c>
      <c r="AU469">
        <v>0</v>
      </c>
      <c r="AV469">
        <v>0</v>
      </c>
      <c r="AW469">
        <v>0</v>
      </c>
      <c r="AX469">
        <v>0</v>
      </c>
      <c r="AY469" t="s">
        <v>334</v>
      </c>
      <c r="AZ469">
        <v>0</v>
      </c>
      <c r="BA469">
        <v>0</v>
      </c>
      <c r="BB469">
        <v>0</v>
      </c>
      <c r="BC469">
        <v>0</v>
      </c>
      <c r="BD469">
        <v>0</v>
      </c>
      <c r="BE469">
        <v>0</v>
      </c>
      <c r="BF469">
        <v>1</v>
      </c>
      <c r="BG469">
        <v>0</v>
      </c>
      <c r="BH469">
        <v>0</v>
      </c>
      <c r="BK469" t="s">
        <v>130</v>
      </c>
      <c r="BL469" t="s">
        <v>133</v>
      </c>
      <c r="BM469" t="s">
        <v>133</v>
      </c>
      <c r="BN469" t="s">
        <v>117</v>
      </c>
      <c r="BO469" t="s">
        <v>929</v>
      </c>
      <c r="BP469">
        <v>0</v>
      </c>
      <c r="BQ469">
        <v>0</v>
      </c>
      <c r="BR469">
        <v>0</v>
      </c>
      <c r="BS469">
        <v>0</v>
      </c>
      <c r="BT469">
        <v>0</v>
      </c>
      <c r="BU469">
        <v>1</v>
      </c>
      <c r="BV469">
        <v>0</v>
      </c>
      <c r="BW469">
        <v>1</v>
      </c>
      <c r="BX469">
        <v>0</v>
      </c>
      <c r="BY469">
        <v>0</v>
      </c>
      <c r="BZ469">
        <v>0</v>
      </c>
      <c r="CA469">
        <v>0</v>
      </c>
      <c r="CB469">
        <v>0</v>
      </c>
      <c r="CC469">
        <v>0</v>
      </c>
      <c r="CD469">
        <v>0</v>
      </c>
      <c r="CE469" t="s">
        <v>335</v>
      </c>
      <c r="CF469" t="s">
        <v>2459</v>
      </c>
      <c r="CG469" t="s">
        <v>335</v>
      </c>
      <c r="CI469" t="s">
        <v>132</v>
      </c>
      <c r="CJ469" t="s">
        <v>51</v>
      </c>
      <c r="CL469" t="s">
        <v>52</v>
      </c>
      <c r="CN469" t="s">
        <v>346</v>
      </c>
      <c r="CP469">
        <v>10</v>
      </c>
      <c r="CR469" t="s">
        <v>2460</v>
      </c>
      <c r="CS469" t="s">
        <v>347</v>
      </c>
    </row>
    <row r="470" spans="1:98" customFormat="1">
      <c r="A470">
        <v>100100</v>
      </c>
      <c r="B470" t="s">
        <v>321</v>
      </c>
      <c r="C470" t="s">
        <v>360</v>
      </c>
      <c r="D470">
        <v>1997</v>
      </c>
      <c r="E470">
        <v>29</v>
      </c>
      <c r="F470" t="s">
        <v>323</v>
      </c>
      <c r="G470" t="s">
        <v>49</v>
      </c>
      <c r="H470" t="s">
        <v>377</v>
      </c>
      <c r="I470" t="s">
        <v>367</v>
      </c>
      <c r="J470" t="s">
        <v>325</v>
      </c>
      <c r="K470" s="329">
        <v>46135.9059837963</v>
      </c>
      <c r="L470" t="s">
        <v>309</v>
      </c>
      <c r="M470" t="s">
        <v>425</v>
      </c>
      <c r="N470" t="s">
        <v>426</v>
      </c>
      <c r="O470" t="s">
        <v>364</v>
      </c>
      <c r="P470" t="s">
        <v>365</v>
      </c>
      <c r="R470" t="s">
        <v>383</v>
      </c>
      <c r="S470" t="s">
        <v>121</v>
      </c>
      <c r="T470" t="s">
        <v>121</v>
      </c>
      <c r="U470" t="s">
        <v>331</v>
      </c>
      <c r="V470" t="s">
        <v>111</v>
      </c>
      <c r="W470" t="s">
        <v>470</v>
      </c>
      <c r="X470">
        <v>0</v>
      </c>
      <c r="Y470">
        <v>0</v>
      </c>
      <c r="Z470">
        <v>1</v>
      </c>
      <c r="AA470">
        <v>0</v>
      </c>
      <c r="AB470">
        <v>0</v>
      </c>
      <c r="AC470">
        <v>0</v>
      </c>
      <c r="AD470">
        <v>0</v>
      </c>
      <c r="AE470">
        <v>0</v>
      </c>
      <c r="AF470">
        <v>0</v>
      </c>
      <c r="AG470">
        <v>0</v>
      </c>
      <c r="AH470">
        <v>0</v>
      </c>
      <c r="AI470">
        <v>0</v>
      </c>
      <c r="AJ470">
        <v>0</v>
      </c>
      <c r="AK470">
        <v>0</v>
      </c>
      <c r="AL470">
        <v>0</v>
      </c>
      <c r="AM470">
        <v>0</v>
      </c>
      <c r="AN470">
        <v>0</v>
      </c>
      <c r="AO470">
        <v>0</v>
      </c>
      <c r="AP470" t="s">
        <v>345</v>
      </c>
      <c r="AQ470">
        <v>1</v>
      </c>
      <c r="AR470">
        <v>0</v>
      </c>
      <c r="AS470">
        <v>0</v>
      </c>
      <c r="AT470">
        <v>0</v>
      </c>
      <c r="AU470">
        <v>0</v>
      </c>
      <c r="AV470">
        <v>0</v>
      </c>
      <c r="AW470">
        <v>0</v>
      </c>
      <c r="AX470">
        <v>0</v>
      </c>
      <c r="AY470" t="s">
        <v>345</v>
      </c>
      <c r="AZ470">
        <v>1</v>
      </c>
      <c r="BA470">
        <v>0</v>
      </c>
      <c r="BB470">
        <v>0</v>
      </c>
      <c r="BC470">
        <v>0</v>
      </c>
      <c r="BD470">
        <v>0</v>
      </c>
      <c r="BE470">
        <v>0</v>
      </c>
      <c r="BF470">
        <v>0</v>
      </c>
      <c r="BG470">
        <v>0</v>
      </c>
      <c r="BH470">
        <v>0</v>
      </c>
      <c r="BK470" t="s">
        <v>386</v>
      </c>
      <c r="BL470" t="s">
        <v>129</v>
      </c>
      <c r="BM470" t="s">
        <v>130</v>
      </c>
      <c r="BN470" t="s">
        <v>120</v>
      </c>
      <c r="BO470" t="s">
        <v>938</v>
      </c>
      <c r="BP470">
        <v>0</v>
      </c>
      <c r="BQ470">
        <v>0</v>
      </c>
      <c r="BR470">
        <v>0</v>
      </c>
      <c r="BS470">
        <v>0</v>
      </c>
      <c r="BT470">
        <v>0</v>
      </c>
      <c r="BU470">
        <v>0</v>
      </c>
      <c r="BV470">
        <v>0</v>
      </c>
      <c r="BW470">
        <v>1</v>
      </c>
      <c r="BX470">
        <v>0</v>
      </c>
      <c r="BY470">
        <v>0</v>
      </c>
      <c r="BZ470">
        <v>0</v>
      </c>
      <c r="CA470">
        <v>0</v>
      </c>
      <c r="CB470">
        <v>0</v>
      </c>
      <c r="CC470">
        <v>0</v>
      </c>
      <c r="CD470">
        <v>0</v>
      </c>
      <c r="CE470" t="s">
        <v>335</v>
      </c>
      <c r="CG470" t="s">
        <v>335</v>
      </c>
      <c r="CI470" t="s">
        <v>386</v>
      </c>
      <c r="CJ470" t="s">
        <v>53</v>
      </c>
      <c r="CL470" t="s">
        <v>53</v>
      </c>
      <c r="CN470" t="s">
        <v>346</v>
      </c>
      <c r="CP470">
        <v>8</v>
      </c>
    </row>
    <row r="471" spans="1:98" customFormat="1">
      <c r="A471">
        <v>200010</v>
      </c>
      <c r="B471" t="s">
        <v>551</v>
      </c>
      <c r="C471" t="s">
        <v>322</v>
      </c>
      <c r="D471">
        <v>1960</v>
      </c>
      <c r="E471">
        <v>66</v>
      </c>
      <c r="F471" t="s">
        <v>339</v>
      </c>
      <c r="G471" t="s">
        <v>84</v>
      </c>
      <c r="H471" t="s">
        <v>616</v>
      </c>
      <c r="I471" t="s">
        <v>575</v>
      </c>
      <c r="J471" t="s">
        <v>325</v>
      </c>
      <c r="K471" s="329">
        <v>46135.896770833337</v>
      </c>
      <c r="L471" t="s">
        <v>309</v>
      </c>
      <c r="M471" t="s">
        <v>551</v>
      </c>
      <c r="N471" t="s">
        <v>552</v>
      </c>
      <c r="O471" t="s">
        <v>553</v>
      </c>
      <c r="P471" t="s">
        <v>382</v>
      </c>
      <c r="R471" t="s">
        <v>123</v>
      </c>
      <c r="S471" t="s">
        <v>121</v>
      </c>
      <c r="T471" t="s">
        <v>121</v>
      </c>
      <c r="U471" t="s">
        <v>2461</v>
      </c>
      <c r="V471" t="s">
        <v>107</v>
      </c>
      <c r="W471" t="s">
        <v>618</v>
      </c>
      <c r="X471">
        <v>1</v>
      </c>
      <c r="Y471">
        <v>1</v>
      </c>
      <c r="Z471">
        <v>1</v>
      </c>
      <c r="AA471">
        <v>1</v>
      </c>
      <c r="AB471">
        <v>0</v>
      </c>
      <c r="AC471">
        <v>0</v>
      </c>
      <c r="AD471">
        <v>0</v>
      </c>
      <c r="AE471">
        <v>0</v>
      </c>
      <c r="AF471">
        <v>0</v>
      </c>
      <c r="AG471">
        <v>0</v>
      </c>
      <c r="AH471">
        <v>0</v>
      </c>
      <c r="AI471">
        <v>0</v>
      </c>
      <c r="AJ471">
        <v>0</v>
      </c>
      <c r="AK471">
        <v>0</v>
      </c>
      <c r="AL471">
        <v>0</v>
      </c>
      <c r="AM471">
        <v>0</v>
      </c>
      <c r="AN471">
        <v>0</v>
      </c>
      <c r="AO471">
        <v>0</v>
      </c>
      <c r="AP471" t="s">
        <v>345</v>
      </c>
      <c r="AQ471">
        <v>1</v>
      </c>
      <c r="AR471">
        <v>0</v>
      </c>
      <c r="AS471">
        <v>0</v>
      </c>
      <c r="AT471">
        <v>0</v>
      </c>
      <c r="AU471">
        <v>0</v>
      </c>
      <c r="AV471">
        <v>0</v>
      </c>
      <c r="AW471">
        <v>0</v>
      </c>
      <c r="AX471">
        <v>0</v>
      </c>
      <c r="AY471" t="s">
        <v>345</v>
      </c>
      <c r="AZ471">
        <v>1</v>
      </c>
      <c r="BA471">
        <v>0</v>
      </c>
      <c r="BB471">
        <v>0</v>
      </c>
      <c r="BC471">
        <v>0</v>
      </c>
      <c r="BD471">
        <v>0</v>
      </c>
      <c r="BE471">
        <v>0</v>
      </c>
      <c r="BF471">
        <v>0</v>
      </c>
      <c r="BG471">
        <v>0</v>
      </c>
      <c r="BH471">
        <v>0</v>
      </c>
      <c r="BI471" t="s">
        <v>51</v>
      </c>
      <c r="BJ471" t="s">
        <v>2462</v>
      </c>
      <c r="BK471" t="s">
        <v>134</v>
      </c>
      <c r="BL471" t="s">
        <v>132</v>
      </c>
      <c r="BM471" t="s">
        <v>133</v>
      </c>
      <c r="BN471" t="s">
        <v>118</v>
      </c>
      <c r="BO471" t="s">
        <v>924</v>
      </c>
      <c r="BP471">
        <v>0</v>
      </c>
      <c r="BQ471">
        <v>0</v>
      </c>
      <c r="BR471">
        <v>0</v>
      </c>
      <c r="BS471">
        <v>0</v>
      </c>
      <c r="BT471">
        <v>0</v>
      </c>
      <c r="BU471">
        <v>1</v>
      </c>
      <c r="BV471">
        <v>0</v>
      </c>
      <c r="BW471">
        <v>0</v>
      </c>
      <c r="BX471">
        <v>0</v>
      </c>
      <c r="BY471">
        <v>0</v>
      </c>
      <c r="BZ471">
        <v>0</v>
      </c>
      <c r="CA471">
        <v>0</v>
      </c>
      <c r="CB471">
        <v>0</v>
      </c>
      <c r="CC471">
        <v>0</v>
      </c>
      <c r="CD471">
        <v>0</v>
      </c>
      <c r="CE471" t="s">
        <v>335</v>
      </c>
      <c r="CG471" t="s">
        <v>335</v>
      </c>
      <c r="CI471" t="s">
        <v>128</v>
      </c>
      <c r="CJ471" t="s">
        <v>51</v>
      </c>
      <c r="CK471" t="s">
        <v>2463</v>
      </c>
      <c r="CL471" t="s">
        <v>51</v>
      </c>
      <c r="CN471" t="s">
        <v>346</v>
      </c>
      <c r="CP471">
        <v>10</v>
      </c>
      <c r="CS471" t="s">
        <v>337</v>
      </c>
      <c r="CT471" t="s">
        <v>2464</v>
      </c>
    </row>
    <row r="472" spans="1:98" customFormat="1">
      <c r="A472">
        <v>199999</v>
      </c>
      <c r="B472" t="s">
        <v>356</v>
      </c>
      <c r="C472" t="s">
        <v>322</v>
      </c>
      <c r="D472">
        <v>1967</v>
      </c>
      <c r="E472">
        <v>59</v>
      </c>
      <c r="F472" t="s">
        <v>58</v>
      </c>
      <c r="G472" t="s">
        <v>71</v>
      </c>
      <c r="H472" t="s">
        <v>581</v>
      </c>
      <c r="I472" t="s">
        <v>361</v>
      </c>
      <c r="J472" t="s">
        <v>325</v>
      </c>
      <c r="K472" s="329">
        <v>46135.838182870371</v>
      </c>
      <c r="L472" t="s">
        <v>309</v>
      </c>
      <c r="M472" t="s">
        <v>326</v>
      </c>
      <c r="N472" t="s">
        <v>327</v>
      </c>
      <c r="O472" t="s">
        <v>328</v>
      </c>
      <c r="P472" t="s">
        <v>329</v>
      </c>
      <c r="R472" t="s">
        <v>123</v>
      </c>
      <c r="S472" t="s">
        <v>122</v>
      </c>
      <c r="T472" t="s">
        <v>330</v>
      </c>
      <c r="U472" t="s">
        <v>80</v>
      </c>
      <c r="V472" t="s">
        <v>107</v>
      </c>
      <c r="W472" t="s">
        <v>513</v>
      </c>
      <c r="X472">
        <v>0</v>
      </c>
      <c r="Y472">
        <v>0</v>
      </c>
      <c r="Z472">
        <v>0</v>
      </c>
      <c r="AA472">
        <v>0</v>
      </c>
      <c r="AB472">
        <v>0</v>
      </c>
      <c r="AC472">
        <v>0</v>
      </c>
      <c r="AD472">
        <v>0</v>
      </c>
      <c r="AE472">
        <v>0</v>
      </c>
      <c r="AF472">
        <v>0</v>
      </c>
      <c r="AG472">
        <v>0</v>
      </c>
      <c r="AH472">
        <v>1</v>
      </c>
      <c r="AI472">
        <v>0</v>
      </c>
      <c r="AJ472">
        <v>0</v>
      </c>
      <c r="AK472">
        <v>0</v>
      </c>
      <c r="AL472">
        <v>0</v>
      </c>
      <c r="AM472">
        <v>0</v>
      </c>
      <c r="AN472">
        <v>0</v>
      </c>
      <c r="AO472">
        <v>0</v>
      </c>
      <c r="AP472" t="s">
        <v>510</v>
      </c>
      <c r="AQ472">
        <v>0</v>
      </c>
      <c r="AR472">
        <v>0</v>
      </c>
      <c r="AS472">
        <v>1</v>
      </c>
      <c r="AT472">
        <v>0</v>
      </c>
      <c r="AU472">
        <v>0</v>
      </c>
      <c r="AV472">
        <v>0</v>
      </c>
      <c r="AW472">
        <v>0</v>
      </c>
      <c r="AX472">
        <v>0</v>
      </c>
      <c r="AY472" t="s">
        <v>334</v>
      </c>
      <c r="AZ472">
        <v>0</v>
      </c>
      <c r="BA472">
        <v>0</v>
      </c>
      <c r="BB472">
        <v>0</v>
      </c>
      <c r="BC472">
        <v>0</v>
      </c>
      <c r="BD472">
        <v>0</v>
      </c>
      <c r="BE472">
        <v>0</v>
      </c>
      <c r="BF472">
        <v>1</v>
      </c>
      <c r="BG472">
        <v>0</v>
      </c>
      <c r="BH472">
        <v>0</v>
      </c>
      <c r="BK472" t="s">
        <v>131</v>
      </c>
      <c r="BL472" t="s">
        <v>132</v>
      </c>
      <c r="BM472" t="s">
        <v>131</v>
      </c>
      <c r="BN472" t="s">
        <v>117</v>
      </c>
      <c r="BO472" t="s">
        <v>923</v>
      </c>
      <c r="BP472">
        <v>0</v>
      </c>
      <c r="BQ472">
        <v>1</v>
      </c>
      <c r="BR472">
        <v>0</v>
      </c>
      <c r="BS472">
        <v>0</v>
      </c>
      <c r="BT472">
        <v>0</v>
      </c>
      <c r="BU472">
        <v>0</v>
      </c>
      <c r="BV472">
        <v>0</v>
      </c>
      <c r="BW472">
        <v>0</v>
      </c>
      <c r="BX472">
        <v>0</v>
      </c>
      <c r="BY472">
        <v>0</v>
      </c>
      <c r="BZ472">
        <v>0</v>
      </c>
      <c r="CA472">
        <v>0</v>
      </c>
      <c r="CB472">
        <v>0</v>
      </c>
      <c r="CC472">
        <v>0</v>
      </c>
      <c r="CD472">
        <v>0</v>
      </c>
      <c r="CE472" t="s">
        <v>146</v>
      </c>
      <c r="CG472" t="s">
        <v>335</v>
      </c>
      <c r="CI472" t="s">
        <v>129</v>
      </c>
      <c r="CJ472" t="s">
        <v>52</v>
      </c>
      <c r="CL472" t="s">
        <v>52</v>
      </c>
      <c r="CN472" t="s">
        <v>346</v>
      </c>
      <c r="CP472">
        <v>9</v>
      </c>
      <c r="CS472" t="s">
        <v>347</v>
      </c>
    </row>
    <row r="473" spans="1:98" customFormat="1">
      <c r="A473">
        <v>199998</v>
      </c>
      <c r="B473" t="s">
        <v>356</v>
      </c>
      <c r="C473" t="s">
        <v>360</v>
      </c>
      <c r="D473">
        <v>1967</v>
      </c>
      <c r="E473">
        <v>59</v>
      </c>
      <c r="F473" t="s">
        <v>58</v>
      </c>
      <c r="G473" t="s">
        <v>71</v>
      </c>
      <c r="H473" t="s">
        <v>581</v>
      </c>
      <c r="I473" t="s">
        <v>361</v>
      </c>
      <c r="J473" t="s">
        <v>325</v>
      </c>
      <c r="K473" s="329">
        <v>46135.835532407407</v>
      </c>
      <c r="L473" t="s">
        <v>309</v>
      </c>
      <c r="M473" t="s">
        <v>326</v>
      </c>
      <c r="N473" t="s">
        <v>327</v>
      </c>
      <c r="O473" t="s">
        <v>328</v>
      </c>
      <c r="P473" t="s">
        <v>329</v>
      </c>
      <c r="R473" t="s">
        <v>123</v>
      </c>
      <c r="S473" t="s">
        <v>122</v>
      </c>
      <c r="T473" t="s">
        <v>330</v>
      </c>
      <c r="U473" t="s">
        <v>1418</v>
      </c>
      <c r="V473" t="s">
        <v>107</v>
      </c>
      <c r="W473" t="s">
        <v>373</v>
      </c>
      <c r="X473">
        <v>0</v>
      </c>
      <c r="Y473">
        <v>0</v>
      </c>
      <c r="Z473">
        <v>0</v>
      </c>
      <c r="AA473">
        <v>0</v>
      </c>
      <c r="AB473">
        <v>0</v>
      </c>
      <c r="AC473">
        <v>0</v>
      </c>
      <c r="AD473">
        <v>0</v>
      </c>
      <c r="AE473">
        <v>0</v>
      </c>
      <c r="AF473">
        <v>0</v>
      </c>
      <c r="AG473">
        <v>0</v>
      </c>
      <c r="AH473">
        <v>0</v>
      </c>
      <c r="AI473">
        <v>0</v>
      </c>
      <c r="AJ473">
        <v>0</v>
      </c>
      <c r="AK473">
        <v>0</v>
      </c>
      <c r="AL473">
        <v>0</v>
      </c>
      <c r="AM473">
        <v>0</v>
      </c>
      <c r="AN473">
        <v>0</v>
      </c>
      <c r="AO473" t="s">
        <v>2350</v>
      </c>
      <c r="AP473" t="s">
        <v>510</v>
      </c>
      <c r="AQ473">
        <v>0</v>
      </c>
      <c r="AR473">
        <v>0</v>
      </c>
      <c r="AS473">
        <v>1</v>
      </c>
      <c r="AT473">
        <v>0</v>
      </c>
      <c r="AU473">
        <v>0</v>
      </c>
      <c r="AV473">
        <v>0</v>
      </c>
      <c r="AW473">
        <v>0</v>
      </c>
      <c r="AX473">
        <v>0</v>
      </c>
      <c r="AY473" t="s">
        <v>334</v>
      </c>
      <c r="AZ473">
        <v>0</v>
      </c>
      <c r="BA473">
        <v>0</v>
      </c>
      <c r="BB473">
        <v>0</v>
      </c>
      <c r="BC473">
        <v>0</v>
      </c>
      <c r="BD473">
        <v>0</v>
      </c>
      <c r="BE473">
        <v>0</v>
      </c>
      <c r="BF473">
        <v>1</v>
      </c>
      <c r="BG473">
        <v>0</v>
      </c>
      <c r="BH473">
        <v>0</v>
      </c>
      <c r="BK473" t="s">
        <v>130</v>
      </c>
      <c r="BL473" t="s">
        <v>132</v>
      </c>
      <c r="BM473" t="s">
        <v>132</v>
      </c>
      <c r="BN473" t="s">
        <v>117</v>
      </c>
      <c r="BO473" t="s">
        <v>923</v>
      </c>
      <c r="BP473">
        <v>0</v>
      </c>
      <c r="BQ473">
        <v>1</v>
      </c>
      <c r="BR473">
        <v>0</v>
      </c>
      <c r="BS473">
        <v>0</v>
      </c>
      <c r="BT473">
        <v>0</v>
      </c>
      <c r="BU473">
        <v>0</v>
      </c>
      <c r="BV473">
        <v>0</v>
      </c>
      <c r="BW473">
        <v>0</v>
      </c>
      <c r="BX473">
        <v>0</v>
      </c>
      <c r="BY473">
        <v>0</v>
      </c>
      <c r="BZ473">
        <v>0</v>
      </c>
      <c r="CA473">
        <v>0</v>
      </c>
      <c r="CB473">
        <v>0</v>
      </c>
      <c r="CC473">
        <v>0</v>
      </c>
      <c r="CD473">
        <v>0</v>
      </c>
      <c r="CE473" t="s">
        <v>146</v>
      </c>
      <c r="CG473" t="s">
        <v>335</v>
      </c>
      <c r="CH473" t="s">
        <v>2465</v>
      </c>
      <c r="CI473" t="s">
        <v>130</v>
      </c>
      <c r="CJ473" t="s">
        <v>52</v>
      </c>
      <c r="CK473" t="s">
        <v>2466</v>
      </c>
      <c r="CL473" t="s">
        <v>53</v>
      </c>
      <c r="CM473" t="s">
        <v>2467</v>
      </c>
      <c r="CN473" t="s">
        <v>346</v>
      </c>
      <c r="CP473">
        <v>5</v>
      </c>
      <c r="CQ473" t="s">
        <v>2468</v>
      </c>
      <c r="CR473" t="s">
        <v>2469</v>
      </c>
      <c r="CS473" t="s">
        <v>347</v>
      </c>
    </row>
    <row r="474" spans="1:98" customFormat="1">
      <c r="A474">
        <v>200009</v>
      </c>
      <c r="B474" t="s">
        <v>468</v>
      </c>
      <c r="C474" t="s">
        <v>360</v>
      </c>
      <c r="D474">
        <v>1967</v>
      </c>
      <c r="E474">
        <v>59</v>
      </c>
      <c r="F474" t="s">
        <v>58</v>
      </c>
      <c r="G474" t="s">
        <v>72</v>
      </c>
      <c r="H474" t="s">
        <v>844</v>
      </c>
      <c r="I474" t="s">
        <v>361</v>
      </c>
      <c r="J474" t="s">
        <v>325</v>
      </c>
      <c r="K474" s="329">
        <v>46135.809340277781</v>
      </c>
      <c r="L474" t="s">
        <v>309</v>
      </c>
      <c r="M474" t="s">
        <v>468</v>
      </c>
      <c r="N474" t="s">
        <v>469</v>
      </c>
      <c r="O474" t="s">
        <v>415</v>
      </c>
      <c r="P474" t="s">
        <v>382</v>
      </c>
      <c r="R474" t="s">
        <v>122</v>
      </c>
      <c r="S474" t="s">
        <v>122</v>
      </c>
      <c r="T474" t="s">
        <v>330</v>
      </c>
      <c r="U474" t="s">
        <v>331</v>
      </c>
      <c r="V474" t="s">
        <v>112</v>
      </c>
      <c r="W474" t="s">
        <v>373</v>
      </c>
      <c r="X474">
        <v>0</v>
      </c>
      <c r="Y474">
        <v>0</v>
      </c>
      <c r="Z474">
        <v>0</v>
      </c>
      <c r="AA474">
        <v>0</v>
      </c>
      <c r="AB474">
        <v>0</v>
      </c>
      <c r="AC474">
        <v>0</v>
      </c>
      <c r="AD474">
        <v>0</v>
      </c>
      <c r="AE474">
        <v>0</v>
      </c>
      <c r="AF474">
        <v>0</v>
      </c>
      <c r="AG474">
        <v>0</v>
      </c>
      <c r="AH474">
        <v>0</v>
      </c>
      <c r="AI474">
        <v>0</v>
      </c>
      <c r="AJ474">
        <v>0</v>
      </c>
      <c r="AK474">
        <v>0</v>
      </c>
      <c r="AL474">
        <v>0</v>
      </c>
      <c r="AM474">
        <v>0</v>
      </c>
      <c r="AN474">
        <v>0</v>
      </c>
      <c r="AO474" t="s">
        <v>2470</v>
      </c>
      <c r="AP474" t="s">
        <v>641</v>
      </c>
      <c r="AQ474">
        <v>0</v>
      </c>
      <c r="AR474">
        <v>1</v>
      </c>
      <c r="AS474">
        <v>1</v>
      </c>
      <c r="AT474">
        <v>0</v>
      </c>
      <c r="AU474">
        <v>0</v>
      </c>
      <c r="AV474">
        <v>0</v>
      </c>
      <c r="AW474">
        <v>0</v>
      </c>
      <c r="AX474">
        <v>0</v>
      </c>
      <c r="AY474" t="s">
        <v>375</v>
      </c>
      <c r="AZ474">
        <v>0</v>
      </c>
      <c r="BA474">
        <v>1</v>
      </c>
      <c r="BB474">
        <v>0</v>
      </c>
      <c r="BC474">
        <v>0</v>
      </c>
      <c r="BD474">
        <v>0</v>
      </c>
      <c r="BE474">
        <v>0</v>
      </c>
      <c r="BF474">
        <v>0</v>
      </c>
      <c r="BG474">
        <v>0</v>
      </c>
      <c r="BH474">
        <v>0</v>
      </c>
      <c r="BI474" t="s">
        <v>52</v>
      </c>
      <c r="BJ474" t="s">
        <v>2471</v>
      </c>
      <c r="BK474" t="s">
        <v>132</v>
      </c>
      <c r="BL474" t="s">
        <v>133</v>
      </c>
      <c r="BM474" t="s">
        <v>133</v>
      </c>
      <c r="BN474" t="s">
        <v>117</v>
      </c>
      <c r="BO474" t="s">
        <v>928</v>
      </c>
      <c r="BP474">
        <v>0</v>
      </c>
      <c r="BQ474">
        <v>0</v>
      </c>
      <c r="BR474">
        <v>0</v>
      </c>
      <c r="BS474">
        <v>1</v>
      </c>
      <c r="BT474">
        <v>0</v>
      </c>
      <c r="BU474">
        <v>0</v>
      </c>
      <c r="BV474">
        <v>0</v>
      </c>
      <c r="BW474">
        <v>0</v>
      </c>
      <c r="BX474">
        <v>0</v>
      </c>
      <c r="BY474">
        <v>0</v>
      </c>
      <c r="BZ474">
        <v>0</v>
      </c>
      <c r="CA474">
        <v>0</v>
      </c>
      <c r="CB474">
        <v>0</v>
      </c>
      <c r="CC474">
        <v>0</v>
      </c>
      <c r="CD474">
        <v>0</v>
      </c>
      <c r="CE474" t="s">
        <v>146</v>
      </c>
      <c r="CF474" t="s">
        <v>895</v>
      </c>
      <c r="CG474" t="s">
        <v>335</v>
      </c>
      <c r="CH474" t="s">
        <v>823</v>
      </c>
      <c r="CI474" t="s">
        <v>130</v>
      </c>
      <c r="CJ474" t="s">
        <v>51</v>
      </c>
      <c r="CK474" t="s">
        <v>2472</v>
      </c>
      <c r="CL474" t="s">
        <v>51</v>
      </c>
      <c r="CM474" t="s">
        <v>2473</v>
      </c>
      <c r="CN474" t="s">
        <v>346</v>
      </c>
      <c r="CP474">
        <v>10</v>
      </c>
      <c r="CQ474" t="s">
        <v>2474</v>
      </c>
      <c r="CR474" t="s">
        <v>2475</v>
      </c>
      <c r="CS474" t="s">
        <v>337</v>
      </c>
      <c r="CT474" t="s">
        <v>2476</v>
      </c>
    </row>
    <row r="475" spans="1:98" customFormat="1">
      <c r="A475">
        <v>199385</v>
      </c>
      <c r="B475" t="s">
        <v>370</v>
      </c>
      <c r="C475" t="s">
        <v>322</v>
      </c>
      <c r="D475">
        <v>1996</v>
      </c>
      <c r="E475">
        <v>30</v>
      </c>
      <c r="F475" t="s">
        <v>57</v>
      </c>
      <c r="G475" t="s">
        <v>72</v>
      </c>
      <c r="H475" t="s">
        <v>1115</v>
      </c>
      <c r="I475" t="s">
        <v>397</v>
      </c>
      <c r="J475" t="s">
        <v>350</v>
      </c>
      <c r="K475" s="329">
        <v>46135.786886574075</v>
      </c>
      <c r="L475" t="s">
        <v>309</v>
      </c>
      <c r="M475" t="s">
        <v>1408</v>
      </c>
      <c r="N475" t="s">
        <v>1678</v>
      </c>
      <c r="O475" t="s">
        <v>364</v>
      </c>
      <c r="P475" t="s">
        <v>365</v>
      </c>
      <c r="R475" t="s">
        <v>125</v>
      </c>
      <c r="S475" t="s">
        <v>125</v>
      </c>
      <c r="T475" t="s">
        <v>343</v>
      </c>
      <c r="U475" t="s">
        <v>331</v>
      </c>
      <c r="V475" t="s">
        <v>107</v>
      </c>
      <c r="W475" t="s">
        <v>2477</v>
      </c>
      <c r="X475">
        <v>0</v>
      </c>
      <c r="Y475">
        <v>0</v>
      </c>
      <c r="Z475">
        <v>1</v>
      </c>
      <c r="AA475">
        <v>0</v>
      </c>
      <c r="AB475">
        <v>1</v>
      </c>
      <c r="AC475">
        <v>0</v>
      </c>
      <c r="AD475">
        <v>0</v>
      </c>
      <c r="AE475">
        <v>1</v>
      </c>
      <c r="AF475">
        <v>0</v>
      </c>
      <c r="AG475">
        <v>0</v>
      </c>
      <c r="AH475">
        <v>1</v>
      </c>
      <c r="AI475">
        <v>0</v>
      </c>
      <c r="AJ475">
        <v>0</v>
      </c>
      <c r="AK475">
        <v>0</v>
      </c>
      <c r="AL475">
        <v>1</v>
      </c>
      <c r="AM475">
        <v>1</v>
      </c>
      <c r="AN475">
        <v>0</v>
      </c>
      <c r="AO475">
        <v>0</v>
      </c>
      <c r="AP475" t="s">
        <v>510</v>
      </c>
      <c r="AQ475">
        <v>0</v>
      </c>
      <c r="AR475">
        <v>0</v>
      </c>
      <c r="AS475">
        <v>1</v>
      </c>
      <c r="AT475">
        <v>0</v>
      </c>
      <c r="AU475">
        <v>0</v>
      </c>
      <c r="AV475">
        <v>0</v>
      </c>
      <c r="AW475">
        <v>0</v>
      </c>
      <c r="AX475">
        <v>0</v>
      </c>
      <c r="AY475" t="s">
        <v>375</v>
      </c>
      <c r="AZ475">
        <v>0</v>
      </c>
      <c r="BA475">
        <v>1</v>
      </c>
      <c r="BB475">
        <v>0</v>
      </c>
      <c r="BC475">
        <v>0</v>
      </c>
      <c r="BD475">
        <v>0</v>
      </c>
      <c r="BE475">
        <v>0</v>
      </c>
      <c r="BF475">
        <v>0</v>
      </c>
      <c r="BG475">
        <v>0</v>
      </c>
      <c r="BH475">
        <v>0</v>
      </c>
      <c r="BI475" t="s">
        <v>51</v>
      </c>
      <c r="BK475" t="s">
        <v>131</v>
      </c>
      <c r="BL475" t="s">
        <v>132</v>
      </c>
      <c r="BM475" t="s">
        <v>132</v>
      </c>
      <c r="BN475" t="s">
        <v>117</v>
      </c>
      <c r="BO475" t="s">
        <v>938</v>
      </c>
      <c r="BP475">
        <v>0</v>
      </c>
      <c r="BQ475">
        <v>0</v>
      </c>
      <c r="BR475">
        <v>0</v>
      </c>
      <c r="BS475">
        <v>0</v>
      </c>
      <c r="BT475">
        <v>0</v>
      </c>
      <c r="BU475">
        <v>0</v>
      </c>
      <c r="BV475">
        <v>0</v>
      </c>
      <c r="BW475">
        <v>1</v>
      </c>
      <c r="BX475">
        <v>0</v>
      </c>
      <c r="BY475">
        <v>0</v>
      </c>
      <c r="BZ475">
        <v>0</v>
      </c>
      <c r="CA475">
        <v>0</v>
      </c>
      <c r="CB475">
        <v>0</v>
      </c>
      <c r="CC475">
        <v>0</v>
      </c>
      <c r="CD475">
        <v>0</v>
      </c>
      <c r="CE475" t="s">
        <v>139</v>
      </c>
      <c r="CG475" t="s">
        <v>188</v>
      </c>
      <c r="CI475" t="s">
        <v>129</v>
      </c>
      <c r="CJ475" t="s">
        <v>51</v>
      </c>
      <c r="CL475" t="s">
        <v>51</v>
      </c>
      <c r="CN475" t="s">
        <v>346</v>
      </c>
      <c r="CP475">
        <v>10</v>
      </c>
      <c r="CS475" t="s">
        <v>337</v>
      </c>
    </row>
    <row r="476" spans="1:98" customFormat="1">
      <c r="A476">
        <v>200008</v>
      </c>
      <c r="B476" t="s">
        <v>551</v>
      </c>
      <c r="C476" t="s">
        <v>360</v>
      </c>
      <c r="D476">
        <v>1976</v>
      </c>
      <c r="E476">
        <v>50</v>
      </c>
      <c r="F476" t="s">
        <v>58</v>
      </c>
      <c r="G476" t="s">
        <v>82</v>
      </c>
      <c r="H476" t="s">
        <v>454</v>
      </c>
      <c r="I476" t="s">
        <v>397</v>
      </c>
      <c r="J476" t="s">
        <v>350</v>
      </c>
      <c r="K476" s="329">
        <v>46135.769120370373</v>
      </c>
      <c r="L476" t="s">
        <v>309</v>
      </c>
      <c r="M476" t="s">
        <v>551</v>
      </c>
      <c r="N476" t="s">
        <v>552</v>
      </c>
      <c r="O476" t="s">
        <v>553</v>
      </c>
      <c r="P476" t="s">
        <v>382</v>
      </c>
      <c r="R476" t="s">
        <v>383</v>
      </c>
      <c r="S476" t="s">
        <v>121</v>
      </c>
      <c r="T476" t="s">
        <v>121</v>
      </c>
      <c r="U476" t="s">
        <v>331</v>
      </c>
      <c r="V476" t="s">
        <v>107</v>
      </c>
      <c r="W476" t="s">
        <v>534</v>
      </c>
      <c r="X476">
        <v>0</v>
      </c>
      <c r="Y476">
        <v>0</v>
      </c>
      <c r="Z476">
        <v>1</v>
      </c>
      <c r="AA476">
        <v>0</v>
      </c>
      <c r="AB476">
        <v>1</v>
      </c>
      <c r="AC476">
        <v>0</v>
      </c>
      <c r="AD476">
        <v>1</v>
      </c>
      <c r="AE476">
        <v>0</v>
      </c>
      <c r="AF476">
        <v>0</v>
      </c>
      <c r="AG476">
        <v>0</v>
      </c>
      <c r="AH476">
        <v>0</v>
      </c>
      <c r="AI476">
        <v>0</v>
      </c>
      <c r="AJ476">
        <v>0</v>
      </c>
      <c r="AK476">
        <v>0</v>
      </c>
      <c r="AL476">
        <v>0</v>
      </c>
      <c r="AM476">
        <v>0</v>
      </c>
      <c r="AN476">
        <v>0</v>
      </c>
      <c r="AO476">
        <v>0</v>
      </c>
      <c r="AP476" t="s">
        <v>345</v>
      </c>
      <c r="AQ476">
        <v>1</v>
      </c>
      <c r="AR476">
        <v>0</v>
      </c>
      <c r="AS476">
        <v>0</v>
      </c>
      <c r="AT476">
        <v>0</v>
      </c>
      <c r="AU476">
        <v>0</v>
      </c>
      <c r="AV476">
        <v>0</v>
      </c>
      <c r="AW476">
        <v>0</v>
      </c>
      <c r="AX476">
        <v>0</v>
      </c>
      <c r="AY476" t="s">
        <v>345</v>
      </c>
      <c r="AZ476">
        <v>1</v>
      </c>
      <c r="BA476">
        <v>0</v>
      </c>
      <c r="BB476">
        <v>0</v>
      </c>
      <c r="BC476">
        <v>0</v>
      </c>
      <c r="BD476">
        <v>0</v>
      </c>
      <c r="BE476">
        <v>0</v>
      </c>
      <c r="BF476">
        <v>0</v>
      </c>
      <c r="BG476">
        <v>0</v>
      </c>
      <c r="BH476">
        <v>0</v>
      </c>
      <c r="BI476" t="s">
        <v>51</v>
      </c>
      <c r="BK476" t="s">
        <v>386</v>
      </c>
      <c r="BL476" t="s">
        <v>129</v>
      </c>
      <c r="BM476" t="s">
        <v>130</v>
      </c>
      <c r="BN476" t="s">
        <v>117</v>
      </c>
      <c r="BO476" t="s">
        <v>928</v>
      </c>
      <c r="BP476">
        <v>0</v>
      </c>
      <c r="BQ476">
        <v>0</v>
      </c>
      <c r="BR476">
        <v>0</v>
      </c>
      <c r="BS476">
        <v>1</v>
      </c>
      <c r="BT476">
        <v>0</v>
      </c>
      <c r="BU476">
        <v>0</v>
      </c>
      <c r="BV476">
        <v>0</v>
      </c>
      <c r="BW476">
        <v>0</v>
      </c>
      <c r="BX476">
        <v>0</v>
      </c>
      <c r="BY476">
        <v>0</v>
      </c>
      <c r="BZ476">
        <v>0</v>
      </c>
      <c r="CA476">
        <v>0</v>
      </c>
      <c r="CB476">
        <v>0</v>
      </c>
      <c r="CC476">
        <v>0</v>
      </c>
      <c r="CD476">
        <v>0</v>
      </c>
      <c r="CE476" t="s">
        <v>335</v>
      </c>
      <c r="CG476" t="s">
        <v>242</v>
      </c>
      <c r="CI476" t="s">
        <v>129</v>
      </c>
      <c r="CJ476" t="s">
        <v>51</v>
      </c>
      <c r="CL476" t="s">
        <v>51</v>
      </c>
      <c r="CN476" t="s">
        <v>346</v>
      </c>
      <c r="CP476">
        <v>9</v>
      </c>
      <c r="CS476" t="s">
        <v>337</v>
      </c>
    </row>
    <row r="477" spans="1:98" customFormat="1">
      <c r="A477">
        <v>198075</v>
      </c>
      <c r="B477" t="s">
        <v>449</v>
      </c>
      <c r="C477" t="s">
        <v>322</v>
      </c>
      <c r="D477">
        <v>1954</v>
      </c>
      <c r="E477">
        <v>72</v>
      </c>
      <c r="F477" t="s">
        <v>376</v>
      </c>
      <c r="G477" t="s">
        <v>80</v>
      </c>
      <c r="H477" t="s">
        <v>544</v>
      </c>
      <c r="I477" t="s">
        <v>361</v>
      </c>
      <c r="J477" t="s">
        <v>350</v>
      </c>
      <c r="K477" s="329">
        <v>46135.764953703707</v>
      </c>
      <c r="L477" t="s">
        <v>309</v>
      </c>
      <c r="M477" t="s">
        <v>401</v>
      </c>
      <c r="N477" t="s">
        <v>403</v>
      </c>
      <c r="O477" t="s">
        <v>404</v>
      </c>
      <c r="P477" t="s">
        <v>405</v>
      </c>
      <c r="Q477" t="s">
        <v>306</v>
      </c>
      <c r="R477" t="s">
        <v>122</v>
      </c>
      <c r="S477" t="s">
        <v>122</v>
      </c>
      <c r="T477" t="s">
        <v>394</v>
      </c>
      <c r="U477" t="s">
        <v>331</v>
      </c>
      <c r="V477" t="s">
        <v>111</v>
      </c>
      <c r="W477" t="s">
        <v>709</v>
      </c>
      <c r="X477">
        <v>0</v>
      </c>
      <c r="Y477">
        <v>0</v>
      </c>
      <c r="Z477">
        <v>1</v>
      </c>
      <c r="AA477">
        <v>0</v>
      </c>
      <c r="AB477">
        <v>0</v>
      </c>
      <c r="AC477">
        <v>0</v>
      </c>
      <c r="AD477">
        <v>0</v>
      </c>
      <c r="AE477">
        <v>0</v>
      </c>
      <c r="AF477">
        <v>0</v>
      </c>
      <c r="AG477">
        <v>1</v>
      </c>
      <c r="AH477">
        <v>0</v>
      </c>
      <c r="AI477">
        <v>0</v>
      </c>
      <c r="AJ477">
        <v>0</v>
      </c>
      <c r="AK477">
        <v>0</v>
      </c>
      <c r="AL477">
        <v>0</v>
      </c>
      <c r="AM477">
        <v>0</v>
      </c>
      <c r="AN477">
        <v>0</v>
      </c>
      <c r="AO477">
        <v>0</v>
      </c>
      <c r="AP477" t="s">
        <v>437</v>
      </c>
      <c r="AQ477">
        <v>1</v>
      </c>
      <c r="AR477">
        <v>1</v>
      </c>
      <c r="AS477">
        <v>0</v>
      </c>
      <c r="AT477">
        <v>0</v>
      </c>
      <c r="AU477">
        <v>0</v>
      </c>
      <c r="AV477">
        <v>0</v>
      </c>
      <c r="AW477">
        <v>0</v>
      </c>
      <c r="AX477">
        <v>0</v>
      </c>
      <c r="AY477" t="s">
        <v>375</v>
      </c>
      <c r="AZ477">
        <v>0</v>
      </c>
      <c r="BA477">
        <v>1</v>
      </c>
      <c r="BB477">
        <v>0</v>
      </c>
      <c r="BC477">
        <v>0</v>
      </c>
      <c r="BD477">
        <v>0</v>
      </c>
      <c r="BE477">
        <v>0</v>
      </c>
      <c r="BF477">
        <v>0</v>
      </c>
      <c r="BG477">
        <v>0</v>
      </c>
      <c r="BH477">
        <v>0</v>
      </c>
      <c r="BI477" t="s">
        <v>51</v>
      </c>
      <c r="BJ477" t="s">
        <v>2478</v>
      </c>
      <c r="BK477" t="s">
        <v>131</v>
      </c>
      <c r="BL477" t="s">
        <v>131</v>
      </c>
      <c r="BM477" t="s">
        <v>128</v>
      </c>
      <c r="BN477" t="s">
        <v>119</v>
      </c>
      <c r="BO477" t="s">
        <v>1781</v>
      </c>
      <c r="BP477">
        <v>0</v>
      </c>
      <c r="BQ477">
        <v>0</v>
      </c>
      <c r="BR477">
        <v>0</v>
      </c>
      <c r="BS477">
        <v>1</v>
      </c>
      <c r="BT477">
        <v>0</v>
      </c>
      <c r="BU477">
        <v>0</v>
      </c>
      <c r="BV477">
        <v>0</v>
      </c>
      <c r="BW477">
        <v>0</v>
      </c>
      <c r="BX477">
        <v>0</v>
      </c>
      <c r="BY477">
        <v>0</v>
      </c>
      <c r="BZ477">
        <v>0</v>
      </c>
      <c r="CA477">
        <v>1</v>
      </c>
      <c r="CB477">
        <v>0</v>
      </c>
      <c r="CC477">
        <v>1</v>
      </c>
      <c r="CD477">
        <v>0</v>
      </c>
      <c r="CE477" t="s">
        <v>335</v>
      </c>
      <c r="CF477" t="s">
        <v>1632</v>
      </c>
      <c r="CG477" t="s">
        <v>185</v>
      </c>
      <c r="CI477" t="s">
        <v>128</v>
      </c>
      <c r="CJ477" t="s">
        <v>51</v>
      </c>
      <c r="CK477" t="s">
        <v>2479</v>
      </c>
      <c r="CL477" t="s">
        <v>51</v>
      </c>
      <c r="CM477" t="s">
        <v>2480</v>
      </c>
      <c r="CN477" t="s">
        <v>346</v>
      </c>
      <c r="CP477">
        <v>10</v>
      </c>
      <c r="CQ477" t="s">
        <v>2481</v>
      </c>
      <c r="CR477" t="s">
        <v>2482</v>
      </c>
      <c r="CS477" t="s">
        <v>337</v>
      </c>
      <c r="CT477" t="s">
        <v>2483</v>
      </c>
    </row>
    <row r="478" spans="1:98" customFormat="1">
      <c r="A478">
        <v>199386</v>
      </c>
      <c r="B478" t="s">
        <v>321</v>
      </c>
      <c r="C478" t="s">
        <v>360</v>
      </c>
      <c r="D478">
        <v>1996</v>
      </c>
      <c r="E478">
        <v>30</v>
      </c>
      <c r="F478" t="s">
        <v>57</v>
      </c>
      <c r="G478" t="s">
        <v>72</v>
      </c>
      <c r="H478" t="s">
        <v>1115</v>
      </c>
      <c r="I478" t="s">
        <v>424</v>
      </c>
      <c r="J478" t="s">
        <v>350</v>
      </c>
      <c r="K478" s="329">
        <v>46135.716539351852</v>
      </c>
      <c r="L478" t="s">
        <v>309</v>
      </c>
      <c r="M478" t="s">
        <v>362</v>
      </c>
      <c r="N478" t="s">
        <v>363</v>
      </c>
      <c r="O478" t="s">
        <v>364</v>
      </c>
      <c r="P478" t="s">
        <v>365</v>
      </c>
      <c r="R478" t="s">
        <v>125</v>
      </c>
      <c r="S478" t="s">
        <v>125</v>
      </c>
      <c r="T478" t="s">
        <v>343</v>
      </c>
      <c r="U478" t="s">
        <v>331</v>
      </c>
      <c r="V478" t="s">
        <v>107</v>
      </c>
      <c r="W478" t="s">
        <v>513</v>
      </c>
      <c r="X478">
        <v>0</v>
      </c>
      <c r="Y478">
        <v>0</v>
      </c>
      <c r="Z478">
        <v>0</v>
      </c>
      <c r="AA478">
        <v>0</v>
      </c>
      <c r="AB478">
        <v>0</v>
      </c>
      <c r="AC478">
        <v>0</v>
      </c>
      <c r="AD478">
        <v>0</v>
      </c>
      <c r="AE478">
        <v>0</v>
      </c>
      <c r="AF478">
        <v>0</v>
      </c>
      <c r="AG478">
        <v>0</v>
      </c>
      <c r="AH478">
        <v>1</v>
      </c>
      <c r="AI478">
        <v>0</v>
      </c>
      <c r="AJ478">
        <v>0</v>
      </c>
      <c r="AK478">
        <v>0</v>
      </c>
      <c r="AL478">
        <v>0</v>
      </c>
      <c r="AM478">
        <v>0</v>
      </c>
      <c r="AN478">
        <v>0</v>
      </c>
      <c r="AO478">
        <v>0</v>
      </c>
      <c r="AP478" t="s">
        <v>464</v>
      </c>
      <c r="AQ478">
        <v>0</v>
      </c>
      <c r="AR478">
        <v>0</v>
      </c>
      <c r="AS478">
        <v>0</v>
      </c>
      <c r="AT478">
        <v>1</v>
      </c>
      <c r="AU478">
        <v>0</v>
      </c>
      <c r="AV478">
        <v>0</v>
      </c>
      <c r="AW478">
        <v>0</v>
      </c>
      <c r="AX478">
        <v>0</v>
      </c>
      <c r="AY478" t="s">
        <v>345</v>
      </c>
      <c r="AZ478">
        <v>1</v>
      </c>
      <c r="BA478">
        <v>0</v>
      </c>
      <c r="BB478">
        <v>0</v>
      </c>
      <c r="BC478">
        <v>0</v>
      </c>
      <c r="BD478">
        <v>0</v>
      </c>
      <c r="BE478">
        <v>0</v>
      </c>
      <c r="BF478">
        <v>0</v>
      </c>
      <c r="BG478">
        <v>0</v>
      </c>
      <c r="BH478">
        <v>0</v>
      </c>
      <c r="BK478" t="s">
        <v>135</v>
      </c>
      <c r="BL478" t="s">
        <v>133</v>
      </c>
      <c r="BM478" t="s">
        <v>133</v>
      </c>
      <c r="BN478" t="s">
        <v>117</v>
      </c>
      <c r="BO478" t="s">
        <v>921</v>
      </c>
      <c r="BP478">
        <v>0</v>
      </c>
      <c r="BQ478">
        <v>0</v>
      </c>
      <c r="BR478">
        <v>0</v>
      </c>
      <c r="BS478">
        <v>0</v>
      </c>
      <c r="BT478">
        <v>0</v>
      </c>
      <c r="BU478">
        <v>0</v>
      </c>
      <c r="BV478">
        <v>0</v>
      </c>
      <c r="BW478">
        <v>0</v>
      </c>
      <c r="BX478">
        <v>0</v>
      </c>
      <c r="BY478">
        <v>0</v>
      </c>
      <c r="BZ478">
        <v>1</v>
      </c>
      <c r="CA478">
        <v>0</v>
      </c>
      <c r="CB478">
        <v>0</v>
      </c>
      <c r="CC478">
        <v>0</v>
      </c>
      <c r="CD478">
        <v>0</v>
      </c>
      <c r="CE478" t="s">
        <v>335</v>
      </c>
      <c r="CF478" t="s">
        <v>2484</v>
      </c>
      <c r="CG478" t="s">
        <v>210</v>
      </c>
      <c r="CI478" t="s">
        <v>128</v>
      </c>
      <c r="CJ478" t="s">
        <v>52</v>
      </c>
      <c r="CL478" t="s">
        <v>52</v>
      </c>
      <c r="CM478" t="s">
        <v>2485</v>
      </c>
      <c r="CN478" t="s">
        <v>346</v>
      </c>
      <c r="CP478">
        <v>6</v>
      </c>
      <c r="CS478" t="s">
        <v>337</v>
      </c>
    </row>
    <row r="479" spans="1:98" customFormat="1">
      <c r="A479">
        <v>200005</v>
      </c>
      <c r="B479" t="s">
        <v>1372</v>
      </c>
      <c r="C479" t="s">
        <v>360</v>
      </c>
      <c r="D479">
        <v>1963</v>
      </c>
      <c r="E479">
        <v>63</v>
      </c>
      <c r="F479" t="s">
        <v>339</v>
      </c>
      <c r="G479" t="s">
        <v>49</v>
      </c>
      <c r="H479" t="s">
        <v>377</v>
      </c>
      <c r="I479" t="s">
        <v>410</v>
      </c>
      <c r="J479" t="s">
        <v>325</v>
      </c>
      <c r="K479" s="329">
        <v>46135.710347222222</v>
      </c>
      <c r="L479" t="s">
        <v>309</v>
      </c>
      <c r="M479" t="s">
        <v>1372</v>
      </c>
      <c r="N479" t="s">
        <v>1402</v>
      </c>
      <c r="O479" t="s">
        <v>377</v>
      </c>
      <c r="P479" t="s">
        <v>365</v>
      </c>
      <c r="Q479" t="s">
        <v>304</v>
      </c>
      <c r="R479" t="s">
        <v>383</v>
      </c>
      <c r="S479" t="s">
        <v>122</v>
      </c>
      <c r="T479" t="s">
        <v>343</v>
      </c>
      <c r="U479" t="s">
        <v>912</v>
      </c>
      <c r="V479" t="s">
        <v>107</v>
      </c>
      <c r="W479" t="s">
        <v>524</v>
      </c>
      <c r="X479">
        <v>0</v>
      </c>
      <c r="Y479">
        <v>1</v>
      </c>
      <c r="Z479">
        <v>0</v>
      </c>
      <c r="AA479">
        <v>0</v>
      </c>
      <c r="AB479">
        <v>0</v>
      </c>
      <c r="AC479">
        <v>0</v>
      </c>
      <c r="AD479">
        <v>0</v>
      </c>
      <c r="AE479">
        <v>0</v>
      </c>
      <c r="AF479">
        <v>0</v>
      </c>
      <c r="AG479">
        <v>0</v>
      </c>
      <c r="AH479">
        <v>0</v>
      </c>
      <c r="AI479">
        <v>0</v>
      </c>
      <c r="AJ479">
        <v>0</v>
      </c>
      <c r="AK479">
        <v>0</v>
      </c>
      <c r="AL479">
        <v>0</v>
      </c>
      <c r="AM479">
        <v>0</v>
      </c>
      <c r="AN479">
        <v>0</v>
      </c>
      <c r="AO479">
        <v>0</v>
      </c>
      <c r="AP479" t="s">
        <v>345</v>
      </c>
      <c r="AQ479">
        <v>1</v>
      </c>
      <c r="AR479">
        <v>0</v>
      </c>
      <c r="AS479">
        <v>0</v>
      </c>
      <c r="AT479">
        <v>0</v>
      </c>
      <c r="AU479">
        <v>0</v>
      </c>
      <c r="AV479">
        <v>0</v>
      </c>
      <c r="AW479">
        <v>0</v>
      </c>
      <c r="AX479">
        <v>0</v>
      </c>
      <c r="AY479" t="s">
        <v>345</v>
      </c>
      <c r="AZ479">
        <v>1</v>
      </c>
      <c r="BA479">
        <v>0</v>
      </c>
      <c r="BB479">
        <v>0</v>
      </c>
      <c r="BC479">
        <v>0</v>
      </c>
      <c r="BD479">
        <v>0</v>
      </c>
      <c r="BE479">
        <v>0</v>
      </c>
      <c r="BF479">
        <v>0</v>
      </c>
      <c r="BG479">
        <v>0</v>
      </c>
      <c r="BH479">
        <v>0</v>
      </c>
      <c r="BI479" t="s">
        <v>51</v>
      </c>
      <c r="BK479" t="s">
        <v>131</v>
      </c>
      <c r="BL479" t="s">
        <v>129</v>
      </c>
      <c r="BM479" t="s">
        <v>131</v>
      </c>
      <c r="BN479" t="s">
        <v>120</v>
      </c>
      <c r="BO479" t="s">
        <v>923</v>
      </c>
      <c r="BP479">
        <v>0</v>
      </c>
      <c r="BQ479">
        <v>1</v>
      </c>
      <c r="BR479">
        <v>0</v>
      </c>
      <c r="BS479">
        <v>0</v>
      </c>
      <c r="BT479">
        <v>0</v>
      </c>
      <c r="BU479">
        <v>0</v>
      </c>
      <c r="BV479">
        <v>0</v>
      </c>
      <c r="BW479">
        <v>0</v>
      </c>
      <c r="BX479">
        <v>0</v>
      </c>
      <c r="BY479">
        <v>0</v>
      </c>
      <c r="BZ479">
        <v>0</v>
      </c>
      <c r="CA479">
        <v>0</v>
      </c>
      <c r="CB479">
        <v>0</v>
      </c>
      <c r="CC479">
        <v>0</v>
      </c>
      <c r="CD479">
        <v>0</v>
      </c>
      <c r="CE479" t="s">
        <v>335</v>
      </c>
      <c r="CF479" t="s">
        <v>1711</v>
      </c>
      <c r="CG479" t="s">
        <v>335</v>
      </c>
      <c r="CI479" t="s">
        <v>131</v>
      </c>
      <c r="CJ479" t="s">
        <v>51</v>
      </c>
      <c r="CK479" t="s">
        <v>1571</v>
      </c>
      <c r="CL479" t="s">
        <v>51</v>
      </c>
      <c r="CM479" t="s">
        <v>2486</v>
      </c>
      <c r="CN479" t="s">
        <v>346</v>
      </c>
      <c r="CP479">
        <v>10</v>
      </c>
      <c r="CQ479" t="s">
        <v>2487</v>
      </c>
      <c r="CS479" t="s">
        <v>400</v>
      </c>
      <c r="CT479" t="s">
        <v>2488</v>
      </c>
    </row>
    <row r="480" spans="1:98" customFormat="1">
      <c r="A480">
        <v>113855</v>
      </c>
      <c r="B480" t="s">
        <v>321</v>
      </c>
      <c r="C480" t="s">
        <v>303</v>
      </c>
      <c r="D480">
        <v>1969</v>
      </c>
      <c r="E480">
        <v>57</v>
      </c>
      <c r="F480" t="s">
        <v>58</v>
      </c>
      <c r="G480" t="s">
        <v>71</v>
      </c>
      <c r="H480" t="s">
        <v>1289</v>
      </c>
      <c r="I480" t="s">
        <v>471</v>
      </c>
      <c r="J480" t="s">
        <v>325</v>
      </c>
      <c r="K480" s="329">
        <v>46135.618692129632</v>
      </c>
      <c r="L480" t="s">
        <v>309</v>
      </c>
      <c r="M480" t="s">
        <v>1363</v>
      </c>
      <c r="N480" t="s">
        <v>1364</v>
      </c>
      <c r="O480" t="s">
        <v>459</v>
      </c>
      <c r="P480" t="s">
        <v>353</v>
      </c>
      <c r="Q480" t="s">
        <v>305</v>
      </c>
      <c r="R480" t="s">
        <v>125</v>
      </c>
      <c r="S480" t="s">
        <v>122</v>
      </c>
      <c r="T480" t="s">
        <v>330</v>
      </c>
      <c r="U480" t="s">
        <v>395</v>
      </c>
      <c r="V480" t="s">
        <v>107</v>
      </c>
      <c r="W480" t="s">
        <v>505</v>
      </c>
      <c r="X480">
        <v>0</v>
      </c>
      <c r="Y480">
        <v>0</v>
      </c>
      <c r="Z480">
        <v>0</v>
      </c>
      <c r="AA480">
        <v>0</v>
      </c>
      <c r="AB480">
        <v>0</v>
      </c>
      <c r="AC480">
        <v>1</v>
      </c>
      <c r="AD480">
        <v>0</v>
      </c>
      <c r="AE480">
        <v>0</v>
      </c>
      <c r="AF480">
        <v>0</v>
      </c>
      <c r="AG480">
        <v>0</v>
      </c>
      <c r="AH480">
        <v>0</v>
      </c>
      <c r="AI480">
        <v>0</v>
      </c>
      <c r="AJ480">
        <v>0</v>
      </c>
      <c r="AK480">
        <v>0</v>
      </c>
      <c r="AL480">
        <v>0</v>
      </c>
      <c r="AM480">
        <v>0</v>
      </c>
      <c r="AN480">
        <v>0</v>
      </c>
      <c r="AO480">
        <v>0</v>
      </c>
      <c r="AP480" t="s">
        <v>345</v>
      </c>
      <c r="AQ480">
        <v>1</v>
      </c>
      <c r="AR480">
        <v>0</v>
      </c>
      <c r="AS480">
        <v>0</v>
      </c>
      <c r="AT480">
        <v>0</v>
      </c>
      <c r="AU480">
        <v>0</v>
      </c>
      <c r="AV480">
        <v>0</v>
      </c>
      <c r="AW480">
        <v>0</v>
      </c>
      <c r="AX480">
        <v>0</v>
      </c>
      <c r="AY480" t="s">
        <v>345</v>
      </c>
      <c r="AZ480">
        <v>1</v>
      </c>
      <c r="BA480">
        <v>0</v>
      </c>
      <c r="BB480">
        <v>0</v>
      </c>
      <c r="BC480">
        <v>0</v>
      </c>
      <c r="BD480">
        <v>0</v>
      </c>
      <c r="BE480">
        <v>0</v>
      </c>
      <c r="BF480">
        <v>0</v>
      </c>
      <c r="BG480">
        <v>0</v>
      </c>
      <c r="BH480">
        <v>0</v>
      </c>
      <c r="BK480" t="s">
        <v>131</v>
      </c>
      <c r="BL480" t="s">
        <v>134</v>
      </c>
      <c r="BM480" t="s">
        <v>131</v>
      </c>
      <c r="BN480" t="s">
        <v>118</v>
      </c>
      <c r="BO480" t="s">
        <v>924</v>
      </c>
      <c r="BP480">
        <v>0</v>
      </c>
      <c r="BQ480">
        <v>0</v>
      </c>
      <c r="BR480">
        <v>0</v>
      </c>
      <c r="BS480">
        <v>0</v>
      </c>
      <c r="BT480">
        <v>0</v>
      </c>
      <c r="BU480">
        <v>1</v>
      </c>
      <c r="BV480">
        <v>0</v>
      </c>
      <c r="BW480">
        <v>0</v>
      </c>
      <c r="BX480">
        <v>0</v>
      </c>
      <c r="BY480">
        <v>0</v>
      </c>
      <c r="BZ480">
        <v>0</v>
      </c>
      <c r="CA480">
        <v>0</v>
      </c>
      <c r="CB480">
        <v>0</v>
      </c>
      <c r="CC480">
        <v>0</v>
      </c>
      <c r="CD480">
        <v>0</v>
      </c>
      <c r="CE480" t="s">
        <v>335</v>
      </c>
      <c r="CG480" t="s">
        <v>335</v>
      </c>
      <c r="CI480" t="s">
        <v>129</v>
      </c>
      <c r="CJ480" t="s">
        <v>51</v>
      </c>
      <c r="CL480" t="s">
        <v>51</v>
      </c>
      <c r="CN480" t="s">
        <v>346</v>
      </c>
      <c r="CP480">
        <v>8</v>
      </c>
      <c r="CS480" t="s">
        <v>347</v>
      </c>
    </row>
    <row r="481" spans="1:98" customFormat="1">
      <c r="A481">
        <v>188882</v>
      </c>
      <c r="B481" t="s">
        <v>762</v>
      </c>
      <c r="C481" t="s">
        <v>360</v>
      </c>
      <c r="D481">
        <v>1983</v>
      </c>
      <c r="E481">
        <v>43</v>
      </c>
      <c r="F481" t="s">
        <v>387</v>
      </c>
      <c r="G481" t="s">
        <v>82</v>
      </c>
      <c r="H481" t="s">
        <v>496</v>
      </c>
      <c r="I481" t="s">
        <v>410</v>
      </c>
      <c r="J481" t="s">
        <v>325</v>
      </c>
      <c r="K481" s="329">
        <v>46135.610578703701</v>
      </c>
      <c r="L481" t="s">
        <v>309</v>
      </c>
      <c r="M481" t="s">
        <v>445</v>
      </c>
      <c r="N481" t="s">
        <v>447</v>
      </c>
      <c r="O481" t="s">
        <v>328</v>
      </c>
      <c r="P481" t="s">
        <v>329</v>
      </c>
      <c r="R481" t="s">
        <v>383</v>
      </c>
      <c r="S481" t="s">
        <v>121</v>
      </c>
      <c r="T481" t="s">
        <v>121</v>
      </c>
      <c r="U481" t="s">
        <v>331</v>
      </c>
      <c r="V481" t="s">
        <v>105</v>
      </c>
      <c r="W481" t="s">
        <v>499</v>
      </c>
      <c r="X481">
        <v>0</v>
      </c>
      <c r="Y481">
        <v>0</v>
      </c>
      <c r="Z481">
        <v>0</v>
      </c>
      <c r="AA481">
        <v>0</v>
      </c>
      <c r="AB481">
        <v>0</v>
      </c>
      <c r="AC481">
        <v>0</v>
      </c>
      <c r="AD481">
        <v>0</v>
      </c>
      <c r="AE481">
        <v>0</v>
      </c>
      <c r="AF481">
        <v>0</v>
      </c>
      <c r="AG481">
        <v>0</v>
      </c>
      <c r="AH481">
        <v>0</v>
      </c>
      <c r="AI481">
        <v>0</v>
      </c>
      <c r="AJ481">
        <v>0</v>
      </c>
      <c r="AK481">
        <v>0</v>
      </c>
      <c r="AL481">
        <v>1</v>
      </c>
      <c r="AM481">
        <v>0</v>
      </c>
      <c r="AN481">
        <v>0</v>
      </c>
      <c r="AO481">
        <v>0</v>
      </c>
      <c r="AP481" t="s">
        <v>345</v>
      </c>
      <c r="AQ481">
        <v>1</v>
      </c>
      <c r="AR481">
        <v>0</v>
      </c>
      <c r="AS481">
        <v>0</v>
      </c>
      <c r="AT481">
        <v>0</v>
      </c>
      <c r="AU481">
        <v>0</v>
      </c>
      <c r="AV481">
        <v>0</v>
      </c>
      <c r="AW481">
        <v>0</v>
      </c>
      <c r="AX481">
        <v>0</v>
      </c>
      <c r="AY481" t="s">
        <v>464</v>
      </c>
      <c r="AZ481">
        <v>0</v>
      </c>
      <c r="BA481">
        <v>0</v>
      </c>
      <c r="BB481">
        <v>0</v>
      </c>
      <c r="BC481">
        <v>1</v>
      </c>
      <c r="BD481">
        <v>0</v>
      </c>
      <c r="BE481">
        <v>0</v>
      </c>
      <c r="BF481">
        <v>0</v>
      </c>
      <c r="BG481">
        <v>0</v>
      </c>
      <c r="BH481">
        <v>0</v>
      </c>
      <c r="BK481" t="s">
        <v>131</v>
      </c>
      <c r="BL481" t="s">
        <v>129</v>
      </c>
      <c r="BM481" t="s">
        <v>131</v>
      </c>
      <c r="BN481" t="s">
        <v>118</v>
      </c>
      <c r="BO481" t="s">
        <v>924</v>
      </c>
      <c r="BP481">
        <v>0</v>
      </c>
      <c r="BQ481">
        <v>0</v>
      </c>
      <c r="BR481">
        <v>0</v>
      </c>
      <c r="BS481">
        <v>0</v>
      </c>
      <c r="BT481">
        <v>0</v>
      </c>
      <c r="BU481">
        <v>1</v>
      </c>
      <c r="BV481">
        <v>0</v>
      </c>
      <c r="BW481">
        <v>0</v>
      </c>
      <c r="BX481">
        <v>0</v>
      </c>
      <c r="BY481">
        <v>0</v>
      </c>
      <c r="BZ481">
        <v>0</v>
      </c>
      <c r="CA481">
        <v>0</v>
      </c>
      <c r="CB481">
        <v>0</v>
      </c>
      <c r="CC481">
        <v>0</v>
      </c>
      <c r="CD481">
        <v>0</v>
      </c>
      <c r="CE481" t="s">
        <v>335</v>
      </c>
      <c r="CG481" t="s">
        <v>335</v>
      </c>
      <c r="CI481" t="s">
        <v>129</v>
      </c>
      <c r="CJ481" t="s">
        <v>52</v>
      </c>
      <c r="CL481" t="s">
        <v>52</v>
      </c>
      <c r="CN481" t="s">
        <v>346</v>
      </c>
      <c r="CP481">
        <v>6</v>
      </c>
    </row>
    <row r="482" spans="1:98" customFormat="1">
      <c r="A482">
        <v>184858</v>
      </c>
      <c r="B482" t="s">
        <v>321</v>
      </c>
      <c r="C482" t="s">
        <v>360</v>
      </c>
      <c r="D482">
        <v>1972</v>
      </c>
      <c r="E482">
        <v>54</v>
      </c>
      <c r="F482" t="s">
        <v>58</v>
      </c>
      <c r="G482" t="s">
        <v>49</v>
      </c>
      <c r="H482" t="s">
        <v>328</v>
      </c>
      <c r="I482" t="s">
        <v>367</v>
      </c>
      <c r="J482" t="s">
        <v>325</v>
      </c>
      <c r="K482" s="329">
        <v>46135.608113425929</v>
      </c>
      <c r="L482" t="s">
        <v>309</v>
      </c>
      <c r="M482" t="s">
        <v>658</v>
      </c>
      <c r="N482" t="s">
        <v>660</v>
      </c>
      <c r="O482" t="s">
        <v>319</v>
      </c>
      <c r="P482" t="s">
        <v>405</v>
      </c>
      <c r="Q482" t="s">
        <v>306</v>
      </c>
      <c r="R482" t="s">
        <v>383</v>
      </c>
      <c r="S482" t="s">
        <v>121</v>
      </c>
      <c r="T482" t="s">
        <v>121</v>
      </c>
      <c r="U482" t="s">
        <v>331</v>
      </c>
      <c r="V482" t="s">
        <v>112</v>
      </c>
      <c r="W482" t="s">
        <v>2489</v>
      </c>
      <c r="X482">
        <v>0</v>
      </c>
      <c r="Y482">
        <v>0</v>
      </c>
      <c r="Z482">
        <v>1</v>
      </c>
      <c r="AA482">
        <v>0</v>
      </c>
      <c r="AB482">
        <v>0</v>
      </c>
      <c r="AC482">
        <v>0</v>
      </c>
      <c r="AD482">
        <v>1</v>
      </c>
      <c r="AE482">
        <v>0</v>
      </c>
      <c r="AF482">
        <v>0</v>
      </c>
      <c r="AG482">
        <v>0</v>
      </c>
      <c r="AH482">
        <v>0</v>
      </c>
      <c r="AI482">
        <v>0</v>
      </c>
      <c r="AJ482">
        <v>0</v>
      </c>
      <c r="AK482">
        <v>0</v>
      </c>
      <c r="AL482">
        <v>0</v>
      </c>
      <c r="AM482">
        <v>0</v>
      </c>
      <c r="AN482">
        <v>1</v>
      </c>
      <c r="AO482">
        <v>0</v>
      </c>
      <c r="AP482" t="s">
        <v>345</v>
      </c>
      <c r="AQ482">
        <v>1</v>
      </c>
      <c r="AR482">
        <v>0</v>
      </c>
      <c r="AS482">
        <v>0</v>
      </c>
      <c r="AT482">
        <v>0</v>
      </c>
      <c r="AU482">
        <v>0</v>
      </c>
      <c r="AV482">
        <v>0</v>
      </c>
      <c r="AW482">
        <v>0</v>
      </c>
      <c r="AX482">
        <v>0</v>
      </c>
      <c r="AY482" t="s">
        <v>345</v>
      </c>
      <c r="AZ482">
        <v>1</v>
      </c>
      <c r="BA482">
        <v>0</v>
      </c>
      <c r="BB482">
        <v>0</v>
      </c>
      <c r="BC482">
        <v>0</v>
      </c>
      <c r="BD482">
        <v>0</v>
      </c>
      <c r="BE482">
        <v>0</v>
      </c>
      <c r="BF482">
        <v>0</v>
      </c>
      <c r="BG482">
        <v>0</v>
      </c>
      <c r="BH482">
        <v>0</v>
      </c>
      <c r="BI482" t="s">
        <v>51</v>
      </c>
      <c r="BK482" t="s">
        <v>128</v>
      </c>
      <c r="BL482" t="s">
        <v>386</v>
      </c>
      <c r="BM482" t="s">
        <v>128</v>
      </c>
      <c r="BN482" t="s">
        <v>118</v>
      </c>
      <c r="BO482" t="s">
        <v>921</v>
      </c>
      <c r="BP482">
        <v>0</v>
      </c>
      <c r="BQ482">
        <v>0</v>
      </c>
      <c r="BR482">
        <v>0</v>
      </c>
      <c r="BS482">
        <v>0</v>
      </c>
      <c r="BT482">
        <v>0</v>
      </c>
      <c r="BU482">
        <v>0</v>
      </c>
      <c r="BV482">
        <v>0</v>
      </c>
      <c r="BW482">
        <v>0</v>
      </c>
      <c r="BX482">
        <v>0</v>
      </c>
      <c r="BY482">
        <v>0</v>
      </c>
      <c r="BZ482">
        <v>1</v>
      </c>
      <c r="CA482">
        <v>0</v>
      </c>
      <c r="CB482">
        <v>0</v>
      </c>
      <c r="CC482">
        <v>0</v>
      </c>
      <c r="CD482">
        <v>0</v>
      </c>
      <c r="CE482" t="s">
        <v>138</v>
      </c>
      <c r="CG482" t="s">
        <v>335</v>
      </c>
      <c r="CI482" t="s">
        <v>128</v>
      </c>
      <c r="CJ482" t="s">
        <v>51</v>
      </c>
      <c r="CL482" t="s">
        <v>51</v>
      </c>
      <c r="CN482" t="s">
        <v>346</v>
      </c>
      <c r="CP482">
        <v>8</v>
      </c>
      <c r="CS482" t="s">
        <v>337</v>
      </c>
    </row>
    <row r="483" spans="1:98" customFormat="1">
      <c r="A483">
        <v>200001</v>
      </c>
      <c r="B483" t="s">
        <v>1363</v>
      </c>
      <c r="C483" t="s">
        <v>322</v>
      </c>
      <c r="D483">
        <v>2002</v>
      </c>
      <c r="E483">
        <v>24</v>
      </c>
      <c r="F483" t="s">
        <v>323</v>
      </c>
      <c r="G483" t="s">
        <v>85</v>
      </c>
      <c r="H483" t="s">
        <v>679</v>
      </c>
      <c r="I483" t="s">
        <v>361</v>
      </c>
      <c r="J483" t="s">
        <v>325</v>
      </c>
      <c r="K483" s="329">
        <v>46135.606678240743</v>
      </c>
      <c r="L483" t="s">
        <v>309</v>
      </c>
      <c r="M483" t="s">
        <v>1363</v>
      </c>
      <c r="N483" t="s">
        <v>1364</v>
      </c>
      <c r="O483" t="s">
        <v>459</v>
      </c>
      <c r="P483" t="s">
        <v>353</v>
      </c>
      <c r="Q483" t="s">
        <v>305</v>
      </c>
      <c r="R483" t="s">
        <v>383</v>
      </c>
      <c r="S483" t="s">
        <v>121</v>
      </c>
      <c r="T483" t="s">
        <v>121</v>
      </c>
      <c r="U483" t="s">
        <v>331</v>
      </c>
      <c r="V483" t="s">
        <v>112</v>
      </c>
      <c r="W483" t="s">
        <v>505</v>
      </c>
      <c r="X483">
        <v>0</v>
      </c>
      <c r="Y483">
        <v>0</v>
      </c>
      <c r="Z483">
        <v>0</v>
      </c>
      <c r="AA483">
        <v>0</v>
      </c>
      <c r="AB483">
        <v>0</v>
      </c>
      <c r="AC483">
        <v>1</v>
      </c>
      <c r="AD483">
        <v>0</v>
      </c>
      <c r="AE483">
        <v>0</v>
      </c>
      <c r="AF483">
        <v>0</v>
      </c>
      <c r="AG483">
        <v>0</v>
      </c>
      <c r="AH483">
        <v>0</v>
      </c>
      <c r="AI483">
        <v>0</v>
      </c>
      <c r="AJ483">
        <v>0</v>
      </c>
      <c r="AK483">
        <v>0</v>
      </c>
      <c r="AL483">
        <v>0</v>
      </c>
      <c r="AM483">
        <v>0</v>
      </c>
      <c r="AN483">
        <v>0</v>
      </c>
      <c r="AO483">
        <v>0</v>
      </c>
      <c r="AP483" t="s">
        <v>345</v>
      </c>
      <c r="AQ483">
        <v>1</v>
      </c>
      <c r="AR483">
        <v>0</v>
      </c>
      <c r="AS483">
        <v>0</v>
      </c>
      <c r="AT483">
        <v>0</v>
      </c>
      <c r="AU483">
        <v>0</v>
      </c>
      <c r="AV483">
        <v>0</v>
      </c>
      <c r="AW483">
        <v>0</v>
      </c>
      <c r="AX483">
        <v>0</v>
      </c>
      <c r="AY483" t="s">
        <v>345</v>
      </c>
      <c r="AZ483">
        <v>1</v>
      </c>
      <c r="BA483">
        <v>0</v>
      </c>
      <c r="BB483">
        <v>0</v>
      </c>
      <c r="BC483">
        <v>0</v>
      </c>
      <c r="BD483">
        <v>0</v>
      </c>
      <c r="BE483">
        <v>0</v>
      </c>
      <c r="BF483">
        <v>0</v>
      </c>
      <c r="BG483">
        <v>0</v>
      </c>
      <c r="BH483">
        <v>0</v>
      </c>
      <c r="BI483" t="s">
        <v>51</v>
      </c>
      <c r="BK483" t="s">
        <v>128</v>
      </c>
      <c r="BL483" t="s">
        <v>128</v>
      </c>
      <c r="BM483" t="s">
        <v>128</v>
      </c>
      <c r="BN483" t="s">
        <v>118</v>
      </c>
      <c r="BO483" t="s">
        <v>922</v>
      </c>
      <c r="BP483">
        <v>1</v>
      </c>
      <c r="BQ483">
        <v>0</v>
      </c>
      <c r="BR483">
        <v>0</v>
      </c>
      <c r="BS483">
        <v>0</v>
      </c>
      <c r="BT483">
        <v>0</v>
      </c>
      <c r="BU483">
        <v>0</v>
      </c>
      <c r="BV483">
        <v>0</v>
      </c>
      <c r="BW483">
        <v>0</v>
      </c>
      <c r="BX483">
        <v>0</v>
      </c>
      <c r="BY483">
        <v>0</v>
      </c>
      <c r="BZ483">
        <v>0</v>
      </c>
      <c r="CA483">
        <v>0</v>
      </c>
      <c r="CB483">
        <v>0</v>
      </c>
      <c r="CC483">
        <v>0</v>
      </c>
      <c r="CD483">
        <v>0</v>
      </c>
      <c r="CE483" t="s">
        <v>335</v>
      </c>
      <c r="CG483" t="s">
        <v>335</v>
      </c>
      <c r="CI483" t="s">
        <v>129</v>
      </c>
      <c r="CJ483" t="s">
        <v>51</v>
      </c>
      <c r="CL483" t="s">
        <v>51</v>
      </c>
      <c r="CN483" t="s">
        <v>346</v>
      </c>
      <c r="CP483">
        <v>10</v>
      </c>
    </row>
    <row r="484" spans="1:98" customFormat="1">
      <c r="A484">
        <v>200003</v>
      </c>
      <c r="B484" t="s">
        <v>1363</v>
      </c>
      <c r="C484" t="s">
        <v>322</v>
      </c>
      <c r="D484">
        <v>2001</v>
      </c>
      <c r="E484">
        <v>25</v>
      </c>
      <c r="F484" t="s">
        <v>323</v>
      </c>
      <c r="G484" t="s">
        <v>85</v>
      </c>
      <c r="H484" t="s">
        <v>683</v>
      </c>
      <c r="I484" t="s">
        <v>378</v>
      </c>
      <c r="J484" t="s">
        <v>325</v>
      </c>
      <c r="K484" s="329">
        <v>46135.604837962965</v>
      </c>
      <c r="L484" t="s">
        <v>309</v>
      </c>
      <c r="M484" t="s">
        <v>1363</v>
      </c>
      <c r="N484" t="s">
        <v>1364</v>
      </c>
      <c r="O484" t="s">
        <v>459</v>
      </c>
      <c r="P484" t="s">
        <v>353</v>
      </c>
      <c r="Q484" t="s">
        <v>305</v>
      </c>
      <c r="R484" t="s">
        <v>383</v>
      </c>
      <c r="S484" t="s">
        <v>121</v>
      </c>
      <c r="T484" t="s">
        <v>121</v>
      </c>
      <c r="U484" t="s">
        <v>331</v>
      </c>
      <c r="V484" t="s">
        <v>115</v>
      </c>
      <c r="W484" t="s">
        <v>505</v>
      </c>
      <c r="X484">
        <v>0</v>
      </c>
      <c r="Y484">
        <v>0</v>
      </c>
      <c r="Z484">
        <v>0</v>
      </c>
      <c r="AA484">
        <v>0</v>
      </c>
      <c r="AB484">
        <v>0</v>
      </c>
      <c r="AC484">
        <v>1</v>
      </c>
      <c r="AD484">
        <v>0</v>
      </c>
      <c r="AE484">
        <v>0</v>
      </c>
      <c r="AF484">
        <v>0</v>
      </c>
      <c r="AG484">
        <v>0</v>
      </c>
      <c r="AH484">
        <v>0</v>
      </c>
      <c r="AI484">
        <v>0</v>
      </c>
      <c r="AJ484">
        <v>0</v>
      </c>
      <c r="AK484">
        <v>0</v>
      </c>
      <c r="AL484">
        <v>0</v>
      </c>
      <c r="AM484">
        <v>0</v>
      </c>
      <c r="AN484">
        <v>0</v>
      </c>
      <c r="AO484">
        <v>0</v>
      </c>
      <c r="AP484" t="s">
        <v>345</v>
      </c>
      <c r="AQ484">
        <v>1</v>
      </c>
      <c r="AR484">
        <v>0</v>
      </c>
      <c r="AS484">
        <v>0</v>
      </c>
      <c r="AT484">
        <v>0</v>
      </c>
      <c r="AU484">
        <v>0</v>
      </c>
      <c r="AV484">
        <v>0</v>
      </c>
      <c r="AW484">
        <v>0</v>
      </c>
      <c r="AX484">
        <v>0</v>
      </c>
      <c r="AY484" t="s">
        <v>345</v>
      </c>
      <c r="AZ484">
        <v>1</v>
      </c>
      <c r="BA484">
        <v>0</v>
      </c>
      <c r="BB484">
        <v>0</v>
      </c>
      <c r="BC484">
        <v>0</v>
      </c>
      <c r="BD484">
        <v>0</v>
      </c>
      <c r="BE484">
        <v>0</v>
      </c>
      <c r="BF484">
        <v>0</v>
      </c>
      <c r="BG484">
        <v>0</v>
      </c>
      <c r="BH484">
        <v>0</v>
      </c>
      <c r="BI484" t="s">
        <v>51</v>
      </c>
      <c r="BK484" t="s">
        <v>131</v>
      </c>
      <c r="BL484" t="s">
        <v>131</v>
      </c>
      <c r="BM484" t="s">
        <v>131</v>
      </c>
      <c r="BN484" t="s">
        <v>117</v>
      </c>
      <c r="BO484" t="s">
        <v>931</v>
      </c>
      <c r="BP484">
        <v>0</v>
      </c>
      <c r="BQ484">
        <v>0</v>
      </c>
      <c r="BR484">
        <v>1</v>
      </c>
      <c r="BS484">
        <v>0</v>
      </c>
      <c r="BT484">
        <v>0</v>
      </c>
      <c r="BU484">
        <v>0</v>
      </c>
      <c r="BV484">
        <v>0</v>
      </c>
      <c r="BW484">
        <v>0</v>
      </c>
      <c r="BX484">
        <v>0</v>
      </c>
      <c r="BY484">
        <v>0</v>
      </c>
      <c r="BZ484">
        <v>0</v>
      </c>
      <c r="CA484">
        <v>0</v>
      </c>
      <c r="CB484">
        <v>0</v>
      </c>
      <c r="CC484">
        <v>0</v>
      </c>
      <c r="CD484">
        <v>0</v>
      </c>
      <c r="CE484" t="s">
        <v>335</v>
      </c>
      <c r="CG484" t="s">
        <v>335</v>
      </c>
      <c r="CI484" t="s">
        <v>131</v>
      </c>
      <c r="CJ484" t="s">
        <v>51</v>
      </c>
      <c r="CL484" t="s">
        <v>51</v>
      </c>
      <c r="CN484" t="s">
        <v>336</v>
      </c>
      <c r="CP484">
        <v>10</v>
      </c>
      <c r="CS484" t="s">
        <v>337</v>
      </c>
    </row>
    <row r="485" spans="1:98" customFormat="1">
      <c r="A485">
        <v>148814</v>
      </c>
      <c r="B485" t="s">
        <v>321</v>
      </c>
      <c r="C485" t="s">
        <v>360</v>
      </c>
      <c r="D485">
        <v>1971</v>
      </c>
      <c r="E485">
        <v>55</v>
      </c>
      <c r="F485" t="s">
        <v>58</v>
      </c>
      <c r="G485" t="s">
        <v>49</v>
      </c>
      <c r="H485" t="s">
        <v>328</v>
      </c>
      <c r="I485" t="s">
        <v>361</v>
      </c>
      <c r="J485" t="s">
        <v>350</v>
      </c>
      <c r="K485" s="329">
        <v>46135.604745370372</v>
      </c>
      <c r="L485" t="s">
        <v>309</v>
      </c>
      <c r="M485" t="s">
        <v>658</v>
      </c>
      <c r="N485" t="s">
        <v>660</v>
      </c>
      <c r="O485" t="s">
        <v>319</v>
      </c>
      <c r="P485" t="s">
        <v>405</v>
      </c>
      <c r="Q485" t="s">
        <v>306</v>
      </c>
      <c r="R485" t="s">
        <v>383</v>
      </c>
      <c r="S485" t="s">
        <v>121</v>
      </c>
      <c r="T485" t="s">
        <v>121</v>
      </c>
      <c r="U485" t="s">
        <v>331</v>
      </c>
      <c r="V485" t="s">
        <v>112</v>
      </c>
      <c r="W485" t="s">
        <v>605</v>
      </c>
      <c r="X485">
        <v>0</v>
      </c>
      <c r="Y485">
        <v>0</v>
      </c>
      <c r="Z485">
        <v>0</v>
      </c>
      <c r="AA485">
        <v>0</v>
      </c>
      <c r="AB485">
        <v>0</v>
      </c>
      <c r="AC485">
        <v>0</v>
      </c>
      <c r="AD485">
        <v>0</v>
      </c>
      <c r="AE485">
        <v>0</v>
      </c>
      <c r="AF485">
        <v>0</v>
      </c>
      <c r="AG485">
        <v>0</v>
      </c>
      <c r="AH485">
        <v>0</v>
      </c>
      <c r="AI485">
        <v>1</v>
      </c>
      <c r="AJ485">
        <v>0</v>
      </c>
      <c r="AK485">
        <v>0</v>
      </c>
      <c r="AL485">
        <v>0</v>
      </c>
      <c r="AM485">
        <v>0</v>
      </c>
      <c r="AN485">
        <v>0</v>
      </c>
      <c r="AO485">
        <v>0</v>
      </c>
      <c r="AP485" t="s">
        <v>345</v>
      </c>
      <c r="AQ485">
        <v>1</v>
      </c>
      <c r="AR485">
        <v>0</v>
      </c>
      <c r="AS485">
        <v>0</v>
      </c>
      <c r="AT485">
        <v>0</v>
      </c>
      <c r="AU485">
        <v>0</v>
      </c>
      <c r="AV485">
        <v>0</v>
      </c>
      <c r="AW485">
        <v>0</v>
      </c>
      <c r="AX485">
        <v>0</v>
      </c>
      <c r="AY485" t="s">
        <v>345</v>
      </c>
      <c r="AZ485">
        <v>1</v>
      </c>
      <c r="BA485">
        <v>0</v>
      </c>
      <c r="BB485">
        <v>0</v>
      </c>
      <c r="BC485">
        <v>0</v>
      </c>
      <c r="BD485">
        <v>0</v>
      </c>
      <c r="BE485">
        <v>0</v>
      </c>
      <c r="BF485">
        <v>0</v>
      </c>
      <c r="BG485">
        <v>0</v>
      </c>
      <c r="BH485">
        <v>0</v>
      </c>
      <c r="BI485" t="s">
        <v>51</v>
      </c>
      <c r="BK485" t="s">
        <v>131</v>
      </c>
      <c r="BL485" t="s">
        <v>128</v>
      </c>
      <c r="BM485" t="s">
        <v>130</v>
      </c>
      <c r="BN485" t="s">
        <v>120</v>
      </c>
      <c r="BO485" t="s">
        <v>940</v>
      </c>
      <c r="BP485">
        <v>1</v>
      </c>
      <c r="BQ485">
        <v>1</v>
      </c>
      <c r="BR485">
        <v>0</v>
      </c>
      <c r="BS485">
        <v>0</v>
      </c>
      <c r="BT485">
        <v>0</v>
      </c>
      <c r="BU485">
        <v>0</v>
      </c>
      <c r="BV485">
        <v>0</v>
      </c>
      <c r="BW485">
        <v>0</v>
      </c>
      <c r="BX485">
        <v>0</v>
      </c>
      <c r="BY485">
        <v>0</v>
      </c>
      <c r="BZ485">
        <v>0</v>
      </c>
      <c r="CA485">
        <v>0</v>
      </c>
      <c r="CB485">
        <v>0</v>
      </c>
      <c r="CC485">
        <v>0</v>
      </c>
      <c r="CD485">
        <v>0</v>
      </c>
      <c r="CE485" t="s">
        <v>195</v>
      </c>
      <c r="CG485" t="s">
        <v>151</v>
      </c>
      <c r="CI485" t="s">
        <v>130</v>
      </c>
      <c r="CJ485" t="s">
        <v>51</v>
      </c>
      <c r="CL485" t="s">
        <v>51</v>
      </c>
      <c r="CN485" t="s">
        <v>346</v>
      </c>
      <c r="CP485">
        <v>10</v>
      </c>
      <c r="CS485" t="s">
        <v>400</v>
      </c>
    </row>
    <row r="486" spans="1:98" customFormat="1">
      <c r="A486">
        <v>199241</v>
      </c>
      <c r="B486" t="s">
        <v>321</v>
      </c>
      <c r="C486" t="s">
        <v>360</v>
      </c>
      <c r="D486">
        <v>1982</v>
      </c>
      <c r="E486">
        <v>44</v>
      </c>
      <c r="F486" t="s">
        <v>387</v>
      </c>
      <c r="G486" t="s">
        <v>49</v>
      </c>
      <c r="H486" t="s">
        <v>415</v>
      </c>
      <c r="I486" t="s">
        <v>402</v>
      </c>
      <c r="J486" t="s">
        <v>325</v>
      </c>
      <c r="K486" s="329">
        <v>46135.570138888892</v>
      </c>
      <c r="L486" t="s">
        <v>309</v>
      </c>
      <c r="M486" t="s">
        <v>551</v>
      </c>
      <c r="N486" t="s">
        <v>552</v>
      </c>
      <c r="O486" t="s">
        <v>553</v>
      </c>
      <c r="P486" t="s">
        <v>382</v>
      </c>
      <c r="R486" t="s">
        <v>122</v>
      </c>
      <c r="S486" t="s">
        <v>122</v>
      </c>
      <c r="T486" t="s">
        <v>391</v>
      </c>
      <c r="U486" t="s">
        <v>331</v>
      </c>
      <c r="V486" t="s">
        <v>108</v>
      </c>
      <c r="W486" t="s">
        <v>702</v>
      </c>
      <c r="X486">
        <v>0</v>
      </c>
      <c r="Y486">
        <v>0</v>
      </c>
      <c r="Z486">
        <v>1</v>
      </c>
      <c r="AA486">
        <v>0</v>
      </c>
      <c r="AB486">
        <v>0</v>
      </c>
      <c r="AC486">
        <v>0</v>
      </c>
      <c r="AD486">
        <v>0</v>
      </c>
      <c r="AE486">
        <v>0</v>
      </c>
      <c r="AF486">
        <v>0</v>
      </c>
      <c r="AG486">
        <v>0</v>
      </c>
      <c r="AH486">
        <v>0</v>
      </c>
      <c r="AI486">
        <v>0</v>
      </c>
      <c r="AJ486">
        <v>0</v>
      </c>
      <c r="AK486">
        <v>0</v>
      </c>
      <c r="AL486">
        <v>0</v>
      </c>
      <c r="AM486">
        <v>1</v>
      </c>
      <c r="AN486">
        <v>0</v>
      </c>
      <c r="AO486">
        <v>0</v>
      </c>
      <c r="AP486" t="s">
        <v>345</v>
      </c>
      <c r="AQ486">
        <v>1</v>
      </c>
      <c r="AR486">
        <v>0</v>
      </c>
      <c r="AS486">
        <v>0</v>
      </c>
      <c r="AT486">
        <v>0</v>
      </c>
      <c r="AU486">
        <v>0</v>
      </c>
      <c r="AV486">
        <v>0</v>
      </c>
      <c r="AW486">
        <v>0</v>
      </c>
      <c r="AX486">
        <v>0</v>
      </c>
      <c r="AY486" t="s">
        <v>345</v>
      </c>
      <c r="AZ486">
        <v>1</v>
      </c>
      <c r="BA486">
        <v>0</v>
      </c>
      <c r="BB486">
        <v>0</v>
      </c>
      <c r="BC486">
        <v>0</v>
      </c>
      <c r="BD486">
        <v>0</v>
      </c>
      <c r="BE486">
        <v>0</v>
      </c>
      <c r="BF486">
        <v>0</v>
      </c>
      <c r="BG486">
        <v>0</v>
      </c>
      <c r="BH486">
        <v>0</v>
      </c>
      <c r="BK486" t="s">
        <v>130</v>
      </c>
      <c r="BL486" t="s">
        <v>131</v>
      </c>
      <c r="BM486" t="s">
        <v>130</v>
      </c>
      <c r="BN486" t="s">
        <v>120</v>
      </c>
      <c r="BO486" t="s">
        <v>921</v>
      </c>
      <c r="BP486">
        <v>0</v>
      </c>
      <c r="BQ486">
        <v>0</v>
      </c>
      <c r="BR486">
        <v>0</v>
      </c>
      <c r="BS486">
        <v>0</v>
      </c>
      <c r="BT486">
        <v>0</v>
      </c>
      <c r="BU486">
        <v>0</v>
      </c>
      <c r="BV486">
        <v>0</v>
      </c>
      <c r="BW486">
        <v>0</v>
      </c>
      <c r="BX486">
        <v>0</v>
      </c>
      <c r="BY486">
        <v>0</v>
      </c>
      <c r="BZ486">
        <v>1</v>
      </c>
      <c r="CA486">
        <v>0</v>
      </c>
      <c r="CB486">
        <v>0</v>
      </c>
      <c r="CC486">
        <v>0</v>
      </c>
      <c r="CD486">
        <v>0</v>
      </c>
      <c r="CE486" t="s">
        <v>335</v>
      </c>
      <c r="CG486" t="s">
        <v>335</v>
      </c>
      <c r="CI486" t="s">
        <v>129</v>
      </c>
      <c r="CJ486" t="s">
        <v>52</v>
      </c>
      <c r="CK486" t="s">
        <v>2490</v>
      </c>
      <c r="CL486" t="s">
        <v>51</v>
      </c>
      <c r="CM486" t="s">
        <v>2491</v>
      </c>
      <c r="CN486" t="s">
        <v>336</v>
      </c>
      <c r="CO486" t="s">
        <v>2492</v>
      </c>
      <c r="CP486">
        <v>10</v>
      </c>
      <c r="CQ486" t="s">
        <v>2493</v>
      </c>
      <c r="CR486" t="s">
        <v>2494</v>
      </c>
      <c r="CS486" t="s">
        <v>400</v>
      </c>
      <c r="CT486" t="s">
        <v>2495</v>
      </c>
    </row>
    <row r="487" spans="1:98" customFormat="1">
      <c r="A487">
        <v>199998</v>
      </c>
      <c r="B487" t="s">
        <v>356</v>
      </c>
      <c r="C487" t="s">
        <v>360</v>
      </c>
      <c r="D487">
        <v>1967</v>
      </c>
      <c r="E487">
        <v>59</v>
      </c>
      <c r="F487" t="s">
        <v>58</v>
      </c>
      <c r="G487" t="s">
        <v>71</v>
      </c>
      <c r="H487" t="s">
        <v>581</v>
      </c>
      <c r="I487" t="s">
        <v>361</v>
      </c>
      <c r="J487" t="s">
        <v>325</v>
      </c>
      <c r="K487" s="329">
        <v>46135.568310185183</v>
      </c>
      <c r="L487" t="s">
        <v>309</v>
      </c>
      <c r="M487" t="s">
        <v>356</v>
      </c>
      <c r="N487" t="s">
        <v>357</v>
      </c>
      <c r="O487" t="s">
        <v>358</v>
      </c>
      <c r="P487" t="s">
        <v>329</v>
      </c>
      <c r="R487" t="s">
        <v>123</v>
      </c>
      <c r="S487" t="s">
        <v>122</v>
      </c>
      <c r="T487" t="s">
        <v>330</v>
      </c>
      <c r="U487" t="s">
        <v>1418</v>
      </c>
      <c r="V487" t="s">
        <v>107</v>
      </c>
      <c r="W487" t="s">
        <v>637</v>
      </c>
      <c r="X487">
        <v>0</v>
      </c>
      <c r="Y487">
        <v>0</v>
      </c>
      <c r="Z487">
        <v>0</v>
      </c>
      <c r="AA487">
        <v>0</v>
      </c>
      <c r="AB487">
        <v>1</v>
      </c>
      <c r="AC487">
        <v>0</v>
      </c>
      <c r="AD487">
        <v>0</v>
      </c>
      <c r="AE487">
        <v>0</v>
      </c>
      <c r="AF487">
        <v>0</v>
      </c>
      <c r="AG487">
        <v>0</v>
      </c>
      <c r="AH487">
        <v>0</v>
      </c>
      <c r="AI487">
        <v>0</v>
      </c>
      <c r="AJ487">
        <v>0</v>
      </c>
      <c r="AK487">
        <v>0</v>
      </c>
      <c r="AL487">
        <v>0</v>
      </c>
      <c r="AM487">
        <v>0</v>
      </c>
      <c r="AN487">
        <v>0</v>
      </c>
      <c r="AO487" t="s">
        <v>2350</v>
      </c>
      <c r="AP487" t="s">
        <v>510</v>
      </c>
      <c r="AQ487">
        <v>0</v>
      </c>
      <c r="AR487">
        <v>0</v>
      </c>
      <c r="AS487">
        <v>1</v>
      </c>
      <c r="AT487">
        <v>0</v>
      </c>
      <c r="AU487">
        <v>0</v>
      </c>
      <c r="AV487">
        <v>0</v>
      </c>
      <c r="AW487">
        <v>0</v>
      </c>
      <c r="AX487">
        <v>0</v>
      </c>
      <c r="AY487" t="s">
        <v>375</v>
      </c>
      <c r="AZ487">
        <v>0</v>
      </c>
      <c r="BA487">
        <v>1</v>
      </c>
      <c r="BB487">
        <v>0</v>
      </c>
      <c r="BC487">
        <v>0</v>
      </c>
      <c r="BD487">
        <v>0</v>
      </c>
      <c r="BE487">
        <v>0</v>
      </c>
      <c r="BF487">
        <v>0</v>
      </c>
      <c r="BG487">
        <v>0</v>
      </c>
      <c r="BH487">
        <v>0</v>
      </c>
      <c r="BI487" t="s">
        <v>53</v>
      </c>
      <c r="BJ487" t="s">
        <v>2496</v>
      </c>
      <c r="BK487" t="s">
        <v>130</v>
      </c>
      <c r="BL487" t="s">
        <v>132</v>
      </c>
      <c r="BM487" t="s">
        <v>132</v>
      </c>
      <c r="BN487" t="s">
        <v>117</v>
      </c>
      <c r="BO487" t="s">
        <v>923</v>
      </c>
      <c r="BP487">
        <v>0</v>
      </c>
      <c r="BQ487">
        <v>1</v>
      </c>
      <c r="BR487">
        <v>0</v>
      </c>
      <c r="BS487">
        <v>0</v>
      </c>
      <c r="BT487">
        <v>0</v>
      </c>
      <c r="BU487">
        <v>0</v>
      </c>
      <c r="BV487">
        <v>0</v>
      </c>
      <c r="BW487">
        <v>0</v>
      </c>
      <c r="BX487">
        <v>0</v>
      </c>
      <c r="BY487">
        <v>0</v>
      </c>
      <c r="BZ487">
        <v>0</v>
      </c>
      <c r="CA487">
        <v>0</v>
      </c>
      <c r="CB487">
        <v>0</v>
      </c>
      <c r="CC487">
        <v>0</v>
      </c>
      <c r="CD487">
        <v>0</v>
      </c>
      <c r="CE487" t="s">
        <v>335</v>
      </c>
      <c r="CG487" t="s">
        <v>335</v>
      </c>
      <c r="CI487" t="s">
        <v>128</v>
      </c>
      <c r="CJ487" t="s">
        <v>52</v>
      </c>
      <c r="CL487" t="s">
        <v>52</v>
      </c>
      <c r="CN487" t="s">
        <v>346</v>
      </c>
      <c r="CP487">
        <v>7</v>
      </c>
      <c r="CS487" t="s">
        <v>347</v>
      </c>
    </row>
    <row r="488" spans="1:98" customFormat="1">
      <c r="A488">
        <v>199999</v>
      </c>
      <c r="B488" t="s">
        <v>356</v>
      </c>
      <c r="C488" t="s">
        <v>322</v>
      </c>
      <c r="D488">
        <v>1967</v>
      </c>
      <c r="E488">
        <v>59</v>
      </c>
      <c r="F488" t="s">
        <v>58</v>
      </c>
      <c r="G488" t="s">
        <v>71</v>
      </c>
      <c r="H488" t="s">
        <v>581</v>
      </c>
      <c r="I488" t="s">
        <v>361</v>
      </c>
      <c r="J488" t="s">
        <v>325</v>
      </c>
      <c r="K488" s="329">
        <v>46135.566736111112</v>
      </c>
      <c r="L488" t="s">
        <v>309</v>
      </c>
      <c r="M488" t="s">
        <v>356</v>
      </c>
      <c r="N488" t="s">
        <v>357</v>
      </c>
      <c r="O488" t="s">
        <v>358</v>
      </c>
      <c r="P488" t="s">
        <v>329</v>
      </c>
      <c r="R488" t="s">
        <v>123</v>
      </c>
      <c r="S488" t="s">
        <v>122</v>
      </c>
      <c r="T488" t="s">
        <v>330</v>
      </c>
      <c r="U488" t="s">
        <v>80</v>
      </c>
      <c r="V488" t="s">
        <v>107</v>
      </c>
      <c r="W488" t="s">
        <v>513</v>
      </c>
      <c r="X488">
        <v>0</v>
      </c>
      <c r="Y488">
        <v>0</v>
      </c>
      <c r="Z488">
        <v>0</v>
      </c>
      <c r="AA488">
        <v>0</v>
      </c>
      <c r="AB488">
        <v>0</v>
      </c>
      <c r="AC488">
        <v>0</v>
      </c>
      <c r="AD488">
        <v>0</v>
      </c>
      <c r="AE488">
        <v>0</v>
      </c>
      <c r="AF488">
        <v>0</v>
      </c>
      <c r="AG488">
        <v>0</v>
      </c>
      <c r="AH488">
        <v>1</v>
      </c>
      <c r="AI488">
        <v>0</v>
      </c>
      <c r="AJ488">
        <v>0</v>
      </c>
      <c r="AK488">
        <v>0</v>
      </c>
      <c r="AL488">
        <v>0</v>
      </c>
      <c r="AM488">
        <v>0</v>
      </c>
      <c r="AN488">
        <v>0</v>
      </c>
      <c r="AO488">
        <v>0</v>
      </c>
      <c r="AP488" t="s">
        <v>510</v>
      </c>
      <c r="AQ488">
        <v>0</v>
      </c>
      <c r="AR488">
        <v>0</v>
      </c>
      <c r="AS488">
        <v>1</v>
      </c>
      <c r="AT488">
        <v>0</v>
      </c>
      <c r="AU488">
        <v>0</v>
      </c>
      <c r="AV488">
        <v>0</v>
      </c>
      <c r="AW488">
        <v>0</v>
      </c>
      <c r="AX488">
        <v>0</v>
      </c>
      <c r="AY488" t="s">
        <v>375</v>
      </c>
      <c r="AZ488">
        <v>0</v>
      </c>
      <c r="BA488">
        <v>1</v>
      </c>
      <c r="BB488">
        <v>0</v>
      </c>
      <c r="BC488">
        <v>0</v>
      </c>
      <c r="BD488">
        <v>0</v>
      </c>
      <c r="BE488">
        <v>0</v>
      </c>
      <c r="BF488">
        <v>0</v>
      </c>
      <c r="BG488">
        <v>0</v>
      </c>
      <c r="BH488">
        <v>0</v>
      </c>
      <c r="BI488" t="s">
        <v>52</v>
      </c>
      <c r="BK488" t="s">
        <v>131</v>
      </c>
      <c r="BL488" t="s">
        <v>132</v>
      </c>
      <c r="BM488" t="s">
        <v>131</v>
      </c>
      <c r="BN488" t="s">
        <v>117</v>
      </c>
      <c r="BO488" t="s">
        <v>923</v>
      </c>
      <c r="BP488">
        <v>0</v>
      </c>
      <c r="BQ488">
        <v>1</v>
      </c>
      <c r="BR488">
        <v>0</v>
      </c>
      <c r="BS488">
        <v>0</v>
      </c>
      <c r="BT488">
        <v>0</v>
      </c>
      <c r="BU488">
        <v>0</v>
      </c>
      <c r="BV488">
        <v>0</v>
      </c>
      <c r="BW488">
        <v>0</v>
      </c>
      <c r="BX488">
        <v>0</v>
      </c>
      <c r="BY488">
        <v>0</v>
      </c>
      <c r="BZ488">
        <v>0</v>
      </c>
      <c r="CA488">
        <v>0</v>
      </c>
      <c r="CB488">
        <v>0</v>
      </c>
      <c r="CC488">
        <v>0</v>
      </c>
      <c r="CD488">
        <v>0</v>
      </c>
      <c r="CE488" t="s">
        <v>335</v>
      </c>
      <c r="CG488" t="s">
        <v>335</v>
      </c>
      <c r="CI488" t="s">
        <v>127</v>
      </c>
      <c r="CJ488" t="s">
        <v>52</v>
      </c>
      <c r="CL488" t="s">
        <v>52</v>
      </c>
      <c r="CN488" t="s">
        <v>346</v>
      </c>
      <c r="CP488">
        <v>9</v>
      </c>
      <c r="CS488" t="s">
        <v>347</v>
      </c>
    </row>
    <row r="489" spans="1:98" customFormat="1">
      <c r="A489">
        <v>199995</v>
      </c>
      <c r="B489" t="s">
        <v>468</v>
      </c>
      <c r="C489" t="s">
        <v>322</v>
      </c>
      <c r="D489">
        <v>1950</v>
      </c>
      <c r="E489">
        <v>76</v>
      </c>
      <c r="F489" t="s">
        <v>376</v>
      </c>
      <c r="G489" t="s">
        <v>82</v>
      </c>
      <c r="H489" t="s">
        <v>1394</v>
      </c>
      <c r="I489" t="s">
        <v>324</v>
      </c>
      <c r="J489" t="s">
        <v>350</v>
      </c>
      <c r="K489" s="329">
        <v>46135.547638888886</v>
      </c>
      <c r="L489" t="s">
        <v>309</v>
      </c>
      <c r="M489" t="s">
        <v>468</v>
      </c>
      <c r="N489" t="s">
        <v>469</v>
      </c>
      <c r="O489" t="s">
        <v>415</v>
      </c>
      <c r="P489" t="s">
        <v>382</v>
      </c>
      <c r="R489" t="s">
        <v>383</v>
      </c>
      <c r="S489" t="s">
        <v>121</v>
      </c>
      <c r="T489" t="s">
        <v>121</v>
      </c>
      <c r="U489" t="s">
        <v>331</v>
      </c>
      <c r="V489" t="s">
        <v>107</v>
      </c>
      <c r="W489" t="s">
        <v>470</v>
      </c>
      <c r="X489">
        <v>0</v>
      </c>
      <c r="Y489">
        <v>0</v>
      </c>
      <c r="Z489">
        <v>1</v>
      </c>
      <c r="AA489">
        <v>0</v>
      </c>
      <c r="AB489">
        <v>0</v>
      </c>
      <c r="AC489">
        <v>0</v>
      </c>
      <c r="AD489">
        <v>0</v>
      </c>
      <c r="AE489">
        <v>0</v>
      </c>
      <c r="AF489">
        <v>0</v>
      </c>
      <c r="AG489">
        <v>0</v>
      </c>
      <c r="AH489">
        <v>0</v>
      </c>
      <c r="AI489">
        <v>0</v>
      </c>
      <c r="AJ489">
        <v>0</v>
      </c>
      <c r="AK489">
        <v>0</v>
      </c>
      <c r="AL489">
        <v>0</v>
      </c>
      <c r="AM489">
        <v>0</v>
      </c>
      <c r="AN489">
        <v>0</v>
      </c>
      <c r="AO489">
        <v>0</v>
      </c>
      <c r="AP489" t="s">
        <v>345</v>
      </c>
      <c r="AQ489">
        <v>1</v>
      </c>
      <c r="AR489">
        <v>0</v>
      </c>
      <c r="AS489">
        <v>0</v>
      </c>
      <c r="AT489">
        <v>0</v>
      </c>
      <c r="AU489">
        <v>0</v>
      </c>
      <c r="AV489">
        <v>0</v>
      </c>
      <c r="AW489">
        <v>0</v>
      </c>
      <c r="AX489">
        <v>0</v>
      </c>
      <c r="AY489" t="s">
        <v>345</v>
      </c>
      <c r="AZ489">
        <v>1</v>
      </c>
      <c r="BA489">
        <v>0</v>
      </c>
      <c r="BB489">
        <v>0</v>
      </c>
      <c r="BC489">
        <v>0</v>
      </c>
      <c r="BD489">
        <v>0</v>
      </c>
      <c r="BE489">
        <v>0</v>
      </c>
      <c r="BF489">
        <v>0</v>
      </c>
      <c r="BG489">
        <v>0</v>
      </c>
      <c r="BH489">
        <v>0</v>
      </c>
      <c r="BK489" t="s">
        <v>131</v>
      </c>
      <c r="BL489" t="s">
        <v>130</v>
      </c>
      <c r="BM489" t="s">
        <v>130</v>
      </c>
      <c r="BN489" t="s">
        <v>119</v>
      </c>
      <c r="BO489" t="s">
        <v>947</v>
      </c>
      <c r="BP489">
        <v>0</v>
      </c>
      <c r="BQ489">
        <v>0</v>
      </c>
      <c r="BR489">
        <v>0</v>
      </c>
      <c r="BS489">
        <v>0</v>
      </c>
      <c r="BT489">
        <v>0</v>
      </c>
      <c r="BU489">
        <v>1</v>
      </c>
      <c r="BV489">
        <v>0</v>
      </c>
      <c r="BW489">
        <v>0</v>
      </c>
      <c r="BX489">
        <v>0</v>
      </c>
      <c r="BY489">
        <v>0</v>
      </c>
      <c r="BZ489">
        <v>1</v>
      </c>
      <c r="CA489">
        <v>0</v>
      </c>
      <c r="CB489">
        <v>0</v>
      </c>
      <c r="CC489">
        <v>0</v>
      </c>
      <c r="CD489">
        <v>0</v>
      </c>
      <c r="CE489" t="s">
        <v>335</v>
      </c>
      <c r="CG489" t="s">
        <v>335</v>
      </c>
      <c r="CI489" t="s">
        <v>130</v>
      </c>
      <c r="CJ489" t="s">
        <v>52</v>
      </c>
      <c r="CL489" t="s">
        <v>52</v>
      </c>
      <c r="CN489" t="s">
        <v>346</v>
      </c>
      <c r="CP489">
        <v>8</v>
      </c>
      <c r="CS489" t="s">
        <v>337</v>
      </c>
    </row>
    <row r="490" spans="1:98" customFormat="1">
      <c r="A490">
        <v>199984</v>
      </c>
      <c r="B490" t="s">
        <v>321</v>
      </c>
      <c r="C490" t="s">
        <v>360</v>
      </c>
      <c r="D490">
        <v>1976</v>
      </c>
      <c r="E490">
        <v>50</v>
      </c>
      <c r="F490" t="s">
        <v>58</v>
      </c>
      <c r="G490" t="s">
        <v>89</v>
      </c>
      <c r="H490" t="s">
        <v>830</v>
      </c>
      <c r="I490" t="s">
        <v>324</v>
      </c>
      <c r="J490" t="s">
        <v>325</v>
      </c>
      <c r="K490" s="329">
        <v>46135.543506944443</v>
      </c>
      <c r="L490" t="s">
        <v>309</v>
      </c>
      <c r="M490" t="s">
        <v>462</v>
      </c>
      <c r="N490" t="s">
        <v>463</v>
      </c>
      <c r="O490" t="s">
        <v>364</v>
      </c>
      <c r="P490" t="s">
        <v>365</v>
      </c>
      <c r="R490" t="s">
        <v>123</v>
      </c>
      <c r="S490" t="s">
        <v>123</v>
      </c>
      <c r="T490" t="s">
        <v>343</v>
      </c>
      <c r="U490" t="s">
        <v>331</v>
      </c>
      <c r="V490" t="s">
        <v>105</v>
      </c>
      <c r="W490" t="s">
        <v>373</v>
      </c>
      <c r="X490">
        <v>0</v>
      </c>
      <c r="Y490">
        <v>0</v>
      </c>
      <c r="Z490">
        <v>0</v>
      </c>
      <c r="AA490">
        <v>0</v>
      </c>
      <c r="AB490">
        <v>0</v>
      </c>
      <c r="AC490">
        <v>0</v>
      </c>
      <c r="AD490">
        <v>0</v>
      </c>
      <c r="AE490">
        <v>0</v>
      </c>
      <c r="AF490">
        <v>0</v>
      </c>
      <c r="AG490">
        <v>0</v>
      </c>
      <c r="AH490">
        <v>0</v>
      </c>
      <c r="AI490">
        <v>0</v>
      </c>
      <c r="AJ490">
        <v>0</v>
      </c>
      <c r="AK490">
        <v>0</v>
      </c>
      <c r="AL490">
        <v>0</v>
      </c>
      <c r="AM490">
        <v>0</v>
      </c>
      <c r="AN490">
        <v>0</v>
      </c>
      <c r="AO490" t="s">
        <v>2497</v>
      </c>
      <c r="AP490" t="s">
        <v>510</v>
      </c>
      <c r="AQ490">
        <v>0</v>
      </c>
      <c r="AR490">
        <v>0</v>
      </c>
      <c r="AS490">
        <v>1</v>
      </c>
      <c r="AT490">
        <v>0</v>
      </c>
      <c r="AU490">
        <v>0</v>
      </c>
      <c r="AV490">
        <v>0</v>
      </c>
      <c r="AW490">
        <v>0</v>
      </c>
      <c r="AX490">
        <v>0</v>
      </c>
      <c r="AY490" t="s">
        <v>604</v>
      </c>
      <c r="AZ490">
        <v>0</v>
      </c>
      <c r="BA490">
        <v>0</v>
      </c>
      <c r="BB490">
        <v>0</v>
      </c>
      <c r="BC490">
        <v>1</v>
      </c>
      <c r="BD490">
        <v>0</v>
      </c>
      <c r="BE490">
        <v>1</v>
      </c>
      <c r="BF490">
        <v>0</v>
      </c>
      <c r="BG490">
        <v>0</v>
      </c>
      <c r="BH490">
        <v>0</v>
      </c>
      <c r="BI490" t="s">
        <v>51</v>
      </c>
      <c r="BJ490" t="s">
        <v>2498</v>
      </c>
      <c r="BK490" t="s">
        <v>131</v>
      </c>
      <c r="BL490" t="s">
        <v>134</v>
      </c>
      <c r="BM490" t="s">
        <v>132</v>
      </c>
      <c r="BN490" t="s">
        <v>117</v>
      </c>
      <c r="BO490" t="s">
        <v>927</v>
      </c>
      <c r="BP490">
        <v>0</v>
      </c>
      <c r="BQ490">
        <v>1</v>
      </c>
      <c r="BR490">
        <v>0</v>
      </c>
      <c r="BS490">
        <v>0</v>
      </c>
      <c r="BT490">
        <v>0</v>
      </c>
      <c r="BU490">
        <v>1</v>
      </c>
      <c r="BV490">
        <v>0</v>
      </c>
      <c r="BW490">
        <v>0</v>
      </c>
      <c r="BX490">
        <v>0</v>
      </c>
      <c r="BY490">
        <v>0</v>
      </c>
      <c r="BZ490">
        <v>0</v>
      </c>
      <c r="CA490">
        <v>0</v>
      </c>
      <c r="CB490">
        <v>0</v>
      </c>
      <c r="CC490">
        <v>0</v>
      </c>
      <c r="CD490">
        <v>0</v>
      </c>
      <c r="CE490" t="s">
        <v>146</v>
      </c>
      <c r="CF490" t="s">
        <v>1439</v>
      </c>
      <c r="CG490" t="s">
        <v>200</v>
      </c>
      <c r="CI490" t="s">
        <v>132</v>
      </c>
      <c r="CJ490" t="s">
        <v>51</v>
      </c>
      <c r="CK490" t="s">
        <v>2499</v>
      </c>
      <c r="CL490" t="s">
        <v>51</v>
      </c>
      <c r="CM490" t="s">
        <v>2500</v>
      </c>
      <c r="CN490" t="s">
        <v>346</v>
      </c>
      <c r="CP490">
        <v>10</v>
      </c>
      <c r="CQ490" t="s">
        <v>2501</v>
      </c>
      <c r="CR490" t="s">
        <v>2502</v>
      </c>
      <c r="CS490" t="s">
        <v>347</v>
      </c>
      <c r="CT490" t="s">
        <v>2503</v>
      </c>
    </row>
    <row r="491" spans="1:98" customFormat="1">
      <c r="A491">
        <v>123130</v>
      </c>
      <c r="B491" t="s">
        <v>370</v>
      </c>
      <c r="C491" t="s">
        <v>322</v>
      </c>
      <c r="D491">
        <v>1957</v>
      </c>
      <c r="E491">
        <v>69</v>
      </c>
      <c r="F491" t="s">
        <v>339</v>
      </c>
      <c r="G491" t="s">
        <v>80</v>
      </c>
      <c r="H491" t="s">
        <v>544</v>
      </c>
      <c r="I491" t="s">
        <v>410</v>
      </c>
      <c r="J491" t="s">
        <v>350</v>
      </c>
      <c r="K491" s="329">
        <v>46135.497812499998</v>
      </c>
      <c r="L491" t="s">
        <v>309</v>
      </c>
      <c r="M491" t="s">
        <v>1814</v>
      </c>
      <c r="N491" t="s">
        <v>1815</v>
      </c>
      <c r="O491" t="s">
        <v>483</v>
      </c>
      <c r="P491" t="s">
        <v>382</v>
      </c>
      <c r="Q491" t="s">
        <v>1256</v>
      </c>
      <c r="R491" t="s">
        <v>122</v>
      </c>
      <c r="S491" t="s">
        <v>121</v>
      </c>
      <c r="T491" t="s">
        <v>121</v>
      </c>
      <c r="U491" t="s">
        <v>395</v>
      </c>
      <c r="V491" t="s">
        <v>107</v>
      </c>
      <c r="W491" t="s">
        <v>472</v>
      </c>
      <c r="X491">
        <v>1</v>
      </c>
      <c r="Y491">
        <v>1</v>
      </c>
      <c r="Z491">
        <v>0</v>
      </c>
      <c r="AA491">
        <v>0</v>
      </c>
      <c r="AB491">
        <v>0</v>
      </c>
      <c r="AC491">
        <v>0</v>
      </c>
      <c r="AD491">
        <v>0</v>
      </c>
      <c r="AE491">
        <v>0</v>
      </c>
      <c r="AF491">
        <v>0</v>
      </c>
      <c r="AG491">
        <v>0</v>
      </c>
      <c r="AH491">
        <v>0</v>
      </c>
      <c r="AI491">
        <v>0</v>
      </c>
      <c r="AJ491">
        <v>0</v>
      </c>
      <c r="AK491">
        <v>0</v>
      </c>
      <c r="AL491">
        <v>0</v>
      </c>
      <c r="AM491">
        <v>0</v>
      </c>
      <c r="AN491">
        <v>0</v>
      </c>
      <c r="AO491">
        <v>0</v>
      </c>
      <c r="AP491" t="s">
        <v>345</v>
      </c>
      <c r="AQ491">
        <v>1</v>
      </c>
      <c r="AR491">
        <v>0</v>
      </c>
      <c r="AS491">
        <v>0</v>
      </c>
      <c r="AT491">
        <v>0</v>
      </c>
      <c r="AU491">
        <v>0</v>
      </c>
      <c r="AV491">
        <v>0</v>
      </c>
      <c r="AW491">
        <v>0</v>
      </c>
      <c r="AX491">
        <v>0</v>
      </c>
      <c r="AY491" t="s">
        <v>345</v>
      </c>
      <c r="AZ491">
        <v>1</v>
      </c>
      <c r="BA491">
        <v>0</v>
      </c>
      <c r="BB491">
        <v>0</v>
      </c>
      <c r="BC491">
        <v>0</v>
      </c>
      <c r="BD491">
        <v>0</v>
      </c>
      <c r="BE491">
        <v>0</v>
      </c>
      <c r="BF491">
        <v>0</v>
      </c>
      <c r="BG491">
        <v>0</v>
      </c>
      <c r="BH491">
        <v>0</v>
      </c>
      <c r="BI491" t="s">
        <v>52</v>
      </c>
      <c r="BK491" t="s">
        <v>128</v>
      </c>
      <c r="BL491" t="s">
        <v>128</v>
      </c>
      <c r="BM491" t="s">
        <v>129</v>
      </c>
      <c r="BN491" t="s">
        <v>119</v>
      </c>
      <c r="BO491" t="s">
        <v>922</v>
      </c>
      <c r="BP491">
        <v>1</v>
      </c>
      <c r="BQ491">
        <v>0</v>
      </c>
      <c r="BR491">
        <v>0</v>
      </c>
      <c r="BS491">
        <v>0</v>
      </c>
      <c r="BT491">
        <v>0</v>
      </c>
      <c r="BU491">
        <v>0</v>
      </c>
      <c r="BV491">
        <v>0</v>
      </c>
      <c r="BW491">
        <v>0</v>
      </c>
      <c r="BX491">
        <v>0</v>
      </c>
      <c r="BY491">
        <v>0</v>
      </c>
      <c r="BZ491">
        <v>0</v>
      </c>
      <c r="CA491">
        <v>0</v>
      </c>
      <c r="CB491">
        <v>0</v>
      </c>
      <c r="CC491">
        <v>0</v>
      </c>
      <c r="CD491">
        <v>0</v>
      </c>
      <c r="CE491" t="s">
        <v>335</v>
      </c>
      <c r="CG491" t="s">
        <v>153</v>
      </c>
      <c r="CI491" t="s">
        <v>128</v>
      </c>
      <c r="CJ491" t="s">
        <v>52</v>
      </c>
      <c r="CL491" t="s">
        <v>52</v>
      </c>
      <c r="CN491" t="s">
        <v>346</v>
      </c>
      <c r="CP491">
        <v>8</v>
      </c>
      <c r="CS491" t="s">
        <v>337</v>
      </c>
    </row>
    <row r="492" spans="1:98" customFormat="1">
      <c r="A492">
        <v>199988</v>
      </c>
      <c r="B492" t="s">
        <v>468</v>
      </c>
      <c r="C492" t="s">
        <v>322</v>
      </c>
      <c r="D492">
        <v>1963</v>
      </c>
      <c r="E492">
        <v>63</v>
      </c>
      <c r="F492" t="s">
        <v>339</v>
      </c>
      <c r="G492" t="s">
        <v>80</v>
      </c>
      <c r="H492" t="s">
        <v>515</v>
      </c>
      <c r="I492" t="s">
        <v>349</v>
      </c>
      <c r="J492" t="s">
        <v>325</v>
      </c>
      <c r="K492" s="329">
        <v>46135.488483796296</v>
      </c>
      <c r="L492" t="s">
        <v>309</v>
      </c>
      <c r="M492" t="s">
        <v>468</v>
      </c>
      <c r="N492" t="s">
        <v>469</v>
      </c>
      <c r="O492" t="s">
        <v>415</v>
      </c>
      <c r="P492" t="s">
        <v>382</v>
      </c>
      <c r="R492" t="s">
        <v>122</v>
      </c>
      <c r="S492" t="s">
        <v>121</v>
      </c>
      <c r="T492" t="s">
        <v>520</v>
      </c>
      <c r="U492" t="s">
        <v>372</v>
      </c>
      <c r="V492" t="s">
        <v>115</v>
      </c>
      <c r="W492" t="s">
        <v>332</v>
      </c>
      <c r="X492">
        <v>0</v>
      </c>
      <c r="Y492">
        <v>0</v>
      </c>
      <c r="Z492">
        <v>0</v>
      </c>
      <c r="AA492">
        <v>0</v>
      </c>
      <c r="AB492">
        <v>0</v>
      </c>
      <c r="AC492">
        <v>0</v>
      </c>
      <c r="AD492">
        <v>0</v>
      </c>
      <c r="AE492">
        <v>0</v>
      </c>
      <c r="AF492">
        <v>0</v>
      </c>
      <c r="AG492">
        <v>0</v>
      </c>
      <c r="AH492">
        <v>0</v>
      </c>
      <c r="AI492">
        <v>0</v>
      </c>
      <c r="AJ492">
        <v>0</v>
      </c>
      <c r="AK492">
        <v>0</v>
      </c>
      <c r="AL492">
        <v>0</v>
      </c>
      <c r="AM492">
        <v>0</v>
      </c>
      <c r="AN492">
        <v>1</v>
      </c>
      <c r="AO492">
        <v>0</v>
      </c>
      <c r="AP492" t="s">
        <v>345</v>
      </c>
      <c r="AQ492">
        <v>1</v>
      </c>
      <c r="AR492">
        <v>0</v>
      </c>
      <c r="AS492">
        <v>0</v>
      </c>
      <c r="AT492">
        <v>0</v>
      </c>
      <c r="AU492">
        <v>0</v>
      </c>
      <c r="AV492">
        <v>0</v>
      </c>
      <c r="AW492">
        <v>0</v>
      </c>
      <c r="AX492">
        <v>0</v>
      </c>
      <c r="AY492" t="s">
        <v>345</v>
      </c>
      <c r="AZ492">
        <v>1</v>
      </c>
      <c r="BA492">
        <v>0</v>
      </c>
      <c r="BB492">
        <v>0</v>
      </c>
      <c r="BC492">
        <v>0</v>
      </c>
      <c r="BD492">
        <v>0</v>
      </c>
      <c r="BE492">
        <v>0</v>
      </c>
      <c r="BF492">
        <v>0</v>
      </c>
      <c r="BG492">
        <v>0</v>
      </c>
      <c r="BH492">
        <v>0</v>
      </c>
      <c r="BI492" t="s">
        <v>52</v>
      </c>
      <c r="BJ492" t="s">
        <v>1710</v>
      </c>
      <c r="BK492" t="s">
        <v>129</v>
      </c>
      <c r="BL492" t="s">
        <v>131</v>
      </c>
      <c r="BM492" t="s">
        <v>129</v>
      </c>
      <c r="BN492" t="s">
        <v>119</v>
      </c>
      <c r="BO492" t="s">
        <v>935</v>
      </c>
      <c r="BP492">
        <v>0</v>
      </c>
      <c r="BQ492">
        <v>0</v>
      </c>
      <c r="BR492">
        <v>0</v>
      </c>
      <c r="BS492">
        <v>0</v>
      </c>
      <c r="BT492">
        <v>0</v>
      </c>
      <c r="BU492">
        <v>0</v>
      </c>
      <c r="BV492">
        <v>0</v>
      </c>
      <c r="BW492">
        <v>0</v>
      </c>
      <c r="BX492">
        <v>0</v>
      </c>
      <c r="BY492">
        <v>0</v>
      </c>
      <c r="BZ492">
        <v>0</v>
      </c>
      <c r="CA492">
        <v>0</v>
      </c>
      <c r="CB492">
        <v>0</v>
      </c>
      <c r="CC492">
        <v>1</v>
      </c>
      <c r="CD492">
        <v>0</v>
      </c>
      <c r="CE492" t="s">
        <v>228</v>
      </c>
      <c r="CG492" t="s">
        <v>228</v>
      </c>
      <c r="CI492" t="s">
        <v>130</v>
      </c>
      <c r="CJ492" t="s">
        <v>52</v>
      </c>
      <c r="CK492" t="s">
        <v>776</v>
      </c>
      <c r="CL492" t="s">
        <v>52</v>
      </c>
      <c r="CM492" t="s">
        <v>1072</v>
      </c>
      <c r="CN492" t="s">
        <v>336</v>
      </c>
      <c r="CP492">
        <v>9</v>
      </c>
      <c r="CQ492" t="s">
        <v>776</v>
      </c>
      <c r="CR492" t="s">
        <v>2504</v>
      </c>
      <c r="CS492" t="s">
        <v>337</v>
      </c>
      <c r="CT492" t="s">
        <v>2505</v>
      </c>
    </row>
    <row r="493" spans="1:98" customFormat="1">
      <c r="A493">
        <v>199989</v>
      </c>
      <c r="B493" t="s">
        <v>468</v>
      </c>
      <c r="C493" t="s">
        <v>322</v>
      </c>
      <c r="D493">
        <v>1962</v>
      </c>
      <c r="E493">
        <v>64</v>
      </c>
      <c r="F493" t="s">
        <v>339</v>
      </c>
      <c r="G493" t="s">
        <v>77</v>
      </c>
      <c r="H493" t="s">
        <v>1403</v>
      </c>
      <c r="I493" t="s">
        <v>478</v>
      </c>
      <c r="J493" t="s">
        <v>350</v>
      </c>
      <c r="K493" s="329">
        <v>46135.48605324074</v>
      </c>
      <c r="L493" t="s">
        <v>309</v>
      </c>
      <c r="M493" t="s">
        <v>468</v>
      </c>
      <c r="N493" t="s">
        <v>469</v>
      </c>
      <c r="O493" t="s">
        <v>415</v>
      </c>
      <c r="P493" t="s">
        <v>382</v>
      </c>
      <c r="R493" t="s">
        <v>122</v>
      </c>
      <c r="S493" t="s">
        <v>121</v>
      </c>
      <c r="T493" t="s">
        <v>121</v>
      </c>
      <c r="U493" t="s">
        <v>372</v>
      </c>
      <c r="V493" t="s">
        <v>115</v>
      </c>
      <c r="W493" t="s">
        <v>332</v>
      </c>
      <c r="X493">
        <v>0</v>
      </c>
      <c r="Y493">
        <v>0</v>
      </c>
      <c r="Z493">
        <v>0</v>
      </c>
      <c r="AA493">
        <v>0</v>
      </c>
      <c r="AB493">
        <v>0</v>
      </c>
      <c r="AC493">
        <v>0</v>
      </c>
      <c r="AD493">
        <v>0</v>
      </c>
      <c r="AE493">
        <v>0</v>
      </c>
      <c r="AF493">
        <v>0</v>
      </c>
      <c r="AG493">
        <v>0</v>
      </c>
      <c r="AH493">
        <v>0</v>
      </c>
      <c r="AI493">
        <v>0</v>
      </c>
      <c r="AJ493">
        <v>0</v>
      </c>
      <c r="AK493">
        <v>0</v>
      </c>
      <c r="AL493">
        <v>0</v>
      </c>
      <c r="AM493">
        <v>0</v>
      </c>
      <c r="AN493">
        <v>1</v>
      </c>
      <c r="AO493">
        <v>0</v>
      </c>
      <c r="AP493" t="s">
        <v>345</v>
      </c>
      <c r="AQ493">
        <v>1</v>
      </c>
      <c r="AR493">
        <v>0</v>
      </c>
      <c r="AS493">
        <v>0</v>
      </c>
      <c r="AT493">
        <v>0</v>
      </c>
      <c r="AU493">
        <v>0</v>
      </c>
      <c r="AV493">
        <v>0</v>
      </c>
      <c r="AW493">
        <v>0</v>
      </c>
      <c r="AX493">
        <v>0</v>
      </c>
      <c r="AY493" t="s">
        <v>345</v>
      </c>
      <c r="AZ493">
        <v>1</v>
      </c>
      <c r="BA493">
        <v>0</v>
      </c>
      <c r="BB493">
        <v>0</v>
      </c>
      <c r="BC493">
        <v>0</v>
      </c>
      <c r="BD493">
        <v>0</v>
      </c>
      <c r="BE493">
        <v>0</v>
      </c>
      <c r="BF493">
        <v>0</v>
      </c>
      <c r="BG493">
        <v>0</v>
      </c>
      <c r="BH493">
        <v>0</v>
      </c>
      <c r="BK493" t="s">
        <v>130</v>
      </c>
      <c r="BL493" t="s">
        <v>386</v>
      </c>
      <c r="BM493" t="s">
        <v>128</v>
      </c>
      <c r="BN493" t="s">
        <v>119</v>
      </c>
      <c r="BO493" t="s">
        <v>921</v>
      </c>
      <c r="BP493">
        <v>0</v>
      </c>
      <c r="BQ493">
        <v>0</v>
      </c>
      <c r="BR493">
        <v>0</v>
      </c>
      <c r="BS493">
        <v>0</v>
      </c>
      <c r="BT493">
        <v>0</v>
      </c>
      <c r="BU493">
        <v>0</v>
      </c>
      <c r="BV493">
        <v>0</v>
      </c>
      <c r="BW493">
        <v>0</v>
      </c>
      <c r="BX493">
        <v>0</v>
      </c>
      <c r="BY493">
        <v>0</v>
      </c>
      <c r="BZ493">
        <v>1</v>
      </c>
      <c r="CA493">
        <v>0</v>
      </c>
      <c r="CB493">
        <v>0</v>
      </c>
      <c r="CC493">
        <v>0</v>
      </c>
      <c r="CD493">
        <v>0</v>
      </c>
      <c r="CE493" t="s">
        <v>335</v>
      </c>
      <c r="CG493" t="s">
        <v>228</v>
      </c>
      <c r="CI493" t="s">
        <v>128</v>
      </c>
      <c r="CJ493" t="s">
        <v>52</v>
      </c>
      <c r="CL493" t="s">
        <v>52</v>
      </c>
      <c r="CN493" t="s">
        <v>346</v>
      </c>
      <c r="CP493">
        <v>7</v>
      </c>
      <c r="CS493" t="s">
        <v>337</v>
      </c>
    </row>
    <row r="494" spans="1:98" customFormat="1">
      <c r="A494">
        <v>125194</v>
      </c>
      <c r="B494" t="s">
        <v>551</v>
      </c>
      <c r="C494" t="s">
        <v>322</v>
      </c>
      <c r="D494">
        <v>1986</v>
      </c>
      <c r="E494">
        <v>40</v>
      </c>
      <c r="F494" t="s">
        <v>387</v>
      </c>
      <c r="G494" t="s">
        <v>49</v>
      </c>
      <c r="H494" t="s">
        <v>459</v>
      </c>
      <c r="I494" t="s">
        <v>424</v>
      </c>
      <c r="J494" t="s">
        <v>325</v>
      </c>
      <c r="K494" s="329">
        <v>46135.476747685185</v>
      </c>
      <c r="L494" t="s">
        <v>309</v>
      </c>
      <c r="M494" t="s">
        <v>617</v>
      </c>
      <c r="N494" t="s">
        <v>807</v>
      </c>
      <c r="O494" t="s">
        <v>377</v>
      </c>
      <c r="P494" t="s">
        <v>365</v>
      </c>
      <c r="Q494" t="s">
        <v>304</v>
      </c>
      <c r="R494" t="s">
        <v>383</v>
      </c>
      <c r="S494" t="s">
        <v>121</v>
      </c>
      <c r="T494" t="s">
        <v>121</v>
      </c>
      <c r="U494" t="s">
        <v>331</v>
      </c>
      <c r="V494" t="s">
        <v>108</v>
      </c>
      <c r="W494" t="s">
        <v>513</v>
      </c>
      <c r="X494">
        <v>0</v>
      </c>
      <c r="Y494">
        <v>0</v>
      </c>
      <c r="Z494">
        <v>0</v>
      </c>
      <c r="AA494">
        <v>0</v>
      </c>
      <c r="AB494">
        <v>0</v>
      </c>
      <c r="AC494">
        <v>0</v>
      </c>
      <c r="AD494">
        <v>0</v>
      </c>
      <c r="AE494">
        <v>0</v>
      </c>
      <c r="AF494">
        <v>0</v>
      </c>
      <c r="AG494">
        <v>0</v>
      </c>
      <c r="AH494">
        <v>1</v>
      </c>
      <c r="AI494">
        <v>0</v>
      </c>
      <c r="AJ494">
        <v>0</v>
      </c>
      <c r="AK494">
        <v>0</v>
      </c>
      <c r="AL494">
        <v>0</v>
      </c>
      <c r="AM494">
        <v>0</v>
      </c>
      <c r="AN494">
        <v>0</v>
      </c>
      <c r="AO494">
        <v>0</v>
      </c>
      <c r="AP494" t="s">
        <v>345</v>
      </c>
      <c r="AQ494">
        <v>1</v>
      </c>
      <c r="AR494">
        <v>0</v>
      </c>
      <c r="AS494">
        <v>0</v>
      </c>
      <c r="AT494">
        <v>0</v>
      </c>
      <c r="AU494">
        <v>0</v>
      </c>
      <c r="AV494">
        <v>0</v>
      </c>
      <c r="AW494">
        <v>0</v>
      </c>
      <c r="AX494">
        <v>0</v>
      </c>
      <c r="AY494" t="s">
        <v>345</v>
      </c>
      <c r="AZ494">
        <v>1</v>
      </c>
      <c r="BA494">
        <v>0</v>
      </c>
      <c r="BB494">
        <v>0</v>
      </c>
      <c r="BC494">
        <v>0</v>
      </c>
      <c r="BD494">
        <v>0</v>
      </c>
      <c r="BE494">
        <v>0</v>
      </c>
      <c r="BF494">
        <v>0</v>
      </c>
      <c r="BG494">
        <v>0</v>
      </c>
      <c r="BH494">
        <v>0</v>
      </c>
      <c r="BK494" t="s">
        <v>128</v>
      </c>
      <c r="BL494" t="s">
        <v>127</v>
      </c>
      <c r="BM494" t="s">
        <v>128</v>
      </c>
      <c r="BN494" t="s">
        <v>118</v>
      </c>
      <c r="BO494" t="s">
        <v>924</v>
      </c>
      <c r="BP494">
        <v>0</v>
      </c>
      <c r="BQ494">
        <v>0</v>
      </c>
      <c r="BR494">
        <v>0</v>
      </c>
      <c r="BS494">
        <v>0</v>
      </c>
      <c r="BT494">
        <v>0</v>
      </c>
      <c r="BU494">
        <v>1</v>
      </c>
      <c r="BV494">
        <v>0</v>
      </c>
      <c r="BW494">
        <v>0</v>
      </c>
      <c r="BX494">
        <v>0</v>
      </c>
      <c r="BY494">
        <v>0</v>
      </c>
      <c r="BZ494">
        <v>0</v>
      </c>
      <c r="CA494">
        <v>0</v>
      </c>
      <c r="CB494">
        <v>0</v>
      </c>
      <c r="CC494">
        <v>0</v>
      </c>
      <c r="CD494">
        <v>0</v>
      </c>
      <c r="CE494" t="s">
        <v>335</v>
      </c>
      <c r="CG494" t="s">
        <v>335</v>
      </c>
      <c r="CI494" t="s">
        <v>128</v>
      </c>
      <c r="CJ494" t="s">
        <v>53</v>
      </c>
      <c r="CL494" t="s">
        <v>53</v>
      </c>
      <c r="CN494" t="s">
        <v>346</v>
      </c>
      <c r="CP494">
        <v>6</v>
      </c>
      <c r="CS494" t="s">
        <v>400</v>
      </c>
    </row>
    <row r="495" spans="1:98" customFormat="1">
      <c r="A495">
        <v>168147</v>
      </c>
      <c r="B495" t="s">
        <v>445</v>
      </c>
      <c r="C495" t="s">
        <v>322</v>
      </c>
      <c r="D495">
        <v>1958</v>
      </c>
      <c r="E495">
        <v>68</v>
      </c>
      <c r="F495" t="s">
        <v>339</v>
      </c>
      <c r="G495" t="s">
        <v>83</v>
      </c>
      <c r="H495" t="s">
        <v>847</v>
      </c>
      <c r="I495" t="s">
        <v>402</v>
      </c>
      <c r="J495" t="s">
        <v>350</v>
      </c>
      <c r="K495" s="329">
        <v>46135.458796296298</v>
      </c>
      <c r="L495" t="s">
        <v>309</v>
      </c>
      <c r="M495" t="s">
        <v>445</v>
      </c>
      <c r="N495" t="s">
        <v>447</v>
      </c>
      <c r="O495" t="s">
        <v>328</v>
      </c>
      <c r="P495" t="s">
        <v>329</v>
      </c>
      <c r="R495" t="s">
        <v>122</v>
      </c>
      <c r="S495" t="s">
        <v>122</v>
      </c>
      <c r="T495" t="s">
        <v>391</v>
      </c>
      <c r="U495" t="s">
        <v>331</v>
      </c>
      <c r="V495" t="s">
        <v>112</v>
      </c>
      <c r="W495" t="s">
        <v>332</v>
      </c>
      <c r="X495">
        <v>0</v>
      </c>
      <c r="Y495">
        <v>0</v>
      </c>
      <c r="Z495">
        <v>0</v>
      </c>
      <c r="AA495">
        <v>0</v>
      </c>
      <c r="AB495">
        <v>0</v>
      </c>
      <c r="AC495">
        <v>0</v>
      </c>
      <c r="AD495">
        <v>0</v>
      </c>
      <c r="AE495">
        <v>0</v>
      </c>
      <c r="AF495">
        <v>0</v>
      </c>
      <c r="AG495">
        <v>0</v>
      </c>
      <c r="AH495">
        <v>0</v>
      </c>
      <c r="AI495">
        <v>0</v>
      </c>
      <c r="AJ495">
        <v>0</v>
      </c>
      <c r="AK495">
        <v>0</v>
      </c>
      <c r="AL495">
        <v>0</v>
      </c>
      <c r="AM495">
        <v>0</v>
      </c>
      <c r="AN495">
        <v>1</v>
      </c>
      <c r="AO495">
        <v>0</v>
      </c>
      <c r="AP495" t="s">
        <v>333</v>
      </c>
      <c r="AQ495">
        <v>0</v>
      </c>
      <c r="AR495">
        <v>0</v>
      </c>
      <c r="AS495">
        <v>1</v>
      </c>
      <c r="AT495">
        <v>1</v>
      </c>
      <c r="AU495">
        <v>0</v>
      </c>
      <c r="AV495">
        <v>0</v>
      </c>
      <c r="AW495">
        <v>0</v>
      </c>
      <c r="AX495">
        <v>0</v>
      </c>
      <c r="AY495" t="s">
        <v>464</v>
      </c>
      <c r="AZ495">
        <v>0</v>
      </c>
      <c r="BA495">
        <v>0</v>
      </c>
      <c r="BB495">
        <v>0</v>
      </c>
      <c r="BC495">
        <v>1</v>
      </c>
      <c r="BD495">
        <v>0</v>
      </c>
      <c r="BE495">
        <v>0</v>
      </c>
      <c r="BF495">
        <v>0</v>
      </c>
      <c r="BG495">
        <v>0</v>
      </c>
      <c r="BH495">
        <v>0</v>
      </c>
      <c r="BI495" t="s">
        <v>52</v>
      </c>
      <c r="BK495" t="s">
        <v>129</v>
      </c>
      <c r="BL495" t="s">
        <v>131</v>
      </c>
      <c r="BM495" t="s">
        <v>129</v>
      </c>
      <c r="BN495" t="s">
        <v>119</v>
      </c>
      <c r="BO495" t="s">
        <v>1409</v>
      </c>
      <c r="BP495">
        <v>0</v>
      </c>
      <c r="BQ495">
        <v>1</v>
      </c>
      <c r="BR495">
        <v>0</v>
      </c>
      <c r="BS495">
        <v>1</v>
      </c>
      <c r="BT495">
        <v>0</v>
      </c>
      <c r="BU495">
        <v>0</v>
      </c>
      <c r="BV495">
        <v>0</v>
      </c>
      <c r="BW495">
        <v>0</v>
      </c>
      <c r="BX495">
        <v>0</v>
      </c>
      <c r="BY495">
        <v>0</v>
      </c>
      <c r="BZ495">
        <v>0</v>
      </c>
      <c r="CA495">
        <v>1</v>
      </c>
      <c r="CB495">
        <v>0</v>
      </c>
      <c r="CC495">
        <v>0</v>
      </c>
      <c r="CD495">
        <v>0</v>
      </c>
      <c r="CE495" t="s">
        <v>335</v>
      </c>
      <c r="CF495" t="s">
        <v>902</v>
      </c>
      <c r="CG495" t="s">
        <v>143</v>
      </c>
      <c r="CI495" t="s">
        <v>128</v>
      </c>
      <c r="CJ495" t="s">
        <v>52</v>
      </c>
      <c r="CL495" t="s">
        <v>52</v>
      </c>
      <c r="CM495" t="s">
        <v>2506</v>
      </c>
      <c r="CN495" t="s">
        <v>346</v>
      </c>
      <c r="CP495">
        <v>9</v>
      </c>
      <c r="CQ495" t="s">
        <v>2507</v>
      </c>
      <c r="CR495" t="s">
        <v>2508</v>
      </c>
      <c r="CS495" t="s">
        <v>337</v>
      </c>
      <c r="CT495" t="s">
        <v>2509</v>
      </c>
    </row>
    <row r="496" spans="1:98" customFormat="1">
      <c r="A496">
        <v>126348</v>
      </c>
      <c r="B496" t="s">
        <v>717</v>
      </c>
      <c r="C496" t="s">
        <v>360</v>
      </c>
      <c r="D496">
        <v>1966</v>
      </c>
      <c r="E496">
        <v>60</v>
      </c>
      <c r="F496" t="s">
        <v>339</v>
      </c>
      <c r="G496" t="s">
        <v>83</v>
      </c>
      <c r="H496" t="s">
        <v>798</v>
      </c>
      <c r="I496" t="s">
        <v>424</v>
      </c>
      <c r="J496" t="s">
        <v>325</v>
      </c>
      <c r="K496" s="329">
        <v>46135.431250000001</v>
      </c>
      <c r="L496" t="s">
        <v>309</v>
      </c>
      <c r="M496" t="s">
        <v>717</v>
      </c>
      <c r="N496" t="s">
        <v>719</v>
      </c>
      <c r="O496" t="s">
        <v>341</v>
      </c>
      <c r="P496" t="s">
        <v>342</v>
      </c>
      <c r="R496" t="s">
        <v>123</v>
      </c>
      <c r="S496" t="s">
        <v>121</v>
      </c>
      <c r="T496" t="s">
        <v>121</v>
      </c>
      <c r="U496" t="s">
        <v>1682</v>
      </c>
      <c r="V496" t="s">
        <v>110</v>
      </c>
      <c r="W496" t="s">
        <v>499</v>
      </c>
      <c r="X496">
        <v>0</v>
      </c>
      <c r="Y496">
        <v>0</v>
      </c>
      <c r="Z496">
        <v>0</v>
      </c>
      <c r="AA496">
        <v>0</v>
      </c>
      <c r="AB496">
        <v>0</v>
      </c>
      <c r="AC496">
        <v>0</v>
      </c>
      <c r="AD496">
        <v>0</v>
      </c>
      <c r="AE496">
        <v>0</v>
      </c>
      <c r="AF496">
        <v>0</v>
      </c>
      <c r="AG496">
        <v>0</v>
      </c>
      <c r="AH496">
        <v>0</v>
      </c>
      <c r="AI496">
        <v>0</v>
      </c>
      <c r="AJ496">
        <v>0</v>
      </c>
      <c r="AK496">
        <v>0</v>
      </c>
      <c r="AL496">
        <v>1</v>
      </c>
      <c r="AM496">
        <v>0</v>
      </c>
      <c r="AN496">
        <v>0</v>
      </c>
      <c r="AO496">
        <v>0</v>
      </c>
      <c r="AP496" t="s">
        <v>345</v>
      </c>
      <c r="AQ496">
        <v>1</v>
      </c>
      <c r="AR496">
        <v>0</v>
      </c>
      <c r="AS496">
        <v>0</v>
      </c>
      <c r="AT496">
        <v>0</v>
      </c>
      <c r="AU496">
        <v>0</v>
      </c>
      <c r="AV496">
        <v>0</v>
      </c>
      <c r="AW496">
        <v>0</v>
      </c>
      <c r="AX496">
        <v>0</v>
      </c>
      <c r="AY496" t="s">
        <v>345</v>
      </c>
      <c r="AZ496">
        <v>1</v>
      </c>
      <c r="BA496">
        <v>0</v>
      </c>
      <c r="BB496">
        <v>0</v>
      </c>
      <c r="BC496">
        <v>0</v>
      </c>
      <c r="BD496">
        <v>0</v>
      </c>
      <c r="BE496">
        <v>0</v>
      </c>
      <c r="BF496">
        <v>0</v>
      </c>
      <c r="BG496">
        <v>0</v>
      </c>
      <c r="BH496">
        <v>0</v>
      </c>
      <c r="BK496" t="s">
        <v>386</v>
      </c>
      <c r="BL496" t="s">
        <v>129</v>
      </c>
      <c r="BM496" t="s">
        <v>128</v>
      </c>
      <c r="BN496" t="s">
        <v>120</v>
      </c>
      <c r="BO496" t="s">
        <v>933</v>
      </c>
      <c r="BP496">
        <v>0</v>
      </c>
      <c r="BQ496">
        <v>0</v>
      </c>
      <c r="BR496">
        <v>0</v>
      </c>
      <c r="BS496">
        <v>0</v>
      </c>
      <c r="BT496">
        <v>0</v>
      </c>
      <c r="BU496">
        <v>0</v>
      </c>
      <c r="BV496">
        <v>0</v>
      </c>
      <c r="BW496">
        <v>0</v>
      </c>
      <c r="BX496">
        <v>0</v>
      </c>
      <c r="BY496">
        <v>0</v>
      </c>
      <c r="BZ496">
        <v>0</v>
      </c>
      <c r="CA496">
        <v>1</v>
      </c>
      <c r="CB496">
        <v>0</v>
      </c>
      <c r="CC496">
        <v>0</v>
      </c>
      <c r="CD496">
        <v>0</v>
      </c>
      <c r="CE496" t="s">
        <v>335</v>
      </c>
      <c r="CF496" t="s">
        <v>2510</v>
      </c>
      <c r="CG496" t="s">
        <v>335</v>
      </c>
      <c r="CH496" t="s">
        <v>2511</v>
      </c>
      <c r="CI496" t="s">
        <v>386</v>
      </c>
      <c r="CJ496" t="s">
        <v>52</v>
      </c>
      <c r="CL496" t="s">
        <v>52</v>
      </c>
      <c r="CN496" t="s">
        <v>346</v>
      </c>
      <c r="CP496">
        <v>10</v>
      </c>
      <c r="CQ496" t="s">
        <v>2512</v>
      </c>
      <c r="CS496" t="s">
        <v>337</v>
      </c>
    </row>
    <row r="497" spans="1:97" customFormat="1">
      <c r="A497">
        <v>191871</v>
      </c>
      <c r="B497" t="s">
        <v>514</v>
      </c>
      <c r="C497" t="s">
        <v>360</v>
      </c>
      <c r="D497">
        <v>1970</v>
      </c>
      <c r="E497">
        <v>56</v>
      </c>
      <c r="F497" t="s">
        <v>58</v>
      </c>
      <c r="G497" t="s">
        <v>75</v>
      </c>
      <c r="H497" t="s">
        <v>547</v>
      </c>
      <c r="I497" t="s">
        <v>367</v>
      </c>
      <c r="J497" t="s">
        <v>350</v>
      </c>
      <c r="K497" s="329">
        <v>46135.422395833331</v>
      </c>
      <c r="L497" t="s">
        <v>309</v>
      </c>
      <c r="M497" t="s">
        <v>602</v>
      </c>
      <c r="N497" t="s">
        <v>649</v>
      </c>
      <c r="O497" t="s">
        <v>352</v>
      </c>
      <c r="P497" t="s">
        <v>353</v>
      </c>
      <c r="R497" t="s">
        <v>383</v>
      </c>
      <c r="S497" t="s">
        <v>121</v>
      </c>
      <c r="T497" t="s">
        <v>121</v>
      </c>
      <c r="U497" t="s">
        <v>331</v>
      </c>
      <c r="V497" t="s">
        <v>107</v>
      </c>
      <c r="W497" t="s">
        <v>499</v>
      </c>
      <c r="X497">
        <v>0</v>
      </c>
      <c r="Y497">
        <v>0</v>
      </c>
      <c r="Z497">
        <v>0</v>
      </c>
      <c r="AA497">
        <v>0</v>
      </c>
      <c r="AB497">
        <v>0</v>
      </c>
      <c r="AC497">
        <v>0</v>
      </c>
      <c r="AD497">
        <v>0</v>
      </c>
      <c r="AE497">
        <v>0</v>
      </c>
      <c r="AF497">
        <v>0</v>
      </c>
      <c r="AG497">
        <v>0</v>
      </c>
      <c r="AH497">
        <v>0</v>
      </c>
      <c r="AI497">
        <v>0</v>
      </c>
      <c r="AJ497">
        <v>0</v>
      </c>
      <c r="AK497">
        <v>0</v>
      </c>
      <c r="AL497">
        <v>1</v>
      </c>
      <c r="AM497">
        <v>0</v>
      </c>
      <c r="AN497">
        <v>0</v>
      </c>
      <c r="AO497">
        <v>0</v>
      </c>
      <c r="AP497" t="s">
        <v>345</v>
      </c>
      <c r="AQ497">
        <v>1</v>
      </c>
      <c r="AR497">
        <v>0</v>
      </c>
      <c r="AS497">
        <v>0</v>
      </c>
      <c r="AT497">
        <v>0</v>
      </c>
      <c r="AU497">
        <v>0</v>
      </c>
      <c r="AV497">
        <v>0</v>
      </c>
      <c r="AW497">
        <v>0</v>
      </c>
      <c r="AX497">
        <v>0</v>
      </c>
      <c r="AY497" t="s">
        <v>345</v>
      </c>
      <c r="AZ497">
        <v>1</v>
      </c>
      <c r="BA497">
        <v>0</v>
      </c>
      <c r="BB497">
        <v>0</v>
      </c>
      <c r="BC497">
        <v>0</v>
      </c>
      <c r="BD497">
        <v>0</v>
      </c>
      <c r="BE497">
        <v>0</v>
      </c>
      <c r="BF497">
        <v>0</v>
      </c>
      <c r="BG497">
        <v>0</v>
      </c>
      <c r="BH497">
        <v>0</v>
      </c>
      <c r="BI497" t="s">
        <v>52</v>
      </c>
      <c r="BK497" t="s">
        <v>386</v>
      </c>
      <c r="BL497" t="s">
        <v>386</v>
      </c>
      <c r="BM497" t="s">
        <v>129</v>
      </c>
      <c r="BN497" t="s">
        <v>118</v>
      </c>
      <c r="BO497" t="s">
        <v>924</v>
      </c>
      <c r="BP497">
        <v>0</v>
      </c>
      <c r="BQ497">
        <v>0</v>
      </c>
      <c r="BR497">
        <v>0</v>
      </c>
      <c r="BS497">
        <v>0</v>
      </c>
      <c r="BT497">
        <v>0</v>
      </c>
      <c r="BU497">
        <v>1</v>
      </c>
      <c r="BV497">
        <v>0</v>
      </c>
      <c r="BW497">
        <v>0</v>
      </c>
      <c r="BX497">
        <v>0</v>
      </c>
      <c r="BY497">
        <v>0</v>
      </c>
      <c r="BZ497">
        <v>0</v>
      </c>
      <c r="CA497">
        <v>0</v>
      </c>
      <c r="CB497">
        <v>0</v>
      </c>
      <c r="CC497">
        <v>0</v>
      </c>
      <c r="CD497">
        <v>0</v>
      </c>
      <c r="CE497" t="s">
        <v>335</v>
      </c>
      <c r="CG497" t="s">
        <v>335</v>
      </c>
      <c r="CI497" t="s">
        <v>128</v>
      </c>
      <c r="CJ497" t="s">
        <v>52</v>
      </c>
      <c r="CL497" t="s">
        <v>52</v>
      </c>
      <c r="CN497" t="s">
        <v>346</v>
      </c>
      <c r="CP497">
        <v>8</v>
      </c>
      <c r="CS497" t="s">
        <v>337</v>
      </c>
    </row>
    <row r="498" spans="1:97" customFormat="1">
      <c r="A498">
        <v>126348</v>
      </c>
      <c r="B498" t="s">
        <v>717</v>
      </c>
      <c r="C498" t="s">
        <v>360</v>
      </c>
      <c r="D498">
        <v>1966</v>
      </c>
      <c r="E498">
        <v>60</v>
      </c>
      <c r="F498" t="s">
        <v>339</v>
      </c>
      <c r="G498" t="s">
        <v>83</v>
      </c>
      <c r="H498" t="s">
        <v>798</v>
      </c>
      <c r="I498" t="s">
        <v>424</v>
      </c>
      <c r="J498" t="s">
        <v>325</v>
      </c>
      <c r="K498" s="329">
        <v>46135.421817129631</v>
      </c>
      <c r="L498" t="s">
        <v>309</v>
      </c>
      <c r="M498" t="s">
        <v>658</v>
      </c>
      <c r="N498" t="s">
        <v>660</v>
      </c>
      <c r="O498" t="s">
        <v>319</v>
      </c>
      <c r="P498" t="s">
        <v>405</v>
      </c>
      <c r="Q498" t="s">
        <v>306</v>
      </c>
      <c r="R498" t="s">
        <v>123</v>
      </c>
      <c r="S498" t="s">
        <v>121</v>
      </c>
      <c r="T498" t="s">
        <v>121</v>
      </c>
      <c r="U498" t="s">
        <v>1682</v>
      </c>
      <c r="V498" t="s">
        <v>110</v>
      </c>
      <c r="W498" t="s">
        <v>499</v>
      </c>
      <c r="X498">
        <v>0</v>
      </c>
      <c r="Y498">
        <v>0</v>
      </c>
      <c r="Z498">
        <v>0</v>
      </c>
      <c r="AA498">
        <v>0</v>
      </c>
      <c r="AB498">
        <v>0</v>
      </c>
      <c r="AC498">
        <v>0</v>
      </c>
      <c r="AD498">
        <v>0</v>
      </c>
      <c r="AE498">
        <v>0</v>
      </c>
      <c r="AF498">
        <v>0</v>
      </c>
      <c r="AG498">
        <v>0</v>
      </c>
      <c r="AH498">
        <v>0</v>
      </c>
      <c r="AI498">
        <v>0</v>
      </c>
      <c r="AJ498">
        <v>0</v>
      </c>
      <c r="AK498">
        <v>0</v>
      </c>
      <c r="AL498">
        <v>1</v>
      </c>
      <c r="AM498">
        <v>0</v>
      </c>
      <c r="AN498">
        <v>0</v>
      </c>
      <c r="AO498">
        <v>0</v>
      </c>
      <c r="AP498" t="s">
        <v>345</v>
      </c>
      <c r="AQ498">
        <v>1</v>
      </c>
      <c r="AR498">
        <v>0</v>
      </c>
      <c r="AS498">
        <v>0</v>
      </c>
      <c r="AT498">
        <v>0</v>
      </c>
      <c r="AU498">
        <v>0</v>
      </c>
      <c r="AV498">
        <v>0</v>
      </c>
      <c r="AW498">
        <v>0</v>
      </c>
      <c r="AX498">
        <v>0</v>
      </c>
      <c r="AY498" t="s">
        <v>345</v>
      </c>
      <c r="AZ498">
        <v>1</v>
      </c>
      <c r="BA498">
        <v>0</v>
      </c>
      <c r="BB498">
        <v>0</v>
      </c>
      <c r="BC498">
        <v>0</v>
      </c>
      <c r="BD498">
        <v>0</v>
      </c>
      <c r="BE498">
        <v>0</v>
      </c>
      <c r="BF498">
        <v>0</v>
      </c>
      <c r="BG498">
        <v>0</v>
      </c>
      <c r="BH498">
        <v>0</v>
      </c>
      <c r="BK498" t="s">
        <v>386</v>
      </c>
      <c r="BL498" t="s">
        <v>129</v>
      </c>
      <c r="BM498" t="s">
        <v>128</v>
      </c>
      <c r="BN498" t="s">
        <v>120</v>
      </c>
      <c r="BO498" t="s">
        <v>933</v>
      </c>
      <c r="BP498">
        <v>0</v>
      </c>
      <c r="BQ498">
        <v>0</v>
      </c>
      <c r="BR498">
        <v>0</v>
      </c>
      <c r="BS498">
        <v>0</v>
      </c>
      <c r="BT498">
        <v>0</v>
      </c>
      <c r="BU498">
        <v>0</v>
      </c>
      <c r="BV498">
        <v>0</v>
      </c>
      <c r="BW498">
        <v>0</v>
      </c>
      <c r="BX498">
        <v>0</v>
      </c>
      <c r="BY498">
        <v>0</v>
      </c>
      <c r="BZ498">
        <v>0</v>
      </c>
      <c r="CA498">
        <v>1</v>
      </c>
      <c r="CB498">
        <v>0</v>
      </c>
      <c r="CC498">
        <v>0</v>
      </c>
      <c r="CD498">
        <v>0</v>
      </c>
      <c r="CE498" t="s">
        <v>335</v>
      </c>
      <c r="CF498" t="s">
        <v>2513</v>
      </c>
      <c r="CG498" t="s">
        <v>335</v>
      </c>
      <c r="CI498" t="s">
        <v>127</v>
      </c>
      <c r="CJ498" t="s">
        <v>52</v>
      </c>
      <c r="CL498" t="s">
        <v>52</v>
      </c>
      <c r="CN498" t="s">
        <v>346</v>
      </c>
      <c r="CP498">
        <v>10</v>
      </c>
      <c r="CS498" t="s">
        <v>337</v>
      </c>
    </row>
    <row r="499" spans="1:97" customFormat="1">
      <c r="A499">
        <v>126348</v>
      </c>
      <c r="B499" t="s">
        <v>717</v>
      </c>
      <c r="C499" t="s">
        <v>360</v>
      </c>
      <c r="D499">
        <v>1966</v>
      </c>
      <c r="E499">
        <v>60</v>
      </c>
      <c r="F499" t="s">
        <v>339</v>
      </c>
      <c r="G499" t="s">
        <v>83</v>
      </c>
      <c r="H499" t="s">
        <v>798</v>
      </c>
      <c r="I499" t="s">
        <v>424</v>
      </c>
      <c r="J499" t="s">
        <v>325</v>
      </c>
      <c r="K499" s="329">
        <v>46135.419432870367</v>
      </c>
      <c r="L499" t="s">
        <v>309</v>
      </c>
      <c r="M499" t="s">
        <v>401</v>
      </c>
      <c r="N499" t="s">
        <v>403</v>
      </c>
      <c r="O499" t="s">
        <v>404</v>
      </c>
      <c r="P499" t="s">
        <v>405</v>
      </c>
      <c r="Q499" t="s">
        <v>306</v>
      </c>
      <c r="R499" t="s">
        <v>123</v>
      </c>
      <c r="S499" t="s">
        <v>121</v>
      </c>
      <c r="T499" t="s">
        <v>121</v>
      </c>
      <c r="U499" t="s">
        <v>1682</v>
      </c>
      <c r="V499" t="s">
        <v>110</v>
      </c>
      <c r="W499" t="s">
        <v>569</v>
      </c>
      <c r="X499">
        <v>0</v>
      </c>
      <c r="Y499">
        <v>0</v>
      </c>
      <c r="Z499">
        <v>0</v>
      </c>
      <c r="AA499">
        <v>1</v>
      </c>
      <c r="AB499">
        <v>0</v>
      </c>
      <c r="AC499">
        <v>0</v>
      </c>
      <c r="AD499">
        <v>0</v>
      </c>
      <c r="AE499">
        <v>0</v>
      </c>
      <c r="AF499">
        <v>0</v>
      </c>
      <c r="AG499">
        <v>0</v>
      </c>
      <c r="AH499">
        <v>0</v>
      </c>
      <c r="AI499">
        <v>0</v>
      </c>
      <c r="AJ499">
        <v>0</v>
      </c>
      <c r="AK499">
        <v>0</v>
      </c>
      <c r="AL499">
        <v>1</v>
      </c>
      <c r="AM499">
        <v>0</v>
      </c>
      <c r="AN499">
        <v>0</v>
      </c>
      <c r="AO499">
        <v>0</v>
      </c>
      <c r="AP499" t="s">
        <v>345</v>
      </c>
      <c r="AQ499">
        <v>1</v>
      </c>
      <c r="AR499">
        <v>0</v>
      </c>
      <c r="AS499">
        <v>0</v>
      </c>
      <c r="AT499">
        <v>0</v>
      </c>
      <c r="AU499">
        <v>0</v>
      </c>
      <c r="AV499">
        <v>0</v>
      </c>
      <c r="AW499">
        <v>0</v>
      </c>
      <c r="AX499">
        <v>0</v>
      </c>
      <c r="AY499" t="s">
        <v>345</v>
      </c>
      <c r="AZ499">
        <v>1</v>
      </c>
      <c r="BA499">
        <v>0</v>
      </c>
      <c r="BB499">
        <v>0</v>
      </c>
      <c r="BC499">
        <v>0</v>
      </c>
      <c r="BD499">
        <v>0</v>
      </c>
      <c r="BE499">
        <v>0</v>
      </c>
      <c r="BF499">
        <v>0</v>
      </c>
      <c r="BG499">
        <v>0</v>
      </c>
      <c r="BH499">
        <v>0</v>
      </c>
      <c r="BK499" t="s">
        <v>386</v>
      </c>
      <c r="BL499" t="s">
        <v>129</v>
      </c>
      <c r="BM499" t="s">
        <v>128</v>
      </c>
      <c r="BN499" t="s">
        <v>120</v>
      </c>
      <c r="BO499" t="s">
        <v>1409</v>
      </c>
      <c r="BP499">
        <v>0</v>
      </c>
      <c r="BQ499">
        <v>1</v>
      </c>
      <c r="BR499">
        <v>0</v>
      </c>
      <c r="BS499">
        <v>1</v>
      </c>
      <c r="BT499">
        <v>0</v>
      </c>
      <c r="BU499">
        <v>0</v>
      </c>
      <c r="BV499">
        <v>0</v>
      </c>
      <c r="BW499">
        <v>0</v>
      </c>
      <c r="BX499">
        <v>0</v>
      </c>
      <c r="BY499">
        <v>0</v>
      </c>
      <c r="BZ499">
        <v>0</v>
      </c>
      <c r="CA499">
        <v>1</v>
      </c>
      <c r="CB499">
        <v>0</v>
      </c>
      <c r="CC499">
        <v>0</v>
      </c>
      <c r="CD499">
        <v>0</v>
      </c>
      <c r="CE499" t="s">
        <v>335</v>
      </c>
      <c r="CF499" t="s">
        <v>2514</v>
      </c>
      <c r="CG499" t="s">
        <v>189</v>
      </c>
      <c r="CI499" t="s">
        <v>127</v>
      </c>
      <c r="CJ499" t="s">
        <v>53</v>
      </c>
      <c r="CL499" t="s">
        <v>51</v>
      </c>
      <c r="CN499" t="s">
        <v>346</v>
      </c>
      <c r="CP499">
        <v>10</v>
      </c>
      <c r="CQ499" t="s">
        <v>2515</v>
      </c>
      <c r="CR499" t="s">
        <v>2516</v>
      </c>
      <c r="CS499" t="s">
        <v>337</v>
      </c>
    </row>
    <row r="500" spans="1:97" customFormat="1">
      <c r="A500">
        <v>199609</v>
      </c>
      <c r="B500" t="s">
        <v>1372</v>
      </c>
      <c r="C500" t="s">
        <v>360</v>
      </c>
      <c r="D500">
        <v>1991</v>
      </c>
      <c r="E500">
        <v>35</v>
      </c>
      <c r="F500" t="s">
        <v>57</v>
      </c>
      <c r="G500" t="s">
        <v>80</v>
      </c>
      <c r="H500" t="s">
        <v>574</v>
      </c>
      <c r="I500" t="s">
        <v>324</v>
      </c>
      <c r="J500" t="s">
        <v>325</v>
      </c>
      <c r="K500" s="329">
        <v>46135.384456018517</v>
      </c>
      <c r="L500" t="s">
        <v>309</v>
      </c>
      <c r="M500" t="s">
        <v>29</v>
      </c>
      <c r="N500" t="s">
        <v>458</v>
      </c>
      <c r="O500" t="s">
        <v>459</v>
      </c>
      <c r="P500" t="s">
        <v>353</v>
      </c>
      <c r="Q500" t="s">
        <v>305</v>
      </c>
      <c r="R500" t="s">
        <v>123</v>
      </c>
      <c r="S500" t="s">
        <v>123</v>
      </c>
      <c r="T500" t="s">
        <v>330</v>
      </c>
      <c r="U500" t="s">
        <v>331</v>
      </c>
      <c r="V500" t="s">
        <v>108</v>
      </c>
      <c r="W500" t="s">
        <v>1108</v>
      </c>
      <c r="X500">
        <v>1</v>
      </c>
      <c r="Y500">
        <v>0</v>
      </c>
      <c r="Z500">
        <v>1</v>
      </c>
      <c r="AA500">
        <v>0</v>
      </c>
      <c r="AB500">
        <v>0</v>
      </c>
      <c r="AC500">
        <v>1</v>
      </c>
      <c r="AD500">
        <v>0</v>
      </c>
      <c r="AE500">
        <v>0</v>
      </c>
      <c r="AF500">
        <v>0</v>
      </c>
      <c r="AG500">
        <v>0</v>
      </c>
      <c r="AH500">
        <v>0</v>
      </c>
      <c r="AI500">
        <v>0</v>
      </c>
      <c r="AJ500">
        <v>0</v>
      </c>
      <c r="AK500">
        <v>0</v>
      </c>
      <c r="AL500">
        <v>0</v>
      </c>
      <c r="AM500">
        <v>0</v>
      </c>
      <c r="AN500">
        <v>0</v>
      </c>
      <c r="AO500">
        <v>0</v>
      </c>
      <c r="AP500" t="s">
        <v>345</v>
      </c>
      <c r="AQ500">
        <v>1</v>
      </c>
      <c r="AR500">
        <v>0</v>
      </c>
      <c r="AS500">
        <v>0</v>
      </c>
      <c r="AT500">
        <v>0</v>
      </c>
      <c r="AU500">
        <v>0</v>
      </c>
      <c r="AV500">
        <v>0</v>
      </c>
      <c r="AW500">
        <v>0</v>
      </c>
      <c r="AX500">
        <v>0</v>
      </c>
      <c r="AY500" t="s">
        <v>345</v>
      </c>
      <c r="AZ500">
        <v>1</v>
      </c>
      <c r="BA500">
        <v>0</v>
      </c>
      <c r="BB500">
        <v>0</v>
      </c>
      <c r="BC500">
        <v>0</v>
      </c>
      <c r="BD500">
        <v>0</v>
      </c>
      <c r="BE500">
        <v>0</v>
      </c>
      <c r="BF500">
        <v>0</v>
      </c>
      <c r="BG500">
        <v>0</v>
      </c>
      <c r="BH500">
        <v>0</v>
      </c>
      <c r="BI500" t="s">
        <v>52</v>
      </c>
      <c r="BK500" t="s">
        <v>131</v>
      </c>
      <c r="BL500" t="s">
        <v>130</v>
      </c>
      <c r="BM500" t="s">
        <v>131</v>
      </c>
      <c r="BN500" t="s">
        <v>117</v>
      </c>
      <c r="BO500" t="s">
        <v>948</v>
      </c>
      <c r="BP500">
        <v>0</v>
      </c>
      <c r="BQ500">
        <v>0</v>
      </c>
      <c r="BR500">
        <v>0</v>
      </c>
      <c r="BS500">
        <v>1</v>
      </c>
      <c r="BT500">
        <v>0</v>
      </c>
      <c r="BU500">
        <v>1</v>
      </c>
      <c r="BV500">
        <v>0</v>
      </c>
      <c r="BW500">
        <v>0</v>
      </c>
      <c r="BX500">
        <v>0</v>
      </c>
      <c r="BY500">
        <v>0</v>
      </c>
      <c r="BZ500">
        <v>0</v>
      </c>
      <c r="CA500">
        <v>0</v>
      </c>
      <c r="CB500">
        <v>0</v>
      </c>
      <c r="CC500">
        <v>0</v>
      </c>
      <c r="CD500">
        <v>0</v>
      </c>
      <c r="CE500" t="s">
        <v>227</v>
      </c>
      <c r="CG500" t="s">
        <v>167</v>
      </c>
      <c r="CI500" t="s">
        <v>127</v>
      </c>
      <c r="CJ500" t="s">
        <v>52</v>
      </c>
      <c r="CK500" t="s">
        <v>2517</v>
      </c>
      <c r="CL500" t="s">
        <v>51</v>
      </c>
      <c r="CN500" t="s">
        <v>346</v>
      </c>
      <c r="CP500">
        <v>8</v>
      </c>
      <c r="CS500" t="s">
        <v>347</v>
      </c>
    </row>
    <row r="501" spans="1:97" customFormat="1">
      <c r="A501">
        <v>199983</v>
      </c>
      <c r="B501" t="s">
        <v>514</v>
      </c>
      <c r="C501" t="s">
        <v>360</v>
      </c>
      <c r="D501">
        <v>1974</v>
      </c>
      <c r="E501">
        <v>52</v>
      </c>
      <c r="F501" t="s">
        <v>58</v>
      </c>
      <c r="G501" t="s">
        <v>69</v>
      </c>
      <c r="H501" t="s">
        <v>1286</v>
      </c>
      <c r="I501" t="s">
        <v>402</v>
      </c>
      <c r="J501" t="s">
        <v>350</v>
      </c>
      <c r="K501" s="329">
        <v>46135.372303240743</v>
      </c>
      <c r="L501" t="s">
        <v>309</v>
      </c>
      <c r="M501" t="s">
        <v>356</v>
      </c>
      <c r="N501" t="s">
        <v>357</v>
      </c>
      <c r="O501" t="s">
        <v>358</v>
      </c>
      <c r="P501" t="s">
        <v>329</v>
      </c>
      <c r="R501" t="s">
        <v>124</v>
      </c>
      <c r="S501" t="s">
        <v>124</v>
      </c>
      <c r="T501" t="s">
        <v>330</v>
      </c>
      <c r="U501" t="s">
        <v>331</v>
      </c>
      <c r="V501" t="s">
        <v>105</v>
      </c>
      <c r="W501" t="s">
        <v>416</v>
      </c>
      <c r="X501">
        <v>0</v>
      </c>
      <c r="Y501">
        <v>0</v>
      </c>
      <c r="Z501">
        <v>0</v>
      </c>
      <c r="AA501">
        <v>0</v>
      </c>
      <c r="AB501">
        <v>0</v>
      </c>
      <c r="AC501">
        <v>0</v>
      </c>
      <c r="AD501">
        <v>0</v>
      </c>
      <c r="AE501">
        <v>0</v>
      </c>
      <c r="AF501">
        <v>0</v>
      </c>
      <c r="AG501">
        <v>0</v>
      </c>
      <c r="AH501">
        <v>0</v>
      </c>
      <c r="AI501">
        <v>0</v>
      </c>
      <c r="AJ501">
        <v>0</v>
      </c>
      <c r="AK501">
        <v>1</v>
      </c>
      <c r="AL501">
        <v>0</v>
      </c>
      <c r="AM501">
        <v>0</v>
      </c>
      <c r="AN501">
        <v>0</v>
      </c>
      <c r="AO501">
        <v>0</v>
      </c>
      <c r="AP501" t="s">
        <v>464</v>
      </c>
      <c r="AQ501">
        <v>0</v>
      </c>
      <c r="AR501">
        <v>0</v>
      </c>
      <c r="AS501">
        <v>0</v>
      </c>
      <c r="AT501">
        <v>1</v>
      </c>
      <c r="AU501">
        <v>0</v>
      </c>
      <c r="AV501">
        <v>0</v>
      </c>
      <c r="AW501">
        <v>0</v>
      </c>
      <c r="AX501">
        <v>0</v>
      </c>
      <c r="AY501" t="s">
        <v>608</v>
      </c>
      <c r="AZ501">
        <v>0</v>
      </c>
      <c r="BA501">
        <v>0</v>
      </c>
      <c r="BB501">
        <v>0</v>
      </c>
      <c r="BC501">
        <v>0</v>
      </c>
      <c r="BD501">
        <v>0</v>
      </c>
      <c r="BE501">
        <v>1</v>
      </c>
      <c r="BF501">
        <v>0</v>
      </c>
      <c r="BG501">
        <v>0</v>
      </c>
      <c r="BH501">
        <v>0</v>
      </c>
      <c r="BI501" t="s">
        <v>52</v>
      </c>
      <c r="BK501" t="s">
        <v>131</v>
      </c>
      <c r="BL501" t="s">
        <v>132</v>
      </c>
      <c r="BM501" t="s">
        <v>133</v>
      </c>
      <c r="BN501" t="s">
        <v>117</v>
      </c>
      <c r="BO501" t="s">
        <v>373</v>
      </c>
      <c r="BP501">
        <v>0</v>
      </c>
      <c r="BQ501">
        <v>0</v>
      </c>
      <c r="BR501">
        <v>0</v>
      </c>
      <c r="BS501">
        <v>0</v>
      </c>
      <c r="BT501">
        <v>0</v>
      </c>
      <c r="BU501">
        <v>0</v>
      </c>
      <c r="BV501">
        <v>0</v>
      </c>
      <c r="BW501">
        <v>0</v>
      </c>
      <c r="BX501">
        <v>0</v>
      </c>
      <c r="BY501">
        <v>0</v>
      </c>
      <c r="BZ501">
        <v>0</v>
      </c>
      <c r="CA501">
        <v>0</v>
      </c>
      <c r="CB501">
        <v>0</v>
      </c>
      <c r="CC501">
        <v>0</v>
      </c>
      <c r="CD501">
        <v>1</v>
      </c>
      <c r="CE501" t="s">
        <v>139</v>
      </c>
      <c r="CG501" t="s">
        <v>138</v>
      </c>
      <c r="CI501" t="s">
        <v>128</v>
      </c>
      <c r="CJ501" t="s">
        <v>52</v>
      </c>
      <c r="CL501" t="s">
        <v>51</v>
      </c>
      <c r="CN501" t="s">
        <v>346</v>
      </c>
      <c r="CP501">
        <v>9</v>
      </c>
      <c r="CS501" t="s">
        <v>337</v>
      </c>
    </row>
    <row r="502" spans="1:97" customFormat="1">
      <c r="A502">
        <v>199983</v>
      </c>
      <c r="B502" t="s">
        <v>514</v>
      </c>
      <c r="C502" t="s">
        <v>360</v>
      </c>
      <c r="D502">
        <v>1974</v>
      </c>
      <c r="E502">
        <v>52</v>
      </c>
      <c r="F502" t="s">
        <v>58</v>
      </c>
      <c r="G502" t="s">
        <v>69</v>
      </c>
      <c r="H502" t="s">
        <v>1286</v>
      </c>
      <c r="I502" t="s">
        <v>402</v>
      </c>
      <c r="J502" t="s">
        <v>350</v>
      </c>
      <c r="K502" s="329">
        <v>46135.371064814812</v>
      </c>
      <c r="L502" t="s">
        <v>309</v>
      </c>
      <c r="M502" t="s">
        <v>514</v>
      </c>
      <c r="N502" t="s">
        <v>516</v>
      </c>
      <c r="O502" t="s">
        <v>352</v>
      </c>
      <c r="P502" t="s">
        <v>353</v>
      </c>
      <c r="R502" t="s">
        <v>124</v>
      </c>
      <c r="S502" t="s">
        <v>124</v>
      </c>
      <c r="T502" t="s">
        <v>330</v>
      </c>
      <c r="U502" t="s">
        <v>331</v>
      </c>
      <c r="V502" t="s">
        <v>105</v>
      </c>
      <c r="W502" t="s">
        <v>2518</v>
      </c>
      <c r="X502">
        <v>0</v>
      </c>
      <c r="Y502">
        <v>0</v>
      </c>
      <c r="Z502">
        <v>1</v>
      </c>
      <c r="AA502">
        <v>0</v>
      </c>
      <c r="AB502">
        <v>0</v>
      </c>
      <c r="AC502">
        <v>0</v>
      </c>
      <c r="AD502">
        <v>0</v>
      </c>
      <c r="AE502">
        <v>0</v>
      </c>
      <c r="AF502">
        <v>0</v>
      </c>
      <c r="AG502">
        <v>0</v>
      </c>
      <c r="AH502">
        <v>1</v>
      </c>
      <c r="AI502">
        <v>0</v>
      </c>
      <c r="AJ502">
        <v>0</v>
      </c>
      <c r="AK502">
        <v>1</v>
      </c>
      <c r="AL502">
        <v>0</v>
      </c>
      <c r="AM502">
        <v>0</v>
      </c>
      <c r="AN502">
        <v>0</v>
      </c>
      <c r="AO502">
        <v>0</v>
      </c>
      <c r="AP502" t="s">
        <v>333</v>
      </c>
      <c r="AQ502">
        <v>0</v>
      </c>
      <c r="AR502">
        <v>0</v>
      </c>
      <c r="AS502">
        <v>1</v>
      </c>
      <c r="AT502">
        <v>1</v>
      </c>
      <c r="AU502">
        <v>0</v>
      </c>
      <c r="AV502">
        <v>0</v>
      </c>
      <c r="AW502">
        <v>0</v>
      </c>
      <c r="AX502">
        <v>0</v>
      </c>
      <c r="AY502" t="s">
        <v>604</v>
      </c>
      <c r="AZ502">
        <v>0</v>
      </c>
      <c r="BA502">
        <v>0</v>
      </c>
      <c r="BB502">
        <v>0</v>
      </c>
      <c r="BC502">
        <v>1</v>
      </c>
      <c r="BD502">
        <v>0</v>
      </c>
      <c r="BE502">
        <v>1</v>
      </c>
      <c r="BF502">
        <v>0</v>
      </c>
      <c r="BG502">
        <v>0</v>
      </c>
      <c r="BH502">
        <v>0</v>
      </c>
      <c r="BI502" t="s">
        <v>52</v>
      </c>
      <c r="BJ502" t="s">
        <v>2519</v>
      </c>
      <c r="BK502" t="s">
        <v>131</v>
      </c>
      <c r="BL502" t="s">
        <v>132</v>
      </c>
      <c r="BM502" t="s">
        <v>133</v>
      </c>
      <c r="BN502" t="s">
        <v>117</v>
      </c>
      <c r="BO502" t="s">
        <v>984</v>
      </c>
      <c r="BP502">
        <v>0</v>
      </c>
      <c r="BQ502">
        <v>0</v>
      </c>
      <c r="BR502">
        <v>0</v>
      </c>
      <c r="BS502">
        <v>1</v>
      </c>
      <c r="BT502">
        <v>0</v>
      </c>
      <c r="BU502">
        <v>1</v>
      </c>
      <c r="BV502">
        <v>0</v>
      </c>
      <c r="BW502">
        <v>0</v>
      </c>
      <c r="BX502">
        <v>0</v>
      </c>
      <c r="BY502">
        <v>0</v>
      </c>
      <c r="BZ502">
        <v>0</v>
      </c>
      <c r="CA502">
        <v>0</v>
      </c>
      <c r="CB502">
        <v>0</v>
      </c>
      <c r="CC502">
        <v>0</v>
      </c>
      <c r="CD502">
        <v>1</v>
      </c>
      <c r="CE502" t="s">
        <v>139</v>
      </c>
      <c r="CG502" t="s">
        <v>335</v>
      </c>
      <c r="CI502" t="s">
        <v>130</v>
      </c>
      <c r="CJ502" t="s">
        <v>52</v>
      </c>
      <c r="CL502" t="s">
        <v>52</v>
      </c>
      <c r="CN502" t="s">
        <v>346</v>
      </c>
      <c r="CP502">
        <v>8</v>
      </c>
      <c r="CS502" t="s">
        <v>337</v>
      </c>
    </row>
    <row r="503" spans="1:97" customFormat="1">
      <c r="A503">
        <v>195946</v>
      </c>
      <c r="B503" t="s">
        <v>28</v>
      </c>
      <c r="C503" t="s">
        <v>322</v>
      </c>
      <c r="D503">
        <v>1955</v>
      </c>
      <c r="E503">
        <v>71</v>
      </c>
      <c r="F503" t="s">
        <v>376</v>
      </c>
      <c r="G503" t="s">
        <v>79</v>
      </c>
      <c r="H503" t="s">
        <v>675</v>
      </c>
      <c r="I503" t="s">
        <v>440</v>
      </c>
      <c r="J503" t="s">
        <v>325</v>
      </c>
      <c r="K503" s="329">
        <v>46135.316689814812</v>
      </c>
      <c r="L503" t="s">
        <v>309</v>
      </c>
      <c r="M503" t="s">
        <v>28</v>
      </c>
      <c r="N503" t="s">
        <v>538</v>
      </c>
      <c r="O503" t="s">
        <v>377</v>
      </c>
      <c r="P503" t="s">
        <v>365</v>
      </c>
      <c r="Q503" t="s">
        <v>304</v>
      </c>
      <c r="R503" t="s">
        <v>122</v>
      </c>
      <c r="S503" t="s">
        <v>122</v>
      </c>
      <c r="T503" t="s">
        <v>343</v>
      </c>
      <c r="U503" t="s">
        <v>331</v>
      </c>
      <c r="V503" t="s">
        <v>105</v>
      </c>
      <c r="W503" t="s">
        <v>332</v>
      </c>
      <c r="X503">
        <v>0</v>
      </c>
      <c r="Y503">
        <v>0</v>
      </c>
      <c r="Z503">
        <v>0</v>
      </c>
      <c r="AA503">
        <v>0</v>
      </c>
      <c r="AB503">
        <v>0</v>
      </c>
      <c r="AC503">
        <v>0</v>
      </c>
      <c r="AD503">
        <v>0</v>
      </c>
      <c r="AE503">
        <v>0</v>
      </c>
      <c r="AF503">
        <v>0</v>
      </c>
      <c r="AG503">
        <v>0</v>
      </c>
      <c r="AH503">
        <v>0</v>
      </c>
      <c r="AI503">
        <v>0</v>
      </c>
      <c r="AJ503">
        <v>0</v>
      </c>
      <c r="AK503">
        <v>0</v>
      </c>
      <c r="AL503">
        <v>0</v>
      </c>
      <c r="AM503">
        <v>0</v>
      </c>
      <c r="AN503">
        <v>1</v>
      </c>
      <c r="AO503">
        <v>0</v>
      </c>
      <c r="AP503" t="s">
        <v>510</v>
      </c>
      <c r="AQ503">
        <v>0</v>
      </c>
      <c r="AR503">
        <v>0</v>
      </c>
      <c r="AS503">
        <v>1</v>
      </c>
      <c r="AT503">
        <v>0</v>
      </c>
      <c r="AU503">
        <v>0</v>
      </c>
      <c r="AV503">
        <v>0</v>
      </c>
      <c r="AW503">
        <v>0</v>
      </c>
      <c r="AX503">
        <v>0</v>
      </c>
      <c r="AY503" t="s">
        <v>464</v>
      </c>
      <c r="AZ503">
        <v>0</v>
      </c>
      <c r="BA503">
        <v>0</v>
      </c>
      <c r="BB503">
        <v>0</v>
      </c>
      <c r="BC503">
        <v>1</v>
      </c>
      <c r="BD503">
        <v>0</v>
      </c>
      <c r="BE503">
        <v>0</v>
      </c>
      <c r="BF503">
        <v>0</v>
      </c>
      <c r="BG503">
        <v>0</v>
      </c>
      <c r="BH503">
        <v>0</v>
      </c>
      <c r="BI503" t="s">
        <v>53</v>
      </c>
      <c r="BK503" t="s">
        <v>131</v>
      </c>
      <c r="BL503" t="s">
        <v>133</v>
      </c>
      <c r="BM503" t="s">
        <v>133</v>
      </c>
      <c r="BN503" t="s">
        <v>117</v>
      </c>
      <c r="BO503" t="s">
        <v>922</v>
      </c>
      <c r="BP503">
        <v>1</v>
      </c>
      <c r="BQ503">
        <v>0</v>
      </c>
      <c r="BR503">
        <v>0</v>
      </c>
      <c r="BS503">
        <v>0</v>
      </c>
      <c r="BT503">
        <v>0</v>
      </c>
      <c r="BU503">
        <v>0</v>
      </c>
      <c r="BV503">
        <v>0</v>
      </c>
      <c r="BW503">
        <v>0</v>
      </c>
      <c r="BX503">
        <v>0</v>
      </c>
      <c r="BY503">
        <v>0</v>
      </c>
      <c r="BZ503">
        <v>0</v>
      </c>
      <c r="CA503">
        <v>0</v>
      </c>
      <c r="CB503">
        <v>0</v>
      </c>
      <c r="CC503">
        <v>0</v>
      </c>
      <c r="CD503">
        <v>0</v>
      </c>
      <c r="CE503" t="s">
        <v>138</v>
      </c>
      <c r="CG503" t="s">
        <v>335</v>
      </c>
      <c r="CI503" t="s">
        <v>129</v>
      </c>
      <c r="CJ503" t="s">
        <v>51</v>
      </c>
      <c r="CL503" t="s">
        <v>51</v>
      </c>
      <c r="CN503" t="s">
        <v>346</v>
      </c>
      <c r="CP503">
        <v>8</v>
      </c>
      <c r="CS503" t="s">
        <v>337</v>
      </c>
    </row>
    <row r="504" spans="1:97" customFormat="1">
      <c r="A504">
        <v>165203</v>
      </c>
      <c r="B504" t="s">
        <v>321</v>
      </c>
      <c r="C504" t="s">
        <v>322</v>
      </c>
      <c r="D504">
        <v>1965</v>
      </c>
      <c r="E504">
        <v>61</v>
      </c>
      <c r="F504" t="s">
        <v>339</v>
      </c>
      <c r="G504" t="s">
        <v>49</v>
      </c>
      <c r="H504" t="s">
        <v>328</v>
      </c>
      <c r="I504" t="s">
        <v>367</v>
      </c>
      <c r="J504" t="s">
        <v>325</v>
      </c>
      <c r="K504" s="329">
        <v>46135.258379629631</v>
      </c>
      <c r="L504" t="s">
        <v>309</v>
      </c>
      <c r="M504" t="s">
        <v>468</v>
      </c>
      <c r="N504" t="s">
        <v>469</v>
      </c>
      <c r="O504" t="s">
        <v>415</v>
      </c>
      <c r="P504" t="s">
        <v>382</v>
      </c>
      <c r="R504" t="s">
        <v>383</v>
      </c>
      <c r="S504" t="s">
        <v>121</v>
      </c>
      <c r="T504" t="s">
        <v>330</v>
      </c>
      <c r="U504" t="s">
        <v>331</v>
      </c>
      <c r="V504" t="s">
        <v>107</v>
      </c>
      <c r="W504" t="s">
        <v>419</v>
      </c>
      <c r="X504">
        <v>0</v>
      </c>
      <c r="Y504">
        <v>0</v>
      </c>
      <c r="Z504">
        <v>1</v>
      </c>
      <c r="AA504">
        <v>0</v>
      </c>
      <c r="AB504">
        <v>0</v>
      </c>
      <c r="AC504">
        <v>0</v>
      </c>
      <c r="AD504">
        <v>1</v>
      </c>
      <c r="AE504">
        <v>0</v>
      </c>
      <c r="AF504">
        <v>0</v>
      </c>
      <c r="AG504">
        <v>0</v>
      </c>
      <c r="AH504">
        <v>0</v>
      </c>
      <c r="AI504">
        <v>0</v>
      </c>
      <c r="AJ504">
        <v>0</v>
      </c>
      <c r="AK504">
        <v>0</v>
      </c>
      <c r="AL504">
        <v>0</v>
      </c>
      <c r="AM504">
        <v>0</v>
      </c>
      <c r="AN504">
        <v>0</v>
      </c>
      <c r="AO504">
        <v>0</v>
      </c>
      <c r="AP504" t="s">
        <v>345</v>
      </c>
      <c r="AQ504">
        <v>1</v>
      </c>
      <c r="AR504">
        <v>0</v>
      </c>
      <c r="AS504">
        <v>0</v>
      </c>
      <c r="AT504">
        <v>0</v>
      </c>
      <c r="AU504">
        <v>0</v>
      </c>
      <c r="AV504">
        <v>0</v>
      </c>
      <c r="AW504">
        <v>0</v>
      </c>
      <c r="AX504">
        <v>0</v>
      </c>
      <c r="AY504" t="s">
        <v>345</v>
      </c>
      <c r="AZ504">
        <v>1</v>
      </c>
      <c r="BA504">
        <v>0</v>
      </c>
      <c r="BB504">
        <v>0</v>
      </c>
      <c r="BC504">
        <v>0</v>
      </c>
      <c r="BD504">
        <v>0</v>
      </c>
      <c r="BE504">
        <v>0</v>
      </c>
      <c r="BF504">
        <v>0</v>
      </c>
      <c r="BG504">
        <v>0</v>
      </c>
      <c r="BH504">
        <v>0</v>
      </c>
      <c r="BK504" t="s">
        <v>130</v>
      </c>
      <c r="BL504" t="s">
        <v>128</v>
      </c>
      <c r="BM504" t="s">
        <v>130</v>
      </c>
      <c r="BN504" t="s">
        <v>120</v>
      </c>
      <c r="BO504" t="s">
        <v>922</v>
      </c>
      <c r="BP504">
        <v>1</v>
      </c>
      <c r="BQ504">
        <v>0</v>
      </c>
      <c r="BR504">
        <v>0</v>
      </c>
      <c r="BS504">
        <v>0</v>
      </c>
      <c r="BT504">
        <v>0</v>
      </c>
      <c r="BU504">
        <v>0</v>
      </c>
      <c r="BV504">
        <v>0</v>
      </c>
      <c r="BW504">
        <v>0</v>
      </c>
      <c r="BX504">
        <v>0</v>
      </c>
      <c r="BY504">
        <v>0</v>
      </c>
      <c r="BZ504">
        <v>0</v>
      </c>
      <c r="CA504">
        <v>0</v>
      </c>
      <c r="CB504">
        <v>0</v>
      </c>
      <c r="CC504">
        <v>0</v>
      </c>
      <c r="CD504">
        <v>0</v>
      </c>
      <c r="CE504" t="s">
        <v>335</v>
      </c>
      <c r="CG504" t="s">
        <v>335</v>
      </c>
      <c r="CI504" t="s">
        <v>129</v>
      </c>
      <c r="CJ504" t="s">
        <v>52</v>
      </c>
      <c r="CL504" t="s">
        <v>52</v>
      </c>
      <c r="CN504" t="s">
        <v>346</v>
      </c>
      <c r="CP504">
        <v>7</v>
      </c>
    </row>
    <row r="505" spans="1:97" customFormat="1">
      <c r="A505">
        <v>175343</v>
      </c>
      <c r="B505" t="s">
        <v>321</v>
      </c>
      <c r="C505" t="s">
        <v>322</v>
      </c>
      <c r="D505">
        <v>1999</v>
      </c>
      <c r="E505">
        <v>27</v>
      </c>
      <c r="F505" t="s">
        <v>323</v>
      </c>
      <c r="G505" t="s">
        <v>75</v>
      </c>
      <c r="H505" t="s">
        <v>547</v>
      </c>
      <c r="I505" t="s">
        <v>361</v>
      </c>
      <c r="J505" t="s">
        <v>350</v>
      </c>
      <c r="K505" s="329">
        <v>46134.976446759261</v>
      </c>
      <c r="L505" t="s">
        <v>309</v>
      </c>
      <c r="M505" t="s">
        <v>468</v>
      </c>
      <c r="N505" t="s">
        <v>469</v>
      </c>
      <c r="O505" t="s">
        <v>415</v>
      </c>
      <c r="P505" t="s">
        <v>382</v>
      </c>
      <c r="R505" t="s">
        <v>383</v>
      </c>
      <c r="S505" t="s">
        <v>121</v>
      </c>
      <c r="T505" t="s">
        <v>330</v>
      </c>
      <c r="U505" t="s">
        <v>331</v>
      </c>
      <c r="V505" t="s">
        <v>105</v>
      </c>
      <c r="W505" t="s">
        <v>332</v>
      </c>
      <c r="X505">
        <v>0</v>
      </c>
      <c r="Y505">
        <v>0</v>
      </c>
      <c r="Z505">
        <v>0</v>
      </c>
      <c r="AA505">
        <v>0</v>
      </c>
      <c r="AB505">
        <v>0</v>
      </c>
      <c r="AC505">
        <v>0</v>
      </c>
      <c r="AD505">
        <v>0</v>
      </c>
      <c r="AE505">
        <v>0</v>
      </c>
      <c r="AF505">
        <v>0</v>
      </c>
      <c r="AG505">
        <v>0</v>
      </c>
      <c r="AH505">
        <v>0</v>
      </c>
      <c r="AI505">
        <v>0</v>
      </c>
      <c r="AJ505">
        <v>0</v>
      </c>
      <c r="AK505">
        <v>0</v>
      </c>
      <c r="AL505">
        <v>0</v>
      </c>
      <c r="AM505">
        <v>0</v>
      </c>
      <c r="AN505">
        <v>1</v>
      </c>
      <c r="AO505">
        <v>0</v>
      </c>
      <c r="AP505" t="s">
        <v>345</v>
      </c>
      <c r="AQ505">
        <v>1</v>
      </c>
      <c r="AR505">
        <v>0</v>
      </c>
      <c r="AS505">
        <v>0</v>
      </c>
      <c r="AT505">
        <v>0</v>
      </c>
      <c r="AU505">
        <v>0</v>
      </c>
      <c r="AV505">
        <v>0</v>
      </c>
      <c r="AW505">
        <v>0</v>
      </c>
      <c r="AX505">
        <v>0</v>
      </c>
      <c r="AY505" t="s">
        <v>345</v>
      </c>
      <c r="AZ505">
        <v>1</v>
      </c>
      <c r="BA505">
        <v>0</v>
      </c>
      <c r="BB505">
        <v>0</v>
      </c>
      <c r="BC505">
        <v>0</v>
      </c>
      <c r="BD505">
        <v>0</v>
      </c>
      <c r="BE505">
        <v>0</v>
      </c>
      <c r="BF505">
        <v>0</v>
      </c>
      <c r="BG505">
        <v>0</v>
      </c>
      <c r="BH505">
        <v>0</v>
      </c>
      <c r="BK505" t="s">
        <v>386</v>
      </c>
      <c r="BL505" t="s">
        <v>386</v>
      </c>
      <c r="BM505" t="s">
        <v>128</v>
      </c>
      <c r="BN505" t="s">
        <v>119</v>
      </c>
      <c r="BO505" t="s">
        <v>921</v>
      </c>
      <c r="BP505">
        <v>0</v>
      </c>
      <c r="BQ505">
        <v>0</v>
      </c>
      <c r="BR505">
        <v>0</v>
      </c>
      <c r="BS505">
        <v>0</v>
      </c>
      <c r="BT505">
        <v>0</v>
      </c>
      <c r="BU505">
        <v>0</v>
      </c>
      <c r="BV505">
        <v>0</v>
      </c>
      <c r="BW505">
        <v>0</v>
      </c>
      <c r="BX505">
        <v>0</v>
      </c>
      <c r="BY505">
        <v>0</v>
      </c>
      <c r="BZ505">
        <v>1</v>
      </c>
      <c r="CA505">
        <v>0</v>
      </c>
      <c r="CB505">
        <v>0</v>
      </c>
      <c r="CC505">
        <v>0</v>
      </c>
      <c r="CD505">
        <v>0</v>
      </c>
      <c r="CE505" t="s">
        <v>335</v>
      </c>
      <c r="CG505" t="s">
        <v>335</v>
      </c>
      <c r="CI505" t="s">
        <v>128</v>
      </c>
      <c r="CJ505" t="s">
        <v>51</v>
      </c>
      <c r="CL505" t="s">
        <v>51</v>
      </c>
      <c r="CN505" t="s">
        <v>346</v>
      </c>
      <c r="CP505">
        <v>10</v>
      </c>
      <c r="CS505" t="s">
        <v>400</v>
      </c>
    </row>
    <row r="506" spans="1:97" customFormat="1">
      <c r="A506">
        <v>199925</v>
      </c>
      <c r="B506" t="s">
        <v>514</v>
      </c>
      <c r="C506" t="s">
        <v>360</v>
      </c>
      <c r="D506">
        <v>1987</v>
      </c>
      <c r="E506">
        <v>39</v>
      </c>
      <c r="F506" t="s">
        <v>57</v>
      </c>
      <c r="G506" t="s">
        <v>71</v>
      </c>
      <c r="H506" t="s">
        <v>782</v>
      </c>
      <c r="I506" t="s">
        <v>367</v>
      </c>
      <c r="J506" t="s">
        <v>325</v>
      </c>
      <c r="K506" s="329">
        <v>46134.903333333335</v>
      </c>
      <c r="L506" t="s">
        <v>309</v>
      </c>
      <c r="M506" t="s">
        <v>366</v>
      </c>
      <c r="N506" t="s">
        <v>368</v>
      </c>
      <c r="O506" t="s">
        <v>328</v>
      </c>
      <c r="P506" t="s">
        <v>329</v>
      </c>
      <c r="R506" t="s">
        <v>123</v>
      </c>
      <c r="S506" t="s">
        <v>122</v>
      </c>
      <c r="T506" t="s">
        <v>391</v>
      </c>
      <c r="U506" t="s">
        <v>75</v>
      </c>
      <c r="V506" t="s">
        <v>110</v>
      </c>
      <c r="W506" t="s">
        <v>513</v>
      </c>
      <c r="X506">
        <v>0</v>
      </c>
      <c r="Y506">
        <v>0</v>
      </c>
      <c r="Z506">
        <v>0</v>
      </c>
      <c r="AA506">
        <v>0</v>
      </c>
      <c r="AB506">
        <v>0</v>
      </c>
      <c r="AC506">
        <v>0</v>
      </c>
      <c r="AD506">
        <v>0</v>
      </c>
      <c r="AE506">
        <v>0</v>
      </c>
      <c r="AF506">
        <v>0</v>
      </c>
      <c r="AG506">
        <v>0</v>
      </c>
      <c r="AH506">
        <v>1</v>
      </c>
      <c r="AI506">
        <v>0</v>
      </c>
      <c r="AJ506">
        <v>0</v>
      </c>
      <c r="AK506">
        <v>0</v>
      </c>
      <c r="AL506">
        <v>0</v>
      </c>
      <c r="AM506">
        <v>0</v>
      </c>
      <c r="AN506">
        <v>0</v>
      </c>
      <c r="AO506">
        <v>0</v>
      </c>
      <c r="AP506" t="s">
        <v>345</v>
      </c>
      <c r="AQ506">
        <v>1</v>
      </c>
      <c r="AR506">
        <v>0</v>
      </c>
      <c r="AS506">
        <v>0</v>
      </c>
      <c r="AT506">
        <v>0</v>
      </c>
      <c r="AU506">
        <v>0</v>
      </c>
      <c r="AV506">
        <v>0</v>
      </c>
      <c r="AW506">
        <v>0</v>
      </c>
      <c r="AX506">
        <v>0</v>
      </c>
      <c r="AY506" t="s">
        <v>500</v>
      </c>
      <c r="AZ506">
        <v>1</v>
      </c>
      <c r="BA506">
        <v>0</v>
      </c>
      <c r="BB506">
        <v>0</v>
      </c>
      <c r="BC506">
        <v>0</v>
      </c>
      <c r="BD506">
        <v>0</v>
      </c>
      <c r="BE506">
        <v>0</v>
      </c>
      <c r="BF506">
        <v>1</v>
      </c>
      <c r="BG506">
        <v>0</v>
      </c>
      <c r="BH506">
        <v>0</v>
      </c>
      <c r="BI506" t="s">
        <v>51</v>
      </c>
      <c r="BJ506" t="s">
        <v>2520</v>
      </c>
      <c r="BK506" t="s">
        <v>132</v>
      </c>
      <c r="BL506" t="s">
        <v>135</v>
      </c>
      <c r="BM506" t="s">
        <v>131</v>
      </c>
      <c r="BN506" t="s">
        <v>117</v>
      </c>
      <c r="BO506" t="s">
        <v>373</v>
      </c>
      <c r="BP506">
        <v>0</v>
      </c>
      <c r="BQ506">
        <v>0</v>
      </c>
      <c r="BR506">
        <v>0</v>
      </c>
      <c r="BS506">
        <v>0</v>
      </c>
      <c r="BT506">
        <v>0</v>
      </c>
      <c r="BU506">
        <v>0</v>
      </c>
      <c r="BV506">
        <v>0</v>
      </c>
      <c r="BW506">
        <v>0</v>
      </c>
      <c r="BX506">
        <v>0</v>
      </c>
      <c r="BY506">
        <v>0</v>
      </c>
      <c r="BZ506">
        <v>0</v>
      </c>
      <c r="CA506">
        <v>0</v>
      </c>
      <c r="CB506">
        <v>0</v>
      </c>
      <c r="CC506">
        <v>0</v>
      </c>
      <c r="CD506" t="s">
        <v>988</v>
      </c>
      <c r="CE506" t="s">
        <v>138</v>
      </c>
      <c r="CG506" t="s">
        <v>139</v>
      </c>
      <c r="CI506" t="s">
        <v>128</v>
      </c>
      <c r="CJ506" t="s">
        <v>51</v>
      </c>
      <c r="CL506" t="s">
        <v>51</v>
      </c>
      <c r="CN506" t="s">
        <v>336</v>
      </c>
      <c r="CO506" t="s">
        <v>1695</v>
      </c>
      <c r="CP506">
        <v>10</v>
      </c>
      <c r="CS506" t="s">
        <v>347</v>
      </c>
    </row>
    <row r="507" spans="1:97" customFormat="1">
      <c r="A507">
        <v>129630</v>
      </c>
      <c r="B507" t="s">
        <v>321</v>
      </c>
      <c r="C507" t="s">
        <v>322</v>
      </c>
      <c r="D507">
        <v>1949</v>
      </c>
      <c r="E507">
        <v>77</v>
      </c>
      <c r="F507" t="s">
        <v>376</v>
      </c>
      <c r="G507" t="s">
        <v>75</v>
      </c>
      <c r="H507" t="s">
        <v>648</v>
      </c>
      <c r="I507" t="s">
        <v>410</v>
      </c>
      <c r="J507" t="s">
        <v>325</v>
      </c>
      <c r="K507" s="329">
        <v>46134.900416666664</v>
      </c>
      <c r="L507" t="s">
        <v>309</v>
      </c>
      <c r="M507" t="s">
        <v>602</v>
      </c>
      <c r="N507" t="s">
        <v>649</v>
      </c>
      <c r="O507" t="s">
        <v>352</v>
      </c>
      <c r="P507" t="s">
        <v>353</v>
      </c>
      <c r="R507" t="s">
        <v>383</v>
      </c>
      <c r="S507" t="s">
        <v>121</v>
      </c>
      <c r="T507" t="s">
        <v>343</v>
      </c>
      <c r="U507" t="s">
        <v>395</v>
      </c>
      <c r="V507" t="s">
        <v>107</v>
      </c>
      <c r="W507" t="s">
        <v>621</v>
      </c>
      <c r="X507">
        <v>0</v>
      </c>
      <c r="Y507">
        <v>0</v>
      </c>
      <c r="Z507">
        <v>1</v>
      </c>
      <c r="AA507">
        <v>0</v>
      </c>
      <c r="AB507">
        <v>1</v>
      </c>
      <c r="AC507">
        <v>0</v>
      </c>
      <c r="AD507">
        <v>0</v>
      </c>
      <c r="AE507">
        <v>0</v>
      </c>
      <c r="AF507">
        <v>0</v>
      </c>
      <c r="AG507">
        <v>0</v>
      </c>
      <c r="AH507">
        <v>0</v>
      </c>
      <c r="AI507">
        <v>0</v>
      </c>
      <c r="AJ507">
        <v>0</v>
      </c>
      <c r="AK507">
        <v>0</v>
      </c>
      <c r="AL507">
        <v>1</v>
      </c>
      <c r="AM507">
        <v>0</v>
      </c>
      <c r="AN507">
        <v>0</v>
      </c>
      <c r="AO507">
        <v>0</v>
      </c>
      <c r="AP507" t="s">
        <v>345</v>
      </c>
      <c r="AQ507">
        <v>1</v>
      </c>
      <c r="AR507">
        <v>0</v>
      </c>
      <c r="AS507">
        <v>0</v>
      </c>
      <c r="AT507">
        <v>0</v>
      </c>
      <c r="AU507">
        <v>0</v>
      </c>
      <c r="AV507">
        <v>0</v>
      </c>
      <c r="AW507">
        <v>0</v>
      </c>
      <c r="AX507">
        <v>0</v>
      </c>
      <c r="AY507" t="s">
        <v>345</v>
      </c>
      <c r="AZ507">
        <v>1</v>
      </c>
      <c r="BA507">
        <v>0</v>
      </c>
      <c r="BB507">
        <v>0</v>
      </c>
      <c r="BC507">
        <v>0</v>
      </c>
      <c r="BD507">
        <v>0</v>
      </c>
      <c r="BE507">
        <v>0</v>
      </c>
      <c r="BF507">
        <v>0</v>
      </c>
      <c r="BG507">
        <v>0</v>
      </c>
      <c r="BH507">
        <v>0</v>
      </c>
      <c r="BI507" t="s">
        <v>52</v>
      </c>
      <c r="BK507" t="s">
        <v>129</v>
      </c>
      <c r="BL507" t="s">
        <v>386</v>
      </c>
      <c r="BM507" t="s">
        <v>130</v>
      </c>
      <c r="BN507" t="s">
        <v>119</v>
      </c>
      <c r="BO507" t="s">
        <v>947</v>
      </c>
      <c r="BP507">
        <v>0</v>
      </c>
      <c r="BQ507">
        <v>0</v>
      </c>
      <c r="BR507">
        <v>0</v>
      </c>
      <c r="BS507">
        <v>0</v>
      </c>
      <c r="BT507">
        <v>0</v>
      </c>
      <c r="BU507">
        <v>1</v>
      </c>
      <c r="BV507">
        <v>0</v>
      </c>
      <c r="BW507">
        <v>0</v>
      </c>
      <c r="BX507">
        <v>0</v>
      </c>
      <c r="BY507">
        <v>0</v>
      </c>
      <c r="BZ507">
        <v>1</v>
      </c>
      <c r="CA507">
        <v>0</v>
      </c>
      <c r="CB507">
        <v>0</v>
      </c>
      <c r="CC507">
        <v>0</v>
      </c>
      <c r="CD507">
        <v>0</v>
      </c>
      <c r="CE507" t="s">
        <v>335</v>
      </c>
      <c r="CF507" t="s">
        <v>2521</v>
      </c>
      <c r="CG507" t="s">
        <v>138</v>
      </c>
      <c r="CI507" t="s">
        <v>128</v>
      </c>
      <c r="CJ507" t="s">
        <v>52</v>
      </c>
      <c r="CL507" t="s">
        <v>52</v>
      </c>
      <c r="CN507" t="s">
        <v>346</v>
      </c>
      <c r="CP507">
        <v>8</v>
      </c>
      <c r="CS507" t="s">
        <v>337</v>
      </c>
    </row>
    <row r="508" spans="1:97" customFormat="1">
      <c r="A508">
        <v>199980</v>
      </c>
      <c r="B508" t="s">
        <v>321</v>
      </c>
      <c r="C508" t="s">
        <v>322</v>
      </c>
      <c r="D508">
        <v>1961</v>
      </c>
      <c r="E508">
        <v>65</v>
      </c>
      <c r="F508" t="s">
        <v>339</v>
      </c>
      <c r="G508" t="s">
        <v>84</v>
      </c>
      <c r="H508" t="s">
        <v>886</v>
      </c>
      <c r="I508" t="s">
        <v>397</v>
      </c>
      <c r="J508" t="s">
        <v>325</v>
      </c>
      <c r="K508" s="329">
        <v>46134.851851851854</v>
      </c>
      <c r="L508" t="s">
        <v>309</v>
      </c>
      <c r="M508" t="s">
        <v>379</v>
      </c>
      <c r="N508" t="s">
        <v>380</v>
      </c>
      <c r="O508" t="s">
        <v>381</v>
      </c>
      <c r="P508" t="s">
        <v>382</v>
      </c>
      <c r="Q508" t="s">
        <v>1255</v>
      </c>
      <c r="R508" t="s">
        <v>122</v>
      </c>
      <c r="S508" t="s">
        <v>121</v>
      </c>
      <c r="T508" t="s">
        <v>121</v>
      </c>
      <c r="U508" t="s">
        <v>395</v>
      </c>
      <c r="V508" t="s">
        <v>112</v>
      </c>
      <c r="W508" t="s">
        <v>373</v>
      </c>
      <c r="X508">
        <v>0</v>
      </c>
      <c r="Y508">
        <v>0</v>
      </c>
      <c r="Z508">
        <v>0</v>
      </c>
      <c r="AA508">
        <v>0</v>
      </c>
      <c r="AB508">
        <v>0</v>
      </c>
      <c r="AC508">
        <v>0</v>
      </c>
      <c r="AD508">
        <v>0</v>
      </c>
      <c r="AE508">
        <v>0</v>
      </c>
      <c r="AF508">
        <v>0</v>
      </c>
      <c r="AG508">
        <v>0</v>
      </c>
      <c r="AH508">
        <v>0</v>
      </c>
      <c r="AI508">
        <v>0</v>
      </c>
      <c r="AJ508">
        <v>0</v>
      </c>
      <c r="AK508">
        <v>0</v>
      </c>
      <c r="AL508">
        <v>0</v>
      </c>
      <c r="AM508">
        <v>0</v>
      </c>
      <c r="AN508">
        <v>0</v>
      </c>
      <c r="AO508" t="s">
        <v>2522</v>
      </c>
      <c r="AP508" t="s">
        <v>345</v>
      </c>
      <c r="AQ508">
        <v>1</v>
      </c>
      <c r="AR508">
        <v>0</v>
      </c>
      <c r="AS508">
        <v>0</v>
      </c>
      <c r="AT508">
        <v>0</v>
      </c>
      <c r="AU508">
        <v>0</v>
      </c>
      <c r="AV508">
        <v>0</v>
      </c>
      <c r="AW508">
        <v>0</v>
      </c>
      <c r="AX508">
        <v>0</v>
      </c>
      <c r="AY508" t="s">
        <v>345</v>
      </c>
      <c r="AZ508">
        <v>1</v>
      </c>
      <c r="BA508">
        <v>0</v>
      </c>
      <c r="BB508">
        <v>0</v>
      </c>
      <c r="BC508">
        <v>0</v>
      </c>
      <c r="BD508">
        <v>0</v>
      </c>
      <c r="BE508">
        <v>0</v>
      </c>
      <c r="BF508">
        <v>0</v>
      </c>
      <c r="BG508">
        <v>0</v>
      </c>
      <c r="BH508">
        <v>0</v>
      </c>
      <c r="BK508" t="s">
        <v>130</v>
      </c>
      <c r="BL508" t="s">
        <v>129</v>
      </c>
      <c r="BM508" t="s">
        <v>128</v>
      </c>
      <c r="BN508" t="s">
        <v>117</v>
      </c>
      <c r="BO508" t="s">
        <v>928</v>
      </c>
      <c r="BP508">
        <v>0</v>
      </c>
      <c r="BQ508">
        <v>0</v>
      </c>
      <c r="BR508">
        <v>0</v>
      </c>
      <c r="BS508">
        <v>1</v>
      </c>
      <c r="BT508">
        <v>0</v>
      </c>
      <c r="BU508">
        <v>0</v>
      </c>
      <c r="BV508">
        <v>0</v>
      </c>
      <c r="BW508">
        <v>0</v>
      </c>
      <c r="BX508">
        <v>0</v>
      </c>
      <c r="BY508">
        <v>0</v>
      </c>
      <c r="BZ508">
        <v>0</v>
      </c>
      <c r="CA508">
        <v>0</v>
      </c>
      <c r="CB508">
        <v>0</v>
      </c>
      <c r="CC508">
        <v>0</v>
      </c>
      <c r="CD508">
        <v>0</v>
      </c>
      <c r="CE508" t="s">
        <v>335</v>
      </c>
      <c r="CG508" t="s">
        <v>335</v>
      </c>
      <c r="CI508" t="s">
        <v>128</v>
      </c>
      <c r="CJ508" t="s">
        <v>52</v>
      </c>
      <c r="CL508" t="s">
        <v>52</v>
      </c>
      <c r="CN508" t="s">
        <v>346</v>
      </c>
      <c r="CP508">
        <v>4</v>
      </c>
      <c r="CS508" t="s">
        <v>347</v>
      </c>
    </row>
    <row r="509" spans="1:97" customFormat="1">
      <c r="A509">
        <v>159152</v>
      </c>
      <c r="B509" t="s">
        <v>366</v>
      </c>
      <c r="C509" t="s">
        <v>360</v>
      </c>
      <c r="D509">
        <v>1968</v>
      </c>
      <c r="E509">
        <v>58</v>
      </c>
      <c r="F509" t="s">
        <v>58</v>
      </c>
      <c r="G509" t="s">
        <v>78</v>
      </c>
      <c r="H509" t="s">
        <v>1467</v>
      </c>
      <c r="I509" t="s">
        <v>424</v>
      </c>
      <c r="J509" t="s">
        <v>325</v>
      </c>
      <c r="K509" s="329">
        <v>46134.839814814812</v>
      </c>
      <c r="L509" t="s">
        <v>309</v>
      </c>
      <c r="M509" t="s">
        <v>762</v>
      </c>
      <c r="N509" t="s">
        <v>811</v>
      </c>
      <c r="O509" t="s">
        <v>453</v>
      </c>
      <c r="P509" t="s">
        <v>342</v>
      </c>
      <c r="Q509" t="s">
        <v>307</v>
      </c>
      <c r="R509" t="s">
        <v>123</v>
      </c>
      <c r="S509" t="s">
        <v>122</v>
      </c>
      <c r="T509" t="s">
        <v>330</v>
      </c>
      <c r="U509" t="s">
        <v>83</v>
      </c>
      <c r="V509" t="s">
        <v>107</v>
      </c>
      <c r="W509" t="s">
        <v>495</v>
      </c>
      <c r="X509">
        <v>0</v>
      </c>
      <c r="Y509">
        <v>0</v>
      </c>
      <c r="Z509">
        <v>1</v>
      </c>
      <c r="AA509">
        <v>0</v>
      </c>
      <c r="AB509">
        <v>1</v>
      </c>
      <c r="AC509">
        <v>0</v>
      </c>
      <c r="AD509">
        <v>0</v>
      </c>
      <c r="AE509">
        <v>0</v>
      </c>
      <c r="AF509">
        <v>0</v>
      </c>
      <c r="AG509">
        <v>0</v>
      </c>
      <c r="AH509">
        <v>1</v>
      </c>
      <c r="AI509">
        <v>0</v>
      </c>
      <c r="AJ509">
        <v>0</v>
      </c>
      <c r="AK509">
        <v>0</v>
      </c>
      <c r="AL509">
        <v>0</v>
      </c>
      <c r="AM509">
        <v>0</v>
      </c>
      <c r="AN509">
        <v>0</v>
      </c>
      <c r="AO509">
        <v>0</v>
      </c>
      <c r="AP509" t="s">
        <v>345</v>
      </c>
      <c r="AQ509">
        <v>1</v>
      </c>
      <c r="AR509">
        <v>0</v>
      </c>
      <c r="AS509">
        <v>0</v>
      </c>
      <c r="AT509">
        <v>0</v>
      </c>
      <c r="AU509">
        <v>0</v>
      </c>
      <c r="AV509">
        <v>0</v>
      </c>
      <c r="AW509">
        <v>0</v>
      </c>
      <c r="AX509">
        <v>0</v>
      </c>
      <c r="AY509" t="s">
        <v>345</v>
      </c>
      <c r="AZ509">
        <v>1</v>
      </c>
      <c r="BA509">
        <v>0</v>
      </c>
      <c r="BB509">
        <v>0</v>
      </c>
      <c r="BC509">
        <v>0</v>
      </c>
      <c r="BD509">
        <v>0</v>
      </c>
      <c r="BE509">
        <v>0</v>
      </c>
      <c r="BF509">
        <v>0</v>
      </c>
      <c r="BG509">
        <v>0</v>
      </c>
      <c r="BH509">
        <v>0</v>
      </c>
      <c r="BI509" t="s">
        <v>51</v>
      </c>
      <c r="BK509" t="s">
        <v>131</v>
      </c>
      <c r="BL509" t="s">
        <v>131</v>
      </c>
      <c r="BM509" t="s">
        <v>132</v>
      </c>
      <c r="BN509" t="s">
        <v>117</v>
      </c>
      <c r="BO509" t="s">
        <v>929</v>
      </c>
      <c r="BP509">
        <v>0</v>
      </c>
      <c r="BQ509">
        <v>0</v>
      </c>
      <c r="BR509">
        <v>0</v>
      </c>
      <c r="BS509">
        <v>0</v>
      </c>
      <c r="BT509">
        <v>0</v>
      </c>
      <c r="BU509">
        <v>1</v>
      </c>
      <c r="BV509">
        <v>0</v>
      </c>
      <c r="BW509">
        <v>1</v>
      </c>
      <c r="BX509">
        <v>0</v>
      </c>
      <c r="BY509">
        <v>0</v>
      </c>
      <c r="BZ509">
        <v>0</v>
      </c>
      <c r="CA509">
        <v>0</v>
      </c>
      <c r="CB509">
        <v>0</v>
      </c>
      <c r="CC509">
        <v>0</v>
      </c>
      <c r="CD509">
        <v>0</v>
      </c>
      <c r="CE509" t="s">
        <v>335</v>
      </c>
      <c r="CG509" t="s">
        <v>335</v>
      </c>
      <c r="CI509" t="s">
        <v>128</v>
      </c>
      <c r="CJ509" t="s">
        <v>52</v>
      </c>
      <c r="CL509" t="s">
        <v>52</v>
      </c>
      <c r="CN509" t="s">
        <v>346</v>
      </c>
      <c r="CP509">
        <v>8</v>
      </c>
      <c r="CS509" t="s">
        <v>337</v>
      </c>
    </row>
    <row r="510" spans="1:97" customFormat="1">
      <c r="A510">
        <v>135645</v>
      </c>
      <c r="B510" t="s">
        <v>658</v>
      </c>
      <c r="C510" t="s">
        <v>360</v>
      </c>
      <c r="D510">
        <v>1980</v>
      </c>
      <c r="E510">
        <v>46</v>
      </c>
      <c r="F510" t="s">
        <v>387</v>
      </c>
      <c r="G510" t="s">
        <v>49</v>
      </c>
      <c r="H510" t="s">
        <v>442</v>
      </c>
      <c r="I510" t="s">
        <v>378</v>
      </c>
      <c r="J510" t="s">
        <v>350</v>
      </c>
      <c r="K510" s="329">
        <v>46134.822210648148</v>
      </c>
      <c r="L510" t="s">
        <v>309</v>
      </c>
      <c r="M510" t="s">
        <v>468</v>
      </c>
      <c r="N510" t="s">
        <v>469</v>
      </c>
      <c r="O510" t="s">
        <v>415</v>
      </c>
      <c r="P510" t="s">
        <v>382</v>
      </c>
      <c r="R510" t="s">
        <v>383</v>
      </c>
      <c r="S510" t="s">
        <v>121</v>
      </c>
      <c r="T510" t="s">
        <v>121</v>
      </c>
      <c r="U510" t="s">
        <v>331</v>
      </c>
      <c r="V510" t="s">
        <v>106</v>
      </c>
      <c r="W510" t="s">
        <v>344</v>
      </c>
      <c r="X510">
        <v>0</v>
      </c>
      <c r="Y510">
        <v>0</v>
      </c>
      <c r="Z510">
        <v>0</v>
      </c>
      <c r="AA510">
        <v>1</v>
      </c>
      <c r="AB510">
        <v>0</v>
      </c>
      <c r="AC510">
        <v>0</v>
      </c>
      <c r="AD510">
        <v>0</v>
      </c>
      <c r="AE510">
        <v>0</v>
      </c>
      <c r="AF510">
        <v>0</v>
      </c>
      <c r="AG510">
        <v>0</v>
      </c>
      <c r="AH510">
        <v>0</v>
      </c>
      <c r="AI510">
        <v>0</v>
      </c>
      <c r="AJ510">
        <v>0</v>
      </c>
      <c r="AK510">
        <v>0</v>
      </c>
      <c r="AL510">
        <v>0</v>
      </c>
      <c r="AM510">
        <v>0</v>
      </c>
      <c r="AN510">
        <v>0</v>
      </c>
      <c r="AO510">
        <v>0</v>
      </c>
      <c r="AP510" t="s">
        <v>345</v>
      </c>
      <c r="AQ510">
        <v>1</v>
      </c>
      <c r="AR510">
        <v>0</v>
      </c>
      <c r="AS510">
        <v>0</v>
      </c>
      <c r="AT510">
        <v>0</v>
      </c>
      <c r="AU510">
        <v>0</v>
      </c>
      <c r="AV510">
        <v>0</v>
      </c>
      <c r="AW510">
        <v>0</v>
      </c>
      <c r="AX510">
        <v>0</v>
      </c>
      <c r="AY510" t="s">
        <v>345</v>
      </c>
      <c r="AZ510">
        <v>1</v>
      </c>
      <c r="BA510">
        <v>0</v>
      </c>
      <c r="BB510">
        <v>0</v>
      </c>
      <c r="BC510">
        <v>0</v>
      </c>
      <c r="BD510">
        <v>0</v>
      </c>
      <c r="BE510">
        <v>0</v>
      </c>
      <c r="BF510">
        <v>0</v>
      </c>
      <c r="BG510">
        <v>0</v>
      </c>
      <c r="BH510">
        <v>0</v>
      </c>
      <c r="BI510" t="s">
        <v>53</v>
      </c>
      <c r="BK510" t="s">
        <v>386</v>
      </c>
      <c r="BL510" t="s">
        <v>130</v>
      </c>
      <c r="BM510" t="s">
        <v>130</v>
      </c>
      <c r="BN510" t="s">
        <v>120</v>
      </c>
      <c r="BO510" t="s">
        <v>924</v>
      </c>
      <c r="BP510">
        <v>0</v>
      </c>
      <c r="BQ510">
        <v>0</v>
      </c>
      <c r="BR510">
        <v>0</v>
      </c>
      <c r="BS510">
        <v>0</v>
      </c>
      <c r="BT510">
        <v>0</v>
      </c>
      <c r="BU510">
        <v>1</v>
      </c>
      <c r="BV510">
        <v>0</v>
      </c>
      <c r="BW510">
        <v>0</v>
      </c>
      <c r="BX510">
        <v>0</v>
      </c>
      <c r="BY510">
        <v>0</v>
      </c>
      <c r="BZ510">
        <v>0</v>
      </c>
      <c r="CA510">
        <v>0</v>
      </c>
      <c r="CB510">
        <v>0</v>
      </c>
      <c r="CC510">
        <v>0</v>
      </c>
      <c r="CD510">
        <v>0</v>
      </c>
      <c r="CE510" t="s">
        <v>197</v>
      </c>
      <c r="CG510" t="s">
        <v>210</v>
      </c>
      <c r="CI510" t="s">
        <v>386</v>
      </c>
      <c r="CJ510" t="s">
        <v>53</v>
      </c>
      <c r="CL510" t="s">
        <v>53</v>
      </c>
      <c r="CN510" t="s">
        <v>346</v>
      </c>
      <c r="CP510">
        <v>5</v>
      </c>
      <c r="CS510" t="s">
        <v>473</v>
      </c>
    </row>
    <row r="511" spans="1:97" customFormat="1">
      <c r="A511">
        <v>134109</v>
      </c>
      <c r="B511" t="s">
        <v>321</v>
      </c>
      <c r="C511" t="s">
        <v>322</v>
      </c>
      <c r="D511">
        <v>1972</v>
      </c>
      <c r="E511">
        <v>54</v>
      </c>
      <c r="F511" t="s">
        <v>58</v>
      </c>
      <c r="G511" t="s">
        <v>49</v>
      </c>
      <c r="H511" t="s">
        <v>442</v>
      </c>
      <c r="I511" t="s">
        <v>410</v>
      </c>
      <c r="J511" t="s">
        <v>350</v>
      </c>
      <c r="K511" s="329">
        <v>46134.813287037039</v>
      </c>
      <c r="L511" t="s">
        <v>309</v>
      </c>
      <c r="M511" t="s">
        <v>468</v>
      </c>
      <c r="N511" t="s">
        <v>469</v>
      </c>
      <c r="O511" t="s">
        <v>415</v>
      </c>
      <c r="P511" t="s">
        <v>382</v>
      </c>
      <c r="R511" t="s">
        <v>383</v>
      </c>
      <c r="S511" t="s">
        <v>121</v>
      </c>
      <c r="T511" t="s">
        <v>121</v>
      </c>
      <c r="U511" t="s">
        <v>331</v>
      </c>
      <c r="V511" t="s">
        <v>106</v>
      </c>
      <c r="W511" t="s">
        <v>2523</v>
      </c>
      <c r="X511">
        <v>0</v>
      </c>
      <c r="Y511">
        <v>1</v>
      </c>
      <c r="Z511">
        <v>1</v>
      </c>
      <c r="AA511">
        <v>1</v>
      </c>
      <c r="AB511">
        <v>1</v>
      </c>
      <c r="AC511">
        <v>1</v>
      </c>
      <c r="AD511">
        <v>0</v>
      </c>
      <c r="AE511">
        <v>1</v>
      </c>
      <c r="AF511">
        <v>0</v>
      </c>
      <c r="AG511">
        <v>0</v>
      </c>
      <c r="AH511">
        <v>0</v>
      </c>
      <c r="AI511">
        <v>0</v>
      </c>
      <c r="AJ511">
        <v>0</v>
      </c>
      <c r="AK511">
        <v>0</v>
      </c>
      <c r="AL511">
        <v>0</v>
      </c>
      <c r="AM511">
        <v>0</v>
      </c>
      <c r="AN511">
        <v>0</v>
      </c>
      <c r="AO511">
        <v>0</v>
      </c>
      <c r="AP511" t="s">
        <v>345</v>
      </c>
      <c r="AQ511">
        <v>1</v>
      </c>
      <c r="AR511">
        <v>0</v>
      </c>
      <c r="AS511">
        <v>0</v>
      </c>
      <c r="AT511">
        <v>0</v>
      </c>
      <c r="AU511">
        <v>0</v>
      </c>
      <c r="AV511">
        <v>0</v>
      </c>
      <c r="AW511">
        <v>0</v>
      </c>
      <c r="AX511">
        <v>0</v>
      </c>
      <c r="AY511" t="s">
        <v>345</v>
      </c>
      <c r="AZ511">
        <v>1</v>
      </c>
      <c r="BA511">
        <v>0</v>
      </c>
      <c r="BB511">
        <v>0</v>
      </c>
      <c r="BC511">
        <v>0</v>
      </c>
      <c r="BD511">
        <v>0</v>
      </c>
      <c r="BE511">
        <v>0</v>
      </c>
      <c r="BF511">
        <v>0</v>
      </c>
      <c r="BG511">
        <v>0</v>
      </c>
      <c r="BH511">
        <v>0</v>
      </c>
      <c r="BK511" t="s">
        <v>386</v>
      </c>
      <c r="BL511" t="s">
        <v>129</v>
      </c>
      <c r="BM511" t="s">
        <v>129</v>
      </c>
      <c r="BN511" t="s">
        <v>120</v>
      </c>
      <c r="BO511" t="s">
        <v>962</v>
      </c>
      <c r="BP511">
        <v>0</v>
      </c>
      <c r="BQ511">
        <v>1</v>
      </c>
      <c r="BR511">
        <v>1</v>
      </c>
      <c r="BS511">
        <v>0</v>
      </c>
      <c r="BT511">
        <v>0</v>
      </c>
      <c r="BU511">
        <v>1</v>
      </c>
      <c r="BV511">
        <v>0</v>
      </c>
      <c r="BW511">
        <v>0</v>
      </c>
      <c r="BX511">
        <v>0</v>
      </c>
      <c r="BY511">
        <v>0</v>
      </c>
      <c r="BZ511">
        <v>0</v>
      </c>
      <c r="CA511">
        <v>0</v>
      </c>
      <c r="CB511">
        <v>0</v>
      </c>
      <c r="CC511">
        <v>0</v>
      </c>
      <c r="CD511">
        <v>0</v>
      </c>
      <c r="CE511" t="s">
        <v>214</v>
      </c>
      <c r="CG511" t="s">
        <v>172</v>
      </c>
      <c r="CI511" t="s">
        <v>129</v>
      </c>
      <c r="CJ511" t="s">
        <v>52</v>
      </c>
      <c r="CL511" t="s">
        <v>52</v>
      </c>
      <c r="CN511" t="s">
        <v>346</v>
      </c>
      <c r="CP511">
        <v>10</v>
      </c>
      <c r="CS511" t="s">
        <v>400</v>
      </c>
    </row>
    <row r="512" spans="1:97" customFormat="1">
      <c r="A512">
        <v>111187</v>
      </c>
      <c r="B512" t="s">
        <v>438</v>
      </c>
      <c r="C512" t="s">
        <v>360</v>
      </c>
      <c r="D512">
        <v>1967</v>
      </c>
      <c r="E512">
        <v>59</v>
      </c>
      <c r="F512" t="s">
        <v>58</v>
      </c>
      <c r="G512" t="s">
        <v>49</v>
      </c>
      <c r="H512" t="s">
        <v>453</v>
      </c>
      <c r="I512" t="s">
        <v>478</v>
      </c>
      <c r="J512" t="s">
        <v>325</v>
      </c>
      <c r="K512" s="329">
        <v>46134.763831018521</v>
      </c>
      <c r="L512" t="s">
        <v>309</v>
      </c>
      <c r="M512" t="s">
        <v>658</v>
      </c>
      <c r="N512" t="s">
        <v>660</v>
      </c>
      <c r="O512" t="s">
        <v>319</v>
      </c>
      <c r="P512" t="s">
        <v>405</v>
      </c>
      <c r="Q512" t="s">
        <v>306</v>
      </c>
      <c r="R512" t="s">
        <v>383</v>
      </c>
      <c r="S512" t="s">
        <v>121</v>
      </c>
      <c r="T512" t="s">
        <v>121</v>
      </c>
      <c r="U512" t="s">
        <v>331</v>
      </c>
      <c r="V512" t="s">
        <v>107</v>
      </c>
      <c r="W512" t="s">
        <v>824</v>
      </c>
      <c r="X512">
        <v>0</v>
      </c>
      <c r="Y512">
        <v>0</v>
      </c>
      <c r="Z512">
        <v>1</v>
      </c>
      <c r="AA512">
        <v>1</v>
      </c>
      <c r="AB512">
        <v>1</v>
      </c>
      <c r="AC512">
        <v>0</v>
      </c>
      <c r="AD512">
        <v>1</v>
      </c>
      <c r="AE512">
        <v>0</v>
      </c>
      <c r="AF512">
        <v>0</v>
      </c>
      <c r="AG512">
        <v>0</v>
      </c>
      <c r="AH512">
        <v>1</v>
      </c>
      <c r="AI512">
        <v>0</v>
      </c>
      <c r="AJ512">
        <v>0</v>
      </c>
      <c r="AK512">
        <v>0</v>
      </c>
      <c r="AL512">
        <v>0</v>
      </c>
      <c r="AM512">
        <v>0</v>
      </c>
      <c r="AN512">
        <v>0</v>
      </c>
      <c r="AO512">
        <v>0</v>
      </c>
      <c r="AP512" t="s">
        <v>345</v>
      </c>
      <c r="AQ512">
        <v>1</v>
      </c>
      <c r="AR512">
        <v>0</v>
      </c>
      <c r="AS512">
        <v>0</v>
      </c>
      <c r="AT512">
        <v>0</v>
      </c>
      <c r="AU512">
        <v>0</v>
      </c>
      <c r="AV512">
        <v>0</v>
      </c>
      <c r="AW512">
        <v>0</v>
      </c>
      <c r="AX512">
        <v>0</v>
      </c>
      <c r="AY512" t="s">
        <v>345</v>
      </c>
      <c r="AZ512">
        <v>1</v>
      </c>
      <c r="BA512">
        <v>0</v>
      </c>
      <c r="BB512">
        <v>0</v>
      </c>
      <c r="BC512">
        <v>0</v>
      </c>
      <c r="BD512">
        <v>0</v>
      </c>
      <c r="BE512">
        <v>0</v>
      </c>
      <c r="BF512">
        <v>0</v>
      </c>
      <c r="BG512">
        <v>0</v>
      </c>
      <c r="BH512">
        <v>0</v>
      </c>
      <c r="BK512" t="s">
        <v>129</v>
      </c>
      <c r="BL512" t="s">
        <v>129</v>
      </c>
      <c r="BM512" t="s">
        <v>129</v>
      </c>
      <c r="BN512" t="s">
        <v>119</v>
      </c>
      <c r="BO512" t="s">
        <v>930</v>
      </c>
      <c r="BP512">
        <v>1</v>
      </c>
      <c r="BQ512">
        <v>0</v>
      </c>
      <c r="BR512">
        <v>0</v>
      </c>
      <c r="BS512">
        <v>1</v>
      </c>
      <c r="BT512">
        <v>0</v>
      </c>
      <c r="BU512">
        <v>0</v>
      </c>
      <c r="BV512">
        <v>0</v>
      </c>
      <c r="BW512">
        <v>0</v>
      </c>
      <c r="BX512">
        <v>0</v>
      </c>
      <c r="BY512">
        <v>0</v>
      </c>
      <c r="BZ512">
        <v>0</v>
      </c>
      <c r="CA512">
        <v>0</v>
      </c>
      <c r="CB512">
        <v>0</v>
      </c>
      <c r="CC512">
        <v>0</v>
      </c>
      <c r="CD512">
        <v>0</v>
      </c>
      <c r="CE512" t="s">
        <v>335</v>
      </c>
      <c r="CG512" t="s">
        <v>335</v>
      </c>
      <c r="CI512" t="s">
        <v>129</v>
      </c>
      <c r="CJ512" t="s">
        <v>52</v>
      </c>
      <c r="CL512" t="s">
        <v>52</v>
      </c>
      <c r="CN512" t="s">
        <v>346</v>
      </c>
      <c r="CP512">
        <v>8</v>
      </c>
    </row>
    <row r="513" spans="1:98" customFormat="1">
      <c r="A513">
        <v>111198</v>
      </c>
      <c r="B513" t="s">
        <v>438</v>
      </c>
      <c r="C513" t="s">
        <v>322</v>
      </c>
      <c r="D513">
        <v>1966</v>
      </c>
      <c r="E513">
        <v>60</v>
      </c>
      <c r="F513" t="s">
        <v>339</v>
      </c>
      <c r="G513" t="s">
        <v>49</v>
      </c>
      <c r="H513" t="s">
        <v>453</v>
      </c>
      <c r="I513" t="s">
        <v>478</v>
      </c>
      <c r="J513" t="s">
        <v>325</v>
      </c>
      <c r="K513" s="329">
        <v>46134.763796296298</v>
      </c>
      <c r="L513" t="s">
        <v>309</v>
      </c>
      <c r="M513" t="s">
        <v>658</v>
      </c>
      <c r="N513" t="s">
        <v>660</v>
      </c>
      <c r="O513" t="s">
        <v>319</v>
      </c>
      <c r="P513" t="s">
        <v>405</v>
      </c>
      <c r="Q513" t="s">
        <v>306</v>
      </c>
      <c r="R513" t="s">
        <v>383</v>
      </c>
      <c r="S513" t="s">
        <v>121</v>
      </c>
      <c r="T513" t="s">
        <v>121</v>
      </c>
      <c r="U513" t="s">
        <v>331</v>
      </c>
      <c r="V513" t="s">
        <v>107</v>
      </c>
      <c r="W513" t="s">
        <v>524</v>
      </c>
      <c r="X513">
        <v>0</v>
      </c>
      <c r="Y513">
        <v>1</v>
      </c>
      <c r="Z513">
        <v>0</v>
      </c>
      <c r="AA513">
        <v>0</v>
      </c>
      <c r="AB513">
        <v>0</v>
      </c>
      <c r="AC513">
        <v>0</v>
      </c>
      <c r="AD513">
        <v>0</v>
      </c>
      <c r="AE513">
        <v>0</v>
      </c>
      <c r="AF513">
        <v>0</v>
      </c>
      <c r="AG513">
        <v>0</v>
      </c>
      <c r="AH513">
        <v>0</v>
      </c>
      <c r="AI513">
        <v>0</v>
      </c>
      <c r="AJ513">
        <v>0</v>
      </c>
      <c r="AK513">
        <v>0</v>
      </c>
      <c r="AL513">
        <v>0</v>
      </c>
      <c r="AM513">
        <v>0</v>
      </c>
      <c r="AN513">
        <v>0</v>
      </c>
      <c r="AO513">
        <v>0</v>
      </c>
      <c r="AP513" t="s">
        <v>345</v>
      </c>
      <c r="AQ513">
        <v>1</v>
      </c>
      <c r="AR513">
        <v>0</v>
      </c>
      <c r="AS513">
        <v>0</v>
      </c>
      <c r="AT513">
        <v>0</v>
      </c>
      <c r="AU513">
        <v>0</v>
      </c>
      <c r="AV513">
        <v>0</v>
      </c>
      <c r="AW513">
        <v>0</v>
      </c>
      <c r="AX513">
        <v>0</v>
      </c>
      <c r="AY513" t="s">
        <v>345</v>
      </c>
      <c r="AZ513">
        <v>1</v>
      </c>
      <c r="BA513">
        <v>0</v>
      </c>
      <c r="BB513">
        <v>0</v>
      </c>
      <c r="BC513">
        <v>0</v>
      </c>
      <c r="BD513">
        <v>0</v>
      </c>
      <c r="BE513">
        <v>0</v>
      </c>
      <c r="BF513">
        <v>0</v>
      </c>
      <c r="BG513">
        <v>0</v>
      </c>
      <c r="BH513">
        <v>0</v>
      </c>
      <c r="BI513" t="s">
        <v>52</v>
      </c>
      <c r="BK513" t="s">
        <v>130</v>
      </c>
      <c r="BL513" t="s">
        <v>130</v>
      </c>
      <c r="BM513" t="s">
        <v>131</v>
      </c>
      <c r="BN513" t="s">
        <v>120</v>
      </c>
      <c r="BO513" t="s">
        <v>922</v>
      </c>
      <c r="BP513">
        <v>1</v>
      </c>
      <c r="BQ513">
        <v>0</v>
      </c>
      <c r="BR513">
        <v>0</v>
      </c>
      <c r="BS513">
        <v>0</v>
      </c>
      <c r="BT513">
        <v>0</v>
      </c>
      <c r="BU513">
        <v>0</v>
      </c>
      <c r="BV513">
        <v>0</v>
      </c>
      <c r="BW513">
        <v>0</v>
      </c>
      <c r="BX513">
        <v>0</v>
      </c>
      <c r="BY513">
        <v>0</v>
      </c>
      <c r="BZ513">
        <v>0</v>
      </c>
      <c r="CA513">
        <v>0</v>
      </c>
      <c r="CB513">
        <v>0</v>
      </c>
      <c r="CC513">
        <v>0</v>
      </c>
      <c r="CD513">
        <v>0</v>
      </c>
      <c r="CE513" t="s">
        <v>335</v>
      </c>
      <c r="CG513" t="s">
        <v>335</v>
      </c>
      <c r="CI513" t="s">
        <v>128</v>
      </c>
      <c r="CJ513" t="s">
        <v>52</v>
      </c>
      <c r="CL513" t="s">
        <v>52</v>
      </c>
      <c r="CN513" t="s">
        <v>346</v>
      </c>
      <c r="CP513">
        <v>9</v>
      </c>
    </row>
    <row r="514" spans="1:98" customFormat="1">
      <c r="A514">
        <v>199975</v>
      </c>
      <c r="B514" t="s">
        <v>602</v>
      </c>
      <c r="C514" t="s">
        <v>360</v>
      </c>
      <c r="D514">
        <v>1969</v>
      </c>
      <c r="E514">
        <v>57</v>
      </c>
      <c r="F514" t="s">
        <v>58</v>
      </c>
      <c r="G514" t="s">
        <v>49</v>
      </c>
      <c r="H514" t="s">
        <v>377</v>
      </c>
      <c r="I514" t="s">
        <v>361</v>
      </c>
      <c r="J514" t="s">
        <v>773</v>
      </c>
      <c r="K514" s="329">
        <v>46134.73165509259</v>
      </c>
      <c r="L514" t="s">
        <v>309</v>
      </c>
      <c r="M514" t="s">
        <v>602</v>
      </c>
      <c r="N514" t="s">
        <v>649</v>
      </c>
      <c r="O514" t="s">
        <v>352</v>
      </c>
      <c r="P514" t="s">
        <v>353</v>
      </c>
      <c r="R514" t="s">
        <v>383</v>
      </c>
      <c r="S514" t="s">
        <v>121</v>
      </c>
      <c r="T514" t="s">
        <v>121</v>
      </c>
      <c r="U514" t="s">
        <v>331</v>
      </c>
      <c r="V514" t="s">
        <v>107</v>
      </c>
      <c r="W514" t="s">
        <v>1635</v>
      </c>
      <c r="X514">
        <v>0</v>
      </c>
      <c r="Y514">
        <v>0</v>
      </c>
      <c r="Z514">
        <v>0</v>
      </c>
      <c r="AA514">
        <v>1</v>
      </c>
      <c r="AB514">
        <v>0</v>
      </c>
      <c r="AC514">
        <v>0</v>
      </c>
      <c r="AD514">
        <v>1</v>
      </c>
      <c r="AE514">
        <v>0</v>
      </c>
      <c r="AF514">
        <v>0</v>
      </c>
      <c r="AG514">
        <v>0</v>
      </c>
      <c r="AH514">
        <v>0</v>
      </c>
      <c r="AI514">
        <v>0</v>
      </c>
      <c r="AJ514">
        <v>0</v>
      </c>
      <c r="AK514">
        <v>0</v>
      </c>
      <c r="AL514">
        <v>0</v>
      </c>
      <c r="AM514">
        <v>0</v>
      </c>
      <c r="AN514">
        <v>0</v>
      </c>
      <c r="AO514">
        <v>0</v>
      </c>
      <c r="AP514" t="s">
        <v>345</v>
      </c>
      <c r="AQ514">
        <v>1</v>
      </c>
      <c r="AR514">
        <v>0</v>
      </c>
      <c r="AS514">
        <v>0</v>
      </c>
      <c r="AT514">
        <v>0</v>
      </c>
      <c r="AU514">
        <v>0</v>
      </c>
      <c r="AV514">
        <v>0</v>
      </c>
      <c r="AW514">
        <v>0</v>
      </c>
      <c r="AX514">
        <v>0</v>
      </c>
      <c r="AY514" t="s">
        <v>345</v>
      </c>
      <c r="AZ514">
        <v>1</v>
      </c>
      <c r="BA514">
        <v>0</v>
      </c>
      <c r="BB514">
        <v>0</v>
      </c>
      <c r="BC514">
        <v>0</v>
      </c>
      <c r="BD514">
        <v>0</v>
      </c>
      <c r="BE514">
        <v>0</v>
      </c>
      <c r="BF514">
        <v>0</v>
      </c>
      <c r="BG514">
        <v>0</v>
      </c>
      <c r="BH514">
        <v>0</v>
      </c>
      <c r="BK514" t="s">
        <v>386</v>
      </c>
      <c r="BL514" t="s">
        <v>386</v>
      </c>
      <c r="BM514" t="s">
        <v>129</v>
      </c>
      <c r="BN514" t="s">
        <v>120</v>
      </c>
      <c r="BO514" t="s">
        <v>373</v>
      </c>
      <c r="BP514">
        <v>0</v>
      </c>
      <c r="BQ514">
        <v>0</v>
      </c>
      <c r="BR514">
        <v>0</v>
      </c>
      <c r="BS514">
        <v>0</v>
      </c>
      <c r="BT514">
        <v>0</v>
      </c>
      <c r="BU514">
        <v>0</v>
      </c>
      <c r="BV514">
        <v>0</v>
      </c>
      <c r="BW514">
        <v>0</v>
      </c>
      <c r="BX514">
        <v>0</v>
      </c>
      <c r="BY514">
        <v>0</v>
      </c>
      <c r="BZ514">
        <v>0</v>
      </c>
      <c r="CA514">
        <v>0</v>
      </c>
      <c r="CB514">
        <v>0</v>
      </c>
      <c r="CC514">
        <v>0</v>
      </c>
      <c r="CD514">
        <v>1</v>
      </c>
      <c r="CE514" t="s">
        <v>335</v>
      </c>
      <c r="CG514" t="s">
        <v>335</v>
      </c>
      <c r="CI514" t="s">
        <v>129</v>
      </c>
      <c r="CJ514" t="s">
        <v>51</v>
      </c>
      <c r="CK514" t="s">
        <v>2524</v>
      </c>
      <c r="CL514" t="s">
        <v>52</v>
      </c>
      <c r="CM514" t="s">
        <v>1816</v>
      </c>
      <c r="CN514" t="s">
        <v>346</v>
      </c>
      <c r="CP514">
        <v>8</v>
      </c>
      <c r="CS514" t="s">
        <v>337</v>
      </c>
      <c r="CT514" t="s">
        <v>2525</v>
      </c>
    </row>
    <row r="515" spans="1:98" customFormat="1">
      <c r="A515">
        <v>199974</v>
      </c>
      <c r="B515" t="s">
        <v>366</v>
      </c>
      <c r="C515" t="s">
        <v>360</v>
      </c>
      <c r="D515">
        <v>1978</v>
      </c>
      <c r="E515">
        <v>48</v>
      </c>
      <c r="F515" t="s">
        <v>387</v>
      </c>
      <c r="G515" t="s">
        <v>85</v>
      </c>
      <c r="H515" t="s">
        <v>806</v>
      </c>
      <c r="I515" t="s">
        <v>361</v>
      </c>
      <c r="J515" t="s">
        <v>325</v>
      </c>
      <c r="K515" s="329">
        <v>46134.717129629629</v>
      </c>
      <c r="L515" t="s">
        <v>309</v>
      </c>
      <c r="M515" t="s">
        <v>366</v>
      </c>
      <c r="N515" t="s">
        <v>368</v>
      </c>
      <c r="O515" t="s">
        <v>328</v>
      </c>
      <c r="P515" t="s">
        <v>329</v>
      </c>
      <c r="R515" t="s">
        <v>122</v>
      </c>
      <c r="S515" t="s">
        <v>122</v>
      </c>
      <c r="T515" t="s">
        <v>330</v>
      </c>
      <c r="U515" t="s">
        <v>331</v>
      </c>
      <c r="V515" t="s">
        <v>105</v>
      </c>
      <c r="W515" t="s">
        <v>495</v>
      </c>
      <c r="X515">
        <v>0</v>
      </c>
      <c r="Y515">
        <v>0</v>
      </c>
      <c r="Z515">
        <v>1</v>
      </c>
      <c r="AA515">
        <v>0</v>
      </c>
      <c r="AB515">
        <v>1</v>
      </c>
      <c r="AC515">
        <v>0</v>
      </c>
      <c r="AD515">
        <v>0</v>
      </c>
      <c r="AE515">
        <v>0</v>
      </c>
      <c r="AF515">
        <v>0</v>
      </c>
      <c r="AG515">
        <v>0</v>
      </c>
      <c r="AH515">
        <v>1</v>
      </c>
      <c r="AI515">
        <v>0</v>
      </c>
      <c r="AJ515">
        <v>0</v>
      </c>
      <c r="AK515">
        <v>0</v>
      </c>
      <c r="AL515">
        <v>0</v>
      </c>
      <c r="AM515">
        <v>0</v>
      </c>
      <c r="AN515">
        <v>0</v>
      </c>
      <c r="AO515">
        <v>0</v>
      </c>
      <c r="AP515" t="s">
        <v>333</v>
      </c>
      <c r="AQ515">
        <v>0</v>
      </c>
      <c r="AR515">
        <v>0</v>
      </c>
      <c r="AS515">
        <v>1</v>
      </c>
      <c r="AT515">
        <v>1</v>
      </c>
      <c r="AU515">
        <v>0</v>
      </c>
      <c r="AV515">
        <v>0</v>
      </c>
      <c r="AW515">
        <v>0</v>
      </c>
      <c r="AX515">
        <v>0</v>
      </c>
      <c r="AY515" t="s">
        <v>608</v>
      </c>
      <c r="AZ515">
        <v>0</v>
      </c>
      <c r="BA515">
        <v>0</v>
      </c>
      <c r="BB515">
        <v>0</v>
      </c>
      <c r="BC515">
        <v>0</v>
      </c>
      <c r="BD515">
        <v>0</v>
      </c>
      <c r="BE515">
        <v>1</v>
      </c>
      <c r="BF515">
        <v>0</v>
      </c>
      <c r="BG515">
        <v>0</v>
      </c>
      <c r="BH515">
        <v>0</v>
      </c>
      <c r="BI515" t="s">
        <v>52</v>
      </c>
      <c r="BJ515" t="s">
        <v>2526</v>
      </c>
      <c r="BK515" t="s">
        <v>131</v>
      </c>
      <c r="BL515" t="s">
        <v>131</v>
      </c>
      <c r="BM515" t="s">
        <v>132</v>
      </c>
      <c r="BN515" t="s">
        <v>117</v>
      </c>
      <c r="BO515" t="s">
        <v>1465</v>
      </c>
      <c r="BP515">
        <v>0</v>
      </c>
      <c r="BQ515">
        <v>1</v>
      </c>
      <c r="BR515">
        <v>0</v>
      </c>
      <c r="BS515">
        <v>0</v>
      </c>
      <c r="BT515">
        <v>1</v>
      </c>
      <c r="BU515">
        <v>0</v>
      </c>
      <c r="BV515">
        <v>0</v>
      </c>
      <c r="BW515">
        <v>1</v>
      </c>
      <c r="BX515">
        <v>0</v>
      </c>
      <c r="BY515">
        <v>0</v>
      </c>
      <c r="BZ515">
        <v>0</v>
      </c>
      <c r="CA515">
        <v>0</v>
      </c>
      <c r="CB515">
        <v>0</v>
      </c>
      <c r="CC515">
        <v>0</v>
      </c>
      <c r="CD515">
        <v>0</v>
      </c>
      <c r="CE515" t="s">
        <v>163</v>
      </c>
      <c r="CG515" t="s">
        <v>167</v>
      </c>
      <c r="CI515" t="s">
        <v>128</v>
      </c>
      <c r="CJ515" t="s">
        <v>52</v>
      </c>
      <c r="CK515" t="s">
        <v>2527</v>
      </c>
      <c r="CL515" t="s">
        <v>51</v>
      </c>
      <c r="CM515" t="s">
        <v>2528</v>
      </c>
      <c r="CN515" t="s">
        <v>336</v>
      </c>
      <c r="CO515" t="s">
        <v>2529</v>
      </c>
      <c r="CP515">
        <v>9</v>
      </c>
      <c r="CQ515" t="s">
        <v>2530</v>
      </c>
      <c r="CR515" t="s">
        <v>2531</v>
      </c>
      <c r="CS515" t="s">
        <v>337</v>
      </c>
      <c r="CT515" t="s">
        <v>2532</v>
      </c>
    </row>
    <row r="516" spans="1:98" customFormat="1">
      <c r="A516">
        <v>199973</v>
      </c>
      <c r="B516" t="s">
        <v>1363</v>
      </c>
      <c r="C516" t="s">
        <v>322</v>
      </c>
      <c r="D516">
        <v>1946</v>
      </c>
      <c r="E516">
        <v>80</v>
      </c>
      <c r="F516" t="s">
        <v>1426</v>
      </c>
      <c r="G516" t="s">
        <v>80</v>
      </c>
      <c r="H516" t="s">
        <v>574</v>
      </c>
      <c r="I516" t="s">
        <v>367</v>
      </c>
      <c r="J516" t="s">
        <v>350</v>
      </c>
      <c r="K516" s="329">
        <v>46134.710949074077</v>
      </c>
      <c r="L516" t="s">
        <v>309</v>
      </c>
      <c r="M516" t="s">
        <v>514</v>
      </c>
      <c r="N516" t="s">
        <v>516</v>
      </c>
      <c r="O516" t="s">
        <v>352</v>
      </c>
      <c r="P516" t="s">
        <v>353</v>
      </c>
      <c r="R516" t="s">
        <v>122</v>
      </c>
      <c r="S516" t="s">
        <v>122</v>
      </c>
      <c r="T516" t="s">
        <v>330</v>
      </c>
      <c r="U516" t="s">
        <v>331</v>
      </c>
      <c r="V516" t="s">
        <v>108</v>
      </c>
      <c r="W516" t="s">
        <v>505</v>
      </c>
      <c r="X516">
        <v>0</v>
      </c>
      <c r="Y516">
        <v>0</v>
      </c>
      <c r="Z516">
        <v>0</v>
      </c>
      <c r="AA516">
        <v>0</v>
      </c>
      <c r="AB516">
        <v>0</v>
      </c>
      <c r="AC516">
        <v>1</v>
      </c>
      <c r="AD516">
        <v>0</v>
      </c>
      <c r="AE516">
        <v>0</v>
      </c>
      <c r="AF516">
        <v>0</v>
      </c>
      <c r="AG516">
        <v>0</v>
      </c>
      <c r="AH516">
        <v>0</v>
      </c>
      <c r="AI516">
        <v>0</v>
      </c>
      <c r="AJ516">
        <v>0</v>
      </c>
      <c r="AK516">
        <v>0</v>
      </c>
      <c r="AL516">
        <v>0</v>
      </c>
      <c r="AM516">
        <v>0</v>
      </c>
      <c r="AN516">
        <v>0</v>
      </c>
      <c r="AO516">
        <v>0</v>
      </c>
      <c r="AP516" t="s">
        <v>345</v>
      </c>
      <c r="AQ516">
        <v>1</v>
      </c>
      <c r="AR516">
        <v>0</v>
      </c>
      <c r="AS516">
        <v>0</v>
      </c>
      <c r="AT516">
        <v>0</v>
      </c>
      <c r="AU516">
        <v>0</v>
      </c>
      <c r="AV516">
        <v>0</v>
      </c>
      <c r="AW516">
        <v>0</v>
      </c>
      <c r="AX516">
        <v>0</v>
      </c>
      <c r="AY516" t="s">
        <v>345</v>
      </c>
      <c r="AZ516">
        <v>1</v>
      </c>
      <c r="BA516">
        <v>0</v>
      </c>
      <c r="BB516">
        <v>0</v>
      </c>
      <c r="BC516">
        <v>0</v>
      </c>
      <c r="BD516">
        <v>0</v>
      </c>
      <c r="BE516">
        <v>0</v>
      </c>
      <c r="BF516">
        <v>0</v>
      </c>
      <c r="BG516">
        <v>0</v>
      </c>
      <c r="BH516">
        <v>0</v>
      </c>
      <c r="BK516" t="s">
        <v>135</v>
      </c>
      <c r="BL516" t="s">
        <v>131</v>
      </c>
      <c r="BM516" t="s">
        <v>135</v>
      </c>
      <c r="BN516" t="s">
        <v>118</v>
      </c>
      <c r="BO516" t="s">
        <v>924</v>
      </c>
      <c r="BP516">
        <v>0</v>
      </c>
      <c r="BQ516">
        <v>0</v>
      </c>
      <c r="BR516">
        <v>0</v>
      </c>
      <c r="BS516">
        <v>0</v>
      </c>
      <c r="BT516">
        <v>0</v>
      </c>
      <c r="BU516">
        <v>1</v>
      </c>
      <c r="BV516">
        <v>0</v>
      </c>
      <c r="BW516">
        <v>0</v>
      </c>
      <c r="BX516">
        <v>0</v>
      </c>
      <c r="BY516">
        <v>0</v>
      </c>
      <c r="BZ516">
        <v>0</v>
      </c>
      <c r="CA516">
        <v>0</v>
      </c>
      <c r="CB516">
        <v>0</v>
      </c>
      <c r="CC516">
        <v>0</v>
      </c>
      <c r="CD516">
        <v>0</v>
      </c>
      <c r="CE516" t="s">
        <v>167</v>
      </c>
      <c r="CG516" t="s">
        <v>146</v>
      </c>
      <c r="CI516" t="s">
        <v>129</v>
      </c>
      <c r="CJ516" t="s">
        <v>55</v>
      </c>
      <c r="CK516" t="s">
        <v>2533</v>
      </c>
      <c r="CL516" t="s">
        <v>52</v>
      </c>
      <c r="CN516" t="s">
        <v>336</v>
      </c>
      <c r="CP516">
        <v>8</v>
      </c>
      <c r="CS516" t="s">
        <v>347</v>
      </c>
    </row>
    <row r="517" spans="1:98" customFormat="1">
      <c r="A517">
        <v>199973</v>
      </c>
      <c r="B517" t="s">
        <v>1363</v>
      </c>
      <c r="C517" t="s">
        <v>322</v>
      </c>
      <c r="D517">
        <v>1946</v>
      </c>
      <c r="E517">
        <v>80</v>
      </c>
      <c r="F517" t="s">
        <v>1426</v>
      </c>
      <c r="G517" t="s">
        <v>80</v>
      </c>
      <c r="H517" t="s">
        <v>574</v>
      </c>
      <c r="I517" t="s">
        <v>367</v>
      </c>
      <c r="J517" t="s">
        <v>350</v>
      </c>
      <c r="K517" s="329">
        <v>46134.707372685189</v>
      </c>
      <c r="L517" t="s">
        <v>309</v>
      </c>
      <c r="M517" t="s">
        <v>1363</v>
      </c>
      <c r="N517" t="s">
        <v>1364</v>
      </c>
      <c r="O517" t="s">
        <v>459</v>
      </c>
      <c r="P517" t="s">
        <v>353</v>
      </c>
      <c r="Q517" t="s">
        <v>305</v>
      </c>
      <c r="R517" t="s">
        <v>122</v>
      </c>
      <c r="S517" t="s">
        <v>122</v>
      </c>
      <c r="T517" t="s">
        <v>330</v>
      </c>
      <c r="U517" t="s">
        <v>331</v>
      </c>
      <c r="V517" t="s">
        <v>108</v>
      </c>
      <c r="W517" t="s">
        <v>505</v>
      </c>
      <c r="X517">
        <v>0</v>
      </c>
      <c r="Y517">
        <v>0</v>
      </c>
      <c r="Z517">
        <v>0</v>
      </c>
      <c r="AA517">
        <v>0</v>
      </c>
      <c r="AB517">
        <v>0</v>
      </c>
      <c r="AC517">
        <v>1</v>
      </c>
      <c r="AD517">
        <v>0</v>
      </c>
      <c r="AE517">
        <v>0</v>
      </c>
      <c r="AF517">
        <v>0</v>
      </c>
      <c r="AG517">
        <v>0</v>
      </c>
      <c r="AH517">
        <v>0</v>
      </c>
      <c r="AI517">
        <v>0</v>
      </c>
      <c r="AJ517">
        <v>0</v>
      </c>
      <c r="AK517">
        <v>0</v>
      </c>
      <c r="AL517">
        <v>0</v>
      </c>
      <c r="AM517">
        <v>0</v>
      </c>
      <c r="AN517">
        <v>0</v>
      </c>
      <c r="AO517">
        <v>0</v>
      </c>
      <c r="AP517" t="s">
        <v>345</v>
      </c>
      <c r="AQ517">
        <v>1</v>
      </c>
      <c r="AR517">
        <v>0</v>
      </c>
      <c r="AS517">
        <v>0</v>
      </c>
      <c r="AT517">
        <v>0</v>
      </c>
      <c r="AU517">
        <v>0</v>
      </c>
      <c r="AV517">
        <v>0</v>
      </c>
      <c r="AW517">
        <v>0</v>
      </c>
      <c r="AX517">
        <v>0</v>
      </c>
      <c r="AY517" t="s">
        <v>345</v>
      </c>
      <c r="AZ517">
        <v>1</v>
      </c>
      <c r="BA517">
        <v>0</v>
      </c>
      <c r="BB517">
        <v>0</v>
      </c>
      <c r="BC517">
        <v>0</v>
      </c>
      <c r="BD517">
        <v>0</v>
      </c>
      <c r="BE517">
        <v>0</v>
      </c>
      <c r="BF517">
        <v>0</v>
      </c>
      <c r="BG517">
        <v>0</v>
      </c>
      <c r="BH517">
        <v>0</v>
      </c>
      <c r="BK517" t="s">
        <v>135</v>
      </c>
      <c r="BL517" t="s">
        <v>131</v>
      </c>
      <c r="BM517" t="s">
        <v>135</v>
      </c>
      <c r="BN517" t="s">
        <v>118</v>
      </c>
      <c r="BO517" t="s">
        <v>924</v>
      </c>
      <c r="BP517">
        <v>0</v>
      </c>
      <c r="BQ517">
        <v>0</v>
      </c>
      <c r="BR517">
        <v>0</v>
      </c>
      <c r="BS517">
        <v>0</v>
      </c>
      <c r="BT517">
        <v>0</v>
      </c>
      <c r="BU517">
        <v>1</v>
      </c>
      <c r="BV517">
        <v>0</v>
      </c>
      <c r="BW517">
        <v>0</v>
      </c>
      <c r="BX517">
        <v>0</v>
      </c>
      <c r="BY517">
        <v>0</v>
      </c>
      <c r="BZ517">
        <v>0</v>
      </c>
      <c r="CA517">
        <v>0</v>
      </c>
      <c r="CB517">
        <v>0</v>
      </c>
      <c r="CC517">
        <v>0</v>
      </c>
      <c r="CD517">
        <v>0</v>
      </c>
      <c r="CE517" t="s">
        <v>196</v>
      </c>
      <c r="CG517" t="s">
        <v>138</v>
      </c>
      <c r="CI517" t="s">
        <v>129</v>
      </c>
      <c r="CJ517" t="s">
        <v>52</v>
      </c>
      <c r="CL517" t="s">
        <v>52</v>
      </c>
      <c r="CN517" t="s">
        <v>346</v>
      </c>
      <c r="CP517">
        <v>8</v>
      </c>
      <c r="CS517" t="s">
        <v>347</v>
      </c>
    </row>
    <row r="518" spans="1:98" customFormat="1">
      <c r="A518">
        <v>199971</v>
      </c>
      <c r="B518" t="s">
        <v>28</v>
      </c>
      <c r="C518" t="s">
        <v>360</v>
      </c>
      <c r="D518">
        <v>1977</v>
      </c>
      <c r="E518">
        <v>49</v>
      </c>
      <c r="F518" t="s">
        <v>387</v>
      </c>
      <c r="G518" t="s">
        <v>75</v>
      </c>
      <c r="H518" t="s">
        <v>547</v>
      </c>
      <c r="I518" t="s">
        <v>367</v>
      </c>
      <c r="J518" t="s">
        <v>325</v>
      </c>
      <c r="K518" s="329">
        <v>46134.699618055558</v>
      </c>
      <c r="L518" t="s">
        <v>309</v>
      </c>
      <c r="M518" t="s">
        <v>28</v>
      </c>
      <c r="N518" t="s">
        <v>538</v>
      </c>
      <c r="O518" t="s">
        <v>377</v>
      </c>
      <c r="P518" t="s">
        <v>365</v>
      </c>
      <c r="Q518" t="s">
        <v>304</v>
      </c>
      <c r="R518" t="s">
        <v>122</v>
      </c>
      <c r="S518" t="s">
        <v>122</v>
      </c>
      <c r="T518" t="s">
        <v>343</v>
      </c>
      <c r="U518" t="s">
        <v>331</v>
      </c>
      <c r="V518" t="s">
        <v>2534</v>
      </c>
      <c r="W518" t="s">
        <v>373</v>
      </c>
      <c r="X518">
        <v>0</v>
      </c>
      <c r="Y518">
        <v>0</v>
      </c>
      <c r="Z518">
        <v>0</v>
      </c>
      <c r="AA518">
        <v>0</v>
      </c>
      <c r="AB518">
        <v>0</v>
      </c>
      <c r="AC518">
        <v>0</v>
      </c>
      <c r="AD518">
        <v>0</v>
      </c>
      <c r="AE518">
        <v>0</v>
      </c>
      <c r="AF518">
        <v>0</v>
      </c>
      <c r="AG518">
        <v>0</v>
      </c>
      <c r="AH518">
        <v>0</v>
      </c>
      <c r="AI518">
        <v>0</v>
      </c>
      <c r="AJ518">
        <v>0</v>
      </c>
      <c r="AK518">
        <v>0</v>
      </c>
      <c r="AL518">
        <v>0</v>
      </c>
      <c r="AM518">
        <v>0</v>
      </c>
      <c r="AN518">
        <v>0</v>
      </c>
      <c r="AO518" t="s">
        <v>1786</v>
      </c>
      <c r="AP518" t="s">
        <v>345</v>
      </c>
      <c r="AQ518">
        <v>1</v>
      </c>
      <c r="AR518">
        <v>0</v>
      </c>
      <c r="AS518">
        <v>0</v>
      </c>
      <c r="AT518">
        <v>0</v>
      </c>
      <c r="AU518">
        <v>0</v>
      </c>
      <c r="AV518">
        <v>0</v>
      </c>
      <c r="AW518">
        <v>0</v>
      </c>
      <c r="AX518">
        <v>0</v>
      </c>
      <c r="AY518" t="s">
        <v>345</v>
      </c>
      <c r="AZ518">
        <v>1</v>
      </c>
      <c r="BA518">
        <v>0</v>
      </c>
      <c r="BB518">
        <v>0</v>
      </c>
      <c r="BC518">
        <v>0</v>
      </c>
      <c r="BD518">
        <v>0</v>
      </c>
      <c r="BE518">
        <v>0</v>
      </c>
      <c r="BF518">
        <v>0</v>
      </c>
      <c r="BG518">
        <v>0</v>
      </c>
      <c r="BH518">
        <v>0</v>
      </c>
      <c r="BK518" t="s">
        <v>130</v>
      </c>
      <c r="BL518" t="s">
        <v>129</v>
      </c>
      <c r="BM518" t="s">
        <v>131</v>
      </c>
      <c r="BN518" t="s">
        <v>118</v>
      </c>
      <c r="BO518" t="s">
        <v>935</v>
      </c>
      <c r="BP518">
        <v>0</v>
      </c>
      <c r="BQ518">
        <v>0</v>
      </c>
      <c r="BR518">
        <v>0</v>
      </c>
      <c r="BS518">
        <v>0</v>
      </c>
      <c r="BT518">
        <v>0</v>
      </c>
      <c r="BU518">
        <v>0</v>
      </c>
      <c r="BV518">
        <v>0</v>
      </c>
      <c r="BW518">
        <v>0</v>
      </c>
      <c r="BX518">
        <v>0</v>
      </c>
      <c r="BY518">
        <v>0</v>
      </c>
      <c r="BZ518">
        <v>0</v>
      </c>
      <c r="CA518">
        <v>0</v>
      </c>
      <c r="CB518">
        <v>0</v>
      </c>
      <c r="CC518">
        <v>1</v>
      </c>
      <c r="CD518">
        <v>0</v>
      </c>
      <c r="CE518" t="s">
        <v>218</v>
      </c>
      <c r="CG518" t="s">
        <v>335</v>
      </c>
      <c r="CI518" t="s">
        <v>127</v>
      </c>
      <c r="CJ518" t="s">
        <v>53</v>
      </c>
      <c r="CL518" t="s">
        <v>53</v>
      </c>
      <c r="CN518" t="s">
        <v>346</v>
      </c>
      <c r="CP518">
        <v>5</v>
      </c>
      <c r="CS518" t="s">
        <v>337</v>
      </c>
    </row>
    <row r="519" spans="1:98" customFormat="1">
      <c r="A519">
        <v>183515</v>
      </c>
      <c r="B519" t="s">
        <v>321</v>
      </c>
      <c r="C519" t="s">
        <v>322</v>
      </c>
      <c r="D519">
        <v>1977</v>
      </c>
      <c r="E519">
        <v>49</v>
      </c>
      <c r="F519" t="s">
        <v>387</v>
      </c>
      <c r="G519" t="s">
        <v>75</v>
      </c>
      <c r="H519" t="s">
        <v>547</v>
      </c>
      <c r="I519" t="s">
        <v>397</v>
      </c>
      <c r="J519" t="s">
        <v>350</v>
      </c>
      <c r="K519" s="329">
        <v>46134.67523148148</v>
      </c>
      <c r="L519" t="s">
        <v>309</v>
      </c>
      <c r="M519" t="s">
        <v>568</v>
      </c>
      <c r="N519" t="s">
        <v>1397</v>
      </c>
      <c r="O519" t="s">
        <v>492</v>
      </c>
      <c r="P519" t="s">
        <v>382</v>
      </c>
      <c r="R519" t="s">
        <v>383</v>
      </c>
      <c r="S519" t="s">
        <v>121</v>
      </c>
      <c r="T519" t="s">
        <v>121</v>
      </c>
      <c r="U519" t="s">
        <v>331</v>
      </c>
      <c r="V519" t="s">
        <v>107</v>
      </c>
      <c r="W519" t="s">
        <v>344</v>
      </c>
      <c r="X519">
        <v>0</v>
      </c>
      <c r="Y519">
        <v>0</v>
      </c>
      <c r="Z519">
        <v>0</v>
      </c>
      <c r="AA519">
        <v>1</v>
      </c>
      <c r="AB519">
        <v>0</v>
      </c>
      <c r="AC519">
        <v>0</v>
      </c>
      <c r="AD519">
        <v>0</v>
      </c>
      <c r="AE519">
        <v>0</v>
      </c>
      <c r="AF519">
        <v>0</v>
      </c>
      <c r="AG519">
        <v>0</v>
      </c>
      <c r="AH519">
        <v>0</v>
      </c>
      <c r="AI519">
        <v>0</v>
      </c>
      <c r="AJ519">
        <v>0</v>
      </c>
      <c r="AK519">
        <v>0</v>
      </c>
      <c r="AL519">
        <v>0</v>
      </c>
      <c r="AM519">
        <v>0</v>
      </c>
      <c r="AN519">
        <v>0</v>
      </c>
      <c r="AO519">
        <v>0</v>
      </c>
      <c r="AP519" t="s">
        <v>345</v>
      </c>
      <c r="AQ519">
        <v>1</v>
      </c>
      <c r="AR519">
        <v>0</v>
      </c>
      <c r="AS519">
        <v>0</v>
      </c>
      <c r="AT519">
        <v>0</v>
      </c>
      <c r="AU519">
        <v>0</v>
      </c>
      <c r="AV519">
        <v>0</v>
      </c>
      <c r="AW519">
        <v>0</v>
      </c>
      <c r="AX519">
        <v>0</v>
      </c>
      <c r="AY519" t="s">
        <v>345</v>
      </c>
      <c r="AZ519">
        <v>1</v>
      </c>
      <c r="BA519">
        <v>0</v>
      </c>
      <c r="BB519">
        <v>0</v>
      </c>
      <c r="BC519">
        <v>0</v>
      </c>
      <c r="BD519">
        <v>0</v>
      </c>
      <c r="BE519">
        <v>0</v>
      </c>
      <c r="BF519">
        <v>0</v>
      </c>
      <c r="BG519">
        <v>0</v>
      </c>
      <c r="BH519">
        <v>0</v>
      </c>
      <c r="BK519" t="s">
        <v>386</v>
      </c>
      <c r="BL519" t="s">
        <v>128</v>
      </c>
      <c r="BM519" t="s">
        <v>128</v>
      </c>
      <c r="BN519" t="s">
        <v>117</v>
      </c>
      <c r="BO519" t="s">
        <v>924</v>
      </c>
      <c r="BP519">
        <v>0</v>
      </c>
      <c r="BQ519">
        <v>0</v>
      </c>
      <c r="BR519">
        <v>0</v>
      </c>
      <c r="BS519">
        <v>0</v>
      </c>
      <c r="BT519">
        <v>0</v>
      </c>
      <c r="BU519">
        <v>1</v>
      </c>
      <c r="BV519">
        <v>0</v>
      </c>
      <c r="BW519">
        <v>0</v>
      </c>
      <c r="BX519">
        <v>0</v>
      </c>
      <c r="BY519">
        <v>0</v>
      </c>
      <c r="BZ519">
        <v>0</v>
      </c>
      <c r="CA519">
        <v>0</v>
      </c>
      <c r="CB519">
        <v>0</v>
      </c>
      <c r="CC519">
        <v>0</v>
      </c>
      <c r="CD519">
        <v>0</v>
      </c>
      <c r="CE519" t="s">
        <v>335</v>
      </c>
      <c r="CG519" t="s">
        <v>335</v>
      </c>
      <c r="CI519" t="s">
        <v>128</v>
      </c>
      <c r="CJ519" t="s">
        <v>52</v>
      </c>
      <c r="CL519" t="s">
        <v>52</v>
      </c>
      <c r="CN519" t="s">
        <v>346</v>
      </c>
      <c r="CP519">
        <v>8</v>
      </c>
      <c r="CS519" t="s">
        <v>337</v>
      </c>
    </row>
    <row r="520" spans="1:98" customFormat="1">
      <c r="A520">
        <v>199964</v>
      </c>
      <c r="B520" t="s">
        <v>514</v>
      </c>
      <c r="C520" t="s">
        <v>322</v>
      </c>
      <c r="D520">
        <v>1972</v>
      </c>
      <c r="E520">
        <v>54</v>
      </c>
      <c r="F520" t="s">
        <v>58</v>
      </c>
      <c r="G520" t="s">
        <v>75</v>
      </c>
      <c r="H520" t="s">
        <v>547</v>
      </c>
      <c r="I520" t="s">
        <v>324</v>
      </c>
      <c r="J520" t="s">
        <v>350</v>
      </c>
      <c r="K520" s="329">
        <v>46134.600092592591</v>
      </c>
      <c r="L520" t="s">
        <v>309</v>
      </c>
      <c r="M520" t="s">
        <v>29</v>
      </c>
      <c r="N520" t="s">
        <v>458</v>
      </c>
      <c r="O520" t="s">
        <v>459</v>
      </c>
      <c r="P520" t="s">
        <v>353</v>
      </c>
      <c r="Q520" t="s">
        <v>305</v>
      </c>
      <c r="R520" t="s">
        <v>122</v>
      </c>
      <c r="S520" t="s">
        <v>122</v>
      </c>
      <c r="T520" t="s">
        <v>343</v>
      </c>
      <c r="U520" t="s">
        <v>331</v>
      </c>
      <c r="V520" t="s">
        <v>110</v>
      </c>
      <c r="W520" t="s">
        <v>384</v>
      </c>
      <c r="X520">
        <v>0</v>
      </c>
      <c r="Y520">
        <v>0</v>
      </c>
      <c r="Z520">
        <v>0</v>
      </c>
      <c r="AA520">
        <v>0</v>
      </c>
      <c r="AB520">
        <v>1</v>
      </c>
      <c r="AC520">
        <v>0</v>
      </c>
      <c r="AD520">
        <v>0</v>
      </c>
      <c r="AE520">
        <v>0</v>
      </c>
      <c r="AF520">
        <v>0</v>
      </c>
      <c r="AG520">
        <v>0</v>
      </c>
      <c r="AH520">
        <v>0</v>
      </c>
      <c r="AI520">
        <v>0</v>
      </c>
      <c r="AJ520">
        <v>0</v>
      </c>
      <c r="AK520">
        <v>0</v>
      </c>
      <c r="AL520">
        <v>0</v>
      </c>
      <c r="AM520">
        <v>0</v>
      </c>
      <c r="AN520">
        <v>0</v>
      </c>
      <c r="AO520">
        <v>0</v>
      </c>
      <c r="AP520" t="s">
        <v>345</v>
      </c>
      <c r="AQ520">
        <v>1</v>
      </c>
      <c r="AR520">
        <v>0</v>
      </c>
      <c r="AS520">
        <v>0</v>
      </c>
      <c r="AT520">
        <v>0</v>
      </c>
      <c r="AU520">
        <v>0</v>
      </c>
      <c r="AV520">
        <v>0</v>
      </c>
      <c r="AW520">
        <v>0</v>
      </c>
      <c r="AX520">
        <v>0</v>
      </c>
      <c r="AY520" t="s">
        <v>345</v>
      </c>
      <c r="AZ520">
        <v>1</v>
      </c>
      <c r="BA520">
        <v>0</v>
      </c>
      <c r="BB520">
        <v>0</v>
      </c>
      <c r="BC520">
        <v>0</v>
      </c>
      <c r="BD520">
        <v>0</v>
      </c>
      <c r="BE520">
        <v>0</v>
      </c>
      <c r="BF520">
        <v>0</v>
      </c>
      <c r="BG520">
        <v>0</v>
      </c>
      <c r="BH520">
        <v>0</v>
      </c>
      <c r="BK520" t="s">
        <v>131</v>
      </c>
      <c r="BL520" t="s">
        <v>129</v>
      </c>
      <c r="BM520" t="s">
        <v>129</v>
      </c>
      <c r="BN520" t="s">
        <v>117</v>
      </c>
      <c r="BO520" t="s">
        <v>924</v>
      </c>
      <c r="BP520">
        <v>0</v>
      </c>
      <c r="BQ520">
        <v>0</v>
      </c>
      <c r="BR520">
        <v>0</v>
      </c>
      <c r="BS520">
        <v>0</v>
      </c>
      <c r="BT520">
        <v>0</v>
      </c>
      <c r="BU520">
        <v>1</v>
      </c>
      <c r="BV520">
        <v>0</v>
      </c>
      <c r="BW520">
        <v>0</v>
      </c>
      <c r="BX520">
        <v>0</v>
      </c>
      <c r="BY520">
        <v>0</v>
      </c>
      <c r="BZ520">
        <v>0</v>
      </c>
      <c r="CA520">
        <v>0</v>
      </c>
      <c r="CB520">
        <v>0</v>
      </c>
      <c r="CC520">
        <v>0</v>
      </c>
      <c r="CD520">
        <v>0</v>
      </c>
      <c r="CE520" t="s">
        <v>138</v>
      </c>
      <c r="CG520" t="s">
        <v>139</v>
      </c>
      <c r="CI520" t="s">
        <v>127</v>
      </c>
      <c r="CJ520" t="s">
        <v>51</v>
      </c>
      <c r="CL520" t="s">
        <v>51</v>
      </c>
      <c r="CN520" t="s">
        <v>346</v>
      </c>
      <c r="CP520">
        <v>10</v>
      </c>
      <c r="CS520" t="s">
        <v>337</v>
      </c>
    </row>
    <row r="521" spans="1:98" customFormat="1">
      <c r="A521">
        <v>199964</v>
      </c>
      <c r="B521" t="s">
        <v>514</v>
      </c>
      <c r="C521" t="s">
        <v>322</v>
      </c>
      <c r="D521">
        <v>1972</v>
      </c>
      <c r="E521">
        <v>54</v>
      </c>
      <c r="F521" t="s">
        <v>58</v>
      </c>
      <c r="G521" t="s">
        <v>75</v>
      </c>
      <c r="H521" t="s">
        <v>547</v>
      </c>
      <c r="I521" t="s">
        <v>324</v>
      </c>
      <c r="J521" t="s">
        <v>350</v>
      </c>
      <c r="K521" s="329">
        <v>46134.598564814813</v>
      </c>
      <c r="L521" t="s">
        <v>309</v>
      </c>
      <c r="M521" t="s">
        <v>514</v>
      </c>
      <c r="N521" t="s">
        <v>516</v>
      </c>
      <c r="O521" t="s">
        <v>352</v>
      </c>
      <c r="P521" t="s">
        <v>353</v>
      </c>
      <c r="R521" t="s">
        <v>122</v>
      </c>
      <c r="S521" t="s">
        <v>122</v>
      </c>
      <c r="T521" t="s">
        <v>343</v>
      </c>
      <c r="U521" t="s">
        <v>331</v>
      </c>
      <c r="V521" t="s">
        <v>110</v>
      </c>
      <c r="W521" t="s">
        <v>521</v>
      </c>
      <c r="X521">
        <v>0</v>
      </c>
      <c r="Y521">
        <v>1</v>
      </c>
      <c r="Z521">
        <v>0</v>
      </c>
      <c r="AA521">
        <v>0</v>
      </c>
      <c r="AB521">
        <v>1</v>
      </c>
      <c r="AC521">
        <v>0</v>
      </c>
      <c r="AD521">
        <v>0</v>
      </c>
      <c r="AE521">
        <v>0</v>
      </c>
      <c r="AF521">
        <v>0</v>
      </c>
      <c r="AG521">
        <v>0</v>
      </c>
      <c r="AH521">
        <v>0</v>
      </c>
      <c r="AI521">
        <v>0</v>
      </c>
      <c r="AJ521">
        <v>0</v>
      </c>
      <c r="AK521">
        <v>0</v>
      </c>
      <c r="AL521">
        <v>0</v>
      </c>
      <c r="AM521">
        <v>0</v>
      </c>
      <c r="AN521">
        <v>0</v>
      </c>
      <c r="AO521">
        <v>0</v>
      </c>
      <c r="AP521" t="s">
        <v>345</v>
      </c>
      <c r="AQ521">
        <v>1</v>
      </c>
      <c r="AR521">
        <v>0</v>
      </c>
      <c r="AS521">
        <v>0</v>
      </c>
      <c r="AT521">
        <v>0</v>
      </c>
      <c r="AU521">
        <v>0</v>
      </c>
      <c r="AV521">
        <v>0</v>
      </c>
      <c r="AW521">
        <v>0</v>
      </c>
      <c r="AX521">
        <v>0</v>
      </c>
      <c r="AY521" t="s">
        <v>345</v>
      </c>
      <c r="AZ521">
        <v>1</v>
      </c>
      <c r="BA521">
        <v>0</v>
      </c>
      <c r="BB521">
        <v>0</v>
      </c>
      <c r="BC521">
        <v>0</v>
      </c>
      <c r="BD521">
        <v>0</v>
      </c>
      <c r="BE521">
        <v>0</v>
      </c>
      <c r="BF521">
        <v>0</v>
      </c>
      <c r="BG521">
        <v>0</v>
      </c>
      <c r="BH521">
        <v>0</v>
      </c>
      <c r="BI521" t="s">
        <v>51</v>
      </c>
      <c r="BJ521" t="s">
        <v>2535</v>
      </c>
      <c r="BK521" t="s">
        <v>131</v>
      </c>
      <c r="BL521" t="s">
        <v>129</v>
      </c>
      <c r="BM521" t="s">
        <v>129</v>
      </c>
      <c r="BN521" t="s">
        <v>117</v>
      </c>
      <c r="BO521" t="s">
        <v>924</v>
      </c>
      <c r="BP521">
        <v>0</v>
      </c>
      <c r="BQ521">
        <v>0</v>
      </c>
      <c r="BR521">
        <v>0</v>
      </c>
      <c r="BS521">
        <v>0</v>
      </c>
      <c r="BT521">
        <v>0</v>
      </c>
      <c r="BU521">
        <v>1</v>
      </c>
      <c r="BV521">
        <v>0</v>
      </c>
      <c r="BW521">
        <v>0</v>
      </c>
      <c r="BX521">
        <v>0</v>
      </c>
      <c r="BY521">
        <v>0</v>
      </c>
      <c r="BZ521">
        <v>0</v>
      </c>
      <c r="CA521">
        <v>0</v>
      </c>
      <c r="CB521">
        <v>0</v>
      </c>
      <c r="CC521">
        <v>0</v>
      </c>
      <c r="CD521">
        <v>0</v>
      </c>
      <c r="CE521" t="s">
        <v>137</v>
      </c>
      <c r="CG521" t="s">
        <v>335</v>
      </c>
      <c r="CI521" t="s">
        <v>128</v>
      </c>
      <c r="CJ521" t="s">
        <v>51</v>
      </c>
      <c r="CL521" t="s">
        <v>51</v>
      </c>
      <c r="CM521" t="s">
        <v>2536</v>
      </c>
      <c r="CN521" t="s">
        <v>346</v>
      </c>
      <c r="CP521">
        <v>10</v>
      </c>
      <c r="CS521" t="s">
        <v>337</v>
      </c>
    </row>
    <row r="522" spans="1:98" customFormat="1">
      <c r="A522">
        <v>199966</v>
      </c>
      <c r="B522" t="s">
        <v>1363</v>
      </c>
      <c r="C522" t="s">
        <v>360</v>
      </c>
      <c r="D522">
        <v>1960</v>
      </c>
      <c r="E522">
        <v>66</v>
      </c>
      <c r="F522" t="s">
        <v>339</v>
      </c>
      <c r="G522" t="s">
        <v>70</v>
      </c>
      <c r="H522" t="s">
        <v>2537</v>
      </c>
      <c r="I522" t="s">
        <v>410</v>
      </c>
      <c r="J522" t="s">
        <v>350</v>
      </c>
      <c r="K522" s="329">
        <v>46134.585787037038</v>
      </c>
      <c r="L522" t="s">
        <v>309</v>
      </c>
      <c r="M522" t="s">
        <v>1363</v>
      </c>
      <c r="N522" t="s">
        <v>1364</v>
      </c>
      <c r="O522" t="s">
        <v>459</v>
      </c>
      <c r="P522" t="s">
        <v>353</v>
      </c>
      <c r="Q522" t="s">
        <v>305</v>
      </c>
      <c r="R522" t="s">
        <v>125</v>
      </c>
      <c r="S522" t="s">
        <v>123</v>
      </c>
      <c r="T522" t="s">
        <v>343</v>
      </c>
      <c r="U522" t="s">
        <v>372</v>
      </c>
      <c r="V522" t="s">
        <v>105</v>
      </c>
      <c r="W522" t="s">
        <v>1578</v>
      </c>
      <c r="X522">
        <v>0</v>
      </c>
      <c r="Y522">
        <v>1</v>
      </c>
      <c r="Z522">
        <v>1</v>
      </c>
      <c r="AA522">
        <v>0</v>
      </c>
      <c r="AB522">
        <v>1</v>
      </c>
      <c r="AC522">
        <v>1</v>
      </c>
      <c r="AD522">
        <v>0</v>
      </c>
      <c r="AE522">
        <v>0</v>
      </c>
      <c r="AF522">
        <v>0</v>
      </c>
      <c r="AG522">
        <v>0</v>
      </c>
      <c r="AH522">
        <v>1</v>
      </c>
      <c r="AI522">
        <v>0</v>
      </c>
      <c r="AJ522">
        <v>0</v>
      </c>
      <c r="AK522">
        <v>0</v>
      </c>
      <c r="AL522">
        <v>0</v>
      </c>
      <c r="AM522">
        <v>0</v>
      </c>
      <c r="AN522">
        <v>0</v>
      </c>
      <c r="AO522">
        <v>0</v>
      </c>
      <c r="AP522" t="s">
        <v>408</v>
      </c>
      <c r="AQ522">
        <v>0</v>
      </c>
      <c r="AR522">
        <v>0</v>
      </c>
      <c r="AS522">
        <v>0</v>
      </c>
      <c r="AT522">
        <v>0</v>
      </c>
      <c r="AU522">
        <v>1</v>
      </c>
      <c r="AV522">
        <v>0</v>
      </c>
      <c r="AW522">
        <v>0</v>
      </c>
      <c r="AX522">
        <v>0</v>
      </c>
      <c r="AY522" t="s">
        <v>433</v>
      </c>
      <c r="AZ522">
        <v>0</v>
      </c>
      <c r="BA522">
        <v>0</v>
      </c>
      <c r="BB522">
        <v>0</v>
      </c>
      <c r="BC522">
        <v>0</v>
      </c>
      <c r="BD522">
        <v>1</v>
      </c>
      <c r="BE522">
        <v>0</v>
      </c>
      <c r="BF522">
        <v>0</v>
      </c>
      <c r="BG522">
        <v>0</v>
      </c>
      <c r="BH522">
        <v>0</v>
      </c>
      <c r="BK522" t="s">
        <v>131</v>
      </c>
      <c r="BL522" t="s">
        <v>133</v>
      </c>
      <c r="BM522" t="s">
        <v>132</v>
      </c>
      <c r="BN522" t="s">
        <v>117</v>
      </c>
      <c r="BO522" t="s">
        <v>1483</v>
      </c>
      <c r="BP522">
        <v>0</v>
      </c>
      <c r="BQ522">
        <v>1</v>
      </c>
      <c r="BR522">
        <v>0</v>
      </c>
      <c r="BS522">
        <v>1</v>
      </c>
      <c r="BT522">
        <v>0</v>
      </c>
      <c r="BU522">
        <v>1</v>
      </c>
      <c r="BV522">
        <v>0</v>
      </c>
      <c r="BW522">
        <v>0</v>
      </c>
      <c r="BX522">
        <v>0</v>
      </c>
      <c r="BY522">
        <v>0</v>
      </c>
      <c r="BZ522">
        <v>0</v>
      </c>
      <c r="CA522">
        <v>1</v>
      </c>
      <c r="CB522">
        <v>0</v>
      </c>
      <c r="CC522">
        <v>0</v>
      </c>
      <c r="CD522">
        <v>0</v>
      </c>
      <c r="CE522" t="s">
        <v>157</v>
      </c>
      <c r="CF522" t="s">
        <v>2538</v>
      </c>
      <c r="CG522" t="s">
        <v>335</v>
      </c>
      <c r="CH522" t="s">
        <v>2539</v>
      </c>
      <c r="CI522" t="s">
        <v>128</v>
      </c>
      <c r="CJ522" t="s">
        <v>51</v>
      </c>
      <c r="CL522" t="s">
        <v>51</v>
      </c>
      <c r="CN522" t="s">
        <v>346</v>
      </c>
      <c r="CP522">
        <v>10</v>
      </c>
      <c r="CR522" t="s">
        <v>2540</v>
      </c>
      <c r="CS522" t="s">
        <v>337</v>
      </c>
    </row>
    <row r="523" spans="1:98" customFormat="1">
      <c r="A523">
        <v>199968</v>
      </c>
      <c r="B523" t="s">
        <v>356</v>
      </c>
      <c r="C523" t="s">
        <v>303</v>
      </c>
      <c r="D523">
        <v>1959</v>
      </c>
      <c r="E523">
        <v>67</v>
      </c>
      <c r="F523" t="s">
        <v>339</v>
      </c>
      <c r="G523" t="s">
        <v>82</v>
      </c>
      <c r="H523" t="s">
        <v>810</v>
      </c>
      <c r="I523" t="s">
        <v>324</v>
      </c>
      <c r="J523" t="s">
        <v>350</v>
      </c>
      <c r="K523" s="329">
        <v>46134.584085648145</v>
      </c>
      <c r="L523" t="s">
        <v>309</v>
      </c>
      <c r="M523" t="s">
        <v>356</v>
      </c>
      <c r="N523" t="s">
        <v>357</v>
      </c>
      <c r="O523" t="s">
        <v>358</v>
      </c>
      <c r="P523" t="s">
        <v>329</v>
      </c>
      <c r="R523" t="s">
        <v>383</v>
      </c>
      <c r="S523" t="s">
        <v>121</v>
      </c>
      <c r="T523" t="s">
        <v>121</v>
      </c>
      <c r="U523" t="s">
        <v>82</v>
      </c>
      <c r="V523" t="s">
        <v>107</v>
      </c>
      <c r="W523" t="s">
        <v>495</v>
      </c>
      <c r="X523">
        <v>0</v>
      </c>
      <c r="Y523">
        <v>0</v>
      </c>
      <c r="Z523">
        <v>1</v>
      </c>
      <c r="AA523">
        <v>0</v>
      </c>
      <c r="AB523">
        <v>1</v>
      </c>
      <c r="AC523">
        <v>0</v>
      </c>
      <c r="AD523">
        <v>0</v>
      </c>
      <c r="AE523">
        <v>0</v>
      </c>
      <c r="AF523">
        <v>0</v>
      </c>
      <c r="AG523">
        <v>0</v>
      </c>
      <c r="AH523">
        <v>1</v>
      </c>
      <c r="AI523">
        <v>0</v>
      </c>
      <c r="AJ523">
        <v>0</v>
      </c>
      <c r="AK523">
        <v>0</v>
      </c>
      <c r="AL523">
        <v>0</v>
      </c>
      <c r="AM523">
        <v>0</v>
      </c>
      <c r="AN523">
        <v>0</v>
      </c>
      <c r="AO523">
        <v>0</v>
      </c>
      <c r="AP523" t="s">
        <v>345</v>
      </c>
      <c r="AQ523">
        <v>1</v>
      </c>
      <c r="AR523">
        <v>0</v>
      </c>
      <c r="AS523">
        <v>0</v>
      </c>
      <c r="AT523">
        <v>0</v>
      </c>
      <c r="AU523">
        <v>0</v>
      </c>
      <c r="AV523">
        <v>0</v>
      </c>
      <c r="AW523">
        <v>0</v>
      </c>
      <c r="AX523">
        <v>0</v>
      </c>
      <c r="AY523" t="s">
        <v>345</v>
      </c>
      <c r="AZ523">
        <v>1</v>
      </c>
      <c r="BA523">
        <v>0</v>
      </c>
      <c r="BB523">
        <v>0</v>
      </c>
      <c r="BC523">
        <v>0</v>
      </c>
      <c r="BD523">
        <v>0</v>
      </c>
      <c r="BE523">
        <v>0</v>
      </c>
      <c r="BF523">
        <v>0</v>
      </c>
      <c r="BG523">
        <v>0</v>
      </c>
      <c r="BH523">
        <v>0</v>
      </c>
      <c r="BK523" t="s">
        <v>386</v>
      </c>
      <c r="BL523" t="s">
        <v>129</v>
      </c>
      <c r="BM523" t="s">
        <v>130</v>
      </c>
      <c r="BN523" t="s">
        <v>118</v>
      </c>
      <c r="BO523" t="s">
        <v>924</v>
      </c>
      <c r="BP523">
        <v>0</v>
      </c>
      <c r="BQ523">
        <v>0</v>
      </c>
      <c r="BR523">
        <v>0</v>
      </c>
      <c r="BS523">
        <v>0</v>
      </c>
      <c r="BT523">
        <v>0</v>
      </c>
      <c r="BU523">
        <v>1</v>
      </c>
      <c r="BV523">
        <v>0</v>
      </c>
      <c r="BW523">
        <v>0</v>
      </c>
      <c r="BX523">
        <v>0</v>
      </c>
      <c r="BY523">
        <v>0</v>
      </c>
      <c r="BZ523">
        <v>0</v>
      </c>
      <c r="CA523">
        <v>0</v>
      </c>
      <c r="CB523">
        <v>0</v>
      </c>
      <c r="CC523">
        <v>0</v>
      </c>
      <c r="CD523">
        <v>0</v>
      </c>
      <c r="CE523" t="s">
        <v>146</v>
      </c>
      <c r="CG523" t="s">
        <v>335</v>
      </c>
      <c r="CI523" t="s">
        <v>131</v>
      </c>
      <c r="CJ523" t="s">
        <v>54</v>
      </c>
      <c r="CL523" t="s">
        <v>54</v>
      </c>
      <c r="CN523" t="s">
        <v>336</v>
      </c>
      <c r="CP523">
        <v>4</v>
      </c>
      <c r="CQ523" t="s">
        <v>1743</v>
      </c>
      <c r="CR523" t="s">
        <v>2541</v>
      </c>
      <c r="CS523" t="s">
        <v>473</v>
      </c>
    </row>
    <row r="524" spans="1:98" customFormat="1">
      <c r="A524">
        <v>199947</v>
      </c>
      <c r="B524" t="s">
        <v>321</v>
      </c>
      <c r="C524" t="s">
        <v>360</v>
      </c>
      <c r="D524">
        <v>1955</v>
      </c>
      <c r="E524">
        <v>71</v>
      </c>
      <c r="F524" t="s">
        <v>376</v>
      </c>
      <c r="G524" t="s">
        <v>70</v>
      </c>
      <c r="H524" t="s">
        <v>634</v>
      </c>
      <c r="I524" t="s">
        <v>397</v>
      </c>
      <c r="J524" t="s">
        <v>350</v>
      </c>
      <c r="K524" s="329">
        <v>46134.561944444446</v>
      </c>
      <c r="L524" t="s">
        <v>309</v>
      </c>
      <c r="M524" t="s">
        <v>356</v>
      </c>
      <c r="N524" t="s">
        <v>357</v>
      </c>
      <c r="O524" t="s">
        <v>358</v>
      </c>
      <c r="P524" t="s">
        <v>329</v>
      </c>
      <c r="R524" t="s">
        <v>123</v>
      </c>
      <c r="S524" t="s">
        <v>123</v>
      </c>
      <c r="T524" t="s">
        <v>394</v>
      </c>
      <c r="U524" t="s">
        <v>331</v>
      </c>
      <c r="V524" t="s">
        <v>113</v>
      </c>
      <c r="W524" t="s">
        <v>513</v>
      </c>
      <c r="X524">
        <v>0</v>
      </c>
      <c r="Y524">
        <v>0</v>
      </c>
      <c r="Z524">
        <v>0</v>
      </c>
      <c r="AA524">
        <v>0</v>
      </c>
      <c r="AB524">
        <v>0</v>
      </c>
      <c r="AC524">
        <v>0</v>
      </c>
      <c r="AD524">
        <v>0</v>
      </c>
      <c r="AE524">
        <v>0</v>
      </c>
      <c r="AF524">
        <v>0</v>
      </c>
      <c r="AG524">
        <v>0</v>
      </c>
      <c r="AH524">
        <v>1</v>
      </c>
      <c r="AI524">
        <v>0</v>
      </c>
      <c r="AJ524">
        <v>0</v>
      </c>
      <c r="AK524">
        <v>0</v>
      </c>
      <c r="AL524">
        <v>0</v>
      </c>
      <c r="AM524">
        <v>0</v>
      </c>
      <c r="AN524">
        <v>0</v>
      </c>
      <c r="AO524">
        <v>0</v>
      </c>
      <c r="AP524" t="s">
        <v>433</v>
      </c>
      <c r="AQ524">
        <v>0</v>
      </c>
      <c r="AR524">
        <v>0</v>
      </c>
      <c r="AS524">
        <v>0</v>
      </c>
      <c r="AT524">
        <v>0</v>
      </c>
      <c r="AU524">
        <v>0</v>
      </c>
      <c r="AV524">
        <v>1</v>
      </c>
      <c r="AW524">
        <v>0</v>
      </c>
      <c r="AX524">
        <v>0</v>
      </c>
      <c r="AY524" t="s">
        <v>433</v>
      </c>
      <c r="AZ524">
        <v>0</v>
      </c>
      <c r="BA524">
        <v>0</v>
      </c>
      <c r="BB524">
        <v>0</v>
      </c>
      <c r="BC524">
        <v>0</v>
      </c>
      <c r="BD524">
        <v>1</v>
      </c>
      <c r="BE524">
        <v>0</v>
      </c>
      <c r="BF524">
        <v>0</v>
      </c>
      <c r="BG524">
        <v>0</v>
      </c>
      <c r="BH524">
        <v>0</v>
      </c>
      <c r="BI524" t="s">
        <v>51</v>
      </c>
      <c r="BK524" t="s">
        <v>131</v>
      </c>
      <c r="BL524" t="s">
        <v>131</v>
      </c>
      <c r="BM524" t="s">
        <v>130</v>
      </c>
      <c r="BN524" t="s">
        <v>117</v>
      </c>
      <c r="BO524" t="s">
        <v>373</v>
      </c>
      <c r="BP524">
        <v>0</v>
      </c>
      <c r="BQ524">
        <v>0</v>
      </c>
      <c r="BR524">
        <v>0</v>
      </c>
      <c r="BS524">
        <v>0</v>
      </c>
      <c r="BT524">
        <v>0</v>
      </c>
      <c r="BU524">
        <v>0</v>
      </c>
      <c r="BV524">
        <v>0</v>
      </c>
      <c r="BW524">
        <v>0</v>
      </c>
      <c r="BX524">
        <v>0</v>
      </c>
      <c r="BY524">
        <v>0</v>
      </c>
      <c r="BZ524">
        <v>0</v>
      </c>
      <c r="CA524">
        <v>0</v>
      </c>
      <c r="CB524">
        <v>0</v>
      </c>
      <c r="CC524">
        <v>0</v>
      </c>
      <c r="CD524" t="s">
        <v>2542</v>
      </c>
      <c r="CE524" t="s">
        <v>203</v>
      </c>
      <c r="CG524" t="s">
        <v>165</v>
      </c>
      <c r="CI524" t="s">
        <v>128</v>
      </c>
      <c r="CJ524" t="s">
        <v>52</v>
      </c>
      <c r="CL524" t="s">
        <v>52</v>
      </c>
      <c r="CN524" t="s">
        <v>336</v>
      </c>
      <c r="CO524" t="s">
        <v>2543</v>
      </c>
      <c r="CP524">
        <v>9</v>
      </c>
      <c r="CQ524" t="s">
        <v>2544</v>
      </c>
      <c r="CS524" t="s">
        <v>347</v>
      </c>
      <c r="CT524" t="s">
        <v>2545</v>
      </c>
    </row>
    <row r="525" spans="1:98" customFormat="1">
      <c r="A525">
        <v>199963</v>
      </c>
      <c r="B525" t="s">
        <v>321</v>
      </c>
      <c r="C525" t="s">
        <v>360</v>
      </c>
      <c r="D525">
        <v>1977</v>
      </c>
      <c r="E525">
        <v>49</v>
      </c>
      <c r="F525" t="s">
        <v>387</v>
      </c>
      <c r="G525" t="s">
        <v>49</v>
      </c>
      <c r="H525" t="s">
        <v>459</v>
      </c>
      <c r="I525" t="s">
        <v>361</v>
      </c>
      <c r="J525" t="s">
        <v>350</v>
      </c>
      <c r="K525" s="329">
        <v>46134.532881944448</v>
      </c>
      <c r="L525" t="s">
        <v>309</v>
      </c>
      <c r="M525" t="s">
        <v>602</v>
      </c>
      <c r="N525" t="s">
        <v>649</v>
      </c>
      <c r="O525" t="s">
        <v>352</v>
      </c>
      <c r="P525" t="s">
        <v>353</v>
      </c>
      <c r="R525" t="s">
        <v>383</v>
      </c>
      <c r="S525" t="s">
        <v>121</v>
      </c>
      <c r="T525" t="s">
        <v>121</v>
      </c>
      <c r="U525" t="s">
        <v>331</v>
      </c>
      <c r="V525" t="s">
        <v>108</v>
      </c>
      <c r="W525" t="s">
        <v>419</v>
      </c>
      <c r="X525">
        <v>0</v>
      </c>
      <c r="Y525">
        <v>0</v>
      </c>
      <c r="Z525">
        <v>1</v>
      </c>
      <c r="AA525">
        <v>0</v>
      </c>
      <c r="AB525">
        <v>0</v>
      </c>
      <c r="AC525">
        <v>0</v>
      </c>
      <c r="AD525">
        <v>1</v>
      </c>
      <c r="AE525">
        <v>0</v>
      </c>
      <c r="AF525">
        <v>0</v>
      </c>
      <c r="AG525">
        <v>0</v>
      </c>
      <c r="AH525">
        <v>0</v>
      </c>
      <c r="AI525">
        <v>0</v>
      </c>
      <c r="AJ525">
        <v>0</v>
      </c>
      <c r="AK525">
        <v>0</v>
      </c>
      <c r="AL525">
        <v>0</v>
      </c>
      <c r="AM525">
        <v>0</v>
      </c>
      <c r="AN525">
        <v>0</v>
      </c>
      <c r="AO525">
        <v>0</v>
      </c>
      <c r="AP525" t="s">
        <v>399</v>
      </c>
      <c r="AQ525">
        <v>0</v>
      </c>
      <c r="AR525">
        <v>0</v>
      </c>
      <c r="AS525">
        <v>0</v>
      </c>
      <c r="AT525">
        <v>0</v>
      </c>
      <c r="AU525">
        <v>0</v>
      </c>
      <c r="AV525">
        <v>0</v>
      </c>
      <c r="AW525">
        <v>1</v>
      </c>
      <c r="AX525">
        <v>0</v>
      </c>
      <c r="AY525" t="s">
        <v>345</v>
      </c>
      <c r="AZ525">
        <v>1</v>
      </c>
      <c r="BA525">
        <v>0</v>
      </c>
      <c r="BB525">
        <v>0</v>
      </c>
      <c r="BC525">
        <v>0</v>
      </c>
      <c r="BD525">
        <v>0</v>
      </c>
      <c r="BE525">
        <v>0</v>
      </c>
      <c r="BF525">
        <v>0</v>
      </c>
      <c r="BG525">
        <v>0</v>
      </c>
      <c r="BH525">
        <v>0</v>
      </c>
      <c r="BK525" t="s">
        <v>386</v>
      </c>
      <c r="BL525" t="s">
        <v>128</v>
      </c>
      <c r="BM525" t="s">
        <v>128</v>
      </c>
      <c r="BN525" t="s">
        <v>118</v>
      </c>
      <c r="BO525" t="s">
        <v>956</v>
      </c>
      <c r="BP525">
        <v>0</v>
      </c>
      <c r="BQ525">
        <v>0</v>
      </c>
      <c r="BR525">
        <v>0</v>
      </c>
      <c r="BS525">
        <v>0</v>
      </c>
      <c r="BT525">
        <v>1</v>
      </c>
      <c r="BU525">
        <v>0</v>
      </c>
      <c r="BV525">
        <v>0</v>
      </c>
      <c r="BW525">
        <v>0</v>
      </c>
      <c r="BX525">
        <v>0</v>
      </c>
      <c r="BY525">
        <v>0</v>
      </c>
      <c r="BZ525">
        <v>0</v>
      </c>
      <c r="CA525">
        <v>0</v>
      </c>
      <c r="CB525">
        <v>0</v>
      </c>
      <c r="CC525">
        <v>0</v>
      </c>
      <c r="CD525">
        <v>0</v>
      </c>
      <c r="CE525" t="s">
        <v>335</v>
      </c>
      <c r="CG525" t="s">
        <v>335</v>
      </c>
      <c r="CI525" t="s">
        <v>128</v>
      </c>
      <c r="CJ525" t="s">
        <v>51</v>
      </c>
      <c r="CK525" t="s">
        <v>2546</v>
      </c>
      <c r="CL525" t="s">
        <v>51</v>
      </c>
      <c r="CM525" t="s">
        <v>2547</v>
      </c>
      <c r="CN525" t="s">
        <v>346</v>
      </c>
      <c r="CP525">
        <v>10</v>
      </c>
      <c r="CQ525" t="s">
        <v>2548</v>
      </c>
      <c r="CR525" t="s">
        <v>2549</v>
      </c>
      <c r="CS525" t="s">
        <v>400</v>
      </c>
      <c r="CT525" t="s">
        <v>2550</v>
      </c>
    </row>
    <row r="526" spans="1:98" customFormat="1">
      <c r="A526">
        <v>199959</v>
      </c>
      <c r="B526" t="s">
        <v>502</v>
      </c>
      <c r="C526" t="s">
        <v>322</v>
      </c>
      <c r="D526">
        <v>1943</v>
      </c>
      <c r="E526">
        <v>83</v>
      </c>
      <c r="F526" t="s">
        <v>1426</v>
      </c>
      <c r="G526" t="s">
        <v>78</v>
      </c>
      <c r="H526" t="s">
        <v>1520</v>
      </c>
      <c r="I526" t="s">
        <v>378</v>
      </c>
      <c r="J526" t="s">
        <v>350</v>
      </c>
      <c r="K526" s="329">
        <v>46134.526446759257</v>
      </c>
      <c r="L526" t="s">
        <v>309</v>
      </c>
      <c r="M526" t="s">
        <v>1814</v>
      </c>
      <c r="N526" t="s">
        <v>1815</v>
      </c>
      <c r="O526" t="s">
        <v>483</v>
      </c>
      <c r="P526" t="s">
        <v>382</v>
      </c>
      <c r="Q526" t="s">
        <v>1256</v>
      </c>
      <c r="R526" t="s">
        <v>383</v>
      </c>
      <c r="S526" t="s">
        <v>121</v>
      </c>
      <c r="T526" t="s">
        <v>121</v>
      </c>
      <c r="U526" t="s">
        <v>78</v>
      </c>
      <c r="V526" t="s">
        <v>105</v>
      </c>
      <c r="W526" t="s">
        <v>470</v>
      </c>
      <c r="X526">
        <v>0</v>
      </c>
      <c r="Y526">
        <v>0</v>
      </c>
      <c r="Z526">
        <v>1</v>
      </c>
      <c r="AA526">
        <v>0</v>
      </c>
      <c r="AB526">
        <v>0</v>
      </c>
      <c r="AC526">
        <v>0</v>
      </c>
      <c r="AD526">
        <v>0</v>
      </c>
      <c r="AE526">
        <v>0</v>
      </c>
      <c r="AF526">
        <v>0</v>
      </c>
      <c r="AG526">
        <v>0</v>
      </c>
      <c r="AH526">
        <v>0</v>
      </c>
      <c r="AI526">
        <v>0</v>
      </c>
      <c r="AJ526">
        <v>0</v>
      </c>
      <c r="AK526">
        <v>0</v>
      </c>
      <c r="AL526">
        <v>0</v>
      </c>
      <c r="AM526">
        <v>0</v>
      </c>
      <c r="AN526">
        <v>0</v>
      </c>
      <c r="AO526">
        <v>0</v>
      </c>
      <c r="AP526" t="s">
        <v>345</v>
      </c>
      <c r="AQ526">
        <v>1</v>
      </c>
      <c r="AR526">
        <v>0</v>
      </c>
      <c r="AS526">
        <v>0</v>
      </c>
      <c r="AT526">
        <v>0</v>
      </c>
      <c r="AU526">
        <v>0</v>
      </c>
      <c r="AV526">
        <v>0</v>
      </c>
      <c r="AW526">
        <v>0</v>
      </c>
      <c r="AX526">
        <v>0</v>
      </c>
      <c r="AY526" t="s">
        <v>345</v>
      </c>
      <c r="AZ526">
        <v>1</v>
      </c>
      <c r="BA526">
        <v>0</v>
      </c>
      <c r="BB526">
        <v>0</v>
      </c>
      <c r="BC526">
        <v>0</v>
      </c>
      <c r="BD526">
        <v>0</v>
      </c>
      <c r="BE526">
        <v>0</v>
      </c>
      <c r="BF526">
        <v>0</v>
      </c>
      <c r="BG526">
        <v>0</v>
      </c>
      <c r="BH526">
        <v>0</v>
      </c>
      <c r="BI526" t="s">
        <v>52</v>
      </c>
      <c r="BK526" t="s">
        <v>386</v>
      </c>
      <c r="BL526" t="s">
        <v>128</v>
      </c>
      <c r="BM526" t="s">
        <v>128</v>
      </c>
      <c r="BN526" t="s">
        <v>118</v>
      </c>
      <c r="BO526" t="s">
        <v>928</v>
      </c>
      <c r="BP526">
        <v>0</v>
      </c>
      <c r="BQ526">
        <v>0</v>
      </c>
      <c r="BR526">
        <v>0</v>
      </c>
      <c r="BS526">
        <v>1</v>
      </c>
      <c r="BT526">
        <v>0</v>
      </c>
      <c r="BU526">
        <v>0</v>
      </c>
      <c r="BV526">
        <v>0</v>
      </c>
      <c r="BW526">
        <v>0</v>
      </c>
      <c r="BX526">
        <v>0</v>
      </c>
      <c r="BY526">
        <v>0</v>
      </c>
      <c r="BZ526">
        <v>0</v>
      </c>
      <c r="CA526">
        <v>0</v>
      </c>
      <c r="CB526">
        <v>0</v>
      </c>
      <c r="CC526">
        <v>0</v>
      </c>
      <c r="CD526">
        <v>0</v>
      </c>
      <c r="CE526" t="s">
        <v>201</v>
      </c>
      <c r="CG526" t="s">
        <v>335</v>
      </c>
      <c r="CI526" t="s">
        <v>128</v>
      </c>
      <c r="CJ526" t="s">
        <v>52</v>
      </c>
      <c r="CL526" t="s">
        <v>52</v>
      </c>
      <c r="CM526" t="s">
        <v>2551</v>
      </c>
      <c r="CN526" t="s">
        <v>346</v>
      </c>
      <c r="CP526">
        <v>6</v>
      </c>
      <c r="CS526" t="s">
        <v>347</v>
      </c>
      <c r="CT526" t="s">
        <v>2552</v>
      </c>
    </row>
    <row r="527" spans="1:98" customFormat="1">
      <c r="A527">
        <v>199962</v>
      </c>
      <c r="B527" t="s">
        <v>461</v>
      </c>
      <c r="C527" t="s">
        <v>360</v>
      </c>
      <c r="D527">
        <v>1970</v>
      </c>
      <c r="E527">
        <v>56</v>
      </c>
      <c r="F527" t="s">
        <v>58</v>
      </c>
      <c r="G527" t="s">
        <v>72</v>
      </c>
      <c r="H527" t="s">
        <v>757</v>
      </c>
      <c r="I527" t="s">
        <v>361</v>
      </c>
      <c r="J527" t="s">
        <v>325</v>
      </c>
      <c r="K527" s="329">
        <v>46134.525497685187</v>
      </c>
      <c r="L527" t="s">
        <v>309</v>
      </c>
      <c r="M527" t="s">
        <v>461</v>
      </c>
      <c r="N527" t="s">
        <v>541</v>
      </c>
      <c r="O527" t="s">
        <v>377</v>
      </c>
      <c r="P527" t="s">
        <v>365</v>
      </c>
      <c r="Q527" t="s">
        <v>304</v>
      </c>
      <c r="R527" t="s">
        <v>122</v>
      </c>
      <c r="S527" t="s">
        <v>122</v>
      </c>
      <c r="T527" t="s">
        <v>343</v>
      </c>
      <c r="U527" t="s">
        <v>331</v>
      </c>
      <c r="V527" t="s">
        <v>112</v>
      </c>
      <c r="W527" t="s">
        <v>792</v>
      </c>
      <c r="X527">
        <v>0</v>
      </c>
      <c r="Y527">
        <v>1</v>
      </c>
      <c r="Z527">
        <v>1</v>
      </c>
      <c r="AA527">
        <v>0</v>
      </c>
      <c r="AB527">
        <v>1</v>
      </c>
      <c r="AC527">
        <v>1</v>
      </c>
      <c r="AD527">
        <v>0</v>
      </c>
      <c r="AE527">
        <v>0</v>
      </c>
      <c r="AF527">
        <v>0</v>
      </c>
      <c r="AG527">
        <v>0</v>
      </c>
      <c r="AH527">
        <v>0</v>
      </c>
      <c r="AI527">
        <v>0</v>
      </c>
      <c r="AJ527">
        <v>0</v>
      </c>
      <c r="AK527">
        <v>0</v>
      </c>
      <c r="AL527">
        <v>0</v>
      </c>
      <c r="AM527">
        <v>0</v>
      </c>
      <c r="AN527">
        <v>0</v>
      </c>
      <c r="AO527">
        <v>0</v>
      </c>
      <c r="AP527" t="s">
        <v>641</v>
      </c>
      <c r="AQ527">
        <v>0</v>
      </c>
      <c r="AR527">
        <v>1</v>
      </c>
      <c r="AS527">
        <v>1</v>
      </c>
      <c r="AT527">
        <v>0</v>
      </c>
      <c r="AU527">
        <v>0</v>
      </c>
      <c r="AV527">
        <v>0</v>
      </c>
      <c r="AW527">
        <v>0</v>
      </c>
      <c r="AX527">
        <v>0</v>
      </c>
      <c r="AY527" t="s">
        <v>375</v>
      </c>
      <c r="AZ527">
        <v>0</v>
      </c>
      <c r="BA527">
        <v>1</v>
      </c>
      <c r="BB527">
        <v>0</v>
      </c>
      <c r="BC527">
        <v>0</v>
      </c>
      <c r="BD527">
        <v>0</v>
      </c>
      <c r="BE527">
        <v>0</v>
      </c>
      <c r="BF527">
        <v>0</v>
      </c>
      <c r="BG527">
        <v>0</v>
      </c>
      <c r="BH527">
        <v>0</v>
      </c>
      <c r="BI527" t="s">
        <v>51</v>
      </c>
      <c r="BJ527" t="s">
        <v>2553</v>
      </c>
      <c r="BK527" t="s">
        <v>132</v>
      </c>
      <c r="BL527" t="s">
        <v>132</v>
      </c>
      <c r="BM527" t="s">
        <v>131</v>
      </c>
      <c r="BN527" t="s">
        <v>117</v>
      </c>
      <c r="BO527" t="s">
        <v>923</v>
      </c>
      <c r="BP527">
        <v>0</v>
      </c>
      <c r="BQ527">
        <v>1</v>
      </c>
      <c r="BR527">
        <v>0</v>
      </c>
      <c r="BS527">
        <v>0</v>
      </c>
      <c r="BT527">
        <v>0</v>
      </c>
      <c r="BU527">
        <v>0</v>
      </c>
      <c r="BV527">
        <v>0</v>
      </c>
      <c r="BW527">
        <v>0</v>
      </c>
      <c r="BX527">
        <v>0</v>
      </c>
      <c r="BY527">
        <v>0</v>
      </c>
      <c r="BZ527">
        <v>0</v>
      </c>
      <c r="CA527">
        <v>0</v>
      </c>
      <c r="CB527">
        <v>0</v>
      </c>
      <c r="CC527">
        <v>0</v>
      </c>
      <c r="CD527">
        <v>0</v>
      </c>
      <c r="CE527" t="s">
        <v>146</v>
      </c>
      <c r="CG527" t="s">
        <v>156</v>
      </c>
      <c r="CI527" t="s">
        <v>128</v>
      </c>
      <c r="CJ527" t="s">
        <v>52</v>
      </c>
      <c r="CK527" t="s">
        <v>2554</v>
      </c>
      <c r="CL527" t="s">
        <v>52</v>
      </c>
      <c r="CM527" t="s">
        <v>2555</v>
      </c>
      <c r="CN527" t="s">
        <v>346</v>
      </c>
      <c r="CP527">
        <v>10</v>
      </c>
      <c r="CQ527" t="s">
        <v>2556</v>
      </c>
      <c r="CR527" t="s">
        <v>2557</v>
      </c>
      <c r="CS527" t="s">
        <v>337</v>
      </c>
      <c r="CT527" t="s">
        <v>2558</v>
      </c>
    </row>
    <row r="528" spans="1:98" customFormat="1">
      <c r="A528">
        <v>199959</v>
      </c>
      <c r="B528" t="s">
        <v>502</v>
      </c>
      <c r="C528" t="s">
        <v>322</v>
      </c>
      <c r="D528">
        <v>1943</v>
      </c>
      <c r="E528">
        <v>83</v>
      </c>
      <c r="F528" t="s">
        <v>1426</v>
      </c>
      <c r="G528" t="s">
        <v>78</v>
      </c>
      <c r="H528" t="s">
        <v>1520</v>
      </c>
      <c r="I528" t="s">
        <v>378</v>
      </c>
      <c r="J528" t="s">
        <v>350</v>
      </c>
      <c r="K528" s="329">
        <v>46134.501527777778</v>
      </c>
      <c r="L528" t="s">
        <v>309</v>
      </c>
      <c r="M528" t="s">
        <v>502</v>
      </c>
      <c r="N528" t="s">
        <v>582</v>
      </c>
      <c r="O528" t="s">
        <v>483</v>
      </c>
      <c r="P528" t="s">
        <v>382</v>
      </c>
      <c r="Q528" t="s">
        <v>1256</v>
      </c>
      <c r="R528" t="s">
        <v>383</v>
      </c>
      <c r="S528" t="s">
        <v>121</v>
      </c>
      <c r="T528" t="s">
        <v>121</v>
      </c>
      <c r="U528" t="s">
        <v>78</v>
      </c>
      <c r="V528" t="s">
        <v>105</v>
      </c>
      <c r="W528" t="s">
        <v>470</v>
      </c>
      <c r="X528">
        <v>0</v>
      </c>
      <c r="Y528">
        <v>0</v>
      </c>
      <c r="Z528">
        <v>1</v>
      </c>
      <c r="AA528">
        <v>0</v>
      </c>
      <c r="AB528">
        <v>0</v>
      </c>
      <c r="AC528">
        <v>0</v>
      </c>
      <c r="AD528">
        <v>0</v>
      </c>
      <c r="AE528">
        <v>0</v>
      </c>
      <c r="AF528">
        <v>0</v>
      </c>
      <c r="AG528">
        <v>0</v>
      </c>
      <c r="AH528">
        <v>0</v>
      </c>
      <c r="AI528">
        <v>0</v>
      </c>
      <c r="AJ528">
        <v>0</v>
      </c>
      <c r="AK528">
        <v>0</v>
      </c>
      <c r="AL528">
        <v>0</v>
      </c>
      <c r="AM528">
        <v>0</v>
      </c>
      <c r="AN528">
        <v>0</v>
      </c>
      <c r="AO528">
        <v>0</v>
      </c>
      <c r="AP528" t="s">
        <v>345</v>
      </c>
      <c r="AQ528">
        <v>1</v>
      </c>
      <c r="AR528">
        <v>0</v>
      </c>
      <c r="AS528">
        <v>0</v>
      </c>
      <c r="AT528">
        <v>0</v>
      </c>
      <c r="AU528">
        <v>0</v>
      </c>
      <c r="AV528">
        <v>0</v>
      </c>
      <c r="AW528">
        <v>0</v>
      </c>
      <c r="AX528">
        <v>0</v>
      </c>
      <c r="AY528" t="s">
        <v>345</v>
      </c>
      <c r="AZ528">
        <v>1</v>
      </c>
      <c r="BA528">
        <v>0</v>
      </c>
      <c r="BB528">
        <v>0</v>
      </c>
      <c r="BC528">
        <v>0</v>
      </c>
      <c r="BD528">
        <v>0</v>
      </c>
      <c r="BE528">
        <v>0</v>
      </c>
      <c r="BF528">
        <v>0</v>
      </c>
      <c r="BG528">
        <v>0</v>
      </c>
      <c r="BH528">
        <v>0</v>
      </c>
      <c r="BK528" t="s">
        <v>386</v>
      </c>
      <c r="BL528" t="s">
        <v>128</v>
      </c>
      <c r="BM528" t="s">
        <v>128</v>
      </c>
      <c r="BN528" t="s">
        <v>118</v>
      </c>
      <c r="BO528" t="s">
        <v>928</v>
      </c>
      <c r="BP528">
        <v>0</v>
      </c>
      <c r="BQ528">
        <v>0</v>
      </c>
      <c r="BR528">
        <v>0</v>
      </c>
      <c r="BS528">
        <v>1</v>
      </c>
      <c r="BT528">
        <v>0</v>
      </c>
      <c r="BU528">
        <v>0</v>
      </c>
      <c r="BV528">
        <v>0</v>
      </c>
      <c r="BW528">
        <v>0</v>
      </c>
      <c r="BX528">
        <v>0</v>
      </c>
      <c r="BY528">
        <v>0</v>
      </c>
      <c r="BZ528">
        <v>0</v>
      </c>
      <c r="CA528">
        <v>0</v>
      </c>
      <c r="CB528">
        <v>0</v>
      </c>
      <c r="CC528">
        <v>0</v>
      </c>
      <c r="CD528">
        <v>0</v>
      </c>
      <c r="CE528" t="s">
        <v>335</v>
      </c>
      <c r="CG528" t="s">
        <v>335</v>
      </c>
      <c r="CI528" t="s">
        <v>128</v>
      </c>
      <c r="CJ528" t="s">
        <v>52</v>
      </c>
      <c r="CL528" t="s">
        <v>52</v>
      </c>
      <c r="CN528" t="s">
        <v>346</v>
      </c>
      <c r="CP528">
        <v>7</v>
      </c>
      <c r="CS528" t="s">
        <v>347</v>
      </c>
      <c r="CT528" t="s">
        <v>2559</v>
      </c>
    </row>
    <row r="529" spans="1:98" customFormat="1">
      <c r="A529">
        <v>199960</v>
      </c>
      <c r="B529" t="s">
        <v>356</v>
      </c>
      <c r="C529" t="s">
        <v>360</v>
      </c>
      <c r="D529">
        <v>1962</v>
      </c>
      <c r="E529">
        <v>64</v>
      </c>
      <c r="F529" t="s">
        <v>339</v>
      </c>
      <c r="G529" t="s">
        <v>67</v>
      </c>
      <c r="H529" t="s">
        <v>1603</v>
      </c>
      <c r="I529" t="s">
        <v>324</v>
      </c>
      <c r="J529" t="s">
        <v>350</v>
      </c>
      <c r="K529" s="329">
        <v>46134.500393518516</v>
      </c>
      <c r="L529" t="s">
        <v>309</v>
      </c>
      <c r="M529" t="s">
        <v>356</v>
      </c>
      <c r="N529" t="s">
        <v>357</v>
      </c>
      <c r="O529" t="s">
        <v>358</v>
      </c>
      <c r="P529" t="s">
        <v>329</v>
      </c>
      <c r="R529" t="s">
        <v>122</v>
      </c>
      <c r="S529" t="s">
        <v>122</v>
      </c>
      <c r="T529" t="s">
        <v>343</v>
      </c>
      <c r="U529" t="s">
        <v>331</v>
      </c>
      <c r="V529" t="s">
        <v>107</v>
      </c>
      <c r="W529" t="s">
        <v>373</v>
      </c>
      <c r="X529">
        <v>0</v>
      </c>
      <c r="Y529">
        <v>0</v>
      </c>
      <c r="Z529">
        <v>0</v>
      </c>
      <c r="AA529">
        <v>0</v>
      </c>
      <c r="AB529">
        <v>0</v>
      </c>
      <c r="AC529">
        <v>0</v>
      </c>
      <c r="AD529">
        <v>0</v>
      </c>
      <c r="AE529">
        <v>0</v>
      </c>
      <c r="AF529">
        <v>0</v>
      </c>
      <c r="AG529">
        <v>0</v>
      </c>
      <c r="AH529">
        <v>0</v>
      </c>
      <c r="AI529">
        <v>0</v>
      </c>
      <c r="AJ529">
        <v>0</v>
      </c>
      <c r="AK529">
        <v>0</v>
      </c>
      <c r="AL529">
        <v>0</v>
      </c>
      <c r="AM529">
        <v>0</v>
      </c>
      <c r="AN529">
        <v>0</v>
      </c>
      <c r="AO529" t="s">
        <v>609</v>
      </c>
      <c r="AP529" t="s">
        <v>510</v>
      </c>
      <c r="AQ529">
        <v>0</v>
      </c>
      <c r="AR529">
        <v>0</v>
      </c>
      <c r="AS529">
        <v>1</v>
      </c>
      <c r="AT529">
        <v>0</v>
      </c>
      <c r="AU529">
        <v>0</v>
      </c>
      <c r="AV529">
        <v>0</v>
      </c>
      <c r="AW529">
        <v>0</v>
      </c>
      <c r="AX529">
        <v>0</v>
      </c>
      <c r="AY529" t="s">
        <v>375</v>
      </c>
      <c r="AZ529">
        <v>0</v>
      </c>
      <c r="BA529">
        <v>1</v>
      </c>
      <c r="BB529">
        <v>0</v>
      </c>
      <c r="BC529">
        <v>0</v>
      </c>
      <c r="BD529">
        <v>0</v>
      </c>
      <c r="BE529">
        <v>0</v>
      </c>
      <c r="BF529">
        <v>0</v>
      </c>
      <c r="BG529">
        <v>0</v>
      </c>
      <c r="BH529">
        <v>0</v>
      </c>
      <c r="BI529" t="s">
        <v>52</v>
      </c>
      <c r="BK529" t="s">
        <v>131</v>
      </c>
      <c r="BL529" t="s">
        <v>133</v>
      </c>
      <c r="BM529" t="s">
        <v>132</v>
      </c>
      <c r="BN529" t="s">
        <v>118</v>
      </c>
      <c r="BO529" t="s">
        <v>373</v>
      </c>
      <c r="BP529">
        <v>0</v>
      </c>
      <c r="BQ529">
        <v>0</v>
      </c>
      <c r="BR529">
        <v>0</v>
      </c>
      <c r="BS529">
        <v>0</v>
      </c>
      <c r="BT529">
        <v>0</v>
      </c>
      <c r="BU529">
        <v>0</v>
      </c>
      <c r="BV529">
        <v>0</v>
      </c>
      <c r="BW529">
        <v>0</v>
      </c>
      <c r="BX529">
        <v>0</v>
      </c>
      <c r="BY529">
        <v>0</v>
      </c>
      <c r="BZ529">
        <v>0</v>
      </c>
      <c r="CA529">
        <v>0</v>
      </c>
      <c r="CB529">
        <v>0</v>
      </c>
      <c r="CC529">
        <v>0</v>
      </c>
      <c r="CD529" t="s">
        <v>2560</v>
      </c>
      <c r="CE529" t="s">
        <v>335</v>
      </c>
      <c r="CG529" t="s">
        <v>335</v>
      </c>
      <c r="CI529" t="s">
        <v>131</v>
      </c>
      <c r="CJ529" t="s">
        <v>51</v>
      </c>
      <c r="CL529" t="s">
        <v>51</v>
      </c>
      <c r="CN529" t="s">
        <v>346</v>
      </c>
      <c r="CP529">
        <v>10</v>
      </c>
      <c r="CQ529" t="s">
        <v>2561</v>
      </c>
      <c r="CS529" t="s">
        <v>347</v>
      </c>
    </row>
    <row r="530" spans="1:98" customFormat="1">
      <c r="A530">
        <v>123931</v>
      </c>
      <c r="B530" t="s">
        <v>401</v>
      </c>
      <c r="C530" t="s">
        <v>360</v>
      </c>
      <c r="D530">
        <v>1956</v>
      </c>
      <c r="E530">
        <v>70</v>
      </c>
      <c r="F530" t="s">
        <v>376</v>
      </c>
      <c r="G530" t="s">
        <v>83</v>
      </c>
      <c r="H530" t="s">
        <v>818</v>
      </c>
      <c r="I530" t="s">
        <v>397</v>
      </c>
      <c r="J530" t="s">
        <v>325</v>
      </c>
      <c r="K530" s="329">
        <v>46134.490451388891</v>
      </c>
      <c r="L530" t="s">
        <v>309</v>
      </c>
      <c r="M530" t="s">
        <v>1408</v>
      </c>
      <c r="N530" t="s">
        <v>1678</v>
      </c>
      <c r="O530" t="s">
        <v>364</v>
      </c>
      <c r="P530" t="s">
        <v>365</v>
      </c>
      <c r="R530" t="s">
        <v>124</v>
      </c>
      <c r="S530" t="s">
        <v>124</v>
      </c>
      <c r="T530" t="s">
        <v>343</v>
      </c>
      <c r="U530" t="s">
        <v>331</v>
      </c>
      <c r="V530" t="s">
        <v>107</v>
      </c>
      <c r="W530" t="s">
        <v>664</v>
      </c>
      <c r="X530">
        <v>1</v>
      </c>
      <c r="Y530">
        <v>1</v>
      </c>
      <c r="Z530">
        <v>1</v>
      </c>
      <c r="AA530">
        <v>0</v>
      </c>
      <c r="AB530">
        <v>1</v>
      </c>
      <c r="AC530">
        <v>0</v>
      </c>
      <c r="AD530">
        <v>0</v>
      </c>
      <c r="AE530">
        <v>0</v>
      </c>
      <c r="AF530">
        <v>0</v>
      </c>
      <c r="AG530">
        <v>0</v>
      </c>
      <c r="AH530">
        <v>0</v>
      </c>
      <c r="AI530">
        <v>0</v>
      </c>
      <c r="AJ530">
        <v>0</v>
      </c>
      <c r="AK530">
        <v>0</v>
      </c>
      <c r="AL530">
        <v>0</v>
      </c>
      <c r="AM530">
        <v>0</v>
      </c>
      <c r="AN530">
        <v>0</v>
      </c>
      <c r="AO530">
        <v>0</v>
      </c>
      <c r="AP530" t="s">
        <v>345</v>
      </c>
      <c r="AQ530">
        <v>1</v>
      </c>
      <c r="AR530">
        <v>0</v>
      </c>
      <c r="AS530">
        <v>0</v>
      </c>
      <c r="AT530">
        <v>0</v>
      </c>
      <c r="AU530">
        <v>0</v>
      </c>
      <c r="AV530">
        <v>0</v>
      </c>
      <c r="AW530">
        <v>0</v>
      </c>
      <c r="AX530">
        <v>0</v>
      </c>
      <c r="AY530" t="s">
        <v>345</v>
      </c>
      <c r="AZ530">
        <v>1</v>
      </c>
      <c r="BA530">
        <v>0</v>
      </c>
      <c r="BB530">
        <v>0</v>
      </c>
      <c r="BC530">
        <v>0</v>
      </c>
      <c r="BD530">
        <v>0</v>
      </c>
      <c r="BE530">
        <v>0</v>
      </c>
      <c r="BF530">
        <v>0</v>
      </c>
      <c r="BG530">
        <v>0</v>
      </c>
      <c r="BH530">
        <v>0</v>
      </c>
      <c r="BK530" t="s">
        <v>133</v>
      </c>
      <c r="BL530" t="s">
        <v>131</v>
      </c>
      <c r="BM530" t="s">
        <v>132</v>
      </c>
      <c r="BN530" t="s">
        <v>117</v>
      </c>
      <c r="BO530" t="s">
        <v>928</v>
      </c>
      <c r="BP530">
        <v>0</v>
      </c>
      <c r="BQ530">
        <v>0</v>
      </c>
      <c r="BR530">
        <v>0</v>
      </c>
      <c r="BS530">
        <v>1</v>
      </c>
      <c r="BT530">
        <v>0</v>
      </c>
      <c r="BU530">
        <v>0</v>
      </c>
      <c r="BV530">
        <v>0</v>
      </c>
      <c r="BW530">
        <v>0</v>
      </c>
      <c r="BX530">
        <v>0</v>
      </c>
      <c r="BY530">
        <v>0</v>
      </c>
      <c r="BZ530">
        <v>0</v>
      </c>
      <c r="CA530">
        <v>0</v>
      </c>
      <c r="CB530">
        <v>0</v>
      </c>
      <c r="CC530">
        <v>0</v>
      </c>
      <c r="CD530">
        <v>0</v>
      </c>
      <c r="CE530" t="s">
        <v>335</v>
      </c>
      <c r="CG530" t="s">
        <v>335</v>
      </c>
      <c r="CI530" t="s">
        <v>128</v>
      </c>
      <c r="CJ530" t="s">
        <v>52</v>
      </c>
      <c r="CL530" t="s">
        <v>52</v>
      </c>
      <c r="CN530" t="s">
        <v>346</v>
      </c>
      <c r="CP530">
        <v>6</v>
      </c>
      <c r="CS530" t="s">
        <v>347</v>
      </c>
    </row>
    <row r="531" spans="1:98" customFormat="1">
      <c r="A531">
        <v>164735</v>
      </c>
      <c r="B531" t="s">
        <v>417</v>
      </c>
      <c r="C531" t="s">
        <v>360</v>
      </c>
      <c r="D531">
        <v>1961</v>
      </c>
      <c r="E531">
        <v>65</v>
      </c>
      <c r="F531" t="s">
        <v>339</v>
      </c>
      <c r="G531" t="s">
        <v>85</v>
      </c>
      <c r="H531" t="s">
        <v>1673</v>
      </c>
      <c r="I531" t="s">
        <v>361</v>
      </c>
      <c r="J531" t="s">
        <v>350</v>
      </c>
      <c r="K531" s="329">
        <v>46134.483460648145</v>
      </c>
      <c r="L531" t="s">
        <v>309</v>
      </c>
      <c r="M531" t="s">
        <v>401</v>
      </c>
      <c r="N531" t="s">
        <v>403</v>
      </c>
      <c r="O531" t="s">
        <v>404</v>
      </c>
      <c r="P531" t="s">
        <v>405</v>
      </c>
      <c r="Q531" t="s">
        <v>306</v>
      </c>
      <c r="R531" t="s">
        <v>122</v>
      </c>
      <c r="S531" t="s">
        <v>122</v>
      </c>
      <c r="T531" t="s">
        <v>343</v>
      </c>
      <c r="U531" t="s">
        <v>331</v>
      </c>
      <c r="V531" t="s">
        <v>106</v>
      </c>
      <c r="W531" t="s">
        <v>744</v>
      </c>
      <c r="X531">
        <v>0</v>
      </c>
      <c r="Y531">
        <v>1</v>
      </c>
      <c r="Z531">
        <v>1</v>
      </c>
      <c r="AA531">
        <v>1</v>
      </c>
      <c r="AB531">
        <v>1</v>
      </c>
      <c r="AC531">
        <v>0</v>
      </c>
      <c r="AD531">
        <v>0</v>
      </c>
      <c r="AE531">
        <v>0</v>
      </c>
      <c r="AF531">
        <v>0</v>
      </c>
      <c r="AG531">
        <v>0</v>
      </c>
      <c r="AH531">
        <v>0</v>
      </c>
      <c r="AI531">
        <v>0</v>
      </c>
      <c r="AJ531">
        <v>0</v>
      </c>
      <c r="AK531">
        <v>0</v>
      </c>
      <c r="AL531">
        <v>0</v>
      </c>
      <c r="AM531">
        <v>0</v>
      </c>
      <c r="AN531">
        <v>0</v>
      </c>
      <c r="AO531">
        <v>0</v>
      </c>
      <c r="AP531" t="s">
        <v>345</v>
      </c>
      <c r="AQ531">
        <v>1</v>
      </c>
      <c r="AR531">
        <v>0</v>
      </c>
      <c r="AS531">
        <v>0</v>
      </c>
      <c r="AT531">
        <v>0</v>
      </c>
      <c r="AU531">
        <v>0</v>
      </c>
      <c r="AV531">
        <v>0</v>
      </c>
      <c r="AW531">
        <v>0</v>
      </c>
      <c r="AX531">
        <v>0</v>
      </c>
      <c r="AY531" t="s">
        <v>345</v>
      </c>
      <c r="AZ531">
        <v>1</v>
      </c>
      <c r="BA531">
        <v>0</v>
      </c>
      <c r="BB531">
        <v>0</v>
      </c>
      <c r="BC531">
        <v>0</v>
      </c>
      <c r="BD531">
        <v>0</v>
      </c>
      <c r="BE531">
        <v>0</v>
      </c>
      <c r="BF531">
        <v>0</v>
      </c>
      <c r="BG531">
        <v>0</v>
      </c>
      <c r="BH531">
        <v>0</v>
      </c>
      <c r="BI531" t="s">
        <v>52</v>
      </c>
      <c r="BJ531" t="s">
        <v>2562</v>
      </c>
      <c r="BK531" t="s">
        <v>132</v>
      </c>
      <c r="BL531" t="s">
        <v>131</v>
      </c>
      <c r="BM531" t="s">
        <v>132</v>
      </c>
      <c r="BN531" t="s">
        <v>118</v>
      </c>
      <c r="BO531" t="s">
        <v>934</v>
      </c>
      <c r="BP531">
        <v>0</v>
      </c>
      <c r="BQ531">
        <v>1</v>
      </c>
      <c r="BR531">
        <v>0</v>
      </c>
      <c r="BS531">
        <v>1</v>
      </c>
      <c r="BT531">
        <v>0</v>
      </c>
      <c r="BU531">
        <v>0</v>
      </c>
      <c r="BV531">
        <v>0</v>
      </c>
      <c r="BW531">
        <v>0</v>
      </c>
      <c r="BX531">
        <v>0</v>
      </c>
      <c r="BY531">
        <v>0</v>
      </c>
      <c r="BZ531">
        <v>0</v>
      </c>
      <c r="CA531">
        <v>0</v>
      </c>
      <c r="CB531">
        <v>0</v>
      </c>
      <c r="CC531">
        <v>0</v>
      </c>
      <c r="CD531">
        <v>0</v>
      </c>
      <c r="CE531" t="s">
        <v>335</v>
      </c>
      <c r="CG531" t="s">
        <v>137</v>
      </c>
      <c r="CI531" t="s">
        <v>128</v>
      </c>
      <c r="CJ531" t="s">
        <v>52</v>
      </c>
      <c r="CK531" t="s">
        <v>2563</v>
      </c>
      <c r="CL531" t="s">
        <v>52</v>
      </c>
      <c r="CM531" t="s">
        <v>1664</v>
      </c>
      <c r="CN531" t="s">
        <v>346</v>
      </c>
      <c r="CP531">
        <v>8</v>
      </c>
      <c r="CQ531" t="s">
        <v>2564</v>
      </c>
      <c r="CS531" t="s">
        <v>347</v>
      </c>
      <c r="CT531" t="s">
        <v>2565</v>
      </c>
    </row>
    <row r="532" spans="1:98" customFormat="1">
      <c r="A532">
        <v>199953</v>
      </c>
      <c r="B532" t="s">
        <v>29</v>
      </c>
      <c r="C532" t="s">
        <v>322</v>
      </c>
      <c r="D532">
        <v>1961</v>
      </c>
      <c r="E532">
        <v>65</v>
      </c>
      <c r="F532" t="s">
        <v>339</v>
      </c>
      <c r="G532" t="s">
        <v>62</v>
      </c>
      <c r="H532" t="s">
        <v>1430</v>
      </c>
      <c r="I532" t="s">
        <v>324</v>
      </c>
      <c r="J532" t="s">
        <v>350</v>
      </c>
      <c r="K532" s="329">
        <v>46134.471261574072</v>
      </c>
      <c r="L532" t="s">
        <v>309</v>
      </c>
      <c r="M532" t="s">
        <v>29</v>
      </c>
      <c r="N532" t="s">
        <v>458</v>
      </c>
      <c r="O532" t="s">
        <v>459</v>
      </c>
      <c r="P532" t="s">
        <v>353</v>
      </c>
      <c r="Q532" t="s">
        <v>305</v>
      </c>
      <c r="R532" t="s">
        <v>125</v>
      </c>
      <c r="S532" t="s">
        <v>123</v>
      </c>
      <c r="T532" t="s">
        <v>330</v>
      </c>
      <c r="U532" t="s">
        <v>73</v>
      </c>
      <c r="V532" t="s">
        <v>107</v>
      </c>
      <c r="W532" t="s">
        <v>505</v>
      </c>
      <c r="X532">
        <v>0</v>
      </c>
      <c r="Y532">
        <v>0</v>
      </c>
      <c r="Z532">
        <v>0</v>
      </c>
      <c r="AA532">
        <v>0</v>
      </c>
      <c r="AB532">
        <v>0</v>
      </c>
      <c r="AC532">
        <v>1</v>
      </c>
      <c r="AD532">
        <v>0</v>
      </c>
      <c r="AE532">
        <v>0</v>
      </c>
      <c r="AF532">
        <v>0</v>
      </c>
      <c r="AG532">
        <v>0</v>
      </c>
      <c r="AH532">
        <v>0</v>
      </c>
      <c r="AI532">
        <v>0</v>
      </c>
      <c r="AJ532">
        <v>0</v>
      </c>
      <c r="AK532">
        <v>0</v>
      </c>
      <c r="AL532">
        <v>0</v>
      </c>
      <c r="AM532">
        <v>0</v>
      </c>
      <c r="AN532">
        <v>0</v>
      </c>
      <c r="AO532">
        <v>0</v>
      </c>
      <c r="AP532" t="s">
        <v>345</v>
      </c>
      <c r="AQ532">
        <v>1</v>
      </c>
      <c r="AR532">
        <v>0</v>
      </c>
      <c r="AS532">
        <v>0</v>
      </c>
      <c r="AT532">
        <v>0</v>
      </c>
      <c r="AU532">
        <v>0</v>
      </c>
      <c r="AV532">
        <v>0</v>
      </c>
      <c r="AW532">
        <v>0</v>
      </c>
      <c r="AX532">
        <v>0</v>
      </c>
      <c r="AY532" t="s">
        <v>345</v>
      </c>
      <c r="AZ532">
        <v>1</v>
      </c>
      <c r="BA532">
        <v>0</v>
      </c>
      <c r="BB532">
        <v>0</v>
      </c>
      <c r="BC532">
        <v>0</v>
      </c>
      <c r="BD532">
        <v>0</v>
      </c>
      <c r="BE532">
        <v>0</v>
      </c>
      <c r="BF532">
        <v>0</v>
      </c>
      <c r="BG532">
        <v>0</v>
      </c>
      <c r="BH532">
        <v>0</v>
      </c>
      <c r="BK532" t="s">
        <v>130</v>
      </c>
      <c r="BL532" t="s">
        <v>135</v>
      </c>
      <c r="BM532" t="s">
        <v>130</v>
      </c>
      <c r="BN532" t="s">
        <v>117</v>
      </c>
      <c r="BO532" t="s">
        <v>924</v>
      </c>
      <c r="BP532">
        <v>0</v>
      </c>
      <c r="BQ532">
        <v>0</v>
      </c>
      <c r="BR532">
        <v>0</v>
      </c>
      <c r="BS532">
        <v>0</v>
      </c>
      <c r="BT532">
        <v>0</v>
      </c>
      <c r="BU532">
        <v>1</v>
      </c>
      <c r="BV532">
        <v>0</v>
      </c>
      <c r="BW532">
        <v>0</v>
      </c>
      <c r="BX532">
        <v>0</v>
      </c>
      <c r="BY532">
        <v>0</v>
      </c>
      <c r="BZ532">
        <v>0</v>
      </c>
      <c r="CA532">
        <v>0</v>
      </c>
      <c r="CB532">
        <v>0</v>
      </c>
      <c r="CC532">
        <v>0</v>
      </c>
      <c r="CD532">
        <v>0</v>
      </c>
      <c r="CE532" t="s">
        <v>167</v>
      </c>
      <c r="CG532" t="s">
        <v>335</v>
      </c>
      <c r="CI532" t="s">
        <v>130</v>
      </c>
      <c r="CJ532" t="s">
        <v>53</v>
      </c>
      <c r="CL532" t="s">
        <v>53</v>
      </c>
      <c r="CN532" t="s">
        <v>346</v>
      </c>
      <c r="CP532">
        <v>7</v>
      </c>
      <c r="CS532" t="s">
        <v>337</v>
      </c>
    </row>
    <row r="533" spans="1:98" customFormat="1">
      <c r="A533">
        <v>137590</v>
      </c>
      <c r="B533" t="s">
        <v>658</v>
      </c>
      <c r="C533" t="s">
        <v>360</v>
      </c>
      <c r="D533">
        <v>1963</v>
      </c>
      <c r="E533">
        <v>63</v>
      </c>
      <c r="F533" t="s">
        <v>339</v>
      </c>
      <c r="G533" t="s">
        <v>49</v>
      </c>
      <c r="H533" t="s">
        <v>442</v>
      </c>
      <c r="I533" t="s">
        <v>324</v>
      </c>
      <c r="J533" t="s">
        <v>350</v>
      </c>
      <c r="K533" s="329">
        <v>46134.422638888886</v>
      </c>
      <c r="L533" t="s">
        <v>309</v>
      </c>
      <c r="M533" t="s">
        <v>468</v>
      </c>
      <c r="N533" t="s">
        <v>469</v>
      </c>
      <c r="O533" t="s">
        <v>415</v>
      </c>
      <c r="P533" t="s">
        <v>382</v>
      </c>
      <c r="R533" t="s">
        <v>383</v>
      </c>
      <c r="S533" t="s">
        <v>121</v>
      </c>
      <c r="T533" t="s">
        <v>394</v>
      </c>
      <c r="U533" t="s">
        <v>82</v>
      </c>
      <c r="V533" t="s">
        <v>106</v>
      </c>
      <c r="W533" t="s">
        <v>813</v>
      </c>
      <c r="X533">
        <v>0</v>
      </c>
      <c r="Y533">
        <v>0</v>
      </c>
      <c r="Z533">
        <v>1</v>
      </c>
      <c r="AA533">
        <v>0</v>
      </c>
      <c r="AB533">
        <v>0</v>
      </c>
      <c r="AC533">
        <v>0</v>
      </c>
      <c r="AD533">
        <v>0</v>
      </c>
      <c r="AE533">
        <v>1</v>
      </c>
      <c r="AF533">
        <v>0</v>
      </c>
      <c r="AG533">
        <v>0</v>
      </c>
      <c r="AH533">
        <v>0</v>
      </c>
      <c r="AI533">
        <v>0</v>
      </c>
      <c r="AJ533">
        <v>0</v>
      </c>
      <c r="AK533">
        <v>0</v>
      </c>
      <c r="AL533">
        <v>0</v>
      </c>
      <c r="AM533">
        <v>0</v>
      </c>
      <c r="AN533">
        <v>0</v>
      </c>
      <c r="AO533">
        <v>0</v>
      </c>
      <c r="AP533" t="s">
        <v>345</v>
      </c>
      <c r="AQ533">
        <v>1</v>
      </c>
      <c r="AR533">
        <v>0</v>
      </c>
      <c r="AS533">
        <v>0</v>
      </c>
      <c r="AT533">
        <v>0</v>
      </c>
      <c r="AU533">
        <v>0</v>
      </c>
      <c r="AV533">
        <v>0</v>
      </c>
      <c r="AW533">
        <v>0</v>
      </c>
      <c r="AX533">
        <v>0</v>
      </c>
      <c r="AY533" t="s">
        <v>345</v>
      </c>
      <c r="AZ533">
        <v>1</v>
      </c>
      <c r="BA533">
        <v>0</v>
      </c>
      <c r="BB533">
        <v>0</v>
      </c>
      <c r="BC533">
        <v>0</v>
      </c>
      <c r="BD533">
        <v>0</v>
      </c>
      <c r="BE533">
        <v>0</v>
      </c>
      <c r="BF533">
        <v>0</v>
      </c>
      <c r="BG533">
        <v>0</v>
      </c>
      <c r="BH533">
        <v>0</v>
      </c>
      <c r="BI533" t="s">
        <v>52</v>
      </c>
      <c r="BK533" t="s">
        <v>131</v>
      </c>
      <c r="BL533" t="s">
        <v>130</v>
      </c>
      <c r="BM533" t="s">
        <v>131</v>
      </c>
      <c r="BN533" t="s">
        <v>118</v>
      </c>
      <c r="BO533" t="s">
        <v>923</v>
      </c>
      <c r="BP533">
        <v>0</v>
      </c>
      <c r="BQ533">
        <v>1</v>
      </c>
      <c r="BR533">
        <v>0</v>
      </c>
      <c r="BS533">
        <v>0</v>
      </c>
      <c r="BT533">
        <v>0</v>
      </c>
      <c r="BU533">
        <v>0</v>
      </c>
      <c r="BV533">
        <v>0</v>
      </c>
      <c r="BW533">
        <v>0</v>
      </c>
      <c r="BX533">
        <v>0</v>
      </c>
      <c r="BY533">
        <v>0</v>
      </c>
      <c r="BZ533">
        <v>0</v>
      </c>
      <c r="CA533">
        <v>0</v>
      </c>
      <c r="CB533">
        <v>0</v>
      </c>
      <c r="CC533">
        <v>0</v>
      </c>
      <c r="CD533">
        <v>0</v>
      </c>
      <c r="CE533" t="s">
        <v>231</v>
      </c>
      <c r="CG533" t="s">
        <v>215</v>
      </c>
      <c r="CI533" t="s">
        <v>131</v>
      </c>
      <c r="CJ533" t="s">
        <v>52</v>
      </c>
      <c r="CL533" t="s">
        <v>52</v>
      </c>
      <c r="CN533" t="s">
        <v>346</v>
      </c>
      <c r="CP533">
        <v>2</v>
      </c>
      <c r="CS533" t="s">
        <v>337</v>
      </c>
    </row>
    <row r="534" spans="1:98" customFormat="1">
      <c r="A534">
        <v>188882</v>
      </c>
      <c r="B534" t="s">
        <v>762</v>
      </c>
      <c r="C534" t="s">
        <v>360</v>
      </c>
      <c r="D534">
        <v>1983</v>
      </c>
      <c r="E534">
        <v>43</v>
      </c>
      <c r="F534" t="s">
        <v>387</v>
      </c>
      <c r="G534" t="s">
        <v>82</v>
      </c>
      <c r="H534" t="s">
        <v>496</v>
      </c>
      <c r="I534" t="s">
        <v>410</v>
      </c>
      <c r="J534" t="s">
        <v>325</v>
      </c>
      <c r="K534" s="329">
        <v>46134.402002314811</v>
      </c>
      <c r="L534" t="s">
        <v>309</v>
      </c>
      <c r="M534" t="s">
        <v>762</v>
      </c>
      <c r="N534" t="s">
        <v>811</v>
      </c>
      <c r="O534" t="s">
        <v>453</v>
      </c>
      <c r="P534" t="s">
        <v>342</v>
      </c>
      <c r="Q534" t="s">
        <v>307</v>
      </c>
      <c r="R534" t="s">
        <v>383</v>
      </c>
      <c r="S534" t="s">
        <v>121</v>
      </c>
      <c r="T534" t="s">
        <v>121</v>
      </c>
      <c r="U534" t="s">
        <v>331</v>
      </c>
      <c r="V534" t="s">
        <v>105</v>
      </c>
      <c r="W534" t="s">
        <v>499</v>
      </c>
      <c r="X534">
        <v>0</v>
      </c>
      <c r="Y534">
        <v>0</v>
      </c>
      <c r="Z534">
        <v>0</v>
      </c>
      <c r="AA534">
        <v>0</v>
      </c>
      <c r="AB534">
        <v>0</v>
      </c>
      <c r="AC534">
        <v>0</v>
      </c>
      <c r="AD534">
        <v>0</v>
      </c>
      <c r="AE534">
        <v>0</v>
      </c>
      <c r="AF534">
        <v>0</v>
      </c>
      <c r="AG534">
        <v>0</v>
      </c>
      <c r="AH534">
        <v>0</v>
      </c>
      <c r="AI534">
        <v>0</v>
      </c>
      <c r="AJ534">
        <v>0</v>
      </c>
      <c r="AK534">
        <v>0</v>
      </c>
      <c r="AL534">
        <v>1</v>
      </c>
      <c r="AM534">
        <v>0</v>
      </c>
      <c r="AN534">
        <v>0</v>
      </c>
      <c r="AO534">
        <v>0</v>
      </c>
      <c r="AP534" t="s">
        <v>345</v>
      </c>
      <c r="AQ534">
        <v>1</v>
      </c>
      <c r="AR534">
        <v>0</v>
      </c>
      <c r="AS534">
        <v>0</v>
      </c>
      <c r="AT534">
        <v>0</v>
      </c>
      <c r="AU534">
        <v>0</v>
      </c>
      <c r="AV534">
        <v>0</v>
      </c>
      <c r="AW534">
        <v>0</v>
      </c>
      <c r="AX534">
        <v>0</v>
      </c>
      <c r="AY534" t="s">
        <v>345</v>
      </c>
      <c r="AZ534">
        <v>1</v>
      </c>
      <c r="BA534">
        <v>0</v>
      </c>
      <c r="BB534">
        <v>0</v>
      </c>
      <c r="BC534">
        <v>0</v>
      </c>
      <c r="BD534">
        <v>0</v>
      </c>
      <c r="BE534">
        <v>0</v>
      </c>
      <c r="BF534">
        <v>0</v>
      </c>
      <c r="BG534">
        <v>0</v>
      </c>
      <c r="BH534">
        <v>0</v>
      </c>
      <c r="BK534" t="s">
        <v>131</v>
      </c>
      <c r="BL534" t="s">
        <v>129</v>
      </c>
      <c r="BM534" t="s">
        <v>131</v>
      </c>
      <c r="BN534" t="s">
        <v>118</v>
      </c>
      <c r="BO534" t="s">
        <v>924</v>
      </c>
      <c r="BP534">
        <v>0</v>
      </c>
      <c r="BQ534">
        <v>0</v>
      </c>
      <c r="BR534">
        <v>0</v>
      </c>
      <c r="BS534">
        <v>0</v>
      </c>
      <c r="BT534">
        <v>0</v>
      </c>
      <c r="BU534">
        <v>1</v>
      </c>
      <c r="BV534">
        <v>0</v>
      </c>
      <c r="BW534">
        <v>0</v>
      </c>
      <c r="BX534">
        <v>0</v>
      </c>
      <c r="BY534">
        <v>0</v>
      </c>
      <c r="BZ534">
        <v>0</v>
      </c>
      <c r="CA534">
        <v>0</v>
      </c>
      <c r="CB534">
        <v>0</v>
      </c>
      <c r="CC534">
        <v>0</v>
      </c>
      <c r="CD534">
        <v>0</v>
      </c>
      <c r="CE534" t="s">
        <v>335</v>
      </c>
      <c r="CG534" t="s">
        <v>335</v>
      </c>
      <c r="CI534" t="s">
        <v>131</v>
      </c>
      <c r="CJ534" t="s">
        <v>52</v>
      </c>
      <c r="CL534" t="s">
        <v>52</v>
      </c>
      <c r="CN534" t="s">
        <v>346</v>
      </c>
      <c r="CP534">
        <v>6</v>
      </c>
    </row>
    <row r="535" spans="1:98" customFormat="1">
      <c r="A535">
        <v>188882</v>
      </c>
      <c r="B535" t="s">
        <v>762</v>
      </c>
      <c r="C535" t="s">
        <v>360</v>
      </c>
      <c r="D535">
        <v>1983</v>
      </c>
      <c r="E535">
        <v>43</v>
      </c>
      <c r="F535" t="s">
        <v>387</v>
      </c>
      <c r="G535" t="s">
        <v>82</v>
      </c>
      <c r="H535" t="s">
        <v>496</v>
      </c>
      <c r="I535" t="s">
        <v>410</v>
      </c>
      <c r="J535" t="s">
        <v>325</v>
      </c>
      <c r="K535" s="329">
        <v>46134.401469907411</v>
      </c>
      <c r="L535" t="s">
        <v>309</v>
      </c>
      <c r="M535" t="s">
        <v>29</v>
      </c>
      <c r="N535" t="s">
        <v>458</v>
      </c>
      <c r="O535" t="s">
        <v>459</v>
      </c>
      <c r="P535" t="s">
        <v>353</v>
      </c>
      <c r="Q535" t="s">
        <v>305</v>
      </c>
      <c r="R535" t="s">
        <v>383</v>
      </c>
      <c r="S535" t="s">
        <v>121</v>
      </c>
      <c r="T535" t="s">
        <v>121</v>
      </c>
      <c r="U535" t="s">
        <v>331</v>
      </c>
      <c r="V535" t="s">
        <v>105</v>
      </c>
      <c r="W535" t="s">
        <v>499</v>
      </c>
      <c r="X535">
        <v>0</v>
      </c>
      <c r="Y535">
        <v>0</v>
      </c>
      <c r="Z535">
        <v>0</v>
      </c>
      <c r="AA535">
        <v>0</v>
      </c>
      <c r="AB535">
        <v>0</v>
      </c>
      <c r="AC535">
        <v>0</v>
      </c>
      <c r="AD535">
        <v>0</v>
      </c>
      <c r="AE535">
        <v>0</v>
      </c>
      <c r="AF535">
        <v>0</v>
      </c>
      <c r="AG535">
        <v>0</v>
      </c>
      <c r="AH535">
        <v>0</v>
      </c>
      <c r="AI535">
        <v>0</v>
      </c>
      <c r="AJ535">
        <v>0</v>
      </c>
      <c r="AK535">
        <v>0</v>
      </c>
      <c r="AL535">
        <v>1</v>
      </c>
      <c r="AM535">
        <v>0</v>
      </c>
      <c r="AN535">
        <v>0</v>
      </c>
      <c r="AO535">
        <v>0</v>
      </c>
      <c r="AP535" t="s">
        <v>345</v>
      </c>
      <c r="AQ535">
        <v>1</v>
      </c>
      <c r="AR535">
        <v>0</v>
      </c>
      <c r="AS535">
        <v>0</v>
      </c>
      <c r="AT535">
        <v>0</v>
      </c>
      <c r="AU535">
        <v>0</v>
      </c>
      <c r="AV535">
        <v>0</v>
      </c>
      <c r="AW535">
        <v>0</v>
      </c>
      <c r="AX535">
        <v>0</v>
      </c>
      <c r="AY535" t="s">
        <v>345</v>
      </c>
      <c r="AZ535">
        <v>1</v>
      </c>
      <c r="BA535">
        <v>0</v>
      </c>
      <c r="BB535">
        <v>0</v>
      </c>
      <c r="BC535">
        <v>0</v>
      </c>
      <c r="BD535">
        <v>0</v>
      </c>
      <c r="BE535">
        <v>0</v>
      </c>
      <c r="BF535">
        <v>0</v>
      </c>
      <c r="BG535">
        <v>0</v>
      </c>
      <c r="BH535">
        <v>0</v>
      </c>
      <c r="BK535" t="s">
        <v>131</v>
      </c>
      <c r="BL535" t="s">
        <v>129</v>
      </c>
      <c r="BM535" t="s">
        <v>131</v>
      </c>
      <c r="BN535" t="s">
        <v>118</v>
      </c>
      <c r="BO535" t="s">
        <v>924</v>
      </c>
      <c r="BP535">
        <v>0</v>
      </c>
      <c r="BQ535">
        <v>0</v>
      </c>
      <c r="BR535">
        <v>0</v>
      </c>
      <c r="BS535">
        <v>0</v>
      </c>
      <c r="BT535">
        <v>0</v>
      </c>
      <c r="BU535">
        <v>1</v>
      </c>
      <c r="BV535">
        <v>0</v>
      </c>
      <c r="BW535">
        <v>0</v>
      </c>
      <c r="BX535">
        <v>0</v>
      </c>
      <c r="BY535">
        <v>0</v>
      </c>
      <c r="BZ535">
        <v>0</v>
      </c>
      <c r="CA535">
        <v>0</v>
      </c>
      <c r="CB535">
        <v>0</v>
      </c>
      <c r="CC535">
        <v>0</v>
      </c>
      <c r="CD535">
        <v>0</v>
      </c>
      <c r="CE535" t="s">
        <v>335</v>
      </c>
      <c r="CG535" t="s">
        <v>335</v>
      </c>
      <c r="CI535" t="s">
        <v>129</v>
      </c>
      <c r="CJ535" t="s">
        <v>52</v>
      </c>
      <c r="CL535" t="s">
        <v>52</v>
      </c>
      <c r="CN535" t="s">
        <v>346</v>
      </c>
      <c r="CP535">
        <v>6</v>
      </c>
    </row>
    <row r="536" spans="1:98" customFormat="1">
      <c r="A536">
        <v>188882</v>
      </c>
      <c r="B536" t="s">
        <v>762</v>
      </c>
      <c r="C536" t="s">
        <v>360</v>
      </c>
      <c r="D536">
        <v>1983</v>
      </c>
      <c r="E536">
        <v>43</v>
      </c>
      <c r="F536" t="s">
        <v>387</v>
      </c>
      <c r="G536" t="s">
        <v>82</v>
      </c>
      <c r="H536" t="s">
        <v>496</v>
      </c>
      <c r="I536" t="s">
        <v>410</v>
      </c>
      <c r="J536" t="s">
        <v>325</v>
      </c>
      <c r="K536" s="329">
        <v>46134.391469907408</v>
      </c>
      <c r="L536" t="s">
        <v>309</v>
      </c>
      <c r="M536" t="s">
        <v>716</v>
      </c>
      <c r="N536" t="s">
        <v>870</v>
      </c>
      <c r="O536" t="s">
        <v>459</v>
      </c>
      <c r="P536" t="s">
        <v>353</v>
      </c>
      <c r="Q536" t="s">
        <v>305</v>
      </c>
      <c r="R536" t="s">
        <v>383</v>
      </c>
      <c r="S536" t="s">
        <v>121</v>
      </c>
      <c r="T536" t="s">
        <v>121</v>
      </c>
      <c r="U536" t="s">
        <v>331</v>
      </c>
      <c r="V536" t="s">
        <v>105</v>
      </c>
      <c r="W536" t="s">
        <v>1416</v>
      </c>
      <c r="X536">
        <v>0</v>
      </c>
      <c r="Y536">
        <v>0</v>
      </c>
      <c r="Z536">
        <v>1</v>
      </c>
      <c r="AA536">
        <v>1</v>
      </c>
      <c r="AB536">
        <v>1</v>
      </c>
      <c r="AC536">
        <v>0</v>
      </c>
      <c r="AD536">
        <v>0</v>
      </c>
      <c r="AE536">
        <v>0</v>
      </c>
      <c r="AF536">
        <v>0</v>
      </c>
      <c r="AG536">
        <v>0</v>
      </c>
      <c r="AH536">
        <v>0</v>
      </c>
      <c r="AI536">
        <v>0</v>
      </c>
      <c r="AJ536">
        <v>0</v>
      </c>
      <c r="AK536">
        <v>0</v>
      </c>
      <c r="AL536">
        <v>1</v>
      </c>
      <c r="AM536">
        <v>0</v>
      </c>
      <c r="AN536">
        <v>0</v>
      </c>
      <c r="AO536">
        <v>0</v>
      </c>
      <c r="AP536" t="s">
        <v>345</v>
      </c>
      <c r="AQ536">
        <v>1</v>
      </c>
      <c r="AR536">
        <v>0</v>
      </c>
      <c r="AS536">
        <v>0</v>
      </c>
      <c r="AT536">
        <v>0</v>
      </c>
      <c r="AU536">
        <v>0</v>
      </c>
      <c r="AV536">
        <v>0</v>
      </c>
      <c r="AW536">
        <v>0</v>
      </c>
      <c r="AX536">
        <v>0</v>
      </c>
      <c r="AY536" t="s">
        <v>345</v>
      </c>
      <c r="AZ536">
        <v>1</v>
      </c>
      <c r="BA536">
        <v>0</v>
      </c>
      <c r="BB536">
        <v>0</v>
      </c>
      <c r="BC536">
        <v>0</v>
      </c>
      <c r="BD536">
        <v>0</v>
      </c>
      <c r="BE536">
        <v>0</v>
      </c>
      <c r="BF536">
        <v>0</v>
      </c>
      <c r="BG536">
        <v>0</v>
      </c>
      <c r="BH536">
        <v>0</v>
      </c>
      <c r="BK536" t="s">
        <v>131</v>
      </c>
      <c r="BL536" t="s">
        <v>129</v>
      </c>
      <c r="BM536" t="s">
        <v>131</v>
      </c>
      <c r="BN536" t="s">
        <v>118</v>
      </c>
      <c r="BO536" t="s">
        <v>924</v>
      </c>
      <c r="BP536">
        <v>0</v>
      </c>
      <c r="BQ536">
        <v>0</v>
      </c>
      <c r="BR536">
        <v>0</v>
      </c>
      <c r="BS536">
        <v>0</v>
      </c>
      <c r="BT536">
        <v>0</v>
      </c>
      <c r="BU536">
        <v>1</v>
      </c>
      <c r="BV536">
        <v>0</v>
      </c>
      <c r="BW536">
        <v>0</v>
      </c>
      <c r="BX536">
        <v>0</v>
      </c>
      <c r="BY536">
        <v>0</v>
      </c>
      <c r="BZ536">
        <v>0</v>
      </c>
      <c r="CA536">
        <v>0</v>
      </c>
      <c r="CB536">
        <v>0</v>
      </c>
      <c r="CC536">
        <v>0</v>
      </c>
      <c r="CD536">
        <v>0</v>
      </c>
      <c r="CE536" t="s">
        <v>335</v>
      </c>
      <c r="CG536" t="s">
        <v>335</v>
      </c>
      <c r="CI536" t="s">
        <v>129</v>
      </c>
      <c r="CJ536" t="s">
        <v>52</v>
      </c>
      <c r="CL536" t="s">
        <v>52</v>
      </c>
      <c r="CN536" t="s">
        <v>346</v>
      </c>
      <c r="CP536">
        <v>6</v>
      </c>
    </row>
    <row r="537" spans="1:98" customFormat="1">
      <c r="A537">
        <v>195703</v>
      </c>
      <c r="B537" t="s">
        <v>321</v>
      </c>
      <c r="C537" t="s">
        <v>322</v>
      </c>
      <c r="D537">
        <v>1967</v>
      </c>
      <c r="E537">
        <v>59</v>
      </c>
      <c r="F537" t="s">
        <v>58</v>
      </c>
      <c r="G537" t="s">
        <v>80</v>
      </c>
      <c r="H537" t="s">
        <v>560</v>
      </c>
      <c r="I537" t="s">
        <v>424</v>
      </c>
      <c r="J537" t="s">
        <v>325</v>
      </c>
      <c r="K537" s="329">
        <v>46134.286817129629</v>
      </c>
      <c r="L537" t="s">
        <v>309</v>
      </c>
      <c r="M537" t="s">
        <v>326</v>
      </c>
      <c r="N537" t="s">
        <v>327</v>
      </c>
      <c r="O537" t="s">
        <v>328</v>
      </c>
      <c r="P537" t="s">
        <v>329</v>
      </c>
      <c r="R537" t="s">
        <v>124</v>
      </c>
      <c r="S537" t="s">
        <v>123</v>
      </c>
      <c r="T537" t="s">
        <v>330</v>
      </c>
      <c r="U537" t="s">
        <v>372</v>
      </c>
      <c r="V537" t="s">
        <v>105</v>
      </c>
      <c r="W537" t="s">
        <v>332</v>
      </c>
      <c r="X537">
        <v>0</v>
      </c>
      <c r="Y537">
        <v>0</v>
      </c>
      <c r="Z537">
        <v>0</v>
      </c>
      <c r="AA537">
        <v>0</v>
      </c>
      <c r="AB537">
        <v>0</v>
      </c>
      <c r="AC537">
        <v>0</v>
      </c>
      <c r="AD537">
        <v>0</v>
      </c>
      <c r="AE537">
        <v>0</v>
      </c>
      <c r="AF537">
        <v>0</v>
      </c>
      <c r="AG537">
        <v>0</v>
      </c>
      <c r="AH537">
        <v>0</v>
      </c>
      <c r="AI537">
        <v>0</v>
      </c>
      <c r="AJ537">
        <v>0</v>
      </c>
      <c r="AK537">
        <v>0</v>
      </c>
      <c r="AL537">
        <v>0</v>
      </c>
      <c r="AM537">
        <v>0</v>
      </c>
      <c r="AN537">
        <v>1</v>
      </c>
      <c r="AO537">
        <v>0</v>
      </c>
      <c r="AP537" t="s">
        <v>333</v>
      </c>
      <c r="AQ537">
        <v>0</v>
      </c>
      <c r="AR537">
        <v>0</v>
      </c>
      <c r="AS537">
        <v>1</v>
      </c>
      <c r="AT537">
        <v>1</v>
      </c>
      <c r="AU537">
        <v>0</v>
      </c>
      <c r="AV537">
        <v>0</v>
      </c>
      <c r="AW537">
        <v>0</v>
      </c>
      <c r="AX537">
        <v>0</v>
      </c>
      <c r="AY537" t="s">
        <v>464</v>
      </c>
      <c r="AZ537">
        <v>0</v>
      </c>
      <c r="BA537">
        <v>0</v>
      </c>
      <c r="BB537">
        <v>0</v>
      </c>
      <c r="BC537">
        <v>1</v>
      </c>
      <c r="BD537">
        <v>0</v>
      </c>
      <c r="BE537">
        <v>0</v>
      </c>
      <c r="BF537">
        <v>0</v>
      </c>
      <c r="BG537">
        <v>0</v>
      </c>
      <c r="BH537">
        <v>0</v>
      </c>
      <c r="BI537" t="s">
        <v>51</v>
      </c>
      <c r="BK537" t="s">
        <v>128</v>
      </c>
      <c r="BL537" t="s">
        <v>129</v>
      </c>
      <c r="BM537" t="s">
        <v>129</v>
      </c>
      <c r="BN537" t="s">
        <v>120</v>
      </c>
      <c r="BO537" t="s">
        <v>924</v>
      </c>
      <c r="BP537">
        <v>0</v>
      </c>
      <c r="BQ537">
        <v>0</v>
      </c>
      <c r="BR537">
        <v>0</v>
      </c>
      <c r="BS537">
        <v>0</v>
      </c>
      <c r="BT537">
        <v>0</v>
      </c>
      <c r="BU537">
        <v>1</v>
      </c>
      <c r="BV537">
        <v>0</v>
      </c>
      <c r="BW537">
        <v>0</v>
      </c>
      <c r="BX537">
        <v>0</v>
      </c>
      <c r="BY537">
        <v>0</v>
      </c>
      <c r="BZ537">
        <v>0</v>
      </c>
      <c r="CA537">
        <v>0</v>
      </c>
      <c r="CB537">
        <v>0</v>
      </c>
      <c r="CC537">
        <v>0</v>
      </c>
      <c r="CD537">
        <v>0</v>
      </c>
      <c r="CE537" t="s">
        <v>335</v>
      </c>
      <c r="CG537" t="s">
        <v>335</v>
      </c>
      <c r="CI537" t="s">
        <v>386</v>
      </c>
      <c r="CJ537" t="s">
        <v>51</v>
      </c>
      <c r="CL537" t="s">
        <v>51</v>
      </c>
      <c r="CN537" t="s">
        <v>346</v>
      </c>
      <c r="CP537">
        <v>10</v>
      </c>
      <c r="CS537" t="s">
        <v>337</v>
      </c>
    </row>
    <row r="538" spans="1:98" customFormat="1">
      <c r="A538">
        <v>199931</v>
      </c>
      <c r="B538" t="s">
        <v>33</v>
      </c>
      <c r="C538" t="s">
        <v>360</v>
      </c>
      <c r="D538">
        <v>1974</v>
      </c>
      <c r="E538">
        <v>52</v>
      </c>
      <c r="F538" t="s">
        <v>58</v>
      </c>
      <c r="G538" t="s">
        <v>82</v>
      </c>
      <c r="H538" t="s">
        <v>783</v>
      </c>
      <c r="I538" t="s">
        <v>367</v>
      </c>
      <c r="J538" t="s">
        <v>325</v>
      </c>
      <c r="K538" s="329">
        <v>46133.97078703704</v>
      </c>
      <c r="L538" t="s">
        <v>309</v>
      </c>
      <c r="M538" t="s">
        <v>762</v>
      </c>
      <c r="N538" t="s">
        <v>811</v>
      </c>
      <c r="O538" t="s">
        <v>453</v>
      </c>
      <c r="P538" t="s">
        <v>342</v>
      </c>
      <c r="Q538" t="s">
        <v>307</v>
      </c>
      <c r="R538" t="s">
        <v>383</v>
      </c>
      <c r="S538" t="s">
        <v>121</v>
      </c>
      <c r="T538" t="s">
        <v>121</v>
      </c>
      <c r="U538" t="s">
        <v>331</v>
      </c>
      <c r="V538" t="s">
        <v>107</v>
      </c>
      <c r="W538" t="s">
        <v>470</v>
      </c>
      <c r="X538">
        <v>0</v>
      </c>
      <c r="Y538">
        <v>0</v>
      </c>
      <c r="Z538">
        <v>1</v>
      </c>
      <c r="AA538">
        <v>0</v>
      </c>
      <c r="AB538">
        <v>0</v>
      </c>
      <c r="AC538">
        <v>0</v>
      </c>
      <c r="AD538">
        <v>0</v>
      </c>
      <c r="AE538">
        <v>0</v>
      </c>
      <c r="AF538">
        <v>0</v>
      </c>
      <c r="AG538">
        <v>0</v>
      </c>
      <c r="AH538">
        <v>0</v>
      </c>
      <c r="AI538">
        <v>0</v>
      </c>
      <c r="AJ538">
        <v>0</v>
      </c>
      <c r="AK538">
        <v>0</v>
      </c>
      <c r="AL538">
        <v>0</v>
      </c>
      <c r="AM538">
        <v>0</v>
      </c>
      <c r="AN538">
        <v>0</v>
      </c>
      <c r="AO538">
        <v>0</v>
      </c>
      <c r="AP538" t="s">
        <v>345</v>
      </c>
      <c r="AQ538">
        <v>1</v>
      </c>
      <c r="AR538">
        <v>0</v>
      </c>
      <c r="AS538">
        <v>0</v>
      </c>
      <c r="AT538">
        <v>0</v>
      </c>
      <c r="AU538">
        <v>0</v>
      </c>
      <c r="AV538">
        <v>0</v>
      </c>
      <c r="AW538">
        <v>0</v>
      </c>
      <c r="AX538">
        <v>0</v>
      </c>
      <c r="AY538" t="s">
        <v>345</v>
      </c>
      <c r="AZ538">
        <v>1</v>
      </c>
      <c r="BA538">
        <v>0</v>
      </c>
      <c r="BB538">
        <v>0</v>
      </c>
      <c r="BC538">
        <v>0</v>
      </c>
      <c r="BD538">
        <v>0</v>
      </c>
      <c r="BE538">
        <v>0</v>
      </c>
      <c r="BF538">
        <v>0</v>
      </c>
      <c r="BG538">
        <v>0</v>
      </c>
      <c r="BH538">
        <v>0</v>
      </c>
      <c r="BK538" t="s">
        <v>386</v>
      </c>
      <c r="BL538" t="s">
        <v>127</v>
      </c>
      <c r="BM538" t="s">
        <v>130</v>
      </c>
      <c r="BN538" t="s">
        <v>117</v>
      </c>
      <c r="BO538" t="s">
        <v>928</v>
      </c>
      <c r="BP538">
        <v>0</v>
      </c>
      <c r="BQ538">
        <v>0</v>
      </c>
      <c r="BR538">
        <v>0</v>
      </c>
      <c r="BS538">
        <v>1</v>
      </c>
      <c r="BT538">
        <v>0</v>
      </c>
      <c r="BU538">
        <v>0</v>
      </c>
      <c r="BV538">
        <v>0</v>
      </c>
      <c r="BW538">
        <v>0</v>
      </c>
      <c r="BX538">
        <v>0</v>
      </c>
      <c r="BY538">
        <v>0</v>
      </c>
      <c r="BZ538">
        <v>0</v>
      </c>
      <c r="CA538">
        <v>0</v>
      </c>
      <c r="CB538">
        <v>0</v>
      </c>
      <c r="CC538">
        <v>0</v>
      </c>
      <c r="CD538">
        <v>0</v>
      </c>
      <c r="CE538" t="s">
        <v>178</v>
      </c>
      <c r="CG538" t="s">
        <v>335</v>
      </c>
      <c r="CI538" t="s">
        <v>128</v>
      </c>
      <c r="CJ538" t="s">
        <v>52</v>
      </c>
      <c r="CL538" t="s">
        <v>52</v>
      </c>
      <c r="CN538" t="s">
        <v>336</v>
      </c>
      <c r="CO538" t="s">
        <v>2566</v>
      </c>
      <c r="CP538">
        <v>8</v>
      </c>
      <c r="CR538" t="s">
        <v>1687</v>
      </c>
      <c r="CS538" t="s">
        <v>347</v>
      </c>
      <c r="CT538" t="s">
        <v>2567</v>
      </c>
    </row>
    <row r="539" spans="1:98" customFormat="1">
      <c r="A539">
        <v>199434</v>
      </c>
      <c r="B539" t="s">
        <v>461</v>
      </c>
      <c r="C539" t="s">
        <v>360</v>
      </c>
      <c r="D539">
        <v>1985</v>
      </c>
      <c r="E539">
        <v>41</v>
      </c>
      <c r="F539" t="s">
        <v>387</v>
      </c>
      <c r="G539" t="s">
        <v>91</v>
      </c>
      <c r="H539" t="s">
        <v>841</v>
      </c>
      <c r="I539" t="s">
        <v>324</v>
      </c>
      <c r="J539" t="s">
        <v>350</v>
      </c>
      <c r="K539" s="329">
        <v>46133.9533912037</v>
      </c>
      <c r="L539" t="s">
        <v>309</v>
      </c>
      <c r="M539" t="s">
        <v>326</v>
      </c>
      <c r="N539" t="s">
        <v>327</v>
      </c>
      <c r="O539" t="s">
        <v>328</v>
      </c>
      <c r="P539" t="s">
        <v>329</v>
      </c>
      <c r="R539" t="s">
        <v>122</v>
      </c>
      <c r="S539" t="s">
        <v>122</v>
      </c>
      <c r="T539" t="s">
        <v>330</v>
      </c>
      <c r="U539" t="s">
        <v>331</v>
      </c>
      <c r="V539" t="s">
        <v>110</v>
      </c>
      <c r="W539" t="s">
        <v>344</v>
      </c>
      <c r="X539">
        <v>0</v>
      </c>
      <c r="Y539">
        <v>0</v>
      </c>
      <c r="Z539">
        <v>0</v>
      </c>
      <c r="AA539">
        <v>1</v>
      </c>
      <c r="AB539">
        <v>0</v>
      </c>
      <c r="AC539">
        <v>0</v>
      </c>
      <c r="AD539">
        <v>0</v>
      </c>
      <c r="AE539">
        <v>0</v>
      </c>
      <c r="AF539">
        <v>0</v>
      </c>
      <c r="AG539">
        <v>0</v>
      </c>
      <c r="AH539">
        <v>0</v>
      </c>
      <c r="AI539">
        <v>0</v>
      </c>
      <c r="AJ539">
        <v>0</v>
      </c>
      <c r="AK539">
        <v>0</v>
      </c>
      <c r="AL539">
        <v>0</v>
      </c>
      <c r="AM539">
        <v>0</v>
      </c>
      <c r="AN539">
        <v>0</v>
      </c>
      <c r="AO539">
        <v>0</v>
      </c>
      <c r="AP539" t="s">
        <v>464</v>
      </c>
      <c r="AQ539">
        <v>0</v>
      </c>
      <c r="AR539">
        <v>0</v>
      </c>
      <c r="AS539">
        <v>0</v>
      </c>
      <c r="AT539">
        <v>1</v>
      </c>
      <c r="AU539">
        <v>0</v>
      </c>
      <c r="AV539">
        <v>0</v>
      </c>
      <c r="AW539">
        <v>0</v>
      </c>
      <c r="AX539">
        <v>0</v>
      </c>
      <c r="AY539" t="s">
        <v>883</v>
      </c>
      <c r="AZ539">
        <v>0</v>
      </c>
      <c r="BA539">
        <v>0</v>
      </c>
      <c r="BB539">
        <v>0</v>
      </c>
      <c r="BC539">
        <v>1</v>
      </c>
      <c r="BD539">
        <v>1</v>
      </c>
      <c r="BE539">
        <v>0</v>
      </c>
      <c r="BF539">
        <v>0</v>
      </c>
      <c r="BG539">
        <v>0</v>
      </c>
      <c r="BH539">
        <v>0</v>
      </c>
      <c r="BI539" t="s">
        <v>52</v>
      </c>
      <c r="BK539" t="s">
        <v>131</v>
      </c>
      <c r="BL539" t="s">
        <v>133</v>
      </c>
      <c r="BM539" t="s">
        <v>133</v>
      </c>
      <c r="BN539" t="s">
        <v>117</v>
      </c>
      <c r="BO539" t="s">
        <v>924</v>
      </c>
      <c r="BP539">
        <v>0</v>
      </c>
      <c r="BQ539">
        <v>0</v>
      </c>
      <c r="BR539">
        <v>0</v>
      </c>
      <c r="BS539">
        <v>0</v>
      </c>
      <c r="BT539">
        <v>0</v>
      </c>
      <c r="BU539">
        <v>1</v>
      </c>
      <c r="BV539">
        <v>0</v>
      </c>
      <c r="BW539">
        <v>0</v>
      </c>
      <c r="BX539">
        <v>0</v>
      </c>
      <c r="BY539">
        <v>0</v>
      </c>
      <c r="BZ539">
        <v>0</v>
      </c>
      <c r="CA539">
        <v>0</v>
      </c>
      <c r="CB539">
        <v>0</v>
      </c>
      <c r="CC539">
        <v>0</v>
      </c>
      <c r="CD539">
        <v>0</v>
      </c>
      <c r="CE539" t="s">
        <v>139</v>
      </c>
      <c r="CG539" t="s">
        <v>200</v>
      </c>
      <c r="CI539" t="s">
        <v>130</v>
      </c>
      <c r="CJ539" t="s">
        <v>51</v>
      </c>
      <c r="CL539" t="s">
        <v>51</v>
      </c>
      <c r="CN539" t="s">
        <v>346</v>
      </c>
      <c r="CP539">
        <v>7</v>
      </c>
      <c r="CS539" t="s">
        <v>347</v>
      </c>
    </row>
    <row r="540" spans="1:98" customFormat="1">
      <c r="A540">
        <v>199434</v>
      </c>
      <c r="B540" t="s">
        <v>461</v>
      </c>
      <c r="C540" t="s">
        <v>360</v>
      </c>
      <c r="D540">
        <v>1985</v>
      </c>
      <c r="E540">
        <v>41</v>
      </c>
      <c r="F540" t="s">
        <v>387</v>
      </c>
      <c r="G540" t="s">
        <v>91</v>
      </c>
      <c r="H540" t="s">
        <v>841</v>
      </c>
      <c r="I540" t="s">
        <v>324</v>
      </c>
      <c r="J540" t="s">
        <v>350</v>
      </c>
      <c r="K540" s="329">
        <v>46133.948541666665</v>
      </c>
      <c r="L540" t="s">
        <v>309</v>
      </c>
      <c r="M540" t="s">
        <v>356</v>
      </c>
      <c r="N540" t="s">
        <v>357</v>
      </c>
      <c r="O540" t="s">
        <v>358</v>
      </c>
      <c r="P540" t="s">
        <v>329</v>
      </c>
      <c r="R540" t="s">
        <v>122</v>
      </c>
      <c r="S540" t="s">
        <v>122</v>
      </c>
      <c r="T540" t="s">
        <v>330</v>
      </c>
      <c r="U540" t="s">
        <v>331</v>
      </c>
      <c r="V540" t="s">
        <v>110</v>
      </c>
      <c r="W540" t="s">
        <v>498</v>
      </c>
      <c r="X540">
        <v>0</v>
      </c>
      <c r="Y540">
        <v>0</v>
      </c>
      <c r="Z540">
        <v>1</v>
      </c>
      <c r="AA540">
        <v>1</v>
      </c>
      <c r="AB540">
        <v>0</v>
      </c>
      <c r="AC540">
        <v>0</v>
      </c>
      <c r="AD540">
        <v>0</v>
      </c>
      <c r="AE540">
        <v>0</v>
      </c>
      <c r="AF540">
        <v>0</v>
      </c>
      <c r="AG540">
        <v>0</v>
      </c>
      <c r="AH540">
        <v>0</v>
      </c>
      <c r="AI540">
        <v>0</v>
      </c>
      <c r="AJ540">
        <v>0</v>
      </c>
      <c r="AK540">
        <v>0</v>
      </c>
      <c r="AL540">
        <v>0</v>
      </c>
      <c r="AM540">
        <v>0</v>
      </c>
      <c r="AN540">
        <v>0</v>
      </c>
      <c r="AO540">
        <v>0</v>
      </c>
      <c r="AP540" t="s">
        <v>333</v>
      </c>
      <c r="AQ540">
        <v>0</v>
      </c>
      <c r="AR540">
        <v>0</v>
      </c>
      <c r="AS540">
        <v>1</v>
      </c>
      <c r="AT540">
        <v>1</v>
      </c>
      <c r="AU540">
        <v>0</v>
      </c>
      <c r="AV540">
        <v>0</v>
      </c>
      <c r="AW540">
        <v>0</v>
      </c>
      <c r="AX540">
        <v>0</v>
      </c>
      <c r="AY540" t="s">
        <v>604</v>
      </c>
      <c r="AZ540">
        <v>0</v>
      </c>
      <c r="BA540">
        <v>0</v>
      </c>
      <c r="BB540">
        <v>0</v>
      </c>
      <c r="BC540">
        <v>1</v>
      </c>
      <c r="BD540">
        <v>0</v>
      </c>
      <c r="BE540">
        <v>1</v>
      </c>
      <c r="BF540">
        <v>0</v>
      </c>
      <c r="BG540">
        <v>0</v>
      </c>
      <c r="BH540">
        <v>0</v>
      </c>
      <c r="BI540" t="s">
        <v>52</v>
      </c>
      <c r="BK540" t="s">
        <v>131</v>
      </c>
      <c r="BL540" t="s">
        <v>133</v>
      </c>
      <c r="BM540" t="s">
        <v>133</v>
      </c>
      <c r="BN540" t="s">
        <v>117</v>
      </c>
      <c r="BO540" t="s">
        <v>927</v>
      </c>
      <c r="BP540">
        <v>0</v>
      </c>
      <c r="BQ540">
        <v>1</v>
      </c>
      <c r="BR540">
        <v>0</v>
      </c>
      <c r="BS540">
        <v>0</v>
      </c>
      <c r="BT540">
        <v>0</v>
      </c>
      <c r="BU540">
        <v>1</v>
      </c>
      <c r="BV540">
        <v>0</v>
      </c>
      <c r="BW540">
        <v>0</v>
      </c>
      <c r="BX540">
        <v>0</v>
      </c>
      <c r="BY540">
        <v>0</v>
      </c>
      <c r="BZ540">
        <v>0</v>
      </c>
      <c r="CA540">
        <v>0</v>
      </c>
      <c r="CB540">
        <v>0</v>
      </c>
      <c r="CC540">
        <v>0</v>
      </c>
      <c r="CD540">
        <v>0</v>
      </c>
      <c r="CE540" t="s">
        <v>335</v>
      </c>
      <c r="CG540" t="s">
        <v>139</v>
      </c>
      <c r="CI540" t="s">
        <v>128</v>
      </c>
      <c r="CJ540" t="s">
        <v>51</v>
      </c>
      <c r="CL540" t="s">
        <v>51</v>
      </c>
      <c r="CN540" t="s">
        <v>346</v>
      </c>
      <c r="CP540">
        <v>8</v>
      </c>
      <c r="CS540" t="s">
        <v>347</v>
      </c>
    </row>
    <row r="541" spans="1:98" customFormat="1">
      <c r="A541">
        <v>199949</v>
      </c>
      <c r="B541" t="s">
        <v>1363</v>
      </c>
      <c r="C541" t="s">
        <v>360</v>
      </c>
      <c r="D541">
        <v>1997</v>
      </c>
      <c r="E541">
        <v>29</v>
      </c>
      <c r="F541" t="s">
        <v>323</v>
      </c>
      <c r="G541" t="s">
        <v>95</v>
      </c>
      <c r="H541" t="s">
        <v>796</v>
      </c>
      <c r="I541" t="s">
        <v>367</v>
      </c>
      <c r="J541" t="s">
        <v>325</v>
      </c>
      <c r="K541" s="329">
        <v>46133.928842592592</v>
      </c>
      <c r="L541" t="s">
        <v>309</v>
      </c>
      <c r="M541" t="s">
        <v>1363</v>
      </c>
      <c r="N541" t="s">
        <v>1364</v>
      </c>
      <c r="O541" t="s">
        <v>459</v>
      </c>
      <c r="P541" t="s">
        <v>353</v>
      </c>
      <c r="Q541" t="s">
        <v>305</v>
      </c>
      <c r="R541" t="s">
        <v>122</v>
      </c>
      <c r="S541" t="s">
        <v>122</v>
      </c>
      <c r="T541" t="s">
        <v>330</v>
      </c>
      <c r="U541" t="s">
        <v>331</v>
      </c>
      <c r="V541" t="s">
        <v>105</v>
      </c>
      <c r="W541" t="s">
        <v>1113</v>
      </c>
      <c r="X541">
        <v>0</v>
      </c>
      <c r="Y541">
        <v>0</v>
      </c>
      <c r="Z541">
        <v>1</v>
      </c>
      <c r="AA541">
        <v>0</v>
      </c>
      <c r="AB541">
        <v>1</v>
      </c>
      <c r="AC541">
        <v>1</v>
      </c>
      <c r="AD541">
        <v>0</v>
      </c>
      <c r="AE541">
        <v>0</v>
      </c>
      <c r="AF541">
        <v>0</v>
      </c>
      <c r="AG541">
        <v>0</v>
      </c>
      <c r="AH541">
        <v>1</v>
      </c>
      <c r="AI541">
        <v>0</v>
      </c>
      <c r="AJ541">
        <v>0</v>
      </c>
      <c r="AK541">
        <v>0</v>
      </c>
      <c r="AL541">
        <v>0</v>
      </c>
      <c r="AM541">
        <v>0</v>
      </c>
      <c r="AN541">
        <v>0</v>
      </c>
      <c r="AO541">
        <v>0</v>
      </c>
      <c r="AP541" t="s">
        <v>433</v>
      </c>
      <c r="AQ541">
        <v>0</v>
      </c>
      <c r="AR541">
        <v>0</v>
      </c>
      <c r="AS541">
        <v>0</v>
      </c>
      <c r="AT541">
        <v>0</v>
      </c>
      <c r="AU541">
        <v>0</v>
      </c>
      <c r="AV541">
        <v>1</v>
      </c>
      <c r="AW541">
        <v>0</v>
      </c>
      <c r="AX541">
        <v>0</v>
      </c>
      <c r="AY541" t="s">
        <v>608</v>
      </c>
      <c r="AZ541">
        <v>0</v>
      </c>
      <c r="BA541">
        <v>0</v>
      </c>
      <c r="BB541">
        <v>0</v>
      </c>
      <c r="BC541">
        <v>0</v>
      </c>
      <c r="BD541">
        <v>0</v>
      </c>
      <c r="BE541">
        <v>1</v>
      </c>
      <c r="BF541">
        <v>0</v>
      </c>
      <c r="BG541">
        <v>0</v>
      </c>
      <c r="BH541">
        <v>0</v>
      </c>
      <c r="BI541" t="s">
        <v>52</v>
      </c>
      <c r="BJ541" t="s">
        <v>2568</v>
      </c>
      <c r="BK541" t="s">
        <v>131</v>
      </c>
      <c r="BL541" t="s">
        <v>132</v>
      </c>
      <c r="BM541" t="s">
        <v>132</v>
      </c>
      <c r="BN541" t="s">
        <v>117</v>
      </c>
      <c r="BO541" t="s">
        <v>923</v>
      </c>
      <c r="BP541">
        <v>0</v>
      </c>
      <c r="BQ541">
        <v>1</v>
      </c>
      <c r="BR541">
        <v>0</v>
      </c>
      <c r="BS541">
        <v>0</v>
      </c>
      <c r="BT541">
        <v>0</v>
      </c>
      <c r="BU541">
        <v>0</v>
      </c>
      <c r="BV541">
        <v>0</v>
      </c>
      <c r="BW541">
        <v>0</v>
      </c>
      <c r="BX541">
        <v>0</v>
      </c>
      <c r="BY541">
        <v>0</v>
      </c>
      <c r="BZ541">
        <v>0</v>
      </c>
      <c r="CA541">
        <v>0</v>
      </c>
      <c r="CB541">
        <v>0</v>
      </c>
      <c r="CC541">
        <v>0</v>
      </c>
      <c r="CD541">
        <v>0</v>
      </c>
      <c r="CE541" t="s">
        <v>167</v>
      </c>
      <c r="CG541" t="s">
        <v>200</v>
      </c>
      <c r="CI541" t="s">
        <v>386</v>
      </c>
      <c r="CJ541" t="s">
        <v>52</v>
      </c>
      <c r="CL541" t="s">
        <v>52</v>
      </c>
      <c r="CN541" t="s">
        <v>346</v>
      </c>
      <c r="CP541">
        <v>9</v>
      </c>
      <c r="CS541" t="s">
        <v>337</v>
      </c>
    </row>
    <row r="542" spans="1:98" customFormat="1">
      <c r="A542">
        <v>199947</v>
      </c>
      <c r="B542" t="s">
        <v>321</v>
      </c>
      <c r="C542" t="s">
        <v>360</v>
      </c>
      <c r="D542">
        <v>1955</v>
      </c>
      <c r="E542">
        <v>71</v>
      </c>
      <c r="F542" t="s">
        <v>376</v>
      </c>
      <c r="G542" t="s">
        <v>70</v>
      </c>
      <c r="H542" t="s">
        <v>634</v>
      </c>
      <c r="I542" t="s">
        <v>397</v>
      </c>
      <c r="J542" t="s">
        <v>350</v>
      </c>
      <c r="K542" s="329">
        <v>46133.888090277775</v>
      </c>
      <c r="L542" t="s">
        <v>309</v>
      </c>
      <c r="M542" t="s">
        <v>593</v>
      </c>
      <c r="N542" t="s">
        <v>594</v>
      </c>
      <c r="O542" t="s">
        <v>453</v>
      </c>
      <c r="P542" t="s">
        <v>342</v>
      </c>
      <c r="Q542" t="s">
        <v>307</v>
      </c>
      <c r="R542" t="s">
        <v>123</v>
      </c>
      <c r="S542" t="s">
        <v>123</v>
      </c>
      <c r="T542" t="s">
        <v>394</v>
      </c>
      <c r="U542" t="s">
        <v>331</v>
      </c>
      <c r="V542" t="s">
        <v>113</v>
      </c>
      <c r="W542" t="s">
        <v>758</v>
      </c>
      <c r="X542">
        <v>0</v>
      </c>
      <c r="Y542">
        <v>0</v>
      </c>
      <c r="Z542">
        <v>0</v>
      </c>
      <c r="AA542">
        <v>0</v>
      </c>
      <c r="AB542">
        <v>1</v>
      </c>
      <c r="AC542">
        <v>0</v>
      </c>
      <c r="AD542">
        <v>0</v>
      </c>
      <c r="AE542">
        <v>0</v>
      </c>
      <c r="AF542">
        <v>0</v>
      </c>
      <c r="AG542">
        <v>0</v>
      </c>
      <c r="AH542">
        <v>1</v>
      </c>
      <c r="AI542">
        <v>0</v>
      </c>
      <c r="AJ542">
        <v>0</v>
      </c>
      <c r="AK542">
        <v>0</v>
      </c>
      <c r="AL542">
        <v>0</v>
      </c>
      <c r="AM542">
        <v>0</v>
      </c>
      <c r="AN542">
        <v>0</v>
      </c>
      <c r="AO542">
        <v>0</v>
      </c>
      <c r="AP542" t="s">
        <v>852</v>
      </c>
      <c r="AQ542">
        <v>0</v>
      </c>
      <c r="AR542">
        <v>0</v>
      </c>
      <c r="AS542">
        <v>1</v>
      </c>
      <c r="AT542">
        <v>0</v>
      </c>
      <c r="AU542">
        <v>0</v>
      </c>
      <c r="AV542">
        <v>1</v>
      </c>
      <c r="AW542">
        <v>0</v>
      </c>
      <c r="AX542">
        <v>0</v>
      </c>
      <c r="AY542" t="s">
        <v>433</v>
      </c>
      <c r="AZ542">
        <v>0</v>
      </c>
      <c r="BA542">
        <v>0</v>
      </c>
      <c r="BB542">
        <v>0</v>
      </c>
      <c r="BC542">
        <v>0</v>
      </c>
      <c r="BD542">
        <v>1</v>
      </c>
      <c r="BE542">
        <v>0</v>
      </c>
      <c r="BF542">
        <v>0</v>
      </c>
      <c r="BG542">
        <v>0</v>
      </c>
      <c r="BH542">
        <v>0</v>
      </c>
      <c r="BI542" t="s">
        <v>52</v>
      </c>
      <c r="BJ542" t="s">
        <v>2569</v>
      </c>
      <c r="BK542" t="s">
        <v>131</v>
      </c>
      <c r="BL542" t="s">
        <v>131</v>
      </c>
      <c r="BM542" t="s">
        <v>130</v>
      </c>
      <c r="BN542" t="s">
        <v>118</v>
      </c>
      <c r="BO542" t="s">
        <v>373</v>
      </c>
      <c r="BP542">
        <v>0</v>
      </c>
      <c r="BQ542">
        <v>0</v>
      </c>
      <c r="BR542">
        <v>0</v>
      </c>
      <c r="BS542">
        <v>0</v>
      </c>
      <c r="BT542">
        <v>0</v>
      </c>
      <c r="BU542">
        <v>0</v>
      </c>
      <c r="BV542">
        <v>0</v>
      </c>
      <c r="BW542">
        <v>0</v>
      </c>
      <c r="BX542">
        <v>0</v>
      </c>
      <c r="BY542">
        <v>0</v>
      </c>
      <c r="BZ542">
        <v>0</v>
      </c>
      <c r="CA542">
        <v>0</v>
      </c>
      <c r="CB542">
        <v>0</v>
      </c>
      <c r="CC542">
        <v>0</v>
      </c>
      <c r="CD542" t="s">
        <v>2542</v>
      </c>
      <c r="CE542" t="s">
        <v>335</v>
      </c>
      <c r="CF542" t="s">
        <v>154</v>
      </c>
      <c r="CG542" t="s">
        <v>146</v>
      </c>
      <c r="CI542" t="s">
        <v>132</v>
      </c>
      <c r="CJ542" t="s">
        <v>52</v>
      </c>
      <c r="CK542" t="s">
        <v>2570</v>
      </c>
      <c r="CL542" t="s">
        <v>52</v>
      </c>
      <c r="CN542" t="s">
        <v>346</v>
      </c>
      <c r="CP542">
        <v>9</v>
      </c>
      <c r="CQ542" t="s">
        <v>2571</v>
      </c>
      <c r="CS542" t="s">
        <v>347</v>
      </c>
      <c r="CT542" t="s">
        <v>2572</v>
      </c>
    </row>
    <row r="543" spans="1:98" customFormat="1">
      <c r="A543">
        <v>199946</v>
      </c>
      <c r="B543" t="s">
        <v>321</v>
      </c>
      <c r="C543" t="s">
        <v>360</v>
      </c>
      <c r="D543">
        <v>1973</v>
      </c>
      <c r="E543">
        <v>53</v>
      </c>
      <c r="F543" t="s">
        <v>58</v>
      </c>
      <c r="G543" t="s">
        <v>84</v>
      </c>
      <c r="H543" t="s">
        <v>548</v>
      </c>
      <c r="I543" t="s">
        <v>402</v>
      </c>
      <c r="J543" t="s">
        <v>325</v>
      </c>
      <c r="K543" s="329">
        <v>46133.88417824074</v>
      </c>
      <c r="L543" t="s">
        <v>309</v>
      </c>
      <c r="M543" t="s">
        <v>356</v>
      </c>
      <c r="N543" t="s">
        <v>357</v>
      </c>
      <c r="O543" t="s">
        <v>358</v>
      </c>
      <c r="P543" t="s">
        <v>329</v>
      </c>
      <c r="R543" t="s">
        <v>122</v>
      </c>
      <c r="S543" t="s">
        <v>122</v>
      </c>
      <c r="T543" t="s">
        <v>330</v>
      </c>
      <c r="U543" t="s">
        <v>331</v>
      </c>
      <c r="V543" t="s">
        <v>2573</v>
      </c>
      <c r="W543" t="s">
        <v>505</v>
      </c>
      <c r="X543">
        <v>0</v>
      </c>
      <c r="Y543">
        <v>0</v>
      </c>
      <c r="Z543">
        <v>0</v>
      </c>
      <c r="AA543">
        <v>0</v>
      </c>
      <c r="AB543">
        <v>0</v>
      </c>
      <c r="AC543">
        <v>1</v>
      </c>
      <c r="AD543">
        <v>0</v>
      </c>
      <c r="AE543">
        <v>0</v>
      </c>
      <c r="AF543">
        <v>0</v>
      </c>
      <c r="AG543">
        <v>0</v>
      </c>
      <c r="AH543">
        <v>0</v>
      </c>
      <c r="AI543">
        <v>0</v>
      </c>
      <c r="AJ543">
        <v>0</v>
      </c>
      <c r="AK543">
        <v>0</v>
      </c>
      <c r="AL543">
        <v>0</v>
      </c>
      <c r="AM543">
        <v>0</v>
      </c>
      <c r="AN543">
        <v>0</v>
      </c>
      <c r="AO543">
        <v>0</v>
      </c>
      <c r="AP543" t="s">
        <v>510</v>
      </c>
      <c r="AQ543">
        <v>0</v>
      </c>
      <c r="AR543">
        <v>0</v>
      </c>
      <c r="AS543">
        <v>1</v>
      </c>
      <c r="AT543">
        <v>0</v>
      </c>
      <c r="AU543">
        <v>0</v>
      </c>
      <c r="AV543">
        <v>0</v>
      </c>
      <c r="AW543">
        <v>0</v>
      </c>
      <c r="AX543">
        <v>0</v>
      </c>
      <c r="AY543" t="s">
        <v>608</v>
      </c>
      <c r="AZ543">
        <v>0</v>
      </c>
      <c r="BA543">
        <v>0</v>
      </c>
      <c r="BB543">
        <v>0</v>
      </c>
      <c r="BC543">
        <v>0</v>
      </c>
      <c r="BD543">
        <v>0</v>
      </c>
      <c r="BE543">
        <v>1</v>
      </c>
      <c r="BF543">
        <v>0</v>
      </c>
      <c r="BG543">
        <v>0</v>
      </c>
      <c r="BH543">
        <v>0</v>
      </c>
      <c r="BK543" t="s">
        <v>131</v>
      </c>
      <c r="BL543" t="s">
        <v>131</v>
      </c>
      <c r="BM543" t="s">
        <v>132</v>
      </c>
      <c r="BN543" t="s">
        <v>117</v>
      </c>
      <c r="BO543" t="s">
        <v>924</v>
      </c>
      <c r="BP543">
        <v>0</v>
      </c>
      <c r="BQ543">
        <v>0</v>
      </c>
      <c r="BR543">
        <v>0</v>
      </c>
      <c r="BS543">
        <v>0</v>
      </c>
      <c r="BT543">
        <v>0</v>
      </c>
      <c r="BU543">
        <v>1</v>
      </c>
      <c r="BV543">
        <v>0</v>
      </c>
      <c r="BW543">
        <v>0</v>
      </c>
      <c r="BX543">
        <v>0</v>
      </c>
      <c r="BY543">
        <v>0</v>
      </c>
      <c r="BZ543">
        <v>0</v>
      </c>
      <c r="CA543">
        <v>0</v>
      </c>
      <c r="CB543">
        <v>0</v>
      </c>
      <c r="CC543">
        <v>0</v>
      </c>
      <c r="CD543">
        <v>0</v>
      </c>
      <c r="CE543" t="s">
        <v>227</v>
      </c>
      <c r="CG543" t="s">
        <v>167</v>
      </c>
      <c r="CI543" t="s">
        <v>127</v>
      </c>
      <c r="CJ543" t="s">
        <v>52</v>
      </c>
      <c r="CK543" t="s">
        <v>2574</v>
      </c>
      <c r="CL543" t="s">
        <v>53</v>
      </c>
      <c r="CM543" t="s">
        <v>2575</v>
      </c>
      <c r="CN543" t="s">
        <v>346</v>
      </c>
      <c r="CP543">
        <v>4</v>
      </c>
      <c r="CQ543" t="s">
        <v>2576</v>
      </c>
      <c r="CR543" t="s">
        <v>2577</v>
      </c>
      <c r="CS543" t="s">
        <v>347</v>
      </c>
      <c r="CT543" t="s">
        <v>2578</v>
      </c>
    </row>
    <row r="544" spans="1:98" customFormat="1">
      <c r="A544">
        <v>199927</v>
      </c>
      <c r="B544" t="s">
        <v>530</v>
      </c>
      <c r="C544" t="s">
        <v>322</v>
      </c>
      <c r="D544">
        <v>1972</v>
      </c>
      <c r="E544">
        <v>54</v>
      </c>
      <c r="F544" t="s">
        <v>58</v>
      </c>
      <c r="G544" t="s">
        <v>82</v>
      </c>
      <c r="H544" t="s">
        <v>783</v>
      </c>
      <c r="I544" t="s">
        <v>324</v>
      </c>
      <c r="J544" t="s">
        <v>325</v>
      </c>
      <c r="K544" s="329">
        <v>46133.874363425923</v>
      </c>
      <c r="L544" t="s">
        <v>309</v>
      </c>
      <c r="M544" t="s">
        <v>762</v>
      </c>
      <c r="N544" t="s">
        <v>811</v>
      </c>
      <c r="O544" t="s">
        <v>453</v>
      </c>
      <c r="P544" t="s">
        <v>342</v>
      </c>
      <c r="Q544" t="s">
        <v>307</v>
      </c>
      <c r="R544" t="s">
        <v>383</v>
      </c>
      <c r="S544" t="s">
        <v>121</v>
      </c>
      <c r="T544" t="s">
        <v>121</v>
      </c>
      <c r="U544" t="s">
        <v>331</v>
      </c>
      <c r="V544" t="s">
        <v>107</v>
      </c>
      <c r="W544" t="s">
        <v>524</v>
      </c>
      <c r="X544">
        <v>0</v>
      </c>
      <c r="Y544">
        <v>1</v>
      </c>
      <c r="Z544">
        <v>0</v>
      </c>
      <c r="AA544">
        <v>0</v>
      </c>
      <c r="AB544">
        <v>0</v>
      </c>
      <c r="AC544">
        <v>0</v>
      </c>
      <c r="AD544">
        <v>0</v>
      </c>
      <c r="AE544">
        <v>0</v>
      </c>
      <c r="AF544">
        <v>0</v>
      </c>
      <c r="AG544">
        <v>0</v>
      </c>
      <c r="AH544">
        <v>0</v>
      </c>
      <c r="AI544">
        <v>0</v>
      </c>
      <c r="AJ544">
        <v>0</v>
      </c>
      <c r="AK544">
        <v>0</v>
      </c>
      <c r="AL544">
        <v>0</v>
      </c>
      <c r="AM544">
        <v>0</v>
      </c>
      <c r="AN544">
        <v>0</v>
      </c>
      <c r="AO544">
        <v>0</v>
      </c>
      <c r="AP544" t="s">
        <v>345</v>
      </c>
      <c r="AQ544">
        <v>1</v>
      </c>
      <c r="AR544">
        <v>0</v>
      </c>
      <c r="AS544">
        <v>0</v>
      </c>
      <c r="AT544">
        <v>0</v>
      </c>
      <c r="AU544">
        <v>0</v>
      </c>
      <c r="AV544">
        <v>0</v>
      </c>
      <c r="AW544">
        <v>0</v>
      </c>
      <c r="AX544">
        <v>0</v>
      </c>
      <c r="AY544" t="s">
        <v>345</v>
      </c>
      <c r="AZ544">
        <v>1</v>
      </c>
      <c r="BA544">
        <v>0</v>
      </c>
      <c r="BB544">
        <v>0</v>
      </c>
      <c r="BC544">
        <v>0</v>
      </c>
      <c r="BD544">
        <v>0</v>
      </c>
      <c r="BE544">
        <v>0</v>
      </c>
      <c r="BF544">
        <v>0</v>
      </c>
      <c r="BG544">
        <v>0</v>
      </c>
      <c r="BH544">
        <v>0</v>
      </c>
      <c r="BK544" t="s">
        <v>129</v>
      </c>
      <c r="BL544" t="s">
        <v>130</v>
      </c>
      <c r="BM544" t="s">
        <v>130</v>
      </c>
      <c r="BN544" t="s">
        <v>118</v>
      </c>
      <c r="BO544" t="s">
        <v>956</v>
      </c>
      <c r="BP544">
        <v>0</v>
      </c>
      <c r="BQ544">
        <v>0</v>
      </c>
      <c r="BR544">
        <v>0</v>
      </c>
      <c r="BS544">
        <v>0</v>
      </c>
      <c r="BT544">
        <v>1</v>
      </c>
      <c r="BU544">
        <v>0</v>
      </c>
      <c r="BV544">
        <v>0</v>
      </c>
      <c r="BW544">
        <v>0</v>
      </c>
      <c r="BX544">
        <v>0</v>
      </c>
      <c r="BY544">
        <v>0</v>
      </c>
      <c r="BZ544">
        <v>0</v>
      </c>
      <c r="CA544">
        <v>0</v>
      </c>
      <c r="CB544">
        <v>0</v>
      </c>
      <c r="CC544">
        <v>0</v>
      </c>
      <c r="CD544">
        <v>0</v>
      </c>
      <c r="CE544" t="s">
        <v>335</v>
      </c>
      <c r="CG544" t="s">
        <v>335</v>
      </c>
      <c r="CI544" t="s">
        <v>128</v>
      </c>
      <c r="CJ544" t="s">
        <v>52</v>
      </c>
      <c r="CL544" t="s">
        <v>53</v>
      </c>
      <c r="CN544" t="s">
        <v>346</v>
      </c>
      <c r="CP544">
        <v>4</v>
      </c>
    </row>
    <row r="545" spans="1:98" customFormat="1">
      <c r="A545">
        <v>199944</v>
      </c>
      <c r="B545" t="s">
        <v>514</v>
      </c>
      <c r="C545" t="s">
        <v>322</v>
      </c>
      <c r="D545">
        <v>2002</v>
      </c>
      <c r="E545">
        <v>24</v>
      </c>
      <c r="F545" t="s">
        <v>323</v>
      </c>
      <c r="G545" t="s">
        <v>75</v>
      </c>
      <c r="H545" t="s">
        <v>537</v>
      </c>
      <c r="I545" t="s">
        <v>410</v>
      </c>
      <c r="J545" t="s">
        <v>325</v>
      </c>
      <c r="K545" s="329">
        <v>46133.856550925928</v>
      </c>
      <c r="L545" t="s">
        <v>309</v>
      </c>
      <c r="M545" t="s">
        <v>514</v>
      </c>
      <c r="N545" t="s">
        <v>516</v>
      </c>
      <c r="O545" t="s">
        <v>352</v>
      </c>
      <c r="P545" t="s">
        <v>353</v>
      </c>
      <c r="R545" t="s">
        <v>383</v>
      </c>
      <c r="S545" t="s">
        <v>121</v>
      </c>
      <c r="T545" t="s">
        <v>121</v>
      </c>
      <c r="U545" t="s">
        <v>331</v>
      </c>
      <c r="V545" t="s">
        <v>111</v>
      </c>
      <c r="W545" t="s">
        <v>610</v>
      </c>
      <c r="X545">
        <v>0</v>
      </c>
      <c r="Y545">
        <v>0</v>
      </c>
      <c r="Z545">
        <v>1</v>
      </c>
      <c r="AA545">
        <v>1</v>
      </c>
      <c r="AB545">
        <v>1</v>
      </c>
      <c r="AC545">
        <v>0</v>
      </c>
      <c r="AD545">
        <v>0</v>
      </c>
      <c r="AE545">
        <v>0</v>
      </c>
      <c r="AF545">
        <v>0</v>
      </c>
      <c r="AG545">
        <v>0</v>
      </c>
      <c r="AH545">
        <v>0</v>
      </c>
      <c r="AI545">
        <v>0</v>
      </c>
      <c r="AJ545">
        <v>0</v>
      </c>
      <c r="AK545">
        <v>0</v>
      </c>
      <c r="AL545">
        <v>0</v>
      </c>
      <c r="AM545">
        <v>0</v>
      </c>
      <c r="AN545">
        <v>0</v>
      </c>
      <c r="AO545">
        <v>0</v>
      </c>
      <c r="AP545" t="s">
        <v>345</v>
      </c>
      <c r="AQ545">
        <v>1</v>
      </c>
      <c r="AR545">
        <v>0</v>
      </c>
      <c r="AS545">
        <v>0</v>
      </c>
      <c r="AT545">
        <v>0</v>
      </c>
      <c r="AU545">
        <v>0</v>
      </c>
      <c r="AV545">
        <v>0</v>
      </c>
      <c r="AW545">
        <v>0</v>
      </c>
      <c r="AX545">
        <v>0</v>
      </c>
      <c r="AY545" t="s">
        <v>345</v>
      </c>
      <c r="AZ545">
        <v>1</v>
      </c>
      <c r="BA545">
        <v>0</v>
      </c>
      <c r="BB545">
        <v>0</v>
      </c>
      <c r="BC545">
        <v>0</v>
      </c>
      <c r="BD545">
        <v>0</v>
      </c>
      <c r="BE545">
        <v>0</v>
      </c>
      <c r="BF545">
        <v>0</v>
      </c>
      <c r="BG545">
        <v>0</v>
      </c>
      <c r="BH545">
        <v>0</v>
      </c>
      <c r="BK545" t="s">
        <v>386</v>
      </c>
      <c r="BL545" t="s">
        <v>128</v>
      </c>
      <c r="BM545" t="s">
        <v>128</v>
      </c>
      <c r="BN545" t="s">
        <v>117</v>
      </c>
      <c r="BO545" t="s">
        <v>921</v>
      </c>
      <c r="BP545">
        <v>0</v>
      </c>
      <c r="BQ545">
        <v>0</v>
      </c>
      <c r="BR545">
        <v>0</v>
      </c>
      <c r="BS545">
        <v>0</v>
      </c>
      <c r="BT545">
        <v>0</v>
      </c>
      <c r="BU545">
        <v>0</v>
      </c>
      <c r="BV545">
        <v>0</v>
      </c>
      <c r="BW545">
        <v>0</v>
      </c>
      <c r="BX545">
        <v>0</v>
      </c>
      <c r="BY545">
        <v>0</v>
      </c>
      <c r="BZ545">
        <v>1</v>
      </c>
      <c r="CA545">
        <v>0</v>
      </c>
      <c r="CB545">
        <v>0</v>
      </c>
      <c r="CC545">
        <v>0</v>
      </c>
      <c r="CD545">
        <v>0</v>
      </c>
      <c r="CE545" t="s">
        <v>138</v>
      </c>
      <c r="CG545" t="s">
        <v>335</v>
      </c>
      <c r="CI545" t="s">
        <v>128</v>
      </c>
      <c r="CJ545" t="s">
        <v>51</v>
      </c>
      <c r="CL545" t="s">
        <v>51</v>
      </c>
      <c r="CN545" t="s">
        <v>346</v>
      </c>
      <c r="CP545">
        <v>8</v>
      </c>
      <c r="CS545" t="s">
        <v>337</v>
      </c>
    </row>
    <row r="546" spans="1:98" customFormat="1">
      <c r="A546">
        <v>124767</v>
      </c>
      <c r="B546" t="s">
        <v>321</v>
      </c>
      <c r="C546" t="s">
        <v>360</v>
      </c>
      <c r="D546">
        <v>1960</v>
      </c>
      <c r="E546">
        <v>66</v>
      </c>
      <c r="F546" t="s">
        <v>339</v>
      </c>
      <c r="G546" t="s">
        <v>49</v>
      </c>
      <c r="H546" t="s">
        <v>448</v>
      </c>
      <c r="I546" t="s">
        <v>397</v>
      </c>
      <c r="J546" t="s">
        <v>350</v>
      </c>
      <c r="K546" s="329">
        <v>46133.843055555553</v>
      </c>
      <c r="L546" t="s">
        <v>309</v>
      </c>
      <c r="M546" t="s">
        <v>338</v>
      </c>
      <c r="N546" t="s">
        <v>340</v>
      </c>
      <c r="O546" t="s">
        <v>341</v>
      </c>
      <c r="P546" t="s">
        <v>342</v>
      </c>
      <c r="R546" t="s">
        <v>122</v>
      </c>
      <c r="S546" t="s">
        <v>122</v>
      </c>
      <c r="T546" t="s">
        <v>394</v>
      </c>
      <c r="U546" t="s">
        <v>331</v>
      </c>
      <c r="V546" t="s">
        <v>107</v>
      </c>
      <c r="W546" t="s">
        <v>498</v>
      </c>
      <c r="X546">
        <v>0</v>
      </c>
      <c r="Y546">
        <v>0</v>
      </c>
      <c r="Z546">
        <v>1</v>
      </c>
      <c r="AA546">
        <v>1</v>
      </c>
      <c r="AB546">
        <v>0</v>
      </c>
      <c r="AC546">
        <v>0</v>
      </c>
      <c r="AD546">
        <v>0</v>
      </c>
      <c r="AE546">
        <v>0</v>
      </c>
      <c r="AF546">
        <v>0</v>
      </c>
      <c r="AG546">
        <v>0</v>
      </c>
      <c r="AH546">
        <v>0</v>
      </c>
      <c r="AI546">
        <v>0</v>
      </c>
      <c r="AJ546">
        <v>0</v>
      </c>
      <c r="AK546">
        <v>0</v>
      </c>
      <c r="AL546">
        <v>0</v>
      </c>
      <c r="AM546">
        <v>0</v>
      </c>
      <c r="AN546">
        <v>0</v>
      </c>
      <c r="AO546">
        <v>0</v>
      </c>
      <c r="AP546" t="s">
        <v>399</v>
      </c>
      <c r="AQ546">
        <v>0</v>
      </c>
      <c r="AR546">
        <v>0</v>
      </c>
      <c r="AS546">
        <v>0</v>
      </c>
      <c r="AT546">
        <v>0</v>
      </c>
      <c r="AU546">
        <v>0</v>
      </c>
      <c r="AV546">
        <v>0</v>
      </c>
      <c r="AW546">
        <v>1</v>
      </c>
      <c r="AX546">
        <v>0</v>
      </c>
      <c r="AY546" t="s">
        <v>345</v>
      </c>
      <c r="AZ546">
        <v>1</v>
      </c>
      <c r="BA546">
        <v>0</v>
      </c>
      <c r="BB546">
        <v>0</v>
      </c>
      <c r="BC546">
        <v>0</v>
      </c>
      <c r="BD546">
        <v>0</v>
      </c>
      <c r="BE546">
        <v>0</v>
      </c>
      <c r="BF546">
        <v>0</v>
      </c>
      <c r="BG546">
        <v>0</v>
      </c>
      <c r="BH546">
        <v>0</v>
      </c>
      <c r="BK546" t="s">
        <v>130</v>
      </c>
      <c r="BL546" t="s">
        <v>128</v>
      </c>
      <c r="BM546" t="s">
        <v>130</v>
      </c>
      <c r="BN546" t="s">
        <v>120</v>
      </c>
      <c r="BO546" t="s">
        <v>923</v>
      </c>
      <c r="BP546">
        <v>0</v>
      </c>
      <c r="BQ546">
        <v>1</v>
      </c>
      <c r="BR546">
        <v>0</v>
      </c>
      <c r="BS546">
        <v>0</v>
      </c>
      <c r="BT546">
        <v>0</v>
      </c>
      <c r="BU546">
        <v>0</v>
      </c>
      <c r="BV546">
        <v>0</v>
      </c>
      <c r="BW546">
        <v>0</v>
      </c>
      <c r="BX546">
        <v>0</v>
      </c>
      <c r="BY546">
        <v>0</v>
      </c>
      <c r="BZ546">
        <v>0</v>
      </c>
      <c r="CA546">
        <v>0</v>
      </c>
      <c r="CB546">
        <v>0</v>
      </c>
      <c r="CC546">
        <v>0</v>
      </c>
      <c r="CD546">
        <v>0</v>
      </c>
      <c r="CE546" t="s">
        <v>1666</v>
      </c>
      <c r="CG546" t="s">
        <v>154</v>
      </c>
      <c r="CI546" t="s">
        <v>131</v>
      </c>
      <c r="CJ546" t="s">
        <v>52</v>
      </c>
      <c r="CL546" t="s">
        <v>52</v>
      </c>
      <c r="CN546" t="s">
        <v>346</v>
      </c>
      <c r="CP546">
        <v>7</v>
      </c>
      <c r="CQ546" t="s">
        <v>1617</v>
      </c>
      <c r="CR546" t="s">
        <v>2579</v>
      </c>
      <c r="CS546" t="s">
        <v>400</v>
      </c>
    </row>
    <row r="547" spans="1:98" customFormat="1">
      <c r="A547">
        <v>199942</v>
      </c>
      <c r="B547" t="s">
        <v>413</v>
      </c>
      <c r="C547" t="s">
        <v>322</v>
      </c>
      <c r="D547">
        <v>1990</v>
      </c>
      <c r="E547">
        <v>36</v>
      </c>
      <c r="F547" t="s">
        <v>57</v>
      </c>
      <c r="G547" t="s">
        <v>81</v>
      </c>
      <c r="H547" t="s">
        <v>729</v>
      </c>
      <c r="I547" t="s">
        <v>410</v>
      </c>
      <c r="J547" t="s">
        <v>350</v>
      </c>
      <c r="K547" s="329">
        <v>46133.812314814815</v>
      </c>
      <c r="L547" t="s">
        <v>309</v>
      </c>
      <c r="M547" t="s">
        <v>413</v>
      </c>
      <c r="N547" t="s">
        <v>414</v>
      </c>
      <c r="O547" t="s">
        <v>415</v>
      </c>
      <c r="P547" t="s">
        <v>382</v>
      </c>
      <c r="R547" t="s">
        <v>383</v>
      </c>
      <c r="S547" t="s">
        <v>121</v>
      </c>
      <c r="T547" t="s">
        <v>121</v>
      </c>
      <c r="U547" t="s">
        <v>331</v>
      </c>
      <c r="V547" t="s">
        <v>112</v>
      </c>
      <c r="W547" t="s">
        <v>501</v>
      </c>
      <c r="X547">
        <v>0</v>
      </c>
      <c r="Y547">
        <v>0</v>
      </c>
      <c r="Z547">
        <v>0</v>
      </c>
      <c r="AA547">
        <v>0</v>
      </c>
      <c r="AB547">
        <v>0</v>
      </c>
      <c r="AC547">
        <v>0</v>
      </c>
      <c r="AD547">
        <v>1</v>
      </c>
      <c r="AE547">
        <v>0</v>
      </c>
      <c r="AF547">
        <v>0</v>
      </c>
      <c r="AG547">
        <v>0</v>
      </c>
      <c r="AH547">
        <v>0</v>
      </c>
      <c r="AI547">
        <v>0</v>
      </c>
      <c r="AJ547">
        <v>0</v>
      </c>
      <c r="AK547">
        <v>0</v>
      </c>
      <c r="AL547">
        <v>0</v>
      </c>
      <c r="AM547">
        <v>0</v>
      </c>
      <c r="AN547">
        <v>0</v>
      </c>
      <c r="AO547">
        <v>0</v>
      </c>
      <c r="AP547" t="s">
        <v>345</v>
      </c>
      <c r="AQ547">
        <v>1</v>
      </c>
      <c r="AR547">
        <v>0</v>
      </c>
      <c r="AS547">
        <v>0</v>
      </c>
      <c r="AT547">
        <v>0</v>
      </c>
      <c r="AU547">
        <v>0</v>
      </c>
      <c r="AV547">
        <v>0</v>
      </c>
      <c r="AW547">
        <v>0</v>
      </c>
      <c r="AX547">
        <v>0</v>
      </c>
      <c r="AY547" t="s">
        <v>500</v>
      </c>
      <c r="AZ547">
        <v>1</v>
      </c>
      <c r="BA547">
        <v>0</v>
      </c>
      <c r="BB547">
        <v>0</v>
      </c>
      <c r="BC547">
        <v>0</v>
      </c>
      <c r="BD547">
        <v>0</v>
      </c>
      <c r="BE547">
        <v>0</v>
      </c>
      <c r="BF547">
        <v>1</v>
      </c>
      <c r="BG547">
        <v>0</v>
      </c>
      <c r="BH547">
        <v>0</v>
      </c>
      <c r="BK547" t="s">
        <v>386</v>
      </c>
      <c r="BL547" t="s">
        <v>131</v>
      </c>
      <c r="BM547" t="s">
        <v>131</v>
      </c>
      <c r="BN547" t="s">
        <v>117</v>
      </c>
      <c r="BO547" t="s">
        <v>924</v>
      </c>
      <c r="BP547">
        <v>0</v>
      </c>
      <c r="BQ547">
        <v>0</v>
      </c>
      <c r="BR547">
        <v>0</v>
      </c>
      <c r="BS547">
        <v>0</v>
      </c>
      <c r="BT547">
        <v>0</v>
      </c>
      <c r="BU547">
        <v>1</v>
      </c>
      <c r="BV547">
        <v>0</v>
      </c>
      <c r="BW547">
        <v>0</v>
      </c>
      <c r="BX547">
        <v>0</v>
      </c>
      <c r="BY547">
        <v>0</v>
      </c>
      <c r="BZ547">
        <v>0</v>
      </c>
      <c r="CA547">
        <v>0</v>
      </c>
      <c r="CB547">
        <v>0</v>
      </c>
      <c r="CC547">
        <v>0</v>
      </c>
      <c r="CD547">
        <v>0</v>
      </c>
      <c r="CE547" t="s">
        <v>184</v>
      </c>
      <c r="CG547" t="s">
        <v>189</v>
      </c>
      <c r="CI547" t="s">
        <v>129</v>
      </c>
      <c r="CJ547" t="s">
        <v>51</v>
      </c>
      <c r="CL547" t="s">
        <v>51</v>
      </c>
      <c r="CN547" t="s">
        <v>346</v>
      </c>
      <c r="CP547">
        <v>8</v>
      </c>
      <c r="CS547" t="s">
        <v>337</v>
      </c>
    </row>
    <row r="548" spans="1:98" customFormat="1">
      <c r="A548">
        <v>199941</v>
      </c>
      <c r="B548" t="s">
        <v>482</v>
      </c>
      <c r="C548" t="s">
        <v>360</v>
      </c>
      <c r="D548">
        <v>1975</v>
      </c>
      <c r="E548">
        <v>51</v>
      </c>
      <c r="F548" t="s">
        <v>58</v>
      </c>
      <c r="G548" t="s">
        <v>69</v>
      </c>
      <c r="H548" t="s">
        <v>715</v>
      </c>
      <c r="I548" t="s">
        <v>428</v>
      </c>
      <c r="J548" t="s">
        <v>325</v>
      </c>
      <c r="K548" s="329">
        <v>46133.797442129631</v>
      </c>
      <c r="L548" t="s">
        <v>309</v>
      </c>
      <c r="M548" t="s">
        <v>482</v>
      </c>
      <c r="N548" t="s">
        <v>1615</v>
      </c>
      <c r="O548" t="s">
        <v>381</v>
      </c>
      <c r="P548" t="s">
        <v>382</v>
      </c>
      <c r="Q548" t="s">
        <v>1255</v>
      </c>
      <c r="R548" t="s">
        <v>122</v>
      </c>
      <c r="S548" t="s">
        <v>122</v>
      </c>
      <c r="T548" t="s">
        <v>391</v>
      </c>
      <c r="U548" t="s">
        <v>331</v>
      </c>
      <c r="V548" t="s">
        <v>107</v>
      </c>
      <c r="W548" t="s">
        <v>392</v>
      </c>
      <c r="X548">
        <v>1</v>
      </c>
      <c r="Y548">
        <v>0</v>
      </c>
      <c r="Z548">
        <v>0</v>
      </c>
      <c r="AA548">
        <v>0</v>
      </c>
      <c r="AB548">
        <v>0</v>
      </c>
      <c r="AC548">
        <v>0</v>
      </c>
      <c r="AD548">
        <v>0</v>
      </c>
      <c r="AE548">
        <v>0</v>
      </c>
      <c r="AF548">
        <v>0</v>
      </c>
      <c r="AG548">
        <v>0</v>
      </c>
      <c r="AH548">
        <v>0</v>
      </c>
      <c r="AI548">
        <v>0</v>
      </c>
      <c r="AJ548">
        <v>0</v>
      </c>
      <c r="AK548">
        <v>0</v>
      </c>
      <c r="AL548">
        <v>0</v>
      </c>
      <c r="AM548">
        <v>0</v>
      </c>
      <c r="AN548">
        <v>0</v>
      </c>
      <c r="AO548">
        <v>0</v>
      </c>
      <c r="AP548" t="s">
        <v>641</v>
      </c>
      <c r="AQ548">
        <v>0</v>
      </c>
      <c r="AR548">
        <v>1</v>
      </c>
      <c r="AS548">
        <v>1</v>
      </c>
      <c r="AT548">
        <v>0</v>
      </c>
      <c r="AU548">
        <v>0</v>
      </c>
      <c r="AV548">
        <v>0</v>
      </c>
      <c r="AW548">
        <v>0</v>
      </c>
      <c r="AX548">
        <v>0</v>
      </c>
      <c r="AY548" t="s">
        <v>375</v>
      </c>
      <c r="AZ548">
        <v>0</v>
      </c>
      <c r="BA548">
        <v>1</v>
      </c>
      <c r="BB548">
        <v>0</v>
      </c>
      <c r="BC548">
        <v>0</v>
      </c>
      <c r="BD548">
        <v>0</v>
      </c>
      <c r="BE548">
        <v>0</v>
      </c>
      <c r="BF548">
        <v>0</v>
      </c>
      <c r="BG548">
        <v>0</v>
      </c>
      <c r="BH548">
        <v>0</v>
      </c>
      <c r="BK548" t="s">
        <v>132</v>
      </c>
      <c r="BL548" t="s">
        <v>132</v>
      </c>
      <c r="BM548" t="s">
        <v>131</v>
      </c>
      <c r="BN548" t="s">
        <v>117</v>
      </c>
      <c r="BO548" t="s">
        <v>938</v>
      </c>
      <c r="BP548">
        <v>0</v>
      </c>
      <c r="BQ548">
        <v>0</v>
      </c>
      <c r="BR548">
        <v>0</v>
      </c>
      <c r="BS548">
        <v>0</v>
      </c>
      <c r="BT548">
        <v>0</v>
      </c>
      <c r="BU548">
        <v>0</v>
      </c>
      <c r="BV548">
        <v>0</v>
      </c>
      <c r="BW548">
        <v>1</v>
      </c>
      <c r="BX548">
        <v>0</v>
      </c>
      <c r="BY548">
        <v>0</v>
      </c>
      <c r="BZ548">
        <v>0</v>
      </c>
      <c r="CA548">
        <v>0</v>
      </c>
      <c r="CB548">
        <v>0</v>
      </c>
      <c r="CC548">
        <v>0</v>
      </c>
      <c r="CD548">
        <v>0</v>
      </c>
      <c r="CE548" t="s">
        <v>335</v>
      </c>
      <c r="CG548" t="s">
        <v>200</v>
      </c>
      <c r="CI548" t="s">
        <v>132</v>
      </c>
      <c r="CJ548" t="s">
        <v>52</v>
      </c>
      <c r="CL548" t="s">
        <v>52</v>
      </c>
      <c r="CN548" t="s">
        <v>346</v>
      </c>
      <c r="CP548">
        <v>5</v>
      </c>
      <c r="CS548" t="s">
        <v>337</v>
      </c>
    </row>
    <row r="549" spans="1:98" customFormat="1">
      <c r="A549">
        <v>181775</v>
      </c>
      <c r="B549" t="s">
        <v>370</v>
      </c>
      <c r="C549" t="s">
        <v>360</v>
      </c>
      <c r="D549">
        <v>1981</v>
      </c>
      <c r="E549">
        <v>45</v>
      </c>
      <c r="F549" t="s">
        <v>387</v>
      </c>
      <c r="G549" t="s">
        <v>49</v>
      </c>
      <c r="H549" t="s">
        <v>328</v>
      </c>
      <c r="I549" t="s">
        <v>361</v>
      </c>
      <c r="J549" t="s">
        <v>325</v>
      </c>
      <c r="K549" s="329">
        <v>46133.775960648149</v>
      </c>
      <c r="L549" t="s">
        <v>309</v>
      </c>
      <c r="M549" t="s">
        <v>602</v>
      </c>
      <c r="N549" t="s">
        <v>649</v>
      </c>
      <c r="O549" t="s">
        <v>352</v>
      </c>
      <c r="P549" t="s">
        <v>353</v>
      </c>
      <c r="R549" t="s">
        <v>383</v>
      </c>
      <c r="S549" t="s">
        <v>125</v>
      </c>
      <c r="T549" t="s">
        <v>330</v>
      </c>
      <c r="U549" t="s">
        <v>331</v>
      </c>
      <c r="V549" t="s">
        <v>108</v>
      </c>
      <c r="W549" t="s">
        <v>470</v>
      </c>
      <c r="X549">
        <v>0</v>
      </c>
      <c r="Y549">
        <v>0</v>
      </c>
      <c r="Z549">
        <v>1</v>
      </c>
      <c r="AA549">
        <v>0</v>
      </c>
      <c r="AB549">
        <v>0</v>
      </c>
      <c r="AC549">
        <v>0</v>
      </c>
      <c r="AD549">
        <v>0</v>
      </c>
      <c r="AE549">
        <v>0</v>
      </c>
      <c r="AF549">
        <v>0</v>
      </c>
      <c r="AG549">
        <v>0</v>
      </c>
      <c r="AH549">
        <v>0</v>
      </c>
      <c r="AI549">
        <v>0</v>
      </c>
      <c r="AJ549">
        <v>0</v>
      </c>
      <c r="AK549">
        <v>0</v>
      </c>
      <c r="AL549">
        <v>0</v>
      </c>
      <c r="AM549">
        <v>0</v>
      </c>
      <c r="AN549">
        <v>0</v>
      </c>
      <c r="AO549">
        <v>0</v>
      </c>
      <c r="AP549" t="s">
        <v>399</v>
      </c>
      <c r="AQ549">
        <v>0</v>
      </c>
      <c r="AR549">
        <v>0</v>
      </c>
      <c r="AS549">
        <v>0</v>
      </c>
      <c r="AT549">
        <v>0</v>
      </c>
      <c r="AU549">
        <v>0</v>
      </c>
      <c r="AV549">
        <v>0</v>
      </c>
      <c r="AW549">
        <v>1</v>
      </c>
      <c r="AX549">
        <v>0</v>
      </c>
      <c r="AY549" t="s">
        <v>345</v>
      </c>
      <c r="AZ549">
        <v>1</v>
      </c>
      <c r="BA549">
        <v>0</v>
      </c>
      <c r="BB549">
        <v>0</v>
      </c>
      <c r="BC549">
        <v>0</v>
      </c>
      <c r="BD549">
        <v>0</v>
      </c>
      <c r="BE549">
        <v>0</v>
      </c>
      <c r="BF549">
        <v>0</v>
      </c>
      <c r="BG549">
        <v>0</v>
      </c>
      <c r="BH549">
        <v>0</v>
      </c>
      <c r="BI549" t="s">
        <v>51</v>
      </c>
      <c r="BK549" t="s">
        <v>128</v>
      </c>
      <c r="BL549" t="s">
        <v>127</v>
      </c>
      <c r="BM549" t="s">
        <v>129</v>
      </c>
      <c r="BN549" t="s">
        <v>118</v>
      </c>
      <c r="BO549" t="s">
        <v>931</v>
      </c>
      <c r="BP549">
        <v>0</v>
      </c>
      <c r="BQ549">
        <v>0</v>
      </c>
      <c r="BR549">
        <v>1</v>
      </c>
      <c r="BS549">
        <v>0</v>
      </c>
      <c r="BT549">
        <v>0</v>
      </c>
      <c r="BU549">
        <v>0</v>
      </c>
      <c r="BV549">
        <v>0</v>
      </c>
      <c r="BW549">
        <v>0</v>
      </c>
      <c r="BX549">
        <v>0</v>
      </c>
      <c r="BY549">
        <v>0</v>
      </c>
      <c r="BZ549">
        <v>0</v>
      </c>
      <c r="CA549">
        <v>0</v>
      </c>
      <c r="CB549">
        <v>0</v>
      </c>
      <c r="CC549">
        <v>0</v>
      </c>
      <c r="CD549">
        <v>0</v>
      </c>
      <c r="CE549" t="s">
        <v>138</v>
      </c>
      <c r="CF549" t="s">
        <v>2580</v>
      </c>
      <c r="CG549" t="s">
        <v>335</v>
      </c>
      <c r="CI549" t="s">
        <v>128</v>
      </c>
      <c r="CJ549" t="s">
        <v>52</v>
      </c>
      <c r="CL549" t="s">
        <v>52</v>
      </c>
      <c r="CN549" t="s">
        <v>346</v>
      </c>
      <c r="CP549">
        <v>8</v>
      </c>
      <c r="CS549" t="s">
        <v>400</v>
      </c>
      <c r="CT549" t="s">
        <v>2581</v>
      </c>
    </row>
    <row r="550" spans="1:98" customFormat="1">
      <c r="A550">
        <v>135582</v>
      </c>
      <c r="B550" t="s">
        <v>468</v>
      </c>
      <c r="C550" t="s">
        <v>322</v>
      </c>
      <c r="D550">
        <v>1955</v>
      </c>
      <c r="E550">
        <v>71</v>
      </c>
      <c r="F550" t="s">
        <v>376</v>
      </c>
      <c r="G550" t="s">
        <v>75</v>
      </c>
      <c r="H550" t="s">
        <v>547</v>
      </c>
      <c r="I550" t="s">
        <v>397</v>
      </c>
      <c r="J550" t="s">
        <v>350</v>
      </c>
      <c r="K550" s="329">
        <v>46133.765115740738</v>
      </c>
      <c r="L550" t="s">
        <v>309</v>
      </c>
      <c r="M550" t="s">
        <v>468</v>
      </c>
      <c r="N550" t="s">
        <v>469</v>
      </c>
      <c r="O550" t="s">
        <v>415</v>
      </c>
      <c r="P550" t="s">
        <v>382</v>
      </c>
      <c r="R550" t="s">
        <v>383</v>
      </c>
      <c r="S550" t="s">
        <v>121</v>
      </c>
      <c r="T550" t="s">
        <v>121</v>
      </c>
      <c r="U550" t="s">
        <v>331</v>
      </c>
      <c r="V550" t="s">
        <v>107</v>
      </c>
      <c r="W550" t="s">
        <v>373</v>
      </c>
      <c r="X550">
        <v>0</v>
      </c>
      <c r="Y550">
        <v>0</v>
      </c>
      <c r="Z550">
        <v>0</v>
      </c>
      <c r="AA550">
        <v>0</v>
      </c>
      <c r="AB550">
        <v>0</v>
      </c>
      <c r="AC550">
        <v>0</v>
      </c>
      <c r="AD550">
        <v>0</v>
      </c>
      <c r="AE550">
        <v>0</v>
      </c>
      <c r="AF550">
        <v>0</v>
      </c>
      <c r="AG550">
        <v>0</v>
      </c>
      <c r="AH550">
        <v>0</v>
      </c>
      <c r="AI550">
        <v>0</v>
      </c>
      <c r="AJ550">
        <v>0</v>
      </c>
      <c r="AK550">
        <v>0</v>
      </c>
      <c r="AL550">
        <v>0</v>
      </c>
      <c r="AM550">
        <v>0</v>
      </c>
      <c r="AN550">
        <v>0</v>
      </c>
      <c r="AO550" t="s">
        <v>2582</v>
      </c>
      <c r="AP550" t="s">
        <v>345</v>
      </c>
      <c r="AQ550">
        <v>1</v>
      </c>
      <c r="AR550">
        <v>0</v>
      </c>
      <c r="AS550">
        <v>0</v>
      </c>
      <c r="AT550">
        <v>0</v>
      </c>
      <c r="AU550">
        <v>0</v>
      </c>
      <c r="AV550">
        <v>0</v>
      </c>
      <c r="AW550">
        <v>0</v>
      </c>
      <c r="AX550">
        <v>0</v>
      </c>
      <c r="AY550" t="s">
        <v>345</v>
      </c>
      <c r="AZ550">
        <v>1</v>
      </c>
      <c r="BA550">
        <v>0</v>
      </c>
      <c r="BB550">
        <v>0</v>
      </c>
      <c r="BC550">
        <v>0</v>
      </c>
      <c r="BD550">
        <v>0</v>
      </c>
      <c r="BE550">
        <v>0</v>
      </c>
      <c r="BF550">
        <v>0</v>
      </c>
      <c r="BG550">
        <v>0</v>
      </c>
      <c r="BH550">
        <v>0</v>
      </c>
      <c r="BK550" t="s">
        <v>131</v>
      </c>
      <c r="BL550" t="s">
        <v>129</v>
      </c>
      <c r="BM550" t="s">
        <v>129</v>
      </c>
      <c r="BN550" t="s">
        <v>118</v>
      </c>
      <c r="BO550" t="s">
        <v>924</v>
      </c>
      <c r="BP550">
        <v>0</v>
      </c>
      <c r="BQ550">
        <v>0</v>
      </c>
      <c r="BR550">
        <v>0</v>
      </c>
      <c r="BS550">
        <v>0</v>
      </c>
      <c r="BT550">
        <v>0</v>
      </c>
      <c r="BU550">
        <v>1</v>
      </c>
      <c r="BV550">
        <v>0</v>
      </c>
      <c r="BW550">
        <v>0</v>
      </c>
      <c r="BX550">
        <v>0</v>
      </c>
      <c r="BY550">
        <v>0</v>
      </c>
      <c r="BZ550">
        <v>0</v>
      </c>
      <c r="CA550">
        <v>0</v>
      </c>
      <c r="CB550">
        <v>0</v>
      </c>
      <c r="CC550">
        <v>0</v>
      </c>
      <c r="CD550">
        <v>0</v>
      </c>
      <c r="CE550" t="s">
        <v>335</v>
      </c>
      <c r="CG550" t="s">
        <v>335</v>
      </c>
      <c r="CI550" t="s">
        <v>130</v>
      </c>
      <c r="CJ550" t="s">
        <v>51</v>
      </c>
      <c r="CL550" t="s">
        <v>51</v>
      </c>
      <c r="CN550" t="s">
        <v>346</v>
      </c>
      <c r="CP550">
        <v>10</v>
      </c>
      <c r="CS550" t="s">
        <v>337</v>
      </c>
    </row>
    <row r="551" spans="1:98" customFormat="1">
      <c r="A551">
        <v>199925</v>
      </c>
      <c r="B551" t="s">
        <v>514</v>
      </c>
      <c r="C551" t="s">
        <v>360</v>
      </c>
      <c r="D551">
        <v>1987</v>
      </c>
      <c r="E551">
        <v>39</v>
      </c>
      <c r="F551" t="s">
        <v>57</v>
      </c>
      <c r="G551" t="s">
        <v>71</v>
      </c>
      <c r="H551" t="s">
        <v>782</v>
      </c>
      <c r="I551" t="s">
        <v>367</v>
      </c>
      <c r="J551" t="s">
        <v>325</v>
      </c>
      <c r="K551" s="329">
        <v>46133.697233796294</v>
      </c>
      <c r="L551" t="s">
        <v>309</v>
      </c>
      <c r="M551" t="s">
        <v>370</v>
      </c>
      <c r="N551" t="s">
        <v>539</v>
      </c>
      <c r="O551" t="s">
        <v>377</v>
      </c>
      <c r="P551" t="s">
        <v>365</v>
      </c>
      <c r="Q551" t="s">
        <v>304</v>
      </c>
      <c r="R551" t="s">
        <v>123</v>
      </c>
      <c r="S551" t="s">
        <v>122</v>
      </c>
      <c r="T551" t="s">
        <v>391</v>
      </c>
      <c r="U551" t="s">
        <v>75</v>
      </c>
      <c r="V551" t="s">
        <v>110</v>
      </c>
      <c r="W551" t="s">
        <v>513</v>
      </c>
      <c r="X551">
        <v>0</v>
      </c>
      <c r="Y551">
        <v>0</v>
      </c>
      <c r="Z551">
        <v>0</v>
      </c>
      <c r="AA551">
        <v>0</v>
      </c>
      <c r="AB551">
        <v>0</v>
      </c>
      <c r="AC551">
        <v>0</v>
      </c>
      <c r="AD551">
        <v>0</v>
      </c>
      <c r="AE551">
        <v>0</v>
      </c>
      <c r="AF551">
        <v>0</v>
      </c>
      <c r="AG551">
        <v>0</v>
      </c>
      <c r="AH551">
        <v>1</v>
      </c>
      <c r="AI551">
        <v>0</v>
      </c>
      <c r="AJ551">
        <v>0</v>
      </c>
      <c r="AK551">
        <v>0</v>
      </c>
      <c r="AL551">
        <v>0</v>
      </c>
      <c r="AM551">
        <v>0</v>
      </c>
      <c r="AN551">
        <v>0</v>
      </c>
      <c r="AO551">
        <v>0</v>
      </c>
      <c r="AP551" t="s">
        <v>345</v>
      </c>
      <c r="AQ551">
        <v>1</v>
      </c>
      <c r="AR551">
        <v>0</v>
      </c>
      <c r="AS551">
        <v>0</v>
      </c>
      <c r="AT551">
        <v>0</v>
      </c>
      <c r="AU551">
        <v>0</v>
      </c>
      <c r="AV551">
        <v>0</v>
      </c>
      <c r="AW551">
        <v>0</v>
      </c>
      <c r="AX551">
        <v>0</v>
      </c>
      <c r="AY551" t="s">
        <v>500</v>
      </c>
      <c r="AZ551">
        <v>1</v>
      </c>
      <c r="BA551">
        <v>0</v>
      </c>
      <c r="BB551">
        <v>0</v>
      </c>
      <c r="BC551">
        <v>0</v>
      </c>
      <c r="BD551">
        <v>0</v>
      </c>
      <c r="BE551">
        <v>0</v>
      </c>
      <c r="BF551">
        <v>1</v>
      </c>
      <c r="BG551">
        <v>0</v>
      </c>
      <c r="BH551">
        <v>0</v>
      </c>
      <c r="BI551" t="s">
        <v>51</v>
      </c>
      <c r="BK551" t="s">
        <v>132</v>
      </c>
      <c r="BL551" t="s">
        <v>135</v>
      </c>
      <c r="BM551" t="s">
        <v>131</v>
      </c>
      <c r="BN551" t="s">
        <v>117</v>
      </c>
      <c r="BO551" t="s">
        <v>373</v>
      </c>
      <c r="BP551">
        <v>0</v>
      </c>
      <c r="BQ551">
        <v>0</v>
      </c>
      <c r="BR551">
        <v>0</v>
      </c>
      <c r="BS551">
        <v>0</v>
      </c>
      <c r="BT551">
        <v>0</v>
      </c>
      <c r="BU551">
        <v>0</v>
      </c>
      <c r="BV551">
        <v>0</v>
      </c>
      <c r="BW551">
        <v>0</v>
      </c>
      <c r="BX551">
        <v>0</v>
      </c>
      <c r="BY551">
        <v>0</v>
      </c>
      <c r="BZ551">
        <v>0</v>
      </c>
      <c r="CA551">
        <v>0</v>
      </c>
      <c r="CB551">
        <v>0</v>
      </c>
      <c r="CC551">
        <v>0</v>
      </c>
      <c r="CD551" t="s">
        <v>988</v>
      </c>
      <c r="CE551" t="s">
        <v>138</v>
      </c>
      <c r="CG551" t="s">
        <v>335</v>
      </c>
      <c r="CI551" t="s">
        <v>128</v>
      </c>
      <c r="CJ551" t="s">
        <v>51</v>
      </c>
      <c r="CL551" t="s">
        <v>51</v>
      </c>
      <c r="CN551" t="s">
        <v>336</v>
      </c>
      <c r="CO551" t="s">
        <v>2583</v>
      </c>
      <c r="CP551">
        <v>10</v>
      </c>
      <c r="CS551" t="s">
        <v>347</v>
      </c>
    </row>
    <row r="552" spans="1:98" customFormat="1">
      <c r="A552">
        <v>199937</v>
      </c>
      <c r="B552" t="s">
        <v>321</v>
      </c>
      <c r="C552" t="s">
        <v>360</v>
      </c>
      <c r="D552">
        <v>1965</v>
      </c>
      <c r="E552">
        <v>61</v>
      </c>
      <c r="F552" t="s">
        <v>339</v>
      </c>
      <c r="G552" t="s">
        <v>75</v>
      </c>
      <c r="H552" t="s">
        <v>547</v>
      </c>
      <c r="I552" t="s">
        <v>378</v>
      </c>
      <c r="J552" t="s">
        <v>350</v>
      </c>
      <c r="K552" s="329">
        <v>46133.648113425923</v>
      </c>
      <c r="L552" t="s">
        <v>309</v>
      </c>
      <c r="M552" t="s">
        <v>514</v>
      </c>
      <c r="N552" t="s">
        <v>516</v>
      </c>
      <c r="O552" t="s">
        <v>352</v>
      </c>
      <c r="P552" t="s">
        <v>353</v>
      </c>
      <c r="R552" t="s">
        <v>383</v>
      </c>
      <c r="S552" t="s">
        <v>121</v>
      </c>
      <c r="T552" t="s">
        <v>121</v>
      </c>
      <c r="U552" t="s">
        <v>372</v>
      </c>
      <c r="V552" t="s">
        <v>111</v>
      </c>
      <c r="W552" t="s">
        <v>423</v>
      </c>
      <c r="X552">
        <v>0</v>
      </c>
      <c r="Y552">
        <v>0</v>
      </c>
      <c r="Z552">
        <v>0</v>
      </c>
      <c r="AA552">
        <v>0</v>
      </c>
      <c r="AB552">
        <v>0</v>
      </c>
      <c r="AC552">
        <v>0</v>
      </c>
      <c r="AD552">
        <v>0</v>
      </c>
      <c r="AE552">
        <v>0</v>
      </c>
      <c r="AF552">
        <v>0</v>
      </c>
      <c r="AG552">
        <v>0</v>
      </c>
      <c r="AH552">
        <v>0</v>
      </c>
      <c r="AI552">
        <v>0</v>
      </c>
      <c r="AJ552">
        <v>0</v>
      </c>
      <c r="AK552">
        <v>0</v>
      </c>
      <c r="AL552">
        <v>0</v>
      </c>
      <c r="AM552">
        <v>1</v>
      </c>
      <c r="AN552">
        <v>0</v>
      </c>
      <c r="AO552">
        <v>0</v>
      </c>
      <c r="AP552" t="s">
        <v>345</v>
      </c>
      <c r="AQ552">
        <v>1</v>
      </c>
      <c r="AR552">
        <v>0</v>
      </c>
      <c r="AS552">
        <v>0</v>
      </c>
      <c r="AT552">
        <v>0</v>
      </c>
      <c r="AU552">
        <v>0</v>
      </c>
      <c r="AV552">
        <v>0</v>
      </c>
      <c r="AW552">
        <v>0</v>
      </c>
      <c r="AX552">
        <v>0</v>
      </c>
      <c r="AY552" t="s">
        <v>345</v>
      </c>
      <c r="AZ552">
        <v>1</v>
      </c>
      <c r="BA552">
        <v>0</v>
      </c>
      <c r="BB552">
        <v>0</v>
      </c>
      <c r="BC552">
        <v>0</v>
      </c>
      <c r="BD552">
        <v>0</v>
      </c>
      <c r="BE552">
        <v>0</v>
      </c>
      <c r="BF552">
        <v>0</v>
      </c>
      <c r="BG552">
        <v>0</v>
      </c>
      <c r="BH552">
        <v>0</v>
      </c>
      <c r="BK552" t="s">
        <v>386</v>
      </c>
      <c r="BL552" t="s">
        <v>128</v>
      </c>
      <c r="BM552" t="s">
        <v>128</v>
      </c>
      <c r="BN552" t="s">
        <v>120</v>
      </c>
      <c r="BO552" t="s">
        <v>373</v>
      </c>
      <c r="BP552">
        <v>0</v>
      </c>
      <c r="BQ552">
        <v>0</v>
      </c>
      <c r="BR552">
        <v>0</v>
      </c>
      <c r="BS552">
        <v>0</v>
      </c>
      <c r="BT552">
        <v>0</v>
      </c>
      <c r="BU552">
        <v>0</v>
      </c>
      <c r="BV552">
        <v>0</v>
      </c>
      <c r="BW552">
        <v>0</v>
      </c>
      <c r="BX552">
        <v>0</v>
      </c>
      <c r="BY552">
        <v>0</v>
      </c>
      <c r="BZ552">
        <v>0</v>
      </c>
      <c r="CA552">
        <v>0</v>
      </c>
      <c r="CB552">
        <v>0</v>
      </c>
      <c r="CC552">
        <v>0</v>
      </c>
      <c r="CD552" t="s">
        <v>1655</v>
      </c>
      <c r="CE552" t="s">
        <v>167</v>
      </c>
      <c r="CG552" t="s">
        <v>335</v>
      </c>
      <c r="CI552" t="s">
        <v>127</v>
      </c>
      <c r="CJ552" t="s">
        <v>52</v>
      </c>
      <c r="CL552" t="s">
        <v>52</v>
      </c>
      <c r="CN552" t="s">
        <v>346</v>
      </c>
      <c r="CP552">
        <v>5</v>
      </c>
    </row>
    <row r="553" spans="1:98" customFormat="1">
      <c r="A553">
        <v>199936</v>
      </c>
      <c r="B553" t="s">
        <v>321</v>
      </c>
      <c r="C553" t="s">
        <v>360</v>
      </c>
      <c r="D553">
        <v>1969</v>
      </c>
      <c r="E553">
        <v>57</v>
      </c>
      <c r="F553" t="s">
        <v>58</v>
      </c>
      <c r="G553" t="s">
        <v>75</v>
      </c>
      <c r="H553" t="s">
        <v>900</v>
      </c>
      <c r="I553" t="s">
        <v>397</v>
      </c>
      <c r="J553" t="s">
        <v>350</v>
      </c>
      <c r="K553" s="329">
        <v>46133.647534722222</v>
      </c>
      <c r="L553" t="s">
        <v>309</v>
      </c>
      <c r="M553" t="s">
        <v>514</v>
      </c>
      <c r="N553" t="s">
        <v>516</v>
      </c>
      <c r="O553" t="s">
        <v>352</v>
      </c>
      <c r="P553" t="s">
        <v>353</v>
      </c>
      <c r="R553" t="s">
        <v>383</v>
      </c>
      <c r="S553" t="s">
        <v>121</v>
      </c>
      <c r="T553" t="s">
        <v>121</v>
      </c>
      <c r="U553" t="s">
        <v>331</v>
      </c>
      <c r="V553" t="s">
        <v>111</v>
      </c>
      <c r="W553" t="s">
        <v>423</v>
      </c>
      <c r="X553">
        <v>0</v>
      </c>
      <c r="Y553">
        <v>0</v>
      </c>
      <c r="Z553">
        <v>0</v>
      </c>
      <c r="AA553">
        <v>0</v>
      </c>
      <c r="AB553">
        <v>0</v>
      </c>
      <c r="AC553">
        <v>0</v>
      </c>
      <c r="AD553">
        <v>0</v>
      </c>
      <c r="AE553">
        <v>0</v>
      </c>
      <c r="AF553">
        <v>0</v>
      </c>
      <c r="AG553">
        <v>0</v>
      </c>
      <c r="AH553">
        <v>0</v>
      </c>
      <c r="AI553">
        <v>0</v>
      </c>
      <c r="AJ553">
        <v>0</v>
      </c>
      <c r="AK553">
        <v>0</v>
      </c>
      <c r="AL553">
        <v>0</v>
      </c>
      <c r="AM553">
        <v>1</v>
      </c>
      <c r="AN553">
        <v>0</v>
      </c>
      <c r="AO553">
        <v>0</v>
      </c>
      <c r="AP553" t="s">
        <v>345</v>
      </c>
      <c r="AQ553">
        <v>1</v>
      </c>
      <c r="AR553">
        <v>0</v>
      </c>
      <c r="AS553">
        <v>0</v>
      </c>
      <c r="AT553">
        <v>0</v>
      </c>
      <c r="AU553">
        <v>0</v>
      </c>
      <c r="AV553">
        <v>0</v>
      </c>
      <c r="AW553">
        <v>0</v>
      </c>
      <c r="AX553">
        <v>0</v>
      </c>
      <c r="AY553" t="s">
        <v>345</v>
      </c>
      <c r="AZ553">
        <v>1</v>
      </c>
      <c r="BA553">
        <v>0</v>
      </c>
      <c r="BB553">
        <v>0</v>
      </c>
      <c r="BC553">
        <v>0</v>
      </c>
      <c r="BD553">
        <v>0</v>
      </c>
      <c r="BE553">
        <v>0</v>
      </c>
      <c r="BF553">
        <v>0</v>
      </c>
      <c r="BG553">
        <v>0</v>
      </c>
      <c r="BH553">
        <v>0</v>
      </c>
      <c r="BK553" t="s">
        <v>386</v>
      </c>
      <c r="BL553" t="s">
        <v>129</v>
      </c>
      <c r="BM553" t="s">
        <v>129</v>
      </c>
      <c r="BN553" t="s">
        <v>117</v>
      </c>
      <c r="BO553" t="s">
        <v>924</v>
      </c>
      <c r="BP553">
        <v>0</v>
      </c>
      <c r="BQ553">
        <v>0</v>
      </c>
      <c r="BR553">
        <v>0</v>
      </c>
      <c r="BS553">
        <v>0</v>
      </c>
      <c r="BT553">
        <v>0</v>
      </c>
      <c r="BU553">
        <v>1</v>
      </c>
      <c r="BV553">
        <v>0</v>
      </c>
      <c r="BW553">
        <v>0</v>
      </c>
      <c r="BX553">
        <v>0</v>
      </c>
      <c r="BY553">
        <v>0</v>
      </c>
      <c r="BZ553">
        <v>0</v>
      </c>
      <c r="CA553">
        <v>0</v>
      </c>
      <c r="CB553">
        <v>0</v>
      </c>
      <c r="CC553">
        <v>0</v>
      </c>
      <c r="CD553">
        <v>0</v>
      </c>
      <c r="CE553" t="s">
        <v>225</v>
      </c>
      <c r="CG553" t="s">
        <v>335</v>
      </c>
      <c r="CI553" t="s">
        <v>128</v>
      </c>
      <c r="CJ553" t="s">
        <v>52</v>
      </c>
      <c r="CL553" t="s">
        <v>52</v>
      </c>
      <c r="CN553" t="s">
        <v>336</v>
      </c>
      <c r="CO553" t="s">
        <v>2584</v>
      </c>
      <c r="CP553">
        <v>6</v>
      </c>
      <c r="CS553" t="s">
        <v>347</v>
      </c>
    </row>
    <row r="554" spans="1:98" customFormat="1">
      <c r="A554">
        <v>199925</v>
      </c>
      <c r="B554" t="s">
        <v>514</v>
      </c>
      <c r="C554" t="s">
        <v>360</v>
      </c>
      <c r="D554">
        <v>1987</v>
      </c>
      <c r="E554">
        <v>39</v>
      </c>
      <c r="F554" t="s">
        <v>57</v>
      </c>
      <c r="G554" t="s">
        <v>71</v>
      </c>
      <c r="H554" t="s">
        <v>782</v>
      </c>
      <c r="I554" t="s">
        <v>367</v>
      </c>
      <c r="J554" t="s">
        <v>325</v>
      </c>
      <c r="K554" s="329">
        <v>46133.635393518518</v>
      </c>
      <c r="L554" t="s">
        <v>309</v>
      </c>
      <c r="M554" t="s">
        <v>356</v>
      </c>
      <c r="N554" t="s">
        <v>357</v>
      </c>
      <c r="O554" t="s">
        <v>358</v>
      </c>
      <c r="P554" t="s">
        <v>329</v>
      </c>
      <c r="R554" t="s">
        <v>123</v>
      </c>
      <c r="S554" t="s">
        <v>122</v>
      </c>
      <c r="T554" t="s">
        <v>391</v>
      </c>
      <c r="U554" t="s">
        <v>75</v>
      </c>
      <c r="V554" t="s">
        <v>110</v>
      </c>
      <c r="W554" t="s">
        <v>513</v>
      </c>
      <c r="X554">
        <v>0</v>
      </c>
      <c r="Y554">
        <v>0</v>
      </c>
      <c r="Z554">
        <v>0</v>
      </c>
      <c r="AA554">
        <v>0</v>
      </c>
      <c r="AB554">
        <v>0</v>
      </c>
      <c r="AC554">
        <v>0</v>
      </c>
      <c r="AD554">
        <v>0</v>
      </c>
      <c r="AE554">
        <v>0</v>
      </c>
      <c r="AF554">
        <v>0</v>
      </c>
      <c r="AG554">
        <v>0</v>
      </c>
      <c r="AH554">
        <v>1</v>
      </c>
      <c r="AI554">
        <v>0</v>
      </c>
      <c r="AJ554">
        <v>0</v>
      </c>
      <c r="AK554">
        <v>0</v>
      </c>
      <c r="AL554">
        <v>0</v>
      </c>
      <c r="AM554">
        <v>0</v>
      </c>
      <c r="AN554">
        <v>0</v>
      </c>
      <c r="AO554">
        <v>0</v>
      </c>
      <c r="AP554" t="s">
        <v>345</v>
      </c>
      <c r="AQ554">
        <v>1</v>
      </c>
      <c r="AR554">
        <v>0</v>
      </c>
      <c r="AS554">
        <v>0</v>
      </c>
      <c r="AT554">
        <v>0</v>
      </c>
      <c r="AU554">
        <v>0</v>
      </c>
      <c r="AV554">
        <v>0</v>
      </c>
      <c r="AW554">
        <v>0</v>
      </c>
      <c r="AX554">
        <v>0</v>
      </c>
      <c r="AY554" t="s">
        <v>345</v>
      </c>
      <c r="AZ554">
        <v>1</v>
      </c>
      <c r="BA554">
        <v>0</v>
      </c>
      <c r="BB554">
        <v>0</v>
      </c>
      <c r="BC554">
        <v>0</v>
      </c>
      <c r="BD554">
        <v>0</v>
      </c>
      <c r="BE554">
        <v>0</v>
      </c>
      <c r="BF554">
        <v>0</v>
      </c>
      <c r="BG554">
        <v>0</v>
      </c>
      <c r="BH554">
        <v>0</v>
      </c>
      <c r="BI554" t="s">
        <v>51</v>
      </c>
      <c r="BK554" t="s">
        <v>132</v>
      </c>
      <c r="BL554" t="s">
        <v>135</v>
      </c>
      <c r="BM554" t="s">
        <v>131</v>
      </c>
      <c r="BN554" t="s">
        <v>118</v>
      </c>
      <c r="BO554" t="s">
        <v>373</v>
      </c>
      <c r="BP554">
        <v>0</v>
      </c>
      <c r="BQ554">
        <v>0</v>
      </c>
      <c r="BR554">
        <v>0</v>
      </c>
      <c r="BS554">
        <v>0</v>
      </c>
      <c r="BT554">
        <v>0</v>
      </c>
      <c r="BU554">
        <v>0</v>
      </c>
      <c r="BV554">
        <v>0</v>
      </c>
      <c r="BW554">
        <v>0</v>
      </c>
      <c r="BX554">
        <v>0</v>
      </c>
      <c r="BY554">
        <v>0</v>
      </c>
      <c r="BZ554">
        <v>0</v>
      </c>
      <c r="CA554">
        <v>0</v>
      </c>
      <c r="CB554">
        <v>0</v>
      </c>
      <c r="CC554">
        <v>0</v>
      </c>
      <c r="CD554" t="s">
        <v>988</v>
      </c>
      <c r="CE554" t="s">
        <v>138</v>
      </c>
      <c r="CG554" t="s">
        <v>139</v>
      </c>
      <c r="CI554" t="s">
        <v>128</v>
      </c>
      <c r="CJ554" t="s">
        <v>51</v>
      </c>
      <c r="CL554" t="s">
        <v>51</v>
      </c>
      <c r="CN554" t="s">
        <v>346</v>
      </c>
      <c r="CP554">
        <v>10</v>
      </c>
      <c r="CS554" t="s">
        <v>347</v>
      </c>
    </row>
    <row r="555" spans="1:98" customFormat="1">
      <c r="A555">
        <v>106460</v>
      </c>
      <c r="B555" t="s">
        <v>389</v>
      </c>
      <c r="C555" t="s">
        <v>360</v>
      </c>
      <c r="D555">
        <v>1967</v>
      </c>
      <c r="E555">
        <v>59</v>
      </c>
      <c r="F555" t="s">
        <v>58</v>
      </c>
      <c r="G555" t="s">
        <v>78</v>
      </c>
      <c r="H555" t="s">
        <v>476</v>
      </c>
      <c r="I555" t="s">
        <v>324</v>
      </c>
      <c r="J555" t="s">
        <v>350</v>
      </c>
      <c r="K555" s="329">
        <v>46133.597997685189</v>
      </c>
      <c r="L555" t="s">
        <v>309</v>
      </c>
      <c r="M555" t="s">
        <v>788</v>
      </c>
      <c r="N555" t="s">
        <v>789</v>
      </c>
      <c r="O555" t="s">
        <v>328</v>
      </c>
      <c r="P555" t="s">
        <v>329</v>
      </c>
      <c r="R555" t="s">
        <v>122</v>
      </c>
      <c r="S555" t="s">
        <v>122</v>
      </c>
      <c r="T555" t="s">
        <v>343</v>
      </c>
      <c r="U555" t="s">
        <v>331</v>
      </c>
      <c r="V555" t="s">
        <v>113</v>
      </c>
      <c r="W555" t="s">
        <v>505</v>
      </c>
      <c r="X555">
        <v>0</v>
      </c>
      <c r="Y555">
        <v>0</v>
      </c>
      <c r="Z555">
        <v>0</v>
      </c>
      <c r="AA555">
        <v>0</v>
      </c>
      <c r="AB555">
        <v>0</v>
      </c>
      <c r="AC555">
        <v>1</v>
      </c>
      <c r="AD555">
        <v>0</v>
      </c>
      <c r="AE555">
        <v>0</v>
      </c>
      <c r="AF555">
        <v>0</v>
      </c>
      <c r="AG555">
        <v>0</v>
      </c>
      <c r="AH555">
        <v>0</v>
      </c>
      <c r="AI555">
        <v>0</v>
      </c>
      <c r="AJ555">
        <v>0</v>
      </c>
      <c r="AK555">
        <v>0</v>
      </c>
      <c r="AL555">
        <v>0</v>
      </c>
      <c r="AM555">
        <v>0</v>
      </c>
      <c r="AN555">
        <v>0</v>
      </c>
      <c r="AO555">
        <v>0</v>
      </c>
      <c r="AP555" t="s">
        <v>433</v>
      </c>
      <c r="AQ555">
        <v>0</v>
      </c>
      <c r="AR555">
        <v>0</v>
      </c>
      <c r="AS555">
        <v>0</v>
      </c>
      <c r="AT555">
        <v>0</v>
      </c>
      <c r="AU555">
        <v>0</v>
      </c>
      <c r="AV555">
        <v>1</v>
      </c>
      <c r="AW555">
        <v>0</v>
      </c>
      <c r="AX555">
        <v>0</v>
      </c>
      <c r="AY555" t="s">
        <v>433</v>
      </c>
      <c r="AZ555">
        <v>0</v>
      </c>
      <c r="BA555">
        <v>0</v>
      </c>
      <c r="BB555">
        <v>0</v>
      </c>
      <c r="BC555">
        <v>0</v>
      </c>
      <c r="BD555">
        <v>1</v>
      </c>
      <c r="BE555">
        <v>0</v>
      </c>
      <c r="BF555">
        <v>0</v>
      </c>
      <c r="BG555">
        <v>0</v>
      </c>
      <c r="BH555">
        <v>0</v>
      </c>
      <c r="BI555" t="s">
        <v>53</v>
      </c>
      <c r="BK555" t="s">
        <v>132</v>
      </c>
      <c r="BL555" t="s">
        <v>130</v>
      </c>
      <c r="BM555" t="s">
        <v>131</v>
      </c>
      <c r="BN555" t="s">
        <v>117</v>
      </c>
      <c r="BO555" t="s">
        <v>938</v>
      </c>
      <c r="BP555">
        <v>0</v>
      </c>
      <c r="BQ555">
        <v>0</v>
      </c>
      <c r="BR555">
        <v>0</v>
      </c>
      <c r="BS555">
        <v>0</v>
      </c>
      <c r="BT555">
        <v>0</v>
      </c>
      <c r="BU555">
        <v>0</v>
      </c>
      <c r="BV555">
        <v>0</v>
      </c>
      <c r="BW555">
        <v>1</v>
      </c>
      <c r="BX555">
        <v>0</v>
      </c>
      <c r="BY555">
        <v>0</v>
      </c>
      <c r="BZ555">
        <v>0</v>
      </c>
      <c r="CA555">
        <v>0</v>
      </c>
      <c r="CB555">
        <v>0</v>
      </c>
      <c r="CC555">
        <v>0</v>
      </c>
      <c r="CD555">
        <v>0</v>
      </c>
      <c r="CE555" t="s">
        <v>167</v>
      </c>
      <c r="CG555" t="s">
        <v>143</v>
      </c>
      <c r="CI555" t="s">
        <v>386</v>
      </c>
      <c r="CJ555" t="s">
        <v>53</v>
      </c>
      <c r="CL555" t="s">
        <v>52</v>
      </c>
      <c r="CN555" t="s">
        <v>346</v>
      </c>
      <c r="CP555">
        <v>8</v>
      </c>
      <c r="CS555" t="s">
        <v>337</v>
      </c>
    </row>
    <row r="556" spans="1:98" customFormat="1">
      <c r="A556">
        <v>199915</v>
      </c>
      <c r="B556" t="s">
        <v>356</v>
      </c>
      <c r="C556" t="s">
        <v>360</v>
      </c>
      <c r="D556">
        <v>1982</v>
      </c>
      <c r="E556">
        <v>44</v>
      </c>
      <c r="F556" t="s">
        <v>387</v>
      </c>
      <c r="G556" t="s">
        <v>89</v>
      </c>
      <c r="H556" t="s">
        <v>830</v>
      </c>
      <c r="I556" t="s">
        <v>349</v>
      </c>
      <c r="J556" t="s">
        <v>350</v>
      </c>
      <c r="K556" s="329">
        <v>46133.58666666667</v>
      </c>
      <c r="L556" t="s">
        <v>309</v>
      </c>
      <c r="M556" t="s">
        <v>1363</v>
      </c>
      <c r="N556" t="s">
        <v>1364</v>
      </c>
      <c r="O556" t="s">
        <v>459</v>
      </c>
      <c r="P556" t="s">
        <v>353</v>
      </c>
      <c r="Q556" t="s">
        <v>305</v>
      </c>
      <c r="R556" t="s">
        <v>123</v>
      </c>
      <c r="S556" t="s">
        <v>123</v>
      </c>
      <c r="T556" t="s">
        <v>343</v>
      </c>
      <c r="U556" t="s">
        <v>331</v>
      </c>
      <c r="V556" t="s">
        <v>106</v>
      </c>
      <c r="W556" t="s">
        <v>513</v>
      </c>
      <c r="X556">
        <v>0</v>
      </c>
      <c r="Y556">
        <v>0</v>
      </c>
      <c r="Z556">
        <v>0</v>
      </c>
      <c r="AA556">
        <v>0</v>
      </c>
      <c r="AB556">
        <v>0</v>
      </c>
      <c r="AC556">
        <v>0</v>
      </c>
      <c r="AD556">
        <v>0</v>
      </c>
      <c r="AE556">
        <v>0</v>
      </c>
      <c r="AF556">
        <v>0</v>
      </c>
      <c r="AG556">
        <v>0</v>
      </c>
      <c r="AH556">
        <v>1</v>
      </c>
      <c r="AI556">
        <v>0</v>
      </c>
      <c r="AJ556">
        <v>0</v>
      </c>
      <c r="AK556">
        <v>0</v>
      </c>
      <c r="AL556">
        <v>0</v>
      </c>
      <c r="AM556">
        <v>0</v>
      </c>
      <c r="AN556">
        <v>0</v>
      </c>
      <c r="AO556">
        <v>0</v>
      </c>
      <c r="AP556" t="s">
        <v>345</v>
      </c>
      <c r="AQ556">
        <v>1</v>
      </c>
      <c r="AR556">
        <v>0</v>
      </c>
      <c r="AS556">
        <v>0</v>
      </c>
      <c r="AT556">
        <v>0</v>
      </c>
      <c r="AU556">
        <v>0</v>
      </c>
      <c r="AV556">
        <v>0</v>
      </c>
      <c r="AW556">
        <v>0</v>
      </c>
      <c r="AX556">
        <v>0</v>
      </c>
      <c r="AY556" t="s">
        <v>345</v>
      </c>
      <c r="AZ556">
        <v>1</v>
      </c>
      <c r="BA556">
        <v>0</v>
      </c>
      <c r="BB556">
        <v>0</v>
      </c>
      <c r="BC556">
        <v>0</v>
      </c>
      <c r="BD556">
        <v>0</v>
      </c>
      <c r="BE556">
        <v>0</v>
      </c>
      <c r="BF556">
        <v>0</v>
      </c>
      <c r="BG556">
        <v>0</v>
      </c>
      <c r="BH556">
        <v>0</v>
      </c>
      <c r="BK556" t="s">
        <v>131</v>
      </c>
      <c r="BL556" t="s">
        <v>130</v>
      </c>
      <c r="BM556" t="s">
        <v>131</v>
      </c>
      <c r="BN556" t="s">
        <v>117</v>
      </c>
      <c r="BO556" t="s">
        <v>938</v>
      </c>
      <c r="BP556">
        <v>0</v>
      </c>
      <c r="BQ556">
        <v>0</v>
      </c>
      <c r="BR556">
        <v>0</v>
      </c>
      <c r="BS556">
        <v>0</v>
      </c>
      <c r="BT556">
        <v>0</v>
      </c>
      <c r="BU556">
        <v>0</v>
      </c>
      <c r="BV556">
        <v>0</v>
      </c>
      <c r="BW556">
        <v>1</v>
      </c>
      <c r="BX556">
        <v>0</v>
      </c>
      <c r="BY556">
        <v>0</v>
      </c>
      <c r="BZ556">
        <v>0</v>
      </c>
      <c r="CA556">
        <v>0</v>
      </c>
      <c r="CB556">
        <v>0</v>
      </c>
      <c r="CC556">
        <v>0</v>
      </c>
      <c r="CD556">
        <v>0</v>
      </c>
      <c r="CE556" t="s">
        <v>140</v>
      </c>
      <c r="CG556" t="s">
        <v>226</v>
      </c>
      <c r="CI556" t="s">
        <v>129</v>
      </c>
      <c r="CJ556" t="s">
        <v>52</v>
      </c>
      <c r="CL556" t="s">
        <v>52</v>
      </c>
      <c r="CM556" t="s">
        <v>2585</v>
      </c>
      <c r="CN556" t="s">
        <v>346</v>
      </c>
      <c r="CP556">
        <v>9</v>
      </c>
      <c r="CQ556" t="s">
        <v>2586</v>
      </c>
      <c r="CS556" t="s">
        <v>347</v>
      </c>
    </row>
    <row r="557" spans="1:98" customFormat="1">
      <c r="A557">
        <v>199931</v>
      </c>
      <c r="B557" t="s">
        <v>33</v>
      </c>
      <c r="C557" t="s">
        <v>360</v>
      </c>
      <c r="D557">
        <v>1974</v>
      </c>
      <c r="E557">
        <v>52</v>
      </c>
      <c r="F557" t="s">
        <v>58</v>
      </c>
      <c r="G557" t="s">
        <v>82</v>
      </c>
      <c r="H557" t="s">
        <v>783</v>
      </c>
      <c r="I557" t="s">
        <v>367</v>
      </c>
      <c r="J557" t="s">
        <v>325</v>
      </c>
      <c r="K557" s="329">
        <v>46133.586527777778</v>
      </c>
      <c r="L557" t="s">
        <v>309</v>
      </c>
      <c r="M557" t="s">
        <v>33</v>
      </c>
      <c r="N557" t="s">
        <v>522</v>
      </c>
      <c r="O557" t="s">
        <v>319</v>
      </c>
      <c r="P557" t="s">
        <v>405</v>
      </c>
      <c r="Q557" t="s">
        <v>306</v>
      </c>
      <c r="R557" t="s">
        <v>383</v>
      </c>
      <c r="S557" t="s">
        <v>121</v>
      </c>
      <c r="T557" t="s">
        <v>121</v>
      </c>
      <c r="U557" t="s">
        <v>331</v>
      </c>
      <c r="V557" t="s">
        <v>107</v>
      </c>
      <c r="W557" t="s">
        <v>470</v>
      </c>
      <c r="X557">
        <v>0</v>
      </c>
      <c r="Y557">
        <v>0</v>
      </c>
      <c r="Z557">
        <v>1</v>
      </c>
      <c r="AA557">
        <v>0</v>
      </c>
      <c r="AB557">
        <v>0</v>
      </c>
      <c r="AC557">
        <v>0</v>
      </c>
      <c r="AD557">
        <v>0</v>
      </c>
      <c r="AE557">
        <v>0</v>
      </c>
      <c r="AF557">
        <v>0</v>
      </c>
      <c r="AG557">
        <v>0</v>
      </c>
      <c r="AH557">
        <v>0</v>
      </c>
      <c r="AI557">
        <v>0</v>
      </c>
      <c r="AJ557">
        <v>0</v>
      </c>
      <c r="AK557">
        <v>0</v>
      </c>
      <c r="AL557">
        <v>0</v>
      </c>
      <c r="AM557">
        <v>0</v>
      </c>
      <c r="AN557">
        <v>0</v>
      </c>
      <c r="AO557">
        <v>0</v>
      </c>
      <c r="AP557" t="s">
        <v>345</v>
      </c>
      <c r="AQ557">
        <v>1</v>
      </c>
      <c r="AR557">
        <v>0</v>
      </c>
      <c r="AS557">
        <v>0</v>
      </c>
      <c r="AT557">
        <v>0</v>
      </c>
      <c r="AU557">
        <v>0</v>
      </c>
      <c r="AV557">
        <v>0</v>
      </c>
      <c r="AW557">
        <v>0</v>
      </c>
      <c r="AX557">
        <v>0</v>
      </c>
      <c r="AY557" t="s">
        <v>345</v>
      </c>
      <c r="AZ557">
        <v>1</v>
      </c>
      <c r="BA557">
        <v>0</v>
      </c>
      <c r="BB557">
        <v>0</v>
      </c>
      <c r="BC557">
        <v>0</v>
      </c>
      <c r="BD557">
        <v>0</v>
      </c>
      <c r="BE557">
        <v>0</v>
      </c>
      <c r="BF557">
        <v>0</v>
      </c>
      <c r="BG557">
        <v>0</v>
      </c>
      <c r="BH557">
        <v>0</v>
      </c>
      <c r="BK557" t="s">
        <v>386</v>
      </c>
      <c r="BL557" t="s">
        <v>127</v>
      </c>
      <c r="BM557" t="s">
        <v>130</v>
      </c>
      <c r="BN557" t="s">
        <v>118</v>
      </c>
      <c r="BO557" t="s">
        <v>928</v>
      </c>
      <c r="BP557">
        <v>0</v>
      </c>
      <c r="BQ557">
        <v>0</v>
      </c>
      <c r="BR557">
        <v>0</v>
      </c>
      <c r="BS557">
        <v>1</v>
      </c>
      <c r="BT557">
        <v>0</v>
      </c>
      <c r="BU557">
        <v>0</v>
      </c>
      <c r="BV557">
        <v>0</v>
      </c>
      <c r="BW557">
        <v>0</v>
      </c>
      <c r="BX557">
        <v>0</v>
      </c>
      <c r="BY557">
        <v>0</v>
      </c>
      <c r="BZ557">
        <v>0</v>
      </c>
      <c r="CA557">
        <v>0</v>
      </c>
      <c r="CB557">
        <v>0</v>
      </c>
      <c r="CC557">
        <v>0</v>
      </c>
      <c r="CD557">
        <v>0</v>
      </c>
      <c r="CE557" t="s">
        <v>335</v>
      </c>
      <c r="CG557" t="s">
        <v>184</v>
      </c>
      <c r="CI557" t="s">
        <v>130</v>
      </c>
      <c r="CJ557" t="s">
        <v>52</v>
      </c>
      <c r="CL557" t="s">
        <v>52</v>
      </c>
      <c r="CN557" t="s">
        <v>346</v>
      </c>
      <c r="CP557">
        <v>8</v>
      </c>
      <c r="CQ557" t="s">
        <v>2587</v>
      </c>
      <c r="CS557" t="s">
        <v>347</v>
      </c>
    </row>
    <row r="558" spans="1:98" customFormat="1">
      <c r="A558">
        <v>199476</v>
      </c>
      <c r="B558" t="s">
        <v>658</v>
      </c>
      <c r="C558" t="s">
        <v>322</v>
      </c>
      <c r="D558">
        <v>1975</v>
      </c>
      <c r="E558">
        <v>51</v>
      </c>
      <c r="F558" t="s">
        <v>58</v>
      </c>
      <c r="G558" t="s">
        <v>49</v>
      </c>
      <c r="H558" t="s">
        <v>442</v>
      </c>
      <c r="I558" t="s">
        <v>471</v>
      </c>
      <c r="J558" t="s">
        <v>325</v>
      </c>
      <c r="K558" s="329">
        <v>46133.546967592592</v>
      </c>
      <c r="L558" t="s">
        <v>309</v>
      </c>
      <c r="M558" t="s">
        <v>356</v>
      </c>
      <c r="N558" t="s">
        <v>357</v>
      </c>
      <c r="O558" t="s">
        <v>358</v>
      </c>
      <c r="P558" t="s">
        <v>329</v>
      </c>
      <c r="R558" t="s">
        <v>383</v>
      </c>
      <c r="S558" t="s">
        <v>121</v>
      </c>
      <c r="T558" t="s">
        <v>121</v>
      </c>
      <c r="U558" t="s">
        <v>331</v>
      </c>
      <c r="V558" t="s">
        <v>107</v>
      </c>
      <c r="W558" t="s">
        <v>470</v>
      </c>
      <c r="X558">
        <v>0</v>
      </c>
      <c r="Y558">
        <v>0</v>
      </c>
      <c r="Z558">
        <v>1</v>
      </c>
      <c r="AA558">
        <v>0</v>
      </c>
      <c r="AB558">
        <v>0</v>
      </c>
      <c r="AC558">
        <v>0</v>
      </c>
      <c r="AD558">
        <v>0</v>
      </c>
      <c r="AE558">
        <v>0</v>
      </c>
      <c r="AF558">
        <v>0</v>
      </c>
      <c r="AG558">
        <v>0</v>
      </c>
      <c r="AH558">
        <v>0</v>
      </c>
      <c r="AI558">
        <v>0</v>
      </c>
      <c r="AJ558">
        <v>0</v>
      </c>
      <c r="AK558">
        <v>0</v>
      </c>
      <c r="AL558">
        <v>0</v>
      </c>
      <c r="AM558">
        <v>0</v>
      </c>
      <c r="AN558">
        <v>0</v>
      </c>
      <c r="AO558">
        <v>0</v>
      </c>
      <c r="AP558" t="s">
        <v>399</v>
      </c>
      <c r="AQ558">
        <v>0</v>
      </c>
      <c r="AR558">
        <v>0</v>
      </c>
      <c r="AS558">
        <v>0</v>
      </c>
      <c r="AT558">
        <v>0</v>
      </c>
      <c r="AU558">
        <v>0</v>
      </c>
      <c r="AV558">
        <v>0</v>
      </c>
      <c r="AW558">
        <v>1</v>
      </c>
      <c r="AX558">
        <v>0</v>
      </c>
      <c r="AY558" t="s">
        <v>345</v>
      </c>
      <c r="AZ558">
        <v>1</v>
      </c>
      <c r="BA558">
        <v>0</v>
      </c>
      <c r="BB558">
        <v>0</v>
      </c>
      <c r="BC558">
        <v>0</v>
      </c>
      <c r="BD558">
        <v>0</v>
      </c>
      <c r="BE558">
        <v>0</v>
      </c>
      <c r="BF558">
        <v>0</v>
      </c>
      <c r="BG558">
        <v>0</v>
      </c>
      <c r="BH558">
        <v>0</v>
      </c>
      <c r="BK558" t="s">
        <v>129</v>
      </c>
      <c r="BL558" t="s">
        <v>127</v>
      </c>
      <c r="BM558" t="s">
        <v>128</v>
      </c>
      <c r="BN558" t="s">
        <v>119</v>
      </c>
      <c r="BO558" t="s">
        <v>921</v>
      </c>
      <c r="BP558">
        <v>0</v>
      </c>
      <c r="BQ558">
        <v>0</v>
      </c>
      <c r="BR558">
        <v>0</v>
      </c>
      <c r="BS558">
        <v>0</v>
      </c>
      <c r="BT558">
        <v>0</v>
      </c>
      <c r="BU558">
        <v>0</v>
      </c>
      <c r="BV558">
        <v>0</v>
      </c>
      <c r="BW558">
        <v>0</v>
      </c>
      <c r="BX558">
        <v>0</v>
      </c>
      <c r="BY558">
        <v>0</v>
      </c>
      <c r="BZ558">
        <v>1</v>
      </c>
      <c r="CA558">
        <v>0</v>
      </c>
      <c r="CB558">
        <v>0</v>
      </c>
      <c r="CC558">
        <v>0</v>
      </c>
      <c r="CD558">
        <v>0</v>
      </c>
      <c r="CE558" t="s">
        <v>335</v>
      </c>
      <c r="CG558" t="s">
        <v>335</v>
      </c>
      <c r="CI558" t="s">
        <v>128</v>
      </c>
      <c r="CJ558" t="s">
        <v>52</v>
      </c>
      <c r="CL558" t="s">
        <v>52</v>
      </c>
      <c r="CN558" t="s">
        <v>346</v>
      </c>
      <c r="CP558">
        <v>8</v>
      </c>
    </row>
    <row r="559" spans="1:98" customFormat="1">
      <c r="A559">
        <v>199927</v>
      </c>
      <c r="B559" t="s">
        <v>530</v>
      </c>
      <c r="C559" t="s">
        <v>322</v>
      </c>
      <c r="D559">
        <v>1972</v>
      </c>
      <c r="E559">
        <v>54</v>
      </c>
      <c r="F559" t="s">
        <v>58</v>
      </c>
      <c r="G559" t="s">
        <v>82</v>
      </c>
      <c r="H559" t="s">
        <v>783</v>
      </c>
      <c r="I559" t="s">
        <v>324</v>
      </c>
      <c r="J559" t="s">
        <v>325</v>
      </c>
      <c r="K559" s="329">
        <v>46133.509884259256</v>
      </c>
      <c r="L559" t="s">
        <v>309</v>
      </c>
      <c r="M559" t="s">
        <v>530</v>
      </c>
      <c r="N559" t="s">
        <v>531</v>
      </c>
      <c r="O559" t="s">
        <v>404</v>
      </c>
      <c r="P559" t="s">
        <v>405</v>
      </c>
      <c r="Q559" t="s">
        <v>306</v>
      </c>
      <c r="R559" t="s">
        <v>383</v>
      </c>
      <c r="S559" t="s">
        <v>121</v>
      </c>
      <c r="T559" t="s">
        <v>121</v>
      </c>
      <c r="U559" t="s">
        <v>331</v>
      </c>
      <c r="V559" t="s">
        <v>107</v>
      </c>
      <c r="W559" t="s">
        <v>524</v>
      </c>
      <c r="X559">
        <v>0</v>
      </c>
      <c r="Y559">
        <v>1</v>
      </c>
      <c r="Z559">
        <v>0</v>
      </c>
      <c r="AA559">
        <v>0</v>
      </c>
      <c r="AB559">
        <v>0</v>
      </c>
      <c r="AC559">
        <v>0</v>
      </c>
      <c r="AD559">
        <v>0</v>
      </c>
      <c r="AE559">
        <v>0</v>
      </c>
      <c r="AF559">
        <v>0</v>
      </c>
      <c r="AG559">
        <v>0</v>
      </c>
      <c r="AH559">
        <v>0</v>
      </c>
      <c r="AI559">
        <v>0</v>
      </c>
      <c r="AJ559">
        <v>0</v>
      </c>
      <c r="AK559">
        <v>0</v>
      </c>
      <c r="AL559">
        <v>0</v>
      </c>
      <c r="AM559">
        <v>0</v>
      </c>
      <c r="AN559">
        <v>0</v>
      </c>
      <c r="AO559">
        <v>0</v>
      </c>
      <c r="AP559" t="s">
        <v>345</v>
      </c>
      <c r="AQ559">
        <v>1</v>
      </c>
      <c r="AR559">
        <v>0</v>
      </c>
      <c r="AS559">
        <v>0</v>
      </c>
      <c r="AT559">
        <v>0</v>
      </c>
      <c r="AU559">
        <v>0</v>
      </c>
      <c r="AV559">
        <v>0</v>
      </c>
      <c r="AW559">
        <v>0</v>
      </c>
      <c r="AX559">
        <v>0</v>
      </c>
      <c r="AY559" t="s">
        <v>345</v>
      </c>
      <c r="AZ559">
        <v>1</v>
      </c>
      <c r="BA559">
        <v>0</v>
      </c>
      <c r="BB559">
        <v>0</v>
      </c>
      <c r="BC559">
        <v>0</v>
      </c>
      <c r="BD559">
        <v>0</v>
      </c>
      <c r="BE559">
        <v>0</v>
      </c>
      <c r="BF559">
        <v>0</v>
      </c>
      <c r="BG559">
        <v>0</v>
      </c>
      <c r="BH559">
        <v>0</v>
      </c>
      <c r="BI559" t="s">
        <v>53</v>
      </c>
      <c r="BK559" t="s">
        <v>129</v>
      </c>
      <c r="BL559" t="s">
        <v>130</v>
      </c>
      <c r="BM559" t="s">
        <v>130</v>
      </c>
      <c r="BN559" t="s">
        <v>117</v>
      </c>
      <c r="BO559" t="s">
        <v>956</v>
      </c>
      <c r="BP559">
        <v>0</v>
      </c>
      <c r="BQ559">
        <v>0</v>
      </c>
      <c r="BR559">
        <v>0</v>
      </c>
      <c r="BS559">
        <v>0</v>
      </c>
      <c r="BT559">
        <v>1</v>
      </c>
      <c r="BU559">
        <v>0</v>
      </c>
      <c r="BV559">
        <v>0</v>
      </c>
      <c r="BW559">
        <v>0</v>
      </c>
      <c r="BX559">
        <v>0</v>
      </c>
      <c r="BY559">
        <v>0</v>
      </c>
      <c r="BZ559">
        <v>0</v>
      </c>
      <c r="CA559">
        <v>0</v>
      </c>
      <c r="CB559">
        <v>0</v>
      </c>
      <c r="CC559">
        <v>0</v>
      </c>
      <c r="CD559">
        <v>0</v>
      </c>
      <c r="CE559" t="s">
        <v>335</v>
      </c>
      <c r="CG559" t="s">
        <v>335</v>
      </c>
      <c r="CI559" t="s">
        <v>130</v>
      </c>
      <c r="CJ559" t="s">
        <v>52</v>
      </c>
      <c r="CL559" t="s">
        <v>52</v>
      </c>
      <c r="CN559" t="s">
        <v>346</v>
      </c>
      <c r="CP559">
        <v>9</v>
      </c>
    </row>
    <row r="560" spans="1:98" customFormat="1">
      <c r="A560">
        <v>199926</v>
      </c>
      <c r="B560" t="s">
        <v>468</v>
      </c>
      <c r="C560" t="s">
        <v>360</v>
      </c>
      <c r="D560">
        <v>1961</v>
      </c>
      <c r="E560">
        <v>65</v>
      </c>
      <c r="F560" t="s">
        <v>339</v>
      </c>
      <c r="G560" t="s">
        <v>80</v>
      </c>
      <c r="H560" t="s">
        <v>688</v>
      </c>
      <c r="I560" t="s">
        <v>324</v>
      </c>
      <c r="J560" t="s">
        <v>325</v>
      </c>
      <c r="K560" s="329">
        <v>46133.507407407407</v>
      </c>
      <c r="L560" t="s">
        <v>309</v>
      </c>
      <c r="M560" t="s">
        <v>468</v>
      </c>
      <c r="N560" t="s">
        <v>469</v>
      </c>
      <c r="O560" t="s">
        <v>415</v>
      </c>
      <c r="P560" t="s">
        <v>382</v>
      </c>
      <c r="R560" t="s">
        <v>122</v>
      </c>
      <c r="S560" t="s">
        <v>122</v>
      </c>
      <c r="T560" t="s">
        <v>391</v>
      </c>
      <c r="U560" t="s">
        <v>331</v>
      </c>
      <c r="V560" t="s">
        <v>107</v>
      </c>
      <c r="W560" t="s">
        <v>470</v>
      </c>
      <c r="X560">
        <v>0</v>
      </c>
      <c r="Y560">
        <v>0</v>
      </c>
      <c r="Z560">
        <v>1</v>
      </c>
      <c r="AA560">
        <v>0</v>
      </c>
      <c r="AB560">
        <v>0</v>
      </c>
      <c r="AC560">
        <v>0</v>
      </c>
      <c r="AD560">
        <v>0</v>
      </c>
      <c r="AE560">
        <v>0</v>
      </c>
      <c r="AF560">
        <v>0</v>
      </c>
      <c r="AG560">
        <v>0</v>
      </c>
      <c r="AH560">
        <v>0</v>
      </c>
      <c r="AI560">
        <v>0</v>
      </c>
      <c r="AJ560">
        <v>0</v>
      </c>
      <c r="AK560">
        <v>0</v>
      </c>
      <c r="AL560">
        <v>0</v>
      </c>
      <c r="AM560">
        <v>0</v>
      </c>
      <c r="AN560">
        <v>0</v>
      </c>
      <c r="AO560">
        <v>0</v>
      </c>
      <c r="AP560" t="s">
        <v>345</v>
      </c>
      <c r="AQ560">
        <v>1</v>
      </c>
      <c r="AR560">
        <v>0</v>
      </c>
      <c r="AS560">
        <v>0</v>
      </c>
      <c r="AT560">
        <v>0</v>
      </c>
      <c r="AU560">
        <v>0</v>
      </c>
      <c r="AV560">
        <v>0</v>
      </c>
      <c r="AW560">
        <v>0</v>
      </c>
      <c r="AX560">
        <v>0</v>
      </c>
      <c r="AY560" t="s">
        <v>345</v>
      </c>
      <c r="AZ560">
        <v>1</v>
      </c>
      <c r="BA560">
        <v>0</v>
      </c>
      <c r="BB560">
        <v>0</v>
      </c>
      <c r="BC560">
        <v>0</v>
      </c>
      <c r="BD560">
        <v>0</v>
      </c>
      <c r="BE560">
        <v>0</v>
      </c>
      <c r="BF560">
        <v>0</v>
      </c>
      <c r="BG560">
        <v>0</v>
      </c>
      <c r="BH560">
        <v>0</v>
      </c>
      <c r="BK560" t="s">
        <v>134</v>
      </c>
      <c r="BL560" t="s">
        <v>134</v>
      </c>
      <c r="BM560" t="s">
        <v>131</v>
      </c>
      <c r="BN560" t="s">
        <v>118</v>
      </c>
      <c r="BO560" t="s">
        <v>922</v>
      </c>
      <c r="BP560">
        <v>1</v>
      </c>
      <c r="BQ560">
        <v>0</v>
      </c>
      <c r="BR560">
        <v>0</v>
      </c>
      <c r="BS560">
        <v>0</v>
      </c>
      <c r="BT560">
        <v>0</v>
      </c>
      <c r="BU560">
        <v>0</v>
      </c>
      <c r="BV560">
        <v>0</v>
      </c>
      <c r="BW560">
        <v>0</v>
      </c>
      <c r="BX560">
        <v>0</v>
      </c>
      <c r="BY560">
        <v>0</v>
      </c>
      <c r="BZ560">
        <v>0</v>
      </c>
      <c r="CA560">
        <v>0</v>
      </c>
      <c r="CB560">
        <v>0</v>
      </c>
      <c r="CC560">
        <v>0</v>
      </c>
      <c r="CD560">
        <v>0</v>
      </c>
      <c r="CE560" t="s">
        <v>335</v>
      </c>
      <c r="CG560" t="s">
        <v>335</v>
      </c>
      <c r="CI560" t="s">
        <v>130</v>
      </c>
      <c r="CJ560" t="s">
        <v>51</v>
      </c>
      <c r="CL560" t="s">
        <v>51</v>
      </c>
      <c r="CN560" t="s">
        <v>346</v>
      </c>
      <c r="CP560">
        <v>9</v>
      </c>
    </row>
    <row r="561" spans="1:98" customFormat="1">
      <c r="A561">
        <v>199925</v>
      </c>
      <c r="B561" t="s">
        <v>514</v>
      </c>
      <c r="C561" t="s">
        <v>360</v>
      </c>
      <c r="D561">
        <v>1987</v>
      </c>
      <c r="E561">
        <v>39</v>
      </c>
      <c r="F561" t="s">
        <v>57</v>
      </c>
      <c r="G561" t="s">
        <v>71</v>
      </c>
      <c r="H561" t="s">
        <v>782</v>
      </c>
      <c r="I561" t="s">
        <v>367</v>
      </c>
      <c r="J561" t="s">
        <v>325</v>
      </c>
      <c r="K561" s="329">
        <v>46133.478541666664</v>
      </c>
      <c r="L561" t="s">
        <v>309</v>
      </c>
      <c r="M561" t="s">
        <v>514</v>
      </c>
      <c r="N561" t="s">
        <v>516</v>
      </c>
      <c r="O561" t="s">
        <v>352</v>
      </c>
      <c r="P561" t="s">
        <v>353</v>
      </c>
      <c r="R561" t="s">
        <v>123</v>
      </c>
      <c r="S561" t="s">
        <v>122</v>
      </c>
      <c r="T561" t="s">
        <v>391</v>
      </c>
      <c r="U561" t="s">
        <v>75</v>
      </c>
      <c r="V561" t="s">
        <v>110</v>
      </c>
      <c r="W561" t="s">
        <v>585</v>
      </c>
      <c r="X561">
        <v>0</v>
      </c>
      <c r="Y561">
        <v>1</v>
      </c>
      <c r="Z561">
        <v>1</v>
      </c>
      <c r="AA561">
        <v>0</v>
      </c>
      <c r="AB561">
        <v>1</v>
      </c>
      <c r="AC561">
        <v>0</v>
      </c>
      <c r="AD561">
        <v>0</v>
      </c>
      <c r="AE561">
        <v>0</v>
      </c>
      <c r="AF561">
        <v>0</v>
      </c>
      <c r="AG561">
        <v>0</v>
      </c>
      <c r="AH561">
        <v>1</v>
      </c>
      <c r="AI561">
        <v>0</v>
      </c>
      <c r="AJ561">
        <v>0</v>
      </c>
      <c r="AK561">
        <v>0</v>
      </c>
      <c r="AL561">
        <v>0</v>
      </c>
      <c r="AM561">
        <v>0</v>
      </c>
      <c r="AN561">
        <v>0</v>
      </c>
      <c r="AO561">
        <v>0</v>
      </c>
      <c r="AP561" t="s">
        <v>345</v>
      </c>
      <c r="AQ561">
        <v>1</v>
      </c>
      <c r="AR561">
        <v>0</v>
      </c>
      <c r="AS561">
        <v>0</v>
      </c>
      <c r="AT561">
        <v>0</v>
      </c>
      <c r="AU561">
        <v>0</v>
      </c>
      <c r="AV561">
        <v>0</v>
      </c>
      <c r="AW561">
        <v>0</v>
      </c>
      <c r="AX561">
        <v>0</v>
      </c>
      <c r="AY561" t="s">
        <v>500</v>
      </c>
      <c r="AZ561">
        <v>1</v>
      </c>
      <c r="BA561">
        <v>0</v>
      </c>
      <c r="BB561">
        <v>0</v>
      </c>
      <c r="BC561">
        <v>0</v>
      </c>
      <c r="BD561">
        <v>0</v>
      </c>
      <c r="BE561">
        <v>0</v>
      </c>
      <c r="BF561">
        <v>1</v>
      </c>
      <c r="BG561">
        <v>0</v>
      </c>
      <c r="BH561">
        <v>0</v>
      </c>
      <c r="BK561" t="s">
        <v>132</v>
      </c>
      <c r="BL561" t="s">
        <v>135</v>
      </c>
      <c r="BM561" t="s">
        <v>131</v>
      </c>
      <c r="BN561" t="s">
        <v>117</v>
      </c>
      <c r="BO561" t="s">
        <v>1447</v>
      </c>
      <c r="BP561">
        <v>0</v>
      </c>
      <c r="BQ561">
        <v>1</v>
      </c>
      <c r="BR561">
        <v>0</v>
      </c>
      <c r="BS561">
        <v>0</v>
      </c>
      <c r="BT561">
        <v>0</v>
      </c>
      <c r="BU561">
        <v>0</v>
      </c>
      <c r="BV561">
        <v>0</v>
      </c>
      <c r="BW561">
        <v>0</v>
      </c>
      <c r="BX561">
        <v>0</v>
      </c>
      <c r="BY561">
        <v>0</v>
      </c>
      <c r="BZ561">
        <v>0</v>
      </c>
      <c r="CA561">
        <v>0</v>
      </c>
      <c r="CB561">
        <v>0</v>
      </c>
      <c r="CC561">
        <v>0</v>
      </c>
      <c r="CD561" t="s">
        <v>988</v>
      </c>
      <c r="CE561" t="s">
        <v>335</v>
      </c>
      <c r="CG561" t="s">
        <v>335</v>
      </c>
      <c r="CI561" t="s">
        <v>130</v>
      </c>
      <c r="CJ561" t="s">
        <v>51</v>
      </c>
      <c r="CK561" t="s">
        <v>2588</v>
      </c>
      <c r="CL561" t="s">
        <v>51</v>
      </c>
      <c r="CN561" t="s">
        <v>336</v>
      </c>
      <c r="CO561" t="s">
        <v>2589</v>
      </c>
      <c r="CP561">
        <v>10</v>
      </c>
      <c r="CS561" t="s">
        <v>347</v>
      </c>
    </row>
    <row r="562" spans="1:98" customFormat="1">
      <c r="A562">
        <v>106460</v>
      </c>
      <c r="B562" t="s">
        <v>389</v>
      </c>
      <c r="C562" t="s">
        <v>360</v>
      </c>
      <c r="D562">
        <v>1967</v>
      </c>
      <c r="E562">
        <v>59</v>
      </c>
      <c r="F562" t="s">
        <v>58</v>
      </c>
      <c r="G562" t="s">
        <v>78</v>
      </c>
      <c r="H562" t="s">
        <v>476</v>
      </c>
      <c r="I562" t="s">
        <v>324</v>
      </c>
      <c r="J562" t="s">
        <v>350</v>
      </c>
      <c r="K562" s="329">
        <v>46133.470879629633</v>
      </c>
      <c r="L562" t="s">
        <v>309</v>
      </c>
      <c r="M562" t="s">
        <v>1363</v>
      </c>
      <c r="N562" t="s">
        <v>1364</v>
      </c>
      <c r="O562" t="s">
        <v>459</v>
      </c>
      <c r="P562" t="s">
        <v>353</v>
      </c>
      <c r="Q562" t="s">
        <v>305</v>
      </c>
      <c r="R562" t="s">
        <v>122</v>
      </c>
      <c r="S562" t="s">
        <v>122</v>
      </c>
      <c r="T562" t="s">
        <v>343</v>
      </c>
      <c r="U562" t="s">
        <v>331</v>
      </c>
      <c r="V562" t="s">
        <v>113</v>
      </c>
      <c r="W562" t="s">
        <v>565</v>
      </c>
      <c r="X562">
        <v>0</v>
      </c>
      <c r="Y562">
        <v>0</v>
      </c>
      <c r="Z562">
        <v>1</v>
      </c>
      <c r="AA562">
        <v>0</v>
      </c>
      <c r="AB562">
        <v>0</v>
      </c>
      <c r="AC562">
        <v>1</v>
      </c>
      <c r="AD562">
        <v>0</v>
      </c>
      <c r="AE562">
        <v>0</v>
      </c>
      <c r="AF562">
        <v>0</v>
      </c>
      <c r="AG562">
        <v>0</v>
      </c>
      <c r="AH562">
        <v>0</v>
      </c>
      <c r="AI562">
        <v>0</v>
      </c>
      <c r="AJ562">
        <v>0</v>
      </c>
      <c r="AK562">
        <v>0</v>
      </c>
      <c r="AL562">
        <v>0</v>
      </c>
      <c r="AM562">
        <v>0</v>
      </c>
      <c r="AN562">
        <v>0</v>
      </c>
      <c r="AO562">
        <v>0</v>
      </c>
      <c r="AP562" t="s">
        <v>433</v>
      </c>
      <c r="AQ562">
        <v>0</v>
      </c>
      <c r="AR562">
        <v>0</v>
      </c>
      <c r="AS562">
        <v>0</v>
      </c>
      <c r="AT562">
        <v>0</v>
      </c>
      <c r="AU562">
        <v>0</v>
      </c>
      <c r="AV562">
        <v>1</v>
      </c>
      <c r="AW562">
        <v>0</v>
      </c>
      <c r="AX562">
        <v>0</v>
      </c>
      <c r="AY562" t="s">
        <v>433</v>
      </c>
      <c r="AZ562">
        <v>0</v>
      </c>
      <c r="BA562">
        <v>0</v>
      </c>
      <c r="BB562">
        <v>0</v>
      </c>
      <c r="BC562">
        <v>0</v>
      </c>
      <c r="BD562">
        <v>1</v>
      </c>
      <c r="BE562">
        <v>0</v>
      </c>
      <c r="BF562">
        <v>0</v>
      </c>
      <c r="BG562">
        <v>0</v>
      </c>
      <c r="BH562">
        <v>0</v>
      </c>
      <c r="BI562" t="s">
        <v>53</v>
      </c>
      <c r="BK562" t="s">
        <v>132</v>
      </c>
      <c r="BL562" t="s">
        <v>130</v>
      </c>
      <c r="BM562" t="s">
        <v>131</v>
      </c>
      <c r="BN562" t="s">
        <v>118</v>
      </c>
      <c r="BO562" t="s">
        <v>938</v>
      </c>
      <c r="BP562">
        <v>0</v>
      </c>
      <c r="BQ562">
        <v>0</v>
      </c>
      <c r="BR562">
        <v>0</v>
      </c>
      <c r="BS562">
        <v>0</v>
      </c>
      <c r="BT562">
        <v>0</v>
      </c>
      <c r="BU562">
        <v>0</v>
      </c>
      <c r="BV562">
        <v>0</v>
      </c>
      <c r="BW562">
        <v>1</v>
      </c>
      <c r="BX562">
        <v>0</v>
      </c>
      <c r="BY562">
        <v>0</v>
      </c>
      <c r="BZ562">
        <v>0</v>
      </c>
      <c r="CA562">
        <v>0</v>
      </c>
      <c r="CB562">
        <v>0</v>
      </c>
      <c r="CC562">
        <v>0</v>
      </c>
      <c r="CD562">
        <v>0</v>
      </c>
      <c r="CE562" t="s">
        <v>139</v>
      </c>
      <c r="CG562" t="s">
        <v>143</v>
      </c>
      <c r="CI562" t="s">
        <v>386</v>
      </c>
      <c r="CJ562" t="s">
        <v>53</v>
      </c>
      <c r="CL562" t="s">
        <v>52</v>
      </c>
      <c r="CN562" t="s">
        <v>346</v>
      </c>
      <c r="CP562">
        <v>4</v>
      </c>
      <c r="CS562" t="s">
        <v>337</v>
      </c>
    </row>
    <row r="563" spans="1:98" customFormat="1">
      <c r="A563">
        <v>199924</v>
      </c>
      <c r="B563" t="s">
        <v>514</v>
      </c>
      <c r="C563" t="s">
        <v>360</v>
      </c>
      <c r="D563">
        <v>1959</v>
      </c>
      <c r="E563">
        <v>67</v>
      </c>
      <c r="F563" t="s">
        <v>339</v>
      </c>
      <c r="G563" t="s">
        <v>75</v>
      </c>
      <c r="H563" t="s">
        <v>537</v>
      </c>
      <c r="I563" t="s">
        <v>378</v>
      </c>
      <c r="J563" t="s">
        <v>350</v>
      </c>
      <c r="K563" s="329">
        <v>46133.470173611109</v>
      </c>
      <c r="L563" t="s">
        <v>309</v>
      </c>
      <c r="M563" t="s">
        <v>514</v>
      </c>
      <c r="N563" t="s">
        <v>516</v>
      </c>
      <c r="O563" t="s">
        <v>352</v>
      </c>
      <c r="P563" t="s">
        <v>353</v>
      </c>
      <c r="R563" t="s">
        <v>383</v>
      </c>
      <c r="S563" t="s">
        <v>121</v>
      </c>
      <c r="T563" t="s">
        <v>121</v>
      </c>
      <c r="U563" t="s">
        <v>331</v>
      </c>
      <c r="V563" t="s">
        <v>112</v>
      </c>
      <c r="W563" t="s">
        <v>2590</v>
      </c>
      <c r="X563">
        <v>0</v>
      </c>
      <c r="Y563">
        <v>0</v>
      </c>
      <c r="Z563">
        <v>1</v>
      </c>
      <c r="AA563">
        <v>1</v>
      </c>
      <c r="AB563">
        <v>0</v>
      </c>
      <c r="AC563">
        <v>0</v>
      </c>
      <c r="AD563">
        <v>1</v>
      </c>
      <c r="AE563">
        <v>0</v>
      </c>
      <c r="AF563">
        <v>0</v>
      </c>
      <c r="AG563">
        <v>0</v>
      </c>
      <c r="AH563">
        <v>1</v>
      </c>
      <c r="AI563">
        <v>0</v>
      </c>
      <c r="AJ563">
        <v>0</v>
      </c>
      <c r="AK563">
        <v>0</v>
      </c>
      <c r="AL563">
        <v>1</v>
      </c>
      <c r="AM563">
        <v>0</v>
      </c>
      <c r="AN563">
        <v>0</v>
      </c>
      <c r="AO563">
        <v>0</v>
      </c>
      <c r="AP563" t="s">
        <v>345</v>
      </c>
      <c r="AQ563">
        <v>1</v>
      </c>
      <c r="AR563">
        <v>0</v>
      </c>
      <c r="AS563">
        <v>0</v>
      </c>
      <c r="AT563">
        <v>0</v>
      </c>
      <c r="AU563">
        <v>0</v>
      </c>
      <c r="AV563">
        <v>0</v>
      </c>
      <c r="AW563">
        <v>0</v>
      </c>
      <c r="AX563">
        <v>0</v>
      </c>
      <c r="AY563" t="s">
        <v>345</v>
      </c>
      <c r="AZ563">
        <v>1</v>
      </c>
      <c r="BA563">
        <v>0</v>
      </c>
      <c r="BB563">
        <v>0</v>
      </c>
      <c r="BC563">
        <v>0</v>
      </c>
      <c r="BD563">
        <v>0</v>
      </c>
      <c r="BE563">
        <v>0</v>
      </c>
      <c r="BF563">
        <v>0</v>
      </c>
      <c r="BG563">
        <v>0</v>
      </c>
      <c r="BH563">
        <v>0</v>
      </c>
      <c r="BI563" t="s">
        <v>51</v>
      </c>
      <c r="BK563" t="s">
        <v>386</v>
      </c>
      <c r="BL563" t="s">
        <v>129</v>
      </c>
      <c r="BM563" t="s">
        <v>130</v>
      </c>
      <c r="BN563" t="s">
        <v>117</v>
      </c>
      <c r="BO563" t="s">
        <v>1552</v>
      </c>
      <c r="BP563">
        <v>1</v>
      </c>
      <c r="BQ563">
        <v>0</v>
      </c>
      <c r="BR563">
        <v>0</v>
      </c>
      <c r="BS563">
        <v>1</v>
      </c>
      <c r="BT563">
        <v>0</v>
      </c>
      <c r="BU563">
        <v>1</v>
      </c>
      <c r="BV563">
        <v>0</v>
      </c>
      <c r="BW563">
        <v>1</v>
      </c>
      <c r="BX563">
        <v>0</v>
      </c>
      <c r="BY563">
        <v>0</v>
      </c>
      <c r="BZ563">
        <v>0</v>
      </c>
      <c r="CA563">
        <v>0</v>
      </c>
      <c r="CB563">
        <v>0</v>
      </c>
      <c r="CC563">
        <v>0</v>
      </c>
      <c r="CD563">
        <v>0</v>
      </c>
      <c r="CE563" t="s">
        <v>226</v>
      </c>
      <c r="CF563" t="s">
        <v>2591</v>
      </c>
      <c r="CG563" t="s">
        <v>216</v>
      </c>
      <c r="CH563" t="s">
        <v>2592</v>
      </c>
      <c r="CI563" t="s">
        <v>128</v>
      </c>
      <c r="CJ563" t="s">
        <v>51</v>
      </c>
      <c r="CK563" t="s">
        <v>2593</v>
      </c>
      <c r="CL563" t="s">
        <v>51</v>
      </c>
      <c r="CM563" t="s">
        <v>2594</v>
      </c>
      <c r="CN563" t="s">
        <v>346</v>
      </c>
      <c r="CP563">
        <v>10</v>
      </c>
      <c r="CQ563" t="s">
        <v>2595</v>
      </c>
      <c r="CR563" t="s">
        <v>2596</v>
      </c>
      <c r="CS563" t="s">
        <v>337</v>
      </c>
      <c r="CT563" t="s">
        <v>2597</v>
      </c>
    </row>
    <row r="564" spans="1:98" customFormat="1">
      <c r="A564">
        <v>199921</v>
      </c>
      <c r="B564" t="s">
        <v>356</v>
      </c>
      <c r="C564" t="s">
        <v>360</v>
      </c>
      <c r="D564">
        <v>1963</v>
      </c>
      <c r="E564">
        <v>63</v>
      </c>
      <c r="F564" t="s">
        <v>339</v>
      </c>
      <c r="G564" t="s">
        <v>80</v>
      </c>
      <c r="H564" t="s">
        <v>528</v>
      </c>
      <c r="I564" t="s">
        <v>324</v>
      </c>
      <c r="J564" t="s">
        <v>325</v>
      </c>
      <c r="K564" s="329">
        <v>46133.455509259256</v>
      </c>
      <c r="L564" t="s">
        <v>309</v>
      </c>
      <c r="M564" t="s">
        <v>356</v>
      </c>
      <c r="N564" t="s">
        <v>357</v>
      </c>
      <c r="O564" t="s">
        <v>358</v>
      </c>
      <c r="P564" t="s">
        <v>329</v>
      </c>
      <c r="R564" t="s">
        <v>383</v>
      </c>
      <c r="S564" t="s">
        <v>121</v>
      </c>
      <c r="T564" t="s">
        <v>121</v>
      </c>
      <c r="U564" t="s">
        <v>331</v>
      </c>
      <c r="V564" t="s">
        <v>107</v>
      </c>
      <c r="W564" t="s">
        <v>373</v>
      </c>
      <c r="X564">
        <v>0</v>
      </c>
      <c r="Y564">
        <v>0</v>
      </c>
      <c r="Z564">
        <v>0</v>
      </c>
      <c r="AA564">
        <v>0</v>
      </c>
      <c r="AB564">
        <v>0</v>
      </c>
      <c r="AC564">
        <v>0</v>
      </c>
      <c r="AD564">
        <v>0</v>
      </c>
      <c r="AE564">
        <v>0</v>
      </c>
      <c r="AF564">
        <v>0</v>
      </c>
      <c r="AG564">
        <v>0</v>
      </c>
      <c r="AH564">
        <v>0</v>
      </c>
      <c r="AI564">
        <v>0</v>
      </c>
      <c r="AJ564">
        <v>0</v>
      </c>
      <c r="AK564">
        <v>0</v>
      </c>
      <c r="AL564">
        <v>0</v>
      </c>
      <c r="AM564">
        <v>0</v>
      </c>
      <c r="AN564">
        <v>0</v>
      </c>
      <c r="AO564" t="s">
        <v>2598</v>
      </c>
      <c r="AP564" t="s">
        <v>345</v>
      </c>
      <c r="AQ564">
        <v>1</v>
      </c>
      <c r="AR564">
        <v>0</v>
      </c>
      <c r="AS564">
        <v>0</v>
      </c>
      <c r="AT564">
        <v>0</v>
      </c>
      <c r="AU564">
        <v>0</v>
      </c>
      <c r="AV564">
        <v>0</v>
      </c>
      <c r="AW564">
        <v>0</v>
      </c>
      <c r="AX564">
        <v>0</v>
      </c>
      <c r="AY564" t="s">
        <v>345</v>
      </c>
      <c r="AZ564">
        <v>1</v>
      </c>
      <c r="BA564">
        <v>0</v>
      </c>
      <c r="BB564">
        <v>0</v>
      </c>
      <c r="BC564">
        <v>0</v>
      </c>
      <c r="BD564">
        <v>0</v>
      </c>
      <c r="BE564">
        <v>0</v>
      </c>
      <c r="BF564">
        <v>0</v>
      </c>
      <c r="BG564">
        <v>0</v>
      </c>
      <c r="BH564">
        <v>0</v>
      </c>
      <c r="BK564" t="s">
        <v>131</v>
      </c>
      <c r="BL564" t="s">
        <v>131</v>
      </c>
      <c r="BM564" t="s">
        <v>128</v>
      </c>
      <c r="BN564" t="s">
        <v>118</v>
      </c>
      <c r="BO564" t="s">
        <v>373</v>
      </c>
      <c r="BP564">
        <v>0</v>
      </c>
      <c r="BQ564">
        <v>0</v>
      </c>
      <c r="BR564">
        <v>0</v>
      </c>
      <c r="BS564">
        <v>0</v>
      </c>
      <c r="BT564">
        <v>0</v>
      </c>
      <c r="BU564">
        <v>0</v>
      </c>
      <c r="BV564">
        <v>0</v>
      </c>
      <c r="BW564">
        <v>0</v>
      </c>
      <c r="BX564">
        <v>0</v>
      </c>
      <c r="BY564">
        <v>0</v>
      </c>
      <c r="BZ564">
        <v>0</v>
      </c>
      <c r="CA564">
        <v>0</v>
      </c>
      <c r="CB564">
        <v>0</v>
      </c>
      <c r="CC564">
        <v>0</v>
      </c>
      <c r="CD564" t="s">
        <v>2599</v>
      </c>
      <c r="CE564" t="s">
        <v>167</v>
      </c>
      <c r="CG564" t="s">
        <v>335</v>
      </c>
      <c r="CI564" t="s">
        <v>135</v>
      </c>
      <c r="CJ564" t="s">
        <v>52</v>
      </c>
      <c r="CL564" t="s">
        <v>52</v>
      </c>
      <c r="CN564" t="s">
        <v>346</v>
      </c>
      <c r="CP564">
        <v>7</v>
      </c>
    </row>
    <row r="565" spans="1:98" customFormat="1">
      <c r="A565">
        <v>199922</v>
      </c>
      <c r="B565" t="s">
        <v>356</v>
      </c>
      <c r="C565" t="s">
        <v>322</v>
      </c>
      <c r="D565">
        <v>1958</v>
      </c>
      <c r="E565">
        <v>68</v>
      </c>
      <c r="F565" t="s">
        <v>339</v>
      </c>
      <c r="G565" t="s">
        <v>80</v>
      </c>
      <c r="H565" t="s">
        <v>528</v>
      </c>
      <c r="I565" t="s">
        <v>402</v>
      </c>
      <c r="J565" t="s">
        <v>325</v>
      </c>
      <c r="K565" s="329">
        <v>46133.454317129632</v>
      </c>
      <c r="L565" t="s">
        <v>309</v>
      </c>
      <c r="M565" t="s">
        <v>356</v>
      </c>
      <c r="N565" t="s">
        <v>357</v>
      </c>
      <c r="O565" t="s">
        <v>358</v>
      </c>
      <c r="P565" t="s">
        <v>329</v>
      </c>
      <c r="R565" t="s">
        <v>383</v>
      </c>
      <c r="S565" t="s">
        <v>121</v>
      </c>
      <c r="T565" t="s">
        <v>391</v>
      </c>
      <c r="U565" t="s">
        <v>372</v>
      </c>
      <c r="V565" t="s">
        <v>107</v>
      </c>
      <c r="W565" t="s">
        <v>373</v>
      </c>
      <c r="X565">
        <v>0</v>
      </c>
      <c r="Y565">
        <v>0</v>
      </c>
      <c r="Z565">
        <v>0</v>
      </c>
      <c r="AA565">
        <v>0</v>
      </c>
      <c r="AB565">
        <v>0</v>
      </c>
      <c r="AC565">
        <v>0</v>
      </c>
      <c r="AD565">
        <v>0</v>
      </c>
      <c r="AE565">
        <v>0</v>
      </c>
      <c r="AF565">
        <v>0</v>
      </c>
      <c r="AG565">
        <v>0</v>
      </c>
      <c r="AH565">
        <v>0</v>
      </c>
      <c r="AI565">
        <v>0</v>
      </c>
      <c r="AJ565">
        <v>0</v>
      </c>
      <c r="AK565">
        <v>0</v>
      </c>
      <c r="AL565">
        <v>0</v>
      </c>
      <c r="AM565">
        <v>0</v>
      </c>
      <c r="AN565">
        <v>0</v>
      </c>
      <c r="AO565" t="s">
        <v>1613</v>
      </c>
      <c r="AP565" t="s">
        <v>345</v>
      </c>
      <c r="AQ565">
        <v>1</v>
      </c>
      <c r="AR565">
        <v>0</v>
      </c>
      <c r="AS565">
        <v>0</v>
      </c>
      <c r="AT565">
        <v>0</v>
      </c>
      <c r="AU565">
        <v>0</v>
      </c>
      <c r="AV565">
        <v>0</v>
      </c>
      <c r="AW565">
        <v>0</v>
      </c>
      <c r="AX565">
        <v>0</v>
      </c>
      <c r="AY565" t="s">
        <v>345</v>
      </c>
      <c r="AZ565">
        <v>1</v>
      </c>
      <c r="BA565">
        <v>0</v>
      </c>
      <c r="BB565">
        <v>0</v>
      </c>
      <c r="BC565">
        <v>0</v>
      </c>
      <c r="BD565">
        <v>0</v>
      </c>
      <c r="BE565">
        <v>0</v>
      </c>
      <c r="BF565">
        <v>0</v>
      </c>
      <c r="BG565">
        <v>0</v>
      </c>
      <c r="BH565">
        <v>0</v>
      </c>
      <c r="BK565" t="s">
        <v>131</v>
      </c>
      <c r="BL565" t="s">
        <v>130</v>
      </c>
      <c r="BM565" t="s">
        <v>130</v>
      </c>
      <c r="BN565" t="s">
        <v>119</v>
      </c>
      <c r="BO565" t="s">
        <v>373</v>
      </c>
      <c r="BP565">
        <v>0</v>
      </c>
      <c r="BQ565">
        <v>0</v>
      </c>
      <c r="BR565">
        <v>0</v>
      </c>
      <c r="BS565">
        <v>0</v>
      </c>
      <c r="BT565">
        <v>0</v>
      </c>
      <c r="BU565">
        <v>0</v>
      </c>
      <c r="BV565">
        <v>0</v>
      </c>
      <c r="BW565">
        <v>0</v>
      </c>
      <c r="BX565">
        <v>0</v>
      </c>
      <c r="BY565">
        <v>0</v>
      </c>
      <c r="BZ565">
        <v>0</v>
      </c>
      <c r="CA565">
        <v>0</v>
      </c>
      <c r="CB565">
        <v>0</v>
      </c>
      <c r="CC565">
        <v>0</v>
      </c>
      <c r="CD565" t="s">
        <v>1613</v>
      </c>
      <c r="CE565" t="s">
        <v>146</v>
      </c>
      <c r="CG565" t="s">
        <v>335</v>
      </c>
      <c r="CI565" t="s">
        <v>130</v>
      </c>
      <c r="CJ565" t="s">
        <v>53</v>
      </c>
      <c r="CL565" t="s">
        <v>52</v>
      </c>
      <c r="CN565" t="s">
        <v>346</v>
      </c>
      <c r="CP565">
        <v>8</v>
      </c>
      <c r="CS565" t="s">
        <v>337</v>
      </c>
    </row>
    <row r="566" spans="1:98" customFormat="1">
      <c r="A566">
        <v>199915</v>
      </c>
      <c r="B566" t="s">
        <v>356</v>
      </c>
      <c r="C566" t="s">
        <v>360</v>
      </c>
      <c r="D566">
        <v>1982</v>
      </c>
      <c r="E566">
        <v>44</v>
      </c>
      <c r="F566" t="s">
        <v>387</v>
      </c>
      <c r="G566" t="s">
        <v>89</v>
      </c>
      <c r="H566" t="s">
        <v>830</v>
      </c>
      <c r="I566" t="s">
        <v>349</v>
      </c>
      <c r="J566" t="s">
        <v>350</v>
      </c>
      <c r="K566" s="329">
        <v>46133.411851851852</v>
      </c>
      <c r="L566" t="s">
        <v>309</v>
      </c>
      <c r="M566" t="s">
        <v>29</v>
      </c>
      <c r="N566" t="s">
        <v>458</v>
      </c>
      <c r="O566" t="s">
        <v>459</v>
      </c>
      <c r="P566" t="s">
        <v>353</v>
      </c>
      <c r="Q566" t="s">
        <v>305</v>
      </c>
      <c r="R566" t="s">
        <v>123</v>
      </c>
      <c r="S566" t="s">
        <v>123</v>
      </c>
      <c r="T566" t="s">
        <v>343</v>
      </c>
      <c r="U566" t="s">
        <v>331</v>
      </c>
      <c r="V566" t="s">
        <v>106</v>
      </c>
      <c r="W566" t="s">
        <v>513</v>
      </c>
      <c r="X566">
        <v>0</v>
      </c>
      <c r="Y566">
        <v>0</v>
      </c>
      <c r="Z566">
        <v>0</v>
      </c>
      <c r="AA566">
        <v>0</v>
      </c>
      <c r="AB566">
        <v>0</v>
      </c>
      <c r="AC566">
        <v>0</v>
      </c>
      <c r="AD566">
        <v>0</v>
      </c>
      <c r="AE566">
        <v>0</v>
      </c>
      <c r="AF566">
        <v>0</v>
      </c>
      <c r="AG566">
        <v>0</v>
      </c>
      <c r="AH566">
        <v>1</v>
      </c>
      <c r="AI566">
        <v>0</v>
      </c>
      <c r="AJ566">
        <v>0</v>
      </c>
      <c r="AK566">
        <v>0</v>
      </c>
      <c r="AL566">
        <v>0</v>
      </c>
      <c r="AM566">
        <v>0</v>
      </c>
      <c r="AN566">
        <v>0</v>
      </c>
      <c r="AO566">
        <v>0</v>
      </c>
      <c r="AP566" t="s">
        <v>345</v>
      </c>
      <c r="AQ566">
        <v>1</v>
      </c>
      <c r="AR566">
        <v>0</v>
      </c>
      <c r="AS566">
        <v>0</v>
      </c>
      <c r="AT566">
        <v>0</v>
      </c>
      <c r="AU566">
        <v>0</v>
      </c>
      <c r="AV566">
        <v>0</v>
      </c>
      <c r="AW566">
        <v>0</v>
      </c>
      <c r="AX566">
        <v>0</v>
      </c>
      <c r="AY566" t="s">
        <v>345</v>
      </c>
      <c r="AZ566">
        <v>1</v>
      </c>
      <c r="BA566">
        <v>0</v>
      </c>
      <c r="BB566">
        <v>0</v>
      </c>
      <c r="BC566">
        <v>0</v>
      </c>
      <c r="BD566">
        <v>0</v>
      </c>
      <c r="BE566">
        <v>0</v>
      </c>
      <c r="BF566">
        <v>0</v>
      </c>
      <c r="BG566">
        <v>0</v>
      </c>
      <c r="BH566">
        <v>0</v>
      </c>
      <c r="BI566" t="s">
        <v>52</v>
      </c>
      <c r="BK566" t="s">
        <v>131</v>
      </c>
      <c r="BL566" t="s">
        <v>130</v>
      </c>
      <c r="BM566" t="s">
        <v>131</v>
      </c>
      <c r="BN566" t="s">
        <v>117</v>
      </c>
      <c r="BO566" t="s">
        <v>938</v>
      </c>
      <c r="BP566">
        <v>0</v>
      </c>
      <c r="BQ566">
        <v>0</v>
      </c>
      <c r="BR566">
        <v>0</v>
      </c>
      <c r="BS566">
        <v>0</v>
      </c>
      <c r="BT566">
        <v>0</v>
      </c>
      <c r="BU566">
        <v>0</v>
      </c>
      <c r="BV566">
        <v>0</v>
      </c>
      <c r="BW566">
        <v>1</v>
      </c>
      <c r="BX566">
        <v>0</v>
      </c>
      <c r="BY566">
        <v>0</v>
      </c>
      <c r="BZ566">
        <v>0</v>
      </c>
      <c r="CA566">
        <v>0</v>
      </c>
      <c r="CB566">
        <v>0</v>
      </c>
      <c r="CC566">
        <v>0</v>
      </c>
      <c r="CD566">
        <v>0</v>
      </c>
      <c r="CE566" t="s">
        <v>167</v>
      </c>
      <c r="CG566" t="s">
        <v>214</v>
      </c>
      <c r="CI566" t="s">
        <v>128</v>
      </c>
      <c r="CJ566" t="s">
        <v>52</v>
      </c>
      <c r="CL566" t="s">
        <v>52</v>
      </c>
      <c r="CM566" t="s">
        <v>2600</v>
      </c>
      <c r="CN566" t="s">
        <v>346</v>
      </c>
      <c r="CP566">
        <v>8</v>
      </c>
      <c r="CR566" t="s">
        <v>2601</v>
      </c>
      <c r="CS566" t="s">
        <v>347</v>
      </c>
      <c r="CT566" t="s">
        <v>2602</v>
      </c>
    </row>
    <row r="567" spans="1:98" customFormat="1">
      <c r="A567">
        <v>199915</v>
      </c>
      <c r="B567" t="s">
        <v>356</v>
      </c>
      <c r="C567" t="s">
        <v>360</v>
      </c>
      <c r="D567">
        <v>1982</v>
      </c>
      <c r="E567">
        <v>44</v>
      </c>
      <c r="F567" t="s">
        <v>387</v>
      </c>
      <c r="G567" t="s">
        <v>89</v>
      </c>
      <c r="H567" t="s">
        <v>830</v>
      </c>
      <c r="I567" t="s">
        <v>349</v>
      </c>
      <c r="J567" t="s">
        <v>350</v>
      </c>
      <c r="K567" s="329">
        <v>46133.387719907405</v>
      </c>
      <c r="L567" t="s">
        <v>309</v>
      </c>
      <c r="M567" t="s">
        <v>853</v>
      </c>
      <c r="N567" t="s">
        <v>854</v>
      </c>
      <c r="O567" t="s">
        <v>492</v>
      </c>
      <c r="P567" t="s">
        <v>382</v>
      </c>
      <c r="R567" t="s">
        <v>123</v>
      </c>
      <c r="S567" t="s">
        <v>123</v>
      </c>
      <c r="T567" t="s">
        <v>343</v>
      </c>
      <c r="U567" t="s">
        <v>331</v>
      </c>
      <c r="V567" t="s">
        <v>106</v>
      </c>
      <c r="W567" t="s">
        <v>513</v>
      </c>
      <c r="X567">
        <v>0</v>
      </c>
      <c r="Y567">
        <v>0</v>
      </c>
      <c r="Z567">
        <v>0</v>
      </c>
      <c r="AA567">
        <v>0</v>
      </c>
      <c r="AB567">
        <v>0</v>
      </c>
      <c r="AC567">
        <v>0</v>
      </c>
      <c r="AD567">
        <v>0</v>
      </c>
      <c r="AE567">
        <v>0</v>
      </c>
      <c r="AF567">
        <v>0</v>
      </c>
      <c r="AG567">
        <v>0</v>
      </c>
      <c r="AH567">
        <v>1</v>
      </c>
      <c r="AI567">
        <v>0</v>
      </c>
      <c r="AJ567">
        <v>0</v>
      </c>
      <c r="AK567">
        <v>0</v>
      </c>
      <c r="AL567">
        <v>0</v>
      </c>
      <c r="AM567">
        <v>0</v>
      </c>
      <c r="AN567">
        <v>0</v>
      </c>
      <c r="AO567">
        <v>0</v>
      </c>
      <c r="AP567" t="s">
        <v>345</v>
      </c>
      <c r="AQ567">
        <v>1</v>
      </c>
      <c r="AR567">
        <v>0</v>
      </c>
      <c r="AS567">
        <v>0</v>
      </c>
      <c r="AT567">
        <v>0</v>
      </c>
      <c r="AU567">
        <v>0</v>
      </c>
      <c r="AV567">
        <v>0</v>
      </c>
      <c r="AW567">
        <v>0</v>
      </c>
      <c r="AX567">
        <v>0</v>
      </c>
      <c r="AY567" t="s">
        <v>345</v>
      </c>
      <c r="AZ567">
        <v>1</v>
      </c>
      <c r="BA567">
        <v>0</v>
      </c>
      <c r="BB567">
        <v>0</v>
      </c>
      <c r="BC567">
        <v>0</v>
      </c>
      <c r="BD567">
        <v>0</v>
      </c>
      <c r="BE567">
        <v>0</v>
      </c>
      <c r="BF567">
        <v>0</v>
      </c>
      <c r="BG567">
        <v>0</v>
      </c>
      <c r="BH567">
        <v>0</v>
      </c>
      <c r="BK567" t="s">
        <v>131</v>
      </c>
      <c r="BL567" t="s">
        <v>130</v>
      </c>
      <c r="BM567" t="s">
        <v>131</v>
      </c>
      <c r="BN567" t="s">
        <v>117</v>
      </c>
      <c r="BO567" t="s">
        <v>938</v>
      </c>
      <c r="BP567">
        <v>0</v>
      </c>
      <c r="BQ567">
        <v>0</v>
      </c>
      <c r="BR567">
        <v>0</v>
      </c>
      <c r="BS567">
        <v>0</v>
      </c>
      <c r="BT567">
        <v>0</v>
      </c>
      <c r="BU567">
        <v>0</v>
      </c>
      <c r="BV567">
        <v>0</v>
      </c>
      <c r="BW567">
        <v>1</v>
      </c>
      <c r="BX567">
        <v>0</v>
      </c>
      <c r="BY567">
        <v>0</v>
      </c>
      <c r="BZ567">
        <v>0</v>
      </c>
      <c r="CA567">
        <v>0</v>
      </c>
      <c r="CB567">
        <v>0</v>
      </c>
      <c r="CC567">
        <v>0</v>
      </c>
      <c r="CD567">
        <v>0</v>
      </c>
      <c r="CE567" t="s">
        <v>167</v>
      </c>
      <c r="CG567" t="s">
        <v>212</v>
      </c>
      <c r="CI567" t="s">
        <v>133</v>
      </c>
      <c r="CJ567" t="s">
        <v>52</v>
      </c>
      <c r="CL567" t="s">
        <v>53</v>
      </c>
      <c r="CN567" t="s">
        <v>346</v>
      </c>
      <c r="CP567">
        <v>6</v>
      </c>
      <c r="CQ567" t="s">
        <v>2603</v>
      </c>
      <c r="CS567" t="s">
        <v>347</v>
      </c>
      <c r="CT567" t="s">
        <v>2604</v>
      </c>
    </row>
    <row r="568" spans="1:98" customFormat="1">
      <c r="A568">
        <v>199915</v>
      </c>
      <c r="B568" t="s">
        <v>356</v>
      </c>
      <c r="C568" t="s">
        <v>360</v>
      </c>
      <c r="D568">
        <v>1982</v>
      </c>
      <c r="E568">
        <v>44</v>
      </c>
      <c r="F568" t="s">
        <v>387</v>
      </c>
      <c r="G568" t="s">
        <v>89</v>
      </c>
      <c r="H568" t="s">
        <v>830</v>
      </c>
      <c r="I568" t="s">
        <v>349</v>
      </c>
      <c r="J568" t="s">
        <v>350</v>
      </c>
      <c r="K568" s="329">
        <v>46133.385115740741</v>
      </c>
      <c r="L568" t="s">
        <v>309</v>
      </c>
      <c r="M568" t="s">
        <v>356</v>
      </c>
      <c r="N568" t="s">
        <v>357</v>
      </c>
      <c r="O568" t="s">
        <v>358</v>
      </c>
      <c r="P568" t="s">
        <v>329</v>
      </c>
      <c r="R568" t="s">
        <v>123</v>
      </c>
      <c r="S568" t="s">
        <v>123</v>
      </c>
      <c r="T568" t="s">
        <v>343</v>
      </c>
      <c r="U568" t="s">
        <v>331</v>
      </c>
      <c r="V568" t="s">
        <v>106</v>
      </c>
      <c r="W568" t="s">
        <v>1578</v>
      </c>
      <c r="X568">
        <v>0</v>
      </c>
      <c r="Y568">
        <v>1</v>
      </c>
      <c r="Z568">
        <v>1</v>
      </c>
      <c r="AA568">
        <v>0</v>
      </c>
      <c r="AB568">
        <v>1</v>
      </c>
      <c r="AC568">
        <v>1</v>
      </c>
      <c r="AD568">
        <v>0</v>
      </c>
      <c r="AE568">
        <v>0</v>
      </c>
      <c r="AF568">
        <v>0</v>
      </c>
      <c r="AG568">
        <v>0</v>
      </c>
      <c r="AH568">
        <v>1</v>
      </c>
      <c r="AI568">
        <v>0</v>
      </c>
      <c r="AJ568">
        <v>0</v>
      </c>
      <c r="AK568">
        <v>0</v>
      </c>
      <c r="AL568">
        <v>0</v>
      </c>
      <c r="AM568">
        <v>0</v>
      </c>
      <c r="AN568">
        <v>0</v>
      </c>
      <c r="AO568">
        <v>0</v>
      </c>
      <c r="AP568" t="s">
        <v>345</v>
      </c>
      <c r="AQ568">
        <v>1</v>
      </c>
      <c r="AR568">
        <v>0</v>
      </c>
      <c r="AS568">
        <v>0</v>
      </c>
      <c r="AT568">
        <v>0</v>
      </c>
      <c r="AU568">
        <v>0</v>
      </c>
      <c r="AV568">
        <v>0</v>
      </c>
      <c r="AW568">
        <v>0</v>
      </c>
      <c r="AX568">
        <v>0</v>
      </c>
      <c r="AY568" t="s">
        <v>345</v>
      </c>
      <c r="AZ568">
        <v>1</v>
      </c>
      <c r="BA568">
        <v>0</v>
      </c>
      <c r="BB568">
        <v>0</v>
      </c>
      <c r="BC568">
        <v>0</v>
      </c>
      <c r="BD568">
        <v>0</v>
      </c>
      <c r="BE568">
        <v>0</v>
      </c>
      <c r="BF568">
        <v>0</v>
      </c>
      <c r="BG568">
        <v>0</v>
      </c>
      <c r="BH568">
        <v>0</v>
      </c>
      <c r="BK568" t="s">
        <v>131</v>
      </c>
      <c r="BL568" t="s">
        <v>130</v>
      </c>
      <c r="BM568" t="s">
        <v>131</v>
      </c>
      <c r="BN568" t="s">
        <v>117</v>
      </c>
      <c r="BO568" t="s">
        <v>929</v>
      </c>
      <c r="BP568">
        <v>0</v>
      </c>
      <c r="BQ568">
        <v>0</v>
      </c>
      <c r="BR568">
        <v>0</v>
      </c>
      <c r="BS568">
        <v>0</v>
      </c>
      <c r="BT568">
        <v>0</v>
      </c>
      <c r="BU568">
        <v>1</v>
      </c>
      <c r="BV568">
        <v>0</v>
      </c>
      <c r="BW568">
        <v>1</v>
      </c>
      <c r="BX568">
        <v>0</v>
      </c>
      <c r="BY568">
        <v>0</v>
      </c>
      <c r="BZ568">
        <v>0</v>
      </c>
      <c r="CA568">
        <v>0</v>
      </c>
      <c r="CB568">
        <v>0</v>
      </c>
      <c r="CC568">
        <v>0</v>
      </c>
      <c r="CD568">
        <v>0</v>
      </c>
      <c r="CE568" t="s">
        <v>146</v>
      </c>
      <c r="CG568" t="s">
        <v>140</v>
      </c>
      <c r="CI568" t="s">
        <v>128</v>
      </c>
      <c r="CJ568" t="s">
        <v>52</v>
      </c>
      <c r="CL568" t="s">
        <v>52</v>
      </c>
      <c r="CN568" t="s">
        <v>346</v>
      </c>
      <c r="CP568">
        <v>8</v>
      </c>
      <c r="CQ568" t="s">
        <v>2605</v>
      </c>
      <c r="CR568" t="s">
        <v>2606</v>
      </c>
      <c r="CS568" t="s">
        <v>347</v>
      </c>
      <c r="CT568" t="s">
        <v>2604</v>
      </c>
    </row>
    <row r="569" spans="1:98" customFormat="1">
      <c r="A569">
        <v>199913</v>
      </c>
      <c r="B569" t="s">
        <v>514</v>
      </c>
      <c r="C569" t="s">
        <v>360</v>
      </c>
      <c r="D569">
        <v>1973</v>
      </c>
      <c r="E569">
        <v>53</v>
      </c>
      <c r="F569" t="s">
        <v>58</v>
      </c>
      <c r="G569" t="s">
        <v>75</v>
      </c>
      <c r="H569" t="s">
        <v>836</v>
      </c>
      <c r="I569" t="s">
        <v>402</v>
      </c>
      <c r="J569" t="s">
        <v>350</v>
      </c>
      <c r="K569" s="329">
        <v>46133.300196759257</v>
      </c>
      <c r="L569" t="s">
        <v>309</v>
      </c>
      <c r="M569" t="s">
        <v>514</v>
      </c>
      <c r="N569" t="s">
        <v>516</v>
      </c>
      <c r="O569" t="s">
        <v>352</v>
      </c>
      <c r="P569" t="s">
        <v>353</v>
      </c>
      <c r="R569" t="s">
        <v>383</v>
      </c>
      <c r="S569" t="s">
        <v>121</v>
      </c>
      <c r="T569" t="s">
        <v>121</v>
      </c>
      <c r="U569" t="s">
        <v>331</v>
      </c>
      <c r="V569" t="s">
        <v>112</v>
      </c>
      <c r="W569" t="s">
        <v>384</v>
      </c>
      <c r="X569">
        <v>0</v>
      </c>
      <c r="Y569">
        <v>0</v>
      </c>
      <c r="Z569">
        <v>0</v>
      </c>
      <c r="AA569">
        <v>0</v>
      </c>
      <c r="AB569">
        <v>1</v>
      </c>
      <c r="AC569">
        <v>0</v>
      </c>
      <c r="AD569">
        <v>0</v>
      </c>
      <c r="AE569">
        <v>0</v>
      </c>
      <c r="AF569">
        <v>0</v>
      </c>
      <c r="AG569">
        <v>0</v>
      </c>
      <c r="AH569">
        <v>0</v>
      </c>
      <c r="AI569">
        <v>0</v>
      </c>
      <c r="AJ569">
        <v>0</v>
      </c>
      <c r="AK569">
        <v>0</v>
      </c>
      <c r="AL569">
        <v>0</v>
      </c>
      <c r="AM569">
        <v>0</v>
      </c>
      <c r="AN569">
        <v>0</v>
      </c>
      <c r="AO569">
        <v>0</v>
      </c>
      <c r="AP569" t="s">
        <v>345</v>
      </c>
      <c r="AQ569">
        <v>1</v>
      </c>
      <c r="AR569">
        <v>0</v>
      </c>
      <c r="AS569">
        <v>0</v>
      </c>
      <c r="AT569">
        <v>0</v>
      </c>
      <c r="AU569">
        <v>0</v>
      </c>
      <c r="AV569">
        <v>0</v>
      </c>
      <c r="AW569">
        <v>0</v>
      </c>
      <c r="AX569">
        <v>0</v>
      </c>
      <c r="AY569" t="s">
        <v>345</v>
      </c>
      <c r="AZ569">
        <v>1</v>
      </c>
      <c r="BA569">
        <v>0</v>
      </c>
      <c r="BB569">
        <v>0</v>
      </c>
      <c r="BC569">
        <v>0</v>
      </c>
      <c r="BD569">
        <v>0</v>
      </c>
      <c r="BE569">
        <v>0</v>
      </c>
      <c r="BF569">
        <v>0</v>
      </c>
      <c r="BG569">
        <v>0</v>
      </c>
      <c r="BH569">
        <v>0</v>
      </c>
      <c r="BI569" t="s">
        <v>51</v>
      </c>
      <c r="BK569" t="s">
        <v>386</v>
      </c>
      <c r="BL569" t="s">
        <v>127</v>
      </c>
      <c r="BM569" t="s">
        <v>128</v>
      </c>
      <c r="BN569" t="s">
        <v>118</v>
      </c>
      <c r="BO569" t="s">
        <v>921</v>
      </c>
      <c r="BP569">
        <v>0</v>
      </c>
      <c r="BQ569">
        <v>0</v>
      </c>
      <c r="BR569">
        <v>0</v>
      </c>
      <c r="BS569">
        <v>0</v>
      </c>
      <c r="BT569">
        <v>0</v>
      </c>
      <c r="BU569">
        <v>0</v>
      </c>
      <c r="BV569">
        <v>0</v>
      </c>
      <c r="BW569">
        <v>0</v>
      </c>
      <c r="BX569">
        <v>0</v>
      </c>
      <c r="BY569">
        <v>0</v>
      </c>
      <c r="BZ569">
        <v>1</v>
      </c>
      <c r="CA569">
        <v>0</v>
      </c>
      <c r="CB569">
        <v>0</v>
      </c>
      <c r="CC569">
        <v>0</v>
      </c>
      <c r="CD569">
        <v>0</v>
      </c>
      <c r="CE569" t="s">
        <v>138</v>
      </c>
      <c r="CF569" t="s">
        <v>1539</v>
      </c>
      <c r="CG569" t="s">
        <v>138</v>
      </c>
      <c r="CI569" t="s">
        <v>129</v>
      </c>
      <c r="CJ569" t="s">
        <v>52</v>
      </c>
      <c r="CK569" t="s">
        <v>2607</v>
      </c>
      <c r="CL569" t="s">
        <v>52</v>
      </c>
      <c r="CM569" t="s">
        <v>2608</v>
      </c>
      <c r="CN569" t="s">
        <v>346</v>
      </c>
      <c r="CO569" t="s">
        <v>2609</v>
      </c>
      <c r="CP569">
        <v>9</v>
      </c>
      <c r="CQ569" t="s">
        <v>2610</v>
      </c>
      <c r="CR569" t="s">
        <v>2611</v>
      </c>
      <c r="CS569" t="s">
        <v>337</v>
      </c>
      <c r="CT569" t="s">
        <v>2612</v>
      </c>
    </row>
    <row r="570" spans="1:98" customFormat="1">
      <c r="A570">
        <v>199890</v>
      </c>
      <c r="B570" t="s">
        <v>356</v>
      </c>
      <c r="C570" t="s">
        <v>322</v>
      </c>
      <c r="D570">
        <v>1957</v>
      </c>
      <c r="E570">
        <v>69</v>
      </c>
      <c r="F570" t="s">
        <v>339</v>
      </c>
      <c r="G570" t="s">
        <v>71</v>
      </c>
      <c r="H570" t="s">
        <v>1646</v>
      </c>
      <c r="I570" t="s">
        <v>397</v>
      </c>
      <c r="J570" t="s">
        <v>350</v>
      </c>
      <c r="K570" s="329">
        <v>46132.990011574075</v>
      </c>
      <c r="L570" t="s">
        <v>309</v>
      </c>
      <c r="M570" t="s">
        <v>356</v>
      </c>
      <c r="N570" t="s">
        <v>357</v>
      </c>
      <c r="O570" t="s">
        <v>358</v>
      </c>
      <c r="P570" t="s">
        <v>329</v>
      </c>
      <c r="R570" t="s">
        <v>123</v>
      </c>
      <c r="S570" t="s">
        <v>122</v>
      </c>
      <c r="T570" t="s">
        <v>330</v>
      </c>
      <c r="U570" t="s">
        <v>395</v>
      </c>
      <c r="V570" t="s">
        <v>107</v>
      </c>
      <c r="W570" t="s">
        <v>664</v>
      </c>
      <c r="X570">
        <v>1</v>
      </c>
      <c r="Y570">
        <v>1</v>
      </c>
      <c r="Z570">
        <v>1</v>
      </c>
      <c r="AA570">
        <v>0</v>
      </c>
      <c r="AB570">
        <v>1</v>
      </c>
      <c r="AC570">
        <v>0</v>
      </c>
      <c r="AD570">
        <v>0</v>
      </c>
      <c r="AE570">
        <v>0</v>
      </c>
      <c r="AF570">
        <v>0</v>
      </c>
      <c r="AG570">
        <v>0</v>
      </c>
      <c r="AH570">
        <v>0</v>
      </c>
      <c r="AI570">
        <v>0</v>
      </c>
      <c r="AJ570">
        <v>0</v>
      </c>
      <c r="AK570">
        <v>0</v>
      </c>
      <c r="AL570">
        <v>0</v>
      </c>
      <c r="AM570">
        <v>0</v>
      </c>
      <c r="AN570">
        <v>0</v>
      </c>
      <c r="AO570">
        <v>0</v>
      </c>
      <c r="AP570" t="s">
        <v>510</v>
      </c>
      <c r="AQ570">
        <v>0</v>
      </c>
      <c r="AR570">
        <v>0</v>
      </c>
      <c r="AS570">
        <v>1</v>
      </c>
      <c r="AT570">
        <v>0</v>
      </c>
      <c r="AU570">
        <v>0</v>
      </c>
      <c r="AV570">
        <v>0</v>
      </c>
      <c r="AW570">
        <v>0</v>
      </c>
      <c r="AX570">
        <v>0</v>
      </c>
      <c r="AY570" t="s">
        <v>375</v>
      </c>
      <c r="AZ570">
        <v>0</v>
      </c>
      <c r="BA570">
        <v>1</v>
      </c>
      <c r="BB570">
        <v>0</v>
      </c>
      <c r="BC570">
        <v>0</v>
      </c>
      <c r="BD570">
        <v>0</v>
      </c>
      <c r="BE570">
        <v>0</v>
      </c>
      <c r="BF570">
        <v>0</v>
      </c>
      <c r="BG570">
        <v>0</v>
      </c>
      <c r="BH570">
        <v>0</v>
      </c>
      <c r="BI570" t="s">
        <v>52</v>
      </c>
      <c r="BJ570" t="s">
        <v>2613</v>
      </c>
      <c r="BK570" t="s">
        <v>131</v>
      </c>
      <c r="BL570" t="s">
        <v>132</v>
      </c>
      <c r="BM570" t="s">
        <v>132</v>
      </c>
      <c r="BN570" t="s">
        <v>117</v>
      </c>
      <c r="BO570" t="s">
        <v>927</v>
      </c>
      <c r="BP570">
        <v>0</v>
      </c>
      <c r="BQ570">
        <v>1</v>
      </c>
      <c r="BR570">
        <v>0</v>
      </c>
      <c r="BS570">
        <v>0</v>
      </c>
      <c r="BT570">
        <v>0</v>
      </c>
      <c r="BU570">
        <v>1</v>
      </c>
      <c r="BV570">
        <v>0</v>
      </c>
      <c r="BW570">
        <v>0</v>
      </c>
      <c r="BX570">
        <v>0</v>
      </c>
      <c r="BY570">
        <v>0</v>
      </c>
      <c r="BZ570">
        <v>0</v>
      </c>
      <c r="CA570">
        <v>0</v>
      </c>
      <c r="CB570">
        <v>0</v>
      </c>
      <c r="CC570">
        <v>0</v>
      </c>
      <c r="CD570">
        <v>0</v>
      </c>
      <c r="CE570" t="s">
        <v>137</v>
      </c>
      <c r="CG570" t="s">
        <v>142</v>
      </c>
      <c r="CI570" t="s">
        <v>129</v>
      </c>
      <c r="CJ570" t="s">
        <v>52</v>
      </c>
      <c r="CK570" t="s">
        <v>2614</v>
      </c>
      <c r="CL570" t="s">
        <v>52</v>
      </c>
      <c r="CM570" t="s">
        <v>2615</v>
      </c>
      <c r="CN570" t="s">
        <v>336</v>
      </c>
      <c r="CO570" t="s">
        <v>2616</v>
      </c>
      <c r="CP570">
        <v>5</v>
      </c>
      <c r="CQ570" t="s">
        <v>2617</v>
      </c>
      <c r="CR570" t="s">
        <v>2618</v>
      </c>
      <c r="CS570" t="s">
        <v>347</v>
      </c>
    </row>
    <row r="571" spans="1:98" customFormat="1">
      <c r="A571">
        <v>199910</v>
      </c>
      <c r="B571" t="s">
        <v>356</v>
      </c>
      <c r="C571" t="s">
        <v>360</v>
      </c>
      <c r="D571">
        <v>1953</v>
      </c>
      <c r="E571">
        <v>73</v>
      </c>
      <c r="F571" t="s">
        <v>376</v>
      </c>
      <c r="G571" t="s">
        <v>71</v>
      </c>
      <c r="H571" t="s">
        <v>659</v>
      </c>
      <c r="I571" t="s">
        <v>397</v>
      </c>
      <c r="J571" t="s">
        <v>350</v>
      </c>
      <c r="K571" s="329">
        <v>46132.976064814815</v>
      </c>
      <c r="L571" t="s">
        <v>309</v>
      </c>
      <c r="M571" t="s">
        <v>356</v>
      </c>
      <c r="N571" t="s">
        <v>357</v>
      </c>
      <c r="O571" t="s">
        <v>358</v>
      </c>
      <c r="P571" t="s">
        <v>329</v>
      </c>
      <c r="R571" t="s">
        <v>123</v>
      </c>
      <c r="S571" t="s">
        <v>122</v>
      </c>
      <c r="T571" t="s">
        <v>330</v>
      </c>
      <c r="U571" t="s">
        <v>395</v>
      </c>
      <c r="V571" t="s">
        <v>107</v>
      </c>
      <c r="W571" t="s">
        <v>369</v>
      </c>
      <c r="X571">
        <v>0</v>
      </c>
      <c r="Y571">
        <v>1</v>
      </c>
      <c r="Z571">
        <v>1</v>
      </c>
      <c r="AA571">
        <v>0</v>
      </c>
      <c r="AB571">
        <v>1</v>
      </c>
      <c r="AC571">
        <v>0</v>
      </c>
      <c r="AD571">
        <v>0</v>
      </c>
      <c r="AE571">
        <v>0</v>
      </c>
      <c r="AF571">
        <v>0</v>
      </c>
      <c r="AG571">
        <v>0</v>
      </c>
      <c r="AH571">
        <v>0</v>
      </c>
      <c r="AI571">
        <v>0</v>
      </c>
      <c r="AJ571">
        <v>0</v>
      </c>
      <c r="AK571">
        <v>0</v>
      </c>
      <c r="AL571">
        <v>0</v>
      </c>
      <c r="AM571">
        <v>0</v>
      </c>
      <c r="AN571">
        <v>0</v>
      </c>
      <c r="AO571">
        <v>0</v>
      </c>
      <c r="AP571" t="s">
        <v>510</v>
      </c>
      <c r="AQ571">
        <v>0</v>
      </c>
      <c r="AR571">
        <v>0</v>
      </c>
      <c r="AS571">
        <v>1</v>
      </c>
      <c r="AT571">
        <v>0</v>
      </c>
      <c r="AU571">
        <v>0</v>
      </c>
      <c r="AV571">
        <v>0</v>
      </c>
      <c r="AW571">
        <v>0</v>
      </c>
      <c r="AX571">
        <v>0</v>
      </c>
      <c r="AY571" t="s">
        <v>375</v>
      </c>
      <c r="AZ571">
        <v>0</v>
      </c>
      <c r="BA571">
        <v>1</v>
      </c>
      <c r="BB571">
        <v>0</v>
      </c>
      <c r="BC571">
        <v>0</v>
      </c>
      <c r="BD571">
        <v>0</v>
      </c>
      <c r="BE571">
        <v>0</v>
      </c>
      <c r="BF571">
        <v>0</v>
      </c>
      <c r="BG571">
        <v>0</v>
      </c>
      <c r="BH571">
        <v>0</v>
      </c>
      <c r="BK571" t="s">
        <v>132</v>
      </c>
      <c r="BL571" t="s">
        <v>134</v>
      </c>
      <c r="BM571" t="s">
        <v>132</v>
      </c>
      <c r="BN571" t="s">
        <v>118</v>
      </c>
      <c r="BO571" t="s">
        <v>924</v>
      </c>
      <c r="BP571">
        <v>0</v>
      </c>
      <c r="BQ571">
        <v>0</v>
      </c>
      <c r="BR571">
        <v>0</v>
      </c>
      <c r="BS571">
        <v>0</v>
      </c>
      <c r="BT571">
        <v>0</v>
      </c>
      <c r="BU571">
        <v>1</v>
      </c>
      <c r="BV571">
        <v>0</v>
      </c>
      <c r="BW571">
        <v>0</v>
      </c>
      <c r="BX571">
        <v>0</v>
      </c>
      <c r="BY571">
        <v>0</v>
      </c>
      <c r="BZ571">
        <v>0</v>
      </c>
      <c r="CA571">
        <v>0</v>
      </c>
      <c r="CB571">
        <v>0</v>
      </c>
      <c r="CC571">
        <v>0</v>
      </c>
      <c r="CD571">
        <v>0</v>
      </c>
      <c r="CE571" t="s">
        <v>137</v>
      </c>
      <c r="CG571" t="s">
        <v>142</v>
      </c>
      <c r="CI571" t="s">
        <v>130</v>
      </c>
      <c r="CJ571" t="s">
        <v>52</v>
      </c>
      <c r="CL571" t="s">
        <v>52</v>
      </c>
      <c r="CN571" t="s">
        <v>346</v>
      </c>
      <c r="CP571">
        <v>7</v>
      </c>
      <c r="CS571" t="s">
        <v>347</v>
      </c>
      <c r="CT571" t="s">
        <v>2619</v>
      </c>
    </row>
    <row r="572" spans="1:98" customFormat="1">
      <c r="A572">
        <v>199909</v>
      </c>
      <c r="B572" t="s">
        <v>413</v>
      </c>
      <c r="C572" t="s">
        <v>360</v>
      </c>
      <c r="D572">
        <v>2006</v>
      </c>
      <c r="E572">
        <v>20</v>
      </c>
      <c r="F572" t="s">
        <v>323</v>
      </c>
      <c r="G572" t="s">
        <v>49</v>
      </c>
      <c r="H572" t="s">
        <v>415</v>
      </c>
      <c r="I572" t="s">
        <v>324</v>
      </c>
      <c r="J572" t="s">
        <v>325</v>
      </c>
      <c r="K572" s="329">
        <v>46132.952627314815</v>
      </c>
      <c r="L572" t="s">
        <v>309</v>
      </c>
      <c r="M572" t="s">
        <v>413</v>
      </c>
      <c r="N572" t="s">
        <v>414</v>
      </c>
      <c r="O572" t="s">
        <v>415</v>
      </c>
      <c r="P572" t="s">
        <v>382</v>
      </c>
      <c r="R572" t="s">
        <v>125</v>
      </c>
      <c r="S572" t="s">
        <v>125</v>
      </c>
      <c r="T572" t="s">
        <v>391</v>
      </c>
      <c r="U572" t="s">
        <v>395</v>
      </c>
      <c r="V572" t="s">
        <v>105</v>
      </c>
      <c r="W572" t="s">
        <v>2620</v>
      </c>
      <c r="X572">
        <v>1</v>
      </c>
      <c r="Y572">
        <v>1</v>
      </c>
      <c r="Z572">
        <v>0</v>
      </c>
      <c r="AA572">
        <v>1</v>
      </c>
      <c r="AB572">
        <v>0</v>
      </c>
      <c r="AC572">
        <v>0</v>
      </c>
      <c r="AD572">
        <v>0</v>
      </c>
      <c r="AE572">
        <v>0</v>
      </c>
      <c r="AF572">
        <v>0</v>
      </c>
      <c r="AG572">
        <v>1</v>
      </c>
      <c r="AH572">
        <v>0</v>
      </c>
      <c r="AI572">
        <v>0</v>
      </c>
      <c r="AJ572">
        <v>0</v>
      </c>
      <c r="AK572">
        <v>0</v>
      </c>
      <c r="AL572">
        <v>0</v>
      </c>
      <c r="AM572">
        <v>0</v>
      </c>
      <c r="AN572">
        <v>0</v>
      </c>
      <c r="AO572">
        <v>0</v>
      </c>
      <c r="AP572" t="s">
        <v>373</v>
      </c>
      <c r="AQ572">
        <v>0</v>
      </c>
      <c r="AR572">
        <v>0</v>
      </c>
      <c r="AS572">
        <v>0</v>
      </c>
      <c r="AT572">
        <v>0</v>
      </c>
      <c r="AU572">
        <v>0</v>
      </c>
      <c r="AV572">
        <v>0</v>
      </c>
      <c r="AW572">
        <v>0</v>
      </c>
      <c r="AX572" t="s">
        <v>2621</v>
      </c>
      <c r="AY572" t="s">
        <v>345</v>
      </c>
      <c r="AZ572">
        <v>1</v>
      </c>
      <c r="BA572">
        <v>0</v>
      </c>
      <c r="BB572">
        <v>0</v>
      </c>
      <c r="BC572">
        <v>0</v>
      </c>
      <c r="BD572">
        <v>0</v>
      </c>
      <c r="BE572">
        <v>0</v>
      </c>
      <c r="BF572">
        <v>0</v>
      </c>
      <c r="BG572">
        <v>0</v>
      </c>
      <c r="BH572">
        <v>0</v>
      </c>
      <c r="BI572" t="s">
        <v>51</v>
      </c>
      <c r="BK572" t="s">
        <v>132</v>
      </c>
      <c r="BL572" t="s">
        <v>133</v>
      </c>
      <c r="BM572" t="s">
        <v>130</v>
      </c>
      <c r="BN572" t="s">
        <v>120</v>
      </c>
      <c r="BO572" t="s">
        <v>938</v>
      </c>
      <c r="BP572">
        <v>0</v>
      </c>
      <c r="BQ572">
        <v>0</v>
      </c>
      <c r="BR572">
        <v>0</v>
      </c>
      <c r="BS572">
        <v>0</v>
      </c>
      <c r="BT572">
        <v>0</v>
      </c>
      <c r="BU572">
        <v>0</v>
      </c>
      <c r="BV572">
        <v>0</v>
      </c>
      <c r="BW572">
        <v>1</v>
      </c>
      <c r="BX572">
        <v>0</v>
      </c>
      <c r="BY572">
        <v>0</v>
      </c>
      <c r="BZ572">
        <v>0</v>
      </c>
      <c r="CA572">
        <v>0</v>
      </c>
      <c r="CB572">
        <v>0</v>
      </c>
      <c r="CC572">
        <v>0</v>
      </c>
      <c r="CD572">
        <v>0</v>
      </c>
      <c r="CE572" t="s">
        <v>139</v>
      </c>
      <c r="CG572" t="s">
        <v>335</v>
      </c>
      <c r="CI572" t="s">
        <v>128</v>
      </c>
      <c r="CJ572" t="s">
        <v>51</v>
      </c>
      <c r="CL572" t="s">
        <v>51</v>
      </c>
      <c r="CN572" t="s">
        <v>346</v>
      </c>
      <c r="CP572">
        <v>10</v>
      </c>
      <c r="CS572" t="s">
        <v>337</v>
      </c>
    </row>
    <row r="573" spans="1:98" customFormat="1">
      <c r="A573">
        <v>138881</v>
      </c>
      <c r="B573" t="s">
        <v>502</v>
      </c>
      <c r="C573" t="s">
        <v>322</v>
      </c>
      <c r="D573">
        <v>1972</v>
      </c>
      <c r="E573">
        <v>54</v>
      </c>
      <c r="F573" t="s">
        <v>58</v>
      </c>
      <c r="G573" t="s">
        <v>49</v>
      </c>
      <c r="H573" t="s">
        <v>328</v>
      </c>
      <c r="I573" t="s">
        <v>367</v>
      </c>
      <c r="J573" t="s">
        <v>325</v>
      </c>
      <c r="K573" s="329">
        <v>46132.896817129629</v>
      </c>
      <c r="L573" t="s">
        <v>309</v>
      </c>
      <c r="M573" t="s">
        <v>1372</v>
      </c>
      <c r="N573" t="s">
        <v>1402</v>
      </c>
      <c r="O573" t="s">
        <v>377</v>
      </c>
      <c r="P573" t="s">
        <v>365</v>
      </c>
      <c r="Q573" t="s">
        <v>304</v>
      </c>
      <c r="R573" t="s">
        <v>383</v>
      </c>
      <c r="S573" t="s">
        <v>121</v>
      </c>
      <c r="T573" t="s">
        <v>121</v>
      </c>
      <c r="U573" t="s">
        <v>331</v>
      </c>
      <c r="V573" t="s">
        <v>107</v>
      </c>
      <c r="W573" t="s">
        <v>583</v>
      </c>
      <c r="X573">
        <v>0</v>
      </c>
      <c r="Y573">
        <v>1</v>
      </c>
      <c r="Z573">
        <v>0</v>
      </c>
      <c r="AA573">
        <v>0</v>
      </c>
      <c r="AB573">
        <v>0</v>
      </c>
      <c r="AC573">
        <v>0</v>
      </c>
      <c r="AD573">
        <v>0</v>
      </c>
      <c r="AE573">
        <v>0</v>
      </c>
      <c r="AF573">
        <v>0</v>
      </c>
      <c r="AG573">
        <v>0</v>
      </c>
      <c r="AH573">
        <v>0</v>
      </c>
      <c r="AI573">
        <v>0</v>
      </c>
      <c r="AJ573">
        <v>0</v>
      </c>
      <c r="AK573">
        <v>0</v>
      </c>
      <c r="AL573">
        <v>1</v>
      </c>
      <c r="AM573">
        <v>0</v>
      </c>
      <c r="AN573">
        <v>0</v>
      </c>
      <c r="AO573">
        <v>0</v>
      </c>
      <c r="AP573" t="s">
        <v>399</v>
      </c>
      <c r="AQ573">
        <v>0</v>
      </c>
      <c r="AR573">
        <v>0</v>
      </c>
      <c r="AS573">
        <v>0</v>
      </c>
      <c r="AT573">
        <v>0</v>
      </c>
      <c r="AU573">
        <v>0</v>
      </c>
      <c r="AV573">
        <v>0</v>
      </c>
      <c r="AW573">
        <v>1</v>
      </c>
      <c r="AX573">
        <v>0</v>
      </c>
      <c r="AY573" t="s">
        <v>345</v>
      </c>
      <c r="AZ573">
        <v>1</v>
      </c>
      <c r="BA573">
        <v>0</v>
      </c>
      <c r="BB573">
        <v>0</v>
      </c>
      <c r="BC573">
        <v>0</v>
      </c>
      <c r="BD573">
        <v>0</v>
      </c>
      <c r="BE573">
        <v>0</v>
      </c>
      <c r="BF573">
        <v>0</v>
      </c>
      <c r="BG573">
        <v>0</v>
      </c>
      <c r="BH573">
        <v>0</v>
      </c>
      <c r="BK573" t="s">
        <v>386</v>
      </c>
      <c r="BL573" t="s">
        <v>127</v>
      </c>
      <c r="BM573" t="s">
        <v>127</v>
      </c>
      <c r="BN573" t="s">
        <v>120</v>
      </c>
      <c r="BO573" t="s">
        <v>924</v>
      </c>
      <c r="BP573">
        <v>0</v>
      </c>
      <c r="BQ573">
        <v>0</v>
      </c>
      <c r="BR573">
        <v>0</v>
      </c>
      <c r="BS573">
        <v>0</v>
      </c>
      <c r="BT573">
        <v>0</v>
      </c>
      <c r="BU573">
        <v>1</v>
      </c>
      <c r="BV573">
        <v>0</v>
      </c>
      <c r="BW573">
        <v>0</v>
      </c>
      <c r="BX573">
        <v>0</v>
      </c>
      <c r="BY573">
        <v>0</v>
      </c>
      <c r="BZ573">
        <v>0</v>
      </c>
      <c r="CA573">
        <v>0</v>
      </c>
      <c r="CB573">
        <v>0</v>
      </c>
      <c r="CC573">
        <v>0</v>
      </c>
      <c r="CD573">
        <v>0</v>
      </c>
      <c r="CE573" t="s">
        <v>335</v>
      </c>
      <c r="CG573" t="s">
        <v>335</v>
      </c>
      <c r="CI573" t="s">
        <v>127</v>
      </c>
      <c r="CJ573" t="s">
        <v>52</v>
      </c>
      <c r="CL573" t="s">
        <v>52</v>
      </c>
      <c r="CN573" t="s">
        <v>346</v>
      </c>
      <c r="CP573">
        <v>8</v>
      </c>
      <c r="CS573" t="s">
        <v>400</v>
      </c>
    </row>
    <row r="574" spans="1:98" customFormat="1">
      <c r="A574">
        <v>151757</v>
      </c>
      <c r="B574" t="s">
        <v>321</v>
      </c>
      <c r="C574" t="s">
        <v>360</v>
      </c>
      <c r="D574">
        <v>2002</v>
      </c>
      <c r="E574">
        <v>24</v>
      </c>
      <c r="F574" t="s">
        <v>323</v>
      </c>
      <c r="G574" t="s">
        <v>49</v>
      </c>
      <c r="H574" t="s">
        <v>415</v>
      </c>
      <c r="I574" t="s">
        <v>367</v>
      </c>
      <c r="J574" t="s">
        <v>350</v>
      </c>
      <c r="K574" s="329">
        <v>46132.893888888888</v>
      </c>
      <c r="L574" t="s">
        <v>309</v>
      </c>
      <c r="M574" t="s">
        <v>568</v>
      </c>
      <c r="N574" t="s">
        <v>1397</v>
      </c>
      <c r="O574" t="s">
        <v>492</v>
      </c>
      <c r="P574" t="s">
        <v>382</v>
      </c>
      <c r="R574" t="s">
        <v>383</v>
      </c>
      <c r="S574" t="s">
        <v>121</v>
      </c>
      <c r="T574" t="s">
        <v>121</v>
      </c>
      <c r="U574" t="s">
        <v>331</v>
      </c>
      <c r="V574" t="s">
        <v>110</v>
      </c>
      <c r="W574" t="s">
        <v>897</v>
      </c>
      <c r="X574">
        <v>0</v>
      </c>
      <c r="Y574">
        <v>0</v>
      </c>
      <c r="Z574">
        <v>0</v>
      </c>
      <c r="AA574">
        <v>0</v>
      </c>
      <c r="AB574">
        <v>0</v>
      </c>
      <c r="AC574">
        <v>0</v>
      </c>
      <c r="AD574">
        <v>1</v>
      </c>
      <c r="AE574">
        <v>0</v>
      </c>
      <c r="AF574">
        <v>0</v>
      </c>
      <c r="AG574">
        <v>0</v>
      </c>
      <c r="AH574">
        <v>1</v>
      </c>
      <c r="AI574">
        <v>0</v>
      </c>
      <c r="AJ574">
        <v>0</v>
      </c>
      <c r="AK574">
        <v>0</v>
      </c>
      <c r="AL574">
        <v>0</v>
      </c>
      <c r="AM574">
        <v>0</v>
      </c>
      <c r="AN574">
        <v>0</v>
      </c>
      <c r="AO574">
        <v>0</v>
      </c>
      <c r="AP574" t="s">
        <v>399</v>
      </c>
      <c r="AQ574">
        <v>0</v>
      </c>
      <c r="AR574">
        <v>0</v>
      </c>
      <c r="AS574">
        <v>0</v>
      </c>
      <c r="AT574">
        <v>0</v>
      </c>
      <c r="AU574">
        <v>0</v>
      </c>
      <c r="AV574">
        <v>0</v>
      </c>
      <c r="AW574">
        <v>1</v>
      </c>
      <c r="AX574">
        <v>0</v>
      </c>
      <c r="AY574" t="s">
        <v>345</v>
      </c>
      <c r="AZ574">
        <v>1</v>
      </c>
      <c r="BA574">
        <v>0</v>
      </c>
      <c r="BB574">
        <v>0</v>
      </c>
      <c r="BC574">
        <v>0</v>
      </c>
      <c r="BD574">
        <v>0</v>
      </c>
      <c r="BE574">
        <v>0</v>
      </c>
      <c r="BF574">
        <v>0</v>
      </c>
      <c r="BG574">
        <v>0</v>
      </c>
      <c r="BH574">
        <v>0</v>
      </c>
      <c r="BI574" t="s">
        <v>52</v>
      </c>
      <c r="BK574" t="s">
        <v>386</v>
      </c>
      <c r="BL574" t="s">
        <v>386</v>
      </c>
      <c r="BM574" t="s">
        <v>128</v>
      </c>
      <c r="BN574" t="s">
        <v>118</v>
      </c>
      <c r="BO574" t="s">
        <v>934</v>
      </c>
      <c r="BP574">
        <v>0</v>
      </c>
      <c r="BQ574">
        <v>1</v>
      </c>
      <c r="BR574">
        <v>0</v>
      </c>
      <c r="BS574">
        <v>1</v>
      </c>
      <c r="BT574">
        <v>0</v>
      </c>
      <c r="BU574">
        <v>0</v>
      </c>
      <c r="BV574">
        <v>0</v>
      </c>
      <c r="BW574">
        <v>0</v>
      </c>
      <c r="BX574">
        <v>0</v>
      </c>
      <c r="BY574">
        <v>0</v>
      </c>
      <c r="BZ574">
        <v>0</v>
      </c>
      <c r="CA574">
        <v>0</v>
      </c>
      <c r="CB574">
        <v>0</v>
      </c>
      <c r="CC574">
        <v>0</v>
      </c>
      <c r="CD574">
        <v>0</v>
      </c>
      <c r="CE574" t="s">
        <v>335</v>
      </c>
      <c r="CG574" t="s">
        <v>335</v>
      </c>
      <c r="CI574" t="s">
        <v>128</v>
      </c>
      <c r="CJ574" t="s">
        <v>52</v>
      </c>
      <c r="CK574" t="s">
        <v>2622</v>
      </c>
      <c r="CL574" t="s">
        <v>52</v>
      </c>
      <c r="CN574" t="s">
        <v>346</v>
      </c>
      <c r="CP574">
        <v>6</v>
      </c>
      <c r="CR574" t="s">
        <v>2623</v>
      </c>
      <c r="CS574" t="s">
        <v>400</v>
      </c>
    </row>
    <row r="575" spans="1:98" customFormat="1">
      <c r="A575">
        <v>199908</v>
      </c>
      <c r="B575" t="s">
        <v>370</v>
      </c>
      <c r="C575" t="s">
        <v>360</v>
      </c>
      <c r="D575">
        <v>1971</v>
      </c>
      <c r="E575">
        <v>55</v>
      </c>
      <c r="F575" t="s">
        <v>58</v>
      </c>
      <c r="G575" t="s">
        <v>72</v>
      </c>
      <c r="H575" t="s">
        <v>674</v>
      </c>
      <c r="I575" t="s">
        <v>361</v>
      </c>
      <c r="J575" t="s">
        <v>350</v>
      </c>
      <c r="K575" s="329">
        <v>46132.875289351854</v>
      </c>
      <c r="L575" t="s">
        <v>309</v>
      </c>
      <c r="M575" t="s">
        <v>370</v>
      </c>
      <c r="N575" t="s">
        <v>539</v>
      </c>
      <c r="O575" t="s">
        <v>377</v>
      </c>
      <c r="P575" t="s">
        <v>365</v>
      </c>
      <c r="Q575" t="s">
        <v>304</v>
      </c>
      <c r="R575" t="s">
        <v>123</v>
      </c>
      <c r="S575" t="s">
        <v>121</v>
      </c>
      <c r="T575" t="s">
        <v>121</v>
      </c>
      <c r="U575" t="s">
        <v>372</v>
      </c>
      <c r="V575" t="s">
        <v>107</v>
      </c>
      <c r="W575" t="s">
        <v>359</v>
      </c>
      <c r="X575">
        <v>0</v>
      </c>
      <c r="Y575">
        <v>0</v>
      </c>
      <c r="Z575">
        <v>1</v>
      </c>
      <c r="AA575">
        <v>0</v>
      </c>
      <c r="AB575">
        <v>1</v>
      </c>
      <c r="AC575">
        <v>0</v>
      </c>
      <c r="AD575">
        <v>0</v>
      </c>
      <c r="AE575">
        <v>0</v>
      </c>
      <c r="AF575">
        <v>0</v>
      </c>
      <c r="AG575">
        <v>0</v>
      </c>
      <c r="AH575">
        <v>0</v>
      </c>
      <c r="AI575">
        <v>0</v>
      </c>
      <c r="AJ575">
        <v>0</v>
      </c>
      <c r="AK575">
        <v>0</v>
      </c>
      <c r="AL575">
        <v>0</v>
      </c>
      <c r="AM575">
        <v>0</v>
      </c>
      <c r="AN575">
        <v>0</v>
      </c>
      <c r="AO575">
        <v>0</v>
      </c>
      <c r="AP575" t="s">
        <v>408</v>
      </c>
      <c r="AQ575">
        <v>0</v>
      </c>
      <c r="AR575">
        <v>0</v>
      </c>
      <c r="AS575">
        <v>0</v>
      </c>
      <c r="AT575">
        <v>0</v>
      </c>
      <c r="AU575">
        <v>1</v>
      </c>
      <c r="AV575">
        <v>0</v>
      </c>
      <c r="AW575">
        <v>0</v>
      </c>
      <c r="AX575">
        <v>0</v>
      </c>
      <c r="AY575" t="s">
        <v>345</v>
      </c>
      <c r="AZ575">
        <v>1</v>
      </c>
      <c r="BA575">
        <v>0</v>
      </c>
      <c r="BB575">
        <v>0</v>
      </c>
      <c r="BC575">
        <v>0</v>
      </c>
      <c r="BD575">
        <v>0</v>
      </c>
      <c r="BE575">
        <v>0</v>
      </c>
      <c r="BF575">
        <v>0</v>
      </c>
      <c r="BG575">
        <v>0</v>
      </c>
      <c r="BH575">
        <v>0</v>
      </c>
      <c r="BK575" t="s">
        <v>133</v>
      </c>
      <c r="BL575" t="s">
        <v>130</v>
      </c>
      <c r="BM575" t="s">
        <v>130</v>
      </c>
      <c r="BN575" t="s">
        <v>117</v>
      </c>
      <c r="BO575" t="s">
        <v>921</v>
      </c>
      <c r="BP575">
        <v>0</v>
      </c>
      <c r="BQ575">
        <v>0</v>
      </c>
      <c r="BR575">
        <v>0</v>
      </c>
      <c r="BS575">
        <v>0</v>
      </c>
      <c r="BT575">
        <v>0</v>
      </c>
      <c r="BU575">
        <v>0</v>
      </c>
      <c r="BV575">
        <v>0</v>
      </c>
      <c r="BW575">
        <v>0</v>
      </c>
      <c r="BX575">
        <v>0</v>
      </c>
      <c r="BY575">
        <v>0</v>
      </c>
      <c r="BZ575">
        <v>1</v>
      </c>
      <c r="CA575">
        <v>0</v>
      </c>
      <c r="CB575">
        <v>0</v>
      </c>
      <c r="CC575">
        <v>0</v>
      </c>
      <c r="CD575">
        <v>0</v>
      </c>
      <c r="CE575" t="s">
        <v>137</v>
      </c>
      <c r="CG575" t="s">
        <v>335</v>
      </c>
      <c r="CH575" t="s">
        <v>1734</v>
      </c>
      <c r="CI575" t="s">
        <v>386</v>
      </c>
      <c r="CJ575" t="s">
        <v>53</v>
      </c>
      <c r="CL575" t="s">
        <v>53</v>
      </c>
      <c r="CN575" t="s">
        <v>346</v>
      </c>
      <c r="CP575">
        <v>5</v>
      </c>
      <c r="CS575" t="s">
        <v>347</v>
      </c>
    </row>
    <row r="576" spans="1:98" customFormat="1">
      <c r="A576">
        <v>199906</v>
      </c>
      <c r="B576" t="s">
        <v>602</v>
      </c>
      <c r="C576" t="s">
        <v>360</v>
      </c>
      <c r="D576">
        <v>1978</v>
      </c>
      <c r="E576">
        <v>48</v>
      </c>
      <c r="F576" t="s">
        <v>387</v>
      </c>
      <c r="G576" t="s">
        <v>49</v>
      </c>
      <c r="H576" t="s">
        <v>377</v>
      </c>
      <c r="I576" t="s">
        <v>367</v>
      </c>
      <c r="J576" t="s">
        <v>325</v>
      </c>
      <c r="K576" s="329">
        <v>46132.804837962962</v>
      </c>
      <c r="L576" t="s">
        <v>309</v>
      </c>
      <c r="M576" t="s">
        <v>602</v>
      </c>
      <c r="N576" t="s">
        <v>649</v>
      </c>
      <c r="O576" t="s">
        <v>352</v>
      </c>
      <c r="P576" t="s">
        <v>353</v>
      </c>
      <c r="R576" t="s">
        <v>383</v>
      </c>
      <c r="S576" t="s">
        <v>121</v>
      </c>
      <c r="T576" t="s">
        <v>121</v>
      </c>
      <c r="U576" t="s">
        <v>331</v>
      </c>
      <c r="V576" t="s">
        <v>108</v>
      </c>
      <c r="W576" t="s">
        <v>813</v>
      </c>
      <c r="X576">
        <v>0</v>
      </c>
      <c r="Y576">
        <v>0</v>
      </c>
      <c r="Z576">
        <v>1</v>
      </c>
      <c r="AA576">
        <v>0</v>
      </c>
      <c r="AB576">
        <v>0</v>
      </c>
      <c r="AC576">
        <v>0</v>
      </c>
      <c r="AD576">
        <v>0</v>
      </c>
      <c r="AE576">
        <v>1</v>
      </c>
      <c r="AF576">
        <v>0</v>
      </c>
      <c r="AG576">
        <v>0</v>
      </c>
      <c r="AH576">
        <v>0</v>
      </c>
      <c r="AI576">
        <v>0</v>
      </c>
      <c r="AJ576">
        <v>0</v>
      </c>
      <c r="AK576">
        <v>0</v>
      </c>
      <c r="AL576">
        <v>0</v>
      </c>
      <c r="AM576">
        <v>0</v>
      </c>
      <c r="AN576">
        <v>0</v>
      </c>
      <c r="AO576">
        <v>0</v>
      </c>
      <c r="AP576" t="s">
        <v>399</v>
      </c>
      <c r="AQ576">
        <v>0</v>
      </c>
      <c r="AR576">
        <v>0</v>
      </c>
      <c r="AS576">
        <v>0</v>
      </c>
      <c r="AT576">
        <v>0</v>
      </c>
      <c r="AU576">
        <v>0</v>
      </c>
      <c r="AV576">
        <v>0</v>
      </c>
      <c r="AW576">
        <v>1</v>
      </c>
      <c r="AX576">
        <v>0</v>
      </c>
      <c r="AY576" t="s">
        <v>345</v>
      </c>
      <c r="AZ576">
        <v>1</v>
      </c>
      <c r="BA576">
        <v>0</v>
      </c>
      <c r="BB576">
        <v>0</v>
      </c>
      <c r="BC576">
        <v>0</v>
      </c>
      <c r="BD576">
        <v>0</v>
      </c>
      <c r="BE576">
        <v>0</v>
      </c>
      <c r="BF576">
        <v>0</v>
      </c>
      <c r="BG576">
        <v>0</v>
      </c>
      <c r="BH576">
        <v>0</v>
      </c>
      <c r="BK576" t="s">
        <v>386</v>
      </c>
      <c r="BL576" t="s">
        <v>127</v>
      </c>
      <c r="BM576" t="s">
        <v>128</v>
      </c>
      <c r="BN576" t="s">
        <v>120</v>
      </c>
      <c r="BO576" t="s">
        <v>944</v>
      </c>
      <c r="BP576">
        <v>0</v>
      </c>
      <c r="BQ576">
        <v>0</v>
      </c>
      <c r="BR576">
        <v>1</v>
      </c>
      <c r="BS576">
        <v>0</v>
      </c>
      <c r="BT576">
        <v>0</v>
      </c>
      <c r="BU576">
        <v>1</v>
      </c>
      <c r="BV576">
        <v>0</v>
      </c>
      <c r="BW576">
        <v>0</v>
      </c>
      <c r="BX576">
        <v>0</v>
      </c>
      <c r="BY576">
        <v>0</v>
      </c>
      <c r="BZ576">
        <v>0</v>
      </c>
      <c r="CA576">
        <v>0</v>
      </c>
      <c r="CB576">
        <v>0</v>
      </c>
      <c r="CC576">
        <v>0</v>
      </c>
      <c r="CD576">
        <v>0</v>
      </c>
      <c r="CE576" t="s">
        <v>335</v>
      </c>
      <c r="CG576" t="s">
        <v>335</v>
      </c>
      <c r="CI576" t="s">
        <v>128</v>
      </c>
      <c r="CJ576" t="s">
        <v>51</v>
      </c>
      <c r="CK576" t="s">
        <v>2624</v>
      </c>
      <c r="CL576" t="s">
        <v>51</v>
      </c>
      <c r="CM576" t="s">
        <v>2625</v>
      </c>
      <c r="CN576" t="s">
        <v>346</v>
      </c>
      <c r="CP576">
        <v>10</v>
      </c>
      <c r="CQ576" t="s">
        <v>2626</v>
      </c>
      <c r="CS576" t="s">
        <v>400</v>
      </c>
    </row>
    <row r="577" spans="1:98" customFormat="1">
      <c r="A577">
        <v>199891</v>
      </c>
      <c r="B577" t="s">
        <v>321</v>
      </c>
      <c r="C577" t="s">
        <v>322</v>
      </c>
      <c r="D577">
        <v>1984</v>
      </c>
      <c r="E577">
        <v>42</v>
      </c>
      <c r="F577" t="s">
        <v>387</v>
      </c>
      <c r="G577" t="s">
        <v>83</v>
      </c>
      <c r="H577" t="s">
        <v>611</v>
      </c>
      <c r="I577" t="s">
        <v>397</v>
      </c>
      <c r="J577" t="s">
        <v>325</v>
      </c>
      <c r="K577" s="329">
        <v>46132.677222222221</v>
      </c>
      <c r="L577" t="s">
        <v>309</v>
      </c>
      <c r="M577" t="s">
        <v>401</v>
      </c>
      <c r="N577" t="s">
        <v>403</v>
      </c>
      <c r="O577" t="s">
        <v>404</v>
      </c>
      <c r="P577" t="s">
        <v>405</v>
      </c>
      <c r="Q577" t="s">
        <v>306</v>
      </c>
      <c r="R577" t="s">
        <v>383</v>
      </c>
      <c r="S577" t="s">
        <v>121</v>
      </c>
      <c r="T577" t="s">
        <v>121</v>
      </c>
      <c r="U577" t="s">
        <v>331</v>
      </c>
      <c r="V577" t="s">
        <v>107</v>
      </c>
      <c r="W577" t="s">
        <v>344</v>
      </c>
      <c r="X577">
        <v>0</v>
      </c>
      <c r="Y577">
        <v>0</v>
      </c>
      <c r="Z577">
        <v>0</v>
      </c>
      <c r="AA577">
        <v>1</v>
      </c>
      <c r="AB577">
        <v>0</v>
      </c>
      <c r="AC577">
        <v>0</v>
      </c>
      <c r="AD577">
        <v>0</v>
      </c>
      <c r="AE577">
        <v>0</v>
      </c>
      <c r="AF577">
        <v>0</v>
      </c>
      <c r="AG577">
        <v>0</v>
      </c>
      <c r="AH577">
        <v>0</v>
      </c>
      <c r="AI577">
        <v>0</v>
      </c>
      <c r="AJ577">
        <v>0</v>
      </c>
      <c r="AK577">
        <v>0</v>
      </c>
      <c r="AL577">
        <v>0</v>
      </c>
      <c r="AM577">
        <v>0</v>
      </c>
      <c r="AN577">
        <v>0</v>
      </c>
      <c r="AO577">
        <v>0</v>
      </c>
      <c r="AP577" t="s">
        <v>345</v>
      </c>
      <c r="AQ577">
        <v>1</v>
      </c>
      <c r="AR577">
        <v>0</v>
      </c>
      <c r="AS577">
        <v>0</v>
      </c>
      <c r="AT577">
        <v>0</v>
      </c>
      <c r="AU577">
        <v>0</v>
      </c>
      <c r="AV577">
        <v>0</v>
      </c>
      <c r="AW577">
        <v>0</v>
      </c>
      <c r="AX577">
        <v>0</v>
      </c>
      <c r="AY577" t="s">
        <v>345</v>
      </c>
      <c r="AZ577">
        <v>1</v>
      </c>
      <c r="BA577">
        <v>0</v>
      </c>
      <c r="BB577">
        <v>0</v>
      </c>
      <c r="BC577">
        <v>0</v>
      </c>
      <c r="BD577">
        <v>0</v>
      </c>
      <c r="BE577">
        <v>0</v>
      </c>
      <c r="BF577">
        <v>0</v>
      </c>
      <c r="BG577">
        <v>0</v>
      </c>
      <c r="BH577">
        <v>0</v>
      </c>
      <c r="BI577" t="s">
        <v>51</v>
      </c>
      <c r="BK577" t="s">
        <v>130</v>
      </c>
      <c r="BL577" t="s">
        <v>130</v>
      </c>
      <c r="BM577" t="s">
        <v>130</v>
      </c>
      <c r="BN577" t="s">
        <v>117</v>
      </c>
      <c r="BO577" t="s">
        <v>928</v>
      </c>
      <c r="BP577">
        <v>0</v>
      </c>
      <c r="BQ577">
        <v>0</v>
      </c>
      <c r="BR577">
        <v>0</v>
      </c>
      <c r="BS577">
        <v>1</v>
      </c>
      <c r="BT577">
        <v>0</v>
      </c>
      <c r="BU577">
        <v>0</v>
      </c>
      <c r="BV577">
        <v>0</v>
      </c>
      <c r="BW577">
        <v>0</v>
      </c>
      <c r="BX577">
        <v>0</v>
      </c>
      <c r="BY577">
        <v>0</v>
      </c>
      <c r="BZ577">
        <v>0</v>
      </c>
      <c r="CA577">
        <v>0</v>
      </c>
      <c r="CB577">
        <v>0</v>
      </c>
      <c r="CC577">
        <v>0</v>
      </c>
      <c r="CD577">
        <v>0</v>
      </c>
      <c r="CE577" t="s">
        <v>178</v>
      </c>
      <c r="CG577" t="s">
        <v>335</v>
      </c>
      <c r="CI577" t="s">
        <v>128</v>
      </c>
      <c r="CJ577" t="s">
        <v>51</v>
      </c>
      <c r="CL577" t="s">
        <v>51</v>
      </c>
      <c r="CN577" t="s">
        <v>346</v>
      </c>
      <c r="CP577">
        <v>10</v>
      </c>
      <c r="CS577" t="s">
        <v>337</v>
      </c>
    </row>
    <row r="578" spans="1:98" customFormat="1">
      <c r="A578">
        <v>123085</v>
      </c>
      <c r="B578" t="s">
        <v>321</v>
      </c>
      <c r="C578" t="s">
        <v>360</v>
      </c>
      <c r="D578">
        <v>1971</v>
      </c>
      <c r="E578">
        <v>55</v>
      </c>
      <c r="F578" t="s">
        <v>58</v>
      </c>
      <c r="G578" t="s">
        <v>75</v>
      </c>
      <c r="H578" t="s">
        <v>584</v>
      </c>
      <c r="I578" t="s">
        <v>410</v>
      </c>
      <c r="J578" t="s">
        <v>325</v>
      </c>
      <c r="K578" s="329">
        <v>46132.674745370372</v>
      </c>
      <c r="L578" t="s">
        <v>309</v>
      </c>
      <c r="M578" t="s">
        <v>595</v>
      </c>
      <c r="N578" t="s">
        <v>596</v>
      </c>
      <c r="O578" t="s">
        <v>358</v>
      </c>
      <c r="P578" t="s">
        <v>329</v>
      </c>
      <c r="R578" t="s">
        <v>383</v>
      </c>
      <c r="S578" t="s">
        <v>121</v>
      </c>
      <c r="T578" t="s">
        <v>121</v>
      </c>
      <c r="U578" t="s">
        <v>331</v>
      </c>
      <c r="V578" t="s">
        <v>2627</v>
      </c>
      <c r="W578" t="s">
        <v>487</v>
      </c>
      <c r="X578">
        <v>0</v>
      </c>
      <c r="Y578">
        <v>0</v>
      </c>
      <c r="Z578">
        <v>1</v>
      </c>
      <c r="AA578">
        <v>0</v>
      </c>
      <c r="AB578">
        <v>0</v>
      </c>
      <c r="AC578">
        <v>0</v>
      </c>
      <c r="AD578">
        <v>0</v>
      </c>
      <c r="AE578">
        <v>0</v>
      </c>
      <c r="AF578">
        <v>0</v>
      </c>
      <c r="AG578">
        <v>0</v>
      </c>
      <c r="AH578">
        <v>0</v>
      </c>
      <c r="AI578">
        <v>0</v>
      </c>
      <c r="AJ578">
        <v>0</v>
      </c>
      <c r="AK578">
        <v>0</v>
      </c>
      <c r="AL578">
        <v>1</v>
      </c>
      <c r="AM578">
        <v>0</v>
      </c>
      <c r="AN578">
        <v>0</v>
      </c>
      <c r="AO578">
        <v>0</v>
      </c>
      <c r="AP578" t="s">
        <v>373</v>
      </c>
      <c r="AQ578">
        <v>0</v>
      </c>
      <c r="AR578">
        <v>0</v>
      </c>
      <c r="AS578">
        <v>0</v>
      </c>
      <c r="AT578">
        <v>0</v>
      </c>
      <c r="AU578">
        <v>0</v>
      </c>
      <c r="AV578">
        <v>0</v>
      </c>
      <c r="AW578">
        <v>0</v>
      </c>
      <c r="AX578" t="s">
        <v>592</v>
      </c>
      <c r="AY578" t="s">
        <v>373</v>
      </c>
      <c r="AZ578">
        <v>0</v>
      </c>
      <c r="BA578">
        <v>0</v>
      </c>
      <c r="BB578">
        <v>0</v>
      </c>
      <c r="BC578">
        <v>0</v>
      </c>
      <c r="BD578">
        <v>0</v>
      </c>
      <c r="BE578">
        <v>0</v>
      </c>
      <c r="BF578">
        <v>0</v>
      </c>
      <c r="BG578">
        <v>0</v>
      </c>
      <c r="BH578" t="s">
        <v>592</v>
      </c>
      <c r="BI578" t="s">
        <v>51</v>
      </c>
      <c r="BJ578" t="s">
        <v>2628</v>
      </c>
      <c r="BK578" t="s">
        <v>386</v>
      </c>
      <c r="BL578" t="s">
        <v>127</v>
      </c>
      <c r="BM578" t="s">
        <v>128</v>
      </c>
      <c r="BN578" t="s">
        <v>118</v>
      </c>
      <c r="BO578" t="s">
        <v>373</v>
      </c>
      <c r="BP578">
        <v>0</v>
      </c>
      <c r="BQ578">
        <v>0</v>
      </c>
      <c r="BR578">
        <v>0</v>
      </c>
      <c r="BS578">
        <v>0</v>
      </c>
      <c r="BT578">
        <v>0</v>
      </c>
      <c r="BU578">
        <v>0</v>
      </c>
      <c r="BV578">
        <v>0</v>
      </c>
      <c r="BW578">
        <v>0</v>
      </c>
      <c r="BX578">
        <v>0</v>
      </c>
      <c r="BY578">
        <v>0</v>
      </c>
      <c r="BZ578">
        <v>0</v>
      </c>
      <c r="CA578">
        <v>0</v>
      </c>
      <c r="CB578">
        <v>0</v>
      </c>
      <c r="CC578">
        <v>0</v>
      </c>
      <c r="CD578" t="s">
        <v>1092</v>
      </c>
      <c r="CE578" t="s">
        <v>335</v>
      </c>
      <c r="CG578" t="s">
        <v>191</v>
      </c>
      <c r="CI578" t="s">
        <v>128</v>
      </c>
      <c r="CJ578" t="s">
        <v>52</v>
      </c>
      <c r="CK578" t="s">
        <v>1679</v>
      </c>
      <c r="CL578" t="s">
        <v>51</v>
      </c>
      <c r="CM578" t="s">
        <v>2629</v>
      </c>
      <c r="CN578" t="s">
        <v>346</v>
      </c>
      <c r="CP578">
        <v>8</v>
      </c>
      <c r="CQ578" t="s">
        <v>2630</v>
      </c>
      <c r="CR578" t="s">
        <v>2631</v>
      </c>
      <c r="CS578" t="s">
        <v>337</v>
      </c>
      <c r="CT578" t="s">
        <v>2632</v>
      </c>
    </row>
    <row r="579" spans="1:98" customFormat="1">
      <c r="A579">
        <v>178439</v>
      </c>
      <c r="B579" t="s">
        <v>321</v>
      </c>
      <c r="C579" t="s">
        <v>360</v>
      </c>
      <c r="D579">
        <v>1987</v>
      </c>
      <c r="E579">
        <v>39</v>
      </c>
      <c r="F579" t="s">
        <v>57</v>
      </c>
      <c r="G579" t="s">
        <v>49</v>
      </c>
      <c r="H579" t="s">
        <v>492</v>
      </c>
      <c r="I579" t="s">
        <v>349</v>
      </c>
      <c r="J579" t="s">
        <v>325</v>
      </c>
      <c r="K579" s="329">
        <v>46132.66684027778</v>
      </c>
      <c r="L579" t="s">
        <v>309</v>
      </c>
      <c r="M579" t="s">
        <v>514</v>
      </c>
      <c r="N579" t="s">
        <v>516</v>
      </c>
      <c r="O579" t="s">
        <v>352</v>
      </c>
      <c r="P579" t="s">
        <v>353</v>
      </c>
      <c r="R579" t="s">
        <v>383</v>
      </c>
      <c r="S579" t="s">
        <v>121</v>
      </c>
      <c r="T579" t="s">
        <v>121</v>
      </c>
      <c r="U579" t="s">
        <v>331</v>
      </c>
      <c r="V579" t="s">
        <v>108</v>
      </c>
      <c r="W579" t="s">
        <v>344</v>
      </c>
      <c r="X579">
        <v>0</v>
      </c>
      <c r="Y579">
        <v>0</v>
      </c>
      <c r="Z579">
        <v>0</v>
      </c>
      <c r="AA579">
        <v>1</v>
      </c>
      <c r="AB579">
        <v>0</v>
      </c>
      <c r="AC579">
        <v>0</v>
      </c>
      <c r="AD579">
        <v>0</v>
      </c>
      <c r="AE579">
        <v>0</v>
      </c>
      <c r="AF579">
        <v>0</v>
      </c>
      <c r="AG579">
        <v>0</v>
      </c>
      <c r="AH579">
        <v>0</v>
      </c>
      <c r="AI579">
        <v>0</v>
      </c>
      <c r="AJ579">
        <v>0</v>
      </c>
      <c r="AK579">
        <v>0</v>
      </c>
      <c r="AL579">
        <v>0</v>
      </c>
      <c r="AM579">
        <v>0</v>
      </c>
      <c r="AN579">
        <v>0</v>
      </c>
      <c r="AO579">
        <v>0</v>
      </c>
      <c r="AP579" t="s">
        <v>345</v>
      </c>
      <c r="AQ579">
        <v>1</v>
      </c>
      <c r="AR579">
        <v>0</v>
      </c>
      <c r="AS579">
        <v>0</v>
      </c>
      <c r="AT579">
        <v>0</v>
      </c>
      <c r="AU579">
        <v>0</v>
      </c>
      <c r="AV579">
        <v>0</v>
      </c>
      <c r="AW579">
        <v>0</v>
      </c>
      <c r="AX579">
        <v>0</v>
      </c>
      <c r="AY579" t="s">
        <v>345</v>
      </c>
      <c r="AZ579">
        <v>1</v>
      </c>
      <c r="BA579">
        <v>0</v>
      </c>
      <c r="BB579">
        <v>0</v>
      </c>
      <c r="BC579">
        <v>0</v>
      </c>
      <c r="BD579">
        <v>0</v>
      </c>
      <c r="BE579">
        <v>0</v>
      </c>
      <c r="BF579">
        <v>0</v>
      </c>
      <c r="BG579">
        <v>0</v>
      </c>
      <c r="BH579">
        <v>0</v>
      </c>
      <c r="BK579" t="s">
        <v>130</v>
      </c>
      <c r="BL579" t="s">
        <v>127</v>
      </c>
      <c r="BM579" t="s">
        <v>128</v>
      </c>
      <c r="BN579" t="s">
        <v>119</v>
      </c>
      <c r="BO579" t="s">
        <v>931</v>
      </c>
      <c r="BP579">
        <v>0</v>
      </c>
      <c r="BQ579">
        <v>0</v>
      </c>
      <c r="BR579">
        <v>1</v>
      </c>
      <c r="BS579">
        <v>0</v>
      </c>
      <c r="BT579">
        <v>0</v>
      </c>
      <c r="BU579">
        <v>0</v>
      </c>
      <c r="BV579">
        <v>0</v>
      </c>
      <c r="BW579">
        <v>0</v>
      </c>
      <c r="BX579">
        <v>0</v>
      </c>
      <c r="BY579">
        <v>0</v>
      </c>
      <c r="BZ579">
        <v>0</v>
      </c>
      <c r="CA579">
        <v>0</v>
      </c>
      <c r="CB579">
        <v>0</v>
      </c>
      <c r="CC579">
        <v>0</v>
      </c>
      <c r="CD579">
        <v>0</v>
      </c>
      <c r="CE579" t="s">
        <v>335</v>
      </c>
      <c r="CF579" t="s">
        <v>2633</v>
      </c>
      <c r="CG579" t="s">
        <v>335</v>
      </c>
      <c r="CH579" t="s">
        <v>2634</v>
      </c>
      <c r="CI579" t="s">
        <v>128</v>
      </c>
      <c r="CJ579" t="s">
        <v>51</v>
      </c>
      <c r="CK579" t="s">
        <v>2635</v>
      </c>
      <c r="CL579" t="s">
        <v>51</v>
      </c>
      <c r="CM579" t="s">
        <v>2636</v>
      </c>
      <c r="CN579" t="s">
        <v>336</v>
      </c>
      <c r="CO579" t="s">
        <v>2637</v>
      </c>
      <c r="CP579">
        <v>10</v>
      </c>
      <c r="CQ579" t="s">
        <v>2638</v>
      </c>
      <c r="CR579" t="s">
        <v>2639</v>
      </c>
      <c r="CS579" t="s">
        <v>400</v>
      </c>
      <c r="CT579" t="s">
        <v>2640</v>
      </c>
    </row>
    <row r="580" spans="1:98" customFormat="1">
      <c r="A580">
        <v>104399</v>
      </c>
      <c r="B580" t="s">
        <v>321</v>
      </c>
      <c r="C580" t="s">
        <v>360</v>
      </c>
      <c r="D580">
        <v>1995</v>
      </c>
      <c r="E580">
        <v>31</v>
      </c>
      <c r="F580" t="s">
        <v>57</v>
      </c>
      <c r="G580" t="s">
        <v>49</v>
      </c>
      <c r="H580" t="s">
        <v>415</v>
      </c>
      <c r="I580" t="s">
        <v>378</v>
      </c>
      <c r="J580" t="s">
        <v>350</v>
      </c>
      <c r="K580" s="329">
        <v>46132.664664351854</v>
      </c>
      <c r="L580" t="s">
        <v>309</v>
      </c>
      <c r="M580" t="s">
        <v>568</v>
      </c>
      <c r="N580" t="s">
        <v>1397</v>
      </c>
      <c r="O580" t="s">
        <v>492</v>
      </c>
      <c r="P580" t="s">
        <v>382</v>
      </c>
      <c r="R580" t="s">
        <v>383</v>
      </c>
      <c r="S580" t="s">
        <v>121</v>
      </c>
      <c r="T580" t="s">
        <v>121</v>
      </c>
      <c r="U580" t="s">
        <v>331</v>
      </c>
      <c r="V580" t="s">
        <v>110</v>
      </c>
      <c r="W580" t="s">
        <v>1635</v>
      </c>
      <c r="X580">
        <v>0</v>
      </c>
      <c r="Y580">
        <v>0</v>
      </c>
      <c r="Z580">
        <v>0</v>
      </c>
      <c r="AA580">
        <v>1</v>
      </c>
      <c r="AB580">
        <v>0</v>
      </c>
      <c r="AC580">
        <v>0</v>
      </c>
      <c r="AD580">
        <v>1</v>
      </c>
      <c r="AE580">
        <v>0</v>
      </c>
      <c r="AF580">
        <v>0</v>
      </c>
      <c r="AG580">
        <v>0</v>
      </c>
      <c r="AH580">
        <v>0</v>
      </c>
      <c r="AI580">
        <v>0</v>
      </c>
      <c r="AJ580">
        <v>0</v>
      </c>
      <c r="AK580">
        <v>0</v>
      </c>
      <c r="AL580">
        <v>0</v>
      </c>
      <c r="AM580">
        <v>0</v>
      </c>
      <c r="AN580">
        <v>0</v>
      </c>
      <c r="AO580">
        <v>0</v>
      </c>
      <c r="AP580" t="s">
        <v>345</v>
      </c>
      <c r="AQ580">
        <v>1</v>
      </c>
      <c r="AR580">
        <v>0</v>
      </c>
      <c r="AS580">
        <v>0</v>
      </c>
      <c r="AT580">
        <v>0</v>
      </c>
      <c r="AU580">
        <v>0</v>
      </c>
      <c r="AV580">
        <v>0</v>
      </c>
      <c r="AW580">
        <v>0</v>
      </c>
      <c r="AX580">
        <v>0</v>
      </c>
      <c r="AY580" t="s">
        <v>345</v>
      </c>
      <c r="AZ580">
        <v>1</v>
      </c>
      <c r="BA580">
        <v>0</v>
      </c>
      <c r="BB580">
        <v>0</v>
      </c>
      <c r="BC580">
        <v>0</v>
      </c>
      <c r="BD580">
        <v>0</v>
      </c>
      <c r="BE580">
        <v>0</v>
      </c>
      <c r="BF580">
        <v>0</v>
      </c>
      <c r="BG580">
        <v>0</v>
      </c>
      <c r="BH580">
        <v>0</v>
      </c>
      <c r="BK580" t="s">
        <v>386</v>
      </c>
      <c r="BL580" t="s">
        <v>128</v>
      </c>
      <c r="BM580" t="s">
        <v>128</v>
      </c>
      <c r="BN580" t="s">
        <v>119</v>
      </c>
      <c r="BO580" t="s">
        <v>938</v>
      </c>
      <c r="BP580">
        <v>0</v>
      </c>
      <c r="BQ580">
        <v>0</v>
      </c>
      <c r="BR580">
        <v>0</v>
      </c>
      <c r="BS580">
        <v>0</v>
      </c>
      <c r="BT580">
        <v>0</v>
      </c>
      <c r="BU580">
        <v>0</v>
      </c>
      <c r="BV580">
        <v>0</v>
      </c>
      <c r="BW580">
        <v>1</v>
      </c>
      <c r="BX580">
        <v>0</v>
      </c>
      <c r="BY580">
        <v>0</v>
      </c>
      <c r="BZ580">
        <v>0</v>
      </c>
      <c r="CA580">
        <v>0</v>
      </c>
      <c r="CB580">
        <v>0</v>
      </c>
      <c r="CC580">
        <v>0</v>
      </c>
      <c r="CD580">
        <v>0</v>
      </c>
      <c r="CE580" t="s">
        <v>335</v>
      </c>
      <c r="CG580" t="s">
        <v>335</v>
      </c>
      <c r="CI580" t="s">
        <v>127</v>
      </c>
      <c r="CJ580" t="s">
        <v>52</v>
      </c>
      <c r="CK580" t="s">
        <v>2641</v>
      </c>
      <c r="CL580" t="s">
        <v>52</v>
      </c>
      <c r="CM580" t="s">
        <v>2642</v>
      </c>
      <c r="CN580" t="s">
        <v>346</v>
      </c>
      <c r="CP580">
        <v>6</v>
      </c>
      <c r="CQ580" t="s">
        <v>2643</v>
      </c>
      <c r="CR580" t="s">
        <v>2644</v>
      </c>
      <c r="CS580" t="s">
        <v>400</v>
      </c>
    </row>
    <row r="581" spans="1:98" customFormat="1">
      <c r="A581">
        <v>199902</v>
      </c>
      <c r="B581" t="s">
        <v>493</v>
      </c>
      <c r="C581" t="s">
        <v>322</v>
      </c>
      <c r="D581">
        <v>1961</v>
      </c>
      <c r="E581">
        <v>65</v>
      </c>
      <c r="F581" t="s">
        <v>339</v>
      </c>
      <c r="G581" t="s">
        <v>85</v>
      </c>
      <c r="H581" t="s">
        <v>887</v>
      </c>
      <c r="I581" t="s">
        <v>367</v>
      </c>
      <c r="J581" t="s">
        <v>325</v>
      </c>
      <c r="K581" s="329">
        <v>46132.6091087963</v>
      </c>
      <c r="L581" t="s">
        <v>309</v>
      </c>
      <c r="M581" t="s">
        <v>493</v>
      </c>
      <c r="N581" t="s">
        <v>494</v>
      </c>
      <c r="O581" t="s">
        <v>442</v>
      </c>
      <c r="P581" t="s">
        <v>405</v>
      </c>
      <c r="R581" t="s">
        <v>123</v>
      </c>
      <c r="S581" t="s">
        <v>122</v>
      </c>
      <c r="T581" t="s">
        <v>343</v>
      </c>
      <c r="U581" t="s">
        <v>395</v>
      </c>
      <c r="V581" t="s">
        <v>107</v>
      </c>
      <c r="W581" t="s">
        <v>392</v>
      </c>
      <c r="X581">
        <v>1</v>
      </c>
      <c r="Y581">
        <v>0</v>
      </c>
      <c r="Z581">
        <v>0</v>
      </c>
      <c r="AA581">
        <v>0</v>
      </c>
      <c r="AB581">
        <v>0</v>
      </c>
      <c r="AC581">
        <v>0</v>
      </c>
      <c r="AD581">
        <v>0</v>
      </c>
      <c r="AE581">
        <v>0</v>
      </c>
      <c r="AF581">
        <v>0</v>
      </c>
      <c r="AG581">
        <v>0</v>
      </c>
      <c r="AH581">
        <v>0</v>
      </c>
      <c r="AI581">
        <v>0</v>
      </c>
      <c r="AJ581">
        <v>0</v>
      </c>
      <c r="AK581">
        <v>0</v>
      </c>
      <c r="AL581">
        <v>0</v>
      </c>
      <c r="AM581">
        <v>0</v>
      </c>
      <c r="AN581">
        <v>0</v>
      </c>
      <c r="AO581">
        <v>0</v>
      </c>
      <c r="AP581" t="s">
        <v>345</v>
      </c>
      <c r="AQ581">
        <v>1</v>
      </c>
      <c r="AR581">
        <v>0</v>
      </c>
      <c r="AS581">
        <v>0</v>
      </c>
      <c r="AT581">
        <v>0</v>
      </c>
      <c r="AU581">
        <v>0</v>
      </c>
      <c r="AV581">
        <v>0</v>
      </c>
      <c r="AW581">
        <v>0</v>
      </c>
      <c r="AX581">
        <v>0</v>
      </c>
      <c r="AY581" t="s">
        <v>345</v>
      </c>
      <c r="AZ581">
        <v>1</v>
      </c>
      <c r="BA581">
        <v>0</v>
      </c>
      <c r="BB581">
        <v>0</v>
      </c>
      <c r="BC581">
        <v>0</v>
      </c>
      <c r="BD581">
        <v>0</v>
      </c>
      <c r="BE581">
        <v>0</v>
      </c>
      <c r="BF581">
        <v>0</v>
      </c>
      <c r="BG581">
        <v>0</v>
      </c>
      <c r="BH581">
        <v>0</v>
      </c>
      <c r="BI581" t="s">
        <v>51</v>
      </c>
      <c r="BJ581" t="s">
        <v>2645</v>
      </c>
      <c r="BK581" t="s">
        <v>132</v>
      </c>
      <c r="BL581" t="s">
        <v>131</v>
      </c>
      <c r="BM581" t="s">
        <v>131</v>
      </c>
      <c r="BN581" t="s">
        <v>118</v>
      </c>
      <c r="BO581" t="s">
        <v>924</v>
      </c>
      <c r="BP581">
        <v>0</v>
      </c>
      <c r="BQ581">
        <v>0</v>
      </c>
      <c r="BR581">
        <v>0</v>
      </c>
      <c r="BS581">
        <v>0</v>
      </c>
      <c r="BT581">
        <v>0</v>
      </c>
      <c r="BU581">
        <v>1</v>
      </c>
      <c r="BV581">
        <v>0</v>
      </c>
      <c r="BW581">
        <v>0</v>
      </c>
      <c r="BX581">
        <v>0</v>
      </c>
      <c r="BY581">
        <v>0</v>
      </c>
      <c r="BZ581">
        <v>0</v>
      </c>
      <c r="CA581">
        <v>0</v>
      </c>
      <c r="CB581">
        <v>0</v>
      </c>
      <c r="CC581">
        <v>0</v>
      </c>
      <c r="CD581">
        <v>0</v>
      </c>
      <c r="CE581" t="s">
        <v>151</v>
      </c>
      <c r="CG581" t="s">
        <v>163</v>
      </c>
      <c r="CI581" t="s">
        <v>129</v>
      </c>
      <c r="CJ581" t="s">
        <v>51</v>
      </c>
      <c r="CK581" t="s">
        <v>2646</v>
      </c>
      <c r="CL581" t="s">
        <v>51</v>
      </c>
      <c r="CM581" t="s">
        <v>1383</v>
      </c>
      <c r="CN581" t="s">
        <v>346</v>
      </c>
      <c r="CP581">
        <v>10</v>
      </c>
      <c r="CQ581" t="s">
        <v>2647</v>
      </c>
      <c r="CS581" t="s">
        <v>347</v>
      </c>
      <c r="CT581" t="s">
        <v>2648</v>
      </c>
    </row>
    <row r="582" spans="1:98" customFormat="1">
      <c r="A582">
        <v>199880</v>
      </c>
      <c r="B582" t="s">
        <v>321</v>
      </c>
      <c r="C582" t="s">
        <v>322</v>
      </c>
      <c r="D582">
        <v>1994</v>
      </c>
      <c r="E582">
        <v>32</v>
      </c>
      <c r="F582" t="s">
        <v>57</v>
      </c>
      <c r="G582" t="s">
        <v>77</v>
      </c>
      <c r="H582" t="s">
        <v>1694</v>
      </c>
      <c r="I582" t="s">
        <v>397</v>
      </c>
      <c r="J582" t="s">
        <v>325</v>
      </c>
      <c r="K582" s="329">
        <v>46132.593090277776</v>
      </c>
      <c r="L582" t="s">
        <v>309</v>
      </c>
      <c r="M582" t="s">
        <v>29</v>
      </c>
      <c r="N582" t="s">
        <v>458</v>
      </c>
      <c r="O582" t="s">
        <v>459</v>
      </c>
      <c r="P582" t="s">
        <v>353</v>
      </c>
      <c r="Q582" t="s">
        <v>305</v>
      </c>
      <c r="R582" t="s">
        <v>383</v>
      </c>
      <c r="S582" t="s">
        <v>121</v>
      </c>
      <c r="T582" t="s">
        <v>121</v>
      </c>
      <c r="U582" t="s">
        <v>331</v>
      </c>
      <c r="V582" t="s">
        <v>108</v>
      </c>
      <c r="W582" t="s">
        <v>505</v>
      </c>
      <c r="X582">
        <v>0</v>
      </c>
      <c r="Y582">
        <v>0</v>
      </c>
      <c r="Z582">
        <v>0</v>
      </c>
      <c r="AA582">
        <v>0</v>
      </c>
      <c r="AB582">
        <v>0</v>
      </c>
      <c r="AC582">
        <v>1</v>
      </c>
      <c r="AD582">
        <v>0</v>
      </c>
      <c r="AE582">
        <v>0</v>
      </c>
      <c r="AF582">
        <v>0</v>
      </c>
      <c r="AG582">
        <v>0</v>
      </c>
      <c r="AH582">
        <v>0</v>
      </c>
      <c r="AI582">
        <v>0</v>
      </c>
      <c r="AJ582">
        <v>0</v>
      </c>
      <c r="AK582">
        <v>0</v>
      </c>
      <c r="AL582">
        <v>0</v>
      </c>
      <c r="AM582">
        <v>0</v>
      </c>
      <c r="AN582">
        <v>0</v>
      </c>
      <c r="AO582">
        <v>0</v>
      </c>
      <c r="AP582" t="s">
        <v>345</v>
      </c>
      <c r="AQ582">
        <v>1</v>
      </c>
      <c r="AR582">
        <v>0</v>
      </c>
      <c r="AS582">
        <v>0</v>
      </c>
      <c r="AT582">
        <v>0</v>
      </c>
      <c r="AU582">
        <v>0</v>
      </c>
      <c r="AV582">
        <v>0</v>
      </c>
      <c r="AW582">
        <v>0</v>
      </c>
      <c r="AX582">
        <v>0</v>
      </c>
      <c r="AY582" t="s">
        <v>345</v>
      </c>
      <c r="AZ582">
        <v>1</v>
      </c>
      <c r="BA582">
        <v>0</v>
      </c>
      <c r="BB582">
        <v>0</v>
      </c>
      <c r="BC582">
        <v>0</v>
      </c>
      <c r="BD582">
        <v>0</v>
      </c>
      <c r="BE582">
        <v>0</v>
      </c>
      <c r="BF582">
        <v>0</v>
      </c>
      <c r="BG582">
        <v>0</v>
      </c>
      <c r="BH582">
        <v>0</v>
      </c>
      <c r="BI582" t="s">
        <v>51</v>
      </c>
      <c r="BK582" t="s">
        <v>386</v>
      </c>
      <c r="BL582" t="s">
        <v>129</v>
      </c>
      <c r="BM582" t="s">
        <v>131</v>
      </c>
      <c r="BN582" t="s">
        <v>117</v>
      </c>
      <c r="BO582" t="s">
        <v>956</v>
      </c>
      <c r="BP582">
        <v>0</v>
      </c>
      <c r="BQ582">
        <v>0</v>
      </c>
      <c r="BR582">
        <v>0</v>
      </c>
      <c r="BS582">
        <v>0</v>
      </c>
      <c r="BT582">
        <v>1</v>
      </c>
      <c r="BU582">
        <v>0</v>
      </c>
      <c r="BV582">
        <v>0</v>
      </c>
      <c r="BW582">
        <v>0</v>
      </c>
      <c r="BX582">
        <v>0</v>
      </c>
      <c r="BY582">
        <v>0</v>
      </c>
      <c r="BZ582">
        <v>0</v>
      </c>
      <c r="CA582">
        <v>0</v>
      </c>
      <c r="CB582">
        <v>0</v>
      </c>
      <c r="CC582">
        <v>0</v>
      </c>
      <c r="CD582">
        <v>0</v>
      </c>
      <c r="CE582" t="s">
        <v>167</v>
      </c>
      <c r="CG582" t="s">
        <v>335</v>
      </c>
      <c r="CI582" t="s">
        <v>131</v>
      </c>
      <c r="CJ582" t="s">
        <v>51</v>
      </c>
      <c r="CL582" t="s">
        <v>51</v>
      </c>
      <c r="CN582" t="s">
        <v>346</v>
      </c>
      <c r="CP582">
        <v>10</v>
      </c>
      <c r="CS582" t="s">
        <v>337</v>
      </c>
    </row>
    <row r="583" spans="1:98" customFormat="1">
      <c r="A583">
        <v>199897</v>
      </c>
      <c r="B583" t="s">
        <v>356</v>
      </c>
      <c r="C583" t="s">
        <v>322</v>
      </c>
      <c r="D583">
        <v>1967</v>
      </c>
      <c r="E583">
        <v>59</v>
      </c>
      <c r="F583" t="s">
        <v>58</v>
      </c>
      <c r="G583" t="s">
        <v>77</v>
      </c>
      <c r="H583" t="s">
        <v>1694</v>
      </c>
      <c r="I583" t="s">
        <v>410</v>
      </c>
      <c r="J583" t="s">
        <v>325</v>
      </c>
      <c r="K583" s="329">
        <v>46132.562650462962</v>
      </c>
      <c r="L583" t="s">
        <v>309</v>
      </c>
      <c r="M583" t="s">
        <v>356</v>
      </c>
      <c r="N583" t="s">
        <v>357</v>
      </c>
      <c r="O583" t="s">
        <v>358</v>
      </c>
      <c r="P583" t="s">
        <v>329</v>
      </c>
      <c r="R583" t="s">
        <v>122</v>
      </c>
      <c r="S583" t="s">
        <v>122</v>
      </c>
      <c r="T583" t="s">
        <v>391</v>
      </c>
      <c r="U583" t="s">
        <v>331</v>
      </c>
      <c r="V583" t="s">
        <v>107</v>
      </c>
      <c r="W583" t="s">
        <v>621</v>
      </c>
      <c r="X583">
        <v>0</v>
      </c>
      <c r="Y583">
        <v>0</v>
      </c>
      <c r="Z583">
        <v>1</v>
      </c>
      <c r="AA583">
        <v>0</v>
      </c>
      <c r="AB583">
        <v>1</v>
      </c>
      <c r="AC583">
        <v>0</v>
      </c>
      <c r="AD583">
        <v>0</v>
      </c>
      <c r="AE583">
        <v>0</v>
      </c>
      <c r="AF583">
        <v>0</v>
      </c>
      <c r="AG583">
        <v>0</v>
      </c>
      <c r="AH583">
        <v>0</v>
      </c>
      <c r="AI583">
        <v>0</v>
      </c>
      <c r="AJ583">
        <v>0</v>
      </c>
      <c r="AK583">
        <v>0</v>
      </c>
      <c r="AL583">
        <v>1</v>
      </c>
      <c r="AM583">
        <v>0</v>
      </c>
      <c r="AN583">
        <v>0</v>
      </c>
      <c r="AO583">
        <v>0</v>
      </c>
      <c r="AP583" t="s">
        <v>345</v>
      </c>
      <c r="AQ583">
        <v>1</v>
      </c>
      <c r="AR583">
        <v>0</v>
      </c>
      <c r="AS583">
        <v>0</v>
      </c>
      <c r="AT583">
        <v>0</v>
      </c>
      <c r="AU583">
        <v>0</v>
      </c>
      <c r="AV583">
        <v>0</v>
      </c>
      <c r="AW583">
        <v>0</v>
      </c>
      <c r="AX583">
        <v>0</v>
      </c>
      <c r="AY583" t="s">
        <v>345</v>
      </c>
      <c r="AZ583">
        <v>1</v>
      </c>
      <c r="BA583">
        <v>0</v>
      </c>
      <c r="BB583">
        <v>0</v>
      </c>
      <c r="BC583">
        <v>0</v>
      </c>
      <c r="BD583">
        <v>0</v>
      </c>
      <c r="BE583">
        <v>0</v>
      </c>
      <c r="BF583">
        <v>0</v>
      </c>
      <c r="BG583">
        <v>0</v>
      </c>
      <c r="BH583">
        <v>0</v>
      </c>
      <c r="BI583" t="s">
        <v>51</v>
      </c>
      <c r="BJ583" t="s">
        <v>2649</v>
      </c>
      <c r="BK583" t="s">
        <v>129</v>
      </c>
      <c r="BL583" t="s">
        <v>130</v>
      </c>
      <c r="BM583" t="s">
        <v>131</v>
      </c>
      <c r="BN583" t="s">
        <v>117</v>
      </c>
      <c r="BO583" t="s">
        <v>948</v>
      </c>
      <c r="BP583">
        <v>0</v>
      </c>
      <c r="BQ583">
        <v>0</v>
      </c>
      <c r="BR583">
        <v>0</v>
      </c>
      <c r="BS583">
        <v>1</v>
      </c>
      <c r="BT583">
        <v>0</v>
      </c>
      <c r="BU583">
        <v>1</v>
      </c>
      <c r="BV583">
        <v>0</v>
      </c>
      <c r="BW583">
        <v>0</v>
      </c>
      <c r="BX583">
        <v>0</v>
      </c>
      <c r="BY583">
        <v>0</v>
      </c>
      <c r="BZ583">
        <v>0</v>
      </c>
      <c r="CA583">
        <v>0</v>
      </c>
      <c r="CB583">
        <v>0</v>
      </c>
      <c r="CC583">
        <v>0</v>
      </c>
      <c r="CD583">
        <v>0</v>
      </c>
      <c r="CE583" t="s">
        <v>139</v>
      </c>
      <c r="CG583" t="s">
        <v>335</v>
      </c>
      <c r="CI583" t="s">
        <v>127</v>
      </c>
      <c r="CJ583" t="s">
        <v>51</v>
      </c>
      <c r="CL583" t="s">
        <v>51</v>
      </c>
      <c r="CM583" t="s">
        <v>2650</v>
      </c>
      <c r="CN583" t="s">
        <v>346</v>
      </c>
      <c r="CP583">
        <v>10</v>
      </c>
      <c r="CQ583" t="s">
        <v>2651</v>
      </c>
      <c r="CS583" t="s">
        <v>337</v>
      </c>
      <c r="CT583" t="s">
        <v>2652</v>
      </c>
    </row>
    <row r="584" spans="1:98" customFormat="1">
      <c r="A584">
        <v>168997</v>
      </c>
      <c r="B584" t="s">
        <v>468</v>
      </c>
      <c r="C584" t="s">
        <v>360</v>
      </c>
      <c r="D584">
        <v>1973</v>
      </c>
      <c r="E584">
        <v>53</v>
      </c>
      <c r="F584" t="s">
        <v>58</v>
      </c>
      <c r="G584" t="s">
        <v>49</v>
      </c>
      <c r="H584" t="s">
        <v>415</v>
      </c>
      <c r="I584" t="s">
        <v>410</v>
      </c>
      <c r="J584" t="s">
        <v>325</v>
      </c>
      <c r="K584" s="329">
        <v>46132.532569444447</v>
      </c>
      <c r="L584" t="s">
        <v>309</v>
      </c>
      <c r="M584" t="s">
        <v>468</v>
      </c>
      <c r="N584" t="s">
        <v>469</v>
      </c>
      <c r="O584" t="s">
        <v>415</v>
      </c>
      <c r="P584" t="s">
        <v>382</v>
      </c>
      <c r="R584" t="s">
        <v>383</v>
      </c>
      <c r="S584" t="s">
        <v>121</v>
      </c>
      <c r="T584" t="s">
        <v>121</v>
      </c>
      <c r="U584" t="s">
        <v>116</v>
      </c>
      <c r="V584" t="s">
        <v>105</v>
      </c>
      <c r="W584" t="s">
        <v>470</v>
      </c>
      <c r="X584">
        <v>0</v>
      </c>
      <c r="Y584">
        <v>0</v>
      </c>
      <c r="Z584">
        <v>1</v>
      </c>
      <c r="AA584">
        <v>0</v>
      </c>
      <c r="AB584">
        <v>0</v>
      </c>
      <c r="AC584">
        <v>0</v>
      </c>
      <c r="AD584">
        <v>0</v>
      </c>
      <c r="AE584">
        <v>0</v>
      </c>
      <c r="AF584">
        <v>0</v>
      </c>
      <c r="AG584">
        <v>0</v>
      </c>
      <c r="AH584">
        <v>0</v>
      </c>
      <c r="AI584">
        <v>0</v>
      </c>
      <c r="AJ584">
        <v>0</v>
      </c>
      <c r="AK584">
        <v>0</v>
      </c>
      <c r="AL584">
        <v>0</v>
      </c>
      <c r="AM584">
        <v>0</v>
      </c>
      <c r="AN584">
        <v>0</v>
      </c>
      <c r="AO584">
        <v>0</v>
      </c>
      <c r="AP584" t="s">
        <v>345</v>
      </c>
      <c r="AQ584">
        <v>1</v>
      </c>
      <c r="AR584">
        <v>0</v>
      </c>
      <c r="AS584">
        <v>0</v>
      </c>
      <c r="AT584">
        <v>0</v>
      </c>
      <c r="AU584">
        <v>0</v>
      </c>
      <c r="AV584">
        <v>0</v>
      </c>
      <c r="AW584">
        <v>0</v>
      </c>
      <c r="AX584">
        <v>0</v>
      </c>
      <c r="AY584" t="s">
        <v>345</v>
      </c>
      <c r="AZ584">
        <v>1</v>
      </c>
      <c r="BA584">
        <v>0</v>
      </c>
      <c r="BB584">
        <v>0</v>
      </c>
      <c r="BC584">
        <v>0</v>
      </c>
      <c r="BD584">
        <v>0</v>
      </c>
      <c r="BE584">
        <v>0</v>
      </c>
      <c r="BF584">
        <v>0</v>
      </c>
      <c r="BG584">
        <v>0</v>
      </c>
      <c r="BH584">
        <v>0</v>
      </c>
      <c r="BI584" t="s">
        <v>51</v>
      </c>
      <c r="BK584" t="s">
        <v>128</v>
      </c>
      <c r="BL584" t="s">
        <v>386</v>
      </c>
      <c r="BM584" t="s">
        <v>128</v>
      </c>
      <c r="BN584" t="s">
        <v>120</v>
      </c>
      <c r="BO584" t="s">
        <v>373</v>
      </c>
      <c r="BP584">
        <v>0</v>
      </c>
      <c r="BQ584">
        <v>0</v>
      </c>
      <c r="BR584">
        <v>0</v>
      </c>
      <c r="BS584">
        <v>0</v>
      </c>
      <c r="BT584">
        <v>0</v>
      </c>
      <c r="BU584">
        <v>0</v>
      </c>
      <c r="BV584">
        <v>0</v>
      </c>
      <c r="BW584">
        <v>0</v>
      </c>
      <c r="BX584">
        <v>0</v>
      </c>
      <c r="BY584">
        <v>0</v>
      </c>
      <c r="BZ584">
        <v>0</v>
      </c>
      <c r="CA584">
        <v>0</v>
      </c>
      <c r="CB584">
        <v>0</v>
      </c>
      <c r="CC584">
        <v>0</v>
      </c>
      <c r="CD584">
        <v>1</v>
      </c>
      <c r="CE584" t="s">
        <v>139</v>
      </c>
      <c r="CG584" t="s">
        <v>335</v>
      </c>
      <c r="CI584" t="s">
        <v>128</v>
      </c>
      <c r="CJ584" t="s">
        <v>51</v>
      </c>
      <c r="CL584" t="s">
        <v>51</v>
      </c>
      <c r="CN584" t="s">
        <v>346</v>
      </c>
      <c r="CP584">
        <v>10</v>
      </c>
      <c r="CS584" t="s">
        <v>347</v>
      </c>
    </row>
    <row r="585" spans="1:98" customFormat="1">
      <c r="A585">
        <v>199895</v>
      </c>
      <c r="B585" t="s">
        <v>1363</v>
      </c>
      <c r="C585" t="s">
        <v>360</v>
      </c>
      <c r="D585">
        <v>1979</v>
      </c>
      <c r="E585">
        <v>47</v>
      </c>
      <c r="F585" t="s">
        <v>387</v>
      </c>
      <c r="G585" t="s">
        <v>74</v>
      </c>
      <c r="H585" t="s">
        <v>1082</v>
      </c>
      <c r="I585" t="s">
        <v>440</v>
      </c>
      <c r="J585" t="s">
        <v>325</v>
      </c>
      <c r="K585" s="329">
        <v>46132.531226851854</v>
      </c>
      <c r="L585" t="s">
        <v>309</v>
      </c>
      <c r="M585" t="s">
        <v>1363</v>
      </c>
      <c r="N585" t="s">
        <v>1364</v>
      </c>
      <c r="O585" t="s">
        <v>459</v>
      </c>
      <c r="P585" t="s">
        <v>353</v>
      </c>
      <c r="Q585" t="s">
        <v>305</v>
      </c>
      <c r="R585" t="s">
        <v>122</v>
      </c>
      <c r="S585" t="s">
        <v>122</v>
      </c>
      <c r="T585" t="s">
        <v>330</v>
      </c>
      <c r="U585" t="s">
        <v>331</v>
      </c>
      <c r="V585" t="s">
        <v>108</v>
      </c>
      <c r="W585" t="s">
        <v>505</v>
      </c>
      <c r="X585">
        <v>0</v>
      </c>
      <c r="Y585">
        <v>0</v>
      </c>
      <c r="Z585">
        <v>0</v>
      </c>
      <c r="AA585">
        <v>0</v>
      </c>
      <c r="AB585">
        <v>0</v>
      </c>
      <c r="AC585">
        <v>1</v>
      </c>
      <c r="AD585">
        <v>0</v>
      </c>
      <c r="AE585">
        <v>0</v>
      </c>
      <c r="AF585">
        <v>0</v>
      </c>
      <c r="AG585">
        <v>0</v>
      </c>
      <c r="AH585">
        <v>0</v>
      </c>
      <c r="AI585">
        <v>0</v>
      </c>
      <c r="AJ585">
        <v>0</v>
      </c>
      <c r="AK585">
        <v>0</v>
      </c>
      <c r="AL585">
        <v>0</v>
      </c>
      <c r="AM585">
        <v>0</v>
      </c>
      <c r="AN585">
        <v>0</v>
      </c>
      <c r="AO585">
        <v>0</v>
      </c>
      <c r="AP585" t="s">
        <v>345</v>
      </c>
      <c r="AQ585">
        <v>1</v>
      </c>
      <c r="AR585">
        <v>0</v>
      </c>
      <c r="AS585">
        <v>0</v>
      </c>
      <c r="AT585">
        <v>0</v>
      </c>
      <c r="AU585">
        <v>0</v>
      </c>
      <c r="AV585">
        <v>0</v>
      </c>
      <c r="AW585">
        <v>0</v>
      </c>
      <c r="AX585">
        <v>0</v>
      </c>
      <c r="AY585" t="s">
        <v>345</v>
      </c>
      <c r="AZ585">
        <v>1</v>
      </c>
      <c r="BA585">
        <v>0</v>
      </c>
      <c r="BB585">
        <v>0</v>
      </c>
      <c r="BC585">
        <v>0</v>
      </c>
      <c r="BD585">
        <v>0</v>
      </c>
      <c r="BE585">
        <v>0</v>
      </c>
      <c r="BF585">
        <v>0</v>
      </c>
      <c r="BG585">
        <v>0</v>
      </c>
      <c r="BH585">
        <v>0</v>
      </c>
      <c r="BI585" t="s">
        <v>51</v>
      </c>
      <c r="BK585" t="s">
        <v>131</v>
      </c>
      <c r="BL585" t="s">
        <v>130</v>
      </c>
      <c r="BM585" t="s">
        <v>130</v>
      </c>
      <c r="BN585" t="s">
        <v>119</v>
      </c>
      <c r="BO585" t="s">
        <v>929</v>
      </c>
      <c r="BP585">
        <v>0</v>
      </c>
      <c r="BQ585">
        <v>0</v>
      </c>
      <c r="BR585">
        <v>0</v>
      </c>
      <c r="BS585">
        <v>0</v>
      </c>
      <c r="BT585">
        <v>0</v>
      </c>
      <c r="BU585">
        <v>1</v>
      </c>
      <c r="BV585">
        <v>0</v>
      </c>
      <c r="BW585">
        <v>1</v>
      </c>
      <c r="BX585">
        <v>0</v>
      </c>
      <c r="BY585">
        <v>0</v>
      </c>
      <c r="BZ585">
        <v>0</v>
      </c>
      <c r="CA585">
        <v>0</v>
      </c>
      <c r="CB585">
        <v>0</v>
      </c>
      <c r="CC585">
        <v>0</v>
      </c>
      <c r="CD585">
        <v>0</v>
      </c>
      <c r="CE585" t="s">
        <v>167</v>
      </c>
      <c r="CG585" t="s">
        <v>335</v>
      </c>
      <c r="CI585" t="s">
        <v>129</v>
      </c>
      <c r="CJ585" t="s">
        <v>51</v>
      </c>
      <c r="CL585" t="s">
        <v>51</v>
      </c>
      <c r="CN585" t="s">
        <v>346</v>
      </c>
      <c r="CP585">
        <v>10</v>
      </c>
      <c r="CS585" t="s">
        <v>337</v>
      </c>
    </row>
    <row r="586" spans="1:98" customFormat="1">
      <c r="A586">
        <v>180233</v>
      </c>
      <c r="B586" t="s">
        <v>425</v>
      </c>
      <c r="C586" t="s">
        <v>360</v>
      </c>
      <c r="D586">
        <v>1968</v>
      </c>
      <c r="E586">
        <v>58</v>
      </c>
      <c r="F586" t="s">
        <v>58</v>
      </c>
      <c r="G586" t="s">
        <v>82</v>
      </c>
      <c r="H586" t="s">
        <v>726</v>
      </c>
      <c r="I586" t="s">
        <v>424</v>
      </c>
      <c r="J586" t="s">
        <v>325</v>
      </c>
      <c r="K586" s="329">
        <v>46132.513831018521</v>
      </c>
      <c r="L586" t="s">
        <v>309</v>
      </c>
      <c r="M586" t="s">
        <v>853</v>
      </c>
      <c r="N586" t="s">
        <v>854</v>
      </c>
      <c r="O586" t="s">
        <v>492</v>
      </c>
      <c r="P586" t="s">
        <v>382</v>
      </c>
      <c r="R586" t="s">
        <v>122</v>
      </c>
      <c r="S586" t="s">
        <v>122</v>
      </c>
      <c r="T586" t="s">
        <v>343</v>
      </c>
      <c r="U586" t="s">
        <v>331</v>
      </c>
      <c r="V586" t="s">
        <v>107</v>
      </c>
      <c r="W586" t="s">
        <v>533</v>
      </c>
      <c r="X586">
        <v>1</v>
      </c>
      <c r="Y586">
        <v>1</v>
      </c>
      <c r="Z586">
        <v>1</v>
      </c>
      <c r="AA586">
        <v>0</v>
      </c>
      <c r="AB586">
        <v>0</v>
      </c>
      <c r="AC586">
        <v>0</v>
      </c>
      <c r="AD586">
        <v>0</v>
      </c>
      <c r="AE586">
        <v>0</v>
      </c>
      <c r="AF586">
        <v>0</v>
      </c>
      <c r="AG586">
        <v>0</v>
      </c>
      <c r="AH586">
        <v>0</v>
      </c>
      <c r="AI586">
        <v>0</v>
      </c>
      <c r="AJ586">
        <v>0</v>
      </c>
      <c r="AK586">
        <v>0</v>
      </c>
      <c r="AL586">
        <v>0</v>
      </c>
      <c r="AM586">
        <v>0</v>
      </c>
      <c r="AN586">
        <v>0</v>
      </c>
      <c r="AO586">
        <v>0</v>
      </c>
      <c r="AP586" t="s">
        <v>345</v>
      </c>
      <c r="AQ586">
        <v>1</v>
      </c>
      <c r="AR586">
        <v>0</v>
      </c>
      <c r="AS586">
        <v>0</v>
      </c>
      <c r="AT586">
        <v>0</v>
      </c>
      <c r="AU586">
        <v>0</v>
      </c>
      <c r="AV586">
        <v>0</v>
      </c>
      <c r="AW586">
        <v>0</v>
      </c>
      <c r="AX586">
        <v>0</v>
      </c>
      <c r="AY586" t="s">
        <v>345</v>
      </c>
      <c r="AZ586">
        <v>1</v>
      </c>
      <c r="BA586">
        <v>0</v>
      </c>
      <c r="BB586">
        <v>0</v>
      </c>
      <c r="BC586">
        <v>0</v>
      </c>
      <c r="BD586">
        <v>0</v>
      </c>
      <c r="BE586">
        <v>0</v>
      </c>
      <c r="BF586">
        <v>0</v>
      </c>
      <c r="BG586">
        <v>0</v>
      </c>
      <c r="BH586">
        <v>0</v>
      </c>
      <c r="BK586" t="s">
        <v>133</v>
      </c>
      <c r="BL586" t="s">
        <v>130</v>
      </c>
      <c r="BM586" t="s">
        <v>131</v>
      </c>
      <c r="BN586" t="s">
        <v>117</v>
      </c>
      <c r="BO586" t="s">
        <v>924</v>
      </c>
      <c r="BP586">
        <v>0</v>
      </c>
      <c r="BQ586">
        <v>0</v>
      </c>
      <c r="BR586">
        <v>0</v>
      </c>
      <c r="BS586">
        <v>0</v>
      </c>
      <c r="BT586">
        <v>0</v>
      </c>
      <c r="BU586">
        <v>1</v>
      </c>
      <c r="BV586">
        <v>0</v>
      </c>
      <c r="BW586">
        <v>0</v>
      </c>
      <c r="BX586">
        <v>0</v>
      </c>
      <c r="BY586">
        <v>0</v>
      </c>
      <c r="BZ586">
        <v>0</v>
      </c>
      <c r="CA586">
        <v>0</v>
      </c>
      <c r="CB586">
        <v>0</v>
      </c>
      <c r="CC586">
        <v>0</v>
      </c>
      <c r="CD586">
        <v>0</v>
      </c>
      <c r="CE586" t="s">
        <v>335</v>
      </c>
      <c r="CG586" t="s">
        <v>335</v>
      </c>
      <c r="CI586" t="s">
        <v>386</v>
      </c>
      <c r="CJ586" t="s">
        <v>52</v>
      </c>
      <c r="CL586" t="s">
        <v>52</v>
      </c>
      <c r="CN586" t="s">
        <v>346</v>
      </c>
      <c r="CP586">
        <v>7</v>
      </c>
      <c r="CS586" t="s">
        <v>337</v>
      </c>
    </row>
    <row r="587" spans="1:98" customFormat="1">
      <c r="A587">
        <v>199892</v>
      </c>
      <c r="B587" t="s">
        <v>356</v>
      </c>
      <c r="C587" t="s">
        <v>360</v>
      </c>
      <c r="D587">
        <v>1999</v>
      </c>
      <c r="E587">
        <v>27</v>
      </c>
      <c r="F587" t="s">
        <v>323</v>
      </c>
      <c r="G587" t="s">
        <v>71</v>
      </c>
      <c r="H587" t="s">
        <v>804</v>
      </c>
      <c r="I587" t="s">
        <v>397</v>
      </c>
      <c r="J587" t="s">
        <v>325</v>
      </c>
      <c r="K587" s="329">
        <v>46132.508553240739</v>
      </c>
      <c r="L587" t="s">
        <v>309</v>
      </c>
      <c r="M587" t="s">
        <v>356</v>
      </c>
      <c r="N587" t="s">
        <v>357</v>
      </c>
      <c r="O587" t="s">
        <v>358</v>
      </c>
      <c r="P587" t="s">
        <v>329</v>
      </c>
      <c r="R587" t="s">
        <v>122</v>
      </c>
      <c r="S587" t="s">
        <v>121</v>
      </c>
      <c r="T587" t="s">
        <v>121</v>
      </c>
      <c r="U587" t="s">
        <v>395</v>
      </c>
      <c r="V587" t="s">
        <v>110</v>
      </c>
      <c r="W587" t="s">
        <v>533</v>
      </c>
      <c r="X587">
        <v>1</v>
      </c>
      <c r="Y587">
        <v>1</v>
      </c>
      <c r="Z587">
        <v>1</v>
      </c>
      <c r="AA587">
        <v>0</v>
      </c>
      <c r="AB587">
        <v>0</v>
      </c>
      <c r="AC587">
        <v>0</v>
      </c>
      <c r="AD587">
        <v>0</v>
      </c>
      <c r="AE587">
        <v>0</v>
      </c>
      <c r="AF587">
        <v>0</v>
      </c>
      <c r="AG587">
        <v>0</v>
      </c>
      <c r="AH587">
        <v>0</v>
      </c>
      <c r="AI587">
        <v>0</v>
      </c>
      <c r="AJ587">
        <v>0</v>
      </c>
      <c r="AK587">
        <v>0</v>
      </c>
      <c r="AL587">
        <v>0</v>
      </c>
      <c r="AM587">
        <v>0</v>
      </c>
      <c r="AN587">
        <v>0</v>
      </c>
      <c r="AO587">
        <v>0</v>
      </c>
      <c r="AP587" t="s">
        <v>375</v>
      </c>
      <c r="AQ587">
        <v>0</v>
      </c>
      <c r="AR587">
        <v>1</v>
      </c>
      <c r="AS587">
        <v>0</v>
      </c>
      <c r="AT587">
        <v>0</v>
      </c>
      <c r="AU587">
        <v>0</v>
      </c>
      <c r="AV587">
        <v>0</v>
      </c>
      <c r="AW587">
        <v>0</v>
      </c>
      <c r="AX587">
        <v>0</v>
      </c>
      <c r="AY587" t="s">
        <v>375</v>
      </c>
      <c r="AZ587">
        <v>0</v>
      </c>
      <c r="BA587">
        <v>1</v>
      </c>
      <c r="BB587">
        <v>0</v>
      </c>
      <c r="BC587">
        <v>0</v>
      </c>
      <c r="BD587">
        <v>0</v>
      </c>
      <c r="BE587">
        <v>0</v>
      </c>
      <c r="BF587">
        <v>0</v>
      </c>
      <c r="BG587">
        <v>0</v>
      </c>
      <c r="BH587">
        <v>0</v>
      </c>
      <c r="BI587" t="s">
        <v>51</v>
      </c>
      <c r="BK587" t="s">
        <v>135</v>
      </c>
      <c r="BL587" t="s">
        <v>135</v>
      </c>
      <c r="BM587" t="s">
        <v>132</v>
      </c>
      <c r="BN587" t="s">
        <v>117</v>
      </c>
      <c r="BO587" t="s">
        <v>924</v>
      </c>
      <c r="BP587">
        <v>0</v>
      </c>
      <c r="BQ587">
        <v>0</v>
      </c>
      <c r="BR587">
        <v>0</v>
      </c>
      <c r="BS587">
        <v>0</v>
      </c>
      <c r="BT587">
        <v>0</v>
      </c>
      <c r="BU587">
        <v>1</v>
      </c>
      <c r="BV587">
        <v>0</v>
      </c>
      <c r="BW587">
        <v>0</v>
      </c>
      <c r="BX587">
        <v>0</v>
      </c>
      <c r="BY587">
        <v>0</v>
      </c>
      <c r="BZ587">
        <v>0</v>
      </c>
      <c r="CA587">
        <v>0</v>
      </c>
      <c r="CB587">
        <v>0</v>
      </c>
      <c r="CC587">
        <v>0</v>
      </c>
      <c r="CD587">
        <v>0</v>
      </c>
      <c r="CE587" t="s">
        <v>335</v>
      </c>
      <c r="CG587" t="s">
        <v>335</v>
      </c>
      <c r="CI587" t="s">
        <v>128</v>
      </c>
      <c r="CJ587" t="s">
        <v>51</v>
      </c>
      <c r="CL587" t="s">
        <v>51</v>
      </c>
      <c r="CN587" t="s">
        <v>346</v>
      </c>
      <c r="CP587">
        <v>5</v>
      </c>
      <c r="CS587" t="s">
        <v>347</v>
      </c>
    </row>
    <row r="588" spans="1:98" customFormat="1">
      <c r="A588">
        <v>199891</v>
      </c>
      <c r="B588" t="s">
        <v>321</v>
      </c>
      <c r="C588" t="s">
        <v>322</v>
      </c>
      <c r="D588">
        <v>1984</v>
      </c>
      <c r="E588">
        <v>42</v>
      </c>
      <c r="F588" t="s">
        <v>387</v>
      </c>
      <c r="G588" t="s">
        <v>83</v>
      </c>
      <c r="H588" t="s">
        <v>611</v>
      </c>
      <c r="I588" t="s">
        <v>397</v>
      </c>
      <c r="J588" t="s">
        <v>325</v>
      </c>
      <c r="K588" s="329">
        <v>46132.507187499999</v>
      </c>
      <c r="L588" t="s">
        <v>309</v>
      </c>
      <c r="M588" t="s">
        <v>33</v>
      </c>
      <c r="N588" t="s">
        <v>522</v>
      </c>
      <c r="O588" t="s">
        <v>319</v>
      </c>
      <c r="P588" t="s">
        <v>405</v>
      </c>
      <c r="Q588" t="s">
        <v>306</v>
      </c>
      <c r="R588" t="s">
        <v>383</v>
      </c>
      <c r="S588" t="s">
        <v>121</v>
      </c>
      <c r="T588" t="s">
        <v>121</v>
      </c>
      <c r="U588" t="s">
        <v>331</v>
      </c>
      <c r="V588" t="s">
        <v>107</v>
      </c>
      <c r="W588" t="s">
        <v>344</v>
      </c>
      <c r="X588">
        <v>0</v>
      </c>
      <c r="Y588">
        <v>0</v>
      </c>
      <c r="Z588">
        <v>0</v>
      </c>
      <c r="AA588">
        <v>1</v>
      </c>
      <c r="AB588">
        <v>0</v>
      </c>
      <c r="AC588">
        <v>0</v>
      </c>
      <c r="AD588">
        <v>0</v>
      </c>
      <c r="AE588">
        <v>0</v>
      </c>
      <c r="AF588">
        <v>0</v>
      </c>
      <c r="AG588">
        <v>0</v>
      </c>
      <c r="AH588">
        <v>0</v>
      </c>
      <c r="AI588">
        <v>0</v>
      </c>
      <c r="AJ588">
        <v>0</v>
      </c>
      <c r="AK588">
        <v>0</v>
      </c>
      <c r="AL588">
        <v>0</v>
      </c>
      <c r="AM588">
        <v>0</v>
      </c>
      <c r="AN588">
        <v>0</v>
      </c>
      <c r="AO588">
        <v>0</v>
      </c>
      <c r="AP588" t="s">
        <v>345</v>
      </c>
      <c r="AQ588">
        <v>1</v>
      </c>
      <c r="AR588">
        <v>0</v>
      </c>
      <c r="AS588">
        <v>0</v>
      </c>
      <c r="AT588">
        <v>0</v>
      </c>
      <c r="AU588">
        <v>0</v>
      </c>
      <c r="AV588">
        <v>0</v>
      </c>
      <c r="AW588">
        <v>0</v>
      </c>
      <c r="AX588">
        <v>0</v>
      </c>
      <c r="AY588" t="s">
        <v>345</v>
      </c>
      <c r="AZ588">
        <v>1</v>
      </c>
      <c r="BA588">
        <v>0</v>
      </c>
      <c r="BB588">
        <v>0</v>
      </c>
      <c r="BC588">
        <v>0</v>
      </c>
      <c r="BD588">
        <v>0</v>
      </c>
      <c r="BE588">
        <v>0</v>
      </c>
      <c r="BF588">
        <v>0</v>
      </c>
      <c r="BG588">
        <v>0</v>
      </c>
      <c r="BH588">
        <v>0</v>
      </c>
      <c r="BI588" t="s">
        <v>51</v>
      </c>
      <c r="BK588" t="s">
        <v>130</v>
      </c>
      <c r="BL588" t="s">
        <v>130</v>
      </c>
      <c r="BM588" t="s">
        <v>130</v>
      </c>
      <c r="BN588" t="s">
        <v>117</v>
      </c>
      <c r="BO588" t="s">
        <v>928</v>
      </c>
      <c r="BP588">
        <v>0</v>
      </c>
      <c r="BQ588">
        <v>0</v>
      </c>
      <c r="BR588">
        <v>0</v>
      </c>
      <c r="BS588">
        <v>1</v>
      </c>
      <c r="BT588">
        <v>0</v>
      </c>
      <c r="BU588">
        <v>0</v>
      </c>
      <c r="BV588">
        <v>0</v>
      </c>
      <c r="BW588">
        <v>0</v>
      </c>
      <c r="BX588">
        <v>0</v>
      </c>
      <c r="BY588">
        <v>0</v>
      </c>
      <c r="BZ588">
        <v>0</v>
      </c>
      <c r="CA588">
        <v>0</v>
      </c>
      <c r="CB588">
        <v>0</v>
      </c>
      <c r="CC588">
        <v>0</v>
      </c>
      <c r="CD588">
        <v>0</v>
      </c>
      <c r="CE588" t="s">
        <v>335</v>
      </c>
      <c r="CG588" t="s">
        <v>335</v>
      </c>
      <c r="CH588" t="s">
        <v>891</v>
      </c>
      <c r="CI588" t="s">
        <v>128</v>
      </c>
      <c r="CJ588" t="s">
        <v>51</v>
      </c>
      <c r="CK588" t="s">
        <v>2653</v>
      </c>
      <c r="CL588" t="s">
        <v>51</v>
      </c>
      <c r="CN588" t="s">
        <v>346</v>
      </c>
      <c r="CP588">
        <v>10</v>
      </c>
      <c r="CQ588" t="s">
        <v>2654</v>
      </c>
      <c r="CS588" t="s">
        <v>337</v>
      </c>
      <c r="CT588" t="s">
        <v>1489</v>
      </c>
    </row>
    <row r="589" spans="1:98" customFormat="1">
      <c r="A589">
        <v>199891</v>
      </c>
      <c r="B589" t="s">
        <v>321</v>
      </c>
      <c r="C589" t="s">
        <v>322</v>
      </c>
      <c r="D589">
        <v>1984</v>
      </c>
      <c r="E589">
        <v>42</v>
      </c>
      <c r="F589" t="s">
        <v>387</v>
      </c>
      <c r="G589" t="s">
        <v>83</v>
      </c>
      <c r="H589" t="s">
        <v>611</v>
      </c>
      <c r="I589" t="s">
        <v>397</v>
      </c>
      <c r="J589" t="s">
        <v>325</v>
      </c>
      <c r="K589" s="329">
        <v>46132.503599537034</v>
      </c>
      <c r="L589" t="s">
        <v>309</v>
      </c>
      <c r="M589" t="s">
        <v>530</v>
      </c>
      <c r="N589" t="s">
        <v>531</v>
      </c>
      <c r="O589" t="s">
        <v>404</v>
      </c>
      <c r="P589" t="s">
        <v>405</v>
      </c>
      <c r="Q589" t="s">
        <v>306</v>
      </c>
      <c r="R589" t="s">
        <v>383</v>
      </c>
      <c r="S589" t="s">
        <v>121</v>
      </c>
      <c r="T589" t="s">
        <v>121</v>
      </c>
      <c r="U589" t="s">
        <v>331</v>
      </c>
      <c r="V589" t="s">
        <v>107</v>
      </c>
      <c r="W589" t="s">
        <v>498</v>
      </c>
      <c r="X589">
        <v>0</v>
      </c>
      <c r="Y589">
        <v>0</v>
      </c>
      <c r="Z589">
        <v>1</v>
      </c>
      <c r="AA589">
        <v>1</v>
      </c>
      <c r="AB589">
        <v>0</v>
      </c>
      <c r="AC589">
        <v>0</v>
      </c>
      <c r="AD589">
        <v>0</v>
      </c>
      <c r="AE589">
        <v>0</v>
      </c>
      <c r="AF589">
        <v>0</v>
      </c>
      <c r="AG589">
        <v>0</v>
      </c>
      <c r="AH589">
        <v>0</v>
      </c>
      <c r="AI589">
        <v>0</v>
      </c>
      <c r="AJ589">
        <v>0</v>
      </c>
      <c r="AK589">
        <v>0</v>
      </c>
      <c r="AL589">
        <v>0</v>
      </c>
      <c r="AM589">
        <v>0</v>
      </c>
      <c r="AN589">
        <v>0</v>
      </c>
      <c r="AO589">
        <v>0</v>
      </c>
      <c r="AP589" t="s">
        <v>345</v>
      </c>
      <c r="AQ589">
        <v>1</v>
      </c>
      <c r="AR589">
        <v>0</v>
      </c>
      <c r="AS589">
        <v>0</v>
      </c>
      <c r="AT589">
        <v>0</v>
      </c>
      <c r="AU589">
        <v>0</v>
      </c>
      <c r="AV589">
        <v>0</v>
      </c>
      <c r="AW589">
        <v>0</v>
      </c>
      <c r="AX589">
        <v>0</v>
      </c>
      <c r="AY589" t="s">
        <v>345</v>
      </c>
      <c r="AZ589">
        <v>1</v>
      </c>
      <c r="BA589">
        <v>0</v>
      </c>
      <c r="BB589">
        <v>0</v>
      </c>
      <c r="BC589">
        <v>0</v>
      </c>
      <c r="BD589">
        <v>0</v>
      </c>
      <c r="BE589">
        <v>0</v>
      </c>
      <c r="BF589">
        <v>0</v>
      </c>
      <c r="BG589">
        <v>0</v>
      </c>
      <c r="BH589">
        <v>0</v>
      </c>
      <c r="BI589" t="s">
        <v>51</v>
      </c>
      <c r="BK589" t="s">
        <v>130</v>
      </c>
      <c r="BL589" t="s">
        <v>130</v>
      </c>
      <c r="BM589" t="s">
        <v>130</v>
      </c>
      <c r="BN589" t="s">
        <v>117</v>
      </c>
      <c r="BO589" t="s">
        <v>928</v>
      </c>
      <c r="BP589">
        <v>0</v>
      </c>
      <c r="BQ589">
        <v>0</v>
      </c>
      <c r="BR589">
        <v>0</v>
      </c>
      <c r="BS589">
        <v>1</v>
      </c>
      <c r="BT589">
        <v>0</v>
      </c>
      <c r="BU589">
        <v>0</v>
      </c>
      <c r="BV589">
        <v>0</v>
      </c>
      <c r="BW589">
        <v>0</v>
      </c>
      <c r="BX589">
        <v>0</v>
      </c>
      <c r="BY589">
        <v>0</v>
      </c>
      <c r="BZ589">
        <v>0</v>
      </c>
      <c r="CA589">
        <v>0</v>
      </c>
      <c r="CB589">
        <v>0</v>
      </c>
      <c r="CC589">
        <v>0</v>
      </c>
      <c r="CD589">
        <v>0</v>
      </c>
      <c r="CE589" t="s">
        <v>178</v>
      </c>
      <c r="CG589" t="s">
        <v>223</v>
      </c>
      <c r="CI589" t="s">
        <v>128</v>
      </c>
      <c r="CJ589" t="s">
        <v>51</v>
      </c>
      <c r="CL589" t="s">
        <v>51</v>
      </c>
      <c r="CN589" t="s">
        <v>346</v>
      </c>
      <c r="CP589">
        <v>10</v>
      </c>
      <c r="CS589" t="s">
        <v>337</v>
      </c>
      <c r="CT589" t="s">
        <v>1489</v>
      </c>
    </row>
    <row r="590" spans="1:98" customFormat="1">
      <c r="A590">
        <v>199885</v>
      </c>
      <c r="B590" t="s">
        <v>853</v>
      </c>
      <c r="C590" t="s">
        <v>360</v>
      </c>
      <c r="D590">
        <v>1999</v>
      </c>
      <c r="E590">
        <v>27</v>
      </c>
      <c r="F590" t="s">
        <v>323</v>
      </c>
      <c r="G590" t="s">
        <v>84</v>
      </c>
      <c r="H590" t="s">
        <v>622</v>
      </c>
      <c r="I590" t="s">
        <v>402</v>
      </c>
      <c r="J590" t="s">
        <v>325</v>
      </c>
      <c r="K590" s="329">
        <v>46132.474953703706</v>
      </c>
      <c r="L590" t="s">
        <v>309</v>
      </c>
      <c r="M590" t="s">
        <v>853</v>
      </c>
      <c r="N590" t="s">
        <v>854</v>
      </c>
      <c r="O590" t="s">
        <v>492</v>
      </c>
      <c r="P590" t="s">
        <v>382</v>
      </c>
      <c r="R590" t="s">
        <v>122</v>
      </c>
      <c r="S590" t="s">
        <v>121</v>
      </c>
      <c r="T590" t="s">
        <v>121</v>
      </c>
      <c r="U590" t="s">
        <v>331</v>
      </c>
      <c r="V590" t="s">
        <v>106</v>
      </c>
      <c r="W590" t="s">
        <v>803</v>
      </c>
      <c r="X590">
        <v>0</v>
      </c>
      <c r="Y590">
        <v>0</v>
      </c>
      <c r="Z590">
        <v>1</v>
      </c>
      <c r="AA590">
        <v>0</v>
      </c>
      <c r="AB590">
        <v>0</v>
      </c>
      <c r="AC590">
        <v>0</v>
      </c>
      <c r="AD590">
        <v>0</v>
      </c>
      <c r="AE590">
        <v>0</v>
      </c>
      <c r="AF590">
        <v>0</v>
      </c>
      <c r="AG590">
        <v>0</v>
      </c>
      <c r="AH590">
        <v>0</v>
      </c>
      <c r="AI590">
        <v>0</v>
      </c>
      <c r="AJ590">
        <v>0</v>
      </c>
      <c r="AK590">
        <v>0</v>
      </c>
      <c r="AL590">
        <v>0</v>
      </c>
      <c r="AM590">
        <v>0</v>
      </c>
      <c r="AN590">
        <v>0</v>
      </c>
      <c r="AO590" t="s">
        <v>1689</v>
      </c>
      <c r="AP590" t="s">
        <v>464</v>
      </c>
      <c r="AQ590">
        <v>0</v>
      </c>
      <c r="AR590">
        <v>0</v>
      </c>
      <c r="AS590">
        <v>0</v>
      </c>
      <c r="AT590">
        <v>1</v>
      </c>
      <c r="AU590">
        <v>0</v>
      </c>
      <c r="AV590">
        <v>0</v>
      </c>
      <c r="AW590">
        <v>0</v>
      </c>
      <c r="AX590">
        <v>0</v>
      </c>
      <c r="AY590" t="s">
        <v>464</v>
      </c>
      <c r="AZ590">
        <v>0</v>
      </c>
      <c r="BA590">
        <v>0</v>
      </c>
      <c r="BB590">
        <v>0</v>
      </c>
      <c r="BC590">
        <v>1</v>
      </c>
      <c r="BD590">
        <v>0</v>
      </c>
      <c r="BE590">
        <v>0</v>
      </c>
      <c r="BF590">
        <v>0</v>
      </c>
      <c r="BG590">
        <v>0</v>
      </c>
      <c r="BH590">
        <v>0</v>
      </c>
      <c r="BI590" t="s">
        <v>52</v>
      </c>
      <c r="BK590" t="s">
        <v>131</v>
      </c>
      <c r="BL590" t="s">
        <v>132</v>
      </c>
      <c r="BM590" t="s">
        <v>132</v>
      </c>
      <c r="BN590" t="s">
        <v>117</v>
      </c>
      <c r="BO590" t="s">
        <v>938</v>
      </c>
      <c r="BP590">
        <v>0</v>
      </c>
      <c r="BQ590">
        <v>0</v>
      </c>
      <c r="BR590">
        <v>0</v>
      </c>
      <c r="BS590">
        <v>0</v>
      </c>
      <c r="BT590">
        <v>0</v>
      </c>
      <c r="BU590">
        <v>0</v>
      </c>
      <c r="BV590">
        <v>0</v>
      </c>
      <c r="BW590">
        <v>1</v>
      </c>
      <c r="BX590">
        <v>0</v>
      </c>
      <c r="BY590">
        <v>0</v>
      </c>
      <c r="BZ590">
        <v>0</v>
      </c>
      <c r="CA590">
        <v>0</v>
      </c>
      <c r="CB590">
        <v>0</v>
      </c>
      <c r="CC590">
        <v>0</v>
      </c>
      <c r="CD590">
        <v>0</v>
      </c>
      <c r="CE590" t="s">
        <v>335</v>
      </c>
      <c r="CG590" t="s">
        <v>335</v>
      </c>
      <c r="CI590" t="s">
        <v>128</v>
      </c>
      <c r="CJ590" t="s">
        <v>51</v>
      </c>
      <c r="CL590" t="s">
        <v>51</v>
      </c>
      <c r="CN590" t="s">
        <v>346</v>
      </c>
      <c r="CP590">
        <v>10</v>
      </c>
      <c r="CS590" t="s">
        <v>337</v>
      </c>
    </row>
    <row r="591" spans="1:98" customFormat="1">
      <c r="A591">
        <v>199883</v>
      </c>
      <c r="B591" t="s">
        <v>321</v>
      </c>
      <c r="C591" t="s">
        <v>360</v>
      </c>
      <c r="D591">
        <v>1964</v>
      </c>
      <c r="E591">
        <v>62</v>
      </c>
      <c r="F591" t="s">
        <v>339</v>
      </c>
      <c r="G591" t="s">
        <v>71</v>
      </c>
      <c r="H591" t="s">
        <v>1100</v>
      </c>
      <c r="I591" t="s">
        <v>471</v>
      </c>
      <c r="J591" t="s">
        <v>350</v>
      </c>
      <c r="K591" s="329">
        <v>46132.471631944441</v>
      </c>
      <c r="L591" t="s">
        <v>309</v>
      </c>
      <c r="M591" t="s">
        <v>493</v>
      </c>
      <c r="N591" t="s">
        <v>494</v>
      </c>
      <c r="O591" t="s">
        <v>442</v>
      </c>
      <c r="P591" t="s">
        <v>405</v>
      </c>
      <c r="R591" t="s">
        <v>123</v>
      </c>
      <c r="S591" t="s">
        <v>122</v>
      </c>
      <c r="T591" t="s">
        <v>343</v>
      </c>
      <c r="U591" t="s">
        <v>82</v>
      </c>
      <c r="V591" t="s">
        <v>107</v>
      </c>
      <c r="W591" t="s">
        <v>369</v>
      </c>
      <c r="X591">
        <v>0</v>
      </c>
      <c r="Y591">
        <v>1</v>
      </c>
      <c r="Z591">
        <v>1</v>
      </c>
      <c r="AA591">
        <v>0</v>
      </c>
      <c r="AB591">
        <v>1</v>
      </c>
      <c r="AC591">
        <v>0</v>
      </c>
      <c r="AD591">
        <v>0</v>
      </c>
      <c r="AE591">
        <v>0</v>
      </c>
      <c r="AF591">
        <v>0</v>
      </c>
      <c r="AG591">
        <v>0</v>
      </c>
      <c r="AH591">
        <v>0</v>
      </c>
      <c r="AI591">
        <v>0</v>
      </c>
      <c r="AJ591">
        <v>0</v>
      </c>
      <c r="AK591">
        <v>0</v>
      </c>
      <c r="AL591">
        <v>0</v>
      </c>
      <c r="AM591">
        <v>0</v>
      </c>
      <c r="AN591">
        <v>0</v>
      </c>
      <c r="AO591">
        <v>0</v>
      </c>
      <c r="AP591" t="s">
        <v>641</v>
      </c>
      <c r="AQ591">
        <v>0</v>
      </c>
      <c r="AR591">
        <v>1</v>
      </c>
      <c r="AS591">
        <v>1</v>
      </c>
      <c r="AT591">
        <v>0</v>
      </c>
      <c r="AU591">
        <v>0</v>
      </c>
      <c r="AV591">
        <v>0</v>
      </c>
      <c r="AW591">
        <v>0</v>
      </c>
      <c r="AX591">
        <v>0</v>
      </c>
      <c r="AY591" t="s">
        <v>375</v>
      </c>
      <c r="AZ591">
        <v>0</v>
      </c>
      <c r="BA591">
        <v>1</v>
      </c>
      <c r="BB591">
        <v>0</v>
      </c>
      <c r="BC591">
        <v>0</v>
      </c>
      <c r="BD591">
        <v>0</v>
      </c>
      <c r="BE591">
        <v>0</v>
      </c>
      <c r="BF591">
        <v>0</v>
      </c>
      <c r="BG591">
        <v>0</v>
      </c>
      <c r="BH591">
        <v>0</v>
      </c>
      <c r="BK591" t="s">
        <v>131</v>
      </c>
      <c r="BL591" t="s">
        <v>131</v>
      </c>
      <c r="BM591" t="s">
        <v>132</v>
      </c>
      <c r="BN591" t="s">
        <v>117</v>
      </c>
      <c r="BO591" t="s">
        <v>923</v>
      </c>
      <c r="BP591">
        <v>0</v>
      </c>
      <c r="BQ591">
        <v>1</v>
      </c>
      <c r="BR591">
        <v>0</v>
      </c>
      <c r="BS591">
        <v>0</v>
      </c>
      <c r="BT591">
        <v>0</v>
      </c>
      <c r="BU591">
        <v>0</v>
      </c>
      <c r="BV591">
        <v>0</v>
      </c>
      <c r="BW591">
        <v>0</v>
      </c>
      <c r="BX591">
        <v>0</v>
      </c>
      <c r="BY591">
        <v>0</v>
      </c>
      <c r="BZ591">
        <v>0</v>
      </c>
      <c r="CA591">
        <v>0</v>
      </c>
      <c r="CB591">
        <v>0</v>
      </c>
      <c r="CC591">
        <v>0</v>
      </c>
      <c r="CD591">
        <v>0</v>
      </c>
      <c r="CE591" t="s">
        <v>335</v>
      </c>
      <c r="CG591" t="s">
        <v>335</v>
      </c>
      <c r="CI591" t="s">
        <v>128</v>
      </c>
      <c r="CJ591" t="s">
        <v>53</v>
      </c>
      <c r="CL591" t="s">
        <v>53</v>
      </c>
      <c r="CN591" t="s">
        <v>346</v>
      </c>
      <c r="CP591">
        <v>8</v>
      </c>
      <c r="CQ591" t="s">
        <v>2655</v>
      </c>
      <c r="CS591" t="s">
        <v>347</v>
      </c>
    </row>
    <row r="592" spans="1:98" customFormat="1">
      <c r="A592">
        <v>199884</v>
      </c>
      <c r="B592" t="s">
        <v>493</v>
      </c>
      <c r="C592" t="s">
        <v>322</v>
      </c>
      <c r="D592">
        <v>1961</v>
      </c>
      <c r="E592">
        <v>65</v>
      </c>
      <c r="F592" t="s">
        <v>339</v>
      </c>
      <c r="G592" t="s">
        <v>71</v>
      </c>
      <c r="H592" t="s">
        <v>1100</v>
      </c>
      <c r="I592" t="s">
        <v>424</v>
      </c>
      <c r="J592" t="s">
        <v>325</v>
      </c>
      <c r="K592" s="329">
        <v>46132.467291666668</v>
      </c>
      <c r="L592" t="s">
        <v>309</v>
      </c>
      <c r="M592" t="s">
        <v>493</v>
      </c>
      <c r="N592" t="s">
        <v>494</v>
      </c>
      <c r="O592" t="s">
        <v>442</v>
      </c>
      <c r="P592" t="s">
        <v>405</v>
      </c>
      <c r="R592" t="s">
        <v>123</v>
      </c>
      <c r="S592" t="s">
        <v>122</v>
      </c>
      <c r="T592" t="s">
        <v>343</v>
      </c>
      <c r="U592" t="s">
        <v>82</v>
      </c>
      <c r="V592" t="s">
        <v>107</v>
      </c>
      <c r="W592" t="s">
        <v>470</v>
      </c>
      <c r="X592">
        <v>0</v>
      </c>
      <c r="Y592">
        <v>0</v>
      </c>
      <c r="Z592">
        <v>1</v>
      </c>
      <c r="AA592">
        <v>0</v>
      </c>
      <c r="AB592">
        <v>0</v>
      </c>
      <c r="AC592">
        <v>0</v>
      </c>
      <c r="AD592">
        <v>0</v>
      </c>
      <c r="AE592">
        <v>0</v>
      </c>
      <c r="AF592">
        <v>0</v>
      </c>
      <c r="AG592">
        <v>0</v>
      </c>
      <c r="AH592">
        <v>0</v>
      </c>
      <c r="AI592">
        <v>0</v>
      </c>
      <c r="AJ592">
        <v>0</v>
      </c>
      <c r="AK592">
        <v>0</v>
      </c>
      <c r="AL592">
        <v>0</v>
      </c>
      <c r="AM592">
        <v>0</v>
      </c>
      <c r="AN592">
        <v>0</v>
      </c>
      <c r="AO592">
        <v>0</v>
      </c>
      <c r="AP592" t="s">
        <v>641</v>
      </c>
      <c r="AQ592">
        <v>0</v>
      </c>
      <c r="AR592">
        <v>1</v>
      </c>
      <c r="AS592">
        <v>1</v>
      </c>
      <c r="AT592">
        <v>0</v>
      </c>
      <c r="AU592">
        <v>0</v>
      </c>
      <c r="AV592">
        <v>0</v>
      </c>
      <c r="AW592">
        <v>0</v>
      </c>
      <c r="AX592">
        <v>0</v>
      </c>
      <c r="AY592" t="s">
        <v>375</v>
      </c>
      <c r="AZ592">
        <v>0</v>
      </c>
      <c r="BA592">
        <v>1</v>
      </c>
      <c r="BB592">
        <v>0</v>
      </c>
      <c r="BC592">
        <v>0</v>
      </c>
      <c r="BD592">
        <v>0</v>
      </c>
      <c r="BE592">
        <v>0</v>
      </c>
      <c r="BF592">
        <v>0</v>
      </c>
      <c r="BG592">
        <v>0</v>
      </c>
      <c r="BH592">
        <v>0</v>
      </c>
      <c r="BK592" t="s">
        <v>131</v>
      </c>
      <c r="BL592" t="s">
        <v>133</v>
      </c>
      <c r="BM592" t="s">
        <v>130</v>
      </c>
      <c r="BN592" t="s">
        <v>117</v>
      </c>
      <c r="BO592" t="s">
        <v>923</v>
      </c>
      <c r="BP592">
        <v>0</v>
      </c>
      <c r="BQ592">
        <v>1</v>
      </c>
      <c r="BR592">
        <v>0</v>
      </c>
      <c r="BS592">
        <v>0</v>
      </c>
      <c r="BT592">
        <v>0</v>
      </c>
      <c r="BU592">
        <v>0</v>
      </c>
      <c r="BV592">
        <v>0</v>
      </c>
      <c r="BW592">
        <v>0</v>
      </c>
      <c r="BX592">
        <v>0</v>
      </c>
      <c r="BY592">
        <v>0</v>
      </c>
      <c r="BZ592">
        <v>0</v>
      </c>
      <c r="CA592">
        <v>0</v>
      </c>
      <c r="CB592">
        <v>0</v>
      </c>
      <c r="CC592">
        <v>0</v>
      </c>
      <c r="CD592">
        <v>0</v>
      </c>
      <c r="CE592" t="s">
        <v>335</v>
      </c>
      <c r="CF592" t="s">
        <v>1727</v>
      </c>
      <c r="CG592" t="s">
        <v>335</v>
      </c>
      <c r="CI592" t="s">
        <v>129</v>
      </c>
      <c r="CJ592" t="s">
        <v>52</v>
      </c>
      <c r="CL592" t="s">
        <v>52</v>
      </c>
      <c r="CN592" t="s">
        <v>346</v>
      </c>
      <c r="CP592">
        <v>8</v>
      </c>
      <c r="CS592" t="s">
        <v>337</v>
      </c>
    </row>
    <row r="593" spans="1:98" customFormat="1">
      <c r="A593">
        <v>191362</v>
      </c>
      <c r="B593" t="s">
        <v>321</v>
      </c>
      <c r="C593" t="s">
        <v>360</v>
      </c>
      <c r="D593">
        <v>1968</v>
      </c>
      <c r="E593">
        <v>58</v>
      </c>
      <c r="F593" t="s">
        <v>58</v>
      </c>
      <c r="G593" t="s">
        <v>49</v>
      </c>
      <c r="H593" t="s">
        <v>442</v>
      </c>
      <c r="I593" t="s">
        <v>397</v>
      </c>
      <c r="J593" t="s">
        <v>350</v>
      </c>
      <c r="K593" s="329">
        <v>46132.460555555554</v>
      </c>
      <c r="L593" t="s">
        <v>309</v>
      </c>
      <c r="M593" t="s">
        <v>438</v>
      </c>
      <c r="N593" t="s">
        <v>441</v>
      </c>
      <c r="O593" t="s">
        <v>442</v>
      </c>
      <c r="P593" t="s">
        <v>405</v>
      </c>
      <c r="R593" t="s">
        <v>383</v>
      </c>
      <c r="S593" t="s">
        <v>121</v>
      </c>
      <c r="T593" t="s">
        <v>121</v>
      </c>
      <c r="U593" t="s">
        <v>331</v>
      </c>
      <c r="V593" t="s">
        <v>107</v>
      </c>
      <c r="W593" t="s">
        <v>501</v>
      </c>
      <c r="X593">
        <v>0</v>
      </c>
      <c r="Y593">
        <v>0</v>
      </c>
      <c r="Z593">
        <v>0</v>
      </c>
      <c r="AA593">
        <v>0</v>
      </c>
      <c r="AB593">
        <v>0</v>
      </c>
      <c r="AC593">
        <v>0</v>
      </c>
      <c r="AD593">
        <v>1</v>
      </c>
      <c r="AE593">
        <v>0</v>
      </c>
      <c r="AF593">
        <v>0</v>
      </c>
      <c r="AG593">
        <v>0</v>
      </c>
      <c r="AH593">
        <v>0</v>
      </c>
      <c r="AI593">
        <v>0</v>
      </c>
      <c r="AJ593">
        <v>0</v>
      </c>
      <c r="AK593">
        <v>0</v>
      </c>
      <c r="AL593">
        <v>0</v>
      </c>
      <c r="AM593">
        <v>0</v>
      </c>
      <c r="AN593">
        <v>0</v>
      </c>
      <c r="AO593">
        <v>0</v>
      </c>
      <c r="AP593" t="s">
        <v>399</v>
      </c>
      <c r="AQ593">
        <v>0</v>
      </c>
      <c r="AR593">
        <v>0</v>
      </c>
      <c r="AS593">
        <v>0</v>
      </c>
      <c r="AT593">
        <v>0</v>
      </c>
      <c r="AU593">
        <v>0</v>
      </c>
      <c r="AV593">
        <v>0</v>
      </c>
      <c r="AW593">
        <v>1</v>
      </c>
      <c r="AX593">
        <v>0</v>
      </c>
      <c r="AY593" t="s">
        <v>345</v>
      </c>
      <c r="AZ593">
        <v>1</v>
      </c>
      <c r="BA593">
        <v>0</v>
      </c>
      <c r="BB593">
        <v>0</v>
      </c>
      <c r="BC593">
        <v>0</v>
      </c>
      <c r="BD593">
        <v>0</v>
      </c>
      <c r="BE593">
        <v>0</v>
      </c>
      <c r="BF593">
        <v>0</v>
      </c>
      <c r="BG593">
        <v>0</v>
      </c>
      <c r="BH593">
        <v>0</v>
      </c>
      <c r="BK593" t="s">
        <v>386</v>
      </c>
      <c r="BL593" t="s">
        <v>386</v>
      </c>
      <c r="BM593" t="s">
        <v>129</v>
      </c>
      <c r="BN593" t="s">
        <v>120</v>
      </c>
      <c r="BO593" t="s">
        <v>924</v>
      </c>
      <c r="BP593">
        <v>0</v>
      </c>
      <c r="BQ593">
        <v>0</v>
      </c>
      <c r="BR593">
        <v>0</v>
      </c>
      <c r="BS593">
        <v>0</v>
      </c>
      <c r="BT593">
        <v>0</v>
      </c>
      <c r="BU593">
        <v>1</v>
      </c>
      <c r="BV593">
        <v>0</v>
      </c>
      <c r="BW593">
        <v>0</v>
      </c>
      <c r="BX593">
        <v>0</v>
      </c>
      <c r="BY593">
        <v>0</v>
      </c>
      <c r="BZ593">
        <v>0</v>
      </c>
      <c r="CA593">
        <v>0</v>
      </c>
      <c r="CB593">
        <v>0</v>
      </c>
      <c r="CC593">
        <v>0</v>
      </c>
      <c r="CD593">
        <v>0</v>
      </c>
      <c r="CE593" t="s">
        <v>335</v>
      </c>
      <c r="CG593" t="s">
        <v>335</v>
      </c>
      <c r="CI593" t="s">
        <v>386</v>
      </c>
      <c r="CJ593" t="s">
        <v>52</v>
      </c>
      <c r="CL593" t="s">
        <v>52</v>
      </c>
      <c r="CN593" t="s">
        <v>346</v>
      </c>
      <c r="CP593">
        <v>8</v>
      </c>
      <c r="CS593" t="s">
        <v>400</v>
      </c>
    </row>
    <row r="594" spans="1:98" customFormat="1">
      <c r="A594">
        <v>101360</v>
      </c>
      <c r="B594" t="s">
        <v>389</v>
      </c>
      <c r="C594" t="s">
        <v>322</v>
      </c>
      <c r="D594">
        <v>1958</v>
      </c>
      <c r="E594">
        <v>68</v>
      </c>
      <c r="F594" t="s">
        <v>339</v>
      </c>
      <c r="G594" t="s">
        <v>49</v>
      </c>
      <c r="H594" t="s">
        <v>442</v>
      </c>
      <c r="I594" t="s">
        <v>424</v>
      </c>
      <c r="J594" t="s">
        <v>350</v>
      </c>
      <c r="K594" s="329">
        <v>46132.438518518517</v>
      </c>
      <c r="L594" t="s">
        <v>309</v>
      </c>
      <c r="M594" t="s">
        <v>438</v>
      </c>
      <c r="N594" t="s">
        <v>441</v>
      </c>
      <c r="O594" t="s">
        <v>442</v>
      </c>
      <c r="P594" t="s">
        <v>405</v>
      </c>
      <c r="R594" t="s">
        <v>383</v>
      </c>
      <c r="S594" t="s">
        <v>122</v>
      </c>
      <c r="T594" t="s">
        <v>394</v>
      </c>
      <c r="U594" t="s">
        <v>331</v>
      </c>
      <c r="V594" t="s">
        <v>107</v>
      </c>
      <c r="W594" t="s">
        <v>470</v>
      </c>
      <c r="X594">
        <v>0</v>
      </c>
      <c r="Y594">
        <v>0</v>
      </c>
      <c r="Z594">
        <v>1</v>
      </c>
      <c r="AA594">
        <v>0</v>
      </c>
      <c r="AB594">
        <v>0</v>
      </c>
      <c r="AC594">
        <v>0</v>
      </c>
      <c r="AD594">
        <v>0</v>
      </c>
      <c r="AE594">
        <v>0</v>
      </c>
      <c r="AF594">
        <v>0</v>
      </c>
      <c r="AG594">
        <v>0</v>
      </c>
      <c r="AH594">
        <v>0</v>
      </c>
      <c r="AI594">
        <v>0</v>
      </c>
      <c r="AJ594">
        <v>0</v>
      </c>
      <c r="AK594">
        <v>0</v>
      </c>
      <c r="AL594">
        <v>0</v>
      </c>
      <c r="AM594">
        <v>0</v>
      </c>
      <c r="AN594">
        <v>0</v>
      </c>
      <c r="AO594">
        <v>0</v>
      </c>
      <c r="AP594" t="s">
        <v>399</v>
      </c>
      <c r="AQ594">
        <v>0</v>
      </c>
      <c r="AR594">
        <v>0</v>
      </c>
      <c r="AS594">
        <v>0</v>
      </c>
      <c r="AT594">
        <v>0</v>
      </c>
      <c r="AU594">
        <v>0</v>
      </c>
      <c r="AV594">
        <v>0</v>
      </c>
      <c r="AW594">
        <v>1</v>
      </c>
      <c r="AX594">
        <v>0</v>
      </c>
      <c r="AY594" t="s">
        <v>345</v>
      </c>
      <c r="AZ594">
        <v>1</v>
      </c>
      <c r="BA594">
        <v>0</v>
      </c>
      <c r="BB594">
        <v>0</v>
      </c>
      <c r="BC594">
        <v>0</v>
      </c>
      <c r="BD594">
        <v>0</v>
      </c>
      <c r="BE594">
        <v>0</v>
      </c>
      <c r="BF594">
        <v>0</v>
      </c>
      <c r="BG594">
        <v>0</v>
      </c>
      <c r="BH594">
        <v>0</v>
      </c>
      <c r="BK594" t="s">
        <v>386</v>
      </c>
      <c r="BL594" t="s">
        <v>386</v>
      </c>
      <c r="BM594" t="s">
        <v>129</v>
      </c>
      <c r="BN594" t="s">
        <v>120</v>
      </c>
      <c r="BO594" t="s">
        <v>921</v>
      </c>
      <c r="BP594">
        <v>0</v>
      </c>
      <c r="BQ594">
        <v>0</v>
      </c>
      <c r="BR594">
        <v>0</v>
      </c>
      <c r="BS594">
        <v>0</v>
      </c>
      <c r="BT594">
        <v>0</v>
      </c>
      <c r="BU594">
        <v>0</v>
      </c>
      <c r="BV594">
        <v>0</v>
      </c>
      <c r="BW594">
        <v>0</v>
      </c>
      <c r="BX594">
        <v>0</v>
      </c>
      <c r="BY594">
        <v>0</v>
      </c>
      <c r="BZ594">
        <v>1</v>
      </c>
      <c r="CA594">
        <v>0</v>
      </c>
      <c r="CB594">
        <v>0</v>
      </c>
      <c r="CC594">
        <v>0</v>
      </c>
      <c r="CD594">
        <v>0</v>
      </c>
      <c r="CE594" t="s">
        <v>335</v>
      </c>
      <c r="CG594" t="s">
        <v>335</v>
      </c>
      <c r="CI594" t="s">
        <v>128</v>
      </c>
      <c r="CJ594" t="s">
        <v>52</v>
      </c>
      <c r="CL594" t="s">
        <v>52</v>
      </c>
      <c r="CN594" t="s">
        <v>346</v>
      </c>
      <c r="CP594">
        <v>7</v>
      </c>
    </row>
    <row r="595" spans="1:98" customFormat="1">
      <c r="A595">
        <v>106224</v>
      </c>
      <c r="B595" t="s">
        <v>1408</v>
      </c>
      <c r="C595" t="s">
        <v>360</v>
      </c>
      <c r="D595">
        <v>1965</v>
      </c>
      <c r="E595">
        <v>61</v>
      </c>
      <c r="F595" t="s">
        <v>339</v>
      </c>
      <c r="G595" t="s">
        <v>49</v>
      </c>
      <c r="H595" t="s">
        <v>364</v>
      </c>
      <c r="I595" t="s">
        <v>402</v>
      </c>
      <c r="J595" t="s">
        <v>325</v>
      </c>
      <c r="K595" s="329">
        <v>46132.437141203707</v>
      </c>
      <c r="L595" t="s">
        <v>309</v>
      </c>
      <c r="M595" t="s">
        <v>28</v>
      </c>
      <c r="N595" t="s">
        <v>538</v>
      </c>
      <c r="O595" t="s">
        <v>377</v>
      </c>
      <c r="P595" t="s">
        <v>365</v>
      </c>
      <c r="Q595" t="s">
        <v>304</v>
      </c>
      <c r="R595" t="s">
        <v>122</v>
      </c>
      <c r="S595" t="s">
        <v>122</v>
      </c>
      <c r="T595" t="s">
        <v>391</v>
      </c>
      <c r="U595" t="s">
        <v>331</v>
      </c>
      <c r="V595" t="s">
        <v>110</v>
      </c>
      <c r="W595" t="s">
        <v>470</v>
      </c>
      <c r="X595">
        <v>0</v>
      </c>
      <c r="Y595">
        <v>0</v>
      </c>
      <c r="Z595">
        <v>1</v>
      </c>
      <c r="AA595">
        <v>0</v>
      </c>
      <c r="AB595">
        <v>0</v>
      </c>
      <c r="AC595">
        <v>0</v>
      </c>
      <c r="AD595">
        <v>0</v>
      </c>
      <c r="AE595">
        <v>0</v>
      </c>
      <c r="AF595">
        <v>0</v>
      </c>
      <c r="AG595">
        <v>0</v>
      </c>
      <c r="AH595">
        <v>0</v>
      </c>
      <c r="AI595">
        <v>0</v>
      </c>
      <c r="AJ595">
        <v>0</v>
      </c>
      <c r="AK595">
        <v>0</v>
      </c>
      <c r="AL595">
        <v>0</v>
      </c>
      <c r="AM595">
        <v>0</v>
      </c>
      <c r="AN595">
        <v>0</v>
      </c>
      <c r="AO595">
        <v>0</v>
      </c>
      <c r="AP595" t="s">
        <v>399</v>
      </c>
      <c r="AQ595">
        <v>0</v>
      </c>
      <c r="AR595">
        <v>0</v>
      </c>
      <c r="AS595">
        <v>0</v>
      </c>
      <c r="AT595">
        <v>0</v>
      </c>
      <c r="AU595">
        <v>0</v>
      </c>
      <c r="AV595">
        <v>0</v>
      </c>
      <c r="AW595">
        <v>1</v>
      </c>
      <c r="AX595">
        <v>0</v>
      </c>
      <c r="AY595" t="s">
        <v>345</v>
      </c>
      <c r="AZ595">
        <v>1</v>
      </c>
      <c r="BA595">
        <v>0</v>
      </c>
      <c r="BB595">
        <v>0</v>
      </c>
      <c r="BC595">
        <v>0</v>
      </c>
      <c r="BD595">
        <v>0</v>
      </c>
      <c r="BE595">
        <v>0</v>
      </c>
      <c r="BF595">
        <v>0</v>
      </c>
      <c r="BG595">
        <v>0</v>
      </c>
      <c r="BH595">
        <v>0</v>
      </c>
      <c r="BI595" t="s">
        <v>52</v>
      </c>
      <c r="BK595" t="s">
        <v>133</v>
      </c>
      <c r="BL595" t="s">
        <v>133</v>
      </c>
      <c r="BM595" t="s">
        <v>134</v>
      </c>
      <c r="BN595" t="s">
        <v>120</v>
      </c>
      <c r="BO595" t="s">
        <v>921</v>
      </c>
      <c r="BP595">
        <v>0</v>
      </c>
      <c r="BQ595">
        <v>0</v>
      </c>
      <c r="BR595">
        <v>0</v>
      </c>
      <c r="BS595">
        <v>0</v>
      </c>
      <c r="BT595">
        <v>0</v>
      </c>
      <c r="BU595">
        <v>0</v>
      </c>
      <c r="BV595">
        <v>0</v>
      </c>
      <c r="BW595">
        <v>0</v>
      </c>
      <c r="BX595">
        <v>0</v>
      </c>
      <c r="BY595">
        <v>0</v>
      </c>
      <c r="BZ595">
        <v>1</v>
      </c>
      <c r="CA595">
        <v>0</v>
      </c>
      <c r="CB595">
        <v>0</v>
      </c>
      <c r="CC595">
        <v>0</v>
      </c>
      <c r="CD595">
        <v>0</v>
      </c>
      <c r="CE595" t="s">
        <v>335</v>
      </c>
      <c r="CG595" t="s">
        <v>335</v>
      </c>
      <c r="CI595" t="s">
        <v>128</v>
      </c>
      <c r="CJ595" t="s">
        <v>52</v>
      </c>
      <c r="CL595" t="s">
        <v>52</v>
      </c>
      <c r="CN595" t="s">
        <v>346</v>
      </c>
      <c r="CP595">
        <v>8</v>
      </c>
      <c r="CS595" t="s">
        <v>400</v>
      </c>
    </row>
    <row r="596" spans="1:98" customFormat="1">
      <c r="A596">
        <v>199880</v>
      </c>
      <c r="B596" t="s">
        <v>321</v>
      </c>
      <c r="C596" t="s">
        <v>322</v>
      </c>
      <c r="D596">
        <v>1994</v>
      </c>
      <c r="E596">
        <v>32</v>
      </c>
      <c r="F596" t="s">
        <v>57</v>
      </c>
      <c r="G596" t="s">
        <v>77</v>
      </c>
      <c r="H596" t="s">
        <v>1694</v>
      </c>
      <c r="I596" t="s">
        <v>397</v>
      </c>
      <c r="J596" t="s">
        <v>325</v>
      </c>
      <c r="K596" s="329">
        <v>46132.433888888889</v>
      </c>
      <c r="L596" t="s">
        <v>309</v>
      </c>
      <c r="M596" t="s">
        <v>1363</v>
      </c>
      <c r="N596" t="s">
        <v>1364</v>
      </c>
      <c r="O596" t="s">
        <v>459</v>
      </c>
      <c r="P596" t="s">
        <v>353</v>
      </c>
      <c r="Q596" t="s">
        <v>305</v>
      </c>
      <c r="R596" t="s">
        <v>383</v>
      </c>
      <c r="S596" t="s">
        <v>121</v>
      </c>
      <c r="T596" t="s">
        <v>121</v>
      </c>
      <c r="U596" t="s">
        <v>331</v>
      </c>
      <c r="V596" t="s">
        <v>108</v>
      </c>
      <c r="W596" t="s">
        <v>505</v>
      </c>
      <c r="X596">
        <v>0</v>
      </c>
      <c r="Y596">
        <v>0</v>
      </c>
      <c r="Z596">
        <v>0</v>
      </c>
      <c r="AA596">
        <v>0</v>
      </c>
      <c r="AB596">
        <v>0</v>
      </c>
      <c r="AC596">
        <v>1</v>
      </c>
      <c r="AD596">
        <v>0</v>
      </c>
      <c r="AE596">
        <v>0</v>
      </c>
      <c r="AF596">
        <v>0</v>
      </c>
      <c r="AG596">
        <v>0</v>
      </c>
      <c r="AH596">
        <v>0</v>
      </c>
      <c r="AI596">
        <v>0</v>
      </c>
      <c r="AJ596">
        <v>0</v>
      </c>
      <c r="AK596">
        <v>0</v>
      </c>
      <c r="AL596">
        <v>0</v>
      </c>
      <c r="AM596">
        <v>0</v>
      </c>
      <c r="AN596">
        <v>0</v>
      </c>
      <c r="AO596">
        <v>0</v>
      </c>
      <c r="AP596" t="s">
        <v>345</v>
      </c>
      <c r="AQ596">
        <v>1</v>
      </c>
      <c r="AR596">
        <v>0</v>
      </c>
      <c r="AS596">
        <v>0</v>
      </c>
      <c r="AT596">
        <v>0</v>
      </c>
      <c r="AU596">
        <v>0</v>
      </c>
      <c r="AV596">
        <v>0</v>
      </c>
      <c r="AW596">
        <v>0</v>
      </c>
      <c r="AX596">
        <v>0</v>
      </c>
      <c r="AY596" t="s">
        <v>345</v>
      </c>
      <c r="AZ596">
        <v>1</v>
      </c>
      <c r="BA596">
        <v>0</v>
      </c>
      <c r="BB596">
        <v>0</v>
      </c>
      <c r="BC596">
        <v>0</v>
      </c>
      <c r="BD596">
        <v>0</v>
      </c>
      <c r="BE596">
        <v>0</v>
      </c>
      <c r="BF596">
        <v>0</v>
      </c>
      <c r="BG596">
        <v>0</v>
      </c>
      <c r="BH596">
        <v>0</v>
      </c>
      <c r="BK596" t="s">
        <v>386</v>
      </c>
      <c r="BL596" t="s">
        <v>129</v>
      </c>
      <c r="BM596" t="s">
        <v>131</v>
      </c>
      <c r="BN596" t="s">
        <v>117</v>
      </c>
      <c r="BO596" t="s">
        <v>981</v>
      </c>
      <c r="BP596">
        <v>1</v>
      </c>
      <c r="BQ596">
        <v>0</v>
      </c>
      <c r="BR596">
        <v>0</v>
      </c>
      <c r="BS596">
        <v>0</v>
      </c>
      <c r="BT596">
        <v>1</v>
      </c>
      <c r="BU596">
        <v>0</v>
      </c>
      <c r="BV596">
        <v>0</v>
      </c>
      <c r="BW596">
        <v>0</v>
      </c>
      <c r="BX596">
        <v>0</v>
      </c>
      <c r="BY596">
        <v>0</v>
      </c>
      <c r="BZ596">
        <v>0</v>
      </c>
      <c r="CA596">
        <v>0</v>
      </c>
      <c r="CB596">
        <v>0</v>
      </c>
      <c r="CC596">
        <v>0</v>
      </c>
      <c r="CD596">
        <v>0</v>
      </c>
      <c r="CE596" t="s">
        <v>167</v>
      </c>
      <c r="CG596" t="s">
        <v>335</v>
      </c>
      <c r="CI596" t="s">
        <v>130</v>
      </c>
      <c r="CJ596" t="s">
        <v>51</v>
      </c>
      <c r="CL596" t="s">
        <v>51</v>
      </c>
      <c r="CN596" t="s">
        <v>346</v>
      </c>
      <c r="CP596">
        <v>10</v>
      </c>
      <c r="CS596" t="s">
        <v>337</v>
      </c>
    </row>
    <row r="597" spans="1:98" customFormat="1">
      <c r="A597">
        <v>199877</v>
      </c>
      <c r="B597" t="s">
        <v>33</v>
      </c>
      <c r="C597" t="s">
        <v>303</v>
      </c>
      <c r="D597">
        <v>1987</v>
      </c>
      <c r="E597">
        <v>39</v>
      </c>
      <c r="F597" t="s">
        <v>57</v>
      </c>
      <c r="G597" t="s">
        <v>85</v>
      </c>
      <c r="H597" t="s">
        <v>627</v>
      </c>
      <c r="I597" t="s">
        <v>402</v>
      </c>
      <c r="J597" t="s">
        <v>325</v>
      </c>
      <c r="K597" s="329">
        <v>46132.427291666667</v>
      </c>
      <c r="L597" t="s">
        <v>309</v>
      </c>
      <c r="M597" t="s">
        <v>33</v>
      </c>
      <c r="N597" t="s">
        <v>522</v>
      </c>
      <c r="O597" t="s">
        <v>319</v>
      </c>
      <c r="P597" t="s">
        <v>405</v>
      </c>
      <c r="Q597" t="s">
        <v>306</v>
      </c>
      <c r="R597" t="s">
        <v>123</v>
      </c>
      <c r="S597" t="s">
        <v>123</v>
      </c>
      <c r="T597" t="s">
        <v>394</v>
      </c>
      <c r="U597" t="s">
        <v>331</v>
      </c>
      <c r="V597" t="s">
        <v>108</v>
      </c>
      <c r="W597" t="s">
        <v>1137</v>
      </c>
      <c r="X597">
        <v>1</v>
      </c>
      <c r="Y597">
        <v>1</v>
      </c>
      <c r="Z597">
        <v>1</v>
      </c>
      <c r="AA597">
        <v>1</v>
      </c>
      <c r="AB597">
        <v>0</v>
      </c>
      <c r="AC597">
        <v>1</v>
      </c>
      <c r="AD597">
        <v>0</v>
      </c>
      <c r="AE597">
        <v>0</v>
      </c>
      <c r="AF597">
        <v>0</v>
      </c>
      <c r="AG597">
        <v>0</v>
      </c>
      <c r="AH597">
        <v>0</v>
      </c>
      <c r="AI597">
        <v>0</v>
      </c>
      <c r="AJ597">
        <v>0</v>
      </c>
      <c r="AK597">
        <v>0</v>
      </c>
      <c r="AL597">
        <v>0</v>
      </c>
      <c r="AM597">
        <v>0</v>
      </c>
      <c r="AN597">
        <v>0</v>
      </c>
      <c r="AO597">
        <v>0</v>
      </c>
      <c r="AP597" t="s">
        <v>345</v>
      </c>
      <c r="AQ597">
        <v>1</v>
      </c>
      <c r="AR597">
        <v>0</v>
      </c>
      <c r="AS597">
        <v>0</v>
      </c>
      <c r="AT597">
        <v>0</v>
      </c>
      <c r="AU597">
        <v>0</v>
      </c>
      <c r="AV597">
        <v>0</v>
      </c>
      <c r="AW597">
        <v>0</v>
      </c>
      <c r="AX597">
        <v>0</v>
      </c>
      <c r="AY597" t="s">
        <v>345</v>
      </c>
      <c r="AZ597">
        <v>1</v>
      </c>
      <c r="BA597">
        <v>0</v>
      </c>
      <c r="BB597">
        <v>0</v>
      </c>
      <c r="BC597">
        <v>0</v>
      </c>
      <c r="BD597">
        <v>0</v>
      </c>
      <c r="BE597">
        <v>0</v>
      </c>
      <c r="BF597">
        <v>0</v>
      </c>
      <c r="BG597">
        <v>0</v>
      </c>
      <c r="BH597">
        <v>0</v>
      </c>
      <c r="BI597" t="s">
        <v>53</v>
      </c>
      <c r="BK597" t="s">
        <v>132</v>
      </c>
      <c r="BL597" t="s">
        <v>130</v>
      </c>
      <c r="BM597" t="s">
        <v>130</v>
      </c>
      <c r="BN597" t="s">
        <v>117</v>
      </c>
      <c r="BO597" t="s">
        <v>928</v>
      </c>
      <c r="BP597">
        <v>0</v>
      </c>
      <c r="BQ597">
        <v>0</v>
      </c>
      <c r="BR597">
        <v>0</v>
      </c>
      <c r="BS597">
        <v>1</v>
      </c>
      <c r="BT597">
        <v>0</v>
      </c>
      <c r="BU597">
        <v>0</v>
      </c>
      <c r="BV597">
        <v>0</v>
      </c>
      <c r="BW597">
        <v>0</v>
      </c>
      <c r="BX597">
        <v>0</v>
      </c>
      <c r="BY597">
        <v>0</v>
      </c>
      <c r="BZ597">
        <v>0</v>
      </c>
      <c r="CA597">
        <v>0</v>
      </c>
      <c r="CB597">
        <v>0</v>
      </c>
      <c r="CC597">
        <v>0</v>
      </c>
      <c r="CD597">
        <v>0</v>
      </c>
      <c r="CE597" t="s">
        <v>152</v>
      </c>
      <c r="CG597" t="s">
        <v>335</v>
      </c>
      <c r="CI597" t="s">
        <v>128</v>
      </c>
      <c r="CJ597" t="s">
        <v>52</v>
      </c>
      <c r="CK597" t="s">
        <v>2656</v>
      </c>
      <c r="CL597" t="s">
        <v>52</v>
      </c>
      <c r="CM597" t="s">
        <v>2657</v>
      </c>
      <c r="CN597" t="s">
        <v>336</v>
      </c>
      <c r="CO597" t="s">
        <v>2658</v>
      </c>
      <c r="CP597">
        <v>4</v>
      </c>
      <c r="CQ597" t="s">
        <v>2659</v>
      </c>
      <c r="CR597" t="s">
        <v>2660</v>
      </c>
      <c r="CS597" t="s">
        <v>337</v>
      </c>
      <c r="CT597" t="s">
        <v>2661</v>
      </c>
    </row>
    <row r="598" spans="1:98" customFormat="1">
      <c r="A598">
        <v>149944</v>
      </c>
      <c r="B598" t="s">
        <v>438</v>
      </c>
      <c r="C598" t="s">
        <v>322</v>
      </c>
      <c r="D598">
        <v>1962</v>
      </c>
      <c r="E598">
        <v>64</v>
      </c>
      <c r="F598" t="s">
        <v>339</v>
      </c>
      <c r="G598" t="s">
        <v>83</v>
      </c>
      <c r="H598" t="s">
        <v>1386</v>
      </c>
      <c r="I598" t="s">
        <v>367</v>
      </c>
      <c r="J598" t="s">
        <v>350</v>
      </c>
      <c r="K598" s="329">
        <v>46132.414039351854</v>
      </c>
      <c r="L598" t="s">
        <v>309</v>
      </c>
      <c r="M598" t="s">
        <v>762</v>
      </c>
      <c r="N598" t="s">
        <v>811</v>
      </c>
      <c r="O598" t="s">
        <v>453</v>
      </c>
      <c r="P598" t="s">
        <v>342</v>
      </c>
      <c r="Q598" t="s">
        <v>307</v>
      </c>
      <c r="R598" t="s">
        <v>123</v>
      </c>
      <c r="S598" t="s">
        <v>122</v>
      </c>
      <c r="T598" t="s">
        <v>394</v>
      </c>
      <c r="U598" t="s">
        <v>83</v>
      </c>
      <c r="V598" t="s">
        <v>109</v>
      </c>
      <c r="W598" t="s">
        <v>416</v>
      </c>
      <c r="X598">
        <v>0</v>
      </c>
      <c r="Y598">
        <v>0</v>
      </c>
      <c r="Z598">
        <v>0</v>
      </c>
      <c r="AA598">
        <v>0</v>
      </c>
      <c r="AB598">
        <v>0</v>
      </c>
      <c r="AC598">
        <v>0</v>
      </c>
      <c r="AD598">
        <v>0</v>
      </c>
      <c r="AE598">
        <v>0</v>
      </c>
      <c r="AF598">
        <v>0</v>
      </c>
      <c r="AG598">
        <v>0</v>
      </c>
      <c r="AH598">
        <v>0</v>
      </c>
      <c r="AI598">
        <v>0</v>
      </c>
      <c r="AJ598">
        <v>0</v>
      </c>
      <c r="AK598">
        <v>1</v>
      </c>
      <c r="AL598">
        <v>0</v>
      </c>
      <c r="AM598">
        <v>0</v>
      </c>
      <c r="AN598">
        <v>0</v>
      </c>
      <c r="AO598">
        <v>0</v>
      </c>
      <c r="AP598" t="s">
        <v>345</v>
      </c>
      <c r="AQ598">
        <v>1</v>
      </c>
      <c r="AR598">
        <v>0</v>
      </c>
      <c r="AS598">
        <v>0</v>
      </c>
      <c r="AT598">
        <v>0</v>
      </c>
      <c r="AU598">
        <v>0</v>
      </c>
      <c r="AV598">
        <v>0</v>
      </c>
      <c r="AW598">
        <v>0</v>
      </c>
      <c r="AX598">
        <v>0</v>
      </c>
      <c r="AY598" t="s">
        <v>345</v>
      </c>
      <c r="AZ598">
        <v>1</v>
      </c>
      <c r="BA598">
        <v>0</v>
      </c>
      <c r="BB598">
        <v>0</v>
      </c>
      <c r="BC598">
        <v>0</v>
      </c>
      <c r="BD598">
        <v>0</v>
      </c>
      <c r="BE598">
        <v>0</v>
      </c>
      <c r="BF598">
        <v>0</v>
      </c>
      <c r="BG598">
        <v>0</v>
      </c>
      <c r="BH598">
        <v>0</v>
      </c>
      <c r="BK598" t="s">
        <v>131</v>
      </c>
      <c r="BL598" t="s">
        <v>129</v>
      </c>
      <c r="BM598" t="s">
        <v>129</v>
      </c>
      <c r="BN598" t="s">
        <v>118</v>
      </c>
      <c r="BO598" t="s">
        <v>924</v>
      </c>
      <c r="BP598">
        <v>0</v>
      </c>
      <c r="BQ598">
        <v>0</v>
      </c>
      <c r="BR598">
        <v>0</v>
      </c>
      <c r="BS598">
        <v>0</v>
      </c>
      <c r="BT598">
        <v>0</v>
      </c>
      <c r="BU598">
        <v>1</v>
      </c>
      <c r="BV598">
        <v>0</v>
      </c>
      <c r="BW598">
        <v>0</v>
      </c>
      <c r="BX598">
        <v>0</v>
      </c>
      <c r="BY598">
        <v>0</v>
      </c>
      <c r="BZ598">
        <v>0</v>
      </c>
      <c r="CA598">
        <v>0</v>
      </c>
      <c r="CB598">
        <v>0</v>
      </c>
      <c r="CC598">
        <v>0</v>
      </c>
      <c r="CD598">
        <v>0</v>
      </c>
      <c r="CE598" t="s">
        <v>185</v>
      </c>
      <c r="CG598" t="s">
        <v>335</v>
      </c>
      <c r="CI598" t="s">
        <v>127</v>
      </c>
      <c r="CJ598" t="s">
        <v>51</v>
      </c>
      <c r="CL598" t="s">
        <v>51</v>
      </c>
      <c r="CN598" t="s">
        <v>346</v>
      </c>
      <c r="CP598">
        <v>10</v>
      </c>
      <c r="CS598" t="s">
        <v>347</v>
      </c>
    </row>
    <row r="599" spans="1:98" customFormat="1">
      <c r="A599">
        <v>199876</v>
      </c>
      <c r="B599" t="s">
        <v>321</v>
      </c>
      <c r="C599" t="s">
        <v>360</v>
      </c>
      <c r="D599">
        <v>1971</v>
      </c>
      <c r="E599">
        <v>55</v>
      </c>
      <c r="F599" t="s">
        <v>58</v>
      </c>
      <c r="G599" t="s">
        <v>73</v>
      </c>
      <c r="H599" t="s">
        <v>2662</v>
      </c>
      <c r="I599" t="s">
        <v>378</v>
      </c>
      <c r="J599" t="s">
        <v>325</v>
      </c>
      <c r="K599" s="329">
        <v>46132.39261574074</v>
      </c>
      <c r="L599" t="s">
        <v>309</v>
      </c>
      <c r="M599" t="s">
        <v>1495</v>
      </c>
      <c r="N599" t="s">
        <v>1496</v>
      </c>
      <c r="O599" t="s">
        <v>415</v>
      </c>
      <c r="P599" t="s">
        <v>382</v>
      </c>
      <c r="R599" t="s">
        <v>125</v>
      </c>
      <c r="S599" t="s">
        <v>122</v>
      </c>
      <c r="T599" t="s">
        <v>394</v>
      </c>
      <c r="U599" t="s">
        <v>1532</v>
      </c>
      <c r="V599" t="s">
        <v>107</v>
      </c>
      <c r="W599" t="s">
        <v>384</v>
      </c>
      <c r="X599">
        <v>0</v>
      </c>
      <c r="Y599">
        <v>0</v>
      </c>
      <c r="Z599">
        <v>0</v>
      </c>
      <c r="AA599">
        <v>0</v>
      </c>
      <c r="AB599">
        <v>1</v>
      </c>
      <c r="AC599">
        <v>0</v>
      </c>
      <c r="AD599">
        <v>0</v>
      </c>
      <c r="AE599">
        <v>0</v>
      </c>
      <c r="AF599">
        <v>0</v>
      </c>
      <c r="AG599">
        <v>0</v>
      </c>
      <c r="AH599">
        <v>0</v>
      </c>
      <c r="AI599">
        <v>0</v>
      </c>
      <c r="AJ599">
        <v>0</v>
      </c>
      <c r="AK599">
        <v>0</v>
      </c>
      <c r="AL599">
        <v>0</v>
      </c>
      <c r="AM599">
        <v>0</v>
      </c>
      <c r="AN599">
        <v>0</v>
      </c>
      <c r="AO599">
        <v>0</v>
      </c>
      <c r="AP599" t="s">
        <v>345</v>
      </c>
      <c r="AQ599">
        <v>1</v>
      </c>
      <c r="AR599">
        <v>0</v>
      </c>
      <c r="AS599">
        <v>0</v>
      </c>
      <c r="AT599">
        <v>0</v>
      </c>
      <c r="AU599">
        <v>0</v>
      </c>
      <c r="AV599">
        <v>0</v>
      </c>
      <c r="AW599">
        <v>0</v>
      </c>
      <c r="AX599">
        <v>0</v>
      </c>
      <c r="AY599" t="s">
        <v>345</v>
      </c>
      <c r="AZ599">
        <v>1</v>
      </c>
      <c r="BA599">
        <v>0</v>
      </c>
      <c r="BB599">
        <v>0</v>
      </c>
      <c r="BC599">
        <v>0</v>
      </c>
      <c r="BD599">
        <v>0</v>
      </c>
      <c r="BE599">
        <v>0</v>
      </c>
      <c r="BF599">
        <v>0</v>
      </c>
      <c r="BG599">
        <v>0</v>
      </c>
      <c r="BH599">
        <v>0</v>
      </c>
      <c r="BK599" t="s">
        <v>130</v>
      </c>
      <c r="BL599" t="s">
        <v>133</v>
      </c>
      <c r="BM599" t="s">
        <v>132</v>
      </c>
      <c r="BN599" t="s">
        <v>117</v>
      </c>
      <c r="BO599" t="s">
        <v>924</v>
      </c>
      <c r="BP599">
        <v>0</v>
      </c>
      <c r="BQ599">
        <v>0</v>
      </c>
      <c r="BR599">
        <v>0</v>
      </c>
      <c r="BS599">
        <v>0</v>
      </c>
      <c r="BT599">
        <v>0</v>
      </c>
      <c r="BU599">
        <v>1</v>
      </c>
      <c r="BV599">
        <v>0</v>
      </c>
      <c r="BW599">
        <v>0</v>
      </c>
      <c r="BX599">
        <v>0</v>
      </c>
      <c r="BY599">
        <v>0</v>
      </c>
      <c r="BZ599">
        <v>0</v>
      </c>
      <c r="CA599">
        <v>0</v>
      </c>
      <c r="CB599">
        <v>0</v>
      </c>
      <c r="CC599">
        <v>0</v>
      </c>
      <c r="CD599">
        <v>0</v>
      </c>
      <c r="CE599" t="s">
        <v>335</v>
      </c>
      <c r="CG599" t="s">
        <v>143</v>
      </c>
      <c r="CI599" t="s">
        <v>128</v>
      </c>
      <c r="CJ599" t="s">
        <v>52</v>
      </c>
      <c r="CK599" t="s">
        <v>2663</v>
      </c>
      <c r="CL599" t="s">
        <v>52</v>
      </c>
      <c r="CN599" t="s">
        <v>346</v>
      </c>
      <c r="CP599">
        <v>8</v>
      </c>
      <c r="CQ599" t="s">
        <v>2664</v>
      </c>
      <c r="CS599" t="s">
        <v>347</v>
      </c>
    </row>
    <row r="600" spans="1:98" customFormat="1">
      <c r="A600">
        <v>149944</v>
      </c>
      <c r="B600" t="s">
        <v>438</v>
      </c>
      <c r="C600" t="s">
        <v>322</v>
      </c>
      <c r="D600">
        <v>1962</v>
      </c>
      <c r="E600">
        <v>64</v>
      </c>
      <c r="F600" t="s">
        <v>339</v>
      </c>
      <c r="G600" t="s">
        <v>83</v>
      </c>
      <c r="H600" t="s">
        <v>1386</v>
      </c>
      <c r="I600" t="s">
        <v>367</v>
      </c>
      <c r="J600" t="s">
        <v>350</v>
      </c>
      <c r="K600" s="329">
        <v>46132.388368055559</v>
      </c>
      <c r="L600" t="s">
        <v>309</v>
      </c>
      <c r="M600" t="s">
        <v>456</v>
      </c>
      <c r="N600" t="s">
        <v>457</v>
      </c>
      <c r="O600" t="s">
        <v>453</v>
      </c>
      <c r="P600" t="s">
        <v>342</v>
      </c>
      <c r="Q600" t="s">
        <v>307</v>
      </c>
      <c r="R600" t="s">
        <v>123</v>
      </c>
      <c r="S600" t="s">
        <v>122</v>
      </c>
      <c r="T600" t="s">
        <v>394</v>
      </c>
      <c r="U600" t="s">
        <v>83</v>
      </c>
      <c r="V600" t="s">
        <v>109</v>
      </c>
      <c r="W600" t="s">
        <v>416</v>
      </c>
      <c r="X600">
        <v>0</v>
      </c>
      <c r="Y600">
        <v>0</v>
      </c>
      <c r="Z600">
        <v>0</v>
      </c>
      <c r="AA600">
        <v>0</v>
      </c>
      <c r="AB600">
        <v>0</v>
      </c>
      <c r="AC600">
        <v>0</v>
      </c>
      <c r="AD600">
        <v>0</v>
      </c>
      <c r="AE600">
        <v>0</v>
      </c>
      <c r="AF600">
        <v>0</v>
      </c>
      <c r="AG600">
        <v>0</v>
      </c>
      <c r="AH600">
        <v>0</v>
      </c>
      <c r="AI600">
        <v>0</v>
      </c>
      <c r="AJ600">
        <v>0</v>
      </c>
      <c r="AK600">
        <v>1</v>
      </c>
      <c r="AL600">
        <v>0</v>
      </c>
      <c r="AM600">
        <v>0</v>
      </c>
      <c r="AN600">
        <v>0</v>
      </c>
      <c r="AO600">
        <v>0</v>
      </c>
      <c r="AP600" t="s">
        <v>345</v>
      </c>
      <c r="AQ600">
        <v>1</v>
      </c>
      <c r="AR600">
        <v>0</v>
      </c>
      <c r="AS600">
        <v>0</v>
      </c>
      <c r="AT600">
        <v>0</v>
      </c>
      <c r="AU600">
        <v>0</v>
      </c>
      <c r="AV600">
        <v>0</v>
      </c>
      <c r="AW600">
        <v>0</v>
      </c>
      <c r="AX600">
        <v>0</v>
      </c>
      <c r="AY600" t="s">
        <v>345</v>
      </c>
      <c r="AZ600">
        <v>1</v>
      </c>
      <c r="BA600">
        <v>0</v>
      </c>
      <c r="BB600">
        <v>0</v>
      </c>
      <c r="BC600">
        <v>0</v>
      </c>
      <c r="BD600">
        <v>0</v>
      </c>
      <c r="BE600">
        <v>0</v>
      </c>
      <c r="BF600">
        <v>0</v>
      </c>
      <c r="BG600">
        <v>0</v>
      </c>
      <c r="BH600">
        <v>0</v>
      </c>
      <c r="BK600" t="s">
        <v>131</v>
      </c>
      <c r="BL600" t="s">
        <v>129</v>
      </c>
      <c r="BM600" t="s">
        <v>129</v>
      </c>
      <c r="BN600" t="s">
        <v>118</v>
      </c>
      <c r="BO600" t="s">
        <v>924</v>
      </c>
      <c r="BP600">
        <v>0</v>
      </c>
      <c r="BQ600">
        <v>0</v>
      </c>
      <c r="BR600">
        <v>0</v>
      </c>
      <c r="BS600">
        <v>0</v>
      </c>
      <c r="BT600">
        <v>0</v>
      </c>
      <c r="BU600">
        <v>1</v>
      </c>
      <c r="BV600">
        <v>0</v>
      </c>
      <c r="BW600">
        <v>0</v>
      </c>
      <c r="BX600">
        <v>0</v>
      </c>
      <c r="BY600">
        <v>0</v>
      </c>
      <c r="BZ600">
        <v>0</v>
      </c>
      <c r="CA600">
        <v>0</v>
      </c>
      <c r="CB600">
        <v>0</v>
      </c>
      <c r="CC600">
        <v>0</v>
      </c>
      <c r="CD600">
        <v>0</v>
      </c>
      <c r="CE600" t="s">
        <v>1699</v>
      </c>
      <c r="CG600" t="s">
        <v>243</v>
      </c>
      <c r="CI600" t="s">
        <v>128</v>
      </c>
      <c r="CJ600" t="s">
        <v>52</v>
      </c>
      <c r="CL600" t="s">
        <v>52</v>
      </c>
      <c r="CN600" t="s">
        <v>346</v>
      </c>
      <c r="CP600">
        <v>9</v>
      </c>
      <c r="CS600" t="s">
        <v>347</v>
      </c>
    </row>
    <row r="601" spans="1:98" customFormat="1">
      <c r="A601">
        <v>199875</v>
      </c>
      <c r="B601" t="s">
        <v>482</v>
      </c>
      <c r="C601" t="s">
        <v>360</v>
      </c>
      <c r="D601">
        <v>1962</v>
      </c>
      <c r="E601">
        <v>64</v>
      </c>
      <c r="F601" t="s">
        <v>339</v>
      </c>
      <c r="G601" t="s">
        <v>85</v>
      </c>
      <c r="H601" t="s">
        <v>627</v>
      </c>
      <c r="I601" t="s">
        <v>424</v>
      </c>
      <c r="J601" t="s">
        <v>325</v>
      </c>
      <c r="K601" s="329">
        <v>46132.386759259258</v>
      </c>
      <c r="L601" t="s">
        <v>309</v>
      </c>
      <c r="M601" t="s">
        <v>482</v>
      </c>
      <c r="N601" t="s">
        <v>1615</v>
      </c>
      <c r="O601" t="s">
        <v>381</v>
      </c>
      <c r="P601" t="s">
        <v>382</v>
      </c>
      <c r="Q601" t="s">
        <v>1255</v>
      </c>
      <c r="R601" t="s">
        <v>122</v>
      </c>
      <c r="S601" t="s">
        <v>122</v>
      </c>
      <c r="T601" t="s">
        <v>391</v>
      </c>
      <c r="U601" t="s">
        <v>598</v>
      </c>
      <c r="V601" t="s">
        <v>107</v>
      </c>
      <c r="W601" t="s">
        <v>533</v>
      </c>
      <c r="X601">
        <v>1</v>
      </c>
      <c r="Y601">
        <v>1</v>
      </c>
      <c r="Z601">
        <v>1</v>
      </c>
      <c r="AA601">
        <v>0</v>
      </c>
      <c r="AB601">
        <v>0</v>
      </c>
      <c r="AC601">
        <v>0</v>
      </c>
      <c r="AD601">
        <v>0</v>
      </c>
      <c r="AE601">
        <v>0</v>
      </c>
      <c r="AF601">
        <v>0</v>
      </c>
      <c r="AG601">
        <v>0</v>
      </c>
      <c r="AH601">
        <v>0</v>
      </c>
      <c r="AI601">
        <v>0</v>
      </c>
      <c r="AJ601">
        <v>0</v>
      </c>
      <c r="AK601">
        <v>0</v>
      </c>
      <c r="AL601">
        <v>0</v>
      </c>
      <c r="AM601">
        <v>0</v>
      </c>
      <c r="AN601">
        <v>0</v>
      </c>
      <c r="AO601">
        <v>0</v>
      </c>
      <c r="AP601" t="s">
        <v>345</v>
      </c>
      <c r="AQ601">
        <v>1</v>
      </c>
      <c r="AR601">
        <v>0</v>
      </c>
      <c r="AS601">
        <v>0</v>
      </c>
      <c r="AT601">
        <v>0</v>
      </c>
      <c r="AU601">
        <v>0</v>
      </c>
      <c r="AV601">
        <v>0</v>
      </c>
      <c r="AW601">
        <v>0</v>
      </c>
      <c r="AX601">
        <v>0</v>
      </c>
      <c r="AY601" t="s">
        <v>345</v>
      </c>
      <c r="AZ601">
        <v>1</v>
      </c>
      <c r="BA601">
        <v>0</v>
      </c>
      <c r="BB601">
        <v>0</v>
      </c>
      <c r="BC601">
        <v>0</v>
      </c>
      <c r="BD601">
        <v>0</v>
      </c>
      <c r="BE601">
        <v>0</v>
      </c>
      <c r="BF601">
        <v>0</v>
      </c>
      <c r="BG601">
        <v>0</v>
      </c>
      <c r="BH601">
        <v>0</v>
      </c>
      <c r="BK601" t="s">
        <v>133</v>
      </c>
      <c r="BL601" t="s">
        <v>131</v>
      </c>
      <c r="BM601" t="s">
        <v>131</v>
      </c>
      <c r="BN601" t="s">
        <v>117</v>
      </c>
      <c r="BO601" t="s">
        <v>924</v>
      </c>
      <c r="BP601">
        <v>0</v>
      </c>
      <c r="BQ601">
        <v>0</v>
      </c>
      <c r="BR601">
        <v>0</v>
      </c>
      <c r="BS601">
        <v>0</v>
      </c>
      <c r="BT601">
        <v>0</v>
      </c>
      <c r="BU601">
        <v>1</v>
      </c>
      <c r="BV601">
        <v>0</v>
      </c>
      <c r="BW601">
        <v>0</v>
      </c>
      <c r="BX601">
        <v>0</v>
      </c>
      <c r="BY601">
        <v>0</v>
      </c>
      <c r="BZ601">
        <v>0</v>
      </c>
      <c r="CA601">
        <v>0</v>
      </c>
      <c r="CB601">
        <v>0</v>
      </c>
      <c r="CC601">
        <v>0</v>
      </c>
      <c r="CD601">
        <v>0</v>
      </c>
      <c r="CE601" t="s">
        <v>335</v>
      </c>
      <c r="CG601" t="s">
        <v>335</v>
      </c>
      <c r="CI601" t="s">
        <v>130</v>
      </c>
      <c r="CJ601" t="s">
        <v>52</v>
      </c>
      <c r="CL601" t="s">
        <v>52</v>
      </c>
      <c r="CM601" t="s">
        <v>2665</v>
      </c>
      <c r="CN601" t="s">
        <v>346</v>
      </c>
      <c r="CP601">
        <v>10</v>
      </c>
      <c r="CQ601" t="s">
        <v>2666</v>
      </c>
      <c r="CS601" t="s">
        <v>337</v>
      </c>
    </row>
    <row r="602" spans="1:98" customFormat="1">
      <c r="A602">
        <v>199872</v>
      </c>
      <c r="B602" t="s">
        <v>326</v>
      </c>
      <c r="C602" t="s">
        <v>360</v>
      </c>
      <c r="D602">
        <v>1970</v>
      </c>
      <c r="E602">
        <v>56</v>
      </c>
      <c r="F602" t="s">
        <v>58</v>
      </c>
      <c r="G602" t="s">
        <v>71</v>
      </c>
      <c r="H602" t="s">
        <v>1646</v>
      </c>
      <c r="I602" t="s">
        <v>402</v>
      </c>
      <c r="J602" t="s">
        <v>325</v>
      </c>
      <c r="K602" s="329">
        <v>46132.373611111114</v>
      </c>
      <c r="L602" t="s">
        <v>309</v>
      </c>
      <c r="M602" t="s">
        <v>326</v>
      </c>
      <c r="N602" t="s">
        <v>327</v>
      </c>
      <c r="O602" t="s">
        <v>328</v>
      </c>
      <c r="P602" t="s">
        <v>329</v>
      </c>
      <c r="R602" t="s">
        <v>123</v>
      </c>
      <c r="S602" t="s">
        <v>123</v>
      </c>
      <c r="T602" t="s">
        <v>330</v>
      </c>
      <c r="U602" t="s">
        <v>601</v>
      </c>
      <c r="V602" t="s">
        <v>111</v>
      </c>
      <c r="W602" t="s">
        <v>643</v>
      </c>
      <c r="X602">
        <v>0</v>
      </c>
      <c r="Y602">
        <v>0</v>
      </c>
      <c r="Z602">
        <v>0</v>
      </c>
      <c r="AA602">
        <v>0</v>
      </c>
      <c r="AB602">
        <v>0</v>
      </c>
      <c r="AC602">
        <v>1</v>
      </c>
      <c r="AD602">
        <v>0</v>
      </c>
      <c r="AE602">
        <v>0</v>
      </c>
      <c r="AF602">
        <v>0</v>
      </c>
      <c r="AG602">
        <v>0</v>
      </c>
      <c r="AH602">
        <v>1</v>
      </c>
      <c r="AI602">
        <v>0</v>
      </c>
      <c r="AJ602">
        <v>0</v>
      </c>
      <c r="AK602">
        <v>0</v>
      </c>
      <c r="AL602">
        <v>0</v>
      </c>
      <c r="AM602">
        <v>0</v>
      </c>
      <c r="AN602">
        <v>0</v>
      </c>
      <c r="AO602">
        <v>0</v>
      </c>
      <c r="AP602" t="s">
        <v>510</v>
      </c>
      <c r="AQ602">
        <v>0</v>
      </c>
      <c r="AR602">
        <v>0</v>
      </c>
      <c r="AS602">
        <v>1</v>
      </c>
      <c r="AT602">
        <v>0</v>
      </c>
      <c r="AU602">
        <v>0</v>
      </c>
      <c r="AV602">
        <v>0</v>
      </c>
      <c r="AW602">
        <v>0</v>
      </c>
      <c r="AX602">
        <v>0</v>
      </c>
      <c r="AY602" t="s">
        <v>604</v>
      </c>
      <c r="AZ602">
        <v>0</v>
      </c>
      <c r="BA602">
        <v>0</v>
      </c>
      <c r="BB602">
        <v>0</v>
      </c>
      <c r="BC602">
        <v>1</v>
      </c>
      <c r="BD602">
        <v>0</v>
      </c>
      <c r="BE602">
        <v>1</v>
      </c>
      <c r="BF602">
        <v>0</v>
      </c>
      <c r="BG602">
        <v>0</v>
      </c>
      <c r="BH602">
        <v>0</v>
      </c>
      <c r="BI602" t="s">
        <v>51</v>
      </c>
      <c r="BJ602" t="s">
        <v>2667</v>
      </c>
      <c r="BK602" t="s">
        <v>131</v>
      </c>
      <c r="BL602" t="s">
        <v>133</v>
      </c>
      <c r="BM602" t="s">
        <v>133</v>
      </c>
      <c r="BN602" t="s">
        <v>117</v>
      </c>
      <c r="BO602" t="s">
        <v>2668</v>
      </c>
      <c r="BP602">
        <v>1</v>
      </c>
      <c r="BQ602">
        <v>1</v>
      </c>
      <c r="BR602">
        <v>0</v>
      </c>
      <c r="BS602">
        <v>1</v>
      </c>
      <c r="BT602">
        <v>0</v>
      </c>
      <c r="BU602">
        <v>1</v>
      </c>
      <c r="BV602">
        <v>0</v>
      </c>
      <c r="BW602">
        <v>0</v>
      </c>
      <c r="BX602">
        <v>0</v>
      </c>
      <c r="BY602">
        <v>0</v>
      </c>
      <c r="BZ602">
        <v>0</v>
      </c>
      <c r="CA602">
        <v>0</v>
      </c>
      <c r="CB602">
        <v>1</v>
      </c>
      <c r="CC602">
        <v>1</v>
      </c>
      <c r="CD602">
        <v>0</v>
      </c>
      <c r="CE602" t="s">
        <v>142</v>
      </c>
      <c r="CG602" t="s">
        <v>137</v>
      </c>
      <c r="CI602" t="s">
        <v>133</v>
      </c>
      <c r="CJ602" t="s">
        <v>51</v>
      </c>
      <c r="CK602" t="s">
        <v>2669</v>
      </c>
      <c r="CL602" t="s">
        <v>51</v>
      </c>
      <c r="CN602" t="s">
        <v>346</v>
      </c>
      <c r="CP602">
        <v>10</v>
      </c>
      <c r="CS602" t="s">
        <v>347</v>
      </c>
    </row>
    <row r="603" spans="1:98" customFormat="1">
      <c r="A603">
        <v>199871</v>
      </c>
      <c r="B603" t="s">
        <v>502</v>
      </c>
      <c r="C603" t="s">
        <v>360</v>
      </c>
      <c r="D603">
        <v>1967</v>
      </c>
      <c r="E603">
        <v>59</v>
      </c>
      <c r="F603" t="s">
        <v>58</v>
      </c>
      <c r="G603" t="s">
        <v>49</v>
      </c>
      <c r="H603" t="s">
        <v>492</v>
      </c>
      <c r="I603" t="s">
        <v>424</v>
      </c>
      <c r="J603" t="s">
        <v>325</v>
      </c>
      <c r="K603" s="329">
        <v>46132.359224537038</v>
      </c>
      <c r="L603" t="s">
        <v>309</v>
      </c>
      <c r="M603" t="s">
        <v>502</v>
      </c>
      <c r="N603" t="s">
        <v>582</v>
      </c>
      <c r="O603" t="s">
        <v>483</v>
      </c>
      <c r="P603" t="s">
        <v>382</v>
      </c>
      <c r="Q603" t="s">
        <v>1256</v>
      </c>
      <c r="R603" t="s">
        <v>122</v>
      </c>
      <c r="S603" t="s">
        <v>122</v>
      </c>
      <c r="T603" t="s">
        <v>391</v>
      </c>
      <c r="U603" t="s">
        <v>331</v>
      </c>
      <c r="V603" t="s">
        <v>112</v>
      </c>
      <c r="W603" t="s">
        <v>533</v>
      </c>
      <c r="X603">
        <v>1</v>
      </c>
      <c r="Y603">
        <v>1</v>
      </c>
      <c r="Z603">
        <v>1</v>
      </c>
      <c r="AA603">
        <v>0</v>
      </c>
      <c r="AB603">
        <v>0</v>
      </c>
      <c r="AC603">
        <v>0</v>
      </c>
      <c r="AD603">
        <v>0</v>
      </c>
      <c r="AE603">
        <v>0</v>
      </c>
      <c r="AF603">
        <v>0</v>
      </c>
      <c r="AG603">
        <v>0</v>
      </c>
      <c r="AH603">
        <v>0</v>
      </c>
      <c r="AI603">
        <v>0</v>
      </c>
      <c r="AJ603">
        <v>0</v>
      </c>
      <c r="AK603">
        <v>0</v>
      </c>
      <c r="AL603">
        <v>0</v>
      </c>
      <c r="AM603">
        <v>0</v>
      </c>
      <c r="AN603">
        <v>0</v>
      </c>
      <c r="AO603">
        <v>0</v>
      </c>
      <c r="AP603" t="s">
        <v>399</v>
      </c>
      <c r="AQ603">
        <v>0</v>
      </c>
      <c r="AR603">
        <v>0</v>
      </c>
      <c r="AS603">
        <v>0</v>
      </c>
      <c r="AT603">
        <v>0</v>
      </c>
      <c r="AU603">
        <v>0</v>
      </c>
      <c r="AV603">
        <v>0</v>
      </c>
      <c r="AW603">
        <v>1</v>
      </c>
      <c r="AX603">
        <v>0</v>
      </c>
      <c r="AY603" t="s">
        <v>345</v>
      </c>
      <c r="AZ603">
        <v>1</v>
      </c>
      <c r="BA603">
        <v>0</v>
      </c>
      <c r="BB603">
        <v>0</v>
      </c>
      <c r="BC603">
        <v>0</v>
      </c>
      <c r="BD603">
        <v>0</v>
      </c>
      <c r="BE603">
        <v>0</v>
      </c>
      <c r="BF603">
        <v>0</v>
      </c>
      <c r="BG603">
        <v>0</v>
      </c>
      <c r="BH603">
        <v>0</v>
      </c>
      <c r="BI603" t="s">
        <v>51</v>
      </c>
      <c r="BK603" t="s">
        <v>131</v>
      </c>
      <c r="BL603" t="s">
        <v>128</v>
      </c>
      <c r="BM603" t="s">
        <v>129</v>
      </c>
      <c r="BN603" t="s">
        <v>119</v>
      </c>
      <c r="BO603" t="s">
        <v>965</v>
      </c>
      <c r="BP603">
        <v>0</v>
      </c>
      <c r="BQ603">
        <v>0</v>
      </c>
      <c r="BR603">
        <v>1</v>
      </c>
      <c r="BS603">
        <v>0</v>
      </c>
      <c r="BT603">
        <v>0</v>
      </c>
      <c r="BU603">
        <v>0</v>
      </c>
      <c r="BV603">
        <v>0</v>
      </c>
      <c r="BW603">
        <v>0</v>
      </c>
      <c r="BX603">
        <v>0</v>
      </c>
      <c r="BY603">
        <v>0</v>
      </c>
      <c r="BZ603">
        <v>1</v>
      </c>
      <c r="CA603">
        <v>0</v>
      </c>
      <c r="CB603">
        <v>0</v>
      </c>
      <c r="CC603">
        <v>0</v>
      </c>
      <c r="CD603">
        <v>0</v>
      </c>
      <c r="CE603" t="s">
        <v>141</v>
      </c>
      <c r="CG603" t="s">
        <v>197</v>
      </c>
      <c r="CI603" t="s">
        <v>127</v>
      </c>
      <c r="CJ603" t="s">
        <v>51</v>
      </c>
      <c r="CL603" t="s">
        <v>51</v>
      </c>
      <c r="CM603" t="s">
        <v>2670</v>
      </c>
      <c r="CN603" t="s">
        <v>346</v>
      </c>
      <c r="CP603">
        <v>8</v>
      </c>
      <c r="CS603" t="s">
        <v>400</v>
      </c>
    </row>
    <row r="604" spans="1:98" customFormat="1">
      <c r="A604">
        <v>199870</v>
      </c>
      <c r="B604" t="s">
        <v>502</v>
      </c>
      <c r="C604" t="s">
        <v>360</v>
      </c>
      <c r="D604">
        <v>1967</v>
      </c>
      <c r="E604">
        <v>59</v>
      </c>
      <c r="F604" t="s">
        <v>58</v>
      </c>
      <c r="G604" t="s">
        <v>49</v>
      </c>
      <c r="H604" t="s">
        <v>492</v>
      </c>
      <c r="I604" t="s">
        <v>324</v>
      </c>
      <c r="J604" t="s">
        <v>350</v>
      </c>
      <c r="K604" s="329">
        <v>46132.354895833334</v>
      </c>
      <c r="L604" t="s">
        <v>309</v>
      </c>
      <c r="M604" t="s">
        <v>502</v>
      </c>
      <c r="N604" t="s">
        <v>582</v>
      </c>
      <c r="O604" t="s">
        <v>483</v>
      </c>
      <c r="P604" t="s">
        <v>382</v>
      </c>
      <c r="Q604" t="s">
        <v>1256</v>
      </c>
      <c r="R604" t="s">
        <v>122</v>
      </c>
      <c r="S604" t="s">
        <v>122</v>
      </c>
      <c r="T604" t="s">
        <v>391</v>
      </c>
      <c r="U604" t="s">
        <v>331</v>
      </c>
      <c r="V604" t="s">
        <v>112</v>
      </c>
      <c r="W604" t="s">
        <v>1826</v>
      </c>
      <c r="X604">
        <v>0</v>
      </c>
      <c r="Y604">
        <v>1</v>
      </c>
      <c r="Z604">
        <v>1</v>
      </c>
      <c r="AA604">
        <v>1</v>
      </c>
      <c r="AB604">
        <v>0</v>
      </c>
      <c r="AC604">
        <v>0</v>
      </c>
      <c r="AD604">
        <v>0</v>
      </c>
      <c r="AE604">
        <v>0</v>
      </c>
      <c r="AF604">
        <v>0</v>
      </c>
      <c r="AG604">
        <v>0</v>
      </c>
      <c r="AH604">
        <v>0</v>
      </c>
      <c r="AI604">
        <v>0</v>
      </c>
      <c r="AJ604">
        <v>0</v>
      </c>
      <c r="AK604">
        <v>0</v>
      </c>
      <c r="AL604">
        <v>0</v>
      </c>
      <c r="AM604">
        <v>1</v>
      </c>
      <c r="AN604">
        <v>0</v>
      </c>
      <c r="AO604">
        <v>0</v>
      </c>
      <c r="AP604" t="s">
        <v>399</v>
      </c>
      <c r="AQ604">
        <v>0</v>
      </c>
      <c r="AR604">
        <v>0</v>
      </c>
      <c r="AS604">
        <v>0</v>
      </c>
      <c r="AT604">
        <v>0</v>
      </c>
      <c r="AU604">
        <v>0</v>
      </c>
      <c r="AV604">
        <v>0</v>
      </c>
      <c r="AW604">
        <v>1</v>
      </c>
      <c r="AX604">
        <v>0</v>
      </c>
      <c r="AY604" t="s">
        <v>345</v>
      </c>
      <c r="AZ604">
        <v>1</v>
      </c>
      <c r="BA604">
        <v>0</v>
      </c>
      <c r="BB604">
        <v>0</v>
      </c>
      <c r="BC604">
        <v>0</v>
      </c>
      <c r="BD604">
        <v>0</v>
      </c>
      <c r="BE604">
        <v>0</v>
      </c>
      <c r="BF604">
        <v>0</v>
      </c>
      <c r="BG604">
        <v>0</v>
      </c>
      <c r="BH604">
        <v>0</v>
      </c>
      <c r="BK604" t="s">
        <v>131</v>
      </c>
      <c r="BL604" t="s">
        <v>128</v>
      </c>
      <c r="BM604" t="s">
        <v>128</v>
      </c>
      <c r="BN604" t="s">
        <v>118</v>
      </c>
      <c r="BO604" t="s">
        <v>921</v>
      </c>
      <c r="BP604">
        <v>0</v>
      </c>
      <c r="BQ604">
        <v>0</v>
      </c>
      <c r="BR604">
        <v>0</v>
      </c>
      <c r="BS604">
        <v>0</v>
      </c>
      <c r="BT604">
        <v>0</v>
      </c>
      <c r="BU604">
        <v>0</v>
      </c>
      <c r="BV604">
        <v>0</v>
      </c>
      <c r="BW604">
        <v>0</v>
      </c>
      <c r="BX604">
        <v>0</v>
      </c>
      <c r="BY604">
        <v>0</v>
      </c>
      <c r="BZ604">
        <v>1</v>
      </c>
      <c r="CA604">
        <v>0</v>
      </c>
      <c r="CB604">
        <v>0</v>
      </c>
      <c r="CC604">
        <v>0</v>
      </c>
      <c r="CD604">
        <v>0</v>
      </c>
      <c r="CE604" t="s">
        <v>335</v>
      </c>
      <c r="CG604" t="s">
        <v>335</v>
      </c>
      <c r="CI604" t="s">
        <v>129</v>
      </c>
      <c r="CJ604" t="s">
        <v>52</v>
      </c>
      <c r="CK604" t="s">
        <v>2671</v>
      </c>
      <c r="CL604" t="s">
        <v>52</v>
      </c>
      <c r="CN604" t="s">
        <v>346</v>
      </c>
      <c r="CP604">
        <v>8</v>
      </c>
      <c r="CS604" t="s">
        <v>400</v>
      </c>
    </row>
    <row r="605" spans="1:98" customFormat="1">
      <c r="A605">
        <v>149944</v>
      </c>
      <c r="B605" t="s">
        <v>438</v>
      </c>
      <c r="C605" t="s">
        <v>322</v>
      </c>
      <c r="D605">
        <v>1962</v>
      </c>
      <c r="E605">
        <v>64</v>
      </c>
      <c r="F605" t="s">
        <v>339</v>
      </c>
      <c r="G605" t="s">
        <v>83</v>
      </c>
      <c r="H605" t="s">
        <v>1386</v>
      </c>
      <c r="I605" t="s">
        <v>367</v>
      </c>
      <c r="J605" t="s">
        <v>350</v>
      </c>
      <c r="K605" s="329">
        <v>46132.30059027778</v>
      </c>
      <c r="L605" t="s">
        <v>309</v>
      </c>
      <c r="M605" t="s">
        <v>751</v>
      </c>
      <c r="N605" t="s">
        <v>752</v>
      </c>
      <c r="O605" t="s">
        <v>453</v>
      </c>
      <c r="P605" t="s">
        <v>342</v>
      </c>
      <c r="Q605" t="s">
        <v>307</v>
      </c>
      <c r="R605" t="s">
        <v>123</v>
      </c>
      <c r="S605" t="s">
        <v>122</v>
      </c>
      <c r="T605" t="s">
        <v>394</v>
      </c>
      <c r="U605" t="s">
        <v>83</v>
      </c>
      <c r="V605" t="s">
        <v>109</v>
      </c>
      <c r="W605" t="s">
        <v>2672</v>
      </c>
      <c r="X605">
        <v>0</v>
      </c>
      <c r="Y605">
        <v>0</v>
      </c>
      <c r="Z605">
        <v>1</v>
      </c>
      <c r="AA605">
        <v>0</v>
      </c>
      <c r="AB605">
        <v>0</v>
      </c>
      <c r="AC605">
        <v>0</v>
      </c>
      <c r="AD605">
        <v>0</v>
      </c>
      <c r="AE605">
        <v>1</v>
      </c>
      <c r="AF605">
        <v>0</v>
      </c>
      <c r="AG605">
        <v>0</v>
      </c>
      <c r="AH605">
        <v>0</v>
      </c>
      <c r="AI605">
        <v>0</v>
      </c>
      <c r="AJ605">
        <v>0</v>
      </c>
      <c r="AK605">
        <v>1</v>
      </c>
      <c r="AL605">
        <v>0</v>
      </c>
      <c r="AM605">
        <v>0</v>
      </c>
      <c r="AN605">
        <v>0</v>
      </c>
      <c r="AO605">
        <v>0</v>
      </c>
      <c r="AP605" t="s">
        <v>345</v>
      </c>
      <c r="AQ605">
        <v>1</v>
      </c>
      <c r="AR605">
        <v>0</v>
      </c>
      <c r="AS605">
        <v>0</v>
      </c>
      <c r="AT605">
        <v>0</v>
      </c>
      <c r="AU605">
        <v>0</v>
      </c>
      <c r="AV605">
        <v>0</v>
      </c>
      <c r="AW605">
        <v>0</v>
      </c>
      <c r="AX605">
        <v>0</v>
      </c>
      <c r="AY605" t="s">
        <v>345</v>
      </c>
      <c r="AZ605">
        <v>1</v>
      </c>
      <c r="BA605">
        <v>0</v>
      </c>
      <c r="BB605">
        <v>0</v>
      </c>
      <c r="BC605">
        <v>0</v>
      </c>
      <c r="BD605">
        <v>0</v>
      </c>
      <c r="BE605">
        <v>0</v>
      </c>
      <c r="BF605">
        <v>0</v>
      </c>
      <c r="BG605">
        <v>0</v>
      </c>
      <c r="BH605">
        <v>0</v>
      </c>
      <c r="BK605" t="s">
        <v>131</v>
      </c>
      <c r="BL605" t="s">
        <v>129</v>
      </c>
      <c r="BM605" t="s">
        <v>129</v>
      </c>
      <c r="BN605" t="s">
        <v>119</v>
      </c>
      <c r="BO605" t="s">
        <v>944</v>
      </c>
      <c r="BP605">
        <v>0</v>
      </c>
      <c r="BQ605">
        <v>0</v>
      </c>
      <c r="BR605">
        <v>1</v>
      </c>
      <c r="BS605">
        <v>0</v>
      </c>
      <c r="BT605">
        <v>0</v>
      </c>
      <c r="BU605">
        <v>1</v>
      </c>
      <c r="BV605">
        <v>0</v>
      </c>
      <c r="BW605">
        <v>0</v>
      </c>
      <c r="BX605">
        <v>0</v>
      </c>
      <c r="BY605">
        <v>0</v>
      </c>
      <c r="BZ605">
        <v>0</v>
      </c>
      <c r="CA605">
        <v>0</v>
      </c>
      <c r="CB605">
        <v>0</v>
      </c>
      <c r="CC605">
        <v>0</v>
      </c>
      <c r="CD605">
        <v>0</v>
      </c>
      <c r="CE605" t="s">
        <v>151</v>
      </c>
      <c r="CG605" t="s">
        <v>184</v>
      </c>
      <c r="CI605" t="s">
        <v>132</v>
      </c>
      <c r="CJ605" t="s">
        <v>51</v>
      </c>
      <c r="CL605" t="s">
        <v>52</v>
      </c>
      <c r="CN605" t="s">
        <v>346</v>
      </c>
      <c r="CP605">
        <v>10</v>
      </c>
      <c r="CS605" t="s">
        <v>347</v>
      </c>
    </row>
    <row r="606" spans="1:98" customFormat="1">
      <c r="A606">
        <v>192181</v>
      </c>
      <c r="B606" t="s">
        <v>551</v>
      </c>
      <c r="C606" t="s">
        <v>322</v>
      </c>
      <c r="D606">
        <v>1962</v>
      </c>
      <c r="E606">
        <v>64</v>
      </c>
      <c r="F606" t="s">
        <v>339</v>
      </c>
      <c r="G606" t="s">
        <v>49</v>
      </c>
      <c r="H606" t="s">
        <v>492</v>
      </c>
      <c r="I606" t="s">
        <v>410</v>
      </c>
      <c r="J606" t="s">
        <v>350</v>
      </c>
      <c r="K606" s="329">
        <v>46132.246793981481</v>
      </c>
      <c r="L606" t="s">
        <v>309</v>
      </c>
      <c r="M606" t="s">
        <v>568</v>
      </c>
      <c r="N606" t="s">
        <v>1397</v>
      </c>
      <c r="O606" t="s">
        <v>492</v>
      </c>
      <c r="P606" t="s">
        <v>382</v>
      </c>
      <c r="R606" t="s">
        <v>383</v>
      </c>
      <c r="S606" t="s">
        <v>121</v>
      </c>
      <c r="T606" t="s">
        <v>121</v>
      </c>
      <c r="U606" t="s">
        <v>331</v>
      </c>
      <c r="V606" t="s">
        <v>108</v>
      </c>
      <c r="W606" t="s">
        <v>373</v>
      </c>
      <c r="X606">
        <v>0</v>
      </c>
      <c r="Y606">
        <v>0</v>
      </c>
      <c r="Z606">
        <v>0</v>
      </c>
      <c r="AA606">
        <v>0</v>
      </c>
      <c r="AB606">
        <v>0</v>
      </c>
      <c r="AC606">
        <v>0</v>
      </c>
      <c r="AD606">
        <v>0</v>
      </c>
      <c r="AE606">
        <v>0</v>
      </c>
      <c r="AF606">
        <v>0</v>
      </c>
      <c r="AG606">
        <v>0</v>
      </c>
      <c r="AH606">
        <v>0</v>
      </c>
      <c r="AI606">
        <v>0</v>
      </c>
      <c r="AJ606">
        <v>0</v>
      </c>
      <c r="AK606">
        <v>0</v>
      </c>
      <c r="AL606">
        <v>0</v>
      </c>
      <c r="AM606">
        <v>0</v>
      </c>
      <c r="AN606">
        <v>0</v>
      </c>
      <c r="AO606" t="s">
        <v>2673</v>
      </c>
      <c r="AP606" t="s">
        <v>399</v>
      </c>
      <c r="AQ606">
        <v>0</v>
      </c>
      <c r="AR606">
        <v>0</v>
      </c>
      <c r="AS606">
        <v>0</v>
      </c>
      <c r="AT606">
        <v>0</v>
      </c>
      <c r="AU606">
        <v>0</v>
      </c>
      <c r="AV606">
        <v>0</v>
      </c>
      <c r="AW606">
        <v>1</v>
      </c>
      <c r="AX606">
        <v>0</v>
      </c>
      <c r="AY606" t="s">
        <v>464</v>
      </c>
      <c r="AZ606">
        <v>0</v>
      </c>
      <c r="BA606">
        <v>0</v>
      </c>
      <c r="BB606">
        <v>0</v>
      </c>
      <c r="BC606">
        <v>1</v>
      </c>
      <c r="BD606">
        <v>0</v>
      </c>
      <c r="BE606">
        <v>0</v>
      </c>
      <c r="BF606">
        <v>0</v>
      </c>
      <c r="BG606">
        <v>0</v>
      </c>
      <c r="BH606">
        <v>0</v>
      </c>
      <c r="BI606" t="s">
        <v>51</v>
      </c>
      <c r="BJ606" t="s">
        <v>2674</v>
      </c>
      <c r="BK606" t="s">
        <v>386</v>
      </c>
      <c r="BL606" t="s">
        <v>127</v>
      </c>
      <c r="BM606" t="s">
        <v>128</v>
      </c>
      <c r="BN606" t="s">
        <v>119</v>
      </c>
      <c r="BO606" t="s">
        <v>373</v>
      </c>
      <c r="BP606">
        <v>0</v>
      </c>
      <c r="BQ606">
        <v>0</v>
      </c>
      <c r="BR606">
        <v>0</v>
      </c>
      <c r="BS606">
        <v>0</v>
      </c>
      <c r="BT606">
        <v>0</v>
      </c>
      <c r="BU606">
        <v>0</v>
      </c>
      <c r="BV606">
        <v>0</v>
      </c>
      <c r="BW606">
        <v>0</v>
      </c>
      <c r="BX606">
        <v>0</v>
      </c>
      <c r="BY606">
        <v>0</v>
      </c>
      <c r="BZ606">
        <v>0</v>
      </c>
      <c r="CA606">
        <v>0</v>
      </c>
      <c r="CB606">
        <v>0</v>
      </c>
      <c r="CC606">
        <v>0</v>
      </c>
      <c r="CD606" t="s">
        <v>1529</v>
      </c>
      <c r="CE606" t="s">
        <v>335</v>
      </c>
      <c r="CG606" t="s">
        <v>335</v>
      </c>
      <c r="CI606" t="s">
        <v>128</v>
      </c>
      <c r="CJ606" t="s">
        <v>51</v>
      </c>
      <c r="CL606" t="s">
        <v>51</v>
      </c>
      <c r="CM606" t="s">
        <v>2675</v>
      </c>
      <c r="CN606" t="s">
        <v>346</v>
      </c>
      <c r="CP606">
        <v>9</v>
      </c>
      <c r="CS606" t="s">
        <v>400</v>
      </c>
    </row>
    <row r="607" spans="1:98" customFormat="1">
      <c r="A607">
        <v>154017</v>
      </c>
      <c r="B607" t="s">
        <v>462</v>
      </c>
      <c r="C607" t="s">
        <v>360</v>
      </c>
      <c r="D607">
        <v>1986</v>
      </c>
      <c r="E607">
        <v>40</v>
      </c>
      <c r="F607" t="s">
        <v>387</v>
      </c>
      <c r="G607" t="s">
        <v>49</v>
      </c>
      <c r="H607" t="s">
        <v>415</v>
      </c>
      <c r="I607" t="s">
        <v>367</v>
      </c>
      <c r="J607" t="s">
        <v>350</v>
      </c>
      <c r="K607" s="329">
        <v>46132.030381944445</v>
      </c>
      <c r="L607" t="s">
        <v>309</v>
      </c>
      <c r="M607" t="s">
        <v>602</v>
      </c>
      <c r="N607" t="s">
        <v>649</v>
      </c>
      <c r="O607" t="s">
        <v>352</v>
      </c>
      <c r="P607" t="s">
        <v>353</v>
      </c>
      <c r="R607" t="s">
        <v>383</v>
      </c>
      <c r="S607" t="s">
        <v>125</v>
      </c>
      <c r="T607" t="s">
        <v>391</v>
      </c>
      <c r="U607" t="s">
        <v>331</v>
      </c>
      <c r="V607" t="s">
        <v>108</v>
      </c>
      <c r="W607" t="s">
        <v>505</v>
      </c>
      <c r="X607">
        <v>0</v>
      </c>
      <c r="Y607">
        <v>0</v>
      </c>
      <c r="Z607">
        <v>0</v>
      </c>
      <c r="AA607">
        <v>0</v>
      </c>
      <c r="AB607">
        <v>0</v>
      </c>
      <c r="AC607">
        <v>1</v>
      </c>
      <c r="AD607">
        <v>0</v>
      </c>
      <c r="AE607">
        <v>0</v>
      </c>
      <c r="AF607">
        <v>0</v>
      </c>
      <c r="AG607">
        <v>0</v>
      </c>
      <c r="AH607">
        <v>0</v>
      </c>
      <c r="AI607">
        <v>0</v>
      </c>
      <c r="AJ607">
        <v>0</v>
      </c>
      <c r="AK607">
        <v>0</v>
      </c>
      <c r="AL607">
        <v>0</v>
      </c>
      <c r="AM607">
        <v>0</v>
      </c>
      <c r="AN607">
        <v>0</v>
      </c>
      <c r="AO607">
        <v>0</v>
      </c>
      <c r="AP607" t="s">
        <v>345</v>
      </c>
      <c r="AQ607">
        <v>1</v>
      </c>
      <c r="AR607">
        <v>0</v>
      </c>
      <c r="AS607">
        <v>0</v>
      </c>
      <c r="AT607">
        <v>0</v>
      </c>
      <c r="AU607">
        <v>0</v>
      </c>
      <c r="AV607">
        <v>0</v>
      </c>
      <c r="AW607">
        <v>0</v>
      </c>
      <c r="AX607">
        <v>0</v>
      </c>
      <c r="AY607" t="s">
        <v>345</v>
      </c>
      <c r="AZ607">
        <v>1</v>
      </c>
      <c r="BA607">
        <v>0</v>
      </c>
      <c r="BB607">
        <v>0</v>
      </c>
      <c r="BC607">
        <v>0</v>
      </c>
      <c r="BD607">
        <v>0</v>
      </c>
      <c r="BE607">
        <v>0</v>
      </c>
      <c r="BF607">
        <v>0</v>
      </c>
      <c r="BG607">
        <v>0</v>
      </c>
      <c r="BH607">
        <v>0</v>
      </c>
      <c r="BK607" t="s">
        <v>129</v>
      </c>
      <c r="BL607" t="s">
        <v>129</v>
      </c>
      <c r="BM607" t="s">
        <v>130</v>
      </c>
      <c r="BN607" t="s">
        <v>117</v>
      </c>
      <c r="BO607" t="s">
        <v>938</v>
      </c>
      <c r="BP607">
        <v>0</v>
      </c>
      <c r="BQ607">
        <v>0</v>
      </c>
      <c r="BR607">
        <v>0</v>
      </c>
      <c r="BS607">
        <v>0</v>
      </c>
      <c r="BT607">
        <v>0</v>
      </c>
      <c r="BU607">
        <v>0</v>
      </c>
      <c r="BV607">
        <v>0</v>
      </c>
      <c r="BW607">
        <v>1</v>
      </c>
      <c r="BX607">
        <v>0</v>
      </c>
      <c r="BY607">
        <v>0</v>
      </c>
      <c r="BZ607">
        <v>0</v>
      </c>
      <c r="CA607">
        <v>0</v>
      </c>
      <c r="CB607">
        <v>0</v>
      </c>
      <c r="CC607">
        <v>0</v>
      </c>
      <c r="CD607">
        <v>0</v>
      </c>
      <c r="CE607" t="s">
        <v>335</v>
      </c>
      <c r="CG607" t="s">
        <v>335</v>
      </c>
      <c r="CI607" t="s">
        <v>128</v>
      </c>
      <c r="CJ607" t="s">
        <v>52</v>
      </c>
      <c r="CL607" t="s">
        <v>52</v>
      </c>
      <c r="CN607" t="s">
        <v>346</v>
      </c>
      <c r="CP607">
        <v>8</v>
      </c>
      <c r="CS607" t="s">
        <v>400</v>
      </c>
    </row>
    <row r="608" spans="1:98" customFormat="1">
      <c r="A608">
        <v>199867</v>
      </c>
      <c r="B608" t="s">
        <v>338</v>
      </c>
      <c r="C608" t="s">
        <v>360</v>
      </c>
      <c r="D608">
        <v>1960</v>
      </c>
      <c r="E608">
        <v>66</v>
      </c>
      <c r="F608" t="s">
        <v>339</v>
      </c>
      <c r="G608" t="s">
        <v>83</v>
      </c>
      <c r="H608" t="s">
        <v>632</v>
      </c>
      <c r="I608" t="s">
        <v>378</v>
      </c>
      <c r="J608" t="s">
        <v>325</v>
      </c>
      <c r="K608" s="329">
        <v>46131.971909722219</v>
      </c>
      <c r="L608" t="s">
        <v>309</v>
      </c>
      <c r="M608" t="s">
        <v>338</v>
      </c>
      <c r="N608" t="s">
        <v>340</v>
      </c>
      <c r="O608" t="s">
        <v>341</v>
      </c>
      <c r="P608" t="s">
        <v>342</v>
      </c>
      <c r="R608" t="s">
        <v>122</v>
      </c>
      <c r="S608" t="s">
        <v>122</v>
      </c>
      <c r="T608" t="s">
        <v>394</v>
      </c>
      <c r="U608" t="s">
        <v>331</v>
      </c>
      <c r="V608" t="s">
        <v>107</v>
      </c>
      <c r="W608" t="s">
        <v>1720</v>
      </c>
      <c r="X608">
        <v>0</v>
      </c>
      <c r="Y608">
        <v>1</v>
      </c>
      <c r="Z608">
        <v>1</v>
      </c>
      <c r="AA608">
        <v>0</v>
      </c>
      <c r="AB608">
        <v>0</v>
      </c>
      <c r="AC608">
        <v>0</v>
      </c>
      <c r="AD608">
        <v>1</v>
      </c>
      <c r="AE608">
        <v>0</v>
      </c>
      <c r="AF608">
        <v>0</v>
      </c>
      <c r="AG608">
        <v>0</v>
      </c>
      <c r="AH608">
        <v>0</v>
      </c>
      <c r="AI608">
        <v>0</v>
      </c>
      <c r="AJ608">
        <v>0</v>
      </c>
      <c r="AK608">
        <v>0</v>
      </c>
      <c r="AL608">
        <v>0</v>
      </c>
      <c r="AM608">
        <v>1</v>
      </c>
      <c r="AN608">
        <v>0</v>
      </c>
      <c r="AO608">
        <v>0</v>
      </c>
      <c r="AP608" t="s">
        <v>345</v>
      </c>
      <c r="AQ608">
        <v>1</v>
      </c>
      <c r="AR608">
        <v>0</v>
      </c>
      <c r="AS608">
        <v>0</v>
      </c>
      <c r="AT608">
        <v>0</v>
      </c>
      <c r="AU608">
        <v>0</v>
      </c>
      <c r="AV608">
        <v>0</v>
      </c>
      <c r="AW608">
        <v>0</v>
      </c>
      <c r="AX608">
        <v>0</v>
      </c>
      <c r="AY608" t="s">
        <v>345</v>
      </c>
      <c r="AZ608">
        <v>1</v>
      </c>
      <c r="BA608">
        <v>0</v>
      </c>
      <c r="BB608">
        <v>0</v>
      </c>
      <c r="BC608">
        <v>0</v>
      </c>
      <c r="BD608">
        <v>0</v>
      </c>
      <c r="BE608">
        <v>0</v>
      </c>
      <c r="BF608">
        <v>0</v>
      </c>
      <c r="BG608">
        <v>0</v>
      </c>
      <c r="BH608">
        <v>0</v>
      </c>
      <c r="BK608" t="s">
        <v>132</v>
      </c>
      <c r="BL608" t="s">
        <v>128</v>
      </c>
      <c r="BM608" t="s">
        <v>130</v>
      </c>
      <c r="BN608" t="s">
        <v>120</v>
      </c>
      <c r="BO608" t="s">
        <v>977</v>
      </c>
      <c r="BP608">
        <v>1</v>
      </c>
      <c r="BQ608">
        <v>0</v>
      </c>
      <c r="BR608">
        <v>0</v>
      </c>
      <c r="BS608">
        <v>0</v>
      </c>
      <c r="BT608">
        <v>0</v>
      </c>
      <c r="BU608">
        <v>0</v>
      </c>
      <c r="BV608">
        <v>0</v>
      </c>
      <c r="BW608">
        <v>0</v>
      </c>
      <c r="BX608">
        <v>0</v>
      </c>
      <c r="BY608">
        <v>0</v>
      </c>
      <c r="BZ608">
        <v>0</v>
      </c>
      <c r="CA608">
        <v>1</v>
      </c>
      <c r="CB608">
        <v>0</v>
      </c>
      <c r="CC608">
        <v>0</v>
      </c>
      <c r="CD608">
        <v>0</v>
      </c>
      <c r="CE608" t="s">
        <v>335</v>
      </c>
      <c r="CG608" t="s">
        <v>335</v>
      </c>
      <c r="CI608" t="s">
        <v>129</v>
      </c>
      <c r="CJ608" t="s">
        <v>52</v>
      </c>
      <c r="CL608" t="s">
        <v>52</v>
      </c>
      <c r="CM608" t="s">
        <v>2676</v>
      </c>
      <c r="CN608" t="s">
        <v>346</v>
      </c>
      <c r="CO608" t="s">
        <v>1687</v>
      </c>
      <c r="CP608">
        <v>10</v>
      </c>
      <c r="CQ608" t="s">
        <v>2677</v>
      </c>
      <c r="CR608" t="s">
        <v>2678</v>
      </c>
      <c r="CS608" t="s">
        <v>337</v>
      </c>
      <c r="CT608" t="s">
        <v>2679</v>
      </c>
    </row>
    <row r="609" spans="1:98" customFormat="1">
      <c r="A609">
        <v>199862</v>
      </c>
      <c r="B609" t="s">
        <v>321</v>
      </c>
      <c r="C609" t="s">
        <v>360</v>
      </c>
      <c r="D609">
        <v>1978</v>
      </c>
      <c r="E609">
        <v>48</v>
      </c>
      <c r="F609" t="s">
        <v>387</v>
      </c>
      <c r="G609" t="s">
        <v>80</v>
      </c>
      <c r="H609" t="s">
        <v>797</v>
      </c>
      <c r="I609" t="s">
        <v>367</v>
      </c>
      <c r="J609" t="s">
        <v>325</v>
      </c>
      <c r="K609" s="329">
        <v>46131.920243055552</v>
      </c>
      <c r="L609" t="s">
        <v>309</v>
      </c>
      <c r="M609" t="s">
        <v>425</v>
      </c>
      <c r="N609" t="s">
        <v>426</v>
      </c>
      <c r="O609" t="s">
        <v>364</v>
      </c>
      <c r="P609" t="s">
        <v>365</v>
      </c>
      <c r="R609" t="s">
        <v>122</v>
      </c>
      <c r="S609" t="s">
        <v>122</v>
      </c>
      <c r="T609" t="s">
        <v>343</v>
      </c>
      <c r="U609" t="s">
        <v>372</v>
      </c>
      <c r="V609" t="s">
        <v>110</v>
      </c>
      <c r="W609" t="s">
        <v>472</v>
      </c>
      <c r="X609">
        <v>1</v>
      </c>
      <c r="Y609">
        <v>1</v>
      </c>
      <c r="Z609">
        <v>0</v>
      </c>
      <c r="AA609">
        <v>0</v>
      </c>
      <c r="AB609">
        <v>0</v>
      </c>
      <c r="AC609">
        <v>0</v>
      </c>
      <c r="AD609">
        <v>0</v>
      </c>
      <c r="AE609">
        <v>0</v>
      </c>
      <c r="AF609">
        <v>0</v>
      </c>
      <c r="AG609">
        <v>0</v>
      </c>
      <c r="AH609">
        <v>0</v>
      </c>
      <c r="AI609">
        <v>0</v>
      </c>
      <c r="AJ609">
        <v>0</v>
      </c>
      <c r="AK609">
        <v>0</v>
      </c>
      <c r="AL609">
        <v>0</v>
      </c>
      <c r="AM609">
        <v>0</v>
      </c>
      <c r="AN609">
        <v>0</v>
      </c>
      <c r="AO609">
        <v>0</v>
      </c>
      <c r="AP609" t="s">
        <v>333</v>
      </c>
      <c r="AQ609">
        <v>0</v>
      </c>
      <c r="AR609">
        <v>0</v>
      </c>
      <c r="AS609">
        <v>1</v>
      </c>
      <c r="AT609">
        <v>1</v>
      </c>
      <c r="AU609">
        <v>0</v>
      </c>
      <c r="AV609">
        <v>0</v>
      </c>
      <c r="AW609">
        <v>0</v>
      </c>
      <c r="AX609">
        <v>0</v>
      </c>
      <c r="AY609" t="s">
        <v>745</v>
      </c>
      <c r="AZ609">
        <v>0</v>
      </c>
      <c r="BA609">
        <v>0</v>
      </c>
      <c r="BB609">
        <v>1</v>
      </c>
      <c r="BC609">
        <v>0</v>
      </c>
      <c r="BD609">
        <v>0</v>
      </c>
      <c r="BE609">
        <v>0</v>
      </c>
      <c r="BF609">
        <v>0</v>
      </c>
      <c r="BG609">
        <v>0</v>
      </c>
      <c r="BH609">
        <v>0</v>
      </c>
      <c r="BI609" t="s">
        <v>53</v>
      </c>
      <c r="BK609" t="s">
        <v>132</v>
      </c>
      <c r="BL609" t="s">
        <v>131</v>
      </c>
      <c r="BM609" t="s">
        <v>131</v>
      </c>
      <c r="BN609" t="s">
        <v>118</v>
      </c>
      <c r="BO609" t="s">
        <v>938</v>
      </c>
      <c r="BP609">
        <v>0</v>
      </c>
      <c r="BQ609">
        <v>0</v>
      </c>
      <c r="BR609">
        <v>0</v>
      </c>
      <c r="BS609">
        <v>0</v>
      </c>
      <c r="BT609">
        <v>0</v>
      </c>
      <c r="BU609">
        <v>0</v>
      </c>
      <c r="BV609">
        <v>0</v>
      </c>
      <c r="BW609">
        <v>1</v>
      </c>
      <c r="BX609">
        <v>0</v>
      </c>
      <c r="BY609">
        <v>0</v>
      </c>
      <c r="BZ609">
        <v>0</v>
      </c>
      <c r="CA609">
        <v>0</v>
      </c>
      <c r="CB609">
        <v>0</v>
      </c>
      <c r="CC609">
        <v>0</v>
      </c>
      <c r="CD609">
        <v>0</v>
      </c>
      <c r="CE609" t="s">
        <v>335</v>
      </c>
      <c r="CG609" t="s">
        <v>335</v>
      </c>
      <c r="CI609" t="s">
        <v>134</v>
      </c>
      <c r="CJ609" t="s">
        <v>52</v>
      </c>
      <c r="CL609" t="s">
        <v>52</v>
      </c>
      <c r="CN609" t="s">
        <v>336</v>
      </c>
      <c r="CP609">
        <v>7</v>
      </c>
      <c r="CS609" t="s">
        <v>347</v>
      </c>
    </row>
    <row r="610" spans="1:98" customFormat="1">
      <c r="A610">
        <v>199865</v>
      </c>
      <c r="B610" t="s">
        <v>370</v>
      </c>
      <c r="C610" t="s">
        <v>322</v>
      </c>
      <c r="D610">
        <v>1962</v>
      </c>
      <c r="E610">
        <v>64</v>
      </c>
      <c r="F610" t="s">
        <v>339</v>
      </c>
      <c r="G610" t="s">
        <v>70</v>
      </c>
      <c r="H610" t="s">
        <v>832</v>
      </c>
      <c r="I610" t="s">
        <v>349</v>
      </c>
      <c r="J610" t="s">
        <v>350</v>
      </c>
      <c r="K610" s="329">
        <v>46131.915995370371</v>
      </c>
      <c r="L610" t="s">
        <v>309</v>
      </c>
      <c r="M610" t="s">
        <v>370</v>
      </c>
      <c r="N610" t="s">
        <v>539</v>
      </c>
      <c r="O610" t="s">
        <v>377</v>
      </c>
      <c r="P610" t="s">
        <v>365</v>
      </c>
      <c r="Q610" t="s">
        <v>304</v>
      </c>
      <c r="R610" t="s">
        <v>123</v>
      </c>
      <c r="S610" t="s">
        <v>122</v>
      </c>
      <c r="T610" t="s">
        <v>330</v>
      </c>
      <c r="U610" t="s">
        <v>372</v>
      </c>
      <c r="V610" t="s">
        <v>107</v>
      </c>
      <c r="W610" t="s">
        <v>359</v>
      </c>
      <c r="X610">
        <v>0</v>
      </c>
      <c r="Y610">
        <v>0</v>
      </c>
      <c r="Z610">
        <v>1</v>
      </c>
      <c r="AA610">
        <v>0</v>
      </c>
      <c r="AB610">
        <v>1</v>
      </c>
      <c r="AC610">
        <v>0</v>
      </c>
      <c r="AD610">
        <v>0</v>
      </c>
      <c r="AE610">
        <v>0</v>
      </c>
      <c r="AF610">
        <v>0</v>
      </c>
      <c r="AG610">
        <v>0</v>
      </c>
      <c r="AH610">
        <v>0</v>
      </c>
      <c r="AI610">
        <v>0</v>
      </c>
      <c r="AJ610">
        <v>0</v>
      </c>
      <c r="AK610">
        <v>0</v>
      </c>
      <c r="AL610">
        <v>0</v>
      </c>
      <c r="AM610">
        <v>0</v>
      </c>
      <c r="AN610">
        <v>0</v>
      </c>
      <c r="AO610">
        <v>0</v>
      </c>
      <c r="AP610" t="s">
        <v>641</v>
      </c>
      <c r="AQ610">
        <v>0</v>
      </c>
      <c r="AR610">
        <v>1</v>
      </c>
      <c r="AS610">
        <v>1</v>
      </c>
      <c r="AT610">
        <v>0</v>
      </c>
      <c r="AU610">
        <v>0</v>
      </c>
      <c r="AV610">
        <v>0</v>
      </c>
      <c r="AW610">
        <v>0</v>
      </c>
      <c r="AX610">
        <v>0</v>
      </c>
      <c r="AY610" t="s">
        <v>375</v>
      </c>
      <c r="AZ610">
        <v>0</v>
      </c>
      <c r="BA610">
        <v>1</v>
      </c>
      <c r="BB610">
        <v>0</v>
      </c>
      <c r="BC610">
        <v>0</v>
      </c>
      <c r="BD610">
        <v>0</v>
      </c>
      <c r="BE610">
        <v>0</v>
      </c>
      <c r="BF610">
        <v>0</v>
      </c>
      <c r="BG610">
        <v>0</v>
      </c>
      <c r="BH610">
        <v>0</v>
      </c>
      <c r="BI610" t="s">
        <v>52</v>
      </c>
      <c r="BJ610" t="s">
        <v>2680</v>
      </c>
      <c r="BK610" t="s">
        <v>131</v>
      </c>
      <c r="BL610" t="s">
        <v>135</v>
      </c>
      <c r="BM610" t="s">
        <v>132</v>
      </c>
      <c r="BN610" t="s">
        <v>117</v>
      </c>
      <c r="BO610" t="s">
        <v>952</v>
      </c>
      <c r="BP610">
        <v>0</v>
      </c>
      <c r="BQ610">
        <v>1</v>
      </c>
      <c r="BR610">
        <v>0</v>
      </c>
      <c r="BS610">
        <v>1</v>
      </c>
      <c r="BT610">
        <v>0</v>
      </c>
      <c r="BU610">
        <v>1</v>
      </c>
      <c r="BV610">
        <v>0</v>
      </c>
      <c r="BW610">
        <v>0</v>
      </c>
      <c r="BX610">
        <v>0</v>
      </c>
      <c r="BY610">
        <v>0</v>
      </c>
      <c r="BZ610">
        <v>0</v>
      </c>
      <c r="CA610">
        <v>0</v>
      </c>
      <c r="CB610">
        <v>0</v>
      </c>
      <c r="CC610">
        <v>0</v>
      </c>
      <c r="CD610">
        <v>0</v>
      </c>
      <c r="CE610" t="s">
        <v>137</v>
      </c>
      <c r="CG610" t="s">
        <v>335</v>
      </c>
      <c r="CH610" t="s">
        <v>2681</v>
      </c>
      <c r="CI610" t="s">
        <v>129</v>
      </c>
      <c r="CJ610" t="s">
        <v>52</v>
      </c>
      <c r="CK610" t="s">
        <v>2682</v>
      </c>
      <c r="CL610" t="s">
        <v>52</v>
      </c>
      <c r="CN610" t="s">
        <v>346</v>
      </c>
      <c r="CP610">
        <v>7</v>
      </c>
      <c r="CS610" t="s">
        <v>347</v>
      </c>
    </row>
    <row r="611" spans="1:98" customFormat="1">
      <c r="A611">
        <v>199866</v>
      </c>
      <c r="B611" t="s">
        <v>514</v>
      </c>
      <c r="C611" t="s">
        <v>360</v>
      </c>
      <c r="D611">
        <v>1965</v>
      </c>
      <c r="E611">
        <v>61</v>
      </c>
      <c r="F611" t="s">
        <v>339</v>
      </c>
      <c r="G611" t="s">
        <v>49</v>
      </c>
      <c r="H611" t="s">
        <v>545</v>
      </c>
      <c r="I611" t="s">
        <v>424</v>
      </c>
      <c r="J611" t="s">
        <v>325</v>
      </c>
      <c r="K611" s="329">
        <v>46131.902974537035</v>
      </c>
      <c r="L611" t="s">
        <v>309</v>
      </c>
      <c r="M611" t="s">
        <v>514</v>
      </c>
      <c r="N611" t="s">
        <v>516</v>
      </c>
      <c r="O611" t="s">
        <v>352</v>
      </c>
      <c r="P611" t="s">
        <v>353</v>
      </c>
      <c r="R611" t="s">
        <v>383</v>
      </c>
      <c r="S611" t="s">
        <v>122</v>
      </c>
      <c r="T611" t="s">
        <v>343</v>
      </c>
      <c r="U611" t="s">
        <v>85</v>
      </c>
      <c r="V611" t="s">
        <v>107</v>
      </c>
      <c r="W611" t="s">
        <v>384</v>
      </c>
      <c r="X611">
        <v>0</v>
      </c>
      <c r="Y611">
        <v>0</v>
      </c>
      <c r="Z611">
        <v>0</v>
      </c>
      <c r="AA611">
        <v>0</v>
      </c>
      <c r="AB611">
        <v>1</v>
      </c>
      <c r="AC611">
        <v>0</v>
      </c>
      <c r="AD611">
        <v>0</v>
      </c>
      <c r="AE611">
        <v>0</v>
      </c>
      <c r="AF611">
        <v>0</v>
      </c>
      <c r="AG611">
        <v>0</v>
      </c>
      <c r="AH611">
        <v>0</v>
      </c>
      <c r="AI611">
        <v>0</v>
      </c>
      <c r="AJ611">
        <v>0</v>
      </c>
      <c r="AK611">
        <v>0</v>
      </c>
      <c r="AL611">
        <v>0</v>
      </c>
      <c r="AM611">
        <v>0</v>
      </c>
      <c r="AN611">
        <v>0</v>
      </c>
      <c r="AO611">
        <v>0</v>
      </c>
      <c r="AP611" t="s">
        <v>345</v>
      </c>
      <c r="AQ611">
        <v>1</v>
      </c>
      <c r="AR611">
        <v>0</v>
      </c>
      <c r="AS611">
        <v>0</v>
      </c>
      <c r="AT611">
        <v>0</v>
      </c>
      <c r="AU611">
        <v>0</v>
      </c>
      <c r="AV611">
        <v>0</v>
      </c>
      <c r="AW611">
        <v>0</v>
      </c>
      <c r="AX611">
        <v>0</v>
      </c>
      <c r="AY611" t="s">
        <v>345</v>
      </c>
      <c r="AZ611">
        <v>1</v>
      </c>
      <c r="BA611">
        <v>0</v>
      </c>
      <c r="BB611">
        <v>0</v>
      </c>
      <c r="BC611">
        <v>0</v>
      </c>
      <c r="BD611">
        <v>0</v>
      </c>
      <c r="BE611">
        <v>0</v>
      </c>
      <c r="BF611">
        <v>0</v>
      </c>
      <c r="BG611">
        <v>0</v>
      </c>
      <c r="BH611">
        <v>0</v>
      </c>
      <c r="BK611" t="s">
        <v>130</v>
      </c>
      <c r="BL611" t="s">
        <v>128</v>
      </c>
      <c r="BM611" t="s">
        <v>130</v>
      </c>
      <c r="BN611" t="s">
        <v>118</v>
      </c>
      <c r="BO611" t="s">
        <v>922</v>
      </c>
      <c r="BP611">
        <v>1</v>
      </c>
      <c r="BQ611">
        <v>0</v>
      </c>
      <c r="BR611">
        <v>0</v>
      </c>
      <c r="BS611">
        <v>0</v>
      </c>
      <c r="BT611">
        <v>0</v>
      </c>
      <c r="BU611">
        <v>0</v>
      </c>
      <c r="BV611">
        <v>0</v>
      </c>
      <c r="BW611">
        <v>0</v>
      </c>
      <c r="BX611">
        <v>0</v>
      </c>
      <c r="BY611">
        <v>0</v>
      </c>
      <c r="BZ611">
        <v>0</v>
      </c>
      <c r="CA611">
        <v>0</v>
      </c>
      <c r="CB611">
        <v>0</v>
      </c>
      <c r="CC611">
        <v>0</v>
      </c>
      <c r="CD611">
        <v>0</v>
      </c>
      <c r="CE611" t="s">
        <v>144</v>
      </c>
      <c r="CG611" t="s">
        <v>335</v>
      </c>
      <c r="CI611" t="s">
        <v>129</v>
      </c>
      <c r="CJ611" t="s">
        <v>52</v>
      </c>
      <c r="CL611" t="s">
        <v>52</v>
      </c>
      <c r="CM611" t="s">
        <v>2683</v>
      </c>
      <c r="CN611" t="s">
        <v>346</v>
      </c>
      <c r="CP611">
        <v>5</v>
      </c>
      <c r="CQ611" t="s">
        <v>825</v>
      </c>
      <c r="CS611" t="s">
        <v>347</v>
      </c>
      <c r="CT611" t="s">
        <v>2684</v>
      </c>
    </row>
    <row r="612" spans="1:98" customFormat="1">
      <c r="A612">
        <v>193181</v>
      </c>
      <c r="B612" t="s">
        <v>551</v>
      </c>
      <c r="C612" t="s">
        <v>360</v>
      </c>
      <c r="D612">
        <v>1981</v>
      </c>
      <c r="E612">
        <v>45</v>
      </c>
      <c r="F612" t="s">
        <v>387</v>
      </c>
      <c r="G612" t="s">
        <v>84</v>
      </c>
      <c r="H612" t="s">
        <v>721</v>
      </c>
      <c r="I612" t="s">
        <v>324</v>
      </c>
      <c r="J612" t="s">
        <v>350</v>
      </c>
      <c r="K612" s="329">
        <v>46131.89947916667</v>
      </c>
      <c r="L612" t="s">
        <v>309</v>
      </c>
      <c r="M612" t="s">
        <v>551</v>
      </c>
      <c r="N612" t="s">
        <v>552</v>
      </c>
      <c r="O612" t="s">
        <v>553</v>
      </c>
      <c r="P612" t="s">
        <v>382</v>
      </c>
      <c r="R612" t="s">
        <v>122</v>
      </c>
      <c r="S612" t="s">
        <v>122</v>
      </c>
      <c r="T612" t="s">
        <v>343</v>
      </c>
      <c r="U612" t="s">
        <v>395</v>
      </c>
      <c r="V612" t="s">
        <v>110</v>
      </c>
      <c r="W612" t="s">
        <v>618</v>
      </c>
      <c r="X612">
        <v>1</v>
      </c>
      <c r="Y612">
        <v>1</v>
      </c>
      <c r="Z612">
        <v>1</v>
      </c>
      <c r="AA612">
        <v>1</v>
      </c>
      <c r="AB612">
        <v>0</v>
      </c>
      <c r="AC612">
        <v>0</v>
      </c>
      <c r="AD612">
        <v>0</v>
      </c>
      <c r="AE612">
        <v>0</v>
      </c>
      <c r="AF612">
        <v>0</v>
      </c>
      <c r="AG612">
        <v>0</v>
      </c>
      <c r="AH612">
        <v>0</v>
      </c>
      <c r="AI612">
        <v>0</v>
      </c>
      <c r="AJ612">
        <v>0</v>
      </c>
      <c r="AK612">
        <v>0</v>
      </c>
      <c r="AL612">
        <v>0</v>
      </c>
      <c r="AM612">
        <v>0</v>
      </c>
      <c r="AN612">
        <v>0</v>
      </c>
      <c r="AO612">
        <v>0</v>
      </c>
      <c r="AP612" t="s">
        <v>345</v>
      </c>
      <c r="AQ612">
        <v>1</v>
      </c>
      <c r="AR612">
        <v>0</v>
      </c>
      <c r="AS612">
        <v>0</v>
      </c>
      <c r="AT612">
        <v>0</v>
      </c>
      <c r="AU612">
        <v>0</v>
      </c>
      <c r="AV612">
        <v>0</v>
      </c>
      <c r="AW612">
        <v>0</v>
      </c>
      <c r="AX612">
        <v>0</v>
      </c>
      <c r="AY612" t="s">
        <v>345</v>
      </c>
      <c r="AZ612">
        <v>1</v>
      </c>
      <c r="BA612">
        <v>0</v>
      </c>
      <c r="BB612">
        <v>0</v>
      </c>
      <c r="BC612">
        <v>0</v>
      </c>
      <c r="BD612">
        <v>0</v>
      </c>
      <c r="BE612">
        <v>0</v>
      </c>
      <c r="BF612">
        <v>0</v>
      </c>
      <c r="BG612">
        <v>0</v>
      </c>
      <c r="BH612">
        <v>0</v>
      </c>
      <c r="BK612" t="s">
        <v>131</v>
      </c>
      <c r="BL612" t="s">
        <v>130</v>
      </c>
      <c r="BM612" t="s">
        <v>131</v>
      </c>
      <c r="BN612" t="s">
        <v>119</v>
      </c>
      <c r="BO612" t="s">
        <v>1604</v>
      </c>
      <c r="BP612">
        <v>0</v>
      </c>
      <c r="BQ612">
        <v>0</v>
      </c>
      <c r="BR612">
        <v>0</v>
      </c>
      <c r="BS612">
        <v>0</v>
      </c>
      <c r="BT612">
        <v>0</v>
      </c>
      <c r="BU612">
        <v>0</v>
      </c>
      <c r="BV612">
        <v>0</v>
      </c>
      <c r="BW612">
        <v>1</v>
      </c>
      <c r="BX612">
        <v>0</v>
      </c>
      <c r="BY612">
        <v>0</v>
      </c>
      <c r="BZ612">
        <v>0</v>
      </c>
      <c r="CA612">
        <v>0</v>
      </c>
      <c r="CB612">
        <v>0</v>
      </c>
      <c r="CC612">
        <v>1</v>
      </c>
      <c r="CD612">
        <v>0</v>
      </c>
      <c r="CE612" t="s">
        <v>143</v>
      </c>
      <c r="CG612" t="s">
        <v>139</v>
      </c>
      <c r="CI612" t="s">
        <v>131</v>
      </c>
      <c r="CJ612" t="s">
        <v>52</v>
      </c>
      <c r="CK612" t="s">
        <v>2685</v>
      </c>
      <c r="CL612" t="s">
        <v>51</v>
      </c>
      <c r="CM612" t="s">
        <v>2686</v>
      </c>
      <c r="CN612" t="s">
        <v>346</v>
      </c>
      <c r="CP612">
        <v>10</v>
      </c>
      <c r="CQ612" t="s">
        <v>2687</v>
      </c>
      <c r="CR612" t="s">
        <v>2688</v>
      </c>
      <c r="CS612" t="s">
        <v>337</v>
      </c>
      <c r="CT612" t="s">
        <v>2689</v>
      </c>
    </row>
    <row r="613" spans="1:98" customFormat="1">
      <c r="A613">
        <v>199864</v>
      </c>
      <c r="B613" t="s">
        <v>493</v>
      </c>
      <c r="C613" t="s">
        <v>360</v>
      </c>
      <c r="D613">
        <v>1959</v>
      </c>
      <c r="E613">
        <v>67</v>
      </c>
      <c r="F613" t="s">
        <v>339</v>
      </c>
      <c r="G613" t="s">
        <v>49</v>
      </c>
      <c r="H613" t="s">
        <v>352</v>
      </c>
      <c r="I613" t="s">
        <v>361</v>
      </c>
      <c r="J613" t="s">
        <v>325</v>
      </c>
      <c r="K613" s="329">
        <v>46131.882847222223</v>
      </c>
      <c r="L613" t="s">
        <v>309</v>
      </c>
      <c r="M613" t="s">
        <v>493</v>
      </c>
      <c r="N613" t="s">
        <v>494</v>
      </c>
      <c r="O613" t="s">
        <v>442</v>
      </c>
      <c r="P613" t="s">
        <v>405</v>
      </c>
      <c r="R613" t="s">
        <v>122</v>
      </c>
      <c r="S613" t="s">
        <v>122</v>
      </c>
      <c r="T613" t="s">
        <v>394</v>
      </c>
      <c r="U613" t="s">
        <v>331</v>
      </c>
      <c r="V613" t="s">
        <v>107</v>
      </c>
      <c r="W613" t="s">
        <v>359</v>
      </c>
      <c r="X613">
        <v>0</v>
      </c>
      <c r="Y613">
        <v>0</v>
      </c>
      <c r="Z613">
        <v>1</v>
      </c>
      <c r="AA613">
        <v>0</v>
      </c>
      <c r="AB613">
        <v>1</v>
      </c>
      <c r="AC613">
        <v>0</v>
      </c>
      <c r="AD613">
        <v>0</v>
      </c>
      <c r="AE613">
        <v>0</v>
      </c>
      <c r="AF613">
        <v>0</v>
      </c>
      <c r="AG613">
        <v>0</v>
      </c>
      <c r="AH613">
        <v>0</v>
      </c>
      <c r="AI613">
        <v>0</v>
      </c>
      <c r="AJ613">
        <v>0</v>
      </c>
      <c r="AK613">
        <v>0</v>
      </c>
      <c r="AL613">
        <v>0</v>
      </c>
      <c r="AM613">
        <v>0</v>
      </c>
      <c r="AN613">
        <v>0</v>
      </c>
      <c r="AO613">
        <v>0</v>
      </c>
      <c r="AP613" t="s">
        <v>399</v>
      </c>
      <c r="AQ613">
        <v>0</v>
      </c>
      <c r="AR613">
        <v>0</v>
      </c>
      <c r="AS613">
        <v>0</v>
      </c>
      <c r="AT613">
        <v>0</v>
      </c>
      <c r="AU613">
        <v>0</v>
      </c>
      <c r="AV613">
        <v>0</v>
      </c>
      <c r="AW613">
        <v>1</v>
      </c>
      <c r="AX613">
        <v>0</v>
      </c>
      <c r="AY613" t="s">
        <v>345</v>
      </c>
      <c r="AZ613">
        <v>1</v>
      </c>
      <c r="BA613">
        <v>0</v>
      </c>
      <c r="BB613">
        <v>0</v>
      </c>
      <c r="BC613">
        <v>0</v>
      </c>
      <c r="BD613">
        <v>0</v>
      </c>
      <c r="BE613">
        <v>0</v>
      </c>
      <c r="BF613">
        <v>0</v>
      </c>
      <c r="BG613">
        <v>0</v>
      </c>
      <c r="BH613">
        <v>0</v>
      </c>
      <c r="BK613" t="s">
        <v>131</v>
      </c>
      <c r="BL613" t="s">
        <v>132</v>
      </c>
      <c r="BM613" t="s">
        <v>132</v>
      </c>
      <c r="BN613" t="s">
        <v>117</v>
      </c>
      <c r="BO613" t="s">
        <v>924</v>
      </c>
      <c r="BP613">
        <v>0</v>
      </c>
      <c r="BQ613">
        <v>0</v>
      </c>
      <c r="BR613">
        <v>0</v>
      </c>
      <c r="BS613">
        <v>0</v>
      </c>
      <c r="BT613">
        <v>0</v>
      </c>
      <c r="BU613">
        <v>1</v>
      </c>
      <c r="BV613">
        <v>0</v>
      </c>
      <c r="BW613">
        <v>0</v>
      </c>
      <c r="BX613">
        <v>0</v>
      </c>
      <c r="BY613">
        <v>0</v>
      </c>
      <c r="BZ613">
        <v>0</v>
      </c>
      <c r="CA613">
        <v>0</v>
      </c>
      <c r="CB613">
        <v>0</v>
      </c>
      <c r="CC613">
        <v>0</v>
      </c>
      <c r="CD613">
        <v>0</v>
      </c>
      <c r="CE613" t="s">
        <v>335</v>
      </c>
      <c r="CG613" t="s">
        <v>335</v>
      </c>
      <c r="CI613" t="s">
        <v>131</v>
      </c>
      <c r="CJ613" t="s">
        <v>52</v>
      </c>
      <c r="CL613" t="s">
        <v>52</v>
      </c>
      <c r="CN613" t="s">
        <v>346</v>
      </c>
      <c r="CP613">
        <v>5</v>
      </c>
      <c r="CS613" t="s">
        <v>400</v>
      </c>
    </row>
    <row r="614" spans="1:98" customFormat="1">
      <c r="A614">
        <v>199824</v>
      </c>
      <c r="B614" t="s">
        <v>1810</v>
      </c>
      <c r="C614" t="s">
        <v>360</v>
      </c>
      <c r="D614">
        <v>1953</v>
      </c>
      <c r="E614">
        <v>73</v>
      </c>
      <c r="F614" t="s">
        <v>376</v>
      </c>
      <c r="G614" t="s">
        <v>80</v>
      </c>
      <c r="H614" t="s">
        <v>662</v>
      </c>
      <c r="I614" t="s">
        <v>361</v>
      </c>
      <c r="J614" t="s">
        <v>325</v>
      </c>
      <c r="K614" s="329">
        <v>46131.834351851852</v>
      </c>
      <c r="L614" t="s">
        <v>309</v>
      </c>
      <c r="M614" t="s">
        <v>1810</v>
      </c>
      <c r="N614" t="s">
        <v>1812</v>
      </c>
      <c r="O614" t="s">
        <v>319</v>
      </c>
      <c r="P614" t="s">
        <v>405</v>
      </c>
      <c r="Q614" t="s">
        <v>306</v>
      </c>
      <c r="R614" t="s">
        <v>122</v>
      </c>
      <c r="S614" t="s">
        <v>122</v>
      </c>
      <c r="T614" t="s">
        <v>394</v>
      </c>
      <c r="U614" t="s">
        <v>331</v>
      </c>
      <c r="V614" t="s">
        <v>107</v>
      </c>
      <c r="W614" t="s">
        <v>411</v>
      </c>
      <c r="X614">
        <v>0</v>
      </c>
      <c r="Y614">
        <v>0</v>
      </c>
      <c r="Z614">
        <v>0</v>
      </c>
      <c r="AA614">
        <v>0</v>
      </c>
      <c r="AB614">
        <v>0</v>
      </c>
      <c r="AC614">
        <v>0</v>
      </c>
      <c r="AD614">
        <v>0</v>
      </c>
      <c r="AE614">
        <v>0</v>
      </c>
      <c r="AF614">
        <v>0</v>
      </c>
      <c r="AG614">
        <v>1</v>
      </c>
      <c r="AH614">
        <v>0</v>
      </c>
      <c r="AI614">
        <v>0</v>
      </c>
      <c r="AJ614">
        <v>0</v>
      </c>
      <c r="AK614">
        <v>0</v>
      </c>
      <c r="AL614">
        <v>0</v>
      </c>
      <c r="AM614">
        <v>0</v>
      </c>
      <c r="AN614">
        <v>0</v>
      </c>
      <c r="AO614">
        <v>0</v>
      </c>
      <c r="AP614" t="s">
        <v>345</v>
      </c>
      <c r="AQ614">
        <v>1</v>
      </c>
      <c r="AR614">
        <v>0</v>
      </c>
      <c r="AS614">
        <v>0</v>
      </c>
      <c r="AT614">
        <v>0</v>
      </c>
      <c r="AU614">
        <v>0</v>
      </c>
      <c r="AV614">
        <v>0</v>
      </c>
      <c r="AW614">
        <v>0</v>
      </c>
      <c r="AX614">
        <v>0</v>
      </c>
      <c r="AY614" t="s">
        <v>345</v>
      </c>
      <c r="AZ614">
        <v>1</v>
      </c>
      <c r="BA614">
        <v>0</v>
      </c>
      <c r="BB614">
        <v>0</v>
      </c>
      <c r="BC614">
        <v>0</v>
      </c>
      <c r="BD614">
        <v>0</v>
      </c>
      <c r="BE614">
        <v>0</v>
      </c>
      <c r="BF614">
        <v>0</v>
      </c>
      <c r="BG614">
        <v>0</v>
      </c>
      <c r="BH614">
        <v>0</v>
      </c>
      <c r="BK614" t="s">
        <v>128</v>
      </c>
      <c r="BL614" t="s">
        <v>130</v>
      </c>
      <c r="BM614" t="s">
        <v>129</v>
      </c>
      <c r="BN614" t="s">
        <v>117</v>
      </c>
      <c r="BO614" t="s">
        <v>924</v>
      </c>
      <c r="BP614">
        <v>0</v>
      </c>
      <c r="BQ614">
        <v>0</v>
      </c>
      <c r="BR614">
        <v>0</v>
      </c>
      <c r="BS614">
        <v>0</v>
      </c>
      <c r="BT614">
        <v>0</v>
      </c>
      <c r="BU614">
        <v>1</v>
      </c>
      <c r="BV614">
        <v>0</v>
      </c>
      <c r="BW614">
        <v>0</v>
      </c>
      <c r="BX614">
        <v>0</v>
      </c>
      <c r="BY614">
        <v>0</v>
      </c>
      <c r="BZ614">
        <v>0</v>
      </c>
      <c r="CA614">
        <v>0</v>
      </c>
      <c r="CB614">
        <v>0</v>
      </c>
      <c r="CC614">
        <v>0</v>
      </c>
      <c r="CD614">
        <v>0</v>
      </c>
      <c r="CE614" t="s">
        <v>335</v>
      </c>
      <c r="CG614" t="s">
        <v>335</v>
      </c>
      <c r="CH614" t="s">
        <v>2690</v>
      </c>
      <c r="CI614" t="s">
        <v>128</v>
      </c>
      <c r="CJ614" t="s">
        <v>52</v>
      </c>
      <c r="CL614" t="s">
        <v>52</v>
      </c>
      <c r="CM614" t="s">
        <v>2691</v>
      </c>
      <c r="CN614" t="s">
        <v>346</v>
      </c>
      <c r="CP614">
        <v>10</v>
      </c>
      <c r="CQ614" t="s">
        <v>2692</v>
      </c>
      <c r="CR614" t="s">
        <v>2693</v>
      </c>
      <c r="CS614" t="s">
        <v>337</v>
      </c>
      <c r="CT614" t="s">
        <v>2694</v>
      </c>
    </row>
    <row r="615" spans="1:98" customFormat="1">
      <c r="A615">
        <v>199100</v>
      </c>
      <c r="B615" t="s">
        <v>321</v>
      </c>
      <c r="C615" t="s">
        <v>322</v>
      </c>
      <c r="D615">
        <v>1979</v>
      </c>
      <c r="E615">
        <v>47</v>
      </c>
      <c r="F615" t="s">
        <v>387</v>
      </c>
      <c r="G615" t="s">
        <v>49</v>
      </c>
      <c r="H615" t="s">
        <v>415</v>
      </c>
      <c r="I615" t="s">
        <v>367</v>
      </c>
      <c r="J615" t="s">
        <v>350</v>
      </c>
      <c r="K615" s="329">
        <v>46131.826053240744</v>
      </c>
      <c r="L615" t="s">
        <v>309</v>
      </c>
      <c r="M615" t="s">
        <v>502</v>
      </c>
      <c r="N615" t="s">
        <v>582</v>
      </c>
      <c r="O615" t="s">
        <v>483</v>
      </c>
      <c r="P615" t="s">
        <v>382</v>
      </c>
      <c r="Q615" t="s">
        <v>1256</v>
      </c>
      <c r="R615" t="s">
        <v>383</v>
      </c>
      <c r="S615" t="s">
        <v>121</v>
      </c>
      <c r="T615" t="s">
        <v>121</v>
      </c>
      <c r="U615" t="s">
        <v>331</v>
      </c>
      <c r="V615" t="s">
        <v>108</v>
      </c>
      <c r="W615" t="s">
        <v>359</v>
      </c>
      <c r="X615">
        <v>0</v>
      </c>
      <c r="Y615">
        <v>0</v>
      </c>
      <c r="Z615">
        <v>1</v>
      </c>
      <c r="AA615">
        <v>0</v>
      </c>
      <c r="AB615">
        <v>1</v>
      </c>
      <c r="AC615">
        <v>0</v>
      </c>
      <c r="AD615">
        <v>0</v>
      </c>
      <c r="AE615">
        <v>0</v>
      </c>
      <c r="AF615">
        <v>0</v>
      </c>
      <c r="AG615">
        <v>0</v>
      </c>
      <c r="AH615">
        <v>0</v>
      </c>
      <c r="AI615">
        <v>0</v>
      </c>
      <c r="AJ615">
        <v>0</v>
      </c>
      <c r="AK615">
        <v>0</v>
      </c>
      <c r="AL615">
        <v>0</v>
      </c>
      <c r="AM615">
        <v>0</v>
      </c>
      <c r="AN615">
        <v>0</v>
      </c>
      <c r="AO615">
        <v>0</v>
      </c>
      <c r="AP615" t="s">
        <v>399</v>
      </c>
      <c r="AQ615">
        <v>0</v>
      </c>
      <c r="AR615">
        <v>0</v>
      </c>
      <c r="AS615">
        <v>0</v>
      </c>
      <c r="AT615">
        <v>0</v>
      </c>
      <c r="AU615">
        <v>0</v>
      </c>
      <c r="AV615">
        <v>0</v>
      </c>
      <c r="AW615">
        <v>1</v>
      </c>
      <c r="AX615">
        <v>0</v>
      </c>
      <c r="AY615" t="s">
        <v>345</v>
      </c>
      <c r="AZ615">
        <v>1</v>
      </c>
      <c r="BA615">
        <v>0</v>
      </c>
      <c r="BB615">
        <v>0</v>
      </c>
      <c r="BC615">
        <v>0</v>
      </c>
      <c r="BD615">
        <v>0</v>
      </c>
      <c r="BE615">
        <v>0</v>
      </c>
      <c r="BF615">
        <v>0</v>
      </c>
      <c r="BG615">
        <v>0</v>
      </c>
      <c r="BH615">
        <v>0</v>
      </c>
      <c r="BK615" t="s">
        <v>386</v>
      </c>
      <c r="BL615" t="s">
        <v>386</v>
      </c>
      <c r="BM615" t="s">
        <v>130</v>
      </c>
      <c r="BN615" t="s">
        <v>118</v>
      </c>
      <c r="BO615" t="s">
        <v>924</v>
      </c>
      <c r="BP615">
        <v>0</v>
      </c>
      <c r="BQ615">
        <v>0</v>
      </c>
      <c r="BR615">
        <v>0</v>
      </c>
      <c r="BS615">
        <v>0</v>
      </c>
      <c r="BT615">
        <v>0</v>
      </c>
      <c r="BU615">
        <v>1</v>
      </c>
      <c r="BV615">
        <v>0</v>
      </c>
      <c r="BW615">
        <v>0</v>
      </c>
      <c r="BX615">
        <v>0</v>
      </c>
      <c r="BY615">
        <v>0</v>
      </c>
      <c r="BZ615">
        <v>0</v>
      </c>
      <c r="CA615">
        <v>0</v>
      </c>
      <c r="CB615">
        <v>0</v>
      </c>
      <c r="CC615">
        <v>0</v>
      </c>
      <c r="CD615">
        <v>0</v>
      </c>
      <c r="CE615" t="s">
        <v>335</v>
      </c>
      <c r="CG615" t="s">
        <v>335</v>
      </c>
      <c r="CI615" t="s">
        <v>130</v>
      </c>
      <c r="CJ615" t="s">
        <v>51</v>
      </c>
      <c r="CL615" t="s">
        <v>51</v>
      </c>
      <c r="CN615" t="s">
        <v>346</v>
      </c>
      <c r="CP615">
        <v>10</v>
      </c>
      <c r="CS615" t="s">
        <v>400</v>
      </c>
    </row>
    <row r="616" spans="1:98" customFormat="1">
      <c r="A616">
        <v>199860</v>
      </c>
      <c r="B616" t="s">
        <v>321</v>
      </c>
      <c r="C616" t="s">
        <v>322</v>
      </c>
      <c r="D616">
        <v>1975</v>
      </c>
      <c r="E616">
        <v>51</v>
      </c>
      <c r="F616" t="s">
        <v>58</v>
      </c>
      <c r="G616" t="s">
        <v>85</v>
      </c>
      <c r="H616" t="s">
        <v>525</v>
      </c>
      <c r="I616" t="s">
        <v>424</v>
      </c>
      <c r="J616" t="s">
        <v>350</v>
      </c>
      <c r="K616" s="329">
        <v>46131.810347222221</v>
      </c>
      <c r="L616" t="s">
        <v>309</v>
      </c>
      <c r="M616" t="s">
        <v>1372</v>
      </c>
      <c r="N616" t="s">
        <v>1402</v>
      </c>
      <c r="O616" t="s">
        <v>377</v>
      </c>
      <c r="P616" t="s">
        <v>365</v>
      </c>
      <c r="Q616" t="s">
        <v>304</v>
      </c>
      <c r="R616" t="s">
        <v>125</v>
      </c>
      <c r="S616" t="s">
        <v>122</v>
      </c>
      <c r="T616" t="s">
        <v>330</v>
      </c>
      <c r="U616" t="s">
        <v>74</v>
      </c>
      <c r="V616" t="s">
        <v>107</v>
      </c>
      <c r="W616" t="s">
        <v>384</v>
      </c>
      <c r="X616">
        <v>0</v>
      </c>
      <c r="Y616">
        <v>0</v>
      </c>
      <c r="Z616">
        <v>0</v>
      </c>
      <c r="AA616">
        <v>0</v>
      </c>
      <c r="AB616">
        <v>1</v>
      </c>
      <c r="AC616">
        <v>0</v>
      </c>
      <c r="AD616">
        <v>0</v>
      </c>
      <c r="AE616">
        <v>0</v>
      </c>
      <c r="AF616">
        <v>0</v>
      </c>
      <c r="AG616">
        <v>0</v>
      </c>
      <c r="AH616">
        <v>0</v>
      </c>
      <c r="AI616">
        <v>0</v>
      </c>
      <c r="AJ616">
        <v>0</v>
      </c>
      <c r="AK616">
        <v>0</v>
      </c>
      <c r="AL616">
        <v>0</v>
      </c>
      <c r="AM616">
        <v>0</v>
      </c>
      <c r="AN616">
        <v>0</v>
      </c>
      <c r="AO616">
        <v>0</v>
      </c>
      <c r="AP616" t="s">
        <v>345</v>
      </c>
      <c r="AQ616">
        <v>1</v>
      </c>
      <c r="AR616">
        <v>0</v>
      </c>
      <c r="AS616">
        <v>0</v>
      </c>
      <c r="AT616">
        <v>0</v>
      </c>
      <c r="AU616">
        <v>0</v>
      </c>
      <c r="AV616">
        <v>0</v>
      </c>
      <c r="AW616">
        <v>0</v>
      </c>
      <c r="AX616">
        <v>0</v>
      </c>
      <c r="AY616" t="s">
        <v>345</v>
      </c>
      <c r="AZ616">
        <v>1</v>
      </c>
      <c r="BA616">
        <v>0</v>
      </c>
      <c r="BB616">
        <v>0</v>
      </c>
      <c r="BC616">
        <v>0</v>
      </c>
      <c r="BD616">
        <v>0</v>
      </c>
      <c r="BE616">
        <v>0</v>
      </c>
      <c r="BF616">
        <v>0</v>
      </c>
      <c r="BG616">
        <v>0</v>
      </c>
      <c r="BH616">
        <v>0</v>
      </c>
      <c r="BK616" t="s">
        <v>133</v>
      </c>
      <c r="BL616" t="s">
        <v>131</v>
      </c>
      <c r="BM616" t="s">
        <v>133</v>
      </c>
      <c r="BN616" t="s">
        <v>117</v>
      </c>
      <c r="BO616" t="s">
        <v>924</v>
      </c>
      <c r="BP616">
        <v>0</v>
      </c>
      <c r="BQ616">
        <v>0</v>
      </c>
      <c r="BR616">
        <v>0</v>
      </c>
      <c r="BS616">
        <v>0</v>
      </c>
      <c r="BT616">
        <v>0</v>
      </c>
      <c r="BU616">
        <v>1</v>
      </c>
      <c r="BV616">
        <v>0</v>
      </c>
      <c r="BW616">
        <v>0</v>
      </c>
      <c r="BX616">
        <v>0</v>
      </c>
      <c r="BY616">
        <v>0</v>
      </c>
      <c r="BZ616">
        <v>0</v>
      </c>
      <c r="CA616">
        <v>0</v>
      </c>
      <c r="CB616">
        <v>0</v>
      </c>
      <c r="CC616">
        <v>0</v>
      </c>
      <c r="CD616">
        <v>0</v>
      </c>
      <c r="CE616" t="s">
        <v>141</v>
      </c>
      <c r="CF616" t="s">
        <v>609</v>
      </c>
      <c r="CG616" t="s">
        <v>139</v>
      </c>
      <c r="CI616" t="s">
        <v>132</v>
      </c>
      <c r="CJ616" t="s">
        <v>52</v>
      </c>
      <c r="CL616" t="s">
        <v>52</v>
      </c>
      <c r="CM616" t="s">
        <v>2695</v>
      </c>
      <c r="CN616" t="s">
        <v>346</v>
      </c>
      <c r="CP616">
        <v>6</v>
      </c>
      <c r="CQ616" t="s">
        <v>2696</v>
      </c>
      <c r="CS616" t="s">
        <v>347</v>
      </c>
    </row>
    <row r="617" spans="1:98" customFormat="1">
      <c r="A617">
        <v>199860</v>
      </c>
      <c r="B617" t="s">
        <v>321</v>
      </c>
      <c r="C617" t="s">
        <v>322</v>
      </c>
      <c r="D617">
        <v>1975</v>
      </c>
      <c r="E617">
        <v>51</v>
      </c>
      <c r="F617" t="s">
        <v>58</v>
      </c>
      <c r="G617" t="s">
        <v>85</v>
      </c>
      <c r="H617" t="s">
        <v>525</v>
      </c>
      <c r="I617" t="s">
        <v>424</v>
      </c>
      <c r="J617" t="s">
        <v>350</v>
      </c>
      <c r="K617" s="329">
        <v>46131.808645833335</v>
      </c>
      <c r="L617" t="s">
        <v>309</v>
      </c>
      <c r="M617" t="s">
        <v>356</v>
      </c>
      <c r="N617" t="s">
        <v>357</v>
      </c>
      <c r="O617" t="s">
        <v>358</v>
      </c>
      <c r="P617" t="s">
        <v>329</v>
      </c>
      <c r="R617" t="s">
        <v>125</v>
      </c>
      <c r="S617" t="s">
        <v>122</v>
      </c>
      <c r="T617" t="s">
        <v>330</v>
      </c>
      <c r="U617" t="s">
        <v>74</v>
      </c>
      <c r="V617" t="s">
        <v>107</v>
      </c>
      <c r="W617" t="s">
        <v>529</v>
      </c>
      <c r="X617">
        <v>1</v>
      </c>
      <c r="Y617">
        <v>0</v>
      </c>
      <c r="Z617">
        <v>1</v>
      </c>
      <c r="AA617">
        <v>0</v>
      </c>
      <c r="AB617">
        <v>1</v>
      </c>
      <c r="AC617">
        <v>0</v>
      </c>
      <c r="AD617">
        <v>0</v>
      </c>
      <c r="AE617">
        <v>0</v>
      </c>
      <c r="AF617">
        <v>0</v>
      </c>
      <c r="AG617">
        <v>0</v>
      </c>
      <c r="AH617">
        <v>0</v>
      </c>
      <c r="AI617">
        <v>0</v>
      </c>
      <c r="AJ617">
        <v>0</v>
      </c>
      <c r="AK617">
        <v>0</v>
      </c>
      <c r="AL617">
        <v>0</v>
      </c>
      <c r="AM617">
        <v>0</v>
      </c>
      <c r="AN617">
        <v>0</v>
      </c>
      <c r="AO617">
        <v>0</v>
      </c>
      <c r="AP617" t="s">
        <v>345</v>
      </c>
      <c r="AQ617">
        <v>1</v>
      </c>
      <c r="AR617">
        <v>0</v>
      </c>
      <c r="AS617">
        <v>0</v>
      </c>
      <c r="AT617">
        <v>0</v>
      </c>
      <c r="AU617">
        <v>0</v>
      </c>
      <c r="AV617">
        <v>0</v>
      </c>
      <c r="AW617">
        <v>0</v>
      </c>
      <c r="AX617">
        <v>0</v>
      </c>
      <c r="AY617" t="s">
        <v>345</v>
      </c>
      <c r="AZ617">
        <v>1</v>
      </c>
      <c r="BA617">
        <v>0</v>
      </c>
      <c r="BB617">
        <v>0</v>
      </c>
      <c r="BC617">
        <v>0</v>
      </c>
      <c r="BD617">
        <v>0</v>
      </c>
      <c r="BE617">
        <v>0</v>
      </c>
      <c r="BF617">
        <v>0</v>
      </c>
      <c r="BG617">
        <v>0</v>
      </c>
      <c r="BH617">
        <v>0</v>
      </c>
      <c r="BK617" t="s">
        <v>133</v>
      </c>
      <c r="BL617" t="s">
        <v>131</v>
      </c>
      <c r="BM617" t="s">
        <v>133</v>
      </c>
      <c r="BN617" t="s">
        <v>117</v>
      </c>
      <c r="BO617" t="s">
        <v>927</v>
      </c>
      <c r="BP617">
        <v>0</v>
      </c>
      <c r="BQ617">
        <v>1</v>
      </c>
      <c r="BR617">
        <v>0</v>
      </c>
      <c r="BS617">
        <v>0</v>
      </c>
      <c r="BT617">
        <v>0</v>
      </c>
      <c r="BU617">
        <v>1</v>
      </c>
      <c r="BV617">
        <v>0</v>
      </c>
      <c r="BW617">
        <v>0</v>
      </c>
      <c r="BX617">
        <v>0</v>
      </c>
      <c r="BY617">
        <v>0</v>
      </c>
      <c r="BZ617">
        <v>0</v>
      </c>
      <c r="CA617">
        <v>0</v>
      </c>
      <c r="CB617">
        <v>0</v>
      </c>
      <c r="CC617">
        <v>0</v>
      </c>
      <c r="CD617">
        <v>0</v>
      </c>
      <c r="CE617" t="s">
        <v>335</v>
      </c>
      <c r="CG617" t="s">
        <v>139</v>
      </c>
      <c r="CI617" t="s">
        <v>129</v>
      </c>
      <c r="CJ617" t="s">
        <v>51</v>
      </c>
      <c r="CK617" t="s">
        <v>1789</v>
      </c>
      <c r="CL617" t="s">
        <v>52</v>
      </c>
      <c r="CM617" t="s">
        <v>2697</v>
      </c>
      <c r="CN617" t="s">
        <v>336</v>
      </c>
      <c r="CO617" t="s">
        <v>2698</v>
      </c>
      <c r="CP617">
        <v>8</v>
      </c>
      <c r="CQ617" t="s">
        <v>2699</v>
      </c>
      <c r="CR617" t="s">
        <v>2700</v>
      </c>
      <c r="CS617" t="s">
        <v>347</v>
      </c>
    </row>
    <row r="618" spans="1:98" customFormat="1">
      <c r="A618">
        <v>184886</v>
      </c>
      <c r="B618" t="s">
        <v>502</v>
      </c>
      <c r="C618" t="s">
        <v>303</v>
      </c>
      <c r="D618">
        <v>1972</v>
      </c>
      <c r="E618">
        <v>54</v>
      </c>
      <c r="F618" t="s">
        <v>58</v>
      </c>
      <c r="G618" t="s">
        <v>49</v>
      </c>
      <c r="H618" t="s">
        <v>328</v>
      </c>
      <c r="I618" t="s">
        <v>397</v>
      </c>
      <c r="J618" t="s">
        <v>325</v>
      </c>
      <c r="K618" s="329">
        <v>46131.800937499997</v>
      </c>
      <c r="L618" t="s">
        <v>309</v>
      </c>
      <c r="M618" t="s">
        <v>570</v>
      </c>
      <c r="N618" t="s">
        <v>571</v>
      </c>
      <c r="O618" t="s">
        <v>442</v>
      </c>
      <c r="P618" t="s">
        <v>405</v>
      </c>
      <c r="R618" t="s">
        <v>383</v>
      </c>
      <c r="S618" t="s">
        <v>121</v>
      </c>
      <c r="T618" t="s">
        <v>121</v>
      </c>
      <c r="U618" t="s">
        <v>331</v>
      </c>
      <c r="V618" t="s">
        <v>107</v>
      </c>
      <c r="W618" t="s">
        <v>513</v>
      </c>
      <c r="X618">
        <v>0</v>
      </c>
      <c r="Y618">
        <v>0</v>
      </c>
      <c r="Z618">
        <v>0</v>
      </c>
      <c r="AA618">
        <v>0</v>
      </c>
      <c r="AB618">
        <v>0</v>
      </c>
      <c r="AC618">
        <v>0</v>
      </c>
      <c r="AD618">
        <v>0</v>
      </c>
      <c r="AE618">
        <v>0</v>
      </c>
      <c r="AF618">
        <v>0</v>
      </c>
      <c r="AG618">
        <v>0</v>
      </c>
      <c r="AH618">
        <v>1</v>
      </c>
      <c r="AI618">
        <v>0</v>
      </c>
      <c r="AJ618">
        <v>0</v>
      </c>
      <c r="AK618">
        <v>0</v>
      </c>
      <c r="AL618">
        <v>0</v>
      </c>
      <c r="AM618">
        <v>0</v>
      </c>
      <c r="AN618">
        <v>0</v>
      </c>
      <c r="AO618">
        <v>0</v>
      </c>
      <c r="AP618" t="s">
        <v>345</v>
      </c>
      <c r="AQ618">
        <v>1</v>
      </c>
      <c r="AR618">
        <v>0</v>
      </c>
      <c r="AS618">
        <v>0</v>
      </c>
      <c r="AT618">
        <v>0</v>
      </c>
      <c r="AU618">
        <v>0</v>
      </c>
      <c r="AV618">
        <v>0</v>
      </c>
      <c r="AW618">
        <v>0</v>
      </c>
      <c r="AX618">
        <v>0</v>
      </c>
      <c r="AY618" t="s">
        <v>345</v>
      </c>
      <c r="AZ618">
        <v>1</v>
      </c>
      <c r="BA618">
        <v>0</v>
      </c>
      <c r="BB618">
        <v>0</v>
      </c>
      <c r="BC618">
        <v>0</v>
      </c>
      <c r="BD618">
        <v>0</v>
      </c>
      <c r="BE618">
        <v>0</v>
      </c>
      <c r="BF618">
        <v>0</v>
      </c>
      <c r="BG618">
        <v>0</v>
      </c>
      <c r="BH618">
        <v>0</v>
      </c>
      <c r="BK618" t="s">
        <v>386</v>
      </c>
      <c r="BL618" t="s">
        <v>130</v>
      </c>
      <c r="BM618" t="s">
        <v>131</v>
      </c>
      <c r="BN618" t="s">
        <v>118</v>
      </c>
      <c r="BO618" t="s">
        <v>929</v>
      </c>
      <c r="BP618">
        <v>0</v>
      </c>
      <c r="BQ618">
        <v>0</v>
      </c>
      <c r="BR618">
        <v>0</v>
      </c>
      <c r="BS618">
        <v>0</v>
      </c>
      <c r="BT618">
        <v>0</v>
      </c>
      <c r="BU618">
        <v>1</v>
      </c>
      <c r="BV618">
        <v>0</v>
      </c>
      <c r="BW618">
        <v>1</v>
      </c>
      <c r="BX618">
        <v>0</v>
      </c>
      <c r="BY618">
        <v>0</v>
      </c>
      <c r="BZ618">
        <v>0</v>
      </c>
      <c r="CA618">
        <v>0</v>
      </c>
      <c r="CB618">
        <v>0</v>
      </c>
      <c r="CC618">
        <v>0</v>
      </c>
      <c r="CD618">
        <v>0</v>
      </c>
      <c r="CE618" t="s">
        <v>335</v>
      </c>
      <c r="CF618" t="s">
        <v>2701</v>
      </c>
      <c r="CG618" t="s">
        <v>335</v>
      </c>
      <c r="CH618" t="s">
        <v>545</v>
      </c>
      <c r="CI618" t="s">
        <v>131</v>
      </c>
      <c r="CJ618" t="s">
        <v>51</v>
      </c>
      <c r="CK618" t="s">
        <v>2702</v>
      </c>
      <c r="CL618" t="s">
        <v>51</v>
      </c>
      <c r="CN618" t="s">
        <v>346</v>
      </c>
      <c r="CP618">
        <v>10</v>
      </c>
      <c r="CQ618" t="s">
        <v>2703</v>
      </c>
      <c r="CS618" t="s">
        <v>337</v>
      </c>
    </row>
    <row r="619" spans="1:98" customFormat="1">
      <c r="A619">
        <v>199858</v>
      </c>
      <c r="B619" t="s">
        <v>518</v>
      </c>
      <c r="C619" t="s">
        <v>360</v>
      </c>
      <c r="D619">
        <v>1971</v>
      </c>
      <c r="E619">
        <v>55</v>
      </c>
      <c r="F619" t="s">
        <v>58</v>
      </c>
      <c r="G619" t="s">
        <v>85</v>
      </c>
      <c r="H619" t="s">
        <v>1405</v>
      </c>
      <c r="I619" t="s">
        <v>367</v>
      </c>
      <c r="J619" t="s">
        <v>325</v>
      </c>
      <c r="K619" s="329">
        <v>46131.773715277777</v>
      </c>
      <c r="L619" t="s">
        <v>309</v>
      </c>
      <c r="M619" t="s">
        <v>518</v>
      </c>
      <c r="N619" t="s">
        <v>519</v>
      </c>
      <c r="O619" t="s">
        <v>453</v>
      </c>
      <c r="P619" t="s">
        <v>342</v>
      </c>
      <c r="Q619" t="s">
        <v>307</v>
      </c>
      <c r="R619" t="s">
        <v>122</v>
      </c>
      <c r="S619" t="s">
        <v>122</v>
      </c>
      <c r="T619" t="s">
        <v>394</v>
      </c>
      <c r="U619" t="s">
        <v>331</v>
      </c>
      <c r="V619" t="s">
        <v>107</v>
      </c>
      <c r="W619" t="s">
        <v>359</v>
      </c>
      <c r="X619">
        <v>0</v>
      </c>
      <c r="Y619">
        <v>0</v>
      </c>
      <c r="Z619">
        <v>1</v>
      </c>
      <c r="AA619">
        <v>0</v>
      </c>
      <c r="AB619">
        <v>1</v>
      </c>
      <c r="AC619">
        <v>0</v>
      </c>
      <c r="AD619">
        <v>0</v>
      </c>
      <c r="AE619">
        <v>0</v>
      </c>
      <c r="AF619">
        <v>0</v>
      </c>
      <c r="AG619">
        <v>0</v>
      </c>
      <c r="AH619">
        <v>0</v>
      </c>
      <c r="AI619">
        <v>0</v>
      </c>
      <c r="AJ619">
        <v>0</v>
      </c>
      <c r="AK619">
        <v>0</v>
      </c>
      <c r="AL619">
        <v>0</v>
      </c>
      <c r="AM619">
        <v>0</v>
      </c>
      <c r="AN619">
        <v>0</v>
      </c>
      <c r="AO619">
        <v>0</v>
      </c>
      <c r="AP619" t="s">
        <v>345</v>
      </c>
      <c r="AQ619">
        <v>1</v>
      </c>
      <c r="AR619">
        <v>0</v>
      </c>
      <c r="AS619">
        <v>0</v>
      </c>
      <c r="AT619">
        <v>0</v>
      </c>
      <c r="AU619">
        <v>0</v>
      </c>
      <c r="AV619">
        <v>0</v>
      </c>
      <c r="AW619">
        <v>0</v>
      </c>
      <c r="AX619">
        <v>0</v>
      </c>
      <c r="AY619" t="s">
        <v>345</v>
      </c>
      <c r="AZ619">
        <v>1</v>
      </c>
      <c r="BA619">
        <v>0</v>
      </c>
      <c r="BB619">
        <v>0</v>
      </c>
      <c r="BC619">
        <v>0</v>
      </c>
      <c r="BD619">
        <v>0</v>
      </c>
      <c r="BE619">
        <v>0</v>
      </c>
      <c r="BF619">
        <v>0</v>
      </c>
      <c r="BG619">
        <v>0</v>
      </c>
      <c r="BH619">
        <v>0</v>
      </c>
      <c r="BK619" t="s">
        <v>130</v>
      </c>
      <c r="BL619" t="s">
        <v>130</v>
      </c>
      <c r="BM619" t="s">
        <v>132</v>
      </c>
      <c r="BN619" t="s">
        <v>117</v>
      </c>
      <c r="BO619" t="s">
        <v>961</v>
      </c>
      <c r="BP619">
        <v>0</v>
      </c>
      <c r="BQ619">
        <v>0</v>
      </c>
      <c r="BR619">
        <v>0</v>
      </c>
      <c r="BS619">
        <v>1</v>
      </c>
      <c r="BT619">
        <v>0</v>
      </c>
      <c r="BU619">
        <v>0</v>
      </c>
      <c r="BV619">
        <v>0</v>
      </c>
      <c r="BW619">
        <v>0</v>
      </c>
      <c r="BX619">
        <v>0</v>
      </c>
      <c r="BY619">
        <v>0</v>
      </c>
      <c r="BZ619">
        <v>0</v>
      </c>
      <c r="CA619">
        <v>1</v>
      </c>
      <c r="CB619">
        <v>0</v>
      </c>
      <c r="CC619">
        <v>0</v>
      </c>
      <c r="CD619">
        <v>0</v>
      </c>
      <c r="CE619" t="s">
        <v>143</v>
      </c>
      <c r="CG619" t="s">
        <v>235</v>
      </c>
      <c r="CI619" t="s">
        <v>132</v>
      </c>
      <c r="CJ619" t="s">
        <v>52</v>
      </c>
      <c r="CL619" t="s">
        <v>52</v>
      </c>
      <c r="CN619" t="s">
        <v>346</v>
      </c>
      <c r="CP619">
        <v>5</v>
      </c>
      <c r="CS619" t="s">
        <v>347</v>
      </c>
    </row>
    <row r="620" spans="1:98" customFormat="1">
      <c r="A620">
        <v>169857</v>
      </c>
      <c r="B620" t="s">
        <v>514</v>
      </c>
      <c r="C620" t="s">
        <v>322</v>
      </c>
      <c r="D620">
        <v>1963</v>
      </c>
      <c r="E620">
        <v>63</v>
      </c>
      <c r="F620" t="s">
        <v>339</v>
      </c>
      <c r="G620" t="s">
        <v>49</v>
      </c>
      <c r="H620" t="s">
        <v>442</v>
      </c>
      <c r="I620" t="s">
        <v>402</v>
      </c>
      <c r="J620" t="s">
        <v>350</v>
      </c>
      <c r="K620" s="329">
        <v>46131.763564814813</v>
      </c>
      <c r="L620" t="s">
        <v>309</v>
      </c>
      <c r="M620" t="s">
        <v>717</v>
      </c>
      <c r="N620" t="s">
        <v>719</v>
      </c>
      <c r="O620" t="s">
        <v>341</v>
      </c>
      <c r="P620" t="s">
        <v>342</v>
      </c>
      <c r="R620" t="s">
        <v>383</v>
      </c>
      <c r="S620" t="s">
        <v>121</v>
      </c>
      <c r="T620" t="s">
        <v>121</v>
      </c>
      <c r="U620" t="s">
        <v>331</v>
      </c>
      <c r="V620" t="s">
        <v>107</v>
      </c>
      <c r="W620" t="s">
        <v>532</v>
      </c>
      <c r="X620">
        <v>0</v>
      </c>
      <c r="Y620">
        <v>0</v>
      </c>
      <c r="Z620">
        <v>1</v>
      </c>
      <c r="AA620">
        <v>0</v>
      </c>
      <c r="AB620">
        <v>0</v>
      </c>
      <c r="AC620">
        <v>0</v>
      </c>
      <c r="AD620">
        <v>0</v>
      </c>
      <c r="AE620">
        <v>0</v>
      </c>
      <c r="AF620">
        <v>0</v>
      </c>
      <c r="AG620">
        <v>0</v>
      </c>
      <c r="AH620">
        <v>1</v>
      </c>
      <c r="AI620">
        <v>0</v>
      </c>
      <c r="AJ620">
        <v>0</v>
      </c>
      <c r="AK620">
        <v>0</v>
      </c>
      <c r="AL620">
        <v>0</v>
      </c>
      <c r="AM620">
        <v>0</v>
      </c>
      <c r="AN620">
        <v>0</v>
      </c>
      <c r="AO620">
        <v>0</v>
      </c>
      <c r="AP620" t="s">
        <v>345</v>
      </c>
      <c r="AQ620">
        <v>1</v>
      </c>
      <c r="AR620">
        <v>0</v>
      </c>
      <c r="AS620">
        <v>0</v>
      </c>
      <c r="AT620">
        <v>0</v>
      </c>
      <c r="AU620">
        <v>0</v>
      </c>
      <c r="AV620">
        <v>0</v>
      </c>
      <c r="AW620">
        <v>0</v>
      </c>
      <c r="AX620">
        <v>0</v>
      </c>
      <c r="AY620" t="s">
        <v>345</v>
      </c>
      <c r="AZ620">
        <v>1</v>
      </c>
      <c r="BA620">
        <v>0</v>
      </c>
      <c r="BB620">
        <v>0</v>
      </c>
      <c r="BC620">
        <v>0</v>
      </c>
      <c r="BD620">
        <v>0</v>
      </c>
      <c r="BE620">
        <v>0</v>
      </c>
      <c r="BF620">
        <v>0</v>
      </c>
      <c r="BG620">
        <v>0</v>
      </c>
      <c r="BH620">
        <v>0</v>
      </c>
      <c r="BK620" t="s">
        <v>386</v>
      </c>
      <c r="BL620" t="s">
        <v>128</v>
      </c>
      <c r="BM620" t="s">
        <v>129</v>
      </c>
      <c r="BN620" t="s">
        <v>118</v>
      </c>
      <c r="BO620" t="s">
        <v>974</v>
      </c>
      <c r="BP620">
        <v>0</v>
      </c>
      <c r="BQ620">
        <v>0</v>
      </c>
      <c r="BR620">
        <v>0</v>
      </c>
      <c r="BS620">
        <v>0</v>
      </c>
      <c r="BT620">
        <v>0</v>
      </c>
      <c r="BU620">
        <v>1</v>
      </c>
      <c r="BV620">
        <v>0</v>
      </c>
      <c r="BW620">
        <v>0</v>
      </c>
      <c r="BX620">
        <v>0</v>
      </c>
      <c r="BY620">
        <v>0</v>
      </c>
      <c r="BZ620">
        <v>0</v>
      </c>
      <c r="CA620">
        <v>1</v>
      </c>
      <c r="CB620">
        <v>0</v>
      </c>
      <c r="CC620">
        <v>0</v>
      </c>
      <c r="CD620">
        <v>0</v>
      </c>
      <c r="CE620" t="s">
        <v>335</v>
      </c>
      <c r="CG620" t="s">
        <v>335</v>
      </c>
      <c r="CI620" t="s">
        <v>128</v>
      </c>
      <c r="CJ620" t="s">
        <v>52</v>
      </c>
      <c r="CL620" t="s">
        <v>52</v>
      </c>
      <c r="CN620" t="s">
        <v>346</v>
      </c>
      <c r="CP620">
        <v>6</v>
      </c>
      <c r="CS620" t="s">
        <v>337</v>
      </c>
    </row>
    <row r="621" spans="1:98" customFormat="1">
      <c r="A621">
        <v>190279</v>
      </c>
      <c r="B621" t="s">
        <v>493</v>
      </c>
      <c r="C621" t="s">
        <v>360</v>
      </c>
      <c r="D621">
        <v>1974</v>
      </c>
      <c r="E621">
        <v>52</v>
      </c>
      <c r="F621" t="s">
        <v>58</v>
      </c>
      <c r="G621" t="s">
        <v>49</v>
      </c>
      <c r="H621" t="s">
        <v>328</v>
      </c>
      <c r="I621" t="s">
        <v>367</v>
      </c>
      <c r="J621" t="s">
        <v>325</v>
      </c>
      <c r="K621" s="329">
        <v>46131.753368055557</v>
      </c>
      <c r="L621" t="s">
        <v>309</v>
      </c>
      <c r="M621" t="s">
        <v>759</v>
      </c>
      <c r="N621" t="s">
        <v>787</v>
      </c>
      <c r="O621" t="s">
        <v>453</v>
      </c>
      <c r="P621" t="s">
        <v>342</v>
      </c>
      <c r="Q621" t="s">
        <v>307</v>
      </c>
      <c r="R621" t="s">
        <v>383</v>
      </c>
      <c r="S621" t="s">
        <v>121</v>
      </c>
      <c r="T621" t="s">
        <v>121</v>
      </c>
      <c r="U621" t="s">
        <v>331</v>
      </c>
      <c r="V621" t="s">
        <v>107</v>
      </c>
      <c r="W621" t="s">
        <v>359</v>
      </c>
      <c r="X621">
        <v>0</v>
      </c>
      <c r="Y621">
        <v>0</v>
      </c>
      <c r="Z621">
        <v>1</v>
      </c>
      <c r="AA621">
        <v>0</v>
      </c>
      <c r="AB621">
        <v>1</v>
      </c>
      <c r="AC621">
        <v>0</v>
      </c>
      <c r="AD621">
        <v>0</v>
      </c>
      <c r="AE621">
        <v>0</v>
      </c>
      <c r="AF621">
        <v>0</v>
      </c>
      <c r="AG621">
        <v>0</v>
      </c>
      <c r="AH621">
        <v>0</v>
      </c>
      <c r="AI621">
        <v>0</v>
      </c>
      <c r="AJ621">
        <v>0</v>
      </c>
      <c r="AK621">
        <v>0</v>
      </c>
      <c r="AL621">
        <v>0</v>
      </c>
      <c r="AM621">
        <v>0</v>
      </c>
      <c r="AN621">
        <v>0</v>
      </c>
      <c r="AO621">
        <v>0</v>
      </c>
      <c r="AP621" t="s">
        <v>399</v>
      </c>
      <c r="AQ621">
        <v>0</v>
      </c>
      <c r="AR621">
        <v>0</v>
      </c>
      <c r="AS621">
        <v>0</v>
      </c>
      <c r="AT621">
        <v>0</v>
      </c>
      <c r="AU621">
        <v>0</v>
      </c>
      <c r="AV621">
        <v>0</v>
      </c>
      <c r="AW621">
        <v>1</v>
      </c>
      <c r="AX621">
        <v>0</v>
      </c>
      <c r="AY621" t="s">
        <v>345</v>
      </c>
      <c r="AZ621">
        <v>1</v>
      </c>
      <c r="BA621">
        <v>0</v>
      </c>
      <c r="BB621">
        <v>0</v>
      </c>
      <c r="BC621">
        <v>0</v>
      </c>
      <c r="BD621">
        <v>0</v>
      </c>
      <c r="BE621">
        <v>0</v>
      </c>
      <c r="BF621">
        <v>0</v>
      </c>
      <c r="BG621">
        <v>0</v>
      </c>
      <c r="BH621">
        <v>0</v>
      </c>
      <c r="BK621" t="s">
        <v>386</v>
      </c>
      <c r="BL621" t="s">
        <v>130</v>
      </c>
      <c r="BM621" t="s">
        <v>129</v>
      </c>
      <c r="BN621" t="s">
        <v>119</v>
      </c>
      <c r="BO621" t="s">
        <v>924</v>
      </c>
      <c r="BP621">
        <v>0</v>
      </c>
      <c r="BQ621">
        <v>0</v>
      </c>
      <c r="BR621">
        <v>0</v>
      </c>
      <c r="BS621">
        <v>0</v>
      </c>
      <c r="BT621">
        <v>0</v>
      </c>
      <c r="BU621">
        <v>1</v>
      </c>
      <c r="BV621">
        <v>0</v>
      </c>
      <c r="BW621">
        <v>0</v>
      </c>
      <c r="BX621">
        <v>0</v>
      </c>
      <c r="BY621">
        <v>0</v>
      </c>
      <c r="BZ621">
        <v>0</v>
      </c>
      <c r="CA621">
        <v>0</v>
      </c>
      <c r="CB621">
        <v>0</v>
      </c>
      <c r="CC621">
        <v>0</v>
      </c>
      <c r="CD621">
        <v>0</v>
      </c>
      <c r="CE621" t="s">
        <v>236</v>
      </c>
      <c r="CG621" t="s">
        <v>335</v>
      </c>
      <c r="CH621" t="s">
        <v>2704</v>
      </c>
      <c r="CI621" t="s">
        <v>128</v>
      </c>
      <c r="CJ621" t="s">
        <v>52</v>
      </c>
      <c r="CL621" t="s">
        <v>52</v>
      </c>
      <c r="CN621" t="s">
        <v>346</v>
      </c>
      <c r="CP621">
        <v>8</v>
      </c>
      <c r="CS621" t="s">
        <v>400</v>
      </c>
    </row>
    <row r="622" spans="1:98" customFormat="1">
      <c r="A622">
        <v>199854</v>
      </c>
      <c r="B622" t="s">
        <v>366</v>
      </c>
      <c r="C622" t="s">
        <v>322</v>
      </c>
      <c r="D622">
        <v>1972</v>
      </c>
      <c r="E622">
        <v>54</v>
      </c>
      <c r="F622" t="s">
        <v>58</v>
      </c>
      <c r="G622" t="s">
        <v>75</v>
      </c>
      <c r="H622" t="s">
        <v>704</v>
      </c>
      <c r="I622" t="s">
        <v>440</v>
      </c>
      <c r="J622" t="s">
        <v>325</v>
      </c>
      <c r="K622" s="329">
        <v>46131.735243055555</v>
      </c>
      <c r="L622" t="s">
        <v>309</v>
      </c>
      <c r="M622" t="s">
        <v>366</v>
      </c>
      <c r="N622" t="s">
        <v>368</v>
      </c>
      <c r="O622" t="s">
        <v>328</v>
      </c>
      <c r="P622" t="s">
        <v>329</v>
      </c>
      <c r="R622" t="s">
        <v>383</v>
      </c>
      <c r="S622" t="s">
        <v>121</v>
      </c>
      <c r="T622" t="s">
        <v>121</v>
      </c>
      <c r="U622" t="s">
        <v>331</v>
      </c>
      <c r="V622" t="s">
        <v>105</v>
      </c>
      <c r="W622" t="s">
        <v>505</v>
      </c>
      <c r="X622">
        <v>0</v>
      </c>
      <c r="Y622">
        <v>0</v>
      </c>
      <c r="Z622">
        <v>0</v>
      </c>
      <c r="AA622">
        <v>0</v>
      </c>
      <c r="AB622">
        <v>0</v>
      </c>
      <c r="AC622">
        <v>1</v>
      </c>
      <c r="AD622">
        <v>0</v>
      </c>
      <c r="AE622">
        <v>0</v>
      </c>
      <c r="AF622">
        <v>0</v>
      </c>
      <c r="AG622">
        <v>0</v>
      </c>
      <c r="AH622">
        <v>0</v>
      </c>
      <c r="AI622">
        <v>0</v>
      </c>
      <c r="AJ622">
        <v>0</v>
      </c>
      <c r="AK622">
        <v>0</v>
      </c>
      <c r="AL622">
        <v>0</v>
      </c>
      <c r="AM622">
        <v>0</v>
      </c>
      <c r="AN622">
        <v>0</v>
      </c>
      <c r="AO622">
        <v>0</v>
      </c>
      <c r="AP622" t="s">
        <v>345</v>
      </c>
      <c r="AQ622">
        <v>1</v>
      </c>
      <c r="AR622">
        <v>0</v>
      </c>
      <c r="AS622">
        <v>0</v>
      </c>
      <c r="AT622">
        <v>0</v>
      </c>
      <c r="AU622">
        <v>0</v>
      </c>
      <c r="AV622">
        <v>0</v>
      </c>
      <c r="AW622">
        <v>0</v>
      </c>
      <c r="AX622">
        <v>0</v>
      </c>
      <c r="AY622" t="s">
        <v>345</v>
      </c>
      <c r="AZ622">
        <v>1</v>
      </c>
      <c r="BA622">
        <v>0</v>
      </c>
      <c r="BB622">
        <v>0</v>
      </c>
      <c r="BC622">
        <v>0</v>
      </c>
      <c r="BD622">
        <v>0</v>
      </c>
      <c r="BE622">
        <v>0</v>
      </c>
      <c r="BF622">
        <v>0</v>
      </c>
      <c r="BG622">
        <v>0</v>
      </c>
      <c r="BH622">
        <v>0</v>
      </c>
      <c r="BK622" t="s">
        <v>386</v>
      </c>
      <c r="BL622" t="s">
        <v>129</v>
      </c>
      <c r="BM622" t="s">
        <v>128</v>
      </c>
      <c r="BN622" t="s">
        <v>119</v>
      </c>
      <c r="BO622" t="s">
        <v>948</v>
      </c>
      <c r="BP622">
        <v>0</v>
      </c>
      <c r="BQ622">
        <v>0</v>
      </c>
      <c r="BR622">
        <v>0</v>
      </c>
      <c r="BS622">
        <v>1</v>
      </c>
      <c r="BT622">
        <v>0</v>
      </c>
      <c r="BU622">
        <v>1</v>
      </c>
      <c r="BV622">
        <v>0</v>
      </c>
      <c r="BW622">
        <v>0</v>
      </c>
      <c r="BX622">
        <v>0</v>
      </c>
      <c r="BY622">
        <v>0</v>
      </c>
      <c r="BZ622">
        <v>0</v>
      </c>
      <c r="CA622">
        <v>0</v>
      </c>
      <c r="CB622">
        <v>0</v>
      </c>
      <c r="CC622">
        <v>0</v>
      </c>
      <c r="CD622">
        <v>0</v>
      </c>
      <c r="CE622" t="s">
        <v>146</v>
      </c>
      <c r="CG622" t="s">
        <v>137</v>
      </c>
      <c r="CI622" t="s">
        <v>127</v>
      </c>
      <c r="CJ622" t="s">
        <v>51</v>
      </c>
      <c r="CK622" t="s">
        <v>2705</v>
      </c>
      <c r="CL622" t="s">
        <v>51</v>
      </c>
      <c r="CM622" t="s">
        <v>2706</v>
      </c>
      <c r="CN622" t="s">
        <v>346</v>
      </c>
      <c r="CP622">
        <v>10</v>
      </c>
      <c r="CQ622" t="s">
        <v>2707</v>
      </c>
      <c r="CR622" t="s">
        <v>2708</v>
      </c>
      <c r="CS622" t="s">
        <v>337</v>
      </c>
      <c r="CT622" t="s">
        <v>2709</v>
      </c>
    </row>
    <row r="623" spans="1:98" customFormat="1">
      <c r="A623">
        <v>179065</v>
      </c>
      <c r="B623" t="s">
        <v>658</v>
      </c>
      <c r="C623" t="s">
        <v>322</v>
      </c>
      <c r="D623">
        <v>1978</v>
      </c>
      <c r="E623">
        <v>48</v>
      </c>
      <c r="F623" t="s">
        <v>387</v>
      </c>
      <c r="G623" t="s">
        <v>49</v>
      </c>
      <c r="H623" t="s">
        <v>328</v>
      </c>
      <c r="I623" t="s">
        <v>349</v>
      </c>
      <c r="J623" t="s">
        <v>350</v>
      </c>
      <c r="K623" s="329">
        <v>46131.735081018516</v>
      </c>
      <c r="L623" t="s">
        <v>309</v>
      </c>
      <c r="M623" t="s">
        <v>366</v>
      </c>
      <c r="N623" t="s">
        <v>368</v>
      </c>
      <c r="O623" t="s">
        <v>328</v>
      </c>
      <c r="P623" t="s">
        <v>329</v>
      </c>
      <c r="R623" t="s">
        <v>383</v>
      </c>
      <c r="S623" t="s">
        <v>121</v>
      </c>
      <c r="T623" t="s">
        <v>121</v>
      </c>
      <c r="U623" t="s">
        <v>331</v>
      </c>
      <c r="V623" t="s">
        <v>105</v>
      </c>
      <c r="W623" t="s">
        <v>835</v>
      </c>
      <c r="X623">
        <v>0</v>
      </c>
      <c r="Y623">
        <v>0</v>
      </c>
      <c r="Z623">
        <v>0</v>
      </c>
      <c r="AA623">
        <v>0</v>
      </c>
      <c r="AB623">
        <v>0</v>
      </c>
      <c r="AC623">
        <v>1</v>
      </c>
      <c r="AD623">
        <v>0</v>
      </c>
      <c r="AE623">
        <v>0</v>
      </c>
      <c r="AF623">
        <v>0</v>
      </c>
      <c r="AG623">
        <v>0</v>
      </c>
      <c r="AH623">
        <v>0</v>
      </c>
      <c r="AI623">
        <v>0</v>
      </c>
      <c r="AJ623">
        <v>0</v>
      </c>
      <c r="AK623">
        <v>0</v>
      </c>
      <c r="AL623">
        <v>1</v>
      </c>
      <c r="AM623">
        <v>0</v>
      </c>
      <c r="AN623">
        <v>0</v>
      </c>
      <c r="AO623">
        <v>0</v>
      </c>
      <c r="AP623" t="s">
        <v>399</v>
      </c>
      <c r="AQ623">
        <v>0</v>
      </c>
      <c r="AR623">
        <v>0</v>
      </c>
      <c r="AS623">
        <v>0</v>
      </c>
      <c r="AT623">
        <v>0</v>
      </c>
      <c r="AU623">
        <v>0</v>
      </c>
      <c r="AV623">
        <v>0</v>
      </c>
      <c r="AW623">
        <v>1</v>
      </c>
      <c r="AX623">
        <v>0</v>
      </c>
      <c r="AY623" t="s">
        <v>345</v>
      </c>
      <c r="AZ623">
        <v>1</v>
      </c>
      <c r="BA623">
        <v>0</v>
      </c>
      <c r="BB623">
        <v>0</v>
      </c>
      <c r="BC623">
        <v>0</v>
      </c>
      <c r="BD623">
        <v>0</v>
      </c>
      <c r="BE623">
        <v>0</v>
      </c>
      <c r="BF623">
        <v>0</v>
      </c>
      <c r="BG623">
        <v>0</v>
      </c>
      <c r="BH623">
        <v>0</v>
      </c>
      <c r="BK623" t="s">
        <v>386</v>
      </c>
      <c r="BL623" t="s">
        <v>127</v>
      </c>
      <c r="BM623" t="s">
        <v>127</v>
      </c>
      <c r="BN623" t="s">
        <v>120</v>
      </c>
      <c r="BO623" t="s">
        <v>924</v>
      </c>
      <c r="BP623">
        <v>0</v>
      </c>
      <c r="BQ623">
        <v>0</v>
      </c>
      <c r="BR623">
        <v>0</v>
      </c>
      <c r="BS623">
        <v>0</v>
      </c>
      <c r="BT623">
        <v>0</v>
      </c>
      <c r="BU623">
        <v>1</v>
      </c>
      <c r="BV623">
        <v>0</v>
      </c>
      <c r="BW623">
        <v>0</v>
      </c>
      <c r="BX623">
        <v>0</v>
      </c>
      <c r="BY623">
        <v>0</v>
      </c>
      <c r="BZ623">
        <v>0</v>
      </c>
      <c r="CA623">
        <v>0</v>
      </c>
      <c r="CB623">
        <v>0</v>
      </c>
      <c r="CC623">
        <v>0</v>
      </c>
      <c r="CD623">
        <v>0</v>
      </c>
      <c r="CE623" t="s">
        <v>335</v>
      </c>
      <c r="CG623" t="s">
        <v>335</v>
      </c>
      <c r="CI623" t="s">
        <v>127</v>
      </c>
      <c r="CJ623" t="s">
        <v>52</v>
      </c>
      <c r="CL623" t="s">
        <v>51</v>
      </c>
      <c r="CM623" t="s">
        <v>2710</v>
      </c>
      <c r="CN623" t="s">
        <v>346</v>
      </c>
      <c r="CP623">
        <v>9</v>
      </c>
      <c r="CS623" t="s">
        <v>337</v>
      </c>
    </row>
    <row r="624" spans="1:98" customFormat="1">
      <c r="A624">
        <v>199855</v>
      </c>
      <c r="B624" t="s">
        <v>751</v>
      </c>
      <c r="C624" t="s">
        <v>360</v>
      </c>
      <c r="D624">
        <v>1961</v>
      </c>
      <c r="E624">
        <v>65</v>
      </c>
      <c r="F624" t="s">
        <v>339</v>
      </c>
      <c r="G624" t="s">
        <v>84</v>
      </c>
      <c r="H624" t="s">
        <v>616</v>
      </c>
      <c r="I624" t="s">
        <v>324</v>
      </c>
      <c r="J624" t="s">
        <v>350</v>
      </c>
      <c r="K624" s="329">
        <v>46131.723460648151</v>
      </c>
      <c r="L624" t="s">
        <v>309</v>
      </c>
      <c r="M624" t="s">
        <v>751</v>
      </c>
      <c r="N624" t="s">
        <v>752</v>
      </c>
      <c r="O624" t="s">
        <v>453</v>
      </c>
      <c r="P624" t="s">
        <v>342</v>
      </c>
      <c r="Q624" t="s">
        <v>307</v>
      </c>
      <c r="R624" t="s">
        <v>123</v>
      </c>
      <c r="S624" t="s">
        <v>123</v>
      </c>
      <c r="T624" t="s">
        <v>330</v>
      </c>
      <c r="U624" t="s">
        <v>331</v>
      </c>
      <c r="V624" t="s">
        <v>107</v>
      </c>
      <c r="W624" t="s">
        <v>2711</v>
      </c>
      <c r="X624">
        <v>0</v>
      </c>
      <c r="Y624">
        <v>0</v>
      </c>
      <c r="Z624">
        <v>1</v>
      </c>
      <c r="AA624">
        <v>0</v>
      </c>
      <c r="AB624">
        <v>1</v>
      </c>
      <c r="AC624">
        <v>0</v>
      </c>
      <c r="AD624">
        <v>0</v>
      </c>
      <c r="AE624">
        <v>0</v>
      </c>
      <c r="AF624">
        <v>0</v>
      </c>
      <c r="AG624">
        <v>1</v>
      </c>
      <c r="AH624">
        <v>0</v>
      </c>
      <c r="AI624">
        <v>1</v>
      </c>
      <c r="AJ624">
        <v>0</v>
      </c>
      <c r="AK624">
        <v>0</v>
      </c>
      <c r="AL624">
        <v>0</v>
      </c>
      <c r="AM624">
        <v>0</v>
      </c>
      <c r="AN624">
        <v>0</v>
      </c>
      <c r="AO624">
        <v>0</v>
      </c>
      <c r="AP624" t="s">
        <v>345</v>
      </c>
      <c r="AQ624">
        <v>1</v>
      </c>
      <c r="AR624">
        <v>0</v>
      </c>
      <c r="AS624">
        <v>0</v>
      </c>
      <c r="AT624">
        <v>0</v>
      </c>
      <c r="AU624">
        <v>0</v>
      </c>
      <c r="AV624">
        <v>0</v>
      </c>
      <c r="AW624">
        <v>0</v>
      </c>
      <c r="AX624">
        <v>0</v>
      </c>
      <c r="AY624" t="s">
        <v>345</v>
      </c>
      <c r="AZ624">
        <v>1</v>
      </c>
      <c r="BA624">
        <v>0</v>
      </c>
      <c r="BB624">
        <v>0</v>
      </c>
      <c r="BC624">
        <v>0</v>
      </c>
      <c r="BD624">
        <v>0</v>
      </c>
      <c r="BE624">
        <v>0</v>
      </c>
      <c r="BF624">
        <v>0</v>
      </c>
      <c r="BG624">
        <v>0</v>
      </c>
      <c r="BH624">
        <v>0</v>
      </c>
      <c r="BK624" t="s">
        <v>131</v>
      </c>
      <c r="BL624" t="s">
        <v>131</v>
      </c>
      <c r="BM624" t="s">
        <v>132</v>
      </c>
      <c r="BN624" t="s">
        <v>117</v>
      </c>
      <c r="BO624" t="s">
        <v>924</v>
      </c>
      <c r="BP624">
        <v>0</v>
      </c>
      <c r="BQ624">
        <v>0</v>
      </c>
      <c r="BR624">
        <v>0</v>
      </c>
      <c r="BS624">
        <v>0</v>
      </c>
      <c r="BT624">
        <v>0</v>
      </c>
      <c r="BU624">
        <v>1</v>
      </c>
      <c r="BV624">
        <v>0</v>
      </c>
      <c r="BW624">
        <v>0</v>
      </c>
      <c r="BX624">
        <v>0</v>
      </c>
      <c r="BY624">
        <v>0</v>
      </c>
      <c r="BZ624">
        <v>0</v>
      </c>
      <c r="CA624">
        <v>0</v>
      </c>
      <c r="CB624">
        <v>0</v>
      </c>
      <c r="CC624">
        <v>0</v>
      </c>
      <c r="CD624">
        <v>0</v>
      </c>
      <c r="CE624" t="s">
        <v>169</v>
      </c>
      <c r="CF624" t="s">
        <v>1721</v>
      </c>
      <c r="CG624" t="s">
        <v>192</v>
      </c>
      <c r="CI624" t="s">
        <v>134</v>
      </c>
      <c r="CJ624" t="s">
        <v>51</v>
      </c>
      <c r="CK624" t="s">
        <v>2712</v>
      </c>
      <c r="CL624" t="s">
        <v>51</v>
      </c>
      <c r="CN624" t="s">
        <v>346</v>
      </c>
      <c r="CP624">
        <v>10</v>
      </c>
      <c r="CQ624" t="s">
        <v>2713</v>
      </c>
      <c r="CR624" t="s">
        <v>2714</v>
      </c>
      <c r="CS624" t="s">
        <v>337</v>
      </c>
      <c r="CT624" t="s">
        <v>2715</v>
      </c>
    </row>
    <row r="625" spans="1:98" customFormat="1">
      <c r="A625">
        <v>199853</v>
      </c>
      <c r="B625" t="s">
        <v>551</v>
      </c>
      <c r="C625" t="s">
        <v>360</v>
      </c>
      <c r="D625">
        <v>1981</v>
      </c>
      <c r="E625">
        <v>45</v>
      </c>
      <c r="F625" t="s">
        <v>387</v>
      </c>
      <c r="G625" t="s">
        <v>49</v>
      </c>
      <c r="H625" t="s">
        <v>328</v>
      </c>
      <c r="I625" t="s">
        <v>378</v>
      </c>
      <c r="J625" t="s">
        <v>325</v>
      </c>
      <c r="K625" s="329">
        <v>46131.710729166669</v>
      </c>
      <c r="L625" t="s">
        <v>309</v>
      </c>
      <c r="M625" t="s">
        <v>551</v>
      </c>
      <c r="N625" t="s">
        <v>552</v>
      </c>
      <c r="O625" t="s">
        <v>553</v>
      </c>
      <c r="P625" t="s">
        <v>382</v>
      </c>
      <c r="R625" t="s">
        <v>383</v>
      </c>
      <c r="S625" t="s">
        <v>121</v>
      </c>
      <c r="T625" t="s">
        <v>121</v>
      </c>
      <c r="U625" t="s">
        <v>331</v>
      </c>
      <c r="V625" t="s">
        <v>112</v>
      </c>
      <c r="W625" t="s">
        <v>606</v>
      </c>
      <c r="X625">
        <v>0</v>
      </c>
      <c r="Y625">
        <v>0</v>
      </c>
      <c r="Z625">
        <v>0</v>
      </c>
      <c r="AA625">
        <v>0</v>
      </c>
      <c r="AB625">
        <v>1</v>
      </c>
      <c r="AC625">
        <v>0</v>
      </c>
      <c r="AD625">
        <v>0</v>
      </c>
      <c r="AE625">
        <v>0</v>
      </c>
      <c r="AF625">
        <v>0</v>
      </c>
      <c r="AG625">
        <v>0</v>
      </c>
      <c r="AH625">
        <v>0</v>
      </c>
      <c r="AI625">
        <v>0</v>
      </c>
      <c r="AJ625">
        <v>0</v>
      </c>
      <c r="AK625">
        <v>0</v>
      </c>
      <c r="AL625">
        <v>1</v>
      </c>
      <c r="AM625">
        <v>0</v>
      </c>
      <c r="AN625">
        <v>0</v>
      </c>
      <c r="AO625">
        <v>0</v>
      </c>
      <c r="AP625" t="s">
        <v>399</v>
      </c>
      <c r="AQ625">
        <v>0</v>
      </c>
      <c r="AR625">
        <v>0</v>
      </c>
      <c r="AS625">
        <v>0</v>
      </c>
      <c r="AT625">
        <v>0</v>
      </c>
      <c r="AU625">
        <v>0</v>
      </c>
      <c r="AV625">
        <v>0</v>
      </c>
      <c r="AW625">
        <v>1</v>
      </c>
      <c r="AX625">
        <v>0</v>
      </c>
      <c r="AY625" t="s">
        <v>345</v>
      </c>
      <c r="AZ625">
        <v>1</v>
      </c>
      <c r="BA625">
        <v>0</v>
      </c>
      <c r="BB625">
        <v>0</v>
      </c>
      <c r="BC625">
        <v>0</v>
      </c>
      <c r="BD625">
        <v>0</v>
      </c>
      <c r="BE625">
        <v>0</v>
      </c>
      <c r="BF625">
        <v>0</v>
      </c>
      <c r="BG625">
        <v>0</v>
      </c>
      <c r="BH625">
        <v>0</v>
      </c>
      <c r="BK625" t="s">
        <v>386</v>
      </c>
      <c r="BL625" t="s">
        <v>127</v>
      </c>
      <c r="BM625" t="s">
        <v>128</v>
      </c>
      <c r="BN625" t="s">
        <v>117</v>
      </c>
      <c r="BO625" t="s">
        <v>921</v>
      </c>
      <c r="BP625">
        <v>0</v>
      </c>
      <c r="BQ625">
        <v>0</v>
      </c>
      <c r="BR625">
        <v>0</v>
      </c>
      <c r="BS625">
        <v>0</v>
      </c>
      <c r="BT625">
        <v>0</v>
      </c>
      <c r="BU625">
        <v>0</v>
      </c>
      <c r="BV625">
        <v>0</v>
      </c>
      <c r="BW625">
        <v>0</v>
      </c>
      <c r="BX625">
        <v>0</v>
      </c>
      <c r="BY625">
        <v>0</v>
      </c>
      <c r="BZ625">
        <v>1</v>
      </c>
      <c r="CA625">
        <v>0</v>
      </c>
      <c r="CB625">
        <v>0</v>
      </c>
      <c r="CC625">
        <v>0</v>
      </c>
      <c r="CD625">
        <v>0</v>
      </c>
      <c r="CE625" t="s">
        <v>218</v>
      </c>
      <c r="CG625" t="s">
        <v>335</v>
      </c>
      <c r="CI625" t="s">
        <v>127</v>
      </c>
      <c r="CJ625" t="s">
        <v>52</v>
      </c>
      <c r="CL625" t="s">
        <v>51</v>
      </c>
      <c r="CN625" t="s">
        <v>346</v>
      </c>
      <c r="CP625">
        <v>10</v>
      </c>
      <c r="CS625" t="s">
        <v>400</v>
      </c>
    </row>
    <row r="626" spans="1:98" customFormat="1">
      <c r="A626">
        <v>179158</v>
      </c>
      <c r="B626" t="s">
        <v>712</v>
      </c>
      <c r="C626" t="s">
        <v>360</v>
      </c>
      <c r="D626">
        <v>1966</v>
      </c>
      <c r="E626">
        <v>60</v>
      </c>
      <c r="F626" t="s">
        <v>339</v>
      </c>
      <c r="G626" t="s">
        <v>49</v>
      </c>
      <c r="H626" t="s">
        <v>328</v>
      </c>
      <c r="I626" t="s">
        <v>361</v>
      </c>
      <c r="J626" t="s">
        <v>350</v>
      </c>
      <c r="K626" s="329">
        <v>46131.706412037034</v>
      </c>
      <c r="L626" t="s">
        <v>309</v>
      </c>
      <c r="M626" t="s">
        <v>366</v>
      </c>
      <c r="N626" t="s">
        <v>368</v>
      </c>
      <c r="O626" t="s">
        <v>328</v>
      </c>
      <c r="P626" t="s">
        <v>329</v>
      </c>
      <c r="R626" t="s">
        <v>383</v>
      </c>
      <c r="S626" t="s">
        <v>121</v>
      </c>
      <c r="T626" t="s">
        <v>121</v>
      </c>
      <c r="U626" t="s">
        <v>331</v>
      </c>
      <c r="V626" t="s">
        <v>111</v>
      </c>
      <c r="W626" t="s">
        <v>384</v>
      </c>
      <c r="X626">
        <v>0</v>
      </c>
      <c r="Y626">
        <v>0</v>
      </c>
      <c r="Z626">
        <v>0</v>
      </c>
      <c r="AA626">
        <v>0</v>
      </c>
      <c r="AB626">
        <v>1</v>
      </c>
      <c r="AC626">
        <v>0</v>
      </c>
      <c r="AD626">
        <v>0</v>
      </c>
      <c r="AE626">
        <v>0</v>
      </c>
      <c r="AF626">
        <v>0</v>
      </c>
      <c r="AG626">
        <v>0</v>
      </c>
      <c r="AH626">
        <v>0</v>
      </c>
      <c r="AI626">
        <v>0</v>
      </c>
      <c r="AJ626">
        <v>0</v>
      </c>
      <c r="AK626">
        <v>0</v>
      </c>
      <c r="AL626">
        <v>0</v>
      </c>
      <c r="AM626">
        <v>0</v>
      </c>
      <c r="AN626">
        <v>0</v>
      </c>
      <c r="AO626">
        <v>0</v>
      </c>
      <c r="AP626" t="s">
        <v>399</v>
      </c>
      <c r="AQ626">
        <v>0</v>
      </c>
      <c r="AR626">
        <v>0</v>
      </c>
      <c r="AS626">
        <v>0</v>
      </c>
      <c r="AT626">
        <v>0</v>
      </c>
      <c r="AU626">
        <v>0</v>
      </c>
      <c r="AV626">
        <v>0</v>
      </c>
      <c r="AW626">
        <v>1</v>
      </c>
      <c r="AX626">
        <v>0</v>
      </c>
      <c r="AY626" t="s">
        <v>345</v>
      </c>
      <c r="AZ626">
        <v>1</v>
      </c>
      <c r="BA626">
        <v>0</v>
      </c>
      <c r="BB626">
        <v>0</v>
      </c>
      <c r="BC626">
        <v>0</v>
      </c>
      <c r="BD626">
        <v>0</v>
      </c>
      <c r="BE626">
        <v>0</v>
      </c>
      <c r="BF626">
        <v>0</v>
      </c>
      <c r="BG626">
        <v>0</v>
      </c>
      <c r="BH626">
        <v>0</v>
      </c>
      <c r="BK626" t="s">
        <v>386</v>
      </c>
      <c r="BL626" t="s">
        <v>127</v>
      </c>
      <c r="BM626" t="s">
        <v>128</v>
      </c>
      <c r="BN626" t="s">
        <v>117</v>
      </c>
      <c r="BO626" t="s">
        <v>928</v>
      </c>
      <c r="BP626">
        <v>0</v>
      </c>
      <c r="BQ626">
        <v>0</v>
      </c>
      <c r="BR626">
        <v>0</v>
      </c>
      <c r="BS626">
        <v>1</v>
      </c>
      <c r="BT626">
        <v>0</v>
      </c>
      <c r="BU626">
        <v>0</v>
      </c>
      <c r="BV626">
        <v>0</v>
      </c>
      <c r="BW626">
        <v>0</v>
      </c>
      <c r="BX626">
        <v>0</v>
      </c>
      <c r="BY626">
        <v>0</v>
      </c>
      <c r="BZ626">
        <v>0</v>
      </c>
      <c r="CA626">
        <v>0</v>
      </c>
      <c r="CB626">
        <v>0</v>
      </c>
      <c r="CC626">
        <v>0</v>
      </c>
      <c r="CD626">
        <v>0</v>
      </c>
      <c r="CE626" t="s">
        <v>137</v>
      </c>
      <c r="CG626" t="s">
        <v>335</v>
      </c>
      <c r="CI626" t="s">
        <v>128</v>
      </c>
      <c r="CJ626" t="s">
        <v>52</v>
      </c>
      <c r="CL626" t="s">
        <v>52</v>
      </c>
      <c r="CM626" t="s">
        <v>2716</v>
      </c>
      <c r="CN626" t="s">
        <v>346</v>
      </c>
      <c r="CP626">
        <v>7</v>
      </c>
    </row>
    <row r="627" spans="1:98" customFormat="1">
      <c r="A627">
        <v>199852</v>
      </c>
      <c r="B627" t="s">
        <v>451</v>
      </c>
      <c r="C627" t="s">
        <v>360</v>
      </c>
      <c r="D627">
        <v>1999</v>
      </c>
      <c r="E627">
        <v>27</v>
      </c>
      <c r="F627" t="s">
        <v>323</v>
      </c>
      <c r="G627" t="s">
        <v>83</v>
      </c>
      <c r="H627" t="s">
        <v>546</v>
      </c>
      <c r="I627" t="s">
        <v>410</v>
      </c>
      <c r="J627" t="s">
        <v>325</v>
      </c>
      <c r="K627" s="329">
        <v>46131.699884259258</v>
      </c>
      <c r="L627" t="s">
        <v>309</v>
      </c>
      <c r="M627" t="s">
        <v>451</v>
      </c>
      <c r="N627" t="s">
        <v>452</v>
      </c>
      <c r="O627" t="s">
        <v>453</v>
      </c>
      <c r="P627" t="s">
        <v>342</v>
      </c>
      <c r="Q627" t="s">
        <v>307</v>
      </c>
      <c r="R627" t="s">
        <v>383</v>
      </c>
      <c r="S627" t="s">
        <v>121</v>
      </c>
      <c r="T627" t="s">
        <v>121</v>
      </c>
      <c r="U627" t="s">
        <v>331</v>
      </c>
      <c r="V627" t="s">
        <v>110</v>
      </c>
      <c r="W627" t="s">
        <v>881</v>
      </c>
      <c r="X627">
        <v>0</v>
      </c>
      <c r="Y627">
        <v>1</v>
      </c>
      <c r="Z627">
        <v>0</v>
      </c>
      <c r="AA627">
        <v>0</v>
      </c>
      <c r="AB627">
        <v>0</v>
      </c>
      <c r="AC627">
        <v>0</v>
      </c>
      <c r="AD627">
        <v>0</v>
      </c>
      <c r="AE627">
        <v>0</v>
      </c>
      <c r="AF627">
        <v>0</v>
      </c>
      <c r="AG627">
        <v>0</v>
      </c>
      <c r="AH627">
        <v>1</v>
      </c>
      <c r="AI627">
        <v>0</v>
      </c>
      <c r="AJ627">
        <v>0</v>
      </c>
      <c r="AK627">
        <v>0</v>
      </c>
      <c r="AL627">
        <v>0</v>
      </c>
      <c r="AM627">
        <v>0</v>
      </c>
      <c r="AN627">
        <v>0</v>
      </c>
      <c r="AO627">
        <v>0</v>
      </c>
      <c r="AP627" t="s">
        <v>345</v>
      </c>
      <c r="AQ627">
        <v>1</v>
      </c>
      <c r="AR627">
        <v>0</v>
      </c>
      <c r="AS627">
        <v>0</v>
      </c>
      <c r="AT627">
        <v>0</v>
      </c>
      <c r="AU627">
        <v>0</v>
      </c>
      <c r="AV627">
        <v>0</v>
      </c>
      <c r="AW627">
        <v>0</v>
      </c>
      <c r="AX627">
        <v>0</v>
      </c>
      <c r="AY627" t="s">
        <v>345</v>
      </c>
      <c r="AZ627">
        <v>1</v>
      </c>
      <c r="BA627">
        <v>0</v>
      </c>
      <c r="BB627">
        <v>0</v>
      </c>
      <c r="BC627">
        <v>0</v>
      </c>
      <c r="BD627">
        <v>0</v>
      </c>
      <c r="BE627">
        <v>0</v>
      </c>
      <c r="BF627">
        <v>0</v>
      </c>
      <c r="BG627">
        <v>0</v>
      </c>
      <c r="BH627">
        <v>0</v>
      </c>
      <c r="BI627" t="s">
        <v>51</v>
      </c>
      <c r="BJ627" t="s">
        <v>2717</v>
      </c>
      <c r="BK627" t="s">
        <v>386</v>
      </c>
      <c r="BL627" t="s">
        <v>131</v>
      </c>
      <c r="BM627" t="s">
        <v>130</v>
      </c>
      <c r="BN627" t="s">
        <v>117</v>
      </c>
      <c r="BO627" t="s">
        <v>373</v>
      </c>
      <c r="BP627">
        <v>0</v>
      </c>
      <c r="BQ627">
        <v>0</v>
      </c>
      <c r="BR627">
        <v>0</v>
      </c>
      <c r="BS627">
        <v>0</v>
      </c>
      <c r="BT627">
        <v>0</v>
      </c>
      <c r="BU627">
        <v>0</v>
      </c>
      <c r="BV627">
        <v>0</v>
      </c>
      <c r="BW627">
        <v>0</v>
      </c>
      <c r="BX627">
        <v>0</v>
      </c>
      <c r="BY627">
        <v>0</v>
      </c>
      <c r="BZ627">
        <v>0</v>
      </c>
      <c r="CA627">
        <v>0</v>
      </c>
      <c r="CB627">
        <v>0</v>
      </c>
      <c r="CC627">
        <v>0</v>
      </c>
      <c r="CD627" t="s">
        <v>2718</v>
      </c>
      <c r="CE627" t="s">
        <v>335</v>
      </c>
      <c r="CG627" t="s">
        <v>335</v>
      </c>
      <c r="CI627" t="s">
        <v>128</v>
      </c>
      <c r="CJ627" t="s">
        <v>53</v>
      </c>
      <c r="CL627" t="s">
        <v>53</v>
      </c>
      <c r="CN627" t="s">
        <v>346</v>
      </c>
      <c r="CP627">
        <v>5</v>
      </c>
      <c r="CS627" t="s">
        <v>347</v>
      </c>
    </row>
    <row r="628" spans="1:98" customFormat="1">
      <c r="A628">
        <v>150812</v>
      </c>
      <c r="B628" t="s">
        <v>412</v>
      </c>
      <c r="C628" t="s">
        <v>322</v>
      </c>
      <c r="D628">
        <v>1960</v>
      </c>
      <c r="E628">
        <v>66</v>
      </c>
      <c r="F628" t="s">
        <v>339</v>
      </c>
      <c r="G628" t="s">
        <v>49</v>
      </c>
      <c r="H628" t="s">
        <v>492</v>
      </c>
      <c r="I628" t="s">
        <v>378</v>
      </c>
      <c r="J628" t="s">
        <v>350</v>
      </c>
      <c r="K628" s="329">
        <v>46131.691400462965</v>
      </c>
      <c r="L628" t="s">
        <v>309</v>
      </c>
      <c r="M628" t="s">
        <v>551</v>
      </c>
      <c r="N628" t="s">
        <v>552</v>
      </c>
      <c r="O628" t="s">
        <v>553</v>
      </c>
      <c r="P628" t="s">
        <v>382</v>
      </c>
      <c r="R628" t="s">
        <v>383</v>
      </c>
      <c r="S628" t="s">
        <v>121</v>
      </c>
      <c r="T628" t="s">
        <v>121</v>
      </c>
      <c r="U628" t="s">
        <v>331</v>
      </c>
      <c r="V628" t="s">
        <v>107</v>
      </c>
      <c r="W628" t="s">
        <v>344</v>
      </c>
      <c r="X628">
        <v>0</v>
      </c>
      <c r="Y628">
        <v>0</v>
      </c>
      <c r="Z628">
        <v>0</v>
      </c>
      <c r="AA628">
        <v>1</v>
      </c>
      <c r="AB628">
        <v>0</v>
      </c>
      <c r="AC628">
        <v>0</v>
      </c>
      <c r="AD628">
        <v>0</v>
      </c>
      <c r="AE628">
        <v>0</v>
      </c>
      <c r="AF628">
        <v>0</v>
      </c>
      <c r="AG628">
        <v>0</v>
      </c>
      <c r="AH628">
        <v>0</v>
      </c>
      <c r="AI628">
        <v>0</v>
      </c>
      <c r="AJ628">
        <v>0</v>
      </c>
      <c r="AK628">
        <v>0</v>
      </c>
      <c r="AL628">
        <v>0</v>
      </c>
      <c r="AM628">
        <v>0</v>
      </c>
      <c r="AN628">
        <v>0</v>
      </c>
      <c r="AO628">
        <v>0</v>
      </c>
      <c r="AP628" t="s">
        <v>345</v>
      </c>
      <c r="AQ628">
        <v>1</v>
      </c>
      <c r="AR628">
        <v>0</v>
      </c>
      <c r="AS628">
        <v>0</v>
      </c>
      <c r="AT628">
        <v>0</v>
      </c>
      <c r="AU628">
        <v>0</v>
      </c>
      <c r="AV628">
        <v>0</v>
      </c>
      <c r="AW628">
        <v>0</v>
      </c>
      <c r="AX628">
        <v>0</v>
      </c>
      <c r="AY628" t="s">
        <v>500</v>
      </c>
      <c r="AZ628">
        <v>1</v>
      </c>
      <c r="BA628">
        <v>0</v>
      </c>
      <c r="BB628">
        <v>0</v>
      </c>
      <c r="BC628">
        <v>0</v>
      </c>
      <c r="BD628">
        <v>0</v>
      </c>
      <c r="BE628">
        <v>0</v>
      </c>
      <c r="BF628">
        <v>1</v>
      </c>
      <c r="BG628">
        <v>0</v>
      </c>
      <c r="BH628">
        <v>0</v>
      </c>
      <c r="BI628" t="s">
        <v>53</v>
      </c>
      <c r="BK628" t="s">
        <v>128</v>
      </c>
      <c r="BL628" t="s">
        <v>128</v>
      </c>
      <c r="BM628" t="s">
        <v>129</v>
      </c>
      <c r="BN628" t="s">
        <v>117</v>
      </c>
      <c r="BO628" t="s">
        <v>922</v>
      </c>
      <c r="BP628">
        <v>1</v>
      </c>
      <c r="BQ628">
        <v>0</v>
      </c>
      <c r="BR628">
        <v>0</v>
      </c>
      <c r="BS628">
        <v>0</v>
      </c>
      <c r="BT628">
        <v>0</v>
      </c>
      <c r="BU628">
        <v>0</v>
      </c>
      <c r="BV628">
        <v>0</v>
      </c>
      <c r="BW628">
        <v>0</v>
      </c>
      <c r="BX628">
        <v>0</v>
      </c>
      <c r="BY628">
        <v>0</v>
      </c>
      <c r="BZ628">
        <v>0</v>
      </c>
      <c r="CA628">
        <v>0</v>
      </c>
      <c r="CB628">
        <v>0</v>
      </c>
      <c r="CC628">
        <v>0</v>
      </c>
      <c r="CD628">
        <v>0</v>
      </c>
      <c r="CE628" t="s">
        <v>335</v>
      </c>
      <c r="CG628" t="s">
        <v>335</v>
      </c>
      <c r="CI628" t="s">
        <v>128</v>
      </c>
      <c r="CJ628" t="s">
        <v>53</v>
      </c>
      <c r="CL628" t="s">
        <v>53</v>
      </c>
      <c r="CN628" t="s">
        <v>346</v>
      </c>
      <c r="CP628">
        <v>4</v>
      </c>
    </row>
    <row r="629" spans="1:98" customFormat="1">
      <c r="A629">
        <v>199124</v>
      </c>
      <c r="B629" t="s">
        <v>321</v>
      </c>
      <c r="C629" t="s">
        <v>360</v>
      </c>
      <c r="D629">
        <v>1987</v>
      </c>
      <c r="E629">
        <v>39</v>
      </c>
      <c r="F629" t="s">
        <v>57</v>
      </c>
      <c r="G629" t="s">
        <v>49</v>
      </c>
      <c r="H629" t="s">
        <v>328</v>
      </c>
      <c r="I629" t="s">
        <v>440</v>
      </c>
      <c r="J629" t="s">
        <v>350</v>
      </c>
      <c r="K629" s="329">
        <v>46131.690798611111</v>
      </c>
      <c r="L629" t="s">
        <v>309</v>
      </c>
      <c r="M629" t="s">
        <v>1814</v>
      </c>
      <c r="N629" t="s">
        <v>1815</v>
      </c>
      <c r="O629" t="s">
        <v>483</v>
      </c>
      <c r="P629" t="s">
        <v>382</v>
      </c>
      <c r="Q629" t="s">
        <v>1256</v>
      </c>
      <c r="R629" t="s">
        <v>383</v>
      </c>
      <c r="S629" t="s">
        <v>121</v>
      </c>
      <c r="T629" t="s">
        <v>121</v>
      </c>
      <c r="U629" t="s">
        <v>331</v>
      </c>
      <c r="V629" t="s">
        <v>108</v>
      </c>
      <c r="W629" t="s">
        <v>623</v>
      </c>
      <c r="X629">
        <v>0</v>
      </c>
      <c r="Y629">
        <v>0</v>
      </c>
      <c r="Z629">
        <v>0</v>
      </c>
      <c r="AA629">
        <v>0</v>
      </c>
      <c r="AB629">
        <v>0</v>
      </c>
      <c r="AC629">
        <v>0</v>
      </c>
      <c r="AD629">
        <v>0</v>
      </c>
      <c r="AE629">
        <v>1</v>
      </c>
      <c r="AF629">
        <v>0</v>
      </c>
      <c r="AG629">
        <v>0</v>
      </c>
      <c r="AH629">
        <v>0</v>
      </c>
      <c r="AI629">
        <v>0</v>
      </c>
      <c r="AJ629">
        <v>0</v>
      </c>
      <c r="AK629">
        <v>0</v>
      </c>
      <c r="AL629">
        <v>0</v>
      </c>
      <c r="AM629">
        <v>0</v>
      </c>
      <c r="AN629">
        <v>0</v>
      </c>
      <c r="AO629">
        <v>0</v>
      </c>
      <c r="AP629" t="s">
        <v>345</v>
      </c>
      <c r="AQ629">
        <v>1</v>
      </c>
      <c r="AR629">
        <v>0</v>
      </c>
      <c r="AS629">
        <v>0</v>
      </c>
      <c r="AT629">
        <v>0</v>
      </c>
      <c r="AU629">
        <v>0</v>
      </c>
      <c r="AV629">
        <v>0</v>
      </c>
      <c r="AW629">
        <v>0</v>
      </c>
      <c r="AX629">
        <v>0</v>
      </c>
      <c r="AY629" t="s">
        <v>345</v>
      </c>
      <c r="AZ629">
        <v>1</v>
      </c>
      <c r="BA629">
        <v>0</v>
      </c>
      <c r="BB629">
        <v>0</v>
      </c>
      <c r="BC629">
        <v>0</v>
      </c>
      <c r="BD629">
        <v>0</v>
      </c>
      <c r="BE629">
        <v>0</v>
      </c>
      <c r="BF629">
        <v>0</v>
      </c>
      <c r="BG629">
        <v>0</v>
      </c>
      <c r="BH629">
        <v>0</v>
      </c>
      <c r="BI629" t="s">
        <v>52</v>
      </c>
      <c r="BK629" t="s">
        <v>386</v>
      </c>
      <c r="BL629" t="s">
        <v>127</v>
      </c>
      <c r="BM629" t="s">
        <v>128</v>
      </c>
      <c r="BN629" t="s">
        <v>117</v>
      </c>
      <c r="BO629" t="s">
        <v>938</v>
      </c>
      <c r="BP629">
        <v>0</v>
      </c>
      <c r="BQ629">
        <v>0</v>
      </c>
      <c r="BR629">
        <v>0</v>
      </c>
      <c r="BS629">
        <v>0</v>
      </c>
      <c r="BT629">
        <v>0</v>
      </c>
      <c r="BU629">
        <v>0</v>
      </c>
      <c r="BV629">
        <v>0</v>
      </c>
      <c r="BW629">
        <v>1</v>
      </c>
      <c r="BX629">
        <v>0</v>
      </c>
      <c r="BY629">
        <v>0</v>
      </c>
      <c r="BZ629">
        <v>0</v>
      </c>
      <c r="CA629">
        <v>0</v>
      </c>
      <c r="CB629">
        <v>0</v>
      </c>
      <c r="CC629">
        <v>0</v>
      </c>
      <c r="CD629">
        <v>0</v>
      </c>
      <c r="CE629" t="s">
        <v>201</v>
      </c>
      <c r="CG629" t="s">
        <v>335</v>
      </c>
      <c r="CI629" t="s">
        <v>128</v>
      </c>
      <c r="CJ629" t="s">
        <v>52</v>
      </c>
      <c r="CL629" t="s">
        <v>52</v>
      </c>
      <c r="CN629" t="s">
        <v>346</v>
      </c>
      <c r="CP629">
        <v>6</v>
      </c>
      <c r="CS629" t="s">
        <v>400</v>
      </c>
    </row>
    <row r="630" spans="1:98" customFormat="1">
      <c r="A630">
        <v>190675</v>
      </c>
      <c r="B630" t="s">
        <v>321</v>
      </c>
      <c r="C630" t="s">
        <v>322</v>
      </c>
      <c r="D630">
        <v>1965</v>
      </c>
      <c r="E630">
        <v>61</v>
      </c>
      <c r="F630" t="s">
        <v>339</v>
      </c>
      <c r="G630" t="s">
        <v>80</v>
      </c>
      <c r="H630" t="s">
        <v>797</v>
      </c>
      <c r="I630" t="s">
        <v>424</v>
      </c>
      <c r="J630" t="s">
        <v>350</v>
      </c>
      <c r="K630" s="329">
        <v>46131.686284722222</v>
      </c>
      <c r="L630" t="s">
        <v>309</v>
      </c>
      <c r="M630" t="s">
        <v>514</v>
      </c>
      <c r="N630" t="s">
        <v>516</v>
      </c>
      <c r="O630" t="s">
        <v>352</v>
      </c>
      <c r="P630" t="s">
        <v>353</v>
      </c>
      <c r="R630" t="s">
        <v>124</v>
      </c>
      <c r="S630" t="s">
        <v>124</v>
      </c>
      <c r="T630" t="s">
        <v>330</v>
      </c>
      <c r="U630" t="s">
        <v>331</v>
      </c>
      <c r="V630" t="s">
        <v>105</v>
      </c>
      <c r="W630" t="s">
        <v>384</v>
      </c>
      <c r="X630">
        <v>0</v>
      </c>
      <c r="Y630">
        <v>0</v>
      </c>
      <c r="Z630">
        <v>0</v>
      </c>
      <c r="AA630">
        <v>0</v>
      </c>
      <c r="AB630">
        <v>1</v>
      </c>
      <c r="AC630">
        <v>0</v>
      </c>
      <c r="AD630">
        <v>0</v>
      </c>
      <c r="AE630">
        <v>0</v>
      </c>
      <c r="AF630">
        <v>0</v>
      </c>
      <c r="AG630">
        <v>0</v>
      </c>
      <c r="AH630">
        <v>0</v>
      </c>
      <c r="AI630">
        <v>0</v>
      </c>
      <c r="AJ630">
        <v>0</v>
      </c>
      <c r="AK630">
        <v>0</v>
      </c>
      <c r="AL630">
        <v>0</v>
      </c>
      <c r="AM630">
        <v>0</v>
      </c>
      <c r="AN630">
        <v>0</v>
      </c>
      <c r="AO630">
        <v>0</v>
      </c>
      <c r="AP630" t="s">
        <v>333</v>
      </c>
      <c r="AQ630">
        <v>0</v>
      </c>
      <c r="AR630">
        <v>0</v>
      </c>
      <c r="AS630">
        <v>1</v>
      </c>
      <c r="AT630">
        <v>1</v>
      </c>
      <c r="AU630">
        <v>0</v>
      </c>
      <c r="AV630">
        <v>0</v>
      </c>
      <c r="AW630">
        <v>0</v>
      </c>
      <c r="AX630">
        <v>0</v>
      </c>
      <c r="AY630" t="s">
        <v>375</v>
      </c>
      <c r="AZ630">
        <v>0</v>
      </c>
      <c r="BA630">
        <v>1</v>
      </c>
      <c r="BB630">
        <v>0</v>
      </c>
      <c r="BC630">
        <v>0</v>
      </c>
      <c r="BD630">
        <v>0</v>
      </c>
      <c r="BE630">
        <v>0</v>
      </c>
      <c r="BF630">
        <v>0</v>
      </c>
      <c r="BG630">
        <v>0</v>
      </c>
      <c r="BH630">
        <v>0</v>
      </c>
      <c r="BI630" t="s">
        <v>52</v>
      </c>
      <c r="BK630" t="s">
        <v>133</v>
      </c>
      <c r="BL630" t="s">
        <v>131</v>
      </c>
      <c r="BM630" t="s">
        <v>131</v>
      </c>
      <c r="BN630" t="s">
        <v>117</v>
      </c>
      <c r="BO630" t="s">
        <v>924</v>
      </c>
      <c r="BP630">
        <v>0</v>
      </c>
      <c r="BQ630">
        <v>0</v>
      </c>
      <c r="BR630">
        <v>0</v>
      </c>
      <c r="BS630">
        <v>0</v>
      </c>
      <c r="BT630">
        <v>0</v>
      </c>
      <c r="BU630">
        <v>1</v>
      </c>
      <c r="BV630">
        <v>0</v>
      </c>
      <c r="BW630">
        <v>0</v>
      </c>
      <c r="BX630">
        <v>0</v>
      </c>
      <c r="BY630">
        <v>0</v>
      </c>
      <c r="BZ630">
        <v>0</v>
      </c>
      <c r="CA630">
        <v>0</v>
      </c>
      <c r="CB630">
        <v>0</v>
      </c>
      <c r="CC630">
        <v>0</v>
      </c>
      <c r="CD630">
        <v>0</v>
      </c>
      <c r="CE630" t="s">
        <v>335</v>
      </c>
      <c r="CG630" t="s">
        <v>335</v>
      </c>
      <c r="CI630" t="s">
        <v>128</v>
      </c>
      <c r="CJ630" t="s">
        <v>52</v>
      </c>
      <c r="CL630" t="s">
        <v>52</v>
      </c>
      <c r="CN630" t="s">
        <v>346</v>
      </c>
      <c r="CP630">
        <v>5</v>
      </c>
      <c r="CS630" t="s">
        <v>347</v>
      </c>
    </row>
    <row r="631" spans="1:98" customFormat="1">
      <c r="A631">
        <v>199837</v>
      </c>
      <c r="B631" t="s">
        <v>1408</v>
      </c>
      <c r="C631" t="s">
        <v>360</v>
      </c>
      <c r="D631">
        <v>1995</v>
      </c>
      <c r="E631">
        <v>31</v>
      </c>
      <c r="F631" t="s">
        <v>57</v>
      </c>
      <c r="G631" t="s">
        <v>64</v>
      </c>
      <c r="H631" t="s">
        <v>1662</v>
      </c>
      <c r="I631" t="s">
        <v>361</v>
      </c>
      <c r="J631" t="s">
        <v>350</v>
      </c>
      <c r="K631" s="329">
        <v>46131.681898148148</v>
      </c>
      <c r="L631" t="s">
        <v>309</v>
      </c>
      <c r="M631" t="s">
        <v>1408</v>
      </c>
      <c r="N631" t="s">
        <v>1678</v>
      </c>
      <c r="O631" t="s">
        <v>364</v>
      </c>
      <c r="P631" t="s">
        <v>365</v>
      </c>
      <c r="R631" t="s">
        <v>123</v>
      </c>
      <c r="S631" t="s">
        <v>123</v>
      </c>
      <c r="T631" t="s">
        <v>343</v>
      </c>
      <c r="U631" t="s">
        <v>331</v>
      </c>
      <c r="V631" t="s">
        <v>111</v>
      </c>
      <c r="W631" t="s">
        <v>2719</v>
      </c>
      <c r="X631">
        <v>1</v>
      </c>
      <c r="Y631">
        <v>1</v>
      </c>
      <c r="Z631">
        <v>0</v>
      </c>
      <c r="AA631">
        <v>0</v>
      </c>
      <c r="AB631">
        <v>0</v>
      </c>
      <c r="AC631">
        <v>0</v>
      </c>
      <c r="AD631">
        <v>0</v>
      </c>
      <c r="AE631">
        <v>0</v>
      </c>
      <c r="AF631">
        <v>0</v>
      </c>
      <c r="AG631">
        <v>0</v>
      </c>
      <c r="AH631">
        <v>0</v>
      </c>
      <c r="AI631">
        <v>1</v>
      </c>
      <c r="AJ631">
        <v>0</v>
      </c>
      <c r="AK631">
        <v>0</v>
      </c>
      <c r="AL631">
        <v>0</v>
      </c>
      <c r="AM631">
        <v>0</v>
      </c>
      <c r="AN631">
        <v>0</v>
      </c>
      <c r="AO631">
        <v>0</v>
      </c>
      <c r="AP631" t="s">
        <v>558</v>
      </c>
      <c r="AQ631">
        <v>1</v>
      </c>
      <c r="AR631">
        <v>0</v>
      </c>
      <c r="AS631">
        <v>0</v>
      </c>
      <c r="AT631">
        <v>1</v>
      </c>
      <c r="AU631">
        <v>0</v>
      </c>
      <c r="AV631">
        <v>0</v>
      </c>
      <c r="AW631">
        <v>0</v>
      </c>
      <c r="AX631">
        <v>0</v>
      </c>
      <c r="AY631" t="s">
        <v>345</v>
      </c>
      <c r="AZ631">
        <v>1</v>
      </c>
      <c r="BA631">
        <v>0</v>
      </c>
      <c r="BB631">
        <v>0</v>
      </c>
      <c r="BC631">
        <v>0</v>
      </c>
      <c r="BD631">
        <v>0</v>
      </c>
      <c r="BE631">
        <v>0</v>
      </c>
      <c r="BF631">
        <v>0</v>
      </c>
      <c r="BG631">
        <v>0</v>
      </c>
      <c r="BH631">
        <v>0</v>
      </c>
      <c r="BK631" t="s">
        <v>132</v>
      </c>
      <c r="BL631" t="s">
        <v>131</v>
      </c>
      <c r="BM631" t="s">
        <v>128</v>
      </c>
      <c r="BN631" t="s">
        <v>117</v>
      </c>
      <c r="BO631" t="s">
        <v>921</v>
      </c>
      <c r="BP631">
        <v>0</v>
      </c>
      <c r="BQ631">
        <v>0</v>
      </c>
      <c r="BR631">
        <v>0</v>
      </c>
      <c r="BS631">
        <v>0</v>
      </c>
      <c r="BT631">
        <v>0</v>
      </c>
      <c r="BU631">
        <v>0</v>
      </c>
      <c r="BV631">
        <v>0</v>
      </c>
      <c r="BW631">
        <v>0</v>
      </c>
      <c r="BX631">
        <v>0</v>
      </c>
      <c r="BY631">
        <v>0</v>
      </c>
      <c r="BZ631">
        <v>1</v>
      </c>
      <c r="CA631">
        <v>0</v>
      </c>
      <c r="CB631">
        <v>0</v>
      </c>
      <c r="CC631">
        <v>0</v>
      </c>
      <c r="CD631">
        <v>0</v>
      </c>
      <c r="CE631" t="s">
        <v>173</v>
      </c>
      <c r="CG631" t="s">
        <v>335</v>
      </c>
      <c r="CI631" t="s">
        <v>130</v>
      </c>
      <c r="CJ631" t="s">
        <v>52</v>
      </c>
      <c r="CL631" t="s">
        <v>52</v>
      </c>
      <c r="CN631" t="s">
        <v>336</v>
      </c>
      <c r="CP631">
        <v>5</v>
      </c>
      <c r="CS631" t="s">
        <v>337</v>
      </c>
    </row>
    <row r="632" spans="1:98" customFormat="1">
      <c r="A632">
        <v>199847</v>
      </c>
      <c r="B632" t="s">
        <v>612</v>
      </c>
      <c r="C632" t="s">
        <v>322</v>
      </c>
      <c r="D632">
        <v>1962</v>
      </c>
      <c r="E632">
        <v>64</v>
      </c>
      <c r="F632" t="s">
        <v>339</v>
      </c>
      <c r="G632" t="s">
        <v>84</v>
      </c>
      <c r="H632" t="s">
        <v>906</v>
      </c>
      <c r="I632" t="s">
        <v>410</v>
      </c>
      <c r="J632" t="s">
        <v>350</v>
      </c>
      <c r="K632" s="329">
        <v>46131.67895833333</v>
      </c>
      <c r="L632" t="s">
        <v>309</v>
      </c>
      <c r="M632" t="s">
        <v>612</v>
      </c>
      <c r="N632" t="s">
        <v>613</v>
      </c>
      <c r="O632" t="s">
        <v>377</v>
      </c>
      <c r="P632" t="s">
        <v>365</v>
      </c>
      <c r="Q632" t="s">
        <v>304</v>
      </c>
      <c r="R632" t="s">
        <v>123</v>
      </c>
      <c r="S632" t="s">
        <v>122</v>
      </c>
      <c r="T632" t="s">
        <v>330</v>
      </c>
      <c r="U632" t="s">
        <v>74</v>
      </c>
      <c r="V632" t="s">
        <v>107</v>
      </c>
      <c r="W632" t="s">
        <v>1484</v>
      </c>
      <c r="X632">
        <v>0</v>
      </c>
      <c r="Y632">
        <v>0</v>
      </c>
      <c r="Z632">
        <v>0</v>
      </c>
      <c r="AA632">
        <v>0</v>
      </c>
      <c r="AB632">
        <v>1</v>
      </c>
      <c r="AC632">
        <v>0</v>
      </c>
      <c r="AD632">
        <v>0</v>
      </c>
      <c r="AE632">
        <v>0</v>
      </c>
      <c r="AF632">
        <v>0</v>
      </c>
      <c r="AG632">
        <v>0</v>
      </c>
      <c r="AH632">
        <v>1</v>
      </c>
      <c r="AI632">
        <v>0</v>
      </c>
      <c r="AJ632">
        <v>0</v>
      </c>
      <c r="AK632">
        <v>0</v>
      </c>
      <c r="AL632">
        <v>1</v>
      </c>
      <c r="AM632">
        <v>0</v>
      </c>
      <c r="AN632">
        <v>0</v>
      </c>
      <c r="AO632">
        <v>0</v>
      </c>
      <c r="AP632" t="s">
        <v>345</v>
      </c>
      <c r="AQ632">
        <v>1</v>
      </c>
      <c r="AR632">
        <v>0</v>
      </c>
      <c r="AS632">
        <v>0</v>
      </c>
      <c r="AT632">
        <v>0</v>
      </c>
      <c r="AU632">
        <v>0</v>
      </c>
      <c r="AV632">
        <v>0</v>
      </c>
      <c r="AW632">
        <v>0</v>
      </c>
      <c r="AX632">
        <v>0</v>
      </c>
      <c r="AY632" t="s">
        <v>345</v>
      </c>
      <c r="AZ632">
        <v>1</v>
      </c>
      <c r="BA632">
        <v>0</v>
      </c>
      <c r="BB632">
        <v>0</v>
      </c>
      <c r="BC632">
        <v>0</v>
      </c>
      <c r="BD632">
        <v>0</v>
      </c>
      <c r="BE632">
        <v>0</v>
      </c>
      <c r="BF632">
        <v>0</v>
      </c>
      <c r="BG632">
        <v>0</v>
      </c>
      <c r="BH632">
        <v>0</v>
      </c>
      <c r="BI632" t="s">
        <v>51</v>
      </c>
      <c r="BK632" t="s">
        <v>130</v>
      </c>
      <c r="BL632" t="s">
        <v>130</v>
      </c>
      <c r="BM632" t="s">
        <v>130</v>
      </c>
      <c r="BN632" t="s">
        <v>117</v>
      </c>
      <c r="BO632" t="s">
        <v>931</v>
      </c>
      <c r="BP632">
        <v>0</v>
      </c>
      <c r="BQ632">
        <v>0</v>
      </c>
      <c r="BR632">
        <v>1</v>
      </c>
      <c r="BS632">
        <v>0</v>
      </c>
      <c r="BT632">
        <v>0</v>
      </c>
      <c r="BU632">
        <v>0</v>
      </c>
      <c r="BV632">
        <v>0</v>
      </c>
      <c r="BW632">
        <v>0</v>
      </c>
      <c r="BX632">
        <v>0</v>
      </c>
      <c r="BY632">
        <v>0</v>
      </c>
      <c r="BZ632">
        <v>0</v>
      </c>
      <c r="CA632">
        <v>0</v>
      </c>
      <c r="CB632">
        <v>0</v>
      </c>
      <c r="CC632">
        <v>0</v>
      </c>
      <c r="CD632">
        <v>0</v>
      </c>
      <c r="CE632" t="s">
        <v>146</v>
      </c>
      <c r="CG632" t="s">
        <v>335</v>
      </c>
      <c r="CI632" t="s">
        <v>127</v>
      </c>
      <c r="CJ632" t="s">
        <v>51</v>
      </c>
      <c r="CL632" t="s">
        <v>51</v>
      </c>
      <c r="CN632" t="s">
        <v>336</v>
      </c>
      <c r="CP632">
        <v>10</v>
      </c>
      <c r="CS632" t="s">
        <v>337</v>
      </c>
    </row>
    <row r="633" spans="1:98" customFormat="1">
      <c r="A633">
        <v>199844</v>
      </c>
      <c r="B633" t="s">
        <v>356</v>
      </c>
      <c r="C633" t="s">
        <v>322</v>
      </c>
      <c r="D633">
        <v>1965</v>
      </c>
      <c r="E633">
        <v>61</v>
      </c>
      <c r="F633" t="s">
        <v>339</v>
      </c>
      <c r="G633" t="s">
        <v>83</v>
      </c>
      <c r="H633" t="s">
        <v>1428</v>
      </c>
      <c r="I633" t="s">
        <v>367</v>
      </c>
      <c r="J633" t="s">
        <v>773</v>
      </c>
      <c r="K633" s="329">
        <v>46131.678043981483</v>
      </c>
      <c r="L633" t="s">
        <v>309</v>
      </c>
      <c r="M633" t="s">
        <v>356</v>
      </c>
      <c r="N633" t="s">
        <v>357</v>
      </c>
      <c r="O633" t="s">
        <v>358</v>
      </c>
      <c r="P633" t="s">
        <v>329</v>
      </c>
      <c r="R633" t="s">
        <v>122</v>
      </c>
      <c r="S633" t="s">
        <v>122</v>
      </c>
      <c r="T633" t="s">
        <v>330</v>
      </c>
      <c r="U633" t="s">
        <v>331</v>
      </c>
      <c r="V633" t="s">
        <v>109</v>
      </c>
      <c r="W633" t="s">
        <v>656</v>
      </c>
      <c r="X633">
        <v>0</v>
      </c>
      <c r="Y633">
        <v>0</v>
      </c>
      <c r="Z633">
        <v>0</v>
      </c>
      <c r="AA633">
        <v>0</v>
      </c>
      <c r="AB633">
        <v>1</v>
      </c>
      <c r="AC633">
        <v>0</v>
      </c>
      <c r="AD633">
        <v>0</v>
      </c>
      <c r="AE633">
        <v>0</v>
      </c>
      <c r="AF633">
        <v>0</v>
      </c>
      <c r="AG633">
        <v>0</v>
      </c>
      <c r="AH633">
        <v>0</v>
      </c>
      <c r="AI633">
        <v>0</v>
      </c>
      <c r="AJ633">
        <v>0</v>
      </c>
      <c r="AK633">
        <v>0</v>
      </c>
      <c r="AL633">
        <v>0</v>
      </c>
      <c r="AM633">
        <v>1</v>
      </c>
      <c r="AN633">
        <v>0</v>
      </c>
      <c r="AO633">
        <v>0</v>
      </c>
      <c r="AP633" t="s">
        <v>345</v>
      </c>
      <c r="AQ633">
        <v>1</v>
      </c>
      <c r="AR633">
        <v>0</v>
      </c>
      <c r="AS633">
        <v>0</v>
      </c>
      <c r="AT633">
        <v>0</v>
      </c>
      <c r="AU633">
        <v>0</v>
      </c>
      <c r="AV633">
        <v>0</v>
      </c>
      <c r="AW633">
        <v>0</v>
      </c>
      <c r="AX633">
        <v>0</v>
      </c>
      <c r="AY633" t="s">
        <v>345</v>
      </c>
      <c r="AZ633">
        <v>1</v>
      </c>
      <c r="BA633">
        <v>0</v>
      </c>
      <c r="BB633">
        <v>0</v>
      </c>
      <c r="BC633">
        <v>0</v>
      </c>
      <c r="BD633">
        <v>0</v>
      </c>
      <c r="BE633">
        <v>0</v>
      </c>
      <c r="BF633">
        <v>0</v>
      </c>
      <c r="BG633">
        <v>0</v>
      </c>
      <c r="BH633">
        <v>0</v>
      </c>
      <c r="BK633" t="s">
        <v>133</v>
      </c>
      <c r="BL633" t="s">
        <v>128</v>
      </c>
      <c r="BM633" t="s">
        <v>130</v>
      </c>
      <c r="BN633" t="s">
        <v>118</v>
      </c>
      <c r="BO633" t="s">
        <v>925</v>
      </c>
      <c r="BP633">
        <v>0</v>
      </c>
      <c r="BQ633">
        <v>0</v>
      </c>
      <c r="BR633">
        <v>0</v>
      </c>
      <c r="BS633">
        <v>0</v>
      </c>
      <c r="BT633">
        <v>0</v>
      </c>
      <c r="BU633">
        <v>1</v>
      </c>
      <c r="BV633">
        <v>0</v>
      </c>
      <c r="BW633">
        <v>0</v>
      </c>
      <c r="BX633">
        <v>0</v>
      </c>
      <c r="BY633">
        <v>0</v>
      </c>
      <c r="BZ633">
        <v>0</v>
      </c>
      <c r="CA633">
        <v>0</v>
      </c>
      <c r="CB633">
        <v>0</v>
      </c>
      <c r="CC633">
        <v>1</v>
      </c>
      <c r="CD633">
        <v>0</v>
      </c>
      <c r="CE633" t="s">
        <v>335</v>
      </c>
      <c r="CG633" t="s">
        <v>335</v>
      </c>
      <c r="CI633" t="s">
        <v>129</v>
      </c>
      <c r="CJ633" t="s">
        <v>51</v>
      </c>
      <c r="CL633" t="s">
        <v>51</v>
      </c>
      <c r="CN633" t="s">
        <v>346</v>
      </c>
      <c r="CP633">
        <v>8</v>
      </c>
      <c r="CS633" t="s">
        <v>347</v>
      </c>
    </row>
    <row r="634" spans="1:98" customFormat="1">
      <c r="A634">
        <v>199845</v>
      </c>
      <c r="B634" t="s">
        <v>1363</v>
      </c>
      <c r="C634" t="s">
        <v>360</v>
      </c>
      <c r="D634">
        <v>2000</v>
      </c>
      <c r="E634">
        <v>26</v>
      </c>
      <c r="F634" t="s">
        <v>323</v>
      </c>
      <c r="G634" t="s">
        <v>74</v>
      </c>
      <c r="H634" t="s">
        <v>860</v>
      </c>
      <c r="I634" t="s">
        <v>397</v>
      </c>
      <c r="J634" t="s">
        <v>325</v>
      </c>
      <c r="K634" s="329">
        <v>46131.67759259259</v>
      </c>
      <c r="L634" t="s">
        <v>309</v>
      </c>
      <c r="M634" t="s">
        <v>1363</v>
      </c>
      <c r="N634" t="s">
        <v>1364</v>
      </c>
      <c r="O634" t="s">
        <v>459</v>
      </c>
      <c r="P634" t="s">
        <v>353</v>
      </c>
      <c r="Q634" t="s">
        <v>305</v>
      </c>
      <c r="R634" t="s">
        <v>383</v>
      </c>
      <c r="S634" t="s">
        <v>121</v>
      </c>
      <c r="T634" t="s">
        <v>121</v>
      </c>
      <c r="U634" t="s">
        <v>331</v>
      </c>
      <c r="V634" t="s">
        <v>112</v>
      </c>
      <c r="W634" t="s">
        <v>505</v>
      </c>
      <c r="X634">
        <v>0</v>
      </c>
      <c r="Y634">
        <v>0</v>
      </c>
      <c r="Z634">
        <v>0</v>
      </c>
      <c r="AA634">
        <v>0</v>
      </c>
      <c r="AB634">
        <v>0</v>
      </c>
      <c r="AC634">
        <v>1</v>
      </c>
      <c r="AD634">
        <v>0</v>
      </c>
      <c r="AE634">
        <v>0</v>
      </c>
      <c r="AF634">
        <v>0</v>
      </c>
      <c r="AG634">
        <v>0</v>
      </c>
      <c r="AH634">
        <v>0</v>
      </c>
      <c r="AI634">
        <v>0</v>
      </c>
      <c r="AJ634">
        <v>0</v>
      </c>
      <c r="AK634">
        <v>0</v>
      </c>
      <c r="AL634">
        <v>0</v>
      </c>
      <c r="AM634">
        <v>0</v>
      </c>
      <c r="AN634">
        <v>0</v>
      </c>
      <c r="AO634">
        <v>0</v>
      </c>
      <c r="AP634" t="s">
        <v>345</v>
      </c>
      <c r="AQ634">
        <v>1</v>
      </c>
      <c r="AR634">
        <v>0</v>
      </c>
      <c r="AS634">
        <v>0</v>
      </c>
      <c r="AT634">
        <v>0</v>
      </c>
      <c r="AU634">
        <v>0</v>
      </c>
      <c r="AV634">
        <v>0</v>
      </c>
      <c r="AW634">
        <v>0</v>
      </c>
      <c r="AX634">
        <v>0</v>
      </c>
      <c r="AY634" t="s">
        <v>345</v>
      </c>
      <c r="AZ634">
        <v>1</v>
      </c>
      <c r="BA634">
        <v>0</v>
      </c>
      <c r="BB634">
        <v>0</v>
      </c>
      <c r="BC634">
        <v>0</v>
      </c>
      <c r="BD634">
        <v>0</v>
      </c>
      <c r="BE634">
        <v>0</v>
      </c>
      <c r="BF634">
        <v>0</v>
      </c>
      <c r="BG634">
        <v>0</v>
      </c>
      <c r="BH634">
        <v>0</v>
      </c>
      <c r="BK634" t="s">
        <v>386</v>
      </c>
      <c r="BL634" t="s">
        <v>129</v>
      </c>
      <c r="BM634" t="s">
        <v>129</v>
      </c>
      <c r="BN634" t="s">
        <v>117</v>
      </c>
      <c r="BO634" t="s">
        <v>956</v>
      </c>
      <c r="BP634">
        <v>0</v>
      </c>
      <c r="BQ634">
        <v>0</v>
      </c>
      <c r="BR634">
        <v>0</v>
      </c>
      <c r="BS634">
        <v>0</v>
      </c>
      <c r="BT634">
        <v>1</v>
      </c>
      <c r="BU634">
        <v>0</v>
      </c>
      <c r="BV634">
        <v>0</v>
      </c>
      <c r="BW634">
        <v>0</v>
      </c>
      <c r="BX634">
        <v>0</v>
      </c>
      <c r="BY634">
        <v>0</v>
      </c>
      <c r="BZ634">
        <v>0</v>
      </c>
      <c r="CA634">
        <v>0</v>
      </c>
      <c r="CB634">
        <v>0</v>
      </c>
      <c r="CC634">
        <v>0</v>
      </c>
      <c r="CD634">
        <v>0</v>
      </c>
      <c r="CE634" t="s">
        <v>335</v>
      </c>
      <c r="CG634" t="s">
        <v>335</v>
      </c>
      <c r="CI634" t="s">
        <v>129</v>
      </c>
      <c r="CJ634" t="s">
        <v>51</v>
      </c>
      <c r="CL634" t="s">
        <v>51</v>
      </c>
      <c r="CN634" t="s">
        <v>346</v>
      </c>
      <c r="CP634">
        <v>10</v>
      </c>
      <c r="CS634" t="s">
        <v>337</v>
      </c>
    </row>
    <row r="635" spans="1:98" customFormat="1">
      <c r="A635">
        <v>199843</v>
      </c>
      <c r="B635" t="s">
        <v>461</v>
      </c>
      <c r="C635" t="s">
        <v>360</v>
      </c>
      <c r="D635">
        <v>1994</v>
      </c>
      <c r="E635">
        <v>32</v>
      </c>
      <c r="F635" t="s">
        <v>57</v>
      </c>
      <c r="G635" t="s">
        <v>72</v>
      </c>
      <c r="H635" t="s">
        <v>1067</v>
      </c>
      <c r="I635" t="s">
        <v>478</v>
      </c>
      <c r="J635" t="s">
        <v>350</v>
      </c>
      <c r="K635" s="329">
        <v>46131.673518518517</v>
      </c>
      <c r="L635" t="s">
        <v>309</v>
      </c>
      <c r="M635" t="s">
        <v>461</v>
      </c>
      <c r="N635" t="s">
        <v>541</v>
      </c>
      <c r="O635" t="s">
        <v>377</v>
      </c>
      <c r="P635" t="s">
        <v>365</v>
      </c>
      <c r="Q635" t="s">
        <v>304</v>
      </c>
      <c r="R635" t="s">
        <v>383</v>
      </c>
      <c r="S635" t="s">
        <v>122</v>
      </c>
      <c r="T635" t="s">
        <v>343</v>
      </c>
      <c r="U635" t="s">
        <v>331</v>
      </c>
      <c r="V635" t="s">
        <v>107</v>
      </c>
      <c r="W635" t="s">
        <v>1448</v>
      </c>
      <c r="X635">
        <v>0</v>
      </c>
      <c r="Y635">
        <v>1</v>
      </c>
      <c r="Z635">
        <v>1</v>
      </c>
      <c r="AA635">
        <v>0</v>
      </c>
      <c r="AB635">
        <v>1</v>
      </c>
      <c r="AC635">
        <v>0</v>
      </c>
      <c r="AD635">
        <v>0</v>
      </c>
      <c r="AE635">
        <v>0</v>
      </c>
      <c r="AF635">
        <v>0</v>
      </c>
      <c r="AG635">
        <v>0</v>
      </c>
      <c r="AH635">
        <v>0</v>
      </c>
      <c r="AI635">
        <v>0</v>
      </c>
      <c r="AJ635">
        <v>0</v>
      </c>
      <c r="AK635">
        <v>0</v>
      </c>
      <c r="AL635">
        <v>0</v>
      </c>
      <c r="AM635">
        <v>0</v>
      </c>
      <c r="AN635">
        <v>0</v>
      </c>
      <c r="AO635" t="s">
        <v>2720</v>
      </c>
      <c r="AP635" t="s">
        <v>641</v>
      </c>
      <c r="AQ635">
        <v>0</v>
      </c>
      <c r="AR635">
        <v>1</v>
      </c>
      <c r="AS635">
        <v>1</v>
      </c>
      <c r="AT635">
        <v>0</v>
      </c>
      <c r="AU635">
        <v>0</v>
      </c>
      <c r="AV635">
        <v>0</v>
      </c>
      <c r="AW635">
        <v>0</v>
      </c>
      <c r="AX635">
        <v>0</v>
      </c>
      <c r="AY635" t="s">
        <v>375</v>
      </c>
      <c r="AZ635">
        <v>0</v>
      </c>
      <c r="BA635">
        <v>1</v>
      </c>
      <c r="BB635">
        <v>0</v>
      </c>
      <c r="BC635">
        <v>0</v>
      </c>
      <c r="BD635">
        <v>0</v>
      </c>
      <c r="BE635">
        <v>0</v>
      </c>
      <c r="BF635">
        <v>0</v>
      </c>
      <c r="BG635">
        <v>0</v>
      </c>
      <c r="BH635">
        <v>0</v>
      </c>
      <c r="BI635" t="s">
        <v>51</v>
      </c>
      <c r="BJ635" t="s">
        <v>2721</v>
      </c>
      <c r="BK635" t="s">
        <v>132</v>
      </c>
      <c r="BL635" t="s">
        <v>135</v>
      </c>
      <c r="BM635" t="s">
        <v>131</v>
      </c>
      <c r="BN635" t="s">
        <v>118</v>
      </c>
      <c r="BO635" t="s">
        <v>959</v>
      </c>
      <c r="BP635">
        <v>0</v>
      </c>
      <c r="BQ635">
        <v>0</v>
      </c>
      <c r="BR635">
        <v>0</v>
      </c>
      <c r="BS635">
        <v>0</v>
      </c>
      <c r="BT635">
        <v>1</v>
      </c>
      <c r="BU635">
        <v>1</v>
      </c>
      <c r="BV635">
        <v>0</v>
      </c>
      <c r="BW635">
        <v>0</v>
      </c>
      <c r="BX635">
        <v>0</v>
      </c>
      <c r="BY635">
        <v>0</v>
      </c>
      <c r="BZ635">
        <v>0</v>
      </c>
      <c r="CA635">
        <v>0</v>
      </c>
      <c r="CB635">
        <v>0</v>
      </c>
      <c r="CC635">
        <v>0</v>
      </c>
      <c r="CD635">
        <v>0</v>
      </c>
      <c r="CE635" t="s">
        <v>335</v>
      </c>
      <c r="CF635" t="s">
        <v>2722</v>
      </c>
      <c r="CG635" t="s">
        <v>226</v>
      </c>
      <c r="CI635" t="s">
        <v>129</v>
      </c>
      <c r="CJ635" t="s">
        <v>52</v>
      </c>
      <c r="CL635" t="s">
        <v>52</v>
      </c>
      <c r="CN635" t="s">
        <v>346</v>
      </c>
      <c r="CP635">
        <v>9</v>
      </c>
      <c r="CS635" t="s">
        <v>347</v>
      </c>
    </row>
    <row r="636" spans="1:98" customFormat="1">
      <c r="A636">
        <v>199839</v>
      </c>
      <c r="B636" t="s">
        <v>612</v>
      </c>
      <c r="C636" t="s">
        <v>360</v>
      </c>
      <c r="D636">
        <v>1975</v>
      </c>
      <c r="E636">
        <v>51</v>
      </c>
      <c r="F636" t="s">
        <v>58</v>
      </c>
      <c r="G636" t="s">
        <v>84</v>
      </c>
      <c r="H636" t="s">
        <v>906</v>
      </c>
      <c r="I636" t="s">
        <v>410</v>
      </c>
      <c r="J636" t="s">
        <v>350</v>
      </c>
      <c r="K636" s="329">
        <v>46131.671273148146</v>
      </c>
      <c r="L636" t="s">
        <v>309</v>
      </c>
      <c r="M636" t="s">
        <v>612</v>
      </c>
      <c r="N636" t="s">
        <v>613</v>
      </c>
      <c r="O636" t="s">
        <v>377</v>
      </c>
      <c r="P636" t="s">
        <v>365</v>
      </c>
      <c r="Q636" t="s">
        <v>304</v>
      </c>
      <c r="R636" t="s">
        <v>123</v>
      </c>
      <c r="S636" t="s">
        <v>122</v>
      </c>
      <c r="T636" t="s">
        <v>330</v>
      </c>
      <c r="U636" t="s">
        <v>74</v>
      </c>
      <c r="V636" t="s">
        <v>107</v>
      </c>
      <c r="W636" t="s">
        <v>1484</v>
      </c>
      <c r="X636">
        <v>0</v>
      </c>
      <c r="Y636">
        <v>0</v>
      </c>
      <c r="Z636">
        <v>0</v>
      </c>
      <c r="AA636">
        <v>0</v>
      </c>
      <c r="AB636">
        <v>1</v>
      </c>
      <c r="AC636">
        <v>0</v>
      </c>
      <c r="AD636">
        <v>0</v>
      </c>
      <c r="AE636">
        <v>0</v>
      </c>
      <c r="AF636">
        <v>0</v>
      </c>
      <c r="AG636">
        <v>0</v>
      </c>
      <c r="AH636">
        <v>1</v>
      </c>
      <c r="AI636">
        <v>0</v>
      </c>
      <c r="AJ636">
        <v>0</v>
      </c>
      <c r="AK636">
        <v>0</v>
      </c>
      <c r="AL636">
        <v>1</v>
      </c>
      <c r="AM636">
        <v>0</v>
      </c>
      <c r="AN636">
        <v>0</v>
      </c>
      <c r="AO636">
        <v>0</v>
      </c>
      <c r="AP636" t="s">
        <v>345</v>
      </c>
      <c r="AQ636">
        <v>1</v>
      </c>
      <c r="AR636">
        <v>0</v>
      </c>
      <c r="AS636">
        <v>0</v>
      </c>
      <c r="AT636">
        <v>0</v>
      </c>
      <c r="AU636">
        <v>0</v>
      </c>
      <c r="AV636">
        <v>0</v>
      </c>
      <c r="AW636">
        <v>0</v>
      </c>
      <c r="AX636">
        <v>0</v>
      </c>
      <c r="AY636" t="s">
        <v>345</v>
      </c>
      <c r="AZ636">
        <v>1</v>
      </c>
      <c r="BA636">
        <v>0</v>
      </c>
      <c r="BB636">
        <v>0</v>
      </c>
      <c r="BC636">
        <v>0</v>
      </c>
      <c r="BD636">
        <v>0</v>
      </c>
      <c r="BE636">
        <v>0</v>
      </c>
      <c r="BF636">
        <v>0</v>
      </c>
      <c r="BG636">
        <v>0</v>
      </c>
      <c r="BH636">
        <v>0</v>
      </c>
      <c r="BK636" t="s">
        <v>130</v>
      </c>
      <c r="BL636" t="s">
        <v>129</v>
      </c>
      <c r="BM636" t="s">
        <v>129</v>
      </c>
      <c r="BN636" t="s">
        <v>117</v>
      </c>
      <c r="BO636" t="s">
        <v>965</v>
      </c>
      <c r="BP636">
        <v>0</v>
      </c>
      <c r="BQ636">
        <v>0</v>
      </c>
      <c r="BR636">
        <v>1</v>
      </c>
      <c r="BS636">
        <v>0</v>
      </c>
      <c r="BT636">
        <v>0</v>
      </c>
      <c r="BU636">
        <v>0</v>
      </c>
      <c r="BV636">
        <v>0</v>
      </c>
      <c r="BW636">
        <v>0</v>
      </c>
      <c r="BX636">
        <v>0</v>
      </c>
      <c r="BY636">
        <v>0</v>
      </c>
      <c r="BZ636">
        <v>1</v>
      </c>
      <c r="CA636">
        <v>0</v>
      </c>
      <c r="CB636">
        <v>0</v>
      </c>
      <c r="CC636">
        <v>0</v>
      </c>
      <c r="CD636">
        <v>0</v>
      </c>
      <c r="CE636" t="s">
        <v>146</v>
      </c>
      <c r="CG636" t="s">
        <v>143</v>
      </c>
      <c r="CI636" t="s">
        <v>127</v>
      </c>
      <c r="CJ636" t="s">
        <v>51</v>
      </c>
      <c r="CK636" t="s">
        <v>2723</v>
      </c>
      <c r="CL636" t="s">
        <v>51</v>
      </c>
      <c r="CM636" t="s">
        <v>2724</v>
      </c>
      <c r="CN636" t="s">
        <v>336</v>
      </c>
      <c r="CO636" t="s">
        <v>2725</v>
      </c>
      <c r="CP636">
        <v>8</v>
      </c>
      <c r="CQ636" t="s">
        <v>2726</v>
      </c>
      <c r="CR636" t="s">
        <v>2727</v>
      </c>
      <c r="CS636" t="s">
        <v>337</v>
      </c>
      <c r="CT636" t="s">
        <v>2728</v>
      </c>
    </row>
    <row r="637" spans="1:98" customFormat="1">
      <c r="A637">
        <v>199838</v>
      </c>
      <c r="B637" t="s">
        <v>356</v>
      </c>
      <c r="C637" t="s">
        <v>322</v>
      </c>
      <c r="D637">
        <v>1968</v>
      </c>
      <c r="E637">
        <v>58</v>
      </c>
      <c r="F637" t="s">
        <v>58</v>
      </c>
      <c r="G637" t="s">
        <v>69</v>
      </c>
      <c r="H637" t="s">
        <v>1125</v>
      </c>
      <c r="I637" t="s">
        <v>349</v>
      </c>
      <c r="J637" t="s">
        <v>350</v>
      </c>
      <c r="K637" s="329">
        <v>46131.667534722219</v>
      </c>
      <c r="L637" t="s">
        <v>309</v>
      </c>
      <c r="M637" t="s">
        <v>356</v>
      </c>
      <c r="N637" t="s">
        <v>357</v>
      </c>
      <c r="O637" t="s">
        <v>358</v>
      </c>
      <c r="P637" t="s">
        <v>329</v>
      </c>
      <c r="R637" t="s">
        <v>383</v>
      </c>
      <c r="S637" t="s">
        <v>121</v>
      </c>
      <c r="T637" t="s">
        <v>121</v>
      </c>
      <c r="U637" t="s">
        <v>331</v>
      </c>
      <c r="V637" t="s">
        <v>109</v>
      </c>
      <c r="W637" t="s">
        <v>499</v>
      </c>
      <c r="X637">
        <v>0</v>
      </c>
      <c r="Y637">
        <v>0</v>
      </c>
      <c r="Z637">
        <v>0</v>
      </c>
      <c r="AA637">
        <v>0</v>
      </c>
      <c r="AB637">
        <v>0</v>
      </c>
      <c r="AC637">
        <v>0</v>
      </c>
      <c r="AD637">
        <v>0</v>
      </c>
      <c r="AE637">
        <v>0</v>
      </c>
      <c r="AF637">
        <v>0</v>
      </c>
      <c r="AG637">
        <v>0</v>
      </c>
      <c r="AH637">
        <v>0</v>
      </c>
      <c r="AI637">
        <v>0</v>
      </c>
      <c r="AJ637">
        <v>0</v>
      </c>
      <c r="AK637">
        <v>0</v>
      </c>
      <c r="AL637">
        <v>1</v>
      </c>
      <c r="AM637">
        <v>0</v>
      </c>
      <c r="AN637">
        <v>0</v>
      </c>
      <c r="AO637">
        <v>0</v>
      </c>
      <c r="AP637" t="s">
        <v>345</v>
      </c>
      <c r="AQ637">
        <v>1</v>
      </c>
      <c r="AR637">
        <v>0</v>
      </c>
      <c r="AS637">
        <v>0</v>
      </c>
      <c r="AT637">
        <v>0</v>
      </c>
      <c r="AU637">
        <v>0</v>
      </c>
      <c r="AV637">
        <v>0</v>
      </c>
      <c r="AW637">
        <v>0</v>
      </c>
      <c r="AX637">
        <v>0</v>
      </c>
      <c r="AY637" t="s">
        <v>345</v>
      </c>
      <c r="AZ637">
        <v>1</v>
      </c>
      <c r="BA637">
        <v>0</v>
      </c>
      <c r="BB637">
        <v>0</v>
      </c>
      <c r="BC637">
        <v>0</v>
      </c>
      <c r="BD637">
        <v>0</v>
      </c>
      <c r="BE637">
        <v>0</v>
      </c>
      <c r="BF637">
        <v>0</v>
      </c>
      <c r="BG637">
        <v>0</v>
      </c>
      <c r="BH637">
        <v>0</v>
      </c>
      <c r="BI637" t="s">
        <v>51</v>
      </c>
      <c r="BJ637" t="s">
        <v>2729</v>
      </c>
      <c r="BK637" t="s">
        <v>386</v>
      </c>
      <c r="BL637" t="s">
        <v>130</v>
      </c>
      <c r="BM637" t="s">
        <v>128</v>
      </c>
      <c r="BN637" t="s">
        <v>118</v>
      </c>
      <c r="BO637" t="s">
        <v>928</v>
      </c>
      <c r="BP637">
        <v>0</v>
      </c>
      <c r="BQ637">
        <v>0</v>
      </c>
      <c r="BR637">
        <v>0</v>
      </c>
      <c r="BS637">
        <v>1</v>
      </c>
      <c r="BT637">
        <v>0</v>
      </c>
      <c r="BU637">
        <v>0</v>
      </c>
      <c r="BV637">
        <v>0</v>
      </c>
      <c r="BW637">
        <v>0</v>
      </c>
      <c r="BX637">
        <v>0</v>
      </c>
      <c r="BY637">
        <v>0</v>
      </c>
      <c r="BZ637">
        <v>0</v>
      </c>
      <c r="CA637">
        <v>0</v>
      </c>
      <c r="CB637">
        <v>0</v>
      </c>
      <c r="CC637">
        <v>0</v>
      </c>
      <c r="CD637">
        <v>0</v>
      </c>
      <c r="CE637" t="s">
        <v>335</v>
      </c>
      <c r="CF637" t="s">
        <v>1804</v>
      </c>
      <c r="CG637" t="s">
        <v>335</v>
      </c>
      <c r="CI637" t="s">
        <v>129</v>
      </c>
      <c r="CJ637" t="s">
        <v>51</v>
      </c>
      <c r="CL637" t="s">
        <v>51</v>
      </c>
      <c r="CN637" t="s">
        <v>346</v>
      </c>
      <c r="CP637">
        <v>3</v>
      </c>
      <c r="CS637" t="s">
        <v>337</v>
      </c>
    </row>
    <row r="638" spans="1:98" customFormat="1">
      <c r="A638">
        <v>175042</v>
      </c>
      <c r="B638" t="s">
        <v>321</v>
      </c>
      <c r="C638" t="s">
        <v>360</v>
      </c>
      <c r="D638">
        <v>1960</v>
      </c>
      <c r="E638">
        <v>66</v>
      </c>
      <c r="F638" t="s">
        <v>339</v>
      </c>
      <c r="G638" t="s">
        <v>70</v>
      </c>
      <c r="H638" t="s">
        <v>1104</v>
      </c>
      <c r="I638" t="s">
        <v>575</v>
      </c>
      <c r="J638" t="s">
        <v>325</v>
      </c>
      <c r="K638" s="329">
        <v>46131.651620370372</v>
      </c>
      <c r="L638" t="s">
        <v>309</v>
      </c>
      <c r="M638" t="s">
        <v>425</v>
      </c>
      <c r="N638" t="s">
        <v>426</v>
      </c>
      <c r="O638" t="s">
        <v>364</v>
      </c>
      <c r="P638" t="s">
        <v>365</v>
      </c>
      <c r="R638" t="s">
        <v>125</v>
      </c>
      <c r="S638" t="s">
        <v>125</v>
      </c>
      <c r="T638" t="s">
        <v>330</v>
      </c>
      <c r="U638" t="s">
        <v>372</v>
      </c>
      <c r="V638" t="s">
        <v>107</v>
      </c>
      <c r="W638" t="s">
        <v>623</v>
      </c>
      <c r="X638">
        <v>0</v>
      </c>
      <c r="Y638">
        <v>0</v>
      </c>
      <c r="Z638">
        <v>0</v>
      </c>
      <c r="AA638">
        <v>0</v>
      </c>
      <c r="AB638">
        <v>0</v>
      </c>
      <c r="AC638">
        <v>0</v>
      </c>
      <c r="AD638">
        <v>0</v>
      </c>
      <c r="AE638">
        <v>1</v>
      </c>
      <c r="AF638">
        <v>0</v>
      </c>
      <c r="AG638">
        <v>0</v>
      </c>
      <c r="AH638">
        <v>0</v>
      </c>
      <c r="AI638">
        <v>0</v>
      </c>
      <c r="AJ638">
        <v>0</v>
      </c>
      <c r="AK638">
        <v>0</v>
      </c>
      <c r="AL638">
        <v>0</v>
      </c>
      <c r="AM638">
        <v>0</v>
      </c>
      <c r="AN638">
        <v>0</v>
      </c>
      <c r="AO638">
        <v>0</v>
      </c>
      <c r="AP638" t="s">
        <v>510</v>
      </c>
      <c r="AQ638">
        <v>0</v>
      </c>
      <c r="AR638">
        <v>0</v>
      </c>
      <c r="AS638">
        <v>1</v>
      </c>
      <c r="AT638">
        <v>0</v>
      </c>
      <c r="AU638">
        <v>0</v>
      </c>
      <c r="AV638">
        <v>0</v>
      </c>
      <c r="AW638">
        <v>0</v>
      </c>
      <c r="AX638">
        <v>0</v>
      </c>
      <c r="AY638" t="s">
        <v>464</v>
      </c>
      <c r="AZ638">
        <v>0</v>
      </c>
      <c r="BA638">
        <v>0</v>
      </c>
      <c r="BB638">
        <v>0</v>
      </c>
      <c r="BC638">
        <v>1</v>
      </c>
      <c r="BD638">
        <v>0</v>
      </c>
      <c r="BE638">
        <v>0</v>
      </c>
      <c r="BF638">
        <v>0</v>
      </c>
      <c r="BG638">
        <v>0</v>
      </c>
      <c r="BH638">
        <v>0</v>
      </c>
      <c r="BK638" t="s">
        <v>135</v>
      </c>
      <c r="BL638" t="s">
        <v>134</v>
      </c>
      <c r="BM638" t="s">
        <v>135</v>
      </c>
      <c r="BN638" t="s">
        <v>118</v>
      </c>
      <c r="BO638" t="s">
        <v>924</v>
      </c>
      <c r="BP638">
        <v>0</v>
      </c>
      <c r="BQ638">
        <v>0</v>
      </c>
      <c r="BR638">
        <v>0</v>
      </c>
      <c r="BS638">
        <v>0</v>
      </c>
      <c r="BT638">
        <v>0</v>
      </c>
      <c r="BU638">
        <v>1</v>
      </c>
      <c r="BV638">
        <v>0</v>
      </c>
      <c r="BW638">
        <v>0</v>
      </c>
      <c r="BX638">
        <v>0</v>
      </c>
      <c r="BY638">
        <v>0</v>
      </c>
      <c r="BZ638">
        <v>0</v>
      </c>
      <c r="CA638">
        <v>0</v>
      </c>
      <c r="CB638">
        <v>0</v>
      </c>
      <c r="CC638">
        <v>0</v>
      </c>
      <c r="CD638">
        <v>0</v>
      </c>
      <c r="CE638" t="s">
        <v>335</v>
      </c>
      <c r="CG638" t="s">
        <v>335</v>
      </c>
      <c r="CI638" t="s">
        <v>131</v>
      </c>
      <c r="CJ638" t="s">
        <v>52</v>
      </c>
      <c r="CL638" t="s">
        <v>52</v>
      </c>
      <c r="CN638" t="s">
        <v>346</v>
      </c>
      <c r="CP638">
        <v>9</v>
      </c>
    </row>
    <row r="639" spans="1:98" customFormat="1">
      <c r="A639">
        <v>148663</v>
      </c>
      <c r="B639" t="s">
        <v>321</v>
      </c>
      <c r="C639" t="s">
        <v>360</v>
      </c>
      <c r="D639">
        <v>1986</v>
      </c>
      <c r="E639">
        <v>40</v>
      </c>
      <c r="F639" t="s">
        <v>387</v>
      </c>
      <c r="G639" t="s">
        <v>80</v>
      </c>
      <c r="H639" t="s">
        <v>743</v>
      </c>
      <c r="I639" t="s">
        <v>440</v>
      </c>
      <c r="J639" t="s">
        <v>325</v>
      </c>
      <c r="K639" s="329">
        <v>46131.63858796296</v>
      </c>
      <c r="L639" t="s">
        <v>309</v>
      </c>
      <c r="M639" t="s">
        <v>1363</v>
      </c>
      <c r="N639" t="s">
        <v>1364</v>
      </c>
      <c r="O639" t="s">
        <v>459</v>
      </c>
      <c r="P639" t="s">
        <v>353</v>
      </c>
      <c r="Q639" t="s">
        <v>305</v>
      </c>
      <c r="R639" t="s">
        <v>122</v>
      </c>
      <c r="S639" t="s">
        <v>122</v>
      </c>
      <c r="T639" t="s">
        <v>343</v>
      </c>
      <c r="U639" t="s">
        <v>395</v>
      </c>
      <c r="V639" t="s">
        <v>108</v>
      </c>
      <c r="W639" t="s">
        <v>655</v>
      </c>
      <c r="X639">
        <v>1</v>
      </c>
      <c r="Y639">
        <v>1</v>
      </c>
      <c r="Z639">
        <v>1</v>
      </c>
      <c r="AA639">
        <v>0</v>
      </c>
      <c r="AB639">
        <v>0</v>
      </c>
      <c r="AC639">
        <v>1</v>
      </c>
      <c r="AD639">
        <v>0</v>
      </c>
      <c r="AE639">
        <v>0</v>
      </c>
      <c r="AF639">
        <v>0</v>
      </c>
      <c r="AG639">
        <v>0</v>
      </c>
      <c r="AH639">
        <v>0</v>
      </c>
      <c r="AI639">
        <v>0</v>
      </c>
      <c r="AJ639">
        <v>0</v>
      </c>
      <c r="AK639">
        <v>0</v>
      </c>
      <c r="AL639">
        <v>0</v>
      </c>
      <c r="AM639">
        <v>0</v>
      </c>
      <c r="AN639">
        <v>0</v>
      </c>
      <c r="AO639">
        <v>0</v>
      </c>
      <c r="AP639" t="s">
        <v>345</v>
      </c>
      <c r="AQ639">
        <v>1</v>
      </c>
      <c r="AR639">
        <v>0</v>
      </c>
      <c r="AS639">
        <v>0</v>
      </c>
      <c r="AT639">
        <v>0</v>
      </c>
      <c r="AU639">
        <v>0</v>
      </c>
      <c r="AV639">
        <v>0</v>
      </c>
      <c r="AW639">
        <v>0</v>
      </c>
      <c r="AX639">
        <v>0</v>
      </c>
      <c r="AY639" t="s">
        <v>345</v>
      </c>
      <c r="AZ639">
        <v>1</v>
      </c>
      <c r="BA639">
        <v>0</v>
      </c>
      <c r="BB639">
        <v>0</v>
      </c>
      <c r="BC639">
        <v>0</v>
      </c>
      <c r="BD639">
        <v>0</v>
      </c>
      <c r="BE639">
        <v>0</v>
      </c>
      <c r="BF639">
        <v>0</v>
      </c>
      <c r="BG639">
        <v>0</v>
      </c>
      <c r="BH639">
        <v>0</v>
      </c>
      <c r="BK639" t="s">
        <v>128</v>
      </c>
      <c r="BL639" t="s">
        <v>128</v>
      </c>
      <c r="BM639" t="s">
        <v>129</v>
      </c>
      <c r="BN639" t="s">
        <v>118</v>
      </c>
      <c r="BO639" t="s">
        <v>929</v>
      </c>
      <c r="BP639">
        <v>0</v>
      </c>
      <c r="BQ639">
        <v>0</v>
      </c>
      <c r="BR639">
        <v>0</v>
      </c>
      <c r="BS639">
        <v>0</v>
      </c>
      <c r="BT639">
        <v>0</v>
      </c>
      <c r="BU639">
        <v>1</v>
      </c>
      <c r="BV639">
        <v>0</v>
      </c>
      <c r="BW639">
        <v>1</v>
      </c>
      <c r="BX639">
        <v>0</v>
      </c>
      <c r="BY639">
        <v>0</v>
      </c>
      <c r="BZ639">
        <v>0</v>
      </c>
      <c r="CA639">
        <v>0</v>
      </c>
      <c r="CB639">
        <v>0</v>
      </c>
      <c r="CC639">
        <v>0</v>
      </c>
      <c r="CD639">
        <v>0</v>
      </c>
      <c r="CE639" t="s">
        <v>335</v>
      </c>
      <c r="CG639" t="s">
        <v>167</v>
      </c>
      <c r="CI639" t="s">
        <v>128</v>
      </c>
      <c r="CJ639" t="s">
        <v>51</v>
      </c>
      <c r="CL639" t="s">
        <v>51</v>
      </c>
      <c r="CN639" t="s">
        <v>346</v>
      </c>
      <c r="CP639">
        <v>10</v>
      </c>
      <c r="CQ639" t="s">
        <v>2730</v>
      </c>
      <c r="CS639" t="s">
        <v>347</v>
      </c>
    </row>
    <row r="640" spans="1:98" customFormat="1">
      <c r="A640">
        <v>199836</v>
      </c>
      <c r="B640" t="s">
        <v>1810</v>
      </c>
      <c r="C640" t="s">
        <v>360</v>
      </c>
      <c r="D640">
        <v>1992</v>
      </c>
      <c r="E640">
        <v>34</v>
      </c>
      <c r="F640" t="s">
        <v>57</v>
      </c>
      <c r="G640" t="s">
        <v>49</v>
      </c>
      <c r="H640" t="s">
        <v>377</v>
      </c>
      <c r="I640" t="s">
        <v>402</v>
      </c>
      <c r="J640" t="s">
        <v>325</v>
      </c>
      <c r="K640" s="329">
        <v>46131.636666666665</v>
      </c>
      <c r="L640" t="s">
        <v>309</v>
      </c>
      <c r="M640" t="s">
        <v>1810</v>
      </c>
      <c r="N640" t="s">
        <v>1812</v>
      </c>
      <c r="O640" t="s">
        <v>319</v>
      </c>
      <c r="P640" t="s">
        <v>405</v>
      </c>
      <c r="Q640" t="s">
        <v>306</v>
      </c>
      <c r="R640" t="s">
        <v>383</v>
      </c>
      <c r="S640" t="s">
        <v>121</v>
      </c>
      <c r="T640" t="s">
        <v>121</v>
      </c>
      <c r="U640" t="s">
        <v>331</v>
      </c>
      <c r="V640" t="s">
        <v>112</v>
      </c>
      <c r="W640" t="s">
        <v>359</v>
      </c>
      <c r="X640">
        <v>0</v>
      </c>
      <c r="Y640">
        <v>0</v>
      </c>
      <c r="Z640">
        <v>1</v>
      </c>
      <c r="AA640">
        <v>0</v>
      </c>
      <c r="AB640">
        <v>1</v>
      </c>
      <c r="AC640">
        <v>0</v>
      </c>
      <c r="AD640">
        <v>0</v>
      </c>
      <c r="AE640">
        <v>0</v>
      </c>
      <c r="AF640">
        <v>0</v>
      </c>
      <c r="AG640">
        <v>0</v>
      </c>
      <c r="AH640">
        <v>0</v>
      </c>
      <c r="AI640">
        <v>0</v>
      </c>
      <c r="AJ640">
        <v>0</v>
      </c>
      <c r="AK640">
        <v>0</v>
      </c>
      <c r="AL640">
        <v>0</v>
      </c>
      <c r="AM640">
        <v>0</v>
      </c>
      <c r="AN640">
        <v>0</v>
      </c>
      <c r="AO640">
        <v>0</v>
      </c>
      <c r="AP640" t="s">
        <v>345</v>
      </c>
      <c r="AQ640">
        <v>1</v>
      </c>
      <c r="AR640">
        <v>0</v>
      </c>
      <c r="AS640">
        <v>0</v>
      </c>
      <c r="AT640">
        <v>0</v>
      </c>
      <c r="AU640">
        <v>0</v>
      </c>
      <c r="AV640">
        <v>0</v>
      </c>
      <c r="AW640">
        <v>0</v>
      </c>
      <c r="AX640">
        <v>0</v>
      </c>
      <c r="AY640" t="s">
        <v>345</v>
      </c>
      <c r="AZ640">
        <v>1</v>
      </c>
      <c r="BA640">
        <v>0</v>
      </c>
      <c r="BB640">
        <v>0</v>
      </c>
      <c r="BC640">
        <v>0</v>
      </c>
      <c r="BD640">
        <v>0</v>
      </c>
      <c r="BE640">
        <v>0</v>
      </c>
      <c r="BF640">
        <v>0</v>
      </c>
      <c r="BG640">
        <v>0</v>
      </c>
      <c r="BH640">
        <v>0</v>
      </c>
      <c r="BK640" t="s">
        <v>386</v>
      </c>
      <c r="BL640" t="s">
        <v>386</v>
      </c>
      <c r="BM640" t="s">
        <v>386</v>
      </c>
      <c r="BN640" t="s">
        <v>117</v>
      </c>
      <c r="BO640" t="s">
        <v>938</v>
      </c>
      <c r="BP640">
        <v>0</v>
      </c>
      <c r="BQ640">
        <v>0</v>
      </c>
      <c r="BR640">
        <v>0</v>
      </c>
      <c r="BS640">
        <v>0</v>
      </c>
      <c r="BT640">
        <v>0</v>
      </c>
      <c r="BU640">
        <v>0</v>
      </c>
      <c r="BV640">
        <v>0</v>
      </c>
      <c r="BW640">
        <v>1</v>
      </c>
      <c r="BX640">
        <v>0</v>
      </c>
      <c r="BY640">
        <v>0</v>
      </c>
      <c r="BZ640">
        <v>0</v>
      </c>
      <c r="CA640">
        <v>0</v>
      </c>
      <c r="CB640">
        <v>0</v>
      </c>
      <c r="CC640">
        <v>0</v>
      </c>
      <c r="CD640">
        <v>0</v>
      </c>
      <c r="CE640" t="s">
        <v>137</v>
      </c>
      <c r="CF640" t="s">
        <v>638</v>
      </c>
      <c r="CG640" t="s">
        <v>143</v>
      </c>
      <c r="CI640" t="s">
        <v>129</v>
      </c>
      <c r="CJ640" t="s">
        <v>51</v>
      </c>
      <c r="CK640" t="s">
        <v>2731</v>
      </c>
      <c r="CL640" t="s">
        <v>51</v>
      </c>
      <c r="CN640" t="s">
        <v>346</v>
      </c>
      <c r="CP640">
        <v>10</v>
      </c>
      <c r="CS640" t="s">
        <v>337</v>
      </c>
    </row>
    <row r="641" spans="1:98" customFormat="1">
      <c r="A641">
        <v>113765</v>
      </c>
      <c r="B641" t="s">
        <v>551</v>
      </c>
      <c r="C641" t="s">
        <v>360</v>
      </c>
      <c r="D641">
        <v>1973</v>
      </c>
      <c r="E641">
        <v>53</v>
      </c>
      <c r="F641" t="s">
        <v>58</v>
      </c>
      <c r="G641" t="s">
        <v>49</v>
      </c>
      <c r="H641" t="s">
        <v>415</v>
      </c>
      <c r="I641" t="s">
        <v>367</v>
      </c>
      <c r="J641" t="s">
        <v>350</v>
      </c>
      <c r="K641" s="329">
        <v>46131.63076388889</v>
      </c>
      <c r="L641" t="s">
        <v>309</v>
      </c>
      <c r="M641" t="s">
        <v>551</v>
      </c>
      <c r="N641" t="s">
        <v>552</v>
      </c>
      <c r="O641" t="s">
        <v>553</v>
      </c>
      <c r="P641" t="s">
        <v>382</v>
      </c>
      <c r="R641" t="s">
        <v>125</v>
      </c>
      <c r="S641" t="s">
        <v>125</v>
      </c>
      <c r="T641" t="s">
        <v>391</v>
      </c>
      <c r="U641" t="s">
        <v>580</v>
      </c>
      <c r="V641" t="s">
        <v>105</v>
      </c>
      <c r="W641" t="s">
        <v>513</v>
      </c>
      <c r="X641">
        <v>0</v>
      </c>
      <c r="Y641">
        <v>0</v>
      </c>
      <c r="Z641">
        <v>0</v>
      </c>
      <c r="AA641">
        <v>0</v>
      </c>
      <c r="AB641">
        <v>0</v>
      </c>
      <c r="AC641">
        <v>0</v>
      </c>
      <c r="AD641">
        <v>0</v>
      </c>
      <c r="AE641">
        <v>0</v>
      </c>
      <c r="AF641">
        <v>0</v>
      </c>
      <c r="AG641">
        <v>0</v>
      </c>
      <c r="AH641">
        <v>1</v>
      </c>
      <c r="AI641">
        <v>0</v>
      </c>
      <c r="AJ641">
        <v>0</v>
      </c>
      <c r="AK641">
        <v>0</v>
      </c>
      <c r="AL641">
        <v>0</v>
      </c>
      <c r="AM641">
        <v>0</v>
      </c>
      <c r="AN641">
        <v>0</v>
      </c>
      <c r="AO641">
        <v>0</v>
      </c>
      <c r="AP641" t="s">
        <v>345</v>
      </c>
      <c r="AQ641">
        <v>1</v>
      </c>
      <c r="AR641">
        <v>0</v>
      </c>
      <c r="AS641">
        <v>0</v>
      </c>
      <c r="AT641">
        <v>0</v>
      </c>
      <c r="AU641">
        <v>0</v>
      </c>
      <c r="AV641">
        <v>0</v>
      </c>
      <c r="AW641">
        <v>0</v>
      </c>
      <c r="AX641">
        <v>0</v>
      </c>
      <c r="AY641" t="s">
        <v>345</v>
      </c>
      <c r="AZ641">
        <v>1</v>
      </c>
      <c r="BA641">
        <v>0</v>
      </c>
      <c r="BB641">
        <v>0</v>
      </c>
      <c r="BC641">
        <v>0</v>
      </c>
      <c r="BD641">
        <v>0</v>
      </c>
      <c r="BE641">
        <v>0</v>
      </c>
      <c r="BF641">
        <v>0</v>
      </c>
      <c r="BG641">
        <v>0</v>
      </c>
      <c r="BH641">
        <v>0</v>
      </c>
      <c r="BK641" t="s">
        <v>128</v>
      </c>
      <c r="BL641" t="s">
        <v>128</v>
      </c>
      <c r="BM641" t="s">
        <v>128</v>
      </c>
      <c r="BN641" t="s">
        <v>120</v>
      </c>
      <c r="BO641" t="s">
        <v>373</v>
      </c>
      <c r="BP641">
        <v>0</v>
      </c>
      <c r="BQ641">
        <v>0</v>
      </c>
      <c r="BR641">
        <v>0</v>
      </c>
      <c r="BS641">
        <v>0</v>
      </c>
      <c r="BT641">
        <v>0</v>
      </c>
      <c r="BU641">
        <v>0</v>
      </c>
      <c r="BV641">
        <v>0</v>
      </c>
      <c r="BW641">
        <v>0</v>
      </c>
      <c r="BX641">
        <v>0</v>
      </c>
      <c r="BY641">
        <v>0</v>
      </c>
      <c r="BZ641">
        <v>0</v>
      </c>
      <c r="CA641">
        <v>0</v>
      </c>
      <c r="CB641">
        <v>0</v>
      </c>
      <c r="CC641">
        <v>0</v>
      </c>
      <c r="CD641">
        <v>1</v>
      </c>
      <c r="CE641" t="s">
        <v>335</v>
      </c>
      <c r="CG641" t="s">
        <v>335</v>
      </c>
      <c r="CI641" t="s">
        <v>128</v>
      </c>
      <c r="CJ641" t="s">
        <v>51</v>
      </c>
      <c r="CL641" t="s">
        <v>51</v>
      </c>
      <c r="CN641" t="s">
        <v>346</v>
      </c>
      <c r="CP641">
        <v>10</v>
      </c>
      <c r="CS641" t="s">
        <v>400</v>
      </c>
    </row>
    <row r="642" spans="1:98" customFormat="1">
      <c r="A642">
        <v>199832</v>
      </c>
      <c r="B642" t="s">
        <v>321</v>
      </c>
      <c r="C642" t="s">
        <v>360</v>
      </c>
      <c r="D642">
        <v>1981</v>
      </c>
      <c r="E642">
        <v>45</v>
      </c>
      <c r="F642" t="s">
        <v>387</v>
      </c>
      <c r="G642" t="s">
        <v>49</v>
      </c>
      <c r="H642" t="s">
        <v>442</v>
      </c>
      <c r="I642" t="s">
        <v>361</v>
      </c>
      <c r="J642" t="s">
        <v>325</v>
      </c>
      <c r="K642" s="329">
        <v>46131.626400462963</v>
      </c>
      <c r="L642" t="s">
        <v>309</v>
      </c>
      <c r="M642" t="s">
        <v>468</v>
      </c>
      <c r="N642" t="s">
        <v>469</v>
      </c>
      <c r="O642" t="s">
        <v>415</v>
      </c>
      <c r="P642" t="s">
        <v>382</v>
      </c>
      <c r="R642" t="s">
        <v>383</v>
      </c>
      <c r="S642" t="s">
        <v>121</v>
      </c>
      <c r="T642" t="s">
        <v>121</v>
      </c>
      <c r="U642" t="s">
        <v>331</v>
      </c>
      <c r="V642" t="s">
        <v>106</v>
      </c>
      <c r="W642" t="s">
        <v>470</v>
      </c>
      <c r="X642">
        <v>0</v>
      </c>
      <c r="Y642">
        <v>0</v>
      </c>
      <c r="Z642">
        <v>1</v>
      </c>
      <c r="AA642">
        <v>0</v>
      </c>
      <c r="AB642">
        <v>0</v>
      </c>
      <c r="AC642">
        <v>0</v>
      </c>
      <c r="AD642">
        <v>0</v>
      </c>
      <c r="AE642">
        <v>0</v>
      </c>
      <c r="AF642">
        <v>0</v>
      </c>
      <c r="AG642">
        <v>0</v>
      </c>
      <c r="AH642">
        <v>0</v>
      </c>
      <c r="AI642">
        <v>0</v>
      </c>
      <c r="AJ642">
        <v>0</v>
      </c>
      <c r="AK642">
        <v>0</v>
      </c>
      <c r="AL642">
        <v>0</v>
      </c>
      <c r="AM642">
        <v>0</v>
      </c>
      <c r="AN642">
        <v>0</v>
      </c>
      <c r="AO642">
        <v>0</v>
      </c>
      <c r="AP642" t="s">
        <v>399</v>
      </c>
      <c r="AQ642">
        <v>0</v>
      </c>
      <c r="AR642">
        <v>0</v>
      </c>
      <c r="AS642">
        <v>0</v>
      </c>
      <c r="AT642">
        <v>0</v>
      </c>
      <c r="AU642">
        <v>0</v>
      </c>
      <c r="AV642">
        <v>0</v>
      </c>
      <c r="AW642">
        <v>1</v>
      </c>
      <c r="AX642">
        <v>0</v>
      </c>
      <c r="AY642" t="s">
        <v>345</v>
      </c>
      <c r="AZ642">
        <v>1</v>
      </c>
      <c r="BA642">
        <v>0</v>
      </c>
      <c r="BB642">
        <v>0</v>
      </c>
      <c r="BC642">
        <v>0</v>
      </c>
      <c r="BD642">
        <v>0</v>
      </c>
      <c r="BE642">
        <v>0</v>
      </c>
      <c r="BF642">
        <v>0</v>
      </c>
      <c r="BG642">
        <v>0</v>
      </c>
      <c r="BH642">
        <v>0</v>
      </c>
      <c r="BK642" t="s">
        <v>386</v>
      </c>
      <c r="BL642" t="s">
        <v>386</v>
      </c>
      <c r="BM642" t="s">
        <v>128</v>
      </c>
      <c r="BN642" t="s">
        <v>118</v>
      </c>
      <c r="BO642" t="s">
        <v>373</v>
      </c>
      <c r="BP642">
        <v>0</v>
      </c>
      <c r="BQ642">
        <v>0</v>
      </c>
      <c r="BR642">
        <v>0</v>
      </c>
      <c r="BS642">
        <v>0</v>
      </c>
      <c r="BT642">
        <v>0</v>
      </c>
      <c r="BU642">
        <v>0</v>
      </c>
      <c r="BV642">
        <v>0</v>
      </c>
      <c r="BW642">
        <v>0</v>
      </c>
      <c r="BX642">
        <v>0</v>
      </c>
      <c r="BY642">
        <v>0</v>
      </c>
      <c r="BZ642">
        <v>0</v>
      </c>
      <c r="CA642">
        <v>0</v>
      </c>
      <c r="CB642">
        <v>0</v>
      </c>
      <c r="CC642">
        <v>0</v>
      </c>
      <c r="CD642" t="s">
        <v>893</v>
      </c>
      <c r="CE642" t="s">
        <v>153</v>
      </c>
      <c r="CG642" t="s">
        <v>335</v>
      </c>
      <c r="CI642" t="s">
        <v>128</v>
      </c>
      <c r="CJ642" t="s">
        <v>51</v>
      </c>
      <c r="CK642" t="s">
        <v>2732</v>
      </c>
      <c r="CL642" t="s">
        <v>51</v>
      </c>
      <c r="CN642" t="s">
        <v>346</v>
      </c>
      <c r="CP642">
        <v>8</v>
      </c>
      <c r="CS642" t="s">
        <v>400</v>
      </c>
    </row>
    <row r="643" spans="1:98" customFormat="1">
      <c r="A643">
        <v>109094</v>
      </c>
      <c r="B643" t="s">
        <v>396</v>
      </c>
      <c r="C643" t="s">
        <v>360</v>
      </c>
      <c r="D643">
        <v>1974</v>
      </c>
      <c r="E643">
        <v>52</v>
      </c>
      <c r="F643" t="s">
        <v>58</v>
      </c>
      <c r="G643" t="s">
        <v>83</v>
      </c>
      <c r="H643" t="s">
        <v>673</v>
      </c>
      <c r="I643" t="s">
        <v>471</v>
      </c>
      <c r="J643" t="s">
        <v>325</v>
      </c>
      <c r="K643" s="329">
        <v>46131.62394675926</v>
      </c>
      <c r="L643" t="s">
        <v>309</v>
      </c>
      <c r="M643" t="s">
        <v>568</v>
      </c>
      <c r="N643" t="s">
        <v>1397</v>
      </c>
      <c r="O643" t="s">
        <v>492</v>
      </c>
      <c r="P643" t="s">
        <v>382</v>
      </c>
      <c r="R643" t="s">
        <v>122</v>
      </c>
      <c r="S643" t="s">
        <v>122</v>
      </c>
      <c r="T643" t="s">
        <v>391</v>
      </c>
      <c r="U643" t="s">
        <v>331</v>
      </c>
      <c r="V643" t="s">
        <v>107</v>
      </c>
      <c r="W643" t="s">
        <v>623</v>
      </c>
      <c r="X643">
        <v>0</v>
      </c>
      <c r="Y643">
        <v>0</v>
      </c>
      <c r="Z643">
        <v>0</v>
      </c>
      <c r="AA643">
        <v>0</v>
      </c>
      <c r="AB643">
        <v>0</v>
      </c>
      <c r="AC643">
        <v>0</v>
      </c>
      <c r="AD643">
        <v>0</v>
      </c>
      <c r="AE643">
        <v>1</v>
      </c>
      <c r="AF643">
        <v>0</v>
      </c>
      <c r="AG643">
        <v>0</v>
      </c>
      <c r="AH643">
        <v>0</v>
      </c>
      <c r="AI643">
        <v>0</v>
      </c>
      <c r="AJ643">
        <v>0</v>
      </c>
      <c r="AK643">
        <v>0</v>
      </c>
      <c r="AL643">
        <v>0</v>
      </c>
      <c r="AM643">
        <v>0</v>
      </c>
      <c r="AN643">
        <v>0</v>
      </c>
      <c r="AO643">
        <v>0</v>
      </c>
      <c r="AP643" t="s">
        <v>345</v>
      </c>
      <c r="AQ643">
        <v>1</v>
      </c>
      <c r="AR643">
        <v>0</v>
      </c>
      <c r="AS643">
        <v>0</v>
      </c>
      <c r="AT643">
        <v>0</v>
      </c>
      <c r="AU643">
        <v>0</v>
      </c>
      <c r="AV643">
        <v>0</v>
      </c>
      <c r="AW643">
        <v>0</v>
      </c>
      <c r="AX643">
        <v>0</v>
      </c>
      <c r="AY643" t="s">
        <v>345</v>
      </c>
      <c r="AZ643">
        <v>1</v>
      </c>
      <c r="BA643">
        <v>0</v>
      </c>
      <c r="BB643">
        <v>0</v>
      </c>
      <c r="BC643">
        <v>0</v>
      </c>
      <c r="BD643">
        <v>0</v>
      </c>
      <c r="BE643">
        <v>0</v>
      </c>
      <c r="BF643">
        <v>0</v>
      </c>
      <c r="BG643">
        <v>0</v>
      </c>
      <c r="BH643">
        <v>0</v>
      </c>
      <c r="BI643" t="s">
        <v>51</v>
      </c>
      <c r="BK643" t="s">
        <v>130</v>
      </c>
      <c r="BL643" t="s">
        <v>129</v>
      </c>
      <c r="BM643" t="s">
        <v>130</v>
      </c>
      <c r="BN643" t="s">
        <v>117</v>
      </c>
      <c r="BO643" t="s">
        <v>924</v>
      </c>
      <c r="BP643">
        <v>0</v>
      </c>
      <c r="BQ643">
        <v>0</v>
      </c>
      <c r="BR643">
        <v>0</v>
      </c>
      <c r="BS643">
        <v>0</v>
      </c>
      <c r="BT643">
        <v>0</v>
      </c>
      <c r="BU643">
        <v>1</v>
      </c>
      <c r="BV643">
        <v>0</v>
      </c>
      <c r="BW643">
        <v>0</v>
      </c>
      <c r="BX643">
        <v>0</v>
      </c>
      <c r="BY643">
        <v>0</v>
      </c>
      <c r="BZ643">
        <v>0</v>
      </c>
      <c r="CA643">
        <v>0</v>
      </c>
      <c r="CB643">
        <v>0</v>
      </c>
      <c r="CC643">
        <v>0</v>
      </c>
      <c r="CD643">
        <v>0</v>
      </c>
      <c r="CE643" t="s">
        <v>335</v>
      </c>
      <c r="CG643" t="s">
        <v>230</v>
      </c>
      <c r="CI643" t="s">
        <v>129</v>
      </c>
      <c r="CJ643" t="s">
        <v>51</v>
      </c>
      <c r="CL643" t="s">
        <v>51</v>
      </c>
      <c r="CN643" t="s">
        <v>346</v>
      </c>
      <c r="CP643">
        <v>10</v>
      </c>
      <c r="CS643" t="s">
        <v>337</v>
      </c>
    </row>
    <row r="644" spans="1:98" customFormat="1">
      <c r="A644">
        <v>150812</v>
      </c>
      <c r="B644" t="s">
        <v>412</v>
      </c>
      <c r="C644" t="s">
        <v>322</v>
      </c>
      <c r="D644">
        <v>1960</v>
      </c>
      <c r="E644">
        <v>66</v>
      </c>
      <c r="F644" t="s">
        <v>339</v>
      </c>
      <c r="G644" t="s">
        <v>49</v>
      </c>
      <c r="H644" t="s">
        <v>492</v>
      </c>
      <c r="I644" t="s">
        <v>378</v>
      </c>
      <c r="J644" t="s">
        <v>350</v>
      </c>
      <c r="K644" s="329">
        <v>46131.622974537036</v>
      </c>
      <c r="L644" t="s">
        <v>309</v>
      </c>
      <c r="M644" t="s">
        <v>502</v>
      </c>
      <c r="N644" t="s">
        <v>582</v>
      </c>
      <c r="O644" t="s">
        <v>483</v>
      </c>
      <c r="P644" t="s">
        <v>382</v>
      </c>
      <c r="Q644" t="s">
        <v>1256</v>
      </c>
      <c r="R644" t="s">
        <v>383</v>
      </c>
      <c r="S644" t="s">
        <v>121</v>
      </c>
      <c r="T644" t="s">
        <v>121</v>
      </c>
      <c r="U644" t="s">
        <v>331</v>
      </c>
      <c r="V644" t="s">
        <v>107</v>
      </c>
      <c r="W644" t="s">
        <v>344</v>
      </c>
      <c r="X644">
        <v>0</v>
      </c>
      <c r="Y644">
        <v>0</v>
      </c>
      <c r="Z644">
        <v>0</v>
      </c>
      <c r="AA644">
        <v>1</v>
      </c>
      <c r="AB644">
        <v>0</v>
      </c>
      <c r="AC644">
        <v>0</v>
      </c>
      <c r="AD644">
        <v>0</v>
      </c>
      <c r="AE644">
        <v>0</v>
      </c>
      <c r="AF644">
        <v>0</v>
      </c>
      <c r="AG644">
        <v>0</v>
      </c>
      <c r="AH644">
        <v>0</v>
      </c>
      <c r="AI644">
        <v>0</v>
      </c>
      <c r="AJ644">
        <v>0</v>
      </c>
      <c r="AK644">
        <v>0</v>
      </c>
      <c r="AL644">
        <v>0</v>
      </c>
      <c r="AM644">
        <v>0</v>
      </c>
      <c r="AN644">
        <v>0</v>
      </c>
      <c r="AO644">
        <v>0</v>
      </c>
      <c r="AP644" t="s">
        <v>345</v>
      </c>
      <c r="AQ644">
        <v>1</v>
      </c>
      <c r="AR644">
        <v>0</v>
      </c>
      <c r="AS644">
        <v>0</v>
      </c>
      <c r="AT644">
        <v>0</v>
      </c>
      <c r="AU644">
        <v>0</v>
      </c>
      <c r="AV644">
        <v>0</v>
      </c>
      <c r="AW644">
        <v>0</v>
      </c>
      <c r="AX644">
        <v>0</v>
      </c>
      <c r="AY644" t="s">
        <v>500</v>
      </c>
      <c r="AZ644">
        <v>1</v>
      </c>
      <c r="BA644">
        <v>0</v>
      </c>
      <c r="BB644">
        <v>0</v>
      </c>
      <c r="BC644">
        <v>0</v>
      </c>
      <c r="BD644">
        <v>0</v>
      </c>
      <c r="BE644">
        <v>0</v>
      </c>
      <c r="BF644">
        <v>1</v>
      </c>
      <c r="BG644">
        <v>0</v>
      </c>
      <c r="BH644">
        <v>0</v>
      </c>
      <c r="BI644" t="s">
        <v>52</v>
      </c>
      <c r="BK644" t="s">
        <v>128</v>
      </c>
      <c r="BL644" t="s">
        <v>128</v>
      </c>
      <c r="BM644" t="s">
        <v>129</v>
      </c>
      <c r="BN644" t="s">
        <v>118</v>
      </c>
      <c r="BO644" t="s">
        <v>922</v>
      </c>
      <c r="BP644">
        <v>1</v>
      </c>
      <c r="BQ644">
        <v>0</v>
      </c>
      <c r="BR644">
        <v>0</v>
      </c>
      <c r="BS644">
        <v>0</v>
      </c>
      <c r="BT644">
        <v>0</v>
      </c>
      <c r="BU644">
        <v>0</v>
      </c>
      <c r="BV644">
        <v>0</v>
      </c>
      <c r="BW644">
        <v>0</v>
      </c>
      <c r="BX644">
        <v>0</v>
      </c>
      <c r="BY644">
        <v>0</v>
      </c>
      <c r="BZ644">
        <v>0</v>
      </c>
      <c r="CA644">
        <v>0</v>
      </c>
      <c r="CB644">
        <v>0</v>
      </c>
      <c r="CC644">
        <v>0</v>
      </c>
      <c r="CD644">
        <v>0</v>
      </c>
      <c r="CE644" t="s">
        <v>167</v>
      </c>
      <c r="CG644" t="s">
        <v>335</v>
      </c>
      <c r="CI644" t="s">
        <v>128</v>
      </c>
      <c r="CJ644" t="s">
        <v>52</v>
      </c>
      <c r="CL644" t="s">
        <v>52</v>
      </c>
      <c r="CN644" t="s">
        <v>346</v>
      </c>
      <c r="CP644">
        <v>4</v>
      </c>
    </row>
    <row r="645" spans="1:98" customFormat="1">
      <c r="A645">
        <v>109094</v>
      </c>
      <c r="B645" t="s">
        <v>396</v>
      </c>
      <c r="C645" t="s">
        <v>360</v>
      </c>
      <c r="D645">
        <v>1974</v>
      </c>
      <c r="E645">
        <v>52</v>
      </c>
      <c r="F645" t="s">
        <v>58</v>
      </c>
      <c r="G645" t="s">
        <v>83</v>
      </c>
      <c r="H645" t="s">
        <v>673</v>
      </c>
      <c r="I645" t="s">
        <v>471</v>
      </c>
      <c r="J645" t="s">
        <v>325</v>
      </c>
      <c r="K645" s="329">
        <v>46131.620509259257</v>
      </c>
      <c r="L645" t="s">
        <v>309</v>
      </c>
      <c r="M645" t="s">
        <v>511</v>
      </c>
      <c r="N645" t="s">
        <v>512</v>
      </c>
      <c r="O645" t="s">
        <v>415</v>
      </c>
      <c r="P645" t="s">
        <v>382</v>
      </c>
      <c r="R645" t="s">
        <v>122</v>
      </c>
      <c r="S645" t="s">
        <v>122</v>
      </c>
      <c r="T645" t="s">
        <v>391</v>
      </c>
      <c r="U645" t="s">
        <v>331</v>
      </c>
      <c r="V645" t="s">
        <v>107</v>
      </c>
      <c r="W645" t="s">
        <v>813</v>
      </c>
      <c r="X645">
        <v>0</v>
      </c>
      <c r="Y645">
        <v>0</v>
      </c>
      <c r="Z645">
        <v>1</v>
      </c>
      <c r="AA645">
        <v>0</v>
      </c>
      <c r="AB645">
        <v>0</v>
      </c>
      <c r="AC645">
        <v>0</v>
      </c>
      <c r="AD645">
        <v>0</v>
      </c>
      <c r="AE645">
        <v>1</v>
      </c>
      <c r="AF645">
        <v>0</v>
      </c>
      <c r="AG645">
        <v>0</v>
      </c>
      <c r="AH645">
        <v>0</v>
      </c>
      <c r="AI645">
        <v>0</v>
      </c>
      <c r="AJ645">
        <v>0</v>
      </c>
      <c r="AK645">
        <v>0</v>
      </c>
      <c r="AL645">
        <v>0</v>
      </c>
      <c r="AM645">
        <v>0</v>
      </c>
      <c r="AN645">
        <v>0</v>
      </c>
      <c r="AO645">
        <v>0</v>
      </c>
      <c r="AP645" t="s">
        <v>345</v>
      </c>
      <c r="AQ645">
        <v>1</v>
      </c>
      <c r="AR645">
        <v>0</v>
      </c>
      <c r="AS645">
        <v>0</v>
      </c>
      <c r="AT645">
        <v>0</v>
      </c>
      <c r="AU645">
        <v>0</v>
      </c>
      <c r="AV645">
        <v>0</v>
      </c>
      <c r="AW645">
        <v>0</v>
      </c>
      <c r="AX645">
        <v>0</v>
      </c>
      <c r="AY645" t="s">
        <v>345</v>
      </c>
      <c r="AZ645">
        <v>1</v>
      </c>
      <c r="BA645">
        <v>0</v>
      </c>
      <c r="BB645">
        <v>0</v>
      </c>
      <c r="BC645">
        <v>0</v>
      </c>
      <c r="BD645">
        <v>0</v>
      </c>
      <c r="BE645">
        <v>0</v>
      </c>
      <c r="BF645">
        <v>0</v>
      </c>
      <c r="BG645">
        <v>0</v>
      </c>
      <c r="BH645">
        <v>0</v>
      </c>
      <c r="BK645" t="s">
        <v>130</v>
      </c>
      <c r="BL645" t="s">
        <v>129</v>
      </c>
      <c r="BM645" t="s">
        <v>130</v>
      </c>
      <c r="BN645" t="s">
        <v>120</v>
      </c>
      <c r="BO645" t="s">
        <v>924</v>
      </c>
      <c r="BP645">
        <v>0</v>
      </c>
      <c r="BQ645">
        <v>0</v>
      </c>
      <c r="BR645">
        <v>0</v>
      </c>
      <c r="BS645">
        <v>0</v>
      </c>
      <c r="BT645">
        <v>0</v>
      </c>
      <c r="BU645">
        <v>1</v>
      </c>
      <c r="BV645">
        <v>0</v>
      </c>
      <c r="BW645">
        <v>0</v>
      </c>
      <c r="BX645">
        <v>0</v>
      </c>
      <c r="BY645">
        <v>0</v>
      </c>
      <c r="BZ645">
        <v>0</v>
      </c>
      <c r="CA645">
        <v>0</v>
      </c>
      <c r="CB645">
        <v>0</v>
      </c>
      <c r="CC645">
        <v>0</v>
      </c>
      <c r="CD645">
        <v>0</v>
      </c>
      <c r="CE645" t="s">
        <v>335</v>
      </c>
      <c r="CG645" t="s">
        <v>335</v>
      </c>
      <c r="CI645" t="s">
        <v>130</v>
      </c>
      <c r="CJ645" t="s">
        <v>51</v>
      </c>
      <c r="CL645" t="s">
        <v>51</v>
      </c>
      <c r="CN645" t="s">
        <v>346</v>
      </c>
      <c r="CP645">
        <v>10</v>
      </c>
      <c r="CS645" t="s">
        <v>337</v>
      </c>
    </row>
    <row r="646" spans="1:98" customFormat="1">
      <c r="A646">
        <v>115475</v>
      </c>
      <c r="B646" t="s">
        <v>763</v>
      </c>
      <c r="C646" t="s">
        <v>360</v>
      </c>
      <c r="D646">
        <v>1990</v>
      </c>
      <c r="E646">
        <v>36</v>
      </c>
      <c r="F646" t="s">
        <v>57</v>
      </c>
      <c r="G646" t="s">
        <v>49</v>
      </c>
      <c r="H646" t="s">
        <v>415</v>
      </c>
      <c r="I646" t="s">
        <v>367</v>
      </c>
      <c r="J646" t="s">
        <v>325</v>
      </c>
      <c r="K646" s="329">
        <v>46131.591898148145</v>
      </c>
      <c r="L646" t="s">
        <v>309</v>
      </c>
      <c r="M646" t="s">
        <v>502</v>
      </c>
      <c r="N646" t="s">
        <v>582</v>
      </c>
      <c r="O646" t="s">
        <v>483</v>
      </c>
      <c r="P646" t="s">
        <v>382</v>
      </c>
      <c r="Q646" t="s">
        <v>1256</v>
      </c>
      <c r="R646" t="s">
        <v>383</v>
      </c>
      <c r="S646" t="s">
        <v>121</v>
      </c>
      <c r="T646" t="s">
        <v>121</v>
      </c>
      <c r="U646" t="s">
        <v>331</v>
      </c>
      <c r="V646" t="s">
        <v>105</v>
      </c>
      <c r="W646" t="s">
        <v>513</v>
      </c>
      <c r="X646">
        <v>0</v>
      </c>
      <c r="Y646">
        <v>0</v>
      </c>
      <c r="Z646">
        <v>0</v>
      </c>
      <c r="AA646">
        <v>0</v>
      </c>
      <c r="AB646">
        <v>0</v>
      </c>
      <c r="AC646">
        <v>0</v>
      </c>
      <c r="AD646">
        <v>0</v>
      </c>
      <c r="AE646">
        <v>0</v>
      </c>
      <c r="AF646">
        <v>0</v>
      </c>
      <c r="AG646">
        <v>0</v>
      </c>
      <c r="AH646">
        <v>1</v>
      </c>
      <c r="AI646">
        <v>0</v>
      </c>
      <c r="AJ646">
        <v>0</v>
      </c>
      <c r="AK646">
        <v>0</v>
      </c>
      <c r="AL646">
        <v>0</v>
      </c>
      <c r="AM646">
        <v>0</v>
      </c>
      <c r="AN646">
        <v>0</v>
      </c>
      <c r="AO646">
        <v>0</v>
      </c>
      <c r="AP646" t="s">
        <v>399</v>
      </c>
      <c r="AQ646">
        <v>0</v>
      </c>
      <c r="AR646">
        <v>0</v>
      </c>
      <c r="AS646">
        <v>0</v>
      </c>
      <c r="AT646">
        <v>0</v>
      </c>
      <c r="AU646">
        <v>0</v>
      </c>
      <c r="AV646">
        <v>0</v>
      </c>
      <c r="AW646">
        <v>1</v>
      </c>
      <c r="AX646">
        <v>0</v>
      </c>
      <c r="AY646" t="s">
        <v>345</v>
      </c>
      <c r="AZ646">
        <v>1</v>
      </c>
      <c r="BA646">
        <v>0</v>
      </c>
      <c r="BB646">
        <v>0</v>
      </c>
      <c r="BC646">
        <v>0</v>
      </c>
      <c r="BD646">
        <v>0</v>
      </c>
      <c r="BE646">
        <v>0</v>
      </c>
      <c r="BF646">
        <v>0</v>
      </c>
      <c r="BG646">
        <v>0</v>
      </c>
      <c r="BH646">
        <v>0</v>
      </c>
      <c r="BK646" t="s">
        <v>128</v>
      </c>
      <c r="BL646" t="s">
        <v>127</v>
      </c>
      <c r="BM646" t="s">
        <v>128</v>
      </c>
      <c r="BN646" t="s">
        <v>119</v>
      </c>
      <c r="BO646" t="s">
        <v>924</v>
      </c>
      <c r="BP646">
        <v>0</v>
      </c>
      <c r="BQ646">
        <v>0</v>
      </c>
      <c r="BR646">
        <v>0</v>
      </c>
      <c r="BS646">
        <v>0</v>
      </c>
      <c r="BT646">
        <v>0</v>
      </c>
      <c r="BU646">
        <v>1</v>
      </c>
      <c r="BV646">
        <v>0</v>
      </c>
      <c r="BW646">
        <v>0</v>
      </c>
      <c r="BX646">
        <v>0</v>
      </c>
      <c r="BY646">
        <v>0</v>
      </c>
      <c r="BZ646">
        <v>0</v>
      </c>
      <c r="CA646">
        <v>0</v>
      </c>
      <c r="CB646">
        <v>0</v>
      </c>
      <c r="CC646">
        <v>0</v>
      </c>
      <c r="CD646">
        <v>0</v>
      </c>
      <c r="CE646" t="s">
        <v>335</v>
      </c>
      <c r="CG646" t="s">
        <v>335</v>
      </c>
      <c r="CI646" t="s">
        <v>128</v>
      </c>
      <c r="CJ646" t="s">
        <v>51</v>
      </c>
      <c r="CK646" t="s">
        <v>680</v>
      </c>
      <c r="CL646" t="s">
        <v>51</v>
      </c>
      <c r="CM646" t="s">
        <v>1103</v>
      </c>
      <c r="CN646" t="s">
        <v>346</v>
      </c>
      <c r="CP646">
        <v>10</v>
      </c>
    </row>
    <row r="647" spans="1:98" customFormat="1">
      <c r="A647">
        <v>115475</v>
      </c>
      <c r="B647" t="s">
        <v>763</v>
      </c>
      <c r="C647" t="s">
        <v>360</v>
      </c>
      <c r="D647">
        <v>1990</v>
      </c>
      <c r="E647">
        <v>36</v>
      </c>
      <c r="F647" t="s">
        <v>57</v>
      </c>
      <c r="G647" t="s">
        <v>49</v>
      </c>
      <c r="H647" t="s">
        <v>415</v>
      </c>
      <c r="I647" t="s">
        <v>367</v>
      </c>
      <c r="J647" t="s">
        <v>325</v>
      </c>
      <c r="K647" s="329">
        <v>46131.591273148151</v>
      </c>
      <c r="L647" t="s">
        <v>309</v>
      </c>
      <c r="M647" t="s">
        <v>1814</v>
      </c>
      <c r="N647" t="s">
        <v>1815</v>
      </c>
      <c r="O647" t="s">
        <v>483</v>
      </c>
      <c r="P647" t="s">
        <v>382</v>
      </c>
      <c r="Q647" t="s">
        <v>1256</v>
      </c>
      <c r="R647" t="s">
        <v>383</v>
      </c>
      <c r="S647" t="s">
        <v>121</v>
      </c>
      <c r="T647" t="s">
        <v>121</v>
      </c>
      <c r="U647" t="s">
        <v>331</v>
      </c>
      <c r="V647" t="s">
        <v>105</v>
      </c>
      <c r="W647" t="s">
        <v>513</v>
      </c>
      <c r="X647">
        <v>0</v>
      </c>
      <c r="Y647">
        <v>0</v>
      </c>
      <c r="Z647">
        <v>0</v>
      </c>
      <c r="AA647">
        <v>0</v>
      </c>
      <c r="AB647">
        <v>0</v>
      </c>
      <c r="AC647">
        <v>0</v>
      </c>
      <c r="AD647">
        <v>0</v>
      </c>
      <c r="AE647">
        <v>0</v>
      </c>
      <c r="AF647">
        <v>0</v>
      </c>
      <c r="AG647">
        <v>0</v>
      </c>
      <c r="AH647">
        <v>1</v>
      </c>
      <c r="AI647">
        <v>0</v>
      </c>
      <c r="AJ647">
        <v>0</v>
      </c>
      <c r="AK647">
        <v>0</v>
      </c>
      <c r="AL647">
        <v>0</v>
      </c>
      <c r="AM647">
        <v>0</v>
      </c>
      <c r="AN647">
        <v>0</v>
      </c>
      <c r="AO647">
        <v>0</v>
      </c>
      <c r="AP647" t="s">
        <v>399</v>
      </c>
      <c r="AQ647">
        <v>0</v>
      </c>
      <c r="AR647">
        <v>0</v>
      </c>
      <c r="AS647">
        <v>0</v>
      </c>
      <c r="AT647">
        <v>0</v>
      </c>
      <c r="AU647">
        <v>0</v>
      </c>
      <c r="AV647">
        <v>0</v>
      </c>
      <c r="AW647">
        <v>1</v>
      </c>
      <c r="AX647">
        <v>0</v>
      </c>
      <c r="AY647" t="s">
        <v>345</v>
      </c>
      <c r="AZ647">
        <v>1</v>
      </c>
      <c r="BA647">
        <v>0</v>
      </c>
      <c r="BB647">
        <v>0</v>
      </c>
      <c r="BC647">
        <v>0</v>
      </c>
      <c r="BD647">
        <v>0</v>
      </c>
      <c r="BE647">
        <v>0</v>
      </c>
      <c r="BF647">
        <v>0</v>
      </c>
      <c r="BG647">
        <v>0</v>
      </c>
      <c r="BH647">
        <v>0</v>
      </c>
      <c r="BK647" t="s">
        <v>128</v>
      </c>
      <c r="BL647" t="s">
        <v>127</v>
      </c>
      <c r="BM647" t="s">
        <v>128</v>
      </c>
      <c r="BN647" t="s">
        <v>120</v>
      </c>
      <c r="BO647" t="s">
        <v>924</v>
      </c>
      <c r="BP647">
        <v>0</v>
      </c>
      <c r="BQ647">
        <v>0</v>
      </c>
      <c r="BR647">
        <v>0</v>
      </c>
      <c r="BS647">
        <v>0</v>
      </c>
      <c r="BT647">
        <v>0</v>
      </c>
      <c r="BU647">
        <v>1</v>
      </c>
      <c r="BV647">
        <v>0</v>
      </c>
      <c r="BW647">
        <v>0</v>
      </c>
      <c r="BX647">
        <v>0</v>
      </c>
      <c r="BY647">
        <v>0</v>
      </c>
      <c r="BZ647">
        <v>0</v>
      </c>
      <c r="CA647">
        <v>0</v>
      </c>
      <c r="CB647">
        <v>0</v>
      </c>
      <c r="CC647">
        <v>0</v>
      </c>
      <c r="CD647">
        <v>0</v>
      </c>
      <c r="CE647" t="s">
        <v>335</v>
      </c>
      <c r="CG647" t="s">
        <v>335</v>
      </c>
      <c r="CI647" t="s">
        <v>128</v>
      </c>
      <c r="CJ647" t="s">
        <v>52</v>
      </c>
      <c r="CL647" t="s">
        <v>52</v>
      </c>
      <c r="CN647" t="s">
        <v>346</v>
      </c>
      <c r="CP647">
        <v>10</v>
      </c>
    </row>
    <row r="648" spans="1:98" customFormat="1">
      <c r="A648">
        <v>154017</v>
      </c>
      <c r="B648" t="s">
        <v>462</v>
      </c>
      <c r="C648" t="s">
        <v>360</v>
      </c>
      <c r="D648">
        <v>1986</v>
      </c>
      <c r="E648">
        <v>40</v>
      </c>
      <c r="F648" t="s">
        <v>387</v>
      </c>
      <c r="G648" t="s">
        <v>49</v>
      </c>
      <c r="H648" t="s">
        <v>415</v>
      </c>
      <c r="I648" t="s">
        <v>367</v>
      </c>
      <c r="J648" t="s">
        <v>350</v>
      </c>
      <c r="K648" s="329">
        <v>46131.586192129631</v>
      </c>
      <c r="L648" t="s">
        <v>309</v>
      </c>
      <c r="M648" t="s">
        <v>514</v>
      </c>
      <c r="N648" t="s">
        <v>516</v>
      </c>
      <c r="O648" t="s">
        <v>352</v>
      </c>
      <c r="P648" t="s">
        <v>353</v>
      </c>
      <c r="R648" t="s">
        <v>383</v>
      </c>
      <c r="S648" t="s">
        <v>125</v>
      </c>
      <c r="T648" t="s">
        <v>391</v>
      </c>
      <c r="U648" t="s">
        <v>331</v>
      </c>
      <c r="V648" t="s">
        <v>108</v>
      </c>
      <c r="W648" t="s">
        <v>505</v>
      </c>
      <c r="X648">
        <v>0</v>
      </c>
      <c r="Y648">
        <v>0</v>
      </c>
      <c r="Z648">
        <v>0</v>
      </c>
      <c r="AA648">
        <v>0</v>
      </c>
      <c r="AB648">
        <v>0</v>
      </c>
      <c r="AC648">
        <v>1</v>
      </c>
      <c r="AD648">
        <v>0</v>
      </c>
      <c r="AE648">
        <v>0</v>
      </c>
      <c r="AF648">
        <v>0</v>
      </c>
      <c r="AG648">
        <v>0</v>
      </c>
      <c r="AH648">
        <v>0</v>
      </c>
      <c r="AI648">
        <v>0</v>
      </c>
      <c r="AJ648">
        <v>0</v>
      </c>
      <c r="AK648">
        <v>0</v>
      </c>
      <c r="AL648">
        <v>0</v>
      </c>
      <c r="AM648">
        <v>0</v>
      </c>
      <c r="AN648">
        <v>0</v>
      </c>
      <c r="AO648">
        <v>0</v>
      </c>
      <c r="AP648" t="s">
        <v>345</v>
      </c>
      <c r="AQ648">
        <v>1</v>
      </c>
      <c r="AR648">
        <v>0</v>
      </c>
      <c r="AS648">
        <v>0</v>
      </c>
      <c r="AT648">
        <v>0</v>
      </c>
      <c r="AU648">
        <v>0</v>
      </c>
      <c r="AV648">
        <v>0</v>
      </c>
      <c r="AW648">
        <v>0</v>
      </c>
      <c r="AX648">
        <v>0</v>
      </c>
      <c r="AY648" t="s">
        <v>345</v>
      </c>
      <c r="AZ648">
        <v>1</v>
      </c>
      <c r="BA648">
        <v>0</v>
      </c>
      <c r="BB648">
        <v>0</v>
      </c>
      <c r="BC648">
        <v>0</v>
      </c>
      <c r="BD648">
        <v>0</v>
      </c>
      <c r="BE648">
        <v>0</v>
      </c>
      <c r="BF648">
        <v>0</v>
      </c>
      <c r="BG648">
        <v>0</v>
      </c>
      <c r="BH648">
        <v>0</v>
      </c>
      <c r="BI648" t="s">
        <v>52</v>
      </c>
      <c r="BK648" t="s">
        <v>129</v>
      </c>
      <c r="BL648" t="s">
        <v>129</v>
      </c>
      <c r="BM648" t="s">
        <v>130</v>
      </c>
      <c r="BN648" t="s">
        <v>118</v>
      </c>
      <c r="BO648" t="s">
        <v>938</v>
      </c>
      <c r="BP648">
        <v>0</v>
      </c>
      <c r="BQ648">
        <v>0</v>
      </c>
      <c r="BR648">
        <v>0</v>
      </c>
      <c r="BS648">
        <v>0</v>
      </c>
      <c r="BT648">
        <v>0</v>
      </c>
      <c r="BU648">
        <v>0</v>
      </c>
      <c r="BV648">
        <v>0</v>
      </c>
      <c r="BW648">
        <v>1</v>
      </c>
      <c r="BX648">
        <v>0</v>
      </c>
      <c r="BY648">
        <v>0</v>
      </c>
      <c r="BZ648">
        <v>0</v>
      </c>
      <c r="CA648">
        <v>0</v>
      </c>
      <c r="CB648">
        <v>0</v>
      </c>
      <c r="CC648">
        <v>0</v>
      </c>
      <c r="CD648">
        <v>0</v>
      </c>
      <c r="CE648" t="s">
        <v>335</v>
      </c>
      <c r="CG648" t="s">
        <v>335</v>
      </c>
      <c r="CI648" t="s">
        <v>130</v>
      </c>
      <c r="CJ648" t="s">
        <v>52</v>
      </c>
      <c r="CL648" t="s">
        <v>52</v>
      </c>
      <c r="CN648" t="s">
        <v>346</v>
      </c>
      <c r="CP648">
        <v>8</v>
      </c>
      <c r="CS648" t="s">
        <v>400</v>
      </c>
    </row>
    <row r="649" spans="1:98" customFormat="1">
      <c r="A649">
        <v>115475</v>
      </c>
      <c r="B649" t="s">
        <v>763</v>
      </c>
      <c r="C649" t="s">
        <v>360</v>
      </c>
      <c r="D649">
        <v>1990</v>
      </c>
      <c r="E649">
        <v>36</v>
      </c>
      <c r="F649" t="s">
        <v>57</v>
      </c>
      <c r="G649" t="s">
        <v>49</v>
      </c>
      <c r="H649" t="s">
        <v>415</v>
      </c>
      <c r="I649" t="s">
        <v>367</v>
      </c>
      <c r="J649" t="s">
        <v>325</v>
      </c>
      <c r="K649" s="329">
        <v>46131.571840277778</v>
      </c>
      <c r="L649" t="s">
        <v>309</v>
      </c>
      <c r="M649" t="s">
        <v>511</v>
      </c>
      <c r="N649" t="s">
        <v>512</v>
      </c>
      <c r="O649" t="s">
        <v>415</v>
      </c>
      <c r="P649" t="s">
        <v>382</v>
      </c>
      <c r="R649" t="s">
        <v>383</v>
      </c>
      <c r="S649" t="s">
        <v>121</v>
      </c>
      <c r="T649" t="s">
        <v>121</v>
      </c>
      <c r="U649" t="s">
        <v>331</v>
      </c>
      <c r="V649" t="s">
        <v>105</v>
      </c>
      <c r="W649" t="s">
        <v>513</v>
      </c>
      <c r="X649">
        <v>0</v>
      </c>
      <c r="Y649">
        <v>0</v>
      </c>
      <c r="Z649">
        <v>0</v>
      </c>
      <c r="AA649">
        <v>0</v>
      </c>
      <c r="AB649">
        <v>0</v>
      </c>
      <c r="AC649">
        <v>0</v>
      </c>
      <c r="AD649">
        <v>0</v>
      </c>
      <c r="AE649">
        <v>0</v>
      </c>
      <c r="AF649">
        <v>0</v>
      </c>
      <c r="AG649">
        <v>0</v>
      </c>
      <c r="AH649">
        <v>1</v>
      </c>
      <c r="AI649">
        <v>0</v>
      </c>
      <c r="AJ649">
        <v>0</v>
      </c>
      <c r="AK649">
        <v>0</v>
      </c>
      <c r="AL649">
        <v>0</v>
      </c>
      <c r="AM649">
        <v>0</v>
      </c>
      <c r="AN649">
        <v>0</v>
      </c>
      <c r="AO649">
        <v>0</v>
      </c>
      <c r="AP649" t="s">
        <v>399</v>
      </c>
      <c r="AQ649">
        <v>0</v>
      </c>
      <c r="AR649">
        <v>0</v>
      </c>
      <c r="AS649">
        <v>0</v>
      </c>
      <c r="AT649">
        <v>0</v>
      </c>
      <c r="AU649">
        <v>0</v>
      </c>
      <c r="AV649">
        <v>0</v>
      </c>
      <c r="AW649">
        <v>1</v>
      </c>
      <c r="AX649">
        <v>0</v>
      </c>
      <c r="AY649" t="s">
        <v>345</v>
      </c>
      <c r="AZ649">
        <v>1</v>
      </c>
      <c r="BA649">
        <v>0</v>
      </c>
      <c r="BB649">
        <v>0</v>
      </c>
      <c r="BC649">
        <v>0</v>
      </c>
      <c r="BD649">
        <v>0</v>
      </c>
      <c r="BE649">
        <v>0</v>
      </c>
      <c r="BF649">
        <v>0</v>
      </c>
      <c r="BG649">
        <v>0</v>
      </c>
      <c r="BH649">
        <v>0</v>
      </c>
      <c r="BI649" t="s">
        <v>52</v>
      </c>
      <c r="BK649" t="s">
        <v>128</v>
      </c>
      <c r="BL649" t="s">
        <v>127</v>
      </c>
      <c r="BM649" t="s">
        <v>128</v>
      </c>
      <c r="BN649" t="s">
        <v>120</v>
      </c>
      <c r="BO649" t="s">
        <v>924</v>
      </c>
      <c r="BP649">
        <v>0</v>
      </c>
      <c r="BQ649">
        <v>0</v>
      </c>
      <c r="BR649">
        <v>0</v>
      </c>
      <c r="BS649">
        <v>0</v>
      </c>
      <c r="BT649">
        <v>0</v>
      </c>
      <c r="BU649">
        <v>1</v>
      </c>
      <c r="BV649">
        <v>0</v>
      </c>
      <c r="BW649">
        <v>0</v>
      </c>
      <c r="BX649">
        <v>0</v>
      </c>
      <c r="BY649">
        <v>0</v>
      </c>
      <c r="BZ649">
        <v>0</v>
      </c>
      <c r="CA649">
        <v>0</v>
      </c>
      <c r="CB649">
        <v>0</v>
      </c>
      <c r="CC649">
        <v>0</v>
      </c>
      <c r="CD649">
        <v>0</v>
      </c>
      <c r="CE649" t="s">
        <v>335</v>
      </c>
      <c r="CG649" t="s">
        <v>335</v>
      </c>
      <c r="CI649" t="s">
        <v>130</v>
      </c>
      <c r="CJ649" t="s">
        <v>52</v>
      </c>
      <c r="CL649" t="s">
        <v>52</v>
      </c>
      <c r="CN649" t="s">
        <v>346</v>
      </c>
      <c r="CP649">
        <v>8</v>
      </c>
    </row>
    <row r="650" spans="1:98" customFormat="1">
      <c r="A650">
        <v>199823</v>
      </c>
      <c r="B650" t="s">
        <v>1363</v>
      </c>
      <c r="C650" t="s">
        <v>360</v>
      </c>
      <c r="D650">
        <v>1996</v>
      </c>
      <c r="E650">
        <v>30</v>
      </c>
      <c r="F650" t="s">
        <v>57</v>
      </c>
      <c r="G650" t="s">
        <v>82</v>
      </c>
      <c r="H650" t="s">
        <v>810</v>
      </c>
      <c r="I650" t="s">
        <v>361</v>
      </c>
      <c r="J650" t="s">
        <v>325</v>
      </c>
      <c r="K650" s="329">
        <v>46131.562337962961</v>
      </c>
      <c r="L650" t="s">
        <v>309</v>
      </c>
      <c r="M650" t="s">
        <v>1363</v>
      </c>
      <c r="N650" t="s">
        <v>1364</v>
      </c>
      <c r="O650" t="s">
        <v>459</v>
      </c>
      <c r="P650" t="s">
        <v>353</v>
      </c>
      <c r="Q650" t="s">
        <v>305</v>
      </c>
      <c r="R650" t="s">
        <v>383</v>
      </c>
      <c r="S650" t="s">
        <v>121</v>
      </c>
      <c r="T650" t="s">
        <v>121</v>
      </c>
      <c r="U650" t="s">
        <v>331</v>
      </c>
      <c r="V650" t="s">
        <v>108</v>
      </c>
      <c r="W650" t="s">
        <v>505</v>
      </c>
      <c r="X650">
        <v>0</v>
      </c>
      <c r="Y650">
        <v>0</v>
      </c>
      <c r="Z650">
        <v>0</v>
      </c>
      <c r="AA650">
        <v>0</v>
      </c>
      <c r="AB650">
        <v>0</v>
      </c>
      <c r="AC650">
        <v>1</v>
      </c>
      <c r="AD650">
        <v>0</v>
      </c>
      <c r="AE650">
        <v>0</v>
      </c>
      <c r="AF650">
        <v>0</v>
      </c>
      <c r="AG650">
        <v>0</v>
      </c>
      <c r="AH650">
        <v>0</v>
      </c>
      <c r="AI650">
        <v>0</v>
      </c>
      <c r="AJ650">
        <v>0</v>
      </c>
      <c r="AK650">
        <v>0</v>
      </c>
      <c r="AL650">
        <v>0</v>
      </c>
      <c r="AM650">
        <v>0</v>
      </c>
      <c r="AN650">
        <v>0</v>
      </c>
      <c r="AO650">
        <v>0</v>
      </c>
      <c r="AP650" t="s">
        <v>345</v>
      </c>
      <c r="AQ650">
        <v>1</v>
      </c>
      <c r="AR650">
        <v>0</v>
      </c>
      <c r="AS650">
        <v>0</v>
      </c>
      <c r="AT650">
        <v>0</v>
      </c>
      <c r="AU650">
        <v>0</v>
      </c>
      <c r="AV650">
        <v>0</v>
      </c>
      <c r="AW650">
        <v>0</v>
      </c>
      <c r="AX650">
        <v>0</v>
      </c>
      <c r="AY650" t="s">
        <v>345</v>
      </c>
      <c r="AZ650">
        <v>1</v>
      </c>
      <c r="BA650">
        <v>0</v>
      </c>
      <c r="BB650">
        <v>0</v>
      </c>
      <c r="BC650">
        <v>0</v>
      </c>
      <c r="BD650">
        <v>0</v>
      </c>
      <c r="BE650">
        <v>0</v>
      </c>
      <c r="BF650">
        <v>0</v>
      </c>
      <c r="BG650">
        <v>0</v>
      </c>
      <c r="BH650">
        <v>0</v>
      </c>
      <c r="BI650" t="s">
        <v>53</v>
      </c>
      <c r="BK650" t="s">
        <v>386</v>
      </c>
      <c r="BL650" t="s">
        <v>129</v>
      </c>
      <c r="BM650" t="s">
        <v>130</v>
      </c>
      <c r="BN650" t="s">
        <v>118</v>
      </c>
      <c r="BO650" t="s">
        <v>924</v>
      </c>
      <c r="BP650">
        <v>0</v>
      </c>
      <c r="BQ650">
        <v>0</v>
      </c>
      <c r="BR650">
        <v>0</v>
      </c>
      <c r="BS650">
        <v>0</v>
      </c>
      <c r="BT650">
        <v>0</v>
      </c>
      <c r="BU650">
        <v>1</v>
      </c>
      <c r="BV650">
        <v>0</v>
      </c>
      <c r="BW650">
        <v>0</v>
      </c>
      <c r="BX650">
        <v>0</v>
      </c>
      <c r="BY650">
        <v>0</v>
      </c>
      <c r="BZ650">
        <v>0</v>
      </c>
      <c r="CA650">
        <v>0</v>
      </c>
      <c r="CB650">
        <v>0</v>
      </c>
      <c r="CC650">
        <v>0</v>
      </c>
      <c r="CD650">
        <v>0</v>
      </c>
      <c r="CE650" t="s">
        <v>335</v>
      </c>
      <c r="CG650" t="s">
        <v>335</v>
      </c>
      <c r="CI650" t="s">
        <v>128</v>
      </c>
      <c r="CJ650" t="s">
        <v>52</v>
      </c>
      <c r="CL650" t="s">
        <v>52</v>
      </c>
      <c r="CN650" t="s">
        <v>346</v>
      </c>
      <c r="CP650">
        <v>8</v>
      </c>
    </row>
    <row r="651" spans="1:98" customFormat="1">
      <c r="A651">
        <v>199796</v>
      </c>
      <c r="B651" t="s">
        <v>514</v>
      </c>
      <c r="C651" t="s">
        <v>360</v>
      </c>
      <c r="D651">
        <v>1957</v>
      </c>
      <c r="E651">
        <v>69</v>
      </c>
      <c r="F651" t="s">
        <v>339</v>
      </c>
      <c r="G651" t="s">
        <v>84</v>
      </c>
      <c r="H651" t="s">
        <v>678</v>
      </c>
      <c r="I651" t="s">
        <v>397</v>
      </c>
      <c r="J651" t="s">
        <v>325</v>
      </c>
      <c r="K651" s="329">
        <v>46131.554155092592</v>
      </c>
      <c r="L651" t="s">
        <v>309</v>
      </c>
      <c r="M651" t="s">
        <v>514</v>
      </c>
      <c r="N651" t="s">
        <v>516</v>
      </c>
      <c r="O651" t="s">
        <v>352</v>
      </c>
      <c r="P651" t="s">
        <v>353</v>
      </c>
      <c r="R651" t="s">
        <v>123</v>
      </c>
      <c r="S651" t="s">
        <v>121</v>
      </c>
      <c r="T651" t="s">
        <v>121</v>
      </c>
      <c r="U651" t="s">
        <v>78</v>
      </c>
      <c r="V651" t="s">
        <v>107</v>
      </c>
      <c r="W651" t="s">
        <v>359</v>
      </c>
      <c r="X651">
        <v>0</v>
      </c>
      <c r="Y651">
        <v>0</v>
      </c>
      <c r="Z651">
        <v>1</v>
      </c>
      <c r="AA651">
        <v>0</v>
      </c>
      <c r="AB651">
        <v>1</v>
      </c>
      <c r="AC651">
        <v>0</v>
      </c>
      <c r="AD651">
        <v>0</v>
      </c>
      <c r="AE651">
        <v>0</v>
      </c>
      <c r="AF651">
        <v>0</v>
      </c>
      <c r="AG651">
        <v>0</v>
      </c>
      <c r="AH651">
        <v>0</v>
      </c>
      <c r="AI651">
        <v>0</v>
      </c>
      <c r="AJ651">
        <v>0</v>
      </c>
      <c r="AK651">
        <v>0</v>
      </c>
      <c r="AL651">
        <v>0</v>
      </c>
      <c r="AM651">
        <v>0</v>
      </c>
      <c r="AN651">
        <v>0</v>
      </c>
      <c r="AO651">
        <v>0</v>
      </c>
      <c r="AP651" t="s">
        <v>345</v>
      </c>
      <c r="AQ651">
        <v>1</v>
      </c>
      <c r="AR651">
        <v>0</v>
      </c>
      <c r="AS651">
        <v>0</v>
      </c>
      <c r="AT651">
        <v>0</v>
      </c>
      <c r="AU651">
        <v>0</v>
      </c>
      <c r="AV651">
        <v>0</v>
      </c>
      <c r="AW651">
        <v>0</v>
      </c>
      <c r="AX651">
        <v>0</v>
      </c>
      <c r="AY651" t="s">
        <v>345</v>
      </c>
      <c r="AZ651">
        <v>1</v>
      </c>
      <c r="BA651">
        <v>0</v>
      </c>
      <c r="BB651">
        <v>0</v>
      </c>
      <c r="BC651">
        <v>0</v>
      </c>
      <c r="BD651">
        <v>0</v>
      </c>
      <c r="BE651">
        <v>0</v>
      </c>
      <c r="BF651">
        <v>0</v>
      </c>
      <c r="BG651">
        <v>0</v>
      </c>
      <c r="BH651">
        <v>0</v>
      </c>
      <c r="BK651" t="s">
        <v>130</v>
      </c>
      <c r="BL651" t="s">
        <v>131</v>
      </c>
      <c r="BM651" t="s">
        <v>129</v>
      </c>
      <c r="BN651" t="s">
        <v>118</v>
      </c>
      <c r="BO651" t="s">
        <v>928</v>
      </c>
      <c r="BP651">
        <v>0</v>
      </c>
      <c r="BQ651">
        <v>0</v>
      </c>
      <c r="BR651">
        <v>0</v>
      </c>
      <c r="BS651">
        <v>1</v>
      </c>
      <c r="BT651">
        <v>0</v>
      </c>
      <c r="BU651">
        <v>0</v>
      </c>
      <c r="BV651">
        <v>0</v>
      </c>
      <c r="BW651">
        <v>0</v>
      </c>
      <c r="BX651">
        <v>0</v>
      </c>
      <c r="BY651">
        <v>0</v>
      </c>
      <c r="BZ651">
        <v>0</v>
      </c>
      <c r="CA651">
        <v>0</v>
      </c>
      <c r="CB651">
        <v>0</v>
      </c>
      <c r="CC651">
        <v>0</v>
      </c>
      <c r="CD651">
        <v>0</v>
      </c>
      <c r="CE651" t="s">
        <v>335</v>
      </c>
      <c r="CF651" t="s">
        <v>517</v>
      </c>
      <c r="CG651" t="s">
        <v>335</v>
      </c>
      <c r="CI651" t="s">
        <v>128</v>
      </c>
      <c r="CJ651" t="s">
        <v>54</v>
      </c>
      <c r="CK651" t="s">
        <v>2733</v>
      </c>
      <c r="CL651" t="s">
        <v>52</v>
      </c>
      <c r="CM651" t="s">
        <v>2734</v>
      </c>
      <c r="CN651" t="s">
        <v>346</v>
      </c>
      <c r="CP651">
        <v>7</v>
      </c>
      <c r="CQ651" t="s">
        <v>2735</v>
      </c>
      <c r="CR651" t="s">
        <v>2736</v>
      </c>
      <c r="CS651" t="s">
        <v>337</v>
      </c>
      <c r="CT651" t="s">
        <v>2737</v>
      </c>
    </row>
    <row r="652" spans="1:98" customFormat="1">
      <c r="A652">
        <v>199810</v>
      </c>
      <c r="B652" t="s">
        <v>321</v>
      </c>
      <c r="C652" t="s">
        <v>322</v>
      </c>
      <c r="D652">
        <v>1974</v>
      </c>
      <c r="E652">
        <v>52</v>
      </c>
      <c r="F652" t="s">
        <v>58</v>
      </c>
      <c r="G652" t="s">
        <v>83</v>
      </c>
      <c r="H652" t="s">
        <v>739</v>
      </c>
      <c r="I652" t="s">
        <v>402</v>
      </c>
      <c r="J652" t="s">
        <v>350</v>
      </c>
      <c r="K652" s="329">
        <v>46131.554085648146</v>
      </c>
      <c r="L652" t="s">
        <v>309</v>
      </c>
      <c r="M652" t="s">
        <v>451</v>
      </c>
      <c r="N652" t="s">
        <v>452</v>
      </c>
      <c r="O652" t="s">
        <v>453</v>
      </c>
      <c r="P652" t="s">
        <v>342</v>
      </c>
      <c r="Q652" t="s">
        <v>307</v>
      </c>
      <c r="R652" t="s">
        <v>383</v>
      </c>
      <c r="S652" t="s">
        <v>122</v>
      </c>
      <c r="T652" t="s">
        <v>394</v>
      </c>
      <c r="U652" t="s">
        <v>83</v>
      </c>
      <c r="V652" t="s">
        <v>108</v>
      </c>
      <c r="W652" t="s">
        <v>1093</v>
      </c>
      <c r="X652">
        <v>0</v>
      </c>
      <c r="Y652">
        <v>1</v>
      </c>
      <c r="Z652">
        <v>0</v>
      </c>
      <c r="AA652">
        <v>0</v>
      </c>
      <c r="AB652">
        <v>0</v>
      </c>
      <c r="AC652">
        <v>0</v>
      </c>
      <c r="AD652">
        <v>0</v>
      </c>
      <c r="AE652">
        <v>0</v>
      </c>
      <c r="AF652">
        <v>0</v>
      </c>
      <c r="AG652">
        <v>1</v>
      </c>
      <c r="AH652">
        <v>0</v>
      </c>
      <c r="AI652">
        <v>0</v>
      </c>
      <c r="AJ652">
        <v>0</v>
      </c>
      <c r="AK652">
        <v>0</v>
      </c>
      <c r="AL652">
        <v>0</v>
      </c>
      <c r="AM652">
        <v>0</v>
      </c>
      <c r="AN652">
        <v>0</v>
      </c>
      <c r="AO652">
        <v>0</v>
      </c>
      <c r="AP652" t="s">
        <v>345</v>
      </c>
      <c r="AQ652">
        <v>1</v>
      </c>
      <c r="AR652">
        <v>0</v>
      </c>
      <c r="AS652">
        <v>0</v>
      </c>
      <c r="AT652">
        <v>0</v>
      </c>
      <c r="AU652">
        <v>0</v>
      </c>
      <c r="AV652">
        <v>0</v>
      </c>
      <c r="AW652">
        <v>0</v>
      </c>
      <c r="AX652">
        <v>0</v>
      </c>
      <c r="AY652" t="s">
        <v>345</v>
      </c>
      <c r="AZ652">
        <v>1</v>
      </c>
      <c r="BA652">
        <v>0</v>
      </c>
      <c r="BB652">
        <v>0</v>
      </c>
      <c r="BC652">
        <v>0</v>
      </c>
      <c r="BD652">
        <v>0</v>
      </c>
      <c r="BE652">
        <v>0</v>
      </c>
      <c r="BF652">
        <v>0</v>
      </c>
      <c r="BG652">
        <v>0</v>
      </c>
      <c r="BH652">
        <v>0</v>
      </c>
      <c r="BI652" t="s">
        <v>51</v>
      </c>
      <c r="BJ652" t="s">
        <v>2738</v>
      </c>
      <c r="BK652" t="s">
        <v>129</v>
      </c>
      <c r="BL652" t="s">
        <v>130</v>
      </c>
      <c r="BM652" t="s">
        <v>131</v>
      </c>
      <c r="BN652" t="s">
        <v>120</v>
      </c>
      <c r="BO652" t="s">
        <v>2739</v>
      </c>
      <c r="BP652">
        <v>0</v>
      </c>
      <c r="BQ652">
        <v>0</v>
      </c>
      <c r="BR652">
        <v>0</v>
      </c>
      <c r="BS652">
        <v>0</v>
      </c>
      <c r="BT652">
        <v>0</v>
      </c>
      <c r="BU652">
        <v>0</v>
      </c>
      <c r="BV652">
        <v>1</v>
      </c>
      <c r="BW652">
        <v>1</v>
      </c>
      <c r="BX652">
        <v>1</v>
      </c>
      <c r="BY652">
        <v>1</v>
      </c>
      <c r="BZ652">
        <v>1</v>
      </c>
      <c r="CA652">
        <v>0</v>
      </c>
      <c r="CB652">
        <v>0</v>
      </c>
      <c r="CC652">
        <v>0</v>
      </c>
      <c r="CD652">
        <v>0</v>
      </c>
      <c r="CE652" t="s">
        <v>235</v>
      </c>
      <c r="CF652" t="s">
        <v>2740</v>
      </c>
      <c r="CG652" t="s">
        <v>204</v>
      </c>
      <c r="CH652" t="s">
        <v>2741</v>
      </c>
      <c r="CI652" t="s">
        <v>128</v>
      </c>
      <c r="CJ652" t="s">
        <v>51</v>
      </c>
      <c r="CK652" t="s">
        <v>2742</v>
      </c>
      <c r="CL652" t="s">
        <v>51</v>
      </c>
      <c r="CM652" t="s">
        <v>2743</v>
      </c>
      <c r="CN652" t="s">
        <v>346</v>
      </c>
      <c r="CO652" t="s">
        <v>687</v>
      </c>
      <c r="CP652">
        <v>10</v>
      </c>
      <c r="CQ652" t="s">
        <v>2744</v>
      </c>
      <c r="CR652" t="s">
        <v>2745</v>
      </c>
      <c r="CS652" t="s">
        <v>337</v>
      </c>
      <c r="CT652" t="s">
        <v>2746</v>
      </c>
    </row>
    <row r="653" spans="1:98" customFormat="1">
      <c r="A653">
        <v>199819</v>
      </c>
      <c r="B653" t="s">
        <v>33</v>
      </c>
      <c r="C653" t="s">
        <v>360</v>
      </c>
      <c r="D653">
        <v>1987</v>
      </c>
      <c r="E653">
        <v>39</v>
      </c>
      <c r="F653" t="s">
        <v>57</v>
      </c>
      <c r="G653" t="s">
        <v>75</v>
      </c>
      <c r="H653" t="s">
        <v>584</v>
      </c>
      <c r="I653" t="s">
        <v>361</v>
      </c>
      <c r="J653" t="s">
        <v>325</v>
      </c>
      <c r="K653" s="329">
        <v>46131.553888888891</v>
      </c>
      <c r="L653" t="s">
        <v>309</v>
      </c>
      <c r="M653" t="s">
        <v>33</v>
      </c>
      <c r="N653" t="s">
        <v>522</v>
      </c>
      <c r="O653" t="s">
        <v>319</v>
      </c>
      <c r="P653" t="s">
        <v>405</v>
      </c>
      <c r="Q653" t="s">
        <v>306</v>
      </c>
      <c r="R653" t="s">
        <v>383</v>
      </c>
      <c r="S653" t="s">
        <v>121</v>
      </c>
      <c r="T653" t="s">
        <v>121</v>
      </c>
      <c r="U653" t="s">
        <v>331</v>
      </c>
      <c r="V653" t="s">
        <v>108</v>
      </c>
      <c r="W653" t="s">
        <v>499</v>
      </c>
      <c r="X653">
        <v>0</v>
      </c>
      <c r="Y653">
        <v>0</v>
      </c>
      <c r="Z653">
        <v>0</v>
      </c>
      <c r="AA653">
        <v>0</v>
      </c>
      <c r="AB653">
        <v>0</v>
      </c>
      <c r="AC653">
        <v>0</v>
      </c>
      <c r="AD653">
        <v>0</v>
      </c>
      <c r="AE653">
        <v>0</v>
      </c>
      <c r="AF653">
        <v>0</v>
      </c>
      <c r="AG653">
        <v>0</v>
      </c>
      <c r="AH653">
        <v>0</v>
      </c>
      <c r="AI653">
        <v>0</v>
      </c>
      <c r="AJ653">
        <v>0</v>
      </c>
      <c r="AK653">
        <v>0</v>
      </c>
      <c r="AL653">
        <v>1</v>
      </c>
      <c r="AM653">
        <v>0</v>
      </c>
      <c r="AN653">
        <v>0</v>
      </c>
      <c r="AO653">
        <v>0</v>
      </c>
      <c r="AP653" t="s">
        <v>345</v>
      </c>
      <c r="AQ653">
        <v>1</v>
      </c>
      <c r="AR653">
        <v>0</v>
      </c>
      <c r="AS653">
        <v>0</v>
      </c>
      <c r="AT653">
        <v>0</v>
      </c>
      <c r="AU653">
        <v>0</v>
      </c>
      <c r="AV653">
        <v>0</v>
      </c>
      <c r="AW653">
        <v>0</v>
      </c>
      <c r="AX653">
        <v>0</v>
      </c>
      <c r="AY653" t="s">
        <v>345</v>
      </c>
      <c r="AZ653">
        <v>1</v>
      </c>
      <c r="BA653">
        <v>0</v>
      </c>
      <c r="BB653">
        <v>0</v>
      </c>
      <c r="BC653">
        <v>0</v>
      </c>
      <c r="BD653">
        <v>0</v>
      </c>
      <c r="BE653">
        <v>0</v>
      </c>
      <c r="BF653">
        <v>0</v>
      </c>
      <c r="BG653">
        <v>0</v>
      </c>
      <c r="BH653">
        <v>0</v>
      </c>
      <c r="BI653" t="s">
        <v>52</v>
      </c>
      <c r="BK653" t="s">
        <v>386</v>
      </c>
      <c r="BL653" t="s">
        <v>132</v>
      </c>
      <c r="BM653" t="s">
        <v>129</v>
      </c>
      <c r="BN653" t="s">
        <v>118</v>
      </c>
      <c r="BO653" t="s">
        <v>924</v>
      </c>
      <c r="BP653">
        <v>0</v>
      </c>
      <c r="BQ653">
        <v>0</v>
      </c>
      <c r="BR653">
        <v>0</v>
      </c>
      <c r="BS653">
        <v>0</v>
      </c>
      <c r="BT653">
        <v>0</v>
      </c>
      <c r="BU653">
        <v>1</v>
      </c>
      <c r="BV653">
        <v>0</v>
      </c>
      <c r="BW653">
        <v>0</v>
      </c>
      <c r="BX653">
        <v>0</v>
      </c>
      <c r="BY653">
        <v>0</v>
      </c>
      <c r="BZ653">
        <v>0</v>
      </c>
      <c r="CA653">
        <v>0</v>
      </c>
      <c r="CB653">
        <v>0</v>
      </c>
      <c r="CC653">
        <v>0</v>
      </c>
      <c r="CD653">
        <v>0</v>
      </c>
      <c r="CE653" t="s">
        <v>335</v>
      </c>
      <c r="CG653" t="s">
        <v>335</v>
      </c>
      <c r="CI653" t="s">
        <v>130</v>
      </c>
      <c r="CJ653" t="s">
        <v>52</v>
      </c>
      <c r="CK653" t="s">
        <v>829</v>
      </c>
      <c r="CL653" t="s">
        <v>52</v>
      </c>
      <c r="CN653" t="s">
        <v>346</v>
      </c>
      <c r="CP653">
        <v>8</v>
      </c>
      <c r="CS653" t="s">
        <v>347</v>
      </c>
      <c r="CT653" t="s">
        <v>2747</v>
      </c>
    </row>
    <row r="654" spans="1:98" customFormat="1">
      <c r="A654">
        <v>199801</v>
      </c>
      <c r="B654" t="s">
        <v>712</v>
      </c>
      <c r="C654" t="s">
        <v>322</v>
      </c>
      <c r="D654">
        <v>1974</v>
      </c>
      <c r="E654">
        <v>52</v>
      </c>
      <c r="F654" t="s">
        <v>58</v>
      </c>
      <c r="G654" t="s">
        <v>49</v>
      </c>
      <c r="H654" t="s">
        <v>415</v>
      </c>
      <c r="I654" t="s">
        <v>478</v>
      </c>
      <c r="J654" t="s">
        <v>325</v>
      </c>
      <c r="K654" s="329">
        <v>46131.55265046296</v>
      </c>
      <c r="L654" t="s">
        <v>309</v>
      </c>
      <c r="M654" t="s">
        <v>712</v>
      </c>
      <c r="N654" t="s">
        <v>713</v>
      </c>
      <c r="O654" t="s">
        <v>381</v>
      </c>
      <c r="P654" t="s">
        <v>382</v>
      </c>
      <c r="Q654" t="s">
        <v>1255</v>
      </c>
      <c r="R654" t="s">
        <v>122</v>
      </c>
      <c r="S654" t="s">
        <v>122</v>
      </c>
      <c r="T654" t="s">
        <v>343</v>
      </c>
      <c r="U654" t="s">
        <v>331</v>
      </c>
      <c r="V654" t="s">
        <v>107</v>
      </c>
      <c r="W654" t="s">
        <v>369</v>
      </c>
      <c r="X654">
        <v>0</v>
      </c>
      <c r="Y654">
        <v>1</v>
      </c>
      <c r="Z654">
        <v>1</v>
      </c>
      <c r="AA654">
        <v>0</v>
      </c>
      <c r="AB654">
        <v>1</v>
      </c>
      <c r="AC654">
        <v>0</v>
      </c>
      <c r="AD654">
        <v>0</v>
      </c>
      <c r="AE654">
        <v>0</v>
      </c>
      <c r="AF654">
        <v>0</v>
      </c>
      <c r="AG654">
        <v>0</v>
      </c>
      <c r="AH654">
        <v>0</v>
      </c>
      <c r="AI654">
        <v>0</v>
      </c>
      <c r="AJ654">
        <v>0</v>
      </c>
      <c r="AK654">
        <v>0</v>
      </c>
      <c r="AL654">
        <v>0</v>
      </c>
      <c r="AM654">
        <v>0</v>
      </c>
      <c r="AN654">
        <v>0</v>
      </c>
      <c r="AO654">
        <v>0</v>
      </c>
      <c r="AP654" t="s">
        <v>399</v>
      </c>
      <c r="AQ654">
        <v>0</v>
      </c>
      <c r="AR654">
        <v>0</v>
      </c>
      <c r="AS654">
        <v>0</v>
      </c>
      <c r="AT654">
        <v>0</v>
      </c>
      <c r="AU654">
        <v>0</v>
      </c>
      <c r="AV654">
        <v>0</v>
      </c>
      <c r="AW654">
        <v>1</v>
      </c>
      <c r="AX654">
        <v>0</v>
      </c>
      <c r="AY654" t="s">
        <v>345</v>
      </c>
      <c r="AZ654">
        <v>1</v>
      </c>
      <c r="BA654">
        <v>0</v>
      </c>
      <c r="BB654">
        <v>0</v>
      </c>
      <c r="BC654">
        <v>0</v>
      </c>
      <c r="BD654">
        <v>0</v>
      </c>
      <c r="BE654">
        <v>0</v>
      </c>
      <c r="BF654">
        <v>0</v>
      </c>
      <c r="BG654">
        <v>0</v>
      </c>
      <c r="BH654">
        <v>0</v>
      </c>
      <c r="BK654" t="s">
        <v>132</v>
      </c>
      <c r="BL654" t="s">
        <v>129</v>
      </c>
      <c r="BM654" t="s">
        <v>130</v>
      </c>
      <c r="BN654" t="s">
        <v>120</v>
      </c>
      <c r="BO654" t="s">
        <v>1579</v>
      </c>
      <c r="BP654">
        <v>0</v>
      </c>
      <c r="BQ654">
        <v>0</v>
      </c>
      <c r="BR654">
        <v>0</v>
      </c>
      <c r="BS654">
        <v>0</v>
      </c>
      <c r="BT654">
        <v>0</v>
      </c>
      <c r="BU654">
        <v>1</v>
      </c>
      <c r="BV654">
        <v>1</v>
      </c>
      <c r="BW654">
        <v>1</v>
      </c>
      <c r="BX654">
        <v>0</v>
      </c>
      <c r="BY654">
        <v>1</v>
      </c>
      <c r="BZ654">
        <v>0</v>
      </c>
      <c r="CA654">
        <v>0</v>
      </c>
      <c r="CB654">
        <v>0</v>
      </c>
      <c r="CC654">
        <v>0</v>
      </c>
      <c r="CD654">
        <v>0</v>
      </c>
      <c r="CE654" t="s">
        <v>210</v>
      </c>
      <c r="CF654" t="s">
        <v>2748</v>
      </c>
      <c r="CG654" t="s">
        <v>146</v>
      </c>
      <c r="CH654" t="s">
        <v>2749</v>
      </c>
      <c r="CI654" t="s">
        <v>130</v>
      </c>
      <c r="CJ654" t="s">
        <v>52</v>
      </c>
      <c r="CK654" t="s">
        <v>2750</v>
      </c>
      <c r="CL654" t="s">
        <v>51</v>
      </c>
      <c r="CM654" t="s">
        <v>2751</v>
      </c>
      <c r="CN654" t="s">
        <v>346</v>
      </c>
      <c r="CP654">
        <v>8</v>
      </c>
      <c r="CQ654" t="s">
        <v>2752</v>
      </c>
      <c r="CR654" t="s">
        <v>2753</v>
      </c>
      <c r="CS654" t="s">
        <v>400</v>
      </c>
      <c r="CT654" t="s">
        <v>2754</v>
      </c>
    </row>
    <row r="655" spans="1:98" customFormat="1">
      <c r="A655">
        <v>199817</v>
      </c>
      <c r="B655" t="s">
        <v>759</v>
      </c>
      <c r="C655" t="s">
        <v>360</v>
      </c>
      <c r="D655">
        <v>1975</v>
      </c>
      <c r="E655">
        <v>51</v>
      </c>
      <c r="F655" t="s">
        <v>58</v>
      </c>
      <c r="G655" t="s">
        <v>49</v>
      </c>
      <c r="H655" t="s">
        <v>352</v>
      </c>
      <c r="I655" t="s">
        <v>367</v>
      </c>
      <c r="J655" t="s">
        <v>350</v>
      </c>
      <c r="K655" s="329">
        <v>46131.540833333333</v>
      </c>
      <c r="L655" t="s">
        <v>309</v>
      </c>
      <c r="M655" t="s">
        <v>759</v>
      </c>
      <c r="N655" t="s">
        <v>787</v>
      </c>
      <c r="O655" t="s">
        <v>453</v>
      </c>
      <c r="P655" t="s">
        <v>342</v>
      </c>
      <c r="Q655" t="s">
        <v>307</v>
      </c>
      <c r="R655" t="s">
        <v>383</v>
      </c>
      <c r="S655" t="s">
        <v>121</v>
      </c>
      <c r="T655" t="s">
        <v>121</v>
      </c>
      <c r="U655" t="s">
        <v>331</v>
      </c>
      <c r="V655" t="s">
        <v>107</v>
      </c>
      <c r="W655" t="s">
        <v>623</v>
      </c>
      <c r="X655">
        <v>0</v>
      </c>
      <c r="Y655">
        <v>0</v>
      </c>
      <c r="Z655">
        <v>0</v>
      </c>
      <c r="AA655">
        <v>0</v>
      </c>
      <c r="AB655">
        <v>0</v>
      </c>
      <c r="AC655">
        <v>0</v>
      </c>
      <c r="AD655">
        <v>0</v>
      </c>
      <c r="AE655">
        <v>1</v>
      </c>
      <c r="AF655">
        <v>0</v>
      </c>
      <c r="AG655">
        <v>0</v>
      </c>
      <c r="AH655">
        <v>0</v>
      </c>
      <c r="AI655">
        <v>0</v>
      </c>
      <c r="AJ655">
        <v>0</v>
      </c>
      <c r="AK655">
        <v>0</v>
      </c>
      <c r="AL655">
        <v>0</v>
      </c>
      <c r="AM655">
        <v>0</v>
      </c>
      <c r="AN655">
        <v>0</v>
      </c>
      <c r="AO655">
        <v>0</v>
      </c>
      <c r="AP655" t="s">
        <v>399</v>
      </c>
      <c r="AQ655">
        <v>0</v>
      </c>
      <c r="AR655">
        <v>0</v>
      </c>
      <c r="AS655">
        <v>0</v>
      </c>
      <c r="AT655">
        <v>0</v>
      </c>
      <c r="AU655">
        <v>0</v>
      </c>
      <c r="AV655">
        <v>0</v>
      </c>
      <c r="AW655">
        <v>1</v>
      </c>
      <c r="AX655">
        <v>0</v>
      </c>
      <c r="AY655" t="s">
        <v>345</v>
      </c>
      <c r="AZ655">
        <v>1</v>
      </c>
      <c r="BA655">
        <v>0</v>
      </c>
      <c r="BB655">
        <v>0</v>
      </c>
      <c r="BC655">
        <v>0</v>
      </c>
      <c r="BD655">
        <v>0</v>
      </c>
      <c r="BE655">
        <v>0</v>
      </c>
      <c r="BF655">
        <v>0</v>
      </c>
      <c r="BG655">
        <v>0</v>
      </c>
      <c r="BH655">
        <v>0</v>
      </c>
      <c r="BK655" t="s">
        <v>131</v>
      </c>
      <c r="BL655" t="s">
        <v>386</v>
      </c>
      <c r="BM655" t="s">
        <v>130</v>
      </c>
      <c r="BN655" t="s">
        <v>117</v>
      </c>
      <c r="BO655" t="s">
        <v>924</v>
      </c>
      <c r="BP655">
        <v>0</v>
      </c>
      <c r="BQ655">
        <v>0</v>
      </c>
      <c r="BR655">
        <v>0</v>
      </c>
      <c r="BS655">
        <v>0</v>
      </c>
      <c r="BT655">
        <v>0</v>
      </c>
      <c r="BU655">
        <v>1</v>
      </c>
      <c r="BV655">
        <v>0</v>
      </c>
      <c r="BW655">
        <v>0</v>
      </c>
      <c r="BX655">
        <v>0</v>
      </c>
      <c r="BY655">
        <v>0</v>
      </c>
      <c r="BZ655">
        <v>0</v>
      </c>
      <c r="CA655">
        <v>0</v>
      </c>
      <c r="CB655">
        <v>0</v>
      </c>
      <c r="CC655">
        <v>0</v>
      </c>
      <c r="CD655">
        <v>0</v>
      </c>
      <c r="CE655" t="s">
        <v>335</v>
      </c>
      <c r="CF655" t="s">
        <v>2755</v>
      </c>
      <c r="CG655" t="s">
        <v>335</v>
      </c>
      <c r="CI655" t="s">
        <v>130</v>
      </c>
      <c r="CJ655" t="s">
        <v>52</v>
      </c>
      <c r="CL655" t="s">
        <v>55</v>
      </c>
      <c r="CN655" t="s">
        <v>336</v>
      </c>
      <c r="CP655">
        <v>2</v>
      </c>
    </row>
    <row r="656" spans="1:98" customFormat="1">
      <c r="A656">
        <v>199814</v>
      </c>
      <c r="B656" t="s">
        <v>321</v>
      </c>
      <c r="C656" t="s">
        <v>303</v>
      </c>
      <c r="D656">
        <v>1970</v>
      </c>
      <c r="E656">
        <v>56</v>
      </c>
      <c r="F656" t="s">
        <v>58</v>
      </c>
      <c r="G656" t="s">
        <v>82</v>
      </c>
      <c r="H656" t="s">
        <v>597</v>
      </c>
      <c r="I656" t="s">
        <v>378</v>
      </c>
      <c r="J656" t="s">
        <v>350</v>
      </c>
      <c r="K656" s="329">
        <v>46131.538159722222</v>
      </c>
      <c r="L656" t="s">
        <v>309</v>
      </c>
      <c r="M656" t="s">
        <v>451</v>
      </c>
      <c r="N656" t="s">
        <v>452</v>
      </c>
      <c r="O656" t="s">
        <v>453</v>
      </c>
      <c r="P656" t="s">
        <v>342</v>
      </c>
      <c r="Q656" t="s">
        <v>307</v>
      </c>
      <c r="R656" t="s">
        <v>383</v>
      </c>
      <c r="S656" t="s">
        <v>122</v>
      </c>
      <c r="T656" t="s">
        <v>343</v>
      </c>
      <c r="U656" t="s">
        <v>395</v>
      </c>
      <c r="V656" t="s">
        <v>111</v>
      </c>
      <c r="W656" t="s">
        <v>677</v>
      </c>
      <c r="X656">
        <v>0</v>
      </c>
      <c r="Y656">
        <v>0</v>
      </c>
      <c r="Z656">
        <v>1</v>
      </c>
      <c r="AA656">
        <v>0</v>
      </c>
      <c r="AB656">
        <v>0</v>
      </c>
      <c r="AC656">
        <v>0</v>
      </c>
      <c r="AD656">
        <v>1</v>
      </c>
      <c r="AE656">
        <v>0</v>
      </c>
      <c r="AF656">
        <v>0</v>
      </c>
      <c r="AG656">
        <v>0</v>
      </c>
      <c r="AH656">
        <v>1</v>
      </c>
      <c r="AI656">
        <v>0</v>
      </c>
      <c r="AJ656">
        <v>0</v>
      </c>
      <c r="AK656">
        <v>0</v>
      </c>
      <c r="AL656">
        <v>0</v>
      </c>
      <c r="AM656">
        <v>0</v>
      </c>
      <c r="AN656">
        <v>0</v>
      </c>
      <c r="AO656">
        <v>0</v>
      </c>
      <c r="AP656" t="s">
        <v>345</v>
      </c>
      <c r="AQ656">
        <v>1</v>
      </c>
      <c r="AR656">
        <v>0</v>
      </c>
      <c r="AS656">
        <v>0</v>
      </c>
      <c r="AT656">
        <v>0</v>
      </c>
      <c r="AU656">
        <v>0</v>
      </c>
      <c r="AV656">
        <v>0</v>
      </c>
      <c r="AW656">
        <v>0</v>
      </c>
      <c r="AX656">
        <v>0</v>
      </c>
      <c r="AY656" t="s">
        <v>500</v>
      </c>
      <c r="AZ656">
        <v>1</v>
      </c>
      <c r="BA656">
        <v>0</v>
      </c>
      <c r="BB656">
        <v>0</v>
      </c>
      <c r="BC656">
        <v>0</v>
      </c>
      <c r="BD656">
        <v>0</v>
      </c>
      <c r="BE656">
        <v>0</v>
      </c>
      <c r="BF656">
        <v>1</v>
      </c>
      <c r="BG656">
        <v>0</v>
      </c>
      <c r="BH656">
        <v>0</v>
      </c>
      <c r="BK656" t="s">
        <v>131</v>
      </c>
      <c r="BL656" t="s">
        <v>128</v>
      </c>
      <c r="BM656" t="s">
        <v>131</v>
      </c>
      <c r="BN656" t="s">
        <v>117</v>
      </c>
      <c r="BO656" t="s">
        <v>928</v>
      </c>
      <c r="BP656">
        <v>0</v>
      </c>
      <c r="BQ656">
        <v>0</v>
      </c>
      <c r="BR656">
        <v>0</v>
      </c>
      <c r="BS656">
        <v>1</v>
      </c>
      <c r="BT656">
        <v>0</v>
      </c>
      <c r="BU656">
        <v>0</v>
      </c>
      <c r="BV656">
        <v>0</v>
      </c>
      <c r="BW656">
        <v>0</v>
      </c>
      <c r="BX656">
        <v>0</v>
      </c>
      <c r="BY656">
        <v>0</v>
      </c>
      <c r="BZ656">
        <v>0</v>
      </c>
      <c r="CA656">
        <v>0</v>
      </c>
      <c r="CB656">
        <v>0</v>
      </c>
      <c r="CC656">
        <v>0</v>
      </c>
      <c r="CD656">
        <v>0</v>
      </c>
      <c r="CE656" t="s">
        <v>335</v>
      </c>
      <c r="CG656" t="s">
        <v>335</v>
      </c>
      <c r="CI656" t="s">
        <v>131</v>
      </c>
      <c r="CJ656" t="s">
        <v>54</v>
      </c>
      <c r="CK656" t="s">
        <v>2756</v>
      </c>
      <c r="CL656" t="s">
        <v>52</v>
      </c>
      <c r="CN656" t="s">
        <v>346</v>
      </c>
      <c r="CP656">
        <v>6</v>
      </c>
      <c r="CS656" t="s">
        <v>337</v>
      </c>
    </row>
    <row r="657" spans="1:98" customFormat="1">
      <c r="A657">
        <v>146220</v>
      </c>
      <c r="B657" t="s">
        <v>370</v>
      </c>
      <c r="C657" t="s">
        <v>360</v>
      </c>
      <c r="D657">
        <v>1971</v>
      </c>
      <c r="E657">
        <v>55</v>
      </c>
      <c r="F657" t="s">
        <v>58</v>
      </c>
      <c r="G657" t="s">
        <v>49</v>
      </c>
      <c r="H657" t="s">
        <v>328</v>
      </c>
      <c r="I657" t="s">
        <v>361</v>
      </c>
      <c r="J657" t="s">
        <v>325</v>
      </c>
      <c r="K657" s="329">
        <v>46131.523877314816</v>
      </c>
      <c r="L657" t="s">
        <v>309</v>
      </c>
      <c r="M657" t="s">
        <v>348</v>
      </c>
      <c r="N657" t="s">
        <v>351</v>
      </c>
      <c r="O657" t="s">
        <v>352</v>
      </c>
      <c r="P657" t="s">
        <v>353</v>
      </c>
      <c r="R657" t="s">
        <v>383</v>
      </c>
      <c r="S657" t="s">
        <v>121</v>
      </c>
      <c r="T657" t="s">
        <v>121</v>
      </c>
      <c r="U657" t="s">
        <v>331</v>
      </c>
      <c r="V657" t="s">
        <v>107</v>
      </c>
      <c r="W657" t="s">
        <v>384</v>
      </c>
      <c r="X657">
        <v>0</v>
      </c>
      <c r="Y657">
        <v>0</v>
      </c>
      <c r="Z657">
        <v>0</v>
      </c>
      <c r="AA657">
        <v>0</v>
      </c>
      <c r="AB657">
        <v>1</v>
      </c>
      <c r="AC657">
        <v>0</v>
      </c>
      <c r="AD657">
        <v>0</v>
      </c>
      <c r="AE657">
        <v>0</v>
      </c>
      <c r="AF657">
        <v>0</v>
      </c>
      <c r="AG657">
        <v>0</v>
      </c>
      <c r="AH657">
        <v>0</v>
      </c>
      <c r="AI657">
        <v>0</v>
      </c>
      <c r="AJ657">
        <v>0</v>
      </c>
      <c r="AK657">
        <v>0</v>
      </c>
      <c r="AL657">
        <v>0</v>
      </c>
      <c r="AM657">
        <v>0</v>
      </c>
      <c r="AN657">
        <v>0</v>
      </c>
      <c r="AO657">
        <v>0</v>
      </c>
      <c r="AP657" t="s">
        <v>345</v>
      </c>
      <c r="AQ657">
        <v>1</v>
      </c>
      <c r="AR657">
        <v>0</v>
      </c>
      <c r="AS657">
        <v>0</v>
      </c>
      <c r="AT657">
        <v>0</v>
      </c>
      <c r="AU657">
        <v>0</v>
      </c>
      <c r="AV657">
        <v>0</v>
      </c>
      <c r="AW657">
        <v>0</v>
      </c>
      <c r="AX657">
        <v>0</v>
      </c>
      <c r="AY657" t="s">
        <v>345</v>
      </c>
      <c r="AZ657">
        <v>1</v>
      </c>
      <c r="BA657">
        <v>0</v>
      </c>
      <c r="BB657">
        <v>0</v>
      </c>
      <c r="BC657">
        <v>0</v>
      </c>
      <c r="BD657">
        <v>0</v>
      </c>
      <c r="BE657">
        <v>0</v>
      </c>
      <c r="BF657">
        <v>0</v>
      </c>
      <c r="BG657">
        <v>0</v>
      </c>
      <c r="BH657">
        <v>0</v>
      </c>
      <c r="BI657" t="s">
        <v>51</v>
      </c>
      <c r="BK657" t="s">
        <v>128</v>
      </c>
      <c r="BL657" t="s">
        <v>131</v>
      </c>
      <c r="BM657" t="s">
        <v>129</v>
      </c>
      <c r="BN657" t="s">
        <v>117</v>
      </c>
      <c r="BO657" t="s">
        <v>931</v>
      </c>
      <c r="BP657">
        <v>0</v>
      </c>
      <c r="BQ657">
        <v>0</v>
      </c>
      <c r="BR657">
        <v>1</v>
      </c>
      <c r="BS657">
        <v>0</v>
      </c>
      <c r="BT657">
        <v>0</v>
      </c>
      <c r="BU657">
        <v>0</v>
      </c>
      <c r="BV657">
        <v>0</v>
      </c>
      <c r="BW657">
        <v>0</v>
      </c>
      <c r="BX657">
        <v>0</v>
      </c>
      <c r="BY657">
        <v>0</v>
      </c>
      <c r="BZ657">
        <v>0</v>
      </c>
      <c r="CA657">
        <v>0</v>
      </c>
      <c r="CB657">
        <v>0</v>
      </c>
      <c r="CC657">
        <v>0</v>
      </c>
      <c r="CD657">
        <v>0</v>
      </c>
      <c r="CE657" t="s">
        <v>147</v>
      </c>
      <c r="CG657" t="s">
        <v>335</v>
      </c>
      <c r="CI657" t="s">
        <v>128</v>
      </c>
      <c r="CJ657" t="s">
        <v>52</v>
      </c>
      <c r="CL657" t="s">
        <v>51</v>
      </c>
      <c r="CN657" t="s">
        <v>346</v>
      </c>
      <c r="CP657">
        <v>10</v>
      </c>
      <c r="CS657" t="s">
        <v>473</v>
      </c>
    </row>
    <row r="658" spans="1:98" customFormat="1">
      <c r="A658">
        <v>199794</v>
      </c>
      <c r="B658" t="s">
        <v>530</v>
      </c>
      <c r="C658" t="s">
        <v>360</v>
      </c>
      <c r="D658">
        <v>1968</v>
      </c>
      <c r="E658">
        <v>58</v>
      </c>
      <c r="F658" t="s">
        <v>58</v>
      </c>
      <c r="G658" t="s">
        <v>85</v>
      </c>
      <c r="H658" t="s">
        <v>799</v>
      </c>
      <c r="I658" t="s">
        <v>410</v>
      </c>
      <c r="J658" t="s">
        <v>325</v>
      </c>
      <c r="K658" s="329">
        <v>46131.521423611113</v>
      </c>
      <c r="L658" t="s">
        <v>309</v>
      </c>
      <c r="M658" t="s">
        <v>717</v>
      </c>
      <c r="N658" t="s">
        <v>719</v>
      </c>
      <c r="O658" t="s">
        <v>341</v>
      </c>
      <c r="P658" t="s">
        <v>342</v>
      </c>
      <c r="R658" t="s">
        <v>383</v>
      </c>
      <c r="S658" t="s">
        <v>121</v>
      </c>
      <c r="T658" t="s">
        <v>121</v>
      </c>
      <c r="U658" t="s">
        <v>331</v>
      </c>
      <c r="V658" t="s">
        <v>107</v>
      </c>
      <c r="W658" t="s">
        <v>470</v>
      </c>
      <c r="X658">
        <v>0</v>
      </c>
      <c r="Y658">
        <v>0</v>
      </c>
      <c r="Z658">
        <v>1</v>
      </c>
      <c r="AA658">
        <v>0</v>
      </c>
      <c r="AB658">
        <v>0</v>
      </c>
      <c r="AC658">
        <v>0</v>
      </c>
      <c r="AD658">
        <v>0</v>
      </c>
      <c r="AE658">
        <v>0</v>
      </c>
      <c r="AF658">
        <v>0</v>
      </c>
      <c r="AG658">
        <v>0</v>
      </c>
      <c r="AH658">
        <v>0</v>
      </c>
      <c r="AI658">
        <v>0</v>
      </c>
      <c r="AJ658">
        <v>0</v>
      </c>
      <c r="AK658">
        <v>0</v>
      </c>
      <c r="AL658">
        <v>0</v>
      </c>
      <c r="AM658">
        <v>0</v>
      </c>
      <c r="AN658">
        <v>0</v>
      </c>
      <c r="AO658">
        <v>0</v>
      </c>
      <c r="AP658" t="s">
        <v>345</v>
      </c>
      <c r="AQ658">
        <v>1</v>
      </c>
      <c r="AR658">
        <v>0</v>
      </c>
      <c r="AS658">
        <v>0</v>
      </c>
      <c r="AT658">
        <v>0</v>
      </c>
      <c r="AU658">
        <v>0</v>
      </c>
      <c r="AV658">
        <v>0</v>
      </c>
      <c r="AW658">
        <v>0</v>
      </c>
      <c r="AX658">
        <v>0</v>
      </c>
      <c r="AY658" t="s">
        <v>345</v>
      </c>
      <c r="AZ658">
        <v>1</v>
      </c>
      <c r="BA658">
        <v>0</v>
      </c>
      <c r="BB658">
        <v>0</v>
      </c>
      <c r="BC658">
        <v>0</v>
      </c>
      <c r="BD658">
        <v>0</v>
      </c>
      <c r="BE658">
        <v>0</v>
      </c>
      <c r="BF658">
        <v>0</v>
      </c>
      <c r="BG658">
        <v>0</v>
      </c>
      <c r="BH658">
        <v>0</v>
      </c>
      <c r="BK658" t="s">
        <v>386</v>
      </c>
      <c r="BL658" t="s">
        <v>130</v>
      </c>
      <c r="BM658" t="s">
        <v>130</v>
      </c>
      <c r="BN658" t="s">
        <v>118</v>
      </c>
      <c r="BO658" t="s">
        <v>928</v>
      </c>
      <c r="BP658">
        <v>0</v>
      </c>
      <c r="BQ658">
        <v>0</v>
      </c>
      <c r="BR658">
        <v>0</v>
      </c>
      <c r="BS658">
        <v>1</v>
      </c>
      <c r="BT658">
        <v>0</v>
      </c>
      <c r="BU658">
        <v>0</v>
      </c>
      <c r="BV658">
        <v>0</v>
      </c>
      <c r="BW658">
        <v>0</v>
      </c>
      <c r="BX658">
        <v>0</v>
      </c>
      <c r="BY658">
        <v>0</v>
      </c>
      <c r="BZ658">
        <v>0</v>
      </c>
      <c r="CA658">
        <v>0</v>
      </c>
      <c r="CB658">
        <v>0</v>
      </c>
      <c r="CC658">
        <v>0</v>
      </c>
      <c r="CD658">
        <v>0</v>
      </c>
      <c r="CE658" t="s">
        <v>335</v>
      </c>
      <c r="CG658" t="s">
        <v>335</v>
      </c>
      <c r="CI658" t="s">
        <v>130</v>
      </c>
      <c r="CJ658" t="s">
        <v>53</v>
      </c>
      <c r="CL658" t="s">
        <v>53</v>
      </c>
      <c r="CN658" t="s">
        <v>346</v>
      </c>
      <c r="CP658">
        <v>5</v>
      </c>
    </row>
    <row r="659" spans="1:98" customFormat="1">
      <c r="A659">
        <v>199738</v>
      </c>
      <c r="B659" t="s">
        <v>321</v>
      </c>
      <c r="C659" t="s">
        <v>360</v>
      </c>
      <c r="D659">
        <v>1994</v>
      </c>
      <c r="E659">
        <v>32</v>
      </c>
      <c r="F659" t="s">
        <v>57</v>
      </c>
      <c r="G659" t="s">
        <v>86</v>
      </c>
      <c r="H659" t="s">
        <v>701</v>
      </c>
      <c r="I659" t="s">
        <v>402</v>
      </c>
      <c r="J659" t="s">
        <v>350</v>
      </c>
      <c r="K659" s="329">
        <v>46131.520810185182</v>
      </c>
      <c r="L659" t="s">
        <v>309</v>
      </c>
      <c r="M659" t="s">
        <v>1363</v>
      </c>
      <c r="N659" t="s">
        <v>1364</v>
      </c>
      <c r="O659" t="s">
        <v>459</v>
      </c>
      <c r="P659" t="s">
        <v>353</v>
      </c>
      <c r="Q659" t="s">
        <v>305</v>
      </c>
      <c r="R659" t="s">
        <v>122</v>
      </c>
      <c r="S659" t="s">
        <v>122</v>
      </c>
      <c r="T659" t="s">
        <v>343</v>
      </c>
      <c r="U659" t="s">
        <v>331</v>
      </c>
      <c r="V659" t="s">
        <v>110</v>
      </c>
      <c r="W659" t="s">
        <v>524</v>
      </c>
      <c r="X659">
        <v>0</v>
      </c>
      <c r="Y659">
        <v>1</v>
      </c>
      <c r="Z659">
        <v>0</v>
      </c>
      <c r="AA659">
        <v>0</v>
      </c>
      <c r="AB659">
        <v>0</v>
      </c>
      <c r="AC659">
        <v>0</v>
      </c>
      <c r="AD659">
        <v>0</v>
      </c>
      <c r="AE659">
        <v>0</v>
      </c>
      <c r="AF659">
        <v>0</v>
      </c>
      <c r="AG659">
        <v>0</v>
      </c>
      <c r="AH659">
        <v>0</v>
      </c>
      <c r="AI659">
        <v>0</v>
      </c>
      <c r="AJ659">
        <v>0</v>
      </c>
      <c r="AK659">
        <v>0</v>
      </c>
      <c r="AL659">
        <v>0</v>
      </c>
      <c r="AM659">
        <v>0</v>
      </c>
      <c r="AN659">
        <v>0</v>
      </c>
      <c r="AO659">
        <v>0</v>
      </c>
      <c r="AP659" t="s">
        <v>345</v>
      </c>
      <c r="AQ659">
        <v>1</v>
      </c>
      <c r="AR659">
        <v>0</v>
      </c>
      <c r="AS659">
        <v>0</v>
      </c>
      <c r="AT659">
        <v>0</v>
      </c>
      <c r="AU659">
        <v>0</v>
      </c>
      <c r="AV659">
        <v>0</v>
      </c>
      <c r="AW659">
        <v>0</v>
      </c>
      <c r="AX659">
        <v>0</v>
      </c>
      <c r="AY659" t="s">
        <v>345</v>
      </c>
      <c r="AZ659">
        <v>1</v>
      </c>
      <c r="BA659">
        <v>0</v>
      </c>
      <c r="BB659">
        <v>0</v>
      </c>
      <c r="BC659">
        <v>0</v>
      </c>
      <c r="BD659">
        <v>0</v>
      </c>
      <c r="BE659">
        <v>0</v>
      </c>
      <c r="BF659">
        <v>0</v>
      </c>
      <c r="BG659">
        <v>0</v>
      </c>
      <c r="BH659">
        <v>0</v>
      </c>
      <c r="BK659" t="s">
        <v>131</v>
      </c>
      <c r="BL659" t="s">
        <v>132</v>
      </c>
      <c r="BM659" t="s">
        <v>131</v>
      </c>
      <c r="BN659" t="s">
        <v>118</v>
      </c>
      <c r="BO659" t="s">
        <v>924</v>
      </c>
      <c r="BP659">
        <v>0</v>
      </c>
      <c r="BQ659">
        <v>0</v>
      </c>
      <c r="BR659">
        <v>0</v>
      </c>
      <c r="BS659">
        <v>0</v>
      </c>
      <c r="BT659">
        <v>0</v>
      </c>
      <c r="BU659">
        <v>1</v>
      </c>
      <c r="BV659">
        <v>0</v>
      </c>
      <c r="BW659">
        <v>0</v>
      </c>
      <c r="BX659">
        <v>0</v>
      </c>
      <c r="BY659">
        <v>0</v>
      </c>
      <c r="BZ659">
        <v>0</v>
      </c>
      <c r="CA659">
        <v>0</v>
      </c>
      <c r="CB659">
        <v>0</v>
      </c>
      <c r="CC659">
        <v>0</v>
      </c>
      <c r="CD659">
        <v>0</v>
      </c>
      <c r="CE659" t="s">
        <v>335</v>
      </c>
      <c r="CG659" t="s">
        <v>335</v>
      </c>
      <c r="CI659" t="s">
        <v>128</v>
      </c>
      <c r="CJ659" t="s">
        <v>51</v>
      </c>
      <c r="CL659" t="s">
        <v>51</v>
      </c>
      <c r="CN659" t="s">
        <v>336</v>
      </c>
      <c r="CO659" t="s">
        <v>2757</v>
      </c>
      <c r="CP659">
        <v>7</v>
      </c>
      <c r="CS659" t="s">
        <v>347</v>
      </c>
    </row>
    <row r="660" spans="1:98" customFormat="1">
      <c r="A660">
        <v>199809</v>
      </c>
      <c r="B660" t="s">
        <v>502</v>
      </c>
      <c r="C660" t="s">
        <v>360</v>
      </c>
      <c r="D660">
        <v>1958</v>
      </c>
      <c r="E660">
        <v>68</v>
      </c>
      <c r="F660" t="s">
        <v>339</v>
      </c>
      <c r="G660" t="s">
        <v>78</v>
      </c>
      <c r="H660" t="s">
        <v>772</v>
      </c>
      <c r="I660" t="s">
        <v>361</v>
      </c>
      <c r="J660" t="s">
        <v>325</v>
      </c>
      <c r="K660" s="329">
        <v>46131.520740740743</v>
      </c>
      <c r="L660" t="s">
        <v>309</v>
      </c>
      <c r="M660" t="s">
        <v>502</v>
      </c>
      <c r="N660" t="s">
        <v>582</v>
      </c>
      <c r="O660" t="s">
        <v>483</v>
      </c>
      <c r="P660" t="s">
        <v>382</v>
      </c>
      <c r="Q660" t="s">
        <v>1256</v>
      </c>
      <c r="R660" t="s">
        <v>383</v>
      </c>
      <c r="S660" t="s">
        <v>122</v>
      </c>
      <c r="T660" t="s">
        <v>330</v>
      </c>
      <c r="U660" t="s">
        <v>372</v>
      </c>
      <c r="V660" t="s">
        <v>107</v>
      </c>
      <c r="W660" t="s">
        <v>419</v>
      </c>
      <c r="X660">
        <v>0</v>
      </c>
      <c r="Y660">
        <v>0</v>
      </c>
      <c r="Z660">
        <v>1</v>
      </c>
      <c r="AA660">
        <v>0</v>
      </c>
      <c r="AB660">
        <v>0</v>
      </c>
      <c r="AC660">
        <v>0</v>
      </c>
      <c r="AD660">
        <v>1</v>
      </c>
      <c r="AE660">
        <v>0</v>
      </c>
      <c r="AF660">
        <v>0</v>
      </c>
      <c r="AG660">
        <v>0</v>
      </c>
      <c r="AH660">
        <v>0</v>
      </c>
      <c r="AI660">
        <v>0</v>
      </c>
      <c r="AJ660">
        <v>0</v>
      </c>
      <c r="AK660">
        <v>0</v>
      </c>
      <c r="AL660">
        <v>0</v>
      </c>
      <c r="AM660">
        <v>0</v>
      </c>
      <c r="AN660">
        <v>0</v>
      </c>
      <c r="AO660">
        <v>0</v>
      </c>
      <c r="AP660" t="s">
        <v>345</v>
      </c>
      <c r="AQ660">
        <v>1</v>
      </c>
      <c r="AR660">
        <v>0</v>
      </c>
      <c r="AS660">
        <v>0</v>
      </c>
      <c r="AT660">
        <v>0</v>
      </c>
      <c r="AU660">
        <v>0</v>
      </c>
      <c r="AV660">
        <v>0</v>
      </c>
      <c r="AW660">
        <v>0</v>
      </c>
      <c r="AX660">
        <v>0</v>
      </c>
      <c r="AY660" t="s">
        <v>345</v>
      </c>
      <c r="AZ660">
        <v>1</v>
      </c>
      <c r="BA660">
        <v>0</v>
      </c>
      <c r="BB660">
        <v>0</v>
      </c>
      <c r="BC660">
        <v>0</v>
      </c>
      <c r="BD660">
        <v>0</v>
      </c>
      <c r="BE660">
        <v>0</v>
      </c>
      <c r="BF660">
        <v>0</v>
      </c>
      <c r="BG660">
        <v>0</v>
      </c>
      <c r="BH660">
        <v>0</v>
      </c>
      <c r="BK660" t="s">
        <v>130</v>
      </c>
      <c r="BL660" t="s">
        <v>129</v>
      </c>
      <c r="BM660" t="s">
        <v>129</v>
      </c>
      <c r="BN660" t="s">
        <v>119</v>
      </c>
      <c r="BO660" t="s">
        <v>930</v>
      </c>
      <c r="BP660">
        <v>1</v>
      </c>
      <c r="BQ660">
        <v>0</v>
      </c>
      <c r="BR660">
        <v>0</v>
      </c>
      <c r="BS660">
        <v>1</v>
      </c>
      <c r="BT660">
        <v>0</v>
      </c>
      <c r="BU660">
        <v>0</v>
      </c>
      <c r="BV660">
        <v>0</v>
      </c>
      <c r="BW660">
        <v>0</v>
      </c>
      <c r="BX660">
        <v>0</v>
      </c>
      <c r="BY660">
        <v>0</v>
      </c>
      <c r="BZ660">
        <v>0</v>
      </c>
      <c r="CA660">
        <v>0</v>
      </c>
      <c r="CB660">
        <v>0</v>
      </c>
      <c r="CC660">
        <v>0</v>
      </c>
      <c r="CD660">
        <v>0</v>
      </c>
      <c r="CE660" t="s">
        <v>138</v>
      </c>
      <c r="CG660" t="s">
        <v>137</v>
      </c>
      <c r="CI660" t="s">
        <v>129</v>
      </c>
      <c r="CJ660" t="s">
        <v>52</v>
      </c>
      <c r="CL660" t="s">
        <v>52</v>
      </c>
      <c r="CM660" t="s">
        <v>2758</v>
      </c>
      <c r="CN660" t="s">
        <v>346</v>
      </c>
      <c r="CP660">
        <v>7</v>
      </c>
      <c r="CQ660" t="s">
        <v>2759</v>
      </c>
      <c r="CR660" t="s">
        <v>2760</v>
      </c>
      <c r="CS660" t="s">
        <v>337</v>
      </c>
      <c r="CT660" t="s">
        <v>2761</v>
      </c>
    </row>
    <row r="661" spans="1:98" customFormat="1">
      <c r="A661">
        <v>199794</v>
      </c>
      <c r="B661" t="s">
        <v>530</v>
      </c>
      <c r="C661" t="s">
        <v>360</v>
      </c>
      <c r="D661">
        <v>1968</v>
      </c>
      <c r="E661">
        <v>58</v>
      </c>
      <c r="F661" t="s">
        <v>58</v>
      </c>
      <c r="G661" t="s">
        <v>85</v>
      </c>
      <c r="H661" t="s">
        <v>799</v>
      </c>
      <c r="I661" t="s">
        <v>410</v>
      </c>
      <c r="J661" t="s">
        <v>325</v>
      </c>
      <c r="K661" s="329">
        <v>46131.52071759259</v>
      </c>
      <c r="L661" t="s">
        <v>309</v>
      </c>
      <c r="M661" t="s">
        <v>530</v>
      </c>
      <c r="N661" t="s">
        <v>531</v>
      </c>
      <c r="O661" t="s">
        <v>404</v>
      </c>
      <c r="P661" t="s">
        <v>405</v>
      </c>
      <c r="Q661" t="s">
        <v>306</v>
      </c>
      <c r="R661" t="s">
        <v>383</v>
      </c>
      <c r="S661" t="s">
        <v>121</v>
      </c>
      <c r="T661" t="s">
        <v>121</v>
      </c>
      <c r="U661" t="s">
        <v>331</v>
      </c>
      <c r="V661" t="s">
        <v>107</v>
      </c>
      <c r="W661" t="s">
        <v>470</v>
      </c>
      <c r="X661">
        <v>0</v>
      </c>
      <c r="Y661">
        <v>0</v>
      </c>
      <c r="Z661">
        <v>1</v>
      </c>
      <c r="AA661">
        <v>0</v>
      </c>
      <c r="AB661">
        <v>0</v>
      </c>
      <c r="AC661">
        <v>0</v>
      </c>
      <c r="AD661">
        <v>0</v>
      </c>
      <c r="AE661">
        <v>0</v>
      </c>
      <c r="AF661">
        <v>0</v>
      </c>
      <c r="AG661">
        <v>0</v>
      </c>
      <c r="AH661">
        <v>0</v>
      </c>
      <c r="AI661">
        <v>0</v>
      </c>
      <c r="AJ661">
        <v>0</v>
      </c>
      <c r="AK661">
        <v>0</v>
      </c>
      <c r="AL661">
        <v>0</v>
      </c>
      <c r="AM661">
        <v>0</v>
      </c>
      <c r="AN661">
        <v>0</v>
      </c>
      <c r="AO661">
        <v>0</v>
      </c>
      <c r="AP661" t="s">
        <v>345</v>
      </c>
      <c r="AQ661">
        <v>1</v>
      </c>
      <c r="AR661">
        <v>0</v>
      </c>
      <c r="AS661">
        <v>0</v>
      </c>
      <c r="AT661">
        <v>0</v>
      </c>
      <c r="AU661">
        <v>0</v>
      </c>
      <c r="AV661">
        <v>0</v>
      </c>
      <c r="AW661">
        <v>0</v>
      </c>
      <c r="AX661">
        <v>0</v>
      </c>
      <c r="AY661" t="s">
        <v>500</v>
      </c>
      <c r="AZ661">
        <v>1</v>
      </c>
      <c r="BA661">
        <v>0</v>
      </c>
      <c r="BB661">
        <v>0</v>
      </c>
      <c r="BC661">
        <v>0</v>
      </c>
      <c r="BD661">
        <v>0</v>
      </c>
      <c r="BE661">
        <v>0</v>
      </c>
      <c r="BF661">
        <v>1</v>
      </c>
      <c r="BG661">
        <v>0</v>
      </c>
      <c r="BH661">
        <v>0</v>
      </c>
      <c r="BK661" t="s">
        <v>386</v>
      </c>
      <c r="BL661" t="s">
        <v>130</v>
      </c>
      <c r="BM661" t="s">
        <v>130</v>
      </c>
      <c r="BN661" t="s">
        <v>118</v>
      </c>
      <c r="BO661" t="s">
        <v>928</v>
      </c>
      <c r="BP661">
        <v>0</v>
      </c>
      <c r="BQ661">
        <v>0</v>
      </c>
      <c r="BR661">
        <v>0</v>
      </c>
      <c r="BS661">
        <v>1</v>
      </c>
      <c r="BT661">
        <v>0</v>
      </c>
      <c r="BU661">
        <v>0</v>
      </c>
      <c r="BV661">
        <v>0</v>
      </c>
      <c r="BW661">
        <v>0</v>
      </c>
      <c r="BX661">
        <v>0</v>
      </c>
      <c r="BY661">
        <v>0</v>
      </c>
      <c r="BZ661">
        <v>0</v>
      </c>
      <c r="CA661">
        <v>0</v>
      </c>
      <c r="CB661">
        <v>0</v>
      </c>
      <c r="CC661">
        <v>0</v>
      </c>
      <c r="CD661">
        <v>0</v>
      </c>
      <c r="CE661" t="s">
        <v>335</v>
      </c>
      <c r="CG661" t="s">
        <v>335</v>
      </c>
      <c r="CI661" t="s">
        <v>130</v>
      </c>
      <c r="CJ661" t="s">
        <v>53</v>
      </c>
      <c r="CL661" t="s">
        <v>53</v>
      </c>
      <c r="CN661" t="s">
        <v>346</v>
      </c>
      <c r="CP661">
        <v>5</v>
      </c>
    </row>
    <row r="662" spans="1:98" customFormat="1">
      <c r="A662">
        <v>199795</v>
      </c>
      <c r="B662" t="s">
        <v>530</v>
      </c>
      <c r="C662" t="s">
        <v>322</v>
      </c>
      <c r="D662">
        <v>1972</v>
      </c>
      <c r="E662">
        <v>54</v>
      </c>
      <c r="F662" t="s">
        <v>58</v>
      </c>
      <c r="G662" t="s">
        <v>85</v>
      </c>
      <c r="H662" t="s">
        <v>799</v>
      </c>
      <c r="I662" t="s">
        <v>410</v>
      </c>
      <c r="J662" t="s">
        <v>325</v>
      </c>
      <c r="K662" s="329">
        <v>46131.51971064815</v>
      </c>
      <c r="L662" t="s">
        <v>309</v>
      </c>
      <c r="M662" t="s">
        <v>717</v>
      </c>
      <c r="N662" t="s">
        <v>719</v>
      </c>
      <c r="O662" t="s">
        <v>341</v>
      </c>
      <c r="P662" t="s">
        <v>342</v>
      </c>
      <c r="R662" t="s">
        <v>383</v>
      </c>
      <c r="S662" t="s">
        <v>121</v>
      </c>
      <c r="T662" t="s">
        <v>121</v>
      </c>
      <c r="U662" t="s">
        <v>331</v>
      </c>
      <c r="V662" t="s">
        <v>107</v>
      </c>
      <c r="W662" t="s">
        <v>501</v>
      </c>
      <c r="X662">
        <v>0</v>
      </c>
      <c r="Y662">
        <v>0</v>
      </c>
      <c r="Z662">
        <v>0</v>
      </c>
      <c r="AA662">
        <v>0</v>
      </c>
      <c r="AB662">
        <v>0</v>
      </c>
      <c r="AC662">
        <v>0</v>
      </c>
      <c r="AD662">
        <v>1</v>
      </c>
      <c r="AE662">
        <v>0</v>
      </c>
      <c r="AF662">
        <v>0</v>
      </c>
      <c r="AG662">
        <v>0</v>
      </c>
      <c r="AH662">
        <v>0</v>
      </c>
      <c r="AI662">
        <v>0</v>
      </c>
      <c r="AJ662">
        <v>0</v>
      </c>
      <c r="AK662">
        <v>0</v>
      </c>
      <c r="AL662">
        <v>0</v>
      </c>
      <c r="AM662">
        <v>0</v>
      </c>
      <c r="AN662">
        <v>0</v>
      </c>
      <c r="AO662">
        <v>0</v>
      </c>
      <c r="AP662" t="s">
        <v>345</v>
      </c>
      <c r="AQ662">
        <v>1</v>
      </c>
      <c r="AR662">
        <v>0</v>
      </c>
      <c r="AS662">
        <v>0</v>
      </c>
      <c r="AT662">
        <v>0</v>
      </c>
      <c r="AU662">
        <v>0</v>
      </c>
      <c r="AV662">
        <v>0</v>
      </c>
      <c r="AW662">
        <v>0</v>
      </c>
      <c r="AX662">
        <v>0</v>
      </c>
      <c r="AY662" t="s">
        <v>345</v>
      </c>
      <c r="AZ662">
        <v>1</v>
      </c>
      <c r="BA662">
        <v>0</v>
      </c>
      <c r="BB662">
        <v>0</v>
      </c>
      <c r="BC662">
        <v>0</v>
      </c>
      <c r="BD662">
        <v>0</v>
      </c>
      <c r="BE662">
        <v>0</v>
      </c>
      <c r="BF662">
        <v>0</v>
      </c>
      <c r="BG662">
        <v>0</v>
      </c>
      <c r="BH662">
        <v>0</v>
      </c>
      <c r="BI662" t="s">
        <v>52</v>
      </c>
      <c r="BJ662" t="s">
        <v>2762</v>
      </c>
      <c r="BK662" t="s">
        <v>386</v>
      </c>
      <c r="BL662" t="s">
        <v>130</v>
      </c>
      <c r="BM662" t="s">
        <v>130</v>
      </c>
      <c r="BN662" t="s">
        <v>118</v>
      </c>
      <c r="BO662" t="s">
        <v>924</v>
      </c>
      <c r="BP662">
        <v>0</v>
      </c>
      <c r="BQ662">
        <v>0</v>
      </c>
      <c r="BR662">
        <v>0</v>
      </c>
      <c r="BS662">
        <v>0</v>
      </c>
      <c r="BT662">
        <v>0</v>
      </c>
      <c r="BU662">
        <v>1</v>
      </c>
      <c r="BV662">
        <v>0</v>
      </c>
      <c r="BW662">
        <v>0</v>
      </c>
      <c r="BX662">
        <v>0</v>
      </c>
      <c r="BY662">
        <v>0</v>
      </c>
      <c r="BZ662">
        <v>0</v>
      </c>
      <c r="CA662">
        <v>0</v>
      </c>
      <c r="CB662">
        <v>0</v>
      </c>
      <c r="CC662">
        <v>0</v>
      </c>
      <c r="CD662">
        <v>0</v>
      </c>
      <c r="CE662" t="s">
        <v>335</v>
      </c>
      <c r="CF662" t="s">
        <v>891</v>
      </c>
      <c r="CG662" t="s">
        <v>335</v>
      </c>
      <c r="CI662" t="s">
        <v>129</v>
      </c>
      <c r="CJ662" t="s">
        <v>52</v>
      </c>
      <c r="CL662" t="s">
        <v>52</v>
      </c>
      <c r="CN662" t="s">
        <v>346</v>
      </c>
      <c r="CP662">
        <v>8</v>
      </c>
      <c r="CS662" t="s">
        <v>337</v>
      </c>
    </row>
    <row r="663" spans="1:98" customFormat="1">
      <c r="A663">
        <v>153056</v>
      </c>
      <c r="B663" t="s">
        <v>321</v>
      </c>
      <c r="C663" t="s">
        <v>360</v>
      </c>
      <c r="D663">
        <v>1993</v>
      </c>
      <c r="E663">
        <v>33</v>
      </c>
      <c r="F663" t="s">
        <v>57</v>
      </c>
      <c r="G663" t="s">
        <v>72</v>
      </c>
      <c r="H663" t="s">
        <v>695</v>
      </c>
      <c r="I663" t="s">
        <v>471</v>
      </c>
      <c r="J663" t="s">
        <v>350</v>
      </c>
      <c r="K663" s="329">
        <v>46131.519606481481</v>
      </c>
      <c r="L663" t="s">
        <v>309</v>
      </c>
      <c r="M663" t="s">
        <v>356</v>
      </c>
      <c r="N663" t="s">
        <v>357</v>
      </c>
      <c r="O663" t="s">
        <v>358</v>
      </c>
      <c r="P663" t="s">
        <v>329</v>
      </c>
      <c r="R663" t="s">
        <v>123</v>
      </c>
      <c r="S663" t="s">
        <v>122</v>
      </c>
      <c r="T663" t="s">
        <v>330</v>
      </c>
      <c r="U663" t="s">
        <v>372</v>
      </c>
      <c r="V663" t="s">
        <v>110</v>
      </c>
      <c r="W663" t="s">
        <v>384</v>
      </c>
      <c r="X663">
        <v>0</v>
      </c>
      <c r="Y663">
        <v>0</v>
      </c>
      <c r="Z663">
        <v>0</v>
      </c>
      <c r="AA663">
        <v>0</v>
      </c>
      <c r="AB663">
        <v>1</v>
      </c>
      <c r="AC663">
        <v>0</v>
      </c>
      <c r="AD663">
        <v>0</v>
      </c>
      <c r="AE663">
        <v>0</v>
      </c>
      <c r="AF663">
        <v>0</v>
      </c>
      <c r="AG663">
        <v>0</v>
      </c>
      <c r="AH663">
        <v>0</v>
      </c>
      <c r="AI663">
        <v>0</v>
      </c>
      <c r="AJ663">
        <v>0</v>
      </c>
      <c r="AK663">
        <v>0</v>
      </c>
      <c r="AL663">
        <v>0</v>
      </c>
      <c r="AM663">
        <v>0</v>
      </c>
      <c r="AN663">
        <v>0</v>
      </c>
      <c r="AO663">
        <v>0</v>
      </c>
      <c r="AP663" t="s">
        <v>510</v>
      </c>
      <c r="AQ663">
        <v>0</v>
      </c>
      <c r="AR663">
        <v>0</v>
      </c>
      <c r="AS663">
        <v>1</v>
      </c>
      <c r="AT663">
        <v>0</v>
      </c>
      <c r="AU663">
        <v>0</v>
      </c>
      <c r="AV663">
        <v>0</v>
      </c>
      <c r="AW663">
        <v>0</v>
      </c>
      <c r="AX663">
        <v>0</v>
      </c>
      <c r="AY663" t="s">
        <v>745</v>
      </c>
      <c r="AZ663">
        <v>0</v>
      </c>
      <c r="BA663">
        <v>0</v>
      </c>
      <c r="BB663">
        <v>1</v>
      </c>
      <c r="BC663">
        <v>0</v>
      </c>
      <c r="BD663">
        <v>0</v>
      </c>
      <c r="BE663">
        <v>0</v>
      </c>
      <c r="BF663">
        <v>0</v>
      </c>
      <c r="BG663">
        <v>0</v>
      </c>
      <c r="BH663">
        <v>0</v>
      </c>
      <c r="BI663" t="s">
        <v>51</v>
      </c>
      <c r="BK663" t="s">
        <v>131</v>
      </c>
      <c r="BL663" t="s">
        <v>132</v>
      </c>
      <c r="BM663" t="s">
        <v>130</v>
      </c>
      <c r="BN663" t="s">
        <v>118</v>
      </c>
      <c r="BO663" t="s">
        <v>924</v>
      </c>
      <c r="BP663">
        <v>0</v>
      </c>
      <c r="BQ663">
        <v>0</v>
      </c>
      <c r="BR663">
        <v>0</v>
      </c>
      <c r="BS663">
        <v>0</v>
      </c>
      <c r="BT663">
        <v>0</v>
      </c>
      <c r="BU663">
        <v>1</v>
      </c>
      <c r="BV663">
        <v>0</v>
      </c>
      <c r="BW663">
        <v>0</v>
      </c>
      <c r="BX663">
        <v>0</v>
      </c>
      <c r="BY663">
        <v>0</v>
      </c>
      <c r="BZ663">
        <v>0</v>
      </c>
      <c r="CA663">
        <v>0</v>
      </c>
      <c r="CB663">
        <v>0</v>
      </c>
      <c r="CC663">
        <v>0</v>
      </c>
      <c r="CD663">
        <v>0</v>
      </c>
      <c r="CE663" t="s">
        <v>335</v>
      </c>
      <c r="CG663" t="s">
        <v>335</v>
      </c>
      <c r="CI663" t="s">
        <v>127</v>
      </c>
      <c r="CJ663" t="s">
        <v>51</v>
      </c>
      <c r="CL663" t="s">
        <v>51</v>
      </c>
      <c r="CN663" t="s">
        <v>346</v>
      </c>
      <c r="CP663">
        <v>10</v>
      </c>
    </row>
    <row r="664" spans="1:98" customFormat="1">
      <c r="A664">
        <v>199808</v>
      </c>
      <c r="B664" t="s">
        <v>502</v>
      </c>
      <c r="C664" t="s">
        <v>322</v>
      </c>
      <c r="D664">
        <v>1960</v>
      </c>
      <c r="E664">
        <v>66</v>
      </c>
      <c r="F664" t="s">
        <v>339</v>
      </c>
      <c r="G664" t="s">
        <v>78</v>
      </c>
      <c r="H664" t="s">
        <v>772</v>
      </c>
      <c r="I664" t="s">
        <v>410</v>
      </c>
      <c r="J664" t="s">
        <v>325</v>
      </c>
      <c r="K664" s="329">
        <v>46131.517777777779</v>
      </c>
      <c r="L664" t="s">
        <v>309</v>
      </c>
      <c r="M664" t="s">
        <v>502</v>
      </c>
      <c r="N664" t="s">
        <v>582</v>
      </c>
      <c r="O664" t="s">
        <v>483</v>
      </c>
      <c r="P664" t="s">
        <v>382</v>
      </c>
      <c r="Q664" t="s">
        <v>1256</v>
      </c>
      <c r="R664" t="s">
        <v>383</v>
      </c>
      <c r="S664" t="s">
        <v>121</v>
      </c>
      <c r="T664" t="s">
        <v>121</v>
      </c>
      <c r="U664" t="s">
        <v>395</v>
      </c>
      <c r="V664" t="s">
        <v>107</v>
      </c>
      <c r="W664" t="s">
        <v>419</v>
      </c>
      <c r="X664">
        <v>0</v>
      </c>
      <c r="Y664">
        <v>0</v>
      </c>
      <c r="Z664">
        <v>1</v>
      </c>
      <c r="AA664">
        <v>0</v>
      </c>
      <c r="AB664">
        <v>0</v>
      </c>
      <c r="AC664">
        <v>0</v>
      </c>
      <c r="AD664">
        <v>1</v>
      </c>
      <c r="AE664">
        <v>0</v>
      </c>
      <c r="AF664">
        <v>0</v>
      </c>
      <c r="AG664">
        <v>0</v>
      </c>
      <c r="AH664">
        <v>0</v>
      </c>
      <c r="AI664">
        <v>0</v>
      </c>
      <c r="AJ664">
        <v>0</v>
      </c>
      <c r="AK664">
        <v>0</v>
      </c>
      <c r="AL664">
        <v>0</v>
      </c>
      <c r="AM664">
        <v>0</v>
      </c>
      <c r="AN664">
        <v>0</v>
      </c>
      <c r="AO664">
        <v>0</v>
      </c>
      <c r="AP664" t="s">
        <v>345</v>
      </c>
      <c r="AQ664">
        <v>1</v>
      </c>
      <c r="AR664">
        <v>0</v>
      </c>
      <c r="AS664">
        <v>0</v>
      </c>
      <c r="AT664">
        <v>0</v>
      </c>
      <c r="AU664">
        <v>0</v>
      </c>
      <c r="AV664">
        <v>0</v>
      </c>
      <c r="AW664">
        <v>0</v>
      </c>
      <c r="AX664">
        <v>0</v>
      </c>
      <c r="AY664" t="s">
        <v>345</v>
      </c>
      <c r="AZ664">
        <v>1</v>
      </c>
      <c r="BA664">
        <v>0</v>
      </c>
      <c r="BB664">
        <v>0</v>
      </c>
      <c r="BC664">
        <v>0</v>
      </c>
      <c r="BD664">
        <v>0</v>
      </c>
      <c r="BE664">
        <v>0</v>
      </c>
      <c r="BF664">
        <v>0</v>
      </c>
      <c r="BG664">
        <v>0</v>
      </c>
      <c r="BH664">
        <v>0</v>
      </c>
      <c r="BI664" t="s">
        <v>52</v>
      </c>
      <c r="BJ664" t="s">
        <v>2763</v>
      </c>
      <c r="BK664" t="s">
        <v>386</v>
      </c>
      <c r="BL664" t="s">
        <v>386</v>
      </c>
      <c r="BM664" t="s">
        <v>130</v>
      </c>
      <c r="BN664" t="s">
        <v>118</v>
      </c>
      <c r="BO664" t="s">
        <v>922</v>
      </c>
      <c r="BP664">
        <v>1</v>
      </c>
      <c r="BQ664">
        <v>0</v>
      </c>
      <c r="BR664">
        <v>0</v>
      </c>
      <c r="BS664">
        <v>0</v>
      </c>
      <c r="BT664">
        <v>0</v>
      </c>
      <c r="BU664">
        <v>0</v>
      </c>
      <c r="BV664">
        <v>0</v>
      </c>
      <c r="BW664">
        <v>0</v>
      </c>
      <c r="BX664">
        <v>0</v>
      </c>
      <c r="BY664">
        <v>0</v>
      </c>
      <c r="BZ664">
        <v>0</v>
      </c>
      <c r="CA664">
        <v>0</v>
      </c>
      <c r="CB664">
        <v>0</v>
      </c>
      <c r="CC664">
        <v>0</v>
      </c>
      <c r="CD664">
        <v>0</v>
      </c>
      <c r="CE664" t="s">
        <v>137</v>
      </c>
      <c r="CF664" t="s">
        <v>2764</v>
      </c>
      <c r="CG664" t="s">
        <v>211</v>
      </c>
      <c r="CH664" t="s">
        <v>2765</v>
      </c>
      <c r="CI664" t="s">
        <v>130</v>
      </c>
      <c r="CJ664" t="s">
        <v>51</v>
      </c>
      <c r="CK664" t="s">
        <v>2766</v>
      </c>
      <c r="CL664" t="s">
        <v>52</v>
      </c>
      <c r="CM664" t="s">
        <v>2767</v>
      </c>
      <c r="CN664" t="s">
        <v>346</v>
      </c>
      <c r="CP664">
        <v>9</v>
      </c>
      <c r="CQ664" t="s">
        <v>2768</v>
      </c>
      <c r="CS664" t="s">
        <v>337</v>
      </c>
      <c r="CT664" t="s">
        <v>2769</v>
      </c>
    </row>
    <row r="665" spans="1:98" customFormat="1">
      <c r="A665">
        <v>199795</v>
      </c>
      <c r="B665" t="s">
        <v>530</v>
      </c>
      <c r="C665" t="s">
        <v>322</v>
      </c>
      <c r="D665">
        <v>1972</v>
      </c>
      <c r="E665">
        <v>54</v>
      </c>
      <c r="F665" t="s">
        <v>58</v>
      </c>
      <c r="G665" t="s">
        <v>85</v>
      </c>
      <c r="H665" t="s">
        <v>799</v>
      </c>
      <c r="I665" t="s">
        <v>410</v>
      </c>
      <c r="J665" t="s">
        <v>325</v>
      </c>
      <c r="K665" s="329">
        <v>46131.513472222221</v>
      </c>
      <c r="L665" t="s">
        <v>309</v>
      </c>
      <c r="M665" t="s">
        <v>530</v>
      </c>
      <c r="N665" t="s">
        <v>531</v>
      </c>
      <c r="O665" t="s">
        <v>404</v>
      </c>
      <c r="P665" t="s">
        <v>405</v>
      </c>
      <c r="Q665" t="s">
        <v>306</v>
      </c>
      <c r="R665" t="s">
        <v>383</v>
      </c>
      <c r="S665" t="s">
        <v>121</v>
      </c>
      <c r="T665" t="s">
        <v>121</v>
      </c>
      <c r="U665" t="s">
        <v>331</v>
      </c>
      <c r="V665" t="s">
        <v>107</v>
      </c>
      <c r="W665" t="s">
        <v>419</v>
      </c>
      <c r="X665">
        <v>0</v>
      </c>
      <c r="Y665">
        <v>0</v>
      </c>
      <c r="Z665">
        <v>1</v>
      </c>
      <c r="AA665">
        <v>0</v>
      </c>
      <c r="AB665">
        <v>0</v>
      </c>
      <c r="AC665">
        <v>0</v>
      </c>
      <c r="AD665">
        <v>1</v>
      </c>
      <c r="AE665">
        <v>0</v>
      </c>
      <c r="AF665">
        <v>0</v>
      </c>
      <c r="AG665">
        <v>0</v>
      </c>
      <c r="AH665">
        <v>0</v>
      </c>
      <c r="AI665">
        <v>0</v>
      </c>
      <c r="AJ665">
        <v>0</v>
      </c>
      <c r="AK665">
        <v>0</v>
      </c>
      <c r="AL665">
        <v>0</v>
      </c>
      <c r="AM665">
        <v>0</v>
      </c>
      <c r="AN665">
        <v>0</v>
      </c>
      <c r="AO665">
        <v>0</v>
      </c>
      <c r="AP665" t="s">
        <v>345</v>
      </c>
      <c r="AQ665">
        <v>1</v>
      </c>
      <c r="AR665">
        <v>0</v>
      </c>
      <c r="AS665">
        <v>0</v>
      </c>
      <c r="AT665">
        <v>0</v>
      </c>
      <c r="AU665">
        <v>0</v>
      </c>
      <c r="AV665">
        <v>0</v>
      </c>
      <c r="AW665">
        <v>0</v>
      </c>
      <c r="AX665">
        <v>0</v>
      </c>
      <c r="AY665" t="s">
        <v>345</v>
      </c>
      <c r="AZ665">
        <v>1</v>
      </c>
      <c r="BA665">
        <v>0</v>
      </c>
      <c r="BB665">
        <v>0</v>
      </c>
      <c r="BC665">
        <v>0</v>
      </c>
      <c r="BD665">
        <v>0</v>
      </c>
      <c r="BE665">
        <v>0</v>
      </c>
      <c r="BF665">
        <v>0</v>
      </c>
      <c r="BG665">
        <v>0</v>
      </c>
      <c r="BH665">
        <v>0</v>
      </c>
      <c r="BK665" t="s">
        <v>386</v>
      </c>
      <c r="BL665" t="s">
        <v>130</v>
      </c>
      <c r="BM665" t="s">
        <v>130</v>
      </c>
      <c r="BN665" t="s">
        <v>118</v>
      </c>
      <c r="BO665" t="s">
        <v>944</v>
      </c>
      <c r="BP665">
        <v>0</v>
      </c>
      <c r="BQ665">
        <v>0</v>
      </c>
      <c r="BR665">
        <v>1</v>
      </c>
      <c r="BS665">
        <v>0</v>
      </c>
      <c r="BT665">
        <v>0</v>
      </c>
      <c r="BU665">
        <v>1</v>
      </c>
      <c r="BV665">
        <v>0</v>
      </c>
      <c r="BW665">
        <v>0</v>
      </c>
      <c r="BX665">
        <v>0</v>
      </c>
      <c r="BY665">
        <v>0</v>
      </c>
      <c r="BZ665">
        <v>0</v>
      </c>
      <c r="CA665">
        <v>0</v>
      </c>
      <c r="CB665">
        <v>0</v>
      </c>
      <c r="CC665">
        <v>0</v>
      </c>
      <c r="CD665">
        <v>0</v>
      </c>
      <c r="CE665" t="s">
        <v>189</v>
      </c>
      <c r="CG665" t="s">
        <v>335</v>
      </c>
      <c r="CI665" t="s">
        <v>129</v>
      </c>
      <c r="CJ665" t="s">
        <v>52</v>
      </c>
      <c r="CK665" t="s">
        <v>2770</v>
      </c>
      <c r="CL665" t="s">
        <v>51</v>
      </c>
      <c r="CM665" t="s">
        <v>2770</v>
      </c>
      <c r="CN665" t="s">
        <v>346</v>
      </c>
      <c r="CP665">
        <v>9</v>
      </c>
      <c r="CQ665" t="s">
        <v>2771</v>
      </c>
      <c r="CS665" t="s">
        <v>337</v>
      </c>
      <c r="CT665" t="s">
        <v>2772</v>
      </c>
    </row>
    <row r="666" spans="1:98" customFormat="1">
      <c r="A666">
        <v>199747</v>
      </c>
      <c r="B666" t="s">
        <v>1363</v>
      </c>
      <c r="C666" t="s">
        <v>322</v>
      </c>
      <c r="D666">
        <v>1985</v>
      </c>
      <c r="E666">
        <v>41</v>
      </c>
      <c r="F666" t="s">
        <v>387</v>
      </c>
      <c r="G666" t="s">
        <v>80</v>
      </c>
      <c r="H666" t="s">
        <v>574</v>
      </c>
      <c r="I666" t="s">
        <v>440</v>
      </c>
      <c r="J666" t="s">
        <v>350</v>
      </c>
      <c r="K666" s="329">
        <v>46131.502280092594</v>
      </c>
      <c r="L666" t="s">
        <v>309</v>
      </c>
      <c r="M666" t="s">
        <v>445</v>
      </c>
      <c r="N666" t="s">
        <v>447</v>
      </c>
      <c r="O666" t="s">
        <v>328</v>
      </c>
      <c r="P666" t="s">
        <v>329</v>
      </c>
      <c r="R666" t="s">
        <v>122</v>
      </c>
      <c r="S666" t="s">
        <v>122</v>
      </c>
      <c r="T666" t="s">
        <v>343</v>
      </c>
      <c r="U666" t="s">
        <v>331</v>
      </c>
      <c r="V666" t="s">
        <v>108</v>
      </c>
      <c r="W666" t="s">
        <v>505</v>
      </c>
      <c r="X666">
        <v>0</v>
      </c>
      <c r="Y666">
        <v>0</v>
      </c>
      <c r="Z666">
        <v>0</v>
      </c>
      <c r="AA666">
        <v>0</v>
      </c>
      <c r="AB666">
        <v>0</v>
      </c>
      <c r="AC666">
        <v>1</v>
      </c>
      <c r="AD666">
        <v>0</v>
      </c>
      <c r="AE666">
        <v>0</v>
      </c>
      <c r="AF666">
        <v>0</v>
      </c>
      <c r="AG666">
        <v>0</v>
      </c>
      <c r="AH666">
        <v>0</v>
      </c>
      <c r="AI666">
        <v>0</v>
      </c>
      <c r="AJ666">
        <v>0</v>
      </c>
      <c r="AK666">
        <v>0</v>
      </c>
      <c r="AL666">
        <v>0</v>
      </c>
      <c r="AM666">
        <v>0</v>
      </c>
      <c r="AN666">
        <v>0</v>
      </c>
      <c r="AO666">
        <v>0</v>
      </c>
      <c r="AP666" t="s">
        <v>345</v>
      </c>
      <c r="AQ666">
        <v>1</v>
      </c>
      <c r="AR666">
        <v>0</v>
      </c>
      <c r="AS666">
        <v>0</v>
      </c>
      <c r="AT666">
        <v>0</v>
      </c>
      <c r="AU666">
        <v>0</v>
      </c>
      <c r="AV666">
        <v>0</v>
      </c>
      <c r="AW666">
        <v>0</v>
      </c>
      <c r="AX666">
        <v>0</v>
      </c>
      <c r="AY666" t="s">
        <v>345</v>
      </c>
      <c r="AZ666">
        <v>1</v>
      </c>
      <c r="BA666">
        <v>0</v>
      </c>
      <c r="BB666">
        <v>0</v>
      </c>
      <c r="BC666">
        <v>0</v>
      </c>
      <c r="BD666">
        <v>0</v>
      </c>
      <c r="BE666">
        <v>0</v>
      </c>
      <c r="BF666">
        <v>0</v>
      </c>
      <c r="BG666">
        <v>0</v>
      </c>
      <c r="BH666">
        <v>0</v>
      </c>
      <c r="BK666" t="s">
        <v>134</v>
      </c>
      <c r="BL666" t="s">
        <v>134</v>
      </c>
      <c r="BM666" t="s">
        <v>131</v>
      </c>
      <c r="BN666" t="s">
        <v>117</v>
      </c>
      <c r="BO666" t="s">
        <v>921</v>
      </c>
      <c r="BP666">
        <v>0</v>
      </c>
      <c r="BQ666">
        <v>0</v>
      </c>
      <c r="BR666">
        <v>0</v>
      </c>
      <c r="BS666">
        <v>0</v>
      </c>
      <c r="BT666">
        <v>0</v>
      </c>
      <c r="BU666">
        <v>0</v>
      </c>
      <c r="BV666">
        <v>0</v>
      </c>
      <c r="BW666">
        <v>0</v>
      </c>
      <c r="BX666">
        <v>0</v>
      </c>
      <c r="BY666">
        <v>0</v>
      </c>
      <c r="BZ666">
        <v>1</v>
      </c>
      <c r="CA666">
        <v>0</v>
      </c>
      <c r="CB666">
        <v>0</v>
      </c>
      <c r="CC666">
        <v>0</v>
      </c>
      <c r="CD666">
        <v>0</v>
      </c>
      <c r="CE666" t="s">
        <v>167</v>
      </c>
      <c r="CG666" t="s">
        <v>335</v>
      </c>
      <c r="CI666" t="s">
        <v>128</v>
      </c>
      <c r="CJ666" t="s">
        <v>51</v>
      </c>
      <c r="CL666" t="s">
        <v>52</v>
      </c>
      <c r="CN666" t="s">
        <v>346</v>
      </c>
      <c r="CP666">
        <v>10</v>
      </c>
      <c r="CS666" t="s">
        <v>337</v>
      </c>
    </row>
    <row r="667" spans="1:98" customFormat="1">
      <c r="A667">
        <v>199124</v>
      </c>
      <c r="B667" t="s">
        <v>321</v>
      </c>
      <c r="C667" t="s">
        <v>360</v>
      </c>
      <c r="D667">
        <v>1987</v>
      </c>
      <c r="E667">
        <v>39</v>
      </c>
      <c r="F667" t="s">
        <v>57</v>
      </c>
      <c r="G667" t="s">
        <v>49</v>
      </c>
      <c r="H667" t="s">
        <v>328</v>
      </c>
      <c r="I667" t="s">
        <v>440</v>
      </c>
      <c r="J667" t="s">
        <v>350</v>
      </c>
      <c r="K667" s="329">
        <v>46131.497789351852</v>
      </c>
      <c r="L667" t="s">
        <v>309</v>
      </c>
      <c r="M667" t="s">
        <v>502</v>
      </c>
      <c r="N667" t="s">
        <v>582</v>
      </c>
      <c r="O667" t="s">
        <v>483</v>
      </c>
      <c r="P667" t="s">
        <v>382</v>
      </c>
      <c r="Q667" t="s">
        <v>1256</v>
      </c>
      <c r="R667" t="s">
        <v>383</v>
      </c>
      <c r="S667" t="s">
        <v>121</v>
      </c>
      <c r="T667" t="s">
        <v>121</v>
      </c>
      <c r="U667" t="s">
        <v>331</v>
      </c>
      <c r="V667" t="s">
        <v>108</v>
      </c>
      <c r="W667" t="s">
        <v>623</v>
      </c>
      <c r="X667">
        <v>0</v>
      </c>
      <c r="Y667">
        <v>0</v>
      </c>
      <c r="Z667">
        <v>0</v>
      </c>
      <c r="AA667">
        <v>0</v>
      </c>
      <c r="AB667">
        <v>0</v>
      </c>
      <c r="AC667">
        <v>0</v>
      </c>
      <c r="AD667">
        <v>0</v>
      </c>
      <c r="AE667">
        <v>1</v>
      </c>
      <c r="AF667">
        <v>0</v>
      </c>
      <c r="AG667">
        <v>0</v>
      </c>
      <c r="AH667">
        <v>0</v>
      </c>
      <c r="AI667">
        <v>0</v>
      </c>
      <c r="AJ667">
        <v>0</v>
      </c>
      <c r="AK667">
        <v>0</v>
      </c>
      <c r="AL667">
        <v>0</v>
      </c>
      <c r="AM667">
        <v>0</v>
      </c>
      <c r="AN667">
        <v>0</v>
      </c>
      <c r="AO667">
        <v>0</v>
      </c>
      <c r="AP667" t="s">
        <v>345</v>
      </c>
      <c r="AQ667">
        <v>1</v>
      </c>
      <c r="AR667">
        <v>0</v>
      </c>
      <c r="AS667">
        <v>0</v>
      </c>
      <c r="AT667">
        <v>0</v>
      </c>
      <c r="AU667">
        <v>0</v>
      </c>
      <c r="AV667">
        <v>0</v>
      </c>
      <c r="AW667">
        <v>0</v>
      </c>
      <c r="AX667">
        <v>0</v>
      </c>
      <c r="AY667" t="s">
        <v>345</v>
      </c>
      <c r="AZ667">
        <v>1</v>
      </c>
      <c r="BA667">
        <v>0</v>
      </c>
      <c r="BB667">
        <v>0</v>
      </c>
      <c r="BC667">
        <v>0</v>
      </c>
      <c r="BD667">
        <v>0</v>
      </c>
      <c r="BE667">
        <v>0</v>
      </c>
      <c r="BF667">
        <v>0</v>
      </c>
      <c r="BG667">
        <v>0</v>
      </c>
      <c r="BH667">
        <v>0</v>
      </c>
      <c r="BI667" t="s">
        <v>52</v>
      </c>
      <c r="BK667" t="s">
        <v>386</v>
      </c>
      <c r="BL667" t="s">
        <v>127</v>
      </c>
      <c r="BM667" t="s">
        <v>128</v>
      </c>
      <c r="BN667" t="s">
        <v>117</v>
      </c>
      <c r="BO667" t="s">
        <v>938</v>
      </c>
      <c r="BP667">
        <v>0</v>
      </c>
      <c r="BQ667">
        <v>0</v>
      </c>
      <c r="BR667">
        <v>0</v>
      </c>
      <c r="BS667">
        <v>0</v>
      </c>
      <c r="BT667">
        <v>0</v>
      </c>
      <c r="BU667">
        <v>0</v>
      </c>
      <c r="BV667">
        <v>0</v>
      </c>
      <c r="BW667">
        <v>1</v>
      </c>
      <c r="BX667">
        <v>0</v>
      </c>
      <c r="BY667">
        <v>0</v>
      </c>
      <c r="BZ667">
        <v>0</v>
      </c>
      <c r="CA667">
        <v>0</v>
      </c>
      <c r="CB667">
        <v>0</v>
      </c>
      <c r="CC667">
        <v>0</v>
      </c>
      <c r="CD667">
        <v>0</v>
      </c>
      <c r="CE667" t="s">
        <v>335</v>
      </c>
      <c r="CG667" t="s">
        <v>335</v>
      </c>
      <c r="CI667" t="s">
        <v>128</v>
      </c>
      <c r="CJ667" t="s">
        <v>52</v>
      </c>
      <c r="CL667" t="s">
        <v>52</v>
      </c>
      <c r="CN667" t="s">
        <v>346</v>
      </c>
      <c r="CP667">
        <v>8</v>
      </c>
      <c r="CS667" t="s">
        <v>400</v>
      </c>
    </row>
    <row r="668" spans="1:98" customFormat="1">
      <c r="A668">
        <v>199803</v>
      </c>
      <c r="B668" t="s">
        <v>451</v>
      </c>
      <c r="C668" t="s">
        <v>322</v>
      </c>
      <c r="D668">
        <v>1972</v>
      </c>
      <c r="E668">
        <v>54</v>
      </c>
      <c r="F668" t="s">
        <v>58</v>
      </c>
      <c r="G668" t="s">
        <v>82</v>
      </c>
      <c r="H668" t="s">
        <v>726</v>
      </c>
      <c r="I668" t="s">
        <v>367</v>
      </c>
      <c r="J668" t="s">
        <v>325</v>
      </c>
      <c r="K668" s="329">
        <v>46131.490381944444</v>
      </c>
      <c r="L668" t="s">
        <v>309</v>
      </c>
      <c r="M668" t="s">
        <v>451</v>
      </c>
      <c r="N668" t="s">
        <v>452</v>
      </c>
      <c r="O668" t="s">
        <v>453</v>
      </c>
      <c r="P668" t="s">
        <v>342</v>
      </c>
      <c r="Q668" t="s">
        <v>307</v>
      </c>
      <c r="R668" t="s">
        <v>383</v>
      </c>
      <c r="S668" t="s">
        <v>121</v>
      </c>
      <c r="T668" t="s">
        <v>121</v>
      </c>
      <c r="U668" t="s">
        <v>331</v>
      </c>
      <c r="V668" t="s">
        <v>112</v>
      </c>
      <c r="W668" t="s">
        <v>373</v>
      </c>
      <c r="X668">
        <v>0</v>
      </c>
      <c r="Y668">
        <v>0</v>
      </c>
      <c r="Z668">
        <v>0</v>
      </c>
      <c r="AA668">
        <v>0</v>
      </c>
      <c r="AB668">
        <v>0</v>
      </c>
      <c r="AC668">
        <v>0</v>
      </c>
      <c r="AD668">
        <v>0</v>
      </c>
      <c r="AE668">
        <v>0</v>
      </c>
      <c r="AF668">
        <v>0</v>
      </c>
      <c r="AG668">
        <v>0</v>
      </c>
      <c r="AH668">
        <v>0</v>
      </c>
      <c r="AI668">
        <v>0</v>
      </c>
      <c r="AJ668">
        <v>0</v>
      </c>
      <c r="AK668">
        <v>0</v>
      </c>
      <c r="AL668">
        <v>0</v>
      </c>
      <c r="AM668">
        <v>0</v>
      </c>
      <c r="AN668">
        <v>0</v>
      </c>
      <c r="AO668" t="s">
        <v>2773</v>
      </c>
      <c r="AP668" t="s">
        <v>345</v>
      </c>
      <c r="AQ668">
        <v>1</v>
      </c>
      <c r="AR668">
        <v>0</v>
      </c>
      <c r="AS668">
        <v>0</v>
      </c>
      <c r="AT668">
        <v>0</v>
      </c>
      <c r="AU668">
        <v>0</v>
      </c>
      <c r="AV668">
        <v>0</v>
      </c>
      <c r="AW668">
        <v>0</v>
      </c>
      <c r="AX668">
        <v>0</v>
      </c>
      <c r="AY668" t="s">
        <v>345</v>
      </c>
      <c r="AZ668">
        <v>1</v>
      </c>
      <c r="BA668">
        <v>0</v>
      </c>
      <c r="BB668">
        <v>0</v>
      </c>
      <c r="BC668">
        <v>0</v>
      </c>
      <c r="BD668">
        <v>0</v>
      </c>
      <c r="BE668">
        <v>0</v>
      </c>
      <c r="BF668">
        <v>0</v>
      </c>
      <c r="BG668">
        <v>0</v>
      </c>
      <c r="BH668">
        <v>0</v>
      </c>
      <c r="BK668" t="s">
        <v>386</v>
      </c>
      <c r="BL668" t="s">
        <v>128</v>
      </c>
      <c r="BM668" t="s">
        <v>128</v>
      </c>
      <c r="BN668" t="s">
        <v>117</v>
      </c>
      <c r="BO668" t="s">
        <v>373</v>
      </c>
      <c r="BP668">
        <v>0</v>
      </c>
      <c r="BQ668">
        <v>0</v>
      </c>
      <c r="BR668">
        <v>0</v>
      </c>
      <c r="BS668">
        <v>0</v>
      </c>
      <c r="BT668">
        <v>0</v>
      </c>
      <c r="BU668">
        <v>0</v>
      </c>
      <c r="BV668">
        <v>0</v>
      </c>
      <c r="BW668">
        <v>0</v>
      </c>
      <c r="BX668">
        <v>0</v>
      </c>
      <c r="BY668">
        <v>0</v>
      </c>
      <c r="BZ668">
        <v>0</v>
      </c>
      <c r="CA668">
        <v>0</v>
      </c>
      <c r="CB668">
        <v>0</v>
      </c>
      <c r="CC668">
        <v>0</v>
      </c>
      <c r="CD668" t="s">
        <v>2774</v>
      </c>
      <c r="CE668" t="s">
        <v>335</v>
      </c>
      <c r="CG668" t="s">
        <v>335</v>
      </c>
      <c r="CI668" t="s">
        <v>127</v>
      </c>
      <c r="CJ668" t="s">
        <v>52</v>
      </c>
      <c r="CL668" t="s">
        <v>52</v>
      </c>
      <c r="CN668" t="s">
        <v>336</v>
      </c>
      <c r="CO668" t="s">
        <v>2775</v>
      </c>
      <c r="CP668">
        <v>8</v>
      </c>
    </row>
    <row r="669" spans="1:98" customFormat="1">
      <c r="A669">
        <v>106224</v>
      </c>
      <c r="B669" t="s">
        <v>1408</v>
      </c>
      <c r="C669" t="s">
        <v>360</v>
      </c>
      <c r="D669">
        <v>1965</v>
      </c>
      <c r="E669">
        <v>61</v>
      </c>
      <c r="F669" t="s">
        <v>339</v>
      </c>
      <c r="G669" t="s">
        <v>49</v>
      </c>
      <c r="H669" t="s">
        <v>364</v>
      </c>
      <c r="I669" t="s">
        <v>402</v>
      </c>
      <c r="J669" t="s">
        <v>325</v>
      </c>
      <c r="K669" s="329">
        <v>46131.478159722225</v>
      </c>
      <c r="L669" t="s">
        <v>309</v>
      </c>
      <c r="M669" t="s">
        <v>438</v>
      </c>
      <c r="N669" t="s">
        <v>441</v>
      </c>
      <c r="O669" t="s">
        <v>442</v>
      </c>
      <c r="P669" t="s">
        <v>405</v>
      </c>
      <c r="R669" t="s">
        <v>122</v>
      </c>
      <c r="S669" t="s">
        <v>122</v>
      </c>
      <c r="T669" t="s">
        <v>391</v>
      </c>
      <c r="U669" t="s">
        <v>331</v>
      </c>
      <c r="V669" t="s">
        <v>110</v>
      </c>
      <c r="W669" t="s">
        <v>430</v>
      </c>
      <c r="X669">
        <v>0</v>
      </c>
      <c r="Y669">
        <v>1</v>
      </c>
      <c r="Z669">
        <v>1</v>
      </c>
      <c r="AA669">
        <v>0</v>
      </c>
      <c r="AB669">
        <v>0</v>
      </c>
      <c r="AC669">
        <v>0</v>
      </c>
      <c r="AD669">
        <v>0</v>
      </c>
      <c r="AE669">
        <v>0</v>
      </c>
      <c r="AF669">
        <v>0</v>
      </c>
      <c r="AG669">
        <v>0</v>
      </c>
      <c r="AH669">
        <v>0</v>
      </c>
      <c r="AI669">
        <v>0</v>
      </c>
      <c r="AJ669">
        <v>0</v>
      </c>
      <c r="AK669">
        <v>0</v>
      </c>
      <c r="AL669">
        <v>0</v>
      </c>
      <c r="AM669">
        <v>0</v>
      </c>
      <c r="AN669">
        <v>0</v>
      </c>
      <c r="AO669">
        <v>0</v>
      </c>
      <c r="AP669" t="s">
        <v>399</v>
      </c>
      <c r="AQ669">
        <v>0</v>
      </c>
      <c r="AR669">
        <v>0</v>
      </c>
      <c r="AS669">
        <v>0</v>
      </c>
      <c r="AT669">
        <v>0</v>
      </c>
      <c r="AU669">
        <v>0</v>
      </c>
      <c r="AV669">
        <v>0</v>
      </c>
      <c r="AW669">
        <v>1</v>
      </c>
      <c r="AX669">
        <v>0</v>
      </c>
      <c r="AY669" t="s">
        <v>345</v>
      </c>
      <c r="AZ669">
        <v>1</v>
      </c>
      <c r="BA669">
        <v>0</v>
      </c>
      <c r="BB669">
        <v>0</v>
      </c>
      <c r="BC669">
        <v>0</v>
      </c>
      <c r="BD669">
        <v>0</v>
      </c>
      <c r="BE669">
        <v>0</v>
      </c>
      <c r="BF669">
        <v>0</v>
      </c>
      <c r="BG669">
        <v>0</v>
      </c>
      <c r="BH669">
        <v>0</v>
      </c>
      <c r="BK669" t="s">
        <v>133</v>
      </c>
      <c r="BL669" t="s">
        <v>133</v>
      </c>
      <c r="BM669" t="s">
        <v>134</v>
      </c>
      <c r="BN669" t="s">
        <v>119</v>
      </c>
      <c r="BO669" t="s">
        <v>921</v>
      </c>
      <c r="BP669">
        <v>0</v>
      </c>
      <c r="BQ669">
        <v>0</v>
      </c>
      <c r="BR669">
        <v>0</v>
      </c>
      <c r="BS669">
        <v>0</v>
      </c>
      <c r="BT669">
        <v>0</v>
      </c>
      <c r="BU669">
        <v>0</v>
      </c>
      <c r="BV669">
        <v>0</v>
      </c>
      <c r="BW669">
        <v>0</v>
      </c>
      <c r="BX669">
        <v>0</v>
      </c>
      <c r="BY669">
        <v>0</v>
      </c>
      <c r="BZ669">
        <v>1</v>
      </c>
      <c r="CA669">
        <v>0</v>
      </c>
      <c r="CB669">
        <v>0</v>
      </c>
      <c r="CC669">
        <v>0</v>
      </c>
      <c r="CD669">
        <v>0</v>
      </c>
      <c r="CE669" t="s">
        <v>335</v>
      </c>
      <c r="CG669" t="s">
        <v>335</v>
      </c>
      <c r="CI669" t="s">
        <v>127</v>
      </c>
      <c r="CJ669" t="s">
        <v>52</v>
      </c>
      <c r="CL669" t="s">
        <v>52</v>
      </c>
      <c r="CN669" t="s">
        <v>346</v>
      </c>
      <c r="CP669">
        <v>8</v>
      </c>
      <c r="CS669" t="s">
        <v>400</v>
      </c>
    </row>
    <row r="670" spans="1:98" customFormat="1">
      <c r="A670">
        <v>199386</v>
      </c>
      <c r="B670" t="s">
        <v>321</v>
      </c>
      <c r="C670" t="s">
        <v>360</v>
      </c>
      <c r="D670">
        <v>1996</v>
      </c>
      <c r="E670">
        <v>30</v>
      </c>
      <c r="F670" t="s">
        <v>57</v>
      </c>
      <c r="G670" t="s">
        <v>72</v>
      </c>
      <c r="H670" t="s">
        <v>1115</v>
      </c>
      <c r="I670" t="s">
        <v>424</v>
      </c>
      <c r="J670" t="s">
        <v>350</v>
      </c>
      <c r="K670" s="329">
        <v>46131.473483796297</v>
      </c>
      <c r="L670" t="s">
        <v>309</v>
      </c>
      <c r="M670" t="s">
        <v>425</v>
      </c>
      <c r="N670" t="s">
        <v>426</v>
      </c>
      <c r="O670" t="s">
        <v>364</v>
      </c>
      <c r="P670" t="s">
        <v>365</v>
      </c>
      <c r="R670" t="s">
        <v>125</v>
      </c>
      <c r="S670" t="s">
        <v>125</v>
      </c>
      <c r="T670" t="s">
        <v>343</v>
      </c>
      <c r="U670" t="s">
        <v>331</v>
      </c>
      <c r="V670" t="s">
        <v>107</v>
      </c>
      <c r="W670" t="s">
        <v>495</v>
      </c>
      <c r="X670">
        <v>0</v>
      </c>
      <c r="Y670">
        <v>0</v>
      </c>
      <c r="Z670">
        <v>1</v>
      </c>
      <c r="AA670">
        <v>0</v>
      </c>
      <c r="AB670">
        <v>1</v>
      </c>
      <c r="AC670">
        <v>0</v>
      </c>
      <c r="AD670">
        <v>0</v>
      </c>
      <c r="AE670">
        <v>0</v>
      </c>
      <c r="AF670">
        <v>0</v>
      </c>
      <c r="AG670">
        <v>0</v>
      </c>
      <c r="AH670">
        <v>1</v>
      </c>
      <c r="AI670">
        <v>0</v>
      </c>
      <c r="AJ670">
        <v>0</v>
      </c>
      <c r="AK670">
        <v>0</v>
      </c>
      <c r="AL670">
        <v>0</v>
      </c>
      <c r="AM670">
        <v>0</v>
      </c>
      <c r="AN670">
        <v>0</v>
      </c>
      <c r="AO670">
        <v>0</v>
      </c>
      <c r="AP670" t="s">
        <v>333</v>
      </c>
      <c r="AQ670">
        <v>0</v>
      </c>
      <c r="AR670">
        <v>0</v>
      </c>
      <c r="AS670">
        <v>1</v>
      </c>
      <c r="AT670">
        <v>1</v>
      </c>
      <c r="AU670">
        <v>0</v>
      </c>
      <c r="AV670">
        <v>0</v>
      </c>
      <c r="AW670">
        <v>0</v>
      </c>
      <c r="AX670">
        <v>0</v>
      </c>
      <c r="AY670" t="s">
        <v>345</v>
      </c>
      <c r="AZ670">
        <v>1</v>
      </c>
      <c r="BA670">
        <v>0</v>
      </c>
      <c r="BB670">
        <v>0</v>
      </c>
      <c r="BC670">
        <v>0</v>
      </c>
      <c r="BD670">
        <v>0</v>
      </c>
      <c r="BE670">
        <v>0</v>
      </c>
      <c r="BF670">
        <v>0</v>
      </c>
      <c r="BG670">
        <v>0</v>
      </c>
      <c r="BH670">
        <v>0</v>
      </c>
      <c r="BK670" t="s">
        <v>135</v>
      </c>
      <c r="BL670" t="s">
        <v>133</v>
      </c>
      <c r="BM670" t="s">
        <v>133</v>
      </c>
      <c r="BN670" t="s">
        <v>117</v>
      </c>
      <c r="BO670" t="s">
        <v>921</v>
      </c>
      <c r="BP670">
        <v>0</v>
      </c>
      <c r="BQ670">
        <v>0</v>
      </c>
      <c r="BR670">
        <v>0</v>
      </c>
      <c r="BS670">
        <v>0</v>
      </c>
      <c r="BT670">
        <v>0</v>
      </c>
      <c r="BU670">
        <v>0</v>
      </c>
      <c r="BV670">
        <v>0</v>
      </c>
      <c r="BW670">
        <v>0</v>
      </c>
      <c r="BX670">
        <v>0</v>
      </c>
      <c r="BY670">
        <v>0</v>
      </c>
      <c r="BZ670">
        <v>1</v>
      </c>
      <c r="CA670">
        <v>0</v>
      </c>
      <c r="CB670">
        <v>0</v>
      </c>
      <c r="CC670">
        <v>0</v>
      </c>
      <c r="CD670">
        <v>0</v>
      </c>
      <c r="CE670" t="s">
        <v>335</v>
      </c>
      <c r="CF670" t="s">
        <v>2776</v>
      </c>
      <c r="CG670" t="s">
        <v>139</v>
      </c>
      <c r="CI670" t="s">
        <v>128</v>
      </c>
      <c r="CJ670" t="s">
        <v>52</v>
      </c>
      <c r="CL670" t="s">
        <v>52</v>
      </c>
      <c r="CN670" t="s">
        <v>346</v>
      </c>
      <c r="CP670">
        <v>7</v>
      </c>
      <c r="CQ670" t="s">
        <v>2777</v>
      </c>
      <c r="CS670" t="s">
        <v>337</v>
      </c>
    </row>
    <row r="671" spans="1:98" customFormat="1">
      <c r="A671">
        <v>199791</v>
      </c>
      <c r="B671" t="s">
        <v>762</v>
      </c>
      <c r="C671" t="s">
        <v>360</v>
      </c>
      <c r="D671">
        <v>1984</v>
      </c>
      <c r="E671">
        <v>42</v>
      </c>
      <c r="F671" t="s">
        <v>387</v>
      </c>
      <c r="G671" t="s">
        <v>85</v>
      </c>
      <c r="H671" t="s">
        <v>821</v>
      </c>
      <c r="I671" t="s">
        <v>324</v>
      </c>
      <c r="J671" t="s">
        <v>350</v>
      </c>
      <c r="K671" s="329">
        <v>46131.465613425928</v>
      </c>
      <c r="L671" t="s">
        <v>309</v>
      </c>
      <c r="M671" t="s">
        <v>762</v>
      </c>
      <c r="N671" t="s">
        <v>811</v>
      </c>
      <c r="O671" t="s">
        <v>453</v>
      </c>
      <c r="P671" t="s">
        <v>342</v>
      </c>
      <c r="Q671" t="s">
        <v>307</v>
      </c>
      <c r="R671" t="s">
        <v>383</v>
      </c>
      <c r="S671" t="s">
        <v>121</v>
      </c>
      <c r="T671" t="s">
        <v>121</v>
      </c>
      <c r="U671" t="s">
        <v>331</v>
      </c>
      <c r="V671" t="s">
        <v>111</v>
      </c>
      <c r="W671" t="s">
        <v>748</v>
      </c>
      <c r="X671">
        <v>0</v>
      </c>
      <c r="Y671">
        <v>0</v>
      </c>
      <c r="Z671">
        <v>1</v>
      </c>
      <c r="AA671">
        <v>1</v>
      </c>
      <c r="AB671">
        <v>0</v>
      </c>
      <c r="AC671">
        <v>0</v>
      </c>
      <c r="AD671">
        <v>0</v>
      </c>
      <c r="AE671">
        <v>0</v>
      </c>
      <c r="AF671">
        <v>0</v>
      </c>
      <c r="AG671">
        <v>0</v>
      </c>
      <c r="AH671">
        <v>1</v>
      </c>
      <c r="AI671">
        <v>0</v>
      </c>
      <c r="AJ671">
        <v>0</v>
      </c>
      <c r="AK671">
        <v>0</v>
      </c>
      <c r="AL671">
        <v>0</v>
      </c>
      <c r="AM671">
        <v>0</v>
      </c>
      <c r="AN671">
        <v>0</v>
      </c>
      <c r="AO671">
        <v>0</v>
      </c>
      <c r="AP671" t="s">
        <v>345</v>
      </c>
      <c r="AQ671">
        <v>1</v>
      </c>
      <c r="AR671">
        <v>0</v>
      </c>
      <c r="AS671">
        <v>0</v>
      </c>
      <c r="AT671">
        <v>0</v>
      </c>
      <c r="AU671">
        <v>0</v>
      </c>
      <c r="AV671">
        <v>0</v>
      </c>
      <c r="AW671">
        <v>0</v>
      </c>
      <c r="AX671">
        <v>0</v>
      </c>
      <c r="AY671" t="s">
        <v>345</v>
      </c>
      <c r="AZ671">
        <v>1</v>
      </c>
      <c r="BA671">
        <v>0</v>
      </c>
      <c r="BB671">
        <v>0</v>
      </c>
      <c r="BC671">
        <v>0</v>
      </c>
      <c r="BD671">
        <v>0</v>
      </c>
      <c r="BE671">
        <v>0</v>
      </c>
      <c r="BF671">
        <v>0</v>
      </c>
      <c r="BG671">
        <v>0</v>
      </c>
      <c r="BH671">
        <v>0</v>
      </c>
      <c r="BI671" t="s">
        <v>51</v>
      </c>
      <c r="BJ671" t="s">
        <v>2778</v>
      </c>
      <c r="BK671" t="s">
        <v>386</v>
      </c>
      <c r="BL671" t="s">
        <v>128</v>
      </c>
      <c r="BM671" t="s">
        <v>129</v>
      </c>
      <c r="BN671" t="s">
        <v>117</v>
      </c>
      <c r="BO671" t="s">
        <v>924</v>
      </c>
      <c r="BP671">
        <v>0</v>
      </c>
      <c r="BQ671">
        <v>0</v>
      </c>
      <c r="BR671">
        <v>0</v>
      </c>
      <c r="BS671">
        <v>0</v>
      </c>
      <c r="BT671">
        <v>0</v>
      </c>
      <c r="BU671">
        <v>1</v>
      </c>
      <c r="BV671">
        <v>0</v>
      </c>
      <c r="BW671">
        <v>0</v>
      </c>
      <c r="BX671">
        <v>0</v>
      </c>
      <c r="BY671">
        <v>0</v>
      </c>
      <c r="BZ671">
        <v>0</v>
      </c>
      <c r="CA671">
        <v>0</v>
      </c>
      <c r="CB671">
        <v>0</v>
      </c>
      <c r="CC671">
        <v>0</v>
      </c>
      <c r="CD671">
        <v>0</v>
      </c>
      <c r="CE671" t="s">
        <v>335</v>
      </c>
      <c r="CG671" t="s">
        <v>335</v>
      </c>
      <c r="CI671" t="s">
        <v>129</v>
      </c>
      <c r="CJ671" t="s">
        <v>51</v>
      </c>
      <c r="CL671" t="s">
        <v>51</v>
      </c>
      <c r="CN671" t="s">
        <v>346</v>
      </c>
      <c r="CP671">
        <v>7</v>
      </c>
      <c r="CS671" t="s">
        <v>347</v>
      </c>
    </row>
    <row r="672" spans="1:98" customFormat="1">
      <c r="A672">
        <v>196231</v>
      </c>
      <c r="B672" t="s">
        <v>321</v>
      </c>
      <c r="C672" t="s">
        <v>360</v>
      </c>
      <c r="D672">
        <v>1961</v>
      </c>
      <c r="E672">
        <v>65</v>
      </c>
      <c r="F672" t="s">
        <v>339</v>
      </c>
      <c r="G672" t="s">
        <v>81</v>
      </c>
      <c r="H672" t="s">
        <v>729</v>
      </c>
      <c r="I672" t="s">
        <v>361</v>
      </c>
      <c r="J672" t="s">
        <v>325</v>
      </c>
      <c r="K672" s="329">
        <v>46131.452222222222</v>
      </c>
      <c r="L672" t="s">
        <v>309</v>
      </c>
      <c r="M672" t="s">
        <v>658</v>
      </c>
      <c r="N672" t="s">
        <v>660</v>
      </c>
      <c r="O672" t="s">
        <v>319</v>
      </c>
      <c r="P672" t="s">
        <v>405</v>
      </c>
      <c r="Q672" t="s">
        <v>306</v>
      </c>
      <c r="R672" t="s">
        <v>383</v>
      </c>
      <c r="S672" t="s">
        <v>125</v>
      </c>
      <c r="T672" t="s">
        <v>394</v>
      </c>
      <c r="U672" t="s">
        <v>81</v>
      </c>
      <c r="V672" t="s">
        <v>105</v>
      </c>
      <c r="W672" t="s">
        <v>332</v>
      </c>
      <c r="X672">
        <v>0</v>
      </c>
      <c r="Y672">
        <v>0</v>
      </c>
      <c r="Z672">
        <v>0</v>
      </c>
      <c r="AA672">
        <v>0</v>
      </c>
      <c r="AB672">
        <v>0</v>
      </c>
      <c r="AC672">
        <v>0</v>
      </c>
      <c r="AD672">
        <v>0</v>
      </c>
      <c r="AE672">
        <v>0</v>
      </c>
      <c r="AF672">
        <v>0</v>
      </c>
      <c r="AG672">
        <v>0</v>
      </c>
      <c r="AH672">
        <v>0</v>
      </c>
      <c r="AI672">
        <v>0</v>
      </c>
      <c r="AJ672">
        <v>0</v>
      </c>
      <c r="AK672">
        <v>0</v>
      </c>
      <c r="AL672">
        <v>0</v>
      </c>
      <c r="AM672">
        <v>0</v>
      </c>
      <c r="AN672">
        <v>1</v>
      </c>
      <c r="AO672">
        <v>0</v>
      </c>
      <c r="AP672" t="s">
        <v>464</v>
      </c>
      <c r="AQ672">
        <v>0</v>
      </c>
      <c r="AR672">
        <v>0</v>
      </c>
      <c r="AS672">
        <v>0</v>
      </c>
      <c r="AT672">
        <v>1</v>
      </c>
      <c r="AU672">
        <v>0</v>
      </c>
      <c r="AV672">
        <v>0</v>
      </c>
      <c r="AW672">
        <v>0</v>
      </c>
      <c r="AX672">
        <v>0</v>
      </c>
      <c r="AY672" t="s">
        <v>464</v>
      </c>
      <c r="AZ672">
        <v>0</v>
      </c>
      <c r="BA672">
        <v>0</v>
      </c>
      <c r="BB672">
        <v>0</v>
      </c>
      <c r="BC672">
        <v>1</v>
      </c>
      <c r="BD672">
        <v>0</v>
      </c>
      <c r="BE672">
        <v>0</v>
      </c>
      <c r="BF672">
        <v>0</v>
      </c>
      <c r="BG672">
        <v>0</v>
      </c>
      <c r="BH672">
        <v>0</v>
      </c>
      <c r="BI672" t="s">
        <v>53</v>
      </c>
      <c r="BK672" t="s">
        <v>386</v>
      </c>
      <c r="BL672" t="s">
        <v>130</v>
      </c>
      <c r="BM672" t="s">
        <v>129</v>
      </c>
      <c r="BN672" t="s">
        <v>117</v>
      </c>
      <c r="BO672" t="s">
        <v>938</v>
      </c>
      <c r="BP672">
        <v>0</v>
      </c>
      <c r="BQ672">
        <v>0</v>
      </c>
      <c r="BR672">
        <v>0</v>
      </c>
      <c r="BS672">
        <v>0</v>
      </c>
      <c r="BT672">
        <v>0</v>
      </c>
      <c r="BU672">
        <v>0</v>
      </c>
      <c r="BV672">
        <v>0</v>
      </c>
      <c r="BW672">
        <v>1</v>
      </c>
      <c r="BX672">
        <v>0</v>
      </c>
      <c r="BY672">
        <v>0</v>
      </c>
      <c r="BZ672">
        <v>0</v>
      </c>
      <c r="CA672">
        <v>0</v>
      </c>
      <c r="CB672">
        <v>0</v>
      </c>
      <c r="CC672">
        <v>0</v>
      </c>
      <c r="CD672">
        <v>0</v>
      </c>
      <c r="CE672" t="s">
        <v>335</v>
      </c>
      <c r="CF672" t="s">
        <v>908</v>
      </c>
      <c r="CG672" t="s">
        <v>335</v>
      </c>
      <c r="CI672" t="s">
        <v>128</v>
      </c>
      <c r="CJ672" t="s">
        <v>53</v>
      </c>
      <c r="CL672" t="s">
        <v>53</v>
      </c>
      <c r="CN672" t="s">
        <v>346</v>
      </c>
      <c r="CP672">
        <v>6</v>
      </c>
      <c r="CS672" t="s">
        <v>347</v>
      </c>
    </row>
    <row r="673" spans="1:98" customFormat="1">
      <c r="A673">
        <v>135318</v>
      </c>
      <c r="B673" t="s">
        <v>535</v>
      </c>
      <c r="C673" t="s">
        <v>322</v>
      </c>
      <c r="D673">
        <v>1976</v>
      </c>
      <c r="E673">
        <v>50</v>
      </c>
      <c r="F673" t="s">
        <v>58</v>
      </c>
      <c r="G673" t="s">
        <v>49</v>
      </c>
      <c r="H673" t="s">
        <v>377</v>
      </c>
      <c r="I673" t="s">
        <v>478</v>
      </c>
      <c r="J673" t="s">
        <v>325</v>
      </c>
      <c r="K673" s="329">
        <v>46131.421331018515</v>
      </c>
      <c r="L673" t="s">
        <v>309</v>
      </c>
      <c r="M673" t="s">
        <v>853</v>
      </c>
      <c r="N673" t="s">
        <v>854</v>
      </c>
      <c r="O673" t="s">
        <v>492</v>
      </c>
      <c r="P673" t="s">
        <v>382</v>
      </c>
      <c r="R673" t="s">
        <v>383</v>
      </c>
      <c r="S673" t="s">
        <v>121</v>
      </c>
      <c r="T673" t="s">
        <v>121</v>
      </c>
      <c r="U673" t="s">
        <v>331</v>
      </c>
      <c r="V673" t="s">
        <v>107</v>
      </c>
      <c r="W673" t="s">
        <v>501</v>
      </c>
      <c r="X673">
        <v>0</v>
      </c>
      <c r="Y673">
        <v>0</v>
      </c>
      <c r="Z673">
        <v>0</v>
      </c>
      <c r="AA673">
        <v>0</v>
      </c>
      <c r="AB673">
        <v>0</v>
      </c>
      <c r="AC673">
        <v>0</v>
      </c>
      <c r="AD673">
        <v>1</v>
      </c>
      <c r="AE673">
        <v>0</v>
      </c>
      <c r="AF673">
        <v>0</v>
      </c>
      <c r="AG673">
        <v>0</v>
      </c>
      <c r="AH673">
        <v>0</v>
      </c>
      <c r="AI673">
        <v>0</v>
      </c>
      <c r="AJ673">
        <v>0</v>
      </c>
      <c r="AK673">
        <v>0</v>
      </c>
      <c r="AL673">
        <v>0</v>
      </c>
      <c r="AM673">
        <v>0</v>
      </c>
      <c r="AN673">
        <v>0</v>
      </c>
      <c r="AO673">
        <v>0</v>
      </c>
      <c r="AP673" t="s">
        <v>345</v>
      </c>
      <c r="AQ673">
        <v>1</v>
      </c>
      <c r="AR673">
        <v>0</v>
      </c>
      <c r="AS673">
        <v>0</v>
      </c>
      <c r="AT673">
        <v>0</v>
      </c>
      <c r="AU673">
        <v>0</v>
      </c>
      <c r="AV673">
        <v>0</v>
      </c>
      <c r="AW673">
        <v>0</v>
      </c>
      <c r="AX673">
        <v>0</v>
      </c>
      <c r="AY673" t="s">
        <v>345</v>
      </c>
      <c r="AZ673">
        <v>1</v>
      </c>
      <c r="BA673">
        <v>0</v>
      </c>
      <c r="BB673">
        <v>0</v>
      </c>
      <c r="BC673">
        <v>0</v>
      </c>
      <c r="BD673">
        <v>0</v>
      </c>
      <c r="BE673">
        <v>0</v>
      </c>
      <c r="BF673">
        <v>0</v>
      </c>
      <c r="BG673">
        <v>0</v>
      </c>
      <c r="BH673">
        <v>0</v>
      </c>
      <c r="BI673" t="s">
        <v>51</v>
      </c>
      <c r="BK673" t="s">
        <v>386</v>
      </c>
      <c r="BL673" t="s">
        <v>386</v>
      </c>
      <c r="BM673" t="s">
        <v>386</v>
      </c>
      <c r="BN673" t="s">
        <v>117</v>
      </c>
      <c r="BO673" t="s">
        <v>922</v>
      </c>
      <c r="BP673">
        <v>1</v>
      </c>
      <c r="BQ673">
        <v>0</v>
      </c>
      <c r="BR673">
        <v>0</v>
      </c>
      <c r="BS673">
        <v>0</v>
      </c>
      <c r="BT673">
        <v>0</v>
      </c>
      <c r="BU673">
        <v>0</v>
      </c>
      <c r="BV673">
        <v>0</v>
      </c>
      <c r="BW673">
        <v>0</v>
      </c>
      <c r="BX673">
        <v>0</v>
      </c>
      <c r="BY673">
        <v>0</v>
      </c>
      <c r="BZ673">
        <v>0</v>
      </c>
      <c r="CA673">
        <v>0</v>
      </c>
      <c r="CB673">
        <v>0</v>
      </c>
      <c r="CC673">
        <v>0</v>
      </c>
      <c r="CD673">
        <v>0</v>
      </c>
      <c r="CE673" t="s">
        <v>335</v>
      </c>
      <c r="CG673" t="s">
        <v>335</v>
      </c>
      <c r="CI673" t="s">
        <v>386</v>
      </c>
      <c r="CJ673" t="s">
        <v>51</v>
      </c>
      <c r="CL673" t="s">
        <v>52</v>
      </c>
      <c r="CN673" t="s">
        <v>336</v>
      </c>
      <c r="CP673">
        <v>10</v>
      </c>
      <c r="CS673" t="s">
        <v>400</v>
      </c>
    </row>
    <row r="674" spans="1:98" customFormat="1">
      <c r="A674">
        <v>199735</v>
      </c>
      <c r="B674" t="s">
        <v>1810</v>
      </c>
      <c r="C674" t="s">
        <v>322</v>
      </c>
      <c r="D674">
        <v>1995</v>
      </c>
      <c r="E674">
        <v>31</v>
      </c>
      <c r="F674" t="s">
        <v>57</v>
      </c>
      <c r="G674" t="s">
        <v>85</v>
      </c>
      <c r="H674" t="s">
        <v>887</v>
      </c>
      <c r="I674" t="s">
        <v>402</v>
      </c>
      <c r="J674" t="s">
        <v>325</v>
      </c>
      <c r="K674" s="329">
        <v>46131.411782407406</v>
      </c>
      <c r="L674" t="s">
        <v>309</v>
      </c>
      <c r="M674" t="s">
        <v>33</v>
      </c>
      <c r="N674" t="s">
        <v>522</v>
      </c>
      <c r="O674" t="s">
        <v>319</v>
      </c>
      <c r="P674" t="s">
        <v>405</v>
      </c>
      <c r="Q674" t="s">
        <v>306</v>
      </c>
      <c r="R674" t="s">
        <v>122</v>
      </c>
      <c r="S674" t="s">
        <v>122</v>
      </c>
      <c r="T674" t="s">
        <v>394</v>
      </c>
      <c r="U674" t="s">
        <v>331</v>
      </c>
      <c r="V674" t="s">
        <v>112</v>
      </c>
      <c r="W674" t="s">
        <v>521</v>
      </c>
      <c r="X674">
        <v>0</v>
      </c>
      <c r="Y674">
        <v>1</v>
      </c>
      <c r="Z674">
        <v>0</v>
      </c>
      <c r="AA674">
        <v>0</v>
      </c>
      <c r="AB674">
        <v>1</v>
      </c>
      <c r="AC674">
        <v>0</v>
      </c>
      <c r="AD674">
        <v>0</v>
      </c>
      <c r="AE674">
        <v>0</v>
      </c>
      <c r="AF674">
        <v>0</v>
      </c>
      <c r="AG674">
        <v>0</v>
      </c>
      <c r="AH674">
        <v>0</v>
      </c>
      <c r="AI674">
        <v>0</v>
      </c>
      <c r="AJ674">
        <v>0</v>
      </c>
      <c r="AK674">
        <v>0</v>
      </c>
      <c r="AL674">
        <v>0</v>
      </c>
      <c r="AM674">
        <v>0</v>
      </c>
      <c r="AN674">
        <v>0</v>
      </c>
      <c r="AO674">
        <v>0</v>
      </c>
      <c r="AP674" t="s">
        <v>375</v>
      </c>
      <c r="AQ674">
        <v>0</v>
      </c>
      <c r="AR674">
        <v>1</v>
      </c>
      <c r="AS674">
        <v>0</v>
      </c>
      <c r="AT674">
        <v>0</v>
      </c>
      <c r="AU674">
        <v>0</v>
      </c>
      <c r="AV674">
        <v>0</v>
      </c>
      <c r="AW674">
        <v>0</v>
      </c>
      <c r="AX674">
        <v>0</v>
      </c>
      <c r="AY674" t="s">
        <v>375</v>
      </c>
      <c r="AZ674">
        <v>0</v>
      </c>
      <c r="BA674">
        <v>1</v>
      </c>
      <c r="BB674">
        <v>0</v>
      </c>
      <c r="BC674">
        <v>0</v>
      </c>
      <c r="BD674">
        <v>0</v>
      </c>
      <c r="BE674">
        <v>0</v>
      </c>
      <c r="BF674">
        <v>0</v>
      </c>
      <c r="BG674">
        <v>0</v>
      </c>
      <c r="BH674">
        <v>0</v>
      </c>
      <c r="BK674" t="s">
        <v>132</v>
      </c>
      <c r="BL674" t="s">
        <v>131</v>
      </c>
      <c r="BM674" t="s">
        <v>131</v>
      </c>
      <c r="BN674" t="s">
        <v>117</v>
      </c>
      <c r="BO674" t="s">
        <v>934</v>
      </c>
      <c r="BP674">
        <v>0</v>
      </c>
      <c r="BQ674">
        <v>1</v>
      </c>
      <c r="BR674">
        <v>0</v>
      </c>
      <c r="BS674">
        <v>1</v>
      </c>
      <c r="BT674">
        <v>0</v>
      </c>
      <c r="BU674">
        <v>0</v>
      </c>
      <c r="BV674">
        <v>0</v>
      </c>
      <c r="BW674">
        <v>0</v>
      </c>
      <c r="BX674">
        <v>0</v>
      </c>
      <c r="BY674">
        <v>0</v>
      </c>
      <c r="BZ674">
        <v>0</v>
      </c>
      <c r="CA674">
        <v>0</v>
      </c>
      <c r="CB674">
        <v>0</v>
      </c>
      <c r="CC674">
        <v>0</v>
      </c>
      <c r="CD674">
        <v>0</v>
      </c>
      <c r="CE674" t="s">
        <v>203</v>
      </c>
      <c r="CG674" t="s">
        <v>185</v>
      </c>
      <c r="CI674" t="s">
        <v>128</v>
      </c>
      <c r="CJ674" t="s">
        <v>51</v>
      </c>
      <c r="CK674" t="s">
        <v>2779</v>
      </c>
      <c r="CL674" t="s">
        <v>51</v>
      </c>
      <c r="CM674" t="s">
        <v>2780</v>
      </c>
      <c r="CN674" t="s">
        <v>336</v>
      </c>
      <c r="CO674" t="s">
        <v>2781</v>
      </c>
      <c r="CP674">
        <v>10</v>
      </c>
      <c r="CQ674" t="s">
        <v>1659</v>
      </c>
      <c r="CR674" t="s">
        <v>2782</v>
      </c>
      <c r="CS674" t="s">
        <v>337</v>
      </c>
    </row>
    <row r="675" spans="1:98" customFormat="1">
      <c r="A675">
        <v>199790</v>
      </c>
      <c r="B675" t="s">
        <v>1372</v>
      </c>
      <c r="C675" t="s">
        <v>322</v>
      </c>
      <c r="D675">
        <v>1960</v>
      </c>
      <c r="E675">
        <v>66</v>
      </c>
      <c r="F675" t="s">
        <v>339</v>
      </c>
      <c r="G675" t="s">
        <v>82</v>
      </c>
      <c r="H675" t="s">
        <v>1394</v>
      </c>
      <c r="I675" t="s">
        <v>324</v>
      </c>
      <c r="J675" t="s">
        <v>325</v>
      </c>
      <c r="K675" s="329">
        <v>46131.410416666666</v>
      </c>
      <c r="L675" t="s">
        <v>309</v>
      </c>
      <c r="M675" t="s">
        <v>461</v>
      </c>
      <c r="N675" t="s">
        <v>541</v>
      </c>
      <c r="O675" t="s">
        <v>377</v>
      </c>
      <c r="P675" t="s">
        <v>365</v>
      </c>
      <c r="Q675" t="s">
        <v>304</v>
      </c>
      <c r="R675" t="s">
        <v>122</v>
      </c>
      <c r="S675" t="s">
        <v>121</v>
      </c>
      <c r="T675" t="s">
        <v>121</v>
      </c>
      <c r="U675" t="s">
        <v>395</v>
      </c>
      <c r="V675" t="s">
        <v>109</v>
      </c>
      <c r="W675" t="s">
        <v>505</v>
      </c>
      <c r="X675">
        <v>0</v>
      </c>
      <c r="Y675">
        <v>0</v>
      </c>
      <c r="Z675">
        <v>0</v>
      </c>
      <c r="AA675">
        <v>0</v>
      </c>
      <c r="AB675">
        <v>0</v>
      </c>
      <c r="AC675">
        <v>1</v>
      </c>
      <c r="AD675">
        <v>0</v>
      </c>
      <c r="AE675">
        <v>0</v>
      </c>
      <c r="AF675">
        <v>0</v>
      </c>
      <c r="AG675">
        <v>0</v>
      </c>
      <c r="AH675">
        <v>0</v>
      </c>
      <c r="AI675">
        <v>0</v>
      </c>
      <c r="AJ675">
        <v>0</v>
      </c>
      <c r="AK675">
        <v>0</v>
      </c>
      <c r="AL675">
        <v>0</v>
      </c>
      <c r="AM675">
        <v>0</v>
      </c>
      <c r="AN675">
        <v>0</v>
      </c>
      <c r="AO675">
        <v>0</v>
      </c>
      <c r="AP675" t="s">
        <v>345</v>
      </c>
      <c r="AQ675">
        <v>1</v>
      </c>
      <c r="AR675">
        <v>0</v>
      </c>
      <c r="AS675">
        <v>0</v>
      </c>
      <c r="AT675">
        <v>0</v>
      </c>
      <c r="AU675">
        <v>0</v>
      </c>
      <c r="AV675">
        <v>0</v>
      </c>
      <c r="AW675">
        <v>0</v>
      </c>
      <c r="AX675">
        <v>0</v>
      </c>
      <c r="AY675" t="s">
        <v>345</v>
      </c>
      <c r="AZ675">
        <v>1</v>
      </c>
      <c r="BA675">
        <v>0</v>
      </c>
      <c r="BB675">
        <v>0</v>
      </c>
      <c r="BC675">
        <v>0</v>
      </c>
      <c r="BD675">
        <v>0</v>
      </c>
      <c r="BE675">
        <v>0</v>
      </c>
      <c r="BF675">
        <v>0</v>
      </c>
      <c r="BG675">
        <v>0</v>
      </c>
      <c r="BH675">
        <v>0</v>
      </c>
      <c r="BI675" t="s">
        <v>51</v>
      </c>
      <c r="BK675" t="s">
        <v>386</v>
      </c>
      <c r="BL675" t="s">
        <v>130</v>
      </c>
      <c r="BM675" t="s">
        <v>130</v>
      </c>
      <c r="BN675" t="s">
        <v>118</v>
      </c>
      <c r="BO675" t="s">
        <v>923</v>
      </c>
      <c r="BP675">
        <v>0</v>
      </c>
      <c r="BQ675">
        <v>1</v>
      </c>
      <c r="BR675">
        <v>0</v>
      </c>
      <c r="BS675">
        <v>0</v>
      </c>
      <c r="BT675">
        <v>0</v>
      </c>
      <c r="BU675">
        <v>0</v>
      </c>
      <c r="BV675">
        <v>0</v>
      </c>
      <c r="BW675">
        <v>0</v>
      </c>
      <c r="BX675">
        <v>0</v>
      </c>
      <c r="BY675">
        <v>0</v>
      </c>
      <c r="BZ675">
        <v>0</v>
      </c>
      <c r="CA675">
        <v>0</v>
      </c>
      <c r="CB675">
        <v>0</v>
      </c>
      <c r="CC675">
        <v>0</v>
      </c>
      <c r="CD675">
        <v>0</v>
      </c>
      <c r="CE675" t="s">
        <v>186</v>
      </c>
      <c r="CG675" t="s">
        <v>196</v>
      </c>
      <c r="CI675" t="s">
        <v>128</v>
      </c>
      <c r="CJ675" t="s">
        <v>52</v>
      </c>
      <c r="CL675" t="s">
        <v>52</v>
      </c>
      <c r="CN675" t="s">
        <v>346</v>
      </c>
      <c r="CP675">
        <v>8</v>
      </c>
      <c r="CS675" t="s">
        <v>337</v>
      </c>
    </row>
    <row r="676" spans="1:98" customFormat="1">
      <c r="A676">
        <v>135318</v>
      </c>
      <c r="B676" t="s">
        <v>535</v>
      </c>
      <c r="C676" t="s">
        <v>322</v>
      </c>
      <c r="D676">
        <v>1976</v>
      </c>
      <c r="E676">
        <v>50</v>
      </c>
      <c r="F676" t="s">
        <v>58</v>
      </c>
      <c r="G676" t="s">
        <v>49</v>
      </c>
      <c r="H676" t="s">
        <v>377</v>
      </c>
      <c r="I676" t="s">
        <v>478</v>
      </c>
      <c r="J676" t="s">
        <v>325</v>
      </c>
      <c r="K676" s="329">
        <v>46131.403182870374</v>
      </c>
      <c r="L676" t="s">
        <v>309</v>
      </c>
      <c r="M676" t="s">
        <v>568</v>
      </c>
      <c r="N676" t="s">
        <v>1397</v>
      </c>
      <c r="O676" t="s">
        <v>492</v>
      </c>
      <c r="P676" t="s">
        <v>382</v>
      </c>
      <c r="R676" t="s">
        <v>383</v>
      </c>
      <c r="S676" t="s">
        <v>121</v>
      </c>
      <c r="T676" t="s">
        <v>121</v>
      </c>
      <c r="U676" t="s">
        <v>331</v>
      </c>
      <c r="V676" t="s">
        <v>107</v>
      </c>
      <c r="W676" t="s">
        <v>501</v>
      </c>
      <c r="X676">
        <v>0</v>
      </c>
      <c r="Y676">
        <v>0</v>
      </c>
      <c r="Z676">
        <v>0</v>
      </c>
      <c r="AA676">
        <v>0</v>
      </c>
      <c r="AB676">
        <v>0</v>
      </c>
      <c r="AC676">
        <v>0</v>
      </c>
      <c r="AD676">
        <v>1</v>
      </c>
      <c r="AE676">
        <v>0</v>
      </c>
      <c r="AF676">
        <v>0</v>
      </c>
      <c r="AG676">
        <v>0</v>
      </c>
      <c r="AH676">
        <v>0</v>
      </c>
      <c r="AI676">
        <v>0</v>
      </c>
      <c r="AJ676">
        <v>0</v>
      </c>
      <c r="AK676">
        <v>0</v>
      </c>
      <c r="AL676">
        <v>0</v>
      </c>
      <c r="AM676">
        <v>0</v>
      </c>
      <c r="AN676">
        <v>0</v>
      </c>
      <c r="AO676">
        <v>0</v>
      </c>
      <c r="AP676" t="s">
        <v>345</v>
      </c>
      <c r="AQ676">
        <v>1</v>
      </c>
      <c r="AR676">
        <v>0</v>
      </c>
      <c r="AS676">
        <v>0</v>
      </c>
      <c r="AT676">
        <v>0</v>
      </c>
      <c r="AU676">
        <v>0</v>
      </c>
      <c r="AV676">
        <v>0</v>
      </c>
      <c r="AW676">
        <v>0</v>
      </c>
      <c r="AX676">
        <v>0</v>
      </c>
      <c r="AY676" t="s">
        <v>345</v>
      </c>
      <c r="AZ676">
        <v>1</v>
      </c>
      <c r="BA676">
        <v>0</v>
      </c>
      <c r="BB676">
        <v>0</v>
      </c>
      <c r="BC676">
        <v>0</v>
      </c>
      <c r="BD676">
        <v>0</v>
      </c>
      <c r="BE676">
        <v>0</v>
      </c>
      <c r="BF676">
        <v>0</v>
      </c>
      <c r="BG676">
        <v>0</v>
      </c>
      <c r="BH676">
        <v>0</v>
      </c>
      <c r="BI676" t="s">
        <v>51</v>
      </c>
      <c r="BK676" t="s">
        <v>386</v>
      </c>
      <c r="BL676" t="s">
        <v>386</v>
      </c>
      <c r="BM676" t="s">
        <v>386</v>
      </c>
      <c r="BN676" t="s">
        <v>118</v>
      </c>
      <c r="BO676" t="s">
        <v>922</v>
      </c>
      <c r="BP676">
        <v>1</v>
      </c>
      <c r="BQ676">
        <v>0</v>
      </c>
      <c r="BR676">
        <v>0</v>
      </c>
      <c r="BS676">
        <v>0</v>
      </c>
      <c r="BT676">
        <v>0</v>
      </c>
      <c r="BU676">
        <v>0</v>
      </c>
      <c r="BV676">
        <v>0</v>
      </c>
      <c r="BW676">
        <v>0</v>
      </c>
      <c r="BX676">
        <v>0</v>
      </c>
      <c r="BY676">
        <v>0</v>
      </c>
      <c r="BZ676">
        <v>0</v>
      </c>
      <c r="CA676">
        <v>0</v>
      </c>
      <c r="CB676">
        <v>0</v>
      </c>
      <c r="CC676">
        <v>0</v>
      </c>
      <c r="CD676">
        <v>0</v>
      </c>
      <c r="CE676" t="s">
        <v>137</v>
      </c>
      <c r="CG676" t="s">
        <v>335</v>
      </c>
      <c r="CI676" t="s">
        <v>386</v>
      </c>
      <c r="CJ676" t="s">
        <v>51</v>
      </c>
      <c r="CL676" t="s">
        <v>51</v>
      </c>
      <c r="CN676" t="s">
        <v>346</v>
      </c>
      <c r="CP676">
        <v>10</v>
      </c>
      <c r="CS676" t="s">
        <v>400</v>
      </c>
    </row>
    <row r="677" spans="1:98" customFormat="1">
      <c r="A677">
        <v>199790</v>
      </c>
      <c r="B677" t="s">
        <v>1372</v>
      </c>
      <c r="C677" t="s">
        <v>322</v>
      </c>
      <c r="D677">
        <v>1960</v>
      </c>
      <c r="E677">
        <v>66</v>
      </c>
      <c r="F677" t="s">
        <v>339</v>
      </c>
      <c r="G677" t="s">
        <v>82</v>
      </c>
      <c r="H677" t="s">
        <v>1394</v>
      </c>
      <c r="I677" t="s">
        <v>324</v>
      </c>
      <c r="J677" t="s">
        <v>325</v>
      </c>
      <c r="K677" s="329">
        <v>46131.402175925927</v>
      </c>
      <c r="L677" t="s">
        <v>309</v>
      </c>
      <c r="M677" t="s">
        <v>1363</v>
      </c>
      <c r="N677" t="s">
        <v>1364</v>
      </c>
      <c r="O677" t="s">
        <v>459</v>
      </c>
      <c r="P677" t="s">
        <v>353</v>
      </c>
      <c r="Q677" t="s">
        <v>305</v>
      </c>
      <c r="R677" t="s">
        <v>122</v>
      </c>
      <c r="S677" t="s">
        <v>121</v>
      </c>
      <c r="T677" t="s">
        <v>121</v>
      </c>
      <c r="U677" t="s">
        <v>395</v>
      </c>
      <c r="V677" t="s">
        <v>109</v>
      </c>
      <c r="W677" t="s">
        <v>505</v>
      </c>
      <c r="X677">
        <v>0</v>
      </c>
      <c r="Y677">
        <v>0</v>
      </c>
      <c r="Z677">
        <v>0</v>
      </c>
      <c r="AA677">
        <v>0</v>
      </c>
      <c r="AB677">
        <v>0</v>
      </c>
      <c r="AC677">
        <v>1</v>
      </c>
      <c r="AD677">
        <v>0</v>
      </c>
      <c r="AE677">
        <v>0</v>
      </c>
      <c r="AF677">
        <v>0</v>
      </c>
      <c r="AG677">
        <v>0</v>
      </c>
      <c r="AH677">
        <v>0</v>
      </c>
      <c r="AI677">
        <v>0</v>
      </c>
      <c r="AJ677">
        <v>0</v>
      </c>
      <c r="AK677">
        <v>0</v>
      </c>
      <c r="AL677">
        <v>0</v>
      </c>
      <c r="AM677">
        <v>0</v>
      </c>
      <c r="AN677">
        <v>0</v>
      </c>
      <c r="AO677">
        <v>0</v>
      </c>
      <c r="AP677" t="s">
        <v>345</v>
      </c>
      <c r="AQ677">
        <v>1</v>
      </c>
      <c r="AR677">
        <v>0</v>
      </c>
      <c r="AS677">
        <v>0</v>
      </c>
      <c r="AT677">
        <v>0</v>
      </c>
      <c r="AU677">
        <v>0</v>
      </c>
      <c r="AV677">
        <v>0</v>
      </c>
      <c r="AW677">
        <v>0</v>
      </c>
      <c r="AX677">
        <v>0</v>
      </c>
      <c r="AY677" t="s">
        <v>345</v>
      </c>
      <c r="AZ677">
        <v>1</v>
      </c>
      <c r="BA677">
        <v>0</v>
      </c>
      <c r="BB677">
        <v>0</v>
      </c>
      <c r="BC677">
        <v>0</v>
      </c>
      <c r="BD677">
        <v>0</v>
      </c>
      <c r="BE677">
        <v>0</v>
      </c>
      <c r="BF677">
        <v>0</v>
      </c>
      <c r="BG677">
        <v>0</v>
      </c>
      <c r="BH677">
        <v>0</v>
      </c>
      <c r="BI677" t="s">
        <v>51</v>
      </c>
      <c r="BK677" t="s">
        <v>386</v>
      </c>
      <c r="BL677" t="s">
        <v>130</v>
      </c>
      <c r="BM677" t="s">
        <v>130</v>
      </c>
      <c r="BN677" t="s">
        <v>117</v>
      </c>
      <c r="BO677" t="s">
        <v>923</v>
      </c>
      <c r="BP677">
        <v>0</v>
      </c>
      <c r="BQ677">
        <v>1</v>
      </c>
      <c r="BR677">
        <v>0</v>
      </c>
      <c r="BS677">
        <v>0</v>
      </c>
      <c r="BT677">
        <v>0</v>
      </c>
      <c r="BU677">
        <v>0</v>
      </c>
      <c r="BV677">
        <v>0</v>
      </c>
      <c r="BW677">
        <v>0</v>
      </c>
      <c r="BX677">
        <v>0</v>
      </c>
      <c r="BY677">
        <v>0</v>
      </c>
      <c r="BZ677">
        <v>0</v>
      </c>
      <c r="CA677">
        <v>0</v>
      </c>
      <c r="CB677">
        <v>0</v>
      </c>
      <c r="CC677">
        <v>0</v>
      </c>
      <c r="CD677">
        <v>0</v>
      </c>
      <c r="CE677" t="s">
        <v>335</v>
      </c>
      <c r="CG677" t="s">
        <v>200</v>
      </c>
      <c r="CI677" t="s">
        <v>129</v>
      </c>
      <c r="CJ677" t="s">
        <v>51</v>
      </c>
      <c r="CL677" t="s">
        <v>51</v>
      </c>
      <c r="CN677" t="s">
        <v>346</v>
      </c>
      <c r="CP677">
        <v>9</v>
      </c>
      <c r="CQ677" t="s">
        <v>2783</v>
      </c>
      <c r="CS677" t="s">
        <v>337</v>
      </c>
    </row>
    <row r="678" spans="1:98" customFormat="1">
      <c r="A678">
        <v>199790</v>
      </c>
      <c r="B678" t="s">
        <v>1372</v>
      </c>
      <c r="C678" t="s">
        <v>322</v>
      </c>
      <c r="D678">
        <v>1960</v>
      </c>
      <c r="E678">
        <v>66</v>
      </c>
      <c r="F678" t="s">
        <v>339</v>
      </c>
      <c r="G678" t="s">
        <v>82</v>
      </c>
      <c r="H678" t="s">
        <v>1394</v>
      </c>
      <c r="I678" t="s">
        <v>324</v>
      </c>
      <c r="J678" t="s">
        <v>325</v>
      </c>
      <c r="K678" s="329">
        <v>46131.399710648147</v>
      </c>
      <c r="L678" t="s">
        <v>309</v>
      </c>
      <c r="M678" t="s">
        <v>1372</v>
      </c>
      <c r="N678" t="s">
        <v>1402</v>
      </c>
      <c r="O678" t="s">
        <v>377</v>
      </c>
      <c r="P678" t="s">
        <v>365</v>
      </c>
      <c r="Q678" t="s">
        <v>304</v>
      </c>
      <c r="R678" t="s">
        <v>122</v>
      </c>
      <c r="S678" t="s">
        <v>121</v>
      </c>
      <c r="T678" t="s">
        <v>121</v>
      </c>
      <c r="U678" t="s">
        <v>395</v>
      </c>
      <c r="V678" t="s">
        <v>109</v>
      </c>
      <c r="W678" t="s">
        <v>685</v>
      </c>
      <c r="X678">
        <v>0</v>
      </c>
      <c r="Y678">
        <v>0</v>
      </c>
      <c r="Z678">
        <v>0</v>
      </c>
      <c r="AA678">
        <v>0</v>
      </c>
      <c r="AB678">
        <v>1</v>
      </c>
      <c r="AC678">
        <v>1</v>
      </c>
      <c r="AD678">
        <v>0</v>
      </c>
      <c r="AE678">
        <v>0</v>
      </c>
      <c r="AF678">
        <v>0</v>
      </c>
      <c r="AG678">
        <v>0</v>
      </c>
      <c r="AH678">
        <v>0</v>
      </c>
      <c r="AI678">
        <v>0</v>
      </c>
      <c r="AJ678">
        <v>0</v>
      </c>
      <c r="AK678">
        <v>0</v>
      </c>
      <c r="AL678">
        <v>0</v>
      </c>
      <c r="AM678">
        <v>0</v>
      </c>
      <c r="AN678">
        <v>0</v>
      </c>
      <c r="AO678">
        <v>0</v>
      </c>
      <c r="AP678" t="s">
        <v>345</v>
      </c>
      <c r="AQ678">
        <v>1</v>
      </c>
      <c r="AR678">
        <v>0</v>
      </c>
      <c r="AS678">
        <v>0</v>
      </c>
      <c r="AT678">
        <v>0</v>
      </c>
      <c r="AU678">
        <v>0</v>
      </c>
      <c r="AV678">
        <v>0</v>
      </c>
      <c r="AW678">
        <v>0</v>
      </c>
      <c r="AX678">
        <v>0</v>
      </c>
      <c r="AY678" t="s">
        <v>345</v>
      </c>
      <c r="AZ678">
        <v>1</v>
      </c>
      <c r="BA678">
        <v>0</v>
      </c>
      <c r="BB678">
        <v>0</v>
      </c>
      <c r="BC678">
        <v>0</v>
      </c>
      <c r="BD678">
        <v>0</v>
      </c>
      <c r="BE678">
        <v>0</v>
      </c>
      <c r="BF678">
        <v>0</v>
      </c>
      <c r="BG678">
        <v>0</v>
      </c>
      <c r="BH678">
        <v>0</v>
      </c>
      <c r="BI678" t="s">
        <v>51</v>
      </c>
      <c r="BJ678" t="s">
        <v>2784</v>
      </c>
      <c r="BK678" t="s">
        <v>386</v>
      </c>
      <c r="BL678" t="s">
        <v>130</v>
      </c>
      <c r="BM678" t="s">
        <v>130</v>
      </c>
      <c r="BN678" t="s">
        <v>117</v>
      </c>
      <c r="BO678" t="s">
        <v>923</v>
      </c>
      <c r="BP678">
        <v>0</v>
      </c>
      <c r="BQ678">
        <v>1</v>
      </c>
      <c r="BR678">
        <v>0</v>
      </c>
      <c r="BS678">
        <v>0</v>
      </c>
      <c r="BT678">
        <v>0</v>
      </c>
      <c r="BU678">
        <v>0</v>
      </c>
      <c r="BV678">
        <v>0</v>
      </c>
      <c r="BW678">
        <v>0</v>
      </c>
      <c r="BX678">
        <v>0</v>
      </c>
      <c r="BY678">
        <v>0</v>
      </c>
      <c r="BZ678">
        <v>0</v>
      </c>
      <c r="CA678">
        <v>0</v>
      </c>
      <c r="CB678">
        <v>0</v>
      </c>
      <c r="CC678">
        <v>0</v>
      </c>
      <c r="CD678">
        <v>0</v>
      </c>
      <c r="CE678" t="s">
        <v>167</v>
      </c>
      <c r="CG678" t="s">
        <v>200</v>
      </c>
      <c r="CI678" t="s">
        <v>129</v>
      </c>
      <c r="CJ678" t="s">
        <v>51</v>
      </c>
      <c r="CL678" t="s">
        <v>51</v>
      </c>
      <c r="CM678" t="s">
        <v>2785</v>
      </c>
      <c r="CN678" t="s">
        <v>346</v>
      </c>
      <c r="CP678">
        <v>10</v>
      </c>
      <c r="CQ678" t="s">
        <v>2786</v>
      </c>
      <c r="CS678" t="s">
        <v>337</v>
      </c>
    </row>
    <row r="679" spans="1:98" customFormat="1">
      <c r="A679">
        <v>194630</v>
      </c>
      <c r="B679" t="s">
        <v>321</v>
      </c>
      <c r="C679" t="s">
        <v>322</v>
      </c>
      <c r="D679">
        <v>1970</v>
      </c>
      <c r="E679">
        <v>56</v>
      </c>
      <c r="F679" t="s">
        <v>58</v>
      </c>
      <c r="G679" t="s">
        <v>83</v>
      </c>
      <c r="H679" t="s">
        <v>798</v>
      </c>
      <c r="I679" t="s">
        <v>440</v>
      </c>
      <c r="J679" t="s">
        <v>350</v>
      </c>
      <c r="K679" s="329">
        <v>46131.392118055555</v>
      </c>
      <c r="L679" t="s">
        <v>309</v>
      </c>
      <c r="M679" t="s">
        <v>413</v>
      </c>
      <c r="N679" t="s">
        <v>414</v>
      </c>
      <c r="O679" t="s">
        <v>415</v>
      </c>
      <c r="P679" t="s">
        <v>382</v>
      </c>
      <c r="R679" t="s">
        <v>123</v>
      </c>
      <c r="S679" t="s">
        <v>121</v>
      </c>
      <c r="T679" t="s">
        <v>121</v>
      </c>
      <c r="U679" t="s">
        <v>74</v>
      </c>
      <c r="V679" t="s">
        <v>107</v>
      </c>
      <c r="W679" t="s">
        <v>521</v>
      </c>
      <c r="X679">
        <v>0</v>
      </c>
      <c r="Y679">
        <v>1</v>
      </c>
      <c r="Z679">
        <v>0</v>
      </c>
      <c r="AA679">
        <v>0</v>
      </c>
      <c r="AB679">
        <v>1</v>
      </c>
      <c r="AC679">
        <v>0</v>
      </c>
      <c r="AD679">
        <v>0</v>
      </c>
      <c r="AE679">
        <v>0</v>
      </c>
      <c r="AF679">
        <v>0</v>
      </c>
      <c r="AG679">
        <v>0</v>
      </c>
      <c r="AH679">
        <v>0</v>
      </c>
      <c r="AI679">
        <v>0</v>
      </c>
      <c r="AJ679">
        <v>0</v>
      </c>
      <c r="AK679">
        <v>0</v>
      </c>
      <c r="AL679">
        <v>0</v>
      </c>
      <c r="AM679">
        <v>0</v>
      </c>
      <c r="AN679">
        <v>0</v>
      </c>
      <c r="AO679">
        <v>0</v>
      </c>
      <c r="AP679" t="s">
        <v>345</v>
      </c>
      <c r="AQ679">
        <v>1</v>
      </c>
      <c r="AR679">
        <v>0</v>
      </c>
      <c r="AS679">
        <v>0</v>
      </c>
      <c r="AT679">
        <v>0</v>
      </c>
      <c r="AU679">
        <v>0</v>
      </c>
      <c r="AV679">
        <v>0</v>
      </c>
      <c r="AW679">
        <v>0</v>
      </c>
      <c r="AX679">
        <v>0</v>
      </c>
      <c r="AY679" t="s">
        <v>345</v>
      </c>
      <c r="AZ679">
        <v>1</v>
      </c>
      <c r="BA679">
        <v>0</v>
      </c>
      <c r="BB679">
        <v>0</v>
      </c>
      <c r="BC679">
        <v>0</v>
      </c>
      <c r="BD679">
        <v>0</v>
      </c>
      <c r="BE679">
        <v>0</v>
      </c>
      <c r="BF679">
        <v>0</v>
      </c>
      <c r="BG679">
        <v>0</v>
      </c>
      <c r="BH679">
        <v>0</v>
      </c>
      <c r="BI679" t="s">
        <v>51</v>
      </c>
      <c r="BJ679" t="s">
        <v>1588</v>
      </c>
      <c r="BK679" t="s">
        <v>128</v>
      </c>
      <c r="BL679" t="s">
        <v>128</v>
      </c>
      <c r="BM679" t="s">
        <v>130</v>
      </c>
      <c r="BN679" t="s">
        <v>118</v>
      </c>
      <c r="BO679" t="s">
        <v>934</v>
      </c>
      <c r="BP679">
        <v>0</v>
      </c>
      <c r="BQ679">
        <v>1</v>
      </c>
      <c r="BR679">
        <v>0</v>
      </c>
      <c r="BS679">
        <v>1</v>
      </c>
      <c r="BT679">
        <v>0</v>
      </c>
      <c r="BU679">
        <v>0</v>
      </c>
      <c r="BV679">
        <v>0</v>
      </c>
      <c r="BW679">
        <v>0</v>
      </c>
      <c r="BX679">
        <v>0</v>
      </c>
      <c r="BY679">
        <v>0</v>
      </c>
      <c r="BZ679">
        <v>0</v>
      </c>
      <c r="CA679">
        <v>0</v>
      </c>
      <c r="CB679">
        <v>0</v>
      </c>
      <c r="CC679">
        <v>0</v>
      </c>
      <c r="CD679">
        <v>0</v>
      </c>
      <c r="CE679" t="s">
        <v>335</v>
      </c>
      <c r="CG679" t="s">
        <v>335</v>
      </c>
      <c r="CI679" t="s">
        <v>128</v>
      </c>
      <c r="CJ679" t="s">
        <v>51</v>
      </c>
      <c r="CL679" t="s">
        <v>51</v>
      </c>
      <c r="CN679" t="s">
        <v>346</v>
      </c>
      <c r="CP679">
        <v>8</v>
      </c>
    </row>
    <row r="680" spans="1:98" customFormat="1">
      <c r="A680">
        <v>197497</v>
      </c>
      <c r="B680" t="s">
        <v>321</v>
      </c>
      <c r="C680" t="s">
        <v>360</v>
      </c>
      <c r="D680">
        <v>1966</v>
      </c>
      <c r="E680">
        <v>60</v>
      </c>
      <c r="F680" t="s">
        <v>339</v>
      </c>
      <c r="G680" t="s">
        <v>83</v>
      </c>
      <c r="H680" t="s">
        <v>798</v>
      </c>
      <c r="I680" t="s">
        <v>361</v>
      </c>
      <c r="J680" t="s">
        <v>350</v>
      </c>
      <c r="K680" s="329">
        <v>46131.388402777775</v>
      </c>
      <c r="L680" t="s">
        <v>309</v>
      </c>
      <c r="M680" t="s">
        <v>413</v>
      </c>
      <c r="N680" t="s">
        <v>414</v>
      </c>
      <c r="O680" t="s">
        <v>415</v>
      </c>
      <c r="P680" t="s">
        <v>382</v>
      </c>
      <c r="R680" t="s">
        <v>383</v>
      </c>
      <c r="S680" t="s">
        <v>121</v>
      </c>
      <c r="T680" t="s">
        <v>121</v>
      </c>
      <c r="U680" t="s">
        <v>331</v>
      </c>
      <c r="V680" t="s">
        <v>107</v>
      </c>
      <c r="W680" t="s">
        <v>430</v>
      </c>
      <c r="X680">
        <v>0</v>
      </c>
      <c r="Y680">
        <v>1</v>
      </c>
      <c r="Z680">
        <v>1</v>
      </c>
      <c r="AA680">
        <v>0</v>
      </c>
      <c r="AB680">
        <v>0</v>
      </c>
      <c r="AC680">
        <v>0</v>
      </c>
      <c r="AD680">
        <v>0</v>
      </c>
      <c r="AE680">
        <v>0</v>
      </c>
      <c r="AF680">
        <v>0</v>
      </c>
      <c r="AG680">
        <v>0</v>
      </c>
      <c r="AH680">
        <v>0</v>
      </c>
      <c r="AI680">
        <v>0</v>
      </c>
      <c r="AJ680">
        <v>0</v>
      </c>
      <c r="AK680">
        <v>0</v>
      </c>
      <c r="AL680">
        <v>0</v>
      </c>
      <c r="AM680">
        <v>0</v>
      </c>
      <c r="AN680">
        <v>0</v>
      </c>
      <c r="AO680">
        <v>0</v>
      </c>
      <c r="AP680" t="s">
        <v>345</v>
      </c>
      <c r="AQ680">
        <v>1</v>
      </c>
      <c r="AR680">
        <v>0</v>
      </c>
      <c r="AS680">
        <v>0</v>
      </c>
      <c r="AT680">
        <v>0</v>
      </c>
      <c r="AU680">
        <v>0</v>
      </c>
      <c r="AV680">
        <v>0</v>
      </c>
      <c r="AW680">
        <v>0</v>
      </c>
      <c r="AX680">
        <v>0</v>
      </c>
      <c r="AY680" t="s">
        <v>345</v>
      </c>
      <c r="AZ680">
        <v>1</v>
      </c>
      <c r="BA680">
        <v>0</v>
      </c>
      <c r="BB680">
        <v>0</v>
      </c>
      <c r="BC680">
        <v>0</v>
      </c>
      <c r="BD680">
        <v>0</v>
      </c>
      <c r="BE680">
        <v>0</v>
      </c>
      <c r="BF680">
        <v>0</v>
      </c>
      <c r="BG680">
        <v>0</v>
      </c>
      <c r="BH680">
        <v>0</v>
      </c>
      <c r="BI680" t="s">
        <v>52</v>
      </c>
      <c r="BK680" t="s">
        <v>128</v>
      </c>
      <c r="BL680" t="s">
        <v>128</v>
      </c>
      <c r="BM680" t="s">
        <v>129</v>
      </c>
      <c r="BN680" t="s">
        <v>119</v>
      </c>
      <c r="BO680" t="s">
        <v>931</v>
      </c>
      <c r="BP680">
        <v>0</v>
      </c>
      <c r="BQ680">
        <v>0</v>
      </c>
      <c r="BR680">
        <v>1</v>
      </c>
      <c r="BS680">
        <v>0</v>
      </c>
      <c r="BT680">
        <v>0</v>
      </c>
      <c r="BU680">
        <v>0</v>
      </c>
      <c r="BV680">
        <v>0</v>
      </c>
      <c r="BW680">
        <v>0</v>
      </c>
      <c r="BX680">
        <v>0</v>
      </c>
      <c r="BY680">
        <v>0</v>
      </c>
      <c r="BZ680">
        <v>0</v>
      </c>
      <c r="CA680">
        <v>0</v>
      </c>
      <c r="CB680">
        <v>0</v>
      </c>
      <c r="CC680">
        <v>0</v>
      </c>
      <c r="CD680">
        <v>0</v>
      </c>
      <c r="CE680" t="s">
        <v>335</v>
      </c>
      <c r="CG680" t="s">
        <v>335</v>
      </c>
      <c r="CI680" t="s">
        <v>128</v>
      </c>
      <c r="CJ680" t="s">
        <v>52</v>
      </c>
      <c r="CL680" t="s">
        <v>52</v>
      </c>
      <c r="CN680" t="s">
        <v>346</v>
      </c>
      <c r="CP680">
        <v>8</v>
      </c>
      <c r="CS680" t="s">
        <v>337</v>
      </c>
    </row>
    <row r="681" spans="1:98" customFormat="1">
      <c r="A681">
        <v>150650</v>
      </c>
      <c r="B681" t="s">
        <v>321</v>
      </c>
      <c r="C681" t="s">
        <v>322</v>
      </c>
      <c r="D681">
        <v>1968</v>
      </c>
      <c r="E681">
        <v>58</v>
      </c>
      <c r="F681" t="s">
        <v>58</v>
      </c>
      <c r="G681" t="s">
        <v>49</v>
      </c>
      <c r="H681" t="s">
        <v>328</v>
      </c>
      <c r="I681" t="s">
        <v>471</v>
      </c>
      <c r="J681" t="s">
        <v>350</v>
      </c>
      <c r="K681" s="329">
        <v>46131.388101851851</v>
      </c>
      <c r="L681" t="s">
        <v>309</v>
      </c>
      <c r="M681" t="s">
        <v>445</v>
      </c>
      <c r="N681" t="s">
        <v>447</v>
      </c>
      <c r="O681" t="s">
        <v>328</v>
      </c>
      <c r="P681" t="s">
        <v>329</v>
      </c>
      <c r="R681" t="s">
        <v>125</v>
      </c>
      <c r="S681" t="s">
        <v>121</v>
      </c>
      <c r="T681" t="s">
        <v>121</v>
      </c>
      <c r="U681" t="s">
        <v>912</v>
      </c>
      <c r="V681" t="s">
        <v>105</v>
      </c>
      <c r="W681" t="s">
        <v>332</v>
      </c>
      <c r="X681">
        <v>0</v>
      </c>
      <c r="Y681">
        <v>0</v>
      </c>
      <c r="Z681">
        <v>0</v>
      </c>
      <c r="AA681">
        <v>0</v>
      </c>
      <c r="AB681">
        <v>0</v>
      </c>
      <c r="AC681">
        <v>0</v>
      </c>
      <c r="AD681">
        <v>0</v>
      </c>
      <c r="AE681">
        <v>0</v>
      </c>
      <c r="AF681">
        <v>0</v>
      </c>
      <c r="AG681">
        <v>0</v>
      </c>
      <c r="AH681">
        <v>0</v>
      </c>
      <c r="AI681">
        <v>0</v>
      </c>
      <c r="AJ681">
        <v>0</v>
      </c>
      <c r="AK681">
        <v>0</v>
      </c>
      <c r="AL681">
        <v>0</v>
      </c>
      <c r="AM681">
        <v>0</v>
      </c>
      <c r="AN681">
        <v>1</v>
      </c>
      <c r="AO681">
        <v>0</v>
      </c>
      <c r="AP681" t="s">
        <v>373</v>
      </c>
      <c r="AQ681">
        <v>0</v>
      </c>
      <c r="AR681">
        <v>0</v>
      </c>
      <c r="AS681">
        <v>0</v>
      </c>
      <c r="AT681">
        <v>0</v>
      </c>
      <c r="AU681">
        <v>0</v>
      </c>
      <c r="AV681">
        <v>0</v>
      </c>
      <c r="AW681">
        <v>0</v>
      </c>
      <c r="AX681" t="s">
        <v>1650</v>
      </c>
      <c r="AY681" t="s">
        <v>373</v>
      </c>
      <c r="AZ681">
        <v>0</v>
      </c>
      <c r="BA681">
        <v>0</v>
      </c>
      <c r="BB681">
        <v>0</v>
      </c>
      <c r="BC681">
        <v>0</v>
      </c>
      <c r="BD681">
        <v>0</v>
      </c>
      <c r="BE681">
        <v>0</v>
      </c>
      <c r="BF681">
        <v>0</v>
      </c>
      <c r="BG681">
        <v>0</v>
      </c>
      <c r="BH681" t="s">
        <v>1650</v>
      </c>
      <c r="BK681" t="s">
        <v>135</v>
      </c>
      <c r="BL681" t="s">
        <v>134</v>
      </c>
      <c r="BM681" t="s">
        <v>135</v>
      </c>
      <c r="BN681" t="s">
        <v>120</v>
      </c>
      <c r="BO681" t="s">
        <v>373</v>
      </c>
      <c r="BP681">
        <v>0</v>
      </c>
      <c r="BQ681">
        <v>0</v>
      </c>
      <c r="BR681">
        <v>0</v>
      </c>
      <c r="BS681">
        <v>0</v>
      </c>
      <c r="BT681">
        <v>0</v>
      </c>
      <c r="BU681">
        <v>0</v>
      </c>
      <c r="BV681">
        <v>0</v>
      </c>
      <c r="BW681">
        <v>0</v>
      </c>
      <c r="BX681">
        <v>0</v>
      </c>
      <c r="BY681">
        <v>0</v>
      </c>
      <c r="BZ681">
        <v>0</v>
      </c>
      <c r="CA681">
        <v>0</v>
      </c>
      <c r="CB681">
        <v>0</v>
      </c>
      <c r="CC681">
        <v>0</v>
      </c>
      <c r="CD681" t="s">
        <v>1650</v>
      </c>
      <c r="CE681" t="s">
        <v>335</v>
      </c>
      <c r="CG681" t="s">
        <v>335</v>
      </c>
      <c r="CI681" t="s">
        <v>386</v>
      </c>
      <c r="CJ681" t="s">
        <v>52</v>
      </c>
      <c r="CL681" t="s">
        <v>52</v>
      </c>
      <c r="CN681" t="s">
        <v>346</v>
      </c>
      <c r="CP681">
        <v>8</v>
      </c>
    </row>
    <row r="682" spans="1:98" customFormat="1">
      <c r="A682">
        <v>183640</v>
      </c>
      <c r="B682" t="s">
        <v>356</v>
      </c>
      <c r="C682" t="s">
        <v>360</v>
      </c>
      <c r="D682">
        <v>1966</v>
      </c>
      <c r="E682">
        <v>60</v>
      </c>
      <c r="F682" t="s">
        <v>339</v>
      </c>
      <c r="G682" t="s">
        <v>85</v>
      </c>
      <c r="H682" t="s">
        <v>491</v>
      </c>
      <c r="I682" t="s">
        <v>324</v>
      </c>
      <c r="J682" t="s">
        <v>325</v>
      </c>
      <c r="K682" s="329">
        <v>46131.380590277775</v>
      </c>
      <c r="L682" t="s">
        <v>309</v>
      </c>
      <c r="M682" t="s">
        <v>506</v>
      </c>
      <c r="N682" t="s">
        <v>932</v>
      </c>
      <c r="O682" t="s">
        <v>507</v>
      </c>
      <c r="P682" t="s">
        <v>342</v>
      </c>
      <c r="R682" t="s">
        <v>122</v>
      </c>
      <c r="S682" t="s">
        <v>122</v>
      </c>
      <c r="T682" t="s">
        <v>394</v>
      </c>
      <c r="U682" t="s">
        <v>331</v>
      </c>
      <c r="V682" t="s">
        <v>107</v>
      </c>
      <c r="W682" t="s">
        <v>685</v>
      </c>
      <c r="X682">
        <v>0</v>
      </c>
      <c r="Y682">
        <v>0</v>
      </c>
      <c r="Z682">
        <v>0</v>
      </c>
      <c r="AA682">
        <v>0</v>
      </c>
      <c r="AB682">
        <v>1</v>
      </c>
      <c r="AC682">
        <v>1</v>
      </c>
      <c r="AD682">
        <v>0</v>
      </c>
      <c r="AE682">
        <v>0</v>
      </c>
      <c r="AF682">
        <v>0</v>
      </c>
      <c r="AG682">
        <v>0</v>
      </c>
      <c r="AH682">
        <v>0</v>
      </c>
      <c r="AI682">
        <v>0</v>
      </c>
      <c r="AJ682">
        <v>0</v>
      </c>
      <c r="AK682">
        <v>0</v>
      </c>
      <c r="AL682">
        <v>0</v>
      </c>
      <c r="AM682">
        <v>0</v>
      </c>
      <c r="AN682">
        <v>0</v>
      </c>
      <c r="AO682">
        <v>0</v>
      </c>
      <c r="AP682" t="s">
        <v>345</v>
      </c>
      <c r="AQ682">
        <v>1</v>
      </c>
      <c r="AR682">
        <v>0</v>
      </c>
      <c r="AS682">
        <v>0</v>
      </c>
      <c r="AT682">
        <v>0</v>
      </c>
      <c r="AU682">
        <v>0</v>
      </c>
      <c r="AV682">
        <v>0</v>
      </c>
      <c r="AW682">
        <v>0</v>
      </c>
      <c r="AX682">
        <v>0</v>
      </c>
      <c r="AY682" t="s">
        <v>345</v>
      </c>
      <c r="AZ682">
        <v>1</v>
      </c>
      <c r="BA682">
        <v>0</v>
      </c>
      <c r="BB682">
        <v>0</v>
      </c>
      <c r="BC682">
        <v>0</v>
      </c>
      <c r="BD682">
        <v>0</v>
      </c>
      <c r="BE682">
        <v>0</v>
      </c>
      <c r="BF682">
        <v>0</v>
      </c>
      <c r="BG682">
        <v>0</v>
      </c>
      <c r="BH682">
        <v>0</v>
      </c>
      <c r="BI682" t="s">
        <v>51</v>
      </c>
      <c r="BK682" t="s">
        <v>130</v>
      </c>
      <c r="BL682" t="s">
        <v>130</v>
      </c>
      <c r="BM682" t="s">
        <v>129</v>
      </c>
      <c r="BN682" t="s">
        <v>117</v>
      </c>
      <c r="BO682" t="s">
        <v>931</v>
      </c>
      <c r="BP682">
        <v>0</v>
      </c>
      <c r="BQ682">
        <v>0</v>
      </c>
      <c r="BR682">
        <v>1</v>
      </c>
      <c r="BS682">
        <v>0</v>
      </c>
      <c r="BT682">
        <v>0</v>
      </c>
      <c r="BU682">
        <v>0</v>
      </c>
      <c r="BV682">
        <v>0</v>
      </c>
      <c r="BW682">
        <v>0</v>
      </c>
      <c r="BX682">
        <v>0</v>
      </c>
      <c r="BY682">
        <v>0</v>
      </c>
      <c r="BZ682">
        <v>0</v>
      </c>
      <c r="CA682">
        <v>0</v>
      </c>
      <c r="CB682">
        <v>0</v>
      </c>
      <c r="CC682">
        <v>0</v>
      </c>
      <c r="CD682">
        <v>0</v>
      </c>
      <c r="CE682" t="s">
        <v>335</v>
      </c>
      <c r="CG682" t="s">
        <v>335</v>
      </c>
      <c r="CI682" t="s">
        <v>131</v>
      </c>
      <c r="CJ682" t="s">
        <v>51</v>
      </c>
      <c r="CK682" t="s">
        <v>2787</v>
      </c>
      <c r="CL682" t="s">
        <v>51</v>
      </c>
      <c r="CN682" t="s">
        <v>346</v>
      </c>
      <c r="CP682">
        <v>8</v>
      </c>
      <c r="CS682" t="s">
        <v>347</v>
      </c>
    </row>
    <row r="683" spans="1:98" customFormat="1">
      <c r="A683">
        <v>196472</v>
      </c>
      <c r="B683" t="s">
        <v>362</v>
      </c>
      <c r="C683" t="s">
        <v>322</v>
      </c>
      <c r="D683">
        <v>1974</v>
      </c>
      <c r="E683">
        <v>52</v>
      </c>
      <c r="F683" t="s">
        <v>58</v>
      </c>
      <c r="G683" t="s">
        <v>75</v>
      </c>
      <c r="H683" t="s">
        <v>584</v>
      </c>
      <c r="I683" t="s">
        <v>367</v>
      </c>
      <c r="J683" t="s">
        <v>350</v>
      </c>
      <c r="K683" s="329">
        <v>46131.306180555555</v>
      </c>
      <c r="L683" t="s">
        <v>309</v>
      </c>
      <c r="M683" t="s">
        <v>602</v>
      </c>
      <c r="N683" t="s">
        <v>649</v>
      </c>
      <c r="O683" t="s">
        <v>352</v>
      </c>
      <c r="P683" t="s">
        <v>353</v>
      </c>
      <c r="R683" t="s">
        <v>383</v>
      </c>
      <c r="S683" t="s">
        <v>121</v>
      </c>
      <c r="T683" t="s">
        <v>121</v>
      </c>
      <c r="U683" t="s">
        <v>331</v>
      </c>
      <c r="V683" t="s">
        <v>110</v>
      </c>
      <c r="W683" t="s">
        <v>344</v>
      </c>
      <c r="X683">
        <v>0</v>
      </c>
      <c r="Y683">
        <v>0</v>
      </c>
      <c r="Z683">
        <v>0</v>
      </c>
      <c r="AA683">
        <v>1</v>
      </c>
      <c r="AB683">
        <v>0</v>
      </c>
      <c r="AC683">
        <v>0</v>
      </c>
      <c r="AD683">
        <v>0</v>
      </c>
      <c r="AE683">
        <v>0</v>
      </c>
      <c r="AF683">
        <v>0</v>
      </c>
      <c r="AG683">
        <v>0</v>
      </c>
      <c r="AH683">
        <v>0</v>
      </c>
      <c r="AI683">
        <v>0</v>
      </c>
      <c r="AJ683">
        <v>0</v>
      </c>
      <c r="AK683">
        <v>0</v>
      </c>
      <c r="AL683">
        <v>0</v>
      </c>
      <c r="AM683">
        <v>0</v>
      </c>
      <c r="AN683">
        <v>0</v>
      </c>
      <c r="AO683">
        <v>0</v>
      </c>
      <c r="AP683" t="s">
        <v>345</v>
      </c>
      <c r="AQ683">
        <v>1</v>
      </c>
      <c r="AR683">
        <v>0</v>
      </c>
      <c r="AS683">
        <v>0</v>
      </c>
      <c r="AT683">
        <v>0</v>
      </c>
      <c r="AU683">
        <v>0</v>
      </c>
      <c r="AV683">
        <v>0</v>
      </c>
      <c r="AW683">
        <v>0</v>
      </c>
      <c r="AX683">
        <v>0</v>
      </c>
      <c r="AY683" t="s">
        <v>345</v>
      </c>
      <c r="AZ683">
        <v>1</v>
      </c>
      <c r="BA683">
        <v>0</v>
      </c>
      <c r="BB683">
        <v>0</v>
      </c>
      <c r="BC683">
        <v>0</v>
      </c>
      <c r="BD683">
        <v>0</v>
      </c>
      <c r="BE683">
        <v>0</v>
      </c>
      <c r="BF683">
        <v>0</v>
      </c>
      <c r="BG683">
        <v>0</v>
      </c>
      <c r="BH683">
        <v>0</v>
      </c>
      <c r="BK683" t="s">
        <v>386</v>
      </c>
      <c r="BL683" t="s">
        <v>128</v>
      </c>
      <c r="BM683" t="s">
        <v>129</v>
      </c>
      <c r="BN683" t="s">
        <v>118</v>
      </c>
      <c r="BO683" t="s">
        <v>952</v>
      </c>
      <c r="BP683">
        <v>0</v>
      </c>
      <c r="BQ683">
        <v>1</v>
      </c>
      <c r="BR683">
        <v>0</v>
      </c>
      <c r="BS683">
        <v>1</v>
      </c>
      <c r="BT683">
        <v>0</v>
      </c>
      <c r="BU683">
        <v>1</v>
      </c>
      <c r="BV683">
        <v>0</v>
      </c>
      <c r="BW683">
        <v>0</v>
      </c>
      <c r="BX683">
        <v>0</v>
      </c>
      <c r="BY683">
        <v>0</v>
      </c>
      <c r="BZ683">
        <v>0</v>
      </c>
      <c r="CA683">
        <v>0</v>
      </c>
      <c r="CB683">
        <v>0</v>
      </c>
      <c r="CC683">
        <v>0</v>
      </c>
      <c r="CD683">
        <v>0</v>
      </c>
      <c r="CE683" t="s">
        <v>335</v>
      </c>
      <c r="CG683" t="s">
        <v>335</v>
      </c>
      <c r="CI683" t="s">
        <v>128</v>
      </c>
      <c r="CJ683" t="s">
        <v>52</v>
      </c>
      <c r="CL683" t="s">
        <v>52</v>
      </c>
      <c r="CN683" t="s">
        <v>346</v>
      </c>
      <c r="CP683">
        <v>8</v>
      </c>
      <c r="CS683" t="s">
        <v>337</v>
      </c>
    </row>
    <row r="684" spans="1:98" customFormat="1">
      <c r="A684">
        <v>199783</v>
      </c>
      <c r="B684" t="s">
        <v>321</v>
      </c>
      <c r="C684" t="s">
        <v>360</v>
      </c>
      <c r="D684">
        <v>1981</v>
      </c>
      <c r="E684">
        <v>45</v>
      </c>
      <c r="F684" t="s">
        <v>387</v>
      </c>
      <c r="G684" t="s">
        <v>93</v>
      </c>
      <c r="H684" t="s">
        <v>1360</v>
      </c>
      <c r="I684" t="s">
        <v>410</v>
      </c>
      <c r="J684" t="s">
        <v>350</v>
      </c>
      <c r="K684" s="329">
        <v>46131.041701388887</v>
      </c>
      <c r="L684" t="s">
        <v>309</v>
      </c>
      <c r="M684" t="s">
        <v>28</v>
      </c>
      <c r="N684" t="s">
        <v>538</v>
      </c>
      <c r="O684" t="s">
        <v>377</v>
      </c>
      <c r="P684" t="s">
        <v>365</v>
      </c>
      <c r="Q684" t="s">
        <v>304</v>
      </c>
      <c r="R684" t="s">
        <v>122</v>
      </c>
      <c r="S684" t="s">
        <v>122</v>
      </c>
      <c r="T684" t="s">
        <v>343</v>
      </c>
      <c r="U684" t="s">
        <v>331</v>
      </c>
      <c r="V684" t="s">
        <v>111</v>
      </c>
      <c r="W684" t="s">
        <v>1070</v>
      </c>
      <c r="X684">
        <v>0</v>
      </c>
      <c r="Y684">
        <v>0</v>
      </c>
      <c r="Z684">
        <v>0</v>
      </c>
      <c r="AA684">
        <v>0</v>
      </c>
      <c r="AB684">
        <v>0</v>
      </c>
      <c r="AC684">
        <v>1</v>
      </c>
      <c r="AD684">
        <v>1</v>
      </c>
      <c r="AE684">
        <v>0</v>
      </c>
      <c r="AF684">
        <v>0</v>
      </c>
      <c r="AG684">
        <v>0</v>
      </c>
      <c r="AH684">
        <v>0</v>
      </c>
      <c r="AI684">
        <v>0</v>
      </c>
      <c r="AJ684">
        <v>0</v>
      </c>
      <c r="AK684">
        <v>0</v>
      </c>
      <c r="AL684">
        <v>0</v>
      </c>
      <c r="AM684">
        <v>0</v>
      </c>
      <c r="AN684">
        <v>0</v>
      </c>
      <c r="AO684">
        <v>0</v>
      </c>
      <c r="AP684" t="s">
        <v>345</v>
      </c>
      <c r="AQ684">
        <v>1</v>
      </c>
      <c r="AR684">
        <v>0</v>
      </c>
      <c r="AS684">
        <v>0</v>
      </c>
      <c r="AT684">
        <v>0</v>
      </c>
      <c r="AU684">
        <v>0</v>
      </c>
      <c r="AV684">
        <v>0</v>
      </c>
      <c r="AW684">
        <v>0</v>
      </c>
      <c r="AX684">
        <v>0</v>
      </c>
      <c r="AY684" t="s">
        <v>345</v>
      </c>
      <c r="AZ684">
        <v>1</v>
      </c>
      <c r="BA684">
        <v>0</v>
      </c>
      <c r="BB684">
        <v>0</v>
      </c>
      <c r="BC684">
        <v>0</v>
      </c>
      <c r="BD684">
        <v>0</v>
      </c>
      <c r="BE684">
        <v>0</v>
      </c>
      <c r="BF684">
        <v>0</v>
      </c>
      <c r="BG684">
        <v>0</v>
      </c>
      <c r="BH684">
        <v>0</v>
      </c>
      <c r="BI684" t="s">
        <v>51</v>
      </c>
      <c r="BK684" t="s">
        <v>130</v>
      </c>
      <c r="BL684" t="s">
        <v>130</v>
      </c>
      <c r="BM684" t="s">
        <v>131</v>
      </c>
      <c r="BN684" t="s">
        <v>117</v>
      </c>
      <c r="BO684" t="s">
        <v>924</v>
      </c>
      <c r="BP684">
        <v>0</v>
      </c>
      <c r="BQ684">
        <v>0</v>
      </c>
      <c r="BR684">
        <v>0</v>
      </c>
      <c r="BS684">
        <v>0</v>
      </c>
      <c r="BT684">
        <v>0</v>
      </c>
      <c r="BU684">
        <v>1</v>
      </c>
      <c r="BV684">
        <v>0</v>
      </c>
      <c r="BW684">
        <v>0</v>
      </c>
      <c r="BX684">
        <v>0</v>
      </c>
      <c r="BY684">
        <v>0</v>
      </c>
      <c r="BZ684">
        <v>0</v>
      </c>
      <c r="CA684">
        <v>0</v>
      </c>
      <c r="CB684">
        <v>0</v>
      </c>
      <c r="CC684">
        <v>0</v>
      </c>
      <c r="CD684">
        <v>0</v>
      </c>
      <c r="CE684" t="s">
        <v>167</v>
      </c>
      <c r="CG684" t="s">
        <v>335</v>
      </c>
      <c r="CI684" t="s">
        <v>129</v>
      </c>
      <c r="CJ684" t="s">
        <v>51</v>
      </c>
      <c r="CL684" t="s">
        <v>51</v>
      </c>
      <c r="CN684" t="s">
        <v>346</v>
      </c>
      <c r="CP684">
        <v>6</v>
      </c>
      <c r="CS684" t="s">
        <v>347</v>
      </c>
    </row>
    <row r="685" spans="1:98" customFormat="1">
      <c r="A685">
        <v>199782</v>
      </c>
      <c r="B685" t="s">
        <v>321</v>
      </c>
      <c r="C685" t="s">
        <v>360</v>
      </c>
      <c r="D685">
        <v>1970</v>
      </c>
      <c r="E685">
        <v>56</v>
      </c>
      <c r="F685" t="s">
        <v>58</v>
      </c>
      <c r="G685" t="s">
        <v>71</v>
      </c>
      <c r="H685" t="s">
        <v>647</v>
      </c>
      <c r="I685" t="s">
        <v>367</v>
      </c>
      <c r="J685" t="s">
        <v>773</v>
      </c>
      <c r="K685" s="329">
        <v>46130.981134259258</v>
      </c>
      <c r="L685" t="s">
        <v>309</v>
      </c>
      <c r="M685" t="s">
        <v>445</v>
      </c>
      <c r="N685" t="s">
        <v>447</v>
      </c>
      <c r="O685" t="s">
        <v>328</v>
      </c>
      <c r="P685" t="s">
        <v>329</v>
      </c>
      <c r="R685" t="s">
        <v>123</v>
      </c>
      <c r="S685" t="s">
        <v>123</v>
      </c>
      <c r="T685" t="s">
        <v>330</v>
      </c>
      <c r="U685" t="s">
        <v>331</v>
      </c>
      <c r="V685" t="s">
        <v>109</v>
      </c>
      <c r="W685" t="s">
        <v>1826</v>
      </c>
      <c r="X685">
        <v>0</v>
      </c>
      <c r="Y685">
        <v>1</v>
      </c>
      <c r="Z685">
        <v>1</v>
      </c>
      <c r="AA685">
        <v>1</v>
      </c>
      <c r="AB685">
        <v>0</v>
      </c>
      <c r="AC685">
        <v>0</v>
      </c>
      <c r="AD685">
        <v>0</v>
      </c>
      <c r="AE685">
        <v>0</v>
      </c>
      <c r="AF685">
        <v>0</v>
      </c>
      <c r="AG685">
        <v>0</v>
      </c>
      <c r="AH685">
        <v>0</v>
      </c>
      <c r="AI685">
        <v>0</v>
      </c>
      <c r="AJ685">
        <v>0</v>
      </c>
      <c r="AK685">
        <v>0</v>
      </c>
      <c r="AL685">
        <v>0</v>
      </c>
      <c r="AM685">
        <v>1</v>
      </c>
      <c r="AN685">
        <v>0</v>
      </c>
      <c r="AO685">
        <v>0</v>
      </c>
      <c r="AP685" t="s">
        <v>510</v>
      </c>
      <c r="AQ685">
        <v>0</v>
      </c>
      <c r="AR685">
        <v>0</v>
      </c>
      <c r="AS685">
        <v>1</v>
      </c>
      <c r="AT685">
        <v>0</v>
      </c>
      <c r="AU685">
        <v>0</v>
      </c>
      <c r="AV685">
        <v>0</v>
      </c>
      <c r="AW685">
        <v>0</v>
      </c>
      <c r="AX685">
        <v>0</v>
      </c>
      <c r="AY685" t="s">
        <v>375</v>
      </c>
      <c r="AZ685">
        <v>0</v>
      </c>
      <c r="BA685">
        <v>1</v>
      </c>
      <c r="BB685">
        <v>0</v>
      </c>
      <c r="BC685">
        <v>0</v>
      </c>
      <c r="BD685">
        <v>0</v>
      </c>
      <c r="BE685">
        <v>0</v>
      </c>
      <c r="BF685">
        <v>0</v>
      </c>
      <c r="BG685">
        <v>0</v>
      </c>
      <c r="BH685">
        <v>0</v>
      </c>
      <c r="BI685" t="s">
        <v>52</v>
      </c>
      <c r="BK685" t="s">
        <v>130</v>
      </c>
      <c r="BL685" t="s">
        <v>133</v>
      </c>
      <c r="BM685" t="s">
        <v>134</v>
      </c>
      <c r="BN685" t="s">
        <v>120</v>
      </c>
      <c r="BO685" t="s">
        <v>924</v>
      </c>
      <c r="BP685">
        <v>0</v>
      </c>
      <c r="BQ685">
        <v>0</v>
      </c>
      <c r="BR685">
        <v>0</v>
      </c>
      <c r="BS685">
        <v>0</v>
      </c>
      <c r="BT685">
        <v>0</v>
      </c>
      <c r="BU685">
        <v>1</v>
      </c>
      <c r="BV685">
        <v>0</v>
      </c>
      <c r="BW685">
        <v>0</v>
      </c>
      <c r="BX685">
        <v>0</v>
      </c>
      <c r="BY685">
        <v>0</v>
      </c>
      <c r="BZ685">
        <v>0</v>
      </c>
      <c r="CA685">
        <v>0</v>
      </c>
      <c r="CB685">
        <v>0</v>
      </c>
      <c r="CC685">
        <v>0</v>
      </c>
      <c r="CD685">
        <v>0</v>
      </c>
      <c r="CE685" t="s">
        <v>335</v>
      </c>
      <c r="CF685" t="s">
        <v>1798</v>
      </c>
      <c r="CG685" t="s">
        <v>335</v>
      </c>
      <c r="CH685" t="s">
        <v>2788</v>
      </c>
      <c r="CI685" t="s">
        <v>130</v>
      </c>
      <c r="CJ685" t="s">
        <v>51</v>
      </c>
      <c r="CK685" t="s">
        <v>2789</v>
      </c>
      <c r="CL685" t="s">
        <v>51</v>
      </c>
      <c r="CM685" t="s">
        <v>2790</v>
      </c>
      <c r="CN685" t="s">
        <v>346</v>
      </c>
      <c r="CO685" t="s">
        <v>917</v>
      </c>
      <c r="CP685">
        <v>10</v>
      </c>
      <c r="CQ685" t="s">
        <v>2791</v>
      </c>
      <c r="CS685" t="s">
        <v>337</v>
      </c>
      <c r="CT685" t="s">
        <v>2792</v>
      </c>
    </row>
    <row r="686" spans="1:98" customFormat="1">
      <c r="A686">
        <v>198173</v>
      </c>
      <c r="B686" t="s">
        <v>348</v>
      </c>
      <c r="C686" t="s">
        <v>322</v>
      </c>
      <c r="D686">
        <v>1965</v>
      </c>
      <c r="E686">
        <v>61</v>
      </c>
      <c r="F686" t="s">
        <v>339</v>
      </c>
      <c r="G686" t="s">
        <v>86</v>
      </c>
      <c r="H686" t="s">
        <v>1677</v>
      </c>
      <c r="I686" t="s">
        <v>424</v>
      </c>
      <c r="J686" t="s">
        <v>325</v>
      </c>
      <c r="K686" s="329">
        <v>46130.980173611111</v>
      </c>
      <c r="L686" t="s">
        <v>309</v>
      </c>
      <c r="M686" t="s">
        <v>348</v>
      </c>
      <c r="N686" t="s">
        <v>351</v>
      </c>
      <c r="O686" t="s">
        <v>352</v>
      </c>
      <c r="P686" t="s">
        <v>353</v>
      </c>
      <c r="R686" t="s">
        <v>122</v>
      </c>
      <c r="S686" t="s">
        <v>122</v>
      </c>
      <c r="T686" t="s">
        <v>330</v>
      </c>
      <c r="U686" t="s">
        <v>331</v>
      </c>
      <c r="V686" t="s">
        <v>107</v>
      </c>
      <c r="W686" t="s">
        <v>499</v>
      </c>
      <c r="X686">
        <v>0</v>
      </c>
      <c r="Y686">
        <v>0</v>
      </c>
      <c r="Z686">
        <v>0</v>
      </c>
      <c r="AA686">
        <v>0</v>
      </c>
      <c r="AB686">
        <v>0</v>
      </c>
      <c r="AC686">
        <v>0</v>
      </c>
      <c r="AD686">
        <v>0</v>
      </c>
      <c r="AE686">
        <v>0</v>
      </c>
      <c r="AF686">
        <v>0</v>
      </c>
      <c r="AG686">
        <v>0</v>
      </c>
      <c r="AH686">
        <v>0</v>
      </c>
      <c r="AI686">
        <v>0</v>
      </c>
      <c r="AJ686">
        <v>0</v>
      </c>
      <c r="AK686">
        <v>0</v>
      </c>
      <c r="AL686">
        <v>1</v>
      </c>
      <c r="AM686">
        <v>0</v>
      </c>
      <c r="AN686">
        <v>0</v>
      </c>
      <c r="AO686">
        <v>0</v>
      </c>
      <c r="AP686" t="s">
        <v>345</v>
      </c>
      <c r="AQ686">
        <v>1</v>
      </c>
      <c r="AR686">
        <v>0</v>
      </c>
      <c r="AS686">
        <v>0</v>
      </c>
      <c r="AT686">
        <v>0</v>
      </c>
      <c r="AU686">
        <v>0</v>
      </c>
      <c r="AV686">
        <v>0</v>
      </c>
      <c r="AW686">
        <v>0</v>
      </c>
      <c r="AX686">
        <v>0</v>
      </c>
      <c r="AY686" t="s">
        <v>345</v>
      </c>
      <c r="AZ686">
        <v>1</v>
      </c>
      <c r="BA686">
        <v>0</v>
      </c>
      <c r="BB686">
        <v>0</v>
      </c>
      <c r="BC686">
        <v>0</v>
      </c>
      <c r="BD686">
        <v>0</v>
      </c>
      <c r="BE686">
        <v>0</v>
      </c>
      <c r="BF686">
        <v>0</v>
      </c>
      <c r="BG686">
        <v>0</v>
      </c>
      <c r="BH686">
        <v>0</v>
      </c>
      <c r="BK686" t="s">
        <v>131</v>
      </c>
      <c r="BL686" t="s">
        <v>130</v>
      </c>
      <c r="BM686" t="s">
        <v>131</v>
      </c>
      <c r="BN686" t="s">
        <v>118</v>
      </c>
      <c r="BO686" t="s">
        <v>923</v>
      </c>
      <c r="BP686">
        <v>0</v>
      </c>
      <c r="BQ686">
        <v>1</v>
      </c>
      <c r="BR686">
        <v>0</v>
      </c>
      <c r="BS686">
        <v>0</v>
      </c>
      <c r="BT686">
        <v>0</v>
      </c>
      <c r="BU686">
        <v>0</v>
      </c>
      <c r="BV686">
        <v>0</v>
      </c>
      <c r="BW686">
        <v>0</v>
      </c>
      <c r="BX686">
        <v>0</v>
      </c>
      <c r="BY686">
        <v>0</v>
      </c>
      <c r="BZ686">
        <v>0</v>
      </c>
      <c r="CA686">
        <v>0</v>
      </c>
      <c r="CB686">
        <v>0</v>
      </c>
      <c r="CC686">
        <v>0</v>
      </c>
      <c r="CD686">
        <v>0</v>
      </c>
      <c r="CE686" t="s">
        <v>335</v>
      </c>
      <c r="CG686" t="s">
        <v>335</v>
      </c>
      <c r="CI686" t="s">
        <v>128</v>
      </c>
      <c r="CJ686" t="s">
        <v>52</v>
      </c>
      <c r="CL686" t="s">
        <v>52</v>
      </c>
      <c r="CN686" t="s">
        <v>346</v>
      </c>
      <c r="CP686">
        <v>9</v>
      </c>
      <c r="CS686" t="s">
        <v>337</v>
      </c>
    </row>
    <row r="687" spans="1:98" customFormat="1">
      <c r="A687">
        <v>198173</v>
      </c>
      <c r="B687" t="s">
        <v>348</v>
      </c>
      <c r="C687" t="s">
        <v>322</v>
      </c>
      <c r="D687">
        <v>1965</v>
      </c>
      <c r="E687">
        <v>61</v>
      </c>
      <c r="F687" t="s">
        <v>339</v>
      </c>
      <c r="G687" t="s">
        <v>86</v>
      </c>
      <c r="H687" t="s">
        <v>1677</v>
      </c>
      <c r="I687" t="s">
        <v>424</v>
      </c>
      <c r="J687" t="s">
        <v>325</v>
      </c>
      <c r="K687" s="329">
        <v>46130.978981481479</v>
      </c>
      <c r="L687" t="s">
        <v>309</v>
      </c>
      <c r="M687" t="s">
        <v>602</v>
      </c>
      <c r="N687" t="s">
        <v>649</v>
      </c>
      <c r="O687" t="s">
        <v>352</v>
      </c>
      <c r="P687" t="s">
        <v>353</v>
      </c>
      <c r="R687" t="s">
        <v>122</v>
      </c>
      <c r="S687" t="s">
        <v>122</v>
      </c>
      <c r="T687" t="s">
        <v>330</v>
      </c>
      <c r="U687" t="s">
        <v>331</v>
      </c>
      <c r="V687" t="s">
        <v>107</v>
      </c>
      <c r="W687" t="s">
        <v>499</v>
      </c>
      <c r="X687">
        <v>0</v>
      </c>
      <c r="Y687">
        <v>0</v>
      </c>
      <c r="Z687">
        <v>0</v>
      </c>
      <c r="AA687">
        <v>0</v>
      </c>
      <c r="AB687">
        <v>0</v>
      </c>
      <c r="AC687">
        <v>0</v>
      </c>
      <c r="AD687">
        <v>0</v>
      </c>
      <c r="AE687">
        <v>0</v>
      </c>
      <c r="AF687">
        <v>0</v>
      </c>
      <c r="AG687">
        <v>0</v>
      </c>
      <c r="AH687">
        <v>0</v>
      </c>
      <c r="AI687">
        <v>0</v>
      </c>
      <c r="AJ687">
        <v>0</v>
      </c>
      <c r="AK687">
        <v>0</v>
      </c>
      <c r="AL687">
        <v>1</v>
      </c>
      <c r="AM687">
        <v>0</v>
      </c>
      <c r="AN687">
        <v>0</v>
      </c>
      <c r="AO687">
        <v>0</v>
      </c>
      <c r="AP687" t="s">
        <v>345</v>
      </c>
      <c r="AQ687">
        <v>1</v>
      </c>
      <c r="AR687">
        <v>0</v>
      </c>
      <c r="AS687">
        <v>0</v>
      </c>
      <c r="AT687">
        <v>0</v>
      </c>
      <c r="AU687">
        <v>0</v>
      </c>
      <c r="AV687">
        <v>0</v>
      </c>
      <c r="AW687">
        <v>0</v>
      </c>
      <c r="AX687">
        <v>0</v>
      </c>
      <c r="AY687" t="s">
        <v>345</v>
      </c>
      <c r="AZ687">
        <v>1</v>
      </c>
      <c r="BA687">
        <v>0</v>
      </c>
      <c r="BB687">
        <v>0</v>
      </c>
      <c r="BC687">
        <v>0</v>
      </c>
      <c r="BD687">
        <v>0</v>
      </c>
      <c r="BE687">
        <v>0</v>
      </c>
      <c r="BF687">
        <v>0</v>
      </c>
      <c r="BG687">
        <v>0</v>
      </c>
      <c r="BH687">
        <v>0</v>
      </c>
      <c r="BI687" t="s">
        <v>51</v>
      </c>
      <c r="BK687" t="s">
        <v>131</v>
      </c>
      <c r="BL687" t="s">
        <v>130</v>
      </c>
      <c r="BM687" t="s">
        <v>131</v>
      </c>
      <c r="BN687" t="s">
        <v>118</v>
      </c>
      <c r="BO687" t="s">
        <v>923</v>
      </c>
      <c r="BP687">
        <v>0</v>
      </c>
      <c r="BQ687">
        <v>1</v>
      </c>
      <c r="BR687">
        <v>0</v>
      </c>
      <c r="BS687">
        <v>0</v>
      </c>
      <c r="BT687">
        <v>0</v>
      </c>
      <c r="BU687">
        <v>0</v>
      </c>
      <c r="BV687">
        <v>0</v>
      </c>
      <c r="BW687">
        <v>0</v>
      </c>
      <c r="BX687">
        <v>0</v>
      </c>
      <c r="BY687">
        <v>0</v>
      </c>
      <c r="BZ687">
        <v>0</v>
      </c>
      <c r="CA687">
        <v>0</v>
      </c>
      <c r="CB687">
        <v>0</v>
      </c>
      <c r="CC687">
        <v>0</v>
      </c>
      <c r="CD687">
        <v>0</v>
      </c>
      <c r="CE687" t="s">
        <v>335</v>
      </c>
      <c r="CG687" t="s">
        <v>335</v>
      </c>
      <c r="CI687" t="s">
        <v>128</v>
      </c>
      <c r="CJ687" t="s">
        <v>52</v>
      </c>
      <c r="CL687" t="s">
        <v>52</v>
      </c>
      <c r="CN687" t="s">
        <v>346</v>
      </c>
      <c r="CP687">
        <v>10</v>
      </c>
      <c r="CS687" t="s">
        <v>337</v>
      </c>
    </row>
    <row r="688" spans="1:98" customFormat="1">
      <c r="A688">
        <v>198173</v>
      </c>
      <c r="B688" t="s">
        <v>348</v>
      </c>
      <c r="C688" t="s">
        <v>322</v>
      </c>
      <c r="D688">
        <v>1965</v>
      </c>
      <c r="E688">
        <v>61</v>
      </c>
      <c r="F688" t="s">
        <v>339</v>
      </c>
      <c r="G688" t="s">
        <v>86</v>
      </c>
      <c r="H688" t="s">
        <v>1677</v>
      </c>
      <c r="I688" t="s">
        <v>424</v>
      </c>
      <c r="J688" t="s">
        <v>325</v>
      </c>
      <c r="K688" s="329">
        <v>46130.977546296293</v>
      </c>
      <c r="L688" t="s">
        <v>309</v>
      </c>
      <c r="M688" t="s">
        <v>362</v>
      </c>
      <c r="N688" t="s">
        <v>363</v>
      </c>
      <c r="O688" t="s">
        <v>364</v>
      </c>
      <c r="P688" t="s">
        <v>365</v>
      </c>
      <c r="R688" t="s">
        <v>122</v>
      </c>
      <c r="S688" t="s">
        <v>122</v>
      </c>
      <c r="T688" t="s">
        <v>330</v>
      </c>
      <c r="U688" t="s">
        <v>331</v>
      </c>
      <c r="V688" t="s">
        <v>107</v>
      </c>
      <c r="W688" t="s">
        <v>499</v>
      </c>
      <c r="X688">
        <v>0</v>
      </c>
      <c r="Y688">
        <v>0</v>
      </c>
      <c r="Z688">
        <v>0</v>
      </c>
      <c r="AA688">
        <v>0</v>
      </c>
      <c r="AB688">
        <v>0</v>
      </c>
      <c r="AC688">
        <v>0</v>
      </c>
      <c r="AD688">
        <v>0</v>
      </c>
      <c r="AE688">
        <v>0</v>
      </c>
      <c r="AF688">
        <v>0</v>
      </c>
      <c r="AG688">
        <v>0</v>
      </c>
      <c r="AH688">
        <v>0</v>
      </c>
      <c r="AI688">
        <v>0</v>
      </c>
      <c r="AJ688">
        <v>0</v>
      </c>
      <c r="AK688">
        <v>0</v>
      </c>
      <c r="AL688">
        <v>1</v>
      </c>
      <c r="AM688">
        <v>0</v>
      </c>
      <c r="AN688">
        <v>0</v>
      </c>
      <c r="AO688">
        <v>0</v>
      </c>
      <c r="AP688" t="s">
        <v>345</v>
      </c>
      <c r="AQ688">
        <v>1</v>
      </c>
      <c r="AR688">
        <v>0</v>
      </c>
      <c r="AS688">
        <v>0</v>
      </c>
      <c r="AT688">
        <v>0</v>
      </c>
      <c r="AU688">
        <v>0</v>
      </c>
      <c r="AV688">
        <v>0</v>
      </c>
      <c r="AW688">
        <v>0</v>
      </c>
      <c r="AX688">
        <v>0</v>
      </c>
      <c r="AY688" t="s">
        <v>345</v>
      </c>
      <c r="AZ688">
        <v>1</v>
      </c>
      <c r="BA688">
        <v>0</v>
      </c>
      <c r="BB688">
        <v>0</v>
      </c>
      <c r="BC688">
        <v>0</v>
      </c>
      <c r="BD688">
        <v>0</v>
      </c>
      <c r="BE688">
        <v>0</v>
      </c>
      <c r="BF688">
        <v>0</v>
      </c>
      <c r="BG688">
        <v>0</v>
      </c>
      <c r="BH688">
        <v>0</v>
      </c>
      <c r="BI688" t="s">
        <v>51</v>
      </c>
      <c r="BK688" t="s">
        <v>131</v>
      </c>
      <c r="BL688" t="s">
        <v>130</v>
      </c>
      <c r="BM688" t="s">
        <v>131</v>
      </c>
      <c r="BN688" t="s">
        <v>118</v>
      </c>
      <c r="BO688" t="s">
        <v>923</v>
      </c>
      <c r="BP688">
        <v>0</v>
      </c>
      <c r="BQ688">
        <v>1</v>
      </c>
      <c r="BR688">
        <v>0</v>
      </c>
      <c r="BS688">
        <v>0</v>
      </c>
      <c r="BT688">
        <v>0</v>
      </c>
      <c r="BU688">
        <v>0</v>
      </c>
      <c r="BV688">
        <v>0</v>
      </c>
      <c r="BW688">
        <v>0</v>
      </c>
      <c r="BX688">
        <v>0</v>
      </c>
      <c r="BY688">
        <v>0</v>
      </c>
      <c r="BZ688">
        <v>0</v>
      </c>
      <c r="CA688">
        <v>0</v>
      </c>
      <c r="CB688">
        <v>0</v>
      </c>
      <c r="CC688">
        <v>0</v>
      </c>
      <c r="CD688">
        <v>0</v>
      </c>
      <c r="CE688" t="s">
        <v>335</v>
      </c>
      <c r="CG688" t="s">
        <v>335</v>
      </c>
      <c r="CI688" t="s">
        <v>129</v>
      </c>
      <c r="CJ688" t="s">
        <v>52</v>
      </c>
      <c r="CL688" t="s">
        <v>52</v>
      </c>
      <c r="CN688" t="s">
        <v>346</v>
      </c>
      <c r="CP688">
        <v>9</v>
      </c>
      <c r="CS688" t="s">
        <v>337</v>
      </c>
    </row>
    <row r="689" spans="1:98" customFormat="1">
      <c r="A689">
        <v>198173</v>
      </c>
      <c r="B689" t="s">
        <v>348</v>
      </c>
      <c r="C689" t="s">
        <v>322</v>
      </c>
      <c r="D689">
        <v>1965</v>
      </c>
      <c r="E689">
        <v>61</v>
      </c>
      <c r="F689" t="s">
        <v>339</v>
      </c>
      <c r="G689" t="s">
        <v>86</v>
      </c>
      <c r="H689" t="s">
        <v>1677</v>
      </c>
      <c r="I689" t="s">
        <v>424</v>
      </c>
      <c r="J689" t="s">
        <v>325</v>
      </c>
      <c r="K689" s="329">
        <v>46130.97383101852</v>
      </c>
      <c r="L689" t="s">
        <v>309</v>
      </c>
      <c r="M689" t="s">
        <v>366</v>
      </c>
      <c r="N689" t="s">
        <v>368</v>
      </c>
      <c r="O689" t="s">
        <v>328</v>
      </c>
      <c r="P689" t="s">
        <v>329</v>
      </c>
      <c r="R689" t="s">
        <v>122</v>
      </c>
      <c r="S689" t="s">
        <v>122</v>
      </c>
      <c r="T689" t="s">
        <v>330</v>
      </c>
      <c r="U689" t="s">
        <v>331</v>
      </c>
      <c r="V689" t="s">
        <v>107</v>
      </c>
      <c r="W689" t="s">
        <v>606</v>
      </c>
      <c r="X689">
        <v>0</v>
      </c>
      <c r="Y689">
        <v>0</v>
      </c>
      <c r="Z689">
        <v>0</v>
      </c>
      <c r="AA689">
        <v>0</v>
      </c>
      <c r="AB689">
        <v>1</v>
      </c>
      <c r="AC689">
        <v>0</v>
      </c>
      <c r="AD689">
        <v>0</v>
      </c>
      <c r="AE689">
        <v>0</v>
      </c>
      <c r="AF689">
        <v>0</v>
      </c>
      <c r="AG689">
        <v>0</v>
      </c>
      <c r="AH689">
        <v>0</v>
      </c>
      <c r="AI689">
        <v>0</v>
      </c>
      <c r="AJ689">
        <v>0</v>
      </c>
      <c r="AK689">
        <v>0</v>
      </c>
      <c r="AL689">
        <v>1</v>
      </c>
      <c r="AM689">
        <v>0</v>
      </c>
      <c r="AN689">
        <v>0</v>
      </c>
      <c r="AO689">
        <v>0</v>
      </c>
      <c r="AP689" t="s">
        <v>345</v>
      </c>
      <c r="AQ689">
        <v>1</v>
      </c>
      <c r="AR689">
        <v>0</v>
      </c>
      <c r="AS689">
        <v>0</v>
      </c>
      <c r="AT689">
        <v>0</v>
      </c>
      <c r="AU689">
        <v>0</v>
      </c>
      <c r="AV689">
        <v>0</v>
      </c>
      <c r="AW689">
        <v>0</v>
      </c>
      <c r="AX689">
        <v>0</v>
      </c>
      <c r="AY689" t="s">
        <v>345</v>
      </c>
      <c r="AZ689">
        <v>1</v>
      </c>
      <c r="BA689">
        <v>0</v>
      </c>
      <c r="BB689">
        <v>0</v>
      </c>
      <c r="BC689">
        <v>0</v>
      </c>
      <c r="BD689">
        <v>0</v>
      </c>
      <c r="BE689">
        <v>0</v>
      </c>
      <c r="BF689">
        <v>0</v>
      </c>
      <c r="BG689">
        <v>0</v>
      </c>
      <c r="BH689">
        <v>0</v>
      </c>
      <c r="BI689" t="s">
        <v>51</v>
      </c>
      <c r="BK689" t="s">
        <v>131</v>
      </c>
      <c r="BL689" t="s">
        <v>130</v>
      </c>
      <c r="BM689" t="s">
        <v>131</v>
      </c>
      <c r="BN689" t="s">
        <v>117</v>
      </c>
      <c r="BO689" t="s">
        <v>923</v>
      </c>
      <c r="BP689">
        <v>0</v>
      </c>
      <c r="BQ689">
        <v>1</v>
      </c>
      <c r="BR689">
        <v>0</v>
      </c>
      <c r="BS689">
        <v>0</v>
      </c>
      <c r="BT689">
        <v>0</v>
      </c>
      <c r="BU689">
        <v>0</v>
      </c>
      <c r="BV689">
        <v>0</v>
      </c>
      <c r="BW689">
        <v>0</v>
      </c>
      <c r="BX689">
        <v>0</v>
      </c>
      <c r="BY689">
        <v>0</v>
      </c>
      <c r="BZ689">
        <v>0</v>
      </c>
      <c r="CA689">
        <v>0</v>
      </c>
      <c r="CB689">
        <v>0</v>
      </c>
      <c r="CC689">
        <v>0</v>
      </c>
      <c r="CD689">
        <v>0</v>
      </c>
      <c r="CE689" t="s">
        <v>335</v>
      </c>
      <c r="CG689" t="s">
        <v>335</v>
      </c>
      <c r="CI689" t="s">
        <v>128</v>
      </c>
      <c r="CJ689" t="s">
        <v>52</v>
      </c>
      <c r="CL689" t="s">
        <v>52</v>
      </c>
      <c r="CN689" t="s">
        <v>346</v>
      </c>
      <c r="CP689">
        <v>10</v>
      </c>
      <c r="CS689" t="s">
        <v>337</v>
      </c>
    </row>
    <row r="690" spans="1:98" customFormat="1">
      <c r="A690">
        <v>199778</v>
      </c>
      <c r="B690" t="s">
        <v>438</v>
      </c>
      <c r="C690" t="s">
        <v>322</v>
      </c>
      <c r="D690">
        <v>1961</v>
      </c>
      <c r="E690">
        <v>65</v>
      </c>
      <c r="F690" t="s">
        <v>339</v>
      </c>
      <c r="G690" t="s">
        <v>84</v>
      </c>
      <c r="H690" t="s">
        <v>738</v>
      </c>
      <c r="I690" t="s">
        <v>410</v>
      </c>
      <c r="J690" t="s">
        <v>350</v>
      </c>
      <c r="K690" s="329">
        <v>46130.939270833333</v>
      </c>
      <c r="L690" t="s">
        <v>309</v>
      </c>
      <c r="M690" t="s">
        <v>438</v>
      </c>
      <c r="N690" t="s">
        <v>441</v>
      </c>
      <c r="O690" t="s">
        <v>442</v>
      </c>
      <c r="P690" t="s">
        <v>405</v>
      </c>
      <c r="R690" t="s">
        <v>383</v>
      </c>
      <c r="S690" t="s">
        <v>121</v>
      </c>
      <c r="T690" t="s">
        <v>121</v>
      </c>
      <c r="U690" t="s">
        <v>331</v>
      </c>
      <c r="V690" t="s">
        <v>107</v>
      </c>
      <c r="W690" t="s">
        <v>640</v>
      </c>
      <c r="X690">
        <v>0</v>
      </c>
      <c r="Y690">
        <v>0</v>
      </c>
      <c r="Z690">
        <v>1</v>
      </c>
      <c r="AA690">
        <v>0</v>
      </c>
      <c r="AB690">
        <v>1</v>
      </c>
      <c r="AC690">
        <v>0</v>
      </c>
      <c r="AD690">
        <v>1</v>
      </c>
      <c r="AE690">
        <v>0</v>
      </c>
      <c r="AF690">
        <v>0</v>
      </c>
      <c r="AG690">
        <v>0</v>
      </c>
      <c r="AH690">
        <v>1</v>
      </c>
      <c r="AI690">
        <v>0</v>
      </c>
      <c r="AJ690">
        <v>0</v>
      </c>
      <c r="AK690">
        <v>0</v>
      </c>
      <c r="AL690">
        <v>0</v>
      </c>
      <c r="AM690">
        <v>0</v>
      </c>
      <c r="AN690">
        <v>0</v>
      </c>
      <c r="AO690">
        <v>0</v>
      </c>
      <c r="AP690" t="s">
        <v>464</v>
      </c>
      <c r="AQ690">
        <v>0</v>
      </c>
      <c r="AR690">
        <v>0</v>
      </c>
      <c r="AS690">
        <v>0</v>
      </c>
      <c r="AT690">
        <v>1</v>
      </c>
      <c r="AU690">
        <v>0</v>
      </c>
      <c r="AV690">
        <v>0</v>
      </c>
      <c r="AW690">
        <v>0</v>
      </c>
      <c r="AX690">
        <v>0</v>
      </c>
      <c r="AY690" t="s">
        <v>464</v>
      </c>
      <c r="AZ690">
        <v>0</v>
      </c>
      <c r="BA690">
        <v>0</v>
      </c>
      <c r="BB690">
        <v>0</v>
      </c>
      <c r="BC690">
        <v>1</v>
      </c>
      <c r="BD690">
        <v>0</v>
      </c>
      <c r="BE690">
        <v>0</v>
      </c>
      <c r="BF690">
        <v>0</v>
      </c>
      <c r="BG690">
        <v>0</v>
      </c>
      <c r="BH690">
        <v>0</v>
      </c>
      <c r="BI690" t="s">
        <v>51</v>
      </c>
      <c r="BJ690" t="s">
        <v>2793</v>
      </c>
      <c r="BK690" t="s">
        <v>386</v>
      </c>
      <c r="BL690" t="s">
        <v>130</v>
      </c>
      <c r="BM690" t="s">
        <v>132</v>
      </c>
      <c r="BN690" t="s">
        <v>117</v>
      </c>
      <c r="BO690" t="s">
        <v>985</v>
      </c>
      <c r="BP690">
        <v>0</v>
      </c>
      <c r="BQ690">
        <v>1</v>
      </c>
      <c r="BR690">
        <v>0</v>
      </c>
      <c r="BS690">
        <v>0</v>
      </c>
      <c r="BT690">
        <v>0</v>
      </c>
      <c r="BU690">
        <v>1</v>
      </c>
      <c r="BV690">
        <v>0</v>
      </c>
      <c r="BW690">
        <v>0</v>
      </c>
      <c r="BX690">
        <v>0</v>
      </c>
      <c r="BY690">
        <v>0</v>
      </c>
      <c r="BZ690">
        <v>0</v>
      </c>
      <c r="CA690">
        <v>1</v>
      </c>
      <c r="CB690">
        <v>0</v>
      </c>
      <c r="CC690">
        <v>0</v>
      </c>
      <c r="CD690">
        <v>0</v>
      </c>
      <c r="CE690" t="s">
        <v>335</v>
      </c>
      <c r="CG690" t="s">
        <v>143</v>
      </c>
      <c r="CI690" t="s">
        <v>130</v>
      </c>
      <c r="CJ690" t="s">
        <v>52</v>
      </c>
      <c r="CL690" t="s">
        <v>53</v>
      </c>
      <c r="CM690" t="s">
        <v>2794</v>
      </c>
      <c r="CN690" t="s">
        <v>336</v>
      </c>
      <c r="CO690" t="s">
        <v>2795</v>
      </c>
      <c r="CP690">
        <v>5</v>
      </c>
      <c r="CQ690" t="s">
        <v>2796</v>
      </c>
      <c r="CR690" t="s">
        <v>2797</v>
      </c>
      <c r="CS690" t="s">
        <v>347</v>
      </c>
      <c r="CT690" t="s">
        <v>2798</v>
      </c>
    </row>
    <row r="691" spans="1:98" customFormat="1">
      <c r="A691">
        <v>199752</v>
      </c>
      <c r="B691" t="s">
        <v>617</v>
      </c>
      <c r="C691" t="s">
        <v>360</v>
      </c>
      <c r="D691">
        <v>1990</v>
      </c>
      <c r="E691">
        <v>36</v>
      </c>
      <c r="F691" t="s">
        <v>57</v>
      </c>
      <c r="G691" t="s">
        <v>49</v>
      </c>
      <c r="H691" t="s">
        <v>328</v>
      </c>
      <c r="I691" t="s">
        <v>397</v>
      </c>
      <c r="J691" t="s">
        <v>325</v>
      </c>
      <c r="K691" s="329">
        <v>46130.910115740742</v>
      </c>
      <c r="L691" t="s">
        <v>309</v>
      </c>
      <c r="M691" t="s">
        <v>617</v>
      </c>
      <c r="N691" t="s">
        <v>807</v>
      </c>
      <c r="O691" t="s">
        <v>377</v>
      </c>
      <c r="P691" t="s">
        <v>365</v>
      </c>
      <c r="Q691" t="s">
        <v>304</v>
      </c>
      <c r="R691" t="s">
        <v>383</v>
      </c>
      <c r="S691" t="s">
        <v>121</v>
      </c>
      <c r="T691" t="s">
        <v>121</v>
      </c>
      <c r="U691" t="s">
        <v>331</v>
      </c>
      <c r="V691" t="s">
        <v>108</v>
      </c>
      <c r="W691" t="s">
        <v>344</v>
      </c>
      <c r="X691">
        <v>0</v>
      </c>
      <c r="Y691">
        <v>0</v>
      </c>
      <c r="Z691">
        <v>0</v>
      </c>
      <c r="AA691">
        <v>1</v>
      </c>
      <c r="AB691">
        <v>0</v>
      </c>
      <c r="AC691">
        <v>0</v>
      </c>
      <c r="AD691">
        <v>0</v>
      </c>
      <c r="AE691">
        <v>0</v>
      </c>
      <c r="AF691">
        <v>0</v>
      </c>
      <c r="AG691">
        <v>0</v>
      </c>
      <c r="AH691">
        <v>0</v>
      </c>
      <c r="AI691">
        <v>0</v>
      </c>
      <c r="AJ691">
        <v>0</v>
      </c>
      <c r="AK691">
        <v>0</v>
      </c>
      <c r="AL691">
        <v>0</v>
      </c>
      <c r="AM691">
        <v>0</v>
      </c>
      <c r="AN691">
        <v>0</v>
      </c>
      <c r="AO691">
        <v>0</v>
      </c>
      <c r="AP691" t="s">
        <v>399</v>
      </c>
      <c r="AQ691">
        <v>0</v>
      </c>
      <c r="AR691">
        <v>0</v>
      </c>
      <c r="AS691">
        <v>0</v>
      </c>
      <c r="AT691">
        <v>0</v>
      </c>
      <c r="AU691">
        <v>0</v>
      </c>
      <c r="AV691">
        <v>0</v>
      </c>
      <c r="AW691">
        <v>1</v>
      </c>
      <c r="AX691">
        <v>0</v>
      </c>
      <c r="AY691" t="s">
        <v>345</v>
      </c>
      <c r="AZ691">
        <v>1</v>
      </c>
      <c r="BA691">
        <v>0</v>
      </c>
      <c r="BB691">
        <v>0</v>
      </c>
      <c r="BC691">
        <v>0</v>
      </c>
      <c r="BD691">
        <v>0</v>
      </c>
      <c r="BE691">
        <v>0</v>
      </c>
      <c r="BF691">
        <v>0</v>
      </c>
      <c r="BG691">
        <v>0</v>
      </c>
      <c r="BH691">
        <v>0</v>
      </c>
      <c r="BK691" t="s">
        <v>386</v>
      </c>
      <c r="BL691" t="s">
        <v>128</v>
      </c>
      <c r="BM691" t="s">
        <v>129</v>
      </c>
      <c r="BN691" t="s">
        <v>119</v>
      </c>
      <c r="BO691" t="s">
        <v>938</v>
      </c>
      <c r="BP691">
        <v>0</v>
      </c>
      <c r="BQ691">
        <v>0</v>
      </c>
      <c r="BR691">
        <v>0</v>
      </c>
      <c r="BS691">
        <v>0</v>
      </c>
      <c r="BT691">
        <v>0</v>
      </c>
      <c r="BU691">
        <v>0</v>
      </c>
      <c r="BV691">
        <v>0</v>
      </c>
      <c r="BW691">
        <v>1</v>
      </c>
      <c r="BX691">
        <v>0</v>
      </c>
      <c r="BY691">
        <v>0</v>
      </c>
      <c r="BZ691">
        <v>0</v>
      </c>
      <c r="CA691">
        <v>0</v>
      </c>
      <c r="CB691">
        <v>0</v>
      </c>
      <c r="CC691">
        <v>0</v>
      </c>
      <c r="CD691">
        <v>0</v>
      </c>
      <c r="CE691" t="s">
        <v>197</v>
      </c>
      <c r="CG691" t="s">
        <v>207</v>
      </c>
      <c r="CI691" t="s">
        <v>128</v>
      </c>
      <c r="CJ691" t="s">
        <v>51</v>
      </c>
      <c r="CL691" t="s">
        <v>51</v>
      </c>
      <c r="CN691" t="s">
        <v>346</v>
      </c>
      <c r="CP691">
        <v>10</v>
      </c>
      <c r="CQ691" t="s">
        <v>2799</v>
      </c>
      <c r="CS691" t="s">
        <v>400</v>
      </c>
    </row>
    <row r="692" spans="1:98" customFormat="1">
      <c r="A692">
        <v>186079</v>
      </c>
      <c r="B692" t="s">
        <v>321</v>
      </c>
      <c r="C692" t="s">
        <v>322</v>
      </c>
      <c r="D692">
        <v>1972</v>
      </c>
      <c r="E692">
        <v>54</v>
      </c>
      <c r="F692" t="s">
        <v>58</v>
      </c>
      <c r="G692" t="s">
        <v>78</v>
      </c>
      <c r="H692" t="s">
        <v>628</v>
      </c>
      <c r="I692" t="s">
        <v>440</v>
      </c>
      <c r="J692" t="s">
        <v>350</v>
      </c>
      <c r="K692" s="329">
        <v>46130.906412037039</v>
      </c>
      <c r="L692" t="s">
        <v>309</v>
      </c>
      <c r="M692" t="s">
        <v>348</v>
      </c>
      <c r="N692" t="s">
        <v>351</v>
      </c>
      <c r="O692" t="s">
        <v>352</v>
      </c>
      <c r="P692" t="s">
        <v>353</v>
      </c>
      <c r="R692" t="s">
        <v>383</v>
      </c>
      <c r="S692" t="s">
        <v>121</v>
      </c>
      <c r="T692" t="s">
        <v>121</v>
      </c>
      <c r="U692" t="s">
        <v>331</v>
      </c>
      <c r="V692" t="s">
        <v>105</v>
      </c>
      <c r="W692" t="s">
        <v>373</v>
      </c>
      <c r="X692">
        <v>0</v>
      </c>
      <c r="Y692">
        <v>0</v>
      </c>
      <c r="Z692">
        <v>0</v>
      </c>
      <c r="AA692">
        <v>0</v>
      </c>
      <c r="AB692">
        <v>0</v>
      </c>
      <c r="AC692">
        <v>0</v>
      </c>
      <c r="AD692">
        <v>0</v>
      </c>
      <c r="AE692">
        <v>0</v>
      </c>
      <c r="AF692">
        <v>0</v>
      </c>
      <c r="AG692">
        <v>0</v>
      </c>
      <c r="AH692">
        <v>0</v>
      </c>
      <c r="AI692">
        <v>0</v>
      </c>
      <c r="AJ692">
        <v>0</v>
      </c>
      <c r="AK692">
        <v>0</v>
      </c>
      <c r="AL692">
        <v>0</v>
      </c>
      <c r="AM692">
        <v>0</v>
      </c>
      <c r="AN692">
        <v>0</v>
      </c>
      <c r="AO692" t="s">
        <v>2800</v>
      </c>
      <c r="AP692" t="s">
        <v>464</v>
      </c>
      <c r="AQ692">
        <v>0</v>
      </c>
      <c r="AR692">
        <v>0</v>
      </c>
      <c r="AS692">
        <v>0</v>
      </c>
      <c r="AT692">
        <v>1</v>
      </c>
      <c r="AU692">
        <v>0</v>
      </c>
      <c r="AV692">
        <v>0</v>
      </c>
      <c r="AW692">
        <v>0</v>
      </c>
      <c r="AX692">
        <v>0</v>
      </c>
      <c r="AY692" t="s">
        <v>464</v>
      </c>
      <c r="AZ692">
        <v>0</v>
      </c>
      <c r="BA692">
        <v>0</v>
      </c>
      <c r="BB692">
        <v>0</v>
      </c>
      <c r="BC692">
        <v>1</v>
      </c>
      <c r="BD692">
        <v>0</v>
      </c>
      <c r="BE692">
        <v>0</v>
      </c>
      <c r="BF692">
        <v>0</v>
      </c>
      <c r="BG692">
        <v>0</v>
      </c>
      <c r="BH692">
        <v>0</v>
      </c>
      <c r="BI692" t="s">
        <v>52</v>
      </c>
      <c r="BJ692" t="s">
        <v>2801</v>
      </c>
      <c r="BK692" t="s">
        <v>386</v>
      </c>
      <c r="BL692" t="s">
        <v>128</v>
      </c>
      <c r="BM692" t="s">
        <v>130</v>
      </c>
      <c r="BN692" t="s">
        <v>120</v>
      </c>
      <c r="BO692" t="s">
        <v>373</v>
      </c>
      <c r="BP692">
        <v>0</v>
      </c>
      <c r="BQ692">
        <v>0</v>
      </c>
      <c r="BR692">
        <v>0</v>
      </c>
      <c r="BS692">
        <v>0</v>
      </c>
      <c r="BT692">
        <v>0</v>
      </c>
      <c r="BU692">
        <v>0</v>
      </c>
      <c r="BV692">
        <v>0</v>
      </c>
      <c r="BW692">
        <v>0</v>
      </c>
      <c r="BX692">
        <v>0</v>
      </c>
      <c r="BY692">
        <v>0</v>
      </c>
      <c r="BZ692">
        <v>0</v>
      </c>
      <c r="CA692">
        <v>0</v>
      </c>
      <c r="CB692">
        <v>0</v>
      </c>
      <c r="CC692">
        <v>0</v>
      </c>
      <c r="CD692" t="s">
        <v>2802</v>
      </c>
      <c r="CE692" t="s">
        <v>186</v>
      </c>
      <c r="CG692" t="s">
        <v>227</v>
      </c>
      <c r="CI692" t="s">
        <v>127</v>
      </c>
      <c r="CJ692" t="s">
        <v>52</v>
      </c>
      <c r="CK692" t="s">
        <v>2803</v>
      </c>
      <c r="CL692" t="s">
        <v>52</v>
      </c>
      <c r="CN692" t="s">
        <v>336</v>
      </c>
      <c r="CO692" t="s">
        <v>2804</v>
      </c>
      <c r="CP692">
        <v>5</v>
      </c>
      <c r="CQ692" t="s">
        <v>2805</v>
      </c>
      <c r="CS692" t="s">
        <v>337</v>
      </c>
    </row>
    <row r="693" spans="1:98" customFormat="1">
      <c r="A693">
        <v>100100</v>
      </c>
      <c r="B693" t="s">
        <v>321</v>
      </c>
      <c r="C693" t="s">
        <v>360</v>
      </c>
      <c r="D693">
        <v>1997</v>
      </c>
      <c r="E693">
        <v>29</v>
      </c>
      <c r="F693" t="s">
        <v>323</v>
      </c>
      <c r="G693" t="s">
        <v>49</v>
      </c>
      <c r="H693" t="s">
        <v>377</v>
      </c>
      <c r="I693" t="s">
        <v>367</v>
      </c>
      <c r="J693" t="s">
        <v>325</v>
      </c>
      <c r="K693" s="329">
        <v>46130.905451388891</v>
      </c>
      <c r="L693" t="s">
        <v>309</v>
      </c>
      <c r="M693" t="s">
        <v>425</v>
      </c>
      <c r="N693" t="s">
        <v>426</v>
      </c>
      <c r="O693" t="s">
        <v>364</v>
      </c>
      <c r="P693" t="s">
        <v>365</v>
      </c>
      <c r="R693" t="s">
        <v>383</v>
      </c>
      <c r="S693" t="s">
        <v>121</v>
      </c>
      <c r="T693" t="s">
        <v>121</v>
      </c>
      <c r="U693" t="s">
        <v>331</v>
      </c>
      <c r="V693" t="s">
        <v>105</v>
      </c>
      <c r="W693" t="s">
        <v>498</v>
      </c>
      <c r="X693">
        <v>0</v>
      </c>
      <c r="Y693">
        <v>0</v>
      </c>
      <c r="Z693">
        <v>1</v>
      </c>
      <c r="AA693">
        <v>1</v>
      </c>
      <c r="AB693">
        <v>0</v>
      </c>
      <c r="AC693">
        <v>0</v>
      </c>
      <c r="AD693">
        <v>0</v>
      </c>
      <c r="AE693">
        <v>0</v>
      </c>
      <c r="AF693">
        <v>0</v>
      </c>
      <c r="AG693">
        <v>0</v>
      </c>
      <c r="AH693">
        <v>0</v>
      </c>
      <c r="AI693">
        <v>0</v>
      </c>
      <c r="AJ693">
        <v>0</v>
      </c>
      <c r="AK693">
        <v>0</v>
      </c>
      <c r="AL693">
        <v>0</v>
      </c>
      <c r="AM693">
        <v>0</v>
      </c>
      <c r="AN693">
        <v>0</v>
      </c>
      <c r="AO693">
        <v>0</v>
      </c>
      <c r="AP693" t="s">
        <v>345</v>
      </c>
      <c r="AQ693">
        <v>1</v>
      </c>
      <c r="AR693">
        <v>0</v>
      </c>
      <c r="AS693">
        <v>0</v>
      </c>
      <c r="AT693">
        <v>0</v>
      </c>
      <c r="AU693">
        <v>0</v>
      </c>
      <c r="AV693">
        <v>0</v>
      </c>
      <c r="AW693">
        <v>0</v>
      </c>
      <c r="AX693">
        <v>0</v>
      </c>
      <c r="AY693" t="s">
        <v>345</v>
      </c>
      <c r="AZ693">
        <v>1</v>
      </c>
      <c r="BA693">
        <v>0</v>
      </c>
      <c r="BB693">
        <v>0</v>
      </c>
      <c r="BC693">
        <v>0</v>
      </c>
      <c r="BD693">
        <v>0</v>
      </c>
      <c r="BE693">
        <v>0</v>
      </c>
      <c r="BF693">
        <v>0</v>
      </c>
      <c r="BG693">
        <v>0</v>
      </c>
      <c r="BH693">
        <v>0</v>
      </c>
      <c r="BK693" t="s">
        <v>386</v>
      </c>
      <c r="BL693" t="s">
        <v>128</v>
      </c>
      <c r="BM693" t="s">
        <v>129</v>
      </c>
      <c r="BN693" t="s">
        <v>120</v>
      </c>
      <c r="BO693" t="s">
        <v>938</v>
      </c>
      <c r="BP693">
        <v>0</v>
      </c>
      <c r="BQ693">
        <v>0</v>
      </c>
      <c r="BR693">
        <v>0</v>
      </c>
      <c r="BS693">
        <v>0</v>
      </c>
      <c r="BT693">
        <v>0</v>
      </c>
      <c r="BU693">
        <v>0</v>
      </c>
      <c r="BV693">
        <v>0</v>
      </c>
      <c r="BW693">
        <v>1</v>
      </c>
      <c r="BX693">
        <v>0</v>
      </c>
      <c r="BY693">
        <v>0</v>
      </c>
      <c r="BZ693">
        <v>0</v>
      </c>
      <c r="CA693">
        <v>0</v>
      </c>
      <c r="CB693">
        <v>0</v>
      </c>
      <c r="CC693">
        <v>0</v>
      </c>
      <c r="CD693">
        <v>0</v>
      </c>
      <c r="CE693" t="s">
        <v>335</v>
      </c>
      <c r="CG693" t="s">
        <v>335</v>
      </c>
      <c r="CI693" t="s">
        <v>128</v>
      </c>
      <c r="CJ693" t="s">
        <v>53</v>
      </c>
      <c r="CL693" t="s">
        <v>53</v>
      </c>
      <c r="CN693" t="s">
        <v>346</v>
      </c>
      <c r="CP693">
        <v>8</v>
      </c>
    </row>
    <row r="694" spans="1:98" customFormat="1">
      <c r="A694">
        <v>199777</v>
      </c>
      <c r="B694" t="s">
        <v>551</v>
      </c>
      <c r="C694" t="s">
        <v>360</v>
      </c>
      <c r="D694">
        <v>1965</v>
      </c>
      <c r="E694">
        <v>61</v>
      </c>
      <c r="F694" t="s">
        <v>339</v>
      </c>
      <c r="G694" t="s">
        <v>71</v>
      </c>
      <c r="H694" t="s">
        <v>1480</v>
      </c>
      <c r="I694" t="s">
        <v>478</v>
      </c>
      <c r="J694" t="s">
        <v>325</v>
      </c>
      <c r="K694" s="329">
        <v>46130.896828703706</v>
      </c>
      <c r="L694" t="s">
        <v>309</v>
      </c>
      <c r="M694" t="s">
        <v>551</v>
      </c>
      <c r="N694" t="s">
        <v>552</v>
      </c>
      <c r="O694" t="s">
        <v>553</v>
      </c>
      <c r="P694" t="s">
        <v>382</v>
      </c>
      <c r="R694" t="s">
        <v>124</v>
      </c>
      <c r="S694" t="s">
        <v>121</v>
      </c>
      <c r="T694" t="s">
        <v>121</v>
      </c>
      <c r="U694" t="s">
        <v>2806</v>
      </c>
      <c r="V694" t="s">
        <v>107</v>
      </c>
      <c r="W694" t="s">
        <v>513</v>
      </c>
      <c r="X694">
        <v>0</v>
      </c>
      <c r="Y694">
        <v>0</v>
      </c>
      <c r="Z694">
        <v>0</v>
      </c>
      <c r="AA694">
        <v>0</v>
      </c>
      <c r="AB694">
        <v>0</v>
      </c>
      <c r="AC694">
        <v>0</v>
      </c>
      <c r="AD694">
        <v>0</v>
      </c>
      <c r="AE694">
        <v>0</v>
      </c>
      <c r="AF694">
        <v>0</v>
      </c>
      <c r="AG694">
        <v>0</v>
      </c>
      <c r="AH694">
        <v>1</v>
      </c>
      <c r="AI694">
        <v>0</v>
      </c>
      <c r="AJ694">
        <v>0</v>
      </c>
      <c r="AK694">
        <v>0</v>
      </c>
      <c r="AL694">
        <v>0</v>
      </c>
      <c r="AM694">
        <v>0</v>
      </c>
      <c r="AN694">
        <v>0</v>
      </c>
      <c r="AO694">
        <v>0</v>
      </c>
      <c r="AP694" t="s">
        <v>345</v>
      </c>
      <c r="AQ694">
        <v>1</v>
      </c>
      <c r="AR694">
        <v>0</v>
      </c>
      <c r="AS694">
        <v>0</v>
      </c>
      <c r="AT694">
        <v>0</v>
      </c>
      <c r="AU694">
        <v>0</v>
      </c>
      <c r="AV694">
        <v>0</v>
      </c>
      <c r="AW694">
        <v>0</v>
      </c>
      <c r="AX694">
        <v>0</v>
      </c>
      <c r="AY694" t="s">
        <v>345</v>
      </c>
      <c r="AZ694">
        <v>1</v>
      </c>
      <c r="BA694">
        <v>0</v>
      </c>
      <c r="BB694">
        <v>0</v>
      </c>
      <c r="BC694">
        <v>0</v>
      </c>
      <c r="BD694">
        <v>0</v>
      </c>
      <c r="BE694">
        <v>0</v>
      </c>
      <c r="BF694">
        <v>0</v>
      </c>
      <c r="BG694">
        <v>0</v>
      </c>
      <c r="BH694">
        <v>0</v>
      </c>
      <c r="BK694" t="s">
        <v>386</v>
      </c>
      <c r="BL694" t="s">
        <v>130</v>
      </c>
      <c r="BM694" t="s">
        <v>129</v>
      </c>
      <c r="BN694" t="s">
        <v>117</v>
      </c>
      <c r="BO694" t="s">
        <v>923</v>
      </c>
      <c r="BP694">
        <v>0</v>
      </c>
      <c r="BQ694">
        <v>1</v>
      </c>
      <c r="BR694">
        <v>0</v>
      </c>
      <c r="BS694">
        <v>0</v>
      </c>
      <c r="BT694">
        <v>0</v>
      </c>
      <c r="BU694">
        <v>0</v>
      </c>
      <c r="BV694">
        <v>0</v>
      </c>
      <c r="BW694">
        <v>0</v>
      </c>
      <c r="BX694">
        <v>0</v>
      </c>
      <c r="BY694">
        <v>0</v>
      </c>
      <c r="BZ694">
        <v>0</v>
      </c>
      <c r="CA694">
        <v>0</v>
      </c>
      <c r="CB694">
        <v>0</v>
      </c>
      <c r="CC694">
        <v>0</v>
      </c>
      <c r="CD694">
        <v>0</v>
      </c>
      <c r="CE694" t="s">
        <v>335</v>
      </c>
      <c r="CG694" t="s">
        <v>141</v>
      </c>
      <c r="CI694" t="s">
        <v>129</v>
      </c>
      <c r="CJ694" t="s">
        <v>52</v>
      </c>
      <c r="CL694" t="s">
        <v>52</v>
      </c>
      <c r="CN694" t="s">
        <v>346</v>
      </c>
      <c r="CP694">
        <v>8</v>
      </c>
      <c r="CS694" t="s">
        <v>347</v>
      </c>
      <c r="CT694" t="s">
        <v>2807</v>
      </c>
    </row>
    <row r="695" spans="1:98" customFormat="1">
      <c r="A695">
        <v>114134</v>
      </c>
      <c r="B695" t="s">
        <v>321</v>
      </c>
      <c r="C695" t="s">
        <v>322</v>
      </c>
      <c r="D695">
        <v>1968</v>
      </c>
      <c r="E695">
        <v>58</v>
      </c>
      <c r="F695" t="s">
        <v>58</v>
      </c>
      <c r="G695" t="s">
        <v>83</v>
      </c>
      <c r="H695" t="s">
        <v>555</v>
      </c>
      <c r="I695" t="s">
        <v>361</v>
      </c>
      <c r="J695" t="s">
        <v>350</v>
      </c>
      <c r="K695" s="329">
        <v>46130.872175925928</v>
      </c>
      <c r="L695" t="s">
        <v>309</v>
      </c>
      <c r="M695" t="s">
        <v>511</v>
      </c>
      <c r="N695" t="s">
        <v>512</v>
      </c>
      <c r="O695" t="s">
        <v>415</v>
      </c>
      <c r="P695" t="s">
        <v>382</v>
      </c>
      <c r="R695" t="s">
        <v>122</v>
      </c>
      <c r="S695" t="s">
        <v>122</v>
      </c>
      <c r="T695" t="s">
        <v>391</v>
      </c>
      <c r="U695" t="s">
        <v>331</v>
      </c>
      <c r="V695" t="s">
        <v>107</v>
      </c>
      <c r="W695" t="s">
        <v>369</v>
      </c>
      <c r="X695">
        <v>0</v>
      </c>
      <c r="Y695">
        <v>1</v>
      </c>
      <c r="Z695">
        <v>1</v>
      </c>
      <c r="AA695">
        <v>0</v>
      </c>
      <c r="AB695">
        <v>1</v>
      </c>
      <c r="AC695">
        <v>0</v>
      </c>
      <c r="AD695">
        <v>0</v>
      </c>
      <c r="AE695">
        <v>0</v>
      </c>
      <c r="AF695">
        <v>0</v>
      </c>
      <c r="AG695">
        <v>0</v>
      </c>
      <c r="AH695">
        <v>0</v>
      </c>
      <c r="AI695">
        <v>0</v>
      </c>
      <c r="AJ695">
        <v>0</v>
      </c>
      <c r="AK695">
        <v>0</v>
      </c>
      <c r="AL695">
        <v>0</v>
      </c>
      <c r="AM695">
        <v>0</v>
      </c>
      <c r="AN695">
        <v>0</v>
      </c>
      <c r="AO695">
        <v>0</v>
      </c>
      <c r="AP695" t="s">
        <v>345</v>
      </c>
      <c r="AQ695">
        <v>1</v>
      </c>
      <c r="AR695">
        <v>0</v>
      </c>
      <c r="AS695">
        <v>0</v>
      </c>
      <c r="AT695">
        <v>0</v>
      </c>
      <c r="AU695">
        <v>0</v>
      </c>
      <c r="AV695">
        <v>0</v>
      </c>
      <c r="AW695">
        <v>0</v>
      </c>
      <c r="AX695">
        <v>0</v>
      </c>
      <c r="AY695" t="s">
        <v>345</v>
      </c>
      <c r="AZ695">
        <v>1</v>
      </c>
      <c r="BA695">
        <v>0</v>
      </c>
      <c r="BB695">
        <v>0</v>
      </c>
      <c r="BC695">
        <v>0</v>
      </c>
      <c r="BD695">
        <v>0</v>
      </c>
      <c r="BE695">
        <v>0</v>
      </c>
      <c r="BF695">
        <v>0</v>
      </c>
      <c r="BG695">
        <v>0</v>
      </c>
      <c r="BH695">
        <v>0</v>
      </c>
      <c r="BK695" t="s">
        <v>131</v>
      </c>
      <c r="BL695" t="s">
        <v>130</v>
      </c>
      <c r="BM695" t="s">
        <v>130</v>
      </c>
      <c r="BN695" t="s">
        <v>118</v>
      </c>
      <c r="BO695" t="s">
        <v>974</v>
      </c>
      <c r="BP695">
        <v>0</v>
      </c>
      <c r="BQ695">
        <v>0</v>
      </c>
      <c r="BR695">
        <v>0</v>
      </c>
      <c r="BS695">
        <v>0</v>
      </c>
      <c r="BT695">
        <v>0</v>
      </c>
      <c r="BU695">
        <v>1</v>
      </c>
      <c r="BV695">
        <v>0</v>
      </c>
      <c r="BW695">
        <v>0</v>
      </c>
      <c r="BX695">
        <v>0</v>
      </c>
      <c r="BY695">
        <v>0</v>
      </c>
      <c r="BZ695">
        <v>0</v>
      </c>
      <c r="CA695">
        <v>1</v>
      </c>
      <c r="CB695">
        <v>0</v>
      </c>
      <c r="CC695">
        <v>0</v>
      </c>
      <c r="CD695">
        <v>0</v>
      </c>
      <c r="CE695" t="s">
        <v>335</v>
      </c>
      <c r="CG695" t="s">
        <v>335</v>
      </c>
      <c r="CI695" t="s">
        <v>130</v>
      </c>
      <c r="CJ695" t="s">
        <v>52</v>
      </c>
      <c r="CL695" t="s">
        <v>52</v>
      </c>
      <c r="CN695" t="s">
        <v>346</v>
      </c>
      <c r="CP695">
        <v>7</v>
      </c>
      <c r="CQ695" t="s">
        <v>2808</v>
      </c>
      <c r="CS695" t="s">
        <v>347</v>
      </c>
    </row>
    <row r="696" spans="1:98" customFormat="1">
      <c r="A696">
        <v>199775</v>
      </c>
      <c r="B696" t="s">
        <v>366</v>
      </c>
      <c r="C696" t="s">
        <v>360</v>
      </c>
      <c r="D696">
        <v>1961</v>
      </c>
      <c r="E696">
        <v>65</v>
      </c>
      <c r="F696" t="s">
        <v>339</v>
      </c>
      <c r="G696" t="s">
        <v>75</v>
      </c>
      <c r="H696" t="s">
        <v>900</v>
      </c>
      <c r="I696" t="s">
        <v>324</v>
      </c>
      <c r="J696" t="s">
        <v>350</v>
      </c>
      <c r="K696" s="329">
        <v>46130.813321759262</v>
      </c>
      <c r="L696" t="s">
        <v>309</v>
      </c>
      <c r="M696" t="s">
        <v>366</v>
      </c>
      <c r="N696" t="s">
        <v>368</v>
      </c>
      <c r="O696" t="s">
        <v>328</v>
      </c>
      <c r="P696" t="s">
        <v>329</v>
      </c>
      <c r="R696" t="s">
        <v>383</v>
      </c>
      <c r="S696" t="s">
        <v>121</v>
      </c>
      <c r="T696" t="s">
        <v>121</v>
      </c>
      <c r="U696" t="s">
        <v>331</v>
      </c>
      <c r="V696" t="s">
        <v>107</v>
      </c>
      <c r="W696" t="s">
        <v>470</v>
      </c>
      <c r="X696">
        <v>0</v>
      </c>
      <c r="Y696">
        <v>0</v>
      </c>
      <c r="Z696">
        <v>1</v>
      </c>
      <c r="AA696">
        <v>0</v>
      </c>
      <c r="AB696">
        <v>0</v>
      </c>
      <c r="AC696">
        <v>0</v>
      </c>
      <c r="AD696">
        <v>0</v>
      </c>
      <c r="AE696">
        <v>0</v>
      </c>
      <c r="AF696">
        <v>0</v>
      </c>
      <c r="AG696">
        <v>0</v>
      </c>
      <c r="AH696">
        <v>0</v>
      </c>
      <c r="AI696">
        <v>0</v>
      </c>
      <c r="AJ696">
        <v>0</v>
      </c>
      <c r="AK696">
        <v>0</v>
      </c>
      <c r="AL696">
        <v>0</v>
      </c>
      <c r="AM696">
        <v>0</v>
      </c>
      <c r="AN696">
        <v>0</v>
      </c>
      <c r="AO696">
        <v>0</v>
      </c>
      <c r="AP696" t="s">
        <v>345</v>
      </c>
      <c r="AQ696">
        <v>1</v>
      </c>
      <c r="AR696">
        <v>0</v>
      </c>
      <c r="AS696">
        <v>0</v>
      </c>
      <c r="AT696">
        <v>0</v>
      </c>
      <c r="AU696">
        <v>0</v>
      </c>
      <c r="AV696">
        <v>0</v>
      </c>
      <c r="AW696">
        <v>0</v>
      </c>
      <c r="AX696">
        <v>0</v>
      </c>
      <c r="AY696" t="s">
        <v>345</v>
      </c>
      <c r="AZ696">
        <v>1</v>
      </c>
      <c r="BA696">
        <v>0</v>
      </c>
      <c r="BB696">
        <v>0</v>
      </c>
      <c r="BC696">
        <v>0</v>
      </c>
      <c r="BD696">
        <v>0</v>
      </c>
      <c r="BE696">
        <v>0</v>
      </c>
      <c r="BF696">
        <v>0</v>
      </c>
      <c r="BG696">
        <v>0</v>
      </c>
      <c r="BH696">
        <v>0</v>
      </c>
      <c r="BK696" t="s">
        <v>386</v>
      </c>
      <c r="BL696" t="s">
        <v>130</v>
      </c>
      <c r="BM696" t="s">
        <v>130</v>
      </c>
      <c r="BN696" t="s">
        <v>118</v>
      </c>
      <c r="BO696" t="s">
        <v>924</v>
      </c>
      <c r="BP696">
        <v>0</v>
      </c>
      <c r="BQ696">
        <v>0</v>
      </c>
      <c r="BR696">
        <v>0</v>
      </c>
      <c r="BS696">
        <v>0</v>
      </c>
      <c r="BT696">
        <v>0</v>
      </c>
      <c r="BU696">
        <v>1</v>
      </c>
      <c r="BV696">
        <v>0</v>
      </c>
      <c r="BW696">
        <v>0</v>
      </c>
      <c r="BX696">
        <v>0</v>
      </c>
      <c r="BY696">
        <v>0</v>
      </c>
      <c r="BZ696">
        <v>0</v>
      </c>
      <c r="CA696">
        <v>0</v>
      </c>
      <c r="CB696">
        <v>0</v>
      </c>
      <c r="CC696">
        <v>0</v>
      </c>
      <c r="CD696">
        <v>0</v>
      </c>
      <c r="CE696" t="s">
        <v>146</v>
      </c>
      <c r="CG696" t="s">
        <v>335</v>
      </c>
      <c r="CI696" t="s">
        <v>129</v>
      </c>
      <c r="CJ696" t="s">
        <v>52</v>
      </c>
      <c r="CL696" t="s">
        <v>52</v>
      </c>
      <c r="CN696" t="s">
        <v>346</v>
      </c>
      <c r="CP696">
        <v>5</v>
      </c>
      <c r="CS696" t="s">
        <v>347</v>
      </c>
    </row>
    <row r="697" spans="1:98" customFormat="1">
      <c r="A697">
        <v>199763</v>
      </c>
      <c r="B697" t="s">
        <v>29</v>
      </c>
      <c r="C697" t="s">
        <v>360</v>
      </c>
      <c r="D697">
        <v>1976</v>
      </c>
      <c r="E697">
        <v>50</v>
      </c>
      <c r="F697" t="s">
        <v>58</v>
      </c>
      <c r="G697" t="s">
        <v>49</v>
      </c>
      <c r="H697" t="s">
        <v>377</v>
      </c>
      <c r="I697" t="s">
        <v>361</v>
      </c>
      <c r="J697" t="s">
        <v>325</v>
      </c>
      <c r="K697" s="329">
        <v>46130.764340277776</v>
      </c>
      <c r="L697" t="s">
        <v>309</v>
      </c>
      <c r="M697" t="s">
        <v>29</v>
      </c>
      <c r="N697" t="s">
        <v>458</v>
      </c>
      <c r="O697" t="s">
        <v>459</v>
      </c>
      <c r="P697" t="s">
        <v>353</v>
      </c>
      <c r="Q697" t="s">
        <v>305</v>
      </c>
      <c r="R697" t="s">
        <v>383</v>
      </c>
      <c r="S697" t="s">
        <v>121</v>
      </c>
      <c r="T697" t="s">
        <v>343</v>
      </c>
      <c r="U697" t="s">
        <v>331</v>
      </c>
      <c r="V697" t="s">
        <v>107</v>
      </c>
      <c r="W697" t="s">
        <v>344</v>
      </c>
      <c r="X697">
        <v>0</v>
      </c>
      <c r="Y697">
        <v>0</v>
      </c>
      <c r="Z697">
        <v>0</v>
      </c>
      <c r="AA697">
        <v>1</v>
      </c>
      <c r="AB697">
        <v>0</v>
      </c>
      <c r="AC697">
        <v>0</v>
      </c>
      <c r="AD697">
        <v>0</v>
      </c>
      <c r="AE697">
        <v>0</v>
      </c>
      <c r="AF697">
        <v>0</v>
      </c>
      <c r="AG697">
        <v>0</v>
      </c>
      <c r="AH697">
        <v>0</v>
      </c>
      <c r="AI697">
        <v>0</v>
      </c>
      <c r="AJ697">
        <v>0</v>
      </c>
      <c r="AK697">
        <v>0</v>
      </c>
      <c r="AL697">
        <v>0</v>
      </c>
      <c r="AM697">
        <v>0</v>
      </c>
      <c r="AN697">
        <v>0</v>
      </c>
      <c r="AO697">
        <v>0</v>
      </c>
      <c r="AP697" t="s">
        <v>399</v>
      </c>
      <c r="AQ697">
        <v>0</v>
      </c>
      <c r="AR697">
        <v>0</v>
      </c>
      <c r="AS697">
        <v>0</v>
      </c>
      <c r="AT697">
        <v>0</v>
      </c>
      <c r="AU697">
        <v>0</v>
      </c>
      <c r="AV697">
        <v>0</v>
      </c>
      <c r="AW697">
        <v>1</v>
      </c>
      <c r="AX697">
        <v>0</v>
      </c>
      <c r="AY697" t="s">
        <v>345</v>
      </c>
      <c r="AZ697">
        <v>1</v>
      </c>
      <c r="BA697">
        <v>0</v>
      </c>
      <c r="BB697">
        <v>0</v>
      </c>
      <c r="BC697">
        <v>0</v>
      </c>
      <c r="BD697">
        <v>0</v>
      </c>
      <c r="BE697">
        <v>0</v>
      </c>
      <c r="BF697">
        <v>0</v>
      </c>
      <c r="BG697">
        <v>0</v>
      </c>
      <c r="BH697">
        <v>0</v>
      </c>
      <c r="BK697" t="s">
        <v>386</v>
      </c>
      <c r="BL697" t="s">
        <v>386</v>
      </c>
      <c r="BM697" t="s">
        <v>130</v>
      </c>
      <c r="BN697" t="s">
        <v>119</v>
      </c>
      <c r="BO697" t="s">
        <v>928</v>
      </c>
      <c r="BP697">
        <v>0</v>
      </c>
      <c r="BQ697">
        <v>0</v>
      </c>
      <c r="BR697">
        <v>0</v>
      </c>
      <c r="BS697">
        <v>1</v>
      </c>
      <c r="BT697">
        <v>0</v>
      </c>
      <c r="BU697">
        <v>0</v>
      </c>
      <c r="BV697">
        <v>0</v>
      </c>
      <c r="BW697">
        <v>0</v>
      </c>
      <c r="BX697">
        <v>0</v>
      </c>
      <c r="BY697">
        <v>0</v>
      </c>
      <c r="BZ697">
        <v>0</v>
      </c>
      <c r="CA697">
        <v>0</v>
      </c>
      <c r="CB697">
        <v>0</v>
      </c>
      <c r="CC697">
        <v>0</v>
      </c>
      <c r="CD697">
        <v>0</v>
      </c>
      <c r="CE697" t="s">
        <v>228</v>
      </c>
      <c r="CG697" t="s">
        <v>335</v>
      </c>
      <c r="CI697" t="s">
        <v>127</v>
      </c>
      <c r="CJ697" t="s">
        <v>52</v>
      </c>
      <c r="CL697" t="s">
        <v>52</v>
      </c>
      <c r="CN697" t="s">
        <v>346</v>
      </c>
      <c r="CP697">
        <v>5</v>
      </c>
    </row>
    <row r="698" spans="1:98" customFormat="1">
      <c r="A698">
        <v>128624</v>
      </c>
      <c r="B698" t="s">
        <v>321</v>
      </c>
      <c r="C698" t="s">
        <v>360</v>
      </c>
      <c r="D698">
        <v>1979</v>
      </c>
      <c r="E698">
        <v>47</v>
      </c>
      <c r="F698" t="s">
        <v>387</v>
      </c>
      <c r="G698" t="s">
        <v>49</v>
      </c>
      <c r="H698" t="s">
        <v>415</v>
      </c>
      <c r="I698" t="s">
        <v>367</v>
      </c>
      <c r="J698" t="s">
        <v>350</v>
      </c>
      <c r="K698" s="329">
        <v>46130.721192129633</v>
      </c>
      <c r="L698" t="s">
        <v>309</v>
      </c>
      <c r="M698" t="s">
        <v>612</v>
      </c>
      <c r="N698" t="s">
        <v>613</v>
      </c>
      <c r="O698" t="s">
        <v>377</v>
      </c>
      <c r="P698" t="s">
        <v>365</v>
      </c>
      <c r="Q698" t="s">
        <v>304</v>
      </c>
      <c r="R698" t="s">
        <v>383</v>
      </c>
      <c r="S698" t="s">
        <v>121</v>
      </c>
      <c r="T698" t="s">
        <v>121</v>
      </c>
      <c r="U698" t="s">
        <v>331</v>
      </c>
      <c r="V698" t="s">
        <v>108</v>
      </c>
      <c r="W698" t="s">
        <v>605</v>
      </c>
      <c r="X698">
        <v>0</v>
      </c>
      <c r="Y698">
        <v>0</v>
      </c>
      <c r="Z698">
        <v>0</v>
      </c>
      <c r="AA698">
        <v>0</v>
      </c>
      <c r="AB698">
        <v>0</v>
      </c>
      <c r="AC698">
        <v>0</v>
      </c>
      <c r="AD698">
        <v>0</v>
      </c>
      <c r="AE698">
        <v>0</v>
      </c>
      <c r="AF698">
        <v>0</v>
      </c>
      <c r="AG698">
        <v>0</v>
      </c>
      <c r="AH698">
        <v>0</v>
      </c>
      <c r="AI698">
        <v>1</v>
      </c>
      <c r="AJ698">
        <v>0</v>
      </c>
      <c r="AK698">
        <v>0</v>
      </c>
      <c r="AL698">
        <v>0</v>
      </c>
      <c r="AM698">
        <v>0</v>
      </c>
      <c r="AN698">
        <v>0</v>
      </c>
      <c r="AO698">
        <v>0</v>
      </c>
      <c r="AP698" t="s">
        <v>399</v>
      </c>
      <c r="AQ698">
        <v>0</v>
      </c>
      <c r="AR698">
        <v>0</v>
      </c>
      <c r="AS698">
        <v>0</v>
      </c>
      <c r="AT698">
        <v>0</v>
      </c>
      <c r="AU698">
        <v>0</v>
      </c>
      <c r="AV698">
        <v>0</v>
      </c>
      <c r="AW698">
        <v>1</v>
      </c>
      <c r="AX698">
        <v>0</v>
      </c>
      <c r="AY698" t="s">
        <v>345</v>
      </c>
      <c r="AZ698">
        <v>1</v>
      </c>
      <c r="BA698">
        <v>0</v>
      </c>
      <c r="BB698">
        <v>0</v>
      </c>
      <c r="BC698">
        <v>0</v>
      </c>
      <c r="BD698">
        <v>0</v>
      </c>
      <c r="BE698">
        <v>0</v>
      </c>
      <c r="BF698">
        <v>0</v>
      </c>
      <c r="BG698">
        <v>0</v>
      </c>
      <c r="BH698">
        <v>0</v>
      </c>
      <c r="BK698" t="s">
        <v>386</v>
      </c>
      <c r="BL698" t="s">
        <v>130</v>
      </c>
      <c r="BM698" t="s">
        <v>131</v>
      </c>
      <c r="BN698" t="s">
        <v>120</v>
      </c>
      <c r="BO698" t="s">
        <v>921</v>
      </c>
      <c r="BP698">
        <v>0</v>
      </c>
      <c r="BQ698">
        <v>0</v>
      </c>
      <c r="BR698">
        <v>0</v>
      </c>
      <c r="BS698">
        <v>0</v>
      </c>
      <c r="BT698">
        <v>0</v>
      </c>
      <c r="BU698">
        <v>0</v>
      </c>
      <c r="BV698">
        <v>0</v>
      </c>
      <c r="BW698">
        <v>0</v>
      </c>
      <c r="BX698">
        <v>0</v>
      </c>
      <c r="BY698">
        <v>0</v>
      </c>
      <c r="BZ698">
        <v>1</v>
      </c>
      <c r="CA698">
        <v>0</v>
      </c>
      <c r="CB698">
        <v>0</v>
      </c>
      <c r="CC698">
        <v>0</v>
      </c>
      <c r="CD698">
        <v>0</v>
      </c>
      <c r="CE698" t="s">
        <v>181</v>
      </c>
      <c r="CG698" t="s">
        <v>196</v>
      </c>
      <c r="CI698" t="s">
        <v>131</v>
      </c>
      <c r="CJ698" t="s">
        <v>51</v>
      </c>
      <c r="CL698" t="s">
        <v>51</v>
      </c>
      <c r="CN698" t="s">
        <v>346</v>
      </c>
      <c r="CP698">
        <v>10</v>
      </c>
      <c r="CS698" t="s">
        <v>400</v>
      </c>
    </row>
    <row r="699" spans="1:98" customFormat="1">
      <c r="A699">
        <v>199673</v>
      </c>
      <c r="B699" t="s">
        <v>1363</v>
      </c>
      <c r="C699" t="s">
        <v>322</v>
      </c>
      <c r="D699">
        <v>1982</v>
      </c>
      <c r="E699">
        <v>44</v>
      </c>
      <c r="F699" t="s">
        <v>387</v>
      </c>
      <c r="G699" t="s">
        <v>82</v>
      </c>
      <c r="H699" t="s">
        <v>566</v>
      </c>
      <c r="I699" t="s">
        <v>575</v>
      </c>
      <c r="J699" t="s">
        <v>325</v>
      </c>
      <c r="K699" s="329">
        <v>46130.717430555553</v>
      </c>
      <c r="L699" t="s">
        <v>309</v>
      </c>
      <c r="M699" t="s">
        <v>551</v>
      </c>
      <c r="N699" t="s">
        <v>552</v>
      </c>
      <c r="O699" t="s">
        <v>553</v>
      </c>
      <c r="P699" t="s">
        <v>382</v>
      </c>
      <c r="R699" t="s">
        <v>122</v>
      </c>
      <c r="S699" t="s">
        <v>122</v>
      </c>
      <c r="T699" t="s">
        <v>330</v>
      </c>
      <c r="U699" t="s">
        <v>331</v>
      </c>
      <c r="V699" t="s">
        <v>106</v>
      </c>
      <c r="W699" t="s">
        <v>505</v>
      </c>
      <c r="X699">
        <v>0</v>
      </c>
      <c r="Y699">
        <v>0</v>
      </c>
      <c r="Z699">
        <v>0</v>
      </c>
      <c r="AA699">
        <v>0</v>
      </c>
      <c r="AB699">
        <v>0</v>
      </c>
      <c r="AC699">
        <v>1</v>
      </c>
      <c r="AD699">
        <v>0</v>
      </c>
      <c r="AE699">
        <v>0</v>
      </c>
      <c r="AF699">
        <v>0</v>
      </c>
      <c r="AG699">
        <v>0</v>
      </c>
      <c r="AH699">
        <v>0</v>
      </c>
      <c r="AI699">
        <v>0</v>
      </c>
      <c r="AJ699">
        <v>0</v>
      </c>
      <c r="AK699">
        <v>0</v>
      </c>
      <c r="AL699">
        <v>0</v>
      </c>
      <c r="AM699">
        <v>0</v>
      </c>
      <c r="AN699">
        <v>0</v>
      </c>
      <c r="AO699">
        <v>0</v>
      </c>
      <c r="AP699" t="s">
        <v>345</v>
      </c>
      <c r="AQ699">
        <v>1</v>
      </c>
      <c r="AR699">
        <v>0</v>
      </c>
      <c r="AS699">
        <v>0</v>
      </c>
      <c r="AT699">
        <v>0</v>
      </c>
      <c r="AU699">
        <v>0</v>
      </c>
      <c r="AV699">
        <v>0</v>
      </c>
      <c r="AW699">
        <v>0</v>
      </c>
      <c r="AX699">
        <v>0</v>
      </c>
      <c r="AY699" t="s">
        <v>345</v>
      </c>
      <c r="AZ699">
        <v>1</v>
      </c>
      <c r="BA699">
        <v>0</v>
      </c>
      <c r="BB699">
        <v>0</v>
      </c>
      <c r="BC699">
        <v>0</v>
      </c>
      <c r="BD699">
        <v>0</v>
      </c>
      <c r="BE699">
        <v>0</v>
      </c>
      <c r="BF699">
        <v>0</v>
      </c>
      <c r="BG699">
        <v>0</v>
      </c>
      <c r="BH699">
        <v>0</v>
      </c>
      <c r="BI699" t="s">
        <v>51</v>
      </c>
      <c r="BK699" t="s">
        <v>135</v>
      </c>
      <c r="BL699" t="s">
        <v>129</v>
      </c>
      <c r="BM699" t="s">
        <v>136</v>
      </c>
      <c r="BN699" t="s">
        <v>118</v>
      </c>
      <c r="BO699" t="s">
        <v>924</v>
      </c>
      <c r="BP699">
        <v>0</v>
      </c>
      <c r="BQ699">
        <v>0</v>
      </c>
      <c r="BR699">
        <v>0</v>
      </c>
      <c r="BS699">
        <v>0</v>
      </c>
      <c r="BT699">
        <v>0</v>
      </c>
      <c r="BU699">
        <v>1</v>
      </c>
      <c r="BV699">
        <v>0</v>
      </c>
      <c r="BW699">
        <v>0</v>
      </c>
      <c r="BX699">
        <v>0</v>
      </c>
      <c r="BY699">
        <v>0</v>
      </c>
      <c r="BZ699">
        <v>0</v>
      </c>
      <c r="CA699">
        <v>0</v>
      </c>
      <c r="CB699">
        <v>0</v>
      </c>
      <c r="CC699">
        <v>0</v>
      </c>
      <c r="CD699">
        <v>0</v>
      </c>
      <c r="CE699" t="s">
        <v>335</v>
      </c>
      <c r="CG699" t="s">
        <v>335</v>
      </c>
      <c r="CI699" t="s">
        <v>131</v>
      </c>
      <c r="CJ699" t="s">
        <v>51</v>
      </c>
      <c r="CK699" t="s">
        <v>2809</v>
      </c>
      <c r="CL699" t="s">
        <v>51</v>
      </c>
      <c r="CN699" t="s">
        <v>346</v>
      </c>
      <c r="CP699">
        <v>10</v>
      </c>
      <c r="CQ699" t="s">
        <v>2810</v>
      </c>
      <c r="CR699" t="s">
        <v>2811</v>
      </c>
      <c r="CS699" t="s">
        <v>337</v>
      </c>
      <c r="CT699" t="s">
        <v>1799</v>
      </c>
    </row>
    <row r="700" spans="1:98" customFormat="1">
      <c r="A700">
        <v>128624</v>
      </c>
      <c r="B700" t="s">
        <v>321</v>
      </c>
      <c r="C700" t="s">
        <v>360</v>
      </c>
      <c r="D700">
        <v>1979</v>
      </c>
      <c r="E700">
        <v>47</v>
      </c>
      <c r="F700" t="s">
        <v>387</v>
      </c>
      <c r="G700" t="s">
        <v>49</v>
      </c>
      <c r="H700" t="s">
        <v>415</v>
      </c>
      <c r="I700" t="s">
        <v>367</v>
      </c>
      <c r="J700" t="s">
        <v>350</v>
      </c>
      <c r="K700" s="329">
        <v>46130.714907407404</v>
      </c>
      <c r="L700" t="s">
        <v>309</v>
      </c>
      <c r="M700" t="s">
        <v>593</v>
      </c>
      <c r="N700" t="s">
        <v>594</v>
      </c>
      <c r="O700" t="s">
        <v>453</v>
      </c>
      <c r="P700" t="s">
        <v>342</v>
      </c>
      <c r="Q700" t="s">
        <v>307</v>
      </c>
      <c r="R700" t="s">
        <v>383</v>
      </c>
      <c r="S700" t="s">
        <v>121</v>
      </c>
      <c r="T700" t="s">
        <v>121</v>
      </c>
      <c r="U700" t="s">
        <v>331</v>
      </c>
      <c r="V700" t="s">
        <v>108</v>
      </c>
      <c r="W700" t="s">
        <v>1654</v>
      </c>
      <c r="X700">
        <v>0</v>
      </c>
      <c r="Y700">
        <v>0</v>
      </c>
      <c r="Z700">
        <v>1</v>
      </c>
      <c r="AA700">
        <v>0</v>
      </c>
      <c r="AB700">
        <v>1</v>
      </c>
      <c r="AC700">
        <v>0</v>
      </c>
      <c r="AD700">
        <v>0</v>
      </c>
      <c r="AE700">
        <v>0</v>
      </c>
      <c r="AF700">
        <v>0</v>
      </c>
      <c r="AG700">
        <v>0</v>
      </c>
      <c r="AH700">
        <v>0</v>
      </c>
      <c r="AI700">
        <v>1</v>
      </c>
      <c r="AJ700">
        <v>0</v>
      </c>
      <c r="AK700">
        <v>0</v>
      </c>
      <c r="AL700">
        <v>0</v>
      </c>
      <c r="AM700">
        <v>0</v>
      </c>
      <c r="AN700">
        <v>0</v>
      </c>
      <c r="AO700">
        <v>0</v>
      </c>
      <c r="AP700" t="s">
        <v>399</v>
      </c>
      <c r="AQ700">
        <v>0</v>
      </c>
      <c r="AR700">
        <v>0</v>
      </c>
      <c r="AS700">
        <v>0</v>
      </c>
      <c r="AT700">
        <v>0</v>
      </c>
      <c r="AU700">
        <v>0</v>
      </c>
      <c r="AV700">
        <v>0</v>
      </c>
      <c r="AW700">
        <v>1</v>
      </c>
      <c r="AX700">
        <v>0</v>
      </c>
      <c r="AY700" t="s">
        <v>345</v>
      </c>
      <c r="AZ700">
        <v>1</v>
      </c>
      <c r="BA700">
        <v>0</v>
      </c>
      <c r="BB700">
        <v>0</v>
      </c>
      <c r="BC700">
        <v>0</v>
      </c>
      <c r="BD700">
        <v>0</v>
      </c>
      <c r="BE700">
        <v>0</v>
      </c>
      <c r="BF700">
        <v>0</v>
      </c>
      <c r="BG700">
        <v>0</v>
      </c>
      <c r="BH700">
        <v>0</v>
      </c>
      <c r="BK700" t="s">
        <v>386</v>
      </c>
      <c r="BL700" t="s">
        <v>130</v>
      </c>
      <c r="BM700" t="s">
        <v>131</v>
      </c>
      <c r="BN700" t="s">
        <v>117</v>
      </c>
      <c r="BO700" t="s">
        <v>921</v>
      </c>
      <c r="BP700">
        <v>0</v>
      </c>
      <c r="BQ700">
        <v>0</v>
      </c>
      <c r="BR700">
        <v>0</v>
      </c>
      <c r="BS700">
        <v>0</v>
      </c>
      <c r="BT700">
        <v>0</v>
      </c>
      <c r="BU700">
        <v>0</v>
      </c>
      <c r="BV700">
        <v>0</v>
      </c>
      <c r="BW700">
        <v>0</v>
      </c>
      <c r="BX700">
        <v>0</v>
      </c>
      <c r="BY700">
        <v>0</v>
      </c>
      <c r="BZ700">
        <v>1</v>
      </c>
      <c r="CA700">
        <v>0</v>
      </c>
      <c r="CB700">
        <v>0</v>
      </c>
      <c r="CC700">
        <v>0</v>
      </c>
      <c r="CD700">
        <v>0</v>
      </c>
      <c r="CE700" t="s">
        <v>185</v>
      </c>
      <c r="CG700" t="s">
        <v>203</v>
      </c>
      <c r="CI700" t="s">
        <v>386</v>
      </c>
      <c r="CJ700" t="s">
        <v>51</v>
      </c>
      <c r="CL700" t="s">
        <v>51</v>
      </c>
      <c r="CN700" t="s">
        <v>346</v>
      </c>
      <c r="CP700">
        <v>10</v>
      </c>
      <c r="CS700" t="s">
        <v>400</v>
      </c>
    </row>
    <row r="701" spans="1:98" customFormat="1">
      <c r="A701">
        <v>199760</v>
      </c>
      <c r="B701" t="s">
        <v>658</v>
      </c>
      <c r="C701" t="s">
        <v>360</v>
      </c>
      <c r="D701">
        <v>1978</v>
      </c>
      <c r="E701">
        <v>48</v>
      </c>
      <c r="F701" t="s">
        <v>387</v>
      </c>
      <c r="G701" t="s">
        <v>87</v>
      </c>
      <c r="H701" t="s">
        <v>2812</v>
      </c>
      <c r="I701" t="s">
        <v>397</v>
      </c>
      <c r="J701" t="s">
        <v>350</v>
      </c>
      <c r="K701" s="329">
        <v>46130.676296296297</v>
      </c>
      <c r="L701" t="s">
        <v>309</v>
      </c>
      <c r="M701" t="s">
        <v>658</v>
      </c>
      <c r="N701" t="s">
        <v>660</v>
      </c>
      <c r="O701" t="s">
        <v>319</v>
      </c>
      <c r="P701" t="s">
        <v>405</v>
      </c>
      <c r="Q701" t="s">
        <v>306</v>
      </c>
      <c r="R701" t="s">
        <v>123</v>
      </c>
      <c r="S701" t="s">
        <v>122</v>
      </c>
      <c r="T701" t="s">
        <v>394</v>
      </c>
      <c r="U701" t="s">
        <v>78</v>
      </c>
      <c r="V701" t="s">
        <v>106</v>
      </c>
      <c r="W701" t="s">
        <v>881</v>
      </c>
      <c r="X701">
        <v>0</v>
      </c>
      <c r="Y701">
        <v>1</v>
      </c>
      <c r="Z701">
        <v>0</v>
      </c>
      <c r="AA701">
        <v>0</v>
      </c>
      <c r="AB701">
        <v>0</v>
      </c>
      <c r="AC701">
        <v>0</v>
      </c>
      <c r="AD701">
        <v>0</v>
      </c>
      <c r="AE701">
        <v>0</v>
      </c>
      <c r="AF701">
        <v>0</v>
      </c>
      <c r="AG701">
        <v>0</v>
      </c>
      <c r="AH701">
        <v>1</v>
      </c>
      <c r="AI701">
        <v>0</v>
      </c>
      <c r="AJ701">
        <v>0</v>
      </c>
      <c r="AK701">
        <v>0</v>
      </c>
      <c r="AL701">
        <v>0</v>
      </c>
      <c r="AM701">
        <v>0</v>
      </c>
      <c r="AN701">
        <v>0</v>
      </c>
      <c r="AO701">
        <v>0</v>
      </c>
      <c r="AP701" t="s">
        <v>345</v>
      </c>
      <c r="AQ701">
        <v>1</v>
      </c>
      <c r="AR701">
        <v>0</v>
      </c>
      <c r="AS701">
        <v>0</v>
      </c>
      <c r="AT701">
        <v>0</v>
      </c>
      <c r="AU701">
        <v>0</v>
      </c>
      <c r="AV701">
        <v>0</v>
      </c>
      <c r="AW701">
        <v>0</v>
      </c>
      <c r="AX701">
        <v>0</v>
      </c>
      <c r="AY701" t="s">
        <v>345</v>
      </c>
      <c r="AZ701">
        <v>1</v>
      </c>
      <c r="BA701">
        <v>0</v>
      </c>
      <c r="BB701">
        <v>0</v>
      </c>
      <c r="BC701">
        <v>0</v>
      </c>
      <c r="BD701">
        <v>0</v>
      </c>
      <c r="BE701">
        <v>0</v>
      </c>
      <c r="BF701">
        <v>0</v>
      </c>
      <c r="BG701">
        <v>0</v>
      </c>
      <c r="BH701">
        <v>0</v>
      </c>
      <c r="BK701" t="s">
        <v>130</v>
      </c>
      <c r="BL701" t="s">
        <v>132</v>
      </c>
      <c r="BM701" t="s">
        <v>131</v>
      </c>
      <c r="BN701" t="s">
        <v>118</v>
      </c>
      <c r="BO701" t="s">
        <v>924</v>
      </c>
      <c r="BP701">
        <v>0</v>
      </c>
      <c r="BQ701">
        <v>0</v>
      </c>
      <c r="BR701">
        <v>0</v>
      </c>
      <c r="BS701">
        <v>0</v>
      </c>
      <c r="BT701">
        <v>0</v>
      </c>
      <c r="BU701">
        <v>1</v>
      </c>
      <c r="BV701">
        <v>0</v>
      </c>
      <c r="BW701">
        <v>0</v>
      </c>
      <c r="BX701">
        <v>0</v>
      </c>
      <c r="BY701">
        <v>0</v>
      </c>
      <c r="BZ701">
        <v>0</v>
      </c>
      <c r="CA701">
        <v>0</v>
      </c>
      <c r="CB701">
        <v>0</v>
      </c>
      <c r="CC701">
        <v>0</v>
      </c>
      <c r="CD701">
        <v>0</v>
      </c>
      <c r="CE701" t="s">
        <v>240</v>
      </c>
      <c r="CG701" t="s">
        <v>244</v>
      </c>
      <c r="CI701" t="s">
        <v>129</v>
      </c>
      <c r="CJ701" t="s">
        <v>51</v>
      </c>
      <c r="CL701" t="s">
        <v>51</v>
      </c>
      <c r="CM701" t="s">
        <v>2813</v>
      </c>
      <c r="CN701" t="s">
        <v>346</v>
      </c>
      <c r="CO701" t="s">
        <v>1755</v>
      </c>
      <c r="CP701">
        <v>10</v>
      </c>
      <c r="CQ701" t="s">
        <v>1555</v>
      </c>
      <c r="CR701" t="s">
        <v>2814</v>
      </c>
      <c r="CS701" t="s">
        <v>347</v>
      </c>
      <c r="CT701" t="s">
        <v>2815</v>
      </c>
    </row>
    <row r="702" spans="1:98" customFormat="1">
      <c r="A702">
        <v>113765</v>
      </c>
      <c r="B702" t="s">
        <v>551</v>
      </c>
      <c r="C702" t="s">
        <v>360</v>
      </c>
      <c r="D702">
        <v>1973</v>
      </c>
      <c r="E702">
        <v>53</v>
      </c>
      <c r="F702" t="s">
        <v>58</v>
      </c>
      <c r="G702" t="s">
        <v>49</v>
      </c>
      <c r="H702" t="s">
        <v>415</v>
      </c>
      <c r="I702" t="s">
        <v>367</v>
      </c>
      <c r="J702" t="s">
        <v>350</v>
      </c>
      <c r="K702" s="329">
        <v>46130.669189814813</v>
      </c>
      <c r="L702" t="s">
        <v>309</v>
      </c>
      <c r="M702" t="s">
        <v>511</v>
      </c>
      <c r="N702" t="s">
        <v>512</v>
      </c>
      <c r="O702" t="s">
        <v>415</v>
      </c>
      <c r="P702" t="s">
        <v>382</v>
      </c>
      <c r="R702" t="s">
        <v>125</v>
      </c>
      <c r="S702" t="s">
        <v>125</v>
      </c>
      <c r="T702" t="s">
        <v>391</v>
      </c>
      <c r="U702" t="s">
        <v>580</v>
      </c>
      <c r="V702" t="s">
        <v>105</v>
      </c>
      <c r="W702" t="s">
        <v>513</v>
      </c>
      <c r="X702">
        <v>0</v>
      </c>
      <c r="Y702">
        <v>0</v>
      </c>
      <c r="Z702">
        <v>0</v>
      </c>
      <c r="AA702">
        <v>0</v>
      </c>
      <c r="AB702">
        <v>0</v>
      </c>
      <c r="AC702">
        <v>0</v>
      </c>
      <c r="AD702">
        <v>0</v>
      </c>
      <c r="AE702">
        <v>0</v>
      </c>
      <c r="AF702">
        <v>0</v>
      </c>
      <c r="AG702">
        <v>0</v>
      </c>
      <c r="AH702">
        <v>1</v>
      </c>
      <c r="AI702">
        <v>0</v>
      </c>
      <c r="AJ702">
        <v>0</v>
      </c>
      <c r="AK702">
        <v>0</v>
      </c>
      <c r="AL702">
        <v>0</v>
      </c>
      <c r="AM702">
        <v>0</v>
      </c>
      <c r="AN702">
        <v>0</v>
      </c>
      <c r="AO702">
        <v>0</v>
      </c>
      <c r="AP702" t="s">
        <v>345</v>
      </c>
      <c r="AQ702">
        <v>1</v>
      </c>
      <c r="AR702">
        <v>0</v>
      </c>
      <c r="AS702">
        <v>0</v>
      </c>
      <c r="AT702">
        <v>0</v>
      </c>
      <c r="AU702">
        <v>0</v>
      </c>
      <c r="AV702">
        <v>0</v>
      </c>
      <c r="AW702">
        <v>0</v>
      </c>
      <c r="AX702">
        <v>0</v>
      </c>
      <c r="AY702" t="s">
        <v>345</v>
      </c>
      <c r="AZ702">
        <v>1</v>
      </c>
      <c r="BA702">
        <v>0</v>
      </c>
      <c r="BB702">
        <v>0</v>
      </c>
      <c r="BC702">
        <v>0</v>
      </c>
      <c r="BD702">
        <v>0</v>
      </c>
      <c r="BE702">
        <v>0</v>
      </c>
      <c r="BF702">
        <v>0</v>
      </c>
      <c r="BG702">
        <v>0</v>
      </c>
      <c r="BH702">
        <v>0</v>
      </c>
      <c r="BI702" t="s">
        <v>51</v>
      </c>
      <c r="BK702" t="s">
        <v>128</v>
      </c>
      <c r="BL702" t="s">
        <v>128</v>
      </c>
      <c r="BM702" t="s">
        <v>128</v>
      </c>
      <c r="BN702" t="s">
        <v>120</v>
      </c>
      <c r="BO702" t="s">
        <v>373</v>
      </c>
      <c r="BP702">
        <v>0</v>
      </c>
      <c r="BQ702">
        <v>0</v>
      </c>
      <c r="BR702">
        <v>0</v>
      </c>
      <c r="BS702">
        <v>0</v>
      </c>
      <c r="BT702">
        <v>0</v>
      </c>
      <c r="BU702">
        <v>0</v>
      </c>
      <c r="BV702">
        <v>0</v>
      </c>
      <c r="BW702">
        <v>0</v>
      </c>
      <c r="BX702">
        <v>0</v>
      </c>
      <c r="BY702">
        <v>0</v>
      </c>
      <c r="BZ702">
        <v>0</v>
      </c>
      <c r="CA702">
        <v>0</v>
      </c>
      <c r="CB702">
        <v>0</v>
      </c>
      <c r="CC702">
        <v>0</v>
      </c>
      <c r="CD702">
        <v>1</v>
      </c>
      <c r="CE702" t="s">
        <v>335</v>
      </c>
      <c r="CG702" t="s">
        <v>335</v>
      </c>
      <c r="CI702" t="s">
        <v>128</v>
      </c>
      <c r="CJ702" t="s">
        <v>51</v>
      </c>
      <c r="CL702" t="s">
        <v>51</v>
      </c>
      <c r="CN702" t="s">
        <v>346</v>
      </c>
      <c r="CP702">
        <v>9</v>
      </c>
      <c r="CS702" t="s">
        <v>400</v>
      </c>
    </row>
    <row r="703" spans="1:98" customFormat="1">
      <c r="A703">
        <v>199736</v>
      </c>
      <c r="B703" t="s">
        <v>321</v>
      </c>
      <c r="C703" t="s">
        <v>322</v>
      </c>
      <c r="D703">
        <v>1994</v>
      </c>
      <c r="E703">
        <v>32</v>
      </c>
      <c r="F703" t="s">
        <v>57</v>
      </c>
      <c r="G703" t="s">
        <v>84</v>
      </c>
      <c r="H703" t="s">
        <v>738</v>
      </c>
      <c r="I703" t="s">
        <v>424</v>
      </c>
      <c r="J703" t="s">
        <v>350</v>
      </c>
      <c r="K703" s="329">
        <v>46130.667743055557</v>
      </c>
      <c r="L703" t="s">
        <v>309</v>
      </c>
      <c r="M703" t="s">
        <v>1810</v>
      </c>
      <c r="N703" t="s">
        <v>1812</v>
      </c>
      <c r="O703" t="s">
        <v>319</v>
      </c>
      <c r="P703" t="s">
        <v>405</v>
      </c>
      <c r="Q703" t="s">
        <v>306</v>
      </c>
      <c r="R703" t="s">
        <v>122</v>
      </c>
      <c r="S703" t="s">
        <v>122</v>
      </c>
      <c r="T703" t="s">
        <v>394</v>
      </c>
      <c r="U703" t="s">
        <v>331</v>
      </c>
      <c r="V703" t="s">
        <v>112</v>
      </c>
      <c r="W703" t="s">
        <v>664</v>
      </c>
      <c r="X703">
        <v>1</v>
      </c>
      <c r="Y703">
        <v>1</v>
      </c>
      <c r="Z703">
        <v>1</v>
      </c>
      <c r="AA703">
        <v>0</v>
      </c>
      <c r="AB703">
        <v>1</v>
      </c>
      <c r="AC703">
        <v>0</v>
      </c>
      <c r="AD703">
        <v>0</v>
      </c>
      <c r="AE703">
        <v>0</v>
      </c>
      <c r="AF703">
        <v>0</v>
      </c>
      <c r="AG703">
        <v>0</v>
      </c>
      <c r="AH703">
        <v>0</v>
      </c>
      <c r="AI703">
        <v>0</v>
      </c>
      <c r="AJ703">
        <v>0</v>
      </c>
      <c r="AK703">
        <v>0</v>
      </c>
      <c r="AL703">
        <v>0</v>
      </c>
      <c r="AM703">
        <v>0</v>
      </c>
      <c r="AN703">
        <v>0</v>
      </c>
      <c r="AO703">
        <v>0</v>
      </c>
      <c r="AP703" t="s">
        <v>375</v>
      </c>
      <c r="AQ703">
        <v>0</v>
      </c>
      <c r="AR703">
        <v>1</v>
      </c>
      <c r="AS703">
        <v>0</v>
      </c>
      <c r="AT703">
        <v>0</v>
      </c>
      <c r="AU703">
        <v>0</v>
      </c>
      <c r="AV703">
        <v>0</v>
      </c>
      <c r="AW703">
        <v>0</v>
      </c>
      <c r="AX703">
        <v>0</v>
      </c>
      <c r="AY703" t="s">
        <v>375</v>
      </c>
      <c r="AZ703">
        <v>0</v>
      </c>
      <c r="BA703">
        <v>1</v>
      </c>
      <c r="BB703">
        <v>0</v>
      </c>
      <c r="BC703">
        <v>0</v>
      </c>
      <c r="BD703">
        <v>0</v>
      </c>
      <c r="BE703">
        <v>0</v>
      </c>
      <c r="BF703">
        <v>0</v>
      </c>
      <c r="BG703">
        <v>0</v>
      </c>
      <c r="BH703">
        <v>0</v>
      </c>
      <c r="BI703" t="s">
        <v>52</v>
      </c>
      <c r="BK703" t="s">
        <v>131</v>
      </c>
      <c r="BL703" t="s">
        <v>131</v>
      </c>
      <c r="BM703" t="s">
        <v>132</v>
      </c>
      <c r="BN703" t="s">
        <v>117</v>
      </c>
      <c r="BO703" t="s">
        <v>929</v>
      </c>
      <c r="BP703">
        <v>0</v>
      </c>
      <c r="BQ703">
        <v>0</v>
      </c>
      <c r="BR703">
        <v>0</v>
      </c>
      <c r="BS703">
        <v>0</v>
      </c>
      <c r="BT703">
        <v>0</v>
      </c>
      <c r="BU703">
        <v>1</v>
      </c>
      <c r="BV703">
        <v>0</v>
      </c>
      <c r="BW703">
        <v>1</v>
      </c>
      <c r="BX703">
        <v>0</v>
      </c>
      <c r="BY703">
        <v>0</v>
      </c>
      <c r="BZ703">
        <v>0</v>
      </c>
      <c r="CA703">
        <v>0</v>
      </c>
      <c r="CB703">
        <v>0</v>
      </c>
      <c r="CC703">
        <v>0</v>
      </c>
      <c r="CD703">
        <v>0</v>
      </c>
      <c r="CE703" t="s">
        <v>335</v>
      </c>
      <c r="CG703" t="s">
        <v>335</v>
      </c>
      <c r="CI703" t="s">
        <v>128</v>
      </c>
      <c r="CJ703" t="s">
        <v>52</v>
      </c>
      <c r="CL703" t="s">
        <v>51</v>
      </c>
      <c r="CN703" t="s">
        <v>346</v>
      </c>
      <c r="CP703">
        <v>8</v>
      </c>
      <c r="CS703" t="s">
        <v>347</v>
      </c>
    </row>
    <row r="704" spans="1:98" customFormat="1">
      <c r="A704">
        <v>161886</v>
      </c>
      <c r="B704" t="s">
        <v>461</v>
      </c>
      <c r="C704" t="s">
        <v>322</v>
      </c>
      <c r="D704">
        <v>1961</v>
      </c>
      <c r="E704">
        <v>65</v>
      </c>
      <c r="F704" t="s">
        <v>339</v>
      </c>
      <c r="G704" t="s">
        <v>49</v>
      </c>
      <c r="H704" t="s">
        <v>442</v>
      </c>
      <c r="I704" t="s">
        <v>324</v>
      </c>
      <c r="J704" t="s">
        <v>350</v>
      </c>
      <c r="K704" s="329">
        <v>46130.667592592596</v>
      </c>
      <c r="L704" t="s">
        <v>309</v>
      </c>
      <c r="M704" t="s">
        <v>413</v>
      </c>
      <c r="N704" t="s">
        <v>414</v>
      </c>
      <c r="O704" t="s">
        <v>415</v>
      </c>
      <c r="P704" t="s">
        <v>382</v>
      </c>
      <c r="R704" t="s">
        <v>383</v>
      </c>
      <c r="S704" t="s">
        <v>121</v>
      </c>
      <c r="T704" t="s">
        <v>121</v>
      </c>
      <c r="U704" t="s">
        <v>331</v>
      </c>
      <c r="V704" t="s">
        <v>107</v>
      </c>
      <c r="W704" t="s">
        <v>623</v>
      </c>
      <c r="X704">
        <v>0</v>
      </c>
      <c r="Y704">
        <v>0</v>
      </c>
      <c r="Z704">
        <v>0</v>
      </c>
      <c r="AA704">
        <v>0</v>
      </c>
      <c r="AB704">
        <v>0</v>
      </c>
      <c r="AC704">
        <v>0</v>
      </c>
      <c r="AD704">
        <v>0</v>
      </c>
      <c r="AE704">
        <v>1</v>
      </c>
      <c r="AF704">
        <v>0</v>
      </c>
      <c r="AG704">
        <v>0</v>
      </c>
      <c r="AH704">
        <v>0</v>
      </c>
      <c r="AI704">
        <v>0</v>
      </c>
      <c r="AJ704">
        <v>0</v>
      </c>
      <c r="AK704">
        <v>0</v>
      </c>
      <c r="AL704">
        <v>0</v>
      </c>
      <c r="AM704">
        <v>0</v>
      </c>
      <c r="AN704">
        <v>0</v>
      </c>
      <c r="AO704">
        <v>0</v>
      </c>
      <c r="AP704" t="s">
        <v>399</v>
      </c>
      <c r="AQ704">
        <v>0</v>
      </c>
      <c r="AR704">
        <v>0</v>
      </c>
      <c r="AS704">
        <v>0</v>
      </c>
      <c r="AT704">
        <v>0</v>
      </c>
      <c r="AU704">
        <v>0</v>
      </c>
      <c r="AV704">
        <v>0</v>
      </c>
      <c r="AW704">
        <v>1</v>
      </c>
      <c r="AX704">
        <v>0</v>
      </c>
      <c r="AY704" t="s">
        <v>345</v>
      </c>
      <c r="AZ704">
        <v>1</v>
      </c>
      <c r="BA704">
        <v>0</v>
      </c>
      <c r="BB704">
        <v>0</v>
      </c>
      <c r="BC704">
        <v>0</v>
      </c>
      <c r="BD704">
        <v>0</v>
      </c>
      <c r="BE704">
        <v>0</v>
      </c>
      <c r="BF704">
        <v>0</v>
      </c>
      <c r="BG704">
        <v>0</v>
      </c>
      <c r="BH704">
        <v>0</v>
      </c>
      <c r="BK704" t="s">
        <v>386</v>
      </c>
      <c r="BL704" t="s">
        <v>128</v>
      </c>
      <c r="BM704" t="s">
        <v>130</v>
      </c>
      <c r="BN704" t="s">
        <v>119</v>
      </c>
      <c r="BO704" t="s">
        <v>938</v>
      </c>
      <c r="BP704">
        <v>0</v>
      </c>
      <c r="BQ704">
        <v>0</v>
      </c>
      <c r="BR704">
        <v>0</v>
      </c>
      <c r="BS704">
        <v>0</v>
      </c>
      <c r="BT704">
        <v>0</v>
      </c>
      <c r="BU704">
        <v>0</v>
      </c>
      <c r="BV704">
        <v>0</v>
      </c>
      <c r="BW704">
        <v>1</v>
      </c>
      <c r="BX704">
        <v>0</v>
      </c>
      <c r="BY704">
        <v>0</v>
      </c>
      <c r="BZ704">
        <v>0</v>
      </c>
      <c r="CA704">
        <v>0</v>
      </c>
      <c r="CB704">
        <v>0</v>
      </c>
      <c r="CC704">
        <v>0</v>
      </c>
      <c r="CD704">
        <v>0</v>
      </c>
      <c r="CE704" t="s">
        <v>335</v>
      </c>
      <c r="CG704" t="s">
        <v>335</v>
      </c>
      <c r="CI704" t="s">
        <v>128</v>
      </c>
      <c r="CJ704" t="s">
        <v>52</v>
      </c>
      <c r="CL704" t="s">
        <v>52</v>
      </c>
      <c r="CN704" t="s">
        <v>346</v>
      </c>
      <c r="CP704">
        <v>7</v>
      </c>
      <c r="CS704" t="s">
        <v>400</v>
      </c>
    </row>
    <row r="705" spans="1:98" customFormat="1">
      <c r="A705">
        <v>161885</v>
      </c>
      <c r="B705" t="s">
        <v>461</v>
      </c>
      <c r="C705" t="s">
        <v>360</v>
      </c>
      <c r="D705">
        <v>1961</v>
      </c>
      <c r="E705">
        <v>65</v>
      </c>
      <c r="F705" t="s">
        <v>339</v>
      </c>
      <c r="G705" t="s">
        <v>49</v>
      </c>
      <c r="H705" t="s">
        <v>442</v>
      </c>
      <c r="I705" t="s">
        <v>324</v>
      </c>
      <c r="J705" t="s">
        <v>325</v>
      </c>
      <c r="K705" s="329">
        <v>46130.667349537034</v>
      </c>
      <c r="L705" t="s">
        <v>309</v>
      </c>
      <c r="M705" t="s">
        <v>413</v>
      </c>
      <c r="N705" t="s">
        <v>414</v>
      </c>
      <c r="O705" t="s">
        <v>415</v>
      </c>
      <c r="P705" t="s">
        <v>382</v>
      </c>
      <c r="R705" t="s">
        <v>383</v>
      </c>
      <c r="S705" t="s">
        <v>121</v>
      </c>
      <c r="T705" t="s">
        <v>121</v>
      </c>
      <c r="U705" t="s">
        <v>331</v>
      </c>
      <c r="V705" t="s">
        <v>107</v>
      </c>
      <c r="W705" t="s">
        <v>623</v>
      </c>
      <c r="X705">
        <v>0</v>
      </c>
      <c r="Y705">
        <v>0</v>
      </c>
      <c r="Z705">
        <v>0</v>
      </c>
      <c r="AA705">
        <v>0</v>
      </c>
      <c r="AB705">
        <v>0</v>
      </c>
      <c r="AC705">
        <v>0</v>
      </c>
      <c r="AD705">
        <v>0</v>
      </c>
      <c r="AE705">
        <v>1</v>
      </c>
      <c r="AF705">
        <v>0</v>
      </c>
      <c r="AG705">
        <v>0</v>
      </c>
      <c r="AH705">
        <v>0</v>
      </c>
      <c r="AI705">
        <v>0</v>
      </c>
      <c r="AJ705">
        <v>0</v>
      </c>
      <c r="AK705">
        <v>0</v>
      </c>
      <c r="AL705">
        <v>0</v>
      </c>
      <c r="AM705">
        <v>0</v>
      </c>
      <c r="AN705">
        <v>0</v>
      </c>
      <c r="AO705">
        <v>0</v>
      </c>
      <c r="AP705" t="s">
        <v>399</v>
      </c>
      <c r="AQ705">
        <v>0</v>
      </c>
      <c r="AR705">
        <v>0</v>
      </c>
      <c r="AS705">
        <v>0</v>
      </c>
      <c r="AT705">
        <v>0</v>
      </c>
      <c r="AU705">
        <v>0</v>
      </c>
      <c r="AV705">
        <v>0</v>
      </c>
      <c r="AW705">
        <v>1</v>
      </c>
      <c r="AX705">
        <v>0</v>
      </c>
      <c r="AY705" t="s">
        <v>345</v>
      </c>
      <c r="AZ705">
        <v>1</v>
      </c>
      <c r="BA705">
        <v>0</v>
      </c>
      <c r="BB705">
        <v>0</v>
      </c>
      <c r="BC705">
        <v>0</v>
      </c>
      <c r="BD705">
        <v>0</v>
      </c>
      <c r="BE705">
        <v>0</v>
      </c>
      <c r="BF705">
        <v>0</v>
      </c>
      <c r="BG705">
        <v>0</v>
      </c>
      <c r="BH705">
        <v>0</v>
      </c>
      <c r="BI705" t="s">
        <v>52</v>
      </c>
      <c r="BK705" t="s">
        <v>130</v>
      </c>
      <c r="BL705" t="s">
        <v>129</v>
      </c>
      <c r="BM705" t="s">
        <v>129</v>
      </c>
      <c r="BN705" t="s">
        <v>118</v>
      </c>
      <c r="BO705" t="s">
        <v>921</v>
      </c>
      <c r="BP705">
        <v>0</v>
      </c>
      <c r="BQ705">
        <v>0</v>
      </c>
      <c r="BR705">
        <v>0</v>
      </c>
      <c r="BS705">
        <v>0</v>
      </c>
      <c r="BT705">
        <v>0</v>
      </c>
      <c r="BU705">
        <v>0</v>
      </c>
      <c r="BV705">
        <v>0</v>
      </c>
      <c r="BW705">
        <v>0</v>
      </c>
      <c r="BX705">
        <v>0</v>
      </c>
      <c r="BY705">
        <v>0</v>
      </c>
      <c r="BZ705">
        <v>1</v>
      </c>
      <c r="CA705">
        <v>0</v>
      </c>
      <c r="CB705">
        <v>0</v>
      </c>
      <c r="CC705">
        <v>0</v>
      </c>
      <c r="CD705">
        <v>0</v>
      </c>
      <c r="CE705" t="s">
        <v>335</v>
      </c>
      <c r="CG705" t="s">
        <v>335</v>
      </c>
      <c r="CI705" t="s">
        <v>128</v>
      </c>
      <c r="CJ705" t="s">
        <v>52</v>
      </c>
      <c r="CL705" t="s">
        <v>52</v>
      </c>
      <c r="CN705" t="s">
        <v>346</v>
      </c>
      <c r="CP705">
        <v>8</v>
      </c>
    </row>
    <row r="706" spans="1:98" customFormat="1">
      <c r="A706">
        <v>131910</v>
      </c>
      <c r="B706" t="s">
        <v>362</v>
      </c>
      <c r="C706" t="s">
        <v>360</v>
      </c>
      <c r="D706">
        <v>1971</v>
      </c>
      <c r="E706">
        <v>55</v>
      </c>
      <c r="F706" t="s">
        <v>58</v>
      </c>
      <c r="G706" t="s">
        <v>49</v>
      </c>
      <c r="H706" t="s">
        <v>328</v>
      </c>
      <c r="I706" t="s">
        <v>367</v>
      </c>
      <c r="J706" t="s">
        <v>350</v>
      </c>
      <c r="K706" s="329">
        <v>46130.666122685187</v>
      </c>
      <c r="L706" t="s">
        <v>309</v>
      </c>
      <c r="M706" t="s">
        <v>762</v>
      </c>
      <c r="N706" t="s">
        <v>811</v>
      </c>
      <c r="O706" t="s">
        <v>453</v>
      </c>
      <c r="P706" t="s">
        <v>342</v>
      </c>
      <c r="Q706" t="s">
        <v>307</v>
      </c>
      <c r="R706" t="s">
        <v>383</v>
      </c>
      <c r="S706" t="s">
        <v>121</v>
      </c>
      <c r="T706" t="s">
        <v>121</v>
      </c>
      <c r="U706" t="s">
        <v>331</v>
      </c>
      <c r="V706" t="s">
        <v>109</v>
      </c>
      <c r="W706" t="s">
        <v>623</v>
      </c>
      <c r="X706">
        <v>0</v>
      </c>
      <c r="Y706">
        <v>0</v>
      </c>
      <c r="Z706">
        <v>0</v>
      </c>
      <c r="AA706">
        <v>0</v>
      </c>
      <c r="AB706">
        <v>0</v>
      </c>
      <c r="AC706">
        <v>0</v>
      </c>
      <c r="AD706">
        <v>0</v>
      </c>
      <c r="AE706">
        <v>1</v>
      </c>
      <c r="AF706">
        <v>0</v>
      </c>
      <c r="AG706">
        <v>0</v>
      </c>
      <c r="AH706">
        <v>0</v>
      </c>
      <c r="AI706">
        <v>0</v>
      </c>
      <c r="AJ706">
        <v>0</v>
      </c>
      <c r="AK706">
        <v>0</v>
      </c>
      <c r="AL706">
        <v>0</v>
      </c>
      <c r="AM706">
        <v>0</v>
      </c>
      <c r="AN706">
        <v>0</v>
      </c>
      <c r="AO706">
        <v>0</v>
      </c>
      <c r="AP706" t="s">
        <v>399</v>
      </c>
      <c r="AQ706">
        <v>0</v>
      </c>
      <c r="AR706">
        <v>0</v>
      </c>
      <c r="AS706">
        <v>0</v>
      </c>
      <c r="AT706">
        <v>0</v>
      </c>
      <c r="AU706">
        <v>0</v>
      </c>
      <c r="AV706">
        <v>0</v>
      </c>
      <c r="AW706">
        <v>1</v>
      </c>
      <c r="AX706">
        <v>0</v>
      </c>
      <c r="AY706" t="s">
        <v>668</v>
      </c>
      <c r="AZ706">
        <v>0</v>
      </c>
      <c r="BA706">
        <v>0</v>
      </c>
      <c r="BB706">
        <v>0</v>
      </c>
      <c r="BC706">
        <v>1</v>
      </c>
      <c r="BD706">
        <v>0</v>
      </c>
      <c r="BE706">
        <v>0</v>
      </c>
      <c r="BF706">
        <v>1</v>
      </c>
      <c r="BG706">
        <v>0</v>
      </c>
      <c r="BH706">
        <v>0</v>
      </c>
      <c r="BK706" t="s">
        <v>386</v>
      </c>
      <c r="BL706" t="s">
        <v>129</v>
      </c>
      <c r="BM706" t="s">
        <v>130</v>
      </c>
      <c r="BN706" t="s">
        <v>118</v>
      </c>
      <c r="BO706" t="s">
        <v>947</v>
      </c>
      <c r="BP706">
        <v>0</v>
      </c>
      <c r="BQ706">
        <v>0</v>
      </c>
      <c r="BR706">
        <v>0</v>
      </c>
      <c r="BS706">
        <v>0</v>
      </c>
      <c r="BT706">
        <v>0</v>
      </c>
      <c r="BU706">
        <v>1</v>
      </c>
      <c r="BV706">
        <v>0</v>
      </c>
      <c r="BW706">
        <v>0</v>
      </c>
      <c r="BX706">
        <v>0</v>
      </c>
      <c r="BY706">
        <v>0</v>
      </c>
      <c r="BZ706">
        <v>1</v>
      </c>
      <c r="CA706">
        <v>0</v>
      </c>
      <c r="CB706">
        <v>0</v>
      </c>
      <c r="CC706">
        <v>0</v>
      </c>
      <c r="CD706">
        <v>0</v>
      </c>
      <c r="CE706" t="s">
        <v>335</v>
      </c>
      <c r="CG706" t="s">
        <v>335</v>
      </c>
      <c r="CI706" t="s">
        <v>128</v>
      </c>
      <c r="CJ706" t="s">
        <v>52</v>
      </c>
      <c r="CL706" t="s">
        <v>52</v>
      </c>
      <c r="CN706" t="s">
        <v>336</v>
      </c>
      <c r="CO706" t="s">
        <v>1753</v>
      </c>
      <c r="CP706">
        <v>9</v>
      </c>
    </row>
    <row r="707" spans="1:98" customFormat="1">
      <c r="A707">
        <v>199753</v>
      </c>
      <c r="B707" t="s">
        <v>506</v>
      </c>
      <c r="C707" t="s">
        <v>322</v>
      </c>
      <c r="D707">
        <v>1973</v>
      </c>
      <c r="E707">
        <v>53</v>
      </c>
      <c r="F707" t="s">
        <v>58</v>
      </c>
      <c r="G707" t="s">
        <v>83</v>
      </c>
      <c r="H707" t="s">
        <v>632</v>
      </c>
      <c r="I707" t="s">
        <v>349</v>
      </c>
      <c r="J707" t="s">
        <v>350</v>
      </c>
      <c r="K707" s="329">
        <v>46130.663761574076</v>
      </c>
      <c r="L707" t="s">
        <v>309</v>
      </c>
      <c r="M707" t="s">
        <v>506</v>
      </c>
      <c r="N707" t="s">
        <v>932</v>
      </c>
      <c r="O707" t="s">
        <v>507</v>
      </c>
      <c r="P707" t="s">
        <v>342</v>
      </c>
      <c r="R707" t="s">
        <v>383</v>
      </c>
      <c r="S707" t="s">
        <v>121</v>
      </c>
      <c r="T707" t="s">
        <v>121</v>
      </c>
      <c r="U707" t="s">
        <v>83</v>
      </c>
      <c r="V707" t="s">
        <v>107</v>
      </c>
      <c r="W707" t="s">
        <v>419</v>
      </c>
      <c r="X707">
        <v>0</v>
      </c>
      <c r="Y707">
        <v>0</v>
      </c>
      <c r="Z707">
        <v>1</v>
      </c>
      <c r="AA707">
        <v>0</v>
      </c>
      <c r="AB707">
        <v>0</v>
      </c>
      <c r="AC707">
        <v>0</v>
      </c>
      <c r="AD707">
        <v>1</v>
      </c>
      <c r="AE707">
        <v>0</v>
      </c>
      <c r="AF707">
        <v>0</v>
      </c>
      <c r="AG707">
        <v>0</v>
      </c>
      <c r="AH707">
        <v>0</v>
      </c>
      <c r="AI707">
        <v>0</v>
      </c>
      <c r="AJ707">
        <v>0</v>
      </c>
      <c r="AK707">
        <v>0</v>
      </c>
      <c r="AL707">
        <v>0</v>
      </c>
      <c r="AM707">
        <v>0</v>
      </c>
      <c r="AN707">
        <v>0</v>
      </c>
      <c r="AO707">
        <v>0</v>
      </c>
      <c r="AP707" t="s">
        <v>345</v>
      </c>
      <c r="AQ707">
        <v>1</v>
      </c>
      <c r="AR707">
        <v>0</v>
      </c>
      <c r="AS707">
        <v>0</v>
      </c>
      <c r="AT707">
        <v>0</v>
      </c>
      <c r="AU707">
        <v>0</v>
      </c>
      <c r="AV707">
        <v>0</v>
      </c>
      <c r="AW707">
        <v>0</v>
      </c>
      <c r="AX707">
        <v>0</v>
      </c>
      <c r="AY707" t="s">
        <v>345</v>
      </c>
      <c r="AZ707">
        <v>1</v>
      </c>
      <c r="BA707">
        <v>0</v>
      </c>
      <c r="BB707">
        <v>0</v>
      </c>
      <c r="BC707">
        <v>0</v>
      </c>
      <c r="BD707">
        <v>0</v>
      </c>
      <c r="BE707">
        <v>0</v>
      </c>
      <c r="BF707">
        <v>0</v>
      </c>
      <c r="BG707">
        <v>0</v>
      </c>
      <c r="BH707">
        <v>0</v>
      </c>
      <c r="BK707" t="s">
        <v>386</v>
      </c>
      <c r="BL707" t="s">
        <v>128</v>
      </c>
      <c r="BM707" t="s">
        <v>129</v>
      </c>
      <c r="BN707" t="s">
        <v>120</v>
      </c>
      <c r="BO707" t="s">
        <v>373</v>
      </c>
      <c r="BP707">
        <v>0</v>
      </c>
      <c r="BQ707">
        <v>0</v>
      </c>
      <c r="BR707">
        <v>0</v>
      </c>
      <c r="BS707">
        <v>0</v>
      </c>
      <c r="BT707">
        <v>0</v>
      </c>
      <c r="BU707">
        <v>0</v>
      </c>
      <c r="BV707">
        <v>0</v>
      </c>
      <c r="BW707">
        <v>0</v>
      </c>
      <c r="BX707">
        <v>0</v>
      </c>
      <c r="BY707">
        <v>0</v>
      </c>
      <c r="BZ707">
        <v>0</v>
      </c>
      <c r="CA707">
        <v>0</v>
      </c>
      <c r="CB707">
        <v>0</v>
      </c>
      <c r="CC707">
        <v>0</v>
      </c>
      <c r="CD707" t="s">
        <v>687</v>
      </c>
      <c r="CE707" t="s">
        <v>335</v>
      </c>
      <c r="CG707" t="s">
        <v>335</v>
      </c>
      <c r="CI707" t="s">
        <v>130</v>
      </c>
      <c r="CJ707" t="s">
        <v>52</v>
      </c>
      <c r="CL707" t="s">
        <v>52</v>
      </c>
      <c r="CN707" t="s">
        <v>346</v>
      </c>
      <c r="CP707">
        <v>8</v>
      </c>
      <c r="CS707" t="s">
        <v>337</v>
      </c>
    </row>
    <row r="708" spans="1:98" customFormat="1">
      <c r="A708">
        <v>199680</v>
      </c>
      <c r="B708" t="s">
        <v>356</v>
      </c>
      <c r="C708" t="s">
        <v>322</v>
      </c>
      <c r="D708">
        <v>1997</v>
      </c>
      <c r="E708">
        <v>29</v>
      </c>
      <c r="F708" t="s">
        <v>323</v>
      </c>
      <c r="G708" t="s">
        <v>72</v>
      </c>
      <c r="H708" t="s">
        <v>848</v>
      </c>
      <c r="I708" t="s">
        <v>402</v>
      </c>
      <c r="J708" t="s">
        <v>325</v>
      </c>
      <c r="K708" s="329">
        <v>46130.649918981479</v>
      </c>
      <c r="L708" t="s">
        <v>309</v>
      </c>
      <c r="M708" t="s">
        <v>514</v>
      </c>
      <c r="N708" t="s">
        <v>516</v>
      </c>
      <c r="O708" t="s">
        <v>352</v>
      </c>
      <c r="P708" t="s">
        <v>353</v>
      </c>
      <c r="R708" t="s">
        <v>123</v>
      </c>
      <c r="S708" t="s">
        <v>121</v>
      </c>
      <c r="T708" t="s">
        <v>121</v>
      </c>
      <c r="U708" t="s">
        <v>711</v>
      </c>
      <c r="V708" t="s">
        <v>112</v>
      </c>
      <c r="W708" t="s">
        <v>369</v>
      </c>
      <c r="X708">
        <v>0</v>
      </c>
      <c r="Y708">
        <v>1</v>
      </c>
      <c r="Z708">
        <v>1</v>
      </c>
      <c r="AA708">
        <v>0</v>
      </c>
      <c r="AB708">
        <v>1</v>
      </c>
      <c r="AC708">
        <v>0</v>
      </c>
      <c r="AD708">
        <v>0</v>
      </c>
      <c r="AE708">
        <v>0</v>
      </c>
      <c r="AF708">
        <v>0</v>
      </c>
      <c r="AG708">
        <v>0</v>
      </c>
      <c r="AH708">
        <v>0</v>
      </c>
      <c r="AI708">
        <v>0</v>
      </c>
      <c r="AJ708">
        <v>0</v>
      </c>
      <c r="AK708">
        <v>0</v>
      </c>
      <c r="AL708">
        <v>0</v>
      </c>
      <c r="AM708">
        <v>0</v>
      </c>
      <c r="AN708">
        <v>0</v>
      </c>
      <c r="AO708">
        <v>0</v>
      </c>
      <c r="AP708" t="s">
        <v>345</v>
      </c>
      <c r="AQ708">
        <v>1</v>
      </c>
      <c r="AR708">
        <v>0</v>
      </c>
      <c r="AS708">
        <v>0</v>
      </c>
      <c r="AT708">
        <v>0</v>
      </c>
      <c r="AU708">
        <v>0</v>
      </c>
      <c r="AV708">
        <v>0</v>
      </c>
      <c r="AW708">
        <v>0</v>
      </c>
      <c r="AX708">
        <v>0</v>
      </c>
      <c r="AY708" t="s">
        <v>345</v>
      </c>
      <c r="AZ708">
        <v>1</v>
      </c>
      <c r="BA708">
        <v>0</v>
      </c>
      <c r="BB708">
        <v>0</v>
      </c>
      <c r="BC708">
        <v>0</v>
      </c>
      <c r="BD708">
        <v>0</v>
      </c>
      <c r="BE708">
        <v>0</v>
      </c>
      <c r="BF708">
        <v>0</v>
      </c>
      <c r="BG708">
        <v>0</v>
      </c>
      <c r="BH708">
        <v>0</v>
      </c>
      <c r="BK708" t="s">
        <v>129</v>
      </c>
      <c r="BL708" t="s">
        <v>132</v>
      </c>
      <c r="BM708" t="s">
        <v>129</v>
      </c>
      <c r="BN708" t="s">
        <v>118</v>
      </c>
      <c r="BO708" t="s">
        <v>928</v>
      </c>
      <c r="BP708">
        <v>0</v>
      </c>
      <c r="BQ708">
        <v>0</v>
      </c>
      <c r="BR708">
        <v>0</v>
      </c>
      <c r="BS708">
        <v>1</v>
      </c>
      <c r="BT708">
        <v>0</v>
      </c>
      <c r="BU708">
        <v>0</v>
      </c>
      <c r="BV708">
        <v>0</v>
      </c>
      <c r="BW708">
        <v>0</v>
      </c>
      <c r="BX708">
        <v>0</v>
      </c>
      <c r="BY708">
        <v>0</v>
      </c>
      <c r="BZ708">
        <v>0</v>
      </c>
      <c r="CA708">
        <v>0</v>
      </c>
      <c r="CB708">
        <v>0</v>
      </c>
      <c r="CC708">
        <v>0</v>
      </c>
      <c r="CD708">
        <v>0</v>
      </c>
      <c r="CE708" t="s">
        <v>166</v>
      </c>
      <c r="CG708" t="s">
        <v>202</v>
      </c>
      <c r="CI708" t="s">
        <v>128</v>
      </c>
      <c r="CJ708" t="s">
        <v>52</v>
      </c>
      <c r="CL708" t="s">
        <v>52</v>
      </c>
      <c r="CN708" t="s">
        <v>346</v>
      </c>
      <c r="CP708">
        <v>7</v>
      </c>
      <c r="CS708" t="s">
        <v>337</v>
      </c>
    </row>
    <row r="709" spans="1:98" customFormat="1">
      <c r="A709">
        <v>115475</v>
      </c>
      <c r="B709" t="s">
        <v>763</v>
      </c>
      <c r="C709" t="s">
        <v>360</v>
      </c>
      <c r="D709">
        <v>1990</v>
      </c>
      <c r="E709">
        <v>36</v>
      </c>
      <c r="F709" t="s">
        <v>57</v>
      </c>
      <c r="G709" t="s">
        <v>49</v>
      </c>
      <c r="H709" t="s">
        <v>415</v>
      </c>
      <c r="I709" t="s">
        <v>367</v>
      </c>
      <c r="J709" t="s">
        <v>325</v>
      </c>
      <c r="K709" s="329">
        <v>46130.640011574076</v>
      </c>
      <c r="L709" t="s">
        <v>309</v>
      </c>
      <c r="M709" t="s">
        <v>413</v>
      </c>
      <c r="N709" t="s">
        <v>414</v>
      </c>
      <c r="O709" t="s">
        <v>415</v>
      </c>
      <c r="P709" t="s">
        <v>382</v>
      </c>
      <c r="R709" t="s">
        <v>383</v>
      </c>
      <c r="S709" t="s">
        <v>121</v>
      </c>
      <c r="T709" t="s">
        <v>121</v>
      </c>
      <c r="U709" t="s">
        <v>331</v>
      </c>
      <c r="V709" t="s">
        <v>105</v>
      </c>
      <c r="W709" t="s">
        <v>513</v>
      </c>
      <c r="X709">
        <v>0</v>
      </c>
      <c r="Y709">
        <v>0</v>
      </c>
      <c r="Z709">
        <v>0</v>
      </c>
      <c r="AA709">
        <v>0</v>
      </c>
      <c r="AB709">
        <v>0</v>
      </c>
      <c r="AC709">
        <v>0</v>
      </c>
      <c r="AD709">
        <v>0</v>
      </c>
      <c r="AE709">
        <v>0</v>
      </c>
      <c r="AF709">
        <v>0</v>
      </c>
      <c r="AG709">
        <v>0</v>
      </c>
      <c r="AH709">
        <v>1</v>
      </c>
      <c r="AI709">
        <v>0</v>
      </c>
      <c r="AJ709">
        <v>0</v>
      </c>
      <c r="AK709">
        <v>0</v>
      </c>
      <c r="AL709">
        <v>0</v>
      </c>
      <c r="AM709">
        <v>0</v>
      </c>
      <c r="AN709">
        <v>0</v>
      </c>
      <c r="AO709">
        <v>0</v>
      </c>
      <c r="AP709" t="s">
        <v>399</v>
      </c>
      <c r="AQ709">
        <v>0</v>
      </c>
      <c r="AR709">
        <v>0</v>
      </c>
      <c r="AS709">
        <v>0</v>
      </c>
      <c r="AT709">
        <v>0</v>
      </c>
      <c r="AU709">
        <v>0</v>
      </c>
      <c r="AV709">
        <v>0</v>
      </c>
      <c r="AW709">
        <v>1</v>
      </c>
      <c r="AX709">
        <v>0</v>
      </c>
      <c r="AY709" t="s">
        <v>345</v>
      </c>
      <c r="AZ709">
        <v>1</v>
      </c>
      <c r="BA709">
        <v>0</v>
      </c>
      <c r="BB709">
        <v>0</v>
      </c>
      <c r="BC709">
        <v>0</v>
      </c>
      <c r="BD709">
        <v>0</v>
      </c>
      <c r="BE709">
        <v>0</v>
      </c>
      <c r="BF709">
        <v>0</v>
      </c>
      <c r="BG709">
        <v>0</v>
      </c>
      <c r="BH709">
        <v>0</v>
      </c>
      <c r="BI709" t="s">
        <v>52</v>
      </c>
      <c r="BK709" t="s">
        <v>128</v>
      </c>
      <c r="BL709" t="s">
        <v>127</v>
      </c>
      <c r="BM709" t="s">
        <v>128</v>
      </c>
      <c r="BN709" t="s">
        <v>120</v>
      </c>
      <c r="BO709" t="s">
        <v>924</v>
      </c>
      <c r="BP709">
        <v>0</v>
      </c>
      <c r="BQ709">
        <v>0</v>
      </c>
      <c r="BR709">
        <v>0</v>
      </c>
      <c r="BS709">
        <v>0</v>
      </c>
      <c r="BT709">
        <v>0</v>
      </c>
      <c r="BU709">
        <v>1</v>
      </c>
      <c r="BV709">
        <v>0</v>
      </c>
      <c r="BW709">
        <v>0</v>
      </c>
      <c r="BX709">
        <v>0</v>
      </c>
      <c r="BY709">
        <v>0</v>
      </c>
      <c r="BZ709">
        <v>0</v>
      </c>
      <c r="CA709">
        <v>0</v>
      </c>
      <c r="CB709">
        <v>0</v>
      </c>
      <c r="CC709">
        <v>0</v>
      </c>
      <c r="CD709">
        <v>0</v>
      </c>
      <c r="CE709" t="s">
        <v>335</v>
      </c>
      <c r="CG709" t="s">
        <v>335</v>
      </c>
      <c r="CI709" t="s">
        <v>128</v>
      </c>
      <c r="CJ709" t="s">
        <v>52</v>
      </c>
      <c r="CL709" t="s">
        <v>52</v>
      </c>
      <c r="CN709" t="s">
        <v>346</v>
      </c>
      <c r="CP709">
        <v>8</v>
      </c>
    </row>
    <row r="710" spans="1:98" customFormat="1">
      <c r="A710">
        <v>199744</v>
      </c>
      <c r="B710" t="s">
        <v>502</v>
      </c>
      <c r="C710" t="s">
        <v>322</v>
      </c>
      <c r="D710">
        <v>1991</v>
      </c>
      <c r="E710">
        <v>35</v>
      </c>
      <c r="F710" t="s">
        <v>57</v>
      </c>
      <c r="G710" t="s">
        <v>49</v>
      </c>
      <c r="H710" t="s">
        <v>364</v>
      </c>
      <c r="I710" t="s">
        <v>440</v>
      </c>
      <c r="J710" t="s">
        <v>350</v>
      </c>
      <c r="K710" s="329">
        <v>46130.621041666665</v>
      </c>
      <c r="L710" t="s">
        <v>309</v>
      </c>
      <c r="M710" t="s">
        <v>502</v>
      </c>
      <c r="N710" t="s">
        <v>582</v>
      </c>
      <c r="O710" t="s">
        <v>483</v>
      </c>
      <c r="P710" t="s">
        <v>382</v>
      </c>
      <c r="Q710" t="s">
        <v>1256</v>
      </c>
      <c r="R710" t="s">
        <v>383</v>
      </c>
      <c r="S710" t="s">
        <v>121</v>
      </c>
      <c r="T710" t="s">
        <v>121</v>
      </c>
      <c r="U710" t="s">
        <v>331</v>
      </c>
      <c r="V710" t="s">
        <v>108</v>
      </c>
      <c r="W710" t="s">
        <v>470</v>
      </c>
      <c r="X710">
        <v>0</v>
      </c>
      <c r="Y710">
        <v>0</v>
      </c>
      <c r="Z710">
        <v>1</v>
      </c>
      <c r="AA710">
        <v>0</v>
      </c>
      <c r="AB710">
        <v>0</v>
      </c>
      <c r="AC710">
        <v>0</v>
      </c>
      <c r="AD710">
        <v>0</v>
      </c>
      <c r="AE710">
        <v>0</v>
      </c>
      <c r="AF710">
        <v>0</v>
      </c>
      <c r="AG710">
        <v>0</v>
      </c>
      <c r="AH710">
        <v>0</v>
      </c>
      <c r="AI710">
        <v>0</v>
      </c>
      <c r="AJ710">
        <v>0</v>
      </c>
      <c r="AK710">
        <v>0</v>
      </c>
      <c r="AL710">
        <v>0</v>
      </c>
      <c r="AM710">
        <v>0</v>
      </c>
      <c r="AN710">
        <v>0</v>
      </c>
      <c r="AO710">
        <v>0</v>
      </c>
      <c r="AP710" t="s">
        <v>399</v>
      </c>
      <c r="AQ710">
        <v>0</v>
      </c>
      <c r="AR710">
        <v>0</v>
      </c>
      <c r="AS710">
        <v>0</v>
      </c>
      <c r="AT710">
        <v>0</v>
      </c>
      <c r="AU710">
        <v>0</v>
      </c>
      <c r="AV710">
        <v>0</v>
      </c>
      <c r="AW710">
        <v>1</v>
      </c>
      <c r="AX710">
        <v>0</v>
      </c>
      <c r="AY710" t="s">
        <v>345</v>
      </c>
      <c r="AZ710">
        <v>1</v>
      </c>
      <c r="BA710">
        <v>0</v>
      </c>
      <c r="BB710">
        <v>0</v>
      </c>
      <c r="BC710">
        <v>0</v>
      </c>
      <c r="BD710">
        <v>0</v>
      </c>
      <c r="BE710">
        <v>0</v>
      </c>
      <c r="BF710">
        <v>0</v>
      </c>
      <c r="BG710">
        <v>0</v>
      </c>
      <c r="BH710">
        <v>0</v>
      </c>
      <c r="BK710" t="s">
        <v>130</v>
      </c>
      <c r="BL710" t="s">
        <v>128</v>
      </c>
      <c r="BM710" t="s">
        <v>130</v>
      </c>
      <c r="BN710" t="s">
        <v>120</v>
      </c>
      <c r="BO710" t="s">
        <v>1633</v>
      </c>
      <c r="BP710">
        <v>0</v>
      </c>
      <c r="BQ710">
        <v>1</v>
      </c>
      <c r="BR710">
        <v>0</v>
      </c>
      <c r="BS710">
        <v>1</v>
      </c>
      <c r="BT710">
        <v>0</v>
      </c>
      <c r="BU710">
        <v>0</v>
      </c>
      <c r="BV710">
        <v>0</v>
      </c>
      <c r="BW710">
        <v>0</v>
      </c>
      <c r="BX710">
        <v>0</v>
      </c>
      <c r="BY710">
        <v>0</v>
      </c>
      <c r="BZ710">
        <v>1</v>
      </c>
      <c r="CA710">
        <v>1</v>
      </c>
      <c r="CB710">
        <v>0</v>
      </c>
      <c r="CC710">
        <v>0</v>
      </c>
      <c r="CD710">
        <v>0</v>
      </c>
      <c r="CE710" t="s">
        <v>201</v>
      </c>
      <c r="CG710" t="s">
        <v>137</v>
      </c>
      <c r="CI710" t="s">
        <v>130</v>
      </c>
      <c r="CJ710" t="s">
        <v>52</v>
      </c>
      <c r="CL710" t="s">
        <v>52</v>
      </c>
      <c r="CN710" t="s">
        <v>346</v>
      </c>
      <c r="CP710">
        <v>10</v>
      </c>
      <c r="CS710" t="s">
        <v>347</v>
      </c>
    </row>
    <row r="711" spans="1:98" customFormat="1">
      <c r="A711">
        <v>199745</v>
      </c>
      <c r="B711" t="s">
        <v>321</v>
      </c>
      <c r="C711" t="s">
        <v>360</v>
      </c>
      <c r="D711">
        <v>1996</v>
      </c>
      <c r="E711">
        <v>30</v>
      </c>
      <c r="F711" t="s">
        <v>57</v>
      </c>
      <c r="G711" t="s">
        <v>49</v>
      </c>
      <c r="H711" t="s">
        <v>364</v>
      </c>
      <c r="I711" t="s">
        <v>478</v>
      </c>
      <c r="J711" t="s">
        <v>350</v>
      </c>
      <c r="K711" s="329">
        <v>46130.618113425924</v>
      </c>
      <c r="L711" t="s">
        <v>309</v>
      </c>
      <c r="M711" t="s">
        <v>502</v>
      </c>
      <c r="N711" t="s">
        <v>582</v>
      </c>
      <c r="O711" t="s">
        <v>483</v>
      </c>
      <c r="P711" t="s">
        <v>382</v>
      </c>
      <c r="Q711" t="s">
        <v>1256</v>
      </c>
      <c r="R711" t="s">
        <v>383</v>
      </c>
      <c r="S711" t="s">
        <v>121</v>
      </c>
      <c r="T711" t="s">
        <v>121</v>
      </c>
      <c r="U711" t="s">
        <v>331</v>
      </c>
      <c r="V711" t="s">
        <v>108</v>
      </c>
      <c r="W711" t="s">
        <v>470</v>
      </c>
      <c r="X711">
        <v>0</v>
      </c>
      <c r="Y711">
        <v>0</v>
      </c>
      <c r="Z711">
        <v>1</v>
      </c>
      <c r="AA711">
        <v>0</v>
      </c>
      <c r="AB711">
        <v>0</v>
      </c>
      <c r="AC711">
        <v>0</v>
      </c>
      <c r="AD711">
        <v>0</v>
      </c>
      <c r="AE711">
        <v>0</v>
      </c>
      <c r="AF711">
        <v>0</v>
      </c>
      <c r="AG711">
        <v>0</v>
      </c>
      <c r="AH711">
        <v>0</v>
      </c>
      <c r="AI711">
        <v>0</v>
      </c>
      <c r="AJ711">
        <v>0</v>
      </c>
      <c r="AK711">
        <v>0</v>
      </c>
      <c r="AL711">
        <v>0</v>
      </c>
      <c r="AM711">
        <v>0</v>
      </c>
      <c r="AN711">
        <v>0</v>
      </c>
      <c r="AO711">
        <v>0</v>
      </c>
      <c r="AP711" t="s">
        <v>345</v>
      </c>
      <c r="AQ711">
        <v>1</v>
      </c>
      <c r="AR711">
        <v>0</v>
      </c>
      <c r="AS711">
        <v>0</v>
      </c>
      <c r="AT711">
        <v>0</v>
      </c>
      <c r="AU711">
        <v>0</v>
      </c>
      <c r="AV711">
        <v>0</v>
      </c>
      <c r="AW711">
        <v>0</v>
      </c>
      <c r="AX711">
        <v>0</v>
      </c>
      <c r="AY711" t="s">
        <v>345</v>
      </c>
      <c r="AZ711">
        <v>1</v>
      </c>
      <c r="BA711">
        <v>0</v>
      </c>
      <c r="BB711">
        <v>0</v>
      </c>
      <c r="BC711">
        <v>0</v>
      </c>
      <c r="BD711">
        <v>0</v>
      </c>
      <c r="BE711">
        <v>0</v>
      </c>
      <c r="BF711">
        <v>0</v>
      </c>
      <c r="BG711">
        <v>0</v>
      </c>
      <c r="BH711">
        <v>0</v>
      </c>
      <c r="BI711" t="s">
        <v>53</v>
      </c>
      <c r="BK711" t="s">
        <v>129</v>
      </c>
      <c r="BL711" t="s">
        <v>127</v>
      </c>
      <c r="BM711" t="s">
        <v>129</v>
      </c>
      <c r="BN711" t="s">
        <v>118</v>
      </c>
      <c r="BO711" t="s">
        <v>924</v>
      </c>
      <c r="BP711">
        <v>0</v>
      </c>
      <c r="BQ711">
        <v>0</v>
      </c>
      <c r="BR711">
        <v>0</v>
      </c>
      <c r="BS711">
        <v>0</v>
      </c>
      <c r="BT711">
        <v>0</v>
      </c>
      <c r="BU711">
        <v>1</v>
      </c>
      <c r="BV711">
        <v>0</v>
      </c>
      <c r="BW711">
        <v>0</v>
      </c>
      <c r="BX711">
        <v>0</v>
      </c>
      <c r="BY711">
        <v>0</v>
      </c>
      <c r="BZ711">
        <v>0</v>
      </c>
      <c r="CA711">
        <v>0</v>
      </c>
      <c r="CB711">
        <v>0</v>
      </c>
      <c r="CC711">
        <v>0</v>
      </c>
      <c r="CD711">
        <v>0</v>
      </c>
      <c r="CE711" t="s">
        <v>335</v>
      </c>
      <c r="CG711" t="s">
        <v>335</v>
      </c>
      <c r="CI711" t="s">
        <v>129</v>
      </c>
      <c r="CJ711" t="s">
        <v>52</v>
      </c>
      <c r="CK711" t="s">
        <v>2816</v>
      </c>
      <c r="CL711" t="s">
        <v>52</v>
      </c>
      <c r="CM711" t="s">
        <v>2817</v>
      </c>
      <c r="CN711" t="s">
        <v>346</v>
      </c>
      <c r="CP711">
        <v>9</v>
      </c>
      <c r="CS711" t="s">
        <v>347</v>
      </c>
    </row>
    <row r="712" spans="1:98" customFormat="1">
      <c r="A712">
        <v>199747</v>
      </c>
      <c r="B712" t="s">
        <v>1363</v>
      </c>
      <c r="C712" t="s">
        <v>322</v>
      </c>
      <c r="D712">
        <v>1985</v>
      </c>
      <c r="E712">
        <v>41</v>
      </c>
      <c r="F712" t="s">
        <v>387</v>
      </c>
      <c r="G712" t="s">
        <v>80</v>
      </c>
      <c r="H712" t="s">
        <v>574</v>
      </c>
      <c r="I712" t="s">
        <v>440</v>
      </c>
      <c r="J712" t="s">
        <v>350</v>
      </c>
      <c r="K712" s="329">
        <v>46130.616747685184</v>
      </c>
      <c r="L712" t="s">
        <v>309</v>
      </c>
      <c r="M712" t="s">
        <v>1363</v>
      </c>
      <c r="N712" t="s">
        <v>1364</v>
      </c>
      <c r="O712" t="s">
        <v>459</v>
      </c>
      <c r="P712" t="s">
        <v>353</v>
      </c>
      <c r="Q712" t="s">
        <v>305</v>
      </c>
      <c r="R712" t="s">
        <v>122</v>
      </c>
      <c r="S712" t="s">
        <v>122</v>
      </c>
      <c r="T712" t="s">
        <v>343</v>
      </c>
      <c r="U712" t="s">
        <v>331</v>
      </c>
      <c r="V712" t="s">
        <v>108</v>
      </c>
      <c r="W712" t="s">
        <v>505</v>
      </c>
      <c r="X712">
        <v>0</v>
      </c>
      <c r="Y712">
        <v>0</v>
      </c>
      <c r="Z712">
        <v>0</v>
      </c>
      <c r="AA712">
        <v>0</v>
      </c>
      <c r="AB712">
        <v>0</v>
      </c>
      <c r="AC712">
        <v>1</v>
      </c>
      <c r="AD712">
        <v>0</v>
      </c>
      <c r="AE712">
        <v>0</v>
      </c>
      <c r="AF712">
        <v>0</v>
      </c>
      <c r="AG712">
        <v>0</v>
      </c>
      <c r="AH712">
        <v>0</v>
      </c>
      <c r="AI712">
        <v>0</v>
      </c>
      <c r="AJ712">
        <v>0</v>
      </c>
      <c r="AK712">
        <v>0</v>
      </c>
      <c r="AL712">
        <v>0</v>
      </c>
      <c r="AM712">
        <v>0</v>
      </c>
      <c r="AN712">
        <v>0</v>
      </c>
      <c r="AO712">
        <v>0</v>
      </c>
      <c r="AP712" t="s">
        <v>345</v>
      </c>
      <c r="AQ712">
        <v>1</v>
      </c>
      <c r="AR712">
        <v>0</v>
      </c>
      <c r="AS712">
        <v>0</v>
      </c>
      <c r="AT712">
        <v>0</v>
      </c>
      <c r="AU712">
        <v>0</v>
      </c>
      <c r="AV712">
        <v>0</v>
      </c>
      <c r="AW712">
        <v>0</v>
      </c>
      <c r="AX712">
        <v>0</v>
      </c>
      <c r="AY712" t="s">
        <v>345</v>
      </c>
      <c r="AZ712">
        <v>1</v>
      </c>
      <c r="BA712">
        <v>0</v>
      </c>
      <c r="BB712">
        <v>0</v>
      </c>
      <c r="BC712">
        <v>0</v>
      </c>
      <c r="BD712">
        <v>0</v>
      </c>
      <c r="BE712">
        <v>0</v>
      </c>
      <c r="BF712">
        <v>0</v>
      </c>
      <c r="BG712">
        <v>0</v>
      </c>
      <c r="BH712">
        <v>0</v>
      </c>
      <c r="BK712" t="s">
        <v>134</v>
      </c>
      <c r="BL712" t="s">
        <v>134</v>
      </c>
      <c r="BM712" t="s">
        <v>131</v>
      </c>
      <c r="BN712" t="s">
        <v>117</v>
      </c>
      <c r="BO712" t="s">
        <v>921</v>
      </c>
      <c r="BP712">
        <v>0</v>
      </c>
      <c r="BQ712">
        <v>0</v>
      </c>
      <c r="BR712">
        <v>0</v>
      </c>
      <c r="BS712">
        <v>0</v>
      </c>
      <c r="BT712">
        <v>0</v>
      </c>
      <c r="BU712">
        <v>0</v>
      </c>
      <c r="BV712">
        <v>0</v>
      </c>
      <c r="BW712">
        <v>0</v>
      </c>
      <c r="BX712">
        <v>0</v>
      </c>
      <c r="BY712">
        <v>0</v>
      </c>
      <c r="BZ712">
        <v>1</v>
      </c>
      <c r="CA712">
        <v>0</v>
      </c>
      <c r="CB712">
        <v>0</v>
      </c>
      <c r="CC712">
        <v>0</v>
      </c>
      <c r="CD712">
        <v>0</v>
      </c>
      <c r="CE712" t="s">
        <v>228</v>
      </c>
      <c r="CG712" t="s">
        <v>210</v>
      </c>
      <c r="CI712" t="s">
        <v>128</v>
      </c>
      <c r="CJ712" t="s">
        <v>52</v>
      </c>
      <c r="CL712" t="s">
        <v>52</v>
      </c>
      <c r="CN712" t="s">
        <v>346</v>
      </c>
      <c r="CP712">
        <v>9</v>
      </c>
      <c r="CS712" t="s">
        <v>337</v>
      </c>
    </row>
    <row r="713" spans="1:98" customFormat="1">
      <c r="A713">
        <v>106335</v>
      </c>
      <c r="B713" t="s">
        <v>602</v>
      </c>
      <c r="C713" t="s">
        <v>360</v>
      </c>
      <c r="D713">
        <v>1972</v>
      </c>
      <c r="E713">
        <v>54</v>
      </c>
      <c r="F713" t="s">
        <v>58</v>
      </c>
      <c r="G713" t="s">
        <v>49</v>
      </c>
      <c r="H713" t="s">
        <v>364</v>
      </c>
      <c r="I713" t="s">
        <v>361</v>
      </c>
      <c r="J713" t="s">
        <v>325</v>
      </c>
      <c r="K713" s="329">
        <v>46130.598668981482</v>
      </c>
      <c r="L713" t="s">
        <v>309</v>
      </c>
      <c r="M713" t="s">
        <v>29</v>
      </c>
      <c r="N713" t="s">
        <v>458</v>
      </c>
      <c r="O713" t="s">
        <v>459</v>
      </c>
      <c r="P713" t="s">
        <v>353</v>
      </c>
      <c r="Q713" t="s">
        <v>305</v>
      </c>
      <c r="R713" t="s">
        <v>383</v>
      </c>
      <c r="S713" t="s">
        <v>121</v>
      </c>
      <c r="T713" t="s">
        <v>121</v>
      </c>
      <c r="U713" t="s">
        <v>331</v>
      </c>
      <c r="V713" t="s">
        <v>107</v>
      </c>
      <c r="W713" t="s">
        <v>392</v>
      </c>
      <c r="X713">
        <v>1</v>
      </c>
      <c r="Y713">
        <v>0</v>
      </c>
      <c r="Z713">
        <v>0</v>
      </c>
      <c r="AA713">
        <v>0</v>
      </c>
      <c r="AB713">
        <v>0</v>
      </c>
      <c r="AC713">
        <v>0</v>
      </c>
      <c r="AD713">
        <v>0</v>
      </c>
      <c r="AE713">
        <v>0</v>
      </c>
      <c r="AF713">
        <v>0</v>
      </c>
      <c r="AG713">
        <v>0</v>
      </c>
      <c r="AH713">
        <v>0</v>
      </c>
      <c r="AI713">
        <v>0</v>
      </c>
      <c r="AJ713">
        <v>0</v>
      </c>
      <c r="AK713">
        <v>0</v>
      </c>
      <c r="AL713">
        <v>0</v>
      </c>
      <c r="AM713">
        <v>0</v>
      </c>
      <c r="AN713">
        <v>0</v>
      </c>
      <c r="AO713">
        <v>0</v>
      </c>
      <c r="AP713" t="s">
        <v>510</v>
      </c>
      <c r="AQ713">
        <v>0</v>
      </c>
      <c r="AR713">
        <v>0</v>
      </c>
      <c r="AS713">
        <v>1</v>
      </c>
      <c r="AT713">
        <v>0</v>
      </c>
      <c r="AU713">
        <v>0</v>
      </c>
      <c r="AV713">
        <v>0</v>
      </c>
      <c r="AW713">
        <v>0</v>
      </c>
      <c r="AX713">
        <v>0</v>
      </c>
      <c r="AY713" t="s">
        <v>345</v>
      </c>
      <c r="AZ713">
        <v>1</v>
      </c>
      <c r="BA713">
        <v>0</v>
      </c>
      <c r="BB713">
        <v>0</v>
      </c>
      <c r="BC713">
        <v>0</v>
      </c>
      <c r="BD713">
        <v>0</v>
      </c>
      <c r="BE713">
        <v>0</v>
      </c>
      <c r="BF713">
        <v>0</v>
      </c>
      <c r="BG713">
        <v>0</v>
      </c>
      <c r="BH713">
        <v>0</v>
      </c>
      <c r="BI713" t="s">
        <v>51</v>
      </c>
      <c r="BK713" t="s">
        <v>127</v>
      </c>
      <c r="BL713" t="s">
        <v>127</v>
      </c>
      <c r="BM713" t="s">
        <v>129</v>
      </c>
      <c r="BN713" t="s">
        <v>117</v>
      </c>
      <c r="BO713" t="s">
        <v>931</v>
      </c>
      <c r="BP713">
        <v>0</v>
      </c>
      <c r="BQ713">
        <v>0</v>
      </c>
      <c r="BR713">
        <v>1</v>
      </c>
      <c r="BS713">
        <v>0</v>
      </c>
      <c r="BT713">
        <v>0</v>
      </c>
      <c r="BU713">
        <v>0</v>
      </c>
      <c r="BV713">
        <v>0</v>
      </c>
      <c r="BW713">
        <v>0</v>
      </c>
      <c r="BX713">
        <v>0</v>
      </c>
      <c r="BY713">
        <v>0</v>
      </c>
      <c r="BZ713">
        <v>0</v>
      </c>
      <c r="CA713">
        <v>0</v>
      </c>
      <c r="CB713">
        <v>0</v>
      </c>
      <c r="CC713">
        <v>0</v>
      </c>
      <c r="CD713">
        <v>0</v>
      </c>
      <c r="CE713" t="s">
        <v>335</v>
      </c>
      <c r="CG713" t="s">
        <v>335</v>
      </c>
      <c r="CI713" t="s">
        <v>129</v>
      </c>
      <c r="CJ713" t="s">
        <v>52</v>
      </c>
      <c r="CL713" t="s">
        <v>52</v>
      </c>
      <c r="CN713" t="s">
        <v>336</v>
      </c>
      <c r="CP713">
        <v>3</v>
      </c>
    </row>
    <row r="714" spans="1:98" customFormat="1">
      <c r="A714">
        <v>199743</v>
      </c>
      <c r="B714" t="s">
        <v>1363</v>
      </c>
      <c r="C714" t="s">
        <v>322</v>
      </c>
      <c r="D714">
        <v>1983</v>
      </c>
      <c r="E714">
        <v>43</v>
      </c>
      <c r="F714" t="s">
        <v>387</v>
      </c>
      <c r="G714" t="s">
        <v>80</v>
      </c>
      <c r="H714" t="s">
        <v>670</v>
      </c>
      <c r="I714" t="s">
        <v>478</v>
      </c>
      <c r="J714" t="s">
        <v>325</v>
      </c>
      <c r="K714" s="329">
        <v>46130.595949074072</v>
      </c>
      <c r="L714" t="s">
        <v>309</v>
      </c>
      <c r="M714" t="s">
        <v>1363</v>
      </c>
      <c r="N714" t="s">
        <v>1364</v>
      </c>
      <c r="O714" t="s">
        <v>459</v>
      </c>
      <c r="P714" t="s">
        <v>353</v>
      </c>
      <c r="Q714" t="s">
        <v>305</v>
      </c>
      <c r="R714" t="s">
        <v>383</v>
      </c>
      <c r="S714" t="s">
        <v>121</v>
      </c>
      <c r="T714" t="s">
        <v>121</v>
      </c>
      <c r="U714" t="s">
        <v>331</v>
      </c>
      <c r="V714" t="s">
        <v>108</v>
      </c>
      <c r="W714" t="s">
        <v>505</v>
      </c>
      <c r="X714">
        <v>0</v>
      </c>
      <c r="Y714">
        <v>0</v>
      </c>
      <c r="Z714">
        <v>0</v>
      </c>
      <c r="AA714">
        <v>0</v>
      </c>
      <c r="AB714">
        <v>0</v>
      </c>
      <c r="AC714">
        <v>1</v>
      </c>
      <c r="AD714">
        <v>0</v>
      </c>
      <c r="AE714">
        <v>0</v>
      </c>
      <c r="AF714">
        <v>0</v>
      </c>
      <c r="AG714">
        <v>0</v>
      </c>
      <c r="AH714">
        <v>0</v>
      </c>
      <c r="AI714">
        <v>0</v>
      </c>
      <c r="AJ714">
        <v>0</v>
      </c>
      <c r="AK714">
        <v>0</v>
      </c>
      <c r="AL714">
        <v>0</v>
      </c>
      <c r="AM714">
        <v>0</v>
      </c>
      <c r="AN714">
        <v>0</v>
      </c>
      <c r="AO714">
        <v>0</v>
      </c>
      <c r="AP714" t="s">
        <v>345</v>
      </c>
      <c r="AQ714">
        <v>1</v>
      </c>
      <c r="AR714">
        <v>0</v>
      </c>
      <c r="AS714">
        <v>0</v>
      </c>
      <c r="AT714">
        <v>0</v>
      </c>
      <c r="AU714">
        <v>0</v>
      </c>
      <c r="AV714">
        <v>0</v>
      </c>
      <c r="AW714">
        <v>0</v>
      </c>
      <c r="AX714">
        <v>0</v>
      </c>
      <c r="AY714" t="s">
        <v>345</v>
      </c>
      <c r="AZ714">
        <v>1</v>
      </c>
      <c r="BA714">
        <v>0</v>
      </c>
      <c r="BB714">
        <v>0</v>
      </c>
      <c r="BC714">
        <v>0</v>
      </c>
      <c r="BD714">
        <v>0</v>
      </c>
      <c r="BE714">
        <v>0</v>
      </c>
      <c r="BF714">
        <v>0</v>
      </c>
      <c r="BG714">
        <v>0</v>
      </c>
      <c r="BH714">
        <v>0</v>
      </c>
      <c r="BI714" t="s">
        <v>52</v>
      </c>
      <c r="BJ714" t="s">
        <v>2818</v>
      </c>
      <c r="BK714" t="s">
        <v>131</v>
      </c>
      <c r="BL714" t="s">
        <v>130</v>
      </c>
      <c r="BM714" t="s">
        <v>131</v>
      </c>
      <c r="BN714" t="s">
        <v>118</v>
      </c>
      <c r="BO714" t="s">
        <v>926</v>
      </c>
      <c r="BP714">
        <v>1</v>
      </c>
      <c r="BQ714">
        <v>0</v>
      </c>
      <c r="BR714">
        <v>0</v>
      </c>
      <c r="BS714">
        <v>0</v>
      </c>
      <c r="BT714">
        <v>0</v>
      </c>
      <c r="BU714">
        <v>1</v>
      </c>
      <c r="BV714">
        <v>0</v>
      </c>
      <c r="BW714">
        <v>0</v>
      </c>
      <c r="BX714">
        <v>0</v>
      </c>
      <c r="BY714">
        <v>0</v>
      </c>
      <c r="BZ714">
        <v>0</v>
      </c>
      <c r="CA714">
        <v>0</v>
      </c>
      <c r="CB714">
        <v>0</v>
      </c>
      <c r="CC714">
        <v>0</v>
      </c>
      <c r="CD714">
        <v>0</v>
      </c>
      <c r="CE714" t="s">
        <v>335</v>
      </c>
      <c r="CG714" t="s">
        <v>172</v>
      </c>
      <c r="CI714" t="s">
        <v>129</v>
      </c>
      <c r="CJ714" t="s">
        <v>52</v>
      </c>
      <c r="CL714" t="s">
        <v>52</v>
      </c>
      <c r="CN714" t="s">
        <v>346</v>
      </c>
      <c r="CP714">
        <v>8</v>
      </c>
      <c r="CS714" t="s">
        <v>473</v>
      </c>
    </row>
    <row r="715" spans="1:98" customFormat="1">
      <c r="A715">
        <v>199738</v>
      </c>
      <c r="B715" t="s">
        <v>321</v>
      </c>
      <c r="C715" t="s">
        <v>360</v>
      </c>
      <c r="D715">
        <v>1994</v>
      </c>
      <c r="E715">
        <v>32</v>
      </c>
      <c r="F715" t="s">
        <v>57</v>
      </c>
      <c r="G715" t="s">
        <v>86</v>
      </c>
      <c r="H715" t="s">
        <v>701</v>
      </c>
      <c r="I715" t="s">
        <v>402</v>
      </c>
      <c r="J715" t="s">
        <v>350</v>
      </c>
      <c r="K715" s="329">
        <v>46130.592106481483</v>
      </c>
      <c r="L715" t="s">
        <v>309</v>
      </c>
      <c r="M715" t="s">
        <v>356</v>
      </c>
      <c r="N715" t="s">
        <v>357</v>
      </c>
      <c r="O715" t="s">
        <v>358</v>
      </c>
      <c r="P715" t="s">
        <v>329</v>
      </c>
      <c r="R715" t="s">
        <v>122</v>
      </c>
      <c r="S715" t="s">
        <v>122</v>
      </c>
      <c r="T715" t="s">
        <v>343</v>
      </c>
      <c r="U715" t="s">
        <v>331</v>
      </c>
      <c r="V715" t="s">
        <v>110</v>
      </c>
      <c r="W715" t="s">
        <v>472</v>
      </c>
      <c r="X715">
        <v>1</v>
      </c>
      <c r="Y715">
        <v>1</v>
      </c>
      <c r="Z715">
        <v>0</v>
      </c>
      <c r="AA715">
        <v>0</v>
      </c>
      <c r="AB715">
        <v>0</v>
      </c>
      <c r="AC715">
        <v>0</v>
      </c>
      <c r="AD715">
        <v>0</v>
      </c>
      <c r="AE715">
        <v>0</v>
      </c>
      <c r="AF715">
        <v>0</v>
      </c>
      <c r="AG715">
        <v>0</v>
      </c>
      <c r="AH715">
        <v>0</v>
      </c>
      <c r="AI715">
        <v>0</v>
      </c>
      <c r="AJ715">
        <v>0</v>
      </c>
      <c r="AK715">
        <v>0</v>
      </c>
      <c r="AL715">
        <v>0</v>
      </c>
      <c r="AM715">
        <v>0</v>
      </c>
      <c r="AN715">
        <v>0</v>
      </c>
      <c r="AO715">
        <v>0</v>
      </c>
      <c r="AP715" t="s">
        <v>345</v>
      </c>
      <c r="AQ715">
        <v>1</v>
      </c>
      <c r="AR715">
        <v>0</v>
      </c>
      <c r="AS715">
        <v>0</v>
      </c>
      <c r="AT715">
        <v>0</v>
      </c>
      <c r="AU715">
        <v>0</v>
      </c>
      <c r="AV715">
        <v>0</v>
      </c>
      <c r="AW715">
        <v>0</v>
      </c>
      <c r="AX715">
        <v>0</v>
      </c>
      <c r="AY715" t="s">
        <v>345</v>
      </c>
      <c r="AZ715">
        <v>1</v>
      </c>
      <c r="BA715">
        <v>0</v>
      </c>
      <c r="BB715">
        <v>0</v>
      </c>
      <c r="BC715">
        <v>0</v>
      </c>
      <c r="BD715">
        <v>0</v>
      </c>
      <c r="BE715">
        <v>0</v>
      </c>
      <c r="BF715">
        <v>0</v>
      </c>
      <c r="BG715">
        <v>0</v>
      </c>
      <c r="BH715">
        <v>0</v>
      </c>
      <c r="BK715" t="s">
        <v>131</v>
      </c>
      <c r="BL715" t="s">
        <v>132</v>
      </c>
      <c r="BM715" t="s">
        <v>131</v>
      </c>
      <c r="BN715" t="s">
        <v>117</v>
      </c>
      <c r="BO715" t="s">
        <v>924</v>
      </c>
      <c r="BP715">
        <v>0</v>
      </c>
      <c r="BQ715">
        <v>0</v>
      </c>
      <c r="BR715">
        <v>0</v>
      </c>
      <c r="BS715">
        <v>0</v>
      </c>
      <c r="BT715">
        <v>0</v>
      </c>
      <c r="BU715">
        <v>1</v>
      </c>
      <c r="BV715">
        <v>0</v>
      </c>
      <c r="BW715">
        <v>0</v>
      </c>
      <c r="BX715">
        <v>0</v>
      </c>
      <c r="BY715">
        <v>0</v>
      </c>
      <c r="BZ715">
        <v>0</v>
      </c>
      <c r="CA715">
        <v>0</v>
      </c>
      <c r="CB715">
        <v>0</v>
      </c>
      <c r="CC715">
        <v>0</v>
      </c>
      <c r="CD715">
        <v>0</v>
      </c>
      <c r="CE715" t="s">
        <v>335</v>
      </c>
      <c r="CG715" t="s">
        <v>335</v>
      </c>
      <c r="CI715" t="s">
        <v>128</v>
      </c>
      <c r="CJ715" t="s">
        <v>52</v>
      </c>
      <c r="CL715" t="s">
        <v>52</v>
      </c>
      <c r="CN715" t="s">
        <v>346</v>
      </c>
      <c r="CP715">
        <v>8</v>
      </c>
      <c r="CS715" t="s">
        <v>347</v>
      </c>
    </row>
    <row r="716" spans="1:98" customFormat="1">
      <c r="A716">
        <v>199712</v>
      </c>
      <c r="B716" t="s">
        <v>602</v>
      </c>
      <c r="C716" t="s">
        <v>360</v>
      </c>
      <c r="D716">
        <v>1965</v>
      </c>
      <c r="E716">
        <v>61</v>
      </c>
      <c r="F716" t="s">
        <v>339</v>
      </c>
      <c r="G716" t="s">
        <v>75</v>
      </c>
      <c r="H716" t="s">
        <v>900</v>
      </c>
      <c r="I716" t="s">
        <v>397</v>
      </c>
      <c r="J716" t="s">
        <v>325</v>
      </c>
      <c r="K716" s="329">
        <v>46130.590775462966</v>
      </c>
      <c r="L716" t="s">
        <v>309</v>
      </c>
      <c r="M716" t="s">
        <v>602</v>
      </c>
      <c r="N716" t="s">
        <v>649</v>
      </c>
      <c r="O716" t="s">
        <v>352</v>
      </c>
      <c r="P716" t="s">
        <v>353</v>
      </c>
      <c r="R716" t="s">
        <v>383</v>
      </c>
      <c r="S716" t="s">
        <v>121</v>
      </c>
      <c r="T716" t="s">
        <v>121</v>
      </c>
      <c r="U716" t="s">
        <v>331</v>
      </c>
      <c r="V716" t="s">
        <v>107</v>
      </c>
      <c r="W716" t="s">
        <v>422</v>
      </c>
      <c r="X716">
        <v>0</v>
      </c>
      <c r="Y716">
        <v>0</v>
      </c>
      <c r="Z716">
        <v>0</v>
      </c>
      <c r="AA716">
        <v>1</v>
      </c>
      <c r="AB716">
        <v>0</v>
      </c>
      <c r="AC716">
        <v>0</v>
      </c>
      <c r="AD716">
        <v>0</v>
      </c>
      <c r="AE716">
        <v>1</v>
      </c>
      <c r="AF716">
        <v>0</v>
      </c>
      <c r="AG716">
        <v>0</v>
      </c>
      <c r="AH716">
        <v>0</v>
      </c>
      <c r="AI716">
        <v>0</v>
      </c>
      <c r="AJ716">
        <v>0</v>
      </c>
      <c r="AK716">
        <v>0</v>
      </c>
      <c r="AL716">
        <v>0</v>
      </c>
      <c r="AM716">
        <v>0</v>
      </c>
      <c r="AN716">
        <v>0</v>
      </c>
      <c r="AO716">
        <v>0</v>
      </c>
      <c r="AP716" t="s">
        <v>345</v>
      </c>
      <c r="AQ716">
        <v>1</v>
      </c>
      <c r="AR716">
        <v>0</v>
      </c>
      <c r="AS716">
        <v>0</v>
      </c>
      <c r="AT716">
        <v>0</v>
      </c>
      <c r="AU716">
        <v>0</v>
      </c>
      <c r="AV716">
        <v>0</v>
      </c>
      <c r="AW716">
        <v>0</v>
      </c>
      <c r="AX716">
        <v>0</v>
      </c>
      <c r="AY716" t="s">
        <v>345</v>
      </c>
      <c r="AZ716">
        <v>1</v>
      </c>
      <c r="BA716">
        <v>0</v>
      </c>
      <c r="BB716">
        <v>0</v>
      </c>
      <c r="BC716">
        <v>0</v>
      </c>
      <c r="BD716">
        <v>0</v>
      </c>
      <c r="BE716">
        <v>0</v>
      </c>
      <c r="BF716">
        <v>0</v>
      </c>
      <c r="BG716">
        <v>0</v>
      </c>
      <c r="BH716">
        <v>0</v>
      </c>
      <c r="BK716" t="s">
        <v>386</v>
      </c>
      <c r="BL716" t="s">
        <v>129</v>
      </c>
      <c r="BM716" t="s">
        <v>128</v>
      </c>
      <c r="BN716" t="s">
        <v>120</v>
      </c>
      <c r="BO716" t="s">
        <v>924</v>
      </c>
      <c r="BP716">
        <v>0</v>
      </c>
      <c r="BQ716">
        <v>0</v>
      </c>
      <c r="BR716">
        <v>0</v>
      </c>
      <c r="BS716">
        <v>0</v>
      </c>
      <c r="BT716">
        <v>0</v>
      </c>
      <c r="BU716">
        <v>1</v>
      </c>
      <c r="BV716">
        <v>0</v>
      </c>
      <c r="BW716">
        <v>0</v>
      </c>
      <c r="BX716">
        <v>0</v>
      </c>
      <c r="BY716">
        <v>0</v>
      </c>
      <c r="BZ716">
        <v>0</v>
      </c>
      <c r="CA716">
        <v>0</v>
      </c>
      <c r="CB716">
        <v>0</v>
      </c>
      <c r="CC716">
        <v>0</v>
      </c>
      <c r="CD716">
        <v>0</v>
      </c>
      <c r="CE716" t="s">
        <v>335</v>
      </c>
      <c r="CG716" t="s">
        <v>1560</v>
      </c>
      <c r="CI716" t="s">
        <v>129</v>
      </c>
      <c r="CJ716" t="s">
        <v>52</v>
      </c>
      <c r="CL716" t="s">
        <v>52</v>
      </c>
      <c r="CN716" t="s">
        <v>346</v>
      </c>
      <c r="CP716">
        <v>8</v>
      </c>
      <c r="CS716" t="s">
        <v>347</v>
      </c>
    </row>
    <row r="717" spans="1:98" customFormat="1">
      <c r="A717">
        <v>199705</v>
      </c>
      <c r="B717" t="s">
        <v>401</v>
      </c>
      <c r="C717" t="s">
        <v>322</v>
      </c>
      <c r="D717">
        <v>1976</v>
      </c>
      <c r="E717">
        <v>50</v>
      </c>
      <c r="F717" t="s">
        <v>58</v>
      </c>
      <c r="G717" t="s">
        <v>83</v>
      </c>
      <c r="H717" t="s">
        <v>611</v>
      </c>
      <c r="I717" t="s">
        <v>471</v>
      </c>
      <c r="J717" t="s">
        <v>325</v>
      </c>
      <c r="K717" s="329">
        <v>46130.578067129631</v>
      </c>
      <c r="L717" t="s">
        <v>309</v>
      </c>
      <c r="M717" t="s">
        <v>401</v>
      </c>
      <c r="N717" t="s">
        <v>403</v>
      </c>
      <c r="O717" t="s">
        <v>404</v>
      </c>
      <c r="P717" t="s">
        <v>405</v>
      </c>
      <c r="Q717" t="s">
        <v>306</v>
      </c>
      <c r="R717" t="s">
        <v>122</v>
      </c>
      <c r="S717" t="s">
        <v>122</v>
      </c>
      <c r="T717" t="s">
        <v>343</v>
      </c>
      <c r="U717" t="s">
        <v>331</v>
      </c>
      <c r="V717" t="s">
        <v>113</v>
      </c>
      <c r="W717" t="s">
        <v>1609</v>
      </c>
      <c r="X717">
        <v>1</v>
      </c>
      <c r="Y717">
        <v>1</v>
      </c>
      <c r="Z717">
        <v>0</v>
      </c>
      <c r="AA717">
        <v>0</v>
      </c>
      <c r="AB717">
        <v>0</v>
      </c>
      <c r="AC717">
        <v>0</v>
      </c>
      <c r="AD717">
        <v>0</v>
      </c>
      <c r="AE717">
        <v>0</v>
      </c>
      <c r="AF717">
        <v>0</v>
      </c>
      <c r="AG717">
        <v>0</v>
      </c>
      <c r="AH717">
        <v>1</v>
      </c>
      <c r="AI717">
        <v>0</v>
      </c>
      <c r="AJ717">
        <v>0</v>
      </c>
      <c r="AK717">
        <v>0</v>
      </c>
      <c r="AL717">
        <v>0</v>
      </c>
      <c r="AM717">
        <v>0</v>
      </c>
      <c r="AN717">
        <v>0</v>
      </c>
      <c r="AO717">
        <v>0</v>
      </c>
      <c r="AP717" t="s">
        <v>375</v>
      </c>
      <c r="AQ717">
        <v>0</v>
      </c>
      <c r="AR717">
        <v>1</v>
      </c>
      <c r="AS717">
        <v>0</v>
      </c>
      <c r="AT717">
        <v>0</v>
      </c>
      <c r="AU717">
        <v>0</v>
      </c>
      <c r="AV717">
        <v>0</v>
      </c>
      <c r="AW717">
        <v>0</v>
      </c>
      <c r="AX717">
        <v>0</v>
      </c>
      <c r="AY717" t="s">
        <v>375</v>
      </c>
      <c r="AZ717">
        <v>0</v>
      </c>
      <c r="BA717">
        <v>1</v>
      </c>
      <c r="BB717">
        <v>0</v>
      </c>
      <c r="BC717">
        <v>0</v>
      </c>
      <c r="BD717">
        <v>0</v>
      </c>
      <c r="BE717">
        <v>0</v>
      </c>
      <c r="BF717">
        <v>0</v>
      </c>
      <c r="BG717">
        <v>0</v>
      </c>
      <c r="BH717">
        <v>0</v>
      </c>
      <c r="BI717" t="s">
        <v>52</v>
      </c>
      <c r="BK717" t="s">
        <v>134</v>
      </c>
      <c r="BL717" t="s">
        <v>131</v>
      </c>
      <c r="BM717" t="s">
        <v>134</v>
      </c>
      <c r="BN717" t="s">
        <v>119</v>
      </c>
      <c r="BO717" t="s">
        <v>924</v>
      </c>
      <c r="BP717">
        <v>0</v>
      </c>
      <c r="BQ717">
        <v>0</v>
      </c>
      <c r="BR717">
        <v>0</v>
      </c>
      <c r="BS717">
        <v>0</v>
      </c>
      <c r="BT717">
        <v>0</v>
      </c>
      <c r="BU717">
        <v>1</v>
      </c>
      <c r="BV717">
        <v>0</v>
      </c>
      <c r="BW717">
        <v>0</v>
      </c>
      <c r="BX717">
        <v>0</v>
      </c>
      <c r="BY717">
        <v>0</v>
      </c>
      <c r="BZ717">
        <v>0</v>
      </c>
      <c r="CA717">
        <v>0</v>
      </c>
      <c r="CB717">
        <v>0</v>
      </c>
      <c r="CC717">
        <v>0</v>
      </c>
      <c r="CD717">
        <v>0</v>
      </c>
      <c r="CE717" t="s">
        <v>213</v>
      </c>
      <c r="CG717" t="s">
        <v>335</v>
      </c>
      <c r="CI717" t="s">
        <v>128</v>
      </c>
      <c r="CJ717" t="s">
        <v>52</v>
      </c>
      <c r="CL717" t="s">
        <v>52</v>
      </c>
      <c r="CN717" t="s">
        <v>346</v>
      </c>
      <c r="CP717">
        <v>8</v>
      </c>
      <c r="CS717" t="s">
        <v>347</v>
      </c>
    </row>
    <row r="718" spans="1:98" customFormat="1">
      <c r="A718">
        <v>176087</v>
      </c>
      <c r="B718" t="s">
        <v>321</v>
      </c>
      <c r="C718" t="s">
        <v>360</v>
      </c>
      <c r="D718">
        <v>1972</v>
      </c>
      <c r="E718">
        <v>54</v>
      </c>
      <c r="F718" t="s">
        <v>58</v>
      </c>
      <c r="G718" t="s">
        <v>86</v>
      </c>
      <c r="H718" t="s">
        <v>701</v>
      </c>
      <c r="I718" t="s">
        <v>424</v>
      </c>
      <c r="J718" t="s">
        <v>350</v>
      </c>
      <c r="K718" s="329">
        <v>46130.548252314817</v>
      </c>
      <c r="L718" t="s">
        <v>309</v>
      </c>
      <c r="M718" t="s">
        <v>451</v>
      </c>
      <c r="N718" t="s">
        <v>452</v>
      </c>
      <c r="O718" t="s">
        <v>453</v>
      </c>
      <c r="P718" t="s">
        <v>342</v>
      </c>
      <c r="Q718" t="s">
        <v>307</v>
      </c>
      <c r="R718" t="s">
        <v>122</v>
      </c>
      <c r="S718" t="s">
        <v>122</v>
      </c>
      <c r="T718" t="s">
        <v>394</v>
      </c>
      <c r="U718" t="s">
        <v>331</v>
      </c>
      <c r="V718" t="s">
        <v>105</v>
      </c>
      <c r="W718" t="s">
        <v>416</v>
      </c>
      <c r="X718">
        <v>0</v>
      </c>
      <c r="Y718">
        <v>0</v>
      </c>
      <c r="Z718">
        <v>0</v>
      </c>
      <c r="AA718">
        <v>0</v>
      </c>
      <c r="AB718">
        <v>0</v>
      </c>
      <c r="AC718">
        <v>0</v>
      </c>
      <c r="AD718">
        <v>0</v>
      </c>
      <c r="AE718">
        <v>0</v>
      </c>
      <c r="AF718">
        <v>0</v>
      </c>
      <c r="AG718">
        <v>0</v>
      </c>
      <c r="AH718">
        <v>0</v>
      </c>
      <c r="AI718">
        <v>0</v>
      </c>
      <c r="AJ718">
        <v>0</v>
      </c>
      <c r="AK718">
        <v>1</v>
      </c>
      <c r="AL718">
        <v>0</v>
      </c>
      <c r="AM718">
        <v>0</v>
      </c>
      <c r="AN718">
        <v>0</v>
      </c>
      <c r="AO718">
        <v>0</v>
      </c>
      <c r="AP718" t="s">
        <v>827</v>
      </c>
      <c r="AQ718">
        <v>0</v>
      </c>
      <c r="AR718">
        <v>0</v>
      </c>
      <c r="AS718">
        <v>0</v>
      </c>
      <c r="AT718">
        <v>1</v>
      </c>
      <c r="AU718">
        <v>0</v>
      </c>
      <c r="AV718">
        <v>0</v>
      </c>
      <c r="AW718">
        <v>0</v>
      </c>
      <c r="AX718" t="s">
        <v>882</v>
      </c>
      <c r="AY718" t="s">
        <v>500</v>
      </c>
      <c r="AZ718">
        <v>1</v>
      </c>
      <c r="BA718">
        <v>0</v>
      </c>
      <c r="BB718">
        <v>0</v>
      </c>
      <c r="BC718">
        <v>0</v>
      </c>
      <c r="BD718">
        <v>0</v>
      </c>
      <c r="BE718">
        <v>0</v>
      </c>
      <c r="BF718">
        <v>1</v>
      </c>
      <c r="BG718">
        <v>0</v>
      </c>
      <c r="BH718">
        <v>0</v>
      </c>
      <c r="BK718" t="s">
        <v>130</v>
      </c>
      <c r="BL718" t="s">
        <v>130</v>
      </c>
      <c r="BM718" t="s">
        <v>130</v>
      </c>
      <c r="BN718" t="s">
        <v>117</v>
      </c>
      <c r="BO718" t="s">
        <v>1487</v>
      </c>
      <c r="BP718">
        <v>0</v>
      </c>
      <c r="BQ718">
        <v>1</v>
      </c>
      <c r="BR718">
        <v>0</v>
      </c>
      <c r="BS718">
        <v>0</v>
      </c>
      <c r="BT718">
        <v>1</v>
      </c>
      <c r="BU718">
        <v>0</v>
      </c>
      <c r="BV718">
        <v>0</v>
      </c>
      <c r="BW718">
        <v>0</v>
      </c>
      <c r="BX718">
        <v>0</v>
      </c>
      <c r="BY718">
        <v>0</v>
      </c>
      <c r="BZ718">
        <v>0</v>
      </c>
      <c r="CA718">
        <v>0</v>
      </c>
      <c r="CB718">
        <v>0</v>
      </c>
      <c r="CC718">
        <v>0</v>
      </c>
      <c r="CD718">
        <v>0</v>
      </c>
      <c r="CE718" t="s">
        <v>335</v>
      </c>
      <c r="CG718" t="s">
        <v>335</v>
      </c>
      <c r="CI718" t="s">
        <v>127</v>
      </c>
      <c r="CJ718" t="s">
        <v>52</v>
      </c>
      <c r="CK718" t="s">
        <v>2819</v>
      </c>
      <c r="CL718" t="s">
        <v>52</v>
      </c>
      <c r="CN718" t="s">
        <v>346</v>
      </c>
      <c r="CP718">
        <v>8</v>
      </c>
      <c r="CS718" t="s">
        <v>347</v>
      </c>
      <c r="CT718" t="s">
        <v>2820</v>
      </c>
    </row>
    <row r="719" spans="1:98" customFormat="1">
      <c r="A719">
        <v>199728</v>
      </c>
      <c r="B719" t="s">
        <v>468</v>
      </c>
      <c r="C719" t="s">
        <v>360</v>
      </c>
      <c r="D719">
        <v>1971</v>
      </c>
      <c r="E719">
        <v>55</v>
      </c>
      <c r="F719" t="s">
        <v>58</v>
      </c>
      <c r="G719" t="s">
        <v>82</v>
      </c>
      <c r="H719" t="s">
        <v>496</v>
      </c>
      <c r="I719" t="s">
        <v>402</v>
      </c>
      <c r="J719" t="s">
        <v>350</v>
      </c>
      <c r="K719" s="329">
        <v>46130.5469212963</v>
      </c>
      <c r="L719" t="s">
        <v>309</v>
      </c>
      <c r="M719" t="s">
        <v>468</v>
      </c>
      <c r="N719" t="s">
        <v>469</v>
      </c>
      <c r="O719" t="s">
        <v>415</v>
      </c>
      <c r="P719" t="s">
        <v>382</v>
      </c>
      <c r="R719" t="s">
        <v>383</v>
      </c>
      <c r="S719" t="s">
        <v>121</v>
      </c>
      <c r="T719" t="s">
        <v>121</v>
      </c>
      <c r="U719" t="s">
        <v>116</v>
      </c>
      <c r="V719" t="s">
        <v>111</v>
      </c>
      <c r="W719" t="s">
        <v>373</v>
      </c>
      <c r="X719">
        <v>0</v>
      </c>
      <c r="Y719">
        <v>0</v>
      </c>
      <c r="Z719">
        <v>0</v>
      </c>
      <c r="AA719">
        <v>0</v>
      </c>
      <c r="AB719">
        <v>0</v>
      </c>
      <c r="AC719">
        <v>0</v>
      </c>
      <c r="AD719">
        <v>0</v>
      </c>
      <c r="AE719">
        <v>0</v>
      </c>
      <c r="AF719">
        <v>0</v>
      </c>
      <c r="AG719">
        <v>0</v>
      </c>
      <c r="AH719">
        <v>0</v>
      </c>
      <c r="AI719">
        <v>0</v>
      </c>
      <c r="AJ719">
        <v>0</v>
      </c>
      <c r="AK719">
        <v>0</v>
      </c>
      <c r="AL719">
        <v>0</v>
      </c>
      <c r="AM719">
        <v>0</v>
      </c>
      <c r="AN719">
        <v>0</v>
      </c>
      <c r="AO719" t="s">
        <v>1665</v>
      </c>
      <c r="AP719" t="s">
        <v>345</v>
      </c>
      <c r="AQ719">
        <v>1</v>
      </c>
      <c r="AR719">
        <v>0</v>
      </c>
      <c r="AS719">
        <v>0</v>
      </c>
      <c r="AT719">
        <v>0</v>
      </c>
      <c r="AU719">
        <v>0</v>
      </c>
      <c r="AV719">
        <v>0</v>
      </c>
      <c r="AW719">
        <v>0</v>
      </c>
      <c r="AX719">
        <v>0</v>
      </c>
      <c r="AY719" t="s">
        <v>345</v>
      </c>
      <c r="AZ719">
        <v>1</v>
      </c>
      <c r="BA719">
        <v>0</v>
      </c>
      <c r="BB719">
        <v>0</v>
      </c>
      <c r="BC719">
        <v>0</v>
      </c>
      <c r="BD719">
        <v>0</v>
      </c>
      <c r="BE719">
        <v>0</v>
      </c>
      <c r="BF719">
        <v>0</v>
      </c>
      <c r="BG719">
        <v>0</v>
      </c>
      <c r="BH719">
        <v>0</v>
      </c>
      <c r="BK719" t="s">
        <v>386</v>
      </c>
      <c r="BL719" t="s">
        <v>129</v>
      </c>
      <c r="BM719" t="s">
        <v>131</v>
      </c>
      <c r="BN719" t="s">
        <v>117</v>
      </c>
      <c r="BO719" t="s">
        <v>921</v>
      </c>
      <c r="BP719">
        <v>0</v>
      </c>
      <c r="BQ719">
        <v>0</v>
      </c>
      <c r="BR719">
        <v>0</v>
      </c>
      <c r="BS719">
        <v>0</v>
      </c>
      <c r="BT719">
        <v>0</v>
      </c>
      <c r="BU719">
        <v>0</v>
      </c>
      <c r="BV719">
        <v>0</v>
      </c>
      <c r="BW719">
        <v>0</v>
      </c>
      <c r="BX719">
        <v>0</v>
      </c>
      <c r="BY719">
        <v>0</v>
      </c>
      <c r="BZ719">
        <v>1</v>
      </c>
      <c r="CA719">
        <v>0</v>
      </c>
      <c r="CB719">
        <v>0</v>
      </c>
      <c r="CC719">
        <v>0</v>
      </c>
      <c r="CD719">
        <v>0</v>
      </c>
      <c r="CE719" t="s">
        <v>335</v>
      </c>
      <c r="CG719" t="s">
        <v>335</v>
      </c>
      <c r="CI719" t="s">
        <v>129</v>
      </c>
      <c r="CJ719" t="s">
        <v>52</v>
      </c>
      <c r="CL719" t="s">
        <v>52</v>
      </c>
      <c r="CN719" t="s">
        <v>336</v>
      </c>
      <c r="CO719" t="s">
        <v>2821</v>
      </c>
      <c r="CP719">
        <v>8</v>
      </c>
      <c r="CQ719" t="s">
        <v>1554</v>
      </c>
      <c r="CR719" t="s">
        <v>2822</v>
      </c>
      <c r="CS719" t="s">
        <v>337</v>
      </c>
    </row>
    <row r="720" spans="1:98" customFormat="1">
      <c r="A720">
        <v>110906</v>
      </c>
      <c r="B720" t="s">
        <v>321</v>
      </c>
      <c r="C720" t="s">
        <v>360</v>
      </c>
      <c r="D720">
        <v>1964</v>
      </c>
      <c r="E720">
        <v>62</v>
      </c>
      <c r="F720" t="s">
        <v>339</v>
      </c>
      <c r="G720" t="s">
        <v>49</v>
      </c>
      <c r="H720" t="s">
        <v>328</v>
      </c>
      <c r="I720" t="s">
        <v>349</v>
      </c>
      <c r="J720" t="s">
        <v>325</v>
      </c>
      <c r="K720" s="329">
        <v>46130.533495370371</v>
      </c>
      <c r="L720" t="s">
        <v>309</v>
      </c>
      <c r="M720" t="s">
        <v>32</v>
      </c>
      <c r="N720" t="s">
        <v>526</v>
      </c>
      <c r="O720" t="s">
        <v>492</v>
      </c>
      <c r="P720" t="s">
        <v>382</v>
      </c>
      <c r="R720" t="s">
        <v>383</v>
      </c>
      <c r="S720" t="s">
        <v>121</v>
      </c>
      <c r="T720" t="s">
        <v>121</v>
      </c>
      <c r="U720" t="s">
        <v>331</v>
      </c>
      <c r="V720" t="s">
        <v>111</v>
      </c>
      <c r="W720" t="s">
        <v>344</v>
      </c>
      <c r="X720">
        <v>0</v>
      </c>
      <c r="Y720">
        <v>0</v>
      </c>
      <c r="Z720">
        <v>0</v>
      </c>
      <c r="AA720">
        <v>1</v>
      </c>
      <c r="AB720">
        <v>0</v>
      </c>
      <c r="AC720">
        <v>0</v>
      </c>
      <c r="AD720">
        <v>0</v>
      </c>
      <c r="AE720">
        <v>0</v>
      </c>
      <c r="AF720">
        <v>0</v>
      </c>
      <c r="AG720">
        <v>0</v>
      </c>
      <c r="AH720">
        <v>0</v>
      </c>
      <c r="AI720">
        <v>0</v>
      </c>
      <c r="AJ720">
        <v>0</v>
      </c>
      <c r="AK720">
        <v>0</v>
      </c>
      <c r="AL720">
        <v>0</v>
      </c>
      <c r="AM720">
        <v>0</v>
      </c>
      <c r="AN720">
        <v>0</v>
      </c>
      <c r="AO720">
        <v>0</v>
      </c>
      <c r="AP720" t="s">
        <v>345</v>
      </c>
      <c r="AQ720">
        <v>1</v>
      </c>
      <c r="AR720">
        <v>0</v>
      </c>
      <c r="AS720">
        <v>0</v>
      </c>
      <c r="AT720">
        <v>0</v>
      </c>
      <c r="AU720">
        <v>0</v>
      </c>
      <c r="AV720">
        <v>0</v>
      </c>
      <c r="AW720">
        <v>0</v>
      </c>
      <c r="AX720">
        <v>0</v>
      </c>
      <c r="AY720" t="s">
        <v>345</v>
      </c>
      <c r="AZ720">
        <v>1</v>
      </c>
      <c r="BA720">
        <v>0</v>
      </c>
      <c r="BB720">
        <v>0</v>
      </c>
      <c r="BC720">
        <v>0</v>
      </c>
      <c r="BD720">
        <v>0</v>
      </c>
      <c r="BE720">
        <v>0</v>
      </c>
      <c r="BF720">
        <v>0</v>
      </c>
      <c r="BG720">
        <v>0</v>
      </c>
      <c r="BH720">
        <v>0</v>
      </c>
      <c r="BK720" t="s">
        <v>386</v>
      </c>
      <c r="BL720" t="s">
        <v>129</v>
      </c>
      <c r="BM720" t="s">
        <v>130</v>
      </c>
      <c r="BN720" t="s">
        <v>118</v>
      </c>
      <c r="BO720" t="s">
        <v>921</v>
      </c>
      <c r="BP720">
        <v>0</v>
      </c>
      <c r="BQ720">
        <v>0</v>
      </c>
      <c r="BR720">
        <v>0</v>
      </c>
      <c r="BS720">
        <v>0</v>
      </c>
      <c r="BT720">
        <v>0</v>
      </c>
      <c r="BU720">
        <v>0</v>
      </c>
      <c r="BV720">
        <v>0</v>
      </c>
      <c r="BW720">
        <v>0</v>
      </c>
      <c r="BX720">
        <v>0</v>
      </c>
      <c r="BY720">
        <v>0</v>
      </c>
      <c r="BZ720">
        <v>1</v>
      </c>
      <c r="CA720">
        <v>0</v>
      </c>
      <c r="CB720">
        <v>0</v>
      </c>
      <c r="CC720">
        <v>0</v>
      </c>
      <c r="CD720">
        <v>0</v>
      </c>
      <c r="CE720" t="s">
        <v>335</v>
      </c>
      <c r="CF720" t="s">
        <v>2823</v>
      </c>
      <c r="CG720" t="s">
        <v>335</v>
      </c>
      <c r="CH720" t="s">
        <v>2823</v>
      </c>
      <c r="CI720" t="s">
        <v>128</v>
      </c>
      <c r="CJ720" t="s">
        <v>53</v>
      </c>
      <c r="CL720" t="s">
        <v>52</v>
      </c>
      <c r="CM720" t="s">
        <v>2824</v>
      </c>
      <c r="CN720" t="s">
        <v>346</v>
      </c>
      <c r="CP720">
        <v>8</v>
      </c>
      <c r="CR720" t="s">
        <v>2825</v>
      </c>
      <c r="CS720" t="s">
        <v>337</v>
      </c>
    </row>
    <row r="721" spans="1:98" customFormat="1">
      <c r="A721">
        <v>199726</v>
      </c>
      <c r="B721" t="s">
        <v>321</v>
      </c>
      <c r="C721" t="s">
        <v>322</v>
      </c>
      <c r="D721">
        <v>1975</v>
      </c>
      <c r="E721">
        <v>51</v>
      </c>
      <c r="F721" t="s">
        <v>58</v>
      </c>
      <c r="G721" t="s">
        <v>49</v>
      </c>
      <c r="H721" t="s">
        <v>377</v>
      </c>
      <c r="I721" t="s">
        <v>361</v>
      </c>
      <c r="J721" t="s">
        <v>350</v>
      </c>
      <c r="K721" s="329">
        <v>46130.530324074076</v>
      </c>
      <c r="L721" t="s">
        <v>309</v>
      </c>
      <c r="M721" t="s">
        <v>370</v>
      </c>
      <c r="N721" t="s">
        <v>539</v>
      </c>
      <c r="O721" t="s">
        <v>377</v>
      </c>
      <c r="P721" t="s">
        <v>365</v>
      </c>
      <c r="Q721" t="s">
        <v>304</v>
      </c>
      <c r="R721" t="s">
        <v>383</v>
      </c>
      <c r="S721" t="s">
        <v>121</v>
      </c>
      <c r="T721" t="s">
        <v>121</v>
      </c>
      <c r="U721" t="s">
        <v>331</v>
      </c>
      <c r="V721" t="s">
        <v>108</v>
      </c>
      <c r="W721" t="s">
        <v>513</v>
      </c>
      <c r="X721">
        <v>0</v>
      </c>
      <c r="Y721">
        <v>0</v>
      </c>
      <c r="Z721">
        <v>0</v>
      </c>
      <c r="AA721">
        <v>0</v>
      </c>
      <c r="AB721">
        <v>0</v>
      </c>
      <c r="AC721">
        <v>0</v>
      </c>
      <c r="AD721">
        <v>0</v>
      </c>
      <c r="AE721">
        <v>0</v>
      </c>
      <c r="AF721">
        <v>0</v>
      </c>
      <c r="AG721">
        <v>0</v>
      </c>
      <c r="AH721">
        <v>1</v>
      </c>
      <c r="AI721">
        <v>0</v>
      </c>
      <c r="AJ721">
        <v>0</v>
      </c>
      <c r="AK721">
        <v>0</v>
      </c>
      <c r="AL721">
        <v>0</v>
      </c>
      <c r="AM721">
        <v>0</v>
      </c>
      <c r="AN721">
        <v>0</v>
      </c>
      <c r="AO721">
        <v>0</v>
      </c>
      <c r="AP721" t="s">
        <v>345</v>
      </c>
      <c r="AQ721">
        <v>1</v>
      </c>
      <c r="AR721">
        <v>0</v>
      </c>
      <c r="AS721">
        <v>0</v>
      </c>
      <c r="AT721">
        <v>0</v>
      </c>
      <c r="AU721">
        <v>0</v>
      </c>
      <c r="AV721">
        <v>0</v>
      </c>
      <c r="AW721">
        <v>0</v>
      </c>
      <c r="AX721">
        <v>0</v>
      </c>
      <c r="AY721" t="s">
        <v>345</v>
      </c>
      <c r="AZ721">
        <v>1</v>
      </c>
      <c r="BA721">
        <v>0</v>
      </c>
      <c r="BB721">
        <v>0</v>
      </c>
      <c r="BC721">
        <v>0</v>
      </c>
      <c r="BD721">
        <v>0</v>
      </c>
      <c r="BE721">
        <v>0</v>
      </c>
      <c r="BF721">
        <v>0</v>
      </c>
      <c r="BG721">
        <v>0</v>
      </c>
      <c r="BH721">
        <v>0</v>
      </c>
      <c r="BK721" t="s">
        <v>130</v>
      </c>
      <c r="BL721" t="s">
        <v>386</v>
      </c>
      <c r="BM721" t="s">
        <v>130</v>
      </c>
      <c r="BN721" t="s">
        <v>120</v>
      </c>
      <c r="BO721" t="s">
        <v>922</v>
      </c>
      <c r="BP721">
        <v>1</v>
      </c>
      <c r="BQ721">
        <v>0</v>
      </c>
      <c r="BR721">
        <v>0</v>
      </c>
      <c r="BS721">
        <v>0</v>
      </c>
      <c r="BT721">
        <v>0</v>
      </c>
      <c r="BU721">
        <v>0</v>
      </c>
      <c r="BV721">
        <v>0</v>
      </c>
      <c r="BW721">
        <v>0</v>
      </c>
      <c r="BX721">
        <v>0</v>
      </c>
      <c r="BY721">
        <v>0</v>
      </c>
      <c r="BZ721">
        <v>0</v>
      </c>
      <c r="CA721">
        <v>0</v>
      </c>
      <c r="CB721">
        <v>0</v>
      </c>
      <c r="CC721">
        <v>0</v>
      </c>
      <c r="CD721">
        <v>0</v>
      </c>
      <c r="CE721" t="s">
        <v>335</v>
      </c>
      <c r="CG721" t="s">
        <v>335</v>
      </c>
      <c r="CI721" t="s">
        <v>129</v>
      </c>
      <c r="CJ721" t="s">
        <v>52</v>
      </c>
      <c r="CL721" t="s">
        <v>52</v>
      </c>
      <c r="CN721" t="s">
        <v>346</v>
      </c>
      <c r="CP721">
        <v>8</v>
      </c>
    </row>
    <row r="722" spans="1:98" customFormat="1">
      <c r="A722">
        <v>199124</v>
      </c>
      <c r="B722" t="s">
        <v>321</v>
      </c>
      <c r="C722" t="s">
        <v>360</v>
      </c>
      <c r="D722">
        <v>1987</v>
      </c>
      <c r="E722">
        <v>39</v>
      </c>
      <c r="F722" t="s">
        <v>57</v>
      </c>
      <c r="G722" t="s">
        <v>49</v>
      </c>
      <c r="H722" t="s">
        <v>328</v>
      </c>
      <c r="I722" t="s">
        <v>440</v>
      </c>
      <c r="J722" t="s">
        <v>350</v>
      </c>
      <c r="K722" s="329">
        <v>46130.526053240741</v>
      </c>
      <c r="L722" t="s">
        <v>309</v>
      </c>
      <c r="M722" t="s">
        <v>449</v>
      </c>
      <c r="N722" t="s">
        <v>689</v>
      </c>
      <c r="O722" t="s">
        <v>358</v>
      </c>
      <c r="P722" t="s">
        <v>329</v>
      </c>
      <c r="R722" t="s">
        <v>383</v>
      </c>
      <c r="S722" t="s">
        <v>121</v>
      </c>
      <c r="T722" t="s">
        <v>121</v>
      </c>
      <c r="U722" t="s">
        <v>331</v>
      </c>
      <c r="V722" t="s">
        <v>108</v>
      </c>
      <c r="W722" t="s">
        <v>623</v>
      </c>
      <c r="X722">
        <v>0</v>
      </c>
      <c r="Y722">
        <v>0</v>
      </c>
      <c r="Z722">
        <v>0</v>
      </c>
      <c r="AA722">
        <v>0</v>
      </c>
      <c r="AB722">
        <v>0</v>
      </c>
      <c r="AC722">
        <v>0</v>
      </c>
      <c r="AD722">
        <v>0</v>
      </c>
      <c r="AE722">
        <v>1</v>
      </c>
      <c r="AF722">
        <v>0</v>
      </c>
      <c r="AG722">
        <v>0</v>
      </c>
      <c r="AH722">
        <v>0</v>
      </c>
      <c r="AI722">
        <v>0</v>
      </c>
      <c r="AJ722">
        <v>0</v>
      </c>
      <c r="AK722">
        <v>0</v>
      </c>
      <c r="AL722">
        <v>0</v>
      </c>
      <c r="AM722">
        <v>0</v>
      </c>
      <c r="AN722">
        <v>0</v>
      </c>
      <c r="AO722">
        <v>0</v>
      </c>
      <c r="AP722" t="s">
        <v>345</v>
      </c>
      <c r="AQ722">
        <v>1</v>
      </c>
      <c r="AR722">
        <v>0</v>
      </c>
      <c r="AS722">
        <v>0</v>
      </c>
      <c r="AT722">
        <v>0</v>
      </c>
      <c r="AU722">
        <v>0</v>
      </c>
      <c r="AV722">
        <v>0</v>
      </c>
      <c r="AW722">
        <v>0</v>
      </c>
      <c r="AX722">
        <v>0</v>
      </c>
      <c r="AY722" t="s">
        <v>345</v>
      </c>
      <c r="AZ722">
        <v>1</v>
      </c>
      <c r="BA722">
        <v>0</v>
      </c>
      <c r="BB722">
        <v>0</v>
      </c>
      <c r="BC722">
        <v>0</v>
      </c>
      <c r="BD722">
        <v>0</v>
      </c>
      <c r="BE722">
        <v>0</v>
      </c>
      <c r="BF722">
        <v>0</v>
      </c>
      <c r="BG722">
        <v>0</v>
      </c>
      <c r="BH722">
        <v>0</v>
      </c>
      <c r="BK722" t="s">
        <v>386</v>
      </c>
      <c r="BL722" t="s">
        <v>127</v>
      </c>
      <c r="BM722" t="s">
        <v>128</v>
      </c>
      <c r="BN722" t="s">
        <v>118</v>
      </c>
      <c r="BO722" t="s">
        <v>938</v>
      </c>
      <c r="BP722">
        <v>0</v>
      </c>
      <c r="BQ722">
        <v>0</v>
      </c>
      <c r="BR722">
        <v>0</v>
      </c>
      <c r="BS722">
        <v>0</v>
      </c>
      <c r="BT722">
        <v>0</v>
      </c>
      <c r="BU722">
        <v>0</v>
      </c>
      <c r="BV722">
        <v>0</v>
      </c>
      <c r="BW722">
        <v>1</v>
      </c>
      <c r="BX722">
        <v>0</v>
      </c>
      <c r="BY722">
        <v>0</v>
      </c>
      <c r="BZ722">
        <v>0</v>
      </c>
      <c r="CA722">
        <v>0</v>
      </c>
      <c r="CB722">
        <v>0</v>
      </c>
      <c r="CC722">
        <v>0</v>
      </c>
      <c r="CD722">
        <v>0</v>
      </c>
      <c r="CE722" t="s">
        <v>335</v>
      </c>
      <c r="CF722" t="s">
        <v>2826</v>
      </c>
      <c r="CG722" t="s">
        <v>335</v>
      </c>
      <c r="CI722" t="s">
        <v>127</v>
      </c>
      <c r="CJ722" t="s">
        <v>52</v>
      </c>
      <c r="CK722" t="s">
        <v>2827</v>
      </c>
      <c r="CL722" t="s">
        <v>52</v>
      </c>
      <c r="CM722" t="s">
        <v>2828</v>
      </c>
      <c r="CN722" t="s">
        <v>346</v>
      </c>
      <c r="CP722">
        <v>8</v>
      </c>
      <c r="CS722" t="s">
        <v>400</v>
      </c>
    </row>
    <row r="723" spans="1:98" customFormat="1">
      <c r="A723">
        <v>199725</v>
      </c>
      <c r="B723" t="s">
        <v>502</v>
      </c>
      <c r="C723" t="s">
        <v>322</v>
      </c>
      <c r="D723">
        <v>1970</v>
      </c>
      <c r="E723">
        <v>56</v>
      </c>
      <c r="F723" t="s">
        <v>58</v>
      </c>
      <c r="G723" t="s">
        <v>75</v>
      </c>
      <c r="H723" t="s">
        <v>547</v>
      </c>
      <c r="I723" t="s">
        <v>361</v>
      </c>
      <c r="J723" t="s">
        <v>325</v>
      </c>
      <c r="K723" s="329">
        <v>46130.524988425925</v>
      </c>
      <c r="L723" t="s">
        <v>309</v>
      </c>
      <c r="M723" t="s">
        <v>502</v>
      </c>
      <c r="N723" t="s">
        <v>582</v>
      </c>
      <c r="O723" t="s">
        <v>483</v>
      </c>
      <c r="P723" t="s">
        <v>382</v>
      </c>
      <c r="Q723" t="s">
        <v>1256</v>
      </c>
      <c r="R723" t="s">
        <v>122</v>
      </c>
      <c r="S723" t="s">
        <v>122</v>
      </c>
      <c r="T723" t="s">
        <v>330</v>
      </c>
      <c r="U723" t="s">
        <v>331</v>
      </c>
      <c r="V723" t="s">
        <v>107</v>
      </c>
      <c r="W723" t="s">
        <v>470</v>
      </c>
      <c r="X723">
        <v>0</v>
      </c>
      <c r="Y723">
        <v>0</v>
      </c>
      <c r="Z723">
        <v>1</v>
      </c>
      <c r="AA723">
        <v>0</v>
      </c>
      <c r="AB723">
        <v>0</v>
      </c>
      <c r="AC723">
        <v>0</v>
      </c>
      <c r="AD723">
        <v>0</v>
      </c>
      <c r="AE723">
        <v>0</v>
      </c>
      <c r="AF723">
        <v>0</v>
      </c>
      <c r="AG723">
        <v>0</v>
      </c>
      <c r="AH723">
        <v>0</v>
      </c>
      <c r="AI723">
        <v>0</v>
      </c>
      <c r="AJ723">
        <v>0</v>
      </c>
      <c r="AK723">
        <v>0</v>
      </c>
      <c r="AL723">
        <v>0</v>
      </c>
      <c r="AM723">
        <v>0</v>
      </c>
      <c r="AN723">
        <v>0</v>
      </c>
      <c r="AO723">
        <v>0</v>
      </c>
      <c r="AP723" t="s">
        <v>345</v>
      </c>
      <c r="AQ723">
        <v>1</v>
      </c>
      <c r="AR723">
        <v>0</v>
      </c>
      <c r="AS723">
        <v>0</v>
      </c>
      <c r="AT723">
        <v>0</v>
      </c>
      <c r="AU723">
        <v>0</v>
      </c>
      <c r="AV723">
        <v>0</v>
      </c>
      <c r="AW723">
        <v>0</v>
      </c>
      <c r="AX723">
        <v>0</v>
      </c>
      <c r="AY723" t="s">
        <v>345</v>
      </c>
      <c r="AZ723">
        <v>1</v>
      </c>
      <c r="BA723">
        <v>0</v>
      </c>
      <c r="BB723">
        <v>0</v>
      </c>
      <c r="BC723">
        <v>0</v>
      </c>
      <c r="BD723">
        <v>0</v>
      </c>
      <c r="BE723">
        <v>0</v>
      </c>
      <c r="BF723">
        <v>0</v>
      </c>
      <c r="BG723">
        <v>0</v>
      </c>
      <c r="BH723">
        <v>0</v>
      </c>
      <c r="BI723" t="s">
        <v>51</v>
      </c>
      <c r="BK723" t="s">
        <v>133</v>
      </c>
      <c r="BL723" t="s">
        <v>130</v>
      </c>
      <c r="BM723" t="s">
        <v>132</v>
      </c>
      <c r="BN723" t="s">
        <v>117</v>
      </c>
      <c r="BO723" t="s">
        <v>923</v>
      </c>
      <c r="BP723">
        <v>0</v>
      </c>
      <c r="BQ723">
        <v>1</v>
      </c>
      <c r="BR723">
        <v>0</v>
      </c>
      <c r="BS723">
        <v>0</v>
      </c>
      <c r="BT723">
        <v>0</v>
      </c>
      <c r="BU723">
        <v>0</v>
      </c>
      <c r="BV723">
        <v>0</v>
      </c>
      <c r="BW723">
        <v>0</v>
      </c>
      <c r="BX723">
        <v>0</v>
      </c>
      <c r="BY723">
        <v>0</v>
      </c>
      <c r="BZ723">
        <v>0</v>
      </c>
      <c r="CA723">
        <v>0</v>
      </c>
      <c r="CB723">
        <v>0</v>
      </c>
      <c r="CC723">
        <v>0</v>
      </c>
      <c r="CD723">
        <v>0</v>
      </c>
      <c r="CE723" t="s">
        <v>335</v>
      </c>
      <c r="CG723" t="s">
        <v>335</v>
      </c>
      <c r="CI723" t="s">
        <v>131</v>
      </c>
      <c r="CJ723" t="s">
        <v>51</v>
      </c>
      <c r="CL723" t="s">
        <v>51</v>
      </c>
      <c r="CN723" t="s">
        <v>346</v>
      </c>
      <c r="CP723">
        <v>10</v>
      </c>
    </row>
    <row r="724" spans="1:98" customFormat="1">
      <c r="A724">
        <v>199723</v>
      </c>
      <c r="B724" t="s">
        <v>1363</v>
      </c>
      <c r="C724" t="s">
        <v>360</v>
      </c>
      <c r="D724">
        <v>1974</v>
      </c>
      <c r="E724">
        <v>52</v>
      </c>
      <c r="F724" t="s">
        <v>58</v>
      </c>
      <c r="G724" t="s">
        <v>84</v>
      </c>
      <c r="H724" t="s">
        <v>678</v>
      </c>
      <c r="I724" t="s">
        <v>361</v>
      </c>
      <c r="J724" t="s">
        <v>350</v>
      </c>
      <c r="K724" s="329">
        <v>46130.518761574072</v>
      </c>
      <c r="L724" t="s">
        <v>309</v>
      </c>
      <c r="M724" t="s">
        <v>1363</v>
      </c>
      <c r="N724" t="s">
        <v>1364</v>
      </c>
      <c r="O724" t="s">
        <v>459</v>
      </c>
      <c r="P724" t="s">
        <v>353</v>
      </c>
      <c r="Q724" t="s">
        <v>305</v>
      </c>
      <c r="R724" t="s">
        <v>122</v>
      </c>
      <c r="S724" t="s">
        <v>122</v>
      </c>
      <c r="T724" t="s">
        <v>343</v>
      </c>
      <c r="U724" t="s">
        <v>331</v>
      </c>
      <c r="V724" t="s">
        <v>107</v>
      </c>
      <c r="W724" t="s">
        <v>664</v>
      </c>
      <c r="X724">
        <v>1</v>
      </c>
      <c r="Y724">
        <v>1</v>
      </c>
      <c r="Z724">
        <v>1</v>
      </c>
      <c r="AA724">
        <v>0</v>
      </c>
      <c r="AB724">
        <v>1</v>
      </c>
      <c r="AC724">
        <v>0</v>
      </c>
      <c r="AD724">
        <v>0</v>
      </c>
      <c r="AE724">
        <v>0</v>
      </c>
      <c r="AF724">
        <v>0</v>
      </c>
      <c r="AG724">
        <v>0</v>
      </c>
      <c r="AH724">
        <v>0</v>
      </c>
      <c r="AI724">
        <v>0</v>
      </c>
      <c r="AJ724">
        <v>0</v>
      </c>
      <c r="AK724">
        <v>0</v>
      </c>
      <c r="AL724">
        <v>0</v>
      </c>
      <c r="AM724">
        <v>0</v>
      </c>
      <c r="AN724">
        <v>0</v>
      </c>
      <c r="AO724">
        <v>0</v>
      </c>
      <c r="AP724" t="s">
        <v>345</v>
      </c>
      <c r="AQ724">
        <v>1</v>
      </c>
      <c r="AR724">
        <v>0</v>
      </c>
      <c r="AS724">
        <v>0</v>
      </c>
      <c r="AT724">
        <v>0</v>
      </c>
      <c r="AU724">
        <v>0</v>
      </c>
      <c r="AV724">
        <v>0</v>
      </c>
      <c r="AW724">
        <v>0</v>
      </c>
      <c r="AX724">
        <v>0</v>
      </c>
      <c r="AY724" t="s">
        <v>345</v>
      </c>
      <c r="AZ724">
        <v>1</v>
      </c>
      <c r="BA724">
        <v>0</v>
      </c>
      <c r="BB724">
        <v>0</v>
      </c>
      <c r="BC724">
        <v>0</v>
      </c>
      <c r="BD724">
        <v>0</v>
      </c>
      <c r="BE724">
        <v>0</v>
      </c>
      <c r="BF724">
        <v>0</v>
      </c>
      <c r="BG724">
        <v>0</v>
      </c>
      <c r="BH724">
        <v>0</v>
      </c>
      <c r="BI724" t="s">
        <v>52</v>
      </c>
      <c r="BK724" t="s">
        <v>131</v>
      </c>
      <c r="BL724" t="s">
        <v>130</v>
      </c>
      <c r="BM724" t="s">
        <v>132</v>
      </c>
      <c r="BN724" t="s">
        <v>118</v>
      </c>
      <c r="BO724" t="s">
        <v>930</v>
      </c>
      <c r="BP724">
        <v>1</v>
      </c>
      <c r="BQ724">
        <v>0</v>
      </c>
      <c r="BR724">
        <v>0</v>
      </c>
      <c r="BS724">
        <v>1</v>
      </c>
      <c r="BT724">
        <v>0</v>
      </c>
      <c r="BU724">
        <v>0</v>
      </c>
      <c r="BV724">
        <v>0</v>
      </c>
      <c r="BW724">
        <v>0</v>
      </c>
      <c r="BX724">
        <v>0</v>
      </c>
      <c r="BY724">
        <v>0</v>
      </c>
      <c r="BZ724">
        <v>0</v>
      </c>
      <c r="CA724">
        <v>0</v>
      </c>
      <c r="CB724">
        <v>0</v>
      </c>
      <c r="CC724">
        <v>0</v>
      </c>
      <c r="CD724">
        <v>0</v>
      </c>
      <c r="CE724" t="s">
        <v>335</v>
      </c>
      <c r="CG724" t="s">
        <v>335</v>
      </c>
      <c r="CI724" t="s">
        <v>129</v>
      </c>
      <c r="CJ724" t="s">
        <v>52</v>
      </c>
      <c r="CL724" t="s">
        <v>52</v>
      </c>
      <c r="CN724" t="s">
        <v>346</v>
      </c>
      <c r="CP724">
        <v>6</v>
      </c>
    </row>
    <row r="725" spans="1:98" customFormat="1">
      <c r="A725">
        <v>199721</v>
      </c>
      <c r="B725" t="s">
        <v>1363</v>
      </c>
      <c r="C725" t="s">
        <v>322</v>
      </c>
      <c r="D725">
        <v>1970</v>
      </c>
      <c r="E725">
        <v>56</v>
      </c>
      <c r="F725" t="s">
        <v>58</v>
      </c>
      <c r="G725" t="s">
        <v>84</v>
      </c>
      <c r="H725" t="s">
        <v>678</v>
      </c>
      <c r="I725" t="s">
        <v>397</v>
      </c>
      <c r="J725" t="s">
        <v>325</v>
      </c>
      <c r="K725" s="329">
        <v>46130.51840277778</v>
      </c>
      <c r="L725" t="s">
        <v>309</v>
      </c>
      <c r="M725" t="s">
        <v>1363</v>
      </c>
      <c r="N725" t="s">
        <v>1364</v>
      </c>
      <c r="O725" t="s">
        <v>459</v>
      </c>
      <c r="P725" t="s">
        <v>353</v>
      </c>
      <c r="Q725" t="s">
        <v>305</v>
      </c>
      <c r="R725" t="s">
        <v>122</v>
      </c>
      <c r="S725" t="s">
        <v>122</v>
      </c>
      <c r="T725" t="s">
        <v>343</v>
      </c>
      <c r="U725" t="s">
        <v>331</v>
      </c>
      <c r="V725" t="s">
        <v>107</v>
      </c>
      <c r="W725" t="s">
        <v>814</v>
      </c>
      <c r="X725">
        <v>1</v>
      </c>
      <c r="Y725">
        <v>1</v>
      </c>
      <c r="Z725">
        <v>1</v>
      </c>
      <c r="AA725">
        <v>0</v>
      </c>
      <c r="AB725">
        <v>1</v>
      </c>
      <c r="AC725">
        <v>1</v>
      </c>
      <c r="AD725">
        <v>0</v>
      </c>
      <c r="AE725">
        <v>0</v>
      </c>
      <c r="AF725">
        <v>0</v>
      </c>
      <c r="AG725">
        <v>0</v>
      </c>
      <c r="AH725">
        <v>0</v>
      </c>
      <c r="AI725">
        <v>0</v>
      </c>
      <c r="AJ725">
        <v>0</v>
      </c>
      <c r="AK725">
        <v>0</v>
      </c>
      <c r="AL725">
        <v>0</v>
      </c>
      <c r="AM725">
        <v>0</v>
      </c>
      <c r="AN725">
        <v>0</v>
      </c>
      <c r="AO725">
        <v>0</v>
      </c>
      <c r="AP725" t="s">
        <v>345</v>
      </c>
      <c r="AQ725">
        <v>1</v>
      </c>
      <c r="AR725">
        <v>0</v>
      </c>
      <c r="AS725">
        <v>0</v>
      </c>
      <c r="AT725">
        <v>0</v>
      </c>
      <c r="AU725">
        <v>0</v>
      </c>
      <c r="AV725">
        <v>0</v>
      </c>
      <c r="AW725">
        <v>0</v>
      </c>
      <c r="AX725">
        <v>0</v>
      </c>
      <c r="AY725" t="s">
        <v>345</v>
      </c>
      <c r="AZ725">
        <v>1</v>
      </c>
      <c r="BA725">
        <v>0</v>
      </c>
      <c r="BB725">
        <v>0</v>
      </c>
      <c r="BC725">
        <v>0</v>
      </c>
      <c r="BD725">
        <v>0</v>
      </c>
      <c r="BE725">
        <v>0</v>
      </c>
      <c r="BF725">
        <v>0</v>
      </c>
      <c r="BG725">
        <v>0</v>
      </c>
      <c r="BH725">
        <v>0</v>
      </c>
      <c r="BI725" t="s">
        <v>51</v>
      </c>
      <c r="BK725" t="s">
        <v>132</v>
      </c>
      <c r="BL725" t="s">
        <v>131</v>
      </c>
      <c r="BM725" t="s">
        <v>133</v>
      </c>
      <c r="BN725" t="s">
        <v>117</v>
      </c>
      <c r="BO725" t="s">
        <v>923</v>
      </c>
      <c r="BP725">
        <v>0</v>
      </c>
      <c r="BQ725">
        <v>1</v>
      </c>
      <c r="BR725">
        <v>0</v>
      </c>
      <c r="BS725">
        <v>0</v>
      </c>
      <c r="BT725">
        <v>0</v>
      </c>
      <c r="BU725">
        <v>0</v>
      </c>
      <c r="BV725">
        <v>0</v>
      </c>
      <c r="BW725">
        <v>0</v>
      </c>
      <c r="BX725">
        <v>0</v>
      </c>
      <c r="BY725">
        <v>0</v>
      </c>
      <c r="BZ725">
        <v>0</v>
      </c>
      <c r="CA725">
        <v>0</v>
      </c>
      <c r="CB725">
        <v>0</v>
      </c>
      <c r="CC725">
        <v>0</v>
      </c>
      <c r="CD725">
        <v>0</v>
      </c>
      <c r="CE725" t="s">
        <v>335</v>
      </c>
      <c r="CG725" t="s">
        <v>335</v>
      </c>
      <c r="CI725" t="s">
        <v>130</v>
      </c>
      <c r="CJ725" t="s">
        <v>51</v>
      </c>
      <c r="CL725" t="s">
        <v>51</v>
      </c>
      <c r="CN725" t="s">
        <v>346</v>
      </c>
      <c r="CP725">
        <v>9</v>
      </c>
      <c r="CS725" t="s">
        <v>347</v>
      </c>
    </row>
    <row r="726" spans="1:98" customFormat="1">
      <c r="A726">
        <v>199713</v>
      </c>
      <c r="B726" t="s">
        <v>1363</v>
      </c>
      <c r="C726" t="s">
        <v>322</v>
      </c>
      <c r="D726">
        <v>1968</v>
      </c>
      <c r="E726">
        <v>58</v>
      </c>
      <c r="F726" t="s">
        <v>58</v>
      </c>
      <c r="G726" t="s">
        <v>85</v>
      </c>
      <c r="H726" t="s">
        <v>625</v>
      </c>
      <c r="I726" t="s">
        <v>324</v>
      </c>
      <c r="J726" t="s">
        <v>350</v>
      </c>
      <c r="K726" s="329">
        <v>46130.501273148147</v>
      </c>
      <c r="L726" t="s">
        <v>309</v>
      </c>
      <c r="M726" t="s">
        <v>1363</v>
      </c>
      <c r="N726" t="s">
        <v>1364</v>
      </c>
      <c r="O726" t="s">
        <v>459</v>
      </c>
      <c r="P726" t="s">
        <v>353</v>
      </c>
      <c r="Q726" t="s">
        <v>305</v>
      </c>
      <c r="R726" t="s">
        <v>123</v>
      </c>
      <c r="S726" t="s">
        <v>123</v>
      </c>
      <c r="T726" t="s">
        <v>343</v>
      </c>
      <c r="U726" t="s">
        <v>331</v>
      </c>
      <c r="V726" t="s">
        <v>109</v>
      </c>
      <c r="W726" t="s">
        <v>524</v>
      </c>
      <c r="X726">
        <v>0</v>
      </c>
      <c r="Y726">
        <v>1</v>
      </c>
      <c r="Z726">
        <v>0</v>
      </c>
      <c r="AA726">
        <v>0</v>
      </c>
      <c r="AB726">
        <v>0</v>
      </c>
      <c r="AC726">
        <v>0</v>
      </c>
      <c r="AD726">
        <v>0</v>
      </c>
      <c r="AE726">
        <v>0</v>
      </c>
      <c r="AF726">
        <v>0</v>
      </c>
      <c r="AG726">
        <v>0</v>
      </c>
      <c r="AH726">
        <v>0</v>
      </c>
      <c r="AI726">
        <v>0</v>
      </c>
      <c r="AJ726">
        <v>0</v>
      </c>
      <c r="AK726">
        <v>0</v>
      </c>
      <c r="AL726">
        <v>0</v>
      </c>
      <c r="AM726">
        <v>0</v>
      </c>
      <c r="AN726">
        <v>0</v>
      </c>
      <c r="AO726">
        <v>0</v>
      </c>
      <c r="AP726" t="s">
        <v>345</v>
      </c>
      <c r="AQ726">
        <v>1</v>
      </c>
      <c r="AR726">
        <v>0</v>
      </c>
      <c r="AS726">
        <v>0</v>
      </c>
      <c r="AT726">
        <v>0</v>
      </c>
      <c r="AU726">
        <v>0</v>
      </c>
      <c r="AV726">
        <v>0</v>
      </c>
      <c r="AW726">
        <v>0</v>
      </c>
      <c r="AX726">
        <v>0</v>
      </c>
      <c r="AY726" t="s">
        <v>345</v>
      </c>
      <c r="AZ726">
        <v>1</v>
      </c>
      <c r="BA726">
        <v>0</v>
      </c>
      <c r="BB726">
        <v>0</v>
      </c>
      <c r="BC726">
        <v>0</v>
      </c>
      <c r="BD726">
        <v>0</v>
      </c>
      <c r="BE726">
        <v>0</v>
      </c>
      <c r="BF726">
        <v>0</v>
      </c>
      <c r="BG726">
        <v>0</v>
      </c>
      <c r="BH726">
        <v>0</v>
      </c>
      <c r="BK726" t="s">
        <v>136</v>
      </c>
      <c r="BL726" t="s">
        <v>132</v>
      </c>
      <c r="BM726" t="s">
        <v>132</v>
      </c>
      <c r="BN726" t="s">
        <v>117</v>
      </c>
      <c r="BO726" t="s">
        <v>924</v>
      </c>
      <c r="BP726">
        <v>0</v>
      </c>
      <c r="BQ726">
        <v>0</v>
      </c>
      <c r="BR726">
        <v>0</v>
      </c>
      <c r="BS726">
        <v>0</v>
      </c>
      <c r="BT726">
        <v>0</v>
      </c>
      <c r="BU726">
        <v>1</v>
      </c>
      <c r="BV726">
        <v>0</v>
      </c>
      <c r="BW726">
        <v>0</v>
      </c>
      <c r="BX726">
        <v>0</v>
      </c>
      <c r="BY726">
        <v>0</v>
      </c>
      <c r="BZ726">
        <v>0</v>
      </c>
      <c r="CA726">
        <v>0</v>
      </c>
      <c r="CB726">
        <v>0</v>
      </c>
      <c r="CC726">
        <v>0</v>
      </c>
      <c r="CD726">
        <v>0</v>
      </c>
      <c r="CE726" t="s">
        <v>335</v>
      </c>
      <c r="CG726" t="s">
        <v>156</v>
      </c>
      <c r="CI726" t="s">
        <v>131</v>
      </c>
      <c r="CJ726" t="s">
        <v>52</v>
      </c>
      <c r="CL726" t="s">
        <v>52</v>
      </c>
      <c r="CN726" t="s">
        <v>346</v>
      </c>
      <c r="CP726">
        <v>7</v>
      </c>
      <c r="CQ726" t="s">
        <v>856</v>
      </c>
      <c r="CR726" t="s">
        <v>2829</v>
      </c>
      <c r="CS726" t="s">
        <v>347</v>
      </c>
      <c r="CT726" t="s">
        <v>1801</v>
      </c>
    </row>
    <row r="727" spans="1:98" customFormat="1">
      <c r="A727">
        <v>106335</v>
      </c>
      <c r="B727" t="s">
        <v>602</v>
      </c>
      <c r="C727" t="s">
        <v>360</v>
      </c>
      <c r="D727">
        <v>1972</v>
      </c>
      <c r="E727">
        <v>54</v>
      </c>
      <c r="F727" t="s">
        <v>58</v>
      </c>
      <c r="G727" t="s">
        <v>49</v>
      </c>
      <c r="H727" t="s">
        <v>364</v>
      </c>
      <c r="I727" t="s">
        <v>361</v>
      </c>
      <c r="J727" t="s">
        <v>325</v>
      </c>
      <c r="K727" s="329">
        <v>46130.501030092593</v>
      </c>
      <c r="L727" t="s">
        <v>309</v>
      </c>
      <c r="M727" t="s">
        <v>1363</v>
      </c>
      <c r="N727" t="s">
        <v>1364</v>
      </c>
      <c r="O727" t="s">
        <v>459</v>
      </c>
      <c r="P727" t="s">
        <v>353</v>
      </c>
      <c r="Q727" t="s">
        <v>305</v>
      </c>
      <c r="R727" t="s">
        <v>383</v>
      </c>
      <c r="S727" t="s">
        <v>121</v>
      </c>
      <c r="T727" t="s">
        <v>121</v>
      </c>
      <c r="U727" t="s">
        <v>331</v>
      </c>
      <c r="V727" t="s">
        <v>107</v>
      </c>
      <c r="W727" t="s">
        <v>392</v>
      </c>
      <c r="X727">
        <v>1</v>
      </c>
      <c r="Y727">
        <v>0</v>
      </c>
      <c r="Z727">
        <v>0</v>
      </c>
      <c r="AA727">
        <v>0</v>
      </c>
      <c r="AB727">
        <v>0</v>
      </c>
      <c r="AC727">
        <v>0</v>
      </c>
      <c r="AD727">
        <v>0</v>
      </c>
      <c r="AE727">
        <v>0</v>
      </c>
      <c r="AF727">
        <v>0</v>
      </c>
      <c r="AG727">
        <v>0</v>
      </c>
      <c r="AH727">
        <v>0</v>
      </c>
      <c r="AI727">
        <v>0</v>
      </c>
      <c r="AJ727">
        <v>0</v>
      </c>
      <c r="AK727">
        <v>0</v>
      </c>
      <c r="AL727">
        <v>0</v>
      </c>
      <c r="AM727">
        <v>0</v>
      </c>
      <c r="AN727">
        <v>0</v>
      </c>
      <c r="AO727">
        <v>0</v>
      </c>
      <c r="AP727" t="s">
        <v>626</v>
      </c>
      <c r="AQ727">
        <v>1</v>
      </c>
      <c r="AR727">
        <v>0</v>
      </c>
      <c r="AS727">
        <v>1</v>
      </c>
      <c r="AT727">
        <v>0</v>
      </c>
      <c r="AU727">
        <v>0</v>
      </c>
      <c r="AV727">
        <v>0</v>
      </c>
      <c r="AW727">
        <v>0</v>
      </c>
      <c r="AX727">
        <v>0</v>
      </c>
      <c r="AY727" t="s">
        <v>345</v>
      </c>
      <c r="AZ727">
        <v>1</v>
      </c>
      <c r="BA727">
        <v>0</v>
      </c>
      <c r="BB727">
        <v>0</v>
      </c>
      <c r="BC727">
        <v>0</v>
      </c>
      <c r="BD727">
        <v>0</v>
      </c>
      <c r="BE727">
        <v>0</v>
      </c>
      <c r="BF727">
        <v>0</v>
      </c>
      <c r="BG727">
        <v>0</v>
      </c>
      <c r="BH727">
        <v>0</v>
      </c>
      <c r="BI727" t="s">
        <v>51</v>
      </c>
      <c r="BK727" t="s">
        <v>127</v>
      </c>
      <c r="BL727" t="s">
        <v>127</v>
      </c>
      <c r="BM727" t="s">
        <v>129</v>
      </c>
      <c r="BN727" t="s">
        <v>118</v>
      </c>
      <c r="BO727" t="s">
        <v>931</v>
      </c>
      <c r="BP727">
        <v>0</v>
      </c>
      <c r="BQ727">
        <v>0</v>
      </c>
      <c r="BR727">
        <v>1</v>
      </c>
      <c r="BS727">
        <v>0</v>
      </c>
      <c r="BT727">
        <v>0</v>
      </c>
      <c r="BU727">
        <v>0</v>
      </c>
      <c r="BV727">
        <v>0</v>
      </c>
      <c r="BW727">
        <v>0</v>
      </c>
      <c r="BX727">
        <v>0</v>
      </c>
      <c r="BY727">
        <v>0</v>
      </c>
      <c r="BZ727">
        <v>0</v>
      </c>
      <c r="CA727">
        <v>0</v>
      </c>
      <c r="CB727">
        <v>0</v>
      </c>
      <c r="CC727">
        <v>0</v>
      </c>
      <c r="CD727">
        <v>0</v>
      </c>
      <c r="CE727" t="s">
        <v>335</v>
      </c>
      <c r="CG727" t="s">
        <v>335</v>
      </c>
      <c r="CI727" t="s">
        <v>129</v>
      </c>
      <c r="CJ727" t="s">
        <v>53</v>
      </c>
      <c r="CL727" t="s">
        <v>53</v>
      </c>
      <c r="CN727" t="s">
        <v>336</v>
      </c>
      <c r="CP727">
        <v>2</v>
      </c>
    </row>
    <row r="728" spans="1:98" customFormat="1">
      <c r="A728">
        <v>161886</v>
      </c>
      <c r="B728" t="s">
        <v>461</v>
      </c>
      <c r="C728" t="s">
        <v>322</v>
      </c>
      <c r="D728">
        <v>1961</v>
      </c>
      <c r="E728">
        <v>65</v>
      </c>
      <c r="F728" t="s">
        <v>339</v>
      </c>
      <c r="G728" t="s">
        <v>49</v>
      </c>
      <c r="H728" t="s">
        <v>442</v>
      </c>
      <c r="I728" t="s">
        <v>324</v>
      </c>
      <c r="J728" t="s">
        <v>350</v>
      </c>
      <c r="K728" s="329">
        <v>46130.499490740738</v>
      </c>
      <c r="L728" t="s">
        <v>309</v>
      </c>
      <c r="M728" t="s">
        <v>449</v>
      </c>
      <c r="N728" t="s">
        <v>689</v>
      </c>
      <c r="O728" t="s">
        <v>358</v>
      </c>
      <c r="P728" t="s">
        <v>329</v>
      </c>
      <c r="R728" t="s">
        <v>383</v>
      </c>
      <c r="S728" t="s">
        <v>121</v>
      </c>
      <c r="T728" t="s">
        <v>121</v>
      </c>
      <c r="U728" t="s">
        <v>331</v>
      </c>
      <c r="V728" t="s">
        <v>107</v>
      </c>
      <c r="W728" t="s">
        <v>623</v>
      </c>
      <c r="X728">
        <v>0</v>
      </c>
      <c r="Y728">
        <v>0</v>
      </c>
      <c r="Z728">
        <v>0</v>
      </c>
      <c r="AA728">
        <v>0</v>
      </c>
      <c r="AB728">
        <v>0</v>
      </c>
      <c r="AC728">
        <v>0</v>
      </c>
      <c r="AD728">
        <v>0</v>
      </c>
      <c r="AE728">
        <v>1</v>
      </c>
      <c r="AF728">
        <v>0</v>
      </c>
      <c r="AG728">
        <v>0</v>
      </c>
      <c r="AH728">
        <v>0</v>
      </c>
      <c r="AI728">
        <v>0</v>
      </c>
      <c r="AJ728">
        <v>0</v>
      </c>
      <c r="AK728">
        <v>0</v>
      </c>
      <c r="AL728">
        <v>0</v>
      </c>
      <c r="AM728">
        <v>0</v>
      </c>
      <c r="AN728">
        <v>0</v>
      </c>
      <c r="AO728">
        <v>0</v>
      </c>
      <c r="AP728" t="s">
        <v>399</v>
      </c>
      <c r="AQ728">
        <v>0</v>
      </c>
      <c r="AR728">
        <v>0</v>
      </c>
      <c r="AS728">
        <v>0</v>
      </c>
      <c r="AT728">
        <v>0</v>
      </c>
      <c r="AU728">
        <v>0</v>
      </c>
      <c r="AV728">
        <v>0</v>
      </c>
      <c r="AW728">
        <v>1</v>
      </c>
      <c r="AX728">
        <v>0</v>
      </c>
      <c r="AY728" t="s">
        <v>345</v>
      </c>
      <c r="AZ728">
        <v>1</v>
      </c>
      <c r="BA728">
        <v>0</v>
      </c>
      <c r="BB728">
        <v>0</v>
      </c>
      <c r="BC728">
        <v>0</v>
      </c>
      <c r="BD728">
        <v>0</v>
      </c>
      <c r="BE728">
        <v>0</v>
      </c>
      <c r="BF728">
        <v>0</v>
      </c>
      <c r="BG728">
        <v>0</v>
      </c>
      <c r="BH728">
        <v>0</v>
      </c>
      <c r="BK728" t="s">
        <v>386</v>
      </c>
      <c r="BL728" t="s">
        <v>128</v>
      </c>
      <c r="BM728" t="s">
        <v>130</v>
      </c>
      <c r="BN728" t="s">
        <v>117</v>
      </c>
      <c r="BO728" t="s">
        <v>938</v>
      </c>
      <c r="BP728">
        <v>0</v>
      </c>
      <c r="BQ728">
        <v>0</v>
      </c>
      <c r="BR728">
        <v>0</v>
      </c>
      <c r="BS728">
        <v>0</v>
      </c>
      <c r="BT728">
        <v>0</v>
      </c>
      <c r="BU728">
        <v>0</v>
      </c>
      <c r="BV728">
        <v>0</v>
      </c>
      <c r="BW728">
        <v>1</v>
      </c>
      <c r="BX728">
        <v>0</v>
      </c>
      <c r="BY728">
        <v>0</v>
      </c>
      <c r="BZ728">
        <v>0</v>
      </c>
      <c r="CA728">
        <v>0</v>
      </c>
      <c r="CB728">
        <v>0</v>
      </c>
      <c r="CC728">
        <v>0</v>
      </c>
      <c r="CD728">
        <v>0</v>
      </c>
      <c r="CE728" t="s">
        <v>335</v>
      </c>
      <c r="CG728" t="s">
        <v>335</v>
      </c>
      <c r="CI728" t="s">
        <v>127</v>
      </c>
      <c r="CJ728" t="s">
        <v>53</v>
      </c>
      <c r="CL728" t="s">
        <v>53</v>
      </c>
      <c r="CN728" t="s">
        <v>346</v>
      </c>
      <c r="CP728">
        <v>5</v>
      </c>
      <c r="CS728" t="s">
        <v>400</v>
      </c>
    </row>
    <row r="729" spans="1:98" customFormat="1">
      <c r="A729">
        <v>161885</v>
      </c>
      <c r="B729" t="s">
        <v>461</v>
      </c>
      <c r="C729" t="s">
        <v>360</v>
      </c>
      <c r="D729">
        <v>1961</v>
      </c>
      <c r="E729">
        <v>65</v>
      </c>
      <c r="F729" t="s">
        <v>339</v>
      </c>
      <c r="G729" t="s">
        <v>49</v>
      </c>
      <c r="H729" t="s">
        <v>442</v>
      </c>
      <c r="I729" t="s">
        <v>324</v>
      </c>
      <c r="J729" t="s">
        <v>325</v>
      </c>
      <c r="K729" s="329">
        <v>46130.498819444445</v>
      </c>
      <c r="L729" t="s">
        <v>309</v>
      </c>
      <c r="M729" t="s">
        <v>449</v>
      </c>
      <c r="N729" t="s">
        <v>689</v>
      </c>
      <c r="O729" t="s">
        <v>358</v>
      </c>
      <c r="P729" t="s">
        <v>329</v>
      </c>
      <c r="R729" t="s">
        <v>383</v>
      </c>
      <c r="S729" t="s">
        <v>121</v>
      </c>
      <c r="T729" t="s">
        <v>121</v>
      </c>
      <c r="U729" t="s">
        <v>331</v>
      </c>
      <c r="V729" t="s">
        <v>107</v>
      </c>
      <c r="W729" t="s">
        <v>623</v>
      </c>
      <c r="X729">
        <v>0</v>
      </c>
      <c r="Y729">
        <v>0</v>
      </c>
      <c r="Z729">
        <v>0</v>
      </c>
      <c r="AA729">
        <v>0</v>
      </c>
      <c r="AB729">
        <v>0</v>
      </c>
      <c r="AC729">
        <v>0</v>
      </c>
      <c r="AD729">
        <v>0</v>
      </c>
      <c r="AE729">
        <v>1</v>
      </c>
      <c r="AF729">
        <v>0</v>
      </c>
      <c r="AG729">
        <v>0</v>
      </c>
      <c r="AH729">
        <v>0</v>
      </c>
      <c r="AI729">
        <v>0</v>
      </c>
      <c r="AJ729">
        <v>0</v>
      </c>
      <c r="AK729">
        <v>0</v>
      </c>
      <c r="AL729">
        <v>0</v>
      </c>
      <c r="AM729">
        <v>0</v>
      </c>
      <c r="AN729">
        <v>0</v>
      </c>
      <c r="AO729">
        <v>0</v>
      </c>
      <c r="AP729" t="s">
        <v>399</v>
      </c>
      <c r="AQ729">
        <v>0</v>
      </c>
      <c r="AR729">
        <v>0</v>
      </c>
      <c r="AS729">
        <v>0</v>
      </c>
      <c r="AT729">
        <v>0</v>
      </c>
      <c r="AU729">
        <v>0</v>
      </c>
      <c r="AV729">
        <v>0</v>
      </c>
      <c r="AW729">
        <v>1</v>
      </c>
      <c r="AX729">
        <v>0</v>
      </c>
      <c r="AY729" t="s">
        <v>345</v>
      </c>
      <c r="AZ729">
        <v>1</v>
      </c>
      <c r="BA729">
        <v>0</v>
      </c>
      <c r="BB729">
        <v>0</v>
      </c>
      <c r="BC729">
        <v>0</v>
      </c>
      <c r="BD729">
        <v>0</v>
      </c>
      <c r="BE729">
        <v>0</v>
      </c>
      <c r="BF729">
        <v>0</v>
      </c>
      <c r="BG729">
        <v>0</v>
      </c>
      <c r="BH729">
        <v>0</v>
      </c>
      <c r="BI729" t="s">
        <v>52</v>
      </c>
      <c r="BK729" t="s">
        <v>130</v>
      </c>
      <c r="BL729" t="s">
        <v>129</v>
      </c>
      <c r="BM729" t="s">
        <v>129</v>
      </c>
      <c r="BN729" t="s">
        <v>117</v>
      </c>
      <c r="BO729" t="s">
        <v>921</v>
      </c>
      <c r="BP729">
        <v>0</v>
      </c>
      <c r="BQ729">
        <v>0</v>
      </c>
      <c r="BR729">
        <v>0</v>
      </c>
      <c r="BS729">
        <v>0</v>
      </c>
      <c r="BT729">
        <v>0</v>
      </c>
      <c r="BU729">
        <v>0</v>
      </c>
      <c r="BV729">
        <v>0</v>
      </c>
      <c r="BW729">
        <v>0</v>
      </c>
      <c r="BX729">
        <v>0</v>
      </c>
      <c r="BY729">
        <v>0</v>
      </c>
      <c r="BZ729">
        <v>1</v>
      </c>
      <c r="CA729">
        <v>0</v>
      </c>
      <c r="CB729">
        <v>0</v>
      </c>
      <c r="CC729">
        <v>0</v>
      </c>
      <c r="CD729">
        <v>0</v>
      </c>
      <c r="CE729" t="s">
        <v>335</v>
      </c>
      <c r="CG729" t="s">
        <v>335</v>
      </c>
      <c r="CI729" t="s">
        <v>128</v>
      </c>
      <c r="CJ729" t="s">
        <v>52</v>
      </c>
      <c r="CL729" t="s">
        <v>52</v>
      </c>
      <c r="CN729" t="s">
        <v>346</v>
      </c>
      <c r="CP729">
        <v>8</v>
      </c>
    </row>
    <row r="730" spans="1:98" customFormat="1">
      <c r="A730">
        <v>171279</v>
      </c>
      <c r="B730" t="s">
        <v>321</v>
      </c>
      <c r="C730" t="s">
        <v>322</v>
      </c>
      <c r="D730">
        <v>1958</v>
      </c>
      <c r="E730">
        <v>68</v>
      </c>
      <c r="F730" t="s">
        <v>339</v>
      </c>
      <c r="G730" t="s">
        <v>49</v>
      </c>
      <c r="H730" t="s">
        <v>442</v>
      </c>
      <c r="I730" t="s">
        <v>410</v>
      </c>
      <c r="J730" t="s">
        <v>325</v>
      </c>
      <c r="K730" s="329">
        <v>46130.492708333331</v>
      </c>
      <c r="L730" t="s">
        <v>309</v>
      </c>
      <c r="M730" t="s">
        <v>468</v>
      </c>
      <c r="N730" t="s">
        <v>469</v>
      </c>
      <c r="O730" t="s">
        <v>415</v>
      </c>
      <c r="P730" t="s">
        <v>382</v>
      </c>
      <c r="R730" t="s">
        <v>383</v>
      </c>
      <c r="S730" t="s">
        <v>121</v>
      </c>
      <c r="T730" t="s">
        <v>121</v>
      </c>
      <c r="U730" t="s">
        <v>331</v>
      </c>
      <c r="V730" t="s">
        <v>107</v>
      </c>
      <c r="W730" t="s">
        <v>501</v>
      </c>
      <c r="X730">
        <v>0</v>
      </c>
      <c r="Y730">
        <v>0</v>
      </c>
      <c r="Z730">
        <v>0</v>
      </c>
      <c r="AA730">
        <v>0</v>
      </c>
      <c r="AB730">
        <v>0</v>
      </c>
      <c r="AC730">
        <v>0</v>
      </c>
      <c r="AD730">
        <v>1</v>
      </c>
      <c r="AE730">
        <v>0</v>
      </c>
      <c r="AF730">
        <v>0</v>
      </c>
      <c r="AG730">
        <v>0</v>
      </c>
      <c r="AH730">
        <v>0</v>
      </c>
      <c r="AI730">
        <v>0</v>
      </c>
      <c r="AJ730">
        <v>0</v>
      </c>
      <c r="AK730">
        <v>0</v>
      </c>
      <c r="AL730">
        <v>0</v>
      </c>
      <c r="AM730">
        <v>0</v>
      </c>
      <c r="AN730">
        <v>0</v>
      </c>
      <c r="AO730">
        <v>0</v>
      </c>
      <c r="AP730" t="s">
        <v>345</v>
      </c>
      <c r="AQ730">
        <v>1</v>
      </c>
      <c r="AR730">
        <v>0</v>
      </c>
      <c r="AS730">
        <v>0</v>
      </c>
      <c r="AT730">
        <v>0</v>
      </c>
      <c r="AU730">
        <v>0</v>
      </c>
      <c r="AV730">
        <v>0</v>
      </c>
      <c r="AW730">
        <v>0</v>
      </c>
      <c r="AX730">
        <v>0</v>
      </c>
      <c r="AY730" t="s">
        <v>345</v>
      </c>
      <c r="AZ730">
        <v>1</v>
      </c>
      <c r="BA730">
        <v>0</v>
      </c>
      <c r="BB730">
        <v>0</v>
      </c>
      <c r="BC730">
        <v>0</v>
      </c>
      <c r="BD730">
        <v>0</v>
      </c>
      <c r="BE730">
        <v>0</v>
      </c>
      <c r="BF730">
        <v>0</v>
      </c>
      <c r="BG730">
        <v>0</v>
      </c>
      <c r="BH730">
        <v>0</v>
      </c>
      <c r="BI730" t="s">
        <v>52</v>
      </c>
      <c r="BK730" t="s">
        <v>386</v>
      </c>
      <c r="BL730" t="s">
        <v>386</v>
      </c>
      <c r="BM730" t="s">
        <v>386</v>
      </c>
      <c r="BN730" t="s">
        <v>120</v>
      </c>
      <c r="BO730" t="s">
        <v>924</v>
      </c>
      <c r="BP730">
        <v>0</v>
      </c>
      <c r="BQ730">
        <v>0</v>
      </c>
      <c r="BR730">
        <v>0</v>
      </c>
      <c r="BS730">
        <v>0</v>
      </c>
      <c r="BT730">
        <v>0</v>
      </c>
      <c r="BU730">
        <v>1</v>
      </c>
      <c r="BV730">
        <v>0</v>
      </c>
      <c r="BW730">
        <v>0</v>
      </c>
      <c r="BX730">
        <v>0</v>
      </c>
      <c r="BY730">
        <v>0</v>
      </c>
      <c r="BZ730">
        <v>0</v>
      </c>
      <c r="CA730">
        <v>0</v>
      </c>
      <c r="CB730">
        <v>0</v>
      </c>
      <c r="CC730">
        <v>0</v>
      </c>
      <c r="CD730">
        <v>0</v>
      </c>
      <c r="CE730" t="s">
        <v>335</v>
      </c>
      <c r="CG730" t="s">
        <v>335</v>
      </c>
      <c r="CI730" t="s">
        <v>128</v>
      </c>
      <c r="CJ730" t="s">
        <v>52</v>
      </c>
      <c r="CL730" t="s">
        <v>51</v>
      </c>
      <c r="CN730" t="s">
        <v>346</v>
      </c>
      <c r="CP730">
        <v>5</v>
      </c>
    </row>
    <row r="731" spans="1:98" customFormat="1">
      <c r="A731">
        <v>100234</v>
      </c>
      <c r="B731" t="s">
        <v>321</v>
      </c>
      <c r="C731" t="s">
        <v>360</v>
      </c>
      <c r="D731">
        <v>1965</v>
      </c>
      <c r="E731">
        <v>61</v>
      </c>
      <c r="F731" t="s">
        <v>339</v>
      </c>
      <c r="G731" t="s">
        <v>49</v>
      </c>
      <c r="H731" t="s">
        <v>328</v>
      </c>
      <c r="I731" t="s">
        <v>424</v>
      </c>
      <c r="J731" t="s">
        <v>325</v>
      </c>
      <c r="K731" s="329">
        <v>46130.479166666664</v>
      </c>
      <c r="L731" t="s">
        <v>309</v>
      </c>
      <c r="M731" t="s">
        <v>568</v>
      </c>
      <c r="N731" t="s">
        <v>1397</v>
      </c>
      <c r="O731" t="s">
        <v>492</v>
      </c>
      <c r="P731" t="s">
        <v>382</v>
      </c>
      <c r="R731" t="s">
        <v>383</v>
      </c>
      <c r="S731" t="s">
        <v>121</v>
      </c>
      <c r="T731" t="s">
        <v>121</v>
      </c>
      <c r="U731" t="s">
        <v>331</v>
      </c>
      <c r="V731" t="s">
        <v>106</v>
      </c>
      <c r="W731" t="s">
        <v>419</v>
      </c>
      <c r="X731">
        <v>0</v>
      </c>
      <c r="Y731">
        <v>0</v>
      </c>
      <c r="Z731">
        <v>1</v>
      </c>
      <c r="AA731">
        <v>0</v>
      </c>
      <c r="AB731">
        <v>0</v>
      </c>
      <c r="AC731">
        <v>0</v>
      </c>
      <c r="AD731">
        <v>1</v>
      </c>
      <c r="AE731">
        <v>0</v>
      </c>
      <c r="AF731">
        <v>0</v>
      </c>
      <c r="AG731">
        <v>0</v>
      </c>
      <c r="AH731">
        <v>0</v>
      </c>
      <c r="AI731">
        <v>0</v>
      </c>
      <c r="AJ731">
        <v>0</v>
      </c>
      <c r="AK731">
        <v>0</v>
      </c>
      <c r="AL731">
        <v>0</v>
      </c>
      <c r="AM731">
        <v>0</v>
      </c>
      <c r="AN731">
        <v>0</v>
      </c>
      <c r="AO731">
        <v>0</v>
      </c>
      <c r="AP731" t="s">
        <v>345</v>
      </c>
      <c r="AQ731">
        <v>1</v>
      </c>
      <c r="AR731">
        <v>0</v>
      </c>
      <c r="AS731">
        <v>0</v>
      </c>
      <c r="AT731">
        <v>0</v>
      </c>
      <c r="AU731">
        <v>0</v>
      </c>
      <c r="AV731">
        <v>0</v>
      </c>
      <c r="AW731">
        <v>0</v>
      </c>
      <c r="AX731">
        <v>0</v>
      </c>
      <c r="AY731" t="s">
        <v>345</v>
      </c>
      <c r="AZ731">
        <v>1</v>
      </c>
      <c r="BA731">
        <v>0</v>
      </c>
      <c r="BB731">
        <v>0</v>
      </c>
      <c r="BC731">
        <v>0</v>
      </c>
      <c r="BD731">
        <v>0</v>
      </c>
      <c r="BE731">
        <v>0</v>
      </c>
      <c r="BF731">
        <v>0</v>
      </c>
      <c r="BG731">
        <v>0</v>
      </c>
      <c r="BH731">
        <v>0</v>
      </c>
      <c r="BI731" t="s">
        <v>52</v>
      </c>
      <c r="BK731" t="s">
        <v>128</v>
      </c>
      <c r="BL731" t="s">
        <v>128</v>
      </c>
      <c r="BM731" t="s">
        <v>128</v>
      </c>
      <c r="BN731" t="s">
        <v>120</v>
      </c>
      <c r="BO731" t="s">
        <v>921</v>
      </c>
      <c r="BP731">
        <v>0</v>
      </c>
      <c r="BQ731">
        <v>0</v>
      </c>
      <c r="BR731">
        <v>0</v>
      </c>
      <c r="BS731">
        <v>0</v>
      </c>
      <c r="BT731">
        <v>0</v>
      </c>
      <c r="BU731">
        <v>0</v>
      </c>
      <c r="BV731">
        <v>0</v>
      </c>
      <c r="BW731">
        <v>0</v>
      </c>
      <c r="BX731">
        <v>0</v>
      </c>
      <c r="BY731">
        <v>0</v>
      </c>
      <c r="BZ731">
        <v>1</v>
      </c>
      <c r="CA731">
        <v>0</v>
      </c>
      <c r="CB731">
        <v>0</v>
      </c>
      <c r="CC731">
        <v>0</v>
      </c>
      <c r="CD731">
        <v>0</v>
      </c>
      <c r="CE731" t="s">
        <v>335</v>
      </c>
      <c r="CG731" t="s">
        <v>335</v>
      </c>
      <c r="CI731" t="s">
        <v>128</v>
      </c>
      <c r="CJ731" t="s">
        <v>52</v>
      </c>
      <c r="CL731" t="s">
        <v>52</v>
      </c>
      <c r="CN731" t="s">
        <v>346</v>
      </c>
      <c r="CP731">
        <v>7</v>
      </c>
      <c r="CS731" t="s">
        <v>400</v>
      </c>
    </row>
    <row r="732" spans="1:98" customFormat="1">
      <c r="A732">
        <v>199701</v>
      </c>
      <c r="B732" t="s">
        <v>356</v>
      </c>
      <c r="C732" t="s">
        <v>322</v>
      </c>
      <c r="D732">
        <v>1978</v>
      </c>
      <c r="E732">
        <v>48</v>
      </c>
      <c r="F732" t="s">
        <v>387</v>
      </c>
      <c r="G732" t="s">
        <v>82</v>
      </c>
      <c r="H732" t="s">
        <v>597</v>
      </c>
      <c r="I732" t="s">
        <v>440</v>
      </c>
      <c r="J732" t="s">
        <v>325</v>
      </c>
      <c r="K732" s="329">
        <v>46130.47184027778</v>
      </c>
      <c r="L732" t="s">
        <v>309</v>
      </c>
      <c r="M732" t="s">
        <v>356</v>
      </c>
      <c r="N732" t="s">
        <v>357</v>
      </c>
      <c r="O732" t="s">
        <v>358</v>
      </c>
      <c r="P732" t="s">
        <v>329</v>
      </c>
      <c r="R732" t="s">
        <v>383</v>
      </c>
      <c r="S732" t="s">
        <v>121</v>
      </c>
      <c r="T732" t="s">
        <v>121</v>
      </c>
      <c r="U732" t="s">
        <v>331</v>
      </c>
      <c r="V732" t="s">
        <v>115</v>
      </c>
      <c r="W732" t="s">
        <v>384</v>
      </c>
      <c r="X732">
        <v>0</v>
      </c>
      <c r="Y732">
        <v>0</v>
      </c>
      <c r="Z732">
        <v>0</v>
      </c>
      <c r="AA732">
        <v>0</v>
      </c>
      <c r="AB732">
        <v>1</v>
      </c>
      <c r="AC732">
        <v>0</v>
      </c>
      <c r="AD732">
        <v>0</v>
      </c>
      <c r="AE732">
        <v>0</v>
      </c>
      <c r="AF732">
        <v>0</v>
      </c>
      <c r="AG732">
        <v>0</v>
      </c>
      <c r="AH732">
        <v>0</v>
      </c>
      <c r="AI732">
        <v>0</v>
      </c>
      <c r="AJ732">
        <v>0</v>
      </c>
      <c r="AK732">
        <v>0</v>
      </c>
      <c r="AL732">
        <v>0</v>
      </c>
      <c r="AM732">
        <v>0</v>
      </c>
      <c r="AN732">
        <v>0</v>
      </c>
      <c r="AO732">
        <v>0</v>
      </c>
      <c r="AP732" t="s">
        <v>433</v>
      </c>
      <c r="AQ732">
        <v>0</v>
      </c>
      <c r="AR732">
        <v>0</v>
      </c>
      <c r="AS732">
        <v>0</v>
      </c>
      <c r="AT732">
        <v>0</v>
      </c>
      <c r="AU732">
        <v>0</v>
      </c>
      <c r="AV732">
        <v>1</v>
      </c>
      <c r="AW732">
        <v>0</v>
      </c>
      <c r="AX732">
        <v>0</v>
      </c>
      <c r="AY732" t="s">
        <v>433</v>
      </c>
      <c r="AZ732">
        <v>0</v>
      </c>
      <c r="BA732">
        <v>0</v>
      </c>
      <c r="BB732">
        <v>0</v>
      </c>
      <c r="BC732">
        <v>0</v>
      </c>
      <c r="BD732">
        <v>1</v>
      </c>
      <c r="BE732">
        <v>0</v>
      </c>
      <c r="BF732">
        <v>0</v>
      </c>
      <c r="BG732">
        <v>0</v>
      </c>
      <c r="BH732">
        <v>0</v>
      </c>
      <c r="BI732" t="s">
        <v>51</v>
      </c>
      <c r="BK732" t="s">
        <v>129</v>
      </c>
      <c r="BL732" t="s">
        <v>131</v>
      </c>
      <c r="BM732" t="s">
        <v>129</v>
      </c>
      <c r="BN732" t="s">
        <v>117</v>
      </c>
      <c r="BO732" t="s">
        <v>373</v>
      </c>
      <c r="BP732">
        <v>0</v>
      </c>
      <c r="BQ732">
        <v>0</v>
      </c>
      <c r="BR732">
        <v>0</v>
      </c>
      <c r="BS732">
        <v>0</v>
      </c>
      <c r="BT732">
        <v>0</v>
      </c>
      <c r="BU732">
        <v>0</v>
      </c>
      <c r="BV732">
        <v>0</v>
      </c>
      <c r="BW732">
        <v>0</v>
      </c>
      <c r="BX732">
        <v>0</v>
      </c>
      <c r="BY732">
        <v>0</v>
      </c>
      <c r="BZ732">
        <v>0</v>
      </c>
      <c r="CA732">
        <v>0</v>
      </c>
      <c r="CB732">
        <v>0</v>
      </c>
      <c r="CC732">
        <v>0</v>
      </c>
      <c r="CD732" t="s">
        <v>687</v>
      </c>
      <c r="CE732" t="s">
        <v>335</v>
      </c>
      <c r="CG732" t="s">
        <v>335</v>
      </c>
      <c r="CI732" t="s">
        <v>129</v>
      </c>
      <c r="CJ732" t="s">
        <v>52</v>
      </c>
      <c r="CL732" t="s">
        <v>52</v>
      </c>
      <c r="CN732" t="s">
        <v>346</v>
      </c>
      <c r="CP732">
        <v>7</v>
      </c>
      <c r="CS732" t="s">
        <v>347</v>
      </c>
    </row>
    <row r="733" spans="1:98" customFormat="1">
      <c r="A733">
        <v>161886</v>
      </c>
      <c r="B733" t="s">
        <v>461</v>
      </c>
      <c r="C733" t="s">
        <v>322</v>
      </c>
      <c r="D733">
        <v>1961</v>
      </c>
      <c r="E733">
        <v>65</v>
      </c>
      <c r="F733" t="s">
        <v>339</v>
      </c>
      <c r="G733" t="s">
        <v>49</v>
      </c>
      <c r="H733" t="s">
        <v>442</v>
      </c>
      <c r="I733" t="s">
        <v>324</v>
      </c>
      <c r="J733" t="s">
        <v>350</v>
      </c>
      <c r="K733" s="329">
        <v>46130.4687037037</v>
      </c>
      <c r="L733" t="s">
        <v>309</v>
      </c>
      <c r="M733" t="s">
        <v>29</v>
      </c>
      <c r="N733" t="s">
        <v>458</v>
      </c>
      <c r="O733" t="s">
        <v>459</v>
      </c>
      <c r="P733" t="s">
        <v>353</v>
      </c>
      <c r="Q733" t="s">
        <v>305</v>
      </c>
      <c r="R733" t="s">
        <v>383</v>
      </c>
      <c r="S733" t="s">
        <v>121</v>
      </c>
      <c r="T733" t="s">
        <v>121</v>
      </c>
      <c r="U733" t="s">
        <v>331</v>
      </c>
      <c r="V733" t="s">
        <v>107</v>
      </c>
      <c r="W733" t="s">
        <v>623</v>
      </c>
      <c r="X733">
        <v>0</v>
      </c>
      <c r="Y733">
        <v>0</v>
      </c>
      <c r="Z733">
        <v>0</v>
      </c>
      <c r="AA733">
        <v>0</v>
      </c>
      <c r="AB733">
        <v>0</v>
      </c>
      <c r="AC733">
        <v>0</v>
      </c>
      <c r="AD733">
        <v>0</v>
      </c>
      <c r="AE733">
        <v>1</v>
      </c>
      <c r="AF733">
        <v>0</v>
      </c>
      <c r="AG733">
        <v>0</v>
      </c>
      <c r="AH733">
        <v>0</v>
      </c>
      <c r="AI733">
        <v>0</v>
      </c>
      <c r="AJ733">
        <v>0</v>
      </c>
      <c r="AK733">
        <v>0</v>
      </c>
      <c r="AL733">
        <v>0</v>
      </c>
      <c r="AM733">
        <v>0</v>
      </c>
      <c r="AN733">
        <v>0</v>
      </c>
      <c r="AO733">
        <v>0</v>
      </c>
      <c r="AP733" t="s">
        <v>399</v>
      </c>
      <c r="AQ733">
        <v>0</v>
      </c>
      <c r="AR733">
        <v>0</v>
      </c>
      <c r="AS733">
        <v>0</v>
      </c>
      <c r="AT733">
        <v>0</v>
      </c>
      <c r="AU733">
        <v>0</v>
      </c>
      <c r="AV733">
        <v>0</v>
      </c>
      <c r="AW733">
        <v>1</v>
      </c>
      <c r="AX733">
        <v>0</v>
      </c>
      <c r="AY733" t="s">
        <v>345</v>
      </c>
      <c r="AZ733">
        <v>1</v>
      </c>
      <c r="BA733">
        <v>0</v>
      </c>
      <c r="BB733">
        <v>0</v>
      </c>
      <c r="BC733">
        <v>0</v>
      </c>
      <c r="BD733">
        <v>0</v>
      </c>
      <c r="BE733">
        <v>0</v>
      </c>
      <c r="BF733">
        <v>0</v>
      </c>
      <c r="BG733">
        <v>0</v>
      </c>
      <c r="BH733">
        <v>0</v>
      </c>
      <c r="BK733" t="s">
        <v>386</v>
      </c>
      <c r="BL733" t="s">
        <v>128</v>
      </c>
      <c r="BM733" t="s">
        <v>130</v>
      </c>
      <c r="BN733" t="s">
        <v>118</v>
      </c>
      <c r="BO733" t="s">
        <v>938</v>
      </c>
      <c r="BP733">
        <v>0</v>
      </c>
      <c r="BQ733">
        <v>0</v>
      </c>
      <c r="BR733">
        <v>0</v>
      </c>
      <c r="BS733">
        <v>0</v>
      </c>
      <c r="BT733">
        <v>0</v>
      </c>
      <c r="BU733">
        <v>0</v>
      </c>
      <c r="BV733">
        <v>0</v>
      </c>
      <c r="BW733">
        <v>1</v>
      </c>
      <c r="BX733">
        <v>0</v>
      </c>
      <c r="BY733">
        <v>0</v>
      </c>
      <c r="BZ733">
        <v>0</v>
      </c>
      <c r="CA733">
        <v>0</v>
      </c>
      <c r="CB733">
        <v>0</v>
      </c>
      <c r="CC733">
        <v>0</v>
      </c>
      <c r="CD733">
        <v>0</v>
      </c>
      <c r="CE733" t="s">
        <v>335</v>
      </c>
      <c r="CG733" t="s">
        <v>335</v>
      </c>
      <c r="CI733" t="s">
        <v>128</v>
      </c>
      <c r="CJ733" t="s">
        <v>53</v>
      </c>
      <c r="CL733" t="s">
        <v>52</v>
      </c>
      <c r="CN733" t="s">
        <v>346</v>
      </c>
      <c r="CP733">
        <v>6</v>
      </c>
      <c r="CS733" t="s">
        <v>400</v>
      </c>
    </row>
    <row r="734" spans="1:98" customFormat="1">
      <c r="A734">
        <v>161885</v>
      </c>
      <c r="B734" t="s">
        <v>461</v>
      </c>
      <c r="C734" t="s">
        <v>360</v>
      </c>
      <c r="D734">
        <v>1961</v>
      </c>
      <c r="E734">
        <v>65</v>
      </c>
      <c r="F734" t="s">
        <v>339</v>
      </c>
      <c r="G734" t="s">
        <v>49</v>
      </c>
      <c r="H734" t="s">
        <v>442</v>
      </c>
      <c r="I734" t="s">
        <v>324</v>
      </c>
      <c r="J734" t="s">
        <v>325</v>
      </c>
      <c r="K734" s="329">
        <v>46130.468634259261</v>
      </c>
      <c r="L734" t="s">
        <v>309</v>
      </c>
      <c r="M734" t="s">
        <v>29</v>
      </c>
      <c r="N734" t="s">
        <v>458</v>
      </c>
      <c r="O734" t="s">
        <v>459</v>
      </c>
      <c r="P734" t="s">
        <v>353</v>
      </c>
      <c r="Q734" t="s">
        <v>305</v>
      </c>
      <c r="R734" t="s">
        <v>383</v>
      </c>
      <c r="S734" t="s">
        <v>121</v>
      </c>
      <c r="T734" t="s">
        <v>121</v>
      </c>
      <c r="U734" t="s">
        <v>331</v>
      </c>
      <c r="V734" t="s">
        <v>107</v>
      </c>
      <c r="W734" t="s">
        <v>623</v>
      </c>
      <c r="X734">
        <v>0</v>
      </c>
      <c r="Y734">
        <v>0</v>
      </c>
      <c r="Z734">
        <v>0</v>
      </c>
      <c r="AA734">
        <v>0</v>
      </c>
      <c r="AB734">
        <v>0</v>
      </c>
      <c r="AC734">
        <v>0</v>
      </c>
      <c r="AD734">
        <v>0</v>
      </c>
      <c r="AE734">
        <v>1</v>
      </c>
      <c r="AF734">
        <v>0</v>
      </c>
      <c r="AG734">
        <v>0</v>
      </c>
      <c r="AH734">
        <v>0</v>
      </c>
      <c r="AI734">
        <v>0</v>
      </c>
      <c r="AJ734">
        <v>0</v>
      </c>
      <c r="AK734">
        <v>0</v>
      </c>
      <c r="AL734">
        <v>0</v>
      </c>
      <c r="AM734">
        <v>0</v>
      </c>
      <c r="AN734">
        <v>0</v>
      </c>
      <c r="AO734">
        <v>0</v>
      </c>
      <c r="AP734" t="s">
        <v>399</v>
      </c>
      <c r="AQ734">
        <v>0</v>
      </c>
      <c r="AR734">
        <v>0</v>
      </c>
      <c r="AS734">
        <v>0</v>
      </c>
      <c r="AT734">
        <v>0</v>
      </c>
      <c r="AU734">
        <v>0</v>
      </c>
      <c r="AV734">
        <v>0</v>
      </c>
      <c r="AW734">
        <v>1</v>
      </c>
      <c r="AX734">
        <v>0</v>
      </c>
      <c r="AY734" t="s">
        <v>345</v>
      </c>
      <c r="AZ734">
        <v>1</v>
      </c>
      <c r="BA734">
        <v>0</v>
      </c>
      <c r="BB734">
        <v>0</v>
      </c>
      <c r="BC734">
        <v>0</v>
      </c>
      <c r="BD734">
        <v>0</v>
      </c>
      <c r="BE734">
        <v>0</v>
      </c>
      <c r="BF734">
        <v>0</v>
      </c>
      <c r="BG734">
        <v>0</v>
      </c>
      <c r="BH734">
        <v>0</v>
      </c>
      <c r="BI734" t="s">
        <v>52</v>
      </c>
      <c r="BK734" t="s">
        <v>130</v>
      </c>
      <c r="BL734" t="s">
        <v>129</v>
      </c>
      <c r="BM734" t="s">
        <v>129</v>
      </c>
      <c r="BN734" t="s">
        <v>117</v>
      </c>
      <c r="BO734" t="s">
        <v>921</v>
      </c>
      <c r="BP734">
        <v>0</v>
      </c>
      <c r="BQ734">
        <v>0</v>
      </c>
      <c r="BR734">
        <v>0</v>
      </c>
      <c r="BS734">
        <v>0</v>
      </c>
      <c r="BT734">
        <v>0</v>
      </c>
      <c r="BU734">
        <v>0</v>
      </c>
      <c r="BV734">
        <v>0</v>
      </c>
      <c r="BW734">
        <v>0</v>
      </c>
      <c r="BX734">
        <v>0</v>
      </c>
      <c r="BY734">
        <v>0</v>
      </c>
      <c r="BZ734">
        <v>1</v>
      </c>
      <c r="CA734">
        <v>0</v>
      </c>
      <c r="CB734">
        <v>0</v>
      </c>
      <c r="CC734">
        <v>0</v>
      </c>
      <c r="CD734">
        <v>0</v>
      </c>
      <c r="CE734" t="s">
        <v>335</v>
      </c>
      <c r="CG734" t="s">
        <v>335</v>
      </c>
      <c r="CI734" t="s">
        <v>128</v>
      </c>
      <c r="CJ734" t="s">
        <v>52</v>
      </c>
      <c r="CL734" t="s">
        <v>52</v>
      </c>
      <c r="CN734" t="s">
        <v>346</v>
      </c>
      <c r="CP734">
        <v>8</v>
      </c>
    </row>
    <row r="735" spans="1:98" customFormat="1">
      <c r="A735">
        <v>197786</v>
      </c>
      <c r="B735" t="s">
        <v>370</v>
      </c>
      <c r="C735" t="s">
        <v>360</v>
      </c>
      <c r="D735">
        <v>1981</v>
      </c>
      <c r="E735">
        <v>45</v>
      </c>
      <c r="F735" t="s">
        <v>387</v>
      </c>
      <c r="G735" t="s">
        <v>49</v>
      </c>
      <c r="H735" t="s">
        <v>328</v>
      </c>
      <c r="I735" t="s">
        <v>367</v>
      </c>
      <c r="J735" t="s">
        <v>350</v>
      </c>
      <c r="K735" s="329">
        <v>46130.46770833333</v>
      </c>
      <c r="L735" t="s">
        <v>309</v>
      </c>
      <c r="M735" t="s">
        <v>417</v>
      </c>
      <c r="N735" t="s">
        <v>418</v>
      </c>
      <c r="O735" t="s">
        <v>328</v>
      </c>
      <c r="P735" t="s">
        <v>329</v>
      </c>
      <c r="R735" t="s">
        <v>383</v>
      </c>
      <c r="S735" t="s">
        <v>121</v>
      </c>
      <c r="T735" t="s">
        <v>121</v>
      </c>
      <c r="U735" t="s">
        <v>331</v>
      </c>
      <c r="V735" t="s">
        <v>110</v>
      </c>
      <c r="W735" t="s">
        <v>501</v>
      </c>
      <c r="X735">
        <v>0</v>
      </c>
      <c r="Y735">
        <v>0</v>
      </c>
      <c r="Z735">
        <v>0</v>
      </c>
      <c r="AA735">
        <v>0</v>
      </c>
      <c r="AB735">
        <v>0</v>
      </c>
      <c r="AC735">
        <v>0</v>
      </c>
      <c r="AD735">
        <v>1</v>
      </c>
      <c r="AE735">
        <v>0</v>
      </c>
      <c r="AF735">
        <v>0</v>
      </c>
      <c r="AG735">
        <v>0</v>
      </c>
      <c r="AH735">
        <v>0</v>
      </c>
      <c r="AI735">
        <v>0</v>
      </c>
      <c r="AJ735">
        <v>0</v>
      </c>
      <c r="AK735">
        <v>0</v>
      </c>
      <c r="AL735">
        <v>0</v>
      </c>
      <c r="AM735">
        <v>0</v>
      </c>
      <c r="AN735">
        <v>0</v>
      </c>
      <c r="AO735">
        <v>0</v>
      </c>
      <c r="AP735" t="s">
        <v>399</v>
      </c>
      <c r="AQ735">
        <v>0</v>
      </c>
      <c r="AR735">
        <v>0</v>
      </c>
      <c r="AS735">
        <v>0</v>
      </c>
      <c r="AT735">
        <v>0</v>
      </c>
      <c r="AU735">
        <v>0</v>
      </c>
      <c r="AV735">
        <v>0</v>
      </c>
      <c r="AW735">
        <v>1</v>
      </c>
      <c r="AX735">
        <v>0</v>
      </c>
      <c r="AY735" t="s">
        <v>345</v>
      </c>
      <c r="AZ735">
        <v>1</v>
      </c>
      <c r="BA735">
        <v>0</v>
      </c>
      <c r="BB735">
        <v>0</v>
      </c>
      <c r="BC735">
        <v>0</v>
      </c>
      <c r="BD735">
        <v>0</v>
      </c>
      <c r="BE735">
        <v>0</v>
      </c>
      <c r="BF735">
        <v>0</v>
      </c>
      <c r="BG735">
        <v>0</v>
      </c>
      <c r="BH735">
        <v>0</v>
      </c>
      <c r="BK735" t="s">
        <v>129</v>
      </c>
      <c r="BL735" t="s">
        <v>127</v>
      </c>
      <c r="BM735" t="s">
        <v>129</v>
      </c>
      <c r="BN735" t="s">
        <v>117</v>
      </c>
      <c r="BO735" t="s">
        <v>924</v>
      </c>
      <c r="BP735">
        <v>0</v>
      </c>
      <c r="BQ735">
        <v>0</v>
      </c>
      <c r="BR735">
        <v>0</v>
      </c>
      <c r="BS735">
        <v>0</v>
      </c>
      <c r="BT735">
        <v>0</v>
      </c>
      <c r="BU735">
        <v>1</v>
      </c>
      <c r="BV735">
        <v>0</v>
      </c>
      <c r="BW735">
        <v>0</v>
      </c>
      <c r="BX735">
        <v>0</v>
      </c>
      <c r="BY735">
        <v>0</v>
      </c>
      <c r="BZ735">
        <v>0</v>
      </c>
      <c r="CA735">
        <v>0</v>
      </c>
      <c r="CB735">
        <v>0</v>
      </c>
      <c r="CC735">
        <v>0</v>
      </c>
      <c r="CD735">
        <v>0</v>
      </c>
      <c r="CE735" t="s">
        <v>335</v>
      </c>
      <c r="CG735" t="s">
        <v>335</v>
      </c>
      <c r="CI735" t="s">
        <v>129</v>
      </c>
      <c r="CJ735" t="s">
        <v>51</v>
      </c>
      <c r="CK735" t="s">
        <v>2830</v>
      </c>
      <c r="CL735" t="s">
        <v>51</v>
      </c>
      <c r="CN735" t="s">
        <v>336</v>
      </c>
      <c r="CO735" t="s">
        <v>2831</v>
      </c>
      <c r="CP735">
        <v>5</v>
      </c>
      <c r="CS735" t="s">
        <v>400</v>
      </c>
    </row>
    <row r="736" spans="1:98" customFormat="1">
      <c r="A736">
        <v>156627</v>
      </c>
      <c r="B736" t="s">
        <v>445</v>
      </c>
      <c r="C736" t="s">
        <v>360</v>
      </c>
      <c r="D736">
        <v>1978</v>
      </c>
      <c r="E736">
        <v>48</v>
      </c>
      <c r="F736" t="s">
        <v>387</v>
      </c>
      <c r="G736" t="s">
        <v>80</v>
      </c>
      <c r="H736" t="s">
        <v>481</v>
      </c>
      <c r="I736" t="s">
        <v>575</v>
      </c>
      <c r="J736" t="s">
        <v>325</v>
      </c>
      <c r="K736" s="329">
        <v>46130.431273148148</v>
      </c>
      <c r="L736" t="s">
        <v>309</v>
      </c>
      <c r="M736" t="s">
        <v>417</v>
      </c>
      <c r="N736" t="s">
        <v>418</v>
      </c>
      <c r="O736" t="s">
        <v>328</v>
      </c>
      <c r="P736" t="s">
        <v>329</v>
      </c>
      <c r="R736" t="s">
        <v>122</v>
      </c>
      <c r="S736" t="s">
        <v>122</v>
      </c>
      <c r="T736" t="s">
        <v>330</v>
      </c>
      <c r="U736" t="s">
        <v>331</v>
      </c>
      <c r="V736" t="s">
        <v>107</v>
      </c>
      <c r="W736" t="s">
        <v>875</v>
      </c>
      <c r="X736">
        <v>0</v>
      </c>
      <c r="Y736">
        <v>1</v>
      </c>
      <c r="Z736">
        <v>1</v>
      </c>
      <c r="AA736">
        <v>0</v>
      </c>
      <c r="AB736">
        <v>0</v>
      </c>
      <c r="AC736">
        <v>0</v>
      </c>
      <c r="AD736">
        <v>0</v>
      </c>
      <c r="AE736">
        <v>0</v>
      </c>
      <c r="AF736">
        <v>0</v>
      </c>
      <c r="AG736">
        <v>0</v>
      </c>
      <c r="AH736">
        <v>0</v>
      </c>
      <c r="AI736">
        <v>0</v>
      </c>
      <c r="AJ736">
        <v>0</v>
      </c>
      <c r="AK736">
        <v>0</v>
      </c>
      <c r="AL736">
        <v>0</v>
      </c>
      <c r="AM736">
        <v>0</v>
      </c>
      <c r="AN736">
        <v>0</v>
      </c>
      <c r="AO736" t="s">
        <v>2832</v>
      </c>
      <c r="AP736" t="s">
        <v>345</v>
      </c>
      <c r="AQ736">
        <v>1</v>
      </c>
      <c r="AR736">
        <v>0</v>
      </c>
      <c r="AS736">
        <v>0</v>
      </c>
      <c r="AT736">
        <v>0</v>
      </c>
      <c r="AU736">
        <v>0</v>
      </c>
      <c r="AV736">
        <v>0</v>
      </c>
      <c r="AW736">
        <v>0</v>
      </c>
      <c r="AX736">
        <v>0</v>
      </c>
      <c r="AY736" t="s">
        <v>345</v>
      </c>
      <c r="AZ736">
        <v>1</v>
      </c>
      <c r="BA736">
        <v>0</v>
      </c>
      <c r="BB736">
        <v>0</v>
      </c>
      <c r="BC736">
        <v>0</v>
      </c>
      <c r="BD736">
        <v>0</v>
      </c>
      <c r="BE736">
        <v>0</v>
      </c>
      <c r="BF736">
        <v>0</v>
      </c>
      <c r="BG736">
        <v>0</v>
      </c>
      <c r="BH736">
        <v>0</v>
      </c>
      <c r="BI736" t="s">
        <v>52</v>
      </c>
      <c r="BK736" t="s">
        <v>131</v>
      </c>
      <c r="BL736" t="s">
        <v>131</v>
      </c>
      <c r="BM736" t="s">
        <v>133</v>
      </c>
      <c r="BN736" t="s">
        <v>117</v>
      </c>
      <c r="BO736" t="s">
        <v>929</v>
      </c>
      <c r="BP736">
        <v>0</v>
      </c>
      <c r="BQ736">
        <v>0</v>
      </c>
      <c r="BR736">
        <v>0</v>
      </c>
      <c r="BS736">
        <v>0</v>
      </c>
      <c r="BT736">
        <v>0</v>
      </c>
      <c r="BU736">
        <v>1</v>
      </c>
      <c r="BV736">
        <v>0</v>
      </c>
      <c r="BW736">
        <v>1</v>
      </c>
      <c r="BX736">
        <v>0</v>
      </c>
      <c r="BY736">
        <v>0</v>
      </c>
      <c r="BZ736">
        <v>0</v>
      </c>
      <c r="CA736">
        <v>0</v>
      </c>
      <c r="CB736">
        <v>0</v>
      </c>
      <c r="CC736">
        <v>0</v>
      </c>
      <c r="CD736">
        <v>0</v>
      </c>
      <c r="CE736" t="s">
        <v>335</v>
      </c>
      <c r="CG736" t="s">
        <v>335</v>
      </c>
      <c r="CH736" t="s">
        <v>2833</v>
      </c>
      <c r="CI736" t="s">
        <v>129</v>
      </c>
      <c r="CJ736" t="s">
        <v>51</v>
      </c>
      <c r="CK736" t="s">
        <v>2834</v>
      </c>
      <c r="CL736" t="s">
        <v>52</v>
      </c>
      <c r="CM736" t="s">
        <v>2835</v>
      </c>
      <c r="CN736" t="s">
        <v>346</v>
      </c>
      <c r="CP736">
        <v>10</v>
      </c>
      <c r="CQ736" t="s">
        <v>2836</v>
      </c>
      <c r="CR736" t="s">
        <v>2837</v>
      </c>
      <c r="CS736" t="s">
        <v>337</v>
      </c>
      <c r="CT736" t="s">
        <v>2838</v>
      </c>
    </row>
    <row r="737" spans="1:98" customFormat="1">
      <c r="A737">
        <v>161886</v>
      </c>
      <c r="B737" t="s">
        <v>461</v>
      </c>
      <c r="C737" t="s">
        <v>322</v>
      </c>
      <c r="D737">
        <v>1961</v>
      </c>
      <c r="E737">
        <v>65</v>
      </c>
      <c r="F737" t="s">
        <v>339</v>
      </c>
      <c r="G737" t="s">
        <v>49</v>
      </c>
      <c r="H737" t="s">
        <v>442</v>
      </c>
      <c r="I737" t="s">
        <v>324</v>
      </c>
      <c r="J737" t="s">
        <v>350</v>
      </c>
      <c r="K737" s="329">
        <v>46130.430960648147</v>
      </c>
      <c r="L737" t="s">
        <v>309</v>
      </c>
      <c r="M737" t="s">
        <v>602</v>
      </c>
      <c r="N737" t="s">
        <v>649</v>
      </c>
      <c r="O737" t="s">
        <v>352</v>
      </c>
      <c r="P737" t="s">
        <v>353</v>
      </c>
      <c r="R737" t="s">
        <v>383</v>
      </c>
      <c r="S737" t="s">
        <v>121</v>
      </c>
      <c r="T737" t="s">
        <v>121</v>
      </c>
      <c r="U737" t="s">
        <v>331</v>
      </c>
      <c r="V737" t="s">
        <v>107</v>
      </c>
      <c r="W737" t="s">
        <v>623</v>
      </c>
      <c r="X737">
        <v>0</v>
      </c>
      <c r="Y737">
        <v>0</v>
      </c>
      <c r="Z737">
        <v>0</v>
      </c>
      <c r="AA737">
        <v>0</v>
      </c>
      <c r="AB737">
        <v>0</v>
      </c>
      <c r="AC737">
        <v>0</v>
      </c>
      <c r="AD737">
        <v>0</v>
      </c>
      <c r="AE737">
        <v>1</v>
      </c>
      <c r="AF737">
        <v>0</v>
      </c>
      <c r="AG737">
        <v>0</v>
      </c>
      <c r="AH737">
        <v>0</v>
      </c>
      <c r="AI737">
        <v>0</v>
      </c>
      <c r="AJ737">
        <v>0</v>
      </c>
      <c r="AK737">
        <v>0</v>
      </c>
      <c r="AL737">
        <v>0</v>
      </c>
      <c r="AM737">
        <v>0</v>
      </c>
      <c r="AN737">
        <v>0</v>
      </c>
      <c r="AO737">
        <v>0</v>
      </c>
      <c r="AP737" t="s">
        <v>399</v>
      </c>
      <c r="AQ737">
        <v>0</v>
      </c>
      <c r="AR737">
        <v>0</v>
      </c>
      <c r="AS737">
        <v>0</v>
      </c>
      <c r="AT737">
        <v>0</v>
      </c>
      <c r="AU737">
        <v>0</v>
      </c>
      <c r="AV737">
        <v>0</v>
      </c>
      <c r="AW737">
        <v>1</v>
      </c>
      <c r="AX737">
        <v>0</v>
      </c>
      <c r="AY737" t="s">
        <v>345</v>
      </c>
      <c r="AZ737">
        <v>1</v>
      </c>
      <c r="BA737">
        <v>0</v>
      </c>
      <c r="BB737">
        <v>0</v>
      </c>
      <c r="BC737">
        <v>0</v>
      </c>
      <c r="BD737">
        <v>0</v>
      </c>
      <c r="BE737">
        <v>0</v>
      </c>
      <c r="BF737">
        <v>0</v>
      </c>
      <c r="BG737">
        <v>0</v>
      </c>
      <c r="BH737">
        <v>0</v>
      </c>
      <c r="BK737" t="s">
        <v>386</v>
      </c>
      <c r="BL737" t="s">
        <v>128</v>
      </c>
      <c r="BM737" t="s">
        <v>130</v>
      </c>
      <c r="BN737" t="s">
        <v>119</v>
      </c>
      <c r="BO737" t="s">
        <v>938</v>
      </c>
      <c r="BP737">
        <v>0</v>
      </c>
      <c r="BQ737">
        <v>0</v>
      </c>
      <c r="BR737">
        <v>0</v>
      </c>
      <c r="BS737">
        <v>0</v>
      </c>
      <c r="BT737">
        <v>0</v>
      </c>
      <c r="BU737">
        <v>0</v>
      </c>
      <c r="BV737">
        <v>0</v>
      </c>
      <c r="BW737">
        <v>1</v>
      </c>
      <c r="BX737">
        <v>0</v>
      </c>
      <c r="BY737">
        <v>0</v>
      </c>
      <c r="BZ737">
        <v>0</v>
      </c>
      <c r="CA737">
        <v>0</v>
      </c>
      <c r="CB737">
        <v>0</v>
      </c>
      <c r="CC737">
        <v>0</v>
      </c>
      <c r="CD737">
        <v>0</v>
      </c>
      <c r="CE737" t="s">
        <v>335</v>
      </c>
      <c r="CG737" t="s">
        <v>335</v>
      </c>
      <c r="CI737" t="s">
        <v>129</v>
      </c>
      <c r="CJ737" t="s">
        <v>51</v>
      </c>
      <c r="CL737" t="s">
        <v>51</v>
      </c>
      <c r="CN737" t="s">
        <v>346</v>
      </c>
      <c r="CP737">
        <v>8</v>
      </c>
      <c r="CS737" t="s">
        <v>400</v>
      </c>
    </row>
    <row r="738" spans="1:98" customFormat="1">
      <c r="A738">
        <v>161885</v>
      </c>
      <c r="B738" t="s">
        <v>461</v>
      </c>
      <c r="C738" t="s">
        <v>360</v>
      </c>
      <c r="D738">
        <v>1961</v>
      </c>
      <c r="E738">
        <v>65</v>
      </c>
      <c r="F738" t="s">
        <v>339</v>
      </c>
      <c r="G738" t="s">
        <v>49</v>
      </c>
      <c r="H738" t="s">
        <v>442</v>
      </c>
      <c r="I738" t="s">
        <v>324</v>
      </c>
      <c r="J738" t="s">
        <v>325</v>
      </c>
      <c r="K738" s="329">
        <v>46130.430914351855</v>
      </c>
      <c r="L738" t="s">
        <v>309</v>
      </c>
      <c r="M738" t="s">
        <v>602</v>
      </c>
      <c r="N738" t="s">
        <v>649</v>
      </c>
      <c r="O738" t="s">
        <v>352</v>
      </c>
      <c r="P738" t="s">
        <v>353</v>
      </c>
      <c r="R738" t="s">
        <v>383</v>
      </c>
      <c r="S738" t="s">
        <v>121</v>
      </c>
      <c r="T738" t="s">
        <v>121</v>
      </c>
      <c r="U738" t="s">
        <v>331</v>
      </c>
      <c r="V738" t="s">
        <v>107</v>
      </c>
      <c r="W738" t="s">
        <v>1281</v>
      </c>
      <c r="X738">
        <v>0</v>
      </c>
      <c r="Y738">
        <v>0</v>
      </c>
      <c r="Z738">
        <v>0</v>
      </c>
      <c r="AA738">
        <v>1</v>
      </c>
      <c r="AB738">
        <v>1</v>
      </c>
      <c r="AC738">
        <v>0</v>
      </c>
      <c r="AD738">
        <v>0</v>
      </c>
      <c r="AE738">
        <v>1</v>
      </c>
      <c r="AF738">
        <v>0</v>
      </c>
      <c r="AG738">
        <v>0</v>
      </c>
      <c r="AH738">
        <v>0</v>
      </c>
      <c r="AI738">
        <v>0</v>
      </c>
      <c r="AJ738">
        <v>0</v>
      </c>
      <c r="AK738">
        <v>0</v>
      </c>
      <c r="AL738">
        <v>0</v>
      </c>
      <c r="AM738">
        <v>0</v>
      </c>
      <c r="AN738">
        <v>0</v>
      </c>
      <c r="AO738">
        <v>0</v>
      </c>
      <c r="AP738" t="s">
        <v>399</v>
      </c>
      <c r="AQ738">
        <v>0</v>
      </c>
      <c r="AR738">
        <v>0</v>
      </c>
      <c r="AS738">
        <v>0</v>
      </c>
      <c r="AT738">
        <v>0</v>
      </c>
      <c r="AU738">
        <v>0</v>
      </c>
      <c r="AV738">
        <v>0</v>
      </c>
      <c r="AW738">
        <v>1</v>
      </c>
      <c r="AX738">
        <v>0</v>
      </c>
      <c r="AY738" t="s">
        <v>345</v>
      </c>
      <c r="AZ738">
        <v>1</v>
      </c>
      <c r="BA738">
        <v>0</v>
      </c>
      <c r="BB738">
        <v>0</v>
      </c>
      <c r="BC738">
        <v>0</v>
      </c>
      <c r="BD738">
        <v>0</v>
      </c>
      <c r="BE738">
        <v>0</v>
      </c>
      <c r="BF738">
        <v>0</v>
      </c>
      <c r="BG738">
        <v>0</v>
      </c>
      <c r="BH738">
        <v>0</v>
      </c>
      <c r="BI738" t="s">
        <v>52</v>
      </c>
      <c r="BK738" t="s">
        <v>130</v>
      </c>
      <c r="BL738" t="s">
        <v>129</v>
      </c>
      <c r="BM738" t="s">
        <v>129</v>
      </c>
      <c r="BN738" t="s">
        <v>118</v>
      </c>
      <c r="BO738" t="s">
        <v>979</v>
      </c>
      <c r="BP738">
        <v>1</v>
      </c>
      <c r="BQ738">
        <v>0</v>
      </c>
      <c r="BR738">
        <v>0</v>
      </c>
      <c r="BS738">
        <v>0</v>
      </c>
      <c r="BT738">
        <v>0</v>
      </c>
      <c r="BU738">
        <v>1</v>
      </c>
      <c r="BV738">
        <v>0</v>
      </c>
      <c r="BW738">
        <v>0</v>
      </c>
      <c r="BX738">
        <v>0</v>
      </c>
      <c r="BY738">
        <v>0</v>
      </c>
      <c r="BZ738">
        <v>1</v>
      </c>
      <c r="CA738">
        <v>0</v>
      </c>
      <c r="CB738">
        <v>0</v>
      </c>
      <c r="CC738">
        <v>0</v>
      </c>
      <c r="CD738">
        <v>0</v>
      </c>
      <c r="CE738" t="s">
        <v>335</v>
      </c>
      <c r="CG738" t="s">
        <v>335</v>
      </c>
      <c r="CI738" t="s">
        <v>130</v>
      </c>
      <c r="CJ738" t="s">
        <v>52</v>
      </c>
      <c r="CL738" t="s">
        <v>52</v>
      </c>
      <c r="CN738" t="s">
        <v>346</v>
      </c>
      <c r="CP738">
        <v>9</v>
      </c>
    </row>
    <row r="739" spans="1:98" customFormat="1">
      <c r="A739">
        <v>135542</v>
      </c>
      <c r="B739" t="s">
        <v>370</v>
      </c>
      <c r="C739" t="s">
        <v>360</v>
      </c>
      <c r="D739">
        <v>1963</v>
      </c>
      <c r="E739">
        <v>63</v>
      </c>
      <c r="F739" t="s">
        <v>339</v>
      </c>
      <c r="G739" t="s">
        <v>85</v>
      </c>
      <c r="H739" t="s">
        <v>806</v>
      </c>
      <c r="I739" t="s">
        <v>367</v>
      </c>
      <c r="J739" t="s">
        <v>350</v>
      </c>
      <c r="K739" s="329">
        <v>46130.423645833333</v>
      </c>
      <c r="L739" t="s">
        <v>309</v>
      </c>
      <c r="M739" t="s">
        <v>1408</v>
      </c>
      <c r="N739" t="s">
        <v>1678</v>
      </c>
      <c r="O739" t="s">
        <v>364</v>
      </c>
      <c r="P739" t="s">
        <v>365</v>
      </c>
      <c r="R739" t="s">
        <v>122</v>
      </c>
      <c r="S739" t="s">
        <v>122</v>
      </c>
      <c r="T739" t="s">
        <v>330</v>
      </c>
      <c r="U739" t="s">
        <v>331</v>
      </c>
      <c r="V739" t="s">
        <v>105</v>
      </c>
      <c r="W739" t="s">
        <v>605</v>
      </c>
      <c r="X739">
        <v>0</v>
      </c>
      <c r="Y739">
        <v>0</v>
      </c>
      <c r="Z739">
        <v>0</v>
      </c>
      <c r="AA739">
        <v>0</v>
      </c>
      <c r="AB739">
        <v>0</v>
      </c>
      <c r="AC739">
        <v>0</v>
      </c>
      <c r="AD739">
        <v>0</v>
      </c>
      <c r="AE739">
        <v>0</v>
      </c>
      <c r="AF739">
        <v>0</v>
      </c>
      <c r="AG739">
        <v>0</v>
      </c>
      <c r="AH739">
        <v>0</v>
      </c>
      <c r="AI739">
        <v>1</v>
      </c>
      <c r="AJ739">
        <v>0</v>
      </c>
      <c r="AK739">
        <v>0</v>
      </c>
      <c r="AL739">
        <v>0</v>
      </c>
      <c r="AM739">
        <v>0</v>
      </c>
      <c r="AN739">
        <v>0</v>
      </c>
      <c r="AO739">
        <v>0</v>
      </c>
      <c r="AP739" t="s">
        <v>345</v>
      </c>
      <c r="AQ739">
        <v>1</v>
      </c>
      <c r="AR739">
        <v>0</v>
      </c>
      <c r="AS739">
        <v>0</v>
      </c>
      <c r="AT739">
        <v>0</v>
      </c>
      <c r="AU739">
        <v>0</v>
      </c>
      <c r="AV739">
        <v>0</v>
      </c>
      <c r="AW739">
        <v>0</v>
      </c>
      <c r="AX739">
        <v>0</v>
      </c>
      <c r="AY739" t="s">
        <v>345</v>
      </c>
      <c r="AZ739">
        <v>1</v>
      </c>
      <c r="BA739">
        <v>0</v>
      </c>
      <c r="BB739">
        <v>0</v>
      </c>
      <c r="BC739">
        <v>0</v>
      </c>
      <c r="BD739">
        <v>0</v>
      </c>
      <c r="BE739">
        <v>0</v>
      </c>
      <c r="BF739">
        <v>0</v>
      </c>
      <c r="BG739">
        <v>0</v>
      </c>
      <c r="BH739">
        <v>0</v>
      </c>
      <c r="BK739" t="s">
        <v>131</v>
      </c>
      <c r="BL739" t="s">
        <v>131</v>
      </c>
      <c r="BM739" t="s">
        <v>133</v>
      </c>
      <c r="BN739" t="s">
        <v>120</v>
      </c>
      <c r="BO739" t="s">
        <v>956</v>
      </c>
      <c r="BP739">
        <v>0</v>
      </c>
      <c r="BQ739">
        <v>0</v>
      </c>
      <c r="BR739">
        <v>0</v>
      </c>
      <c r="BS739">
        <v>0</v>
      </c>
      <c r="BT739">
        <v>1</v>
      </c>
      <c r="BU739">
        <v>0</v>
      </c>
      <c r="BV739">
        <v>0</v>
      </c>
      <c r="BW739">
        <v>0</v>
      </c>
      <c r="BX739">
        <v>0</v>
      </c>
      <c r="BY739">
        <v>0</v>
      </c>
      <c r="BZ739">
        <v>0</v>
      </c>
      <c r="CA739">
        <v>0</v>
      </c>
      <c r="CB739">
        <v>0</v>
      </c>
      <c r="CC739">
        <v>0</v>
      </c>
      <c r="CD739">
        <v>0</v>
      </c>
      <c r="CE739" t="s">
        <v>173</v>
      </c>
      <c r="CG739" t="s">
        <v>139</v>
      </c>
      <c r="CI739" t="s">
        <v>128</v>
      </c>
      <c r="CJ739" t="s">
        <v>52</v>
      </c>
      <c r="CK739" t="s">
        <v>2839</v>
      </c>
      <c r="CL739" t="s">
        <v>52</v>
      </c>
      <c r="CN739" t="s">
        <v>346</v>
      </c>
      <c r="CP739">
        <v>9</v>
      </c>
      <c r="CQ739" t="s">
        <v>1417</v>
      </c>
      <c r="CR739" t="s">
        <v>2840</v>
      </c>
      <c r="CS739" t="s">
        <v>337</v>
      </c>
      <c r="CT739" t="s">
        <v>2841</v>
      </c>
    </row>
    <row r="740" spans="1:98" customFormat="1">
      <c r="A740">
        <v>175038</v>
      </c>
      <c r="B740" t="s">
        <v>356</v>
      </c>
      <c r="C740" t="s">
        <v>322</v>
      </c>
      <c r="D740">
        <v>1960</v>
      </c>
      <c r="E740">
        <v>66</v>
      </c>
      <c r="F740" t="s">
        <v>339</v>
      </c>
      <c r="G740" t="s">
        <v>70</v>
      </c>
      <c r="H740" t="s">
        <v>1104</v>
      </c>
      <c r="I740" t="s">
        <v>478</v>
      </c>
      <c r="J740" t="s">
        <v>325</v>
      </c>
      <c r="K740" s="329">
        <v>46130.360196759262</v>
      </c>
      <c r="L740" t="s">
        <v>309</v>
      </c>
      <c r="M740" t="s">
        <v>417</v>
      </c>
      <c r="N740" t="s">
        <v>418</v>
      </c>
      <c r="O740" t="s">
        <v>328</v>
      </c>
      <c r="P740" t="s">
        <v>329</v>
      </c>
      <c r="R740" t="s">
        <v>123</v>
      </c>
      <c r="S740" t="s">
        <v>123</v>
      </c>
      <c r="T740" t="s">
        <v>330</v>
      </c>
      <c r="U740" t="s">
        <v>331</v>
      </c>
      <c r="V740" t="s">
        <v>107</v>
      </c>
      <c r="W740" t="s">
        <v>610</v>
      </c>
      <c r="X740">
        <v>0</v>
      </c>
      <c r="Y740">
        <v>0</v>
      </c>
      <c r="Z740">
        <v>1</v>
      </c>
      <c r="AA740">
        <v>1</v>
      </c>
      <c r="AB740">
        <v>1</v>
      </c>
      <c r="AC740">
        <v>0</v>
      </c>
      <c r="AD740">
        <v>0</v>
      </c>
      <c r="AE740">
        <v>0</v>
      </c>
      <c r="AF740">
        <v>0</v>
      </c>
      <c r="AG740">
        <v>0</v>
      </c>
      <c r="AH740">
        <v>0</v>
      </c>
      <c r="AI740">
        <v>0</v>
      </c>
      <c r="AJ740">
        <v>0</v>
      </c>
      <c r="AK740">
        <v>0</v>
      </c>
      <c r="AL740">
        <v>0</v>
      </c>
      <c r="AM740">
        <v>0</v>
      </c>
      <c r="AN740">
        <v>0</v>
      </c>
      <c r="AO740">
        <v>0</v>
      </c>
      <c r="AP740" t="s">
        <v>510</v>
      </c>
      <c r="AQ740">
        <v>0</v>
      </c>
      <c r="AR740">
        <v>0</v>
      </c>
      <c r="AS740">
        <v>1</v>
      </c>
      <c r="AT740">
        <v>0</v>
      </c>
      <c r="AU740">
        <v>0</v>
      </c>
      <c r="AV740">
        <v>0</v>
      </c>
      <c r="AW740">
        <v>0</v>
      </c>
      <c r="AX740">
        <v>0</v>
      </c>
      <c r="AY740" t="s">
        <v>375</v>
      </c>
      <c r="AZ740">
        <v>0</v>
      </c>
      <c r="BA740">
        <v>1</v>
      </c>
      <c r="BB740">
        <v>0</v>
      </c>
      <c r="BC740">
        <v>0</v>
      </c>
      <c r="BD740">
        <v>0</v>
      </c>
      <c r="BE740">
        <v>0</v>
      </c>
      <c r="BF740">
        <v>0</v>
      </c>
      <c r="BG740">
        <v>0</v>
      </c>
      <c r="BH740">
        <v>0</v>
      </c>
      <c r="BI740" t="s">
        <v>52</v>
      </c>
      <c r="BK740" t="s">
        <v>133</v>
      </c>
      <c r="BL740" t="s">
        <v>135</v>
      </c>
      <c r="BM740" t="s">
        <v>134</v>
      </c>
      <c r="BN740" t="s">
        <v>119</v>
      </c>
      <c r="BO740" t="s">
        <v>961</v>
      </c>
      <c r="BP740">
        <v>0</v>
      </c>
      <c r="BQ740">
        <v>0</v>
      </c>
      <c r="BR740">
        <v>0</v>
      </c>
      <c r="BS740">
        <v>1</v>
      </c>
      <c r="BT740">
        <v>0</v>
      </c>
      <c r="BU740">
        <v>0</v>
      </c>
      <c r="BV740">
        <v>0</v>
      </c>
      <c r="BW740">
        <v>0</v>
      </c>
      <c r="BX740">
        <v>0</v>
      </c>
      <c r="BY740">
        <v>0</v>
      </c>
      <c r="BZ740">
        <v>0</v>
      </c>
      <c r="CA740">
        <v>1</v>
      </c>
      <c r="CB740">
        <v>0</v>
      </c>
      <c r="CC740">
        <v>0</v>
      </c>
      <c r="CD740">
        <v>0</v>
      </c>
      <c r="CE740" t="s">
        <v>335</v>
      </c>
      <c r="CG740" t="s">
        <v>335</v>
      </c>
      <c r="CI740" t="s">
        <v>129</v>
      </c>
      <c r="CJ740" t="s">
        <v>52</v>
      </c>
      <c r="CL740" t="s">
        <v>53</v>
      </c>
      <c r="CN740" t="s">
        <v>346</v>
      </c>
      <c r="CP740">
        <v>7</v>
      </c>
    </row>
    <row r="741" spans="1:98" customFormat="1">
      <c r="A741">
        <v>175042</v>
      </c>
      <c r="B741" t="s">
        <v>321</v>
      </c>
      <c r="C741" t="s">
        <v>360</v>
      </c>
      <c r="D741">
        <v>1960</v>
      </c>
      <c r="E741">
        <v>66</v>
      </c>
      <c r="F741" t="s">
        <v>339</v>
      </c>
      <c r="G741" t="s">
        <v>70</v>
      </c>
      <c r="H741" t="s">
        <v>1104</v>
      </c>
      <c r="I741" t="s">
        <v>575</v>
      </c>
      <c r="J741" t="s">
        <v>325</v>
      </c>
      <c r="K741" s="329">
        <v>46130.360185185185</v>
      </c>
      <c r="L741" t="s">
        <v>309</v>
      </c>
      <c r="M741" t="s">
        <v>417</v>
      </c>
      <c r="N741" t="s">
        <v>418</v>
      </c>
      <c r="O741" t="s">
        <v>328</v>
      </c>
      <c r="P741" t="s">
        <v>329</v>
      </c>
      <c r="R741" t="s">
        <v>125</v>
      </c>
      <c r="S741" t="s">
        <v>125</v>
      </c>
      <c r="T741" t="s">
        <v>330</v>
      </c>
      <c r="U741" t="s">
        <v>372</v>
      </c>
      <c r="V741" t="s">
        <v>107</v>
      </c>
      <c r="W741" t="s">
        <v>1599</v>
      </c>
      <c r="X741">
        <v>0</v>
      </c>
      <c r="Y741">
        <v>1</v>
      </c>
      <c r="Z741">
        <v>1</v>
      </c>
      <c r="AA741">
        <v>1</v>
      </c>
      <c r="AB741">
        <v>0</v>
      </c>
      <c r="AC741">
        <v>0</v>
      </c>
      <c r="AD741">
        <v>0</v>
      </c>
      <c r="AE741">
        <v>1</v>
      </c>
      <c r="AF741">
        <v>0</v>
      </c>
      <c r="AG741">
        <v>0</v>
      </c>
      <c r="AH741">
        <v>0</v>
      </c>
      <c r="AI741">
        <v>0</v>
      </c>
      <c r="AJ741">
        <v>0</v>
      </c>
      <c r="AK741">
        <v>0</v>
      </c>
      <c r="AL741">
        <v>0</v>
      </c>
      <c r="AM741">
        <v>0</v>
      </c>
      <c r="AN741">
        <v>0</v>
      </c>
      <c r="AO741">
        <v>0</v>
      </c>
      <c r="AP741" t="s">
        <v>510</v>
      </c>
      <c r="AQ741">
        <v>0</v>
      </c>
      <c r="AR741">
        <v>0</v>
      </c>
      <c r="AS741">
        <v>1</v>
      </c>
      <c r="AT741">
        <v>0</v>
      </c>
      <c r="AU741">
        <v>0</v>
      </c>
      <c r="AV741">
        <v>0</v>
      </c>
      <c r="AW741">
        <v>0</v>
      </c>
      <c r="AX741">
        <v>0</v>
      </c>
      <c r="AY741" t="s">
        <v>375</v>
      </c>
      <c r="AZ741">
        <v>0</v>
      </c>
      <c r="BA741">
        <v>1</v>
      </c>
      <c r="BB741">
        <v>0</v>
      </c>
      <c r="BC741">
        <v>0</v>
      </c>
      <c r="BD741">
        <v>0</v>
      </c>
      <c r="BE741">
        <v>0</v>
      </c>
      <c r="BF741">
        <v>0</v>
      </c>
      <c r="BG741">
        <v>0</v>
      </c>
      <c r="BH741">
        <v>0</v>
      </c>
      <c r="BK741" t="s">
        <v>135</v>
      </c>
      <c r="BL741" t="s">
        <v>134</v>
      </c>
      <c r="BM741" t="s">
        <v>135</v>
      </c>
      <c r="BN741" t="s">
        <v>118</v>
      </c>
      <c r="BO741" t="s">
        <v>924</v>
      </c>
      <c r="BP741">
        <v>0</v>
      </c>
      <c r="BQ741">
        <v>0</v>
      </c>
      <c r="BR741">
        <v>0</v>
      </c>
      <c r="BS741">
        <v>0</v>
      </c>
      <c r="BT741">
        <v>0</v>
      </c>
      <c r="BU741">
        <v>1</v>
      </c>
      <c r="BV741">
        <v>0</v>
      </c>
      <c r="BW741">
        <v>0</v>
      </c>
      <c r="BX741">
        <v>0</v>
      </c>
      <c r="BY741">
        <v>0</v>
      </c>
      <c r="BZ741">
        <v>0</v>
      </c>
      <c r="CA741">
        <v>0</v>
      </c>
      <c r="CB741">
        <v>0</v>
      </c>
      <c r="CC741">
        <v>0</v>
      </c>
      <c r="CD741">
        <v>0</v>
      </c>
      <c r="CE741" t="s">
        <v>335</v>
      </c>
      <c r="CG741" t="s">
        <v>335</v>
      </c>
      <c r="CI741" t="s">
        <v>131</v>
      </c>
      <c r="CJ741" t="s">
        <v>52</v>
      </c>
      <c r="CL741" t="s">
        <v>53</v>
      </c>
      <c r="CN741" t="s">
        <v>346</v>
      </c>
      <c r="CP741">
        <v>8</v>
      </c>
    </row>
    <row r="742" spans="1:98" customFormat="1">
      <c r="A742">
        <v>199694</v>
      </c>
      <c r="B742" t="s">
        <v>326</v>
      </c>
      <c r="C742" t="s">
        <v>360</v>
      </c>
      <c r="D742">
        <v>1967</v>
      </c>
      <c r="E742">
        <v>59</v>
      </c>
      <c r="F742" t="s">
        <v>58</v>
      </c>
      <c r="G742" t="s">
        <v>94</v>
      </c>
      <c r="H742" t="s">
        <v>409</v>
      </c>
      <c r="I742" t="s">
        <v>397</v>
      </c>
      <c r="J742" t="s">
        <v>350</v>
      </c>
      <c r="K742" s="329">
        <v>46130.354421296295</v>
      </c>
      <c r="L742" t="s">
        <v>309</v>
      </c>
      <c r="M742" t="s">
        <v>326</v>
      </c>
      <c r="N742" t="s">
        <v>327</v>
      </c>
      <c r="O742" t="s">
        <v>328</v>
      </c>
      <c r="P742" t="s">
        <v>329</v>
      </c>
      <c r="R742" t="s">
        <v>125</v>
      </c>
      <c r="S742" t="s">
        <v>122</v>
      </c>
      <c r="T742" t="s">
        <v>330</v>
      </c>
      <c r="U742" t="s">
        <v>372</v>
      </c>
      <c r="V742" t="s">
        <v>105</v>
      </c>
      <c r="W742" t="s">
        <v>384</v>
      </c>
      <c r="X742">
        <v>0</v>
      </c>
      <c r="Y742">
        <v>0</v>
      </c>
      <c r="Z742">
        <v>0</v>
      </c>
      <c r="AA742">
        <v>0</v>
      </c>
      <c r="AB742">
        <v>1</v>
      </c>
      <c r="AC742">
        <v>0</v>
      </c>
      <c r="AD742">
        <v>0</v>
      </c>
      <c r="AE742">
        <v>0</v>
      </c>
      <c r="AF742">
        <v>0</v>
      </c>
      <c r="AG742">
        <v>0</v>
      </c>
      <c r="AH742">
        <v>0</v>
      </c>
      <c r="AI742">
        <v>0</v>
      </c>
      <c r="AJ742">
        <v>0</v>
      </c>
      <c r="AK742">
        <v>0</v>
      </c>
      <c r="AL742">
        <v>0</v>
      </c>
      <c r="AM742">
        <v>0</v>
      </c>
      <c r="AN742">
        <v>0</v>
      </c>
      <c r="AO742">
        <v>0</v>
      </c>
      <c r="AP742" t="s">
        <v>333</v>
      </c>
      <c r="AQ742">
        <v>0</v>
      </c>
      <c r="AR742">
        <v>0</v>
      </c>
      <c r="AS742">
        <v>1</v>
      </c>
      <c r="AT742">
        <v>1</v>
      </c>
      <c r="AU742">
        <v>0</v>
      </c>
      <c r="AV742">
        <v>0</v>
      </c>
      <c r="AW742">
        <v>0</v>
      </c>
      <c r="AX742">
        <v>0</v>
      </c>
      <c r="AY742" t="s">
        <v>827</v>
      </c>
      <c r="AZ742">
        <v>0</v>
      </c>
      <c r="BA742">
        <v>0</v>
      </c>
      <c r="BB742">
        <v>0</v>
      </c>
      <c r="BC742">
        <v>1</v>
      </c>
      <c r="BD742">
        <v>0</v>
      </c>
      <c r="BE742">
        <v>0</v>
      </c>
      <c r="BF742">
        <v>0</v>
      </c>
      <c r="BG742">
        <v>0</v>
      </c>
      <c r="BH742" t="s">
        <v>2842</v>
      </c>
      <c r="BI742" t="s">
        <v>51</v>
      </c>
      <c r="BJ742" t="s">
        <v>2843</v>
      </c>
      <c r="BK742" t="s">
        <v>130</v>
      </c>
      <c r="BL742" t="s">
        <v>135</v>
      </c>
      <c r="BM742" t="s">
        <v>129</v>
      </c>
      <c r="BN742" t="s">
        <v>117</v>
      </c>
      <c r="BO742" t="s">
        <v>924</v>
      </c>
      <c r="BP742">
        <v>0</v>
      </c>
      <c r="BQ742">
        <v>0</v>
      </c>
      <c r="BR742">
        <v>0</v>
      </c>
      <c r="BS742">
        <v>0</v>
      </c>
      <c r="BT742">
        <v>0</v>
      </c>
      <c r="BU742">
        <v>1</v>
      </c>
      <c r="BV742">
        <v>0</v>
      </c>
      <c r="BW742">
        <v>0</v>
      </c>
      <c r="BX742">
        <v>0</v>
      </c>
      <c r="BY742">
        <v>0</v>
      </c>
      <c r="BZ742">
        <v>0</v>
      </c>
      <c r="CA742">
        <v>0</v>
      </c>
      <c r="CB742">
        <v>0</v>
      </c>
      <c r="CC742">
        <v>0</v>
      </c>
      <c r="CD742">
        <v>0</v>
      </c>
      <c r="CE742" t="s">
        <v>139</v>
      </c>
      <c r="CG742" t="s">
        <v>146</v>
      </c>
      <c r="CI742" t="s">
        <v>128</v>
      </c>
      <c r="CJ742" t="s">
        <v>51</v>
      </c>
      <c r="CK742" t="s">
        <v>2844</v>
      </c>
      <c r="CL742" t="s">
        <v>51</v>
      </c>
      <c r="CM742" t="s">
        <v>1690</v>
      </c>
      <c r="CN742" t="s">
        <v>346</v>
      </c>
      <c r="CP742">
        <v>10</v>
      </c>
      <c r="CQ742" t="s">
        <v>2845</v>
      </c>
      <c r="CS742" t="s">
        <v>337</v>
      </c>
    </row>
    <row r="743" spans="1:98" customFormat="1">
      <c r="A743">
        <v>199692</v>
      </c>
      <c r="B743" t="s">
        <v>1363</v>
      </c>
      <c r="C743" t="s">
        <v>360</v>
      </c>
      <c r="D743">
        <v>1979</v>
      </c>
      <c r="E743">
        <v>47</v>
      </c>
      <c r="F743" t="s">
        <v>387</v>
      </c>
      <c r="G743" t="s">
        <v>81</v>
      </c>
      <c r="H743" t="s">
        <v>1719</v>
      </c>
      <c r="I743" t="s">
        <v>361</v>
      </c>
      <c r="J743" t="s">
        <v>325</v>
      </c>
      <c r="K743" s="329">
        <v>46130.336365740739</v>
      </c>
      <c r="L743" t="s">
        <v>309</v>
      </c>
      <c r="M743" t="s">
        <v>1363</v>
      </c>
      <c r="N743" t="s">
        <v>1364</v>
      </c>
      <c r="O743" t="s">
        <v>459</v>
      </c>
      <c r="P743" t="s">
        <v>353</v>
      </c>
      <c r="Q743" t="s">
        <v>305</v>
      </c>
      <c r="R743" t="s">
        <v>124</v>
      </c>
      <c r="S743" t="s">
        <v>124</v>
      </c>
      <c r="T743" t="s">
        <v>330</v>
      </c>
      <c r="U743" t="s">
        <v>331</v>
      </c>
      <c r="V743" t="s">
        <v>107</v>
      </c>
      <c r="W743" t="s">
        <v>605</v>
      </c>
      <c r="X743">
        <v>0</v>
      </c>
      <c r="Y743">
        <v>0</v>
      </c>
      <c r="Z743">
        <v>0</v>
      </c>
      <c r="AA743">
        <v>0</v>
      </c>
      <c r="AB743">
        <v>0</v>
      </c>
      <c r="AC743">
        <v>0</v>
      </c>
      <c r="AD743">
        <v>0</v>
      </c>
      <c r="AE743">
        <v>0</v>
      </c>
      <c r="AF743">
        <v>0</v>
      </c>
      <c r="AG743">
        <v>0</v>
      </c>
      <c r="AH743">
        <v>0</v>
      </c>
      <c r="AI743">
        <v>1</v>
      </c>
      <c r="AJ743">
        <v>0</v>
      </c>
      <c r="AK743">
        <v>0</v>
      </c>
      <c r="AL743">
        <v>0</v>
      </c>
      <c r="AM743">
        <v>0</v>
      </c>
      <c r="AN743">
        <v>0</v>
      </c>
      <c r="AO743">
        <v>0</v>
      </c>
      <c r="AP743" t="s">
        <v>345</v>
      </c>
      <c r="AQ743">
        <v>1</v>
      </c>
      <c r="AR743">
        <v>0</v>
      </c>
      <c r="AS743">
        <v>0</v>
      </c>
      <c r="AT743">
        <v>0</v>
      </c>
      <c r="AU743">
        <v>0</v>
      </c>
      <c r="AV743">
        <v>0</v>
      </c>
      <c r="AW743">
        <v>0</v>
      </c>
      <c r="AX743">
        <v>0</v>
      </c>
      <c r="AY743" t="s">
        <v>345</v>
      </c>
      <c r="AZ743">
        <v>1</v>
      </c>
      <c r="BA743">
        <v>0</v>
      </c>
      <c r="BB743">
        <v>0</v>
      </c>
      <c r="BC743">
        <v>0</v>
      </c>
      <c r="BD743">
        <v>0</v>
      </c>
      <c r="BE743">
        <v>0</v>
      </c>
      <c r="BF743">
        <v>0</v>
      </c>
      <c r="BG743">
        <v>0</v>
      </c>
      <c r="BH743">
        <v>0</v>
      </c>
      <c r="BK743" t="s">
        <v>130</v>
      </c>
      <c r="BL743" t="s">
        <v>130</v>
      </c>
      <c r="BM743" t="s">
        <v>131</v>
      </c>
      <c r="BN743" t="s">
        <v>118</v>
      </c>
      <c r="BO743" t="s">
        <v>980</v>
      </c>
      <c r="BP743">
        <v>0</v>
      </c>
      <c r="BQ743">
        <v>0</v>
      </c>
      <c r="BR743">
        <v>0</v>
      </c>
      <c r="BS743">
        <v>0</v>
      </c>
      <c r="BT743">
        <v>1</v>
      </c>
      <c r="BU743">
        <v>1</v>
      </c>
      <c r="BV743">
        <v>0</v>
      </c>
      <c r="BW743">
        <v>1</v>
      </c>
      <c r="BX743">
        <v>0</v>
      </c>
      <c r="BY743">
        <v>0</v>
      </c>
      <c r="BZ743">
        <v>0</v>
      </c>
      <c r="CA743">
        <v>0</v>
      </c>
      <c r="CB743">
        <v>0</v>
      </c>
      <c r="CC743">
        <v>0</v>
      </c>
      <c r="CD743">
        <v>0</v>
      </c>
      <c r="CE743" t="s">
        <v>166</v>
      </c>
      <c r="CG743" t="s">
        <v>335</v>
      </c>
      <c r="CI743" t="s">
        <v>134</v>
      </c>
      <c r="CJ743" t="s">
        <v>51</v>
      </c>
      <c r="CL743" t="s">
        <v>51</v>
      </c>
      <c r="CN743" t="s">
        <v>346</v>
      </c>
      <c r="CP743">
        <v>10</v>
      </c>
      <c r="CS743" t="s">
        <v>337</v>
      </c>
    </row>
    <row r="744" spans="1:98" customFormat="1">
      <c r="A744">
        <v>199691</v>
      </c>
      <c r="B744" t="s">
        <v>362</v>
      </c>
      <c r="C744" t="s">
        <v>360</v>
      </c>
      <c r="D744">
        <v>1960</v>
      </c>
      <c r="E744">
        <v>66</v>
      </c>
      <c r="F744" t="s">
        <v>339</v>
      </c>
      <c r="G744" t="s">
        <v>78</v>
      </c>
      <c r="H744" t="s">
        <v>476</v>
      </c>
      <c r="I744" t="s">
        <v>575</v>
      </c>
      <c r="J744" t="s">
        <v>325</v>
      </c>
      <c r="K744" s="329">
        <v>46130.307962962965</v>
      </c>
      <c r="L744" t="s">
        <v>309</v>
      </c>
      <c r="M744" t="s">
        <v>362</v>
      </c>
      <c r="N744" t="s">
        <v>363</v>
      </c>
      <c r="O744" t="s">
        <v>364</v>
      </c>
      <c r="P744" t="s">
        <v>365</v>
      </c>
      <c r="R744" t="s">
        <v>123</v>
      </c>
      <c r="S744" t="s">
        <v>123</v>
      </c>
      <c r="T744" t="s">
        <v>330</v>
      </c>
      <c r="U744" t="s">
        <v>331</v>
      </c>
      <c r="V744" t="s">
        <v>107</v>
      </c>
      <c r="W744" t="s">
        <v>550</v>
      </c>
      <c r="X744">
        <v>1</v>
      </c>
      <c r="Y744">
        <v>0</v>
      </c>
      <c r="Z744">
        <v>1</v>
      </c>
      <c r="AA744">
        <v>0</v>
      </c>
      <c r="AB744">
        <v>0</v>
      </c>
      <c r="AC744">
        <v>0</v>
      </c>
      <c r="AD744">
        <v>0</v>
      </c>
      <c r="AE744">
        <v>0</v>
      </c>
      <c r="AF744">
        <v>0</v>
      </c>
      <c r="AG744">
        <v>0</v>
      </c>
      <c r="AH744">
        <v>0</v>
      </c>
      <c r="AI744">
        <v>0</v>
      </c>
      <c r="AJ744">
        <v>0</v>
      </c>
      <c r="AK744">
        <v>0</v>
      </c>
      <c r="AL744">
        <v>0</v>
      </c>
      <c r="AM744">
        <v>0</v>
      </c>
      <c r="AN744">
        <v>0</v>
      </c>
      <c r="AO744">
        <v>0</v>
      </c>
      <c r="AP744" t="s">
        <v>345</v>
      </c>
      <c r="AQ744">
        <v>1</v>
      </c>
      <c r="AR744">
        <v>0</v>
      </c>
      <c r="AS744">
        <v>0</v>
      </c>
      <c r="AT744">
        <v>0</v>
      </c>
      <c r="AU744">
        <v>0</v>
      </c>
      <c r="AV744">
        <v>0</v>
      </c>
      <c r="AW744">
        <v>0</v>
      </c>
      <c r="AX744">
        <v>0</v>
      </c>
      <c r="AY744" t="s">
        <v>345</v>
      </c>
      <c r="AZ744">
        <v>1</v>
      </c>
      <c r="BA744">
        <v>0</v>
      </c>
      <c r="BB744">
        <v>0</v>
      </c>
      <c r="BC744">
        <v>0</v>
      </c>
      <c r="BD744">
        <v>0</v>
      </c>
      <c r="BE744">
        <v>0</v>
      </c>
      <c r="BF744">
        <v>0</v>
      </c>
      <c r="BG744">
        <v>0</v>
      </c>
      <c r="BH744">
        <v>0</v>
      </c>
      <c r="BK744" t="s">
        <v>132</v>
      </c>
      <c r="BL744" t="s">
        <v>131</v>
      </c>
      <c r="BM744" t="s">
        <v>132</v>
      </c>
      <c r="BN744" t="s">
        <v>117</v>
      </c>
      <c r="BO744" t="s">
        <v>924</v>
      </c>
      <c r="BP744">
        <v>0</v>
      </c>
      <c r="BQ744">
        <v>0</v>
      </c>
      <c r="BR744">
        <v>0</v>
      </c>
      <c r="BS744">
        <v>0</v>
      </c>
      <c r="BT744">
        <v>0</v>
      </c>
      <c r="BU744">
        <v>1</v>
      </c>
      <c r="BV744">
        <v>0</v>
      </c>
      <c r="BW744">
        <v>0</v>
      </c>
      <c r="BX744">
        <v>0</v>
      </c>
      <c r="BY744">
        <v>0</v>
      </c>
      <c r="BZ744">
        <v>0</v>
      </c>
      <c r="CA744">
        <v>0</v>
      </c>
      <c r="CB744">
        <v>0</v>
      </c>
      <c r="CC744">
        <v>0</v>
      </c>
      <c r="CD744">
        <v>0</v>
      </c>
      <c r="CE744" t="s">
        <v>139</v>
      </c>
      <c r="CG744" t="s">
        <v>137</v>
      </c>
      <c r="CI744" t="s">
        <v>131</v>
      </c>
      <c r="CJ744" t="s">
        <v>51</v>
      </c>
      <c r="CK744" t="s">
        <v>2846</v>
      </c>
      <c r="CL744" t="s">
        <v>51</v>
      </c>
      <c r="CN744" t="s">
        <v>346</v>
      </c>
      <c r="CP744">
        <v>9</v>
      </c>
      <c r="CS744" t="s">
        <v>337</v>
      </c>
    </row>
    <row r="745" spans="1:98" customFormat="1">
      <c r="A745">
        <v>199688</v>
      </c>
      <c r="B745" t="s">
        <v>356</v>
      </c>
      <c r="C745" t="s">
        <v>360</v>
      </c>
      <c r="D745">
        <v>1961</v>
      </c>
      <c r="E745">
        <v>65</v>
      </c>
      <c r="F745" t="s">
        <v>339</v>
      </c>
      <c r="G745" t="s">
        <v>63</v>
      </c>
      <c r="H745" t="s">
        <v>1763</v>
      </c>
      <c r="I745" t="s">
        <v>575</v>
      </c>
      <c r="J745" t="s">
        <v>350</v>
      </c>
      <c r="K745" s="329">
        <v>46129.96125</v>
      </c>
      <c r="L745" t="s">
        <v>309</v>
      </c>
      <c r="M745" t="s">
        <v>356</v>
      </c>
      <c r="N745" t="s">
        <v>357</v>
      </c>
      <c r="O745" t="s">
        <v>358</v>
      </c>
      <c r="P745" t="s">
        <v>329</v>
      </c>
      <c r="R745" t="s">
        <v>124</v>
      </c>
      <c r="S745" t="s">
        <v>122</v>
      </c>
      <c r="T745" t="s">
        <v>330</v>
      </c>
      <c r="U745" t="s">
        <v>372</v>
      </c>
      <c r="V745" t="s">
        <v>107</v>
      </c>
      <c r="W745" t="s">
        <v>332</v>
      </c>
      <c r="X745">
        <v>0</v>
      </c>
      <c r="Y745">
        <v>0</v>
      </c>
      <c r="Z745">
        <v>0</v>
      </c>
      <c r="AA745">
        <v>0</v>
      </c>
      <c r="AB745">
        <v>0</v>
      </c>
      <c r="AC745">
        <v>0</v>
      </c>
      <c r="AD745">
        <v>0</v>
      </c>
      <c r="AE745">
        <v>0</v>
      </c>
      <c r="AF745">
        <v>0</v>
      </c>
      <c r="AG745">
        <v>0</v>
      </c>
      <c r="AH745">
        <v>0</v>
      </c>
      <c r="AI745">
        <v>0</v>
      </c>
      <c r="AJ745">
        <v>0</v>
      </c>
      <c r="AK745">
        <v>0</v>
      </c>
      <c r="AL745">
        <v>0</v>
      </c>
      <c r="AM745">
        <v>0</v>
      </c>
      <c r="AN745">
        <v>1</v>
      </c>
      <c r="AO745">
        <v>0</v>
      </c>
      <c r="AP745" t="s">
        <v>345</v>
      </c>
      <c r="AQ745">
        <v>1</v>
      </c>
      <c r="AR745">
        <v>0</v>
      </c>
      <c r="AS745">
        <v>0</v>
      </c>
      <c r="AT745">
        <v>0</v>
      </c>
      <c r="AU745">
        <v>0</v>
      </c>
      <c r="AV745">
        <v>0</v>
      </c>
      <c r="AW745">
        <v>0</v>
      </c>
      <c r="AX745">
        <v>0</v>
      </c>
      <c r="AY745" t="s">
        <v>345</v>
      </c>
      <c r="AZ745">
        <v>1</v>
      </c>
      <c r="BA745">
        <v>0</v>
      </c>
      <c r="BB745">
        <v>0</v>
      </c>
      <c r="BC745">
        <v>0</v>
      </c>
      <c r="BD745">
        <v>0</v>
      </c>
      <c r="BE745">
        <v>0</v>
      </c>
      <c r="BF745">
        <v>0</v>
      </c>
      <c r="BG745">
        <v>0</v>
      </c>
      <c r="BH745">
        <v>0</v>
      </c>
      <c r="BK745" t="s">
        <v>131</v>
      </c>
      <c r="BL745" t="s">
        <v>131</v>
      </c>
      <c r="BM745" t="s">
        <v>131</v>
      </c>
      <c r="BN745" t="s">
        <v>117</v>
      </c>
      <c r="BO745" t="s">
        <v>923</v>
      </c>
      <c r="BP745">
        <v>0</v>
      </c>
      <c r="BQ745">
        <v>1</v>
      </c>
      <c r="BR745">
        <v>0</v>
      </c>
      <c r="BS745">
        <v>0</v>
      </c>
      <c r="BT745">
        <v>0</v>
      </c>
      <c r="BU745">
        <v>0</v>
      </c>
      <c r="BV745">
        <v>0</v>
      </c>
      <c r="BW745">
        <v>0</v>
      </c>
      <c r="BX745">
        <v>0</v>
      </c>
      <c r="BY745">
        <v>0</v>
      </c>
      <c r="BZ745">
        <v>0</v>
      </c>
      <c r="CA745">
        <v>0</v>
      </c>
      <c r="CB745">
        <v>0</v>
      </c>
      <c r="CC745">
        <v>0</v>
      </c>
      <c r="CD745">
        <v>0</v>
      </c>
      <c r="CE745" t="s">
        <v>335</v>
      </c>
      <c r="CG745" t="s">
        <v>200</v>
      </c>
      <c r="CI745" t="s">
        <v>128</v>
      </c>
      <c r="CJ745" t="s">
        <v>53</v>
      </c>
      <c r="CL745" t="s">
        <v>51</v>
      </c>
      <c r="CM745" t="s">
        <v>2847</v>
      </c>
      <c r="CN745" t="s">
        <v>346</v>
      </c>
      <c r="CP745">
        <v>8</v>
      </c>
      <c r="CQ745" t="s">
        <v>2848</v>
      </c>
      <c r="CR745" t="s">
        <v>2849</v>
      </c>
      <c r="CS745" t="s">
        <v>347</v>
      </c>
      <c r="CT745" t="s">
        <v>2850</v>
      </c>
    </row>
    <row r="746" spans="1:98" customFormat="1">
      <c r="A746">
        <v>149468</v>
      </c>
      <c r="B746" t="s">
        <v>321</v>
      </c>
      <c r="C746" t="s">
        <v>322</v>
      </c>
      <c r="D746">
        <v>1993</v>
      </c>
      <c r="E746">
        <v>33</v>
      </c>
      <c r="F746" t="s">
        <v>57</v>
      </c>
      <c r="G746" t="s">
        <v>87</v>
      </c>
      <c r="H746" t="s">
        <v>1514</v>
      </c>
      <c r="I746" t="s">
        <v>378</v>
      </c>
      <c r="J746" t="s">
        <v>350</v>
      </c>
      <c r="K746" s="329">
        <v>46129.938506944447</v>
      </c>
      <c r="L746" t="s">
        <v>309</v>
      </c>
      <c r="M746" t="s">
        <v>338</v>
      </c>
      <c r="N746" t="s">
        <v>340</v>
      </c>
      <c r="O746" t="s">
        <v>341</v>
      </c>
      <c r="P746" t="s">
        <v>342</v>
      </c>
      <c r="R746" t="s">
        <v>383</v>
      </c>
      <c r="S746" t="s">
        <v>121</v>
      </c>
      <c r="T746" t="s">
        <v>121</v>
      </c>
      <c r="U746" t="s">
        <v>331</v>
      </c>
      <c r="V746" t="s">
        <v>108</v>
      </c>
      <c r="W746" t="s">
        <v>2851</v>
      </c>
      <c r="X746">
        <v>0</v>
      </c>
      <c r="Y746">
        <v>0</v>
      </c>
      <c r="Z746">
        <v>1</v>
      </c>
      <c r="AA746">
        <v>0</v>
      </c>
      <c r="AB746">
        <v>0</v>
      </c>
      <c r="AC746">
        <v>0</v>
      </c>
      <c r="AD746">
        <v>1</v>
      </c>
      <c r="AE746">
        <v>1</v>
      </c>
      <c r="AF746">
        <v>0</v>
      </c>
      <c r="AG746">
        <v>0</v>
      </c>
      <c r="AH746">
        <v>0</v>
      </c>
      <c r="AI746">
        <v>1</v>
      </c>
      <c r="AJ746">
        <v>0</v>
      </c>
      <c r="AK746">
        <v>0</v>
      </c>
      <c r="AL746">
        <v>0</v>
      </c>
      <c r="AM746">
        <v>0</v>
      </c>
      <c r="AN746">
        <v>0</v>
      </c>
      <c r="AO746">
        <v>0</v>
      </c>
      <c r="AP746" t="s">
        <v>345</v>
      </c>
      <c r="AQ746">
        <v>1</v>
      </c>
      <c r="AR746">
        <v>0</v>
      </c>
      <c r="AS746">
        <v>0</v>
      </c>
      <c r="AT746">
        <v>0</v>
      </c>
      <c r="AU746">
        <v>0</v>
      </c>
      <c r="AV746">
        <v>0</v>
      </c>
      <c r="AW746">
        <v>0</v>
      </c>
      <c r="AX746">
        <v>0</v>
      </c>
      <c r="AY746" t="s">
        <v>345</v>
      </c>
      <c r="AZ746">
        <v>1</v>
      </c>
      <c r="BA746">
        <v>0</v>
      </c>
      <c r="BB746">
        <v>0</v>
      </c>
      <c r="BC746">
        <v>0</v>
      </c>
      <c r="BD746">
        <v>0</v>
      </c>
      <c r="BE746">
        <v>0</v>
      </c>
      <c r="BF746">
        <v>0</v>
      </c>
      <c r="BG746">
        <v>0</v>
      </c>
      <c r="BH746">
        <v>0</v>
      </c>
      <c r="BK746" t="s">
        <v>386</v>
      </c>
      <c r="BL746" t="s">
        <v>129</v>
      </c>
      <c r="BM746" t="s">
        <v>131</v>
      </c>
      <c r="BN746" t="s">
        <v>118</v>
      </c>
      <c r="BO746" t="s">
        <v>924</v>
      </c>
      <c r="BP746">
        <v>0</v>
      </c>
      <c r="BQ746">
        <v>0</v>
      </c>
      <c r="BR746">
        <v>0</v>
      </c>
      <c r="BS746">
        <v>0</v>
      </c>
      <c r="BT746">
        <v>0</v>
      </c>
      <c r="BU746">
        <v>1</v>
      </c>
      <c r="BV746">
        <v>0</v>
      </c>
      <c r="BW746">
        <v>0</v>
      </c>
      <c r="BX746">
        <v>0</v>
      </c>
      <c r="BY746">
        <v>0</v>
      </c>
      <c r="BZ746">
        <v>0</v>
      </c>
      <c r="CA746">
        <v>0</v>
      </c>
      <c r="CB746">
        <v>0</v>
      </c>
      <c r="CC746">
        <v>0</v>
      </c>
      <c r="CD746">
        <v>0</v>
      </c>
      <c r="CE746" t="s">
        <v>335</v>
      </c>
      <c r="CG746" t="s">
        <v>335</v>
      </c>
      <c r="CI746" t="s">
        <v>129</v>
      </c>
      <c r="CJ746" t="s">
        <v>51</v>
      </c>
      <c r="CL746" t="s">
        <v>52</v>
      </c>
      <c r="CN746" t="s">
        <v>346</v>
      </c>
      <c r="CP746">
        <v>9</v>
      </c>
    </row>
    <row r="747" spans="1:98" customFormat="1">
      <c r="A747">
        <v>199382</v>
      </c>
      <c r="B747" t="s">
        <v>33</v>
      </c>
      <c r="C747" t="s">
        <v>322</v>
      </c>
      <c r="D747">
        <v>1962</v>
      </c>
      <c r="E747">
        <v>64</v>
      </c>
      <c r="F747" t="s">
        <v>339</v>
      </c>
      <c r="G747" t="s">
        <v>80</v>
      </c>
      <c r="H747" t="s">
        <v>576</v>
      </c>
      <c r="I747" t="s">
        <v>410</v>
      </c>
      <c r="J747" t="s">
        <v>325</v>
      </c>
      <c r="K747" s="329">
        <v>46129.885648148149</v>
      </c>
      <c r="L747" t="s">
        <v>309</v>
      </c>
      <c r="M747" t="s">
        <v>33</v>
      </c>
      <c r="N747" t="s">
        <v>522</v>
      </c>
      <c r="O747" t="s">
        <v>319</v>
      </c>
      <c r="P747" t="s">
        <v>405</v>
      </c>
      <c r="Q747" t="s">
        <v>306</v>
      </c>
      <c r="R747" t="s">
        <v>383</v>
      </c>
      <c r="S747" t="s">
        <v>121</v>
      </c>
      <c r="T747" t="s">
        <v>121</v>
      </c>
      <c r="U747" t="s">
        <v>331</v>
      </c>
      <c r="V747" t="s">
        <v>105</v>
      </c>
      <c r="W747" t="s">
        <v>470</v>
      </c>
      <c r="X747">
        <v>0</v>
      </c>
      <c r="Y747">
        <v>0</v>
      </c>
      <c r="Z747">
        <v>1</v>
      </c>
      <c r="AA747">
        <v>0</v>
      </c>
      <c r="AB747">
        <v>0</v>
      </c>
      <c r="AC747">
        <v>0</v>
      </c>
      <c r="AD747">
        <v>0</v>
      </c>
      <c r="AE747">
        <v>0</v>
      </c>
      <c r="AF747">
        <v>0</v>
      </c>
      <c r="AG747">
        <v>0</v>
      </c>
      <c r="AH747">
        <v>0</v>
      </c>
      <c r="AI747">
        <v>0</v>
      </c>
      <c r="AJ747">
        <v>0</v>
      </c>
      <c r="AK747">
        <v>0</v>
      </c>
      <c r="AL747">
        <v>0</v>
      </c>
      <c r="AM747">
        <v>0</v>
      </c>
      <c r="AN747">
        <v>0</v>
      </c>
      <c r="AO747">
        <v>0</v>
      </c>
      <c r="AP747" t="s">
        <v>345</v>
      </c>
      <c r="AQ747">
        <v>1</v>
      </c>
      <c r="AR747">
        <v>0</v>
      </c>
      <c r="AS747">
        <v>0</v>
      </c>
      <c r="AT747">
        <v>0</v>
      </c>
      <c r="AU747">
        <v>0</v>
      </c>
      <c r="AV747">
        <v>0</v>
      </c>
      <c r="AW747">
        <v>0</v>
      </c>
      <c r="AX747">
        <v>0</v>
      </c>
      <c r="AY747" t="s">
        <v>345</v>
      </c>
      <c r="AZ747">
        <v>1</v>
      </c>
      <c r="BA747">
        <v>0</v>
      </c>
      <c r="BB747">
        <v>0</v>
      </c>
      <c r="BC747">
        <v>0</v>
      </c>
      <c r="BD747">
        <v>0</v>
      </c>
      <c r="BE747">
        <v>0</v>
      </c>
      <c r="BF747">
        <v>0</v>
      </c>
      <c r="BG747">
        <v>0</v>
      </c>
      <c r="BH747">
        <v>0</v>
      </c>
      <c r="BK747" t="s">
        <v>386</v>
      </c>
      <c r="BL747" t="s">
        <v>130</v>
      </c>
      <c r="BM747" t="s">
        <v>130</v>
      </c>
      <c r="BN747" t="s">
        <v>118</v>
      </c>
      <c r="BO747" t="s">
        <v>924</v>
      </c>
      <c r="BP747">
        <v>0</v>
      </c>
      <c r="BQ747">
        <v>0</v>
      </c>
      <c r="BR747">
        <v>0</v>
      </c>
      <c r="BS747">
        <v>0</v>
      </c>
      <c r="BT747">
        <v>0</v>
      </c>
      <c r="BU747">
        <v>1</v>
      </c>
      <c r="BV747">
        <v>0</v>
      </c>
      <c r="BW747">
        <v>0</v>
      </c>
      <c r="BX747">
        <v>0</v>
      </c>
      <c r="BY747">
        <v>0</v>
      </c>
      <c r="BZ747">
        <v>0</v>
      </c>
      <c r="CA747">
        <v>0</v>
      </c>
      <c r="CB747">
        <v>0</v>
      </c>
      <c r="CC747">
        <v>0</v>
      </c>
      <c r="CD747">
        <v>0</v>
      </c>
      <c r="CE747" t="s">
        <v>335</v>
      </c>
      <c r="CG747" t="s">
        <v>335</v>
      </c>
      <c r="CI747" t="s">
        <v>128</v>
      </c>
      <c r="CJ747" t="s">
        <v>52</v>
      </c>
      <c r="CL747" t="s">
        <v>52</v>
      </c>
      <c r="CN747" t="s">
        <v>346</v>
      </c>
      <c r="CP747">
        <v>2</v>
      </c>
    </row>
    <row r="748" spans="1:98" customFormat="1">
      <c r="A748">
        <v>188882</v>
      </c>
      <c r="B748" t="s">
        <v>762</v>
      </c>
      <c r="C748" t="s">
        <v>360</v>
      </c>
      <c r="D748">
        <v>1983</v>
      </c>
      <c r="E748">
        <v>43</v>
      </c>
      <c r="F748" t="s">
        <v>387</v>
      </c>
      <c r="G748" t="s">
        <v>82</v>
      </c>
      <c r="H748" t="s">
        <v>496</v>
      </c>
      <c r="I748" t="s">
        <v>410</v>
      </c>
      <c r="J748" t="s">
        <v>325</v>
      </c>
      <c r="K748" s="329">
        <v>46129.844444444447</v>
      </c>
      <c r="L748" t="s">
        <v>309</v>
      </c>
      <c r="M748" t="s">
        <v>445</v>
      </c>
      <c r="N748" t="s">
        <v>447</v>
      </c>
      <c r="O748" t="s">
        <v>328</v>
      </c>
      <c r="P748" t="s">
        <v>329</v>
      </c>
      <c r="R748" t="s">
        <v>383</v>
      </c>
      <c r="S748" t="s">
        <v>121</v>
      </c>
      <c r="T748" t="s">
        <v>121</v>
      </c>
      <c r="U748" t="s">
        <v>331</v>
      </c>
      <c r="V748" t="s">
        <v>110</v>
      </c>
      <c r="W748" t="s">
        <v>505</v>
      </c>
      <c r="X748">
        <v>0</v>
      </c>
      <c r="Y748">
        <v>0</v>
      </c>
      <c r="Z748">
        <v>0</v>
      </c>
      <c r="AA748">
        <v>0</v>
      </c>
      <c r="AB748">
        <v>0</v>
      </c>
      <c r="AC748">
        <v>1</v>
      </c>
      <c r="AD748">
        <v>0</v>
      </c>
      <c r="AE748">
        <v>0</v>
      </c>
      <c r="AF748">
        <v>0</v>
      </c>
      <c r="AG748">
        <v>0</v>
      </c>
      <c r="AH748">
        <v>0</v>
      </c>
      <c r="AI748">
        <v>0</v>
      </c>
      <c r="AJ748">
        <v>0</v>
      </c>
      <c r="AK748">
        <v>0</v>
      </c>
      <c r="AL748">
        <v>0</v>
      </c>
      <c r="AM748">
        <v>0</v>
      </c>
      <c r="AN748">
        <v>0</v>
      </c>
      <c r="AO748">
        <v>0</v>
      </c>
      <c r="AP748" t="s">
        <v>345</v>
      </c>
      <c r="AQ748">
        <v>1</v>
      </c>
      <c r="AR748">
        <v>0</v>
      </c>
      <c r="AS748">
        <v>0</v>
      </c>
      <c r="AT748">
        <v>0</v>
      </c>
      <c r="AU748">
        <v>0</v>
      </c>
      <c r="AV748">
        <v>0</v>
      </c>
      <c r="AW748">
        <v>0</v>
      </c>
      <c r="AX748">
        <v>0</v>
      </c>
      <c r="AY748" t="s">
        <v>464</v>
      </c>
      <c r="AZ748">
        <v>0</v>
      </c>
      <c r="BA748">
        <v>0</v>
      </c>
      <c r="BB748">
        <v>0</v>
      </c>
      <c r="BC748">
        <v>1</v>
      </c>
      <c r="BD748">
        <v>0</v>
      </c>
      <c r="BE748">
        <v>0</v>
      </c>
      <c r="BF748">
        <v>0</v>
      </c>
      <c r="BG748">
        <v>0</v>
      </c>
      <c r="BH748">
        <v>0</v>
      </c>
      <c r="BK748" t="s">
        <v>386</v>
      </c>
      <c r="BL748" t="s">
        <v>130</v>
      </c>
      <c r="BM748" t="s">
        <v>131</v>
      </c>
      <c r="BN748" t="s">
        <v>118</v>
      </c>
      <c r="BO748" t="s">
        <v>924</v>
      </c>
      <c r="BP748">
        <v>0</v>
      </c>
      <c r="BQ748">
        <v>0</v>
      </c>
      <c r="BR748">
        <v>0</v>
      </c>
      <c r="BS748">
        <v>0</v>
      </c>
      <c r="BT748">
        <v>0</v>
      </c>
      <c r="BU748">
        <v>1</v>
      </c>
      <c r="BV748">
        <v>0</v>
      </c>
      <c r="BW748">
        <v>0</v>
      </c>
      <c r="BX748">
        <v>0</v>
      </c>
      <c r="BY748">
        <v>0</v>
      </c>
      <c r="BZ748">
        <v>0</v>
      </c>
      <c r="CA748">
        <v>0</v>
      </c>
      <c r="CB748">
        <v>0</v>
      </c>
      <c r="CC748">
        <v>0</v>
      </c>
      <c r="CD748">
        <v>0</v>
      </c>
      <c r="CE748" t="s">
        <v>335</v>
      </c>
      <c r="CG748" t="s">
        <v>335</v>
      </c>
      <c r="CI748" t="s">
        <v>129</v>
      </c>
      <c r="CJ748" t="s">
        <v>52</v>
      </c>
      <c r="CL748" t="s">
        <v>52</v>
      </c>
      <c r="CN748" t="s">
        <v>346</v>
      </c>
      <c r="CP748">
        <v>6</v>
      </c>
    </row>
    <row r="749" spans="1:98" customFormat="1">
      <c r="A749">
        <v>199663</v>
      </c>
      <c r="B749" t="s">
        <v>502</v>
      </c>
      <c r="C749" t="s">
        <v>360</v>
      </c>
      <c r="D749">
        <v>1956</v>
      </c>
      <c r="E749">
        <v>70</v>
      </c>
      <c r="F749" t="s">
        <v>376</v>
      </c>
      <c r="G749" t="s">
        <v>49</v>
      </c>
      <c r="H749" t="s">
        <v>328</v>
      </c>
      <c r="I749" t="s">
        <v>471</v>
      </c>
      <c r="J749" t="s">
        <v>350</v>
      </c>
      <c r="K749" s="329">
        <v>46129.743738425925</v>
      </c>
      <c r="L749" t="s">
        <v>309</v>
      </c>
      <c r="M749" t="s">
        <v>502</v>
      </c>
      <c r="N749" t="s">
        <v>582</v>
      </c>
      <c r="O749" t="s">
        <v>483</v>
      </c>
      <c r="P749" t="s">
        <v>382</v>
      </c>
      <c r="Q749" t="s">
        <v>1256</v>
      </c>
      <c r="R749" t="s">
        <v>383</v>
      </c>
      <c r="S749" t="s">
        <v>121</v>
      </c>
      <c r="T749" t="s">
        <v>121</v>
      </c>
      <c r="U749" t="s">
        <v>331</v>
      </c>
      <c r="V749" t="s">
        <v>107</v>
      </c>
      <c r="W749" t="s">
        <v>430</v>
      </c>
      <c r="X749">
        <v>0</v>
      </c>
      <c r="Y749">
        <v>1</v>
      </c>
      <c r="Z749">
        <v>1</v>
      </c>
      <c r="AA749">
        <v>0</v>
      </c>
      <c r="AB749">
        <v>0</v>
      </c>
      <c r="AC749">
        <v>0</v>
      </c>
      <c r="AD749">
        <v>0</v>
      </c>
      <c r="AE749">
        <v>0</v>
      </c>
      <c r="AF749">
        <v>0</v>
      </c>
      <c r="AG749">
        <v>0</v>
      </c>
      <c r="AH749">
        <v>0</v>
      </c>
      <c r="AI749">
        <v>0</v>
      </c>
      <c r="AJ749">
        <v>0</v>
      </c>
      <c r="AK749">
        <v>0</v>
      </c>
      <c r="AL749">
        <v>0</v>
      </c>
      <c r="AM749">
        <v>0</v>
      </c>
      <c r="AN749">
        <v>0</v>
      </c>
      <c r="AO749">
        <v>0</v>
      </c>
      <c r="AP749" t="s">
        <v>399</v>
      </c>
      <c r="AQ749">
        <v>0</v>
      </c>
      <c r="AR749">
        <v>0</v>
      </c>
      <c r="AS749">
        <v>0</v>
      </c>
      <c r="AT749">
        <v>0</v>
      </c>
      <c r="AU749">
        <v>0</v>
      </c>
      <c r="AV749">
        <v>0</v>
      </c>
      <c r="AW749">
        <v>1</v>
      </c>
      <c r="AX749">
        <v>0</v>
      </c>
      <c r="AY749" t="s">
        <v>345</v>
      </c>
      <c r="AZ749">
        <v>1</v>
      </c>
      <c r="BA749">
        <v>0</v>
      </c>
      <c r="BB749">
        <v>0</v>
      </c>
      <c r="BC749">
        <v>0</v>
      </c>
      <c r="BD749">
        <v>0</v>
      </c>
      <c r="BE749">
        <v>0</v>
      </c>
      <c r="BF749">
        <v>0</v>
      </c>
      <c r="BG749">
        <v>0</v>
      </c>
      <c r="BH749">
        <v>0</v>
      </c>
      <c r="BK749" t="s">
        <v>386</v>
      </c>
      <c r="BL749" t="s">
        <v>386</v>
      </c>
      <c r="BM749" t="s">
        <v>129</v>
      </c>
      <c r="BN749" t="s">
        <v>118</v>
      </c>
      <c r="BO749" t="s">
        <v>924</v>
      </c>
      <c r="BP749">
        <v>0</v>
      </c>
      <c r="BQ749">
        <v>0</v>
      </c>
      <c r="BR749">
        <v>0</v>
      </c>
      <c r="BS749">
        <v>0</v>
      </c>
      <c r="BT749">
        <v>0</v>
      </c>
      <c r="BU749">
        <v>1</v>
      </c>
      <c r="BV749">
        <v>0</v>
      </c>
      <c r="BW749">
        <v>0</v>
      </c>
      <c r="BX749">
        <v>0</v>
      </c>
      <c r="BY749">
        <v>0</v>
      </c>
      <c r="BZ749">
        <v>0</v>
      </c>
      <c r="CA749">
        <v>0</v>
      </c>
      <c r="CB749">
        <v>0</v>
      </c>
      <c r="CC749">
        <v>0</v>
      </c>
      <c r="CD749">
        <v>0</v>
      </c>
      <c r="CE749" t="s">
        <v>137</v>
      </c>
      <c r="CG749" t="s">
        <v>141</v>
      </c>
      <c r="CI749" t="s">
        <v>128</v>
      </c>
      <c r="CJ749" t="s">
        <v>53</v>
      </c>
      <c r="CK749" t="s">
        <v>2852</v>
      </c>
      <c r="CL749" t="s">
        <v>52</v>
      </c>
      <c r="CM749" t="s">
        <v>2853</v>
      </c>
      <c r="CN749" t="s">
        <v>346</v>
      </c>
      <c r="CP749">
        <v>9</v>
      </c>
      <c r="CS749" t="s">
        <v>347</v>
      </c>
      <c r="CT749" t="s">
        <v>2854</v>
      </c>
    </row>
    <row r="750" spans="1:98" customFormat="1">
      <c r="A750">
        <v>199677</v>
      </c>
      <c r="B750" t="s">
        <v>321</v>
      </c>
      <c r="C750" t="s">
        <v>360</v>
      </c>
      <c r="D750">
        <v>1953</v>
      </c>
      <c r="E750">
        <v>73</v>
      </c>
      <c r="F750" t="s">
        <v>376</v>
      </c>
      <c r="G750" t="s">
        <v>65</v>
      </c>
      <c r="H750" t="s">
        <v>1644</v>
      </c>
      <c r="I750" t="s">
        <v>378</v>
      </c>
      <c r="J750" t="s">
        <v>325</v>
      </c>
      <c r="K750" s="329">
        <v>46129.72855324074</v>
      </c>
      <c r="L750" t="s">
        <v>309</v>
      </c>
      <c r="M750" t="s">
        <v>650</v>
      </c>
      <c r="N750" t="s">
        <v>651</v>
      </c>
      <c r="O750" t="s">
        <v>507</v>
      </c>
      <c r="P750" t="s">
        <v>342</v>
      </c>
      <c r="R750" t="s">
        <v>122</v>
      </c>
      <c r="S750" t="s">
        <v>122</v>
      </c>
      <c r="T750" t="s">
        <v>394</v>
      </c>
      <c r="U750" t="s">
        <v>2855</v>
      </c>
      <c r="V750" t="s">
        <v>107</v>
      </c>
      <c r="W750" t="s">
        <v>470</v>
      </c>
      <c r="X750">
        <v>0</v>
      </c>
      <c r="Y750">
        <v>0</v>
      </c>
      <c r="Z750">
        <v>1</v>
      </c>
      <c r="AA750">
        <v>0</v>
      </c>
      <c r="AB750">
        <v>0</v>
      </c>
      <c r="AC750">
        <v>0</v>
      </c>
      <c r="AD750">
        <v>0</v>
      </c>
      <c r="AE750">
        <v>0</v>
      </c>
      <c r="AF750">
        <v>0</v>
      </c>
      <c r="AG750">
        <v>0</v>
      </c>
      <c r="AH750">
        <v>0</v>
      </c>
      <c r="AI750">
        <v>0</v>
      </c>
      <c r="AJ750">
        <v>0</v>
      </c>
      <c r="AK750">
        <v>0</v>
      </c>
      <c r="AL750">
        <v>0</v>
      </c>
      <c r="AM750">
        <v>0</v>
      </c>
      <c r="AN750">
        <v>0</v>
      </c>
      <c r="AO750">
        <v>0</v>
      </c>
      <c r="AP750" t="s">
        <v>345</v>
      </c>
      <c r="AQ750">
        <v>1</v>
      </c>
      <c r="AR750">
        <v>0</v>
      </c>
      <c r="AS750">
        <v>0</v>
      </c>
      <c r="AT750">
        <v>0</v>
      </c>
      <c r="AU750">
        <v>0</v>
      </c>
      <c r="AV750">
        <v>0</v>
      </c>
      <c r="AW750">
        <v>0</v>
      </c>
      <c r="AX750">
        <v>0</v>
      </c>
      <c r="AY750" t="s">
        <v>345</v>
      </c>
      <c r="AZ750">
        <v>1</v>
      </c>
      <c r="BA750">
        <v>0</v>
      </c>
      <c r="BB750">
        <v>0</v>
      </c>
      <c r="BC750">
        <v>0</v>
      </c>
      <c r="BD750">
        <v>0</v>
      </c>
      <c r="BE750">
        <v>0</v>
      </c>
      <c r="BF750">
        <v>0</v>
      </c>
      <c r="BG750">
        <v>0</v>
      </c>
      <c r="BH750">
        <v>0</v>
      </c>
      <c r="BK750" t="s">
        <v>132</v>
      </c>
      <c r="BL750" t="s">
        <v>131</v>
      </c>
      <c r="BM750" t="s">
        <v>132</v>
      </c>
      <c r="BN750" t="s">
        <v>118</v>
      </c>
      <c r="BO750" t="s">
        <v>924</v>
      </c>
      <c r="BP750">
        <v>0</v>
      </c>
      <c r="BQ750">
        <v>0</v>
      </c>
      <c r="BR750">
        <v>0</v>
      </c>
      <c r="BS750">
        <v>0</v>
      </c>
      <c r="BT750">
        <v>0</v>
      </c>
      <c r="BU750">
        <v>1</v>
      </c>
      <c r="BV750">
        <v>0</v>
      </c>
      <c r="BW750">
        <v>0</v>
      </c>
      <c r="BX750">
        <v>0</v>
      </c>
      <c r="BY750">
        <v>0</v>
      </c>
      <c r="BZ750">
        <v>0</v>
      </c>
      <c r="CA750">
        <v>0</v>
      </c>
      <c r="CB750">
        <v>0</v>
      </c>
      <c r="CC750">
        <v>0</v>
      </c>
      <c r="CD750">
        <v>0</v>
      </c>
      <c r="CE750" t="s">
        <v>335</v>
      </c>
      <c r="CG750" t="s">
        <v>335</v>
      </c>
      <c r="CI750" t="s">
        <v>132</v>
      </c>
      <c r="CJ750" t="s">
        <v>51</v>
      </c>
      <c r="CL750" t="s">
        <v>51</v>
      </c>
      <c r="CN750" t="s">
        <v>346</v>
      </c>
      <c r="CP750">
        <v>9</v>
      </c>
    </row>
    <row r="751" spans="1:98" customFormat="1">
      <c r="A751">
        <v>199676</v>
      </c>
      <c r="B751" t="s">
        <v>321</v>
      </c>
      <c r="C751" t="s">
        <v>322</v>
      </c>
      <c r="D751">
        <v>1953</v>
      </c>
      <c r="E751">
        <v>73</v>
      </c>
      <c r="F751" t="s">
        <v>376</v>
      </c>
      <c r="G751" t="s">
        <v>65</v>
      </c>
      <c r="H751" t="s">
        <v>1644</v>
      </c>
      <c r="I751" t="s">
        <v>378</v>
      </c>
      <c r="J751" t="s">
        <v>325</v>
      </c>
      <c r="K751" s="329">
        <v>46129.72074074074</v>
      </c>
      <c r="L751" t="s">
        <v>309</v>
      </c>
      <c r="M751" t="s">
        <v>650</v>
      </c>
      <c r="N751" t="s">
        <v>651</v>
      </c>
      <c r="O751" t="s">
        <v>507</v>
      </c>
      <c r="P751" t="s">
        <v>342</v>
      </c>
      <c r="R751" t="s">
        <v>125</v>
      </c>
      <c r="S751" t="s">
        <v>122</v>
      </c>
      <c r="T751" t="s">
        <v>394</v>
      </c>
      <c r="U751" t="s">
        <v>2856</v>
      </c>
      <c r="V751" t="s">
        <v>107</v>
      </c>
      <c r="W751" t="s">
        <v>470</v>
      </c>
      <c r="X751">
        <v>0</v>
      </c>
      <c r="Y751">
        <v>0</v>
      </c>
      <c r="Z751">
        <v>1</v>
      </c>
      <c r="AA751">
        <v>0</v>
      </c>
      <c r="AB751">
        <v>0</v>
      </c>
      <c r="AC751">
        <v>0</v>
      </c>
      <c r="AD751">
        <v>0</v>
      </c>
      <c r="AE751">
        <v>0</v>
      </c>
      <c r="AF751">
        <v>0</v>
      </c>
      <c r="AG751">
        <v>0</v>
      </c>
      <c r="AH751">
        <v>0</v>
      </c>
      <c r="AI751">
        <v>0</v>
      </c>
      <c r="AJ751">
        <v>0</v>
      </c>
      <c r="AK751">
        <v>0</v>
      </c>
      <c r="AL751">
        <v>0</v>
      </c>
      <c r="AM751">
        <v>0</v>
      </c>
      <c r="AN751">
        <v>0</v>
      </c>
      <c r="AO751">
        <v>0</v>
      </c>
      <c r="AP751" t="s">
        <v>345</v>
      </c>
      <c r="AQ751">
        <v>1</v>
      </c>
      <c r="AR751">
        <v>0</v>
      </c>
      <c r="AS751">
        <v>0</v>
      </c>
      <c r="AT751">
        <v>0</v>
      </c>
      <c r="AU751">
        <v>0</v>
      </c>
      <c r="AV751">
        <v>0</v>
      </c>
      <c r="AW751">
        <v>0</v>
      </c>
      <c r="AX751">
        <v>0</v>
      </c>
      <c r="AY751" t="s">
        <v>345</v>
      </c>
      <c r="AZ751">
        <v>1</v>
      </c>
      <c r="BA751">
        <v>0</v>
      </c>
      <c r="BB751">
        <v>0</v>
      </c>
      <c r="BC751">
        <v>0</v>
      </c>
      <c r="BD751">
        <v>0</v>
      </c>
      <c r="BE751">
        <v>0</v>
      </c>
      <c r="BF751">
        <v>0</v>
      </c>
      <c r="BG751">
        <v>0</v>
      </c>
      <c r="BH751">
        <v>0</v>
      </c>
      <c r="BI751" t="s">
        <v>51</v>
      </c>
      <c r="BK751" t="s">
        <v>131</v>
      </c>
      <c r="BL751" t="s">
        <v>131</v>
      </c>
      <c r="BM751" t="s">
        <v>131</v>
      </c>
      <c r="BN751" t="s">
        <v>118</v>
      </c>
      <c r="BO751" t="s">
        <v>924</v>
      </c>
      <c r="BP751">
        <v>0</v>
      </c>
      <c r="BQ751">
        <v>0</v>
      </c>
      <c r="BR751">
        <v>0</v>
      </c>
      <c r="BS751">
        <v>0</v>
      </c>
      <c r="BT751">
        <v>0</v>
      </c>
      <c r="BU751">
        <v>1</v>
      </c>
      <c r="BV751">
        <v>0</v>
      </c>
      <c r="BW751">
        <v>0</v>
      </c>
      <c r="BX751">
        <v>0</v>
      </c>
      <c r="BY751">
        <v>0</v>
      </c>
      <c r="BZ751">
        <v>0</v>
      </c>
      <c r="CA751">
        <v>0</v>
      </c>
      <c r="CB751">
        <v>0</v>
      </c>
      <c r="CC751">
        <v>0</v>
      </c>
      <c r="CD751">
        <v>0</v>
      </c>
      <c r="CE751" t="s">
        <v>335</v>
      </c>
      <c r="CG751" t="s">
        <v>335</v>
      </c>
      <c r="CI751" t="s">
        <v>132</v>
      </c>
      <c r="CJ751" t="s">
        <v>51</v>
      </c>
      <c r="CL751" t="s">
        <v>52</v>
      </c>
      <c r="CN751" t="s">
        <v>346</v>
      </c>
      <c r="CP751">
        <v>9</v>
      </c>
    </row>
    <row r="752" spans="1:98" customFormat="1">
      <c r="A752">
        <v>199675</v>
      </c>
      <c r="B752" t="s">
        <v>1363</v>
      </c>
      <c r="C752" t="s">
        <v>322</v>
      </c>
      <c r="D752">
        <v>1957</v>
      </c>
      <c r="E752">
        <v>69</v>
      </c>
      <c r="F752" t="s">
        <v>339</v>
      </c>
      <c r="G752" t="s">
        <v>84</v>
      </c>
      <c r="H752" t="s">
        <v>690</v>
      </c>
      <c r="I752" t="s">
        <v>402</v>
      </c>
      <c r="J752" t="s">
        <v>325</v>
      </c>
      <c r="K752" s="329">
        <v>46129.707013888888</v>
      </c>
      <c r="L752" t="s">
        <v>309</v>
      </c>
      <c r="M752" t="s">
        <v>1363</v>
      </c>
      <c r="N752" t="s">
        <v>1364</v>
      </c>
      <c r="O752" t="s">
        <v>459</v>
      </c>
      <c r="P752" t="s">
        <v>353</v>
      </c>
      <c r="Q752" t="s">
        <v>305</v>
      </c>
      <c r="R752" t="s">
        <v>122</v>
      </c>
      <c r="S752" t="s">
        <v>122</v>
      </c>
      <c r="T752" t="s">
        <v>330</v>
      </c>
      <c r="U752" t="s">
        <v>83</v>
      </c>
      <c r="V752" t="s">
        <v>105</v>
      </c>
      <c r="W752" t="s">
        <v>384</v>
      </c>
      <c r="X752">
        <v>0</v>
      </c>
      <c r="Y752">
        <v>0</v>
      </c>
      <c r="Z752">
        <v>0</v>
      </c>
      <c r="AA752">
        <v>0</v>
      </c>
      <c r="AB752">
        <v>1</v>
      </c>
      <c r="AC752">
        <v>0</v>
      </c>
      <c r="AD752">
        <v>0</v>
      </c>
      <c r="AE752">
        <v>0</v>
      </c>
      <c r="AF752">
        <v>0</v>
      </c>
      <c r="AG752">
        <v>0</v>
      </c>
      <c r="AH752">
        <v>0</v>
      </c>
      <c r="AI752">
        <v>0</v>
      </c>
      <c r="AJ752">
        <v>0</v>
      </c>
      <c r="AK752">
        <v>0</v>
      </c>
      <c r="AL752">
        <v>0</v>
      </c>
      <c r="AM752">
        <v>0</v>
      </c>
      <c r="AN752">
        <v>0</v>
      </c>
      <c r="AO752">
        <v>0</v>
      </c>
      <c r="AP752" t="s">
        <v>345</v>
      </c>
      <c r="AQ752">
        <v>1</v>
      </c>
      <c r="AR752">
        <v>0</v>
      </c>
      <c r="AS752">
        <v>0</v>
      </c>
      <c r="AT752">
        <v>0</v>
      </c>
      <c r="AU752">
        <v>0</v>
      </c>
      <c r="AV752">
        <v>0</v>
      </c>
      <c r="AW752">
        <v>0</v>
      </c>
      <c r="AX752">
        <v>0</v>
      </c>
      <c r="AY752" t="s">
        <v>345</v>
      </c>
      <c r="AZ752">
        <v>1</v>
      </c>
      <c r="BA752">
        <v>0</v>
      </c>
      <c r="BB752">
        <v>0</v>
      </c>
      <c r="BC752">
        <v>0</v>
      </c>
      <c r="BD752">
        <v>0</v>
      </c>
      <c r="BE752">
        <v>0</v>
      </c>
      <c r="BF752">
        <v>0</v>
      </c>
      <c r="BG752">
        <v>0</v>
      </c>
      <c r="BH752">
        <v>0</v>
      </c>
      <c r="BK752" t="s">
        <v>130</v>
      </c>
      <c r="BL752" t="s">
        <v>130</v>
      </c>
      <c r="BM752" t="s">
        <v>130</v>
      </c>
      <c r="BN752" t="s">
        <v>117</v>
      </c>
      <c r="BO752" t="s">
        <v>934</v>
      </c>
      <c r="BP752">
        <v>0</v>
      </c>
      <c r="BQ752">
        <v>1</v>
      </c>
      <c r="BR752">
        <v>0</v>
      </c>
      <c r="BS752">
        <v>1</v>
      </c>
      <c r="BT752">
        <v>0</v>
      </c>
      <c r="BU752">
        <v>0</v>
      </c>
      <c r="BV752">
        <v>0</v>
      </c>
      <c r="BW752">
        <v>0</v>
      </c>
      <c r="BX752">
        <v>0</v>
      </c>
      <c r="BY752">
        <v>0</v>
      </c>
      <c r="BZ752">
        <v>0</v>
      </c>
      <c r="CA752">
        <v>0</v>
      </c>
      <c r="CB752">
        <v>0</v>
      </c>
      <c r="CC752">
        <v>0</v>
      </c>
      <c r="CD752">
        <v>0</v>
      </c>
      <c r="CE752" t="s">
        <v>146</v>
      </c>
      <c r="CG752" t="s">
        <v>335</v>
      </c>
      <c r="CI752" t="s">
        <v>128</v>
      </c>
      <c r="CJ752" t="s">
        <v>53</v>
      </c>
      <c r="CL752" t="s">
        <v>53</v>
      </c>
      <c r="CM752" t="s">
        <v>2857</v>
      </c>
      <c r="CN752" t="s">
        <v>346</v>
      </c>
      <c r="CP752">
        <v>3</v>
      </c>
      <c r="CS752" t="s">
        <v>347</v>
      </c>
    </row>
    <row r="753" spans="1:98" customFormat="1">
      <c r="A753">
        <v>199674</v>
      </c>
      <c r="B753" t="s">
        <v>321</v>
      </c>
      <c r="C753" t="s">
        <v>360</v>
      </c>
      <c r="D753">
        <v>2005</v>
      </c>
      <c r="E753">
        <v>21</v>
      </c>
      <c r="F753" t="s">
        <v>323</v>
      </c>
      <c r="G753" t="s">
        <v>83</v>
      </c>
      <c r="H753" t="s">
        <v>645</v>
      </c>
      <c r="I753" t="s">
        <v>575</v>
      </c>
      <c r="J753" t="s">
        <v>325</v>
      </c>
      <c r="K753" s="329">
        <v>46129.704675925925</v>
      </c>
      <c r="L753" t="s">
        <v>309</v>
      </c>
      <c r="M753" t="s">
        <v>1363</v>
      </c>
      <c r="N753" t="s">
        <v>1364</v>
      </c>
      <c r="O753" t="s">
        <v>459</v>
      </c>
      <c r="P753" t="s">
        <v>353</v>
      </c>
      <c r="Q753" t="s">
        <v>305</v>
      </c>
      <c r="R753" t="s">
        <v>122</v>
      </c>
      <c r="S753" t="s">
        <v>122</v>
      </c>
      <c r="T753" t="s">
        <v>330</v>
      </c>
      <c r="U753" t="s">
        <v>331</v>
      </c>
      <c r="V753" t="s">
        <v>106</v>
      </c>
      <c r="W753" t="s">
        <v>505</v>
      </c>
      <c r="X753">
        <v>0</v>
      </c>
      <c r="Y753">
        <v>0</v>
      </c>
      <c r="Z753">
        <v>0</v>
      </c>
      <c r="AA753">
        <v>0</v>
      </c>
      <c r="AB753">
        <v>0</v>
      </c>
      <c r="AC753">
        <v>1</v>
      </c>
      <c r="AD753">
        <v>0</v>
      </c>
      <c r="AE753">
        <v>0</v>
      </c>
      <c r="AF753">
        <v>0</v>
      </c>
      <c r="AG753">
        <v>0</v>
      </c>
      <c r="AH753">
        <v>0</v>
      </c>
      <c r="AI753">
        <v>0</v>
      </c>
      <c r="AJ753">
        <v>0</v>
      </c>
      <c r="AK753">
        <v>0</v>
      </c>
      <c r="AL753">
        <v>0</v>
      </c>
      <c r="AM753">
        <v>0</v>
      </c>
      <c r="AN753">
        <v>0</v>
      </c>
      <c r="AO753">
        <v>0</v>
      </c>
      <c r="AP753" t="s">
        <v>345</v>
      </c>
      <c r="AQ753">
        <v>1</v>
      </c>
      <c r="AR753">
        <v>0</v>
      </c>
      <c r="AS753">
        <v>0</v>
      </c>
      <c r="AT753">
        <v>0</v>
      </c>
      <c r="AU753">
        <v>0</v>
      </c>
      <c r="AV753">
        <v>0</v>
      </c>
      <c r="AW753">
        <v>0</v>
      </c>
      <c r="AX753">
        <v>0</v>
      </c>
      <c r="AY753" t="s">
        <v>345</v>
      </c>
      <c r="AZ753">
        <v>1</v>
      </c>
      <c r="BA753">
        <v>0</v>
      </c>
      <c r="BB753">
        <v>0</v>
      </c>
      <c r="BC753">
        <v>0</v>
      </c>
      <c r="BD753">
        <v>0</v>
      </c>
      <c r="BE753">
        <v>0</v>
      </c>
      <c r="BF753">
        <v>0</v>
      </c>
      <c r="BG753">
        <v>0</v>
      </c>
      <c r="BH753">
        <v>0</v>
      </c>
      <c r="BK753" t="s">
        <v>131</v>
      </c>
      <c r="BL753" t="s">
        <v>130</v>
      </c>
      <c r="BM753" t="s">
        <v>131</v>
      </c>
      <c r="BN753" t="s">
        <v>117</v>
      </c>
      <c r="BO753" t="s">
        <v>923</v>
      </c>
      <c r="BP753">
        <v>0</v>
      </c>
      <c r="BQ753">
        <v>1</v>
      </c>
      <c r="BR753">
        <v>0</v>
      </c>
      <c r="BS753">
        <v>0</v>
      </c>
      <c r="BT753">
        <v>0</v>
      </c>
      <c r="BU753">
        <v>0</v>
      </c>
      <c r="BV753">
        <v>0</v>
      </c>
      <c r="BW753">
        <v>0</v>
      </c>
      <c r="BX753">
        <v>0</v>
      </c>
      <c r="BY753">
        <v>0</v>
      </c>
      <c r="BZ753">
        <v>0</v>
      </c>
      <c r="CA753">
        <v>0</v>
      </c>
      <c r="CB753">
        <v>0</v>
      </c>
      <c r="CC753">
        <v>0</v>
      </c>
      <c r="CD753">
        <v>0</v>
      </c>
      <c r="CE753" t="s">
        <v>335</v>
      </c>
      <c r="CG753" t="s">
        <v>335</v>
      </c>
      <c r="CI753" t="s">
        <v>386</v>
      </c>
      <c r="CJ753" t="s">
        <v>51</v>
      </c>
      <c r="CL753" t="s">
        <v>51</v>
      </c>
      <c r="CN753" t="s">
        <v>346</v>
      </c>
      <c r="CP753">
        <v>3</v>
      </c>
      <c r="CS753" t="s">
        <v>337</v>
      </c>
    </row>
    <row r="754" spans="1:98" customFormat="1">
      <c r="A754">
        <v>199673</v>
      </c>
      <c r="B754" t="s">
        <v>1363</v>
      </c>
      <c r="C754" t="s">
        <v>322</v>
      </c>
      <c r="D754">
        <v>1982</v>
      </c>
      <c r="E754">
        <v>44</v>
      </c>
      <c r="F754" t="s">
        <v>387</v>
      </c>
      <c r="G754" t="s">
        <v>82</v>
      </c>
      <c r="H754" t="s">
        <v>566</v>
      </c>
      <c r="I754" t="s">
        <v>575</v>
      </c>
      <c r="J754" t="s">
        <v>325</v>
      </c>
      <c r="K754" s="329">
        <v>46129.703993055555</v>
      </c>
      <c r="L754" t="s">
        <v>309</v>
      </c>
      <c r="M754" t="s">
        <v>1363</v>
      </c>
      <c r="N754" t="s">
        <v>1364</v>
      </c>
      <c r="O754" t="s">
        <v>459</v>
      </c>
      <c r="P754" t="s">
        <v>353</v>
      </c>
      <c r="Q754" t="s">
        <v>305</v>
      </c>
      <c r="R754" t="s">
        <v>122</v>
      </c>
      <c r="S754" t="s">
        <v>122</v>
      </c>
      <c r="T754" t="s">
        <v>330</v>
      </c>
      <c r="U754" t="s">
        <v>331</v>
      </c>
      <c r="V754" t="s">
        <v>106</v>
      </c>
      <c r="W754" t="s">
        <v>505</v>
      </c>
      <c r="X754">
        <v>0</v>
      </c>
      <c r="Y754">
        <v>0</v>
      </c>
      <c r="Z754">
        <v>0</v>
      </c>
      <c r="AA754">
        <v>0</v>
      </c>
      <c r="AB754">
        <v>0</v>
      </c>
      <c r="AC754">
        <v>1</v>
      </c>
      <c r="AD754">
        <v>0</v>
      </c>
      <c r="AE754">
        <v>0</v>
      </c>
      <c r="AF754">
        <v>0</v>
      </c>
      <c r="AG754">
        <v>0</v>
      </c>
      <c r="AH754">
        <v>0</v>
      </c>
      <c r="AI754">
        <v>0</v>
      </c>
      <c r="AJ754">
        <v>0</v>
      </c>
      <c r="AK754">
        <v>0</v>
      </c>
      <c r="AL754">
        <v>0</v>
      </c>
      <c r="AM754">
        <v>0</v>
      </c>
      <c r="AN754">
        <v>0</v>
      </c>
      <c r="AO754">
        <v>0</v>
      </c>
      <c r="AP754" t="s">
        <v>345</v>
      </c>
      <c r="AQ754">
        <v>1</v>
      </c>
      <c r="AR754">
        <v>0</v>
      </c>
      <c r="AS754">
        <v>0</v>
      </c>
      <c r="AT754">
        <v>0</v>
      </c>
      <c r="AU754">
        <v>0</v>
      </c>
      <c r="AV754">
        <v>0</v>
      </c>
      <c r="AW754">
        <v>0</v>
      </c>
      <c r="AX754">
        <v>0</v>
      </c>
      <c r="AY754" t="s">
        <v>345</v>
      </c>
      <c r="AZ754">
        <v>1</v>
      </c>
      <c r="BA754">
        <v>0</v>
      </c>
      <c r="BB754">
        <v>0</v>
      </c>
      <c r="BC754">
        <v>0</v>
      </c>
      <c r="BD754">
        <v>0</v>
      </c>
      <c r="BE754">
        <v>0</v>
      </c>
      <c r="BF754">
        <v>0</v>
      </c>
      <c r="BG754">
        <v>0</v>
      </c>
      <c r="BH754">
        <v>0</v>
      </c>
      <c r="BI754" t="s">
        <v>51</v>
      </c>
      <c r="BK754" t="s">
        <v>135</v>
      </c>
      <c r="BL754" t="s">
        <v>129</v>
      </c>
      <c r="BM754" t="s">
        <v>136</v>
      </c>
      <c r="BN754" t="s">
        <v>117</v>
      </c>
      <c r="BO754" t="s">
        <v>924</v>
      </c>
      <c r="BP754">
        <v>0</v>
      </c>
      <c r="BQ754">
        <v>0</v>
      </c>
      <c r="BR754">
        <v>0</v>
      </c>
      <c r="BS754">
        <v>0</v>
      </c>
      <c r="BT754">
        <v>0</v>
      </c>
      <c r="BU754">
        <v>1</v>
      </c>
      <c r="BV754">
        <v>0</v>
      </c>
      <c r="BW754">
        <v>0</v>
      </c>
      <c r="BX754">
        <v>0</v>
      </c>
      <c r="BY754">
        <v>0</v>
      </c>
      <c r="BZ754">
        <v>0</v>
      </c>
      <c r="CA754">
        <v>0</v>
      </c>
      <c r="CB754">
        <v>0</v>
      </c>
      <c r="CC754">
        <v>0</v>
      </c>
      <c r="CD754">
        <v>0</v>
      </c>
      <c r="CE754" t="s">
        <v>335</v>
      </c>
      <c r="CG754" t="s">
        <v>335</v>
      </c>
      <c r="CI754" t="s">
        <v>132</v>
      </c>
      <c r="CJ754" t="s">
        <v>51</v>
      </c>
      <c r="CL754" t="s">
        <v>51</v>
      </c>
      <c r="CM754" t="s">
        <v>2858</v>
      </c>
      <c r="CN754" t="s">
        <v>336</v>
      </c>
      <c r="CO754" t="s">
        <v>2859</v>
      </c>
      <c r="CP754">
        <v>10</v>
      </c>
      <c r="CQ754" t="s">
        <v>2860</v>
      </c>
      <c r="CS754" t="s">
        <v>337</v>
      </c>
      <c r="CT754" t="s">
        <v>2861</v>
      </c>
    </row>
    <row r="755" spans="1:98" customFormat="1">
      <c r="A755">
        <v>185017</v>
      </c>
      <c r="B755" t="s">
        <v>853</v>
      </c>
      <c r="C755" t="s">
        <v>360</v>
      </c>
      <c r="D755">
        <v>1983</v>
      </c>
      <c r="E755">
        <v>43</v>
      </c>
      <c r="F755" t="s">
        <v>387</v>
      </c>
      <c r="G755" t="s">
        <v>49</v>
      </c>
      <c r="H755" t="s">
        <v>377</v>
      </c>
      <c r="I755" t="s">
        <v>440</v>
      </c>
      <c r="J755" t="s">
        <v>325</v>
      </c>
      <c r="K755" s="329">
        <v>46129.686388888891</v>
      </c>
      <c r="L755" t="s">
        <v>309</v>
      </c>
      <c r="M755" t="s">
        <v>712</v>
      </c>
      <c r="N755" t="s">
        <v>713</v>
      </c>
      <c r="O755" t="s">
        <v>381</v>
      </c>
      <c r="P755" t="s">
        <v>382</v>
      </c>
      <c r="Q755" t="s">
        <v>1255</v>
      </c>
      <c r="R755" t="s">
        <v>383</v>
      </c>
      <c r="S755" t="s">
        <v>121</v>
      </c>
      <c r="T755" t="s">
        <v>121</v>
      </c>
      <c r="U755" t="s">
        <v>331</v>
      </c>
      <c r="V755" t="s">
        <v>112</v>
      </c>
      <c r="W755" t="s">
        <v>1380</v>
      </c>
      <c r="X755">
        <v>0</v>
      </c>
      <c r="Y755">
        <v>0</v>
      </c>
      <c r="Z755">
        <v>1</v>
      </c>
      <c r="AA755">
        <v>1</v>
      </c>
      <c r="AB755">
        <v>0</v>
      </c>
      <c r="AC755">
        <v>0</v>
      </c>
      <c r="AD755">
        <v>1</v>
      </c>
      <c r="AE755">
        <v>1</v>
      </c>
      <c r="AF755">
        <v>0</v>
      </c>
      <c r="AG755">
        <v>0</v>
      </c>
      <c r="AH755">
        <v>0</v>
      </c>
      <c r="AI755">
        <v>0</v>
      </c>
      <c r="AJ755">
        <v>0</v>
      </c>
      <c r="AK755">
        <v>0</v>
      </c>
      <c r="AL755">
        <v>0</v>
      </c>
      <c r="AM755">
        <v>0</v>
      </c>
      <c r="AN755">
        <v>0</v>
      </c>
      <c r="AO755">
        <v>0</v>
      </c>
      <c r="AP755" t="s">
        <v>399</v>
      </c>
      <c r="AQ755">
        <v>0</v>
      </c>
      <c r="AR755">
        <v>0</v>
      </c>
      <c r="AS755">
        <v>0</v>
      </c>
      <c r="AT755">
        <v>0</v>
      </c>
      <c r="AU755">
        <v>0</v>
      </c>
      <c r="AV755">
        <v>0</v>
      </c>
      <c r="AW755">
        <v>1</v>
      </c>
      <c r="AX755">
        <v>0</v>
      </c>
      <c r="AY755" t="s">
        <v>345</v>
      </c>
      <c r="AZ755">
        <v>1</v>
      </c>
      <c r="BA755">
        <v>0</v>
      </c>
      <c r="BB755">
        <v>0</v>
      </c>
      <c r="BC755">
        <v>0</v>
      </c>
      <c r="BD755">
        <v>0</v>
      </c>
      <c r="BE755">
        <v>0</v>
      </c>
      <c r="BF755">
        <v>0</v>
      </c>
      <c r="BG755">
        <v>0</v>
      </c>
      <c r="BH755">
        <v>0</v>
      </c>
      <c r="BI755" t="s">
        <v>51</v>
      </c>
      <c r="BK755" t="s">
        <v>386</v>
      </c>
      <c r="BL755" t="s">
        <v>127</v>
      </c>
      <c r="BM755" t="s">
        <v>130</v>
      </c>
      <c r="BN755" t="s">
        <v>120</v>
      </c>
      <c r="BO755" t="s">
        <v>938</v>
      </c>
      <c r="BP755">
        <v>0</v>
      </c>
      <c r="BQ755">
        <v>0</v>
      </c>
      <c r="BR755">
        <v>0</v>
      </c>
      <c r="BS755">
        <v>0</v>
      </c>
      <c r="BT755">
        <v>0</v>
      </c>
      <c r="BU755">
        <v>0</v>
      </c>
      <c r="BV755">
        <v>0</v>
      </c>
      <c r="BW755">
        <v>1</v>
      </c>
      <c r="BX755">
        <v>0</v>
      </c>
      <c r="BY755">
        <v>0</v>
      </c>
      <c r="BZ755">
        <v>0</v>
      </c>
      <c r="CA755">
        <v>0</v>
      </c>
      <c r="CB755">
        <v>0</v>
      </c>
      <c r="CC755">
        <v>0</v>
      </c>
      <c r="CD755">
        <v>0</v>
      </c>
      <c r="CE755" t="s">
        <v>335</v>
      </c>
      <c r="CG755" t="s">
        <v>335</v>
      </c>
      <c r="CI755" t="s">
        <v>130</v>
      </c>
      <c r="CJ755" t="s">
        <v>51</v>
      </c>
      <c r="CL755" t="s">
        <v>51</v>
      </c>
      <c r="CN755" t="s">
        <v>346</v>
      </c>
      <c r="CP755">
        <v>10</v>
      </c>
      <c r="CS755" t="s">
        <v>400</v>
      </c>
    </row>
    <row r="756" spans="1:98" customFormat="1">
      <c r="A756">
        <v>199670</v>
      </c>
      <c r="B756" t="s">
        <v>321</v>
      </c>
      <c r="C756" t="s">
        <v>360</v>
      </c>
      <c r="D756">
        <v>1946</v>
      </c>
      <c r="E756">
        <v>80</v>
      </c>
      <c r="F756" t="s">
        <v>1426</v>
      </c>
      <c r="G756" t="s">
        <v>82</v>
      </c>
      <c r="H756" t="s">
        <v>496</v>
      </c>
      <c r="I756" t="s">
        <v>324</v>
      </c>
      <c r="J756" t="s">
        <v>350</v>
      </c>
      <c r="K756" s="329">
        <v>46129.673055555555</v>
      </c>
      <c r="L756" t="s">
        <v>309</v>
      </c>
      <c r="M756" t="s">
        <v>362</v>
      </c>
      <c r="N756" t="s">
        <v>363</v>
      </c>
      <c r="O756" t="s">
        <v>364</v>
      </c>
      <c r="P756" t="s">
        <v>365</v>
      </c>
      <c r="R756" t="s">
        <v>122</v>
      </c>
      <c r="S756" t="s">
        <v>122</v>
      </c>
      <c r="T756" t="s">
        <v>343</v>
      </c>
      <c r="U756" t="s">
        <v>331</v>
      </c>
      <c r="V756" t="s">
        <v>111</v>
      </c>
      <c r="W756" t="s">
        <v>533</v>
      </c>
      <c r="X756">
        <v>1</v>
      </c>
      <c r="Y756">
        <v>1</v>
      </c>
      <c r="Z756">
        <v>1</v>
      </c>
      <c r="AA756">
        <v>0</v>
      </c>
      <c r="AB756">
        <v>0</v>
      </c>
      <c r="AC756">
        <v>0</v>
      </c>
      <c r="AD756">
        <v>0</v>
      </c>
      <c r="AE756">
        <v>0</v>
      </c>
      <c r="AF756">
        <v>0</v>
      </c>
      <c r="AG756">
        <v>0</v>
      </c>
      <c r="AH756">
        <v>0</v>
      </c>
      <c r="AI756">
        <v>0</v>
      </c>
      <c r="AJ756">
        <v>0</v>
      </c>
      <c r="AK756">
        <v>0</v>
      </c>
      <c r="AL756">
        <v>0</v>
      </c>
      <c r="AM756">
        <v>0</v>
      </c>
      <c r="AN756">
        <v>0</v>
      </c>
      <c r="AO756">
        <v>0</v>
      </c>
      <c r="AP756" t="s">
        <v>333</v>
      </c>
      <c r="AQ756">
        <v>0</v>
      </c>
      <c r="AR756">
        <v>0</v>
      </c>
      <c r="AS756">
        <v>1</v>
      </c>
      <c r="AT756">
        <v>1</v>
      </c>
      <c r="AU756">
        <v>0</v>
      </c>
      <c r="AV756">
        <v>0</v>
      </c>
      <c r="AW756">
        <v>0</v>
      </c>
      <c r="AX756">
        <v>0</v>
      </c>
      <c r="AY756" t="s">
        <v>373</v>
      </c>
      <c r="AZ756">
        <v>0</v>
      </c>
      <c r="BA756">
        <v>0</v>
      </c>
      <c r="BB756">
        <v>0</v>
      </c>
      <c r="BC756">
        <v>0</v>
      </c>
      <c r="BD756">
        <v>0</v>
      </c>
      <c r="BE756">
        <v>0</v>
      </c>
      <c r="BF756">
        <v>0</v>
      </c>
      <c r="BG756">
        <v>0</v>
      </c>
      <c r="BH756" t="s">
        <v>1794</v>
      </c>
      <c r="BI756" t="s">
        <v>51</v>
      </c>
      <c r="BJ756" t="s">
        <v>2862</v>
      </c>
      <c r="BK756" t="s">
        <v>132</v>
      </c>
      <c r="BL756" t="s">
        <v>130</v>
      </c>
      <c r="BM756" t="s">
        <v>129</v>
      </c>
      <c r="BN756" t="s">
        <v>118</v>
      </c>
      <c r="BO756" t="s">
        <v>373</v>
      </c>
      <c r="BP756">
        <v>0</v>
      </c>
      <c r="BQ756">
        <v>0</v>
      </c>
      <c r="BR756">
        <v>0</v>
      </c>
      <c r="BS756">
        <v>0</v>
      </c>
      <c r="BT756">
        <v>0</v>
      </c>
      <c r="BU756">
        <v>0</v>
      </c>
      <c r="BV756">
        <v>0</v>
      </c>
      <c r="BW756">
        <v>0</v>
      </c>
      <c r="BX756">
        <v>0</v>
      </c>
      <c r="BY756">
        <v>0</v>
      </c>
      <c r="BZ756">
        <v>0</v>
      </c>
      <c r="CA756">
        <v>0</v>
      </c>
      <c r="CB756">
        <v>0</v>
      </c>
      <c r="CC756">
        <v>0</v>
      </c>
      <c r="CD756" t="s">
        <v>1792</v>
      </c>
      <c r="CE756" t="s">
        <v>335</v>
      </c>
      <c r="CG756" t="s">
        <v>335</v>
      </c>
      <c r="CI756" t="s">
        <v>130</v>
      </c>
      <c r="CJ756" t="s">
        <v>52</v>
      </c>
      <c r="CK756" t="s">
        <v>2863</v>
      </c>
      <c r="CL756" t="s">
        <v>52</v>
      </c>
      <c r="CN756" t="s">
        <v>346</v>
      </c>
      <c r="CP756">
        <v>8</v>
      </c>
      <c r="CQ756" t="s">
        <v>2864</v>
      </c>
      <c r="CR756" t="s">
        <v>2865</v>
      </c>
      <c r="CS756" t="s">
        <v>347</v>
      </c>
      <c r="CT756" t="s">
        <v>2866</v>
      </c>
    </row>
    <row r="757" spans="1:98" customFormat="1">
      <c r="A757">
        <v>199671</v>
      </c>
      <c r="B757" t="s">
        <v>502</v>
      </c>
      <c r="C757" t="s">
        <v>360</v>
      </c>
      <c r="D757">
        <v>1964</v>
      </c>
      <c r="E757">
        <v>62</v>
      </c>
      <c r="F757" t="s">
        <v>339</v>
      </c>
      <c r="G757" t="s">
        <v>49</v>
      </c>
      <c r="H757" t="s">
        <v>328</v>
      </c>
      <c r="I757" t="s">
        <v>402</v>
      </c>
      <c r="J757" t="s">
        <v>325</v>
      </c>
      <c r="K757" s="329">
        <v>46129.668333333335</v>
      </c>
      <c r="L757" t="s">
        <v>309</v>
      </c>
      <c r="M757" t="s">
        <v>502</v>
      </c>
      <c r="N757" t="s">
        <v>582</v>
      </c>
      <c r="O757" t="s">
        <v>483</v>
      </c>
      <c r="P757" t="s">
        <v>382</v>
      </c>
      <c r="Q757" t="s">
        <v>1256</v>
      </c>
      <c r="R757" t="s">
        <v>383</v>
      </c>
      <c r="S757" t="s">
        <v>121</v>
      </c>
      <c r="T757" t="s">
        <v>121</v>
      </c>
      <c r="U757" t="s">
        <v>331</v>
      </c>
      <c r="V757" t="s">
        <v>107</v>
      </c>
      <c r="W757" t="s">
        <v>384</v>
      </c>
      <c r="X757">
        <v>0</v>
      </c>
      <c r="Y757">
        <v>0</v>
      </c>
      <c r="Z757">
        <v>0</v>
      </c>
      <c r="AA757">
        <v>0</v>
      </c>
      <c r="AB757">
        <v>1</v>
      </c>
      <c r="AC757">
        <v>0</v>
      </c>
      <c r="AD757">
        <v>0</v>
      </c>
      <c r="AE757">
        <v>0</v>
      </c>
      <c r="AF757">
        <v>0</v>
      </c>
      <c r="AG757">
        <v>0</v>
      </c>
      <c r="AH757">
        <v>0</v>
      </c>
      <c r="AI757">
        <v>0</v>
      </c>
      <c r="AJ757">
        <v>0</v>
      </c>
      <c r="AK757">
        <v>0</v>
      </c>
      <c r="AL757">
        <v>0</v>
      </c>
      <c r="AM757">
        <v>0</v>
      </c>
      <c r="AN757">
        <v>0</v>
      </c>
      <c r="AO757">
        <v>0</v>
      </c>
      <c r="AP757" t="s">
        <v>399</v>
      </c>
      <c r="AQ757">
        <v>0</v>
      </c>
      <c r="AR757">
        <v>0</v>
      </c>
      <c r="AS757">
        <v>0</v>
      </c>
      <c r="AT757">
        <v>0</v>
      </c>
      <c r="AU757">
        <v>0</v>
      </c>
      <c r="AV757">
        <v>0</v>
      </c>
      <c r="AW757">
        <v>1</v>
      </c>
      <c r="AX757">
        <v>0</v>
      </c>
      <c r="AY757" t="s">
        <v>345</v>
      </c>
      <c r="AZ757">
        <v>1</v>
      </c>
      <c r="BA757">
        <v>0</v>
      </c>
      <c r="BB757">
        <v>0</v>
      </c>
      <c r="BC757">
        <v>0</v>
      </c>
      <c r="BD757">
        <v>0</v>
      </c>
      <c r="BE757">
        <v>0</v>
      </c>
      <c r="BF757">
        <v>0</v>
      </c>
      <c r="BG757">
        <v>0</v>
      </c>
      <c r="BH757">
        <v>0</v>
      </c>
      <c r="BK757" t="s">
        <v>386</v>
      </c>
      <c r="BL757" t="s">
        <v>135</v>
      </c>
      <c r="BM757" t="s">
        <v>129</v>
      </c>
      <c r="BN757" t="s">
        <v>118</v>
      </c>
      <c r="BO757" t="s">
        <v>922</v>
      </c>
      <c r="BP757">
        <v>1</v>
      </c>
      <c r="BQ757">
        <v>0</v>
      </c>
      <c r="BR757">
        <v>0</v>
      </c>
      <c r="BS757">
        <v>0</v>
      </c>
      <c r="BT757">
        <v>0</v>
      </c>
      <c r="BU757">
        <v>0</v>
      </c>
      <c r="BV757">
        <v>0</v>
      </c>
      <c r="BW757">
        <v>0</v>
      </c>
      <c r="BX757">
        <v>0</v>
      </c>
      <c r="BY757">
        <v>0</v>
      </c>
      <c r="BZ757">
        <v>0</v>
      </c>
      <c r="CA757">
        <v>0</v>
      </c>
      <c r="CB757">
        <v>0</v>
      </c>
      <c r="CC757">
        <v>0</v>
      </c>
      <c r="CD757">
        <v>0</v>
      </c>
      <c r="CE757" t="s">
        <v>335</v>
      </c>
      <c r="CG757" t="s">
        <v>335</v>
      </c>
      <c r="CI757" t="s">
        <v>128</v>
      </c>
      <c r="CJ757" t="s">
        <v>53</v>
      </c>
      <c r="CL757" t="s">
        <v>52</v>
      </c>
      <c r="CN757" t="s">
        <v>346</v>
      </c>
      <c r="CP757">
        <v>5</v>
      </c>
    </row>
    <row r="758" spans="1:98" customFormat="1">
      <c r="A758">
        <v>148690</v>
      </c>
      <c r="B758" t="s">
        <v>362</v>
      </c>
      <c r="C758" t="s">
        <v>360</v>
      </c>
      <c r="D758">
        <v>1978</v>
      </c>
      <c r="E758">
        <v>48</v>
      </c>
      <c r="F758" t="s">
        <v>387</v>
      </c>
      <c r="G758" t="s">
        <v>82</v>
      </c>
      <c r="H758" t="s">
        <v>496</v>
      </c>
      <c r="I758" t="s">
        <v>397</v>
      </c>
      <c r="J758" t="s">
        <v>350</v>
      </c>
      <c r="K758" s="329">
        <v>46129.660694444443</v>
      </c>
      <c r="L758" t="s">
        <v>309</v>
      </c>
      <c r="M758" t="s">
        <v>362</v>
      </c>
      <c r="N758" t="s">
        <v>363</v>
      </c>
      <c r="O758" t="s">
        <v>364</v>
      </c>
      <c r="P758" t="s">
        <v>365</v>
      </c>
      <c r="R758" t="s">
        <v>122</v>
      </c>
      <c r="S758" t="s">
        <v>122</v>
      </c>
      <c r="T758" t="s">
        <v>343</v>
      </c>
      <c r="U758" t="s">
        <v>331</v>
      </c>
      <c r="V758" t="s">
        <v>110</v>
      </c>
      <c r="W758" t="s">
        <v>533</v>
      </c>
      <c r="X758">
        <v>1</v>
      </c>
      <c r="Y758">
        <v>1</v>
      </c>
      <c r="Z758">
        <v>1</v>
      </c>
      <c r="AA758">
        <v>0</v>
      </c>
      <c r="AB758">
        <v>0</v>
      </c>
      <c r="AC758">
        <v>0</v>
      </c>
      <c r="AD758">
        <v>0</v>
      </c>
      <c r="AE758">
        <v>0</v>
      </c>
      <c r="AF758">
        <v>0</v>
      </c>
      <c r="AG758">
        <v>0</v>
      </c>
      <c r="AH758">
        <v>0</v>
      </c>
      <c r="AI758">
        <v>0</v>
      </c>
      <c r="AJ758">
        <v>0</v>
      </c>
      <c r="AK758">
        <v>0</v>
      </c>
      <c r="AL758">
        <v>0</v>
      </c>
      <c r="AM758">
        <v>0</v>
      </c>
      <c r="AN758">
        <v>0</v>
      </c>
      <c r="AO758">
        <v>0</v>
      </c>
      <c r="AP758" t="s">
        <v>333</v>
      </c>
      <c r="AQ758">
        <v>0</v>
      </c>
      <c r="AR758">
        <v>0</v>
      </c>
      <c r="AS758">
        <v>1</v>
      </c>
      <c r="AT758">
        <v>1</v>
      </c>
      <c r="AU758">
        <v>0</v>
      </c>
      <c r="AV758">
        <v>0</v>
      </c>
      <c r="AW758">
        <v>0</v>
      </c>
      <c r="AX758">
        <v>0</v>
      </c>
      <c r="AY758" t="s">
        <v>1610</v>
      </c>
      <c r="AZ758">
        <v>0</v>
      </c>
      <c r="BA758">
        <v>0</v>
      </c>
      <c r="BB758">
        <v>0</v>
      </c>
      <c r="BC758">
        <v>0</v>
      </c>
      <c r="BD758">
        <v>0</v>
      </c>
      <c r="BE758">
        <v>0</v>
      </c>
      <c r="BF758">
        <v>1</v>
      </c>
      <c r="BG758">
        <v>0</v>
      </c>
      <c r="BH758" t="s">
        <v>1626</v>
      </c>
      <c r="BI758" t="s">
        <v>51</v>
      </c>
      <c r="BK758" t="s">
        <v>132</v>
      </c>
      <c r="BL758" t="s">
        <v>130</v>
      </c>
      <c r="BM758" t="s">
        <v>129</v>
      </c>
      <c r="BN758" t="s">
        <v>118</v>
      </c>
      <c r="BO758" t="s">
        <v>935</v>
      </c>
      <c r="BP758">
        <v>0</v>
      </c>
      <c r="BQ758">
        <v>0</v>
      </c>
      <c r="BR758">
        <v>0</v>
      </c>
      <c r="BS758">
        <v>0</v>
      </c>
      <c r="BT758">
        <v>0</v>
      </c>
      <c r="BU758">
        <v>0</v>
      </c>
      <c r="BV758">
        <v>0</v>
      </c>
      <c r="BW758">
        <v>0</v>
      </c>
      <c r="BX758">
        <v>0</v>
      </c>
      <c r="BY758">
        <v>0</v>
      </c>
      <c r="BZ758">
        <v>0</v>
      </c>
      <c r="CA758">
        <v>0</v>
      </c>
      <c r="CB758">
        <v>0</v>
      </c>
      <c r="CC758">
        <v>1</v>
      </c>
      <c r="CD758">
        <v>0</v>
      </c>
      <c r="CE758" t="s">
        <v>335</v>
      </c>
      <c r="CF758" t="s">
        <v>2867</v>
      </c>
      <c r="CG758" t="s">
        <v>151</v>
      </c>
      <c r="CI758" t="s">
        <v>132</v>
      </c>
      <c r="CJ758" t="s">
        <v>51</v>
      </c>
      <c r="CL758" t="s">
        <v>51</v>
      </c>
      <c r="CN758" t="s">
        <v>346</v>
      </c>
      <c r="CP758">
        <v>10</v>
      </c>
      <c r="CS758" t="s">
        <v>337</v>
      </c>
    </row>
    <row r="759" spans="1:98" customFormat="1">
      <c r="A759">
        <v>130776</v>
      </c>
      <c r="B759" t="s">
        <v>389</v>
      </c>
      <c r="C759" t="s">
        <v>360</v>
      </c>
      <c r="D759">
        <v>1966</v>
      </c>
      <c r="E759">
        <v>60</v>
      </c>
      <c r="F759" t="s">
        <v>339</v>
      </c>
      <c r="G759" t="s">
        <v>84</v>
      </c>
      <c r="H759" t="s">
        <v>1591</v>
      </c>
      <c r="I759" t="s">
        <v>471</v>
      </c>
      <c r="J759" t="s">
        <v>325</v>
      </c>
      <c r="K759" s="329">
        <v>46129.658321759256</v>
      </c>
      <c r="L759" t="s">
        <v>309</v>
      </c>
      <c r="M759" t="s">
        <v>420</v>
      </c>
      <c r="N759" t="s">
        <v>421</v>
      </c>
      <c r="O759" t="s">
        <v>377</v>
      </c>
      <c r="P759" t="s">
        <v>365</v>
      </c>
      <c r="Q759" t="s">
        <v>304</v>
      </c>
      <c r="R759" t="s">
        <v>122</v>
      </c>
      <c r="S759" t="s">
        <v>122</v>
      </c>
      <c r="T759" t="s">
        <v>343</v>
      </c>
      <c r="U759" t="s">
        <v>331</v>
      </c>
      <c r="V759" t="s">
        <v>109</v>
      </c>
      <c r="W759" t="s">
        <v>2868</v>
      </c>
      <c r="X759">
        <v>1</v>
      </c>
      <c r="Y759">
        <v>1</v>
      </c>
      <c r="Z759">
        <v>0</v>
      </c>
      <c r="AA759">
        <v>1</v>
      </c>
      <c r="AB759">
        <v>0</v>
      </c>
      <c r="AC759">
        <v>0</v>
      </c>
      <c r="AD759">
        <v>0</v>
      </c>
      <c r="AE759">
        <v>0</v>
      </c>
      <c r="AF759">
        <v>0</v>
      </c>
      <c r="AG759">
        <v>0</v>
      </c>
      <c r="AH759">
        <v>1</v>
      </c>
      <c r="AI759">
        <v>0</v>
      </c>
      <c r="AJ759">
        <v>0</v>
      </c>
      <c r="AK759">
        <v>0</v>
      </c>
      <c r="AL759">
        <v>0</v>
      </c>
      <c r="AM759">
        <v>0</v>
      </c>
      <c r="AN759">
        <v>0</v>
      </c>
      <c r="AO759">
        <v>0</v>
      </c>
      <c r="AP759" t="s">
        <v>345</v>
      </c>
      <c r="AQ759">
        <v>1</v>
      </c>
      <c r="AR759">
        <v>0</v>
      </c>
      <c r="AS759">
        <v>0</v>
      </c>
      <c r="AT759">
        <v>0</v>
      </c>
      <c r="AU759">
        <v>0</v>
      </c>
      <c r="AV759">
        <v>0</v>
      </c>
      <c r="AW759">
        <v>0</v>
      </c>
      <c r="AX759">
        <v>0</v>
      </c>
      <c r="AY759" t="s">
        <v>345</v>
      </c>
      <c r="AZ759">
        <v>1</v>
      </c>
      <c r="BA759">
        <v>0</v>
      </c>
      <c r="BB759">
        <v>0</v>
      </c>
      <c r="BC759">
        <v>0</v>
      </c>
      <c r="BD759">
        <v>0</v>
      </c>
      <c r="BE759">
        <v>0</v>
      </c>
      <c r="BF759">
        <v>0</v>
      </c>
      <c r="BG759">
        <v>0</v>
      </c>
      <c r="BH759">
        <v>0</v>
      </c>
      <c r="BK759" t="s">
        <v>131</v>
      </c>
      <c r="BL759" t="s">
        <v>130</v>
      </c>
      <c r="BM759" t="s">
        <v>131</v>
      </c>
      <c r="BN759" t="s">
        <v>118</v>
      </c>
      <c r="BO759" t="s">
        <v>974</v>
      </c>
      <c r="BP759">
        <v>0</v>
      </c>
      <c r="BQ759">
        <v>0</v>
      </c>
      <c r="BR759">
        <v>0</v>
      </c>
      <c r="BS759">
        <v>0</v>
      </c>
      <c r="BT759">
        <v>0</v>
      </c>
      <c r="BU759">
        <v>1</v>
      </c>
      <c r="BV759">
        <v>0</v>
      </c>
      <c r="BW759">
        <v>0</v>
      </c>
      <c r="BX759">
        <v>0</v>
      </c>
      <c r="BY759">
        <v>0</v>
      </c>
      <c r="BZ759">
        <v>0</v>
      </c>
      <c r="CA759">
        <v>1</v>
      </c>
      <c r="CB759">
        <v>0</v>
      </c>
      <c r="CC759">
        <v>0</v>
      </c>
      <c r="CD759">
        <v>0</v>
      </c>
      <c r="CE759" t="s">
        <v>193</v>
      </c>
      <c r="CG759" t="s">
        <v>140</v>
      </c>
      <c r="CI759" t="s">
        <v>130</v>
      </c>
      <c r="CJ759" t="s">
        <v>52</v>
      </c>
      <c r="CL759" t="s">
        <v>52</v>
      </c>
      <c r="CN759" t="s">
        <v>346</v>
      </c>
      <c r="CP759">
        <v>9</v>
      </c>
      <c r="CS759" t="s">
        <v>347</v>
      </c>
    </row>
    <row r="760" spans="1:98" customFormat="1">
      <c r="A760">
        <v>199660</v>
      </c>
      <c r="B760" t="s">
        <v>468</v>
      </c>
      <c r="C760" t="s">
        <v>322</v>
      </c>
      <c r="D760">
        <v>1994</v>
      </c>
      <c r="E760">
        <v>32</v>
      </c>
      <c r="F760" t="s">
        <v>57</v>
      </c>
      <c r="G760" t="s">
        <v>72</v>
      </c>
      <c r="H760" t="s">
        <v>1585</v>
      </c>
      <c r="I760" t="s">
        <v>361</v>
      </c>
      <c r="J760" t="s">
        <v>325</v>
      </c>
      <c r="K760" s="329">
        <v>46129.590439814812</v>
      </c>
      <c r="L760" t="s">
        <v>309</v>
      </c>
      <c r="M760" t="s">
        <v>468</v>
      </c>
      <c r="N760" t="s">
        <v>469</v>
      </c>
      <c r="O760" t="s">
        <v>415</v>
      </c>
      <c r="P760" t="s">
        <v>382</v>
      </c>
      <c r="R760" t="s">
        <v>124</v>
      </c>
      <c r="S760" t="s">
        <v>124</v>
      </c>
      <c r="T760" t="s">
        <v>330</v>
      </c>
      <c r="U760" t="s">
        <v>331</v>
      </c>
      <c r="V760" t="s">
        <v>110</v>
      </c>
      <c r="W760" t="s">
        <v>664</v>
      </c>
      <c r="X760">
        <v>1</v>
      </c>
      <c r="Y760">
        <v>1</v>
      </c>
      <c r="Z760">
        <v>1</v>
      </c>
      <c r="AA760">
        <v>0</v>
      </c>
      <c r="AB760">
        <v>1</v>
      </c>
      <c r="AC760">
        <v>0</v>
      </c>
      <c r="AD760">
        <v>0</v>
      </c>
      <c r="AE760">
        <v>0</v>
      </c>
      <c r="AF760">
        <v>0</v>
      </c>
      <c r="AG760">
        <v>0</v>
      </c>
      <c r="AH760">
        <v>0</v>
      </c>
      <c r="AI760">
        <v>0</v>
      </c>
      <c r="AJ760">
        <v>0</v>
      </c>
      <c r="AK760">
        <v>0</v>
      </c>
      <c r="AL760">
        <v>0</v>
      </c>
      <c r="AM760">
        <v>0</v>
      </c>
      <c r="AN760">
        <v>0</v>
      </c>
      <c r="AO760">
        <v>0</v>
      </c>
      <c r="AP760" t="s">
        <v>333</v>
      </c>
      <c r="AQ760">
        <v>0</v>
      </c>
      <c r="AR760">
        <v>0</v>
      </c>
      <c r="AS760">
        <v>1</v>
      </c>
      <c r="AT760">
        <v>1</v>
      </c>
      <c r="AU760">
        <v>0</v>
      </c>
      <c r="AV760">
        <v>0</v>
      </c>
      <c r="AW760">
        <v>0</v>
      </c>
      <c r="AX760">
        <v>0</v>
      </c>
      <c r="AY760" t="s">
        <v>334</v>
      </c>
      <c r="AZ760">
        <v>0</v>
      </c>
      <c r="BA760">
        <v>0</v>
      </c>
      <c r="BB760">
        <v>0</v>
      </c>
      <c r="BC760">
        <v>0</v>
      </c>
      <c r="BD760">
        <v>0</v>
      </c>
      <c r="BE760">
        <v>0</v>
      </c>
      <c r="BF760">
        <v>1</v>
      </c>
      <c r="BG760">
        <v>0</v>
      </c>
      <c r="BH760">
        <v>0</v>
      </c>
      <c r="BI760" t="s">
        <v>52</v>
      </c>
      <c r="BK760" t="s">
        <v>135</v>
      </c>
      <c r="BL760" t="s">
        <v>133</v>
      </c>
      <c r="BM760" t="s">
        <v>135</v>
      </c>
      <c r="BN760" t="s">
        <v>117</v>
      </c>
      <c r="BO760" t="s">
        <v>922</v>
      </c>
      <c r="BP760">
        <v>1</v>
      </c>
      <c r="BQ760">
        <v>0</v>
      </c>
      <c r="BR760">
        <v>0</v>
      </c>
      <c r="BS760">
        <v>0</v>
      </c>
      <c r="BT760">
        <v>0</v>
      </c>
      <c r="BU760">
        <v>0</v>
      </c>
      <c r="BV760">
        <v>0</v>
      </c>
      <c r="BW760">
        <v>0</v>
      </c>
      <c r="BX760">
        <v>0</v>
      </c>
      <c r="BY760">
        <v>0</v>
      </c>
      <c r="BZ760">
        <v>0</v>
      </c>
      <c r="CA760">
        <v>0</v>
      </c>
      <c r="CB760">
        <v>0</v>
      </c>
      <c r="CC760">
        <v>0</v>
      </c>
      <c r="CD760">
        <v>0</v>
      </c>
      <c r="CE760" t="s">
        <v>335</v>
      </c>
      <c r="CG760" t="s">
        <v>335</v>
      </c>
      <c r="CI760" t="s">
        <v>131</v>
      </c>
      <c r="CJ760" t="s">
        <v>51</v>
      </c>
      <c r="CL760" t="s">
        <v>52</v>
      </c>
      <c r="CN760" t="s">
        <v>346</v>
      </c>
      <c r="CP760">
        <v>9</v>
      </c>
      <c r="CS760" t="s">
        <v>337</v>
      </c>
    </row>
    <row r="761" spans="1:98" customFormat="1">
      <c r="A761">
        <v>199654</v>
      </c>
      <c r="B761" t="s">
        <v>1363</v>
      </c>
      <c r="C761" t="s">
        <v>360</v>
      </c>
      <c r="D761">
        <v>1965</v>
      </c>
      <c r="E761">
        <v>61</v>
      </c>
      <c r="F761" t="s">
        <v>339</v>
      </c>
      <c r="G761" t="s">
        <v>73</v>
      </c>
      <c r="H761" t="s">
        <v>710</v>
      </c>
      <c r="I761" t="s">
        <v>410</v>
      </c>
      <c r="J761" t="s">
        <v>350</v>
      </c>
      <c r="K761" s="329">
        <v>46129.527951388889</v>
      </c>
      <c r="L761" t="s">
        <v>309</v>
      </c>
      <c r="M761" t="s">
        <v>1363</v>
      </c>
      <c r="N761" t="s">
        <v>1364</v>
      </c>
      <c r="O761" t="s">
        <v>459</v>
      </c>
      <c r="P761" t="s">
        <v>353</v>
      </c>
      <c r="Q761" t="s">
        <v>305</v>
      </c>
      <c r="R761" t="s">
        <v>122</v>
      </c>
      <c r="S761" t="s">
        <v>122</v>
      </c>
      <c r="T761" t="s">
        <v>343</v>
      </c>
      <c r="U761" t="s">
        <v>331</v>
      </c>
      <c r="V761" t="s">
        <v>107</v>
      </c>
      <c r="W761" t="s">
        <v>443</v>
      </c>
      <c r="X761">
        <v>1</v>
      </c>
      <c r="Y761">
        <v>0</v>
      </c>
      <c r="Z761">
        <v>0</v>
      </c>
      <c r="AA761">
        <v>0</v>
      </c>
      <c r="AB761">
        <v>0</v>
      </c>
      <c r="AC761">
        <v>1</v>
      </c>
      <c r="AD761">
        <v>0</v>
      </c>
      <c r="AE761">
        <v>0</v>
      </c>
      <c r="AF761">
        <v>0</v>
      </c>
      <c r="AG761">
        <v>0</v>
      </c>
      <c r="AH761">
        <v>0</v>
      </c>
      <c r="AI761">
        <v>0</v>
      </c>
      <c r="AJ761">
        <v>0</v>
      </c>
      <c r="AK761">
        <v>0</v>
      </c>
      <c r="AL761">
        <v>0</v>
      </c>
      <c r="AM761">
        <v>0</v>
      </c>
      <c r="AN761">
        <v>0</v>
      </c>
      <c r="AO761">
        <v>0</v>
      </c>
      <c r="AP761" t="s">
        <v>345</v>
      </c>
      <c r="AQ761">
        <v>1</v>
      </c>
      <c r="AR761">
        <v>0</v>
      </c>
      <c r="AS761">
        <v>0</v>
      </c>
      <c r="AT761">
        <v>0</v>
      </c>
      <c r="AU761">
        <v>0</v>
      </c>
      <c r="AV761">
        <v>0</v>
      </c>
      <c r="AW761">
        <v>0</v>
      </c>
      <c r="AX761">
        <v>0</v>
      </c>
      <c r="AY761" t="s">
        <v>345</v>
      </c>
      <c r="AZ761">
        <v>1</v>
      </c>
      <c r="BA761">
        <v>0</v>
      </c>
      <c r="BB761">
        <v>0</v>
      </c>
      <c r="BC761">
        <v>0</v>
      </c>
      <c r="BD761">
        <v>0</v>
      </c>
      <c r="BE761">
        <v>0</v>
      </c>
      <c r="BF761">
        <v>0</v>
      </c>
      <c r="BG761">
        <v>0</v>
      </c>
      <c r="BH761">
        <v>0</v>
      </c>
      <c r="BI761" t="s">
        <v>52</v>
      </c>
      <c r="BJ761" t="s">
        <v>2869</v>
      </c>
      <c r="BK761" t="s">
        <v>131</v>
      </c>
      <c r="BL761" t="s">
        <v>130</v>
      </c>
      <c r="BM761" t="s">
        <v>130</v>
      </c>
      <c r="BN761" t="s">
        <v>117</v>
      </c>
      <c r="BO761" t="s">
        <v>931</v>
      </c>
      <c r="BP761">
        <v>0</v>
      </c>
      <c r="BQ761">
        <v>0</v>
      </c>
      <c r="BR761">
        <v>1</v>
      </c>
      <c r="BS761">
        <v>0</v>
      </c>
      <c r="BT761">
        <v>0</v>
      </c>
      <c r="BU761">
        <v>0</v>
      </c>
      <c r="BV761">
        <v>0</v>
      </c>
      <c r="BW761">
        <v>0</v>
      </c>
      <c r="BX761">
        <v>0</v>
      </c>
      <c r="BY761">
        <v>0</v>
      </c>
      <c r="BZ761">
        <v>0</v>
      </c>
      <c r="CA761">
        <v>0</v>
      </c>
      <c r="CB761">
        <v>0</v>
      </c>
      <c r="CC761">
        <v>0</v>
      </c>
      <c r="CD761">
        <v>0</v>
      </c>
      <c r="CE761" t="s">
        <v>335</v>
      </c>
      <c r="CG761" t="s">
        <v>186</v>
      </c>
      <c r="CI761" t="s">
        <v>128</v>
      </c>
      <c r="CJ761" t="s">
        <v>53</v>
      </c>
      <c r="CK761" t="s">
        <v>2870</v>
      </c>
      <c r="CL761" t="s">
        <v>53</v>
      </c>
      <c r="CM761" t="s">
        <v>2871</v>
      </c>
      <c r="CN761" t="s">
        <v>336</v>
      </c>
      <c r="CP761">
        <v>7</v>
      </c>
      <c r="CS761" t="s">
        <v>347</v>
      </c>
    </row>
    <row r="762" spans="1:98" customFormat="1">
      <c r="A762">
        <v>172215</v>
      </c>
      <c r="B762" t="s">
        <v>551</v>
      </c>
      <c r="C762" t="s">
        <v>322</v>
      </c>
      <c r="D762">
        <v>1988</v>
      </c>
      <c r="E762">
        <v>38</v>
      </c>
      <c r="F762" t="s">
        <v>57</v>
      </c>
      <c r="G762" t="s">
        <v>84</v>
      </c>
      <c r="H762" t="s">
        <v>1390</v>
      </c>
      <c r="I762" t="s">
        <v>402</v>
      </c>
      <c r="J762" t="s">
        <v>325</v>
      </c>
      <c r="K762" s="329">
        <v>46129.527407407404</v>
      </c>
      <c r="L762" t="s">
        <v>309</v>
      </c>
      <c r="M762" t="s">
        <v>445</v>
      </c>
      <c r="N762" t="s">
        <v>447</v>
      </c>
      <c r="O762" t="s">
        <v>328</v>
      </c>
      <c r="P762" t="s">
        <v>329</v>
      </c>
      <c r="R762" t="s">
        <v>122</v>
      </c>
      <c r="S762" t="s">
        <v>122</v>
      </c>
      <c r="T762" t="s">
        <v>330</v>
      </c>
      <c r="U762" t="s">
        <v>372</v>
      </c>
      <c r="V762" t="s">
        <v>105</v>
      </c>
      <c r="W762" t="s">
        <v>1519</v>
      </c>
      <c r="X762">
        <v>0</v>
      </c>
      <c r="Y762">
        <v>0</v>
      </c>
      <c r="Z762">
        <v>1</v>
      </c>
      <c r="AA762">
        <v>0</v>
      </c>
      <c r="AB762">
        <v>0</v>
      </c>
      <c r="AC762">
        <v>0</v>
      </c>
      <c r="AD762">
        <v>0</v>
      </c>
      <c r="AE762">
        <v>0</v>
      </c>
      <c r="AF762">
        <v>0</v>
      </c>
      <c r="AG762">
        <v>0</v>
      </c>
      <c r="AH762">
        <v>0</v>
      </c>
      <c r="AI762">
        <v>0</v>
      </c>
      <c r="AJ762">
        <v>0</v>
      </c>
      <c r="AK762">
        <v>0</v>
      </c>
      <c r="AL762">
        <v>0</v>
      </c>
      <c r="AM762">
        <v>0</v>
      </c>
      <c r="AN762">
        <v>1</v>
      </c>
      <c r="AO762">
        <v>0</v>
      </c>
      <c r="AP762" t="s">
        <v>510</v>
      </c>
      <c r="AQ762">
        <v>0</v>
      </c>
      <c r="AR762">
        <v>0</v>
      </c>
      <c r="AS762">
        <v>1</v>
      </c>
      <c r="AT762">
        <v>0</v>
      </c>
      <c r="AU762">
        <v>0</v>
      </c>
      <c r="AV762">
        <v>0</v>
      </c>
      <c r="AW762">
        <v>0</v>
      </c>
      <c r="AX762">
        <v>0</v>
      </c>
      <c r="AY762" t="s">
        <v>334</v>
      </c>
      <c r="AZ762">
        <v>0</v>
      </c>
      <c r="BA762">
        <v>0</v>
      </c>
      <c r="BB762">
        <v>0</v>
      </c>
      <c r="BC762">
        <v>0</v>
      </c>
      <c r="BD762">
        <v>0</v>
      </c>
      <c r="BE762">
        <v>0</v>
      </c>
      <c r="BF762">
        <v>1</v>
      </c>
      <c r="BG762">
        <v>0</v>
      </c>
      <c r="BH762">
        <v>0</v>
      </c>
      <c r="BI762" t="s">
        <v>51</v>
      </c>
      <c r="BJ762" t="s">
        <v>2872</v>
      </c>
      <c r="BK762" t="s">
        <v>130</v>
      </c>
      <c r="BL762" t="s">
        <v>131</v>
      </c>
      <c r="BM762" t="s">
        <v>129</v>
      </c>
      <c r="BN762" t="s">
        <v>120</v>
      </c>
      <c r="BO762" t="s">
        <v>929</v>
      </c>
      <c r="BP762">
        <v>0</v>
      </c>
      <c r="BQ762">
        <v>0</v>
      </c>
      <c r="BR762">
        <v>0</v>
      </c>
      <c r="BS762">
        <v>0</v>
      </c>
      <c r="BT762">
        <v>0</v>
      </c>
      <c r="BU762">
        <v>1</v>
      </c>
      <c r="BV762">
        <v>0</v>
      </c>
      <c r="BW762">
        <v>1</v>
      </c>
      <c r="BX762">
        <v>0</v>
      </c>
      <c r="BY762">
        <v>0</v>
      </c>
      <c r="BZ762">
        <v>0</v>
      </c>
      <c r="CA762">
        <v>0</v>
      </c>
      <c r="CB762">
        <v>0</v>
      </c>
      <c r="CC762">
        <v>0</v>
      </c>
      <c r="CD762">
        <v>0</v>
      </c>
      <c r="CE762" t="s">
        <v>143</v>
      </c>
      <c r="CG762" t="s">
        <v>335</v>
      </c>
      <c r="CI762" t="s">
        <v>129</v>
      </c>
      <c r="CJ762" t="s">
        <v>51</v>
      </c>
      <c r="CK762" t="s">
        <v>2873</v>
      </c>
      <c r="CL762" t="s">
        <v>52</v>
      </c>
      <c r="CN762" t="s">
        <v>346</v>
      </c>
      <c r="CP762">
        <v>8</v>
      </c>
      <c r="CQ762" t="s">
        <v>2874</v>
      </c>
      <c r="CR762" t="s">
        <v>2875</v>
      </c>
      <c r="CS762" t="s">
        <v>337</v>
      </c>
    </row>
    <row r="763" spans="1:98" customFormat="1">
      <c r="A763">
        <v>199655</v>
      </c>
      <c r="B763" t="s">
        <v>1363</v>
      </c>
      <c r="C763" t="s">
        <v>322</v>
      </c>
      <c r="D763">
        <v>1962</v>
      </c>
      <c r="E763">
        <v>64</v>
      </c>
      <c r="F763" t="s">
        <v>339</v>
      </c>
      <c r="G763" t="s">
        <v>73</v>
      </c>
      <c r="H763" t="s">
        <v>710</v>
      </c>
      <c r="I763" t="s">
        <v>361</v>
      </c>
      <c r="J763" t="s">
        <v>350</v>
      </c>
      <c r="K763" s="329">
        <v>46129.516979166663</v>
      </c>
      <c r="L763" t="s">
        <v>309</v>
      </c>
      <c r="M763" t="s">
        <v>1363</v>
      </c>
      <c r="N763" t="s">
        <v>1364</v>
      </c>
      <c r="O763" t="s">
        <v>459</v>
      </c>
      <c r="P763" t="s">
        <v>353</v>
      </c>
      <c r="Q763" t="s">
        <v>305</v>
      </c>
      <c r="R763" t="s">
        <v>122</v>
      </c>
      <c r="S763" t="s">
        <v>122</v>
      </c>
      <c r="T763" t="s">
        <v>343</v>
      </c>
      <c r="U763" t="s">
        <v>331</v>
      </c>
      <c r="V763" t="s">
        <v>107</v>
      </c>
      <c r="W763" t="s">
        <v>486</v>
      </c>
      <c r="X763">
        <v>0</v>
      </c>
      <c r="Y763">
        <v>1</v>
      </c>
      <c r="Z763">
        <v>0</v>
      </c>
      <c r="AA763">
        <v>0</v>
      </c>
      <c r="AB763">
        <v>0</v>
      </c>
      <c r="AC763">
        <v>1</v>
      </c>
      <c r="AD763">
        <v>0</v>
      </c>
      <c r="AE763">
        <v>0</v>
      </c>
      <c r="AF763">
        <v>0</v>
      </c>
      <c r="AG763">
        <v>0</v>
      </c>
      <c r="AH763">
        <v>0</v>
      </c>
      <c r="AI763">
        <v>0</v>
      </c>
      <c r="AJ763">
        <v>0</v>
      </c>
      <c r="AK763">
        <v>0</v>
      </c>
      <c r="AL763">
        <v>0</v>
      </c>
      <c r="AM763">
        <v>0</v>
      </c>
      <c r="AN763">
        <v>0</v>
      </c>
      <c r="AO763">
        <v>0</v>
      </c>
      <c r="AP763" t="s">
        <v>345</v>
      </c>
      <c r="AQ763">
        <v>1</v>
      </c>
      <c r="AR763">
        <v>0</v>
      </c>
      <c r="AS763">
        <v>0</v>
      </c>
      <c r="AT763">
        <v>0</v>
      </c>
      <c r="AU763">
        <v>0</v>
      </c>
      <c r="AV763">
        <v>0</v>
      </c>
      <c r="AW763">
        <v>0</v>
      </c>
      <c r="AX763">
        <v>0</v>
      </c>
      <c r="AY763" t="s">
        <v>345</v>
      </c>
      <c r="AZ763">
        <v>1</v>
      </c>
      <c r="BA763">
        <v>0</v>
      </c>
      <c r="BB763">
        <v>0</v>
      </c>
      <c r="BC763">
        <v>0</v>
      </c>
      <c r="BD763">
        <v>0</v>
      </c>
      <c r="BE763">
        <v>0</v>
      </c>
      <c r="BF763">
        <v>0</v>
      </c>
      <c r="BG763">
        <v>0</v>
      </c>
      <c r="BH763">
        <v>0</v>
      </c>
      <c r="BK763" t="s">
        <v>131</v>
      </c>
      <c r="BL763" t="s">
        <v>131</v>
      </c>
      <c r="BM763" t="s">
        <v>132</v>
      </c>
      <c r="BN763" t="s">
        <v>117</v>
      </c>
      <c r="BO763" t="s">
        <v>923</v>
      </c>
      <c r="BP763">
        <v>0</v>
      </c>
      <c r="BQ763">
        <v>1</v>
      </c>
      <c r="BR763">
        <v>0</v>
      </c>
      <c r="BS763">
        <v>0</v>
      </c>
      <c r="BT763">
        <v>0</v>
      </c>
      <c r="BU763">
        <v>0</v>
      </c>
      <c r="BV763">
        <v>0</v>
      </c>
      <c r="BW763">
        <v>0</v>
      </c>
      <c r="BX763">
        <v>0</v>
      </c>
      <c r="BY763">
        <v>0</v>
      </c>
      <c r="BZ763">
        <v>0</v>
      </c>
      <c r="CA763">
        <v>0</v>
      </c>
      <c r="CB763">
        <v>0</v>
      </c>
      <c r="CC763">
        <v>0</v>
      </c>
      <c r="CD763">
        <v>0</v>
      </c>
      <c r="CE763" t="s">
        <v>335</v>
      </c>
      <c r="CG763" t="s">
        <v>146</v>
      </c>
      <c r="CI763" t="s">
        <v>128</v>
      </c>
      <c r="CJ763" t="s">
        <v>52</v>
      </c>
      <c r="CL763" t="s">
        <v>52</v>
      </c>
      <c r="CN763" t="s">
        <v>346</v>
      </c>
      <c r="CP763">
        <v>8</v>
      </c>
      <c r="CS763" t="s">
        <v>347</v>
      </c>
    </row>
    <row r="764" spans="1:98" customFormat="1">
      <c r="A764">
        <v>101360</v>
      </c>
      <c r="B764" t="s">
        <v>389</v>
      </c>
      <c r="C764" t="s">
        <v>322</v>
      </c>
      <c r="D764">
        <v>1958</v>
      </c>
      <c r="E764">
        <v>68</v>
      </c>
      <c r="F764" t="s">
        <v>339</v>
      </c>
      <c r="G764" t="s">
        <v>49</v>
      </c>
      <c r="H764" t="s">
        <v>442</v>
      </c>
      <c r="I764" t="s">
        <v>424</v>
      </c>
      <c r="J764" t="s">
        <v>350</v>
      </c>
      <c r="K764" s="329">
        <v>46129.496354166666</v>
      </c>
      <c r="L764" t="s">
        <v>309</v>
      </c>
      <c r="M764" t="s">
        <v>762</v>
      </c>
      <c r="N764" t="s">
        <v>811</v>
      </c>
      <c r="O764" t="s">
        <v>453</v>
      </c>
      <c r="P764" t="s">
        <v>342</v>
      </c>
      <c r="Q764" t="s">
        <v>307</v>
      </c>
      <c r="R764" t="s">
        <v>383</v>
      </c>
      <c r="S764" t="s">
        <v>122</v>
      </c>
      <c r="T764" t="s">
        <v>394</v>
      </c>
      <c r="U764" t="s">
        <v>331</v>
      </c>
      <c r="V764" t="s">
        <v>107</v>
      </c>
      <c r="W764" t="s">
        <v>470</v>
      </c>
      <c r="X764">
        <v>0</v>
      </c>
      <c r="Y764">
        <v>0</v>
      </c>
      <c r="Z764">
        <v>1</v>
      </c>
      <c r="AA764">
        <v>0</v>
      </c>
      <c r="AB764">
        <v>0</v>
      </c>
      <c r="AC764">
        <v>0</v>
      </c>
      <c r="AD764">
        <v>0</v>
      </c>
      <c r="AE764">
        <v>0</v>
      </c>
      <c r="AF764">
        <v>0</v>
      </c>
      <c r="AG764">
        <v>0</v>
      </c>
      <c r="AH764">
        <v>0</v>
      </c>
      <c r="AI764">
        <v>0</v>
      </c>
      <c r="AJ764">
        <v>0</v>
      </c>
      <c r="AK764">
        <v>0</v>
      </c>
      <c r="AL764">
        <v>0</v>
      </c>
      <c r="AM764">
        <v>0</v>
      </c>
      <c r="AN764">
        <v>0</v>
      </c>
      <c r="AO764">
        <v>0</v>
      </c>
      <c r="AP764" t="s">
        <v>399</v>
      </c>
      <c r="AQ764">
        <v>0</v>
      </c>
      <c r="AR764">
        <v>0</v>
      </c>
      <c r="AS764">
        <v>0</v>
      </c>
      <c r="AT764">
        <v>0</v>
      </c>
      <c r="AU764">
        <v>0</v>
      </c>
      <c r="AV764">
        <v>0</v>
      </c>
      <c r="AW764">
        <v>1</v>
      </c>
      <c r="AX764">
        <v>0</v>
      </c>
      <c r="AY764" t="s">
        <v>345</v>
      </c>
      <c r="AZ764">
        <v>1</v>
      </c>
      <c r="BA764">
        <v>0</v>
      </c>
      <c r="BB764">
        <v>0</v>
      </c>
      <c r="BC764">
        <v>0</v>
      </c>
      <c r="BD764">
        <v>0</v>
      </c>
      <c r="BE764">
        <v>0</v>
      </c>
      <c r="BF764">
        <v>0</v>
      </c>
      <c r="BG764">
        <v>0</v>
      </c>
      <c r="BH764">
        <v>0</v>
      </c>
      <c r="BK764" t="s">
        <v>386</v>
      </c>
      <c r="BL764" t="s">
        <v>386</v>
      </c>
      <c r="BM764" t="s">
        <v>129</v>
      </c>
      <c r="BN764" t="s">
        <v>120</v>
      </c>
      <c r="BO764" t="s">
        <v>921</v>
      </c>
      <c r="BP764">
        <v>0</v>
      </c>
      <c r="BQ764">
        <v>0</v>
      </c>
      <c r="BR764">
        <v>0</v>
      </c>
      <c r="BS764">
        <v>0</v>
      </c>
      <c r="BT764">
        <v>0</v>
      </c>
      <c r="BU764">
        <v>0</v>
      </c>
      <c r="BV764">
        <v>0</v>
      </c>
      <c r="BW764">
        <v>0</v>
      </c>
      <c r="BX764">
        <v>0</v>
      </c>
      <c r="BY764">
        <v>0</v>
      </c>
      <c r="BZ764">
        <v>1</v>
      </c>
      <c r="CA764">
        <v>0</v>
      </c>
      <c r="CB764">
        <v>0</v>
      </c>
      <c r="CC764">
        <v>0</v>
      </c>
      <c r="CD764">
        <v>0</v>
      </c>
      <c r="CE764" t="s">
        <v>335</v>
      </c>
      <c r="CG764" t="s">
        <v>335</v>
      </c>
      <c r="CI764" t="s">
        <v>386</v>
      </c>
      <c r="CJ764" t="s">
        <v>52</v>
      </c>
      <c r="CL764" t="s">
        <v>52</v>
      </c>
      <c r="CN764" t="s">
        <v>346</v>
      </c>
      <c r="CP764">
        <v>7</v>
      </c>
    </row>
    <row r="765" spans="1:98" customFormat="1">
      <c r="A765">
        <v>191362</v>
      </c>
      <c r="B765" t="s">
        <v>321</v>
      </c>
      <c r="C765" t="s">
        <v>360</v>
      </c>
      <c r="D765">
        <v>1968</v>
      </c>
      <c r="E765">
        <v>58</v>
      </c>
      <c r="F765" t="s">
        <v>58</v>
      </c>
      <c r="G765" t="s">
        <v>49</v>
      </c>
      <c r="H765" t="s">
        <v>442</v>
      </c>
      <c r="I765" t="s">
        <v>397</v>
      </c>
      <c r="J765" t="s">
        <v>350</v>
      </c>
      <c r="K765" s="329">
        <v>46129.496261574073</v>
      </c>
      <c r="L765" t="s">
        <v>309</v>
      </c>
      <c r="M765" t="s">
        <v>762</v>
      </c>
      <c r="N765" t="s">
        <v>811</v>
      </c>
      <c r="O765" t="s">
        <v>453</v>
      </c>
      <c r="P765" t="s">
        <v>342</v>
      </c>
      <c r="Q765" t="s">
        <v>307</v>
      </c>
      <c r="R765" t="s">
        <v>383</v>
      </c>
      <c r="S765" t="s">
        <v>121</v>
      </c>
      <c r="T765" t="s">
        <v>121</v>
      </c>
      <c r="U765" t="s">
        <v>331</v>
      </c>
      <c r="V765" t="s">
        <v>107</v>
      </c>
      <c r="W765" t="s">
        <v>501</v>
      </c>
      <c r="X765">
        <v>0</v>
      </c>
      <c r="Y765">
        <v>0</v>
      </c>
      <c r="Z765">
        <v>0</v>
      </c>
      <c r="AA765">
        <v>0</v>
      </c>
      <c r="AB765">
        <v>0</v>
      </c>
      <c r="AC765">
        <v>0</v>
      </c>
      <c r="AD765">
        <v>1</v>
      </c>
      <c r="AE765">
        <v>0</v>
      </c>
      <c r="AF765">
        <v>0</v>
      </c>
      <c r="AG765">
        <v>0</v>
      </c>
      <c r="AH765">
        <v>0</v>
      </c>
      <c r="AI765">
        <v>0</v>
      </c>
      <c r="AJ765">
        <v>0</v>
      </c>
      <c r="AK765">
        <v>0</v>
      </c>
      <c r="AL765">
        <v>0</v>
      </c>
      <c r="AM765">
        <v>0</v>
      </c>
      <c r="AN765">
        <v>0</v>
      </c>
      <c r="AO765">
        <v>0</v>
      </c>
      <c r="AP765" t="s">
        <v>399</v>
      </c>
      <c r="AQ765">
        <v>0</v>
      </c>
      <c r="AR765">
        <v>0</v>
      </c>
      <c r="AS765">
        <v>0</v>
      </c>
      <c r="AT765">
        <v>0</v>
      </c>
      <c r="AU765">
        <v>0</v>
      </c>
      <c r="AV765">
        <v>0</v>
      </c>
      <c r="AW765">
        <v>1</v>
      </c>
      <c r="AX765">
        <v>0</v>
      </c>
      <c r="AY765" t="s">
        <v>345</v>
      </c>
      <c r="AZ765">
        <v>1</v>
      </c>
      <c r="BA765">
        <v>0</v>
      </c>
      <c r="BB765">
        <v>0</v>
      </c>
      <c r="BC765">
        <v>0</v>
      </c>
      <c r="BD765">
        <v>0</v>
      </c>
      <c r="BE765">
        <v>0</v>
      </c>
      <c r="BF765">
        <v>0</v>
      </c>
      <c r="BG765">
        <v>0</v>
      </c>
      <c r="BH765">
        <v>0</v>
      </c>
      <c r="BK765" t="s">
        <v>386</v>
      </c>
      <c r="BL765" t="s">
        <v>386</v>
      </c>
      <c r="BM765" t="s">
        <v>129</v>
      </c>
      <c r="BN765" t="s">
        <v>120</v>
      </c>
      <c r="BO765" t="s">
        <v>924</v>
      </c>
      <c r="BP765">
        <v>0</v>
      </c>
      <c r="BQ765">
        <v>0</v>
      </c>
      <c r="BR765">
        <v>0</v>
      </c>
      <c r="BS765">
        <v>0</v>
      </c>
      <c r="BT765">
        <v>0</v>
      </c>
      <c r="BU765">
        <v>1</v>
      </c>
      <c r="BV765">
        <v>0</v>
      </c>
      <c r="BW765">
        <v>0</v>
      </c>
      <c r="BX765">
        <v>0</v>
      </c>
      <c r="BY765">
        <v>0</v>
      </c>
      <c r="BZ765">
        <v>0</v>
      </c>
      <c r="CA765">
        <v>0</v>
      </c>
      <c r="CB765">
        <v>0</v>
      </c>
      <c r="CC765">
        <v>0</v>
      </c>
      <c r="CD765">
        <v>0</v>
      </c>
      <c r="CE765" t="s">
        <v>335</v>
      </c>
      <c r="CG765" t="s">
        <v>335</v>
      </c>
      <c r="CI765" t="s">
        <v>127</v>
      </c>
      <c r="CJ765" t="s">
        <v>52</v>
      </c>
      <c r="CL765" t="s">
        <v>52</v>
      </c>
      <c r="CN765" t="s">
        <v>346</v>
      </c>
      <c r="CP765">
        <v>8</v>
      </c>
      <c r="CS765" t="s">
        <v>400</v>
      </c>
    </row>
    <row r="766" spans="1:98" customFormat="1">
      <c r="A766">
        <v>191362</v>
      </c>
      <c r="B766" t="s">
        <v>321</v>
      </c>
      <c r="C766" t="s">
        <v>360</v>
      </c>
      <c r="D766">
        <v>1968</v>
      </c>
      <c r="E766">
        <v>58</v>
      </c>
      <c r="F766" t="s">
        <v>58</v>
      </c>
      <c r="G766" t="s">
        <v>49</v>
      </c>
      <c r="H766" t="s">
        <v>442</v>
      </c>
      <c r="I766" t="s">
        <v>397</v>
      </c>
      <c r="J766" t="s">
        <v>350</v>
      </c>
      <c r="K766" s="329">
        <v>46129.479768518519</v>
      </c>
      <c r="L766" t="s">
        <v>309</v>
      </c>
      <c r="M766" t="s">
        <v>456</v>
      </c>
      <c r="N766" t="s">
        <v>457</v>
      </c>
      <c r="O766" t="s">
        <v>453</v>
      </c>
      <c r="P766" t="s">
        <v>342</v>
      </c>
      <c r="Q766" t="s">
        <v>307</v>
      </c>
      <c r="R766" t="s">
        <v>383</v>
      </c>
      <c r="S766" t="s">
        <v>121</v>
      </c>
      <c r="T766" t="s">
        <v>121</v>
      </c>
      <c r="U766" t="s">
        <v>331</v>
      </c>
      <c r="V766" t="s">
        <v>107</v>
      </c>
      <c r="W766" t="s">
        <v>501</v>
      </c>
      <c r="X766">
        <v>0</v>
      </c>
      <c r="Y766">
        <v>0</v>
      </c>
      <c r="Z766">
        <v>0</v>
      </c>
      <c r="AA766">
        <v>0</v>
      </c>
      <c r="AB766">
        <v>0</v>
      </c>
      <c r="AC766">
        <v>0</v>
      </c>
      <c r="AD766">
        <v>1</v>
      </c>
      <c r="AE766">
        <v>0</v>
      </c>
      <c r="AF766">
        <v>0</v>
      </c>
      <c r="AG766">
        <v>0</v>
      </c>
      <c r="AH766">
        <v>0</v>
      </c>
      <c r="AI766">
        <v>0</v>
      </c>
      <c r="AJ766">
        <v>0</v>
      </c>
      <c r="AK766">
        <v>0</v>
      </c>
      <c r="AL766">
        <v>0</v>
      </c>
      <c r="AM766">
        <v>0</v>
      </c>
      <c r="AN766">
        <v>0</v>
      </c>
      <c r="AO766">
        <v>0</v>
      </c>
      <c r="AP766" t="s">
        <v>399</v>
      </c>
      <c r="AQ766">
        <v>0</v>
      </c>
      <c r="AR766">
        <v>0</v>
      </c>
      <c r="AS766">
        <v>0</v>
      </c>
      <c r="AT766">
        <v>0</v>
      </c>
      <c r="AU766">
        <v>0</v>
      </c>
      <c r="AV766">
        <v>0</v>
      </c>
      <c r="AW766">
        <v>1</v>
      </c>
      <c r="AX766">
        <v>0</v>
      </c>
      <c r="AY766" t="s">
        <v>345</v>
      </c>
      <c r="AZ766">
        <v>1</v>
      </c>
      <c r="BA766">
        <v>0</v>
      </c>
      <c r="BB766">
        <v>0</v>
      </c>
      <c r="BC766">
        <v>0</v>
      </c>
      <c r="BD766">
        <v>0</v>
      </c>
      <c r="BE766">
        <v>0</v>
      </c>
      <c r="BF766">
        <v>0</v>
      </c>
      <c r="BG766">
        <v>0</v>
      </c>
      <c r="BH766">
        <v>0</v>
      </c>
      <c r="BK766" t="s">
        <v>386</v>
      </c>
      <c r="BL766" t="s">
        <v>386</v>
      </c>
      <c r="BM766" t="s">
        <v>129</v>
      </c>
      <c r="BN766" t="s">
        <v>120</v>
      </c>
      <c r="BO766" t="s">
        <v>924</v>
      </c>
      <c r="BP766">
        <v>0</v>
      </c>
      <c r="BQ766">
        <v>0</v>
      </c>
      <c r="BR766">
        <v>0</v>
      </c>
      <c r="BS766">
        <v>0</v>
      </c>
      <c r="BT766">
        <v>0</v>
      </c>
      <c r="BU766">
        <v>1</v>
      </c>
      <c r="BV766">
        <v>0</v>
      </c>
      <c r="BW766">
        <v>0</v>
      </c>
      <c r="BX766">
        <v>0</v>
      </c>
      <c r="BY766">
        <v>0</v>
      </c>
      <c r="BZ766">
        <v>0</v>
      </c>
      <c r="CA766">
        <v>0</v>
      </c>
      <c r="CB766">
        <v>0</v>
      </c>
      <c r="CC766">
        <v>0</v>
      </c>
      <c r="CD766">
        <v>0</v>
      </c>
      <c r="CE766" t="s">
        <v>335</v>
      </c>
      <c r="CG766" t="s">
        <v>335</v>
      </c>
      <c r="CI766" t="s">
        <v>128</v>
      </c>
      <c r="CJ766" t="s">
        <v>51</v>
      </c>
      <c r="CL766" t="s">
        <v>52</v>
      </c>
      <c r="CN766" t="s">
        <v>346</v>
      </c>
      <c r="CP766">
        <v>9</v>
      </c>
      <c r="CS766" t="s">
        <v>400</v>
      </c>
    </row>
    <row r="767" spans="1:98" customFormat="1">
      <c r="A767">
        <v>101360</v>
      </c>
      <c r="B767" t="s">
        <v>389</v>
      </c>
      <c r="C767" t="s">
        <v>322</v>
      </c>
      <c r="D767">
        <v>1958</v>
      </c>
      <c r="E767">
        <v>68</v>
      </c>
      <c r="F767" t="s">
        <v>339</v>
      </c>
      <c r="G767" t="s">
        <v>49</v>
      </c>
      <c r="H767" t="s">
        <v>442</v>
      </c>
      <c r="I767" t="s">
        <v>424</v>
      </c>
      <c r="J767" t="s">
        <v>350</v>
      </c>
      <c r="K767" s="329">
        <v>46129.479351851849</v>
      </c>
      <c r="L767" t="s">
        <v>309</v>
      </c>
      <c r="M767" t="s">
        <v>456</v>
      </c>
      <c r="N767" t="s">
        <v>457</v>
      </c>
      <c r="O767" t="s">
        <v>453</v>
      </c>
      <c r="P767" t="s">
        <v>342</v>
      </c>
      <c r="Q767" t="s">
        <v>307</v>
      </c>
      <c r="R767" t="s">
        <v>383</v>
      </c>
      <c r="S767" t="s">
        <v>122</v>
      </c>
      <c r="T767" t="s">
        <v>394</v>
      </c>
      <c r="U767" t="s">
        <v>331</v>
      </c>
      <c r="V767" t="s">
        <v>107</v>
      </c>
      <c r="W767" t="s">
        <v>470</v>
      </c>
      <c r="X767">
        <v>0</v>
      </c>
      <c r="Y767">
        <v>0</v>
      </c>
      <c r="Z767">
        <v>1</v>
      </c>
      <c r="AA767">
        <v>0</v>
      </c>
      <c r="AB767">
        <v>0</v>
      </c>
      <c r="AC767">
        <v>0</v>
      </c>
      <c r="AD767">
        <v>0</v>
      </c>
      <c r="AE767">
        <v>0</v>
      </c>
      <c r="AF767">
        <v>0</v>
      </c>
      <c r="AG767">
        <v>0</v>
      </c>
      <c r="AH767">
        <v>0</v>
      </c>
      <c r="AI767">
        <v>0</v>
      </c>
      <c r="AJ767">
        <v>0</v>
      </c>
      <c r="AK767">
        <v>0</v>
      </c>
      <c r="AL767">
        <v>0</v>
      </c>
      <c r="AM767">
        <v>0</v>
      </c>
      <c r="AN767">
        <v>0</v>
      </c>
      <c r="AO767">
        <v>0</v>
      </c>
      <c r="AP767" t="s">
        <v>399</v>
      </c>
      <c r="AQ767">
        <v>0</v>
      </c>
      <c r="AR767">
        <v>0</v>
      </c>
      <c r="AS767">
        <v>0</v>
      </c>
      <c r="AT767">
        <v>0</v>
      </c>
      <c r="AU767">
        <v>0</v>
      </c>
      <c r="AV767">
        <v>0</v>
      </c>
      <c r="AW767">
        <v>1</v>
      </c>
      <c r="AX767">
        <v>0</v>
      </c>
      <c r="AY767" t="s">
        <v>345</v>
      </c>
      <c r="AZ767">
        <v>1</v>
      </c>
      <c r="BA767">
        <v>0</v>
      </c>
      <c r="BB767">
        <v>0</v>
      </c>
      <c r="BC767">
        <v>0</v>
      </c>
      <c r="BD767">
        <v>0</v>
      </c>
      <c r="BE767">
        <v>0</v>
      </c>
      <c r="BF767">
        <v>0</v>
      </c>
      <c r="BG767">
        <v>0</v>
      </c>
      <c r="BH767">
        <v>0</v>
      </c>
      <c r="BK767" t="s">
        <v>386</v>
      </c>
      <c r="BL767" t="s">
        <v>386</v>
      </c>
      <c r="BM767" t="s">
        <v>129</v>
      </c>
      <c r="BN767" t="s">
        <v>120</v>
      </c>
      <c r="BO767" t="s">
        <v>921</v>
      </c>
      <c r="BP767">
        <v>0</v>
      </c>
      <c r="BQ767">
        <v>0</v>
      </c>
      <c r="BR767">
        <v>0</v>
      </c>
      <c r="BS767">
        <v>0</v>
      </c>
      <c r="BT767">
        <v>0</v>
      </c>
      <c r="BU767">
        <v>0</v>
      </c>
      <c r="BV767">
        <v>0</v>
      </c>
      <c r="BW767">
        <v>0</v>
      </c>
      <c r="BX767">
        <v>0</v>
      </c>
      <c r="BY767">
        <v>0</v>
      </c>
      <c r="BZ767">
        <v>1</v>
      </c>
      <c r="CA767">
        <v>0</v>
      </c>
      <c r="CB767">
        <v>0</v>
      </c>
      <c r="CC767">
        <v>0</v>
      </c>
      <c r="CD767">
        <v>0</v>
      </c>
      <c r="CE767" t="s">
        <v>335</v>
      </c>
      <c r="CG767" t="s">
        <v>335</v>
      </c>
      <c r="CI767" t="s">
        <v>129</v>
      </c>
      <c r="CJ767" t="s">
        <v>52</v>
      </c>
      <c r="CL767" t="s">
        <v>52</v>
      </c>
      <c r="CN767" t="s">
        <v>346</v>
      </c>
      <c r="CP767">
        <v>8</v>
      </c>
    </row>
    <row r="768" spans="1:98" customFormat="1">
      <c r="A768">
        <v>101360</v>
      </c>
      <c r="B768" t="s">
        <v>389</v>
      </c>
      <c r="C768" t="s">
        <v>322</v>
      </c>
      <c r="D768">
        <v>1958</v>
      </c>
      <c r="E768">
        <v>68</v>
      </c>
      <c r="F768" t="s">
        <v>339</v>
      </c>
      <c r="G768" t="s">
        <v>49</v>
      </c>
      <c r="H768" t="s">
        <v>442</v>
      </c>
      <c r="I768" t="s">
        <v>424</v>
      </c>
      <c r="J768" t="s">
        <v>350</v>
      </c>
      <c r="K768" s="329">
        <v>46129.453784722224</v>
      </c>
      <c r="L768" t="s">
        <v>309</v>
      </c>
      <c r="M768" t="s">
        <v>451</v>
      </c>
      <c r="N768" t="s">
        <v>452</v>
      </c>
      <c r="O768" t="s">
        <v>453</v>
      </c>
      <c r="P768" t="s">
        <v>342</v>
      </c>
      <c r="Q768" t="s">
        <v>307</v>
      </c>
      <c r="R768" t="s">
        <v>383</v>
      </c>
      <c r="S768" t="s">
        <v>122</v>
      </c>
      <c r="T768" t="s">
        <v>394</v>
      </c>
      <c r="U768" t="s">
        <v>331</v>
      </c>
      <c r="V768" t="s">
        <v>107</v>
      </c>
      <c r="W768" t="s">
        <v>470</v>
      </c>
      <c r="X768">
        <v>0</v>
      </c>
      <c r="Y768">
        <v>0</v>
      </c>
      <c r="Z768">
        <v>1</v>
      </c>
      <c r="AA768">
        <v>0</v>
      </c>
      <c r="AB768">
        <v>0</v>
      </c>
      <c r="AC768">
        <v>0</v>
      </c>
      <c r="AD768">
        <v>0</v>
      </c>
      <c r="AE768">
        <v>0</v>
      </c>
      <c r="AF768">
        <v>0</v>
      </c>
      <c r="AG768">
        <v>0</v>
      </c>
      <c r="AH768">
        <v>0</v>
      </c>
      <c r="AI768">
        <v>0</v>
      </c>
      <c r="AJ768">
        <v>0</v>
      </c>
      <c r="AK768">
        <v>0</v>
      </c>
      <c r="AL768">
        <v>0</v>
      </c>
      <c r="AM768">
        <v>0</v>
      </c>
      <c r="AN768">
        <v>0</v>
      </c>
      <c r="AO768">
        <v>0</v>
      </c>
      <c r="AP768" t="s">
        <v>399</v>
      </c>
      <c r="AQ768">
        <v>0</v>
      </c>
      <c r="AR768">
        <v>0</v>
      </c>
      <c r="AS768">
        <v>0</v>
      </c>
      <c r="AT768">
        <v>0</v>
      </c>
      <c r="AU768">
        <v>0</v>
      </c>
      <c r="AV768">
        <v>0</v>
      </c>
      <c r="AW768">
        <v>1</v>
      </c>
      <c r="AX768">
        <v>0</v>
      </c>
      <c r="AY768" t="s">
        <v>345</v>
      </c>
      <c r="AZ768">
        <v>1</v>
      </c>
      <c r="BA768">
        <v>0</v>
      </c>
      <c r="BB768">
        <v>0</v>
      </c>
      <c r="BC768">
        <v>0</v>
      </c>
      <c r="BD768">
        <v>0</v>
      </c>
      <c r="BE768">
        <v>0</v>
      </c>
      <c r="BF768">
        <v>0</v>
      </c>
      <c r="BG768">
        <v>0</v>
      </c>
      <c r="BH768">
        <v>0</v>
      </c>
      <c r="BK768" t="s">
        <v>386</v>
      </c>
      <c r="BL768" t="s">
        <v>386</v>
      </c>
      <c r="BM768" t="s">
        <v>129</v>
      </c>
      <c r="BN768" t="s">
        <v>120</v>
      </c>
      <c r="BO768" t="s">
        <v>921</v>
      </c>
      <c r="BP768">
        <v>0</v>
      </c>
      <c r="BQ768">
        <v>0</v>
      </c>
      <c r="BR768">
        <v>0</v>
      </c>
      <c r="BS768">
        <v>0</v>
      </c>
      <c r="BT768">
        <v>0</v>
      </c>
      <c r="BU768">
        <v>0</v>
      </c>
      <c r="BV768">
        <v>0</v>
      </c>
      <c r="BW768">
        <v>0</v>
      </c>
      <c r="BX768">
        <v>0</v>
      </c>
      <c r="BY768">
        <v>0</v>
      </c>
      <c r="BZ768">
        <v>1</v>
      </c>
      <c r="CA768">
        <v>0</v>
      </c>
      <c r="CB768">
        <v>0</v>
      </c>
      <c r="CC768">
        <v>0</v>
      </c>
      <c r="CD768">
        <v>0</v>
      </c>
      <c r="CE768" t="s">
        <v>335</v>
      </c>
      <c r="CG768" t="s">
        <v>335</v>
      </c>
      <c r="CI768" t="s">
        <v>128</v>
      </c>
      <c r="CJ768" t="s">
        <v>52</v>
      </c>
      <c r="CL768" t="s">
        <v>52</v>
      </c>
      <c r="CN768" t="s">
        <v>346</v>
      </c>
      <c r="CP768">
        <v>7</v>
      </c>
    </row>
    <row r="769" spans="1:98" customFormat="1">
      <c r="A769">
        <v>191362</v>
      </c>
      <c r="B769" t="s">
        <v>321</v>
      </c>
      <c r="C769" t="s">
        <v>360</v>
      </c>
      <c r="D769">
        <v>1968</v>
      </c>
      <c r="E769">
        <v>58</v>
      </c>
      <c r="F769" t="s">
        <v>58</v>
      </c>
      <c r="G769" t="s">
        <v>49</v>
      </c>
      <c r="H769" t="s">
        <v>442</v>
      </c>
      <c r="I769" t="s">
        <v>397</v>
      </c>
      <c r="J769" t="s">
        <v>350</v>
      </c>
      <c r="K769" s="329">
        <v>46129.453518518516</v>
      </c>
      <c r="L769" t="s">
        <v>309</v>
      </c>
      <c r="M769" t="s">
        <v>451</v>
      </c>
      <c r="N769" t="s">
        <v>452</v>
      </c>
      <c r="O769" t="s">
        <v>453</v>
      </c>
      <c r="P769" t="s">
        <v>342</v>
      </c>
      <c r="Q769" t="s">
        <v>307</v>
      </c>
      <c r="R769" t="s">
        <v>383</v>
      </c>
      <c r="S769" t="s">
        <v>121</v>
      </c>
      <c r="T769" t="s">
        <v>121</v>
      </c>
      <c r="U769" t="s">
        <v>331</v>
      </c>
      <c r="V769" t="s">
        <v>107</v>
      </c>
      <c r="W769" t="s">
        <v>501</v>
      </c>
      <c r="X769">
        <v>0</v>
      </c>
      <c r="Y769">
        <v>0</v>
      </c>
      <c r="Z769">
        <v>0</v>
      </c>
      <c r="AA769">
        <v>0</v>
      </c>
      <c r="AB769">
        <v>0</v>
      </c>
      <c r="AC769">
        <v>0</v>
      </c>
      <c r="AD769">
        <v>1</v>
      </c>
      <c r="AE769">
        <v>0</v>
      </c>
      <c r="AF769">
        <v>0</v>
      </c>
      <c r="AG769">
        <v>0</v>
      </c>
      <c r="AH769">
        <v>0</v>
      </c>
      <c r="AI769">
        <v>0</v>
      </c>
      <c r="AJ769">
        <v>0</v>
      </c>
      <c r="AK769">
        <v>0</v>
      </c>
      <c r="AL769">
        <v>0</v>
      </c>
      <c r="AM769">
        <v>0</v>
      </c>
      <c r="AN769">
        <v>0</v>
      </c>
      <c r="AO769">
        <v>0</v>
      </c>
      <c r="AP769" t="s">
        <v>399</v>
      </c>
      <c r="AQ769">
        <v>0</v>
      </c>
      <c r="AR769">
        <v>0</v>
      </c>
      <c r="AS769">
        <v>0</v>
      </c>
      <c r="AT769">
        <v>0</v>
      </c>
      <c r="AU769">
        <v>0</v>
      </c>
      <c r="AV769">
        <v>0</v>
      </c>
      <c r="AW769">
        <v>1</v>
      </c>
      <c r="AX769">
        <v>0</v>
      </c>
      <c r="AY769" t="s">
        <v>345</v>
      </c>
      <c r="AZ769">
        <v>1</v>
      </c>
      <c r="BA769">
        <v>0</v>
      </c>
      <c r="BB769">
        <v>0</v>
      </c>
      <c r="BC769">
        <v>0</v>
      </c>
      <c r="BD769">
        <v>0</v>
      </c>
      <c r="BE769">
        <v>0</v>
      </c>
      <c r="BF769">
        <v>0</v>
      </c>
      <c r="BG769">
        <v>0</v>
      </c>
      <c r="BH769">
        <v>0</v>
      </c>
      <c r="BK769" t="s">
        <v>386</v>
      </c>
      <c r="BL769" t="s">
        <v>386</v>
      </c>
      <c r="BM769" t="s">
        <v>129</v>
      </c>
      <c r="BN769" t="s">
        <v>120</v>
      </c>
      <c r="BO769" t="s">
        <v>924</v>
      </c>
      <c r="BP769">
        <v>0</v>
      </c>
      <c r="BQ769">
        <v>0</v>
      </c>
      <c r="BR769">
        <v>0</v>
      </c>
      <c r="BS769">
        <v>0</v>
      </c>
      <c r="BT769">
        <v>0</v>
      </c>
      <c r="BU769">
        <v>1</v>
      </c>
      <c r="BV769">
        <v>0</v>
      </c>
      <c r="BW769">
        <v>0</v>
      </c>
      <c r="BX769">
        <v>0</v>
      </c>
      <c r="BY769">
        <v>0</v>
      </c>
      <c r="BZ769">
        <v>0</v>
      </c>
      <c r="CA769">
        <v>0</v>
      </c>
      <c r="CB769">
        <v>0</v>
      </c>
      <c r="CC769">
        <v>0</v>
      </c>
      <c r="CD769">
        <v>0</v>
      </c>
      <c r="CE769" t="s">
        <v>335</v>
      </c>
      <c r="CG769" t="s">
        <v>335</v>
      </c>
      <c r="CI769" t="s">
        <v>128</v>
      </c>
      <c r="CJ769" t="s">
        <v>51</v>
      </c>
      <c r="CL769" t="s">
        <v>51</v>
      </c>
      <c r="CN769" t="s">
        <v>346</v>
      </c>
      <c r="CP769">
        <v>8</v>
      </c>
      <c r="CS769" t="s">
        <v>400</v>
      </c>
    </row>
    <row r="770" spans="1:98" customFormat="1">
      <c r="A770">
        <v>199653</v>
      </c>
      <c r="B770" t="s">
        <v>1363</v>
      </c>
      <c r="C770" t="s">
        <v>303</v>
      </c>
      <c r="D770">
        <v>1968</v>
      </c>
      <c r="E770">
        <v>58</v>
      </c>
      <c r="F770" t="s">
        <v>58</v>
      </c>
      <c r="G770" t="s">
        <v>90</v>
      </c>
      <c r="H770" t="s">
        <v>439</v>
      </c>
      <c r="I770" t="s">
        <v>402</v>
      </c>
      <c r="J770" t="s">
        <v>350</v>
      </c>
      <c r="K770" s="329">
        <v>46129.439062500001</v>
      </c>
      <c r="L770" t="s">
        <v>309</v>
      </c>
      <c r="M770" t="s">
        <v>1363</v>
      </c>
      <c r="N770" t="s">
        <v>1364</v>
      </c>
      <c r="O770" t="s">
        <v>459</v>
      </c>
      <c r="P770" t="s">
        <v>353</v>
      </c>
      <c r="Q770" t="s">
        <v>305</v>
      </c>
      <c r="R770" t="s">
        <v>123</v>
      </c>
      <c r="S770" t="s">
        <v>121</v>
      </c>
      <c r="T770" t="s">
        <v>121</v>
      </c>
      <c r="U770" t="s">
        <v>372</v>
      </c>
      <c r="V770" t="s">
        <v>109</v>
      </c>
      <c r="W770" t="s">
        <v>557</v>
      </c>
      <c r="X770">
        <v>0</v>
      </c>
      <c r="Y770">
        <v>0</v>
      </c>
      <c r="Z770">
        <v>0</v>
      </c>
      <c r="AA770">
        <v>0</v>
      </c>
      <c r="AB770">
        <v>0</v>
      </c>
      <c r="AC770">
        <v>0</v>
      </c>
      <c r="AD770">
        <v>0</v>
      </c>
      <c r="AE770">
        <v>0</v>
      </c>
      <c r="AF770">
        <v>1</v>
      </c>
      <c r="AG770">
        <v>0</v>
      </c>
      <c r="AH770">
        <v>0</v>
      </c>
      <c r="AI770">
        <v>0</v>
      </c>
      <c r="AJ770">
        <v>0</v>
      </c>
      <c r="AK770">
        <v>0</v>
      </c>
      <c r="AL770">
        <v>0</v>
      </c>
      <c r="AM770">
        <v>0</v>
      </c>
      <c r="AN770">
        <v>0</v>
      </c>
      <c r="AO770">
        <v>0</v>
      </c>
      <c r="AP770" t="s">
        <v>345</v>
      </c>
      <c r="AQ770">
        <v>1</v>
      </c>
      <c r="AR770">
        <v>0</v>
      </c>
      <c r="AS770">
        <v>0</v>
      </c>
      <c r="AT770">
        <v>0</v>
      </c>
      <c r="AU770">
        <v>0</v>
      </c>
      <c r="AV770">
        <v>0</v>
      </c>
      <c r="AW770">
        <v>0</v>
      </c>
      <c r="AX770">
        <v>0</v>
      </c>
      <c r="AY770" t="s">
        <v>345</v>
      </c>
      <c r="AZ770">
        <v>1</v>
      </c>
      <c r="BA770">
        <v>0</v>
      </c>
      <c r="BB770">
        <v>0</v>
      </c>
      <c r="BC770">
        <v>0</v>
      </c>
      <c r="BD770">
        <v>0</v>
      </c>
      <c r="BE770">
        <v>0</v>
      </c>
      <c r="BF770">
        <v>0</v>
      </c>
      <c r="BG770">
        <v>0</v>
      </c>
      <c r="BH770">
        <v>0</v>
      </c>
      <c r="BK770" t="s">
        <v>386</v>
      </c>
      <c r="BL770" t="s">
        <v>130</v>
      </c>
      <c r="BM770" t="s">
        <v>130</v>
      </c>
      <c r="BN770" t="s">
        <v>117</v>
      </c>
      <c r="BO770" t="s">
        <v>921</v>
      </c>
      <c r="BP770">
        <v>0</v>
      </c>
      <c r="BQ770">
        <v>0</v>
      </c>
      <c r="BR770">
        <v>0</v>
      </c>
      <c r="BS770">
        <v>0</v>
      </c>
      <c r="BT770">
        <v>0</v>
      </c>
      <c r="BU770">
        <v>0</v>
      </c>
      <c r="BV770">
        <v>0</v>
      </c>
      <c r="BW770">
        <v>0</v>
      </c>
      <c r="BX770">
        <v>0</v>
      </c>
      <c r="BY770">
        <v>0</v>
      </c>
      <c r="BZ770">
        <v>1</v>
      </c>
      <c r="CA770">
        <v>0</v>
      </c>
      <c r="CB770">
        <v>0</v>
      </c>
      <c r="CC770">
        <v>0</v>
      </c>
      <c r="CD770">
        <v>0</v>
      </c>
      <c r="CE770" t="s">
        <v>335</v>
      </c>
      <c r="CG770" t="s">
        <v>335</v>
      </c>
      <c r="CI770" t="s">
        <v>131</v>
      </c>
      <c r="CJ770" t="s">
        <v>52</v>
      </c>
      <c r="CL770" t="s">
        <v>52</v>
      </c>
      <c r="CN770" t="s">
        <v>346</v>
      </c>
      <c r="CP770">
        <v>7</v>
      </c>
      <c r="CS770" t="s">
        <v>347</v>
      </c>
    </row>
    <row r="771" spans="1:98" customFormat="1">
      <c r="A771">
        <v>149620</v>
      </c>
      <c r="B771" t="s">
        <v>1363</v>
      </c>
      <c r="C771" t="s">
        <v>360</v>
      </c>
      <c r="D771">
        <v>1974</v>
      </c>
      <c r="E771">
        <v>52</v>
      </c>
      <c r="F771" t="s">
        <v>58</v>
      </c>
      <c r="G771" t="s">
        <v>84</v>
      </c>
      <c r="H771" t="s">
        <v>738</v>
      </c>
      <c r="I771" t="s">
        <v>324</v>
      </c>
      <c r="J771" t="s">
        <v>350</v>
      </c>
      <c r="K771" s="329">
        <v>46129.400243055556</v>
      </c>
      <c r="L771" t="s">
        <v>309</v>
      </c>
      <c r="M771" t="s">
        <v>511</v>
      </c>
      <c r="N771" t="s">
        <v>512</v>
      </c>
      <c r="O771" t="s">
        <v>415</v>
      </c>
      <c r="P771" t="s">
        <v>382</v>
      </c>
      <c r="R771" t="s">
        <v>122</v>
      </c>
      <c r="S771" t="s">
        <v>122</v>
      </c>
      <c r="T771" t="s">
        <v>330</v>
      </c>
      <c r="U771" t="s">
        <v>331</v>
      </c>
      <c r="V771" t="s">
        <v>105</v>
      </c>
      <c r="W771" t="s">
        <v>432</v>
      </c>
      <c r="X771">
        <v>0</v>
      </c>
      <c r="Y771">
        <v>1</v>
      </c>
      <c r="Z771">
        <v>0</v>
      </c>
      <c r="AA771">
        <v>0</v>
      </c>
      <c r="AB771">
        <v>1</v>
      </c>
      <c r="AC771">
        <v>0</v>
      </c>
      <c r="AD771">
        <v>0</v>
      </c>
      <c r="AE771">
        <v>0</v>
      </c>
      <c r="AF771">
        <v>0</v>
      </c>
      <c r="AG771">
        <v>0</v>
      </c>
      <c r="AH771">
        <v>1</v>
      </c>
      <c r="AI771">
        <v>0</v>
      </c>
      <c r="AJ771">
        <v>0</v>
      </c>
      <c r="AK771">
        <v>0</v>
      </c>
      <c r="AL771">
        <v>0</v>
      </c>
      <c r="AM771">
        <v>0</v>
      </c>
      <c r="AN771">
        <v>0</v>
      </c>
      <c r="AO771">
        <v>0</v>
      </c>
      <c r="AP771" t="s">
        <v>464</v>
      </c>
      <c r="AQ771">
        <v>0</v>
      </c>
      <c r="AR771">
        <v>0</v>
      </c>
      <c r="AS771">
        <v>0</v>
      </c>
      <c r="AT771">
        <v>1</v>
      </c>
      <c r="AU771">
        <v>0</v>
      </c>
      <c r="AV771">
        <v>0</v>
      </c>
      <c r="AW771">
        <v>0</v>
      </c>
      <c r="AX771">
        <v>0</v>
      </c>
      <c r="AY771" t="s">
        <v>464</v>
      </c>
      <c r="AZ771">
        <v>0</v>
      </c>
      <c r="BA771">
        <v>0</v>
      </c>
      <c r="BB771">
        <v>0</v>
      </c>
      <c r="BC771">
        <v>1</v>
      </c>
      <c r="BD771">
        <v>0</v>
      </c>
      <c r="BE771">
        <v>0</v>
      </c>
      <c r="BF771">
        <v>0</v>
      </c>
      <c r="BG771">
        <v>0</v>
      </c>
      <c r="BH771">
        <v>0</v>
      </c>
      <c r="BI771" t="s">
        <v>54</v>
      </c>
      <c r="BJ771" t="s">
        <v>2876</v>
      </c>
      <c r="BK771" t="s">
        <v>130</v>
      </c>
      <c r="BL771" t="s">
        <v>130</v>
      </c>
      <c r="BM771" t="s">
        <v>131</v>
      </c>
      <c r="BN771" t="s">
        <v>117</v>
      </c>
      <c r="BO771" t="s">
        <v>924</v>
      </c>
      <c r="BP771">
        <v>0</v>
      </c>
      <c r="BQ771">
        <v>0</v>
      </c>
      <c r="BR771">
        <v>0</v>
      </c>
      <c r="BS771">
        <v>0</v>
      </c>
      <c r="BT771">
        <v>0</v>
      </c>
      <c r="BU771">
        <v>1</v>
      </c>
      <c r="BV771">
        <v>0</v>
      </c>
      <c r="BW771">
        <v>0</v>
      </c>
      <c r="BX771">
        <v>0</v>
      </c>
      <c r="BY771">
        <v>0</v>
      </c>
      <c r="BZ771">
        <v>0</v>
      </c>
      <c r="CA771">
        <v>0</v>
      </c>
      <c r="CB771">
        <v>0</v>
      </c>
      <c r="CC771">
        <v>0</v>
      </c>
      <c r="CD771">
        <v>0</v>
      </c>
      <c r="CE771" t="s">
        <v>335</v>
      </c>
      <c r="CG771" t="s">
        <v>335</v>
      </c>
      <c r="CI771" t="s">
        <v>129</v>
      </c>
      <c r="CJ771" t="s">
        <v>54</v>
      </c>
      <c r="CK771" t="s">
        <v>2877</v>
      </c>
      <c r="CL771" t="s">
        <v>54</v>
      </c>
      <c r="CN771" t="s">
        <v>336</v>
      </c>
      <c r="CO771" t="s">
        <v>2878</v>
      </c>
      <c r="CP771">
        <v>5</v>
      </c>
      <c r="CS771" t="s">
        <v>347</v>
      </c>
      <c r="CT771" t="s">
        <v>2879</v>
      </c>
    </row>
    <row r="772" spans="1:98" customFormat="1">
      <c r="A772">
        <v>199648</v>
      </c>
      <c r="B772" t="s">
        <v>366</v>
      </c>
      <c r="C772" t="s">
        <v>360</v>
      </c>
      <c r="D772">
        <v>1965</v>
      </c>
      <c r="E772">
        <v>61</v>
      </c>
      <c r="F772" t="s">
        <v>339</v>
      </c>
      <c r="G772" t="s">
        <v>74</v>
      </c>
      <c r="H772" t="s">
        <v>1688</v>
      </c>
      <c r="I772" t="s">
        <v>324</v>
      </c>
      <c r="J772" t="s">
        <v>350</v>
      </c>
      <c r="K772" s="329">
        <v>46129.391770833332</v>
      </c>
      <c r="L772" t="s">
        <v>309</v>
      </c>
      <c r="M772" t="s">
        <v>366</v>
      </c>
      <c r="N772" t="s">
        <v>368</v>
      </c>
      <c r="O772" t="s">
        <v>328</v>
      </c>
      <c r="P772" t="s">
        <v>329</v>
      </c>
      <c r="R772" t="s">
        <v>383</v>
      </c>
      <c r="S772" t="s">
        <v>121</v>
      </c>
      <c r="T772" t="s">
        <v>121</v>
      </c>
      <c r="U772" t="s">
        <v>331</v>
      </c>
      <c r="V772" t="s">
        <v>107</v>
      </c>
      <c r="W772" t="s">
        <v>359</v>
      </c>
      <c r="X772">
        <v>0</v>
      </c>
      <c r="Y772">
        <v>0</v>
      </c>
      <c r="Z772">
        <v>1</v>
      </c>
      <c r="AA772">
        <v>0</v>
      </c>
      <c r="AB772">
        <v>1</v>
      </c>
      <c r="AC772">
        <v>0</v>
      </c>
      <c r="AD772">
        <v>0</v>
      </c>
      <c r="AE772">
        <v>0</v>
      </c>
      <c r="AF772">
        <v>0</v>
      </c>
      <c r="AG772">
        <v>0</v>
      </c>
      <c r="AH772">
        <v>0</v>
      </c>
      <c r="AI772">
        <v>0</v>
      </c>
      <c r="AJ772">
        <v>0</v>
      </c>
      <c r="AK772">
        <v>0</v>
      </c>
      <c r="AL772">
        <v>0</v>
      </c>
      <c r="AM772">
        <v>0</v>
      </c>
      <c r="AN772">
        <v>0</v>
      </c>
      <c r="AO772">
        <v>0</v>
      </c>
      <c r="AP772" t="s">
        <v>345</v>
      </c>
      <c r="AQ772">
        <v>1</v>
      </c>
      <c r="AR772">
        <v>0</v>
      </c>
      <c r="AS772">
        <v>0</v>
      </c>
      <c r="AT772">
        <v>0</v>
      </c>
      <c r="AU772">
        <v>0</v>
      </c>
      <c r="AV772">
        <v>0</v>
      </c>
      <c r="AW772">
        <v>0</v>
      </c>
      <c r="AX772">
        <v>0</v>
      </c>
      <c r="AY772" t="s">
        <v>345</v>
      </c>
      <c r="AZ772">
        <v>1</v>
      </c>
      <c r="BA772">
        <v>0</v>
      </c>
      <c r="BB772">
        <v>0</v>
      </c>
      <c r="BC772">
        <v>0</v>
      </c>
      <c r="BD772">
        <v>0</v>
      </c>
      <c r="BE772">
        <v>0</v>
      </c>
      <c r="BF772">
        <v>0</v>
      </c>
      <c r="BG772">
        <v>0</v>
      </c>
      <c r="BH772">
        <v>0</v>
      </c>
      <c r="BK772" t="s">
        <v>386</v>
      </c>
      <c r="BL772" t="s">
        <v>130</v>
      </c>
      <c r="BM772" t="s">
        <v>130</v>
      </c>
      <c r="BN772" t="s">
        <v>117</v>
      </c>
      <c r="BO772" t="s">
        <v>1117</v>
      </c>
      <c r="BP772">
        <v>0</v>
      </c>
      <c r="BQ772">
        <v>0</v>
      </c>
      <c r="BR772">
        <v>1</v>
      </c>
      <c r="BS772">
        <v>0</v>
      </c>
      <c r="BT772">
        <v>0</v>
      </c>
      <c r="BU772">
        <v>0</v>
      </c>
      <c r="BV772">
        <v>0</v>
      </c>
      <c r="BW772">
        <v>0</v>
      </c>
      <c r="BX772">
        <v>0</v>
      </c>
      <c r="BY772">
        <v>0</v>
      </c>
      <c r="BZ772">
        <v>0</v>
      </c>
      <c r="CA772">
        <v>0</v>
      </c>
      <c r="CB772">
        <v>0</v>
      </c>
      <c r="CC772">
        <v>0</v>
      </c>
      <c r="CD772" t="s">
        <v>2880</v>
      </c>
      <c r="CE772" t="s">
        <v>335</v>
      </c>
      <c r="CF772" t="s">
        <v>2881</v>
      </c>
      <c r="CG772" t="s">
        <v>335</v>
      </c>
      <c r="CH772" t="s">
        <v>2882</v>
      </c>
      <c r="CI772" t="s">
        <v>130</v>
      </c>
      <c r="CJ772" t="s">
        <v>52</v>
      </c>
      <c r="CK772" t="s">
        <v>2883</v>
      </c>
      <c r="CL772" t="s">
        <v>52</v>
      </c>
      <c r="CM772" t="s">
        <v>2884</v>
      </c>
      <c r="CN772" t="s">
        <v>336</v>
      </c>
      <c r="CO772" t="s">
        <v>2885</v>
      </c>
      <c r="CP772">
        <v>8</v>
      </c>
      <c r="CQ772" t="s">
        <v>2886</v>
      </c>
      <c r="CS772" t="s">
        <v>347</v>
      </c>
      <c r="CT772" t="s">
        <v>2887</v>
      </c>
    </row>
    <row r="773" spans="1:98" customFormat="1">
      <c r="A773">
        <v>199649</v>
      </c>
      <c r="B773" t="s">
        <v>321</v>
      </c>
      <c r="C773" t="s">
        <v>322</v>
      </c>
      <c r="D773">
        <v>1964</v>
      </c>
      <c r="E773">
        <v>62</v>
      </c>
      <c r="F773" t="s">
        <v>339</v>
      </c>
      <c r="G773" t="s">
        <v>49</v>
      </c>
      <c r="H773" t="s">
        <v>492</v>
      </c>
      <c r="I773" t="s">
        <v>324</v>
      </c>
      <c r="J773" t="s">
        <v>325</v>
      </c>
      <c r="K773" s="329">
        <v>46129.375289351854</v>
      </c>
      <c r="L773" t="s">
        <v>309</v>
      </c>
      <c r="M773" t="s">
        <v>568</v>
      </c>
      <c r="N773" t="s">
        <v>1397</v>
      </c>
      <c r="O773" t="s">
        <v>492</v>
      </c>
      <c r="P773" t="s">
        <v>382</v>
      </c>
      <c r="R773" t="s">
        <v>383</v>
      </c>
      <c r="S773" t="s">
        <v>121</v>
      </c>
      <c r="T773" t="s">
        <v>121</v>
      </c>
      <c r="U773" t="s">
        <v>331</v>
      </c>
      <c r="V773" t="s">
        <v>105</v>
      </c>
      <c r="W773" t="s">
        <v>513</v>
      </c>
      <c r="X773">
        <v>0</v>
      </c>
      <c r="Y773">
        <v>0</v>
      </c>
      <c r="Z773">
        <v>0</v>
      </c>
      <c r="AA773">
        <v>0</v>
      </c>
      <c r="AB773">
        <v>0</v>
      </c>
      <c r="AC773">
        <v>0</v>
      </c>
      <c r="AD773">
        <v>0</v>
      </c>
      <c r="AE773">
        <v>0</v>
      </c>
      <c r="AF773">
        <v>0</v>
      </c>
      <c r="AG773">
        <v>0</v>
      </c>
      <c r="AH773">
        <v>1</v>
      </c>
      <c r="AI773">
        <v>0</v>
      </c>
      <c r="AJ773">
        <v>0</v>
      </c>
      <c r="AK773">
        <v>0</v>
      </c>
      <c r="AL773">
        <v>0</v>
      </c>
      <c r="AM773">
        <v>0</v>
      </c>
      <c r="AN773">
        <v>0</v>
      </c>
      <c r="AO773">
        <v>0</v>
      </c>
      <c r="AP773" t="s">
        <v>345</v>
      </c>
      <c r="AQ773">
        <v>1</v>
      </c>
      <c r="AR773">
        <v>0</v>
      </c>
      <c r="AS773">
        <v>0</v>
      </c>
      <c r="AT773">
        <v>0</v>
      </c>
      <c r="AU773">
        <v>0</v>
      </c>
      <c r="AV773">
        <v>0</v>
      </c>
      <c r="AW773">
        <v>0</v>
      </c>
      <c r="AX773">
        <v>0</v>
      </c>
      <c r="AY773" t="s">
        <v>345</v>
      </c>
      <c r="AZ773">
        <v>1</v>
      </c>
      <c r="BA773">
        <v>0</v>
      </c>
      <c r="BB773">
        <v>0</v>
      </c>
      <c r="BC773">
        <v>0</v>
      </c>
      <c r="BD773">
        <v>0</v>
      </c>
      <c r="BE773">
        <v>0</v>
      </c>
      <c r="BF773">
        <v>0</v>
      </c>
      <c r="BG773">
        <v>0</v>
      </c>
      <c r="BH773">
        <v>0</v>
      </c>
      <c r="BI773" t="s">
        <v>51</v>
      </c>
      <c r="BK773" t="s">
        <v>386</v>
      </c>
      <c r="BL773" t="s">
        <v>127</v>
      </c>
      <c r="BM773" t="s">
        <v>127</v>
      </c>
      <c r="BN773" t="s">
        <v>120</v>
      </c>
      <c r="BO773" t="s">
        <v>922</v>
      </c>
      <c r="BP773">
        <v>1</v>
      </c>
      <c r="BQ773">
        <v>0</v>
      </c>
      <c r="BR773">
        <v>0</v>
      </c>
      <c r="BS773">
        <v>0</v>
      </c>
      <c r="BT773">
        <v>0</v>
      </c>
      <c r="BU773">
        <v>0</v>
      </c>
      <c r="BV773">
        <v>0</v>
      </c>
      <c r="BW773">
        <v>0</v>
      </c>
      <c r="BX773">
        <v>0</v>
      </c>
      <c r="BY773">
        <v>0</v>
      </c>
      <c r="BZ773">
        <v>0</v>
      </c>
      <c r="CA773">
        <v>0</v>
      </c>
      <c r="CB773">
        <v>0</v>
      </c>
      <c r="CC773">
        <v>0</v>
      </c>
      <c r="CD773">
        <v>0</v>
      </c>
      <c r="CE773" t="s">
        <v>335</v>
      </c>
      <c r="CG773" t="s">
        <v>335</v>
      </c>
      <c r="CI773" t="s">
        <v>127</v>
      </c>
      <c r="CJ773" t="s">
        <v>51</v>
      </c>
      <c r="CL773" t="s">
        <v>51</v>
      </c>
      <c r="CN773" t="s">
        <v>346</v>
      </c>
      <c r="CP773">
        <v>10</v>
      </c>
    </row>
    <row r="774" spans="1:98" customFormat="1">
      <c r="A774">
        <v>199647</v>
      </c>
      <c r="B774" t="s">
        <v>29</v>
      </c>
      <c r="C774" t="s">
        <v>322</v>
      </c>
      <c r="D774">
        <v>1955</v>
      </c>
      <c r="E774">
        <v>71</v>
      </c>
      <c r="F774" t="s">
        <v>376</v>
      </c>
      <c r="G774" t="s">
        <v>80</v>
      </c>
      <c r="H774" t="s">
        <v>855</v>
      </c>
      <c r="I774" t="s">
        <v>410</v>
      </c>
      <c r="J774" t="s">
        <v>350</v>
      </c>
      <c r="K774" s="329">
        <v>46129.35125</v>
      </c>
      <c r="L774" t="s">
        <v>309</v>
      </c>
      <c r="M774" t="s">
        <v>29</v>
      </c>
      <c r="N774" t="s">
        <v>458</v>
      </c>
      <c r="O774" t="s">
        <v>459</v>
      </c>
      <c r="P774" t="s">
        <v>353</v>
      </c>
      <c r="Q774" t="s">
        <v>305</v>
      </c>
      <c r="R774" t="s">
        <v>123</v>
      </c>
      <c r="S774" t="s">
        <v>122</v>
      </c>
      <c r="T774" t="s">
        <v>343</v>
      </c>
      <c r="U774" t="s">
        <v>74</v>
      </c>
      <c r="V774" t="s">
        <v>107</v>
      </c>
      <c r="W774" t="s">
        <v>1356</v>
      </c>
      <c r="X774">
        <v>0</v>
      </c>
      <c r="Y774">
        <v>1</v>
      </c>
      <c r="Z774">
        <v>1</v>
      </c>
      <c r="AA774">
        <v>1</v>
      </c>
      <c r="AB774">
        <v>0</v>
      </c>
      <c r="AC774">
        <v>1</v>
      </c>
      <c r="AD774">
        <v>0</v>
      </c>
      <c r="AE774">
        <v>0</v>
      </c>
      <c r="AF774">
        <v>0</v>
      </c>
      <c r="AG774">
        <v>0</v>
      </c>
      <c r="AH774">
        <v>0</v>
      </c>
      <c r="AI774">
        <v>0</v>
      </c>
      <c r="AJ774">
        <v>0</v>
      </c>
      <c r="AK774">
        <v>0</v>
      </c>
      <c r="AL774">
        <v>0</v>
      </c>
      <c r="AM774">
        <v>0</v>
      </c>
      <c r="AN774">
        <v>0</v>
      </c>
      <c r="AO774">
        <v>0</v>
      </c>
      <c r="AP774" t="s">
        <v>345</v>
      </c>
      <c r="AQ774">
        <v>1</v>
      </c>
      <c r="AR774">
        <v>0</v>
      </c>
      <c r="AS774">
        <v>0</v>
      </c>
      <c r="AT774">
        <v>0</v>
      </c>
      <c r="AU774">
        <v>0</v>
      </c>
      <c r="AV774">
        <v>0</v>
      </c>
      <c r="AW774">
        <v>0</v>
      </c>
      <c r="AX774">
        <v>0</v>
      </c>
      <c r="AY774" t="s">
        <v>437</v>
      </c>
      <c r="AZ774">
        <v>1</v>
      </c>
      <c r="BA774">
        <v>1</v>
      </c>
      <c r="BB774">
        <v>0</v>
      </c>
      <c r="BC774">
        <v>0</v>
      </c>
      <c r="BD774">
        <v>0</v>
      </c>
      <c r="BE774">
        <v>0</v>
      </c>
      <c r="BF774">
        <v>0</v>
      </c>
      <c r="BG774">
        <v>0</v>
      </c>
      <c r="BH774">
        <v>0</v>
      </c>
      <c r="BK774" t="s">
        <v>130</v>
      </c>
      <c r="BL774" t="s">
        <v>132</v>
      </c>
      <c r="BM774" t="s">
        <v>131</v>
      </c>
      <c r="BN774" t="s">
        <v>117</v>
      </c>
      <c r="BO774" t="s">
        <v>947</v>
      </c>
      <c r="BP774">
        <v>0</v>
      </c>
      <c r="BQ774">
        <v>0</v>
      </c>
      <c r="BR774">
        <v>0</v>
      </c>
      <c r="BS774">
        <v>0</v>
      </c>
      <c r="BT774">
        <v>0</v>
      </c>
      <c r="BU774">
        <v>1</v>
      </c>
      <c r="BV774">
        <v>0</v>
      </c>
      <c r="BW774">
        <v>0</v>
      </c>
      <c r="BX774">
        <v>0</v>
      </c>
      <c r="BY774">
        <v>0</v>
      </c>
      <c r="BZ774">
        <v>1</v>
      </c>
      <c r="CA774">
        <v>0</v>
      </c>
      <c r="CB774">
        <v>0</v>
      </c>
      <c r="CC774">
        <v>0</v>
      </c>
      <c r="CD774">
        <v>0</v>
      </c>
      <c r="CE774" t="s">
        <v>139</v>
      </c>
      <c r="CG774" t="s">
        <v>186</v>
      </c>
      <c r="CI774" t="s">
        <v>130</v>
      </c>
      <c r="CJ774" t="s">
        <v>52</v>
      </c>
      <c r="CK774" t="s">
        <v>2888</v>
      </c>
      <c r="CL774" t="s">
        <v>53</v>
      </c>
      <c r="CN774" t="s">
        <v>346</v>
      </c>
      <c r="CP774">
        <v>6</v>
      </c>
      <c r="CS774" t="s">
        <v>347</v>
      </c>
    </row>
    <row r="775" spans="1:98" customFormat="1">
      <c r="A775">
        <v>199646</v>
      </c>
      <c r="B775" t="s">
        <v>514</v>
      </c>
      <c r="C775" t="s">
        <v>360</v>
      </c>
      <c r="D775">
        <v>1963</v>
      </c>
      <c r="E775">
        <v>63</v>
      </c>
      <c r="F775" t="s">
        <v>339</v>
      </c>
      <c r="G775" t="s">
        <v>84</v>
      </c>
      <c r="H775" t="s">
        <v>886</v>
      </c>
      <c r="I775" t="s">
        <v>402</v>
      </c>
      <c r="J775" t="s">
        <v>325</v>
      </c>
      <c r="K775" s="329">
        <v>46129.304016203707</v>
      </c>
      <c r="L775" t="s">
        <v>309</v>
      </c>
      <c r="M775" t="s">
        <v>514</v>
      </c>
      <c r="N775" t="s">
        <v>516</v>
      </c>
      <c r="O775" t="s">
        <v>352</v>
      </c>
      <c r="P775" t="s">
        <v>353</v>
      </c>
      <c r="R775" t="s">
        <v>122</v>
      </c>
      <c r="S775" t="s">
        <v>121</v>
      </c>
      <c r="T775" t="s">
        <v>121</v>
      </c>
      <c r="U775" t="s">
        <v>395</v>
      </c>
      <c r="V775" t="s">
        <v>106</v>
      </c>
      <c r="W775" t="s">
        <v>384</v>
      </c>
      <c r="X775">
        <v>0</v>
      </c>
      <c r="Y775">
        <v>0</v>
      </c>
      <c r="Z775">
        <v>0</v>
      </c>
      <c r="AA775">
        <v>0</v>
      </c>
      <c r="AB775">
        <v>1</v>
      </c>
      <c r="AC775">
        <v>0</v>
      </c>
      <c r="AD775">
        <v>0</v>
      </c>
      <c r="AE775">
        <v>0</v>
      </c>
      <c r="AF775">
        <v>0</v>
      </c>
      <c r="AG775">
        <v>0</v>
      </c>
      <c r="AH775">
        <v>0</v>
      </c>
      <c r="AI775">
        <v>0</v>
      </c>
      <c r="AJ775">
        <v>0</v>
      </c>
      <c r="AK775">
        <v>0</v>
      </c>
      <c r="AL775">
        <v>0</v>
      </c>
      <c r="AM775">
        <v>0</v>
      </c>
      <c r="AN775">
        <v>0</v>
      </c>
      <c r="AO775">
        <v>0</v>
      </c>
      <c r="AP775" t="s">
        <v>345</v>
      </c>
      <c r="AQ775">
        <v>1</v>
      </c>
      <c r="AR775">
        <v>0</v>
      </c>
      <c r="AS775">
        <v>0</v>
      </c>
      <c r="AT775">
        <v>0</v>
      </c>
      <c r="AU775">
        <v>0</v>
      </c>
      <c r="AV775">
        <v>0</v>
      </c>
      <c r="AW775">
        <v>0</v>
      </c>
      <c r="AX775">
        <v>0</v>
      </c>
      <c r="AY775" t="s">
        <v>345</v>
      </c>
      <c r="AZ775">
        <v>1</v>
      </c>
      <c r="BA775">
        <v>0</v>
      </c>
      <c r="BB775">
        <v>0</v>
      </c>
      <c r="BC775">
        <v>0</v>
      </c>
      <c r="BD775">
        <v>0</v>
      </c>
      <c r="BE775">
        <v>0</v>
      </c>
      <c r="BF775">
        <v>0</v>
      </c>
      <c r="BG775">
        <v>0</v>
      </c>
      <c r="BH775">
        <v>0</v>
      </c>
      <c r="BK775" t="s">
        <v>132</v>
      </c>
      <c r="BL775" t="s">
        <v>133</v>
      </c>
      <c r="BM775" t="s">
        <v>131</v>
      </c>
      <c r="BN775" t="s">
        <v>117</v>
      </c>
      <c r="BO775" t="s">
        <v>934</v>
      </c>
      <c r="BP775">
        <v>0</v>
      </c>
      <c r="BQ775">
        <v>1</v>
      </c>
      <c r="BR775">
        <v>0</v>
      </c>
      <c r="BS775">
        <v>1</v>
      </c>
      <c r="BT775">
        <v>0</v>
      </c>
      <c r="BU775">
        <v>0</v>
      </c>
      <c r="BV775">
        <v>0</v>
      </c>
      <c r="BW775">
        <v>0</v>
      </c>
      <c r="BX775">
        <v>0</v>
      </c>
      <c r="BY775">
        <v>0</v>
      </c>
      <c r="BZ775">
        <v>0</v>
      </c>
      <c r="CA775">
        <v>0</v>
      </c>
      <c r="CB775">
        <v>0</v>
      </c>
      <c r="CC775">
        <v>0</v>
      </c>
      <c r="CD775">
        <v>0</v>
      </c>
      <c r="CE775" t="s">
        <v>200</v>
      </c>
      <c r="CG775" t="s">
        <v>335</v>
      </c>
      <c r="CI775" t="s">
        <v>131</v>
      </c>
      <c r="CJ775" t="s">
        <v>53</v>
      </c>
      <c r="CL775" t="s">
        <v>53</v>
      </c>
      <c r="CN775" t="s">
        <v>346</v>
      </c>
      <c r="CP775">
        <v>5</v>
      </c>
      <c r="CS775" t="s">
        <v>337</v>
      </c>
    </row>
    <row r="776" spans="1:98" customFormat="1">
      <c r="A776">
        <v>135542</v>
      </c>
      <c r="B776" t="s">
        <v>370</v>
      </c>
      <c r="C776" t="s">
        <v>360</v>
      </c>
      <c r="D776">
        <v>1963</v>
      </c>
      <c r="E776">
        <v>63</v>
      </c>
      <c r="F776" t="s">
        <v>339</v>
      </c>
      <c r="G776" t="s">
        <v>85</v>
      </c>
      <c r="H776" t="s">
        <v>806</v>
      </c>
      <c r="I776" t="s">
        <v>367</v>
      </c>
      <c r="J776" t="s">
        <v>350</v>
      </c>
      <c r="K776" s="329">
        <v>46129.129884259259</v>
      </c>
      <c r="L776" t="s">
        <v>309</v>
      </c>
      <c r="M776" t="s">
        <v>370</v>
      </c>
      <c r="N776" t="s">
        <v>539</v>
      </c>
      <c r="O776" t="s">
        <v>377</v>
      </c>
      <c r="P776" t="s">
        <v>365</v>
      </c>
      <c r="Q776" t="s">
        <v>304</v>
      </c>
      <c r="R776" t="s">
        <v>122</v>
      </c>
      <c r="S776" t="s">
        <v>122</v>
      </c>
      <c r="T776" t="s">
        <v>330</v>
      </c>
      <c r="U776" t="s">
        <v>331</v>
      </c>
      <c r="V776" t="s">
        <v>105</v>
      </c>
      <c r="W776" t="s">
        <v>1569</v>
      </c>
      <c r="X776">
        <v>1</v>
      </c>
      <c r="Y776">
        <v>1</v>
      </c>
      <c r="Z776">
        <v>1</v>
      </c>
      <c r="AA776">
        <v>0</v>
      </c>
      <c r="AB776">
        <v>1</v>
      </c>
      <c r="AC776">
        <v>0</v>
      </c>
      <c r="AD776">
        <v>0</v>
      </c>
      <c r="AE776">
        <v>0</v>
      </c>
      <c r="AF776">
        <v>0</v>
      </c>
      <c r="AG776">
        <v>0</v>
      </c>
      <c r="AH776">
        <v>0</v>
      </c>
      <c r="AI776">
        <v>1</v>
      </c>
      <c r="AJ776">
        <v>0</v>
      </c>
      <c r="AK776">
        <v>0</v>
      </c>
      <c r="AL776">
        <v>0</v>
      </c>
      <c r="AM776">
        <v>0</v>
      </c>
      <c r="AN776">
        <v>0</v>
      </c>
      <c r="AO776">
        <v>0</v>
      </c>
      <c r="AP776" t="s">
        <v>345</v>
      </c>
      <c r="AQ776">
        <v>1</v>
      </c>
      <c r="AR776">
        <v>0</v>
      </c>
      <c r="AS776">
        <v>0</v>
      </c>
      <c r="AT776">
        <v>0</v>
      </c>
      <c r="AU776">
        <v>0</v>
      </c>
      <c r="AV776">
        <v>0</v>
      </c>
      <c r="AW776">
        <v>0</v>
      </c>
      <c r="AX776">
        <v>0</v>
      </c>
      <c r="AY776" t="s">
        <v>345</v>
      </c>
      <c r="AZ776">
        <v>1</v>
      </c>
      <c r="BA776">
        <v>0</v>
      </c>
      <c r="BB776">
        <v>0</v>
      </c>
      <c r="BC776">
        <v>0</v>
      </c>
      <c r="BD776">
        <v>0</v>
      </c>
      <c r="BE776">
        <v>0</v>
      </c>
      <c r="BF776">
        <v>0</v>
      </c>
      <c r="BG776">
        <v>0</v>
      </c>
      <c r="BH776">
        <v>0</v>
      </c>
      <c r="BK776" t="s">
        <v>131</v>
      </c>
      <c r="BL776" t="s">
        <v>131</v>
      </c>
      <c r="BM776" t="s">
        <v>133</v>
      </c>
      <c r="BN776" t="s">
        <v>120</v>
      </c>
      <c r="BO776" t="s">
        <v>942</v>
      </c>
      <c r="BP776">
        <v>0</v>
      </c>
      <c r="BQ776">
        <v>0</v>
      </c>
      <c r="BR776">
        <v>0</v>
      </c>
      <c r="BS776">
        <v>1</v>
      </c>
      <c r="BT776">
        <v>1</v>
      </c>
      <c r="BU776">
        <v>0</v>
      </c>
      <c r="BV776">
        <v>0</v>
      </c>
      <c r="BW776">
        <v>0</v>
      </c>
      <c r="BX776">
        <v>0</v>
      </c>
      <c r="BY776">
        <v>0</v>
      </c>
      <c r="BZ776">
        <v>0</v>
      </c>
      <c r="CA776">
        <v>0</v>
      </c>
      <c r="CB776">
        <v>0</v>
      </c>
      <c r="CC776">
        <v>0</v>
      </c>
      <c r="CD776">
        <v>0</v>
      </c>
      <c r="CE776" t="s">
        <v>335</v>
      </c>
      <c r="CF776" t="s">
        <v>1500</v>
      </c>
      <c r="CG776" t="s">
        <v>335</v>
      </c>
      <c r="CI776" t="s">
        <v>128</v>
      </c>
      <c r="CJ776" t="s">
        <v>52</v>
      </c>
      <c r="CK776" t="s">
        <v>2889</v>
      </c>
      <c r="CL776" t="s">
        <v>52</v>
      </c>
      <c r="CM776" t="s">
        <v>2890</v>
      </c>
      <c r="CN776" t="s">
        <v>346</v>
      </c>
      <c r="CP776">
        <v>9</v>
      </c>
      <c r="CQ776" t="s">
        <v>2891</v>
      </c>
      <c r="CS776" t="s">
        <v>337</v>
      </c>
      <c r="CT776" t="s">
        <v>2892</v>
      </c>
    </row>
    <row r="777" spans="1:98" customFormat="1">
      <c r="A777">
        <v>199643</v>
      </c>
      <c r="B777" t="s">
        <v>593</v>
      </c>
      <c r="C777" t="s">
        <v>303</v>
      </c>
      <c r="D777">
        <v>1969</v>
      </c>
      <c r="E777">
        <v>57</v>
      </c>
      <c r="F777" t="s">
        <v>58</v>
      </c>
      <c r="G777" t="s">
        <v>77</v>
      </c>
      <c r="H777" t="s">
        <v>619</v>
      </c>
      <c r="I777" t="s">
        <v>424</v>
      </c>
      <c r="J777" t="s">
        <v>325</v>
      </c>
      <c r="K777" s="329">
        <v>46128.915312500001</v>
      </c>
      <c r="L777" t="s">
        <v>309</v>
      </c>
      <c r="M777" t="s">
        <v>593</v>
      </c>
      <c r="N777" t="s">
        <v>594</v>
      </c>
      <c r="O777" t="s">
        <v>453</v>
      </c>
      <c r="P777" t="s">
        <v>342</v>
      </c>
      <c r="Q777" t="s">
        <v>307</v>
      </c>
      <c r="R777" t="s">
        <v>122</v>
      </c>
      <c r="S777" t="s">
        <v>122</v>
      </c>
      <c r="T777" t="s">
        <v>394</v>
      </c>
      <c r="U777" t="s">
        <v>74</v>
      </c>
      <c r="V777" t="s">
        <v>107</v>
      </c>
      <c r="W777" t="s">
        <v>684</v>
      </c>
      <c r="X777">
        <v>1</v>
      </c>
      <c r="Y777">
        <v>1</v>
      </c>
      <c r="Z777">
        <v>1</v>
      </c>
      <c r="AA777">
        <v>1</v>
      </c>
      <c r="AB777">
        <v>1</v>
      </c>
      <c r="AC777">
        <v>0</v>
      </c>
      <c r="AD777">
        <v>0</v>
      </c>
      <c r="AE777">
        <v>0</v>
      </c>
      <c r="AF777">
        <v>0</v>
      </c>
      <c r="AG777">
        <v>0</v>
      </c>
      <c r="AH777">
        <v>1</v>
      </c>
      <c r="AI777">
        <v>0</v>
      </c>
      <c r="AJ777">
        <v>0</v>
      </c>
      <c r="AK777">
        <v>0</v>
      </c>
      <c r="AL777">
        <v>0</v>
      </c>
      <c r="AM777">
        <v>0</v>
      </c>
      <c r="AN777">
        <v>0</v>
      </c>
      <c r="AO777">
        <v>0</v>
      </c>
      <c r="AP777" t="s">
        <v>345</v>
      </c>
      <c r="AQ777">
        <v>1</v>
      </c>
      <c r="AR777">
        <v>0</v>
      </c>
      <c r="AS777">
        <v>0</v>
      </c>
      <c r="AT777">
        <v>0</v>
      </c>
      <c r="AU777">
        <v>0</v>
      </c>
      <c r="AV777">
        <v>0</v>
      </c>
      <c r="AW777">
        <v>0</v>
      </c>
      <c r="AX777">
        <v>0</v>
      </c>
      <c r="AY777" t="s">
        <v>345</v>
      </c>
      <c r="AZ777">
        <v>1</v>
      </c>
      <c r="BA777">
        <v>0</v>
      </c>
      <c r="BB777">
        <v>0</v>
      </c>
      <c r="BC777">
        <v>0</v>
      </c>
      <c r="BD777">
        <v>0</v>
      </c>
      <c r="BE777">
        <v>0</v>
      </c>
      <c r="BF777">
        <v>0</v>
      </c>
      <c r="BG777">
        <v>0</v>
      </c>
      <c r="BH777">
        <v>0</v>
      </c>
      <c r="BK777" t="s">
        <v>132</v>
      </c>
      <c r="BL777" t="s">
        <v>131</v>
      </c>
      <c r="BM777" t="s">
        <v>132</v>
      </c>
      <c r="BN777" t="s">
        <v>117</v>
      </c>
      <c r="BO777" t="s">
        <v>373</v>
      </c>
      <c r="BP777">
        <v>0</v>
      </c>
      <c r="BQ777">
        <v>0</v>
      </c>
      <c r="BR777">
        <v>0</v>
      </c>
      <c r="BS777">
        <v>0</v>
      </c>
      <c r="BT777">
        <v>0</v>
      </c>
      <c r="BU777">
        <v>0</v>
      </c>
      <c r="BV777">
        <v>0</v>
      </c>
      <c r="BW777">
        <v>0</v>
      </c>
      <c r="BX777">
        <v>0</v>
      </c>
      <c r="BY777">
        <v>0</v>
      </c>
      <c r="BZ777">
        <v>0</v>
      </c>
      <c r="CA777">
        <v>0</v>
      </c>
      <c r="CB777">
        <v>0</v>
      </c>
      <c r="CC777">
        <v>0</v>
      </c>
      <c r="CD777" t="s">
        <v>1413</v>
      </c>
      <c r="CE777" t="s">
        <v>203</v>
      </c>
      <c r="CG777" t="s">
        <v>219</v>
      </c>
      <c r="CI777" t="s">
        <v>386</v>
      </c>
      <c r="CJ777" t="s">
        <v>52</v>
      </c>
      <c r="CL777" t="s">
        <v>52</v>
      </c>
      <c r="CN777" t="s">
        <v>346</v>
      </c>
      <c r="CO777" t="s">
        <v>2893</v>
      </c>
      <c r="CP777">
        <v>8</v>
      </c>
      <c r="CQ777" t="s">
        <v>2894</v>
      </c>
      <c r="CR777" t="s">
        <v>2895</v>
      </c>
      <c r="CS777" t="s">
        <v>347</v>
      </c>
      <c r="CT777" t="s">
        <v>2896</v>
      </c>
    </row>
    <row r="778" spans="1:98" customFormat="1">
      <c r="A778">
        <v>199644</v>
      </c>
      <c r="B778" t="s">
        <v>511</v>
      </c>
      <c r="C778" t="s">
        <v>360</v>
      </c>
      <c r="D778">
        <v>1970</v>
      </c>
      <c r="E778">
        <v>56</v>
      </c>
      <c r="F778" t="s">
        <v>58</v>
      </c>
      <c r="G778" t="s">
        <v>89</v>
      </c>
      <c r="H778" t="s">
        <v>1738</v>
      </c>
      <c r="I778" t="s">
        <v>471</v>
      </c>
      <c r="J778" t="s">
        <v>325</v>
      </c>
      <c r="K778" s="329">
        <v>46128.911874999998</v>
      </c>
      <c r="L778" t="s">
        <v>309</v>
      </c>
      <c r="M778" t="s">
        <v>511</v>
      </c>
      <c r="N778" t="s">
        <v>512</v>
      </c>
      <c r="O778" t="s">
        <v>415</v>
      </c>
      <c r="P778" t="s">
        <v>382</v>
      </c>
      <c r="R778" t="s">
        <v>123</v>
      </c>
      <c r="S778" t="s">
        <v>123</v>
      </c>
      <c r="T778" t="s">
        <v>391</v>
      </c>
      <c r="U778" t="s">
        <v>331</v>
      </c>
      <c r="V778" t="s">
        <v>115</v>
      </c>
      <c r="W778" t="s">
        <v>332</v>
      </c>
      <c r="X778">
        <v>0</v>
      </c>
      <c r="Y778">
        <v>0</v>
      </c>
      <c r="Z778">
        <v>0</v>
      </c>
      <c r="AA778">
        <v>0</v>
      </c>
      <c r="AB778">
        <v>0</v>
      </c>
      <c r="AC778">
        <v>0</v>
      </c>
      <c r="AD778">
        <v>0</v>
      </c>
      <c r="AE778">
        <v>0</v>
      </c>
      <c r="AF778">
        <v>0</v>
      </c>
      <c r="AG778">
        <v>0</v>
      </c>
      <c r="AH778">
        <v>0</v>
      </c>
      <c r="AI778">
        <v>0</v>
      </c>
      <c r="AJ778">
        <v>0</v>
      </c>
      <c r="AK778">
        <v>0</v>
      </c>
      <c r="AL778">
        <v>0</v>
      </c>
      <c r="AM778">
        <v>0</v>
      </c>
      <c r="AN778">
        <v>1</v>
      </c>
      <c r="AO778">
        <v>0</v>
      </c>
      <c r="AP778" t="s">
        <v>464</v>
      </c>
      <c r="AQ778">
        <v>0</v>
      </c>
      <c r="AR778">
        <v>0</v>
      </c>
      <c r="AS778">
        <v>0</v>
      </c>
      <c r="AT778">
        <v>1</v>
      </c>
      <c r="AU778">
        <v>0</v>
      </c>
      <c r="AV778">
        <v>0</v>
      </c>
      <c r="AW778">
        <v>0</v>
      </c>
      <c r="AX778">
        <v>0</v>
      </c>
      <c r="AY778" t="s">
        <v>745</v>
      </c>
      <c r="AZ778">
        <v>0</v>
      </c>
      <c r="BA778">
        <v>0</v>
      </c>
      <c r="BB778">
        <v>1</v>
      </c>
      <c r="BC778">
        <v>0</v>
      </c>
      <c r="BD778">
        <v>0</v>
      </c>
      <c r="BE778">
        <v>0</v>
      </c>
      <c r="BF778">
        <v>0</v>
      </c>
      <c r="BG778">
        <v>0</v>
      </c>
      <c r="BH778">
        <v>0</v>
      </c>
      <c r="BI778" t="s">
        <v>52</v>
      </c>
      <c r="BJ778" t="s">
        <v>2897</v>
      </c>
      <c r="BK778" t="s">
        <v>131</v>
      </c>
      <c r="BL778" t="s">
        <v>133</v>
      </c>
      <c r="BM778" t="s">
        <v>131</v>
      </c>
      <c r="BN778" t="s">
        <v>119</v>
      </c>
      <c r="BO778" t="s">
        <v>924</v>
      </c>
      <c r="BP778">
        <v>0</v>
      </c>
      <c r="BQ778">
        <v>0</v>
      </c>
      <c r="BR778">
        <v>0</v>
      </c>
      <c r="BS778">
        <v>0</v>
      </c>
      <c r="BT778">
        <v>0</v>
      </c>
      <c r="BU778">
        <v>1</v>
      </c>
      <c r="BV778">
        <v>0</v>
      </c>
      <c r="BW778">
        <v>0</v>
      </c>
      <c r="BX778">
        <v>0</v>
      </c>
      <c r="BY778">
        <v>0</v>
      </c>
      <c r="BZ778">
        <v>0</v>
      </c>
      <c r="CA778">
        <v>0</v>
      </c>
      <c r="CB778">
        <v>0</v>
      </c>
      <c r="CC778">
        <v>0</v>
      </c>
      <c r="CD778">
        <v>0</v>
      </c>
      <c r="CE778" t="s">
        <v>335</v>
      </c>
      <c r="CG778" t="s">
        <v>335</v>
      </c>
      <c r="CI778" t="s">
        <v>131</v>
      </c>
      <c r="CJ778" t="s">
        <v>52</v>
      </c>
      <c r="CK778" t="s">
        <v>2898</v>
      </c>
      <c r="CL778" t="s">
        <v>53</v>
      </c>
      <c r="CM778" t="s">
        <v>2899</v>
      </c>
      <c r="CN778" t="s">
        <v>336</v>
      </c>
      <c r="CO778" t="s">
        <v>2900</v>
      </c>
      <c r="CP778">
        <v>5</v>
      </c>
      <c r="CR778" t="s">
        <v>2901</v>
      </c>
      <c r="CS778" t="s">
        <v>337</v>
      </c>
    </row>
    <row r="779" spans="1:98" customFormat="1">
      <c r="A779">
        <v>193572</v>
      </c>
      <c r="B779" t="s">
        <v>389</v>
      </c>
      <c r="C779" t="s">
        <v>360</v>
      </c>
      <c r="D779">
        <v>1969</v>
      </c>
      <c r="E779">
        <v>57</v>
      </c>
      <c r="F779" t="s">
        <v>58</v>
      </c>
      <c r="G779" t="s">
        <v>84</v>
      </c>
      <c r="H779" t="s">
        <v>786</v>
      </c>
      <c r="I779" t="s">
        <v>397</v>
      </c>
      <c r="J779" t="s">
        <v>325</v>
      </c>
      <c r="K779" s="329">
        <v>46128.88989583333</v>
      </c>
      <c r="L779" t="s">
        <v>309</v>
      </c>
      <c r="M779" t="s">
        <v>612</v>
      </c>
      <c r="N779" t="s">
        <v>613</v>
      </c>
      <c r="O779" t="s">
        <v>377</v>
      </c>
      <c r="P779" t="s">
        <v>365</v>
      </c>
      <c r="Q779" t="s">
        <v>304</v>
      </c>
      <c r="R779" t="s">
        <v>122</v>
      </c>
      <c r="S779" t="s">
        <v>122</v>
      </c>
      <c r="T779" t="s">
        <v>343</v>
      </c>
      <c r="U779" t="s">
        <v>331</v>
      </c>
      <c r="V779" t="s">
        <v>111</v>
      </c>
      <c r="W779" t="s">
        <v>499</v>
      </c>
      <c r="X779">
        <v>0</v>
      </c>
      <c r="Y779">
        <v>0</v>
      </c>
      <c r="Z779">
        <v>0</v>
      </c>
      <c r="AA779">
        <v>0</v>
      </c>
      <c r="AB779">
        <v>0</v>
      </c>
      <c r="AC779">
        <v>0</v>
      </c>
      <c r="AD779">
        <v>0</v>
      </c>
      <c r="AE779">
        <v>0</v>
      </c>
      <c r="AF779">
        <v>0</v>
      </c>
      <c r="AG779">
        <v>0</v>
      </c>
      <c r="AH779">
        <v>0</v>
      </c>
      <c r="AI779">
        <v>0</v>
      </c>
      <c r="AJ779">
        <v>0</v>
      </c>
      <c r="AK779">
        <v>0</v>
      </c>
      <c r="AL779">
        <v>1</v>
      </c>
      <c r="AM779">
        <v>0</v>
      </c>
      <c r="AN779">
        <v>0</v>
      </c>
      <c r="AO779">
        <v>0</v>
      </c>
      <c r="AP779" t="s">
        <v>345</v>
      </c>
      <c r="AQ779">
        <v>1</v>
      </c>
      <c r="AR779">
        <v>0</v>
      </c>
      <c r="AS779">
        <v>0</v>
      </c>
      <c r="AT779">
        <v>0</v>
      </c>
      <c r="AU779">
        <v>0</v>
      </c>
      <c r="AV779">
        <v>0</v>
      </c>
      <c r="AW779">
        <v>0</v>
      </c>
      <c r="AX779">
        <v>0</v>
      </c>
      <c r="AY779" t="s">
        <v>345</v>
      </c>
      <c r="AZ779">
        <v>1</v>
      </c>
      <c r="BA779">
        <v>0</v>
      </c>
      <c r="BB779">
        <v>0</v>
      </c>
      <c r="BC779">
        <v>0</v>
      </c>
      <c r="BD779">
        <v>0</v>
      </c>
      <c r="BE779">
        <v>0</v>
      </c>
      <c r="BF779">
        <v>0</v>
      </c>
      <c r="BG779">
        <v>0</v>
      </c>
      <c r="BH779">
        <v>0</v>
      </c>
      <c r="BI779" t="s">
        <v>53</v>
      </c>
      <c r="BJ779" t="s">
        <v>2902</v>
      </c>
      <c r="BK779" t="s">
        <v>386</v>
      </c>
      <c r="BL779" t="s">
        <v>129</v>
      </c>
      <c r="BM779" t="s">
        <v>132</v>
      </c>
      <c r="BN779" t="s">
        <v>117</v>
      </c>
      <c r="BO779" t="s">
        <v>924</v>
      </c>
      <c r="BP779">
        <v>0</v>
      </c>
      <c r="BQ779">
        <v>0</v>
      </c>
      <c r="BR779">
        <v>0</v>
      </c>
      <c r="BS779">
        <v>0</v>
      </c>
      <c r="BT779">
        <v>0</v>
      </c>
      <c r="BU779">
        <v>1</v>
      </c>
      <c r="BV779">
        <v>0</v>
      </c>
      <c r="BW779">
        <v>0</v>
      </c>
      <c r="BX779">
        <v>0</v>
      </c>
      <c r="BY779">
        <v>0</v>
      </c>
      <c r="BZ779">
        <v>0</v>
      </c>
      <c r="CA779">
        <v>0</v>
      </c>
      <c r="CB779">
        <v>0</v>
      </c>
      <c r="CC779">
        <v>0</v>
      </c>
      <c r="CD779">
        <v>0</v>
      </c>
      <c r="CE779" t="s">
        <v>188</v>
      </c>
      <c r="CG779" t="s">
        <v>213</v>
      </c>
      <c r="CI779" t="s">
        <v>128</v>
      </c>
      <c r="CJ779" t="s">
        <v>53</v>
      </c>
      <c r="CK779" t="s">
        <v>2903</v>
      </c>
      <c r="CL779" t="s">
        <v>54</v>
      </c>
      <c r="CM779" t="s">
        <v>2904</v>
      </c>
      <c r="CN779" t="s">
        <v>336</v>
      </c>
      <c r="CO779" t="s">
        <v>845</v>
      </c>
      <c r="CP779">
        <v>5</v>
      </c>
      <c r="CQ779" t="s">
        <v>707</v>
      </c>
      <c r="CR779" t="s">
        <v>2905</v>
      </c>
      <c r="CS779" t="s">
        <v>337</v>
      </c>
    </row>
    <row r="780" spans="1:98" customFormat="1">
      <c r="A780">
        <v>157988</v>
      </c>
      <c r="B780" t="s">
        <v>644</v>
      </c>
      <c r="C780" t="s">
        <v>322</v>
      </c>
      <c r="D780">
        <v>1972</v>
      </c>
      <c r="E780">
        <v>54</v>
      </c>
      <c r="F780" t="s">
        <v>58</v>
      </c>
      <c r="G780" t="s">
        <v>82</v>
      </c>
      <c r="H780" t="s">
        <v>454</v>
      </c>
      <c r="I780" t="s">
        <v>349</v>
      </c>
      <c r="J780" t="s">
        <v>325</v>
      </c>
      <c r="K780" s="329">
        <v>46128.887569444443</v>
      </c>
      <c r="L780" t="s">
        <v>309</v>
      </c>
      <c r="M780" t="s">
        <v>658</v>
      </c>
      <c r="N780" t="s">
        <v>660</v>
      </c>
      <c r="O780" t="s">
        <v>319</v>
      </c>
      <c r="P780" t="s">
        <v>405</v>
      </c>
      <c r="Q780" t="s">
        <v>306</v>
      </c>
      <c r="R780" t="s">
        <v>383</v>
      </c>
      <c r="S780" t="s">
        <v>121</v>
      </c>
      <c r="T780" t="s">
        <v>394</v>
      </c>
      <c r="U780" t="s">
        <v>331</v>
      </c>
      <c r="V780" t="s">
        <v>105</v>
      </c>
      <c r="W780" t="s">
        <v>332</v>
      </c>
      <c r="X780">
        <v>0</v>
      </c>
      <c r="Y780">
        <v>0</v>
      </c>
      <c r="Z780">
        <v>0</v>
      </c>
      <c r="AA780">
        <v>0</v>
      </c>
      <c r="AB780">
        <v>0</v>
      </c>
      <c r="AC780">
        <v>0</v>
      </c>
      <c r="AD780">
        <v>0</v>
      </c>
      <c r="AE780">
        <v>0</v>
      </c>
      <c r="AF780">
        <v>0</v>
      </c>
      <c r="AG780">
        <v>0</v>
      </c>
      <c r="AH780">
        <v>0</v>
      </c>
      <c r="AI780">
        <v>0</v>
      </c>
      <c r="AJ780">
        <v>0</v>
      </c>
      <c r="AK780">
        <v>0</v>
      </c>
      <c r="AL780">
        <v>0</v>
      </c>
      <c r="AM780">
        <v>0</v>
      </c>
      <c r="AN780">
        <v>1</v>
      </c>
      <c r="AO780">
        <v>0</v>
      </c>
      <c r="AP780" t="s">
        <v>345</v>
      </c>
      <c r="AQ780">
        <v>1</v>
      </c>
      <c r="AR780">
        <v>0</v>
      </c>
      <c r="AS780">
        <v>0</v>
      </c>
      <c r="AT780">
        <v>0</v>
      </c>
      <c r="AU780">
        <v>0</v>
      </c>
      <c r="AV780">
        <v>0</v>
      </c>
      <c r="AW780">
        <v>0</v>
      </c>
      <c r="AX780">
        <v>0</v>
      </c>
      <c r="AY780" t="s">
        <v>345</v>
      </c>
      <c r="AZ780">
        <v>1</v>
      </c>
      <c r="BA780">
        <v>0</v>
      </c>
      <c r="BB780">
        <v>0</v>
      </c>
      <c r="BC780">
        <v>0</v>
      </c>
      <c r="BD780">
        <v>0</v>
      </c>
      <c r="BE780">
        <v>0</v>
      </c>
      <c r="BF780">
        <v>0</v>
      </c>
      <c r="BG780">
        <v>0</v>
      </c>
      <c r="BH780">
        <v>0</v>
      </c>
      <c r="BK780" t="s">
        <v>127</v>
      </c>
      <c r="BL780" t="s">
        <v>127</v>
      </c>
      <c r="BM780" t="s">
        <v>127</v>
      </c>
      <c r="BN780" t="s">
        <v>120</v>
      </c>
      <c r="BO780" t="s">
        <v>972</v>
      </c>
      <c r="BP780">
        <v>0</v>
      </c>
      <c r="BQ780">
        <v>1</v>
      </c>
      <c r="BR780">
        <v>1</v>
      </c>
      <c r="BS780">
        <v>1</v>
      </c>
      <c r="BT780">
        <v>0</v>
      </c>
      <c r="BU780">
        <v>0</v>
      </c>
      <c r="BV780">
        <v>0</v>
      </c>
      <c r="BW780">
        <v>0</v>
      </c>
      <c r="BX780">
        <v>0</v>
      </c>
      <c r="BY780">
        <v>0</v>
      </c>
      <c r="BZ780">
        <v>0</v>
      </c>
      <c r="CA780">
        <v>0</v>
      </c>
      <c r="CB780">
        <v>0</v>
      </c>
      <c r="CC780">
        <v>0</v>
      </c>
      <c r="CD780">
        <v>0</v>
      </c>
      <c r="CE780" t="s">
        <v>154</v>
      </c>
      <c r="CG780" t="s">
        <v>180</v>
      </c>
      <c r="CI780" t="s">
        <v>127</v>
      </c>
      <c r="CJ780" t="s">
        <v>51</v>
      </c>
      <c r="CL780" t="s">
        <v>51</v>
      </c>
      <c r="CN780" t="s">
        <v>346</v>
      </c>
      <c r="CP780">
        <v>10</v>
      </c>
      <c r="CS780" t="s">
        <v>337</v>
      </c>
    </row>
    <row r="781" spans="1:98" customFormat="1">
      <c r="A781">
        <v>199615</v>
      </c>
      <c r="B781" t="s">
        <v>321</v>
      </c>
      <c r="C781" t="s">
        <v>322</v>
      </c>
      <c r="D781">
        <v>1961</v>
      </c>
      <c r="E781">
        <v>65</v>
      </c>
      <c r="F781" t="s">
        <v>339</v>
      </c>
      <c r="G781" t="s">
        <v>49</v>
      </c>
      <c r="H781" t="s">
        <v>459</v>
      </c>
      <c r="I781" t="s">
        <v>361</v>
      </c>
      <c r="J781" t="s">
        <v>325</v>
      </c>
      <c r="K781" s="329">
        <v>46128.848229166666</v>
      </c>
      <c r="L781" t="s">
        <v>309</v>
      </c>
      <c r="M781" t="s">
        <v>29</v>
      </c>
      <c r="N781" t="s">
        <v>458</v>
      </c>
      <c r="O781" t="s">
        <v>459</v>
      </c>
      <c r="P781" t="s">
        <v>353</v>
      </c>
      <c r="Q781" t="s">
        <v>305</v>
      </c>
      <c r="R781" t="s">
        <v>383</v>
      </c>
      <c r="S781" t="s">
        <v>121</v>
      </c>
      <c r="T781" t="s">
        <v>121</v>
      </c>
      <c r="U781" t="s">
        <v>331</v>
      </c>
      <c r="V781" t="s">
        <v>105</v>
      </c>
      <c r="W781" t="s">
        <v>332</v>
      </c>
      <c r="X781">
        <v>0</v>
      </c>
      <c r="Y781">
        <v>0</v>
      </c>
      <c r="Z781">
        <v>0</v>
      </c>
      <c r="AA781">
        <v>0</v>
      </c>
      <c r="AB781">
        <v>0</v>
      </c>
      <c r="AC781">
        <v>0</v>
      </c>
      <c r="AD781">
        <v>0</v>
      </c>
      <c r="AE781">
        <v>0</v>
      </c>
      <c r="AF781">
        <v>0</v>
      </c>
      <c r="AG781">
        <v>0</v>
      </c>
      <c r="AH781">
        <v>0</v>
      </c>
      <c r="AI781">
        <v>0</v>
      </c>
      <c r="AJ781">
        <v>0</v>
      </c>
      <c r="AK781">
        <v>0</v>
      </c>
      <c r="AL781">
        <v>0</v>
      </c>
      <c r="AM781">
        <v>0</v>
      </c>
      <c r="AN781">
        <v>1</v>
      </c>
      <c r="AO781">
        <v>0</v>
      </c>
      <c r="AP781" t="s">
        <v>399</v>
      </c>
      <c r="AQ781">
        <v>0</v>
      </c>
      <c r="AR781">
        <v>0</v>
      </c>
      <c r="AS781">
        <v>0</v>
      </c>
      <c r="AT781">
        <v>0</v>
      </c>
      <c r="AU781">
        <v>0</v>
      </c>
      <c r="AV781">
        <v>0</v>
      </c>
      <c r="AW781">
        <v>1</v>
      </c>
      <c r="AX781">
        <v>0</v>
      </c>
      <c r="AY781" t="s">
        <v>345</v>
      </c>
      <c r="AZ781">
        <v>1</v>
      </c>
      <c r="BA781">
        <v>0</v>
      </c>
      <c r="BB781">
        <v>0</v>
      </c>
      <c r="BC781">
        <v>0</v>
      </c>
      <c r="BD781">
        <v>0</v>
      </c>
      <c r="BE781">
        <v>0</v>
      </c>
      <c r="BF781">
        <v>0</v>
      </c>
      <c r="BG781">
        <v>0</v>
      </c>
      <c r="BH781">
        <v>0</v>
      </c>
      <c r="BI781" t="s">
        <v>52</v>
      </c>
      <c r="BK781" t="s">
        <v>386</v>
      </c>
      <c r="BL781" t="s">
        <v>128</v>
      </c>
      <c r="BM781" t="s">
        <v>129</v>
      </c>
      <c r="BN781" t="s">
        <v>120</v>
      </c>
      <c r="BO781" t="s">
        <v>1797</v>
      </c>
      <c r="BP781">
        <v>1</v>
      </c>
      <c r="BQ781">
        <v>0</v>
      </c>
      <c r="BR781">
        <v>0</v>
      </c>
      <c r="BS781">
        <v>0</v>
      </c>
      <c r="BT781">
        <v>0</v>
      </c>
      <c r="BU781">
        <v>0</v>
      </c>
      <c r="BV781">
        <v>0</v>
      </c>
      <c r="BW781">
        <v>0</v>
      </c>
      <c r="BX781">
        <v>0</v>
      </c>
      <c r="BY781">
        <v>0</v>
      </c>
      <c r="BZ781">
        <v>1</v>
      </c>
      <c r="CA781">
        <v>1</v>
      </c>
      <c r="CB781">
        <v>0</v>
      </c>
      <c r="CC781">
        <v>0</v>
      </c>
      <c r="CD781">
        <v>0</v>
      </c>
      <c r="CE781" t="s">
        <v>335</v>
      </c>
      <c r="CG781" t="s">
        <v>335</v>
      </c>
      <c r="CI781" t="s">
        <v>386</v>
      </c>
      <c r="CJ781" t="s">
        <v>52</v>
      </c>
      <c r="CL781" t="s">
        <v>52</v>
      </c>
      <c r="CN781" t="s">
        <v>346</v>
      </c>
      <c r="CP781">
        <v>7</v>
      </c>
      <c r="CS781" t="s">
        <v>400</v>
      </c>
    </row>
    <row r="782" spans="1:98" customFormat="1">
      <c r="A782">
        <v>199637</v>
      </c>
      <c r="B782" t="s">
        <v>356</v>
      </c>
      <c r="C782" t="s">
        <v>360</v>
      </c>
      <c r="D782">
        <v>1970</v>
      </c>
      <c r="E782">
        <v>56</v>
      </c>
      <c r="F782" t="s">
        <v>58</v>
      </c>
      <c r="G782" t="s">
        <v>78</v>
      </c>
      <c r="H782" t="s">
        <v>901</v>
      </c>
      <c r="I782" t="s">
        <v>367</v>
      </c>
      <c r="J782" t="s">
        <v>325</v>
      </c>
      <c r="K782" s="329">
        <v>46128.84170138889</v>
      </c>
      <c r="L782" t="s">
        <v>309</v>
      </c>
      <c r="M782" t="s">
        <v>356</v>
      </c>
      <c r="N782" t="s">
        <v>357</v>
      </c>
      <c r="O782" t="s">
        <v>358</v>
      </c>
      <c r="P782" t="s">
        <v>329</v>
      </c>
      <c r="R782" t="s">
        <v>383</v>
      </c>
      <c r="S782" t="s">
        <v>121</v>
      </c>
      <c r="T782" t="s">
        <v>121</v>
      </c>
      <c r="U782" t="s">
        <v>331</v>
      </c>
      <c r="V782" t="s">
        <v>105</v>
      </c>
      <c r="W782" t="s">
        <v>373</v>
      </c>
      <c r="X782">
        <v>0</v>
      </c>
      <c r="Y782">
        <v>0</v>
      </c>
      <c r="Z782">
        <v>0</v>
      </c>
      <c r="AA782">
        <v>0</v>
      </c>
      <c r="AB782">
        <v>0</v>
      </c>
      <c r="AC782">
        <v>0</v>
      </c>
      <c r="AD782">
        <v>0</v>
      </c>
      <c r="AE782">
        <v>0</v>
      </c>
      <c r="AF782">
        <v>0</v>
      </c>
      <c r="AG782">
        <v>0</v>
      </c>
      <c r="AH782">
        <v>0</v>
      </c>
      <c r="AI782">
        <v>0</v>
      </c>
      <c r="AJ782">
        <v>0</v>
      </c>
      <c r="AK782">
        <v>0</v>
      </c>
      <c r="AL782">
        <v>0</v>
      </c>
      <c r="AM782">
        <v>0</v>
      </c>
      <c r="AN782">
        <v>0</v>
      </c>
      <c r="AO782" t="s">
        <v>1296</v>
      </c>
      <c r="AP782" t="s">
        <v>433</v>
      </c>
      <c r="AQ782">
        <v>0</v>
      </c>
      <c r="AR782">
        <v>0</v>
      </c>
      <c r="AS782">
        <v>0</v>
      </c>
      <c r="AT782">
        <v>0</v>
      </c>
      <c r="AU782">
        <v>0</v>
      </c>
      <c r="AV782">
        <v>1</v>
      </c>
      <c r="AW782">
        <v>0</v>
      </c>
      <c r="AX782">
        <v>0</v>
      </c>
      <c r="AY782" t="s">
        <v>433</v>
      </c>
      <c r="AZ782">
        <v>0</v>
      </c>
      <c r="BA782">
        <v>0</v>
      </c>
      <c r="BB782">
        <v>0</v>
      </c>
      <c r="BC782">
        <v>0</v>
      </c>
      <c r="BD782">
        <v>1</v>
      </c>
      <c r="BE782">
        <v>0</v>
      </c>
      <c r="BF782">
        <v>0</v>
      </c>
      <c r="BG782">
        <v>0</v>
      </c>
      <c r="BH782">
        <v>0</v>
      </c>
      <c r="BI782" t="s">
        <v>51</v>
      </c>
      <c r="BK782" t="s">
        <v>386</v>
      </c>
      <c r="BL782" t="s">
        <v>130</v>
      </c>
      <c r="BM782" t="s">
        <v>129</v>
      </c>
      <c r="BN782" t="s">
        <v>118</v>
      </c>
      <c r="BO782" t="s">
        <v>928</v>
      </c>
      <c r="BP782">
        <v>0</v>
      </c>
      <c r="BQ782">
        <v>0</v>
      </c>
      <c r="BR782">
        <v>0</v>
      </c>
      <c r="BS782">
        <v>1</v>
      </c>
      <c r="BT782">
        <v>0</v>
      </c>
      <c r="BU782">
        <v>0</v>
      </c>
      <c r="BV782">
        <v>0</v>
      </c>
      <c r="BW782">
        <v>0</v>
      </c>
      <c r="BX782">
        <v>0</v>
      </c>
      <c r="BY782">
        <v>0</v>
      </c>
      <c r="BZ782">
        <v>0</v>
      </c>
      <c r="CA782">
        <v>0</v>
      </c>
      <c r="CB782">
        <v>0</v>
      </c>
      <c r="CC782">
        <v>0</v>
      </c>
      <c r="CD782">
        <v>0</v>
      </c>
      <c r="CE782" t="s">
        <v>138</v>
      </c>
      <c r="CG782" t="s">
        <v>335</v>
      </c>
      <c r="CH782" t="s">
        <v>1670</v>
      </c>
      <c r="CI782" t="s">
        <v>128</v>
      </c>
      <c r="CJ782" t="s">
        <v>51</v>
      </c>
      <c r="CL782" t="s">
        <v>51</v>
      </c>
      <c r="CN782" t="s">
        <v>346</v>
      </c>
      <c r="CP782">
        <v>9</v>
      </c>
      <c r="CS782" t="s">
        <v>347</v>
      </c>
    </row>
    <row r="783" spans="1:98" customFormat="1">
      <c r="A783">
        <v>199639</v>
      </c>
      <c r="B783" t="s">
        <v>326</v>
      </c>
      <c r="C783" t="s">
        <v>322</v>
      </c>
      <c r="D783">
        <v>1969</v>
      </c>
      <c r="E783">
        <v>57</v>
      </c>
      <c r="F783" t="s">
        <v>58</v>
      </c>
      <c r="G783" t="s">
        <v>80</v>
      </c>
      <c r="H783" t="s">
        <v>756</v>
      </c>
      <c r="I783" t="s">
        <v>424</v>
      </c>
      <c r="J783" t="s">
        <v>325</v>
      </c>
      <c r="K783" s="329">
        <v>46128.839004629626</v>
      </c>
      <c r="L783" t="s">
        <v>309</v>
      </c>
      <c r="M783" t="s">
        <v>326</v>
      </c>
      <c r="N783" t="s">
        <v>327</v>
      </c>
      <c r="O783" t="s">
        <v>328</v>
      </c>
      <c r="P783" t="s">
        <v>329</v>
      </c>
      <c r="R783" t="s">
        <v>122</v>
      </c>
      <c r="S783" t="s">
        <v>122</v>
      </c>
      <c r="T783" t="s">
        <v>391</v>
      </c>
      <c r="U783" t="s">
        <v>331</v>
      </c>
      <c r="V783" t="s">
        <v>105</v>
      </c>
      <c r="W783" t="s">
        <v>332</v>
      </c>
      <c r="X783">
        <v>0</v>
      </c>
      <c r="Y783">
        <v>0</v>
      </c>
      <c r="Z783">
        <v>0</v>
      </c>
      <c r="AA783">
        <v>0</v>
      </c>
      <c r="AB783">
        <v>0</v>
      </c>
      <c r="AC783">
        <v>0</v>
      </c>
      <c r="AD783">
        <v>0</v>
      </c>
      <c r="AE783">
        <v>0</v>
      </c>
      <c r="AF783">
        <v>0</v>
      </c>
      <c r="AG783">
        <v>0</v>
      </c>
      <c r="AH783">
        <v>0</v>
      </c>
      <c r="AI783">
        <v>0</v>
      </c>
      <c r="AJ783">
        <v>0</v>
      </c>
      <c r="AK783">
        <v>0</v>
      </c>
      <c r="AL783">
        <v>0</v>
      </c>
      <c r="AM783">
        <v>0</v>
      </c>
      <c r="AN783">
        <v>1</v>
      </c>
      <c r="AO783">
        <v>0</v>
      </c>
      <c r="AP783" t="s">
        <v>345</v>
      </c>
      <c r="AQ783">
        <v>1</v>
      </c>
      <c r="AR783">
        <v>0</v>
      </c>
      <c r="AS783">
        <v>0</v>
      </c>
      <c r="AT783">
        <v>0</v>
      </c>
      <c r="AU783">
        <v>0</v>
      </c>
      <c r="AV783">
        <v>0</v>
      </c>
      <c r="AW783">
        <v>0</v>
      </c>
      <c r="AX783">
        <v>0</v>
      </c>
      <c r="AY783" t="s">
        <v>345</v>
      </c>
      <c r="AZ783">
        <v>1</v>
      </c>
      <c r="BA783">
        <v>0</v>
      </c>
      <c r="BB783">
        <v>0</v>
      </c>
      <c r="BC783">
        <v>0</v>
      </c>
      <c r="BD783">
        <v>0</v>
      </c>
      <c r="BE783">
        <v>0</v>
      </c>
      <c r="BF783">
        <v>0</v>
      </c>
      <c r="BG783">
        <v>0</v>
      </c>
      <c r="BH783">
        <v>0</v>
      </c>
      <c r="BI783" t="s">
        <v>51</v>
      </c>
      <c r="BJ783" t="s">
        <v>2906</v>
      </c>
      <c r="BK783" t="s">
        <v>131</v>
      </c>
      <c r="BL783" t="s">
        <v>131</v>
      </c>
      <c r="BM783" t="s">
        <v>131</v>
      </c>
      <c r="BN783" t="s">
        <v>120</v>
      </c>
      <c r="BO783" t="s">
        <v>938</v>
      </c>
      <c r="BP783">
        <v>0</v>
      </c>
      <c r="BQ783">
        <v>0</v>
      </c>
      <c r="BR783">
        <v>0</v>
      </c>
      <c r="BS783">
        <v>0</v>
      </c>
      <c r="BT783">
        <v>0</v>
      </c>
      <c r="BU783">
        <v>0</v>
      </c>
      <c r="BV783">
        <v>0</v>
      </c>
      <c r="BW783">
        <v>1</v>
      </c>
      <c r="BX783">
        <v>0</v>
      </c>
      <c r="BY783">
        <v>0</v>
      </c>
      <c r="BZ783">
        <v>0</v>
      </c>
      <c r="CA783">
        <v>0</v>
      </c>
      <c r="CB783">
        <v>0</v>
      </c>
      <c r="CC783">
        <v>0</v>
      </c>
      <c r="CD783">
        <v>0</v>
      </c>
      <c r="CE783" t="s">
        <v>140</v>
      </c>
      <c r="CF783" t="s">
        <v>1294</v>
      </c>
      <c r="CG783" t="s">
        <v>146</v>
      </c>
      <c r="CI783" t="s">
        <v>130</v>
      </c>
      <c r="CJ783" t="s">
        <v>51</v>
      </c>
      <c r="CK783" t="s">
        <v>2907</v>
      </c>
      <c r="CL783" t="s">
        <v>51</v>
      </c>
      <c r="CN783" t="s">
        <v>346</v>
      </c>
      <c r="CP783">
        <v>10</v>
      </c>
      <c r="CR783" t="s">
        <v>2908</v>
      </c>
      <c r="CS783" t="s">
        <v>337</v>
      </c>
      <c r="CT783" t="s">
        <v>2909</v>
      </c>
    </row>
    <row r="784" spans="1:98" customFormat="1">
      <c r="A784">
        <v>149423</v>
      </c>
      <c r="B784" t="s">
        <v>321</v>
      </c>
      <c r="C784" t="s">
        <v>322</v>
      </c>
      <c r="D784">
        <v>1988</v>
      </c>
      <c r="E784">
        <v>38</v>
      </c>
      <c r="F784" t="s">
        <v>57</v>
      </c>
      <c r="G784" t="s">
        <v>84</v>
      </c>
      <c r="H784" t="s">
        <v>548</v>
      </c>
      <c r="I784" t="s">
        <v>402</v>
      </c>
      <c r="J784" t="s">
        <v>325</v>
      </c>
      <c r="K784" s="329">
        <v>46128.808217592596</v>
      </c>
      <c r="L784" t="s">
        <v>309</v>
      </c>
      <c r="M784" t="s">
        <v>712</v>
      </c>
      <c r="N784" t="s">
        <v>713</v>
      </c>
      <c r="O784" t="s">
        <v>381</v>
      </c>
      <c r="P784" t="s">
        <v>382</v>
      </c>
      <c r="Q784" t="s">
        <v>1255</v>
      </c>
      <c r="R784" t="s">
        <v>122</v>
      </c>
      <c r="S784" t="s">
        <v>122</v>
      </c>
      <c r="T784" t="s">
        <v>330</v>
      </c>
      <c r="U784" t="s">
        <v>331</v>
      </c>
      <c r="V784" t="s">
        <v>105</v>
      </c>
      <c r="W784" t="s">
        <v>332</v>
      </c>
      <c r="X784">
        <v>0</v>
      </c>
      <c r="Y784">
        <v>0</v>
      </c>
      <c r="Z784">
        <v>0</v>
      </c>
      <c r="AA784">
        <v>0</v>
      </c>
      <c r="AB784">
        <v>0</v>
      </c>
      <c r="AC784">
        <v>0</v>
      </c>
      <c r="AD784">
        <v>0</v>
      </c>
      <c r="AE784">
        <v>0</v>
      </c>
      <c r="AF784">
        <v>0</v>
      </c>
      <c r="AG784">
        <v>0</v>
      </c>
      <c r="AH784">
        <v>0</v>
      </c>
      <c r="AI784">
        <v>0</v>
      </c>
      <c r="AJ784">
        <v>0</v>
      </c>
      <c r="AK784">
        <v>0</v>
      </c>
      <c r="AL784">
        <v>0</v>
      </c>
      <c r="AM784">
        <v>0</v>
      </c>
      <c r="AN784">
        <v>1</v>
      </c>
      <c r="AO784">
        <v>0</v>
      </c>
      <c r="AP784" t="s">
        <v>333</v>
      </c>
      <c r="AQ784">
        <v>0</v>
      </c>
      <c r="AR784">
        <v>0</v>
      </c>
      <c r="AS784">
        <v>1</v>
      </c>
      <c r="AT784">
        <v>1</v>
      </c>
      <c r="AU784">
        <v>0</v>
      </c>
      <c r="AV784">
        <v>0</v>
      </c>
      <c r="AW784">
        <v>0</v>
      </c>
      <c r="AX784">
        <v>0</v>
      </c>
      <c r="AY784" t="s">
        <v>745</v>
      </c>
      <c r="AZ784">
        <v>0</v>
      </c>
      <c r="BA784">
        <v>0</v>
      </c>
      <c r="BB784">
        <v>1</v>
      </c>
      <c r="BC784">
        <v>0</v>
      </c>
      <c r="BD784">
        <v>0</v>
      </c>
      <c r="BE784">
        <v>0</v>
      </c>
      <c r="BF784">
        <v>0</v>
      </c>
      <c r="BG784">
        <v>0</v>
      </c>
      <c r="BH784">
        <v>0</v>
      </c>
      <c r="BI784" t="s">
        <v>52</v>
      </c>
      <c r="BK784" t="s">
        <v>129</v>
      </c>
      <c r="BL784" t="s">
        <v>128</v>
      </c>
      <c r="BM784" t="s">
        <v>131</v>
      </c>
      <c r="BN784" t="s">
        <v>117</v>
      </c>
      <c r="BO784" t="s">
        <v>921</v>
      </c>
      <c r="BP784">
        <v>0</v>
      </c>
      <c r="BQ784">
        <v>0</v>
      </c>
      <c r="BR784">
        <v>0</v>
      </c>
      <c r="BS784">
        <v>0</v>
      </c>
      <c r="BT784">
        <v>0</v>
      </c>
      <c r="BU784">
        <v>0</v>
      </c>
      <c r="BV784">
        <v>0</v>
      </c>
      <c r="BW784">
        <v>0</v>
      </c>
      <c r="BX784">
        <v>0</v>
      </c>
      <c r="BY784">
        <v>0</v>
      </c>
      <c r="BZ784">
        <v>1</v>
      </c>
      <c r="CA784">
        <v>0</v>
      </c>
      <c r="CB784">
        <v>0</v>
      </c>
      <c r="CC784">
        <v>0</v>
      </c>
      <c r="CD784">
        <v>0</v>
      </c>
      <c r="CE784" t="s">
        <v>335</v>
      </c>
      <c r="CG784" t="s">
        <v>335</v>
      </c>
      <c r="CI784" t="s">
        <v>130</v>
      </c>
      <c r="CJ784" t="s">
        <v>52</v>
      </c>
      <c r="CL784" t="s">
        <v>52</v>
      </c>
      <c r="CN784" t="s">
        <v>346</v>
      </c>
      <c r="CP784">
        <v>4</v>
      </c>
    </row>
    <row r="785" spans="1:98" customFormat="1">
      <c r="A785">
        <v>188882</v>
      </c>
      <c r="B785" t="s">
        <v>762</v>
      </c>
      <c r="C785" t="s">
        <v>360</v>
      </c>
      <c r="D785">
        <v>1983</v>
      </c>
      <c r="E785">
        <v>43</v>
      </c>
      <c r="F785" t="s">
        <v>387</v>
      </c>
      <c r="G785" t="s">
        <v>82</v>
      </c>
      <c r="H785" t="s">
        <v>496</v>
      </c>
      <c r="I785" t="s">
        <v>410</v>
      </c>
      <c r="J785" t="s">
        <v>325</v>
      </c>
      <c r="K785" s="329">
        <v>46128.787939814814</v>
      </c>
      <c r="L785" t="s">
        <v>309</v>
      </c>
      <c r="M785" t="s">
        <v>716</v>
      </c>
      <c r="N785" t="s">
        <v>870</v>
      </c>
      <c r="O785" t="s">
        <v>459</v>
      </c>
      <c r="P785" t="s">
        <v>353</v>
      </c>
      <c r="Q785" t="s">
        <v>305</v>
      </c>
      <c r="R785" t="s">
        <v>383</v>
      </c>
      <c r="S785" t="s">
        <v>121</v>
      </c>
      <c r="T785" t="s">
        <v>121</v>
      </c>
      <c r="U785" t="s">
        <v>331</v>
      </c>
      <c r="V785" t="s">
        <v>110</v>
      </c>
      <c r="W785" t="s">
        <v>505</v>
      </c>
      <c r="X785">
        <v>0</v>
      </c>
      <c r="Y785">
        <v>0</v>
      </c>
      <c r="Z785">
        <v>0</v>
      </c>
      <c r="AA785">
        <v>0</v>
      </c>
      <c r="AB785">
        <v>0</v>
      </c>
      <c r="AC785">
        <v>1</v>
      </c>
      <c r="AD785">
        <v>0</v>
      </c>
      <c r="AE785">
        <v>0</v>
      </c>
      <c r="AF785">
        <v>0</v>
      </c>
      <c r="AG785">
        <v>0</v>
      </c>
      <c r="AH785">
        <v>0</v>
      </c>
      <c r="AI785">
        <v>0</v>
      </c>
      <c r="AJ785">
        <v>0</v>
      </c>
      <c r="AK785">
        <v>0</v>
      </c>
      <c r="AL785">
        <v>0</v>
      </c>
      <c r="AM785">
        <v>0</v>
      </c>
      <c r="AN785">
        <v>0</v>
      </c>
      <c r="AO785">
        <v>0</v>
      </c>
      <c r="AP785" t="s">
        <v>345</v>
      </c>
      <c r="AQ785">
        <v>1</v>
      </c>
      <c r="AR785">
        <v>0</v>
      </c>
      <c r="AS785">
        <v>0</v>
      </c>
      <c r="AT785">
        <v>0</v>
      </c>
      <c r="AU785">
        <v>0</v>
      </c>
      <c r="AV785">
        <v>0</v>
      </c>
      <c r="AW785">
        <v>0</v>
      </c>
      <c r="AX785">
        <v>0</v>
      </c>
      <c r="AY785" t="s">
        <v>345</v>
      </c>
      <c r="AZ785">
        <v>1</v>
      </c>
      <c r="BA785">
        <v>0</v>
      </c>
      <c r="BB785">
        <v>0</v>
      </c>
      <c r="BC785">
        <v>0</v>
      </c>
      <c r="BD785">
        <v>0</v>
      </c>
      <c r="BE785">
        <v>0</v>
      </c>
      <c r="BF785">
        <v>0</v>
      </c>
      <c r="BG785">
        <v>0</v>
      </c>
      <c r="BH785">
        <v>0</v>
      </c>
      <c r="BK785" t="s">
        <v>386</v>
      </c>
      <c r="BL785" t="s">
        <v>130</v>
      </c>
      <c r="BM785" t="s">
        <v>131</v>
      </c>
      <c r="BN785" t="s">
        <v>118</v>
      </c>
      <c r="BO785" t="s">
        <v>924</v>
      </c>
      <c r="BP785">
        <v>0</v>
      </c>
      <c r="BQ785">
        <v>0</v>
      </c>
      <c r="BR785">
        <v>0</v>
      </c>
      <c r="BS785">
        <v>0</v>
      </c>
      <c r="BT785">
        <v>0</v>
      </c>
      <c r="BU785">
        <v>1</v>
      </c>
      <c r="BV785">
        <v>0</v>
      </c>
      <c r="BW785">
        <v>0</v>
      </c>
      <c r="BX785">
        <v>0</v>
      </c>
      <c r="BY785">
        <v>0</v>
      </c>
      <c r="BZ785">
        <v>0</v>
      </c>
      <c r="CA785">
        <v>0</v>
      </c>
      <c r="CB785">
        <v>0</v>
      </c>
      <c r="CC785">
        <v>0</v>
      </c>
      <c r="CD785">
        <v>0</v>
      </c>
      <c r="CE785" t="s">
        <v>335</v>
      </c>
      <c r="CG785" t="s">
        <v>335</v>
      </c>
      <c r="CI785" t="s">
        <v>129</v>
      </c>
      <c r="CJ785" t="s">
        <v>52</v>
      </c>
      <c r="CL785" t="s">
        <v>52</v>
      </c>
      <c r="CN785" t="s">
        <v>346</v>
      </c>
      <c r="CP785">
        <v>6</v>
      </c>
    </row>
    <row r="786" spans="1:98" customFormat="1">
      <c r="A786">
        <v>188882</v>
      </c>
      <c r="B786" t="s">
        <v>762</v>
      </c>
      <c r="C786" t="s">
        <v>360</v>
      </c>
      <c r="D786">
        <v>1983</v>
      </c>
      <c r="E786">
        <v>43</v>
      </c>
      <c r="F786" t="s">
        <v>387</v>
      </c>
      <c r="G786" t="s">
        <v>82</v>
      </c>
      <c r="H786" t="s">
        <v>496</v>
      </c>
      <c r="I786" t="s">
        <v>410</v>
      </c>
      <c r="J786" t="s">
        <v>325</v>
      </c>
      <c r="K786" s="329">
        <v>46128.787488425929</v>
      </c>
      <c r="L786" t="s">
        <v>309</v>
      </c>
      <c r="M786" t="s">
        <v>762</v>
      </c>
      <c r="N786" t="s">
        <v>811</v>
      </c>
      <c r="O786" t="s">
        <v>453</v>
      </c>
      <c r="P786" t="s">
        <v>342</v>
      </c>
      <c r="Q786" t="s">
        <v>307</v>
      </c>
      <c r="R786" t="s">
        <v>383</v>
      </c>
      <c r="S786" t="s">
        <v>121</v>
      </c>
      <c r="T786" t="s">
        <v>121</v>
      </c>
      <c r="U786" t="s">
        <v>331</v>
      </c>
      <c r="V786" t="s">
        <v>110</v>
      </c>
      <c r="W786" t="s">
        <v>505</v>
      </c>
      <c r="X786">
        <v>0</v>
      </c>
      <c r="Y786">
        <v>0</v>
      </c>
      <c r="Z786">
        <v>0</v>
      </c>
      <c r="AA786">
        <v>0</v>
      </c>
      <c r="AB786">
        <v>0</v>
      </c>
      <c r="AC786">
        <v>1</v>
      </c>
      <c r="AD786">
        <v>0</v>
      </c>
      <c r="AE786">
        <v>0</v>
      </c>
      <c r="AF786">
        <v>0</v>
      </c>
      <c r="AG786">
        <v>0</v>
      </c>
      <c r="AH786">
        <v>0</v>
      </c>
      <c r="AI786">
        <v>0</v>
      </c>
      <c r="AJ786">
        <v>0</v>
      </c>
      <c r="AK786">
        <v>0</v>
      </c>
      <c r="AL786">
        <v>0</v>
      </c>
      <c r="AM786">
        <v>0</v>
      </c>
      <c r="AN786">
        <v>0</v>
      </c>
      <c r="AO786">
        <v>0</v>
      </c>
      <c r="AP786" t="s">
        <v>345</v>
      </c>
      <c r="AQ786">
        <v>1</v>
      </c>
      <c r="AR786">
        <v>0</v>
      </c>
      <c r="AS786">
        <v>0</v>
      </c>
      <c r="AT786">
        <v>0</v>
      </c>
      <c r="AU786">
        <v>0</v>
      </c>
      <c r="AV786">
        <v>0</v>
      </c>
      <c r="AW786">
        <v>0</v>
      </c>
      <c r="AX786">
        <v>0</v>
      </c>
      <c r="AY786" t="s">
        <v>345</v>
      </c>
      <c r="AZ786">
        <v>1</v>
      </c>
      <c r="BA786">
        <v>0</v>
      </c>
      <c r="BB786">
        <v>0</v>
      </c>
      <c r="BC786">
        <v>0</v>
      </c>
      <c r="BD786">
        <v>0</v>
      </c>
      <c r="BE786">
        <v>0</v>
      </c>
      <c r="BF786">
        <v>0</v>
      </c>
      <c r="BG786">
        <v>0</v>
      </c>
      <c r="BH786">
        <v>0</v>
      </c>
      <c r="BK786" t="s">
        <v>386</v>
      </c>
      <c r="BL786" t="s">
        <v>130</v>
      </c>
      <c r="BM786" t="s">
        <v>131</v>
      </c>
      <c r="BN786" t="s">
        <v>118</v>
      </c>
      <c r="BO786" t="s">
        <v>924</v>
      </c>
      <c r="BP786">
        <v>0</v>
      </c>
      <c r="BQ786">
        <v>0</v>
      </c>
      <c r="BR786">
        <v>0</v>
      </c>
      <c r="BS786">
        <v>0</v>
      </c>
      <c r="BT786">
        <v>0</v>
      </c>
      <c r="BU786">
        <v>1</v>
      </c>
      <c r="BV786">
        <v>0</v>
      </c>
      <c r="BW786">
        <v>0</v>
      </c>
      <c r="BX786">
        <v>0</v>
      </c>
      <c r="BY786">
        <v>0</v>
      </c>
      <c r="BZ786">
        <v>0</v>
      </c>
      <c r="CA786">
        <v>0</v>
      </c>
      <c r="CB786">
        <v>0</v>
      </c>
      <c r="CC786">
        <v>0</v>
      </c>
      <c r="CD786">
        <v>0</v>
      </c>
      <c r="CE786" t="s">
        <v>335</v>
      </c>
      <c r="CG786" t="s">
        <v>335</v>
      </c>
      <c r="CI786" t="s">
        <v>131</v>
      </c>
      <c r="CJ786" t="s">
        <v>52</v>
      </c>
      <c r="CL786" t="s">
        <v>52</v>
      </c>
      <c r="CN786" t="s">
        <v>346</v>
      </c>
      <c r="CP786">
        <v>6</v>
      </c>
    </row>
    <row r="787" spans="1:98" customFormat="1">
      <c r="A787">
        <v>199633</v>
      </c>
      <c r="B787" t="s">
        <v>751</v>
      </c>
      <c r="C787" t="s">
        <v>322</v>
      </c>
      <c r="D787">
        <v>1959</v>
      </c>
      <c r="E787">
        <v>67</v>
      </c>
      <c r="F787" t="s">
        <v>339</v>
      </c>
      <c r="G787" t="s">
        <v>85</v>
      </c>
      <c r="H787" t="s">
        <v>635</v>
      </c>
      <c r="I787" t="s">
        <v>367</v>
      </c>
      <c r="J787" t="s">
        <v>325</v>
      </c>
      <c r="K787" s="329">
        <v>46128.787418981483</v>
      </c>
      <c r="L787" t="s">
        <v>309</v>
      </c>
      <c r="M787" t="s">
        <v>751</v>
      </c>
      <c r="N787" t="s">
        <v>752</v>
      </c>
      <c r="O787" t="s">
        <v>453</v>
      </c>
      <c r="P787" t="s">
        <v>342</v>
      </c>
      <c r="Q787" t="s">
        <v>307</v>
      </c>
      <c r="R787" t="s">
        <v>122</v>
      </c>
      <c r="S787" t="s">
        <v>122</v>
      </c>
      <c r="T787" t="s">
        <v>394</v>
      </c>
      <c r="U787" t="s">
        <v>331</v>
      </c>
      <c r="V787" t="s">
        <v>112</v>
      </c>
      <c r="W787" t="s">
        <v>470</v>
      </c>
      <c r="X787">
        <v>0</v>
      </c>
      <c r="Y787">
        <v>0</v>
      </c>
      <c r="Z787">
        <v>1</v>
      </c>
      <c r="AA787">
        <v>0</v>
      </c>
      <c r="AB787">
        <v>0</v>
      </c>
      <c r="AC787">
        <v>0</v>
      </c>
      <c r="AD787">
        <v>0</v>
      </c>
      <c r="AE787">
        <v>0</v>
      </c>
      <c r="AF787">
        <v>0</v>
      </c>
      <c r="AG787">
        <v>0</v>
      </c>
      <c r="AH787">
        <v>0</v>
      </c>
      <c r="AI787">
        <v>0</v>
      </c>
      <c r="AJ787">
        <v>0</v>
      </c>
      <c r="AK787">
        <v>0</v>
      </c>
      <c r="AL787">
        <v>0</v>
      </c>
      <c r="AM787">
        <v>0</v>
      </c>
      <c r="AN787">
        <v>0</v>
      </c>
      <c r="AO787">
        <v>0</v>
      </c>
      <c r="AP787" t="s">
        <v>345</v>
      </c>
      <c r="AQ787">
        <v>1</v>
      </c>
      <c r="AR787">
        <v>0</v>
      </c>
      <c r="AS787">
        <v>0</v>
      </c>
      <c r="AT787">
        <v>0</v>
      </c>
      <c r="AU787">
        <v>0</v>
      </c>
      <c r="AV787">
        <v>0</v>
      </c>
      <c r="AW787">
        <v>0</v>
      </c>
      <c r="AX787">
        <v>0</v>
      </c>
      <c r="AY787" t="s">
        <v>345</v>
      </c>
      <c r="AZ787">
        <v>1</v>
      </c>
      <c r="BA787">
        <v>0</v>
      </c>
      <c r="BB787">
        <v>0</v>
      </c>
      <c r="BC787">
        <v>0</v>
      </c>
      <c r="BD787">
        <v>0</v>
      </c>
      <c r="BE787">
        <v>0</v>
      </c>
      <c r="BF787">
        <v>0</v>
      </c>
      <c r="BG787">
        <v>0</v>
      </c>
      <c r="BH787">
        <v>0</v>
      </c>
      <c r="BK787" t="s">
        <v>131</v>
      </c>
      <c r="BL787" t="s">
        <v>130</v>
      </c>
      <c r="BM787" t="s">
        <v>129</v>
      </c>
      <c r="BN787" t="s">
        <v>117</v>
      </c>
      <c r="BO787" t="s">
        <v>921</v>
      </c>
      <c r="BP787">
        <v>0</v>
      </c>
      <c r="BQ787">
        <v>0</v>
      </c>
      <c r="BR787">
        <v>0</v>
      </c>
      <c r="BS787">
        <v>0</v>
      </c>
      <c r="BT787">
        <v>0</v>
      </c>
      <c r="BU787">
        <v>0</v>
      </c>
      <c r="BV787">
        <v>0</v>
      </c>
      <c r="BW787">
        <v>0</v>
      </c>
      <c r="BX787">
        <v>0</v>
      </c>
      <c r="BY787">
        <v>0</v>
      </c>
      <c r="BZ787">
        <v>1</v>
      </c>
      <c r="CA787">
        <v>0</v>
      </c>
      <c r="CB787">
        <v>0</v>
      </c>
      <c r="CC787">
        <v>0</v>
      </c>
      <c r="CD787">
        <v>0</v>
      </c>
      <c r="CE787" t="s">
        <v>335</v>
      </c>
      <c r="CG787" t="s">
        <v>335</v>
      </c>
      <c r="CI787" t="s">
        <v>129</v>
      </c>
      <c r="CJ787" t="s">
        <v>51</v>
      </c>
      <c r="CL787" t="s">
        <v>51</v>
      </c>
      <c r="CN787" t="s">
        <v>346</v>
      </c>
      <c r="CP787">
        <v>9</v>
      </c>
      <c r="CS787" t="s">
        <v>347</v>
      </c>
    </row>
    <row r="788" spans="1:98" customFormat="1">
      <c r="A788">
        <v>135069</v>
      </c>
      <c r="B788" t="s">
        <v>366</v>
      </c>
      <c r="C788" t="s">
        <v>360</v>
      </c>
      <c r="D788">
        <v>1961</v>
      </c>
      <c r="E788">
        <v>65</v>
      </c>
      <c r="F788" t="s">
        <v>339</v>
      </c>
      <c r="G788" t="s">
        <v>49</v>
      </c>
      <c r="H788" t="s">
        <v>328</v>
      </c>
      <c r="I788" t="s">
        <v>367</v>
      </c>
      <c r="J788" t="s">
        <v>325</v>
      </c>
      <c r="K788" s="329">
        <v>46128.787326388891</v>
      </c>
      <c r="L788" t="s">
        <v>309</v>
      </c>
      <c r="M788" t="s">
        <v>434</v>
      </c>
      <c r="N788" t="s">
        <v>435</v>
      </c>
      <c r="O788" t="s">
        <v>381</v>
      </c>
      <c r="P788" t="s">
        <v>382</v>
      </c>
      <c r="Q788" t="s">
        <v>1255</v>
      </c>
      <c r="R788" t="s">
        <v>383</v>
      </c>
      <c r="S788" t="s">
        <v>121</v>
      </c>
      <c r="T788" t="s">
        <v>121</v>
      </c>
      <c r="U788" t="s">
        <v>331</v>
      </c>
      <c r="V788" t="s">
        <v>109</v>
      </c>
      <c r="W788" t="s">
        <v>623</v>
      </c>
      <c r="X788">
        <v>0</v>
      </c>
      <c r="Y788">
        <v>0</v>
      </c>
      <c r="Z788">
        <v>0</v>
      </c>
      <c r="AA788">
        <v>0</v>
      </c>
      <c r="AB788">
        <v>0</v>
      </c>
      <c r="AC788">
        <v>0</v>
      </c>
      <c r="AD788">
        <v>0</v>
      </c>
      <c r="AE788">
        <v>1</v>
      </c>
      <c r="AF788">
        <v>0</v>
      </c>
      <c r="AG788">
        <v>0</v>
      </c>
      <c r="AH788">
        <v>0</v>
      </c>
      <c r="AI788">
        <v>0</v>
      </c>
      <c r="AJ788">
        <v>0</v>
      </c>
      <c r="AK788">
        <v>0</v>
      </c>
      <c r="AL788">
        <v>0</v>
      </c>
      <c r="AM788">
        <v>0</v>
      </c>
      <c r="AN788">
        <v>0</v>
      </c>
      <c r="AO788">
        <v>0</v>
      </c>
      <c r="AP788" t="s">
        <v>399</v>
      </c>
      <c r="AQ788">
        <v>0</v>
      </c>
      <c r="AR788">
        <v>0</v>
      </c>
      <c r="AS788">
        <v>0</v>
      </c>
      <c r="AT788">
        <v>0</v>
      </c>
      <c r="AU788">
        <v>0</v>
      </c>
      <c r="AV788">
        <v>0</v>
      </c>
      <c r="AW788">
        <v>1</v>
      </c>
      <c r="AX788">
        <v>0</v>
      </c>
      <c r="AY788" t="s">
        <v>345</v>
      </c>
      <c r="AZ788">
        <v>1</v>
      </c>
      <c r="BA788">
        <v>0</v>
      </c>
      <c r="BB788">
        <v>0</v>
      </c>
      <c r="BC788">
        <v>0</v>
      </c>
      <c r="BD788">
        <v>0</v>
      </c>
      <c r="BE788">
        <v>0</v>
      </c>
      <c r="BF788">
        <v>0</v>
      </c>
      <c r="BG788">
        <v>0</v>
      </c>
      <c r="BH788">
        <v>0</v>
      </c>
      <c r="BK788" t="s">
        <v>386</v>
      </c>
      <c r="BL788" t="s">
        <v>127</v>
      </c>
      <c r="BM788" t="s">
        <v>128</v>
      </c>
      <c r="BN788" t="s">
        <v>117</v>
      </c>
      <c r="BO788" t="s">
        <v>924</v>
      </c>
      <c r="BP788">
        <v>0</v>
      </c>
      <c r="BQ788">
        <v>0</v>
      </c>
      <c r="BR788">
        <v>0</v>
      </c>
      <c r="BS788">
        <v>0</v>
      </c>
      <c r="BT788">
        <v>0</v>
      </c>
      <c r="BU788">
        <v>1</v>
      </c>
      <c r="BV788">
        <v>0</v>
      </c>
      <c r="BW788">
        <v>0</v>
      </c>
      <c r="BX788">
        <v>0</v>
      </c>
      <c r="BY788">
        <v>0</v>
      </c>
      <c r="BZ788">
        <v>0</v>
      </c>
      <c r="CA788">
        <v>0</v>
      </c>
      <c r="CB788">
        <v>0</v>
      </c>
      <c r="CC788">
        <v>0</v>
      </c>
      <c r="CD788">
        <v>0</v>
      </c>
      <c r="CE788" t="s">
        <v>335</v>
      </c>
      <c r="CG788" t="s">
        <v>335</v>
      </c>
      <c r="CI788" t="s">
        <v>127</v>
      </c>
      <c r="CJ788" t="s">
        <v>52</v>
      </c>
      <c r="CL788" t="s">
        <v>52</v>
      </c>
      <c r="CN788" t="s">
        <v>346</v>
      </c>
      <c r="CP788">
        <v>5</v>
      </c>
      <c r="CS788" t="s">
        <v>400</v>
      </c>
    </row>
    <row r="789" spans="1:98" customFormat="1">
      <c r="A789">
        <v>188882</v>
      </c>
      <c r="B789" t="s">
        <v>762</v>
      </c>
      <c r="C789" t="s">
        <v>360</v>
      </c>
      <c r="D789">
        <v>1983</v>
      </c>
      <c r="E789">
        <v>43</v>
      </c>
      <c r="F789" t="s">
        <v>387</v>
      </c>
      <c r="G789" t="s">
        <v>82</v>
      </c>
      <c r="H789" t="s">
        <v>496</v>
      </c>
      <c r="I789" t="s">
        <v>410</v>
      </c>
      <c r="J789" t="s">
        <v>325</v>
      </c>
      <c r="K789" s="329">
        <v>46128.786932870367</v>
      </c>
      <c r="L789" t="s">
        <v>309</v>
      </c>
      <c r="M789" t="s">
        <v>29</v>
      </c>
      <c r="N789" t="s">
        <v>458</v>
      </c>
      <c r="O789" t="s">
        <v>459</v>
      </c>
      <c r="P789" t="s">
        <v>353</v>
      </c>
      <c r="Q789" t="s">
        <v>305</v>
      </c>
      <c r="R789" t="s">
        <v>383</v>
      </c>
      <c r="S789" t="s">
        <v>121</v>
      </c>
      <c r="T789" t="s">
        <v>121</v>
      </c>
      <c r="U789" t="s">
        <v>331</v>
      </c>
      <c r="V789" t="s">
        <v>110</v>
      </c>
      <c r="W789" t="s">
        <v>780</v>
      </c>
      <c r="X789">
        <v>0</v>
      </c>
      <c r="Y789">
        <v>0</v>
      </c>
      <c r="Z789">
        <v>1</v>
      </c>
      <c r="AA789">
        <v>1</v>
      </c>
      <c r="AB789">
        <v>1</v>
      </c>
      <c r="AC789">
        <v>1</v>
      </c>
      <c r="AD789">
        <v>0</v>
      </c>
      <c r="AE789">
        <v>0</v>
      </c>
      <c r="AF789">
        <v>0</v>
      </c>
      <c r="AG789">
        <v>0</v>
      </c>
      <c r="AH789">
        <v>0</v>
      </c>
      <c r="AI789">
        <v>0</v>
      </c>
      <c r="AJ789">
        <v>0</v>
      </c>
      <c r="AK789">
        <v>0</v>
      </c>
      <c r="AL789">
        <v>0</v>
      </c>
      <c r="AM789">
        <v>0</v>
      </c>
      <c r="AN789">
        <v>0</v>
      </c>
      <c r="AO789">
        <v>0</v>
      </c>
      <c r="AP789" t="s">
        <v>345</v>
      </c>
      <c r="AQ789">
        <v>1</v>
      </c>
      <c r="AR789">
        <v>0</v>
      </c>
      <c r="AS789">
        <v>0</v>
      </c>
      <c r="AT789">
        <v>0</v>
      </c>
      <c r="AU789">
        <v>0</v>
      </c>
      <c r="AV789">
        <v>0</v>
      </c>
      <c r="AW789">
        <v>0</v>
      </c>
      <c r="AX789">
        <v>0</v>
      </c>
      <c r="AY789" t="s">
        <v>345</v>
      </c>
      <c r="AZ789">
        <v>1</v>
      </c>
      <c r="BA789">
        <v>0</v>
      </c>
      <c r="BB789">
        <v>0</v>
      </c>
      <c r="BC789">
        <v>0</v>
      </c>
      <c r="BD789">
        <v>0</v>
      </c>
      <c r="BE789">
        <v>0</v>
      </c>
      <c r="BF789">
        <v>0</v>
      </c>
      <c r="BG789">
        <v>0</v>
      </c>
      <c r="BH789">
        <v>0</v>
      </c>
      <c r="BK789" t="s">
        <v>386</v>
      </c>
      <c r="BL789" t="s">
        <v>130</v>
      </c>
      <c r="BM789" t="s">
        <v>131</v>
      </c>
      <c r="BN789" t="s">
        <v>118</v>
      </c>
      <c r="BO789" t="s">
        <v>924</v>
      </c>
      <c r="BP789">
        <v>0</v>
      </c>
      <c r="BQ789">
        <v>0</v>
      </c>
      <c r="BR789">
        <v>0</v>
      </c>
      <c r="BS789">
        <v>0</v>
      </c>
      <c r="BT789">
        <v>0</v>
      </c>
      <c r="BU789">
        <v>1</v>
      </c>
      <c r="BV789">
        <v>0</v>
      </c>
      <c r="BW789">
        <v>0</v>
      </c>
      <c r="BX789">
        <v>0</v>
      </c>
      <c r="BY789">
        <v>0</v>
      </c>
      <c r="BZ789">
        <v>0</v>
      </c>
      <c r="CA789">
        <v>0</v>
      </c>
      <c r="CB789">
        <v>0</v>
      </c>
      <c r="CC789">
        <v>0</v>
      </c>
      <c r="CD789">
        <v>0</v>
      </c>
      <c r="CE789" t="s">
        <v>335</v>
      </c>
      <c r="CG789" t="s">
        <v>335</v>
      </c>
      <c r="CI789" t="s">
        <v>130</v>
      </c>
      <c r="CJ789" t="s">
        <v>52</v>
      </c>
      <c r="CL789" t="s">
        <v>52</v>
      </c>
      <c r="CN789" t="s">
        <v>346</v>
      </c>
      <c r="CP789">
        <v>6</v>
      </c>
    </row>
    <row r="790" spans="1:98" customFormat="1">
      <c r="A790">
        <v>199583</v>
      </c>
      <c r="B790" t="s">
        <v>1814</v>
      </c>
      <c r="C790" t="s">
        <v>322</v>
      </c>
      <c r="D790">
        <v>1960</v>
      </c>
      <c r="E790">
        <v>66</v>
      </c>
      <c r="F790" t="s">
        <v>339</v>
      </c>
      <c r="G790" t="s">
        <v>78</v>
      </c>
      <c r="H790" t="s">
        <v>467</v>
      </c>
      <c r="I790" t="s">
        <v>410</v>
      </c>
      <c r="J790" t="s">
        <v>350</v>
      </c>
      <c r="K790" s="329">
        <v>46128.767708333333</v>
      </c>
      <c r="L790" t="s">
        <v>309</v>
      </c>
      <c r="M790" t="s">
        <v>1814</v>
      </c>
      <c r="N790" t="s">
        <v>1815</v>
      </c>
      <c r="O790" t="s">
        <v>483</v>
      </c>
      <c r="P790" t="s">
        <v>382</v>
      </c>
      <c r="Q790" t="s">
        <v>1256</v>
      </c>
      <c r="R790" t="s">
        <v>122</v>
      </c>
      <c r="S790" t="s">
        <v>121</v>
      </c>
      <c r="T790" t="s">
        <v>121</v>
      </c>
      <c r="U790" t="s">
        <v>395</v>
      </c>
      <c r="V790" t="s">
        <v>107</v>
      </c>
      <c r="W790" t="s">
        <v>513</v>
      </c>
      <c r="X790">
        <v>0</v>
      </c>
      <c r="Y790">
        <v>0</v>
      </c>
      <c r="Z790">
        <v>0</v>
      </c>
      <c r="AA790">
        <v>0</v>
      </c>
      <c r="AB790">
        <v>0</v>
      </c>
      <c r="AC790">
        <v>0</v>
      </c>
      <c r="AD790">
        <v>0</v>
      </c>
      <c r="AE790">
        <v>0</v>
      </c>
      <c r="AF790">
        <v>0</v>
      </c>
      <c r="AG790">
        <v>0</v>
      </c>
      <c r="AH790">
        <v>1</v>
      </c>
      <c r="AI790">
        <v>0</v>
      </c>
      <c r="AJ790">
        <v>0</v>
      </c>
      <c r="AK790">
        <v>0</v>
      </c>
      <c r="AL790">
        <v>0</v>
      </c>
      <c r="AM790">
        <v>0</v>
      </c>
      <c r="AN790">
        <v>0</v>
      </c>
      <c r="AO790">
        <v>0</v>
      </c>
      <c r="AP790" t="s">
        <v>345</v>
      </c>
      <c r="AQ790">
        <v>1</v>
      </c>
      <c r="AR790">
        <v>0</v>
      </c>
      <c r="AS790">
        <v>0</v>
      </c>
      <c r="AT790">
        <v>0</v>
      </c>
      <c r="AU790">
        <v>0</v>
      </c>
      <c r="AV790">
        <v>0</v>
      </c>
      <c r="AW790">
        <v>0</v>
      </c>
      <c r="AX790">
        <v>0</v>
      </c>
      <c r="AY790" t="s">
        <v>345</v>
      </c>
      <c r="AZ790">
        <v>1</v>
      </c>
      <c r="BA790">
        <v>0</v>
      </c>
      <c r="BB790">
        <v>0</v>
      </c>
      <c r="BC790">
        <v>0</v>
      </c>
      <c r="BD790">
        <v>0</v>
      </c>
      <c r="BE790">
        <v>0</v>
      </c>
      <c r="BF790">
        <v>0</v>
      </c>
      <c r="BG790">
        <v>0</v>
      </c>
      <c r="BH790">
        <v>0</v>
      </c>
      <c r="BI790" t="s">
        <v>52</v>
      </c>
      <c r="BK790" t="s">
        <v>129</v>
      </c>
      <c r="BL790" t="s">
        <v>128</v>
      </c>
      <c r="BM790" t="s">
        <v>129</v>
      </c>
      <c r="BN790" t="s">
        <v>118</v>
      </c>
      <c r="BO790" t="s">
        <v>923</v>
      </c>
      <c r="BP790">
        <v>0</v>
      </c>
      <c r="BQ790">
        <v>1</v>
      </c>
      <c r="BR790">
        <v>0</v>
      </c>
      <c r="BS790">
        <v>0</v>
      </c>
      <c r="BT790">
        <v>0</v>
      </c>
      <c r="BU790">
        <v>0</v>
      </c>
      <c r="BV790">
        <v>0</v>
      </c>
      <c r="BW790">
        <v>0</v>
      </c>
      <c r="BX790">
        <v>0</v>
      </c>
      <c r="BY790">
        <v>0</v>
      </c>
      <c r="BZ790">
        <v>0</v>
      </c>
      <c r="CA790">
        <v>0</v>
      </c>
      <c r="CB790">
        <v>0</v>
      </c>
      <c r="CC790">
        <v>0</v>
      </c>
      <c r="CD790">
        <v>0</v>
      </c>
      <c r="CE790" t="s">
        <v>335</v>
      </c>
      <c r="CF790" t="s">
        <v>1634</v>
      </c>
      <c r="CG790" t="s">
        <v>335</v>
      </c>
      <c r="CI790" t="s">
        <v>129</v>
      </c>
      <c r="CJ790" t="s">
        <v>51</v>
      </c>
      <c r="CL790" t="s">
        <v>52</v>
      </c>
      <c r="CN790" t="s">
        <v>346</v>
      </c>
      <c r="CP790">
        <v>6</v>
      </c>
    </row>
    <row r="791" spans="1:98" customFormat="1">
      <c r="A791">
        <v>194641</v>
      </c>
      <c r="B791" t="s">
        <v>1363</v>
      </c>
      <c r="C791" t="s">
        <v>360</v>
      </c>
      <c r="D791">
        <v>1964</v>
      </c>
      <c r="E791">
        <v>62</v>
      </c>
      <c r="F791" t="s">
        <v>339</v>
      </c>
      <c r="G791" t="s">
        <v>73</v>
      </c>
      <c r="H791" t="s">
        <v>672</v>
      </c>
      <c r="I791" t="s">
        <v>402</v>
      </c>
      <c r="J791" t="s">
        <v>350</v>
      </c>
      <c r="K791" s="329">
        <v>46128.746423611112</v>
      </c>
      <c r="L791" t="s">
        <v>309</v>
      </c>
      <c r="M791" t="s">
        <v>514</v>
      </c>
      <c r="N791" t="s">
        <v>516</v>
      </c>
      <c r="O791" t="s">
        <v>352</v>
      </c>
      <c r="P791" t="s">
        <v>353</v>
      </c>
      <c r="R791" t="s">
        <v>123</v>
      </c>
      <c r="S791" t="s">
        <v>122</v>
      </c>
      <c r="T791" t="s">
        <v>391</v>
      </c>
      <c r="U791" t="s">
        <v>82</v>
      </c>
      <c r="V791" t="s">
        <v>107</v>
      </c>
      <c r="W791" t="s">
        <v>384</v>
      </c>
      <c r="X791">
        <v>0</v>
      </c>
      <c r="Y791">
        <v>0</v>
      </c>
      <c r="Z791">
        <v>0</v>
      </c>
      <c r="AA791">
        <v>0</v>
      </c>
      <c r="AB791">
        <v>1</v>
      </c>
      <c r="AC791">
        <v>0</v>
      </c>
      <c r="AD791">
        <v>0</v>
      </c>
      <c r="AE791">
        <v>0</v>
      </c>
      <c r="AF791">
        <v>0</v>
      </c>
      <c r="AG791">
        <v>0</v>
      </c>
      <c r="AH791">
        <v>0</v>
      </c>
      <c r="AI791">
        <v>0</v>
      </c>
      <c r="AJ791">
        <v>0</v>
      </c>
      <c r="AK791">
        <v>0</v>
      </c>
      <c r="AL791">
        <v>0</v>
      </c>
      <c r="AM791">
        <v>0</v>
      </c>
      <c r="AN791">
        <v>0</v>
      </c>
      <c r="AO791">
        <v>0</v>
      </c>
      <c r="AP791" t="s">
        <v>345</v>
      </c>
      <c r="AQ791">
        <v>1</v>
      </c>
      <c r="AR791">
        <v>0</v>
      </c>
      <c r="AS791">
        <v>0</v>
      </c>
      <c r="AT791">
        <v>0</v>
      </c>
      <c r="AU791">
        <v>0</v>
      </c>
      <c r="AV791">
        <v>0</v>
      </c>
      <c r="AW791">
        <v>0</v>
      </c>
      <c r="AX791">
        <v>0</v>
      </c>
      <c r="AY791" t="s">
        <v>345</v>
      </c>
      <c r="AZ791">
        <v>1</v>
      </c>
      <c r="BA791">
        <v>0</v>
      </c>
      <c r="BB791">
        <v>0</v>
      </c>
      <c r="BC791">
        <v>0</v>
      </c>
      <c r="BD791">
        <v>0</v>
      </c>
      <c r="BE791">
        <v>0</v>
      </c>
      <c r="BF791">
        <v>0</v>
      </c>
      <c r="BG791">
        <v>0</v>
      </c>
      <c r="BH791">
        <v>0</v>
      </c>
      <c r="BK791" t="s">
        <v>131</v>
      </c>
      <c r="BL791" t="s">
        <v>131</v>
      </c>
      <c r="BM791" t="s">
        <v>130</v>
      </c>
      <c r="BN791" t="s">
        <v>117</v>
      </c>
      <c r="BO791" t="s">
        <v>373</v>
      </c>
      <c r="BP791">
        <v>0</v>
      </c>
      <c r="BQ791">
        <v>0</v>
      </c>
      <c r="BR791">
        <v>0</v>
      </c>
      <c r="BS791">
        <v>0</v>
      </c>
      <c r="BT791">
        <v>0</v>
      </c>
      <c r="BU791">
        <v>0</v>
      </c>
      <c r="BV791">
        <v>0</v>
      </c>
      <c r="BW791">
        <v>0</v>
      </c>
      <c r="BX791">
        <v>0</v>
      </c>
      <c r="BY791">
        <v>0</v>
      </c>
      <c r="BZ791">
        <v>0</v>
      </c>
      <c r="CA791">
        <v>0</v>
      </c>
      <c r="CB791">
        <v>0</v>
      </c>
      <c r="CC791">
        <v>0</v>
      </c>
      <c r="CD791" t="s">
        <v>2910</v>
      </c>
      <c r="CE791" t="s">
        <v>138</v>
      </c>
      <c r="CG791" t="s">
        <v>335</v>
      </c>
      <c r="CI791" t="s">
        <v>127</v>
      </c>
      <c r="CJ791" t="s">
        <v>52</v>
      </c>
      <c r="CL791" t="s">
        <v>51</v>
      </c>
      <c r="CN791" t="s">
        <v>346</v>
      </c>
      <c r="CP791">
        <v>8</v>
      </c>
      <c r="CQ791" t="s">
        <v>2911</v>
      </c>
      <c r="CS791" t="s">
        <v>337</v>
      </c>
    </row>
    <row r="792" spans="1:98" customFormat="1">
      <c r="A792">
        <v>193572</v>
      </c>
      <c r="B792" t="s">
        <v>389</v>
      </c>
      <c r="C792" t="s">
        <v>360</v>
      </c>
      <c r="D792">
        <v>1969</v>
      </c>
      <c r="E792">
        <v>57</v>
      </c>
      <c r="F792" t="s">
        <v>58</v>
      </c>
      <c r="G792" t="s">
        <v>84</v>
      </c>
      <c r="H792" t="s">
        <v>786</v>
      </c>
      <c r="I792" t="s">
        <v>397</v>
      </c>
      <c r="J792" t="s">
        <v>325</v>
      </c>
      <c r="K792" s="329">
        <v>46128.744513888887</v>
      </c>
      <c r="L792" t="s">
        <v>309</v>
      </c>
      <c r="M792" t="s">
        <v>425</v>
      </c>
      <c r="N792" t="s">
        <v>426</v>
      </c>
      <c r="O792" t="s">
        <v>364</v>
      </c>
      <c r="P792" t="s">
        <v>365</v>
      </c>
      <c r="R792" t="s">
        <v>122</v>
      </c>
      <c r="S792" t="s">
        <v>122</v>
      </c>
      <c r="T792" t="s">
        <v>343</v>
      </c>
      <c r="U792" t="s">
        <v>331</v>
      </c>
      <c r="V792" t="s">
        <v>111</v>
      </c>
      <c r="W792" t="s">
        <v>499</v>
      </c>
      <c r="X792">
        <v>0</v>
      </c>
      <c r="Y792">
        <v>0</v>
      </c>
      <c r="Z792">
        <v>0</v>
      </c>
      <c r="AA792">
        <v>0</v>
      </c>
      <c r="AB792">
        <v>0</v>
      </c>
      <c r="AC792">
        <v>0</v>
      </c>
      <c r="AD792">
        <v>0</v>
      </c>
      <c r="AE792">
        <v>0</v>
      </c>
      <c r="AF792">
        <v>0</v>
      </c>
      <c r="AG792">
        <v>0</v>
      </c>
      <c r="AH792">
        <v>0</v>
      </c>
      <c r="AI792">
        <v>0</v>
      </c>
      <c r="AJ792">
        <v>0</v>
      </c>
      <c r="AK792">
        <v>0</v>
      </c>
      <c r="AL792">
        <v>1</v>
      </c>
      <c r="AM792">
        <v>0</v>
      </c>
      <c r="AN792">
        <v>0</v>
      </c>
      <c r="AO792">
        <v>0</v>
      </c>
      <c r="AP792" t="s">
        <v>345</v>
      </c>
      <c r="AQ792">
        <v>1</v>
      </c>
      <c r="AR792">
        <v>0</v>
      </c>
      <c r="AS792">
        <v>0</v>
      </c>
      <c r="AT792">
        <v>0</v>
      </c>
      <c r="AU792">
        <v>0</v>
      </c>
      <c r="AV792">
        <v>0</v>
      </c>
      <c r="AW792">
        <v>0</v>
      </c>
      <c r="AX792">
        <v>0</v>
      </c>
      <c r="AY792" t="s">
        <v>345</v>
      </c>
      <c r="AZ792">
        <v>1</v>
      </c>
      <c r="BA792">
        <v>0</v>
      </c>
      <c r="BB792">
        <v>0</v>
      </c>
      <c r="BC792">
        <v>0</v>
      </c>
      <c r="BD792">
        <v>0</v>
      </c>
      <c r="BE792">
        <v>0</v>
      </c>
      <c r="BF792">
        <v>0</v>
      </c>
      <c r="BG792">
        <v>0</v>
      </c>
      <c r="BH792">
        <v>0</v>
      </c>
      <c r="BK792" t="s">
        <v>386</v>
      </c>
      <c r="BL792" t="s">
        <v>129</v>
      </c>
      <c r="BM792" t="s">
        <v>132</v>
      </c>
      <c r="BN792" t="s">
        <v>117</v>
      </c>
      <c r="BO792" t="s">
        <v>924</v>
      </c>
      <c r="BP792">
        <v>0</v>
      </c>
      <c r="BQ792">
        <v>0</v>
      </c>
      <c r="BR792">
        <v>0</v>
      </c>
      <c r="BS792">
        <v>0</v>
      </c>
      <c r="BT792">
        <v>0</v>
      </c>
      <c r="BU792">
        <v>1</v>
      </c>
      <c r="BV792">
        <v>0</v>
      </c>
      <c r="BW792">
        <v>0</v>
      </c>
      <c r="BX792">
        <v>0</v>
      </c>
      <c r="BY792">
        <v>0</v>
      </c>
      <c r="BZ792">
        <v>0</v>
      </c>
      <c r="CA792">
        <v>0</v>
      </c>
      <c r="CB792">
        <v>0</v>
      </c>
      <c r="CC792">
        <v>0</v>
      </c>
      <c r="CD792">
        <v>0</v>
      </c>
      <c r="CE792" t="s">
        <v>210</v>
      </c>
      <c r="CG792" t="s">
        <v>222</v>
      </c>
      <c r="CI792" t="s">
        <v>130</v>
      </c>
      <c r="CJ792" t="s">
        <v>52</v>
      </c>
      <c r="CK792" t="s">
        <v>2912</v>
      </c>
      <c r="CL792" t="s">
        <v>53</v>
      </c>
      <c r="CM792" t="s">
        <v>2913</v>
      </c>
      <c r="CN792" t="s">
        <v>346</v>
      </c>
      <c r="CP792">
        <v>1</v>
      </c>
      <c r="CQ792" t="s">
        <v>1785</v>
      </c>
      <c r="CR792" t="s">
        <v>2914</v>
      </c>
      <c r="CS792" t="s">
        <v>337</v>
      </c>
      <c r="CT792" t="s">
        <v>2915</v>
      </c>
    </row>
    <row r="793" spans="1:98" customFormat="1">
      <c r="A793">
        <v>199628</v>
      </c>
      <c r="B793" t="s">
        <v>1423</v>
      </c>
      <c r="C793" t="s">
        <v>360</v>
      </c>
      <c r="D793">
        <v>1957</v>
      </c>
      <c r="E793">
        <v>69</v>
      </c>
      <c r="F793" t="s">
        <v>339</v>
      </c>
      <c r="G793" t="s">
        <v>83</v>
      </c>
      <c r="H793" t="s">
        <v>1558</v>
      </c>
      <c r="I793" t="s">
        <v>367</v>
      </c>
      <c r="J793" t="s">
        <v>350</v>
      </c>
      <c r="K793" s="329">
        <v>46128.729131944441</v>
      </c>
      <c r="L793" t="s">
        <v>309</v>
      </c>
      <c r="M793" t="s">
        <v>1423</v>
      </c>
      <c r="N793" t="s">
        <v>1424</v>
      </c>
      <c r="O793" t="s">
        <v>507</v>
      </c>
      <c r="P793" t="s">
        <v>342</v>
      </c>
      <c r="R793" t="s">
        <v>383</v>
      </c>
      <c r="S793" t="s">
        <v>121</v>
      </c>
      <c r="T793" t="s">
        <v>121</v>
      </c>
      <c r="U793" t="s">
        <v>383</v>
      </c>
      <c r="V793" t="s">
        <v>111</v>
      </c>
      <c r="W793" t="s">
        <v>879</v>
      </c>
      <c r="X793">
        <v>0</v>
      </c>
      <c r="Y793">
        <v>0</v>
      </c>
      <c r="Z793">
        <v>0</v>
      </c>
      <c r="AA793">
        <v>0</v>
      </c>
      <c r="AB793">
        <v>0</v>
      </c>
      <c r="AC793">
        <v>0</v>
      </c>
      <c r="AD793">
        <v>1</v>
      </c>
      <c r="AE793">
        <v>0</v>
      </c>
      <c r="AF793">
        <v>0</v>
      </c>
      <c r="AG793">
        <v>0</v>
      </c>
      <c r="AH793">
        <v>0</v>
      </c>
      <c r="AI793">
        <v>0</v>
      </c>
      <c r="AJ793">
        <v>0</v>
      </c>
      <c r="AK793">
        <v>0</v>
      </c>
      <c r="AL793">
        <v>1</v>
      </c>
      <c r="AM793">
        <v>0</v>
      </c>
      <c r="AN793">
        <v>0</v>
      </c>
      <c r="AO793">
        <v>0</v>
      </c>
      <c r="AP793" t="s">
        <v>345</v>
      </c>
      <c r="AQ793">
        <v>1</v>
      </c>
      <c r="AR793">
        <v>0</v>
      </c>
      <c r="AS793">
        <v>0</v>
      </c>
      <c r="AT793">
        <v>0</v>
      </c>
      <c r="AU793">
        <v>0</v>
      </c>
      <c r="AV793">
        <v>0</v>
      </c>
      <c r="AW793">
        <v>0</v>
      </c>
      <c r="AX793">
        <v>0</v>
      </c>
      <c r="AY793" t="s">
        <v>345</v>
      </c>
      <c r="AZ793">
        <v>1</v>
      </c>
      <c r="BA793">
        <v>0</v>
      </c>
      <c r="BB793">
        <v>0</v>
      </c>
      <c r="BC793">
        <v>0</v>
      </c>
      <c r="BD793">
        <v>0</v>
      </c>
      <c r="BE793">
        <v>0</v>
      </c>
      <c r="BF793">
        <v>0</v>
      </c>
      <c r="BG793">
        <v>0</v>
      </c>
      <c r="BH793">
        <v>0</v>
      </c>
      <c r="BK793" t="s">
        <v>386</v>
      </c>
      <c r="BL793" t="s">
        <v>127</v>
      </c>
      <c r="BM793" t="s">
        <v>129</v>
      </c>
      <c r="BN793" t="s">
        <v>118</v>
      </c>
      <c r="BO793" t="s">
        <v>373</v>
      </c>
      <c r="BP793">
        <v>0</v>
      </c>
      <c r="BQ793">
        <v>0</v>
      </c>
      <c r="BR793">
        <v>0</v>
      </c>
      <c r="BS793">
        <v>0</v>
      </c>
      <c r="BT793">
        <v>0</v>
      </c>
      <c r="BU793">
        <v>0</v>
      </c>
      <c r="BV793">
        <v>0</v>
      </c>
      <c r="BW793">
        <v>0</v>
      </c>
      <c r="BX793">
        <v>0</v>
      </c>
      <c r="BY793">
        <v>0</v>
      </c>
      <c r="BZ793">
        <v>0</v>
      </c>
      <c r="CA793">
        <v>0</v>
      </c>
      <c r="CB793">
        <v>0</v>
      </c>
      <c r="CC793">
        <v>0</v>
      </c>
      <c r="CD793" t="s">
        <v>2916</v>
      </c>
      <c r="CE793" t="s">
        <v>335</v>
      </c>
      <c r="CG793" t="s">
        <v>335</v>
      </c>
      <c r="CI793" t="s">
        <v>129</v>
      </c>
      <c r="CJ793" t="s">
        <v>52</v>
      </c>
      <c r="CK793" t="s">
        <v>2917</v>
      </c>
      <c r="CL793" t="s">
        <v>53</v>
      </c>
      <c r="CM793" t="s">
        <v>2918</v>
      </c>
      <c r="CN793" t="s">
        <v>346</v>
      </c>
      <c r="CP793">
        <v>4</v>
      </c>
      <c r="CQ793" t="s">
        <v>2919</v>
      </c>
      <c r="CR793" t="s">
        <v>2920</v>
      </c>
      <c r="CS793" t="s">
        <v>337</v>
      </c>
      <c r="CT793" t="s">
        <v>2921</v>
      </c>
    </row>
    <row r="794" spans="1:98" customFormat="1">
      <c r="A794">
        <v>199583</v>
      </c>
      <c r="B794" t="s">
        <v>1814</v>
      </c>
      <c r="C794" t="s">
        <v>322</v>
      </c>
      <c r="D794">
        <v>1960</v>
      </c>
      <c r="E794">
        <v>66</v>
      </c>
      <c r="F794" t="s">
        <v>339</v>
      </c>
      <c r="G794" t="s">
        <v>78</v>
      </c>
      <c r="H794" t="s">
        <v>467</v>
      </c>
      <c r="I794" t="s">
        <v>410</v>
      </c>
      <c r="J794" t="s">
        <v>350</v>
      </c>
      <c r="K794" s="329">
        <v>46128.721620370372</v>
      </c>
      <c r="L794" t="s">
        <v>309</v>
      </c>
      <c r="M794" t="s">
        <v>1372</v>
      </c>
      <c r="N794" t="s">
        <v>1402</v>
      </c>
      <c r="O794" t="s">
        <v>377</v>
      </c>
      <c r="P794" t="s">
        <v>365</v>
      </c>
      <c r="Q794" t="s">
        <v>304</v>
      </c>
      <c r="R794" t="s">
        <v>122</v>
      </c>
      <c r="S794" t="s">
        <v>121</v>
      </c>
      <c r="T794" t="s">
        <v>121</v>
      </c>
      <c r="U794" t="s">
        <v>395</v>
      </c>
      <c r="V794" t="s">
        <v>107</v>
      </c>
      <c r="W794" t="s">
        <v>513</v>
      </c>
      <c r="X794">
        <v>0</v>
      </c>
      <c r="Y794">
        <v>0</v>
      </c>
      <c r="Z794">
        <v>0</v>
      </c>
      <c r="AA794">
        <v>0</v>
      </c>
      <c r="AB794">
        <v>0</v>
      </c>
      <c r="AC794">
        <v>0</v>
      </c>
      <c r="AD794">
        <v>0</v>
      </c>
      <c r="AE794">
        <v>0</v>
      </c>
      <c r="AF794">
        <v>0</v>
      </c>
      <c r="AG794">
        <v>0</v>
      </c>
      <c r="AH794">
        <v>1</v>
      </c>
      <c r="AI794">
        <v>0</v>
      </c>
      <c r="AJ794">
        <v>0</v>
      </c>
      <c r="AK794">
        <v>0</v>
      </c>
      <c r="AL794">
        <v>0</v>
      </c>
      <c r="AM794">
        <v>0</v>
      </c>
      <c r="AN794">
        <v>0</v>
      </c>
      <c r="AO794">
        <v>0</v>
      </c>
      <c r="AP794" t="s">
        <v>345</v>
      </c>
      <c r="AQ794">
        <v>1</v>
      </c>
      <c r="AR794">
        <v>0</v>
      </c>
      <c r="AS794">
        <v>0</v>
      </c>
      <c r="AT794">
        <v>0</v>
      </c>
      <c r="AU794">
        <v>0</v>
      </c>
      <c r="AV794">
        <v>0</v>
      </c>
      <c r="AW794">
        <v>0</v>
      </c>
      <c r="AX794">
        <v>0</v>
      </c>
      <c r="AY794" t="s">
        <v>345</v>
      </c>
      <c r="AZ794">
        <v>1</v>
      </c>
      <c r="BA794">
        <v>0</v>
      </c>
      <c r="BB794">
        <v>0</v>
      </c>
      <c r="BC794">
        <v>0</v>
      </c>
      <c r="BD794">
        <v>0</v>
      </c>
      <c r="BE794">
        <v>0</v>
      </c>
      <c r="BF794">
        <v>0</v>
      </c>
      <c r="BG794">
        <v>0</v>
      </c>
      <c r="BH794">
        <v>0</v>
      </c>
      <c r="BI794" t="s">
        <v>52</v>
      </c>
      <c r="BK794" t="s">
        <v>129</v>
      </c>
      <c r="BL794" t="s">
        <v>128</v>
      </c>
      <c r="BM794" t="s">
        <v>129</v>
      </c>
      <c r="BN794" t="s">
        <v>117</v>
      </c>
      <c r="BO794" t="s">
        <v>940</v>
      </c>
      <c r="BP794">
        <v>1</v>
      </c>
      <c r="BQ794">
        <v>1</v>
      </c>
      <c r="BR794">
        <v>0</v>
      </c>
      <c r="BS794">
        <v>0</v>
      </c>
      <c r="BT794">
        <v>0</v>
      </c>
      <c r="BU794">
        <v>0</v>
      </c>
      <c r="BV794">
        <v>0</v>
      </c>
      <c r="BW794">
        <v>0</v>
      </c>
      <c r="BX794">
        <v>0</v>
      </c>
      <c r="BY794">
        <v>0</v>
      </c>
      <c r="BZ794">
        <v>0</v>
      </c>
      <c r="CA794">
        <v>0</v>
      </c>
      <c r="CB794">
        <v>0</v>
      </c>
      <c r="CC794">
        <v>0</v>
      </c>
      <c r="CD794">
        <v>0</v>
      </c>
      <c r="CE794" t="s">
        <v>335</v>
      </c>
      <c r="CG794" t="s">
        <v>335</v>
      </c>
      <c r="CI794" t="s">
        <v>130</v>
      </c>
      <c r="CJ794" t="s">
        <v>52</v>
      </c>
      <c r="CL794" t="s">
        <v>52</v>
      </c>
      <c r="CN794" t="s">
        <v>346</v>
      </c>
      <c r="CP794">
        <v>8</v>
      </c>
    </row>
    <row r="795" spans="1:98" customFormat="1">
      <c r="A795">
        <v>199621</v>
      </c>
      <c r="B795" t="s">
        <v>445</v>
      </c>
      <c r="C795" t="s">
        <v>360</v>
      </c>
      <c r="D795">
        <v>1967</v>
      </c>
      <c r="E795">
        <v>59</v>
      </c>
      <c r="F795" t="s">
        <v>58</v>
      </c>
      <c r="G795" t="s">
        <v>71</v>
      </c>
      <c r="H795" t="s">
        <v>696</v>
      </c>
      <c r="I795" t="s">
        <v>378</v>
      </c>
      <c r="J795" t="s">
        <v>325</v>
      </c>
      <c r="K795" s="329">
        <v>46128.695451388892</v>
      </c>
      <c r="L795" t="s">
        <v>309</v>
      </c>
      <c r="M795" t="s">
        <v>445</v>
      </c>
      <c r="N795" t="s">
        <v>447</v>
      </c>
      <c r="O795" t="s">
        <v>328</v>
      </c>
      <c r="P795" t="s">
        <v>329</v>
      </c>
      <c r="R795" t="s">
        <v>122</v>
      </c>
      <c r="S795" t="s">
        <v>122</v>
      </c>
      <c r="T795" t="s">
        <v>330</v>
      </c>
      <c r="U795" t="s">
        <v>331</v>
      </c>
      <c r="V795" t="s">
        <v>110</v>
      </c>
      <c r="W795" t="s">
        <v>803</v>
      </c>
      <c r="X795">
        <v>0</v>
      </c>
      <c r="Y795">
        <v>0</v>
      </c>
      <c r="Z795">
        <v>1</v>
      </c>
      <c r="AA795">
        <v>0</v>
      </c>
      <c r="AB795">
        <v>0</v>
      </c>
      <c r="AC795">
        <v>0</v>
      </c>
      <c r="AD795">
        <v>0</v>
      </c>
      <c r="AE795">
        <v>0</v>
      </c>
      <c r="AF795">
        <v>0</v>
      </c>
      <c r="AG795">
        <v>0</v>
      </c>
      <c r="AH795">
        <v>0</v>
      </c>
      <c r="AI795">
        <v>0</v>
      </c>
      <c r="AJ795">
        <v>0</v>
      </c>
      <c r="AK795">
        <v>0</v>
      </c>
      <c r="AL795">
        <v>0</v>
      </c>
      <c r="AM795">
        <v>0</v>
      </c>
      <c r="AN795">
        <v>0</v>
      </c>
      <c r="AO795" t="s">
        <v>609</v>
      </c>
      <c r="AP795" t="s">
        <v>333</v>
      </c>
      <c r="AQ795">
        <v>0</v>
      </c>
      <c r="AR795">
        <v>0</v>
      </c>
      <c r="AS795">
        <v>1</v>
      </c>
      <c r="AT795">
        <v>1</v>
      </c>
      <c r="AU795">
        <v>0</v>
      </c>
      <c r="AV795">
        <v>0</v>
      </c>
      <c r="AW795">
        <v>0</v>
      </c>
      <c r="AX795">
        <v>0</v>
      </c>
      <c r="AY795" t="s">
        <v>827</v>
      </c>
      <c r="AZ795">
        <v>0</v>
      </c>
      <c r="BA795">
        <v>0</v>
      </c>
      <c r="BB795">
        <v>0</v>
      </c>
      <c r="BC795">
        <v>1</v>
      </c>
      <c r="BD795">
        <v>0</v>
      </c>
      <c r="BE795">
        <v>0</v>
      </c>
      <c r="BF795">
        <v>0</v>
      </c>
      <c r="BG795">
        <v>0</v>
      </c>
      <c r="BH795" t="s">
        <v>288</v>
      </c>
      <c r="BI795" t="s">
        <v>53</v>
      </c>
      <c r="BJ795" t="s">
        <v>2922</v>
      </c>
      <c r="BK795" t="s">
        <v>134</v>
      </c>
      <c r="BL795" t="s">
        <v>132</v>
      </c>
      <c r="BM795" t="s">
        <v>131</v>
      </c>
      <c r="BN795" t="s">
        <v>118</v>
      </c>
      <c r="BO795" t="s">
        <v>974</v>
      </c>
      <c r="BP795">
        <v>0</v>
      </c>
      <c r="BQ795">
        <v>0</v>
      </c>
      <c r="BR795">
        <v>0</v>
      </c>
      <c r="BS795">
        <v>0</v>
      </c>
      <c r="BT795">
        <v>0</v>
      </c>
      <c r="BU795">
        <v>1</v>
      </c>
      <c r="BV795">
        <v>0</v>
      </c>
      <c r="BW795">
        <v>0</v>
      </c>
      <c r="BX795">
        <v>0</v>
      </c>
      <c r="BY795">
        <v>0</v>
      </c>
      <c r="BZ795">
        <v>0</v>
      </c>
      <c r="CA795">
        <v>1</v>
      </c>
      <c r="CB795">
        <v>0</v>
      </c>
      <c r="CC795">
        <v>0</v>
      </c>
      <c r="CD795">
        <v>0</v>
      </c>
      <c r="CE795" t="s">
        <v>335</v>
      </c>
      <c r="CG795" t="s">
        <v>146</v>
      </c>
      <c r="CI795" t="s">
        <v>133</v>
      </c>
      <c r="CJ795" t="s">
        <v>51</v>
      </c>
      <c r="CK795" t="s">
        <v>2923</v>
      </c>
      <c r="CL795" t="s">
        <v>52</v>
      </c>
      <c r="CM795" t="s">
        <v>2924</v>
      </c>
      <c r="CN795" t="s">
        <v>346</v>
      </c>
      <c r="CP795">
        <v>9</v>
      </c>
      <c r="CQ795" t="s">
        <v>2925</v>
      </c>
      <c r="CS795" t="s">
        <v>337</v>
      </c>
      <c r="CT795" t="s">
        <v>2926</v>
      </c>
    </row>
    <row r="796" spans="1:98" customFormat="1">
      <c r="A796">
        <v>199626</v>
      </c>
      <c r="B796" t="s">
        <v>658</v>
      </c>
      <c r="C796" t="s">
        <v>322</v>
      </c>
      <c r="D796">
        <v>1959</v>
      </c>
      <c r="E796">
        <v>67</v>
      </c>
      <c r="F796" t="s">
        <v>339</v>
      </c>
      <c r="G796" t="s">
        <v>80</v>
      </c>
      <c r="H796" t="s">
        <v>724</v>
      </c>
      <c r="I796" t="s">
        <v>361</v>
      </c>
      <c r="J796" t="s">
        <v>325</v>
      </c>
      <c r="K796" s="329">
        <v>46128.694374999999</v>
      </c>
      <c r="L796" t="s">
        <v>309</v>
      </c>
      <c r="M796" t="s">
        <v>658</v>
      </c>
      <c r="N796" t="s">
        <v>660</v>
      </c>
      <c r="O796" t="s">
        <v>319</v>
      </c>
      <c r="P796" t="s">
        <v>405</v>
      </c>
      <c r="Q796" t="s">
        <v>306</v>
      </c>
      <c r="R796" t="s">
        <v>125</v>
      </c>
      <c r="S796" t="s">
        <v>124</v>
      </c>
      <c r="T796" t="s">
        <v>394</v>
      </c>
      <c r="U796" t="s">
        <v>83</v>
      </c>
      <c r="V796" t="s">
        <v>105</v>
      </c>
      <c r="W796" t="s">
        <v>332</v>
      </c>
      <c r="X796">
        <v>0</v>
      </c>
      <c r="Y796">
        <v>0</v>
      </c>
      <c r="Z796">
        <v>0</v>
      </c>
      <c r="AA796">
        <v>0</v>
      </c>
      <c r="AB796">
        <v>0</v>
      </c>
      <c r="AC796">
        <v>0</v>
      </c>
      <c r="AD796">
        <v>0</v>
      </c>
      <c r="AE796">
        <v>0</v>
      </c>
      <c r="AF796">
        <v>0</v>
      </c>
      <c r="AG796">
        <v>0</v>
      </c>
      <c r="AH796">
        <v>0</v>
      </c>
      <c r="AI796">
        <v>0</v>
      </c>
      <c r="AJ796">
        <v>0</v>
      </c>
      <c r="AK796">
        <v>0</v>
      </c>
      <c r="AL796">
        <v>0</v>
      </c>
      <c r="AM796">
        <v>0</v>
      </c>
      <c r="AN796">
        <v>1</v>
      </c>
      <c r="AO796">
        <v>0</v>
      </c>
      <c r="AP796" t="s">
        <v>345</v>
      </c>
      <c r="AQ796">
        <v>1</v>
      </c>
      <c r="AR796">
        <v>0</v>
      </c>
      <c r="AS796">
        <v>0</v>
      </c>
      <c r="AT796">
        <v>0</v>
      </c>
      <c r="AU796">
        <v>0</v>
      </c>
      <c r="AV796">
        <v>0</v>
      </c>
      <c r="AW796">
        <v>0</v>
      </c>
      <c r="AX796">
        <v>0</v>
      </c>
      <c r="AY796" t="s">
        <v>345</v>
      </c>
      <c r="AZ796">
        <v>1</v>
      </c>
      <c r="BA796">
        <v>0</v>
      </c>
      <c r="BB796">
        <v>0</v>
      </c>
      <c r="BC796">
        <v>0</v>
      </c>
      <c r="BD796">
        <v>0</v>
      </c>
      <c r="BE796">
        <v>0</v>
      </c>
      <c r="BF796">
        <v>0</v>
      </c>
      <c r="BG796">
        <v>0</v>
      </c>
      <c r="BH796">
        <v>0</v>
      </c>
      <c r="BI796" t="s">
        <v>51</v>
      </c>
      <c r="BK796" t="s">
        <v>130</v>
      </c>
      <c r="BL796" t="s">
        <v>131</v>
      </c>
      <c r="BM796" t="s">
        <v>128</v>
      </c>
      <c r="BN796" t="s">
        <v>118</v>
      </c>
      <c r="BO796" t="s">
        <v>938</v>
      </c>
      <c r="BP796">
        <v>0</v>
      </c>
      <c r="BQ796">
        <v>0</v>
      </c>
      <c r="BR796">
        <v>0</v>
      </c>
      <c r="BS796">
        <v>0</v>
      </c>
      <c r="BT796">
        <v>0</v>
      </c>
      <c r="BU796">
        <v>0</v>
      </c>
      <c r="BV796">
        <v>0</v>
      </c>
      <c r="BW796">
        <v>1</v>
      </c>
      <c r="BX796">
        <v>0</v>
      </c>
      <c r="BY796">
        <v>0</v>
      </c>
      <c r="BZ796">
        <v>0</v>
      </c>
      <c r="CA796">
        <v>0</v>
      </c>
      <c r="CB796">
        <v>0</v>
      </c>
      <c r="CC796">
        <v>0</v>
      </c>
      <c r="CD796">
        <v>0</v>
      </c>
      <c r="CE796" t="s">
        <v>170</v>
      </c>
      <c r="CG796" t="s">
        <v>335</v>
      </c>
      <c r="CI796" t="s">
        <v>129</v>
      </c>
      <c r="CJ796" t="s">
        <v>52</v>
      </c>
      <c r="CL796" t="s">
        <v>52</v>
      </c>
      <c r="CN796" t="s">
        <v>346</v>
      </c>
      <c r="CP796">
        <v>8</v>
      </c>
      <c r="CS796" t="s">
        <v>347</v>
      </c>
    </row>
    <row r="797" spans="1:98" customFormat="1">
      <c r="A797">
        <v>199622</v>
      </c>
      <c r="B797" t="s">
        <v>1363</v>
      </c>
      <c r="C797" t="s">
        <v>322</v>
      </c>
      <c r="D797">
        <v>1969</v>
      </c>
      <c r="E797">
        <v>57</v>
      </c>
      <c r="F797" t="s">
        <v>58</v>
      </c>
      <c r="G797" t="s">
        <v>85</v>
      </c>
      <c r="H797" t="s">
        <v>806</v>
      </c>
      <c r="I797" t="s">
        <v>402</v>
      </c>
      <c r="J797" t="s">
        <v>325</v>
      </c>
      <c r="K797" s="329">
        <v>46128.682025462964</v>
      </c>
      <c r="L797" t="s">
        <v>309</v>
      </c>
      <c r="M797" t="s">
        <v>1363</v>
      </c>
      <c r="N797" t="s">
        <v>1364</v>
      </c>
      <c r="O797" t="s">
        <v>459</v>
      </c>
      <c r="P797" t="s">
        <v>353</v>
      </c>
      <c r="Q797" t="s">
        <v>305</v>
      </c>
      <c r="R797" t="s">
        <v>124</v>
      </c>
      <c r="S797" t="s">
        <v>123</v>
      </c>
      <c r="T797" t="s">
        <v>391</v>
      </c>
      <c r="U797" t="s">
        <v>479</v>
      </c>
      <c r="V797" t="s">
        <v>105</v>
      </c>
      <c r="W797" t="s">
        <v>499</v>
      </c>
      <c r="X797">
        <v>0</v>
      </c>
      <c r="Y797">
        <v>0</v>
      </c>
      <c r="Z797">
        <v>0</v>
      </c>
      <c r="AA797">
        <v>0</v>
      </c>
      <c r="AB797">
        <v>0</v>
      </c>
      <c r="AC797">
        <v>0</v>
      </c>
      <c r="AD797">
        <v>0</v>
      </c>
      <c r="AE797">
        <v>0</v>
      </c>
      <c r="AF797">
        <v>0</v>
      </c>
      <c r="AG797">
        <v>0</v>
      </c>
      <c r="AH797">
        <v>0</v>
      </c>
      <c r="AI797">
        <v>0</v>
      </c>
      <c r="AJ797">
        <v>0</v>
      </c>
      <c r="AK797">
        <v>0</v>
      </c>
      <c r="AL797">
        <v>1</v>
      </c>
      <c r="AM797">
        <v>0</v>
      </c>
      <c r="AN797">
        <v>0</v>
      </c>
      <c r="AO797">
        <v>0</v>
      </c>
      <c r="AP797" t="s">
        <v>345</v>
      </c>
      <c r="AQ797">
        <v>1</v>
      </c>
      <c r="AR797">
        <v>0</v>
      </c>
      <c r="AS797">
        <v>0</v>
      </c>
      <c r="AT797">
        <v>0</v>
      </c>
      <c r="AU797">
        <v>0</v>
      </c>
      <c r="AV797">
        <v>0</v>
      </c>
      <c r="AW797">
        <v>0</v>
      </c>
      <c r="AX797">
        <v>0</v>
      </c>
      <c r="AY797" t="s">
        <v>345</v>
      </c>
      <c r="AZ797">
        <v>1</v>
      </c>
      <c r="BA797">
        <v>0</v>
      </c>
      <c r="BB797">
        <v>0</v>
      </c>
      <c r="BC797">
        <v>0</v>
      </c>
      <c r="BD797">
        <v>0</v>
      </c>
      <c r="BE797">
        <v>0</v>
      </c>
      <c r="BF797">
        <v>0</v>
      </c>
      <c r="BG797">
        <v>0</v>
      </c>
      <c r="BH797">
        <v>0</v>
      </c>
      <c r="BK797" t="s">
        <v>128</v>
      </c>
      <c r="BL797" t="s">
        <v>130</v>
      </c>
      <c r="BM797" t="s">
        <v>129</v>
      </c>
      <c r="BN797" t="s">
        <v>117</v>
      </c>
      <c r="BO797" t="s">
        <v>923</v>
      </c>
      <c r="BP797">
        <v>0</v>
      </c>
      <c r="BQ797">
        <v>1</v>
      </c>
      <c r="BR797">
        <v>0</v>
      </c>
      <c r="BS797">
        <v>0</v>
      </c>
      <c r="BT797">
        <v>0</v>
      </c>
      <c r="BU797">
        <v>0</v>
      </c>
      <c r="BV797">
        <v>0</v>
      </c>
      <c r="BW797">
        <v>0</v>
      </c>
      <c r="BX797">
        <v>0</v>
      </c>
      <c r="BY797">
        <v>0</v>
      </c>
      <c r="BZ797">
        <v>0</v>
      </c>
      <c r="CA797">
        <v>0</v>
      </c>
      <c r="CB797">
        <v>0</v>
      </c>
      <c r="CC797">
        <v>0</v>
      </c>
      <c r="CD797">
        <v>0</v>
      </c>
      <c r="CE797" t="s">
        <v>172</v>
      </c>
      <c r="CG797" t="s">
        <v>176</v>
      </c>
      <c r="CI797" t="s">
        <v>128</v>
      </c>
      <c r="CJ797" t="s">
        <v>52</v>
      </c>
      <c r="CL797" t="s">
        <v>52</v>
      </c>
      <c r="CN797" t="s">
        <v>346</v>
      </c>
      <c r="CP797">
        <v>7</v>
      </c>
      <c r="CS797" t="s">
        <v>347</v>
      </c>
    </row>
    <row r="798" spans="1:98" customFormat="1">
      <c r="A798">
        <v>199620</v>
      </c>
      <c r="B798" t="s">
        <v>514</v>
      </c>
      <c r="C798" t="s">
        <v>322</v>
      </c>
      <c r="D798">
        <v>1994</v>
      </c>
      <c r="E798">
        <v>32</v>
      </c>
      <c r="F798" t="s">
        <v>57</v>
      </c>
      <c r="G798" t="s">
        <v>62</v>
      </c>
      <c r="H798" t="s">
        <v>1696</v>
      </c>
      <c r="I798" t="s">
        <v>402</v>
      </c>
      <c r="J798" t="s">
        <v>325</v>
      </c>
      <c r="K798" s="329">
        <v>46128.671458333331</v>
      </c>
      <c r="L798" t="s">
        <v>309</v>
      </c>
      <c r="M798" t="s">
        <v>514</v>
      </c>
      <c r="N798" t="s">
        <v>516</v>
      </c>
      <c r="O798" t="s">
        <v>352</v>
      </c>
      <c r="P798" t="s">
        <v>353</v>
      </c>
      <c r="R798" t="s">
        <v>122</v>
      </c>
      <c r="S798" t="s">
        <v>122</v>
      </c>
      <c r="T798" t="s">
        <v>330</v>
      </c>
      <c r="U798" t="s">
        <v>331</v>
      </c>
      <c r="V798" t="s">
        <v>110</v>
      </c>
      <c r="W798" t="s">
        <v>693</v>
      </c>
      <c r="X798">
        <v>0</v>
      </c>
      <c r="Y798">
        <v>0</v>
      </c>
      <c r="Z798">
        <v>1</v>
      </c>
      <c r="AA798">
        <v>0</v>
      </c>
      <c r="AB798">
        <v>1</v>
      </c>
      <c r="AC798">
        <v>1</v>
      </c>
      <c r="AD798">
        <v>0</v>
      </c>
      <c r="AE798">
        <v>0</v>
      </c>
      <c r="AF798">
        <v>0</v>
      </c>
      <c r="AG798">
        <v>0</v>
      </c>
      <c r="AH798">
        <v>0</v>
      </c>
      <c r="AI798">
        <v>0</v>
      </c>
      <c r="AJ798">
        <v>0</v>
      </c>
      <c r="AK798">
        <v>0</v>
      </c>
      <c r="AL798">
        <v>0</v>
      </c>
      <c r="AM798">
        <v>0</v>
      </c>
      <c r="AN798">
        <v>0</v>
      </c>
      <c r="AO798">
        <v>0</v>
      </c>
      <c r="AP798" t="s">
        <v>510</v>
      </c>
      <c r="AQ798">
        <v>0</v>
      </c>
      <c r="AR798">
        <v>0</v>
      </c>
      <c r="AS798">
        <v>1</v>
      </c>
      <c r="AT798">
        <v>0</v>
      </c>
      <c r="AU798">
        <v>0</v>
      </c>
      <c r="AV798">
        <v>0</v>
      </c>
      <c r="AW798">
        <v>0</v>
      </c>
      <c r="AX798">
        <v>0</v>
      </c>
      <c r="AY798" t="s">
        <v>608</v>
      </c>
      <c r="AZ798">
        <v>0</v>
      </c>
      <c r="BA798">
        <v>0</v>
      </c>
      <c r="BB798">
        <v>0</v>
      </c>
      <c r="BC798">
        <v>0</v>
      </c>
      <c r="BD798">
        <v>0</v>
      </c>
      <c r="BE798">
        <v>1</v>
      </c>
      <c r="BF798">
        <v>0</v>
      </c>
      <c r="BG798">
        <v>0</v>
      </c>
      <c r="BH798">
        <v>0</v>
      </c>
      <c r="BI798" t="s">
        <v>51</v>
      </c>
      <c r="BJ798" t="s">
        <v>2927</v>
      </c>
      <c r="BK798" t="s">
        <v>132</v>
      </c>
      <c r="BL798" t="s">
        <v>135</v>
      </c>
      <c r="BM798" t="s">
        <v>132</v>
      </c>
      <c r="BN798" t="s">
        <v>117</v>
      </c>
      <c r="BO798" t="s">
        <v>986</v>
      </c>
      <c r="BP798">
        <v>1</v>
      </c>
      <c r="BQ798">
        <v>0</v>
      </c>
      <c r="BR798">
        <v>0</v>
      </c>
      <c r="BS798">
        <v>1</v>
      </c>
      <c r="BT798">
        <v>0</v>
      </c>
      <c r="BU798">
        <v>0</v>
      </c>
      <c r="BV798">
        <v>0</v>
      </c>
      <c r="BW798">
        <v>1</v>
      </c>
      <c r="BX798">
        <v>0</v>
      </c>
      <c r="BY798">
        <v>0</v>
      </c>
      <c r="BZ798">
        <v>0</v>
      </c>
      <c r="CA798">
        <v>0</v>
      </c>
      <c r="CB798">
        <v>0</v>
      </c>
      <c r="CC798">
        <v>0</v>
      </c>
      <c r="CD798">
        <v>0</v>
      </c>
      <c r="CE798" t="s">
        <v>138</v>
      </c>
      <c r="CG798" t="s">
        <v>167</v>
      </c>
      <c r="CI798" t="s">
        <v>130</v>
      </c>
      <c r="CJ798" t="s">
        <v>51</v>
      </c>
      <c r="CL798" t="s">
        <v>51</v>
      </c>
      <c r="CN798" t="s">
        <v>346</v>
      </c>
      <c r="CP798">
        <v>8</v>
      </c>
      <c r="CS798" t="s">
        <v>337</v>
      </c>
    </row>
    <row r="799" spans="1:98" customFormat="1">
      <c r="A799">
        <v>142508</v>
      </c>
      <c r="B799" t="s">
        <v>321</v>
      </c>
      <c r="C799" t="s">
        <v>322</v>
      </c>
      <c r="D799">
        <v>1975</v>
      </c>
      <c r="E799">
        <v>51</v>
      </c>
      <c r="F799" t="s">
        <v>58</v>
      </c>
      <c r="G799" t="s">
        <v>81</v>
      </c>
      <c r="H799" t="s">
        <v>894</v>
      </c>
      <c r="I799" t="s">
        <v>402</v>
      </c>
      <c r="J799" t="s">
        <v>350</v>
      </c>
      <c r="K799" s="329">
        <v>46128.589490740742</v>
      </c>
      <c r="L799" t="s">
        <v>309</v>
      </c>
      <c r="M799" t="s">
        <v>551</v>
      </c>
      <c r="N799" t="s">
        <v>552</v>
      </c>
      <c r="O799" t="s">
        <v>553</v>
      </c>
      <c r="P799" t="s">
        <v>382</v>
      </c>
      <c r="R799" t="s">
        <v>122</v>
      </c>
      <c r="S799" t="s">
        <v>122</v>
      </c>
      <c r="T799" t="s">
        <v>343</v>
      </c>
      <c r="U799" t="s">
        <v>331</v>
      </c>
      <c r="V799" t="s">
        <v>105</v>
      </c>
      <c r="W799" t="s">
        <v>501</v>
      </c>
      <c r="X799">
        <v>0</v>
      </c>
      <c r="Y799">
        <v>0</v>
      </c>
      <c r="Z799">
        <v>0</v>
      </c>
      <c r="AA799">
        <v>0</v>
      </c>
      <c r="AB799">
        <v>0</v>
      </c>
      <c r="AC799">
        <v>0</v>
      </c>
      <c r="AD799">
        <v>1</v>
      </c>
      <c r="AE799">
        <v>0</v>
      </c>
      <c r="AF799">
        <v>0</v>
      </c>
      <c r="AG799">
        <v>0</v>
      </c>
      <c r="AH799">
        <v>0</v>
      </c>
      <c r="AI799">
        <v>0</v>
      </c>
      <c r="AJ799">
        <v>0</v>
      </c>
      <c r="AK799">
        <v>0</v>
      </c>
      <c r="AL799">
        <v>0</v>
      </c>
      <c r="AM799">
        <v>0</v>
      </c>
      <c r="AN799">
        <v>0</v>
      </c>
      <c r="AO799">
        <v>0</v>
      </c>
      <c r="AP799" t="s">
        <v>345</v>
      </c>
      <c r="AQ799">
        <v>1</v>
      </c>
      <c r="AR799">
        <v>0</v>
      </c>
      <c r="AS799">
        <v>0</v>
      </c>
      <c r="AT799">
        <v>0</v>
      </c>
      <c r="AU799">
        <v>0</v>
      </c>
      <c r="AV799">
        <v>0</v>
      </c>
      <c r="AW799">
        <v>0</v>
      </c>
      <c r="AX799">
        <v>0</v>
      </c>
      <c r="AY799" t="s">
        <v>345</v>
      </c>
      <c r="AZ799">
        <v>1</v>
      </c>
      <c r="BA799">
        <v>0</v>
      </c>
      <c r="BB799">
        <v>0</v>
      </c>
      <c r="BC799">
        <v>0</v>
      </c>
      <c r="BD799">
        <v>0</v>
      </c>
      <c r="BE799">
        <v>0</v>
      </c>
      <c r="BF799">
        <v>0</v>
      </c>
      <c r="BG799">
        <v>0</v>
      </c>
      <c r="BH799">
        <v>0</v>
      </c>
      <c r="BK799" t="s">
        <v>131</v>
      </c>
      <c r="BL799" t="s">
        <v>131</v>
      </c>
      <c r="BM799" t="s">
        <v>130</v>
      </c>
      <c r="BN799" t="s">
        <v>117</v>
      </c>
      <c r="BO799" t="s">
        <v>937</v>
      </c>
      <c r="BP799">
        <v>0</v>
      </c>
      <c r="BQ799">
        <v>0</v>
      </c>
      <c r="BR799">
        <v>0</v>
      </c>
      <c r="BS799">
        <v>0</v>
      </c>
      <c r="BT799">
        <v>0</v>
      </c>
      <c r="BU799">
        <v>0</v>
      </c>
      <c r="BV799">
        <v>0</v>
      </c>
      <c r="BW799">
        <v>0</v>
      </c>
      <c r="BX799">
        <v>0</v>
      </c>
      <c r="BY799">
        <v>0</v>
      </c>
      <c r="BZ799">
        <v>0</v>
      </c>
      <c r="CA799">
        <v>0</v>
      </c>
      <c r="CB799">
        <v>1</v>
      </c>
      <c r="CC799">
        <v>0</v>
      </c>
      <c r="CD799">
        <v>0</v>
      </c>
      <c r="CE799" t="s">
        <v>335</v>
      </c>
      <c r="CF799" t="s">
        <v>766</v>
      </c>
      <c r="CG799" t="s">
        <v>335</v>
      </c>
      <c r="CI799" t="s">
        <v>127</v>
      </c>
      <c r="CJ799" t="s">
        <v>52</v>
      </c>
      <c r="CL799" t="s">
        <v>52</v>
      </c>
      <c r="CN799" t="s">
        <v>346</v>
      </c>
      <c r="CP799">
        <v>10</v>
      </c>
      <c r="CS799" t="s">
        <v>347</v>
      </c>
    </row>
    <row r="800" spans="1:98" customFormat="1">
      <c r="A800">
        <v>151424</v>
      </c>
      <c r="B800" t="s">
        <v>468</v>
      </c>
      <c r="C800" t="s">
        <v>360</v>
      </c>
      <c r="D800">
        <v>1992</v>
      </c>
      <c r="E800">
        <v>34</v>
      </c>
      <c r="F800" t="s">
        <v>57</v>
      </c>
      <c r="G800" t="s">
        <v>78</v>
      </c>
      <c r="H800" t="s">
        <v>476</v>
      </c>
      <c r="I800" t="s">
        <v>367</v>
      </c>
      <c r="J800" t="s">
        <v>350</v>
      </c>
      <c r="K800" s="329">
        <v>46128.581261574072</v>
      </c>
      <c r="L800" t="s">
        <v>309</v>
      </c>
      <c r="M800" t="s">
        <v>602</v>
      </c>
      <c r="N800" t="s">
        <v>649</v>
      </c>
      <c r="O800" t="s">
        <v>352</v>
      </c>
      <c r="P800" t="s">
        <v>353</v>
      </c>
      <c r="R800" t="s">
        <v>122</v>
      </c>
      <c r="S800" t="s">
        <v>122</v>
      </c>
      <c r="T800" t="s">
        <v>391</v>
      </c>
      <c r="U800" t="s">
        <v>331</v>
      </c>
      <c r="V800" t="s">
        <v>107</v>
      </c>
      <c r="W800" t="s">
        <v>392</v>
      </c>
      <c r="X800">
        <v>1</v>
      </c>
      <c r="Y800">
        <v>0</v>
      </c>
      <c r="Z800">
        <v>0</v>
      </c>
      <c r="AA800">
        <v>0</v>
      </c>
      <c r="AB800">
        <v>0</v>
      </c>
      <c r="AC800">
        <v>0</v>
      </c>
      <c r="AD800">
        <v>0</v>
      </c>
      <c r="AE800">
        <v>0</v>
      </c>
      <c r="AF800">
        <v>0</v>
      </c>
      <c r="AG800">
        <v>0</v>
      </c>
      <c r="AH800">
        <v>0</v>
      </c>
      <c r="AI800">
        <v>0</v>
      </c>
      <c r="AJ800">
        <v>0</v>
      </c>
      <c r="AK800">
        <v>0</v>
      </c>
      <c r="AL800">
        <v>0</v>
      </c>
      <c r="AM800">
        <v>0</v>
      </c>
      <c r="AN800">
        <v>0</v>
      </c>
      <c r="AO800">
        <v>0</v>
      </c>
      <c r="AP800" t="s">
        <v>345</v>
      </c>
      <c r="AQ800">
        <v>1</v>
      </c>
      <c r="AR800">
        <v>0</v>
      </c>
      <c r="AS800">
        <v>0</v>
      </c>
      <c r="AT800">
        <v>0</v>
      </c>
      <c r="AU800">
        <v>0</v>
      </c>
      <c r="AV800">
        <v>0</v>
      </c>
      <c r="AW800">
        <v>0</v>
      </c>
      <c r="AX800">
        <v>0</v>
      </c>
      <c r="AY800" t="s">
        <v>345</v>
      </c>
      <c r="AZ800">
        <v>1</v>
      </c>
      <c r="BA800">
        <v>0</v>
      </c>
      <c r="BB800">
        <v>0</v>
      </c>
      <c r="BC800">
        <v>0</v>
      </c>
      <c r="BD800">
        <v>0</v>
      </c>
      <c r="BE800">
        <v>0</v>
      </c>
      <c r="BF800">
        <v>0</v>
      </c>
      <c r="BG800">
        <v>0</v>
      </c>
      <c r="BH800">
        <v>0</v>
      </c>
      <c r="BK800" t="s">
        <v>130</v>
      </c>
      <c r="BL800" t="s">
        <v>128</v>
      </c>
      <c r="BM800" t="s">
        <v>131</v>
      </c>
      <c r="BN800" t="s">
        <v>117</v>
      </c>
      <c r="BO800" t="s">
        <v>921</v>
      </c>
      <c r="BP800">
        <v>0</v>
      </c>
      <c r="BQ800">
        <v>0</v>
      </c>
      <c r="BR800">
        <v>0</v>
      </c>
      <c r="BS800">
        <v>0</v>
      </c>
      <c r="BT800">
        <v>0</v>
      </c>
      <c r="BU800">
        <v>0</v>
      </c>
      <c r="BV800">
        <v>0</v>
      </c>
      <c r="BW800">
        <v>0</v>
      </c>
      <c r="BX800">
        <v>0</v>
      </c>
      <c r="BY800">
        <v>0</v>
      </c>
      <c r="BZ800">
        <v>1</v>
      </c>
      <c r="CA800">
        <v>0</v>
      </c>
      <c r="CB800">
        <v>0</v>
      </c>
      <c r="CC800">
        <v>0</v>
      </c>
      <c r="CD800">
        <v>0</v>
      </c>
      <c r="CE800" t="s">
        <v>335</v>
      </c>
      <c r="CG800" t="s">
        <v>335</v>
      </c>
      <c r="CI800" t="s">
        <v>128</v>
      </c>
      <c r="CJ800" t="s">
        <v>52</v>
      </c>
      <c r="CL800" t="s">
        <v>52</v>
      </c>
      <c r="CN800" t="s">
        <v>346</v>
      </c>
      <c r="CP800">
        <v>5</v>
      </c>
    </row>
    <row r="801" spans="1:98" customFormat="1">
      <c r="A801">
        <v>199614</v>
      </c>
      <c r="B801" t="s">
        <v>356</v>
      </c>
      <c r="C801" t="s">
        <v>322</v>
      </c>
      <c r="D801">
        <v>1963</v>
      </c>
      <c r="E801">
        <v>63</v>
      </c>
      <c r="F801" t="s">
        <v>339</v>
      </c>
      <c r="G801" t="s">
        <v>71</v>
      </c>
      <c r="H801" t="s">
        <v>706</v>
      </c>
      <c r="I801" t="s">
        <v>397</v>
      </c>
      <c r="J801" t="s">
        <v>325</v>
      </c>
      <c r="K801" s="329">
        <v>46128.560891203706</v>
      </c>
      <c r="L801" t="s">
        <v>309</v>
      </c>
      <c r="M801" t="s">
        <v>356</v>
      </c>
      <c r="N801" t="s">
        <v>357</v>
      </c>
      <c r="O801" t="s">
        <v>358</v>
      </c>
      <c r="P801" t="s">
        <v>329</v>
      </c>
      <c r="R801" t="s">
        <v>123</v>
      </c>
      <c r="S801" t="s">
        <v>123</v>
      </c>
      <c r="T801" t="s">
        <v>394</v>
      </c>
      <c r="U801" t="s">
        <v>331</v>
      </c>
      <c r="V801" t="s">
        <v>112</v>
      </c>
      <c r="W801" t="s">
        <v>693</v>
      </c>
      <c r="X801">
        <v>0</v>
      </c>
      <c r="Y801">
        <v>0</v>
      </c>
      <c r="Z801">
        <v>1</v>
      </c>
      <c r="AA801">
        <v>0</v>
      </c>
      <c r="AB801">
        <v>1</v>
      </c>
      <c r="AC801">
        <v>1</v>
      </c>
      <c r="AD801">
        <v>0</v>
      </c>
      <c r="AE801">
        <v>0</v>
      </c>
      <c r="AF801">
        <v>0</v>
      </c>
      <c r="AG801">
        <v>0</v>
      </c>
      <c r="AH801">
        <v>0</v>
      </c>
      <c r="AI801">
        <v>0</v>
      </c>
      <c r="AJ801">
        <v>0</v>
      </c>
      <c r="AK801">
        <v>0</v>
      </c>
      <c r="AL801">
        <v>0</v>
      </c>
      <c r="AM801">
        <v>0</v>
      </c>
      <c r="AN801">
        <v>0</v>
      </c>
      <c r="AO801">
        <v>0</v>
      </c>
      <c r="AP801" t="s">
        <v>375</v>
      </c>
      <c r="AQ801">
        <v>0</v>
      </c>
      <c r="AR801">
        <v>1</v>
      </c>
      <c r="AS801">
        <v>0</v>
      </c>
      <c r="AT801">
        <v>0</v>
      </c>
      <c r="AU801">
        <v>0</v>
      </c>
      <c r="AV801">
        <v>0</v>
      </c>
      <c r="AW801">
        <v>0</v>
      </c>
      <c r="AX801">
        <v>0</v>
      </c>
      <c r="AY801" t="s">
        <v>375</v>
      </c>
      <c r="AZ801">
        <v>0</v>
      </c>
      <c r="BA801">
        <v>1</v>
      </c>
      <c r="BB801">
        <v>0</v>
      </c>
      <c r="BC801">
        <v>0</v>
      </c>
      <c r="BD801">
        <v>0</v>
      </c>
      <c r="BE801">
        <v>0</v>
      </c>
      <c r="BF801">
        <v>0</v>
      </c>
      <c r="BG801">
        <v>0</v>
      </c>
      <c r="BH801">
        <v>0</v>
      </c>
      <c r="BI801" t="s">
        <v>51</v>
      </c>
      <c r="BJ801" t="s">
        <v>2928</v>
      </c>
      <c r="BK801" t="s">
        <v>131</v>
      </c>
      <c r="BL801" t="s">
        <v>132</v>
      </c>
      <c r="BM801" t="s">
        <v>132</v>
      </c>
      <c r="BN801" t="s">
        <v>117</v>
      </c>
      <c r="BO801" t="s">
        <v>921</v>
      </c>
      <c r="BP801">
        <v>0</v>
      </c>
      <c r="BQ801">
        <v>0</v>
      </c>
      <c r="BR801">
        <v>0</v>
      </c>
      <c r="BS801">
        <v>0</v>
      </c>
      <c r="BT801">
        <v>0</v>
      </c>
      <c r="BU801">
        <v>0</v>
      </c>
      <c r="BV801">
        <v>0</v>
      </c>
      <c r="BW801">
        <v>0</v>
      </c>
      <c r="BX801">
        <v>0</v>
      </c>
      <c r="BY801">
        <v>0</v>
      </c>
      <c r="BZ801">
        <v>1</v>
      </c>
      <c r="CA801">
        <v>0</v>
      </c>
      <c r="CB801">
        <v>0</v>
      </c>
      <c r="CC801">
        <v>0</v>
      </c>
      <c r="CD801">
        <v>0</v>
      </c>
      <c r="CE801" t="s">
        <v>335</v>
      </c>
      <c r="CF801" t="s">
        <v>203</v>
      </c>
      <c r="CG801" t="s">
        <v>335</v>
      </c>
      <c r="CI801" t="s">
        <v>130</v>
      </c>
      <c r="CJ801" t="s">
        <v>51</v>
      </c>
      <c r="CK801" t="s">
        <v>2929</v>
      </c>
      <c r="CL801" t="s">
        <v>51</v>
      </c>
      <c r="CM801" t="s">
        <v>2930</v>
      </c>
      <c r="CN801" t="s">
        <v>346</v>
      </c>
      <c r="CP801">
        <v>10</v>
      </c>
      <c r="CQ801" t="s">
        <v>2931</v>
      </c>
      <c r="CS801" t="s">
        <v>337</v>
      </c>
    </row>
    <row r="802" spans="1:98" customFormat="1">
      <c r="A802">
        <v>199610</v>
      </c>
      <c r="B802" t="s">
        <v>514</v>
      </c>
      <c r="C802" t="s">
        <v>322</v>
      </c>
      <c r="D802">
        <v>1964</v>
      </c>
      <c r="E802">
        <v>62</v>
      </c>
      <c r="F802" t="s">
        <v>339</v>
      </c>
      <c r="G802" t="s">
        <v>81</v>
      </c>
      <c r="H802" t="s">
        <v>885</v>
      </c>
      <c r="I802" t="s">
        <v>324</v>
      </c>
      <c r="J802" t="s">
        <v>325</v>
      </c>
      <c r="K802" s="329">
        <v>46128.543842592589</v>
      </c>
      <c r="L802" t="s">
        <v>309</v>
      </c>
      <c r="M802" t="s">
        <v>370</v>
      </c>
      <c r="N802" t="s">
        <v>539</v>
      </c>
      <c r="O802" t="s">
        <v>377</v>
      </c>
      <c r="P802" t="s">
        <v>365</v>
      </c>
      <c r="Q802" t="s">
        <v>304</v>
      </c>
      <c r="R802" t="s">
        <v>122</v>
      </c>
      <c r="S802" t="s">
        <v>122</v>
      </c>
      <c r="T802" t="s">
        <v>343</v>
      </c>
      <c r="U802" t="s">
        <v>331</v>
      </c>
      <c r="V802" t="s">
        <v>107</v>
      </c>
      <c r="W802" t="s">
        <v>505</v>
      </c>
      <c r="X802">
        <v>0</v>
      </c>
      <c r="Y802">
        <v>0</v>
      </c>
      <c r="Z802">
        <v>0</v>
      </c>
      <c r="AA802">
        <v>0</v>
      </c>
      <c r="AB802">
        <v>0</v>
      </c>
      <c r="AC802">
        <v>1</v>
      </c>
      <c r="AD802">
        <v>0</v>
      </c>
      <c r="AE802">
        <v>0</v>
      </c>
      <c r="AF802">
        <v>0</v>
      </c>
      <c r="AG802">
        <v>0</v>
      </c>
      <c r="AH802">
        <v>0</v>
      </c>
      <c r="AI802">
        <v>0</v>
      </c>
      <c r="AJ802">
        <v>0</v>
      </c>
      <c r="AK802">
        <v>0</v>
      </c>
      <c r="AL802">
        <v>0</v>
      </c>
      <c r="AM802">
        <v>0</v>
      </c>
      <c r="AN802">
        <v>0</v>
      </c>
      <c r="AO802">
        <v>0</v>
      </c>
      <c r="AP802" t="s">
        <v>345</v>
      </c>
      <c r="AQ802">
        <v>1</v>
      </c>
      <c r="AR802">
        <v>0</v>
      </c>
      <c r="AS802">
        <v>0</v>
      </c>
      <c r="AT802">
        <v>0</v>
      </c>
      <c r="AU802">
        <v>0</v>
      </c>
      <c r="AV802">
        <v>0</v>
      </c>
      <c r="AW802">
        <v>0</v>
      </c>
      <c r="AX802">
        <v>0</v>
      </c>
      <c r="AY802" t="s">
        <v>345</v>
      </c>
      <c r="AZ802">
        <v>1</v>
      </c>
      <c r="BA802">
        <v>0</v>
      </c>
      <c r="BB802">
        <v>0</v>
      </c>
      <c r="BC802">
        <v>0</v>
      </c>
      <c r="BD802">
        <v>0</v>
      </c>
      <c r="BE802">
        <v>0</v>
      </c>
      <c r="BF802">
        <v>0</v>
      </c>
      <c r="BG802">
        <v>0</v>
      </c>
      <c r="BH802">
        <v>0</v>
      </c>
      <c r="BI802" t="s">
        <v>51</v>
      </c>
      <c r="BK802" t="s">
        <v>130</v>
      </c>
      <c r="BL802" t="s">
        <v>130</v>
      </c>
      <c r="BM802" t="s">
        <v>130</v>
      </c>
      <c r="BN802" t="s">
        <v>117</v>
      </c>
      <c r="BO802" t="s">
        <v>921</v>
      </c>
      <c r="BP802">
        <v>0</v>
      </c>
      <c r="BQ802">
        <v>0</v>
      </c>
      <c r="BR802">
        <v>0</v>
      </c>
      <c r="BS802">
        <v>0</v>
      </c>
      <c r="BT802">
        <v>0</v>
      </c>
      <c r="BU802">
        <v>0</v>
      </c>
      <c r="BV802">
        <v>0</v>
      </c>
      <c r="BW802">
        <v>0</v>
      </c>
      <c r="BX802">
        <v>0</v>
      </c>
      <c r="BY802">
        <v>0</v>
      </c>
      <c r="BZ802">
        <v>1</v>
      </c>
      <c r="CA802">
        <v>0</v>
      </c>
      <c r="CB802">
        <v>0</v>
      </c>
      <c r="CC802">
        <v>0</v>
      </c>
      <c r="CD802">
        <v>0</v>
      </c>
      <c r="CE802" t="s">
        <v>140</v>
      </c>
      <c r="CG802" t="s">
        <v>167</v>
      </c>
      <c r="CI802" t="s">
        <v>130</v>
      </c>
      <c r="CJ802" t="s">
        <v>51</v>
      </c>
      <c r="CL802" t="s">
        <v>51</v>
      </c>
      <c r="CN802" t="s">
        <v>346</v>
      </c>
      <c r="CP802">
        <v>7</v>
      </c>
      <c r="CS802" t="s">
        <v>347</v>
      </c>
    </row>
    <row r="803" spans="1:98" customFormat="1">
      <c r="A803">
        <v>193572</v>
      </c>
      <c r="B803" t="s">
        <v>389</v>
      </c>
      <c r="C803" t="s">
        <v>360</v>
      </c>
      <c r="D803">
        <v>1969</v>
      </c>
      <c r="E803">
        <v>57</v>
      </c>
      <c r="F803" t="s">
        <v>58</v>
      </c>
      <c r="G803" t="s">
        <v>84</v>
      </c>
      <c r="H803" t="s">
        <v>786</v>
      </c>
      <c r="I803" t="s">
        <v>397</v>
      </c>
      <c r="J803" t="s">
        <v>325</v>
      </c>
      <c r="K803" s="329">
        <v>46128.534942129627</v>
      </c>
      <c r="L803" t="s">
        <v>309</v>
      </c>
      <c r="M803" t="s">
        <v>461</v>
      </c>
      <c r="N803" t="s">
        <v>541</v>
      </c>
      <c r="O803" t="s">
        <v>377</v>
      </c>
      <c r="P803" t="s">
        <v>365</v>
      </c>
      <c r="Q803" t="s">
        <v>304</v>
      </c>
      <c r="R803" t="s">
        <v>122</v>
      </c>
      <c r="S803" t="s">
        <v>122</v>
      </c>
      <c r="T803" t="s">
        <v>343</v>
      </c>
      <c r="U803" t="s">
        <v>331</v>
      </c>
      <c r="V803" t="s">
        <v>111</v>
      </c>
      <c r="W803" t="s">
        <v>499</v>
      </c>
      <c r="X803">
        <v>0</v>
      </c>
      <c r="Y803">
        <v>0</v>
      </c>
      <c r="Z803">
        <v>0</v>
      </c>
      <c r="AA803">
        <v>0</v>
      </c>
      <c r="AB803">
        <v>0</v>
      </c>
      <c r="AC803">
        <v>0</v>
      </c>
      <c r="AD803">
        <v>0</v>
      </c>
      <c r="AE803">
        <v>0</v>
      </c>
      <c r="AF803">
        <v>0</v>
      </c>
      <c r="AG803">
        <v>0</v>
      </c>
      <c r="AH803">
        <v>0</v>
      </c>
      <c r="AI803">
        <v>0</v>
      </c>
      <c r="AJ803">
        <v>0</v>
      </c>
      <c r="AK803">
        <v>0</v>
      </c>
      <c r="AL803">
        <v>1</v>
      </c>
      <c r="AM803">
        <v>0</v>
      </c>
      <c r="AN803">
        <v>0</v>
      </c>
      <c r="AO803">
        <v>0</v>
      </c>
      <c r="AP803" t="s">
        <v>345</v>
      </c>
      <c r="AQ803">
        <v>1</v>
      </c>
      <c r="AR803">
        <v>0</v>
      </c>
      <c r="AS803">
        <v>0</v>
      </c>
      <c r="AT803">
        <v>0</v>
      </c>
      <c r="AU803">
        <v>0</v>
      </c>
      <c r="AV803">
        <v>0</v>
      </c>
      <c r="AW803">
        <v>0</v>
      </c>
      <c r="AX803">
        <v>0</v>
      </c>
      <c r="AY803" t="s">
        <v>345</v>
      </c>
      <c r="AZ803">
        <v>1</v>
      </c>
      <c r="BA803">
        <v>0</v>
      </c>
      <c r="BB803">
        <v>0</v>
      </c>
      <c r="BC803">
        <v>0</v>
      </c>
      <c r="BD803">
        <v>0</v>
      </c>
      <c r="BE803">
        <v>0</v>
      </c>
      <c r="BF803">
        <v>0</v>
      </c>
      <c r="BG803">
        <v>0</v>
      </c>
      <c r="BH803">
        <v>0</v>
      </c>
      <c r="BK803" t="s">
        <v>386</v>
      </c>
      <c r="BL803" t="s">
        <v>129</v>
      </c>
      <c r="BM803" t="s">
        <v>132</v>
      </c>
      <c r="BN803" t="s">
        <v>117</v>
      </c>
      <c r="BO803" t="s">
        <v>924</v>
      </c>
      <c r="BP803">
        <v>0</v>
      </c>
      <c r="BQ803">
        <v>0</v>
      </c>
      <c r="BR803">
        <v>0</v>
      </c>
      <c r="BS803">
        <v>0</v>
      </c>
      <c r="BT803">
        <v>0</v>
      </c>
      <c r="BU803">
        <v>1</v>
      </c>
      <c r="BV803">
        <v>0</v>
      </c>
      <c r="BW803">
        <v>0</v>
      </c>
      <c r="BX803">
        <v>0</v>
      </c>
      <c r="BY803">
        <v>0</v>
      </c>
      <c r="BZ803">
        <v>0</v>
      </c>
      <c r="CA803">
        <v>0</v>
      </c>
      <c r="CB803">
        <v>0</v>
      </c>
      <c r="CC803">
        <v>0</v>
      </c>
      <c r="CD803">
        <v>0</v>
      </c>
      <c r="CE803" t="s">
        <v>191</v>
      </c>
      <c r="CG803" t="s">
        <v>221</v>
      </c>
      <c r="CH803" t="s">
        <v>2932</v>
      </c>
      <c r="CI803" t="s">
        <v>128</v>
      </c>
      <c r="CJ803" t="s">
        <v>51</v>
      </c>
      <c r="CL803" t="s">
        <v>52</v>
      </c>
      <c r="CM803" t="s">
        <v>2933</v>
      </c>
      <c r="CN803" t="s">
        <v>336</v>
      </c>
      <c r="CO803" t="s">
        <v>2934</v>
      </c>
      <c r="CP803">
        <v>3</v>
      </c>
      <c r="CQ803" t="s">
        <v>1744</v>
      </c>
      <c r="CR803" t="s">
        <v>2935</v>
      </c>
      <c r="CS803" t="s">
        <v>337</v>
      </c>
      <c r="CT803" t="s">
        <v>2936</v>
      </c>
    </row>
    <row r="804" spans="1:98" customFormat="1">
      <c r="A804">
        <v>199611</v>
      </c>
      <c r="B804" t="s">
        <v>406</v>
      </c>
      <c r="C804" t="s">
        <v>360</v>
      </c>
      <c r="D804">
        <v>1969</v>
      </c>
      <c r="E804">
        <v>57</v>
      </c>
      <c r="F804" t="s">
        <v>58</v>
      </c>
      <c r="G804" t="s">
        <v>71</v>
      </c>
      <c r="H804" t="s">
        <v>804</v>
      </c>
      <c r="I804" t="s">
        <v>349</v>
      </c>
      <c r="J804" t="s">
        <v>325</v>
      </c>
      <c r="K804" s="329">
        <v>46128.530324074076</v>
      </c>
      <c r="L804" t="s">
        <v>309</v>
      </c>
      <c r="M804" t="s">
        <v>406</v>
      </c>
      <c r="N804" t="s">
        <v>407</v>
      </c>
      <c r="O804" t="s">
        <v>328</v>
      </c>
      <c r="P804" t="s">
        <v>329</v>
      </c>
      <c r="R804" t="s">
        <v>383</v>
      </c>
      <c r="S804" t="s">
        <v>121</v>
      </c>
      <c r="T804" t="s">
        <v>121</v>
      </c>
      <c r="U804" t="s">
        <v>331</v>
      </c>
      <c r="V804" t="s">
        <v>105</v>
      </c>
      <c r="W804" t="s">
        <v>470</v>
      </c>
      <c r="X804">
        <v>0</v>
      </c>
      <c r="Y804">
        <v>0</v>
      </c>
      <c r="Z804">
        <v>1</v>
      </c>
      <c r="AA804">
        <v>0</v>
      </c>
      <c r="AB804">
        <v>0</v>
      </c>
      <c r="AC804">
        <v>0</v>
      </c>
      <c r="AD804">
        <v>0</v>
      </c>
      <c r="AE804">
        <v>0</v>
      </c>
      <c r="AF804">
        <v>0</v>
      </c>
      <c r="AG804">
        <v>0</v>
      </c>
      <c r="AH804">
        <v>0</v>
      </c>
      <c r="AI804">
        <v>0</v>
      </c>
      <c r="AJ804">
        <v>0</v>
      </c>
      <c r="AK804">
        <v>0</v>
      </c>
      <c r="AL804">
        <v>0</v>
      </c>
      <c r="AM804">
        <v>0</v>
      </c>
      <c r="AN804">
        <v>0</v>
      </c>
      <c r="AO804">
        <v>0</v>
      </c>
      <c r="AP804" t="s">
        <v>510</v>
      </c>
      <c r="AQ804">
        <v>0</v>
      </c>
      <c r="AR804">
        <v>0</v>
      </c>
      <c r="AS804">
        <v>1</v>
      </c>
      <c r="AT804">
        <v>0</v>
      </c>
      <c r="AU804">
        <v>0</v>
      </c>
      <c r="AV804">
        <v>0</v>
      </c>
      <c r="AW804">
        <v>0</v>
      </c>
      <c r="AX804">
        <v>0</v>
      </c>
      <c r="AY804" t="s">
        <v>375</v>
      </c>
      <c r="AZ804">
        <v>0</v>
      </c>
      <c r="BA804">
        <v>1</v>
      </c>
      <c r="BB804">
        <v>0</v>
      </c>
      <c r="BC804">
        <v>0</v>
      </c>
      <c r="BD804">
        <v>0</v>
      </c>
      <c r="BE804">
        <v>0</v>
      </c>
      <c r="BF804">
        <v>0</v>
      </c>
      <c r="BG804">
        <v>0</v>
      </c>
      <c r="BH804">
        <v>0</v>
      </c>
      <c r="BI804" t="s">
        <v>52</v>
      </c>
      <c r="BK804" t="s">
        <v>386</v>
      </c>
      <c r="BL804" t="s">
        <v>133</v>
      </c>
      <c r="BM804" t="s">
        <v>130</v>
      </c>
      <c r="BN804" t="s">
        <v>118</v>
      </c>
      <c r="BO804" t="s">
        <v>921</v>
      </c>
      <c r="BP804">
        <v>0</v>
      </c>
      <c r="BQ804">
        <v>0</v>
      </c>
      <c r="BR804">
        <v>0</v>
      </c>
      <c r="BS804">
        <v>0</v>
      </c>
      <c r="BT804">
        <v>0</v>
      </c>
      <c r="BU804">
        <v>0</v>
      </c>
      <c r="BV804">
        <v>0</v>
      </c>
      <c r="BW804">
        <v>0</v>
      </c>
      <c r="BX804">
        <v>0</v>
      </c>
      <c r="BY804">
        <v>0</v>
      </c>
      <c r="BZ804">
        <v>1</v>
      </c>
      <c r="CA804">
        <v>0</v>
      </c>
      <c r="CB804">
        <v>0</v>
      </c>
      <c r="CC804">
        <v>0</v>
      </c>
      <c r="CD804">
        <v>0</v>
      </c>
      <c r="CE804" t="s">
        <v>335</v>
      </c>
      <c r="CG804" t="s">
        <v>335</v>
      </c>
      <c r="CI804" t="s">
        <v>130</v>
      </c>
      <c r="CJ804" t="s">
        <v>51</v>
      </c>
      <c r="CL804" t="s">
        <v>51</v>
      </c>
      <c r="CN804" t="s">
        <v>346</v>
      </c>
      <c r="CP804">
        <v>8</v>
      </c>
      <c r="CS804" t="s">
        <v>337</v>
      </c>
    </row>
    <row r="805" spans="1:98" customFormat="1">
      <c r="A805">
        <v>126505</v>
      </c>
      <c r="B805" t="s">
        <v>493</v>
      </c>
      <c r="C805" t="s">
        <v>360</v>
      </c>
      <c r="D805">
        <v>1959</v>
      </c>
      <c r="E805">
        <v>67</v>
      </c>
      <c r="F805" t="s">
        <v>339</v>
      </c>
      <c r="G805" t="s">
        <v>49</v>
      </c>
      <c r="H805" t="s">
        <v>492</v>
      </c>
      <c r="I805" t="s">
        <v>367</v>
      </c>
      <c r="J805" t="s">
        <v>350</v>
      </c>
      <c r="K805" s="329">
        <v>46128.524884259263</v>
      </c>
      <c r="L805" t="s">
        <v>309</v>
      </c>
      <c r="M805" t="s">
        <v>612</v>
      </c>
      <c r="N805" t="s">
        <v>613</v>
      </c>
      <c r="O805" t="s">
        <v>377</v>
      </c>
      <c r="P805" t="s">
        <v>365</v>
      </c>
      <c r="Q805" t="s">
        <v>304</v>
      </c>
      <c r="R805" t="s">
        <v>383</v>
      </c>
      <c r="S805" t="s">
        <v>121</v>
      </c>
      <c r="T805" t="s">
        <v>121</v>
      </c>
      <c r="U805" t="s">
        <v>331</v>
      </c>
      <c r="V805" t="s">
        <v>107</v>
      </c>
      <c r="W805" t="s">
        <v>359</v>
      </c>
      <c r="X805">
        <v>0</v>
      </c>
      <c r="Y805">
        <v>0</v>
      </c>
      <c r="Z805">
        <v>1</v>
      </c>
      <c r="AA805">
        <v>0</v>
      </c>
      <c r="AB805">
        <v>1</v>
      </c>
      <c r="AC805">
        <v>0</v>
      </c>
      <c r="AD805">
        <v>0</v>
      </c>
      <c r="AE805">
        <v>0</v>
      </c>
      <c r="AF805">
        <v>0</v>
      </c>
      <c r="AG805">
        <v>0</v>
      </c>
      <c r="AH805">
        <v>0</v>
      </c>
      <c r="AI805">
        <v>0</v>
      </c>
      <c r="AJ805">
        <v>0</v>
      </c>
      <c r="AK805">
        <v>0</v>
      </c>
      <c r="AL805">
        <v>0</v>
      </c>
      <c r="AM805">
        <v>0</v>
      </c>
      <c r="AN805">
        <v>0</v>
      </c>
      <c r="AO805">
        <v>0</v>
      </c>
      <c r="AP805" t="s">
        <v>345</v>
      </c>
      <c r="AQ805">
        <v>1</v>
      </c>
      <c r="AR805">
        <v>0</v>
      </c>
      <c r="AS805">
        <v>0</v>
      </c>
      <c r="AT805">
        <v>0</v>
      </c>
      <c r="AU805">
        <v>0</v>
      </c>
      <c r="AV805">
        <v>0</v>
      </c>
      <c r="AW805">
        <v>0</v>
      </c>
      <c r="AX805">
        <v>0</v>
      </c>
      <c r="AY805" t="s">
        <v>345</v>
      </c>
      <c r="AZ805">
        <v>1</v>
      </c>
      <c r="BA805">
        <v>0</v>
      </c>
      <c r="BB805">
        <v>0</v>
      </c>
      <c r="BC805">
        <v>0</v>
      </c>
      <c r="BD805">
        <v>0</v>
      </c>
      <c r="BE805">
        <v>0</v>
      </c>
      <c r="BF805">
        <v>0</v>
      </c>
      <c r="BG805">
        <v>0</v>
      </c>
      <c r="BH805">
        <v>0</v>
      </c>
      <c r="BI805" t="s">
        <v>52</v>
      </c>
      <c r="BJ805" t="s">
        <v>2937</v>
      </c>
      <c r="BK805" t="s">
        <v>129</v>
      </c>
      <c r="BL805" t="s">
        <v>128</v>
      </c>
      <c r="BM805" t="s">
        <v>128</v>
      </c>
      <c r="BN805" t="s">
        <v>118</v>
      </c>
      <c r="BO805" t="s">
        <v>924</v>
      </c>
      <c r="BP805">
        <v>0</v>
      </c>
      <c r="BQ805">
        <v>0</v>
      </c>
      <c r="BR805">
        <v>0</v>
      </c>
      <c r="BS805">
        <v>0</v>
      </c>
      <c r="BT805">
        <v>0</v>
      </c>
      <c r="BU805">
        <v>1</v>
      </c>
      <c r="BV805">
        <v>0</v>
      </c>
      <c r="BW805">
        <v>0</v>
      </c>
      <c r="BX805">
        <v>0</v>
      </c>
      <c r="BY805">
        <v>0</v>
      </c>
      <c r="BZ805">
        <v>0</v>
      </c>
      <c r="CA805">
        <v>0</v>
      </c>
      <c r="CB805">
        <v>0</v>
      </c>
      <c r="CC805">
        <v>0</v>
      </c>
      <c r="CD805">
        <v>0</v>
      </c>
      <c r="CE805" t="s">
        <v>335</v>
      </c>
      <c r="CG805" t="s">
        <v>335</v>
      </c>
      <c r="CH805" t="s">
        <v>2938</v>
      </c>
      <c r="CI805" t="s">
        <v>129</v>
      </c>
      <c r="CJ805" t="s">
        <v>52</v>
      </c>
      <c r="CL805" t="s">
        <v>52</v>
      </c>
      <c r="CM805" t="s">
        <v>2939</v>
      </c>
      <c r="CN805" t="s">
        <v>336</v>
      </c>
      <c r="CO805" t="s">
        <v>2940</v>
      </c>
      <c r="CP805">
        <v>7</v>
      </c>
      <c r="CS805" t="s">
        <v>400</v>
      </c>
      <c r="CT805" t="s">
        <v>2941</v>
      </c>
    </row>
    <row r="806" spans="1:98" customFormat="1">
      <c r="A806">
        <v>199610</v>
      </c>
      <c r="B806" t="s">
        <v>514</v>
      </c>
      <c r="C806" t="s">
        <v>322</v>
      </c>
      <c r="D806">
        <v>1964</v>
      </c>
      <c r="E806">
        <v>62</v>
      </c>
      <c r="F806" t="s">
        <v>339</v>
      </c>
      <c r="G806" t="s">
        <v>81</v>
      </c>
      <c r="H806" t="s">
        <v>885</v>
      </c>
      <c r="I806" t="s">
        <v>324</v>
      </c>
      <c r="J806" t="s">
        <v>325</v>
      </c>
      <c r="K806" s="329">
        <v>46128.523182870369</v>
      </c>
      <c r="L806" t="s">
        <v>309</v>
      </c>
      <c r="M806" t="s">
        <v>514</v>
      </c>
      <c r="N806" t="s">
        <v>516</v>
      </c>
      <c r="O806" t="s">
        <v>352</v>
      </c>
      <c r="P806" t="s">
        <v>353</v>
      </c>
      <c r="R806" t="s">
        <v>122</v>
      </c>
      <c r="S806" t="s">
        <v>122</v>
      </c>
      <c r="T806" t="s">
        <v>343</v>
      </c>
      <c r="U806" t="s">
        <v>331</v>
      </c>
      <c r="V806" t="s">
        <v>107</v>
      </c>
      <c r="W806" t="s">
        <v>905</v>
      </c>
      <c r="X806">
        <v>0</v>
      </c>
      <c r="Y806">
        <v>1</v>
      </c>
      <c r="Z806">
        <v>1</v>
      </c>
      <c r="AA806">
        <v>0</v>
      </c>
      <c r="AB806">
        <v>0</v>
      </c>
      <c r="AC806">
        <v>1</v>
      </c>
      <c r="AD806">
        <v>0</v>
      </c>
      <c r="AE806">
        <v>0</v>
      </c>
      <c r="AF806">
        <v>0</v>
      </c>
      <c r="AG806">
        <v>0</v>
      </c>
      <c r="AH806">
        <v>0</v>
      </c>
      <c r="AI806">
        <v>0</v>
      </c>
      <c r="AJ806">
        <v>0</v>
      </c>
      <c r="AK806">
        <v>0</v>
      </c>
      <c r="AL806">
        <v>0</v>
      </c>
      <c r="AM806">
        <v>0</v>
      </c>
      <c r="AN806">
        <v>0</v>
      </c>
      <c r="AO806">
        <v>0</v>
      </c>
      <c r="AP806" t="s">
        <v>345</v>
      </c>
      <c r="AQ806">
        <v>1</v>
      </c>
      <c r="AR806">
        <v>0</v>
      </c>
      <c r="AS806">
        <v>0</v>
      </c>
      <c r="AT806">
        <v>0</v>
      </c>
      <c r="AU806">
        <v>0</v>
      </c>
      <c r="AV806">
        <v>0</v>
      </c>
      <c r="AW806">
        <v>0</v>
      </c>
      <c r="AX806">
        <v>0</v>
      </c>
      <c r="AY806" t="s">
        <v>345</v>
      </c>
      <c r="AZ806">
        <v>1</v>
      </c>
      <c r="BA806">
        <v>0</v>
      </c>
      <c r="BB806">
        <v>0</v>
      </c>
      <c r="BC806">
        <v>0</v>
      </c>
      <c r="BD806">
        <v>0</v>
      </c>
      <c r="BE806">
        <v>0</v>
      </c>
      <c r="BF806">
        <v>0</v>
      </c>
      <c r="BG806">
        <v>0</v>
      </c>
      <c r="BH806">
        <v>0</v>
      </c>
      <c r="BI806" t="s">
        <v>51</v>
      </c>
      <c r="BK806" t="s">
        <v>130</v>
      </c>
      <c r="BL806" t="s">
        <v>130</v>
      </c>
      <c r="BM806" t="s">
        <v>130</v>
      </c>
      <c r="BN806" t="s">
        <v>118</v>
      </c>
      <c r="BO806" t="s">
        <v>947</v>
      </c>
      <c r="BP806">
        <v>0</v>
      </c>
      <c r="BQ806">
        <v>0</v>
      </c>
      <c r="BR806">
        <v>0</v>
      </c>
      <c r="BS806">
        <v>0</v>
      </c>
      <c r="BT806">
        <v>0</v>
      </c>
      <c r="BU806">
        <v>1</v>
      </c>
      <c r="BV806">
        <v>0</v>
      </c>
      <c r="BW806">
        <v>0</v>
      </c>
      <c r="BX806">
        <v>0</v>
      </c>
      <c r="BY806">
        <v>0</v>
      </c>
      <c r="BZ806">
        <v>1</v>
      </c>
      <c r="CA806">
        <v>0</v>
      </c>
      <c r="CB806">
        <v>0</v>
      </c>
      <c r="CC806">
        <v>0</v>
      </c>
      <c r="CD806">
        <v>0</v>
      </c>
      <c r="CE806" t="s">
        <v>140</v>
      </c>
      <c r="CG806" t="s">
        <v>167</v>
      </c>
      <c r="CI806" t="s">
        <v>131</v>
      </c>
      <c r="CJ806" t="s">
        <v>52</v>
      </c>
      <c r="CL806" t="s">
        <v>52</v>
      </c>
      <c r="CN806" t="s">
        <v>346</v>
      </c>
      <c r="CP806">
        <v>8</v>
      </c>
      <c r="CS806" t="s">
        <v>347</v>
      </c>
    </row>
    <row r="807" spans="1:98" customFormat="1">
      <c r="A807">
        <v>115475</v>
      </c>
      <c r="B807" t="s">
        <v>763</v>
      </c>
      <c r="C807" t="s">
        <v>360</v>
      </c>
      <c r="D807">
        <v>1990</v>
      </c>
      <c r="E807">
        <v>36</v>
      </c>
      <c r="F807" t="s">
        <v>57</v>
      </c>
      <c r="G807" t="s">
        <v>49</v>
      </c>
      <c r="H807" t="s">
        <v>415</v>
      </c>
      <c r="I807" t="s">
        <v>367</v>
      </c>
      <c r="J807" t="s">
        <v>325</v>
      </c>
      <c r="K807" s="329">
        <v>46128.503391203703</v>
      </c>
      <c r="L807" t="s">
        <v>309</v>
      </c>
      <c r="M807" t="s">
        <v>568</v>
      </c>
      <c r="N807" t="s">
        <v>1397</v>
      </c>
      <c r="O807" t="s">
        <v>492</v>
      </c>
      <c r="P807" t="s">
        <v>382</v>
      </c>
      <c r="R807" t="s">
        <v>383</v>
      </c>
      <c r="S807" t="s">
        <v>121</v>
      </c>
      <c r="T807" t="s">
        <v>121</v>
      </c>
      <c r="U807" t="s">
        <v>331</v>
      </c>
      <c r="V807" t="s">
        <v>105</v>
      </c>
      <c r="W807" t="s">
        <v>532</v>
      </c>
      <c r="X807">
        <v>0</v>
      </c>
      <c r="Y807">
        <v>0</v>
      </c>
      <c r="Z807">
        <v>1</v>
      </c>
      <c r="AA807">
        <v>0</v>
      </c>
      <c r="AB807">
        <v>0</v>
      </c>
      <c r="AC807">
        <v>0</v>
      </c>
      <c r="AD807">
        <v>0</v>
      </c>
      <c r="AE807">
        <v>0</v>
      </c>
      <c r="AF807">
        <v>0</v>
      </c>
      <c r="AG807">
        <v>0</v>
      </c>
      <c r="AH807">
        <v>1</v>
      </c>
      <c r="AI807">
        <v>0</v>
      </c>
      <c r="AJ807">
        <v>0</v>
      </c>
      <c r="AK807">
        <v>0</v>
      </c>
      <c r="AL807">
        <v>0</v>
      </c>
      <c r="AM807">
        <v>0</v>
      </c>
      <c r="AN807">
        <v>0</v>
      </c>
      <c r="AO807">
        <v>0</v>
      </c>
      <c r="AP807" t="s">
        <v>399</v>
      </c>
      <c r="AQ807">
        <v>0</v>
      </c>
      <c r="AR807">
        <v>0</v>
      </c>
      <c r="AS807">
        <v>0</v>
      </c>
      <c r="AT807">
        <v>0</v>
      </c>
      <c r="AU807">
        <v>0</v>
      </c>
      <c r="AV807">
        <v>0</v>
      </c>
      <c r="AW807">
        <v>1</v>
      </c>
      <c r="AX807">
        <v>0</v>
      </c>
      <c r="AY807" t="s">
        <v>345</v>
      </c>
      <c r="AZ807">
        <v>1</v>
      </c>
      <c r="BA807">
        <v>0</v>
      </c>
      <c r="BB807">
        <v>0</v>
      </c>
      <c r="BC807">
        <v>0</v>
      </c>
      <c r="BD807">
        <v>0</v>
      </c>
      <c r="BE807">
        <v>0</v>
      </c>
      <c r="BF807">
        <v>0</v>
      </c>
      <c r="BG807">
        <v>0</v>
      </c>
      <c r="BH807">
        <v>0</v>
      </c>
      <c r="BI807" t="s">
        <v>51</v>
      </c>
      <c r="BK807" t="s">
        <v>128</v>
      </c>
      <c r="BL807" t="s">
        <v>127</v>
      </c>
      <c r="BM807" t="s">
        <v>128</v>
      </c>
      <c r="BN807" t="s">
        <v>120</v>
      </c>
      <c r="BO807" t="s">
        <v>924</v>
      </c>
      <c r="BP807">
        <v>0</v>
      </c>
      <c r="BQ807">
        <v>0</v>
      </c>
      <c r="BR807">
        <v>0</v>
      </c>
      <c r="BS807">
        <v>0</v>
      </c>
      <c r="BT807">
        <v>0</v>
      </c>
      <c r="BU807">
        <v>1</v>
      </c>
      <c r="BV807">
        <v>0</v>
      </c>
      <c r="BW807">
        <v>0</v>
      </c>
      <c r="BX807">
        <v>0</v>
      </c>
      <c r="BY807">
        <v>0</v>
      </c>
      <c r="BZ807">
        <v>0</v>
      </c>
      <c r="CA807">
        <v>0</v>
      </c>
      <c r="CB807">
        <v>0</v>
      </c>
      <c r="CC807">
        <v>0</v>
      </c>
      <c r="CD807">
        <v>0</v>
      </c>
      <c r="CE807" t="s">
        <v>335</v>
      </c>
      <c r="CG807" t="s">
        <v>335</v>
      </c>
      <c r="CI807" t="s">
        <v>128</v>
      </c>
      <c r="CJ807" t="s">
        <v>51</v>
      </c>
      <c r="CK807" t="s">
        <v>2942</v>
      </c>
      <c r="CL807" t="s">
        <v>51</v>
      </c>
      <c r="CN807" t="s">
        <v>346</v>
      </c>
      <c r="CP807">
        <v>10</v>
      </c>
    </row>
    <row r="808" spans="1:98" customFormat="1">
      <c r="A808">
        <v>183322</v>
      </c>
      <c r="B808" t="s">
        <v>451</v>
      </c>
      <c r="C808" t="s">
        <v>360</v>
      </c>
      <c r="D808">
        <v>1968</v>
      </c>
      <c r="E808">
        <v>58</v>
      </c>
      <c r="F808" t="s">
        <v>58</v>
      </c>
      <c r="G808" t="s">
        <v>49</v>
      </c>
      <c r="H808" t="s">
        <v>459</v>
      </c>
      <c r="I808" t="s">
        <v>424</v>
      </c>
      <c r="J808" t="s">
        <v>350</v>
      </c>
      <c r="K808" s="329">
        <v>46128.500787037039</v>
      </c>
      <c r="L808" t="s">
        <v>309</v>
      </c>
      <c r="M808" t="s">
        <v>602</v>
      </c>
      <c r="N808" t="s">
        <v>649</v>
      </c>
      <c r="O808" t="s">
        <v>352</v>
      </c>
      <c r="P808" t="s">
        <v>353</v>
      </c>
      <c r="R808" t="s">
        <v>383</v>
      </c>
      <c r="S808" t="s">
        <v>121</v>
      </c>
      <c r="T808" t="s">
        <v>121</v>
      </c>
      <c r="U808" t="s">
        <v>331</v>
      </c>
      <c r="V808" t="s">
        <v>107</v>
      </c>
      <c r="W808" t="s">
        <v>513</v>
      </c>
      <c r="X808">
        <v>0</v>
      </c>
      <c r="Y808">
        <v>0</v>
      </c>
      <c r="Z808">
        <v>0</v>
      </c>
      <c r="AA808">
        <v>0</v>
      </c>
      <c r="AB808">
        <v>0</v>
      </c>
      <c r="AC808">
        <v>0</v>
      </c>
      <c r="AD808">
        <v>0</v>
      </c>
      <c r="AE808">
        <v>0</v>
      </c>
      <c r="AF808">
        <v>0</v>
      </c>
      <c r="AG808">
        <v>0</v>
      </c>
      <c r="AH808">
        <v>1</v>
      </c>
      <c r="AI808">
        <v>0</v>
      </c>
      <c r="AJ808">
        <v>0</v>
      </c>
      <c r="AK808">
        <v>0</v>
      </c>
      <c r="AL808">
        <v>0</v>
      </c>
      <c r="AM808">
        <v>0</v>
      </c>
      <c r="AN808">
        <v>0</v>
      </c>
      <c r="AO808">
        <v>0</v>
      </c>
      <c r="AP808" t="s">
        <v>399</v>
      </c>
      <c r="AQ808">
        <v>0</v>
      </c>
      <c r="AR808">
        <v>0</v>
      </c>
      <c r="AS808">
        <v>0</v>
      </c>
      <c r="AT808">
        <v>0</v>
      </c>
      <c r="AU808">
        <v>0</v>
      </c>
      <c r="AV808">
        <v>0</v>
      </c>
      <c r="AW808">
        <v>1</v>
      </c>
      <c r="AX808">
        <v>0</v>
      </c>
      <c r="AY808" t="s">
        <v>345</v>
      </c>
      <c r="AZ808">
        <v>1</v>
      </c>
      <c r="BA808">
        <v>0</v>
      </c>
      <c r="BB808">
        <v>0</v>
      </c>
      <c r="BC808">
        <v>0</v>
      </c>
      <c r="BD808">
        <v>0</v>
      </c>
      <c r="BE808">
        <v>0</v>
      </c>
      <c r="BF808">
        <v>0</v>
      </c>
      <c r="BG808">
        <v>0</v>
      </c>
      <c r="BH808">
        <v>0</v>
      </c>
      <c r="BI808" t="s">
        <v>52</v>
      </c>
      <c r="BK808" t="s">
        <v>127</v>
      </c>
      <c r="BL808" t="s">
        <v>128</v>
      </c>
      <c r="BM808" t="s">
        <v>128</v>
      </c>
      <c r="BN808" t="s">
        <v>119</v>
      </c>
      <c r="BO808" t="s">
        <v>922</v>
      </c>
      <c r="BP808">
        <v>1</v>
      </c>
      <c r="BQ808">
        <v>0</v>
      </c>
      <c r="BR808">
        <v>0</v>
      </c>
      <c r="BS808">
        <v>0</v>
      </c>
      <c r="BT808">
        <v>0</v>
      </c>
      <c r="BU808">
        <v>0</v>
      </c>
      <c r="BV808">
        <v>0</v>
      </c>
      <c r="BW808">
        <v>0</v>
      </c>
      <c r="BX808">
        <v>0</v>
      </c>
      <c r="BY808">
        <v>0</v>
      </c>
      <c r="BZ808">
        <v>0</v>
      </c>
      <c r="CA808">
        <v>0</v>
      </c>
      <c r="CB808">
        <v>0</v>
      </c>
      <c r="CC808">
        <v>0</v>
      </c>
      <c r="CD808">
        <v>0</v>
      </c>
      <c r="CE808" t="s">
        <v>335</v>
      </c>
      <c r="CG808" t="s">
        <v>335</v>
      </c>
      <c r="CI808" t="s">
        <v>128</v>
      </c>
      <c r="CJ808" t="s">
        <v>52</v>
      </c>
      <c r="CL808" t="s">
        <v>52</v>
      </c>
      <c r="CN808" t="s">
        <v>346</v>
      </c>
      <c r="CP808">
        <v>8</v>
      </c>
      <c r="CS808" t="s">
        <v>400</v>
      </c>
    </row>
    <row r="809" spans="1:98" customFormat="1">
      <c r="A809">
        <v>121135</v>
      </c>
      <c r="B809" t="s">
        <v>425</v>
      </c>
      <c r="C809" t="s">
        <v>322</v>
      </c>
      <c r="D809">
        <v>1987</v>
      </c>
      <c r="E809">
        <v>39</v>
      </c>
      <c r="F809" t="s">
        <v>57</v>
      </c>
      <c r="G809" t="s">
        <v>49</v>
      </c>
      <c r="H809" t="s">
        <v>328</v>
      </c>
      <c r="I809" t="s">
        <v>402</v>
      </c>
      <c r="J809" t="s">
        <v>325</v>
      </c>
      <c r="K809" s="329">
        <v>46128.497916666667</v>
      </c>
      <c r="L809" t="s">
        <v>309</v>
      </c>
      <c r="M809" t="s">
        <v>468</v>
      </c>
      <c r="N809" t="s">
        <v>469</v>
      </c>
      <c r="O809" t="s">
        <v>415</v>
      </c>
      <c r="P809" t="s">
        <v>382</v>
      </c>
      <c r="R809" t="s">
        <v>383</v>
      </c>
      <c r="S809" t="s">
        <v>121</v>
      </c>
      <c r="T809" t="s">
        <v>121</v>
      </c>
      <c r="U809" t="s">
        <v>331</v>
      </c>
      <c r="V809" t="s">
        <v>105</v>
      </c>
      <c r="W809" t="s">
        <v>513</v>
      </c>
      <c r="X809">
        <v>0</v>
      </c>
      <c r="Y809">
        <v>0</v>
      </c>
      <c r="Z809">
        <v>0</v>
      </c>
      <c r="AA809">
        <v>0</v>
      </c>
      <c r="AB809">
        <v>0</v>
      </c>
      <c r="AC809">
        <v>0</v>
      </c>
      <c r="AD809">
        <v>0</v>
      </c>
      <c r="AE809">
        <v>0</v>
      </c>
      <c r="AF809">
        <v>0</v>
      </c>
      <c r="AG809">
        <v>0</v>
      </c>
      <c r="AH809">
        <v>1</v>
      </c>
      <c r="AI809">
        <v>0</v>
      </c>
      <c r="AJ809">
        <v>0</v>
      </c>
      <c r="AK809">
        <v>0</v>
      </c>
      <c r="AL809">
        <v>0</v>
      </c>
      <c r="AM809">
        <v>0</v>
      </c>
      <c r="AN809">
        <v>0</v>
      </c>
      <c r="AO809">
        <v>0</v>
      </c>
      <c r="AP809" t="s">
        <v>345</v>
      </c>
      <c r="AQ809">
        <v>1</v>
      </c>
      <c r="AR809">
        <v>0</v>
      </c>
      <c r="AS809">
        <v>0</v>
      </c>
      <c r="AT809">
        <v>0</v>
      </c>
      <c r="AU809">
        <v>0</v>
      </c>
      <c r="AV809">
        <v>0</v>
      </c>
      <c r="AW809">
        <v>0</v>
      </c>
      <c r="AX809">
        <v>0</v>
      </c>
      <c r="AY809" t="s">
        <v>345</v>
      </c>
      <c r="AZ809">
        <v>1</v>
      </c>
      <c r="BA809">
        <v>0</v>
      </c>
      <c r="BB809">
        <v>0</v>
      </c>
      <c r="BC809">
        <v>0</v>
      </c>
      <c r="BD809">
        <v>0</v>
      </c>
      <c r="BE809">
        <v>0</v>
      </c>
      <c r="BF809">
        <v>0</v>
      </c>
      <c r="BG809">
        <v>0</v>
      </c>
      <c r="BH809">
        <v>0</v>
      </c>
      <c r="BI809" t="s">
        <v>52</v>
      </c>
      <c r="BK809" t="s">
        <v>128</v>
      </c>
      <c r="BL809" t="s">
        <v>128</v>
      </c>
      <c r="BM809" t="s">
        <v>128</v>
      </c>
      <c r="BN809" t="s">
        <v>117</v>
      </c>
      <c r="BO809" t="s">
        <v>956</v>
      </c>
      <c r="BP809">
        <v>0</v>
      </c>
      <c r="BQ809">
        <v>0</v>
      </c>
      <c r="BR809">
        <v>0</v>
      </c>
      <c r="BS809">
        <v>0</v>
      </c>
      <c r="BT809">
        <v>1</v>
      </c>
      <c r="BU809">
        <v>0</v>
      </c>
      <c r="BV809">
        <v>0</v>
      </c>
      <c r="BW809">
        <v>0</v>
      </c>
      <c r="BX809">
        <v>0</v>
      </c>
      <c r="BY809">
        <v>0</v>
      </c>
      <c r="BZ809">
        <v>0</v>
      </c>
      <c r="CA809">
        <v>0</v>
      </c>
      <c r="CB809">
        <v>0</v>
      </c>
      <c r="CC809">
        <v>0</v>
      </c>
      <c r="CD809">
        <v>0</v>
      </c>
      <c r="CE809" t="s">
        <v>335</v>
      </c>
      <c r="CG809" t="s">
        <v>335</v>
      </c>
      <c r="CI809" t="s">
        <v>128</v>
      </c>
      <c r="CJ809" t="s">
        <v>52</v>
      </c>
      <c r="CL809" t="s">
        <v>52</v>
      </c>
      <c r="CN809" t="s">
        <v>346</v>
      </c>
      <c r="CP809">
        <v>8</v>
      </c>
      <c r="CS809" t="s">
        <v>400</v>
      </c>
    </row>
    <row r="810" spans="1:98" customFormat="1">
      <c r="A810">
        <v>199588</v>
      </c>
      <c r="B810" t="s">
        <v>356</v>
      </c>
      <c r="C810" t="s">
        <v>322</v>
      </c>
      <c r="D810">
        <v>1997</v>
      </c>
      <c r="E810">
        <v>29</v>
      </c>
      <c r="F810" t="s">
        <v>323</v>
      </c>
      <c r="G810" t="s">
        <v>71</v>
      </c>
      <c r="H810" t="s">
        <v>647</v>
      </c>
      <c r="I810" t="s">
        <v>349</v>
      </c>
      <c r="J810" t="s">
        <v>350</v>
      </c>
      <c r="K810" s="329">
        <v>46128.48170138889</v>
      </c>
      <c r="L810" t="s">
        <v>309</v>
      </c>
      <c r="M810" t="s">
        <v>1495</v>
      </c>
      <c r="N810" t="s">
        <v>1496</v>
      </c>
      <c r="O810" t="s">
        <v>415</v>
      </c>
      <c r="P810" t="s">
        <v>382</v>
      </c>
      <c r="R810" t="s">
        <v>122</v>
      </c>
      <c r="S810" t="s">
        <v>122</v>
      </c>
      <c r="T810" t="s">
        <v>394</v>
      </c>
      <c r="U810" t="s">
        <v>331</v>
      </c>
      <c r="V810" t="s">
        <v>105</v>
      </c>
      <c r="W810" t="s">
        <v>384</v>
      </c>
      <c r="X810">
        <v>0</v>
      </c>
      <c r="Y810">
        <v>0</v>
      </c>
      <c r="Z810">
        <v>0</v>
      </c>
      <c r="AA810">
        <v>0</v>
      </c>
      <c r="AB810">
        <v>1</v>
      </c>
      <c r="AC810">
        <v>0</v>
      </c>
      <c r="AD810">
        <v>0</v>
      </c>
      <c r="AE810">
        <v>0</v>
      </c>
      <c r="AF810">
        <v>0</v>
      </c>
      <c r="AG810">
        <v>0</v>
      </c>
      <c r="AH810">
        <v>0</v>
      </c>
      <c r="AI810">
        <v>0</v>
      </c>
      <c r="AJ810">
        <v>0</v>
      </c>
      <c r="AK810">
        <v>0</v>
      </c>
      <c r="AL810">
        <v>0</v>
      </c>
      <c r="AM810">
        <v>0</v>
      </c>
      <c r="AN810">
        <v>0</v>
      </c>
      <c r="AO810">
        <v>0</v>
      </c>
      <c r="AP810" t="s">
        <v>510</v>
      </c>
      <c r="AQ810">
        <v>0</v>
      </c>
      <c r="AR810">
        <v>0</v>
      </c>
      <c r="AS810">
        <v>1</v>
      </c>
      <c r="AT810">
        <v>0</v>
      </c>
      <c r="AU810">
        <v>0</v>
      </c>
      <c r="AV810">
        <v>0</v>
      </c>
      <c r="AW810">
        <v>0</v>
      </c>
      <c r="AX810">
        <v>0</v>
      </c>
      <c r="AY810" t="s">
        <v>668</v>
      </c>
      <c r="AZ810">
        <v>0</v>
      </c>
      <c r="BA810">
        <v>0</v>
      </c>
      <c r="BB810">
        <v>0</v>
      </c>
      <c r="BC810">
        <v>1</v>
      </c>
      <c r="BD810">
        <v>0</v>
      </c>
      <c r="BE810">
        <v>0</v>
      </c>
      <c r="BF810">
        <v>1</v>
      </c>
      <c r="BG810">
        <v>0</v>
      </c>
      <c r="BH810">
        <v>0</v>
      </c>
      <c r="BI810" t="s">
        <v>52</v>
      </c>
      <c r="BK810" t="s">
        <v>130</v>
      </c>
      <c r="BL810" t="s">
        <v>132</v>
      </c>
      <c r="BM810" t="s">
        <v>131</v>
      </c>
      <c r="BN810" t="s">
        <v>117</v>
      </c>
      <c r="BO810" t="s">
        <v>924</v>
      </c>
      <c r="BP810">
        <v>0</v>
      </c>
      <c r="BQ810">
        <v>0</v>
      </c>
      <c r="BR810">
        <v>0</v>
      </c>
      <c r="BS810">
        <v>0</v>
      </c>
      <c r="BT810">
        <v>0</v>
      </c>
      <c r="BU810">
        <v>1</v>
      </c>
      <c r="BV810">
        <v>0</v>
      </c>
      <c r="BW810">
        <v>0</v>
      </c>
      <c r="BX810">
        <v>0</v>
      </c>
      <c r="BY810">
        <v>0</v>
      </c>
      <c r="BZ810">
        <v>0</v>
      </c>
      <c r="CA810">
        <v>0</v>
      </c>
      <c r="CB810">
        <v>0</v>
      </c>
      <c r="CC810">
        <v>0</v>
      </c>
      <c r="CD810">
        <v>0</v>
      </c>
      <c r="CE810" t="s">
        <v>233</v>
      </c>
      <c r="CG810" t="s">
        <v>227</v>
      </c>
      <c r="CI810" t="s">
        <v>127</v>
      </c>
      <c r="CJ810" t="s">
        <v>51</v>
      </c>
      <c r="CL810" t="s">
        <v>51</v>
      </c>
      <c r="CN810" t="s">
        <v>346</v>
      </c>
      <c r="CP810">
        <v>9</v>
      </c>
      <c r="CS810" t="s">
        <v>337</v>
      </c>
    </row>
    <row r="811" spans="1:98" customFormat="1">
      <c r="A811">
        <v>193573</v>
      </c>
      <c r="B811" t="s">
        <v>389</v>
      </c>
      <c r="C811" t="s">
        <v>322</v>
      </c>
      <c r="D811">
        <v>1975</v>
      </c>
      <c r="E811">
        <v>51</v>
      </c>
      <c r="F811" t="s">
        <v>58</v>
      </c>
      <c r="G811" t="s">
        <v>84</v>
      </c>
      <c r="H811" t="s">
        <v>786</v>
      </c>
      <c r="I811" t="s">
        <v>349</v>
      </c>
      <c r="J811" t="s">
        <v>350</v>
      </c>
      <c r="K811" s="329">
        <v>46128.476712962962</v>
      </c>
      <c r="L811" t="s">
        <v>309</v>
      </c>
      <c r="M811" t="s">
        <v>28</v>
      </c>
      <c r="N811" t="s">
        <v>538</v>
      </c>
      <c r="O811" t="s">
        <v>377</v>
      </c>
      <c r="P811" t="s">
        <v>365</v>
      </c>
      <c r="Q811" t="s">
        <v>304</v>
      </c>
      <c r="R811" t="s">
        <v>123</v>
      </c>
      <c r="S811" t="s">
        <v>123</v>
      </c>
      <c r="T811" t="s">
        <v>391</v>
      </c>
      <c r="U811" t="s">
        <v>331</v>
      </c>
      <c r="V811" t="s">
        <v>106</v>
      </c>
      <c r="W811" t="s">
        <v>477</v>
      </c>
      <c r="X811">
        <v>0</v>
      </c>
      <c r="Y811">
        <v>1</v>
      </c>
      <c r="Z811">
        <v>1</v>
      </c>
      <c r="AA811">
        <v>0</v>
      </c>
      <c r="AB811">
        <v>0</v>
      </c>
      <c r="AC811">
        <v>0</v>
      </c>
      <c r="AD811">
        <v>1</v>
      </c>
      <c r="AE811">
        <v>0</v>
      </c>
      <c r="AF811">
        <v>0</v>
      </c>
      <c r="AG811">
        <v>0</v>
      </c>
      <c r="AH811">
        <v>0</v>
      </c>
      <c r="AI811">
        <v>0</v>
      </c>
      <c r="AJ811">
        <v>0</v>
      </c>
      <c r="AK811">
        <v>0</v>
      </c>
      <c r="AL811">
        <v>0</v>
      </c>
      <c r="AM811">
        <v>0</v>
      </c>
      <c r="AN811">
        <v>0</v>
      </c>
      <c r="AO811">
        <v>0</v>
      </c>
      <c r="AP811" t="s">
        <v>345</v>
      </c>
      <c r="AQ811">
        <v>1</v>
      </c>
      <c r="AR811">
        <v>0</v>
      </c>
      <c r="AS811">
        <v>0</v>
      </c>
      <c r="AT811">
        <v>0</v>
      </c>
      <c r="AU811">
        <v>0</v>
      </c>
      <c r="AV811">
        <v>0</v>
      </c>
      <c r="AW811">
        <v>0</v>
      </c>
      <c r="AX811">
        <v>0</v>
      </c>
      <c r="AY811" t="s">
        <v>345</v>
      </c>
      <c r="AZ811">
        <v>1</v>
      </c>
      <c r="BA811">
        <v>0</v>
      </c>
      <c r="BB811">
        <v>0</v>
      </c>
      <c r="BC811">
        <v>0</v>
      </c>
      <c r="BD811">
        <v>0</v>
      </c>
      <c r="BE811">
        <v>0</v>
      </c>
      <c r="BF811">
        <v>0</v>
      </c>
      <c r="BG811">
        <v>0</v>
      </c>
      <c r="BH811">
        <v>0</v>
      </c>
      <c r="BK811" t="s">
        <v>131</v>
      </c>
      <c r="BL811" t="s">
        <v>130</v>
      </c>
      <c r="BM811" t="s">
        <v>132</v>
      </c>
      <c r="BN811" t="s">
        <v>117</v>
      </c>
      <c r="BO811" t="s">
        <v>924</v>
      </c>
      <c r="BP811">
        <v>0</v>
      </c>
      <c r="BQ811">
        <v>0</v>
      </c>
      <c r="BR811">
        <v>0</v>
      </c>
      <c r="BS811">
        <v>0</v>
      </c>
      <c r="BT811">
        <v>0</v>
      </c>
      <c r="BU811">
        <v>1</v>
      </c>
      <c r="BV811">
        <v>0</v>
      </c>
      <c r="BW811">
        <v>0</v>
      </c>
      <c r="BX811">
        <v>0</v>
      </c>
      <c r="BY811">
        <v>0</v>
      </c>
      <c r="BZ811">
        <v>0</v>
      </c>
      <c r="CA811">
        <v>0</v>
      </c>
      <c r="CB811">
        <v>0</v>
      </c>
      <c r="CC811">
        <v>0</v>
      </c>
      <c r="CD811">
        <v>0</v>
      </c>
      <c r="CE811" t="s">
        <v>335</v>
      </c>
      <c r="CG811" t="s">
        <v>335</v>
      </c>
      <c r="CI811" t="s">
        <v>130</v>
      </c>
      <c r="CJ811" t="s">
        <v>51</v>
      </c>
      <c r="CL811" t="s">
        <v>51</v>
      </c>
      <c r="CN811" t="s">
        <v>346</v>
      </c>
      <c r="CP811">
        <v>10</v>
      </c>
      <c r="CS811" t="s">
        <v>337</v>
      </c>
    </row>
    <row r="812" spans="1:98" customFormat="1">
      <c r="A812">
        <v>193572</v>
      </c>
      <c r="B812" t="s">
        <v>389</v>
      </c>
      <c r="C812" t="s">
        <v>360</v>
      </c>
      <c r="D812">
        <v>1969</v>
      </c>
      <c r="E812">
        <v>57</v>
      </c>
      <c r="F812" t="s">
        <v>58</v>
      </c>
      <c r="G812" t="s">
        <v>84</v>
      </c>
      <c r="H812" t="s">
        <v>786</v>
      </c>
      <c r="I812" t="s">
        <v>397</v>
      </c>
      <c r="J812" t="s">
        <v>325</v>
      </c>
      <c r="K812" s="329">
        <v>46128.474363425928</v>
      </c>
      <c r="L812" t="s">
        <v>309</v>
      </c>
      <c r="M812" t="s">
        <v>28</v>
      </c>
      <c r="N812" t="s">
        <v>538</v>
      </c>
      <c r="O812" t="s">
        <v>377</v>
      </c>
      <c r="P812" t="s">
        <v>365</v>
      </c>
      <c r="Q812" t="s">
        <v>304</v>
      </c>
      <c r="R812" t="s">
        <v>122</v>
      </c>
      <c r="S812" t="s">
        <v>122</v>
      </c>
      <c r="T812" t="s">
        <v>343</v>
      </c>
      <c r="U812" t="s">
        <v>331</v>
      </c>
      <c r="V812" t="s">
        <v>111</v>
      </c>
      <c r="W812" t="s">
        <v>499</v>
      </c>
      <c r="X812">
        <v>0</v>
      </c>
      <c r="Y812">
        <v>0</v>
      </c>
      <c r="Z812">
        <v>0</v>
      </c>
      <c r="AA812">
        <v>0</v>
      </c>
      <c r="AB812">
        <v>0</v>
      </c>
      <c r="AC812">
        <v>0</v>
      </c>
      <c r="AD812">
        <v>0</v>
      </c>
      <c r="AE812">
        <v>0</v>
      </c>
      <c r="AF812">
        <v>0</v>
      </c>
      <c r="AG812">
        <v>0</v>
      </c>
      <c r="AH812">
        <v>0</v>
      </c>
      <c r="AI812">
        <v>0</v>
      </c>
      <c r="AJ812">
        <v>0</v>
      </c>
      <c r="AK812">
        <v>0</v>
      </c>
      <c r="AL812">
        <v>1</v>
      </c>
      <c r="AM812">
        <v>0</v>
      </c>
      <c r="AN812">
        <v>0</v>
      </c>
      <c r="AO812">
        <v>0</v>
      </c>
      <c r="AP812" t="s">
        <v>345</v>
      </c>
      <c r="AQ812">
        <v>1</v>
      </c>
      <c r="AR812">
        <v>0</v>
      </c>
      <c r="AS812">
        <v>0</v>
      </c>
      <c r="AT812">
        <v>0</v>
      </c>
      <c r="AU812">
        <v>0</v>
      </c>
      <c r="AV812">
        <v>0</v>
      </c>
      <c r="AW812">
        <v>0</v>
      </c>
      <c r="AX812">
        <v>0</v>
      </c>
      <c r="AY812" t="s">
        <v>345</v>
      </c>
      <c r="AZ812">
        <v>1</v>
      </c>
      <c r="BA812">
        <v>0</v>
      </c>
      <c r="BB812">
        <v>0</v>
      </c>
      <c r="BC812">
        <v>0</v>
      </c>
      <c r="BD812">
        <v>0</v>
      </c>
      <c r="BE812">
        <v>0</v>
      </c>
      <c r="BF812">
        <v>0</v>
      </c>
      <c r="BG812">
        <v>0</v>
      </c>
      <c r="BH812">
        <v>0</v>
      </c>
      <c r="BI812" t="s">
        <v>51</v>
      </c>
      <c r="BJ812" t="s">
        <v>2943</v>
      </c>
      <c r="BK812" t="s">
        <v>386</v>
      </c>
      <c r="BL812" t="s">
        <v>129</v>
      </c>
      <c r="BM812" t="s">
        <v>132</v>
      </c>
      <c r="BN812" t="s">
        <v>117</v>
      </c>
      <c r="BO812" t="s">
        <v>924</v>
      </c>
      <c r="BP812">
        <v>0</v>
      </c>
      <c r="BQ812">
        <v>0</v>
      </c>
      <c r="BR812">
        <v>0</v>
      </c>
      <c r="BS812">
        <v>0</v>
      </c>
      <c r="BT812">
        <v>0</v>
      </c>
      <c r="BU812">
        <v>1</v>
      </c>
      <c r="BV812">
        <v>0</v>
      </c>
      <c r="BW812">
        <v>0</v>
      </c>
      <c r="BX812">
        <v>0</v>
      </c>
      <c r="BY812">
        <v>0</v>
      </c>
      <c r="BZ812">
        <v>0</v>
      </c>
      <c r="CA812">
        <v>0</v>
      </c>
      <c r="CB812">
        <v>0</v>
      </c>
      <c r="CC812">
        <v>0</v>
      </c>
      <c r="CD812">
        <v>0</v>
      </c>
      <c r="CE812" t="s">
        <v>335</v>
      </c>
      <c r="CG812" t="s">
        <v>335</v>
      </c>
      <c r="CI812" t="s">
        <v>128</v>
      </c>
      <c r="CJ812" t="s">
        <v>51</v>
      </c>
      <c r="CL812" t="s">
        <v>51</v>
      </c>
      <c r="CM812" t="s">
        <v>2944</v>
      </c>
      <c r="CN812" t="s">
        <v>346</v>
      </c>
      <c r="CP812">
        <v>10</v>
      </c>
      <c r="CQ812" t="s">
        <v>2945</v>
      </c>
      <c r="CR812" t="s">
        <v>2946</v>
      </c>
      <c r="CS812" t="s">
        <v>337</v>
      </c>
      <c r="CT812" t="s">
        <v>2947</v>
      </c>
    </row>
    <row r="813" spans="1:98" customFormat="1">
      <c r="A813">
        <v>199586</v>
      </c>
      <c r="B813" t="s">
        <v>1363</v>
      </c>
      <c r="C813" t="s">
        <v>322</v>
      </c>
      <c r="D813">
        <v>1976</v>
      </c>
      <c r="E813">
        <v>50</v>
      </c>
      <c r="F813" t="s">
        <v>58</v>
      </c>
      <c r="G813" t="s">
        <v>72</v>
      </c>
      <c r="H813" t="s">
        <v>1494</v>
      </c>
      <c r="I813" t="s">
        <v>367</v>
      </c>
      <c r="J813" t="s">
        <v>350</v>
      </c>
      <c r="K813" s="329">
        <v>46128.461562500001</v>
      </c>
      <c r="L813" t="s">
        <v>309</v>
      </c>
      <c r="M813" t="s">
        <v>445</v>
      </c>
      <c r="N813" t="s">
        <v>447</v>
      </c>
      <c r="O813" t="s">
        <v>328</v>
      </c>
      <c r="P813" t="s">
        <v>329</v>
      </c>
      <c r="R813" t="s">
        <v>122</v>
      </c>
      <c r="S813" t="s">
        <v>122</v>
      </c>
      <c r="T813" t="s">
        <v>330</v>
      </c>
      <c r="U813" t="s">
        <v>331</v>
      </c>
      <c r="V813" t="s">
        <v>112</v>
      </c>
      <c r="W813" t="s">
        <v>505</v>
      </c>
      <c r="X813">
        <v>0</v>
      </c>
      <c r="Y813">
        <v>0</v>
      </c>
      <c r="Z813">
        <v>0</v>
      </c>
      <c r="AA813">
        <v>0</v>
      </c>
      <c r="AB813">
        <v>0</v>
      </c>
      <c r="AC813">
        <v>1</v>
      </c>
      <c r="AD813">
        <v>0</v>
      </c>
      <c r="AE813">
        <v>0</v>
      </c>
      <c r="AF813">
        <v>0</v>
      </c>
      <c r="AG813">
        <v>0</v>
      </c>
      <c r="AH813">
        <v>0</v>
      </c>
      <c r="AI813">
        <v>0</v>
      </c>
      <c r="AJ813">
        <v>0</v>
      </c>
      <c r="AK813">
        <v>0</v>
      </c>
      <c r="AL813">
        <v>0</v>
      </c>
      <c r="AM813">
        <v>0</v>
      </c>
      <c r="AN813">
        <v>0</v>
      </c>
      <c r="AO813">
        <v>0</v>
      </c>
      <c r="AP813" t="s">
        <v>510</v>
      </c>
      <c r="AQ813">
        <v>0</v>
      </c>
      <c r="AR813">
        <v>0</v>
      </c>
      <c r="AS813">
        <v>1</v>
      </c>
      <c r="AT813">
        <v>0</v>
      </c>
      <c r="AU813">
        <v>0</v>
      </c>
      <c r="AV813">
        <v>0</v>
      </c>
      <c r="AW813">
        <v>0</v>
      </c>
      <c r="AX813">
        <v>0</v>
      </c>
      <c r="AY813" t="s">
        <v>334</v>
      </c>
      <c r="AZ813">
        <v>0</v>
      </c>
      <c r="BA813">
        <v>0</v>
      </c>
      <c r="BB813">
        <v>0</v>
      </c>
      <c r="BC813">
        <v>0</v>
      </c>
      <c r="BD813">
        <v>0</v>
      </c>
      <c r="BE813">
        <v>0</v>
      </c>
      <c r="BF813">
        <v>1</v>
      </c>
      <c r="BG813">
        <v>0</v>
      </c>
      <c r="BH813">
        <v>0</v>
      </c>
      <c r="BK813" t="s">
        <v>131</v>
      </c>
      <c r="BL813" t="s">
        <v>131</v>
      </c>
      <c r="BM813" t="s">
        <v>131</v>
      </c>
      <c r="BN813" t="s">
        <v>118</v>
      </c>
      <c r="BO813" t="s">
        <v>924</v>
      </c>
      <c r="BP813">
        <v>0</v>
      </c>
      <c r="BQ813">
        <v>0</v>
      </c>
      <c r="BR813">
        <v>0</v>
      </c>
      <c r="BS813">
        <v>0</v>
      </c>
      <c r="BT813">
        <v>0</v>
      </c>
      <c r="BU813">
        <v>1</v>
      </c>
      <c r="BV813">
        <v>0</v>
      </c>
      <c r="BW813">
        <v>0</v>
      </c>
      <c r="BX813">
        <v>0</v>
      </c>
      <c r="BY813">
        <v>0</v>
      </c>
      <c r="BZ813">
        <v>0</v>
      </c>
      <c r="CA813">
        <v>0</v>
      </c>
      <c r="CB813">
        <v>0</v>
      </c>
      <c r="CC813">
        <v>0</v>
      </c>
      <c r="CD813">
        <v>0</v>
      </c>
      <c r="CE813" t="s">
        <v>335</v>
      </c>
      <c r="CG813" t="s">
        <v>335</v>
      </c>
      <c r="CI813" t="s">
        <v>130</v>
      </c>
      <c r="CJ813" t="s">
        <v>51</v>
      </c>
      <c r="CL813" t="s">
        <v>52</v>
      </c>
      <c r="CN813" t="s">
        <v>346</v>
      </c>
      <c r="CP813">
        <v>6</v>
      </c>
      <c r="CS813" t="s">
        <v>347</v>
      </c>
    </row>
    <row r="814" spans="1:98" customFormat="1">
      <c r="A814">
        <v>193572</v>
      </c>
      <c r="B814" t="s">
        <v>389</v>
      </c>
      <c r="C814" t="s">
        <v>360</v>
      </c>
      <c r="D814">
        <v>1969</v>
      </c>
      <c r="E814">
        <v>57</v>
      </c>
      <c r="F814" t="s">
        <v>58</v>
      </c>
      <c r="G814" t="s">
        <v>84</v>
      </c>
      <c r="H814" t="s">
        <v>786</v>
      </c>
      <c r="I814" t="s">
        <v>397</v>
      </c>
      <c r="J814" t="s">
        <v>325</v>
      </c>
      <c r="K814" s="329">
        <v>46128.384189814817</v>
      </c>
      <c r="L814" t="s">
        <v>309</v>
      </c>
      <c r="M814" t="s">
        <v>389</v>
      </c>
      <c r="N814" t="s">
        <v>390</v>
      </c>
      <c r="O814" t="s">
        <v>381</v>
      </c>
      <c r="P814" t="s">
        <v>382</v>
      </c>
      <c r="Q814" t="s">
        <v>1255</v>
      </c>
      <c r="R814" t="s">
        <v>122</v>
      </c>
      <c r="S814" t="s">
        <v>122</v>
      </c>
      <c r="T814" t="s">
        <v>343</v>
      </c>
      <c r="U814" t="s">
        <v>331</v>
      </c>
      <c r="V814" t="s">
        <v>111</v>
      </c>
      <c r="W814" t="s">
        <v>487</v>
      </c>
      <c r="X814">
        <v>0</v>
      </c>
      <c r="Y814">
        <v>0</v>
      </c>
      <c r="Z814">
        <v>1</v>
      </c>
      <c r="AA814">
        <v>0</v>
      </c>
      <c r="AB814">
        <v>0</v>
      </c>
      <c r="AC814">
        <v>0</v>
      </c>
      <c r="AD814">
        <v>0</v>
      </c>
      <c r="AE814">
        <v>0</v>
      </c>
      <c r="AF814">
        <v>0</v>
      </c>
      <c r="AG814">
        <v>0</v>
      </c>
      <c r="AH814">
        <v>0</v>
      </c>
      <c r="AI814">
        <v>0</v>
      </c>
      <c r="AJ814">
        <v>0</v>
      </c>
      <c r="AK814">
        <v>0</v>
      </c>
      <c r="AL814">
        <v>1</v>
      </c>
      <c r="AM814">
        <v>0</v>
      </c>
      <c r="AN814">
        <v>0</v>
      </c>
      <c r="AO814">
        <v>0</v>
      </c>
      <c r="AP814" t="s">
        <v>345</v>
      </c>
      <c r="AQ814">
        <v>1</v>
      </c>
      <c r="AR814">
        <v>0</v>
      </c>
      <c r="AS814">
        <v>0</v>
      </c>
      <c r="AT814">
        <v>0</v>
      </c>
      <c r="AU814">
        <v>0</v>
      </c>
      <c r="AV814">
        <v>0</v>
      </c>
      <c r="AW814">
        <v>0</v>
      </c>
      <c r="AX814">
        <v>0</v>
      </c>
      <c r="AY814" t="s">
        <v>345</v>
      </c>
      <c r="AZ814">
        <v>1</v>
      </c>
      <c r="BA814">
        <v>0</v>
      </c>
      <c r="BB814">
        <v>0</v>
      </c>
      <c r="BC814">
        <v>0</v>
      </c>
      <c r="BD814">
        <v>0</v>
      </c>
      <c r="BE814">
        <v>0</v>
      </c>
      <c r="BF814">
        <v>0</v>
      </c>
      <c r="BG814">
        <v>0</v>
      </c>
      <c r="BH814">
        <v>0</v>
      </c>
      <c r="BK814" t="s">
        <v>386</v>
      </c>
      <c r="BL814" t="s">
        <v>129</v>
      </c>
      <c r="BM814" t="s">
        <v>132</v>
      </c>
      <c r="BN814" t="s">
        <v>118</v>
      </c>
      <c r="BO814" t="s">
        <v>924</v>
      </c>
      <c r="BP814">
        <v>0</v>
      </c>
      <c r="BQ814">
        <v>0</v>
      </c>
      <c r="BR814">
        <v>0</v>
      </c>
      <c r="BS814">
        <v>0</v>
      </c>
      <c r="BT814">
        <v>0</v>
      </c>
      <c r="BU814">
        <v>1</v>
      </c>
      <c r="BV814">
        <v>0</v>
      </c>
      <c r="BW814">
        <v>0</v>
      </c>
      <c r="BX814">
        <v>0</v>
      </c>
      <c r="BY814">
        <v>0</v>
      </c>
      <c r="BZ814">
        <v>0</v>
      </c>
      <c r="CA814">
        <v>0</v>
      </c>
      <c r="CB814">
        <v>0</v>
      </c>
      <c r="CC814">
        <v>0</v>
      </c>
      <c r="CD814">
        <v>0</v>
      </c>
      <c r="CE814" t="s">
        <v>210</v>
      </c>
      <c r="CF814" t="s">
        <v>2948</v>
      </c>
      <c r="CG814" t="s">
        <v>335</v>
      </c>
      <c r="CI814" t="s">
        <v>130</v>
      </c>
      <c r="CJ814" t="s">
        <v>51</v>
      </c>
      <c r="CK814" t="s">
        <v>2949</v>
      </c>
      <c r="CL814" t="s">
        <v>51</v>
      </c>
      <c r="CN814" t="s">
        <v>346</v>
      </c>
      <c r="CP814">
        <v>10</v>
      </c>
      <c r="CQ814" t="s">
        <v>2950</v>
      </c>
      <c r="CS814" t="s">
        <v>337</v>
      </c>
      <c r="CT814" t="s">
        <v>2951</v>
      </c>
    </row>
    <row r="815" spans="1:98" customFormat="1">
      <c r="A815">
        <v>141777</v>
      </c>
      <c r="B815" t="s">
        <v>321</v>
      </c>
      <c r="C815" t="s">
        <v>360</v>
      </c>
      <c r="D815">
        <v>1963</v>
      </c>
      <c r="E815">
        <v>63</v>
      </c>
      <c r="F815" t="s">
        <v>339</v>
      </c>
      <c r="G815" t="s">
        <v>81</v>
      </c>
      <c r="H815" t="s">
        <v>885</v>
      </c>
      <c r="I815" t="s">
        <v>367</v>
      </c>
      <c r="J815" t="s">
        <v>325</v>
      </c>
      <c r="K815" s="329">
        <v>46128.354201388887</v>
      </c>
      <c r="L815" t="s">
        <v>309</v>
      </c>
      <c r="M815" t="s">
        <v>514</v>
      </c>
      <c r="N815" t="s">
        <v>516</v>
      </c>
      <c r="O815" t="s">
        <v>352</v>
      </c>
      <c r="P815" t="s">
        <v>353</v>
      </c>
      <c r="R815" t="s">
        <v>122</v>
      </c>
      <c r="S815" t="s">
        <v>122</v>
      </c>
      <c r="T815" t="s">
        <v>343</v>
      </c>
      <c r="U815" t="s">
        <v>331</v>
      </c>
      <c r="V815" t="s">
        <v>107</v>
      </c>
      <c r="W815" t="s">
        <v>384</v>
      </c>
      <c r="X815">
        <v>0</v>
      </c>
      <c r="Y815">
        <v>0</v>
      </c>
      <c r="Z815">
        <v>0</v>
      </c>
      <c r="AA815">
        <v>0</v>
      </c>
      <c r="AB815">
        <v>1</v>
      </c>
      <c r="AC815">
        <v>0</v>
      </c>
      <c r="AD815">
        <v>0</v>
      </c>
      <c r="AE815">
        <v>0</v>
      </c>
      <c r="AF815">
        <v>0</v>
      </c>
      <c r="AG815">
        <v>0</v>
      </c>
      <c r="AH815">
        <v>0</v>
      </c>
      <c r="AI815">
        <v>0</v>
      </c>
      <c r="AJ815">
        <v>0</v>
      </c>
      <c r="AK815">
        <v>0</v>
      </c>
      <c r="AL815">
        <v>0</v>
      </c>
      <c r="AM815">
        <v>0</v>
      </c>
      <c r="AN815">
        <v>0</v>
      </c>
      <c r="AO815">
        <v>0</v>
      </c>
      <c r="AP815" t="s">
        <v>345</v>
      </c>
      <c r="AQ815">
        <v>1</v>
      </c>
      <c r="AR815">
        <v>0</v>
      </c>
      <c r="AS815">
        <v>0</v>
      </c>
      <c r="AT815">
        <v>0</v>
      </c>
      <c r="AU815">
        <v>0</v>
      </c>
      <c r="AV815">
        <v>0</v>
      </c>
      <c r="AW815">
        <v>0</v>
      </c>
      <c r="AX815">
        <v>0</v>
      </c>
      <c r="AY815" t="s">
        <v>345</v>
      </c>
      <c r="AZ815">
        <v>1</v>
      </c>
      <c r="BA815">
        <v>0</v>
      </c>
      <c r="BB815">
        <v>0</v>
      </c>
      <c r="BC815">
        <v>0</v>
      </c>
      <c r="BD815">
        <v>0</v>
      </c>
      <c r="BE815">
        <v>0</v>
      </c>
      <c r="BF815">
        <v>0</v>
      </c>
      <c r="BG815">
        <v>0</v>
      </c>
      <c r="BH815">
        <v>0</v>
      </c>
      <c r="BK815" t="s">
        <v>131</v>
      </c>
      <c r="BL815" t="s">
        <v>129</v>
      </c>
      <c r="BM815" t="s">
        <v>129</v>
      </c>
      <c r="BN815" t="s">
        <v>117</v>
      </c>
      <c r="BO815" t="s">
        <v>937</v>
      </c>
      <c r="BP815">
        <v>0</v>
      </c>
      <c r="BQ815">
        <v>0</v>
      </c>
      <c r="BR815">
        <v>0</v>
      </c>
      <c r="BS815">
        <v>0</v>
      </c>
      <c r="BT815">
        <v>0</v>
      </c>
      <c r="BU815">
        <v>0</v>
      </c>
      <c r="BV815">
        <v>0</v>
      </c>
      <c r="BW815">
        <v>0</v>
      </c>
      <c r="BX815">
        <v>0</v>
      </c>
      <c r="BY815">
        <v>0</v>
      </c>
      <c r="BZ815">
        <v>0</v>
      </c>
      <c r="CA815">
        <v>0</v>
      </c>
      <c r="CB815">
        <v>1</v>
      </c>
      <c r="CC815">
        <v>0</v>
      </c>
      <c r="CD815">
        <v>0</v>
      </c>
      <c r="CE815" t="s">
        <v>140</v>
      </c>
      <c r="CG815" t="s">
        <v>167</v>
      </c>
      <c r="CI815" t="s">
        <v>386</v>
      </c>
      <c r="CJ815" t="s">
        <v>53</v>
      </c>
      <c r="CL815" t="s">
        <v>52</v>
      </c>
      <c r="CN815" t="s">
        <v>346</v>
      </c>
      <c r="CP815">
        <v>8</v>
      </c>
      <c r="CS815" t="s">
        <v>347</v>
      </c>
    </row>
    <row r="816" spans="1:98" customFormat="1">
      <c r="A816">
        <v>141777</v>
      </c>
      <c r="B816" t="s">
        <v>321</v>
      </c>
      <c r="C816" t="s">
        <v>360</v>
      </c>
      <c r="D816">
        <v>1963</v>
      </c>
      <c r="E816">
        <v>63</v>
      </c>
      <c r="F816" t="s">
        <v>339</v>
      </c>
      <c r="G816" t="s">
        <v>81</v>
      </c>
      <c r="H816" t="s">
        <v>885</v>
      </c>
      <c r="I816" t="s">
        <v>367</v>
      </c>
      <c r="J816" t="s">
        <v>325</v>
      </c>
      <c r="K816" s="329">
        <v>46128.351261574076</v>
      </c>
      <c r="L816" t="s">
        <v>309</v>
      </c>
      <c r="M816" t="s">
        <v>370</v>
      </c>
      <c r="N816" t="s">
        <v>539</v>
      </c>
      <c r="O816" t="s">
        <v>377</v>
      </c>
      <c r="P816" t="s">
        <v>365</v>
      </c>
      <c r="Q816" t="s">
        <v>304</v>
      </c>
      <c r="R816" t="s">
        <v>122</v>
      </c>
      <c r="S816" t="s">
        <v>122</v>
      </c>
      <c r="T816" t="s">
        <v>343</v>
      </c>
      <c r="U816" t="s">
        <v>331</v>
      </c>
      <c r="V816" t="s">
        <v>107</v>
      </c>
      <c r="W816" t="s">
        <v>521</v>
      </c>
      <c r="X816">
        <v>0</v>
      </c>
      <c r="Y816">
        <v>1</v>
      </c>
      <c r="Z816">
        <v>0</v>
      </c>
      <c r="AA816">
        <v>0</v>
      </c>
      <c r="AB816">
        <v>1</v>
      </c>
      <c r="AC816">
        <v>0</v>
      </c>
      <c r="AD816">
        <v>0</v>
      </c>
      <c r="AE816">
        <v>0</v>
      </c>
      <c r="AF816">
        <v>0</v>
      </c>
      <c r="AG816">
        <v>0</v>
      </c>
      <c r="AH816">
        <v>0</v>
      </c>
      <c r="AI816">
        <v>0</v>
      </c>
      <c r="AJ816">
        <v>0</v>
      </c>
      <c r="AK816">
        <v>0</v>
      </c>
      <c r="AL816">
        <v>0</v>
      </c>
      <c r="AM816">
        <v>0</v>
      </c>
      <c r="AN816">
        <v>0</v>
      </c>
      <c r="AO816">
        <v>0</v>
      </c>
      <c r="AP816" t="s">
        <v>345</v>
      </c>
      <c r="AQ816">
        <v>1</v>
      </c>
      <c r="AR816">
        <v>0</v>
      </c>
      <c r="AS816">
        <v>0</v>
      </c>
      <c r="AT816">
        <v>0</v>
      </c>
      <c r="AU816">
        <v>0</v>
      </c>
      <c r="AV816">
        <v>0</v>
      </c>
      <c r="AW816">
        <v>0</v>
      </c>
      <c r="AX816">
        <v>0</v>
      </c>
      <c r="AY816" t="s">
        <v>345</v>
      </c>
      <c r="AZ816">
        <v>1</v>
      </c>
      <c r="BA816">
        <v>0</v>
      </c>
      <c r="BB816">
        <v>0</v>
      </c>
      <c r="BC816">
        <v>0</v>
      </c>
      <c r="BD816">
        <v>0</v>
      </c>
      <c r="BE816">
        <v>0</v>
      </c>
      <c r="BF816">
        <v>0</v>
      </c>
      <c r="BG816">
        <v>0</v>
      </c>
      <c r="BH816">
        <v>0</v>
      </c>
      <c r="BK816" t="s">
        <v>131</v>
      </c>
      <c r="BL816" t="s">
        <v>129</v>
      </c>
      <c r="BM816" t="s">
        <v>129</v>
      </c>
      <c r="BN816" t="s">
        <v>117</v>
      </c>
      <c r="BO816" t="s">
        <v>1685</v>
      </c>
      <c r="BP816">
        <v>1</v>
      </c>
      <c r="BQ816">
        <v>0</v>
      </c>
      <c r="BR816">
        <v>0</v>
      </c>
      <c r="BS816">
        <v>1</v>
      </c>
      <c r="BT816">
        <v>0</v>
      </c>
      <c r="BU816">
        <v>1</v>
      </c>
      <c r="BV816">
        <v>0</v>
      </c>
      <c r="BW816">
        <v>0</v>
      </c>
      <c r="BX816">
        <v>0</v>
      </c>
      <c r="BY816">
        <v>0</v>
      </c>
      <c r="BZ816">
        <v>0</v>
      </c>
      <c r="CA816">
        <v>0</v>
      </c>
      <c r="CB816">
        <v>1</v>
      </c>
      <c r="CC816">
        <v>0</v>
      </c>
      <c r="CD816">
        <v>0</v>
      </c>
      <c r="CE816" t="s">
        <v>140</v>
      </c>
      <c r="CF816" t="s">
        <v>1765</v>
      </c>
      <c r="CG816" t="s">
        <v>146</v>
      </c>
      <c r="CI816" t="s">
        <v>127</v>
      </c>
      <c r="CJ816" t="s">
        <v>53</v>
      </c>
      <c r="CL816" t="s">
        <v>51</v>
      </c>
      <c r="CN816" t="s">
        <v>346</v>
      </c>
      <c r="CP816">
        <v>8</v>
      </c>
      <c r="CS816" t="s">
        <v>347</v>
      </c>
    </row>
    <row r="817" spans="1:98" customFormat="1">
      <c r="A817">
        <v>182650</v>
      </c>
      <c r="B817" t="s">
        <v>468</v>
      </c>
      <c r="C817" t="s">
        <v>322</v>
      </c>
      <c r="D817">
        <v>1962</v>
      </c>
      <c r="E817">
        <v>64</v>
      </c>
      <c r="F817" t="s">
        <v>339</v>
      </c>
      <c r="G817" t="s">
        <v>80</v>
      </c>
      <c r="H817" t="s">
        <v>793</v>
      </c>
      <c r="I817" t="s">
        <v>367</v>
      </c>
      <c r="J817" t="s">
        <v>325</v>
      </c>
      <c r="K817" s="329">
        <v>46128.313321759262</v>
      </c>
      <c r="L817" t="s">
        <v>309</v>
      </c>
      <c r="M817" t="s">
        <v>468</v>
      </c>
      <c r="N817" t="s">
        <v>469</v>
      </c>
      <c r="O817" t="s">
        <v>415</v>
      </c>
      <c r="P817" t="s">
        <v>382</v>
      </c>
      <c r="R817" t="s">
        <v>122</v>
      </c>
      <c r="S817" t="s">
        <v>122</v>
      </c>
      <c r="T817" t="s">
        <v>330</v>
      </c>
      <c r="U817" t="s">
        <v>331</v>
      </c>
      <c r="V817" t="s">
        <v>105</v>
      </c>
      <c r="W817" t="s">
        <v>1717</v>
      </c>
      <c r="X817">
        <v>1</v>
      </c>
      <c r="Y817">
        <v>0</v>
      </c>
      <c r="Z817">
        <v>0</v>
      </c>
      <c r="AA817">
        <v>0</v>
      </c>
      <c r="AB817">
        <v>0</v>
      </c>
      <c r="AC817">
        <v>0</v>
      </c>
      <c r="AD817">
        <v>0</v>
      </c>
      <c r="AE817">
        <v>0</v>
      </c>
      <c r="AF817">
        <v>0</v>
      </c>
      <c r="AG817">
        <v>0</v>
      </c>
      <c r="AH817">
        <v>0</v>
      </c>
      <c r="AI817">
        <v>0</v>
      </c>
      <c r="AJ817">
        <v>0</v>
      </c>
      <c r="AK817">
        <v>0</v>
      </c>
      <c r="AL817">
        <v>0</v>
      </c>
      <c r="AM817">
        <v>0</v>
      </c>
      <c r="AN817">
        <v>1</v>
      </c>
      <c r="AO817">
        <v>0</v>
      </c>
      <c r="AP817" t="s">
        <v>345</v>
      </c>
      <c r="AQ817">
        <v>1</v>
      </c>
      <c r="AR817">
        <v>0</v>
      </c>
      <c r="AS817">
        <v>0</v>
      </c>
      <c r="AT817">
        <v>0</v>
      </c>
      <c r="AU817">
        <v>0</v>
      </c>
      <c r="AV817">
        <v>0</v>
      </c>
      <c r="AW817">
        <v>0</v>
      </c>
      <c r="AX817">
        <v>0</v>
      </c>
      <c r="AY817" t="s">
        <v>375</v>
      </c>
      <c r="AZ817">
        <v>0</v>
      </c>
      <c r="BA817">
        <v>1</v>
      </c>
      <c r="BB817">
        <v>0</v>
      </c>
      <c r="BC817">
        <v>0</v>
      </c>
      <c r="BD817">
        <v>0</v>
      </c>
      <c r="BE817">
        <v>0</v>
      </c>
      <c r="BF817">
        <v>0</v>
      </c>
      <c r="BG817">
        <v>0</v>
      </c>
      <c r="BH817">
        <v>0</v>
      </c>
      <c r="BI817" t="s">
        <v>51</v>
      </c>
      <c r="BK817" t="s">
        <v>130</v>
      </c>
      <c r="BL817" t="s">
        <v>130</v>
      </c>
      <c r="BM817" t="s">
        <v>128</v>
      </c>
      <c r="BN817" t="s">
        <v>120</v>
      </c>
      <c r="BO817" t="s">
        <v>931</v>
      </c>
      <c r="BP817">
        <v>0</v>
      </c>
      <c r="BQ817">
        <v>0</v>
      </c>
      <c r="BR817">
        <v>1</v>
      </c>
      <c r="BS817">
        <v>0</v>
      </c>
      <c r="BT817">
        <v>0</v>
      </c>
      <c r="BU817">
        <v>0</v>
      </c>
      <c r="BV817">
        <v>0</v>
      </c>
      <c r="BW817">
        <v>0</v>
      </c>
      <c r="BX817">
        <v>0</v>
      </c>
      <c r="BY817">
        <v>0</v>
      </c>
      <c r="BZ817">
        <v>0</v>
      </c>
      <c r="CA817">
        <v>0</v>
      </c>
      <c r="CB817">
        <v>0</v>
      </c>
      <c r="CC817">
        <v>0</v>
      </c>
      <c r="CD817">
        <v>0</v>
      </c>
      <c r="CE817" t="s">
        <v>335</v>
      </c>
      <c r="CG817" t="s">
        <v>335</v>
      </c>
      <c r="CI817" t="s">
        <v>128</v>
      </c>
      <c r="CJ817" t="s">
        <v>51</v>
      </c>
      <c r="CL817" t="s">
        <v>51</v>
      </c>
      <c r="CN817" t="s">
        <v>346</v>
      </c>
      <c r="CP817">
        <v>10</v>
      </c>
    </row>
    <row r="818" spans="1:98" customFormat="1">
      <c r="A818">
        <v>199604</v>
      </c>
      <c r="B818" t="s">
        <v>502</v>
      </c>
      <c r="C818" t="s">
        <v>322</v>
      </c>
      <c r="D818">
        <v>1983</v>
      </c>
      <c r="E818">
        <v>43</v>
      </c>
      <c r="F818" t="s">
        <v>387</v>
      </c>
      <c r="G818" t="s">
        <v>85</v>
      </c>
      <c r="H818" t="s">
        <v>491</v>
      </c>
      <c r="I818" t="s">
        <v>397</v>
      </c>
      <c r="J818" t="s">
        <v>350</v>
      </c>
      <c r="K818" s="329">
        <v>46128.294675925928</v>
      </c>
      <c r="L818" t="s">
        <v>309</v>
      </c>
      <c r="M818" t="s">
        <v>502</v>
      </c>
      <c r="N818" t="s">
        <v>582</v>
      </c>
      <c r="O818" t="s">
        <v>483</v>
      </c>
      <c r="P818" t="s">
        <v>382</v>
      </c>
      <c r="Q818" t="s">
        <v>1256</v>
      </c>
      <c r="R818" t="s">
        <v>122</v>
      </c>
      <c r="S818" t="s">
        <v>122</v>
      </c>
      <c r="T818" t="s">
        <v>391</v>
      </c>
      <c r="U818" t="s">
        <v>331</v>
      </c>
      <c r="V818" t="s">
        <v>110</v>
      </c>
      <c r="W818" t="s">
        <v>533</v>
      </c>
      <c r="X818">
        <v>1</v>
      </c>
      <c r="Y818">
        <v>1</v>
      </c>
      <c r="Z818">
        <v>1</v>
      </c>
      <c r="AA818">
        <v>0</v>
      </c>
      <c r="AB818">
        <v>0</v>
      </c>
      <c r="AC818">
        <v>0</v>
      </c>
      <c r="AD818">
        <v>0</v>
      </c>
      <c r="AE818">
        <v>0</v>
      </c>
      <c r="AF818">
        <v>0</v>
      </c>
      <c r="AG818">
        <v>0</v>
      </c>
      <c r="AH818">
        <v>0</v>
      </c>
      <c r="AI818">
        <v>0</v>
      </c>
      <c r="AJ818">
        <v>0</v>
      </c>
      <c r="AK818">
        <v>0</v>
      </c>
      <c r="AL818">
        <v>0</v>
      </c>
      <c r="AM818">
        <v>0</v>
      </c>
      <c r="AN818">
        <v>0</v>
      </c>
      <c r="AO818">
        <v>0</v>
      </c>
      <c r="AP818" t="s">
        <v>345</v>
      </c>
      <c r="AQ818">
        <v>1</v>
      </c>
      <c r="AR818">
        <v>0</v>
      </c>
      <c r="AS818">
        <v>0</v>
      </c>
      <c r="AT818">
        <v>0</v>
      </c>
      <c r="AU818">
        <v>0</v>
      </c>
      <c r="AV818">
        <v>0</v>
      </c>
      <c r="AW818">
        <v>0</v>
      </c>
      <c r="AX818">
        <v>0</v>
      </c>
      <c r="AY818" t="s">
        <v>345</v>
      </c>
      <c r="AZ818">
        <v>1</v>
      </c>
      <c r="BA818">
        <v>0</v>
      </c>
      <c r="BB818">
        <v>0</v>
      </c>
      <c r="BC818">
        <v>0</v>
      </c>
      <c r="BD818">
        <v>0</v>
      </c>
      <c r="BE818">
        <v>0</v>
      </c>
      <c r="BF818">
        <v>0</v>
      </c>
      <c r="BG818">
        <v>0</v>
      </c>
      <c r="BH818">
        <v>0</v>
      </c>
      <c r="BK818" t="s">
        <v>131</v>
      </c>
      <c r="BL818" t="s">
        <v>130</v>
      </c>
      <c r="BM818" t="s">
        <v>129</v>
      </c>
      <c r="BN818" t="s">
        <v>117</v>
      </c>
      <c r="BO818" t="s">
        <v>924</v>
      </c>
      <c r="BP818">
        <v>0</v>
      </c>
      <c r="BQ818">
        <v>0</v>
      </c>
      <c r="BR818">
        <v>0</v>
      </c>
      <c r="BS818">
        <v>0</v>
      </c>
      <c r="BT818">
        <v>0</v>
      </c>
      <c r="BU818">
        <v>1</v>
      </c>
      <c r="BV818">
        <v>0</v>
      </c>
      <c r="BW818">
        <v>0</v>
      </c>
      <c r="BX818">
        <v>0</v>
      </c>
      <c r="BY818">
        <v>0</v>
      </c>
      <c r="BZ818">
        <v>0</v>
      </c>
      <c r="CA818">
        <v>0</v>
      </c>
      <c r="CB818">
        <v>0</v>
      </c>
      <c r="CC818">
        <v>0</v>
      </c>
      <c r="CD818">
        <v>0</v>
      </c>
      <c r="CE818" t="s">
        <v>335</v>
      </c>
      <c r="CG818" t="s">
        <v>335</v>
      </c>
      <c r="CI818" t="s">
        <v>129</v>
      </c>
      <c r="CJ818" t="s">
        <v>51</v>
      </c>
      <c r="CL818" t="s">
        <v>51</v>
      </c>
      <c r="CN818" t="s">
        <v>346</v>
      </c>
      <c r="CP818">
        <v>9</v>
      </c>
      <c r="CS818" t="s">
        <v>347</v>
      </c>
    </row>
    <row r="819" spans="1:98" customFormat="1">
      <c r="A819">
        <v>199586</v>
      </c>
      <c r="B819" t="s">
        <v>1363</v>
      </c>
      <c r="C819" t="s">
        <v>322</v>
      </c>
      <c r="D819">
        <v>1976</v>
      </c>
      <c r="E819">
        <v>50</v>
      </c>
      <c r="F819" t="s">
        <v>58</v>
      </c>
      <c r="G819" t="s">
        <v>72</v>
      </c>
      <c r="H819" t="s">
        <v>1494</v>
      </c>
      <c r="I819" t="s">
        <v>367</v>
      </c>
      <c r="J819" t="s">
        <v>350</v>
      </c>
      <c r="K819" s="329">
        <v>46127.947777777779</v>
      </c>
      <c r="L819" t="s">
        <v>309</v>
      </c>
      <c r="M819" t="s">
        <v>326</v>
      </c>
      <c r="N819" t="s">
        <v>327</v>
      </c>
      <c r="O819" t="s">
        <v>328</v>
      </c>
      <c r="P819" t="s">
        <v>329</v>
      </c>
      <c r="R819" t="s">
        <v>122</v>
      </c>
      <c r="S819" t="s">
        <v>122</v>
      </c>
      <c r="T819" t="s">
        <v>330</v>
      </c>
      <c r="U819" t="s">
        <v>331</v>
      </c>
      <c r="V819" t="s">
        <v>112</v>
      </c>
      <c r="W819" t="s">
        <v>505</v>
      </c>
      <c r="X819">
        <v>0</v>
      </c>
      <c r="Y819">
        <v>0</v>
      </c>
      <c r="Z819">
        <v>0</v>
      </c>
      <c r="AA819">
        <v>0</v>
      </c>
      <c r="AB819">
        <v>0</v>
      </c>
      <c r="AC819">
        <v>1</v>
      </c>
      <c r="AD819">
        <v>0</v>
      </c>
      <c r="AE819">
        <v>0</v>
      </c>
      <c r="AF819">
        <v>0</v>
      </c>
      <c r="AG819">
        <v>0</v>
      </c>
      <c r="AH819">
        <v>0</v>
      </c>
      <c r="AI819">
        <v>0</v>
      </c>
      <c r="AJ819">
        <v>0</v>
      </c>
      <c r="AK819">
        <v>0</v>
      </c>
      <c r="AL819">
        <v>0</v>
      </c>
      <c r="AM819">
        <v>0</v>
      </c>
      <c r="AN819">
        <v>0</v>
      </c>
      <c r="AO819">
        <v>0</v>
      </c>
      <c r="AP819" t="s">
        <v>510</v>
      </c>
      <c r="AQ819">
        <v>0</v>
      </c>
      <c r="AR819">
        <v>0</v>
      </c>
      <c r="AS819">
        <v>1</v>
      </c>
      <c r="AT819">
        <v>0</v>
      </c>
      <c r="AU819">
        <v>0</v>
      </c>
      <c r="AV819">
        <v>0</v>
      </c>
      <c r="AW819">
        <v>0</v>
      </c>
      <c r="AX819">
        <v>0</v>
      </c>
      <c r="AY819" t="s">
        <v>334</v>
      </c>
      <c r="AZ819">
        <v>0</v>
      </c>
      <c r="BA819">
        <v>0</v>
      </c>
      <c r="BB819">
        <v>0</v>
      </c>
      <c r="BC819">
        <v>0</v>
      </c>
      <c r="BD819">
        <v>0</v>
      </c>
      <c r="BE819">
        <v>0</v>
      </c>
      <c r="BF819">
        <v>1</v>
      </c>
      <c r="BG819">
        <v>0</v>
      </c>
      <c r="BH819">
        <v>0</v>
      </c>
      <c r="BK819" t="s">
        <v>131</v>
      </c>
      <c r="BL819" t="s">
        <v>131</v>
      </c>
      <c r="BM819" t="s">
        <v>131</v>
      </c>
      <c r="BN819" t="s">
        <v>117</v>
      </c>
      <c r="BO819" t="s">
        <v>924</v>
      </c>
      <c r="BP819">
        <v>0</v>
      </c>
      <c r="BQ819">
        <v>0</v>
      </c>
      <c r="BR819">
        <v>0</v>
      </c>
      <c r="BS819">
        <v>0</v>
      </c>
      <c r="BT819">
        <v>0</v>
      </c>
      <c r="BU819">
        <v>1</v>
      </c>
      <c r="BV819">
        <v>0</v>
      </c>
      <c r="BW819">
        <v>0</v>
      </c>
      <c r="BX819">
        <v>0</v>
      </c>
      <c r="BY819">
        <v>0</v>
      </c>
      <c r="BZ819">
        <v>0</v>
      </c>
      <c r="CA819">
        <v>0</v>
      </c>
      <c r="CB819">
        <v>0</v>
      </c>
      <c r="CC819">
        <v>0</v>
      </c>
      <c r="CD819">
        <v>0</v>
      </c>
      <c r="CE819" t="s">
        <v>335</v>
      </c>
      <c r="CG819" t="s">
        <v>335</v>
      </c>
      <c r="CI819" t="s">
        <v>130</v>
      </c>
      <c r="CJ819" t="s">
        <v>51</v>
      </c>
      <c r="CL819" t="s">
        <v>51</v>
      </c>
      <c r="CN819" t="s">
        <v>346</v>
      </c>
      <c r="CP819">
        <v>6</v>
      </c>
      <c r="CS819" t="s">
        <v>347</v>
      </c>
    </row>
    <row r="820" spans="1:98" customFormat="1">
      <c r="A820">
        <v>199601</v>
      </c>
      <c r="B820" t="s">
        <v>1658</v>
      </c>
      <c r="C820" t="s">
        <v>322</v>
      </c>
      <c r="D820">
        <v>1985</v>
      </c>
      <c r="E820">
        <v>41</v>
      </c>
      <c r="F820" t="s">
        <v>387</v>
      </c>
      <c r="G820" t="s">
        <v>49</v>
      </c>
      <c r="H820" t="s">
        <v>545</v>
      </c>
      <c r="I820" t="s">
        <v>349</v>
      </c>
      <c r="J820" t="s">
        <v>325</v>
      </c>
      <c r="K820" s="329">
        <v>46127.87295138889</v>
      </c>
      <c r="L820" t="s">
        <v>309</v>
      </c>
      <c r="M820" t="s">
        <v>1658</v>
      </c>
      <c r="N820" t="s">
        <v>1779</v>
      </c>
      <c r="O820" t="s">
        <v>381</v>
      </c>
      <c r="P820" t="s">
        <v>382</v>
      </c>
      <c r="Q820" t="s">
        <v>1255</v>
      </c>
      <c r="R820" t="s">
        <v>383</v>
      </c>
      <c r="S820" t="s">
        <v>125</v>
      </c>
      <c r="T820" t="s">
        <v>391</v>
      </c>
      <c r="U820" t="s">
        <v>331</v>
      </c>
      <c r="V820" t="s">
        <v>108</v>
      </c>
      <c r="W820" t="s">
        <v>332</v>
      </c>
      <c r="X820">
        <v>0</v>
      </c>
      <c r="Y820">
        <v>0</v>
      </c>
      <c r="Z820">
        <v>0</v>
      </c>
      <c r="AA820">
        <v>0</v>
      </c>
      <c r="AB820">
        <v>0</v>
      </c>
      <c r="AC820">
        <v>0</v>
      </c>
      <c r="AD820">
        <v>0</v>
      </c>
      <c r="AE820">
        <v>0</v>
      </c>
      <c r="AF820">
        <v>0</v>
      </c>
      <c r="AG820">
        <v>0</v>
      </c>
      <c r="AH820">
        <v>0</v>
      </c>
      <c r="AI820">
        <v>0</v>
      </c>
      <c r="AJ820">
        <v>0</v>
      </c>
      <c r="AK820">
        <v>0</v>
      </c>
      <c r="AL820">
        <v>0</v>
      </c>
      <c r="AM820">
        <v>0</v>
      </c>
      <c r="AN820">
        <v>1</v>
      </c>
      <c r="AO820">
        <v>0</v>
      </c>
      <c r="AP820" t="s">
        <v>345</v>
      </c>
      <c r="AQ820">
        <v>1</v>
      </c>
      <c r="AR820">
        <v>0</v>
      </c>
      <c r="AS820">
        <v>0</v>
      </c>
      <c r="AT820">
        <v>0</v>
      </c>
      <c r="AU820">
        <v>0</v>
      </c>
      <c r="AV820">
        <v>0</v>
      </c>
      <c r="AW820">
        <v>0</v>
      </c>
      <c r="AX820">
        <v>0</v>
      </c>
      <c r="AY820" t="s">
        <v>345</v>
      </c>
      <c r="AZ820">
        <v>1</v>
      </c>
      <c r="BA820">
        <v>0</v>
      </c>
      <c r="BB820">
        <v>0</v>
      </c>
      <c r="BC820">
        <v>0</v>
      </c>
      <c r="BD820">
        <v>0</v>
      </c>
      <c r="BE820">
        <v>0</v>
      </c>
      <c r="BF820">
        <v>0</v>
      </c>
      <c r="BG820">
        <v>0</v>
      </c>
      <c r="BH820">
        <v>0</v>
      </c>
      <c r="BK820" t="s">
        <v>386</v>
      </c>
      <c r="BL820" t="s">
        <v>386</v>
      </c>
      <c r="BM820" t="s">
        <v>130</v>
      </c>
      <c r="BN820" t="s">
        <v>120</v>
      </c>
      <c r="BO820" t="s">
        <v>938</v>
      </c>
      <c r="BP820">
        <v>0</v>
      </c>
      <c r="BQ820">
        <v>0</v>
      </c>
      <c r="BR820">
        <v>0</v>
      </c>
      <c r="BS820">
        <v>0</v>
      </c>
      <c r="BT820">
        <v>0</v>
      </c>
      <c r="BU820">
        <v>0</v>
      </c>
      <c r="BV820">
        <v>0</v>
      </c>
      <c r="BW820">
        <v>1</v>
      </c>
      <c r="BX820">
        <v>0</v>
      </c>
      <c r="BY820">
        <v>0</v>
      </c>
      <c r="BZ820">
        <v>0</v>
      </c>
      <c r="CA820">
        <v>0</v>
      </c>
      <c r="CB820">
        <v>0</v>
      </c>
      <c r="CC820">
        <v>0</v>
      </c>
      <c r="CD820">
        <v>0</v>
      </c>
      <c r="CE820" t="s">
        <v>147</v>
      </c>
      <c r="CG820" t="s">
        <v>335</v>
      </c>
      <c r="CI820" t="s">
        <v>130</v>
      </c>
      <c r="CJ820" t="s">
        <v>51</v>
      </c>
      <c r="CL820" t="s">
        <v>51</v>
      </c>
      <c r="CN820" t="s">
        <v>336</v>
      </c>
      <c r="CO820" t="s">
        <v>1302</v>
      </c>
      <c r="CP820">
        <v>10</v>
      </c>
      <c r="CS820" t="s">
        <v>337</v>
      </c>
    </row>
    <row r="821" spans="1:98" customFormat="1">
      <c r="A821">
        <v>151425</v>
      </c>
      <c r="B821" t="s">
        <v>321</v>
      </c>
      <c r="C821" t="s">
        <v>322</v>
      </c>
      <c r="D821">
        <v>1993</v>
      </c>
      <c r="E821">
        <v>33</v>
      </c>
      <c r="F821" t="s">
        <v>57</v>
      </c>
      <c r="G821" t="s">
        <v>78</v>
      </c>
      <c r="H821" t="s">
        <v>476</v>
      </c>
      <c r="I821" t="s">
        <v>367</v>
      </c>
      <c r="J821" t="s">
        <v>350</v>
      </c>
      <c r="K821" s="329">
        <v>46127.87263888889</v>
      </c>
      <c r="L821" t="s">
        <v>309</v>
      </c>
      <c r="M821" t="s">
        <v>602</v>
      </c>
      <c r="N821" t="s">
        <v>649</v>
      </c>
      <c r="O821" t="s">
        <v>352</v>
      </c>
      <c r="P821" t="s">
        <v>353</v>
      </c>
      <c r="R821" t="s">
        <v>122</v>
      </c>
      <c r="S821" t="s">
        <v>122</v>
      </c>
      <c r="T821" t="s">
        <v>391</v>
      </c>
      <c r="U821" t="s">
        <v>331</v>
      </c>
      <c r="V821" t="s">
        <v>108</v>
      </c>
      <c r="W821" t="s">
        <v>505</v>
      </c>
      <c r="X821">
        <v>0</v>
      </c>
      <c r="Y821">
        <v>0</v>
      </c>
      <c r="Z821">
        <v>0</v>
      </c>
      <c r="AA821">
        <v>0</v>
      </c>
      <c r="AB821">
        <v>0</v>
      </c>
      <c r="AC821">
        <v>1</v>
      </c>
      <c r="AD821">
        <v>0</v>
      </c>
      <c r="AE821">
        <v>0</v>
      </c>
      <c r="AF821">
        <v>0</v>
      </c>
      <c r="AG821">
        <v>0</v>
      </c>
      <c r="AH821">
        <v>0</v>
      </c>
      <c r="AI821">
        <v>0</v>
      </c>
      <c r="AJ821">
        <v>0</v>
      </c>
      <c r="AK821">
        <v>0</v>
      </c>
      <c r="AL821">
        <v>0</v>
      </c>
      <c r="AM821">
        <v>0</v>
      </c>
      <c r="AN821">
        <v>0</v>
      </c>
      <c r="AO821">
        <v>0</v>
      </c>
      <c r="AP821" t="s">
        <v>345</v>
      </c>
      <c r="AQ821">
        <v>1</v>
      </c>
      <c r="AR821">
        <v>0</v>
      </c>
      <c r="AS821">
        <v>0</v>
      </c>
      <c r="AT821">
        <v>0</v>
      </c>
      <c r="AU821">
        <v>0</v>
      </c>
      <c r="AV821">
        <v>0</v>
      </c>
      <c r="AW821">
        <v>0</v>
      </c>
      <c r="AX821">
        <v>0</v>
      </c>
      <c r="AY821" t="s">
        <v>345</v>
      </c>
      <c r="AZ821">
        <v>1</v>
      </c>
      <c r="BA821">
        <v>0</v>
      </c>
      <c r="BB821">
        <v>0</v>
      </c>
      <c r="BC821">
        <v>0</v>
      </c>
      <c r="BD821">
        <v>0</v>
      </c>
      <c r="BE821">
        <v>0</v>
      </c>
      <c r="BF821">
        <v>0</v>
      </c>
      <c r="BG821">
        <v>0</v>
      </c>
      <c r="BH821">
        <v>0</v>
      </c>
      <c r="BI821" t="s">
        <v>51</v>
      </c>
      <c r="BK821" t="s">
        <v>130</v>
      </c>
      <c r="BL821" t="s">
        <v>130</v>
      </c>
      <c r="BM821" t="s">
        <v>131</v>
      </c>
      <c r="BN821" t="s">
        <v>117</v>
      </c>
      <c r="BO821" t="s">
        <v>922</v>
      </c>
      <c r="BP821">
        <v>1</v>
      </c>
      <c r="BQ821">
        <v>0</v>
      </c>
      <c r="BR821">
        <v>0</v>
      </c>
      <c r="BS821">
        <v>0</v>
      </c>
      <c r="BT821">
        <v>0</v>
      </c>
      <c r="BU821">
        <v>0</v>
      </c>
      <c r="BV821">
        <v>0</v>
      </c>
      <c r="BW821">
        <v>0</v>
      </c>
      <c r="BX821">
        <v>0</v>
      </c>
      <c r="BY821">
        <v>0</v>
      </c>
      <c r="BZ821">
        <v>0</v>
      </c>
      <c r="CA821">
        <v>0</v>
      </c>
      <c r="CB821">
        <v>0</v>
      </c>
      <c r="CC821">
        <v>0</v>
      </c>
      <c r="CD821">
        <v>0</v>
      </c>
      <c r="CE821" t="s">
        <v>197</v>
      </c>
      <c r="CG821" t="s">
        <v>335</v>
      </c>
      <c r="CI821" t="s">
        <v>129</v>
      </c>
      <c r="CJ821" t="s">
        <v>51</v>
      </c>
      <c r="CL821" t="s">
        <v>51</v>
      </c>
      <c r="CN821" t="s">
        <v>346</v>
      </c>
      <c r="CP821">
        <v>10</v>
      </c>
    </row>
    <row r="822" spans="1:98" customFormat="1">
      <c r="A822">
        <v>199597</v>
      </c>
      <c r="B822" t="s">
        <v>321</v>
      </c>
      <c r="C822" t="s">
        <v>322</v>
      </c>
      <c r="D822">
        <v>1960</v>
      </c>
      <c r="E822">
        <v>66</v>
      </c>
      <c r="F822" t="s">
        <v>339</v>
      </c>
      <c r="G822" t="s">
        <v>84</v>
      </c>
      <c r="H822" t="s">
        <v>809</v>
      </c>
      <c r="I822" t="s">
        <v>397</v>
      </c>
      <c r="J822" t="s">
        <v>350</v>
      </c>
      <c r="K822" s="329">
        <v>46127.802569444444</v>
      </c>
      <c r="L822" t="s">
        <v>309</v>
      </c>
      <c r="M822" t="s">
        <v>29</v>
      </c>
      <c r="N822" t="s">
        <v>458</v>
      </c>
      <c r="O822" t="s">
        <v>459</v>
      </c>
      <c r="P822" t="s">
        <v>353</v>
      </c>
      <c r="Q822" t="s">
        <v>305</v>
      </c>
      <c r="R822" t="s">
        <v>122</v>
      </c>
      <c r="S822" t="s">
        <v>122</v>
      </c>
      <c r="T822" t="s">
        <v>343</v>
      </c>
      <c r="U822" t="s">
        <v>331</v>
      </c>
      <c r="V822" t="s">
        <v>107</v>
      </c>
      <c r="W822" t="s">
        <v>2952</v>
      </c>
      <c r="X822">
        <v>1</v>
      </c>
      <c r="Y822">
        <v>0</v>
      </c>
      <c r="Z822">
        <v>1</v>
      </c>
      <c r="AA822">
        <v>1</v>
      </c>
      <c r="AB822">
        <v>1</v>
      </c>
      <c r="AC822">
        <v>1</v>
      </c>
      <c r="AD822">
        <v>1</v>
      </c>
      <c r="AE822">
        <v>0</v>
      </c>
      <c r="AF822">
        <v>0</v>
      </c>
      <c r="AG822">
        <v>0</v>
      </c>
      <c r="AH822">
        <v>0</v>
      </c>
      <c r="AI822">
        <v>0</v>
      </c>
      <c r="AJ822">
        <v>0</v>
      </c>
      <c r="AK822">
        <v>0</v>
      </c>
      <c r="AL822">
        <v>1</v>
      </c>
      <c r="AM822">
        <v>1</v>
      </c>
      <c r="AN822">
        <v>0</v>
      </c>
      <c r="AO822" t="s">
        <v>1379</v>
      </c>
      <c r="AP822" t="s">
        <v>345</v>
      </c>
      <c r="AQ822">
        <v>1</v>
      </c>
      <c r="AR822">
        <v>0</v>
      </c>
      <c r="AS822">
        <v>0</v>
      </c>
      <c r="AT822">
        <v>0</v>
      </c>
      <c r="AU822">
        <v>0</v>
      </c>
      <c r="AV822">
        <v>0</v>
      </c>
      <c r="AW822">
        <v>0</v>
      </c>
      <c r="AX822">
        <v>0</v>
      </c>
      <c r="AY822" t="s">
        <v>345</v>
      </c>
      <c r="AZ822">
        <v>1</v>
      </c>
      <c r="BA822">
        <v>0</v>
      </c>
      <c r="BB822">
        <v>0</v>
      </c>
      <c r="BC822">
        <v>0</v>
      </c>
      <c r="BD822">
        <v>0</v>
      </c>
      <c r="BE822">
        <v>0</v>
      </c>
      <c r="BF822">
        <v>0</v>
      </c>
      <c r="BG822">
        <v>0</v>
      </c>
      <c r="BH822">
        <v>0</v>
      </c>
      <c r="BK822" t="s">
        <v>131</v>
      </c>
      <c r="BL822" t="s">
        <v>131</v>
      </c>
      <c r="BM822" t="s">
        <v>130</v>
      </c>
      <c r="BN822" t="s">
        <v>117</v>
      </c>
      <c r="BO822" t="s">
        <v>1083</v>
      </c>
      <c r="BP822">
        <v>0</v>
      </c>
      <c r="BQ822">
        <v>0</v>
      </c>
      <c r="BR822">
        <v>0</v>
      </c>
      <c r="BS822">
        <v>1</v>
      </c>
      <c r="BT822">
        <v>1</v>
      </c>
      <c r="BU822">
        <v>1</v>
      </c>
      <c r="BV822">
        <v>0</v>
      </c>
      <c r="BW822">
        <v>0</v>
      </c>
      <c r="BX822">
        <v>0</v>
      </c>
      <c r="BY822">
        <v>0</v>
      </c>
      <c r="BZ822">
        <v>0</v>
      </c>
      <c r="CA822">
        <v>0</v>
      </c>
      <c r="CB822">
        <v>0</v>
      </c>
      <c r="CC822">
        <v>0</v>
      </c>
      <c r="CD822">
        <v>0</v>
      </c>
      <c r="CE822" t="s">
        <v>167</v>
      </c>
      <c r="CG822" t="s">
        <v>175</v>
      </c>
      <c r="CI822" t="s">
        <v>128</v>
      </c>
      <c r="CJ822" t="s">
        <v>51</v>
      </c>
      <c r="CK822" t="s">
        <v>2953</v>
      </c>
      <c r="CL822" t="s">
        <v>51</v>
      </c>
      <c r="CM822" t="s">
        <v>2954</v>
      </c>
      <c r="CN822" t="s">
        <v>346</v>
      </c>
      <c r="CP822">
        <v>10</v>
      </c>
      <c r="CQ822" t="s">
        <v>2955</v>
      </c>
      <c r="CS822" t="s">
        <v>337</v>
      </c>
    </row>
    <row r="823" spans="1:98" customFormat="1">
      <c r="A823">
        <v>199595</v>
      </c>
      <c r="B823" t="s">
        <v>29</v>
      </c>
      <c r="C823" t="s">
        <v>360</v>
      </c>
      <c r="D823">
        <v>1980</v>
      </c>
      <c r="E823">
        <v>46</v>
      </c>
      <c r="F823" t="s">
        <v>387</v>
      </c>
      <c r="G823" t="s">
        <v>49</v>
      </c>
      <c r="H823" t="s">
        <v>328</v>
      </c>
      <c r="I823" t="s">
        <v>410</v>
      </c>
      <c r="J823" t="s">
        <v>350</v>
      </c>
      <c r="K823" s="329">
        <v>46127.737141203703</v>
      </c>
      <c r="L823" t="s">
        <v>309</v>
      </c>
      <c r="M823" t="s">
        <v>29</v>
      </c>
      <c r="N823" t="s">
        <v>458</v>
      </c>
      <c r="O823" t="s">
        <v>459</v>
      </c>
      <c r="P823" t="s">
        <v>353</v>
      </c>
      <c r="Q823" t="s">
        <v>305</v>
      </c>
      <c r="R823" t="s">
        <v>383</v>
      </c>
      <c r="S823" t="s">
        <v>121</v>
      </c>
      <c r="T823" t="s">
        <v>121</v>
      </c>
      <c r="U823" t="s">
        <v>331</v>
      </c>
      <c r="V823" t="s">
        <v>110</v>
      </c>
      <c r="W823" t="s">
        <v>419</v>
      </c>
      <c r="X823">
        <v>0</v>
      </c>
      <c r="Y823">
        <v>0</v>
      </c>
      <c r="Z823">
        <v>1</v>
      </c>
      <c r="AA823">
        <v>0</v>
      </c>
      <c r="AB823">
        <v>0</v>
      </c>
      <c r="AC823">
        <v>0</v>
      </c>
      <c r="AD823">
        <v>1</v>
      </c>
      <c r="AE823">
        <v>0</v>
      </c>
      <c r="AF823">
        <v>0</v>
      </c>
      <c r="AG823">
        <v>0</v>
      </c>
      <c r="AH823">
        <v>0</v>
      </c>
      <c r="AI823">
        <v>0</v>
      </c>
      <c r="AJ823">
        <v>0</v>
      </c>
      <c r="AK823">
        <v>0</v>
      </c>
      <c r="AL823">
        <v>0</v>
      </c>
      <c r="AM823">
        <v>0</v>
      </c>
      <c r="AN823">
        <v>0</v>
      </c>
      <c r="AO823">
        <v>0</v>
      </c>
      <c r="AP823" t="s">
        <v>399</v>
      </c>
      <c r="AQ823">
        <v>0</v>
      </c>
      <c r="AR823">
        <v>0</v>
      </c>
      <c r="AS823">
        <v>0</v>
      </c>
      <c r="AT823">
        <v>0</v>
      </c>
      <c r="AU823">
        <v>0</v>
      </c>
      <c r="AV823">
        <v>0</v>
      </c>
      <c r="AW823">
        <v>1</v>
      </c>
      <c r="AX823">
        <v>0</v>
      </c>
      <c r="AY823" t="s">
        <v>345</v>
      </c>
      <c r="AZ823">
        <v>1</v>
      </c>
      <c r="BA823">
        <v>0</v>
      </c>
      <c r="BB823">
        <v>0</v>
      </c>
      <c r="BC823">
        <v>0</v>
      </c>
      <c r="BD823">
        <v>0</v>
      </c>
      <c r="BE823">
        <v>0</v>
      </c>
      <c r="BF823">
        <v>0</v>
      </c>
      <c r="BG823">
        <v>0</v>
      </c>
      <c r="BH823">
        <v>0</v>
      </c>
      <c r="BI823" t="s">
        <v>52</v>
      </c>
      <c r="BK823" t="s">
        <v>386</v>
      </c>
      <c r="BL823" t="s">
        <v>386</v>
      </c>
      <c r="BM823" t="s">
        <v>130</v>
      </c>
      <c r="BN823" t="s">
        <v>118</v>
      </c>
      <c r="BO823" t="s">
        <v>924</v>
      </c>
      <c r="BP823">
        <v>0</v>
      </c>
      <c r="BQ823">
        <v>0</v>
      </c>
      <c r="BR823">
        <v>0</v>
      </c>
      <c r="BS823">
        <v>0</v>
      </c>
      <c r="BT823">
        <v>0</v>
      </c>
      <c r="BU823">
        <v>1</v>
      </c>
      <c r="BV823">
        <v>0</v>
      </c>
      <c r="BW823">
        <v>0</v>
      </c>
      <c r="BX823">
        <v>0</v>
      </c>
      <c r="BY823">
        <v>0</v>
      </c>
      <c r="BZ823">
        <v>0</v>
      </c>
      <c r="CA823">
        <v>0</v>
      </c>
      <c r="CB823">
        <v>0</v>
      </c>
      <c r="CC823">
        <v>0</v>
      </c>
      <c r="CD823">
        <v>0</v>
      </c>
      <c r="CE823" t="s">
        <v>335</v>
      </c>
      <c r="CG823" t="s">
        <v>335</v>
      </c>
      <c r="CI823" t="s">
        <v>130</v>
      </c>
      <c r="CJ823" t="s">
        <v>53</v>
      </c>
      <c r="CL823" t="s">
        <v>53</v>
      </c>
      <c r="CN823" t="s">
        <v>346</v>
      </c>
      <c r="CP823">
        <v>6</v>
      </c>
      <c r="CS823" t="s">
        <v>400</v>
      </c>
    </row>
    <row r="824" spans="1:98" customFormat="1">
      <c r="A824">
        <v>199593</v>
      </c>
      <c r="B824" t="s">
        <v>1363</v>
      </c>
      <c r="C824" t="s">
        <v>360</v>
      </c>
      <c r="D824">
        <v>1989</v>
      </c>
      <c r="E824">
        <v>37</v>
      </c>
      <c r="F824" t="s">
        <v>57</v>
      </c>
      <c r="G824" t="s">
        <v>82</v>
      </c>
      <c r="H824" t="s">
        <v>726</v>
      </c>
      <c r="I824" t="s">
        <v>349</v>
      </c>
      <c r="J824" t="s">
        <v>325</v>
      </c>
      <c r="K824" s="329">
        <v>46127.698634259257</v>
      </c>
      <c r="L824" t="s">
        <v>309</v>
      </c>
      <c r="M824" t="s">
        <v>595</v>
      </c>
      <c r="N824" t="s">
        <v>596</v>
      </c>
      <c r="O824" t="s">
        <v>358</v>
      </c>
      <c r="P824" t="s">
        <v>329</v>
      </c>
      <c r="R824" t="s">
        <v>122</v>
      </c>
      <c r="S824" t="s">
        <v>121</v>
      </c>
      <c r="T824" t="s">
        <v>121</v>
      </c>
      <c r="U824" t="s">
        <v>395</v>
      </c>
      <c r="V824" t="s">
        <v>107</v>
      </c>
      <c r="W824" t="s">
        <v>505</v>
      </c>
      <c r="X824">
        <v>0</v>
      </c>
      <c r="Y824">
        <v>0</v>
      </c>
      <c r="Z824">
        <v>0</v>
      </c>
      <c r="AA824">
        <v>0</v>
      </c>
      <c r="AB824">
        <v>0</v>
      </c>
      <c r="AC824">
        <v>1</v>
      </c>
      <c r="AD824">
        <v>0</v>
      </c>
      <c r="AE824">
        <v>0</v>
      </c>
      <c r="AF824">
        <v>0</v>
      </c>
      <c r="AG824">
        <v>0</v>
      </c>
      <c r="AH824">
        <v>0</v>
      </c>
      <c r="AI824">
        <v>0</v>
      </c>
      <c r="AJ824">
        <v>0</v>
      </c>
      <c r="AK824">
        <v>0</v>
      </c>
      <c r="AL824">
        <v>0</v>
      </c>
      <c r="AM824">
        <v>0</v>
      </c>
      <c r="AN824">
        <v>0</v>
      </c>
      <c r="AO824">
        <v>0</v>
      </c>
      <c r="AP824" t="s">
        <v>345</v>
      </c>
      <c r="AQ824">
        <v>1</v>
      </c>
      <c r="AR824">
        <v>0</v>
      </c>
      <c r="AS824">
        <v>0</v>
      </c>
      <c r="AT824">
        <v>0</v>
      </c>
      <c r="AU824">
        <v>0</v>
      </c>
      <c r="AV824">
        <v>0</v>
      </c>
      <c r="AW824">
        <v>0</v>
      </c>
      <c r="AX824">
        <v>0</v>
      </c>
      <c r="AY824" t="s">
        <v>345</v>
      </c>
      <c r="AZ824">
        <v>1</v>
      </c>
      <c r="BA824">
        <v>0</v>
      </c>
      <c r="BB824">
        <v>0</v>
      </c>
      <c r="BC824">
        <v>0</v>
      </c>
      <c r="BD824">
        <v>0</v>
      </c>
      <c r="BE824">
        <v>0</v>
      </c>
      <c r="BF824">
        <v>0</v>
      </c>
      <c r="BG824">
        <v>0</v>
      </c>
      <c r="BH824">
        <v>0</v>
      </c>
      <c r="BK824" t="s">
        <v>386</v>
      </c>
      <c r="BL824" t="s">
        <v>130</v>
      </c>
      <c r="BM824" t="s">
        <v>129</v>
      </c>
      <c r="BN824" t="s">
        <v>117</v>
      </c>
      <c r="BO824" t="s">
        <v>935</v>
      </c>
      <c r="BP824">
        <v>0</v>
      </c>
      <c r="BQ824">
        <v>0</v>
      </c>
      <c r="BR824">
        <v>0</v>
      </c>
      <c r="BS824">
        <v>0</v>
      </c>
      <c r="BT824">
        <v>0</v>
      </c>
      <c r="BU824">
        <v>0</v>
      </c>
      <c r="BV824">
        <v>0</v>
      </c>
      <c r="BW824">
        <v>0</v>
      </c>
      <c r="BX824">
        <v>0</v>
      </c>
      <c r="BY824">
        <v>0</v>
      </c>
      <c r="BZ824">
        <v>0</v>
      </c>
      <c r="CA824">
        <v>0</v>
      </c>
      <c r="CB824">
        <v>0</v>
      </c>
      <c r="CC824">
        <v>1</v>
      </c>
      <c r="CD824">
        <v>0</v>
      </c>
      <c r="CE824" t="s">
        <v>226</v>
      </c>
      <c r="CG824" t="s">
        <v>335</v>
      </c>
      <c r="CI824" t="s">
        <v>386</v>
      </c>
      <c r="CJ824" t="s">
        <v>53</v>
      </c>
      <c r="CK824" t="s">
        <v>1777</v>
      </c>
      <c r="CL824" t="s">
        <v>53</v>
      </c>
      <c r="CN824" t="s">
        <v>346</v>
      </c>
      <c r="CP824">
        <v>5</v>
      </c>
      <c r="CS824" t="s">
        <v>337</v>
      </c>
    </row>
    <row r="825" spans="1:98" customFormat="1">
      <c r="A825">
        <v>199592</v>
      </c>
      <c r="B825" t="s">
        <v>1363</v>
      </c>
      <c r="C825" t="s">
        <v>322</v>
      </c>
      <c r="D825">
        <v>1987</v>
      </c>
      <c r="E825">
        <v>39</v>
      </c>
      <c r="F825" t="s">
        <v>57</v>
      </c>
      <c r="G825" t="s">
        <v>82</v>
      </c>
      <c r="H825" t="s">
        <v>726</v>
      </c>
      <c r="I825" t="s">
        <v>349</v>
      </c>
      <c r="J825" t="s">
        <v>325</v>
      </c>
      <c r="K825" s="329">
        <v>46127.698379629626</v>
      </c>
      <c r="L825" t="s">
        <v>309</v>
      </c>
      <c r="M825" t="s">
        <v>595</v>
      </c>
      <c r="N825" t="s">
        <v>596</v>
      </c>
      <c r="O825" t="s">
        <v>358</v>
      </c>
      <c r="P825" t="s">
        <v>329</v>
      </c>
      <c r="R825" t="s">
        <v>122</v>
      </c>
      <c r="S825" t="s">
        <v>121</v>
      </c>
      <c r="T825" t="s">
        <v>121</v>
      </c>
      <c r="U825" t="s">
        <v>331</v>
      </c>
      <c r="V825" t="s">
        <v>107</v>
      </c>
      <c r="W825" t="s">
        <v>505</v>
      </c>
      <c r="X825">
        <v>0</v>
      </c>
      <c r="Y825">
        <v>0</v>
      </c>
      <c r="Z825">
        <v>0</v>
      </c>
      <c r="AA825">
        <v>0</v>
      </c>
      <c r="AB825">
        <v>0</v>
      </c>
      <c r="AC825">
        <v>1</v>
      </c>
      <c r="AD825">
        <v>0</v>
      </c>
      <c r="AE825">
        <v>0</v>
      </c>
      <c r="AF825">
        <v>0</v>
      </c>
      <c r="AG825">
        <v>0</v>
      </c>
      <c r="AH825">
        <v>0</v>
      </c>
      <c r="AI825">
        <v>0</v>
      </c>
      <c r="AJ825">
        <v>0</v>
      </c>
      <c r="AK825">
        <v>0</v>
      </c>
      <c r="AL825">
        <v>0</v>
      </c>
      <c r="AM825">
        <v>0</v>
      </c>
      <c r="AN825">
        <v>0</v>
      </c>
      <c r="AO825">
        <v>0</v>
      </c>
      <c r="AP825" t="s">
        <v>345</v>
      </c>
      <c r="AQ825">
        <v>1</v>
      </c>
      <c r="AR825">
        <v>0</v>
      </c>
      <c r="AS825">
        <v>0</v>
      </c>
      <c r="AT825">
        <v>0</v>
      </c>
      <c r="AU825">
        <v>0</v>
      </c>
      <c r="AV825">
        <v>0</v>
      </c>
      <c r="AW825">
        <v>0</v>
      </c>
      <c r="AX825">
        <v>0</v>
      </c>
      <c r="AY825" t="s">
        <v>345</v>
      </c>
      <c r="AZ825">
        <v>1</v>
      </c>
      <c r="BA825">
        <v>0</v>
      </c>
      <c r="BB825">
        <v>0</v>
      </c>
      <c r="BC825">
        <v>0</v>
      </c>
      <c r="BD825">
        <v>0</v>
      </c>
      <c r="BE825">
        <v>0</v>
      </c>
      <c r="BF825">
        <v>0</v>
      </c>
      <c r="BG825">
        <v>0</v>
      </c>
      <c r="BH825">
        <v>0</v>
      </c>
      <c r="BI825" t="s">
        <v>51</v>
      </c>
      <c r="BK825" t="s">
        <v>133</v>
      </c>
      <c r="BL825" t="s">
        <v>130</v>
      </c>
      <c r="BM825" t="s">
        <v>134</v>
      </c>
      <c r="BN825" t="s">
        <v>117</v>
      </c>
      <c r="BO825" t="s">
        <v>921</v>
      </c>
      <c r="BP825">
        <v>0</v>
      </c>
      <c r="BQ825">
        <v>0</v>
      </c>
      <c r="BR825">
        <v>0</v>
      </c>
      <c r="BS825">
        <v>0</v>
      </c>
      <c r="BT825">
        <v>0</v>
      </c>
      <c r="BU825">
        <v>0</v>
      </c>
      <c r="BV825">
        <v>0</v>
      </c>
      <c r="BW825">
        <v>0</v>
      </c>
      <c r="BX825">
        <v>0</v>
      </c>
      <c r="BY825">
        <v>0</v>
      </c>
      <c r="BZ825">
        <v>1</v>
      </c>
      <c r="CA825">
        <v>0</v>
      </c>
      <c r="CB825">
        <v>0</v>
      </c>
      <c r="CC825">
        <v>0</v>
      </c>
      <c r="CD825">
        <v>0</v>
      </c>
      <c r="CE825" t="s">
        <v>226</v>
      </c>
      <c r="CG825" t="s">
        <v>1422</v>
      </c>
      <c r="CI825" t="s">
        <v>386</v>
      </c>
      <c r="CJ825" t="s">
        <v>54</v>
      </c>
      <c r="CK825" t="s">
        <v>2956</v>
      </c>
      <c r="CL825" t="s">
        <v>55</v>
      </c>
      <c r="CM825" t="s">
        <v>2956</v>
      </c>
      <c r="CN825" t="s">
        <v>336</v>
      </c>
      <c r="CO825" t="s">
        <v>2956</v>
      </c>
      <c r="CP825">
        <v>3</v>
      </c>
      <c r="CS825" t="s">
        <v>337</v>
      </c>
    </row>
    <row r="826" spans="1:98" customFormat="1">
      <c r="A826">
        <v>197529</v>
      </c>
      <c r="B826" t="s">
        <v>425</v>
      </c>
      <c r="C826" t="s">
        <v>322</v>
      </c>
      <c r="D826">
        <v>1961</v>
      </c>
      <c r="E826">
        <v>65</v>
      </c>
      <c r="F826" t="s">
        <v>339</v>
      </c>
      <c r="G826" t="s">
        <v>75</v>
      </c>
      <c r="H826" t="s">
        <v>648</v>
      </c>
      <c r="I826" t="s">
        <v>397</v>
      </c>
      <c r="J826" t="s">
        <v>350</v>
      </c>
      <c r="K826" s="329">
        <v>46127.698009259257</v>
      </c>
      <c r="L826" t="s">
        <v>309</v>
      </c>
      <c r="M826" t="s">
        <v>425</v>
      </c>
      <c r="N826" t="s">
        <v>426</v>
      </c>
      <c r="O826" t="s">
        <v>364</v>
      </c>
      <c r="P826" t="s">
        <v>365</v>
      </c>
      <c r="R826" t="s">
        <v>122</v>
      </c>
      <c r="S826" t="s">
        <v>122</v>
      </c>
      <c r="T826" t="s">
        <v>343</v>
      </c>
      <c r="U826" t="s">
        <v>331</v>
      </c>
      <c r="V826" t="s">
        <v>107</v>
      </c>
      <c r="W826" t="s">
        <v>392</v>
      </c>
      <c r="X826">
        <v>1</v>
      </c>
      <c r="Y826">
        <v>0</v>
      </c>
      <c r="Z826">
        <v>0</v>
      </c>
      <c r="AA826">
        <v>0</v>
      </c>
      <c r="AB826">
        <v>0</v>
      </c>
      <c r="AC826">
        <v>0</v>
      </c>
      <c r="AD826">
        <v>0</v>
      </c>
      <c r="AE826">
        <v>0</v>
      </c>
      <c r="AF826">
        <v>0</v>
      </c>
      <c r="AG826">
        <v>0</v>
      </c>
      <c r="AH826">
        <v>0</v>
      </c>
      <c r="AI826">
        <v>0</v>
      </c>
      <c r="AJ826">
        <v>0</v>
      </c>
      <c r="AK826">
        <v>0</v>
      </c>
      <c r="AL826">
        <v>0</v>
      </c>
      <c r="AM826">
        <v>0</v>
      </c>
      <c r="AN826">
        <v>0</v>
      </c>
      <c r="AO826">
        <v>0</v>
      </c>
      <c r="AP826" t="s">
        <v>345</v>
      </c>
      <c r="AQ826">
        <v>1</v>
      </c>
      <c r="AR826">
        <v>0</v>
      </c>
      <c r="AS826">
        <v>0</v>
      </c>
      <c r="AT826">
        <v>0</v>
      </c>
      <c r="AU826">
        <v>0</v>
      </c>
      <c r="AV826">
        <v>0</v>
      </c>
      <c r="AW826">
        <v>0</v>
      </c>
      <c r="AX826">
        <v>0</v>
      </c>
      <c r="AY826" t="s">
        <v>345</v>
      </c>
      <c r="AZ826">
        <v>1</v>
      </c>
      <c r="BA826">
        <v>0</v>
      </c>
      <c r="BB826">
        <v>0</v>
      </c>
      <c r="BC826">
        <v>0</v>
      </c>
      <c r="BD826">
        <v>0</v>
      </c>
      <c r="BE826">
        <v>0</v>
      </c>
      <c r="BF826">
        <v>0</v>
      </c>
      <c r="BG826">
        <v>0</v>
      </c>
      <c r="BH826">
        <v>0</v>
      </c>
      <c r="BI826" t="s">
        <v>52</v>
      </c>
      <c r="BK826" t="s">
        <v>132</v>
      </c>
      <c r="BL826" t="s">
        <v>127</v>
      </c>
      <c r="BM826" t="s">
        <v>127</v>
      </c>
      <c r="BN826" t="s">
        <v>120</v>
      </c>
      <c r="BO826" t="s">
        <v>924</v>
      </c>
      <c r="BP826">
        <v>0</v>
      </c>
      <c r="BQ826">
        <v>0</v>
      </c>
      <c r="BR826">
        <v>0</v>
      </c>
      <c r="BS826">
        <v>0</v>
      </c>
      <c r="BT826">
        <v>0</v>
      </c>
      <c r="BU826">
        <v>1</v>
      </c>
      <c r="BV826">
        <v>0</v>
      </c>
      <c r="BW826">
        <v>0</v>
      </c>
      <c r="BX826">
        <v>0</v>
      </c>
      <c r="BY826">
        <v>0</v>
      </c>
      <c r="BZ826">
        <v>0</v>
      </c>
      <c r="CA826">
        <v>0</v>
      </c>
      <c r="CB826">
        <v>0</v>
      </c>
      <c r="CC826">
        <v>0</v>
      </c>
      <c r="CD826">
        <v>0</v>
      </c>
      <c r="CE826" t="s">
        <v>335</v>
      </c>
      <c r="CG826" t="s">
        <v>335</v>
      </c>
      <c r="CI826" t="s">
        <v>386</v>
      </c>
      <c r="CJ826" t="s">
        <v>52</v>
      </c>
      <c r="CL826" t="s">
        <v>52</v>
      </c>
      <c r="CN826" t="s">
        <v>346</v>
      </c>
      <c r="CP826">
        <v>6</v>
      </c>
      <c r="CS826" t="s">
        <v>337</v>
      </c>
    </row>
    <row r="827" spans="1:98" customFormat="1">
      <c r="A827">
        <v>199593</v>
      </c>
      <c r="B827" t="s">
        <v>1363</v>
      </c>
      <c r="C827" t="s">
        <v>360</v>
      </c>
      <c r="D827">
        <v>1989</v>
      </c>
      <c r="E827">
        <v>37</v>
      </c>
      <c r="F827" t="s">
        <v>57</v>
      </c>
      <c r="G827" t="s">
        <v>82</v>
      </c>
      <c r="H827" t="s">
        <v>726</v>
      </c>
      <c r="I827" t="s">
        <v>349</v>
      </c>
      <c r="J827" t="s">
        <v>325</v>
      </c>
      <c r="K827" s="329">
        <v>46127.686493055553</v>
      </c>
      <c r="L827" t="s">
        <v>309</v>
      </c>
      <c r="M827" t="s">
        <v>29</v>
      </c>
      <c r="N827" t="s">
        <v>458</v>
      </c>
      <c r="O827" t="s">
        <v>459</v>
      </c>
      <c r="P827" t="s">
        <v>353</v>
      </c>
      <c r="Q827" t="s">
        <v>305</v>
      </c>
      <c r="R827" t="s">
        <v>122</v>
      </c>
      <c r="S827" t="s">
        <v>121</v>
      </c>
      <c r="T827" t="s">
        <v>121</v>
      </c>
      <c r="U827" t="s">
        <v>395</v>
      </c>
      <c r="V827" t="s">
        <v>107</v>
      </c>
      <c r="W827" t="s">
        <v>505</v>
      </c>
      <c r="X827">
        <v>0</v>
      </c>
      <c r="Y827">
        <v>0</v>
      </c>
      <c r="Z827">
        <v>0</v>
      </c>
      <c r="AA827">
        <v>0</v>
      </c>
      <c r="AB827">
        <v>0</v>
      </c>
      <c r="AC827">
        <v>1</v>
      </c>
      <c r="AD827">
        <v>0</v>
      </c>
      <c r="AE827">
        <v>0</v>
      </c>
      <c r="AF827">
        <v>0</v>
      </c>
      <c r="AG827">
        <v>0</v>
      </c>
      <c r="AH827">
        <v>0</v>
      </c>
      <c r="AI827">
        <v>0</v>
      </c>
      <c r="AJ827">
        <v>0</v>
      </c>
      <c r="AK827">
        <v>0</v>
      </c>
      <c r="AL827">
        <v>0</v>
      </c>
      <c r="AM827">
        <v>0</v>
      </c>
      <c r="AN827">
        <v>0</v>
      </c>
      <c r="AO827">
        <v>0</v>
      </c>
      <c r="AP827" t="s">
        <v>345</v>
      </c>
      <c r="AQ827">
        <v>1</v>
      </c>
      <c r="AR827">
        <v>0</v>
      </c>
      <c r="AS827">
        <v>0</v>
      </c>
      <c r="AT827">
        <v>0</v>
      </c>
      <c r="AU827">
        <v>0</v>
      </c>
      <c r="AV827">
        <v>0</v>
      </c>
      <c r="AW827">
        <v>0</v>
      </c>
      <c r="AX827">
        <v>0</v>
      </c>
      <c r="AY827" t="s">
        <v>345</v>
      </c>
      <c r="AZ827">
        <v>1</v>
      </c>
      <c r="BA827">
        <v>0</v>
      </c>
      <c r="BB827">
        <v>0</v>
      </c>
      <c r="BC827">
        <v>0</v>
      </c>
      <c r="BD827">
        <v>0</v>
      </c>
      <c r="BE827">
        <v>0</v>
      </c>
      <c r="BF827">
        <v>0</v>
      </c>
      <c r="BG827">
        <v>0</v>
      </c>
      <c r="BH827">
        <v>0</v>
      </c>
      <c r="BI827" t="s">
        <v>51</v>
      </c>
      <c r="BK827" t="s">
        <v>386</v>
      </c>
      <c r="BL827" t="s">
        <v>130</v>
      </c>
      <c r="BM827" t="s">
        <v>129</v>
      </c>
      <c r="BN827" t="s">
        <v>118</v>
      </c>
      <c r="BO827" t="s">
        <v>935</v>
      </c>
      <c r="BP827">
        <v>0</v>
      </c>
      <c r="BQ827">
        <v>0</v>
      </c>
      <c r="BR827">
        <v>0</v>
      </c>
      <c r="BS827">
        <v>0</v>
      </c>
      <c r="BT827">
        <v>0</v>
      </c>
      <c r="BU827">
        <v>0</v>
      </c>
      <c r="BV827">
        <v>0</v>
      </c>
      <c r="BW827">
        <v>0</v>
      </c>
      <c r="BX827">
        <v>0</v>
      </c>
      <c r="BY827">
        <v>0</v>
      </c>
      <c r="BZ827">
        <v>0</v>
      </c>
      <c r="CA827">
        <v>0</v>
      </c>
      <c r="CB827">
        <v>0</v>
      </c>
      <c r="CC827">
        <v>1</v>
      </c>
      <c r="CD827">
        <v>0</v>
      </c>
      <c r="CE827" t="s">
        <v>167</v>
      </c>
      <c r="CG827" t="s">
        <v>218</v>
      </c>
      <c r="CI827" t="s">
        <v>127</v>
      </c>
      <c r="CJ827" t="s">
        <v>51</v>
      </c>
      <c r="CK827" t="s">
        <v>2957</v>
      </c>
      <c r="CL827" t="s">
        <v>51</v>
      </c>
      <c r="CM827" t="s">
        <v>2958</v>
      </c>
      <c r="CN827" t="s">
        <v>346</v>
      </c>
      <c r="CP827">
        <v>10</v>
      </c>
      <c r="CQ827" t="s">
        <v>2959</v>
      </c>
      <c r="CS827" t="s">
        <v>337</v>
      </c>
      <c r="CT827" t="s">
        <v>2960</v>
      </c>
    </row>
    <row r="828" spans="1:98" customFormat="1">
      <c r="A828">
        <v>199592</v>
      </c>
      <c r="B828" t="s">
        <v>1363</v>
      </c>
      <c r="C828" t="s">
        <v>322</v>
      </c>
      <c r="D828">
        <v>1987</v>
      </c>
      <c r="E828">
        <v>39</v>
      </c>
      <c r="F828" t="s">
        <v>57</v>
      </c>
      <c r="G828" t="s">
        <v>82</v>
      </c>
      <c r="H828" t="s">
        <v>726</v>
      </c>
      <c r="I828" t="s">
        <v>349</v>
      </c>
      <c r="J828" t="s">
        <v>325</v>
      </c>
      <c r="K828" s="329">
        <v>46127.684687499997</v>
      </c>
      <c r="L828" t="s">
        <v>309</v>
      </c>
      <c r="M828" t="s">
        <v>29</v>
      </c>
      <c r="N828" t="s">
        <v>458</v>
      </c>
      <c r="O828" t="s">
        <v>459</v>
      </c>
      <c r="P828" t="s">
        <v>353</v>
      </c>
      <c r="Q828" t="s">
        <v>305</v>
      </c>
      <c r="R828" t="s">
        <v>122</v>
      </c>
      <c r="S828" t="s">
        <v>121</v>
      </c>
      <c r="T828" t="s">
        <v>121</v>
      </c>
      <c r="U828" t="s">
        <v>331</v>
      </c>
      <c r="V828" t="s">
        <v>107</v>
      </c>
      <c r="W828" t="s">
        <v>505</v>
      </c>
      <c r="X828">
        <v>0</v>
      </c>
      <c r="Y828">
        <v>0</v>
      </c>
      <c r="Z828">
        <v>0</v>
      </c>
      <c r="AA828">
        <v>0</v>
      </c>
      <c r="AB828">
        <v>0</v>
      </c>
      <c r="AC828">
        <v>1</v>
      </c>
      <c r="AD828">
        <v>0</v>
      </c>
      <c r="AE828">
        <v>0</v>
      </c>
      <c r="AF828">
        <v>0</v>
      </c>
      <c r="AG828">
        <v>0</v>
      </c>
      <c r="AH828">
        <v>0</v>
      </c>
      <c r="AI828">
        <v>0</v>
      </c>
      <c r="AJ828">
        <v>0</v>
      </c>
      <c r="AK828">
        <v>0</v>
      </c>
      <c r="AL828">
        <v>0</v>
      </c>
      <c r="AM828">
        <v>0</v>
      </c>
      <c r="AN828">
        <v>0</v>
      </c>
      <c r="AO828">
        <v>0</v>
      </c>
      <c r="AP828" t="s">
        <v>345</v>
      </c>
      <c r="AQ828">
        <v>1</v>
      </c>
      <c r="AR828">
        <v>0</v>
      </c>
      <c r="AS828">
        <v>0</v>
      </c>
      <c r="AT828">
        <v>0</v>
      </c>
      <c r="AU828">
        <v>0</v>
      </c>
      <c r="AV828">
        <v>0</v>
      </c>
      <c r="AW828">
        <v>0</v>
      </c>
      <c r="AX828">
        <v>0</v>
      </c>
      <c r="AY828" t="s">
        <v>345</v>
      </c>
      <c r="AZ828">
        <v>1</v>
      </c>
      <c r="BA828">
        <v>0</v>
      </c>
      <c r="BB828">
        <v>0</v>
      </c>
      <c r="BC828">
        <v>0</v>
      </c>
      <c r="BD828">
        <v>0</v>
      </c>
      <c r="BE828">
        <v>0</v>
      </c>
      <c r="BF828">
        <v>0</v>
      </c>
      <c r="BG828">
        <v>0</v>
      </c>
      <c r="BH828">
        <v>0</v>
      </c>
      <c r="BI828" t="s">
        <v>51</v>
      </c>
      <c r="BK828" t="s">
        <v>133</v>
      </c>
      <c r="BL828" t="s">
        <v>130</v>
      </c>
      <c r="BM828" t="s">
        <v>134</v>
      </c>
      <c r="BN828" t="s">
        <v>118</v>
      </c>
      <c r="BO828" t="s">
        <v>921</v>
      </c>
      <c r="BP828">
        <v>0</v>
      </c>
      <c r="BQ828">
        <v>0</v>
      </c>
      <c r="BR828">
        <v>0</v>
      </c>
      <c r="BS828">
        <v>0</v>
      </c>
      <c r="BT828">
        <v>0</v>
      </c>
      <c r="BU828">
        <v>0</v>
      </c>
      <c r="BV828">
        <v>0</v>
      </c>
      <c r="BW828">
        <v>0</v>
      </c>
      <c r="BX828">
        <v>0</v>
      </c>
      <c r="BY828">
        <v>0</v>
      </c>
      <c r="BZ828">
        <v>1</v>
      </c>
      <c r="CA828">
        <v>0</v>
      </c>
      <c r="CB828">
        <v>0</v>
      </c>
      <c r="CC828">
        <v>0</v>
      </c>
      <c r="CD828">
        <v>0</v>
      </c>
      <c r="CE828" t="s">
        <v>167</v>
      </c>
      <c r="CG828" t="s">
        <v>218</v>
      </c>
      <c r="CI828" t="s">
        <v>127</v>
      </c>
      <c r="CJ828" t="s">
        <v>52</v>
      </c>
      <c r="CK828" t="s">
        <v>2961</v>
      </c>
      <c r="CL828" t="s">
        <v>52</v>
      </c>
      <c r="CM828" t="s">
        <v>1072</v>
      </c>
      <c r="CN828" t="s">
        <v>346</v>
      </c>
      <c r="CP828">
        <v>7</v>
      </c>
      <c r="CQ828" t="s">
        <v>2962</v>
      </c>
      <c r="CR828" t="s">
        <v>2963</v>
      </c>
      <c r="CS828" t="s">
        <v>337</v>
      </c>
    </row>
    <row r="829" spans="1:98" customFormat="1">
      <c r="A829">
        <v>199588</v>
      </c>
      <c r="B829" t="s">
        <v>356</v>
      </c>
      <c r="C829" t="s">
        <v>322</v>
      </c>
      <c r="D829">
        <v>1997</v>
      </c>
      <c r="E829">
        <v>29</v>
      </c>
      <c r="F829" t="s">
        <v>323</v>
      </c>
      <c r="G829" t="s">
        <v>71</v>
      </c>
      <c r="H829" t="s">
        <v>647</v>
      </c>
      <c r="I829" t="s">
        <v>349</v>
      </c>
      <c r="J829" t="s">
        <v>350</v>
      </c>
      <c r="K829" s="329">
        <v>46127.665277777778</v>
      </c>
      <c r="L829" t="s">
        <v>309</v>
      </c>
      <c r="M829" t="s">
        <v>366</v>
      </c>
      <c r="N829" t="s">
        <v>368</v>
      </c>
      <c r="O829" t="s">
        <v>328</v>
      </c>
      <c r="P829" t="s">
        <v>329</v>
      </c>
      <c r="R829" t="s">
        <v>122</v>
      </c>
      <c r="S829" t="s">
        <v>122</v>
      </c>
      <c r="T829" t="s">
        <v>394</v>
      </c>
      <c r="U829" t="s">
        <v>331</v>
      </c>
      <c r="V829" t="s">
        <v>105</v>
      </c>
      <c r="W829" t="s">
        <v>384</v>
      </c>
      <c r="X829">
        <v>0</v>
      </c>
      <c r="Y829">
        <v>0</v>
      </c>
      <c r="Z829">
        <v>0</v>
      </c>
      <c r="AA829">
        <v>0</v>
      </c>
      <c r="AB829">
        <v>1</v>
      </c>
      <c r="AC829">
        <v>0</v>
      </c>
      <c r="AD829">
        <v>0</v>
      </c>
      <c r="AE829">
        <v>0</v>
      </c>
      <c r="AF829">
        <v>0</v>
      </c>
      <c r="AG829">
        <v>0</v>
      </c>
      <c r="AH829">
        <v>0</v>
      </c>
      <c r="AI829">
        <v>0</v>
      </c>
      <c r="AJ829">
        <v>0</v>
      </c>
      <c r="AK829">
        <v>0</v>
      </c>
      <c r="AL829">
        <v>0</v>
      </c>
      <c r="AM829">
        <v>0</v>
      </c>
      <c r="AN829">
        <v>0</v>
      </c>
      <c r="AO829">
        <v>0</v>
      </c>
      <c r="AP829" t="s">
        <v>510</v>
      </c>
      <c r="AQ829">
        <v>0</v>
      </c>
      <c r="AR829">
        <v>0</v>
      </c>
      <c r="AS829">
        <v>1</v>
      </c>
      <c r="AT829">
        <v>0</v>
      </c>
      <c r="AU829">
        <v>0</v>
      </c>
      <c r="AV829">
        <v>0</v>
      </c>
      <c r="AW829">
        <v>0</v>
      </c>
      <c r="AX829">
        <v>0</v>
      </c>
      <c r="AY829" t="s">
        <v>608</v>
      </c>
      <c r="AZ829">
        <v>0</v>
      </c>
      <c r="BA829">
        <v>0</v>
      </c>
      <c r="BB829">
        <v>0</v>
      </c>
      <c r="BC829">
        <v>0</v>
      </c>
      <c r="BD829">
        <v>0</v>
      </c>
      <c r="BE829">
        <v>1</v>
      </c>
      <c r="BF829">
        <v>0</v>
      </c>
      <c r="BG829">
        <v>0</v>
      </c>
      <c r="BH829">
        <v>0</v>
      </c>
      <c r="BI829" t="s">
        <v>51</v>
      </c>
      <c r="BK829" t="s">
        <v>130</v>
      </c>
      <c r="BL829" t="s">
        <v>132</v>
      </c>
      <c r="BM829" t="s">
        <v>131</v>
      </c>
      <c r="BN829" t="s">
        <v>117</v>
      </c>
      <c r="BO829" t="s">
        <v>924</v>
      </c>
      <c r="BP829">
        <v>0</v>
      </c>
      <c r="BQ829">
        <v>0</v>
      </c>
      <c r="BR829">
        <v>0</v>
      </c>
      <c r="BS829">
        <v>0</v>
      </c>
      <c r="BT829">
        <v>0</v>
      </c>
      <c r="BU829">
        <v>1</v>
      </c>
      <c r="BV829">
        <v>0</v>
      </c>
      <c r="BW829">
        <v>0</v>
      </c>
      <c r="BX829">
        <v>0</v>
      </c>
      <c r="BY829">
        <v>0</v>
      </c>
      <c r="BZ829">
        <v>0</v>
      </c>
      <c r="CA829">
        <v>0</v>
      </c>
      <c r="CB829">
        <v>0</v>
      </c>
      <c r="CC829">
        <v>0</v>
      </c>
      <c r="CD829">
        <v>0</v>
      </c>
      <c r="CE829" t="s">
        <v>146</v>
      </c>
      <c r="CG829" t="s">
        <v>335</v>
      </c>
      <c r="CI829" t="s">
        <v>127</v>
      </c>
      <c r="CJ829" t="s">
        <v>51</v>
      </c>
      <c r="CL829" t="s">
        <v>51</v>
      </c>
      <c r="CN829" t="s">
        <v>336</v>
      </c>
      <c r="CO829" t="s">
        <v>2964</v>
      </c>
      <c r="CP829">
        <v>9</v>
      </c>
      <c r="CS829" t="s">
        <v>337</v>
      </c>
    </row>
    <row r="830" spans="1:98" customFormat="1">
      <c r="A830">
        <v>199593</v>
      </c>
      <c r="B830" t="s">
        <v>1363</v>
      </c>
      <c r="C830" t="s">
        <v>360</v>
      </c>
      <c r="D830">
        <v>1989</v>
      </c>
      <c r="E830">
        <v>37</v>
      </c>
      <c r="F830" t="s">
        <v>57</v>
      </c>
      <c r="G830" t="s">
        <v>82</v>
      </c>
      <c r="H830" t="s">
        <v>726</v>
      </c>
      <c r="I830" t="s">
        <v>349</v>
      </c>
      <c r="J830" t="s">
        <v>325</v>
      </c>
      <c r="K830" s="329">
        <v>46127.659548611111</v>
      </c>
      <c r="L830" t="s">
        <v>309</v>
      </c>
      <c r="M830" t="s">
        <v>1363</v>
      </c>
      <c r="N830" t="s">
        <v>1364</v>
      </c>
      <c r="O830" t="s">
        <v>459</v>
      </c>
      <c r="P830" t="s">
        <v>353</v>
      </c>
      <c r="Q830" t="s">
        <v>305</v>
      </c>
      <c r="R830" t="s">
        <v>122</v>
      </c>
      <c r="S830" t="s">
        <v>121</v>
      </c>
      <c r="T830" t="s">
        <v>121</v>
      </c>
      <c r="U830" t="s">
        <v>395</v>
      </c>
      <c r="V830" t="s">
        <v>107</v>
      </c>
      <c r="W830" t="s">
        <v>505</v>
      </c>
      <c r="X830">
        <v>0</v>
      </c>
      <c r="Y830">
        <v>0</v>
      </c>
      <c r="Z830">
        <v>0</v>
      </c>
      <c r="AA830">
        <v>0</v>
      </c>
      <c r="AB830">
        <v>0</v>
      </c>
      <c r="AC830">
        <v>1</v>
      </c>
      <c r="AD830">
        <v>0</v>
      </c>
      <c r="AE830">
        <v>0</v>
      </c>
      <c r="AF830">
        <v>0</v>
      </c>
      <c r="AG830">
        <v>0</v>
      </c>
      <c r="AH830">
        <v>0</v>
      </c>
      <c r="AI830">
        <v>0</v>
      </c>
      <c r="AJ830">
        <v>0</v>
      </c>
      <c r="AK830">
        <v>0</v>
      </c>
      <c r="AL830">
        <v>0</v>
      </c>
      <c r="AM830">
        <v>0</v>
      </c>
      <c r="AN830">
        <v>0</v>
      </c>
      <c r="AO830">
        <v>0</v>
      </c>
      <c r="AP830" t="s">
        <v>345</v>
      </c>
      <c r="AQ830">
        <v>1</v>
      </c>
      <c r="AR830">
        <v>0</v>
      </c>
      <c r="AS830">
        <v>0</v>
      </c>
      <c r="AT830">
        <v>0</v>
      </c>
      <c r="AU830">
        <v>0</v>
      </c>
      <c r="AV830">
        <v>0</v>
      </c>
      <c r="AW830">
        <v>0</v>
      </c>
      <c r="AX830">
        <v>0</v>
      </c>
      <c r="AY830" t="s">
        <v>345</v>
      </c>
      <c r="AZ830">
        <v>1</v>
      </c>
      <c r="BA830">
        <v>0</v>
      </c>
      <c r="BB830">
        <v>0</v>
      </c>
      <c r="BC830">
        <v>0</v>
      </c>
      <c r="BD830">
        <v>0</v>
      </c>
      <c r="BE830">
        <v>0</v>
      </c>
      <c r="BF830">
        <v>0</v>
      </c>
      <c r="BG830">
        <v>0</v>
      </c>
      <c r="BH830">
        <v>0</v>
      </c>
      <c r="BK830" t="s">
        <v>386</v>
      </c>
      <c r="BL830" t="s">
        <v>130</v>
      </c>
      <c r="BM830" t="s">
        <v>129</v>
      </c>
      <c r="BN830" t="s">
        <v>118</v>
      </c>
      <c r="BO830" t="s">
        <v>989</v>
      </c>
      <c r="BP830">
        <v>0</v>
      </c>
      <c r="BQ830">
        <v>0</v>
      </c>
      <c r="BR830">
        <v>0</v>
      </c>
      <c r="BS830">
        <v>0</v>
      </c>
      <c r="BT830">
        <v>0</v>
      </c>
      <c r="BU830">
        <v>0</v>
      </c>
      <c r="BV830">
        <v>0</v>
      </c>
      <c r="BW830">
        <v>1</v>
      </c>
      <c r="BX830">
        <v>0</v>
      </c>
      <c r="BY830">
        <v>0</v>
      </c>
      <c r="BZ830">
        <v>1</v>
      </c>
      <c r="CA830">
        <v>0</v>
      </c>
      <c r="CB830">
        <v>0</v>
      </c>
      <c r="CC830">
        <v>1</v>
      </c>
      <c r="CD830">
        <v>0</v>
      </c>
      <c r="CE830" t="s">
        <v>1545</v>
      </c>
      <c r="CG830" t="s">
        <v>226</v>
      </c>
      <c r="CI830" t="s">
        <v>129</v>
      </c>
      <c r="CJ830" t="s">
        <v>51</v>
      </c>
      <c r="CL830" t="s">
        <v>51</v>
      </c>
      <c r="CN830" t="s">
        <v>346</v>
      </c>
      <c r="CP830">
        <v>10</v>
      </c>
      <c r="CS830" t="s">
        <v>337</v>
      </c>
    </row>
    <row r="831" spans="1:98" customFormat="1">
      <c r="A831">
        <v>199592</v>
      </c>
      <c r="B831" t="s">
        <v>1363</v>
      </c>
      <c r="C831" t="s">
        <v>322</v>
      </c>
      <c r="D831">
        <v>1987</v>
      </c>
      <c r="E831">
        <v>39</v>
      </c>
      <c r="F831" t="s">
        <v>57</v>
      </c>
      <c r="G831" t="s">
        <v>82</v>
      </c>
      <c r="H831" t="s">
        <v>726</v>
      </c>
      <c r="I831" t="s">
        <v>349</v>
      </c>
      <c r="J831" t="s">
        <v>325</v>
      </c>
      <c r="K831" s="329">
        <v>46127.656504629631</v>
      </c>
      <c r="L831" t="s">
        <v>309</v>
      </c>
      <c r="M831" t="s">
        <v>1363</v>
      </c>
      <c r="N831" t="s">
        <v>1364</v>
      </c>
      <c r="O831" t="s">
        <v>459</v>
      </c>
      <c r="P831" t="s">
        <v>353</v>
      </c>
      <c r="Q831" t="s">
        <v>305</v>
      </c>
      <c r="R831" t="s">
        <v>122</v>
      </c>
      <c r="S831" t="s">
        <v>121</v>
      </c>
      <c r="T831" t="s">
        <v>121</v>
      </c>
      <c r="U831" t="s">
        <v>331</v>
      </c>
      <c r="V831" t="s">
        <v>107</v>
      </c>
      <c r="W831" t="s">
        <v>795</v>
      </c>
      <c r="X831">
        <v>1</v>
      </c>
      <c r="Y831">
        <v>1</v>
      </c>
      <c r="Z831">
        <v>0</v>
      </c>
      <c r="AA831">
        <v>0</v>
      </c>
      <c r="AB831">
        <v>0</v>
      </c>
      <c r="AC831">
        <v>1</v>
      </c>
      <c r="AD831">
        <v>0</v>
      </c>
      <c r="AE831">
        <v>0</v>
      </c>
      <c r="AF831">
        <v>0</v>
      </c>
      <c r="AG831">
        <v>0</v>
      </c>
      <c r="AH831">
        <v>0</v>
      </c>
      <c r="AI831">
        <v>0</v>
      </c>
      <c r="AJ831">
        <v>0</v>
      </c>
      <c r="AK831">
        <v>0</v>
      </c>
      <c r="AL831">
        <v>0</v>
      </c>
      <c r="AM831">
        <v>0</v>
      </c>
      <c r="AN831">
        <v>0</v>
      </c>
      <c r="AO831">
        <v>0</v>
      </c>
      <c r="AP831" t="s">
        <v>345</v>
      </c>
      <c r="AQ831">
        <v>1</v>
      </c>
      <c r="AR831">
        <v>0</v>
      </c>
      <c r="AS831">
        <v>0</v>
      </c>
      <c r="AT831">
        <v>0</v>
      </c>
      <c r="AU831">
        <v>0</v>
      </c>
      <c r="AV831">
        <v>0</v>
      </c>
      <c r="AW831">
        <v>0</v>
      </c>
      <c r="AX831">
        <v>0</v>
      </c>
      <c r="AY831" t="s">
        <v>345</v>
      </c>
      <c r="AZ831">
        <v>1</v>
      </c>
      <c r="BA831">
        <v>0</v>
      </c>
      <c r="BB831">
        <v>0</v>
      </c>
      <c r="BC831">
        <v>0</v>
      </c>
      <c r="BD831">
        <v>0</v>
      </c>
      <c r="BE831">
        <v>0</v>
      </c>
      <c r="BF831">
        <v>0</v>
      </c>
      <c r="BG831">
        <v>0</v>
      </c>
      <c r="BH831">
        <v>0</v>
      </c>
      <c r="BI831" t="s">
        <v>51</v>
      </c>
      <c r="BK831" t="s">
        <v>133</v>
      </c>
      <c r="BL831" t="s">
        <v>130</v>
      </c>
      <c r="BM831" t="s">
        <v>134</v>
      </c>
      <c r="BN831" t="s">
        <v>117</v>
      </c>
      <c r="BO831" t="s">
        <v>1280</v>
      </c>
      <c r="BP831">
        <v>1</v>
      </c>
      <c r="BQ831">
        <v>0</v>
      </c>
      <c r="BR831">
        <v>0</v>
      </c>
      <c r="BS831">
        <v>0</v>
      </c>
      <c r="BT831">
        <v>0</v>
      </c>
      <c r="BU831">
        <v>0</v>
      </c>
      <c r="BV831">
        <v>1</v>
      </c>
      <c r="BW831">
        <v>1</v>
      </c>
      <c r="BX831">
        <v>0</v>
      </c>
      <c r="BY831">
        <v>0</v>
      </c>
      <c r="BZ831">
        <v>1</v>
      </c>
      <c r="CA831">
        <v>0</v>
      </c>
      <c r="CB831">
        <v>0</v>
      </c>
      <c r="CC831">
        <v>0</v>
      </c>
      <c r="CD831">
        <v>0</v>
      </c>
      <c r="CE831" t="s">
        <v>140</v>
      </c>
      <c r="CG831" t="s">
        <v>139</v>
      </c>
      <c r="CI831" t="s">
        <v>130</v>
      </c>
      <c r="CJ831" t="s">
        <v>51</v>
      </c>
      <c r="CK831" t="s">
        <v>2965</v>
      </c>
      <c r="CL831" t="s">
        <v>51</v>
      </c>
      <c r="CM831" t="s">
        <v>2966</v>
      </c>
      <c r="CN831" t="s">
        <v>346</v>
      </c>
      <c r="CP831">
        <v>8</v>
      </c>
      <c r="CQ831" t="s">
        <v>2967</v>
      </c>
      <c r="CR831" t="s">
        <v>2968</v>
      </c>
      <c r="CS831" t="s">
        <v>337</v>
      </c>
    </row>
    <row r="832" spans="1:98" customFormat="1">
      <c r="A832">
        <v>122166</v>
      </c>
      <c r="B832" t="s">
        <v>321</v>
      </c>
      <c r="C832" t="s">
        <v>322</v>
      </c>
      <c r="D832">
        <v>1966</v>
      </c>
      <c r="E832">
        <v>60</v>
      </c>
      <c r="F832" t="s">
        <v>339</v>
      </c>
      <c r="G832" t="s">
        <v>83</v>
      </c>
      <c r="H832" t="s">
        <v>555</v>
      </c>
      <c r="I832" t="s">
        <v>424</v>
      </c>
      <c r="J832" t="s">
        <v>350</v>
      </c>
      <c r="K832" s="329">
        <v>46127.62709490741</v>
      </c>
      <c r="L832" t="s">
        <v>309</v>
      </c>
      <c r="M832" t="s">
        <v>589</v>
      </c>
      <c r="N832" t="s">
        <v>590</v>
      </c>
      <c r="O832" t="s">
        <v>341</v>
      </c>
      <c r="P832" t="s">
        <v>342</v>
      </c>
      <c r="R832" t="s">
        <v>383</v>
      </c>
      <c r="S832" t="s">
        <v>121</v>
      </c>
      <c r="T832" t="s">
        <v>121</v>
      </c>
      <c r="U832" t="s">
        <v>331</v>
      </c>
      <c r="V832" t="s">
        <v>109</v>
      </c>
      <c r="W832" t="s">
        <v>477</v>
      </c>
      <c r="X832">
        <v>0</v>
      </c>
      <c r="Y832">
        <v>1</v>
      </c>
      <c r="Z832">
        <v>1</v>
      </c>
      <c r="AA832">
        <v>0</v>
      </c>
      <c r="AB832">
        <v>0</v>
      </c>
      <c r="AC832">
        <v>0</v>
      </c>
      <c r="AD832">
        <v>1</v>
      </c>
      <c r="AE832">
        <v>0</v>
      </c>
      <c r="AF832">
        <v>0</v>
      </c>
      <c r="AG832">
        <v>0</v>
      </c>
      <c r="AH832">
        <v>0</v>
      </c>
      <c r="AI832">
        <v>0</v>
      </c>
      <c r="AJ832">
        <v>0</v>
      </c>
      <c r="AK832">
        <v>0</v>
      </c>
      <c r="AL832">
        <v>0</v>
      </c>
      <c r="AM832">
        <v>0</v>
      </c>
      <c r="AN832">
        <v>0</v>
      </c>
      <c r="AO832">
        <v>0</v>
      </c>
      <c r="AP832" t="s">
        <v>345</v>
      </c>
      <c r="AQ832">
        <v>1</v>
      </c>
      <c r="AR832">
        <v>0</v>
      </c>
      <c r="AS832">
        <v>0</v>
      </c>
      <c r="AT832">
        <v>0</v>
      </c>
      <c r="AU832">
        <v>0</v>
      </c>
      <c r="AV832">
        <v>0</v>
      </c>
      <c r="AW832">
        <v>0</v>
      </c>
      <c r="AX832">
        <v>0</v>
      </c>
      <c r="AY832" t="s">
        <v>345</v>
      </c>
      <c r="AZ832">
        <v>1</v>
      </c>
      <c r="BA832">
        <v>0</v>
      </c>
      <c r="BB832">
        <v>0</v>
      </c>
      <c r="BC832">
        <v>0</v>
      </c>
      <c r="BD832">
        <v>0</v>
      </c>
      <c r="BE832">
        <v>0</v>
      </c>
      <c r="BF832">
        <v>0</v>
      </c>
      <c r="BG832">
        <v>0</v>
      </c>
      <c r="BH832">
        <v>0</v>
      </c>
      <c r="BK832" t="s">
        <v>131</v>
      </c>
      <c r="BL832" t="s">
        <v>130</v>
      </c>
      <c r="BM832" t="s">
        <v>131</v>
      </c>
      <c r="BN832" t="s">
        <v>120</v>
      </c>
      <c r="BO832" t="s">
        <v>923</v>
      </c>
      <c r="BP832">
        <v>0</v>
      </c>
      <c r="BQ832">
        <v>1</v>
      </c>
      <c r="BR832">
        <v>0</v>
      </c>
      <c r="BS832">
        <v>0</v>
      </c>
      <c r="BT832">
        <v>0</v>
      </c>
      <c r="BU832">
        <v>0</v>
      </c>
      <c r="BV832">
        <v>0</v>
      </c>
      <c r="BW832">
        <v>0</v>
      </c>
      <c r="BX832">
        <v>0</v>
      </c>
      <c r="BY832">
        <v>0</v>
      </c>
      <c r="BZ832">
        <v>0</v>
      </c>
      <c r="CA832">
        <v>0</v>
      </c>
      <c r="CB832">
        <v>0</v>
      </c>
      <c r="CC832">
        <v>0</v>
      </c>
      <c r="CD832">
        <v>0</v>
      </c>
      <c r="CE832" t="s">
        <v>184</v>
      </c>
      <c r="CG832" t="s">
        <v>192</v>
      </c>
      <c r="CI832" t="s">
        <v>130</v>
      </c>
      <c r="CJ832" t="s">
        <v>52</v>
      </c>
      <c r="CK832" t="s">
        <v>2969</v>
      </c>
      <c r="CL832" t="s">
        <v>52</v>
      </c>
      <c r="CN832" t="s">
        <v>346</v>
      </c>
      <c r="CP832">
        <v>9</v>
      </c>
      <c r="CS832" t="s">
        <v>337</v>
      </c>
    </row>
    <row r="833" spans="1:98" customFormat="1">
      <c r="A833">
        <v>199591</v>
      </c>
      <c r="B833" t="s">
        <v>29</v>
      </c>
      <c r="C833" t="s">
        <v>360</v>
      </c>
      <c r="D833">
        <v>1974</v>
      </c>
      <c r="E833">
        <v>52</v>
      </c>
      <c r="F833" t="s">
        <v>58</v>
      </c>
      <c r="G833" t="s">
        <v>78</v>
      </c>
      <c r="H833" t="s">
        <v>741</v>
      </c>
      <c r="I833" t="s">
        <v>367</v>
      </c>
      <c r="J833" t="s">
        <v>350</v>
      </c>
      <c r="K833" s="329">
        <v>46127.606620370374</v>
      </c>
      <c r="L833" t="s">
        <v>309</v>
      </c>
      <c r="M833" t="s">
        <v>29</v>
      </c>
      <c r="N833" t="s">
        <v>458</v>
      </c>
      <c r="O833" t="s">
        <v>459</v>
      </c>
      <c r="P833" t="s">
        <v>353</v>
      </c>
      <c r="Q833" t="s">
        <v>305</v>
      </c>
      <c r="R833" t="s">
        <v>122</v>
      </c>
      <c r="S833" t="s">
        <v>121</v>
      </c>
      <c r="T833" t="s">
        <v>121</v>
      </c>
      <c r="U833" t="s">
        <v>331</v>
      </c>
      <c r="V833" t="s">
        <v>107</v>
      </c>
      <c r="W833" t="s">
        <v>470</v>
      </c>
      <c r="X833">
        <v>0</v>
      </c>
      <c r="Y833">
        <v>0</v>
      </c>
      <c r="Z833">
        <v>1</v>
      </c>
      <c r="AA833">
        <v>0</v>
      </c>
      <c r="AB833">
        <v>0</v>
      </c>
      <c r="AC833">
        <v>0</v>
      </c>
      <c r="AD833">
        <v>0</v>
      </c>
      <c r="AE833">
        <v>0</v>
      </c>
      <c r="AF833">
        <v>0</v>
      </c>
      <c r="AG833">
        <v>0</v>
      </c>
      <c r="AH833">
        <v>0</v>
      </c>
      <c r="AI833">
        <v>0</v>
      </c>
      <c r="AJ833">
        <v>0</v>
      </c>
      <c r="AK833">
        <v>0</v>
      </c>
      <c r="AL833">
        <v>0</v>
      </c>
      <c r="AM833">
        <v>0</v>
      </c>
      <c r="AN833">
        <v>0</v>
      </c>
      <c r="AO833">
        <v>0</v>
      </c>
      <c r="AP833" t="s">
        <v>345</v>
      </c>
      <c r="AQ833">
        <v>1</v>
      </c>
      <c r="AR833">
        <v>0</v>
      </c>
      <c r="AS833">
        <v>0</v>
      </c>
      <c r="AT833">
        <v>0</v>
      </c>
      <c r="AU833">
        <v>0</v>
      </c>
      <c r="AV833">
        <v>0</v>
      </c>
      <c r="AW833">
        <v>0</v>
      </c>
      <c r="AX833">
        <v>0</v>
      </c>
      <c r="AY833" t="s">
        <v>345</v>
      </c>
      <c r="AZ833">
        <v>1</v>
      </c>
      <c r="BA833">
        <v>0</v>
      </c>
      <c r="BB833">
        <v>0</v>
      </c>
      <c r="BC833">
        <v>0</v>
      </c>
      <c r="BD833">
        <v>0</v>
      </c>
      <c r="BE833">
        <v>0</v>
      </c>
      <c r="BF833">
        <v>0</v>
      </c>
      <c r="BG833">
        <v>0</v>
      </c>
      <c r="BH833">
        <v>0</v>
      </c>
      <c r="BI833" t="s">
        <v>52</v>
      </c>
      <c r="BK833" t="s">
        <v>132</v>
      </c>
      <c r="BL833" t="s">
        <v>131</v>
      </c>
      <c r="BM833" t="s">
        <v>133</v>
      </c>
      <c r="BN833" t="s">
        <v>117</v>
      </c>
      <c r="BO833" t="s">
        <v>1478</v>
      </c>
      <c r="BP833">
        <v>1</v>
      </c>
      <c r="BQ833">
        <v>0</v>
      </c>
      <c r="BR833">
        <v>0</v>
      </c>
      <c r="BS833">
        <v>0</v>
      </c>
      <c r="BT833">
        <v>0</v>
      </c>
      <c r="BU833">
        <v>0</v>
      </c>
      <c r="BV833">
        <v>0</v>
      </c>
      <c r="BW833">
        <v>0</v>
      </c>
      <c r="BX833">
        <v>0</v>
      </c>
      <c r="BY833">
        <v>0</v>
      </c>
      <c r="BZ833">
        <v>0</v>
      </c>
      <c r="CA833">
        <v>0</v>
      </c>
      <c r="CB833">
        <v>0</v>
      </c>
      <c r="CC833">
        <v>0</v>
      </c>
      <c r="CD833">
        <v>1</v>
      </c>
      <c r="CE833" t="s">
        <v>335</v>
      </c>
      <c r="CG833" t="s">
        <v>335</v>
      </c>
      <c r="CI833" t="s">
        <v>130</v>
      </c>
      <c r="CJ833" t="s">
        <v>51</v>
      </c>
      <c r="CL833" t="s">
        <v>51</v>
      </c>
      <c r="CN833" t="s">
        <v>346</v>
      </c>
      <c r="CP833">
        <v>8</v>
      </c>
      <c r="CS833" t="s">
        <v>337</v>
      </c>
    </row>
    <row r="834" spans="1:98" customFormat="1">
      <c r="A834">
        <v>199590</v>
      </c>
      <c r="B834" t="s">
        <v>468</v>
      </c>
      <c r="C834" t="s">
        <v>360</v>
      </c>
      <c r="D834">
        <v>1961</v>
      </c>
      <c r="E834">
        <v>65</v>
      </c>
      <c r="F834" t="s">
        <v>339</v>
      </c>
      <c r="G834" t="s">
        <v>72</v>
      </c>
      <c r="H834" t="s">
        <v>774</v>
      </c>
      <c r="I834" t="s">
        <v>410</v>
      </c>
      <c r="J834" t="s">
        <v>350</v>
      </c>
      <c r="K834" s="329">
        <v>46127.583171296297</v>
      </c>
      <c r="L834" t="s">
        <v>309</v>
      </c>
      <c r="M834" t="s">
        <v>468</v>
      </c>
      <c r="N834" t="s">
        <v>469</v>
      </c>
      <c r="O834" t="s">
        <v>415</v>
      </c>
      <c r="P834" t="s">
        <v>382</v>
      </c>
      <c r="R834" t="s">
        <v>124</v>
      </c>
      <c r="S834" t="s">
        <v>121</v>
      </c>
      <c r="T834" t="s">
        <v>121</v>
      </c>
      <c r="U834" t="s">
        <v>372</v>
      </c>
      <c r="V834" t="s">
        <v>113</v>
      </c>
      <c r="W834" t="s">
        <v>470</v>
      </c>
      <c r="X834">
        <v>0</v>
      </c>
      <c r="Y834">
        <v>0</v>
      </c>
      <c r="Z834">
        <v>1</v>
      </c>
      <c r="AA834">
        <v>0</v>
      </c>
      <c r="AB834">
        <v>0</v>
      </c>
      <c r="AC834">
        <v>0</v>
      </c>
      <c r="AD834">
        <v>0</v>
      </c>
      <c r="AE834">
        <v>0</v>
      </c>
      <c r="AF834">
        <v>0</v>
      </c>
      <c r="AG834">
        <v>0</v>
      </c>
      <c r="AH834">
        <v>0</v>
      </c>
      <c r="AI834">
        <v>0</v>
      </c>
      <c r="AJ834">
        <v>0</v>
      </c>
      <c r="AK834">
        <v>0</v>
      </c>
      <c r="AL834">
        <v>0</v>
      </c>
      <c r="AM834">
        <v>0</v>
      </c>
      <c r="AN834">
        <v>0</v>
      </c>
      <c r="AO834">
        <v>0</v>
      </c>
      <c r="AP834" t="s">
        <v>1605</v>
      </c>
      <c r="AQ834">
        <v>0</v>
      </c>
      <c r="AR834">
        <v>0</v>
      </c>
      <c r="AS834">
        <v>0</v>
      </c>
      <c r="AT834">
        <v>0</v>
      </c>
      <c r="AU834">
        <v>1</v>
      </c>
      <c r="AV834">
        <v>1</v>
      </c>
      <c r="AW834">
        <v>0</v>
      </c>
      <c r="AX834">
        <v>0</v>
      </c>
      <c r="AY834" t="s">
        <v>433</v>
      </c>
      <c r="AZ834">
        <v>0</v>
      </c>
      <c r="BA834">
        <v>0</v>
      </c>
      <c r="BB834">
        <v>0</v>
      </c>
      <c r="BC834">
        <v>0</v>
      </c>
      <c r="BD834">
        <v>1</v>
      </c>
      <c r="BE834">
        <v>0</v>
      </c>
      <c r="BF834">
        <v>0</v>
      </c>
      <c r="BG834">
        <v>0</v>
      </c>
      <c r="BH834">
        <v>0</v>
      </c>
      <c r="BI834" t="s">
        <v>53</v>
      </c>
      <c r="BK834" t="s">
        <v>386</v>
      </c>
      <c r="BL834" t="s">
        <v>135</v>
      </c>
      <c r="BM834" t="s">
        <v>129</v>
      </c>
      <c r="BN834" t="s">
        <v>117</v>
      </c>
      <c r="BO834" t="s">
        <v>922</v>
      </c>
      <c r="BP834">
        <v>1</v>
      </c>
      <c r="BQ834">
        <v>0</v>
      </c>
      <c r="BR834">
        <v>0</v>
      </c>
      <c r="BS834">
        <v>0</v>
      </c>
      <c r="BT834">
        <v>0</v>
      </c>
      <c r="BU834">
        <v>0</v>
      </c>
      <c r="BV834">
        <v>0</v>
      </c>
      <c r="BW834">
        <v>0</v>
      </c>
      <c r="BX834">
        <v>0</v>
      </c>
      <c r="BY834">
        <v>0</v>
      </c>
      <c r="BZ834">
        <v>0</v>
      </c>
      <c r="CA834">
        <v>0</v>
      </c>
      <c r="CB834">
        <v>0</v>
      </c>
      <c r="CC834">
        <v>0</v>
      </c>
      <c r="CD834">
        <v>0</v>
      </c>
      <c r="CE834" t="s">
        <v>335</v>
      </c>
      <c r="CG834" t="s">
        <v>335</v>
      </c>
      <c r="CI834" t="s">
        <v>128</v>
      </c>
      <c r="CJ834" t="s">
        <v>51</v>
      </c>
      <c r="CL834" t="s">
        <v>52</v>
      </c>
      <c r="CN834" t="s">
        <v>346</v>
      </c>
      <c r="CP834">
        <v>9</v>
      </c>
      <c r="CS834" t="s">
        <v>347</v>
      </c>
    </row>
    <row r="835" spans="1:98" customFormat="1">
      <c r="A835">
        <v>199589</v>
      </c>
      <c r="B835" t="s">
        <v>406</v>
      </c>
      <c r="C835" t="s">
        <v>360</v>
      </c>
      <c r="D835">
        <v>1968</v>
      </c>
      <c r="E835">
        <v>58</v>
      </c>
      <c r="F835" t="s">
        <v>58</v>
      </c>
      <c r="G835" t="s">
        <v>75</v>
      </c>
      <c r="H835" t="s">
        <v>584</v>
      </c>
      <c r="I835" t="s">
        <v>410</v>
      </c>
      <c r="J835" t="s">
        <v>325</v>
      </c>
      <c r="K835" s="329">
        <v>46127.563240740739</v>
      </c>
      <c r="L835" t="s">
        <v>309</v>
      </c>
      <c r="M835" t="s">
        <v>406</v>
      </c>
      <c r="N835" t="s">
        <v>407</v>
      </c>
      <c r="O835" t="s">
        <v>328</v>
      </c>
      <c r="P835" t="s">
        <v>329</v>
      </c>
      <c r="R835" t="s">
        <v>383</v>
      </c>
      <c r="S835" t="s">
        <v>121</v>
      </c>
      <c r="T835" t="s">
        <v>121</v>
      </c>
      <c r="U835" t="s">
        <v>2970</v>
      </c>
      <c r="V835" t="s">
        <v>111</v>
      </c>
      <c r="W835" t="s">
        <v>524</v>
      </c>
      <c r="X835">
        <v>0</v>
      </c>
      <c r="Y835">
        <v>1</v>
      </c>
      <c r="Z835">
        <v>0</v>
      </c>
      <c r="AA835">
        <v>0</v>
      </c>
      <c r="AB835">
        <v>0</v>
      </c>
      <c r="AC835">
        <v>0</v>
      </c>
      <c r="AD835">
        <v>0</v>
      </c>
      <c r="AE835">
        <v>0</v>
      </c>
      <c r="AF835">
        <v>0</v>
      </c>
      <c r="AG835">
        <v>0</v>
      </c>
      <c r="AH835">
        <v>0</v>
      </c>
      <c r="AI835">
        <v>0</v>
      </c>
      <c r="AJ835">
        <v>0</v>
      </c>
      <c r="AK835">
        <v>0</v>
      </c>
      <c r="AL835">
        <v>0</v>
      </c>
      <c r="AM835">
        <v>0</v>
      </c>
      <c r="AN835">
        <v>0</v>
      </c>
      <c r="AO835">
        <v>0</v>
      </c>
      <c r="AP835" t="s">
        <v>345</v>
      </c>
      <c r="AQ835">
        <v>1</v>
      </c>
      <c r="AR835">
        <v>0</v>
      </c>
      <c r="AS835">
        <v>0</v>
      </c>
      <c r="AT835">
        <v>0</v>
      </c>
      <c r="AU835">
        <v>0</v>
      </c>
      <c r="AV835">
        <v>0</v>
      </c>
      <c r="AW835">
        <v>0</v>
      </c>
      <c r="AX835">
        <v>0</v>
      </c>
      <c r="AY835" t="s">
        <v>345</v>
      </c>
      <c r="AZ835">
        <v>1</v>
      </c>
      <c r="BA835">
        <v>0</v>
      </c>
      <c r="BB835">
        <v>0</v>
      </c>
      <c r="BC835">
        <v>0</v>
      </c>
      <c r="BD835">
        <v>0</v>
      </c>
      <c r="BE835">
        <v>0</v>
      </c>
      <c r="BF835">
        <v>0</v>
      </c>
      <c r="BG835">
        <v>0</v>
      </c>
      <c r="BH835">
        <v>0</v>
      </c>
      <c r="BI835" t="s">
        <v>52</v>
      </c>
      <c r="BJ835" t="s">
        <v>2971</v>
      </c>
      <c r="BK835" t="s">
        <v>130</v>
      </c>
      <c r="BL835" t="s">
        <v>130</v>
      </c>
      <c r="BM835" t="s">
        <v>130</v>
      </c>
      <c r="BN835" t="s">
        <v>117</v>
      </c>
      <c r="BO835" t="s">
        <v>2972</v>
      </c>
      <c r="BP835">
        <v>1</v>
      </c>
      <c r="BQ835">
        <v>1</v>
      </c>
      <c r="BR835">
        <v>1</v>
      </c>
      <c r="BS835">
        <v>1</v>
      </c>
      <c r="BT835">
        <v>1</v>
      </c>
      <c r="BU835">
        <v>1</v>
      </c>
      <c r="BV835">
        <v>0</v>
      </c>
      <c r="BW835">
        <v>1</v>
      </c>
      <c r="BX835">
        <v>0</v>
      </c>
      <c r="BY835">
        <v>0</v>
      </c>
      <c r="BZ835">
        <v>0</v>
      </c>
      <c r="CA835">
        <v>1</v>
      </c>
      <c r="CB835">
        <v>0</v>
      </c>
      <c r="CC835">
        <v>0</v>
      </c>
      <c r="CD835">
        <v>0</v>
      </c>
      <c r="CE835" t="s">
        <v>137</v>
      </c>
      <c r="CF835" t="s">
        <v>2973</v>
      </c>
      <c r="CG835" t="s">
        <v>138</v>
      </c>
      <c r="CH835" t="s">
        <v>2974</v>
      </c>
      <c r="CI835" t="s">
        <v>129</v>
      </c>
      <c r="CJ835" t="s">
        <v>52</v>
      </c>
      <c r="CK835" t="s">
        <v>909</v>
      </c>
      <c r="CL835" t="s">
        <v>52</v>
      </c>
      <c r="CM835" t="s">
        <v>2975</v>
      </c>
      <c r="CN835" t="s">
        <v>346</v>
      </c>
      <c r="CP835">
        <v>8</v>
      </c>
      <c r="CQ835" t="s">
        <v>2976</v>
      </c>
      <c r="CR835" t="s">
        <v>2977</v>
      </c>
      <c r="CS835" t="s">
        <v>337</v>
      </c>
      <c r="CT835" t="s">
        <v>1790</v>
      </c>
    </row>
    <row r="836" spans="1:98" customFormat="1">
      <c r="A836">
        <v>147074</v>
      </c>
      <c r="B836" t="s">
        <v>321</v>
      </c>
      <c r="C836" t="s">
        <v>360</v>
      </c>
      <c r="D836">
        <v>1983</v>
      </c>
      <c r="E836">
        <v>43</v>
      </c>
      <c r="F836" t="s">
        <v>387</v>
      </c>
      <c r="G836" t="s">
        <v>49</v>
      </c>
      <c r="H836" t="s">
        <v>328</v>
      </c>
      <c r="I836" t="s">
        <v>471</v>
      </c>
      <c r="J836" t="s">
        <v>350</v>
      </c>
      <c r="K836" s="329">
        <v>46127.554548611108</v>
      </c>
      <c r="L836" t="s">
        <v>309</v>
      </c>
      <c r="M836" t="s">
        <v>650</v>
      </c>
      <c r="N836" t="s">
        <v>651</v>
      </c>
      <c r="O836" t="s">
        <v>507</v>
      </c>
      <c r="P836" t="s">
        <v>342</v>
      </c>
      <c r="R836" t="s">
        <v>383</v>
      </c>
      <c r="S836" t="s">
        <v>121</v>
      </c>
      <c r="T836" t="s">
        <v>121</v>
      </c>
      <c r="U836" t="s">
        <v>331</v>
      </c>
      <c r="V836" t="s">
        <v>108</v>
      </c>
      <c r="W836" t="s">
        <v>835</v>
      </c>
      <c r="X836">
        <v>0</v>
      </c>
      <c r="Y836">
        <v>0</v>
      </c>
      <c r="Z836">
        <v>0</v>
      </c>
      <c r="AA836">
        <v>0</v>
      </c>
      <c r="AB836">
        <v>0</v>
      </c>
      <c r="AC836">
        <v>1</v>
      </c>
      <c r="AD836">
        <v>0</v>
      </c>
      <c r="AE836">
        <v>0</v>
      </c>
      <c r="AF836">
        <v>0</v>
      </c>
      <c r="AG836">
        <v>0</v>
      </c>
      <c r="AH836">
        <v>0</v>
      </c>
      <c r="AI836">
        <v>0</v>
      </c>
      <c r="AJ836">
        <v>0</v>
      </c>
      <c r="AK836">
        <v>0</v>
      </c>
      <c r="AL836">
        <v>1</v>
      </c>
      <c r="AM836">
        <v>0</v>
      </c>
      <c r="AN836">
        <v>0</v>
      </c>
      <c r="AO836">
        <v>0</v>
      </c>
      <c r="AP836" t="s">
        <v>630</v>
      </c>
      <c r="AQ836">
        <v>1</v>
      </c>
      <c r="AR836">
        <v>0</v>
      </c>
      <c r="AS836">
        <v>0</v>
      </c>
      <c r="AT836">
        <v>0</v>
      </c>
      <c r="AU836">
        <v>0</v>
      </c>
      <c r="AV836">
        <v>0</v>
      </c>
      <c r="AW836">
        <v>1</v>
      </c>
      <c r="AX836">
        <v>0</v>
      </c>
      <c r="AY836" t="s">
        <v>345</v>
      </c>
      <c r="AZ836">
        <v>1</v>
      </c>
      <c r="BA836">
        <v>0</v>
      </c>
      <c r="BB836">
        <v>0</v>
      </c>
      <c r="BC836">
        <v>0</v>
      </c>
      <c r="BD836">
        <v>0</v>
      </c>
      <c r="BE836">
        <v>0</v>
      </c>
      <c r="BF836">
        <v>0</v>
      </c>
      <c r="BG836">
        <v>0</v>
      </c>
      <c r="BH836">
        <v>0</v>
      </c>
      <c r="BI836" t="s">
        <v>52</v>
      </c>
      <c r="BK836" t="s">
        <v>386</v>
      </c>
      <c r="BL836" t="s">
        <v>129</v>
      </c>
      <c r="BM836" t="s">
        <v>128</v>
      </c>
      <c r="BN836" t="s">
        <v>118</v>
      </c>
      <c r="BO836" t="s">
        <v>924</v>
      </c>
      <c r="BP836">
        <v>0</v>
      </c>
      <c r="BQ836">
        <v>0</v>
      </c>
      <c r="BR836">
        <v>0</v>
      </c>
      <c r="BS836">
        <v>0</v>
      </c>
      <c r="BT836">
        <v>0</v>
      </c>
      <c r="BU836">
        <v>1</v>
      </c>
      <c r="BV836">
        <v>0</v>
      </c>
      <c r="BW836">
        <v>0</v>
      </c>
      <c r="BX836">
        <v>0</v>
      </c>
      <c r="BY836">
        <v>0</v>
      </c>
      <c r="BZ836">
        <v>0</v>
      </c>
      <c r="CA836">
        <v>0</v>
      </c>
      <c r="CB836">
        <v>0</v>
      </c>
      <c r="CC836">
        <v>0</v>
      </c>
      <c r="CD836">
        <v>0</v>
      </c>
      <c r="CE836" t="s">
        <v>335</v>
      </c>
      <c r="CG836" t="s">
        <v>208</v>
      </c>
      <c r="CI836" t="s">
        <v>128</v>
      </c>
      <c r="CJ836" t="s">
        <v>52</v>
      </c>
      <c r="CL836" t="s">
        <v>53</v>
      </c>
      <c r="CN836" t="s">
        <v>346</v>
      </c>
      <c r="CP836">
        <v>5</v>
      </c>
      <c r="CS836" t="s">
        <v>400</v>
      </c>
    </row>
    <row r="837" spans="1:98" customFormat="1">
      <c r="A837">
        <v>142508</v>
      </c>
      <c r="B837" t="s">
        <v>321</v>
      </c>
      <c r="C837" t="s">
        <v>322</v>
      </c>
      <c r="D837">
        <v>1975</v>
      </c>
      <c r="E837">
        <v>51</v>
      </c>
      <c r="F837" t="s">
        <v>58</v>
      </c>
      <c r="G837" t="s">
        <v>81</v>
      </c>
      <c r="H837" t="s">
        <v>894</v>
      </c>
      <c r="I837" t="s">
        <v>402</v>
      </c>
      <c r="J837" t="s">
        <v>350</v>
      </c>
      <c r="K837" s="329">
        <v>46127.546446759261</v>
      </c>
      <c r="L837" t="s">
        <v>309</v>
      </c>
      <c r="M837" t="s">
        <v>502</v>
      </c>
      <c r="N837" t="s">
        <v>582</v>
      </c>
      <c r="O837" t="s">
        <v>483</v>
      </c>
      <c r="P837" t="s">
        <v>382</v>
      </c>
      <c r="Q837" t="s">
        <v>1256</v>
      </c>
      <c r="R837" t="s">
        <v>122</v>
      </c>
      <c r="S837" t="s">
        <v>122</v>
      </c>
      <c r="T837" t="s">
        <v>343</v>
      </c>
      <c r="U837" t="s">
        <v>331</v>
      </c>
      <c r="V837" t="s">
        <v>105</v>
      </c>
      <c r="W837" t="s">
        <v>1481</v>
      </c>
      <c r="X837">
        <v>1</v>
      </c>
      <c r="Y837">
        <v>1</v>
      </c>
      <c r="Z837">
        <v>1</v>
      </c>
      <c r="AA837">
        <v>0</v>
      </c>
      <c r="AB837">
        <v>1</v>
      </c>
      <c r="AC837">
        <v>0</v>
      </c>
      <c r="AD837">
        <v>1</v>
      </c>
      <c r="AE837">
        <v>0</v>
      </c>
      <c r="AF837">
        <v>0</v>
      </c>
      <c r="AG837">
        <v>0</v>
      </c>
      <c r="AH837">
        <v>0</v>
      </c>
      <c r="AI837">
        <v>0</v>
      </c>
      <c r="AJ837">
        <v>0</v>
      </c>
      <c r="AK837">
        <v>0</v>
      </c>
      <c r="AL837">
        <v>0</v>
      </c>
      <c r="AM837">
        <v>0</v>
      </c>
      <c r="AN837">
        <v>0</v>
      </c>
      <c r="AO837">
        <v>0</v>
      </c>
      <c r="AP837" t="s">
        <v>345</v>
      </c>
      <c r="AQ837">
        <v>1</v>
      </c>
      <c r="AR837">
        <v>0</v>
      </c>
      <c r="AS837">
        <v>0</v>
      </c>
      <c r="AT837">
        <v>0</v>
      </c>
      <c r="AU837">
        <v>0</v>
      </c>
      <c r="AV837">
        <v>0</v>
      </c>
      <c r="AW837">
        <v>0</v>
      </c>
      <c r="AX837">
        <v>0</v>
      </c>
      <c r="AY837" t="s">
        <v>345</v>
      </c>
      <c r="AZ837">
        <v>1</v>
      </c>
      <c r="BA837">
        <v>0</v>
      </c>
      <c r="BB837">
        <v>0</v>
      </c>
      <c r="BC837">
        <v>0</v>
      </c>
      <c r="BD837">
        <v>0</v>
      </c>
      <c r="BE837">
        <v>0</v>
      </c>
      <c r="BF837">
        <v>0</v>
      </c>
      <c r="BG837">
        <v>0</v>
      </c>
      <c r="BH837">
        <v>0</v>
      </c>
      <c r="BK837" t="s">
        <v>131</v>
      </c>
      <c r="BL837" t="s">
        <v>131</v>
      </c>
      <c r="BM837" t="s">
        <v>130</v>
      </c>
      <c r="BN837" t="s">
        <v>117</v>
      </c>
      <c r="BO837" t="s">
        <v>1597</v>
      </c>
      <c r="BP837">
        <v>0</v>
      </c>
      <c r="BQ837">
        <v>0</v>
      </c>
      <c r="BR837">
        <v>0</v>
      </c>
      <c r="BS837">
        <v>0</v>
      </c>
      <c r="BT837">
        <v>0</v>
      </c>
      <c r="BU837">
        <v>1</v>
      </c>
      <c r="BV837">
        <v>0</v>
      </c>
      <c r="BW837">
        <v>0</v>
      </c>
      <c r="BX837">
        <v>0</v>
      </c>
      <c r="BY837">
        <v>0</v>
      </c>
      <c r="BZ837">
        <v>0</v>
      </c>
      <c r="CA837">
        <v>0</v>
      </c>
      <c r="CB837">
        <v>1</v>
      </c>
      <c r="CC837">
        <v>0</v>
      </c>
      <c r="CD837">
        <v>0</v>
      </c>
      <c r="CE837" t="s">
        <v>335</v>
      </c>
      <c r="CG837" t="s">
        <v>230</v>
      </c>
      <c r="CI837" t="s">
        <v>128</v>
      </c>
      <c r="CJ837" t="s">
        <v>52</v>
      </c>
      <c r="CK837" t="s">
        <v>2978</v>
      </c>
      <c r="CL837" t="s">
        <v>52</v>
      </c>
      <c r="CN837" t="s">
        <v>346</v>
      </c>
      <c r="CP837">
        <v>8</v>
      </c>
      <c r="CS837" t="s">
        <v>347</v>
      </c>
    </row>
    <row r="838" spans="1:98" customFormat="1">
      <c r="A838">
        <v>199588</v>
      </c>
      <c r="B838" t="s">
        <v>356</v>
      </c>
      <c r="C838" t="s">
        <v>322</v>
      </c>
      <c r="D838">
        <v>1997</v>
      </c>
      <c r="E838">
        <v>29</v>
      </c>
      <c r="F838" t="s">
        <v>323</v>
      </c>
      <c r="G838" t="s">
        <v>71</v>
      </c>
      <c r="H838" t="s">
        <v>647</v>
      </c>
      <c r="I838" t="s">
        <v>349</v>
      </c>
      <c r="J838" t="s">
        <v>350</v>
      </c>
      <c r="K838" s="329">
        <v>46127.546018518522</v>
      </c>
      <c r="L838" t="s">
        <v>309</v>
      </c>
      <c r="M838" t="s">
        <v>356</v>
      </c>
      <c r="N838" t="s">
        <v>357</v>
      </c>
      <c r="O838" t="s">
        <v>358</v>
      </c>
      <c r="P838" t="s">
        <v>329</v>
      </c>
      <c r="R838" t="s">
        <v>122</v>
      </c>
      <c r="S838" t="s">
        <v>122</v>
      </c>
      <c r="T838" t="s">
        <v>394</v>
      </c>
      <c r="U838" t="s">
        <v>331</v>
      </c>
      <c r="V838" t="s">
        <v>105</v>
      </c>
      <c r="W838" t="s">
        <v>599</v>
      </c>
      <c r="X838">
        <v>1</v>
      </c>
      <c r="Y838">
        <v>0</v>
      </c>
      <c r="Z838">
        <v>0</v>
      </c>
      <c r="AA838">
        <v>0</v>
      </c>
      <c r="AB838">
        <v>1</v>
      </c>
      <c r="AC838">
        <v>0</v>
      </c>
      <c r="AD838">
        <v>0</v>
      </c>
      <c r="AE838">
        <v>0</v>
      </c>
      <c r="AF838">
        <v>0</v>
      </c>
      <c r="AG838">
        <v>0</v>
      </c>
      <c r="AH838">
        <v>0</v>
      </c>
      <c r="AI838">
        <v>0</v>
      </c>
      <c r="AJ838">
        <v>0</v>
      </c>
      <c r="AK838">
        <v>0</v>
      </c>
      <c r="AL838">
        <v>0</v>
      </c>
      <c r="AM838">
        <v>0</v>
      </c>
      <c r="AN838">
        <v>0</v>
      </c>
      <c r="AO838">
        <v>0</v>
      </c>
      <c r="AP838" t="s">
        <v>510</v>
      </c>
      <c r="AQ838">
        <v>0</v>
      </c>
      <c r="AR838">
        <v>0</v>
      </c>
      <c r="AS838">
        <v>1</v>
      </c>
      <c r="AT838">
        <v>0</v>
      </c>
      <c r="AU838">
        <v>0</v>
      </c>
      <c r="AV838">
        <v>0</v>
      </c>
      <c r="AW838">
        <v>0</v>
      </c>
      <c r="AX838">
        <v>0</v>
      </c>
      <c r="AY838" t="s">
        <v>604</v>
      </c>
      <c r="AZ838">
        <v>0</v>
      </c>
      <c r="BA838">
        <v>0</v>
      </c>
      <c r="BB838">
        <v>0</v>
      </c>
      <c r="BC838">
        <v>1</v>
      </c>
      <c r="BD838">
        <v>0</v>
      </c>
      <c r="BE838">
        <v>1</v>
      </c>
      <c r="BF838">
        <v>0</v>
      </c>
      <c r="BG838">
        <v>0</v>
      </c>
      <c r="BH838">
        <v>0</v>
      </c>
      <c r="BI838" t="s">
        <v>51</v>
      </c>
      <c r="BK838" t="s">
        <v>130</v>
      </c>
      <c r="BL838" t="s">
        <v>132</v>
      </c>
      <c r="BM838" t="s">
        <v>131</v>
      </c>
      <c r="BN838" t="s">
        <v>117</v>
      </c>
      <c r="BO838" t="s">
        <v>924</v>
      </c>
      <c r="BP838">
        <v>0</v>
      </c>
      <c r="BQ838">
        <v>0</v>
      </c>
      <c r="BR838">
        <v>0</v>
      </c>
      <c r="BS838">
        <v>0</v>
      </c>
      <c r="BT838">
        <v>0</v>
      </c>
      <c r="BU838">
        <v>1</v>
      </c>
      <c r="BV838">
        <v>0</v>
      </c>
      <c r="BW838">
        <v>0</v>
      </c>
      <c r="BX838">
        <v>0</v>
      </c>
      <c r="BY838">
        <v>0</v>
      </c>
      <c r="BZ838">
        <v>0</v>
      </c>
      <c r="CA838">
        <v>0</v>
      </c>
      <c r="CB838">
        <v>0</v>
      </c>
      <c r="CC838">
        <v>0</v>
      </c>
      <c r="CD838">
        <v>0</v>
      </c>
      <c r="CE838" t="s">
        <v>335</v>
      </c>
      <c r="CG838" t="s">
        <v>137</v>
      </c>
      <c r="CI838" t="s">
        <v>128</v>
      </c>
      <c r="CJ838" t="s">
        <v>51</v>
      </c>
      <c r="CL838" t="s">
        <v>51</v>
      </c>
      <c r="CN838" t="s">
        <v>346</v>
      </c>
      <c r="CP838">
        <v>10</v>
      </c>
      <c r="CS838" t="s">
        <v>337</v>
      </c>
    </row>
    <row r="839" spans="1:98" customFormat="1">
      <c r="A839">
        <v>199587</v>
      </c>
      <c r="B839" t="s">
        <v>1363</v>
      </c>
      <c r="C839" t="s">
        <v>360</v>
      </c>
      <c r="D839">
        <v>1984</v>
      </c>
      <c r="E839">
        <v>42</v>
      </c>
      <c r="F839" t="s">
        <v>387</v>
      </c>
      <c r="G839" t="s">
        <v>71</v>
      </c>
      <c r="H839" t="s">
        <v>703</v>
      </c>
      <c r="I839" t="s">
        <v>424</v>
      </c>
      <c r="J839" t="s">
        <v>325</v>
      </c>
      <c r="K839" s="329">
        <v>46127.529687499999</v>
      </c>
      <c r="L839" t="s">
        <v>309</v>
      </c>
      <c r="M839" t="s">
        <v>1363</v>
      </c>
      <c r="N839" t="s">
        <v>1364</v>
      </c>
      <c r="O839" t="s">
        <v>459</v>
      </c>
      <c r="P839" t="s">
        <v>353</v>
      </c>
      <c r="Q839" t="s">
        <v>305</v>
      </c>
      <c r="R839" t="s">
        <v>124</v>
      </c>
      <c r="S839" t="s">
        <v>122</v>
      </c>
      <c r="T839" t="s">
        <v>330</v>
      </c>
      <c r="U839" t="s">
        <v>372</v>
      </c>
      <c r="V839" t="s">
        <v>105</v>
      </c>
      <c r="W839" t="s">
        <v>332</v>
      </c>
      <c r="X839">
        <v>0</v>
      </c>
      <c r="Y839">
        <v>0</v>
      </c>
      <c r="Z839">
        <v>0</v>
      </c>
      <c r="AA839">
        <v>0</v>
      </c>
      <c r="AB839">
        <v>0</v>
      </c>
      <c r="AC839">
        <v>0</v>
      </c>
      <c r="AD839">
        <v>0</v>
      </c>
      <c r="AE839">
        <v>0</v>
      </c>
      <c r="AF839">
        <v>0</v>
      </c>
      <c r="AG839">
        <v>0</v>
      </c>
      <c r="AH839">
        <v>0</v>
      </c>
      <c r="AI839">
        <v>0</v>
      </c>
      <c r="AJ839">
        <v>0</v>
      </c>
      <c r="AK839">
        <v>0</v>
      </c>
      <c r="AL839">
        <v>0</v>
      </c>
      <c r="AM839">
        <v>0</v>
      </c>
      <c r="AN839">
        <v>1</v>
      </c>
      <c r="AO839">
        <v>0</v>
      </c>
      <c r="AP839" t="s">
        <v>333</v>
      </c>
      <c r="AQ839">
        <v>0</v>
      </c>
      <c r="AR839">
        <v>0</v>
      </c>
      <c r="AS839">
        <v>1</v>
      </c>
      <c r="AT839">
        <v>1</v>
      </c>
      <c r="AU839">
        <v>0</v>
      </c>
      <c r="AV839">
        <v>0</v>
      </c>
      <c r="AW839">
        <v>0</v>
      </c>
      <c r="AX839">
        <v>0</v>
      </c>
      <c r="AY839" t="s">
        <v>604</v>
      </c>
      <c r="AZ839">
        <v>0</v>
      </c>
      <c r="BA839">
        <v>0</v>
      </c>
      <c r="BB839">
        <v>0</v>
      </c>
      <c r="BC839">
        <v>1</v>
      </c>
      <c r="BD839">
        <v>0</v>
      </c>
      <c r="BE839">
        <v>1</v>
      </c>
      <c r="BF839">
        <v>0</v>
      </c>
      <c r="BG839">
        <v>0</v>
      </c>
      <c r="BH839">
        <v>0</v>
      </c>
      <c r="BI839" t="s">
        <v>52</v>
      </c>
      <c r="BJ839" t="s">
        <v>2979</v>
      </c>
      <c r="BK839" t="s">
        <v>131</v>
      </c>
      <c r="BL839" t="s">
        <v>134</v>
      </c>
      <c r="BM839" t="s">
        <v>130</v>
      </c>
      <c r="BN839" t="s">
        <v>117</v>
      </c>
      <c r="BO839" t="s">
        <v>924</v>
      </c>
      <c r="BP839">
        <v>0</v>
      </c>
      <c r="BQ839">
        <v>0</v>
      </c>
      <c r="BR839">
        <v>0</v>
      </c>
      <c r="BS839">
        <v>0</v>
      </c>
      <c r="BT839">
        <v>0</v>
      </c>
      <c r="BU839">
        <v>1</v>
      </c>
      <c r="BV839">
        <v>0</v>
      </c>
      <c r="BW839">
        <v>0</v>
      </c>
      <c r="BX839">
        <v>0</v>
      </c>
      <c r="BY839">
        <v>0</v>
      </c>
      <c r="BZ839">
        <v>0</v>
      </c>
      <c r="CA839">
        <v>0</v>
      </c>
      <c r="CB839">
        <v>0</v>
      </c>
      <c r="CC839">
        <v>0</v>
      </c>
      <c r="CD839">
        <v>0</v>
      </c>
      <c r="CE839" t="s">
        <v>335</v>
      </c>
      <c r="CG839" t="s">
        <v>335</v>
      </c>
      <c r="CI839" t="s">
        <v>130</v>
      </c>
      <c r="CJ839" t="s">
        <v>52</v>
      </c>
      <c r="CK839" t="s">
        <v>2980</v>
      </c>
      <c r="CL839" t="s">
        <v>52</v>
      </c>
      <c r="CN839" t="s">
        <v>336</v>
      </c>
      <c r="CO839" t="s">
        <v>2981</v>
      </c>
      <c r="CP839">
        <v>9</v>
      </c>
      <c r="CQ839" t="s">
        <v>2982</v>
      </c>
      <c r="CR839" t="s">
        <v>2983</v>
      </c>
      <c r="CS839" t="s">
        <v>347</v>
      </c>
    </row>
    <row r="840" spans="1:98" customFormat="1">
      <c r="A840">
        <v>199586</v>
      </c>
      <c r="B840" t="s">
        <v>1363</v>
      </c>
      <c r="C840" t="s">
        <v>322</v>
      </c>
      <c r="D840">
        <v>1976</v>
      </c>
      <c r="E840">
        <v>50</v>
      </c>
      <c r="F840" t="s">
        <v>58</v>
      </c>
      <c r="G840" t="s">
        <v>72</v>
      </c>
      <c r="H840" t="s">
        <v>1494</v>
      </c>
      <c r="I840" t="s">
        <v>367</v>
      </c>
      <c r="J840" t="s">
        <v>350</v>
      </c>
      <c r="K840" s="329">
        <v>46127.527719907404</v>
      </c>
      <c r="L840" t="s">
        <v>309</v>
      </c>
      <c r="M840" t="s">
        <v>1363</v>
      </c>
      <c r="N840" t="s">
        <v>1364</v>
      </c>
      <c r="O840" t="s">
        <v>459</v>
      </c>
      <c r="P840" t="s">
        <v>353</v>
      </c>
      <c r="Q840" t="s">
        <v>305</v>
      </c>
      <c r="R840" t="s">
        <v>122</v>
      </c>
      <c r="S840" t="s">
        <v>122</v>
      </c>
      <c r="T840" t="s">
        <v>330</v>
      </c>
      <c r="U840" t="s">
        <v>331</v>
      </c>
      <c r="V840" t="s">
        <v>112</v>
      </c>
      <c r="W840" t="s">
        <v>565</v>
      </c>
      <c r="X840">
        <v>0</v>
      </c>
      <c r="Y840">
        <v>0</v>
      </c>
      <c r="Z840">
        <v>1</v>
      </c>
      <c r="AA840">
        <v>0</v>
      </c>
      <c r="AB840">
        <v>0</v>
      </c>
      <c r="AC840">
        <v>1</v>
      </c>
      <c r="AD840">
        <v>0</v>
      </c>
      <c r="AE840">
        <v>0</v>
      </c>
      <c r="AF840">
        <v>0</v>
      </c>
      <c r="AG840">
        <v>0</v>
      </c>
      <c r="AH840">
        <v>0</v>
      </c>
      <c r="AI840">
        <v>0</v>
      </c>
      <c r="AJ840">
        <v>0</v>
      </c>
      <c r="AK840">
        <v>0</v>
      </c>
      <c r="AL840">
        <v>0</v>
      </c>
      <c r="AM840">
        <v>0</v>
      </c>
      <c r="AN840">
        <v>0</v>
      </c>
      <c r="AO840">
        <v>0</v>
      </c>
      <c r="AP840" t="s">
        <v>510</v>
      </c>
      <c r="AQ840">
        <v>0</v>
      </c>
      <c r="AR840">
        <v>0</v>
      </c>
      <c r="AS840">
        <v>1</v>
      </c>
      <c r="AT840">
        <v>0</v>
      </c>
      <c r="AU840">
        <v>0</v>
      </c>
      <c r="AV840">
        <v>0</v>
      </c>
      <c r="AW840">
        <v>0</v>
      </c>
      <c r="AX840">
        <v>0</v>
      </c>
      <c r="AY840" t="s">
        <v>464</v>
      </c>
      <c r="AZ840">
        <v>0</v>
      </c>
      <c r="BA840">
        <v>0</v>
      </c>
      <c r="BB840">
        <v>0</v>
      </c>
      <c r="BC840">
        <v>1</v>
      </c>
      <c r="BD840">
        <v>0</v>
      </c>
      <c r="BE840">
        <v>0</v>
      </c>
      <c r="BF840">
        <v>0</v>
      </c>
      <c r="BG840">
        <v>0</v>
      </c>
      <c r="BH840">
        <v>0</v>
      </c>
      <c r="BI840" t="s">
        <v>52</v>
      </c>
      <c r="BK840" t="s">
        <v>131</v>
      </c>
      <c r="BL840" t="s">
        <v>131</v>
      </c>
      <c r="BM840" t="s">
        <v>131</v>
      </c>
      <c r="BN840" t="s">
        <v>117</v>
      </c>
      <c r="BO840" t="s">
        <v>924</v>
      </c>
      <c r="BP840">
        <v>0</v>
      </c>
      <c r="BQ840">
        <v>0</v>
      </c>
      <c r="BR840">
        <v>0</v>
      </c>
      <c r="BS840">
        <v>0</v>
      </c>
      <c r="BT840">
        <v>0</v>
      </c>
      <c r="BU840">
        <v>1</v>
      </c>
      <c r="BV840">
        <v>0</v>
      </c>
      <c r="BW840">
        <v>0</v>
      </c>
      <c r="BX840">
        <v>0</v>
      </c>
      <c r="BY840">
        <v>0</v>
      </c>
      <c r="BZ840">
        <v>0</v>
      </c>
      <c r="CA840">
        <v>0</v>
      </c>
      <c r="CB840">
        <v>0</v>
      </c>
      <c r="CC840">
        <v>0</v>
      </c>
      <c r="CD840">
        <v>0</v>
      </c>
      <c r="CE840" t="s">
        <v>335</v>
      </c>
      <c r="CG840" t="s">
        <v>335</v>
      </c>
      <c r="CI840" t="s">
        <v>129</v>
      </c>
      <c r="CJ840" t="s">
        <v>51</v>
      </c>
      <c r="CL840" t="s">
        <v>51</v>
      </c>
      <c r="CN840" t="s">
        <v>346</v>
      </c>
      <c r="CP840">
        <v>6</v>
      </c>
      <c r="CS840" t="s">
        <v>347</v>
      </c>
    </row>
    <row r="841" spans="1:98" customFormat="1">
      <c r="A841">
        <v>199585</v>
      </c>
      <c r="B841" t="s">
        <v>1363</v>
      </c>
      <c r="C841" t="s">
        <v>360</v>
      </c>
      <c r="D841">
        <v>1963</v>
      </c>
      <c r="E841">
        <v>63</v>
      </c>
      <c r="F841" t="s">
        <v>339</v>
      </c>
      <c r="G841" t="s">
        <v>84</v>
      </c>
      <c r="H841" t="s">
        <v>1427</v>
      </c>
      <c r="I841" t="s">
        <v>410</v>
      </c>
      <c r="J841" t="s">
        <v>325</v>
      </c>
      <c r="K841" s="329">
        <v>46127.52616898148</v>
      </c>
      <c r="L841" t="s">
        <v>309</v>
      </c>
      <c r="M841" t="s">
        <v>1363</v>
      </c>
      <c r="N841" t="s">
        <v>1364</v>
      </c>
      <c r="O841" t="s">
        <v>459</v>
      </c>
      <c r="P841" t="s">
        <v>353</v>
      </c>
      <c r="Q841" t="s">
        <v>305</v>
      </c>
      <c r="R841" t="s">
        <v>123</v>
      </c>
      <c r="S841" t="s">
        <v>122</v>
      </c>
      <c r="T841" t="s">
        <v>394</v>
      </c>
      <c r="U841" t="s">
        <v>479</v>
      </c>
      <c r="V841" t="s">
        <v>107</v>
      </c>
      <c r="W841" t="s">
        <v>505</v>
      </c>
      <c r="X841">
        <v>0</v>
      </c>
      <c r="Y841">
        <v>0</v>
      </c>
      <c r="Z841">
        <v>0</v>
      </c>
      <c r="AA841">
        <v>0</v>
      </c>
      <c r="AB841">
        <v>0</v>
      </c>
      <c r="AC841">
        <v>1</v>
      </c>
      <c r="AD841">
        <v>0</v>
      </c>
      <c r="AE841">
        <v>0</v>
      </c>
      <c r="AF841">
        <v>0</v>
      </c>
      <c r="AG841">
        <v>0</v>
      </c>
      <c r="AH841">
        <v>0</v>
      </c>
      <c r="AI841">
        <v>0</v>
      </c>
      <c r="AJ841">
        <v>0</v>
      </c>
      <c r="AK841">
        <v>0</v>
      </c>
      <c r="AL841">
        <v>0</v>
      </c>
      <c r="AM841">
        <v>0</v>
      </c>
      <c r="AN841">
        <v>0</v>
      </c>
      <c r="AO841">
        <v>0</v>
      </c>
      <c r="AP841" t="s">
        <v>345</v>
      </c>
      <c r="AQ841">
        <v>1</v>
      </c>
      <c r="AR841">
        <v>0</v>
      </c>
      <c r="AS841">
        <v>0</v>
      </c>
      <c r="AT841">
        <v>0</v>
      </c>
      <c r="AU841">
        <v>0</v>
      </c>
      <c r="AV841">
        <v>0</v>
      </c>
      <c r="AW841">
        <v>0</v>
      </c>
      <c r="AX841">
        <v>0</v>
      </c>
      <c r="AY841" t="s">
        <v>345</v>
      </c>
      <c r="AZ841">
        <v>1</v>
      </c>
      <c r="BA841">
        <v>0</v>
      </c>
      <c r="BB841">
        <v>0</v>
      </c>
      <c r="BC841">
        <v>0</v>
      </c>
      <c r="BD841">
        <v>0</v>
      </c>
      <c r="BE841">
        <v>0</v>
      </c>
      <c r="BF841">
        <v>0</v>
      </c>
      <c r="BG841">
        <v>0</v>
      </c>
      <c r="BH841">
        <v>0</v>
      </c>
      <c r="BK841" t="s">
        <v>132</v>
      </c>
      <c r="BL841" t="s">
        <v>130</v>
      </c>
      <c r="BM841" t="s">
        <v>128</v>
      </c>
      <c r="BN841" t="s">
        <v>119</v>
      </c>
      <c r="BO841" t="s">
        <v>922</v>
      </c>
      <c r="BP841">
        <v>1</v>
      </c>
      <c r="BQ841">
        <v>0</v>
      </c>
      <c r="BR841">
        <v>0</v>
      </c>
      <c r="BS841">
        <v>0</v>
      </c>
      <c r="BT841">
        <v>0</v>
      </c>
      <c r="BU841">
        <v>0</v>
      </c>
      <c r="BV841">
        <v>0</v>
      </c>
      <c r="BW841">
        <v>0</v>
      </c>
      <c r="BX841">
        <v>0</v>
      </c>
      <c r="BY841">
        <v>0</v>
      </c>
      <c r="BZ841">
        <v>0</v>
      </c>
      <c r="CA841">
        <v>0</v>
      </c>
      <c r="CB841">
        <v>0</v>
      </c>
      <c r="CC841">
        <v>0</v>
      </c>
      <c r="CD841">
        <v>0</v>
      </c>
      <c r="CE841" t="s">
        <v>335</v>
      </c>
      <c r="CG841" t="s">
        <v>335</v>
      </c>
      <c r="CI841" t="s">
        <v>128</v>
      </c>
      <c r="CJ841" t="s">
        <v>51</v>
      </c>
      <c r="CL841" t="s">
        <v>51</v>
      </c>
      <c r="CN841" t="s">
        <v>346</v>
      </c>
      <c r="CP841">
        <v>8</v>
      </c>
      <c r="CS841" t="s">
        <v>337</v>
      </c>
    </row>
    <row r="842" spans="1:98" customFormat="1">
      <c r="A842">
        <v>199584</v>
      </c>
      <c r="B842" t="s">
        <v>1363</v>
      </c>
      <c r="C842" t="s">
        <v>322</v>
      </c>
      <c r="D842">
        <v>1958</v>
      </c>
      <c r="E842">
        <v>68</v>
      </c>
      <c r="F842" t="s">
        <v>339</v>
      </c>
      <c r="G842" t="s">
        <v>84</v>
      </c>
      <c r="H842" t="s">
        <v>1427</v>
      </c>
      <c r="I842" t="s">
        <v>410</v>
      </c>
      <c r="J842" t="s">
        <v>325</v>
      </c>
      <c r="K842" s="329">
        <v>46127.524398148147</v>
      </c>
      <c r="L842" t="s">
        <v>309</v>
      </c>
      <c r="M842" t="s">
        <v>1363</v>
      </c>
      <c r="N842" t="s">
        <v>1364</v>
      </c>
      <c r="O842" t="s">
        <v>459</v>
      </c>
      <c r="P842" t="s">
        <v>353</v>
      </c>
      <c r="Q842" t="s">
        <v>305</v>
      </c>
      <c r="R842" t="s">
        <v>122</v>
      </c>
      <c r="S842" t="s">
        <v>122</v>
      </c>
      <c r="T842" t="s">
        <v>391</v>
      </c>
      <c r="U842" t="s">
        <v>83</v>
      </c>
      <c r="V842" t="s">
        <v>107</v>
      </c>
      <c r="W842" t="s">
        <v>505</v>
      </c>
      <c r="X842">
        <v>0</v>
      </c>
      <c r="Y842">
        <v>0</v>
      </c>
      <c r="Z842">
        <v>0</v>
      </c>
      <c r="AA842">
        <v>0</v>
      </c>
      <c r="AB842">
        <v>0</v>
      </c>
      <c r="AC842">
        <v>1</v>
      </c>
      <c r="AD842">
        <v>0</v>
      </c>
      <c r="AE842">
        <v>0</v>
      </c>
      <c r="AF842">
        <v>0</v>
      </c>
      <c r="AG842">
        <v>0</v>
      </c>
      <c r="AH842">
        <v>0</v>
      </c>
      <c r="AI842">
        <v>0</v>
      </c>
      <c r="AJ842">
        <v>0</v>
      </c>
      <c r="AK842">
        <v>0</v>
      </c>
      <c r="AL842">
        <v>0</v>
      </c>
      <c r="AM842">
        <v>0</v>
      </c>
      <c r="AN842">
        <v>0</v>
      </c>
      <c r="AO842">
        <v>0</v>
      </c>
      <c r="AP842" t="s">
        <v>345</v>
      </c>
      <c r="AQ842">
        <v>1</v>
      </c>
      <c r="AR842">
        <v>0</v>
      </c>
      <c r="AS842">
        <v>0</v>
      </c>
      <c r="AT842">
        <v>0</v>
      </c>
      <c r="AU842">
        <v>0</v>
      </c>
      <c r="AV842">
        <v>0</v>
      </c>
      <c r="AW842">
        <v>0</v>
      </c>
      <c r="AX842">
        <v>0</v>
      </c>
      <c r="AY842" t="s">
        <v>345</v>
      </c>
      <c r="AZ842">
        <v>1</v>
      </c>
      <c r="BA842">
        <v>0</v>
      </c>
      <c r="BB842">
        <v>0</v>
      </c>
      <c r="BC842">
        <v>0</v>
      </c>
      <c r="BD842">
        <v>0</v>
      </c>
      <c r="BE842">
        <v>0</v>
      </c>
      <c r="BF842">
        <v>0</v>
      </c>
      <c r="BG842">
        <v>0</v>
      </c>
      <c r="BH842">
        <v>0</v>
      </c>
      <c r="BI842" t="s">
        <v>51</v>
      </c>
      <c r="BK842" t="s">
        <v>132</v>
      </c>
      <c r="BL842" t="s">
        <v>130</v>
      </c>
      <c r="BM842" t="s">
        <v>130</v>
      </c>
      <c r="BN842" t="s">
        <v>119</v>
      </c>
      <c r="BO842" t="s">
        <v>956</v>
      </c>
      <c r="BP842">
        <v>0</v>
      </c>
      <c r="BQ842">
        <v>0</v>
      </c>
      <c r="BR842">
        <v>0</v>
      </c>
      <c r="BS842">
        <v>0</v>
      </c>
      <c r="BT842">
        <v>1</v>
      </c>
      <c r="BU842">
        <v>0</v>
      </c>
      <c r="BV842">
        <v>0</v>
      </c>
      <c r="BW842">
        <v>0</v>
      </c>
      <c r="BX842">
        <v>0</v>
      </c>
      <c r="BY842">
        <v>0</v>
      </c>
      <c r="BZ842">
        <v>0</v>
      </c>
      <c r="CA842">
        <v>0</v>
      </c>
      <c r="CB842">
        <v>0</v>
      </c>
      <c r="CC842">
        <v>0</v>
      </c>
      <c r="CD842">
        <v>0</v>
      </c>
      <c r="CE842" t="s">
        <v>142</v>
      </c>
      <c r="CG842" t="s">
        <v>137</v>
      </c>
      <c r="CI842" t="s">
        <v>130</v>
      </c>
      <c r="CJ842" t="s">
        <v>51</v>
      </c>
      <c r="CL842" t="s">
        <v>51</v>
      </c>
      <c r="CN842" t="s">
        <v>346</v>
      </c>
      <c r="CP842">
        <v>10</v>
      </c>
      <c r="CS842" t="s">
        <v>337</v>
      </c>
    </row>
    <row r="843" spans="1:98" customFormat="1">
      <c r="A843">
        <v>175343</v>
      </c>
      <c r="B843" t="s">
        <v>321</v>
      </c>
      <c r="C843" t="s">
        <v>322</v>
      </c>
      <c r="D843">
        <v>1999</v>
      </c>
      <c r="E843">
        <v>27</v>
      </c>
      <c r="F843" t="s">
        <v>323</v>
      </c>
      <c r="G843" t="s">
        <v>75</v>
      </c>
      <c r="H843" t="s">
        <v>547</v>
      </c>
      <c r="I843" t="s">
        <v>361</v>
      </c>
      <c r="J843" t="s">
        <v>350</v>
      </c>
      <c r="K843" s="329">
        <v>46127.517557870371</v>
      </c>
      <c r="L843" t="s">
        <v>309</v>
      </c>
      <c r="M843" t="s">
        <v>468</v>
      </c>
      <c r="N843" t="s">
        <v>469</v>
      </c>
      <c r="O843" t="s">
        <v>415</v>
      </c>
      <c r="P843" t="s">
        <v>382</v>
      </c>
      <c r="R843" t="s">
        <v>122</v>
      </c>
      <c r="S843" t="s">
        <v>122</v>
      </c>
      <c r="T843" t="s">
        <v>394</v>
      </c>
      <c r="U843" t="s">
        <v>331</v>
      </c>
      <c r="V843" t="s">
        <v>110</v>
      </c>
      <c r="W843" t="s">
        <v>529</v>
      </c>
      <c r="X843">
        <v>1</v>
      </c>
      <c r="Y843">
        <v>0</v>
      </c>
      <c r="Z843">
        <v>1</v>
      </c>
      <c r="AA843">
        <v>0</v>
      </c>
      <c r="AB843">
        <v>1</v>
      </c>
      <c r="AC843">
        <v>0</v>
      </c>
      <c r="AD843">
        <v>0</v>
      </c>
      <c r="AE843">
        <v>0</v>
      </c>
      <c r="AF843">
        <v>0</v>
      </c>
      <c r="AG843">
        <v>0</v>
      </c>
      <c r="AH843">
        <v>0</v>
      </c>
      <c r="AI843">
        <v>0</v>
      </c>
      <c r="AJ843">
        <v>0</v>
      </c>
      <c r="AK843">
        <v>0</v>
      </c>
      <c r="AL843">
        <v>0</v>
      </c>
      <c r="AM843">
        <v>0</v>
      </c>
      <c r="AN843">
        <v>0</v>
      </c>
      <c r="AO843">
        <v>0</v>
      </c>
      <c r="AP843" t="s">
        <v>345</v>
      </c>
      <c r="AQ843">
        <v>1</v>
      </c>
      <c r="AR843">
        <v>0</v>
      </c>
      <c r="AS843">
        <v>0</v>
      </c>
      <c r="AT843">
        <v>0</v>
      </c>
      <c r="AU843">
        <v>0</v>
      </c>
      <c r="AV843">
        <v>0</v>
      </c>
      <c r="AW843">
        <v>0</v>
      </c>
      <c r="AX843">
        <v>0</v>
      </c>
      <c r="AY843" t="s">
        <v>345</v>
      </c>
      <c r="AZ843">
        <v>1</v>
      </c>
      <c r="BA843">
        <v>0</v>
      </c>
      <c r="BB843">
        <v>0</v>
      </c>
      <c r="BC843">
        <v>0</v>
      </c>
      <c r="BD843">
        <v>0</v>
      </c>
      <c r="BE843">
        <v>0</v>
      </c>
      <c r="BF843">
        <v>0</v>
      </c>
      <c r="BG843">
        <v>0</v>
      </c>
      <c r="BH843">
        <v>0</v>
      </c>
      <c r="BK843" t="s">
        <v>130</v>
      </c>
      <c r="BL843" t="s">
        <v>127</v>
      </c>
      <c r="BM843" t="s">
        <v>130</v>
      </c>
      <c r="BN843" t="s">
        <v>118</v>
      </c>
      <c r="BO843" t="s">
        <v>937</v>
      </c>
      <c r="BP843">
        <v>0</v>
      </c>
      <c r="BQ843">
        <v>0</v>
      </c>
      <c r="BR843">
        <v>0</v>
      </c>
      <c r="BS843">
        <v>0</v>
      </c>
      <c r="BT843">
        <v>0</v>
      </c>
      <c r="BU843">
        <v>0</v>
      </c>
      <c r="BV843">
        <v>0</v>
      </c>
      <c r="BW843">
        <v>0</v>
      </c>
      <c r="BX843">
        <v>0</v>
      </c>
      <c r="BY843">
        <v>0</v>
      </c>
      <c r="BZ843">
        <v>0</v>
      </c>
      <c r="CA843">
        <v>0</v>
      </c>
      <c r="CB843">
        <v>1</v>
      </c>
      <c r="CC843">
        <v>0</v>
      </c>
      <c r="CD843">
        <v>0</v>
      </c>
      <c r="CE843" t="s">
        <v>335</v>
      </c>
      <c r="CG843" t="s">
        <v>335</v>
      </c>
      <c r="CI843" t="s">
        <v>128</v>
      </c>
      <c r="CJ843" t="s">
        <v>51</v>
      </c>
      <c r="CL843" t="s">
        <v>51</v>
      </c>
      <c r="CN843" t="s">
        <v>346</v>
      </c>
      <c r="CP843">
        <v>10</v>
      </c>
    </row>
    <row r="844" spans="1:98" customFormat="1">
      <c r="A844">
        <v>185503</v>
      </c>
      <c r="B844" t="s">
        <v>321</v>
      </c>
      <c r="C844" t="s">
        <v>360</v>
      </c>
      <c r="D844">
        <v>1995</v>
      </c>
      <c r="E844">
        <v>31</v>
      </c>
      <c r="F844" t="s">
        <v>57</v>
      </c>
      <c r="G844" t="s">
        <v>84</v>
      </c>
      <c r="H844" t="s">
        <v>690</v>
      </c>
      <c r="I844" t="s">
        <v>361</v>
      </c>
      <c r="J844" t="s">
        <v>325</v>
      </c>
      <c r="K844" s="329">
        <v>46127.496574074074</v>
      </c>
      <c r="L844" t="s">
        <v>309</v>
      </c>
      <c r="M844" t="s">
        <v>462</v>
      </c>
      <c r="N844" t="s">
        <v>463</v>
      </c>
      <c r="O844" t="s">
        <v>364</v>
      </c>
      <c r="P844" t="s">
        <v>365</v>
      </c>
      <c r="R844" t="s">
        <v>123</v>
      </c>
      <c r="S844" t="s">
        <v>123</v>
      </c>
      <c r="T844" t="s">
        <v>330</v>
      </c>
      <c r="U844" t="s">
        <v>331</v>
      </c>
      <c r="V844" t="s">
        <v>106</v>
      </c>
      <c r="W844" t="s">
        <v>470</v>
      </c>
      <c r="X844">
        <v>0</v>
      </c>
      <c r="Y844">
        <v>0</v>
      </c>
      <c r="Z844">
        <v>1</v>
      </c>
      <c r="AA844">
        <v>0</v>
      </c>
      <c r="AB844">
        <v>0</v>
      </c>
      <c r="AC844">
        <v>0</v>
      </c>
      <c r="AD844">
        <v>0</v>
      </c>
      <c r="AE844">
        <v>0</v>
      </c>
      <c r="AF844">
        <v>0</v>
      </c>
      <c r="AG844">
        <v>0</v>
      </c>
      <c r="AH844">
        <v>0</v>
      </c>
      <c r="AI844">
        <v>0</v>
      </c>
      <c r="AJ844">
        <v>0</v>
      </c>
      <c r="AK844">
        <v>0</v>
      </c>
      <c r="AL844">
        <v>0</v>
      </c>
      <c r="AM844">
        <v>0</v>
      </c>
      <c r="AN844">
        <v>0</v>
      </c>
      <c r="AO844">
        <v>0</v>
      </c>
      <c r="AP844" t="s">
        <v>626</v>
      </c>
      <c r="AQ844">
        <v>1</v>
      </c>
      <c r="AR844">
        <v>0</v>
      </c>
      <c r="AS844">
        <v>1</v>
      </c>
      <c r="AT844">
        <v>0</v>
      </c>
      <c r="AU844">
        <v>0</v>
      </c>
      <c r="AV844">
        <v>0</v>
      </c>
      <c r="AW844">
        <v>0</v>
      </c>
      <c r="AX844">
        <v>0</v>
      </c>
      <c r="AY844" t="s">
        <v>464</v>
      </c>
      <c r="AZ844">
        <v>0</v>
      </c>
      <c r="BA844">
        <v>0</v>
      </c>
      <c r="BB844">
        <v>0</v>
      </c>
      <c r="BC844">
        <v>1</v>
      </c>
      <c r="BD844">
        <v>0</v>
      </c>
      <c r="BE844">
        <v>0</v>
      </c>
      <c r="BF844">
        <v>0</v>
      </c>
      <c r="BG844">
        <v>0</v>
      </c>
      <c r="BH844">
        <v>0</v>
      </c>
      <c r="BI844" t="s">
        <v>51</v>
      </c>
      <c r="BK844" t="s">
        <v>127</v>
      </c>
      <c r="BL844" t="s">
        <v>129</v>
      </c>
      <c r="BM844" t="s">
        <v>130</v>
      </c>
      <c r="BN844" t="s">
        <v>117</v>
      </c>
      <c r="BO844" t="s">
        <v>938</v>
      </c>
      <c r="BP844">
        <v>0</v>
      </c>
      <c r="BQ844">
        <v>0</v>
      </c>
      <c r="BR844">
        <v>0</v>
      </c>
      <c r="BS844">
        <v>0</v>
      </c>
      <c r="BT844">
        <v>0</v>
      </c>
      <c r="BU844">
        <v>0</v>
      </c>
      <c r="BV844">
        <v>0</v>
      </c>
      <c r="BW844">
        <v>1</v>
      </c>
      <c r="BX844">
        <v>0</v>
      </c>
      <c r="BY844">
        <v>0</v>
      </c>
      <c r="BZ844">
        <v>0</v>
      </c>
      <c r="CA844">
        <v>0</v>
      </c>
      <c r="CB844">
        <v>0</v>
      </c>
      <c r="CC844">
        <v>0</v>
      </c>
      <c r="CD844">
        <v>0</v>
      </c>
      <c r="CE844" t="s">
        <v>335</v>
      </c>
      <c r="CG844" t="s">
        <v>335</v>
      </c>
      <c r="CI844" t="s">
        <v>128</v>
      </c>
      <c r="CJ844" t="s">
        <v>51</v>
      </c>
      <c r="CL844" t="s">
        <v>52</v>
      </c>
      <c r="CN844" t="s">
        <v>346</v>
      </c>
      <c r="CP844">
        <v>8</v>
      </c>
      <c r="CS844" t="s">
        <v>337</v>
      </c>
    </row>
    <row r="845" spans="1:98" customFormat="1">
      <c r="A845">
        <v>193533</v>
      </c>
      <c r="B845" t="s">
        <v>348</v>
      </c>
      <c r="C845" t="s">
        <v>322</v>
      </c>
      <c r="D845">
        <v>1958</v>
      </c>
      <c r="E845">
        <v>68</v>
      </c>
      <c r="F845" t="s">
        <v>339</v>
      </c>
      <c r="G845" t="s">
        <v>49</v>
      </c>
      <c r="H845" t="s">
        <v>377</v>
      </c>
      <c r="I845" t="s">
        <v>349</v>
      </c>
      <c r="J845" t="s">
        <v>325</v>
      </c>
      <c r="K845" s="329">
        <v>46127.45621527778</v>
      </c>
      <c r="L845" t="s">
        <v>309</v>
      </c>
      <c r="M845" t="s">
        <v>602</v>
      </c>
      <c r="N845" t="s">
        <v>649</v>
      </c>
      <c r="O845" t="s">
        <v>352</v>
      </c>
      <c r="P845" t="s">
        <v>353</v>
      </c>
      <c r="R845" t="s">
        <v>383</v>
      </c>
      <c r="S845" t="s">
        <v>121</v>
      </c>
      <c r="T845" t="s">
        <v>121</v>
      </c>
      <c r="U845" t="s">
        <v>331</v>
      </c>
      <c r="V845" t="s">
        <v>107</v>
      </c>
      <c r="W845" t="s">
        <v>470</v>
      </c>
      <c r="X845">
        <v>0</v>
      </c>
      <c r="Y845">
        <v>0</v>
      </c>
      <c r="Z845">
        <v>1</v>
      </c>
      <c r="AA845">
        <v>0</v>
      </c>
      <c r="AB845">
        <v>0</v>
      </c>
      <c r="AC845">
        <v>0</v>
      </c>
      <c r="AD845">
        <v>0</v>
      </c>
      <c r="AE845">
        <v>0</v>
      </c>
      <c r="AF845">
        <v>0</v>
      </c>
      <c r="AG845">
        <v>0</v>
      </c>
      <c r="AH845">
        <v>0</v>
      </c>
      <c r="AI845">
        <v>0</v>
      </c>
      <c r="AJ845">
        <v>0</v>
      </c>
      <c r="AK845">
        <v>0</v>
      </c>
      <c r="AL845">
        <v>0</v>
      </c>
      <c r="AM845">
        <v>0</v>
      </c>
      <c r="AN845">
        <v>0</v>
      </c>
      <c r="AO845">
        <v>0</v>
      </c>
      <c r="AP845" t="s">
        <v>399</v>
      </c>
      <c r="AQ845">
        <v>0</v>
      </c>
      <c r="AR845">
        <v>0</v>
      </c>
      <c r="AS845">
        <v>0</v>
      </c>
      <c r="AT845">
        <v>0</v>
      </c>
      <c r="AU845">
        <v>0</v>
      </c>
      <c r="AV845">
        <v>0</v>
      </c>
      <c r="AW845">
        <v>1</v>
      </c>
      <c r="AX845">
        <v>0</v>
      </c>
      <c r="AY845" t="s">
        <v>345</v>
      </c>
      <c r="AZ845">
        <v>1</v>
      </c>
      <c r="BA845">
        <v>0</v>
      </c>
      <c r="BB845">
        <v>0</v>
      </c>
      <c r="BC845">
        <v>0</v>
      </c>
      <c r="BD845">
        <v>0</v>
      </c>
      <c r="BE845">
        <v>0</v>
      </c>
      <c r="BF845">
        <v>0</v>
      </c>
      <c r="BG845">
        <v>0</v>
      </c>
      <c r="BH845">
        <v>0</v>
      </c>
      <c r="BI845" t="s">
        <v>52</v>
      </c>
      <c r="BK845" t="s">
        <v>129</v>
      </c>
      <c r="BL845" t="s">
        <v>128</v>
      </c>
      <c r="BM845" t="s">
        <v>129</v>
      </c>
      <c r="BN845" t="s">
        <v>118</v>
      </c>
      <c r="BO845" t="s">
        <v>924</v>
      </c>
      <c r="BP845">
        <v>0</v>
      </c>
      <c r="BQ845">
        <v>0</v>
      </c>
      <c r="BR845">
        <v>0</v>
      </c>
      <c r="BS845">
        <v>0</v>
      </c>
      <c r="BT845">
        <v>0</v>
      </c>
      <c r="BU845">
        <v>1</v>
      </c>
      <c r="BV845">
        <v>0</v>
      </c>
      <c r="BW845">
        <v>0</v>
      </c>
      <c r="BX845">
        <v>0</v>
      </c>
      <c r="BY845">
        <v>0</v>
      </c>
      <c r="BZ845">
        <v>0</v>
      </c>
      <c r="CA845">
        <v>0</v>
      </c>
      <c r="CB845">
        <v>0</v>
      </c>
      <c r="CC845">
        <v>0</v>
      </c>
      <c r="CD845">
        <v>0</v>
      </c>
      <c r="CE845" t="s">
        <v>139</v>
      </c>
      <c r="CG845" t="s">
        <v>335</v>
      </c>
      <c r="CI845" t="s">
        <v>128</v>
      </c>
      <c r="CJ845" t="s">
        <v>52</v>
      </c>
      <c r="CL845" t="s">
        <v>52</v>
      </c>
      <c r="CN845" t="s">
        <v>346</v>
      </c>
      <c r="CP845">
        <v>6</v>
      </c>
    </row>
    <row r="846" spans="1:98" customFormat="1">
      <c r="A846">
        <v>199581</v>
      </c>
      <c r="B846" t="s">
        <v>468</v>
      </c>
      <c r="C846" t="s">
        <v>360</v>
      </c>
      <c r="D846">
        <v>1986</v>
      </c>
      <c r="E846">
        <v>40</v>
      </c>
      <c r="F846" t="s">
        <v>387</v>
      </c>
      <c r="G846" t="s">
        <v>75</v>
      </c>
      <c r="H846" t="s">
        <v>547</v>
      </c>
      <c r="I846" t="s">
        <v>410</v>
      </c>
      <c r="J846" t="s">
        <v>325</v>
      </c>
      <c r="K846" s="329">
        <v>46127.445625</v>
      </c>
      <c r="L846" t="s">
        <v>309</v>
      </c>
      <c r="M846" t="s">
        <v>468</v>
      </c>
      <c r="N846" t="s">
        <v>469</v>
      </c>
      <c r="O846" t="s">
        <v>415</v>
      </c>
      <c r="P846" t="s">
        <v>382</v>
      </c>
      <c r="R846" t="s">
        <v>383</v>
      </c>
      <c r="S846" t="s">
        <v>121</v>
      </c>
      <c r="T846" t="s">
        <v>121</v>
      </c>
      <c r="U846" t="s">
        <v>331</v>
      </c>
      <c r="V846" t="s">
        <v>107</v>
      </c>
      <c r="W846" t="s">
        <v>470</v>
      </c>
      <c r="X846">
        <v>0</v>
      </c>
      <c r="Y846">
        <v>0</v>
      </c>
      <c r="Z846">
        <v>1</v>
      </c>
      <c r="AA846">
        <v>0</v>
      </c>
      <c r="AB846">
        <v>0</v>
      </c>
      <c r="AC846">
        <v>0</v>
      </c>
      <c r="AD846">
        <v>0</v>
      </c>
      <c r="AE846">
        <v>0</v>
      </c>
      <c r="AF846">
        <v>0</v>
      </c>
      <c r="AG846">
        <v>0</v>
      </c>
      <c r="AH846">
        <v>0</v>
      </c>
      <c r="AI846">
        <v>0</v>
      </c>
      <c r="AJ846">
        <v>0</v>
      </c>
      <c r="AK846">
        <v>0</v>
      </c>
      <c r="AL846">
        <v>0</v>
      </c>
      <c r="AM846">
        <v>0</v>
      </c>
      <c r="AN846">
        <v>0</v>
      </c>
      <c r="AO846">
        <v>0</v>
      </c>
      <c r="AP846" t="s">
        <v>345</v>
      </c>
      <c r="AQ846">
        <v>1</v>
      </c>
      <c r="AR846">
        <v>0</v>
      </c>
      <c r="AS846">
        <v>0</v>
      </c>
      <c r="AT846">
        <v>0</v>
      </c>
      <c r="AU846">
        <v>0</v>
      </c>
      <c r="AV846">
        <v>0</v>
      </c>
      <c r="AW846">
        <v>0</v>
      </c>
      <c r="AX846">
        <v>0</v>
      </c>
      <c r="AY846" t="s">
        <v>345</v>
      </c>
      <c r="AZ846">
        <v>1</v>
      </c>
      <c r="BA846">
        <v>0</v>
      </c>
      <c r="BB846">
        <v>0</v>
      </c>
      <c r="BC846">
        <v>0</v>
      </c>
      <c r="BD846">
        <v>0</v>
      </c>
      <c r="BE846">
        <v>0</v>
      </c>
      <c r="BF846">
        <v>0</v>
      </c>
      <c r="BG846">
        <v>0</v>
      </c>
      <c r="BH846">
        <v>0</v>
      </c>
      <c r="BI846" t="s">
        <v>51</v>
      </c>
      <c r="BK846" t="s">
        <v>129</v>
      </c>
      <c r="BL846" t="s">
        <v>129</v>
      </c>
      <c r="BM846" t="s">
        <v>129</v>
      </c>
      <c r="BN846" t="s">
        <v>118</v>
      </c>
      <c r="BO846" t="s">
        <v>921</v>
      </c>
      <c r="BP846">
        <v>0</v>
      </c>
      <c r="BQ846">
        <v>0</v>
      </c>
      <c r="BR846">
        <v>0</v>
      </c>
      <c r="BS846">
        <v>0</v>
      </c>
      <c r="BT846">
        <v>0</v>
      </c>
      <c r="BU846">
        <v>0</v>
      </c>
      <c r="BV846">
        <v>0</v>
      </c>
      <c r="BW846">
        <v>0</v>
      </c>
      <c r="BX846">
        <v>0</v>
      </c>
      <c r="BY846">
        <v>0</v>
      </c>
      <c r="BZ846">
        <v>1</v>
      </c>
      <c r="CA846">
        <v>0</v>
      </c>
      <c r="CB846">
        <v>0</v>
      </c>
      <c r="CC846">
        <v>0</v>
      </c>
      <c r="CD846">
        <v>0</v>
      </c>
      <c r="CE846" t="s">
        <v>137</v>
      </c>
      <c r="CG846" t="s">
        <v>335</v>
      </c>
      <c r="CI846" t="s">
        <v>128</v>
      </c>
      <c r="CJ846" t="s">
        <v>51</v>
      </c>
      <c r="CL846" t="s">
        <v>51</v>
      </c>
      <c r="CN846" t="s">
        <v>346</v>
      </c>
      <c r="CP846">
        <v>10</v>
      </c>
      <c r="CS846" t="s">
        <v>337</v>
      </c>
    </row>
    <row r="847" spans="1:98" customFormat="1">
      <c r="A847">
        <v>199580</v>
      </c>
      <c r="B847" t="s">
        <v>417</v>
      </c>
      <c r="C847" t="s">
        <v>360</v>
      </c>
      <c r="D847">
        <v>1972</v>
      </c>
      <c r="E847">
        <v>54</v>
      </c>
      <c r="F847" t="s">
        <v>58</v>
      </c>
      <c r="G847" t="s">
        <v>71</v>
      </c>
      <c r="H847" t="s">
        <v>737</v>
      </c>
      <c r="I847" t="s">
        <v>402</v>
      </c>
      <c r="J847" t="s">
        <v>350</v>
      </c>
      <c r="K847" s="329">
        <v>46127.422222222223</v>
      </c>
      <c r="L847" t="s">
        <v>309</v>
      </c>
      <c r="M847" t="s">
        <v>417</v>
      </c>
      <c r="N847" t="s">
        <v>418</v>
      </c>
      <c r="O847" t="s">
        <v>328</v>
      </c>
      <c r="P847" t="s">
        <v>329</v>
      </c>
      <c r="R847" t="s">
        <v>124</v>
      </c>
      <c r="S847" t="s">
        <v>122</v>
      </c>
      <c r="T847" t="s">
        <v>343</v>
      </c>
      <c r="U847" t="s">
        <v>2984</v>
      </c>
      <c r="V847" t="s">
        <v>105</v>
      </c>
      <c r="W847" t="s">
        <v>792</v>
      </c>
      <c r="X847">
        <v>0</v>
      </c>
      <c r="Y847">
        <v>1</v>
      </c>
      <c r="Z847">
        <v>1</v>
      </c>
      <c r="AA847">
        <v>0</v>
      </c>
      <c r="AB847">
        <v>1</v>
      </c>
      <c r="AC847">
        <v>1</v>
      </c>
      <c r="AD847">
        <v>0</v>
      </c>
      <c r="AE847">
        <v>0</v>
      </c>
      <c r="AF847">
        <v>0</v>
      </c>
      <c r="AG847">
        <v>0</v>
      </c>
      <c r="AH847">
        <v>0</v>
      </c>
      <c r="AI847">
        <v>0</v>
      </c>
      <c r="AJ847">
        <v>0</v>
      </c>
      <c r="AK847">
        <v>0</v>
      </c>
      <c r="AL847">
        <v>0</v>
      </c>
      <c r="AM847">
        <v>0</v>
      </c>
      <c r="AN847">
        <v>0</v>
      </c>
      <c r="AO847">
        <v>0</v>
      </c>
      <c r="AP847" t="s">
        <v>345</v>
      </c>
      <c r="AQ847">
        <v>1</v>
      </c>
      <c r="AR847">
        <v>0</v>
      </c>
      <c r="AS847">
        <v>0</v>
      </c>
      <c r="AT847">
        <v>0</v>
      </c>
      <c r="AU847">
        <v>0</v>
      </c>
      <c r="AV847">
        <v>0</v>
      </c>
      <c r="AW847">
        <v>0</v>
      </c>
      <c r="AX847">
        <v>0</v>
      </c>
      <c r="AY847" t="s">
        <v>345</v>
      </c>
      <c r="AZ847">
        <v>1</v>
      </c>
      <c r="BA847">
        <v>0</v>
      </c>
      <c r="BB847">
        <v>0</v>
      </c>
      <c r="BC847">
        <v>0</v>
      </c>
      <c r="BD847">
        <v>0</v>
      </c>
      <c r="BE847">
        <v>0</v>
      </c>
      <c r="BF847">
        <v>0</v>
      </c>
      <c r="BG847">
        <v>0</v>
      </c>
      <c r="BH847">
        <v>0</v>
      </c>
      <c r="BK847" t="s">
        <v>130</v>
      </c>
      <c r="BL847" t="s">
        <v>130</v>
      </c>
      <c r="BM847" t="s">
        <v>130</v>
      </c>
      <c r="BN847" t="s">
        <v>117</v>
      </c>
      <c r="BO847" t="s">
        <v>928</v>
      </c>
      <c r="BP847">
        <v>0</v>
      </c>
      <c r="BQ847">
        <v>0</v>
      </c>
      <c r="BR847">
        <v>0</v>
      </c>
      <c r="BS847">
        <v>1</v>
      </c>
      <c r="BT847">
        <v>0</v>
      </c>
      <c r="BU847">
        <v>0</v>
      </c>
      <c r="BV847">
        <v>0</v>
      </c>
      <c r="BW847">
        <v>0</v>
      </c>
      <c r="BX847">
        <v>0</v>
      </c>
      <c r="BY847">
        <v>0</v>
      </c>
      <c r="BZ847">
        <v>0</v>
      </c>
      <c r="CA847">
        <v>0</v>
      </c>
      <c r="CB847">
        <v>0</v>
      </c>
      <c r="CC847">
        <v>0</v>
      </c>
      <c r="CD847">
        <v>0</v>
      </c>
      <c r="CE847" t="s">
        <v>200</v>
      </c>
      <c r="CG847" t="s">
        <v>146</v>
      </c>
      <c r="CI847" t="s">
        <v>128</v>
      </c>
      <c r="CJ847" t="s">
        <v>52</v>
      </c>
      <c r="CK847" t="s">
        <v>2985</v>
      </c>
      <c r="CL847" t="s">
        <v>53</v>
      </c>
      <c r="CM847" t="s">
        <v>2986</v>
      </c>
      <c r="CN847" t="s">
        <v>346</v>
      </c>
      <c r="CP847">
        <v>8</v>
      </c>
      <c r="CQ847" t="s">
        <v>2987</v>
      </c>
      <c r="CS847" t="s">
        <v>337</v>
      </c>
      <c r="CT847" t="s">
        <v>2988</v>
      </c>
    </row>
    <row r="848" spans="1:98" customFormat="1">
      <c r="A848">
        <v>199578</v>
      </c>
      <c r="B848" t="s">
        <v>751</v>
      </c>
      <c r="C848" t="s">
        <v>322</v>
      </c>
      <c r="D848">
        <v>1951</v>
      </c>
      <c r="E848">
        <v>75</v>
      </c>
      <c r="F848" t="s">
        <v>376</v>
      </c>
      <c r="G848" t="s">
        <v>81</v>
      </c>
      <c r="H848" t="s">
        <v>894</v>
      </c>
      <c r="I848" t="s">
        <v>361</v>
      </c>
      <c r="J848" t="s">
        <v>325</v>
      </c>
      <c r="K848" s="329">
        <v>46127.383784722224</v>
      </c>
      <c r="L848" t="s">
        <v>309</v>
      </c>
      <c r="M848" t="s">
        <v>751</v>
      </c>
      <c r="N848" t="s">
        <v>752</v>
      </c>
      <c r="O848" t="s">
        <v>453</v>
      </c>
      <c r="P848" t="s">
        <v>342</v>
      </c>
      <c r="Q848" t="s">
        <v>307</v>
      </c>
      <c r="R848" t="s">
        <v>122</v>
      </c>
      <c r="S848" t="s">
        <v>122</v>
      </c>
      <c r="T848" t="s">
        <v>394</v>
      </c>
      <c r="U848" t="s">
        <v>331</v>
      </c>
      <c r="V848" t="s">
        <v>107</v>
      </c>
      <c r="W848" t="s">
        <v>550</v>
      </c>
      <c r="X848">
        <v>1</v>
      </c>
      <c r="Y848">
        <v>0</v>
      </c>
      <c r="Z848">
        <v>1</v>
      </c>
      <c r="AA848">
        <v>0</v>
      </c>
      <c r="AB848">
        <v>0</v>
      </c>
      <c r="AC848">
        <v>0</v>
      </c>
      <c r="AD848">
        <v>0</v>
      </c>
      <c r="AE848">
        <v>0</v>
      </c>
      <c r="AF848">
        <v>0</v>
      </c>
      <c r="AG848">
        <v>0</v>
      </c>
      <c r="AH848">
        <v>0</v>
      </c>
      <c r="AI848">
        <v>0</v>
      </c>
      <c r="AJ848">
        <v>0</v>
      </c>
      <c r="AK848">
        <v>0</v>
      </c>
      <c r="AL848">
        <v>0</v>
      </c>
      <c r="AM848">
        <v>0</v>
      </c>
      <c r="AN848">
        <v>0</v>
      </c>
      <c r="AO848">
        <v>0</v>
      </c>
      <c r="AP848" t="s">
        <v>345</v>
      </c>
      <c r="AQ848">
        <v>1</v>
      </c>
      <c r="AR848">
        <v>0</v>
      </c>
      <c r="AS848">
        <v>0</v>
      </c>
      <c r="AT848">
        <v>0</v>
      </c>
      <c r="AU848">
        <v>0</v>
      </c>
      <c r="AV848">
        <v>0</v>
      </c>
      <c r="AW848">
        <v>0</v>
      </c>
      <c r="AX848">
        <v>0</v>
      </c>
      <c r="AY848" t="s">
        <v>345</v>
      </c>
      <c r="AZ848">
        <v>1</v>
      </c>
      <c r="BA848">
        <v>0</v>
      </c>
      <c r="BB848">
        <v>0</v>
      </c>
      <c r="BC848">
        <v>0</v>
      </c>
      <c r="BD848">
        <v>0</v>
      </c>
      <c r="BE848">
        <v>0</v>
      </c>
      <c r="BF848">
        <v>0</v>
      </c>
      <c r="BG848">
        <v>0</v>
      </c>
      <c r="BH848">
        <v>0</v>
      </c>
      <c r="BI848" t="s">
        <v>51</v>
      </c>
      <c r="BJ848" t="s">
        <v>1057</v>
      </c>
      <c r="BK848" t="s">
        <v>134</v>
      </c>
      <c r="BL848" t="s">
        <v>130</v>
      </c>
      <c r="BM848" t="s">
        <v>132</v>
      </c>
      <c r="BN848" t="s">
        <v>118</v>
      </c>
      <c r="BO848" t="s">
        <v>955</v>
      </c>
      <c r="BP848">
        <v>1</v>
      </c>
      <c r="BQ848">
        <v>1</v>
      </c>
      <c r="BR848">
        <v>1</v>
      </c>
      <c r="BS848">
        <v>0</v>
      </c>
      <c r="BT848">
        <v>0</v>
      </c>
      <c r="BU848">
        <v>0</v>
      </c>
      <c r="BV848">
        <v>0</v>
      </c>
      <c r="BW848">
        <v>0</v>
      </c>
      <c r="BX848">
        <v>0</v>
      </c>
      <c r="BY848">
        <v>0</v>
      </c>
      <c r="BZ848">
        <v>0</v>
      </c>
      <c r="CA848">
        <v>0</v>
      </c>
      <c r="CB848">
        <v>0</v>
      </c>
      <c r="CC848">
        <v>0</v>
      </c>
      <c r="CD848">
        <v>0</v>
      </c>
      <c r="CE848" t="s">
        <v>335</v>
      </c>
      <c r="CG848" t="s">
        <v>335</v>
      </c>
      <c r="CI848" t="s">
        <v>132</v>
      </c>
      <c r="CJ848" t="s">
        <v>51</v>
      </c>
      <c r="CL848" t="s">
        <v>51</v>
      </c>
      <c r="CN848" t="s">
        <v>346</v>
      </c>
      <c r="CP848">
        <v>10</v>
      </c>
      <c r="CS848" t="s">
        <v>337</v>
      </c>
    </row>
    <row r="849" spans="1:98" customFormat="1">
      <c r="A849">
        <v>199576</v>
      </c>
      <c r="B849" t="s">
        <v>425</v>
      </c>
      <c r="C849" t="s">
        <v>360</v>
      </c>
      <c r="D849">
        <v>1965</v>
      </c>
      <c r="E849">
        <v>61</v>
      </c>
      <c r="F849" t="s">
        <v>339</v>
      </c>
      <c r="G849" t="s">
        <v>83</v>
      </c>
      <c r="H849" t="s">
        <v>1477</v>
      </c>
      <c r="I849" t="s">
        <v>428</v>
      </c>
      <c r="J849" t="s">
        <v>325</v>
      </c>
      <c r="K849" s="329">
        <v>46127.30908564815</v>
      </c>
      <c r="L849" t="s">
        <v>309</v>
      </c>
      <c r="M849" t="s">
        <v>425</v>
      </c>
      <c r="N849" t="s">
        <v>426</v>
      </c>
      <c r="O849" t="s">
        <v>364</v>
      </c>
      <c r="P849" t="s">
        <v>365</v>
      </c>
      <c r="R849" t="s">
        <v>122</v>
      </c>
      <c r="S849" t="s">
        <v>122</v>
      </c>
      <c r="T849" t="s">
        <v>330</v>
      </c>
      <c r="U849" t="s">
        <v>331</v>
      </c>
      <c r="V849" t="s">
        <v>107</v>
      </c>
      <c r="W849" t="s">
        <v>2989</v>
      </c>
      <c r="X849">
        <v>0</v>
      </c>
      <c r="Y849">
        <v>1</v>
      </c>
      <c r="Z849">
        <v>0</v>
      </c>
      <c r="AA849">
        <v>1</v>
      </c>
      <c r="AB849">
        <v>1</v>
      </c>
      <c r="AC849">
        <v>0</v>
      </c>
      <c r="AD849">
        <v>1</v>
      </c>
      <c r="AE849">
        <v>0</v>
      </c>
      <c r="AF849">
        <v>1</v>
      </c>
      <c r="AG849">
        <v>0</v>
      </c>
      <c r="AH849">
        <v>1</v>
      </c>
      <c r="AI849">
        <v>0</v>
      </c>
      <c r="AJ849">
        <v>0</v>
      </c>
      <c r="AK849">
        <v>0</v>
      </c>
      <c r="AL849">
        <v>0</v>
      </c>
      <c r="AM849">
        <v>0</v>
      </c>
      <c r="AN849">
        <v>0</v>
      </c>
      <c r="AO849">
        <v>0</v>
      </c>
      <c r="AP849" t="s">
        <v>345</v>
      </c>
      <c r="AQ849">
        <v>1</v>
      </c>
      <c r="AR849">
        <v>0</v>
      </c>
      <c r="AS849">
        <v>0</v>
      </c>
      <c r="AT849">
        <v>0</v>
      </c>
      <c r="AU849">
        <v>0</v>
      </c>
      <c r="AV849">
        <v>0</v>
      </c>
      <c r="AW849">
        <v>0</v>
      </c>
      <c r="AX849">
        <v>0</v>
      </c>
      <c r="AY849" t="s">
        <v>464</v>
      </c>
      <c r="AZ849">
        <v>0</v>
      </c>
      <c r="BA849">
        <v>0</v>
      </c>
      <c r="BB849">
        <v>0</v>
      </c>
      <c r="BC849">
        <v>1</v>
      </c>
      <c r="BD849">
        <v>0</v>
      </c>
      <c r="BE849">
        <v>0</v>
      </c>
      <c r="BF849">
        <v>0</v>
      </c>
      <c r="BG849">
        <v>0</v>
      </c>
      <c r="BH849">
        <v>0</v>
      </c>
      <c r="BI849" t="s">
        <v>51</v>
      </c>
      <c r="BJ849" t="s">
        <v>2990</v>
      </c>
      <c r="BK849" t="s">
        <v>132</v>
      </c>
      <c r="BL849" t="s">
        <v>130</v>
      </c>
      <c r="BM849" t="s">
        <v>132</v>
      </c>
      <c r="BN849" t="s">
        <v>117</v>
      </c>
      <c r="BO849" t="s">
        <v>974</v>
      </c>
      <c r="BP849">
        <v>0</v>
      </c>
      <c r="BQ849">
        <v>0</v>
      </c>
      <c r="BR849">
        <v>0</v>
      </c>
      <c r="BS849">
        <v>0</v>
      </c>
      <c r="BT849">
        <v>0</v>
      </c>
      <c r="BU849">
        <v>1</v>
      </c>
      <c r="BV849">
        <v>0</v>
      </c>
      <c r="BW849">
        <v>0</v>
      </c>
      <c r="BX849">
        <v>0</v>
      </c>
      <c r="BY849">
        <v>0</v>
      </c>
      <c r="BZ849">
        <v>0</v>
      </c>
      <c r="CA849">
        <v>1</v>
      </c>
      <c r="CB849">
        <v>0</v>
      </c>
      <c r="CC849">
        <v>0</v>
      </c>
      <c r="CD849">
        <v>0</v>
      </c>
      <c r="CE849" t="s">
        <v>142</v>
      </c>
      <c r="CG849" t="s">
        <v>137</v>
      </c>
      <c r="CI849" t="s">
        <v>128</v>
      </c>
      <c r="CJ849" t="s">
        <v>51</v>
      </c>
      <c r="CL849" t="s">
        <v>51</v>
      </c>
      <c r="CN849" t="s">
        <v>346</v>
      </c>
      <c r="CP849">
        <v>10</v>
      </c>
      <c r="CS849" t="s">
        <v>337</v>
      </c>
    </row>
    <row r="850" spans="1:98" customFormat="1">
      <c r="A850">
        <v>199575</v>
      </c>
      <c r="B850" t="s">
        <v>425</v>
      </c>
      <c r="C850" t="s">
        <v>360</v>
      </c>
      <c r="D850">
        <v>1984</v>
      </c>
      <c r="E850">
        <v>42</v>
      </c>
      <c r="F850" t="s">
        <v>387</v>
      </c>
      <c r="G850" t="s">
        <v>77</v>
      </c>
      <c r="H850" t="s">
        <v>1796</v>
      </c>
      <c r="I850" t="s">
        <v>324</v>
      </c>
      <c r="J850" t="s">
        <v>325</v>
      </c>
      <c r="K850" s="329">
        <v>46127.184259259258</v>
      </c>
      <c r="L850" t="s">
        <v>309</v>
      </c>
      <c r="M850" t="s">
        <v>425</v>
      </c>
      <c r="N850" t="s">
        <v>426</v>
      </c>
      <c r="O850" t="s">
        <v>364</v>
      </c>
      <c r="P850" t="s">
        <v>365</v>
      </c>
      <c r="R850" t="s">
        <v>123</v>
      </c>
      <c r="S850" t="s">
        <v>123</v>
      </c>
      <c r="T850" t="s">
        <v>343</v>
      </c>
      <c r="U850" t="s">
        <v>331</v>
      </c>
      <c r="V850" t="s">
        <v>106</v>
      </c>
      <c r="W850" t="s">
        <v>905</v>
      </c>
      <c r="X850">
        <v>0</v>
      </c>
      <c r="Y850">
        <v>1</v>
      </c>
      <c r="Z850">
        <v>1</v>
      </c>
      <c r="AA850">
        <v>0</v>
      </c>
      <c r="AB850">
        <v>0</v>
      </c>
      <c r="AC850">
        <v>1</v>
      </c>
      <c r="AD850">
        <v>0</v>
      </c>
      <c r="AE850">
        <v>0</v>
      </c>
      <c r="AF850">
        <v>0</v>
      </c>
      <c r="AG850">
        <v>0</v>
      </c>
      <c r="AH850">
        <v>0</v>
      </c>
      <c r="AI850">
        <v>0</v>
      </c>
      <c r="AJ850">
        <v>0</v>
      </c>
      <c r="AK850">
        <v>0</v>
      </c>
      <c r="AL850">
        <v>0</v>
      </c>
      <c r="AM850">
        <v>0</v>
      </c>
      <c r="AN850">
        <v>0</v>
      </c>
      <c r="AO850">
        <v>0</v>
      </c>
      <c r="AP850" t="s">
        <v>345</v>
      </c>
      <c r="AQ850">
        <v>1</v>
      </c>
      <c r="AR850">
        <v>0</v>
      </c>
      <c r="AS850">
        <v>0</v>
      </c>
      <c r="AT850">
        <v>0</v>
      </c>
      <c r="AU850">
        <v>0</v>
      </c>
      <c r="AV850">
        <v>0</v>
      </c>
      <c r="AW850">
        <v>0</v>
      </c>
      <c r="AX850">
        <v>0</v>
      </c>
      <c r="AY850" t="s">
        <v>345</v>
      </c>
      <c r="AZ850">
        <v>1</v>
      </c>
      <c r="BA850">
        <v>0</v>
      </c>
      <c r="BB850">
        <v>0</v>
      </c>
      <c r="BC850">
        <v>0</v>
      </c>
      <c r="BD850">
        <v>0</v>
      </c>
      <c r="BE850">
        <v>0</v>
      </c>
      <c r="BF850">
        <v>0</v>
      </c>
      <c r="BG850">
        <v>0</v>
      </c>
      <c r="BH850">
        <v>0</v>
      </c>
      <c r="BK850" t="s">
        <v>132</v>
      </c>
      <c r="BL850" t="s">
        <v>130</v>
      </c>
      <c r="BM850" t="s">
        <v>134</v>
      </c>
      <c r="BN850" t="s">
        <v>118</v>
      </c>
      <c r="BO850" t="s">
        <v>973</v>
      </c>
      <c r="BP850">
        <v>0</v>
      </c>
      <c r="BQ850">
        <v>1</v>
      </c>
      <c r="BR850">
        <v>0</v>
      </c>
      <c r="BS850">
        <v>0</v>
      </c>
      <c r="BT850">
        <v>0</v>
      </c>
      <c r="BU850">
        <v>1</v>
      </c>
      <c r="BV850">
        <v>0</v>
      </c>
      <c r="BW850">
        <v>1</v>
      </c>
      <c r="BX850">
        <v>0</v>
      </c>
      <c r="BY850">
        <v>0</v>
      </c>
      <c r="BZ850">
        <v>0</v>
      </c>
      <c r="CA850">
        <v>0</v>
      </c>
      <c r="CB850">
        <v>0</v>
      </c>
      <c r="CC850">
        <v>0</v>
      </c>
      <c r="CD850">
        <v>0</v>
      </c>
      <c r="CE850" t="s">
        <v>140</v>
      </c>
      <c r="CG850" t="s">
        <v>167</v>
      </c>
      <c r="CI850" t="s">
        <v>130</v>
      </c>
      <c r="CJ850" t="s">
        <v>51</v>
      </c>
      <c r="CK850" t="s">
        <v>2991</v>
      </c>
      <c r="CL850" t="s">
        <v>51</v>
      </c>
      <c r="CM850" t="s">
        <v>2992</v>
      </c>
      <c r="CN850" t="s">
        <v>346</v>
      </c>
      <c r="CP850">
        <v>10</v>
      </c>
      <c r="CQ850" t="s">
        <v>2993</v>
      </c>
      <c r="CR850" t="s">
        <v>2994</v>
      </c>
      <c r="CS850" t="s">
        <v>337</v>
      </c>
      <c r="CT850" t="s">
        <v>2995</v>
      </c>
    </row>
    <row r="851" spans="1:98" customFormat="1">
      <c r="A851">
        <v>199574</v>
      </c>
      <c r="B851" t="s">
        <v>503</v>
      </c>
      <c r="C851" t="s">
        <v>360</v>
      </c>
      <c r="D851">
        <v>1997</v>
      </c>
      <c r="E851">
        <v>29</v>
      </c>
      <c r="F851" t="s">
        <v>323</v>
      </c>
      <c r="G851" t="s">
        <v>49</v>
      </c>
      <c r="H851" t="s">
        <v>415</v>
      </c>
      <c r="I851" t="s">
        <v>324</v>
      </c>
      <c r="J851" t="s">
        <v>325</v>
      </c>
      <c r="K851" s="329">
        <v>46127.08315972222</v>
      </c>
      <c r="L851" t="s">
        <v>309</v>
      </c>
      <c r="M851" t="s">
        <v>503</v>
      </c>
      <c r="N851" t="s">
        <v>504</v>
      </c>
      <c r="O851" t="s">
        <v>415</v>
      </c>
      <c r="P851" t="s">
        <v>382</v>
      </c>
      <c r="R851" t="s">
        <v>383</v>
      </c>
      <c r="S851" t="s">
        <v>121</v>
      </c>
      <c r="T851" t="s">
        <v>121</v>
      </c>
      <c r="U851" t="s">
        <v>331</v>
      </c>
      <c r="V851" t="s">
        <v>108</v>
      </c>
      <c r="W851" t="s">
        <v>505</v>
      </c>
      <c r="X851">
        <v>0</v>
      </c>
      <c r="Y851">
        <v>0</v>
      </c>
      <c r="Z851">
        <v>0</v>
      </c>
      <c r="AA851">
        <v>0</v>
      </c>
      <c r="AB851">
        <v>0</v>
      </c>
      <c r="AC851">
        <v>1</v>
      </c>
      <c r="AD851">
        <v>0</v>
      </c>
      <c r="AE851">
        <v>0</v>
      </c>
      <c r="AF851">
        <v>0</v>
      </c>
      <c r="AG851">
        <v>0</v>
      </c>
      <c r="AH851">
        <v>0</v>
      </c>
      <c r="AI851">
        <v>0</v>
      </c>
      <c r="AJ851">
        <v>0</v>
      </c>
      <c r="AK851">
        <v>0</v>
      </c>
      <c r="AL851">
        <v>0</v>
      </c>
      <c r="AM851">
        <v>0</v>
      </c>
      <c r="AN851">
        <v>0</v>
      </c>
      <c r="AO851">
        <v>0</v>
      </c>
      <c r="AP851" t="s">
        <v>345</v>
      </c>
      <c r="AQ851">
        <v>1</v>
      </c>
      <c r="AR851">
        <v>0</v>
      </c>
      <c r="AS851">
        <v>0</v>
      </c>
      <c r="AT851">
        <v>0</v>
      </c>
      <c r="AU851">
        <v>0</v>
      </c>
      <c r="AV851">
        <v>0</v>
      </c>
      <c r="AW851">
        <v>0</v>
      </c>
      <c r="AX851">
        <v>0</v>
      </c>
      <c r="AY851" t="s">
        <v>345</v>
      </c>
      <c r="AZ851">
        <v>1</v>
      </c>
      <c r="BA851">
        <v>0</v>
      </c>
      <c r="BB851">
        <v>0</v>
      </c>
      <c r="BC851">
        <v>0</v>
      </c>
      <c r="BD851">
        <v>0</v>
      </c>
      <c r="BE851">
        <v>0</v>
      </c>
      <c r="BF851">
        <v>0</v>
      </c>
      <c r="BG851">
        <v>0</v>
      </c>
      <c r="BH851">
        <v>0</v>
      </c>
      <c r="BK851" t="s">
        <v>386</v>
      </c>
      <c r="BL851" t="s">
        <v>386</v>
      </c>
      <c r="BM851" t="s">
        <v>386</v>
      </c>
      <c r="BN851" t="s">
        <v>120</v>
      </c>
      <c r="BO851" t="s">
        <v>921</v>
      </c>
      <c r="BP851">
        <v>0</v>
      </c>
      <c r="BQ851">
        <v>0</v>
      </c>
      <c r="BR851">
        <v>0</v>
      </c>
      <c r="BS851">
        <v>0</v>
      </c>
      <c r="BT851">
        <v>0</v>
      </c>
      <c r="BU851">
        <v>0</v>
      </c>
      <c r="BV851">
        <v>0</v>
      </c>
      <c r="BW851">
        <v>0</v>
      </c>
      <c r="BX851">
        <v>0</v>
      </c>
      <c r="BY851">
        <v>0</v>
      </c>
      <c r="BZ851">
        <v>1</v>
      </c>
      <c r="CA851">
        <v>0</v>
      </c>
      <c r="CB851">
        <v>0</v>
      </c>
      <c r="CC851">
        <v>0</v>
      </c>
      <c r="CD851">
        <v>0</v>
      </c>
      <c r="CE851" t="s">
        <v>335</v>
      </c>
      <c r="CF851" t="s">
        <v>2996</v>
      </c>
      <c r="CG851" t="s">
        <v>335</v>
      </c>
      <c r="CI851" t="s">
        <v>386</v>
      </c>
      <c r="CJ851" t="s">
        <v>51</v>
      </c>
      <c r="CL851" t="s">
        <v>51</v>
      </c>
      <c r="CM851" t="s">
        <v>2997</v>
      </c>
      <c r="CN851" t="s">
        <v>346</v>
      </c>
      <c r="CP851">
        <v>10</v>
      </c>
      <c r="CQ851" t="s">
        <v>2998</v>
      </c>
      <c r="CS851" t="s">
        <v>347</v>
      </c>
    </row>
    <row r="852" spans="1:98" customFormat="1">
      <c r="A852">
        <v>136497</v>
      </c>
      <c r="B852" t="s">
        <v>185</v>
      </c>
      <c r="C852" t="s">
        <v>322</v>
      </c>
      <c r="D852">
        <v>1986</v>
      </c>
      <c r="E852">
        <v>40</v>
      </c>
      <c r="F852" t="s">
        <v>387</v>
      </c>
      <c r="G852" t="s">
        <v>85</v>
      </c>
      <c r="H852" t="s">
        <v>887</v>
      </c>
      <c r="I852" t="s">
        <v>361</v>
      </c>
      <c r="J852" t="s">
        <v>325</v>
      </c>
      <c r="K852" s="329">
        <v>46127.009733796294</v>
      </c>
      <c r="L852" t="s">
        <v>309</v>
      </c>
      <c r="M852" t="s">
        <v>445</v>
      </c>
      <c r="N852" t="s">
        <v>447</v>
      </c>
      <c r="O852" t="s">
        <v>328</v>
      </c>
      <c r="P852" t="s">
        <v>329</v>
      </c>
      <c r="R852" t="s">
        <v>122</v>
      </c>
      <c r="S852" t="s">
        <v>122</v>
      </c>
      <c r="T852" t="s">
        <v>330</v>
      </c>
      <c r="U852" t="s">
        <v>331</v>
      </c>
      <c r="V852" t="s">
        <v>105</v>
      </c>
      <c r="W852" t="s">
        <v>472</v>
      </c>
      <c r="X852">
        <v>1</v>
      </c>
      <c r="Y852">
        <v>1</v>
      </c>
      <c r="Z852">
        <v>0</v>
      </c>
      <c r="AA852">
        <v>0</v>
      </c>
      <c r="AB852">
        <v>0</v>
      </c>
      <c r="AC852">
        <v>0</v>
      </c>
      <c r="AD852">
        <v>0</v>
      </c>
      <c r="AE852">
        <v>0</v>
      </c>
      <c r="AF852">
        <v>0</v>
      </c>
      <c r="AG852">
        <v>0</v>
      </c>
      <c r="AH852">
        <v>0</v>
      </c>
      <c r="AI852">
        <v>0</v>
      </c>
      <c r="AJ852">
        <v>0</v>
      </c>
      <c r="AK852">
        <v>0</v>
      </c>
      <c r="AL852">
        <v>0</v>
      </c>
      <c r="AM852">
        <v>0</v>
      </c>
      <c r="AN852">
        <v>0</v>
      </c>
      <c r="AO852">
        <v>0</v>
      </c>
      <c r="AP852" t="s">
        <v>345</v>
      </c>
      <c r="AQ852">
        <v>1</v>
      </c>
      <c r="AR852">
        <v>0</v>
      </c>
      <c r="AS852">
        <v>0</v>
      </c>
      <c r="AT852">
        <v>0</v>
      </c>
      <c r="AU852">
        <v>0</v>
      </c>
      <c r="AV852">
        <v>0</v>
      </c>
      <c r="AW852">
        <v>0</v>
      </c>
      <c r="AX852">
        <v>0</v>
      </c>
      <c r="AY852" t="s">
        <v>345</v>
      </c>
      <c r="AZ852">
        <v>1</v>
      </c>
      <c r="BA852">
        <v>0</v>
      </c>
      <c r="BB852">
        <v>0</v>
      </c>
      <c r="BC852">
        <v>0</v>
      </c>
      <c r="BD852">
        <v>0</v>
      </c>
      <c r="BE852">
        <v>0</v>
      </c>
      <c r="BF852">
        <v>0</v>
      </c>
      <c r="BG852">
        <v>0</v>
      </c>
      <c r="BH852">
        <v>0</v>
      </c>
      <c r="BK852" t="s">
        <v>130</v>
      </c>
      <c r="BL852" t="s">
        <v>130</v>
      </c>
      <c r="BM852" t="s">
        <v>131</v>
      </c>
      <c r="BN852" t="s">
        <v>118</v>
      </c>
      <c r="BO852" t="s">
        <v>922</v>
      </c>
      <c r="BP852">
        <v>1</v>
      </c>
      <c r="BQ852">
        <v>0</v>
      </c>
      <c r="BR852">
        <v>0</v>
      </c>
      <c r="BS852">
        <v>0</v>
      </c>
      <c r="BT852">
        <v>0</v>
      </c>
      <c r="BU852">
        <v>0</v>
      </c>
      <c r="BV852">
        <v>0</v>
      </c>
      <c r="BW852">
        <v>0</v>
      </c>
      <c r="BX852">
        <v>0</v>
      </c>
      <c r="BY852">
        <v>0</v>
      </c>
      <c r="BZ852">
        <v>0</v>
      </c>
      <c r="CA852">
        <v>0</v>
      </c>
      <c r="CB852">
        <v>0</v>
      </c>
      <c r="CC852">
        <v>0</v>
      </c>
      <c r="CD852">
        <v>0</v>
      </c>
      <c r="CE852" t="s">
        <v>138</v>
      </c>
      <c r="CG852" t="s">
        <v>335</v>
      </c>
      <c r="CI852" t="s">
        <v>129</v>
      </c>
      <c r="CJ852" t="s">
        <v>51</v>
      </c>
      <c r="CL852" t="s">
        <v>51</v>
      </c>
      <c r="CN852" t="s">
        <v>346</v>
      </c>
      <c r="CP852">
        <v>9</v>
      </c>
    </row>
    <row r="853" spans="1:98" customFormat="1">
      <c r="A853">
        <v>199573</v>
      </c>
      <c r="B853" t="s">
        <v>518</v>
      </c>
      <c r="C853" t="s">
        <v>360</v>
      </c>
      <c r="D853">
        <v>1984</v>
      </c>
      <c r="E853">
        <v>42</v>
      </c>
      <c r="F853" t="s">
        <v>387</v>
      </c>
      <c r="G853" t="s">
        <v>59</v>
      </c>
      <c r="H853" t="s">
        <v>1614</v>
      </c>
      <c r="I853" t="s">
        <v>361</v>
      </c>
      <c r="J853" t="s">
        <v>350</v>
      </c>
      <c r="K853" s="329">
        <v>46126.929467592592</v>
      </c>
      <c r="L853" t="s">
        <v>309</v>
      </c>
      <c r="M853" t="s">
        <v>518</v>
      </c>
      <c r="N853" t="s">
        <v>519</v>
      </c>
      <c r="O853" t="s">
        <v>453</v>
      </c>
      <c r="P853" t="s">
        <v>342</v>
      </c>
      <c r="Q853" t="s">
        <v>307</v>
      </c>
      <c r="R853" t="s">
        <v>125</v>
      </c>
      <c r="S853" t="s">
        <v>123</v>
      </c>
      <c r="T853" t="s">
        <v>330</v>
      </c>
      <c r="U853" t="s">
        <v>372</v>
      </c>
      <c r="V853" t="s">
        <v>105</v>
      </c>
      <c r="W853" t="s">
        <v>2999</v>
      </c>
      <c r="X853">
        <v>1</v>
      </c>
      <c r="Y853">
        <v>0</v>
      </c>
      <c r="Z853">
        <v>0</v>
      </c>
      <c r="AA853">
        <v>0</v>
      </c>
      <c r="AB853">
        <v>1</v>
      </c>
      <c r="AC853">
        <v>0</v>
      </c>
      <c r="AD853">
        <v>1</v>
      </c>
      <c r="AE853">
        <v>0</v>
      </c>
      <c r="AF853">
        <v>0</v>
      </c>
      <c r="AG853">
        <v>0</v>
      </c>
      <c r="AH853">
        <v>0</v>
      </c>
      <c r="AI853">
        <v>0</v>
      </c>
      <c r="AJ853">
        <v>0</v>
      </c>
      <c r="AK853">
        <v>0</v>
      </c>
      <c r="AL853">
        <v>1</v>
      </c>
      <c r="AM853">
        <v>0</v>
      </c>
      <c r="AN853">
        <v>0</v>
      </c>
      <c r="AO853">
        <v>0</v>
      </c>
      <c r="AP853" t="s">
        <v>375</v>
      </c>
      <c r="AQ853">
        <v>0</v>
      </c>
      <c r="AR853">
        <v>1</v>
      </c>
      <c r="AS853">
        <v>0</v>
      </c>
      <c r="AT853">
        <v>0</v>
      </c>
      <c r="AU853">
        <v>0</v>
      </c>
      <c r="AV853">
        <v>0</v>
      </c>
      <c r="AW853">
        <v>0</v>
      </c>
      <c r="AX853">
        <v>0</v>
      </c>
      <c r="AY853" t="s">
        <v>375</v>
      </c>
      <c r="AZ853">
        <v>0</v>
      </c>
      <c r="BA853">
        <v>1</v>
      </c>
      <c r="BB853">
        <v>0</v>
      </c>
      <c r="BC853">
        <v>0</v>
      </c>
      <c r="BD853">
        <v>0</v>
      </c>
      <c r="BE853">
        <v>0</v>
      </c>
      <c r="BF853">
        <v>0</v>
      </c>
      <c r="BG853">
        <v>0</v>
      </c>
      <c r="BH853">
        <v>0</v>
      </c>
      <c r="BK853" t="s">
        <v>130</v>
      </c>
      <c r="BL853" t="s">
        <v>132</v>
      </c>
      <c r="BM853" t="s">
        <v>131</v>
      </c>
      <c r="BN853" t="s">
        <v>117</v>
      </c>
      <c r="BO853" t="s">
        <v>928</v>
      </c>
      <c r="BP853">
        <v>0</v>
      </c>
      <c r="BQ853">
        <v>0</v>
      </c>
      <c r="BR853">
        <v>0</v>
      </c>
      <c r="BS853">
        <v>1</v>
      </c>
      <c r="BT853">
        <v>0</v>
      </c>
      <c r="BU853">
        <v>0</v>
      </c>
      <c r="BV853">
        <v>0</v>
      </c>
      <c r="BW853">
        <v>0</v>
      </c>
      <c r="BX853">
        <v>0</v>
      </c>
      <c r="BY853">
        <v>0</v>
      </c>
      <c r="BZ853">
        <v>0</v>
      </c>
      <c r="CA853">
        <v>0</v>
      </c>
      <c r="CB853">
        <v>0</v>
      </c>
      <c r="CC853">
        <v>0</v>
      </c>
      <c r="CD853">
        <v>0</v>
      </c>
      <c r="CE853" t="s">
        <v>171</v>
      </c>
      <c r="CG853" t="s">
        <v>153</v>
      </c>
      <c r="CI853" t="s">
        <v>129</v>
      </c>
      <c r="CJ853" t="s">
        <v>52</v>
      </c>
      <c r="CL853" t="s">
        <v>51</v>
      </c>
      <c r="CN853" t="s">
        <v>346</v>
      </c>
      <c r="CP853">
        <v>9</v>
      </c>
      <c r="CS853" t="s">
        <v>337</v>
      </c>
      <c r="CT853" t="s">
        <v>3000</v>
      </c>
    </row>
    <row r="854" spans="1:98" customFormat="1">
      <c r="A854">
        <v>199571</v>
      </c>
      <c r="B854" t="s">
        <v>551</v>
      </c>
      <c r="C854" t="s">
        <v>322</v>
      </c>
      <c r="D854">
        <v>1951</v>
      </c>
      <c r="E854">
        <v>75</v>
      </c>
      <c r="F854" t="s">
        <v>376</v>
      </c>
      <c r="G854" t="s">
        <v>81</v>
      </c>
      <c r="H854" t="s">
        <v>1656</v>
      </c>
      <c r="I854" t="s">
        <v>410</v>
      </c>
      <c r="J854" t="s">
        <v>773</v>
      </c>
      <c r="K854" s="329">
        <v>46126.889016203706</v>
      </c>
      <c r="L854" t="s">
        <v>309</v>
      </c>
      <c r="M854" t="s">
        <v>551</v>
      </c>
      <c r="N854" t="s">
        <v>552</v>
      </c>
      <c r="O854" t="s">
        <v>553</v>
      </c>
      <c r="P854" t="s">
        <v>382</v>
      </c>
      <c r="R854" t="s">
        <v>383</v>
      </c>
      <c r="S854" t="s">
        <v>121</v>
      </c>
      <c r="T854" t="s">
        <v>121</v>
      </c>
      <c r="U854" t="s">
        <v>331</v>
      </c>
      <c r="V854" t="s">
        <v>105</v>
      </c>
      <c r="W854" t="s">
        <v>423</v>
      </c>
      <c r="X854">
        <v>0</v>
      </c>
      <c r="Y854">
        <v>0</v>
      </c>
      <c r="Z854">
        <v>0</v>
      </c>
      <c r="AA854">
        <v>0</v>
      </c>
      <c r="AB854">
        <v>0</v>
      </c>
      <c r="AC854">
        <v>0</v>
      </c>
      <c r="AD854">
        <v>0</v>
      </c>
      <c r="AE854">
        <v>0</v>
      </c>
      <c r="AF854">
        <v>0</v>
      </c>
      <c r="AG854">
        <v>0</v>
      </c>
      <c r="AH854">
        <v>0</v>
      </c>
      <c r="AI854">
        <v>0</v>
      </c>
      <c r="AJ854">
        <v>0</v>
      </c>
      <c r="AK854">
        <v>0</v>
      </c>
      <c r="AL854">
        <v>0</v>
      </c>
      <c r="AM854">
        <v>1</v>
      </c>
      <c r="AN854">
        <v>0</v>
      </c>
      <c r="AO854">
        <v>0</v>
      </c>
      <c r="AP854" t="s">
        <v>345</v>
      </c>
      <c r="AQ854">
        <v>1</v>
      </c>
      <c r="AR854">
        <v>0</v>
      </c>
      <c r="AS854">
        <v>0</v>
      </c>
      <c r="AT854">
        <v>0</v>
      </c>
      <c r="AU854">
        <v>0</v>
      </c>
      <c r="AV854">
        <v>0</v>
      </c>
      <c r="AW854">
        <v>0</v>
      </c>
      <c r="AX854">
        <v>0</v>
      </c>
      <c r="AY854" t="s">
        <v>345</v>
      </c>
      <c r="AZ854">
        <v>1</v>
      </c>
      <c r="BA854">
        <v>0</v>
      </c>
      <c r="BB854">
        <v>0</v>
      </c>
      <c r="BC854">
        <v>0</v>
      </c>
      <c r="BD854">
        <v>0</v>
      </c>
      <c r="BE854">
        <v>0</v>
      </c>
      <c r="BF854">
        <v>0</v>
      </c>
      <c r="BG854">
        <v>0</v>
      </c>
      <c r="BH854">
        <v>0</v>
      </c>
      <c r="BK854" t="s">
        <v>386</v>
      </c>
      <c r="BL854" t="s">
        <v>128</v>
      </c>
      <c r="BM854" t="s">
        <v>128</v>
      </c>
      <c r="BN854" t="s">
        <v>118</v>
      </c>
      <c r="BO854" t="s">
        <v>941</v>
      </c>
      <c r="BP854">
        <v>0</v>
      </c>
      <c r="BQ854">
        <v>1</v>
      </c>
      <c r="BR854">
        <v>0</v>
      </c>
      <c r="BS854">
        <v>0</v>
      </c>
      <c r="BT854">
        <v>0</v>
      </c>
      <c r="BU854">
        <v>0</v>
      </c>
      <c r="BV854">
        <v>0</v>
      </c>
      <c r="BW854">
        <v>0</v>
      </c>
      <c r="BX854">
        <v>0</v>
      </c>
      <c r="BY854">
        <v>0</v>
      </c>
      <c r="BZ854">
        <v>1</v>
      </c>
      <c r="CA854">
        <v>0</v>
      </c>
      <c r="CB854">
        <v>0</v>
      </c>
      <c r="CC854">
        <v>0</v>
      </c>
      <c r="CD854">
        <v>0</v>
      </c>
      <c r="CE854" t="s">
        <v>335</v>
      </c>
      <c r="CG854" t="s">
        <v>335</v>
      </c>
      <c r="CI854" t="s">
        <v>128</v>
      </c>
      <c r="CJ854" t="s">
        <v>53</v>
      </c>
      <c r="CK854" t="s">
        <v>3001</v>
      </c>
      <c r="CL854" t="s">
        <v>52</v>
      </c>
      <c r="CM854" t="s">
        <v>3002</v>
      </c>
      <c r="CN854" t="s">
        <v>336</v>
      </c>
      <c r="CO854" t="s">
        <v>3003</v>
      </c>
      <c r="CP854">
        <v>7</v>
      </c>
      <c r="CQ854" t="s">
        <v>3004</v>
      </c>
      <c r="CR854" t="s">
        <v>3005</v>
      </c>
      <c r="CS854" t="s">
        <v>347</v>
      </c>
      <c r="CT854" t="s">
        <v>3006</v>
      </c>
    </row>
    <row r="855" spans="1:98" customFormat="1">
      <c r="A855">
        <v>151424</v>
      </c>
      <c r="B855" t="s">
        <v>468</v>
      </c>
      <c r="C855" t="s">
        <v>360</v>
      </c>
      <c r="D855">
        <v>1992</v>
      </c>
      <c r="E855">
        <v>34</v>
      </c>
      <c r="F855" t="s">
        <v>57</v>
      </c>
      <c r="G855" t="s">
        <v>78</v>
      </c>
      <c r="H855" t="s">
        <v>476</v>
      </c>
      <c r="I855" t="s">
        <v>367</v>
      </c>
      <c r="J855" t="s">
        <v>350</v>
      </c>
      <c r="K855" s="329">
        <v>46126.785000000003</v>
      </c>
      <c r="L855" t="s">
        <v>309</v>
      </c>
      <c r="M855" t="s">
        <v>568</v>
      </c>
      <c r="N855" t="s">
        <v>1397</v>
      </c>
      <c r="O855" t="s">
        <v>492</v>
      </c>
      <c r="P855" t="s">
        <v>382</v>
      </c>
      <c r="R855" t="s">
        <v>122</v>
      </c>
      <c r="S855" t="s">
        <v>122</v>
      </c>
      <c r="T855" t="s">
        <v>391</v>
      </c>
      <c r="U855" t="s">
        <v>331</v>
      </c>
      <c r="V855" t="s">
        <v>107</v>
      </c>
      <c r="W855" t="s">
        <v>392</v>
      </c>
      <c r="X855">
        <v>1</v>
      </c>
      <c r="Y855">
        <v>0</v>
      </c>
      <c r="Z855">
        <v>0</v>
      </c>
      <c r="AA855">
        <v>0</v>
      </c>
      <c r="AB855">
        <v>0</v>
      </c>
      <c r="AC855">
        <v>0</v>
      </c>
      <c r="AD855">
        <v>0</v>
      </c>
      <c r="AE855">
        <v>0</v>
      </c>
      <c r="AF855">
        <v>0</v>
      </c>
      <c r="AG855">
        <v>0</v>
      </c>
      <c r="AH855">
        <v>0</v>
      </c>
      <c r="AI855">
        <v>0</v>
      </c>
      <c r="AJ855">
        <v>0</v>
      </c>
      <c r="AK855">
        <v>0</v>
      </c>
      <c r="AL855">
        <v>0</v>
      </c>
      <c r="AM855">
        <v>0</v>
      </c>
      <c r="AN855">
        <v>0</v>
      </c>
      <c r="AO855">
        <v>0</v>
      </c>
      <c r="AP855" t="s">
        <v>345</v>
      </c>
      <c r="AQ855">
        <v>1</v>
      </c>
      <c r="AR855">
        <v>0</v>
      </c>
      <c r="AS855">
        <v>0</v>
      </c>
      <c r="AT855">
        <v>0</v>
      </c>
      <c r="AU855">
        <v>0</v>
      </c>
      <c r="AV855">
        <v>0</v>
      </c>
      <c r="AW855">
        <v>0</v>
      </c>
      <c r="AX855">
        <v>0</v>
      </c>
      <c r="AY855" t="s">
        <v>345</v>
      </c>
      <c r="AZ855">
        <v>1</v>
      </c>
      <c r="BA855">
        <v>0</v>
      </c>
      <c r="BB855">
        <v>0</v>
      </c>
      <c r="BC855">
        <v>0</v>
      </c>
      <c r="BD855">
        <v>0</v>
      </c>
      <c r="BE855">
        <v>0</v>
      </c>
      <c r="BF855">
        <v>0</v>
      </c>
      <c r="BG855">
        <v>0</v>
      </c>
      <c r="BH855">
        <v>0</v>
      </c>
      <c r="BK855" t="s">
        <v>130</v>
      </c>
      <c r="BL855" t="s">
        <v>128</v>
      </c>
      <c r="BM855" t="s">
        <v>131</v>
      </c>
      <c r="BN855" t="s">
        <v>119</v>
      </c>
      <c r="BO855" t="s">
        <v>921</v>
      </c>
      <c r="BP855">
        <v>0</v>
      </c>
      <c r="BQ855">
        <v>0</v>
      </c>
      <c r="BR855">
        <v>0</v>
      </c>
      <c r="BS855">
        <v>0</v>
      </c>
      <c r="BT855">
        <v>0</v>
      </c>
      <c r="BU855">
        <v>0</v>
      </c>
      <c r="BV855">
        <v>0</v>
      </c>
      <c r="BW855">
        <v>0</v>
      </c>
      <c r="BX855">
        <v>0</v>
      </c>
      <c r="BY855">
        <v>0</v>
      </c>
      <c r="BZ855">
        <v>1</v>
      </c>
      <c r="CA855">
        <v>0</v>
      </c>
      <c r="CB855">
        <v>0</v>
      </c>
      <c r="CC855">
        <v>0</v>
      </c>
      <c r="CD855">
        <v>0</v>
      </c>
      <c r="CE855" t="s">
        <v>197</v>
      </c>
      <c r="CG855" t="s">
        <v>335</v>
      </c>
      <c r="CI855" t="s">
        <v>386</v>
      </c>
      <c r="CJ855" t="s">
        <v>51</v>
      </c>
      <c r="CL855" t="s">
        <v>51</v>
      </c>
      <c r="CN855" t="s">
        <v>336</v>
      </c>
      <c r="CP855">
        <v>9</v>
      </c>
    </row>
    <row r="856" spans="1:98" customFormat="1">
      <c r="A856">
        <v>102247</v>
      </c>
      <c r="B856" t="s">
        <v>568</v>
      </c>
      <c r="C856" t="s">
        <v>360</v>
      </c>
      <c r="D856">
        <v>1972</v>
      </c>
      <c r="E856">
        <v>54</v>
      </c>
      <c r="F856" t="s">
        <v>58</v>
      </c>
      <c r="G856" t="s">
        <v>49</v>
      </c>
      <c r="H856" t="s">
        <v>328</v>
      </c>
      <c r="I856" t="s">
        <v>428</v>
      </c>
      <c r="J856" t="s">
        <v>325</v>
      </c>
      <c r="K856" s="329">
        <v>46126.72729166667</v>
      </c>
      <c r="L856" t="s">
        <v>309</v>
      </c>
      <c r="M856" t="s">
        <v>445</v>
      </c>
      <c r="N856" t="s">
        <v>447</v>
      </c>
      <c r="O856" t="s">
        <v>328</v>
      </c>
      <c r="P856" t="s">
        <v>329</v>
      </c>
      <c r="R856" t="s">
        <v>383</v>
      </c>
      <c r="S856" t="s">
        <v>121</v>
      </c>
      <c r="T856" t="s">
        <v>121</v>
      </c>
      <c r="U856" t="s">
        <v>331</v>
      </c>
      <c r="V856" t="s">
        <v>111</v>
      </c>
      <c r="W856" t="s">
        <v>436</v>
      </c>
      <c r="X856">
        <v>0</v>
      </c>
      <c r="Y856">
        <v>1</v>
      </c>
      <c r="Z856">
        <v>1</v>
      </c>
      <c r="AA856">
        <v>1</v>
      </c>
      <c r="AB856">
        <v>0</v>
      </c>
      <c r="AC856">
        <v>0</v>
      </c>
      <c r="AD856">
        <v>0</v>
      </c>
      <c r="AE856">
        <v>0</v>
      </c>
      <c r="AF856">
        <v>0</v>
      </c>
      <c r="AG856">
        <v>0</v>
      </c>
      <c r="AH856">
        <v>0</v>
      </c>
      <c r="AI856">
        <v>0</v>
      </c>
      <c r="AJ856">
        <v>0</v>
      </c>
      <c r="AK856">
        <v>0</v>
      </c>
      <c r="AL856">
        <v>0</v>
      </c>
      <c r="AM856">
        <v>0</v>
      </c>
      <c r="AN856">
        <v>0</v>
      </c>
      <c r="AO856">
        <v>0</v>
      </c>
      <c r="AP856" t="s">
        <v>464</v>
      </c>
      <c r="AQ856">
        <v>0</v>
      </c>
      <c r="AR856">
        <v>0</v>
      </c>
      <c r="AS856">
        <v>0</v>
      </c>
      <c r="AT856">
        <v>1</v>
      </c>
      <c r="AU856">
        <v>0</v>
      </c>
      <c r="AV856">
        <v>0</v>
      </c>
      <c r="AW856">
        <v>0</v>
      </c>
      <c r="AX856">
        <v>0</v>
      </c>
      <c r="AY856" t="s">
        <v>464</v>
      </c>
      <c r="AZ856">
        <v>0</v>
      </c>
      <c r="BA856">
        <v>0</v>
      </c>
      <c r="BB856">
        <v>0</v>
      </c>
      <c r="BC856">
        <v>1</v>
      </c>
      <c r="BD856">
        <v>0</v>
      </c>
      <c r="BE856">
        <v>0</v>
      </c>
      <c r="BF856">
        <v>0</v>
      </c>
      <c r="BG856">
        <v>0</v>
      </c>
      <c r="BH856">
        <v>0</v>
      </c>
      <c r="BI856" t="s">
        <v>52</v>
      </c>
      <c r="BK856" t="s">
        <v>130</v>
      </c>
      <c r="BL856" t="s">
        <v>127</v>
      </c>
      <c r="BM856" t="s">
        <v>130</v>
      </c>
      <c r="BN856" t="s">
        <v>120</v>
      </c>
      <c r="BO856" t="s">
        <v>1517</v>
      </c>
      <c r="BP856">
        <v>0</v>
      </c>
      <c r="BQ856">
        <v>1</v>
      </c>
      <c r="BR856">
        <v>1</v>
      </c>
      <c r="BS856">
        <v>1</v>
      </c>
      <c r="BT856">
        <v>0</v>
      </c>
      <c r="BU856">
        <v>1</v>
      </c>
      <c r="BV856">
        <v>0</v>
      </c>
      <c r="BW856">
        <v>0</v>
      </c>
      <c r="BX856">
        <v>0</v>
      </c>
      <c r="BY856">
        <v>0</v>
      </c>
      <c r="BZ856">
        <v>0</v>
      </c>
      <c r="CA856">
        <v>0</v>
      </c>
      <c r="CB856">
        <v>0</v>
      </c>
      <c r="CC856">
        <v>0</v>
      </c>
      <c r="CD856">
        <v>0</v>
      </c>
      <c r="CE856" t="s">
        <v>142</v>
      </c>
      <c r="CG856" t="s">
        <v>205</v>
      </c>
      <c r="CI856" t="s">
        <v>130</v>
      </c>
      <c r="CJ856" t="s">
        <v>52</v>
      </c>
      <c r="CL856" t="s">
        <v>52</v>
      </c>
      <c r="CN856" t="s">
        <v>346</v>
      </c>
      <c r="CP856">
        <v>9</v>
      </c>
      <c r="CS856" t="s">
        <v>400</v>
      </c>
    </row>
    <row r="857" spans="1:98" customFormat="1">
      <c r="A857">
        <v>199565</v>
      </c>
      <c r="B857" t="s">
        <v>445</v>
      </c>
      <c r="C857" t="s">
        <v>322</v>
      </c>
      <c r="D857">
        <v>1960</v>
      </c>
      <c r="E857">
        <v>66</v>
      </c>
      <c r="F857" t="s">
        <v>339</v>
      </c>
      <c r="G857" t="s">
        <v>71</v>
      </c>
      <c r="H857" t="s">
        <v>834</v>
      </c>
      <c r="I857" t="s">
        <v>424</v>
      </c>
      <c r="J857" t="s">
        <v>350</v>
      </c>
      <c r="K857" s="329">
        <v>46126.71912037037</v>
      </c>
      <c r="L857" t="s">
        <v>309</v>
      </c>
      <c r="M857" t="s">
        <v>445</v>
      </c>
      <c r="N857" t="s">
        <v>447</v>
      </c>
      <c r="O857" t="s">
        <v>328</v>
      </c>
      <c r="P857" t="s">
        <v>329</v>
      </c>
      <c r="R857" t="s">
        <v>122</v>
      </c>
      <c r="S857" t="s">
        <v>122</v>
      </c>
      <c r="T857" t="s">
        <v>330</v>
      </c>
      <c r="U857" t="s">
        <v>331</v>
      </c>
      <c r="V857" t="s">
        <v>105</v>
      </c>
      <c r="W857" t="s">
        <v>373</v>
      </c>
      <c r="X857">
        <v>0</v>
      </c>
      <c r="Y857">
        <v>0</v>
      </c>
      <c r="Z857">
        <v>0</v>
      </c>
      <c r="AA857">
        <v>0</v>
      </c>
      <c r="AB857">
        <v>0</v>
      </c>
      <c r="AC857">
        <v>0</v>
      </c>
      <c r="AD857">
        <v>0</v>
      </c>
      <c r="AE857">
        <v>0</v>
      </c>
      <c r="AF857">
        <v>0</v>
      </c>
      <c r="AG857">
        <v>0</v>
      </c>
      <c r="AH857">
        <v>0</v>
      </c>
      <c r="AI857">
        <v>0</v>
      </c>
      <c r="AJ857">
        <v>0</v>
      </c>
      <c r="AK857">
        <v>0</v>
      </c>
      <c r="AL857">
        <v>0</v>
      </c>
      <c r="AM857">
        <v>0</v>
      </c>
      <c r="AN857">
        <v>0</v>
      </c>
      <c r="AO857" t="s">
        <v>3007</v>
      </c>
      <c r="AP857" t="s">
        <v>333</v>
      </c>
      <c r="AQ857">
        <v>0</v>
      </c>
      <c r="AR857">
        <v>0</v>
      </c>
      <c r="AS857">
        <v>1</v>
      </c>
      <c r="AT857">
        <v>1</v>
      </c>
      <c r="AU857">
        <v>0</v>
      </c>
      <c r="AV857">
        <v>0</v>
      </c>
      <c r="AW857">
        <v>0</v>
      </c>
      <c r="AX857">
        <v>0</v>
      </c>
      <c r="AY857" t="s">
        <v>464</v>
      </c>
      <c r="AZ857">
        <v>0</v>
      </c>
      <c r="BA857">
        <v>0</v>
      </c>
      <c r="BB857">
        <v>0</v>
      </c>
      <c r="BC857">
        <v>1</v>
      </c>
      <c r="BD857">
        <v>0</v>
      </c>
      <c r="BE857">
        <v>0</v>
      </c>
      <c r="BF857">
        <v>0</v>
      </c>
      <c r="BG857">
        <v>0</v>
      </c>
      <c r="BH857">
        <v>0</v>
      </c>
      <c r="BI857" t="s">
        <v>52</v>
      </c>
      <c r="BJ857" t="s">
        <v>3008</v>
      </c>
      <c r="BK857" t="s">
        <v>132</v>
      </c>
      <c r="BL857" t="s">
        <v>131</v>
      </c>
      <c r="BM857" t="s">
        <v>132</v>
      </c>
      <c r="BN857" t="s">
        <v>118</v>
      </c>
      <c r="BO857" t="s">
        <v>922</v>
      </c>
      <c r="BP857">
        <v>1</v>
      </c>
      <c r="BQ857">
        <v>0</v>
      </c>
      <c r="BR857">
        <v>0</v>
      </c>
      <c r="BS857">
        <v>0</v>
      </c>
      <c r="BT857">
        <v>0</v>
      </c>
      <c r="BU857">
        <v>0</v>
      </c>
      <c r="BV857">
        <v>0</v>
      </c>
      <c r="BW857">
        <v>0</v>
      </c>
      <c r="BX857">
        <v>0</v>
      </c>
      <c r="BY857">
        <v>0</v>
      </c>
      <c r="BZ857">
        <v>0</v>
      </c>
      <c r="CA857">
        <v>0</v>
      </c>
      <c r="CB857">
        <v>0</v>
      </c>
      <c r="CC857">
        <v>0</v>
      </c>
      <c r="CD857">
        <v>0</v>
      </c>
      <c r="CE857" t="s">
        <v>335</v>
      </c>
      <c r="CF857" t="s">
        <v>3009</v>
      </c>
      <c r="CG857" t="s">
        <v>335</v>
      </c>
      <c r="CH857" t="s">
        <v>3010</v>
      </c>
      <c r="CI857" t="s">
        <v>128</v>
      </c>
      <c r="CJ857" t="s">
        <v>51</v>
      </c>
      <c r="CK857" t="s">
        <v>3011</v>
      </c>
      <c r="CL857" t="s">
        <v>52</v>
      </c>
      <c r="CN857" t="s">
        <v>346</v>
      </c>
      <c r="CP857">
        <v>8</v>
      </c>
      <c r="CQ857" t="s">
        <v>3012</v>
      </c>
      <c r="CR857" t="s">
        <v>3013</v>
      </c>
      <c r="CS857" t="s">
        <v>347</v>
      </c>
    </row>
    <row r="858" spans="1:98" customFormat="1">
      <c r="A858">
        <v>115750</v>
      </c>
      <c r="B858" t="s">
        <v>449</v>
      </c>
      <c r="C858" t="s">
        <v>360</v>
      </c>
      <c r="D858">
        <v>1974</v>
      </c>
      <c r="E858">
        <v>52</v>
      </c>
      <c r="F858" t="s">
        <v>58</v>
      </c>
      <c r="G858" t="s">
        <v>80</v>
      </c>
      <c r="H858" t="s">
        <v>855</v>
      </c>
      <c r="I858" t="s">
        <v>478</v>
      </c>
      <c r="J858" t="s">
        <v>325</v>
      </c>
      <c r="K858" s="329">
        <v>46126.681250000001</v>
      </c>
      <c r="L858" t="s">
        <v>309</v>
      </c>
      <c r="M858" t="s">
        <v>602</v>
      </c>
      <c r="N858" t="s">
        <v>649</v>
      </c>
      <c r="O858" t="s">
        <v>352</v>
      </c>
      <c r="P858" t="s">
        <v>353</v>
      </c>
      <c r="R858" t="s">
        <v>123</v>
      </c>
      <c r="S858" t="s">
        <v>123</v>
      </c>
      <c r="T858" t="s">
        <v>330</v>
      </c>
      <c r="U858" t="s">
        <v>331</v>
      </c>
      <c r="V858" t="s">
        <v>111</v>
      </c>
      <c r="W858" t="s">
        <v>1783</v>
      </c>
      <c r="X858">
        <v>0</v>
      </c>
      <c r="Y858">
        <v>0</v>
      </c>
      <c r="Z858">
        <v>1</v>
      </c>
      <c r="AA858">
        <v>1</v>
      </c>
      <c r="AB858">
        <v>0</v>
      </c>
      <c r="AC858">
        <v>0</v>
      </c>
      <c r="AD858">
        <v>0</v>
      </c>
      <c r="AE858">
        <v>0</v>
      </c>
      <c r="AF858">
        <v>0</v>
      </c>
      <c r="AG858">
        <v>0</v>
      </c>
      <c r="AH858">
        <v>0</v>
      </c>
      <c r="AI858">
        <v>0</v>
      </c>
      <c r="AJ858">
        <v>0</v>
      </c>
      <c r="AK858">
        <v>0</v>
      </c>
      <c r="AL858">
        <v>0</v>
      </c>
      <c r="AM858">
        <v>0</v>
      </c>
      <c r="AN858">
        <v>1</v>
      </c>
      <c r="AO858">
        <v>0</v>
      </c>
      <c r="AP858" t="s">
        <v>345</v>
      </c>
      <c r="AQ858">
        <v>1</v>
      </c>
      <c r="AR858">
        <v>0</v>
      </c>
      <c r="AS858">
        <v>0</v>
      </c>
      <c r="AT858">
        <v>0</v>
      </c>
      <c r="AU858">
        <v>0</v>
      </c>
      <c r="AV858">
        <v>0</v>
      </c>
      <c r="AW858">
        <v>0</v>
      </c>
      <c r="AX858">
        <v>0</v>
      </c>
      <c r="AY858" t="s">
        <v>345</v>
      </c>
      <c r="AZ858">
        <v>1</v>
      </c>
      <c r="BA858">
        <v>0</v>
      </c>
      <c r="BB858">
        <v>0</v>
      </c>
      <c r="BC858">
        <v>0</v>
      </c>
      <c r="BD858">
        <v>0</v>
      </c>
      <c r="BE858">
        <v>0</v>
      </c>
      <c r="BF858">
        <v>0</v>
      </c>
      <c r="BG858">
        <v>0</v>
      </c>
      <c r="BH858">
        <v>0</v>
      </c>
      <c r="BK858" t="s">
        <v>132</v>
      </c>
      <c r="BL858" t="s">
        <v>131</v>
      </c>
      <c r="BM858" t="s">
        <v>134</v>
      </c>
      <c r="BN858" t="s">
        <v>119</v>
      </c>
      <c r="BO858" t="s">
        <v>963</v>
      </c>
      <c r="BP858">
        <v>1</v>
      </c>
      <c r="BQ858">
        <v>0</v>
      </c>
      <c r="BR858">
        <v>0</v>
      </c>
      <c r="BS858">
        <v>1</v>
      </c>
      <c r="BT858">
        <v>0</v>
      </c>
      <c r="BU858">
        <v>1</v>
      </c>
      <c r="BV858">
        <v>0</v>
      </c>
      <c r="BW858">
        <v>0</v>
      </c>
      <c r="BX858">
        <v>0</v>
      </c>
      <c r="BY858">
        <v>0</v>
      </c>
      <c r="BZ858">
        <v>0</v>
      </c>
      <c r="CA858">
        <v>0</v>
      </c>
      <c r="CB858">
        <v>0</v>
      </c>
      <c r="CC858">
        <v>0</v>
      </c>
      <c r="CD858">
        <v>0</v>
      </c>
      <c r="CE858" t="s">
        <v>335</v>
      </c>
      <c r="CG858" t="s">
        <v>335</v>
      </c>
      <c r="CI858" t="s">
        <v>129</v>
      </c>
      <c r="CJ858" t="s">
        <v>52</v>
      </c>
      <c r="CL858" t="s">
        <v>52</v>
      </c>
      <c r="CN858" t="s">
        <v>346</v>
      </c>
      <c r="CP858">
        <v>8</v>
      </c>
    </row>
    <row r="859" spans="1:98" customFormat="1">
      <c r="A859">
        <v>199566</v>
      </c>
      <c r="B859" t="s">
        <v>1423</v>
      </c>
      <c r="C859" t="s">
        <v>360</v>
      </c>
      <c r="D859">
        <v>1964</v>
      </c>
      <c r="E859">
        <v>62</v>
      </c>
      <c r="F859" t="s">
        <v>339</v>
      </c>
      <c r="G859" t="s">
        <v>83</v>
      </c>
      <c r="H859" t="s">
        <v>632</v>
      </c>
      <c r="I859" t="s">
        <v>378</v>
      </c>
      <c r="J859" t="s">
        <v>325</v>
      </c>
      <c r="K859" s="329">
        <v>46126.680891203701</v>
      </c>
      <c r="L859" t="s">
        <v>309</v>
      </c>
      <c r="M859" t="s">
        <v>1423</v>
      </c>
      <c r="N859" t="s">
        <v>1424</v>
      </c>
      <c r="O859" t="s">
        <v>507</v>
      </c>
      <c r="P859" t="s">
        <v>342</v>
      </c>
      <c r="R859" t="s">
        <v>383</v>
      </c>
      <c r="S859" t="s">
        <v>121</v>
      </c>
      <c r="T859" t="s">
        <v>330</v>
      </c>
      <c r="U859" t="s">
        <v>3014</v>
      </c>
      <c r="V859" t="s">
        <v>108</v>
      </c>
      <c r="W859" t="s">
        <v>411</v>
      </c>
      <c r="X859">
        <v>0</v>
      </c>
      <c r="Y859">
        <v>0</v>
      </c>
      <c r="Z859">
        <v>0</v>
      </c>
      <c r="AA859">
        <v>0</v>
      </c>
      <c r="AB859">
        <v>0</v>
      </c>
      <c r="AC859">
        <v>0</v>
      </c>
      <c r="AD859">
        <v>0</v>
      </c>
      <c r="AE859">
        <v>0</v>
      </c>
      <c r="AF859">
        <v>0</v>
      </c>
      <c r="AG859">
        <v>1</v>
      </c>
      <c r="AH859">
        <v>0</v>
      </c>
      <c r="AI859">
        <v>0</v>
      </c>
      <c r="AJ859">
        <v>0</v>
      </c>
      <c r="AK859">
        <v>0</v>
      </c>
      <c r="AL859">
        <v>0</v>
      </c>
      <c r="AM859">
        <v>0</v>
      </c>
      <c r="AN859">
        <v>0</v>
      </c>
      <c r="AO859">
        <v>0</v>
      </c>
      <c r="AP859" t="s">
        <v>345</v>
      </c>
      <c r="AQ859">
        <v>1</v>
      </c>
      <c r="AR859">
        <v>0</v>
      </c>
      <c r="AS859">
        <v>0</v>
      </c>
      <c r="AT859">
        <v>0</v>
      </c>
      <c r="AU859">
        <v>0</v>
      </c>
      <c r="AV859">
        <v>0</v>
      </c>
      <c r="AW859">
        <v>0</v>
      </c>
      <c r="AX859">
        <v>0</v>
      </c>
      <c r="AY859" t="s">
        <v>345</v>
      </c>
      <c r="AZ859">
        <v>1</v>
      </c>
      <c r="BA859">
        <v>0</v>
      </c>
      <c r="BB859">
        <v>0</v>
      </c>
      <c r="BC859">
        <v>0</v>
      </c>
      <c r="BD859">
        <v>0</v>
      </c>
      <c r="BE859">
        <v>0</v>
      </c>
      <c r="BF859">
        <v>0</v>
      </c>
      <c r="BG859">
        <v>0</v>
      </c>
      <c r="BH859">
        <v>0</v>
      </c>
      <c r="BI859" t="s">
        <v>51</v>
      </c>
      <c r="BK859" t="s">
        <v>131</v>
      </c>
      <c r="BL859" t="s">
        <v>131</v>
      </c>
      <c r="BM859" t="s">
        <v>131</v>
      </c>
      <c r="BN859" t="s">
        <v>120</v>
      </c>
      <c r="BO859" t="s">
        <v>938</v>
      </c>
      <c r="BP859">
        <v>0</v>
      </c>
      <c r="BQ859">
        <v>0</v>
      </c>
      <c r="BR859">
        <v>0</v>
      </c>
      <c r="BS859">
        <v>0</v>
      </c>
      <c r="BT859">
        <v>0</v>
      </c>
      <c r="BU859">
        <v>0</v>
      </c>
      <c r="BV859">
        <v>0</v>
      </c>
      <c r="BW859">
        <v>1</v>
      </c>
      <c r="BX859">
        <v>0</v>
      </c>
      <c r="BY859">
        <v>0</v>
      </c>
      <c r="BZ859">
        <v>0</v>
      </c>
      <c r="CA859">
        <v>0</v>
      </c>
      <c r="CB859">
        <v>0</v>
      </c>
      <c r="CC859">
        <v>0</v>
      </c>
      <c r="CD859">
        <v>0</v>
      </c>
      <c r="CE859" t="s">
        <v>236</v>
      </c>
      <c r="CF859" t="s">
        <v>1493</v>
      </c>
      <c r="CG859" t="s">
        <v>335</v>
      </c>
      <c r="CH859" t="s">
        <v>3015</v>
      </c>
      <c r="CI859" t="s">
        <v>129</v>
      </c>
      <c r="CJ859" t="s">
        <v>51</v>
      </c>
      <c r="CL859" t="s">
        <v>51</v>
      </c>
      <c r="CM859" t="s">
        <v>3016</v>
      </c>
      <c r="CN859" t="s">
        <v>346</v>
      </c>
      <c r="CP859">
        <v>10</v>
      </c>
      <c r="CQ859" t="s">
        <v>3017</v>
      </c>
      <c r="CR859" t="s">
        <v>3018</v>
      </c>
      <c r="CS859" t="s">
        <v>337</v>
      </c>
    </row>
    <row r="860" spans="1:98" customFormat="1">
      <c r="A860">
        <v>199568</v>
      </c>
      <c r="B860" t="s">
        <v>602</v>
      </c>
      <c r="C860" t="s">
        <v>360</v>
      </c>
      <c r="D860">
        <v>2006</v>
      </c>
      <c r="E860">
        <v>20</v>
      </c>
      <c r="F860" t="s">
        <v>323</v>
      </c>
      <c r="G860" t="s">
        <v>49</v>
      </c>
      <c r="H860" t="s">
        <v>442</v>
      </c>
      <c r="I860" t="s">
        <v>361</v>
      </c>
      <c r="J860" t="s">
        <v>325</v>
      </c>
      <c r="K860" s="329">
        <v>46126.678738425922</v>
      </c>
      <c r="L860" t="s">
        <v>309</v>
      </c>
      <c r="M860" t="s">
        <v>602</v>
      </c>
      <c r="N860" t="s">
        <v>649</v>
      </c>
      <c r="O860" t="s">
        <v>352</v>
      </c>
      <c r="P860" t="s">
        <v>353</v>
      </c>
      <c r="R860" t="s">
        <v>122</v>
      </c>
      <c r="S860" t="s">
        <v>121</v>
      </c>
      <c r="T860" t="s">
        <v>121</v>
      </c>
      <c r="U860" t="s">
        <v>78</v>
      </c>
      <c r="V860" t="s">
        <v>110</v>
      </c>
      <c r="W860" t="s">
        <v>499</v>
      </c>
      <c r="X860">
        <v>0</v>
      </c>
      <c r="Y860">
        <v>0</v>
      </c>
      <c r="Z860">
        <v>0</v>
      </c>
      <c r="AA860">
        <v>0</v>
      </c>
      <c r="AB860">
        <v>0</v>
      </c>
      <c r="AC860">
        <v>0</v>
      </c>
      <c r="AD860">
        <v>0</v>
      </c>
      <c r="AE860">
        <v>0</v>
      </c>
      <c r="AF860">
        <v>0</v>
      </c>
      <c r="AG860">
        <v>0</v>
      </c>
      <c r="AH860">
        <v>0</v>
      </c>
      <c r="AI860">
        <v>0</v>
      </c>
      <c r="AJ860">
        <v>0</v>
      </c>
      <c r="AK860">
        <v>0</v>
      </c>
      <c r="AL860">
        <v>1</v>
      </c>
      <c r="AM860">
        <v>0</v>
      </c>
      <c r="AN860">
        <v>0</v>
      </c>
      <c r="AO860">
        <v>0</v>
      </c>
      <c r="AP860" t="s">
        <v>399</v>
      </c>
      <c r="AQ860">
        <v>0</v>
      </c>
      <c r="AR860">
        <v>0</v>
      </c>
      <c r="AS860">
        <v>0</v>
      </c>
      <c r="AT860">
        <v>0</v>
      </c>
      <c r="AU860">
        <v>0</v>
      </c>
      <c r="AV860">
        <v>0</v>
      </c>
      <c r="AW860">
        <v>1</v>
      </c>
      <c r="AX860">
        <v>0</v>
      </c>
      <c r="AY860" t="s">
        <v>345</v>
      </c>
      <c r="AZ860">
        <v>1</v>
      </c>
      <c r="BA860">
        <v>0</v>
      </c>
      <c r="BB860">
        <v>0</v>
      </c>
      <c r="BC860">
        <v>0</v>
      </c>
      <c r="BD860">
        <v>0</v>
      </c>
      <c r="BE860">
        <v>0</v>
      </c>
      <c r="BF860">
        <v>0</v>
      </c>
      <c r="BG860">
        <v>0</v>
      </c>
      <c r="BH860">
        <v>0</v>
      </c>
      <c r="BK860" t="s">
        <v>386</v>
      </c>
      <c r="BL860" t="s">
        <v>129</v>
      </c>
      <c r="BM860" t="s">
        <v>128</v>
      </c>
      <c r="BN860" t="s">
        <v>118</v>
      </c>
      <c r="BO860" t="s">
        <v>921</v>
      </c>
      <c r="BP860">
        <v>0</v>
      </c>
      <c r="BQ860">
        <v>0</v>
      </c>
      <c r="BR860">
        <v>0</v>
      </c>
      <c r="BS860">
        <v>0</v>
      </c>
      <c r="BT860">
        <v>0</v>
      </c>
      <c r="BU860">
        <v>0</v>
      </c>
      <c r="BV860">
        <v>0</v>
      </c>
      <c r="BW860">
        <v>0</v>
      </c>
      <c r="BX860">
        <v>0</v>
      </c>
      <c r="BY860">
        <v>0</v>
      </c>
      <c r="BZ860">
        <v>1</v>
      </c>
      <c r="CA860">
        <v>0</v>
      </c>
      <c r="CB860">
        <v>0</v>
      </c>
      <c r="CC860">
        <v>0</v>
      </c>
      <c r="CD860">
        <v>0</v>
      </c>
      <c r="CE860" t="s">
        <v>151</v>
      </c>
      <c r="CG860" t="s">
        <v>335</v>
      </c>
      <c r="CI860" t="s">
        <v>127</v>
      </c>
      <c r="CJ860" t="s">
        <v>51</v>
      </c>
      <c r="CL860" t="s">
        <v>51</v>
      </c>
      <c r="CM860" t="s">
        <v>3019</v>
      </c>
      <c r="CN860" t="s">
        <v>346</v>
      </c>
      <c r="CP860">
        <v>9</v>
      </c>
      <c r="CQ860" t="s">
        <v>3020</v>
      </c>
      <c r="CS860" t="s">
        <v>400</v>
      </c>
    </row>
    <row r="861" spans="1:98" customFormat="1">
      <c r="A861">
        <v>199567</v>
      </c>
      <c r="B861" t="s">
        <v>602</v>
      </c>
      <c r="C861" t="s">
        <v>360</v>
      </c>
      <c r="D861">
        <v>1976</v>
      </c>
      <c r="E861">
        <v>50</v>
      </c>
      <c r="F861" t="s">
        <v>58</v>
      </c>
      <c r="G861" t="s">
        <v>49</v>
      </c>
      <c r="H861" t="s">
        <v>442</v>
      </c>
      <c r="I861" t="s">
        <v>402</v>
      </c>
      <c r="J861" t="s">
        <v>325</v>
      </c>
      <c r="K861" s="329">
        <v>46126.678472222222</v>
      </c>
      <c r="L861" t="s">
        <v>309</v>
      </c>
      <c r="M861" t="s">
        <v>602</v>
      </c>
      <c r="N861" t="s">
        <v>649</v>
      </c>
      <c r="O861" t="s">
        <v>352</v>
      </c>
      <c r="P861" t="s">
        <v>353</v>
      </c>
      <c r="R861" t="s">
        <v>122</v>
      </c>
      <c r="S861" t="s">
        <v>121</v>
      </c>
      <c r="T861" t="s">
        <v>121</v>
      </c>
      <c r="U861" t="s">
        <v>78</v>
      </c>
      <c r="V861" t="s">
        <v>109</v>
      </c>
      <c r="W861" t="s">
        <v>1068</v>
      </c>
      <c r="X861">
        <v>0</v>
      </c>
      <c r="Y861">
        <v>0</v>
      </c>
      <c r="Z861">
        <v>0</v>
      </c>
      <c r="AA861">
        <v>0</v>
      </c>
      <c r="AB861">
        <v>0</v>
      </c>
      <c r="AC861">
        <v>0</v>
      </c>
      <c r="AD861">
        <v>0</v>
      </c>
      <c r="AE861">
        <v>0</v>
      </c>
      <c r="AF861">
        <v>0</v>
      </c>
      <c r="AG861">
        <v>0</v>
      </c>
      <c r="AH861">
        <v>1</v>
      </c>
      <c r="AI861">
        <v>0</v>
      </c>
      <c r="AJ861">
        <v>0</v>
      </c>
      <c r="AK861">
        <v>0</v>
      </c>
      <c r="AL861">
        <v>1</v>
      </c>
      <c r="AM861">
        <v>0</v>
      </c>
      <c r="AN861">
        <v>0</v>
      </c>
      <c r="AO861">
        <v>0</v>
      </c>
      <c r="AP861" t="s">
        <v>399</v>
      </c>
      <c r="AQ861">
        <v>0</v>
      </c>
      <c r="AR861">
        <v>0</v>
      </c>
      <c r="AS861">
        <v>0</v>
      </c>
      <c r="AT861">
        <v>0</v>
      </c>
      <c r="AU861">
        <v>0</v>
      </c>
      <c r="AV861">
        <v>0</v>
      </c>
      <c r="AW861">
        <v>1</v>
      </c>
      <c r="AX861">
        <v>0</v>
      </c>
      <c r="AY861" t="s">
        <v>345</v>
      </c>
      <c r="AZ861">
        <v>1</v>
      </c>
      <c r="BA861">
        <v>0</v>
      </c>
      <c r="BB861">
        <v>0</v>
      </c>
      <c r="BC861">
        <v>0</v>
      </c>
      <c r="BD861">
        <v>0</v>
      </c>
      <c r="BE861">
        <v>0</v>
      </c>
      <c r="BF861">
        <v>0</v>
      </c>
      <c r="BG861">
        <v>0</v>
      </c>
      <c r="BH861">
        <v>0</v>
      </c>
      <c r="BK861" t="s">
        <v>386</v>
      </c>
      <c r="BL861" t="s">
        <v>129</v>
      </c>
      <c r="BM861" t="s">
        <v>130</v>
      </c>
      <c r="BN861" t="s">
        <v>118</v>
      </c>
      <c r="BO861" t="s">
        <v>926</v>
      </c>
      <c r="BP861">
        <v>1</v>
      </c>
      <c r="BQ861">
        <v>0</v>
      </c>
      <c r="BR861">
        <v>0</v>
      </c>
      <c r="BS861">
        <v>0</v>
      </c>
      <c r="BT861">
        <v>0</v>
      </c>
      <c r="BU861">
        <v>1</v>
      </c>
      <c r="BV861">
        <v>0</v>
      </c>
      <c r="BW861">
        <v>0</v>
      </c>
      <c r="BX861">
        <v>0</v>
      </c>
      <c r="BY861">
        <v>0</v>
      </c>
      <c r="BZ861">
        <v>0</v>
      </c>
      <c r="CA861">
        <v>0</v>
      </c>
      <c r="CB861">
        <v>0</v>
      </c>
      <c r="CC861">
        <v>0</v>
      </c>
      <c r="CD861">
        <v>0</v>
      </c>
      <c r="CE861" t="s">
        <v>145</v>
      </c>
      <c r="CG861" t="s">
        <v>335</v>
      </c>
      <c r="CH861" t="s">
        <v>3021</v>
      </c>
      <c r="CI861" t="s">
        <v>129</v>
      </c>
      <c r="CJ861" t="s">
        <v>52</v>
      </c>
      <c r="CK861" t="s">
        <v>3022</v>
      </c>
      <c r="CL861" t="s">
        <v>52</v>
      </c>
      <c r="CM861" t="s">
        <v>3023</v>
      </c>
      <c r="CN861" t="s">
        <v>346</v>
      </c>
      <c r="CP861">
        <v>10</v>
      </c>
      <c r="CS861" t="s">
        <v>337</v>
      </c>
      <c r="CT861" t="s">
        <v>3024</v>
      </c>
    </row>
    <row r="862" spans="1:98" customFormat="1">
      <c r="A862">
        <v>199502</v>
      </c>
      <c r="B862" t="s">
        <v>451</v>
      </c>
      <c r="C862" t="s">
        <v>360</v>
      </c>
      <c r="D862">
        <v>1960</v>
      </c>
      <c r="E862">
        <v>66</v>
      </c>
      <c r="F862" t="s">
        <v>339</v>
      </c>
      <c r="G862" t="s">
        <v>84</v>
      </c>
      <c r="H862" t="s">
        <v>1544</v>
      </c>
      <c r="I862" t="s">
        <v>367</v>
      </c>
      <c r="J862" t="s">
        <v>350</v>
      </c>
      <c r="K862" s="329">
        <v>46126.67591435185</v>
      </c>
      <c r="L862" t="s">
        <v>309</v>
      </c>
      <c r="M862" t="s">
        <v>451</v>
      </c>
      <c r="N862" t="s">
        <v>452</v>
      </c>
      <c r="O862" t="s">
        <v>453</v>
      </c>
      <c r="P862" t="s">
        <v>342</v>
      </c>
      <c r="Q862" t="s">
        <v>307</v>
      </c>
      <c r="R862" t="s">
        <v>122</v>
      </c>
      <c r="S862" t="s">
        <v>122</v>
      </c>
      <c r="T862" t="s">
        <v>394</v>
      </c>
      <c r="U862" t="s">
        <v>331</v>
      </c>
      <c r="V862" t="s">
        <v>107</v>
      </c>
      <c r="W862" t="s">
        <v>495</v>
      </c>
      <c r="X862">
        <v>0</v>
      </c>
      <c r="Y862">
        <v>0</v>
      </c>
      <c r="Z862">
        <v>1</v>
      </c>
      <c r="AA862">
        <v>0</v>
      </c>
      <c r="AB862">
        <v>1</v>
      </c>
      <c r="AC862">
        <v>0</v>
      </c>
      <c r="AD862">
        <v>0</v>
      </c>
      <c r="AE862">
        <v>0</v>
      </c>
      <c r="AF862">
        <v>0</v>
      </c>
      <c r="AG862">
        <v>0</v>
      </c>
      <c r="AH862">
        <v>1</v>
      </c>
      <c r="AI862">
        <v>0</v>
      </c>
      <c r="AJ862">
        <v>0</v>
      </c>
      <c r="AK862">
        <v>0</v>
      </c>
      <c r="AL862">
        <v>0</v>
      </c>
      <c r="AM862">
        <v>0</v>
      </c>
      <c r="AN862">
        <v>0</v>
      </c>
      <c r="AO862">
        <v>0</v>
      </c>
      <c r="AP862" t="s">
        <v>345</v>
      </c>
      <c r="AQ862">
        <v>1</v>
      </c>
      <c r="AR862">
        <v>0</v>
      </c>
      <c r="AS862">
        <v>0</v>
      </c>
      <c r="AT862">
        <v>0</v>
      </c>
      <c r="AU862">
        <v>0</v>
      </c>
      <c r="AV862">
        <v>0</v>
      </c>
      <c r="AW862">
        <v>0</v>
      </c>
      <c r="AX862">
        <v>0</v>
      </c>
      <c r="AY862" t="s">
        <v>345</v>
      </c>
      <c r="AZ862">
        <v>1</v>
      </c>
      <c r="BA862">
        <v>0</v>
      </c>
      <c r="BB862">
        <v>0</v>
      </c>
      <c r="BC862">
        <v>0</v>
      </c>
      <c r="BD862">
        <v>0</v>
      </c>
      <c r="BE862">
        <v>0</v>
      </c>
      <c r="BF862">
        <v>0</v>
      </c>
      <c r="BG862">
        <v>0</v>
      </c>
      <c r="BH862">
        <v>0</v>
      </c>
      <c r="BK862" t="s">
        <v>129</v>
      </c>
      <c r="BL862" t="s">
        <v>128</v>
      </c>
      <c r="BM862" t="s">
        <v>128</v>
      </c>
      <c r="BN862" t="s">
        <v>117</v>
      </c>
      <c r="BO862" t="s">
        <v>948</v>
      </c>
      <c r="BP862">
        <v>0</v>
      </c>
      <c r="BQ862">
        <v>0</v>
      </c>
      <c r="BR862">
        <v>0</v>
      </c>
      <c r="BS862">
        <v>1</v>
      </c>
      <c r="BT862">
        <v>0</v>
      </c>
      <c r="BU862">
        <v>1</v>
      </c>
      <c r="BV862">
        <v>0</v>
      </c>
      <c r="BW862">
        <v>0</v>
      </c>
      <c r="BX862">
        <v>0</v>
      </c>
      <c r="BY862">
        <v>0</v>
      </c>
      <c r="BZ862">
        <v>0</v>
      </c>
      <c r="CA862">
        <v>0</v>
      </c>
      <c r="CB862">
        <v>0</v>
      </c>
      <c r="CC862">
        <v>0</v>
      </c>
      <c r="CD862">
        <v>0</v>
      </c>
      <c r="CE862" t="s">
        <v>204</v>
      </c>
      <c r="CG862" t="s">
        <v>335</v>
      </c>
      <c r="CH862" t="s">
        <v>3025</v>
      </c>
      <c r="CI862" t="s">
        <v>130</v>
      </c>
      <c r="CJ862" t="s">
        <v>52</v>
      </c>
      <c r="CL862" t="s">
        <v>52</v>
      </c>
      <c r="CN862" t="s">
        <v>346</v>
      </c>
      <c r="CP862">
        <v>8</v>
      </c>
      <c r="CS862" t="s">
        <v>337</v>
      </c>
    </row>
    <row r="863" spans="1:98" customFormat="1">
      <c r="A863">
        <v>115176</v>
      </c>
      <c r="B863" t="s">
        <v>29</v>
      </c>
      <c r="C863" t="s">
        <v>360</v>
      </c>
      <c r="D863">
        <v>1972</v>
      </c>
      <c r="E863">
        <v>54</v>
      </c>
      <c r="F863" t="s">
        <v>58</v>
      </c>
      <c r="G863" t="s">
        <v>49</v>
      </c>
      <c r="H863" t="s">
        <v>442</v>
      </c>
      <c r="I863" t="s">
        <v>397</v>
      </c>
      <c r="J863" t="s">
        <v>350</v>
      </c>
      <c r="K863" s="329">
        <v>46126.660995370374</v>
      </c>
      <c r="L863" t="s">
        <v>309</v>
      </c>
      <c r="M863" t="s">
        <v>366</v>
      </c>
      <c r="N863" t="s">
        <v>368</v>
      </c>
      <c r="O863" t="s">
        <v>328</v>
      </c>
      <c r="P863" t="s">
        <v>329</v>
      </c>
      <c r="R863" t="s">
        <v>383</v>
      </c>
      <c r="S863" t="s">
        <v>121</v>
      </c>
      <c r="T863" t="s">
        <v>121</v>
      </c>
      <c r="U863" t="s">
        <v>331</v>
      </c>
      <c r="V863" t="s">
        <v>111</v>
      </c>
      <c r="W863" t="s">
        <v>498</v>
      </c>
      <c r="X863">
        <v>0</v>
      </c>
      <c r="Y863">
        <v>0</v>
      </c>
      <c r="Z863">
        <v>1</v>
      </c>
      <c r="AA863">
        <v>1</v>
      </c>
      <c r="AB863">
        <v>0</v>
      </c>
      <c r="AC863">
        <v>0</v>
      </c>
      <c r="AD863">
        <v>0</v>
      </c>
      <c r="AE863">
        <v>0</v>
      </c>
      <c r="AF863">
        <v>0</v>
      </c>
      <c r="AG863">
        <v>0</v>
      </c>
      <c r="AH863">
        <v>0</v>
      </c>
      <c r="AI863">
        <v>0</v>
      </c>
      <c r="AJ863">
        <v>0</v>
      </c>
      <c r="AK863">
        <v>0</v>
      </c>
      <c r="AL863">
        <v>0</v>
      </c>
      <c r="AM863">
        <v>0</v>
      </c>
      <c r="AN863">
        <v>0</v>
      </c>
      <c r="AO863">
        <v>0</v>
      </c>
      <c r="AP863" t="s">
        <v>399</v>
      </c>
      <c r="AQ863">
        <v>0</v>
      </c>
      <c r="AR863">
        <v>0</v>
      </c>
      <c r="AS863">
        <v>0</v>
      </c>
      <c r="AT863">
        <v>0</v>
      </c>
      <c r="AU863">
        <v>0</v>
      </c>
      <c r="AV863">
        <v>0</v>
      </c>
      <c r="AW863">
        <v>1</v>
      </c>
      <c r="AX863">
        <v>0</v>
      </c>
      <c r="AY863" t="s">
        <v>345</v>
      </c>
      <c r="AZ863">
        <v>1</v>
      </c>
      <c r="BA863">
        <v>0</v>
      </c>
      <c r="BB863">
        <v>0</v>
      </c>
      <c r="BC863">
        <v>0</v>
      </c>
      <c r="BD863">
        <v>0</v>
      </c>
      <c r="BE863">
        <v>0</v>
      </c>
      <c r="BF863">
        <v>0</v>
      </c>
      <c r="BG863">
        <v>0</v>
      </c>
      <c r="BH863">
        <v>0</v>
      </c>
      <c r="BK863" t="s">
        <v>386</v>
      </c>
      <c r="BL863" t="s">
        <v>129</v>
      </c>
      <c r="BM863" t="s">
        <v>130</v>
      </c>
      <c r="BN863" t="s">
        <v>118</v>
      </c>
      <c r="BO863" t="s">
        <v>929</v>
      </c>
      <c r="BP863">
        <v>0</v>
      </c>
      <c r="BQ863">
        <v>0</v>
      </c>
      <c r="BR863">
        <v>0</v>
      </c>
      <c r="BS863">
        <v>0</v>
      </c>
      <c r="BT863">
        <v>0</v>
      </c>
      <c r="BU863">
        <v>1</v>
      </c>
      <c r="BV863">
        <v>0</v>
      </c>
      <c r="BW863">
        <v>1</v>
      </c>
      <c r="BX863">
        <v>0</v>
      </c>
      <c r="BY863">
        <v>0</v>
      </c>
      <c r="BZ863">
        <v>0</v>
      </c>
      <c r="CA863">
        <v>0</v>
      </c>
      <c r="CB863">
        <v>0</v>
      </c>
      <c r="CC863">
        <v>0</v>
      </c>
      <c r="CD863">
        <v>0</v>
      </c>
      <c r="CE863" t="s">
        <v>335</v>
      </c>
      <c r="CG863" t="s">
        <v>216</v>
      </c>
      <c r="CI863" t="s">
        <v>128</v>
      </c>
      <c r="CJ863" t="s">
        <v>52</v>
      </c>
      <c r="CL863" t="s">
        <v>52</v>
      </c>
      <c r="CN863" t="s">
        <v>346</v>
      </c>
      <c r="CP863">
        <v>5</v>
      </c>
      <c r="CS863" t="s">
        <v>400</v>
      </c>
    </row>
    <row r="864" spans="1:98" customFormat="1">
      <c r="A864">
        <v>199555</v>
      </c>
      <c r="B864" t="s">
        <v>321</v>
      </c>
      <c r="C864" t="s">
        <v>360</v>
      </c>
      <c r="D864">
        <v>1967</v>
      </c>
      <c r="E864">
        <v>59</v>
      </c>
      <c r="F864" t="s">
        <v>58</v>
      </c>
      <c r="G864" t="s">
        <v>84</v>
      </c>
      <c r="H864" t="s">
        <v>1077</v>
      </c>
      <c r="I864" t="s">
        <v>324</v>
      </c>
      <c r="J864" t="s">
        <v>325</v>
      </c>
      <c r="K864" s="329">
        <v>46126.655393518522</v>
      </c>
      <c r="L864" t="s">
        <v>309</v>
      </c>
      <c r="M864" t="s">
        <v>366</v>
      </c>
      <c r="N864" t="s">
        <v>368</v>
      </c>
      <c r="O864" t="s">
        <v>328</v>
      </c>
      <c r="P864" t="s">
        <v>329</v>
      </c>
      <c r="R864" t="s">
        <v>383</v>
      </c>
      <c r="S864" t="s">
        <v>121</v>
      </c>
      <c r="T864" t="s">
        <v>121</v>
      </c>
      <c r="U864" t="s">
        <v>331</v>
      </c>
      <c r="V864" t="s">
        <v>107</v>
      </c>
      <c r="W864" t="s">
        <v>384</v>
      </c>
      <c r="X864">
        <v>0</v>
      </c>
      <c r="Y864">
        <v>0</v>
      </c>
      <c r="Z864">
        <v>0</v>
      </c>
      <c r="AA864">
        <v>0</v>
      </c>
      <c r="AB864">
        <v>1</v>
      </c>
      <c r="AC864">
        <v>0</v>
      </c>
      <c r="AD864">
        <v>0</v>
      </c>
      <c r="AE864">
        <v>0</v>
      </c>
      <c r="AF864">
        <v>0</v>
      </c>
      <c r="AG864">
        <v>0</v>
      </c>
      <c r="AH864">
        <v>0</v>
      </c>
      <c r="AI864">
        <v>0</v>
      </c>
      <c r="AJ864">
        <v>0</v>
      </c>
      <c r="AK864">
        <v>0</v>
      </c>
      <c r="AL864">
        <v>0</v>
      </c>
      <c r="AM864">
        <v>0</v>
      </c>
      <c r="AN864">
        <v>0</v>
      </c>
      <c r="AO864">
        <v>0</v>
      </c>
      <c r="AP864" t="s">
        <v>345</v>
      </c>
      <c r="AQ864">
        <v>1</v>
      </c>
      <c r="AR864">
        <v>0</v>
      </c>
      <c r="AS864">
        <v>0</v>
      </c>
      <c r="AT864">
        <v>0</v>
      </c>
      <c r="AU864">
        <v>0</v>
      </c>
      <c r="AV864">
        <v>0</v>
      </c>
      <c r="AW864">
        <v>0</v>
      </c>
      <c r="AX864">
        <v>0</v>
      </c>
      <c r="AY864" t="s">
        <v>345</v>
      </c>
      <c r="AZ864">
        <v>1</v>
      </c>
      <c r="BA864">
        <v>0</v>
      </c>
      <c r="BB864">
        <v>0</v>
      </c>
      <c r="BC864">
        <v>0</v>
      </c>
      <c r="BD864">
        <v>0</v>
      </c>
      <c r="BE864">
        <v>0</v>
      </c>
      <c r="BF864">
        <v>0</v>
      </c>
      <c r="BG864">
        <v>0</v>
      </c>
      <c r="BH864">
        <v>0</v>
      </c>
      <c r="BI864" t="s">
        <v>52</v>
      </c>
      <c r="BK864" t="s">
        <v>128</v>
      </c>
      <c r="BL864" t="s">
        <v>130</v>
      </c>
      <c r="BM864" t="s">
        <v>129</v>
      </c>
      <c r="BN864" t="s">
        <v>117</v>
      </c>
      <c r="BO864" t="s">
        <v>373</v>
      </c>
      <c r="BP864">
        <v>0</v>
      </c>
      <c r="BQ864">
        <v>0</v>
      </c>
      <c r="BR864">
        <v>0</v>
      </c>
      <c r="BS864">
        <v>0</v>
      </c>
      <c r="BT864">
        <v>0</v>
      </c>
      <c r="BU864">
        <v>0</v>
      </c>
      <c r="BV864">
        <v>0</v>
      </c>
      <c r="BW864">
        <v>0</v>
      </c>
      <c r="BX864">
        <v>0</v>
      </c>
      <c r="BY864">
        <v>0</v>
      </c>
      <c r="BZ864">
        <v>0</v>
      </c>
      <c r="CA864">
        <v>0</v>
      </c>
      <c r="CB864">
        <v>0</v>
      </c>
      <c r="CC864">
        <v>0</v>
      </c>
      <c r="CD864" t="s">
        <v>3026</v>
      </c>
      <c r="CE864" t="s">
        <v>335</v>
      </c>
      <c r="CG864" t="s">
        <v>335</v>
      </c>
      <c r="CI864" t="s">
        <v>386</v>
      </c>
      <c r="CJ864" t="s">
        <v>52</v>
      </c>
      <c r="CL864" t="s">
        <v>52</v>
      </c>
      <c r="CN864" t="s">
        <v>346</v>
      </c>
      <c r="CP864">
        <v>7</v>
      </c>
      <c r="CQ864" t="s">
        <v>3027</v>
      </c>
      <c r="CS864" t="s">
        <v>347</v>
      </c>
    </row>
    <row r="865" spans="1:98" customFormat="1">
      <c r="A865">
        <v>103322</v>
      </c>
      <c r="B865" t="s">
        <v>502</v>
      </c>
      <c r="C865" t="s">
        <v>360</v>
      </c>
      <c r="D865">
        <v>1964</v>
      </c>
      <c r="E865">
        <v>62</v>
      </c>
      <c r="F865" t="s">
        <v>339</v>
      </c>
      <c r="G865" t="s">
        <v>49</v>
      </c>
      <c r="H865" t="s">
        <v>442</v>
      </c>
      <c r="I865" t="s">
        <v>367</v>
      </c>
      <c r="J865" t="s">
        <v>325</v>
      </c>
      <c r="K865" s="329">
        <v>46126.644016203703</v>
      </c>
      <c r="L865" t="s">
        <v>309</v>
      </c>
      <c r="M865" t="s">
        <v>366</v>
      </c>
      <c r="N865" t="s">
        <v>368</v>
      </c>
      <c r="O865" t="s">
        <v>328</v>
      </c>
      <c r="P865" t="s">
        <v>329</v>
      </c>
      <c r="R865" t="s">
        <v>383</v>
      </c>
      <c r="S865" t="s">
        <v>121</v>
      </c>
      <c r="T865" t="s">
        <v>121</v>
      </c>
      <c r="U865" t="s">
        <v>80</v>
      </c>
      <c r="V865" t="s">
        <v>108</v>
      </c>
      <c r="W865" t="s">
        <v>384</v>
      </c>
      <c r="X865">
        <v>0</v>
      </c>
      <c r="Y865">
        <v>0</v>
      </c>
      <c r="Z865">
        <v>0</v>
      </c>
      <c r="AA865">
        <v>0</v>
      </c>
      <c r="AB865">
        <v>1</v>
      </c>
      <c r="AC865">
        <v>0</v>
      </c>
      <c r="AD865">
        <v>0</v>
      </c>
      <c r="AE865">
        <v>0</v>
      </c>
      <c r="AF865">
        <v>0</v>
      </c>
      <c r="AG865">
        <v>0</v>
      </c>
      <c r="AH865">
        <v>0</v>
      </c>
      <c r="AI865">
        <v>0</v>
      </c>
      <c r="AJ865">
        <v>0</v>
      </c>
      <c r="AK865">
        <v>0</v>
      </c>
      <c r="AL865">
        <v>0</v>
      </c>
      <c r="AM865">
        <v>0</v>
      </c>
      <c r="AN865">
        <v>0</v>
      </c>
      <c r="AO865">
        <v>0</v>
      </c>
      <c r="AP865" t="s">
        <v>399</v>
      </c>
      <c r="AQ865">
        <v>0</v>
      </c>
      <c r="AR865">
        <v>0</v>
      </c>
      <c r="AS865">
        <v>0</v>
      </c>
      <c r="AT865">
        <v>0</v>
      </c>
      <c r="AU865">
        <v>0</v>
      </c>
      <c r="AV865">
        <v>0</v>
      </c>
      <c r="AW865">
        <v>1</v>
      </c>
      <c r="AX865">
        <v>0</v>
      </c>
      <c r="AY865" t="s">
        <v>345</v>
      </c>
      <c r="AZ865">
        <v>1</v>
      </c>
      <c r="BA865">
        <v>0</v>
      </c>
      <c r="BB865">
        <v>0</v>
      </c>
      <c r="BC865">
        <v>0</v>
      </c>
      <c r="BD865">
        <v>0</v>
      </c>
      <c r="BE865">
        <v>0</v>
      </c>
      <c r="BF865">
        <v>0</v>
      </c>
      <c r="BG865">
        <v>0</v>
      </c>
      <c r="BH865">
        <v>0</v>
      </c>
      <c r="BK865" t="s">
        <v>386</v>
      </c>
      <c r="BL865" t="s">
        <v>128</v>
      </c>
      <c r="BM865" t="s">
        <v>128</v>
      </c>
      <c r="BN865" t="s">
        <v>118</v>
      </c>
      <c r="BO865" t="s">
        <v>921</v>
      </c>
      <c r="BP865">
        <v>0</v>
      </c>
      <c r="BQ865">
        <v>0</v>
      </c>
      <c r="BR865">
        <v>0</v>
      </c>
      <c r="BS865">
        <v>0</v>
      </c>
      <c r="BT865">
        <v>0</v>
      </c>
      <c r="BU865">
        <v>0</v>
      </c>
      <c r="BV865">
        <v>0</v>
      </c>
      <c r="BW865">
        <v>0</v>
      </c>
      <c r="BX865">
        <v>0</v>
      </c>
      <c r="BY865">
        <v>0</v>
      </c>
      <c r="BZ865">
        <v>1</v>
      </c>
      <c r="CA865">
        <v>0</v>
      </c>
      <c r="CB865">
        <v>0</v>
      </c>
      <c r="CC865">
        <v>0</v>
      </c>
      <c r="CD865">
        <v>0</v>
      </c>
      <c r="CE865" t="s">
        <v>335</v>
      </c>
      <c r="CG865" t="s">
        <v>335</v>
      </c>
      <c r="CI865" t="s">
        <v>128</v>
      </c>
      <c r="CJ865" t="s">
        <v>52</v>
      </c>
      <c r="CK865" t="s">
        <v>3028</v>
      </c>
      <c r="CL865" t="s">
        <v>52</v>
      </c>
      <c r="CM865" t="s">
        <v>3029</v>
      </c>
      <c r="CN865" t="s">
        <v>346</v>
      </c>
      <c r="CP865">
        <v>9</v>
      </c>
      <c r="CS865" t="s">
        <v>400</v>
      </c>
    </row>
    <row r="866" spans="1:98" customFormat="1">
      <c r="A866">
        <v>151425</v>
      </c>
      <c r="B866" t="s">
        <v>321</v>
      </c>
      <c r="C866" t="s">
        <v>322</v>
      </c>
      <c r="D866">
        <v>1993</v>
      </c>
      <c r="E866">
        <v>33</v>
      </c>
      <c r="F866" t="s">
        <v>57</v>
      </c>
      <c r="G866" t="s">
        <v>78</v>
      </c>
      <c r="H866" t="s">
        <v>476</v>
      </c>
      <c r="I866" t="s">
        <v>367</v>
      </c>
      <c r="J866" t="s">
        <v>350</v>
      </c>
      <c r="K866" s="329">
        <v>46126.63071759259</v>
      </c>
      <c r="L866" t="s">
        <v>309</v>
      </c>
      <c r="M866" t="s">
        <v>568</v>
      </c>
      <c r="N866" t="s">
        <v>1397</v>
      </c>
      <c r="O866" t="s">
        <v>492</v>
      </c>
      <c r="P866" t="s">
        <v>382</v>
      </c>
      <c r="R866" t="s">
        <v>122</v>
      </c>
      <c r="S866" t="s">
        <v>122</v>
      </c>
      <c r="T866" t="s">
        <v>391</v>
      </c>
      <c r="U866" t="s">
        <v>331</v>
      </c>
      <c r="V866" t="s">
        <v>108</v>
      </c>
      <c r="W866" t="s">
        <v>505</v>
      </c>
      <c r="X866">
        <v>0</v>
      </c>
      <c r="Y866">
        <v>0</v>
      </c>
      <c r="Z866">
        <v>0</v>
      </c>
      <c r="AA866">
        <v>0</v>
      </c>
      <c r="AB866">
        <v>0</v>
      </c>
      <c r="AC866">
        <v>1</v>
      </c>
      <c r="AD866">
        <v>0</v>
      </c>
      <c r="AE866">
        <v>0</v>
      </c>
      <c r="AF866">
        <v>0</v>
      </c>
      <c r="AG866">
        <v>0</v>
      </c>
      <c r="AH866">
        <v>0</v>
      </c>
      <c r="AI866">
        <v>0</v>
      </c>
      <c r="AJ866">
        <v>0</v>
      </c>
      <c r="AK866">
        <v>0</v>
      </c>
      <c r="AL866">
        <v>0</v>
      </c>
      <c r="AM866">
        <v>0</v>
      </c>
      <c r="AN866">
        <v>0</v>
      </c>
      <c r="AO866">
        <v>0</v>
      </c>
      <c r="AP866" t="s">
        <v>345</v>
      </c>
      <c r="AQ866">
        <v>1</v>
      </c>
      <c r="AR866">
        <v>0</v>
      </c>
      <c r="AS866">
        <v>0</v>
      </c>
      <c r="AT866">
        <v>0</v>
      </c>
      <c r="AU866">
        <v>0</v>
      </c>
      <c r="AV866">
        <v>0</v>
      </c>
      <c r="AW866">
        <v>0</v>
      </c>
      <c r="AX866">
        <v>0</v>
      </c>
      <c r="AY866" t="s">
        <v>345</v>
      </c>
      <c r="AZ866">
        <v>1</v>
      </c>
      <c r="BA866">
        <v>0</v>
      </c>
      <c r="BB866">
        <v>0</v>
      </c>
      <c r="BC866">
        <v>0</v>
      </c>
      <c r="BD866">
        <v>0</v>
      </c>
      <c r="BE866">
        <v>0</v>
      </c>
      <c r="BF866">
        <v>0</v>
      </c>
      <c r="BG866">
        <v>0</v>
      </c>
      <c r="BH866">
        <v>0</v>
      </c>
      <c r="BI866" t="s">
        <v>51</v>
      </c>
      <c r="BK866" t="s">
        <v>130</v>
      </c>
      <c r="BL866" t="s">
        <v>130</v>
      </c>
      <c r="BM866" t="s">
        <v>131</v>
      </c>
      <c r="BN866" t="s">
        <v>118</v>
      </c>
      <c r="BO866" t="s">
        <v>922</v>
      </c>
      <c r="BP866">
        <v>1</v>
      </c>
      <c r="BQ866">
        <v>0</v>
      </c>
      <c r="BR866">
        <v>0</v>
      </c>
      <c r="BS866">
        <v>0</v>
      </c>
      <c r="BT866">
        <v>0</v>
      </c>
      <c r="BU866">
        <v>0</v>
      </c>
      <c r="BV866">
        <v>0</v>
      </c>
      <c r="BW866">
        <v>0</v>
      </c>
      <c r="BX866">
        <v>0</v>
      </c>
      <c r="BY866">
        <v>0</v>
      </c>
      <c r="BZ866">
        <v>0</v>
      </c>
      <c r="CA866">
        <v>0</v>
      </c>
      <c r="CB866">
        <v>0</v>
      </c>
      <c r="CC866">
        <v>0</v>
      </c>
      <c r="CD866">
        <v>0</v>
      </c>
      <c r="CE866" t="s">
        <v>214</v>
      </c>
      <c r="CG866" t="s">
        <v>335</v>
      </c>
      <c r="CI866" t="s">
        <v>129</v>
      </c>
      <c r="CJ866" t="s">
        <v>51</v>
      </c>
      <c r="CL866" t="s">
        <v>51</v>
      </c>
      <c r="CN866" t="s">
        <v>346</v>
      </c>
      <c r="CP866">
        <v>10</v>
      </c>
    </row>
    <row r="867" spans="1:98" customFormat="1">
      <c r="A867">
        <v>199559</v>
      </c>
      <c r="B867" t="s">
        <v>33</v>
      </c>
      <c r="C867" t="s">
        <v>303</v>
      </c>
      <c r="D867">
        <v>1985</v>
      </c>
      <c r="E867">
        <v>41</v>
      </c>
      <c r="F867" t="s">
        <v>387</v>
      </c>
      <c r="G867" t="s">
        <v>83</v>
      </c>
      <c r="H867" t="s">
        <v>1477</v>
      </c>
      <c r="I867" t="s">
        <v>367</v>
      </c>
      <c r="J867" t="s">
        <v>350</v>
      </c>
      <c r="K867" s="329">
        <v>46126.620636574073</v>
      </c>
      <c r="L867" t="s">
        <v>309</v>
      </c>
      <c r="M867" t="s">
        <v>33</v>
      </c>
      <c r="N867" t="s">
        <v>522</v>
      </c>
      <c r="O867" t="s">
        <v>319</v>
      </c>
      <c r="P867" t="s">
        <v>405</v>
      </c>
      <c r="Q867" t="s">
        <v>306</v>
      </c>
      <c r="R867" t="s">
        <v>383</v>
      </c>
      <c r="S867" t="s">
        <v>121</v>
      </c>
      <c r="T867" t="s">
        <v>121</v>
      </c>
      <c r="U867" t="s">
        <v>331</v>
      </c>
      <c r="V867" t="s">
        <v>107</v>
      </c>
      <c r="W867" t="s">
        <v>3030</v>
      </c>
      <c r="X867">
        <v>0</v>
      </c>
      <c r="Y867">
        <v>1</v>
      </c>
      <c r="Z867">
        <v>1</v>
      </c>
      <c r="AA867">
        <v>1</v>
      </c>
      <c r="AB867">
        <v>0</v>
      </c>
      <c r="AC867">
        <v>0</v>
      </c>
      <c r="AD867">
        <v>0</v>
      </c>
      <c r="AE867">
        <v>0</v>
      </c>
      <c r="AF867">
        <v>0</v>
      </c>
      <c r="AG867">
        <v>1</v>
      </c>
      <c r="AH867">
        <v>1</v>
      </c>
      <c r="AI867">
        <v>0</v>
      </c>
      <c r="AJ867">
        <v>0</v>
      </c>
      <c r="AK867">
        <v>0</v>
      </c>
      <c r="AL867">
        <v>1</v>
      </c>
      <c r="AM867">
        <v>0</v>
      </c>
      <c r="AN867">
        <v>0</v>
      </c>
      <c r="AO867">
        <v>0</v>
      </c>
      <c r="AP867" t="s">
        <v>345</v>
      </c>
      <c r="AQ867">
        <v>1</v>
      </c>
      <c r="AR867">
        <v>0</v>
      </c>
      <c r="AS867">
        <v>0</v>
      </c>
      <c r="AT867">
        <v>0</v>
      </c>
      <c r="AU867">
        <v>0</v>
      </c>
      <c r="AV867">
        <v>0</v>
      </c>
      <c r="AW867">
        <v>0</v>
      </c>
      <c r="AX867">
        <v>0</v>
      </c>
      <c r="AY867" t="s">
        <v>345</v>
      </c>
      <c r="AZ867">
        <v>1</v>
      </c>
      <c r="BA867">
        <v>0</v>
      </c>
      <c r="BB867">
        <v>0</v>
      </c>
      <c r="BC867">
        <v>0</v>
      </c>
      <c r="BD867">
        <v>0</v>
      </c>
      <c r="BE867">
        <v>0</v>
      </c>
      <c r="BF867">
        <v>0</v>
      </c>
      <c r="BG867">
        <v>0</v>
      </c>
      <c r="BH867">
        <v>0</v>
      </c>
      <c r="BI867" t="s">
        <v>51</v>
      </c>
      <c r="BJ867" t="s">
        <v>3031</v>
      </c>
      <c r="BK867" t="s">
        <v>386</v>
      </c>
      <c r="BL867" t="s">
        <v>127</v>
      </c>
      <c r="BM867" t="s">
        <v>130</v>
      </c>
      <c r="BN867" t="s">
        <v>118</v>
      </c>
      <c r="BO867" t="s">
        <v>963</v>
      </c>
      <c r="BP867">
        <v>1</v>
      </c>
      <c r="BQ867">
        <v>0</v>
      </c>
      <c r="BR867">
        <v>0</v>
      </c>
      <c r="BS867">
        <v>1</v>
      </c>
      <c r="BT867">
        <v>0</v>
      </c>
      <c r="BU867">
        <v>1</v>
      </c>
      <c r="BV867">
        <v>0</v>
      </c>
      <c r="BW867">
        <v>0</v>
      </c>
      <c r="BX867">
        <v>0</v>
      </c>
      <c r="BY867">
        <v>0</v>
      </c>
      <c r="BZ867">
        <v>0</v>
      </c>
      <c r="CA867">
        <v>0</v>
      </c>
      <c r="CB867">
        <v>0</v>
      </c>
      <c r="CC867">
        <v>0</v>
      </c>
      <c r="CD867">
        <v>0</v>
      </c>
      <c r="CE867" t="s">
        <v>159</v>
      </c>
      <c r="CG867" t="s">
        <v>335</v>
      </c>
      <c r="CH867" t="s">
        <v>3032</v>
      </c>
      <c r="CI867" t="s">
        <v>129</v>
      </c>
      <c r="CJ867" t="s">
        <v>51</v>
      </c>
      <c r="CK867" t="s">
        <v>3033</v>
      </c>
      <c r="CL867" t="s">
        <v>51</v>
      </c>
      <c r="CN867" t="s">
        <v>336</v>
      </c>
      <c r="CO867" t="s">
        <v>3034</v>
      </c>
      <c r="CP867">
        <v>10</v>
      </c>
      <c r="CQ867" t="s">
        <v>3035</v>
      </c>
      <c r="CR867" t="s">
        <v>3036</v>
      </c>
      <c r="CS867" t="s">
        <v>337</v>
      </c>
    </row>
    <row r="868" spans="1:98" customFormat="1">
      <c r="A868">
        <v>199551</v>
      </c>
      <c r="B868" t="s">
        <v>321</v>
      </c>
      <c r="C868" t="s">
        <v>322</v>
      </c>
      <c r="D868">
        <v>1995</v>
      </c>
      <c r="E868">
        <v>31</v>
      </c>
      <c r="F868" t="s">
        <v>57</v>
      </c>
      <c r="G868" t="s">
        <v>75</v>
      </c>
      <c r="H868" t="s">
        <v>547</v>
      </c>
      <c r="I868" t="s">
        <v>478</v>
      </c>
      <c r="J868" t="s">
        <v>350</v>
      </c>
      <c r="K868" s="329">
        <v>46126.597395833334</v>
      </c>
      <c r="L868" t="s">
        <v>309</v>
      </c>
      <c r="M868" t="s">
        <v>1363</v>
      </c>
      <c r="N868" t="s">
        <v>1364</v>
      </c>
      <c r="O868" t="s">
        <v>459</v>
      </c>
      <c r="P868" t="s">
        <v>353</v>
      </c>
      <c r="Q868" t="s">
        <v>305</v>
      </c>
      <c r="R868" t="s">
        <v>122</v>
      </c>
      <c r="S868" t="s">
        <v>122</v>
      </c>
      <c r="T868" t="s">
        <v>330</v>
      </c>
      <c r="U868" t="s">
        <v>331</v>
      </c>
      <c r="V868" t="s">
        <v>108</v>
      </c>
      <c r="W868" t="s">
        <v>486</v>
      </c>
      <c r="X868">
        <v>0</v>
      </c>
      <c r="Y868">
        <v>1</v>
      </c>
      <c r="Z868">
        <v>0</v>
      </c>
      <c r="AA868">
        <v>0</v>
      </c>
      <c r="AB868">
        <v>0</v>
      </c>
      <c r="AC868">
        <v>1</v>
      </c>
      <c r="AD868">
        <v>0</v>
      </c>
      <c r="AE868">
        <v>0</v>
      </c>
      <c r="AF868">
        <v>0</v>
      </c>
      <c r="AG868">
        <v>0</v>
      </c>
      <c r="AH868">
        <v>0</v>
      </c>
      <c r="AI868">
        <v>0</v>
      </c>
      <c r="AJ868">
        <v>0</v>
      </c>
      <c r="AK868">
        <v>0</v>
      </c>
      <c r="AL868">
        <v>0</v>
      </c>
      <c r="AM868">
        <v>0</v>
      </c>
      <c r="AN868">
        <v>0</v>
      </c>
      <c r="AO868">
        <v>0</v>
      </c>
      <c r="AP868" t="s">
        <v>345</v>
      </c>
      <c r="AQ868">
        <v>1</v>
      </c>
      <c r="AR868">
        <v>0</v>
      </c>
      <c r="AS868">
        <v>0</v>
      </c>
      <c r="AT868">
        <v>0</v>
      </c>
      <c r="AU868">
        <v>0</v>
      </c>
      <c r="AV868">
        <v>0</v>
      </c>
      <c r="AW868">
        <v>0</v>
      </c>
      <c r="AX868">
        <v>0</v>
      </c>
      <c r="AY868" t="s">
        <v>345</v>
      </c>
      <c r="AZ868">
        <v>1</v>
      </c>
      <c r="BA868">
        <v>0</v>
      </c>
      <c r="BB868">
        <v>0</v>
      </c>
      <c r="BC868">
        <v>0</v>
      </c>
      <c r="BD868">
        <v>0</v>
      </c>
      <c r="BE868">
        <v>0</v>
      </c>
      <c r="BF868">
        <v>0</v>
      </c>
      <c r="BG868">
        <v>0</v>
      </c>
      <c r="BH868">
        <v>0</v>
      </c>
      <c r="BI868" t="s">
        <v>52</v>
      </c>
      <c r="BK868" t="s">
        <v>130</v>
      </c>
      <c r="BL868" t="s">
        <v>128</v>
      </c>
      <c r="BM868" t="s">
        <v>131</v>
      </c>
      <c r="BN868" t="s">
        <v>118</v>
      </c>
      <c r="BO868" t="s">
        <v>924</v>
      </c>
      <c r="BP868">
        <v>0</v>
      </c>
      <c r="BQ868">
        <v>0</v>
      </c>
      <c r="BR868">
        <v>0</v>
      </c>
      <c r="BS868">
        <v>0</v>
      </c>
      <c r="BT868">
        <v>0</v>
      </c>
      <c r="BU868">
        <v>1</v>
      </c>
      <c r="BV868">
        <v>0</v>
      </c>
      <c r="BW868">
        <v>0</v>
      </c>
      <c r="BX868">
        <v>0</v>
      </c>
      <c r="BY868">
        <v>0</v>
      </c>
      <c r="BZ868">
        <v>0</v>
      </c>
      <c r="CA868">
        <v>0</v>
      </c>
      <c r="CB868">
        <v>0</v>
      </c>
      <c r="CC868">
        <v>0</v>
      </c>
      <c r="CD868">
        <v>0</v>
      </c>
      <c r="CE868" t="s">
        <v>335</v>
      </c>
      <c r="CG868" t="s">
        <v>335</v>
      </c>
      <c r="CI868" t="s">
        <v>128</v>
      </c>
      <c r="CJ868" t="s">
        <v>52</v>
      </c>
      <c r="CK868" t="s">
        <v>3037</v>
      </c>
      <c r="CL868" t="s">
        <v>52</v>
      </c>
      <c r="CM868" t="s">
        <v>3038</v>
      </c>
      <c r="CN868" t="s">
        <v>336</v>
      </c>
      <c r="CO868" t="s">
        <v>3039</v>
      </c>
      <c r="CP868">
        <v>8</v>
      </c>
      <c r="CQ868" t="s">
        <v>3040</v>
      </c>
      <c r="CR868" t="s">
        <v>3041</v>
      </c>
      <c r="CS868" t="s">
        <v>337</v>
      </c>
      <c r="CT868" t="s">
        <v>3042</v>
      </c>
    </row>
    <row r="869" spans="1:98" customFormat="1">
      <c r="A869">
        <v>199557</v>
      </c>
      <c r="B869" t="s">
        <v>356</v>
      </c>
      <c r="C869" t="s">
        <v>360</v>
      </c>
      <c r="D869">
        <v>1969</v>
      </c>
      <c r="E869">
        <v>57</v>
      </c>
      <c r="F869" t="s">
        <v>58</v>
      </c>
      <c r="G869" t="s">
        <v>74</v>
      </c>
      <c r="H869" t="s">
        <v>842</v>
      </c>
      <c r="I869" t="s">
        <v>410</v>
      </c>
      <c r="J869" t="s">
        <v>325</v>
      </c>
      <c r="K869" s="329">
        <v>46126.591423611113</v>
      </c>
      <c r="L869" t="s">
        <v>309</v>
      </c>
      <c r="M869" t="s">
        <v>356</v>
      </c>
      <c r="N869" t="s">
        <v>357</v>
      </c>
      <c r="O869" t="s">
        <v>358</v>
      </c>
      <c r="P869" t="s">
        <v>329</v>
      </c>
      <c r="R869" t="s">
        <v>122</v>
      </c>
      <c r="S869" t="s">
        <v>122</v>
      </c>
      <c r="T869" t="s">
        <v>330</v>
      </c>
      <c r="U869" t="s">
        <v>331</v>
      </c>
      <c r="V869" t="s">
        <v>112</v>
      </c>
      <c r="W869" t="s">
        <v>369</v>
      </c>
      <c r="X869">
        <v>0</v>
      </c>
      <c r="Y869">
        <v>1</v>
      </c>
      <c r="Z869">
        <v>1</v>
      </c>
      <c r="AA869">
        <v>0</v>
      </c>
      <c r="AB869">
        <v>1</v>
      </c>
      <c r="AC869">
        <v>0</v>
      </c>
      <c r="AD869">
        <v>0</v>
      </c>
      <c r="AE869">
        <v>0</v>
      </c>
      <c r="AF869">
        <v>0</v>
      </c>
      <c r="AG869">
        <v>0</v>
      </c>
      <c r="AH869">
        <v>0</v>
      </c>
      <c r="AI869">
        <v>0</v>
      </c>
      <c r="AJ869">
        <v>0</v>
      </c>
      <c r="AK869">
        <v>0</v>
      </c>
      <c r="AL869">
        <v>0</v>
      </c>
      <c r="AM869">
        <v>0</v>
      </c>
      <c r="AN869">
        <v>0</v>
      </c>
      <c r="AO869">
        <v>0</v>
      </c>
      <c r="AP869" t="s">
        <v>345</v>
      </c>
      <c r="AQ869">
        <v>1</v>
      </c>
      <c r="AR869">
        <v>0</v>
      </c>
      <c r="AS869">
        <v>0</v>
      </c>
      <c r="AT869">
        <v>0</v>
      </c>
      <c r="AU869">
        <v>0</v>
      </c>
      <c r="AV869">
        <v>0</v>
      </c>
      <c r="AW869">
        <v>0</v>
      </c>
      <c r="AX869">
        <v>0</v>
      </c>
      <c r="AY869" t="s">
        <v>345</v>
      </c>
      <c r="AZ869">
        <v>1</v>
      </c>
      <c r="BA869">
        <v>0</v>
      </c>
      <c r="BB869">
        <v>0</v>
      </c>
      <c r="BC869">
        <v>0</v>
      </c>
      <c r="BD869">
        <v>0</v>
      </c>
      <c r="BE869">
        <v>0</v>
      </c>
      <c r="BF869">
        <v>0</v>
      </c>
      <c r="BG869">
        <v>0</v>
      </c>
      <c r="BH869">
        <v>0</v>
      </c>
      <c r="BK869" t="s">
        <v>131</v>
      </c>
      <c r="BL869" t="s">
        <v>129</v>
      </c>
      <c r="BM869" t="s">
        <v>133</v>
      </c>
      <c r="BN869" t="s">
        <v>117</v>
      </c>
      <c r="BO869" t="s">
        <v>924</v>
      </c>
      <c r="BP869">
        <v>0</v>
      </c>
      <c r="BQ869">
        <v>0</v>
      </c>
      <c r="BR869">
        <v>0</v>
      </c>
      <c r="BS869">
        <v>0</v>
      </c>
      <c r="BT869">
        <v>0</v>
      </c>
      <c r="BU869">
        <v>1</v>
      </c>
      <c r="BV869">
        <v>0</v>
      </c>
      <c r="BW869">
        <v>0</v>
      </c>
      <c r="BX869">
        <v>0</v>
      </c>
      <c r="BY869">
        <v>0</v>
      </c>
      <c r="BZ869">
        <v>0</v>
      </c>
      <c r="CA869">
        <v>0</v>
      </c>
      <c r="CB869">
        <v>0</v>
      </c>
      <c r="CC869">
        <v>0</v>
      </c>
      <c r="CD869">
        <v>0</v>
      </c>
      <c r="CE869" t="s">
        <v>335</v>
      </c>
      <c r="CG869" t="s">
        <v>335</v>
      </c>
      <c r="CI869" t="s">
        <v>130</v>
      </c>
      <c r="CJ869" t="s">
        <v>51</v>
      </c>
      <c r="CL869" t="s">
        <v>51</v>
      </c>
      <c r="CN869" t="s">
        <v>346</v>
      </c>
      <c r="CP869">
        <v>10</v>
      </c>
      <c r="CS869" t="s">
        <v>337</v>
      </c>
    </row>
    <row r="870" spans="1:98" customFormat="1">
      <c r="A870">
        <v>199555</v>
      </c>
      <c r="B870" t="s">
        <v>321</v>
      </c>
      <c r="C870" t="s">
        <v>360</v>
      </c>
      <c r="D870">
        <v>1967</v>
      </c>
      <c r="E870">
        <v>59</v>
      </c>
      <c r="F870" t="s">
        <v>58</v>
      </c>
      <c r="G870" t="s">
        <v>84</v>
      </c>
      <c r="H870" t="s">
        <v>1077</v>
      </c>
      <c r="I870" t="s">
        <v>324</v>
      </c>
      <c r="J870" t="s">
        <v>325</v>
      </c>
      <c r="K870" s="329">
        <v>46126.570069444446</v>
      </c>
      <c r="L870" t="s">
        <v>309</v>
      </c>
      <c r="M870" t="s">
        <v>434</v>
      </c>
      <c r="N870" t="s">
        <v>435</v>
      </c>
      <c r="O870" t="s">
        <v>381</v>
      </c>
      <c r="P870" t="s">
        <v>382</v>
      </c>
      <c r="Q870" t="s">
        <v>1255</v>
      </c>
      <c r="R870" t="s">
        <v>383</v>
      </c>
      <c r="S870" t="s">
        <v>121</v>
      </c>
      <c r="T870" t="s">
        <v>121</v>
      </c>
      <c r="U870" t="s">
        <v>331</v>
      </c>
      <c r="V870" t="s">
        <v>107</v>
      </c>
      <c r="W870" t="s">
        <v>359</v>
      </c>
      <c r="X870">
        <v>0</v>
      </c>
      <c r="Y870">
        <v>0</v>
      </c>
      <c r="Z870">
        <v>1</v>
      </c>
      <c r="AA870">
        <v>0</v>
      </c>
      <c r="AB870">
        <v>1</v>
      </c>
      <c r="AC870">
        <v>0</v>
      </c>
      <c r="AD870">
        <v>0</v>
      </c>
      <c r="AE870">
        <v>0</v>
      </c>
      <c r="AF870">
        <v>0</v>
      </c>
      <c r="AG870">
        <v>0</v>
      </c>
      <c r="AH870">
        <v>0</v>
      </c>
      <c r="AI870">
        <v>0</v>
      </c>
      <c r="AJ870">
        <v>0</v>
      </c>
      <c r="AK870">
        <v>0</v>
      </c>
      <c r="AL870">
        <v>0</v>
      </c>
      <c r="AM870">
        <v>0</v>
      </c>
      <c r="AN870">
        <v>0</v>
      </c>
      <c r="AO870">
        <v>0</v>
      </c>
      <c r="AP870" t="s">
        <v>345</v>
      </c>
      <c r="AQ870">
        <v>1</v>
      </c>
      <c r="AR870">
        <v>0</v>
      </c>
      <c r="AS870">
        <v>0</v>
      </c>
      <c r="AT870">
        <v>0</v>
      </c>
      <c r="AU870">
        <v>0</v>
      </c>
      <c r="AV870">
        <v>0</v>
      </c>
      <c r="AW870">
        <v>0</v>
      </c>
      <c r="AX870">
        <v>0</v>
      </c>
      <c r="AY870" t="s">
        <v>345</v>
      </c>
      <c r="AZ870">
        <v>1</v>
      </c>
      <c r="BA870">
        <v>0</v>
      </c>
      <c r="BB870">
        <v>0</v>
      </c>
      <c r="BC870">
        <v>0</v>
      </c>
      <c r="BD870">
        <v>0</v>
      </c>
      <c r="BE870">
        <v>0</v>
      </c>
      <c r="BF870">
        <v>0</v>
      </c>
      <c r="BG870">
        <v>0</v>
      </c>
      <c r="BH870">
        <v>0</v>
      </c>
      <c r="BK870" t="s">
        <v>128</v>
      </c>
      <c r="BL870" t="s">
        <v>130</v>
      </c>
      <c r="BM870" t="s">
        <v>129</v>
      </c>
      <c r="BN870" t="s">
        <v>117</v>
      </c>
      <c r="BO870" t="s">
        <v>373</v>
      </c>
      <c r="BP870">
        <v>0</v>
      </c>
      <c r="BQ870">
        <v>0</v>
      </c>
      <c r="BR870">
        <v>0</v>
      </c>
      <c r="BS870">
        <v>0</v>
      </c>
      <c r="BT870">
        <v>0</v>
      </c>
      <c r="BU870">
        <v>0</v>
      </c>
      <c r="BV870">
        <v>0</v>
      </c>
      <c r="BW870">
        <v>0</v>
      </c>
      <c r="BX870">
        <v>0</v>
      </c>
      <c r="BY870">
        <v>0</v>
      </c>
      <c r="BZ870">
        <v>0</v>
      </c>
      <c r="CA870">
        <v>0</v>
      </c>
      <c r="CB870">
        <v>0</v>
      </c>
      <c r="CC870">
        <v>0</v>
      </c>
      <c r="CD870" t="s">
        <v>3026</v>
      </c>
      <c r="CE870" t="s">
        <v>335</v>
      </c>
      <c r="CF870" t="s">
        <v>884</v>
      </c>
      <c r="CG870" t="s">
        <v>335</v>
      </c>
      <c r="CI870" t="s">
        <v>130</v>
      </c>
      <c r="CJ870" t="s">
        <v>52</v>
      </c>
      <c r="CK870" t="s">
        <v>3043</v>
      </c>
      <c r="CL870" t="s">
        <v>52</v>
      </c>
      <c r="CN870" t="s">
        <v>346</v>
      </c>
      <c r="CP870">
        <v>8</v>
      </c>
      <c r="CS870" t="s">
        <v>347</v>
      </c>
    </row>
    <row r="871" spans="1:98" customFormat="1">
      <c r="A871">
        <v>147084</v>
      </c>
      <c r="B871" t="s">
        <v>551</v>
      </c>
      <c r="C871" t="s">
        <v>360</v>
      </c>
      <c r="D871">
        <v>1963</v>
      </c>
      <c r="E871">
        <v>63</v>
      </c>
      <c r="F871" t="s">
        <v>339</v>
      </c>
      <c r="G871" t="s">
        <v>49</v>
      </c>
      <c r="H871" t="s">
        <v>415</v>
      </c>
      <c r="I871" t="s">
        <v>378</v>
      </c>
      <c r="J871" t="s">
        <v>325</v>
      </c>
      <c r="K871" s="329">
        <v>46126.543391203704</v>
      </c>
      <c r="L871" t="s">
        <v>309</v>
      </c>
      <c r="M871" t="s">
        <v>551</v>
      </c>
      <c r="N871" t="s">
        <v>552</v>
      </c>
      <c r="O871" t="s">
        <v>553</v>
      </c>
      <c r="P871" t="s">
        <v>382</v>
      </c>
      <c r="R871" t="s">
        <v>383</v>
      </c>
      <c r="S871" t="s">
        <v>121</v>
      </c>
      <c r="T871" t="s">
        <v>121</v>
      </c>
      <c r="U871" t="s">
        <v>331</v>
      </c>
      <c r="V871" t="s">
        <v>105</v>
      </c>
      <c r="W871" t="s">
        <v>567</v>
      </c>
      <c r="X871">
        <v>0</v>
      </c>
      <c r="Y871">
        <v>0</v>
      </c>
      <c r="Z871">
        <v>1</v>
      </c>
      <c r="AA871">
        <v>0</v>
      </c>
      <c r="AB871">
        <v>0</v>
      </c>
      <c r="AC871">
        <v>0</v>
      </c>
      <c r="AD871">
        <v>0</v>
      </c>
      <c r="AE871">
        <v>0</v>
      </c>
      <c r="AF871">
        <v>0</v>
      </c>
      <c r="AG871">
        <v>0</v>
      </c>
      <c r="AH871">
        <v>0</v>
      </c>
      <c r="AI871">
        <v>1</v>
      </c>
      <c r="AJ871">
        <v>0</v>
      </c>
      <c r="AK871">
        <v>0</v>
      </c>
      <c r="AL871">
        <v>0</v>
      </c>
      <c r="AM871">
        <v>0</v>
      </c>
      <c r="AN871">
        <v>0</v>
      </c>
      <c r="AO871">
        <v>0</v>
      </c>
      <c r="AP871" t="s">
        <v>399</v>
      </c>
      <c r="AQ871">
        <v>0</v>
      </c>
      <c r="AR871">
        <v>0</v>
      </c>
      <c r="AS871">
        <v>0</v>
      </c>
      <c r="AT871">
        <v>0</v>
      </c>
      <c r="AU871">
        <v>0</v>
      </c>
      <c r="AV871">
        <v>0</v>
      </c>
      <c r="AW871">
        <v>1</v>
      </c>
      <c r="AX871">
        <v>0</v>
      </c>
      <c r="AY871" t="s">
        <v>345</v>
      </c>
      <c r="AZ871">
        <v>1</v>
      </c>
      <c r="BA871">
        <v>0</v>
      </c>
      <c r="BB871">
        <v>0</v>
      </c>
      <c r="BC871">
        <v>0</v>
      </c>
      <c r="BD871">
        <v>0</v>
      </c>
      <c r="BE871">
        <v>0</v>
      </c>
      <c r="BF871">
        <v>0</v>
      </c>
      <c r="BG871">
        <v>0</v>
      </c>
      <c r="BH871">
        <v>0</v>
      </c>
      <c r="BK871" t="s">
        <v>386</v>
      </c>
      <c r="BL871" t="s">
        <v>127</v>
      </c>
      <c r="BM871" t="s">
        <v>130</v>
      </c>
      <c r="BN871" t="s">
        <v>119</v>
      </c>
      <c r="BO871" t="s">
        <v>951</v>
      </c>
      <c r="BP871">
        <v>0</v>
      </c>
      <c r="BQ871">
        <v>0</v>
      </c>
      <c r="BR871">
        <v>0</v>
      </c>
      <c r="BS871">
        <v>1</v>
      </c>
      <c r="BT871">
        <v>0</v>
      </c>
      <c r="BU871">
        <v>0</v>
      </c>
      <c r="BV871">
        <v>0</v>
      </c>
      <c r="BW871">
        <v>0</v>
      </c>
      <c r="BX871">
        <v>0</v>
      </c>
      <c r="BY871">
        <v>0</v>
      </c>
      <c r="BZ871">
        <v>1</v>
      </c>
      <c r="CA871">
        <v>0</v>
      </c>
      <c r="CB871">
        <v>0</v>
      </c>
      <c r="CC871">
        <v>0</v>
      </c>
      <c r="CD871">
        <v>0</v>
      </c>
      <c r="CE871" t="s">
        <v>335</v>
      </c>
      <c r="CG871" t="s">
        <v>335</v>
      </c>
      <c r="CI871" t="s">
        <v>130</v>
      </c>
      <c r="CJ871" t="s">
        <v>52</v>
      </c>
      <c r="CK871" t="s">
        <v>3044</v>
      </c>
      <c r="CL871" t="s">
        <v>52</v>
      </c>
      <c r="CM871" t="s">
        <v>3045</v>
      </c>
      <c r="CN871" t="s">
        <v>346</v>
      </c>
      <c r="CP871">
        <v>8</v>
      </c>
      <c r="CQ871" t="s">
        <v>3046</v>
      </c>
      <c r="CR871" t="s">
        <v>3047</v>
      </c>
      <c r="CS871" t="s">
        <v>400</v>
      </c>
      <c r="CT871" t="s">
        <v>3048</v>
      </c>
    </row>
    <row r="872" spans="1:98" customFormat="1">
      <c r="A872">
        <v>151425</v>
      </c>
      <c r="B872" t="s">
        <v>321</v>
      </c>
      <c r="C872" t="s">
        <v>322</v>
      </c>
      <c r="D872">
        <v>1993</v>
      </c>
      <c r="E872">
        <v>33</v>
      </c>
      <c r="F872" t="s">
        <v>57</v>
      </c>
      <c r="G872" t="s">
        <v>78</v>
      </c>
      <c r="H872" t="s">
        <v>476</v>
      </c>
      <c r="I872" t="s">
        <v>367</v>
      </c>
      <c r="J872" t="s">
        <v>350</v>
      </c>
      <c r="K872" s="329">
        <v>46126.517337962963</v>
      </c>
      <c r="L872" t="s">
        <v>309</v>
      </c>
      <c r="M872" t="s">
        <v>413</v>
      </c>
      <c r="N872" t="s">
        <v>414</v>
      </c>
      <c r="O872" t="s">
        <v>415</v>
      </c>
      <c r="P872" t="s">
        <v>382</v>
      </c>
      <c r="R872" t="s">
        <v>122</v>
      </c>
      <c r="S872" t="s">
        <v>122</v>
      </c>
      <c r="T872" t="s">
        <v>391</v>
      </c>
      <c r="U872" t="s">
        <v>331</v>
      </c>
      <c r="V872" t="s">
        <v>108</v>
      </c>
      <c r="W872" t="s">
        <v>565</v>
      </c>
      <c r="X872">
        <v>0</v>
      </c>
      <c r="Y872">
        <v>0</v>
      </c>
      <c r="Z872">
        <v>1</v>
      </c>
      <c r="AA872">
        <v>0</v>
      </c>
      <c r="AB872">
        <v>0</v>
      </c>
      <c r="AC872">
        <v>1</v>
      </c>
      <c r="AD872">
        <v>0</v>
      </c>
      <c r="AE872">
        <v>0</v>
      </c>
      <c r="AF872">
        <v>0</v>
      </c>
      <c r="AG872">
        <v>0</v>
      </c>
      <c r="AH872">
        <v>0</v>
      </c>
      <c r="AI872">
        <v>0</v>
      </c>
      <c r="AJ872">
        <v>0</v>
      </c>
      <c r="AK872">
        <v>0</v>
      </c>
      <c r="AL872">
        <v>0</v>
      </c>
      <c r="AM872">
        <v>0</v>
      </c>
      <c r="AN872">
        <v>0</v>
      </c>
      <c r="AO872">
        <v>0</v>
      </c>
      <c r="AP872" t="s">
        <v>345</v>
      </c>
      <c r="AQ872">
        <v>1</v>
      </c>
      <c r="AR872">
        <v>0</v>
      </c>
      <c r="AS872">
        <v>0</v>
      </c>
      <c r="AT872">
        <v>0</v>
      </c>
      <c r="AU872">
        <v>0</v>
      </c>
      <c r="AV872">
        <v>0</v>
      </c>
      <c r="AW872">
        <v>0</v>
      </c>
      <c r="AX872">
        <v>0</v>
      </c>
      <c r="AY872" t="s">
        <v>345</v>
      </c>
      <c r="AZ872">
        <v>1</v>
      </c>
      <c r="BA872">
        <v>0</v>
      </c>
      <c r="BB872">
        <v>0</v>
      </c>
      <c r="BC872">
        <v>0</v>
      </c>
      <c r="BD872">
        <v>0</v>
      </c>
      <c r="BE872">
        <v>0</v>
      </c>
      <c r="BF872">
        <v>0</v>
      </c>
      <c r="BG872">
        <v>0</v>
      </c>
      <c r="BH872">
        <v>0</v>
      </c>
      <c r="BI872" t="s">
        <v>51</v>
      </c>
      <c r="BK872" t="s">
        <v>130</v>
      </c>
      <c r="BL872" t="s">
        <v>130</v>
      </c>
      <c r="BM872" t="s">
        <v>131</v>
      </c>
      <c r="BN872" t="s">
        <v>118</v>
      </c>
      <c r="BO872" t="s">
        <v>922</v>
      </c>
      <c r="BP872">
        <v>1</v>
      </c>
      <c r="BQ872">
        <v>0</v>
      </c>
      <c r="BR872">
        <v>0</v>
      </c>
      <c r="BS872">
        <v>0</v>
      </c>
      <c r="BT872">
        <v>0</v>
      </c>
      <c r="BU872">
        <v>0</v>
      </c>
      <c r="BV872">
        <v>0</v>
      </c>
      <c r="BW872">
        <v>0</v>
      </c>
      <c r="BX872">
        <v>0</v>
      </c>
      <c r="BY872">
        <v>0</v>
      </c>
      <c r="BZ872">
        <v>0</v>
      </c>
      <c r="CA872">
        <v>0</v>
      </c>
      <c r="CB872">
        <v>0</v>
      </c>
      <c r="CC872">
        <v>0</v>
      </c>
      <c r="CD872">
        <v>0</v>
      </c>
      <c r="CE872" t="s">
        <v>197</v>
      </c>
      <c r="CG872" t="s">
        <v>335</v>
      </c>
      <c r="CI872" t="s">
        <v>130</v>
      </c>
      <c r="CJ872" t="s">
        <v>51</v>
      </c>
      <c r="CL872" t="s">
        <v>51</v>
      </c>
      <c r="CN872" t="s">
        <v>346</v>
      </c>
      <c r="CP872">
        <v>10</v>
      </c>
    </row>
    <row r="873" spans="1:98" customFormat="1">
      <c r="A873">
        <v>151424</v>
      </c>
      <c r="B873" t="s">
        <v>468</v>
      </c>
      <c r="C873" t="s">
        <v>360</v>
      </c>
      <c r="D873">
        <v>1992</v>
      </c>
      <c r="E873">
        <v>34</v>
      </c>
      <c r="F873" t="s">
        <v>57</v>
      </c>
      <c r="G873" t="s">
        <v>78</v>
      </c>
      <c r="H873" t="s">
        <v>476</v>
      </c>
      <c r="I873" t="s">
        <v>367</v>
      </c>
      <c r="J873" t="s">
        <v>350</v>
      </c>
      <c r="K873" s="329">
        <v>46126.517002314817</v>
      </c>
      <c r="L873" t="s">
        <v>309</v>
      </c>
      <c r="M873" t="s">
        <v>413</v>
      </c>
      <c r="N873" t="s">
        <v>414</v>
      </c>
      <c r="O873" t="s">
        <v>415</v>
      </c>
      <c r="P873" t="s">
        <v>382</v>
      </c>
      <c r="R873" t="s">
        <v>122</v>
      </c>
      <c r="S873" t="s">
        <v>122</v>
      </c>
      <c r="T873" t="s">
        <v>391</v>
      </c>
      <c r="U873" t="s">
        <v>331</v>
      </c>
      <c r="V873" t="s">
        <v>107</v>
      </c>
      <c r="W873" t="s">
        <v>392</v>
      </c>
      <c r="X873">
        <v>1</v>
      </c>
      <c r="Y873">
        <v>0</v>
      </c>
      <c r="Z873">
        <v>0</v>
      </c>
      <c r="AA873">
        <v>0</v>
      </c>
      <c r="AB873">
        <v>0</v>
      </c>
      <c r="AC873">
        <v>0</v>
      </c>
      <c r="AD873">
        <v>0</v>
      </c>
      <c r="AE873">
        <v>0</v>
      </c>
      <c r="AF873">
        <v>0</v>
      </c>
      <c r="AG873">
        <v>0</v>
      </c>
      <c r="AH873">
        <v>0</v>
      </c>
      <c r="AI873">
        <v>0</v>
      </c>
      <c r="AJ873">
        <v>0</v>
      </c>
      <c r="AK873">
        <v>0</v>
      </c>
      <c r="AL873">
        <v>0</v>
      </c>
      <c r="AM873">
        <v>0</v>
      </c>
      <c r="AN873">
        <v>0</v>
      </c>
      <c r="AO873">
        <v>0</v>
      </c>
      <c r="AP873" t="s">
        <v>345</v>
      </c>
      <c r="AQ873">
        <v>1</v>
      </c>
      <c r="AR873">
        <v>0</v>
      </c>
      <c r="AS873">
        <v>0</v>
      </c>
      <c r="AT873">
        <v>0</v>
      </c>
      <c r="AU873">
        <v>0</v>
      </c>
      <c r="AV873">
        <v>0</v>
      </c>
      <c r="AW873">
        <v>0</v>
      </c>
      <c r="AX873">
        <v>0</v>
      </c>
      <c r="AY873" t="s">
        <v>345</v>
      </c>
      <c r="AZ873">
        <v>1</v>
      </c>
      <c r="BA873">
        <v>0</v>
      </c>
      <c r="BB873">
        <v>0</v>
      </c>
      <c r="BC873">
        <v>0</v>
      </c>
      <c r="BD873">
        <v>0</v>
      </c>
      <c r="BE873">
        <v>0</v>
      </c>
      <c r="BF873">
        <v>0</v>
      </c>
      <c r="BG873">
        <v>0</v>
      </c>
      <c r="BH873">
        <v>0</v>
      </c>
      <c r="BK873" t="s">
        <v>130</v>
      </c>
      <c r="BL873" t="s">
        <v>128</v>
      </c>
      <c r="BM873" t="s">
        <v>131</v>
      </c>
      <c r="BN873" t="s">
        <v>119</v>
      </c>
      <c r="BO873" t="s">
        <v>921</v>
      </c>
      <c r="BP873">
        <v>0</v>
      </c>
      <c r="BQ873">
        <v>0</v>
      </c>
      <c r="BR873">
        <v>0</v>
      </c>
      <c r="BS873">
        <v>0</v>
      </c>
      <c r="BT873">
        <v>0</v>
      </c>
      <c r="BU873">
        <v>0</v>
      </c>
      <c r="BV873">
        <v>0</v>
      </c>
      <c r="BW873">
        <v>0</v>
      </c>
      <c r="BX873">
        <v>0</v>
      </c>
      <c r="BY873">
        <v>0</v>
      </c>
      <c r="BZ873">
        <v>1</v>
      </c>
      <c r="CA873">
        <v>0</v>
      </c>
      <c r="CB873">
        <v>0</v>
      </c>
      <c r="CC873">
        <v>0</v>
      </c>
      <c r="CD873">
        <v>0</v>
      </c>
      <c r="CE873" t="s">
        <v>335</v>
      </c>
      <c r="CG873" t="s">
        <v>335</v>
      </c>
      <c r="CI873" t="s">
        <v>130</v>
      </c>
      <c r="CJ873" t="s">
        <v>51</v>
      </c>
      <c r="CL873" t="s">
        <v>52</v>
      </c>
      <c r="CN873" t="s">
        <v>346</v>
      </c>
      <c r="CP873">
        <v>5</v>
      </c>
    </row>
    <row r="874" spans="1:98" customFormat="1">
      <c r="A874">
        <v>199549</v>
      </c>
      <c r="B874" t="s">
        <v>853</v>
      </c>
      <c r="C874" t="s">
        <v>360</v>
      </c>
      <c r="D874">
        <v>1974</v>
      </c>
      <c r="E874">
        <v>52</v>
      </c>
      <c r="F874" t="s">
        <v>58</v>
      </c>
      <c r="G874" t="s">
        <v>85</v>
      </c>
      <c r="H874" t="s">
        <v>491</v>
      </c>
      <c r="I874" t="s">
        <v>402</v>
      </c>
      <c r="J874" t="s">
        <v>350</v>
      </c>
      <c r="K874" s="329">
        <v>46126.516597222224</v>
      </c>
      <c r="L874" t="s">
        <v>309</v>
      </c>
      <c r="M874" t="s">
        <v>366</v>
      </c>
      <c r="N874" t="s">
        <v>368</v>
      </c>
      <c r="O874" t="s">
        <v>328</v>
      </c>
      <c r="P874" t="s">
        <v>329</v>
      </c>
      <c r="R874" t="s">
        <v>122</v>
      </c>
      <c r="S874" t="s">
        <v>122</v>
      </c>
      <c r="T874" t="s">
        <v>330</v>
      </c>
      <c r="U874" t="s">
        <v>331</v>
      </c>
      <c r="V874" t="s">
        <v>107</v>
      </c>
      <c r="W874" t="s">
        <v>384</v>
      </c>
      <c r="X874">
        <v>0</v>
      </c>
      <c r="Y874">
        <v>0</v>
      </c>
      <c r="Z874">
        <v>0</v>
      </c>
      <c r="AA874">
        <v>0</v>
      </c>
      <c r="AB874">
        <v>1</v>
      </c>
      <c r="AC874">
        <v>0</v>
      </c>
      <c r="AD874">
        <v>0</v>
      </c>
      <c r="AE874">
        <v>0</v>
      </c>
      <c r="AF874">
        <v>0</v>
      </c>
      <c r="AG874">
        <v>0</v>
      </c>
      <c r="AH874">
        <v>0</v>
      </c>
      <c r="AI874">
        <v>0</v>
      </c>
      <c r="AJ874">
        <v>0</v>
      </c>
      <c r="AK874">
        <v>0</v>
      </c>
      <c r="AL874">
        <v>0</v>
      </c>
      <c r="AM874">
        <v>0</v>
      </c>
      <c r="AN874">
        <v>0</v>
      </c>
      <c r="AO874">
        <v>0</v>
      </c>
      <c r="AP874" t="s">
        <v>345</v>
      </c>
      <c r="AQ874">
        <v>1</v>
      </c>
      <c r="AR874">
        <v>0</v>
      </c>
      <c r="AS874">
        <v>0</v>
      </c>
      <c r="AT874">
        <v>0</v>
      </c>
      <c r="AU874">
        <v>0</v>
      </c>
      <c r="AV874">
        <v>0</v>
      </c>
      <c r="AW874">
        <v>0</v>
      </c>
      <c r="AX874">
        <v>0</v>
      </c>
      <c r="AY874" t="s">
        <v>345</v>
      </c>
      <c r="AZ874">
        <v>1</v>
      </c>
      <c r="BA874">
        <v>0</v>
      </c>
      <c r="BB874">
        <v>0</v>
      </c>
      <c r="BC874">
        <v>0</v>
      </c>
      <c r="BD874">
        <v>0</v>
      </c>
      <c r="BE874">
        <v>0</v>
      </c>
      <c r="BF874">
        <v>0</v>
      </c>
      <c r="BG874">
        <v>0</v>
      </c>
      <c r="BH874">
        <v>0</v>
      </c>
      <c r="BK874" t="s">
        <v>131</v>
      </c>
      <c r="BL874" t="s">
        <v>130</v>
      </c>
      <c r="BM874" t="s">
        <v>130</v>
      </c>
      <c r="BN874" t="s">
        <v>117</v>
      </c>
      <c r="BO874" t="s">
        <v>924</v>
      </c>
      <c r="BP874">
        <v>0</v>
      </c>
      <c r="BQ874">
        <v>0</v>
      </c>
      <c r="BR874">
        <v>0</v>
      </c>
      <c r="BS874">
        <v>0</v>
      </c>
      <c r="BT874">
        <v>0</v>
      </c>
      <c r="BU874">
        <v>1</v>
      </c>
      <c r="BV874">
        <v>0</v>
      </c>
      <c r="BW874">
        <v>0</v>
      </c>
      <c r="BX874">
        <v>0</v>
      </c>
      <c r="BY874">
        <v>0</v>
      </c>
      <c r="BZ874">
        <v>0</v>
      </c>
      <c r="CA874">
        <v>0</v>
      </c>
      <c r="CB874">
        <v>0</v>
      </c>
      <c r="CC874">
        <v>0</v>
      </c>
      <c r="CD874">
        <v>0</v>
      </c>
      <c r="CE874" t="s">
        <v>137</v>
      </c>
      <c r="CG874" t="s">
        <v>335</v>
      </c>
      <c r="CI874" t="s">
        <v>128</v>
      </c>
      <c r="CJ874" t="s">
        <v>51</v>
      </c>
      <c r="CK874" t="s">
        <v>3049</v>
      </c>
      <c r="CL874" t="s">
        <v>51</v>
      </c>
      <c r="CN874" t="s">
        <v>346</v>
      </c>
      <c r="CP874">
        <v>7</v>
      </c>
      <c r="CS874" t="s">
        <v>347</v>
      </c>
    </row>
    <row r="875" spans="1:98" customFormat="1">
      <c r="A875">
        <v>199549</v>
      </c>
      <c r="B875" t="s">
        <v>853</v>
      </c>
      <c r="C875" t="s">
        <v>360</v>
      </c>
      <c r="D875">
        <v>1974</v>
      </c>
      <c r="E875">
        <v>52</v>
      </c>
      <c r="F875" t="s">
        <v>58</v>
      </c>
      <c r="G875" t="s">
        <v>85</v>
      </c>
      <c r="H875" t="s">
        <v>491</v>
      </c>
      <c r="I875" t="s">
        <v>402</v>
      </c>
      <c r="J875" t="s">
        <v>350</v>
      </c>
      <c r="K875" s="329">
        <v>46126.5153587963</v>
      </c>
      <c r="L875" t="s">
        <v>309</v>
      </c>
      <c r="M875" t="s">
        <v>853</v>
      </c>
      <c r="N875" t="s">
        <v>854</v>
      </c>
      <c r="O875" t="s">
        <v>492</v>
      </c>
      <c r="P875" t="s">
        <v>382</v>
      </c>
      <c r="R875" t="s">
        <v>122</v>
      </c>
      <c r="S875" t="s">
        <v>122</v>
      </c>
      <c r="T875" t="s">
        <v>330</v>
      </c>
      <c r="U875" t="s">
        <v>331</v>
      </c>
      <c r="V875" t="s">
        <v>107</v>
      </c>
      <c r="W875" t="s">
        <v>384</v>
      </c>
      <c r="X875">
        <v>0</v>
      </c>
      <c r="Y875">
        <v>0</v>
      </c>
      <c r="Z875">
        <v>0</v>
      </c>
      <c r="AA875">
        <v>0</v>
      </c>
      <c r="AB875">
        <v>1</v>
      </c>
      <c r="AC875">
        <v>0</v>
      </c>
      <c r="AD875">
        <v>0</v>
      </c>
      <c r="AE875">
        <v>0</v>
      </c>
      <c r="AF875">
        <v>0</v>
      </c>
      <c r="AG875">
        <v>0</v>
      </c>
      <c r="AH875">
        <v>0</v>
      </c>
      <c r="AI875">
        <v>0</v>
      </c>
      <c r="AJ875">
        <v>0</v>
      </c>
      <c r="AK875">
        <v>0</v>
      </c>
      <c r="AL875">
        <v>0</v>
      </c>
      <c r="AM875">
        <v>0</v>
      </c>
      <c r="AN875">
        <v>0</v>
      </c>
      <c r="AO875">
        <v>0</v>
      </c>
      <c r="AP875" t="s">
        <v>345</v>
      </c>
      <c r="AQ875">
        <v>1</v>
      </c>
      <c r="AR875">
        <v>0</v>
      </c>
      <c r="AS875">
        <v>0</v>
      </c>
      <c r="AT875">
        <v>0</v>
      </c>
      <c r="AU875">
        <v>0</v>
      </c>
      <c r="AV875">
        <v>0</v>
      </c>
      <c r="AW875">
        <v>0</v>
      </c>
      <c r="AX875">
        <v>0</v>
      </c>
      <c r="AY875" t="s">
        <v>345</v>
      </c>
      <c r="AZ875">
        <v>1</v>
      </c>
      <c r="BA875">
        <v>0</v>
      </c>
      <c r="BB875">
        <v>0</v>
      </c>
      <c r="BC875">
        <v>0</v>
      </c>
      <c r="BD875">
        <v>0</v>
      </c>
      <c r="BE875">
        <v>0</v>
      </c>
      <c r="BF875">
        <v>0</v>
      </c>
      <c r="BG875">
        <v>0</v>
      </c>
      <c r="BH875">
        <v>0</v>
      </c>
      <c r="BK875" t="s">
        <v>131</v>
      </c>
      <c r="BL875" t="s">
        <v>130</v>
      </c>
      <c r="BM875" t="s">
        <v>130</v>
      </c>
      <c r="BN875" t="s">
        <v>117</v>
      </c>
      <c r="BO875" t="s">
        <v>924</v>
      </c>
      <c r="BP875">
        <v>0</v>
      </c>
      <c r="BQ875">
        <v>0</v>
      </c>
      <c r="BR875">
        <v>0</v>
      </c>
      <c r="BS875">
        <v>0</v>
      </c>
      <c r="BT875">
        <v>0</v>
      </c>
      <c r="BU875">
        <v>1</v>
      </c>
      <c r="BV875">
        <v>0</v>
      </c>
      <c r="BW875">
        <v>0</v>
      </c>
      <c r="BX875">
        <v>0</v>
      </c>
      <c r="BY875">
        <v>0</v>
      </c>
      <c r="BZ875">
        <v>0</v>
      </c>
      <c r="CA875">
        <v>0</v>
      </c>
      <c r="CB875">
        <v>0</v>
      </c>
      <c r="CC875">
        <v>0</v>
      </c>
      <c r="CD875">
        <v>0</v>
      </c>
      <c r="CE875" t="s">
        <v>335</v>
      </c>
      <c r="CG875" t="s">
        <v>137</v>
      </c>
      <c r="CI875" t="s">
        <v>128</v>
      </c>
      <c r="CJ875" t="s">
        <v>51</v>
      </c>
      <c r="CK875" t="s">
        <v>3050</v>
      </c>
      <c r="CL875" t="s">
        <v>52</v>
      </c>
      <c r="CM875" t="s">
        <v>3051</v>
      </c>
      <c r="CN875" t="s">
        <v>346</v>
      </c>
      <c r="CP875">
        <v>7</v>
      </c>
      <c r="CS875" t="s">
        <v>347</v>
      </c>
      <c r="CT875" t="s">
        <v>3052</v>
      </c>
    </row>
    <row r="876" spans="1:98" customFormat="1">
      <c r="A876">
        <v>146476</v>
      </c>
      <c r="B876" t="s">
        <v>321</v>
      </c>
      <c r="C876" t="s">
        <v>360</v>
      </c>
      <c r="D876">
        <v>1971</v>
      </c>
      <c r="E876">
        <v>55</v>
      </c>
      <c r="F876" t="s">
        <v>58</v>
      </c>
      <c r="G876" t="s">
        <v>49</v>
      </c>
      <c r="H876" t="s">
        <v>328</v>
      </c>
      <c r="I876" t="s">
        <v>397</v>
      </c>
      <c r="J876" t="s">
        <v>350</v>
      </c>
      <c r="K876" s="329">
        <v>46126.499062499999</v>
      </c>
      <c r="L876" t="s">
        <v>309</v>
      </c>
      <c r="M876" t="s">
        <v>602</v>
      </c>
      <c r="N876" t="s">
        <v>649</v>
      </c>
      <c r="O876" t="s">
        <v>352</v>
      </c>
      <c r="P876" t="s">
        <v>353</v>
      </c>
      <c r="R876" t="s">
        <v>383</v>
      </c>
      <c r="S876" t="s">
        <v>121</v>
      </c>
      <c r="T876" t="s">
        <v>121</v>
      </c>
      <c r="U876" t="s">
        <v>331</v>
      </c>
      <c r="V876" t="s">
        <v>109</v>
      </c>
      <c r="W876" t="s">
        <v>499</v>
      </c>
      <c r="X876">
        <v>0</v>
      </c>
      <c r="Y876">
        <v>0</v>
      </c>
      <c r="Z876">
        <v>0</v>
      </c>
      <c r="AA876">
        <v>0</v>
      </c>
      <c r="AB876">
        <v>0</v>
      </c>
      <c r="AC876">
        <v>0</v>
      </c>
      <c r="AD876">
        <v>0</v>
      </c>
      <c r="AE876">
        <v>0</v>
      </c>
      <c r="AF876">
        <v>0</v>
      </c>
      <c r="AG876">
        <v>0</v>
      </c>
      <c r="AH876">
        <v>0</v>
      </c>
      <c r="AI876">
        <v>0</v>
      </c>
      <c r="AJ876">
        <v>0</v>
      </c>
      <c r="AK876">
        <v>0</v>
      </c>
      <c r="AL876">
        <v>1</v>
      </c>
      <c r="AM876">
        <v>0</v>
      </c>
      <c r="AN876">
        <v>0</v>
      </c>
      <c r="AO876">
        <v>0</v>
      </c>
      <c r="AP876" t="s">
        <v>399</v>
      </c>
      <c r="AQ876">
        <v>0</v>
      </c>
      <c r="AR876">
        <v>0</v>
      </c>
      <c r="AS876">
        <v>0</v>
      </c>
      <c r="AT876">
        <v>0</v>
      </c>
      <c r="AU876">
        <v>0</v>
      </c>
      <c r="AV876">
        <v>0</v>
      </c>
      <c r="AW876">
        <v>1</v>
      </c>
      <c r="AX876">
        <v>0</v>
      </c>
      <c r="AY876" t="s">
        <v>345</v>
      </c>
      <c r="AZ876">
        <v>1</v>
      </c>
      <c r="BA876">
        <v>0</v>
      </c>
      <c r="BB876">
        <v>0</v>
      </c>
      <c r="BC876">
        <v>0</v>
      </c>
      <c r="BD876">
        <v>0</v>
      </c>
      <c r="BE876">
        <v>0</v>
      </c>
      <c r="BF876">
        <v>0</v>
      </c>
      <c r="BG876">
        <v>0</v>
      </c>
      <c r="BH876">
        <v>0</v>
      </c>
      <c r="BK876" t="s">
        <v>386</v>
      </c>
      <c r="BL876" t="s">
        <v>129</v>
      </c>
      <c r="BM876" t="s">
        <v>129</v>
      </c>
      <c r="BN876" t="s">
        <v>119</v>
      </c>
      <c r="BO876" t="s">
        <v>923</v>
      </c>
      <c r="BP876">
        <v>0</v>
      </c>
      <c r="BQ876">
        <v>1</v>
      </c>
      <c r="BR876">
        <v>0</v>
      </c>
      <c r="BS876">
        <v>0</v>
      </c>
      <c r="BT876">
        <v>0</v>
      </c>
      <c r="BU876">
        <v>0</v>
      </c>
      <c r="BV876">
        <v>0</v>
      </c>
      <c r="BW876">
        <v>0</v>
      </c>
      <c r="BX876">
        <v>0</v>
      </c>
      <c r="BY876">
        <v>0</v>
      </c>
      <c r="BZ876">
        <v>0</v>
      </c>
      <c r="CA876">
        <v>0</v>
      </c>
      <c r="CB876">
        <v>0</v>
      </c>
      <c r="CC876">
        <v>0</v>
      </c>
      <c r="CD876">
        <v>0</v>
      </c>
      <c r="CE876" t="s">
        <v>335</v>
      </c>
      <c r="CF876" t="s">
        <v>601</v>
      </c>
      <c r="CG876" t="s">
        <v>226</v>
      </c>
      <c r="CI876" t="s">
        <v>129</v>
      </c>
      <c r="CJ876" t="s">
        <v>54</v>
      </c>
      <c r="CK876" t="s">
        <v>3053</v>
      </c>
      <c r="CL876" t="s">
        <v>52</v>
      </c>
      <c r="CM876" t="s">
        <v>3054</v>
      </c>
      <c r="CN876" t="s">
        <v>346</v>
      </c>
      <c r="CP876">
        <v>10</v>
      </c>
      <c r="CQ876" t="s">
        <v>3055</v>
      </c>
      <c r="CR876" t="s">
        <v>3056</v>
      </c>
      <c r="CS876" t="s">
        <v>400</v>
      </c>
    </row>
    <row r="877" spans="1:98" customFormat="1">
      <c r="A877">
        <v>102098</v>
      </c>
      <c r="B877" t="s">
        <v>551</v>
      </c>
      <c r="C877" t="s">
        <v>360</v>
      </c>
      <c r="D877">
        <v>1963</v>
      </c>
      <c r="E877">
        <v>63</v>
      </c>
      <c r="F877" t="s">
        <v>339</v>
      </c>
      <c r="G877" t="s">
        <v>49</v>
      </c>
      <c r="H877" t="s">
        <v>328</v>
      </c>
      <c r="I877" t="s">
        <v>378</v>
      </c>
      <c r="J877" t="s">
        <v>350</v>
      </c>
      <c r="K877" s="329">
        <v>46126.448391203703</v>
      </c>
      <c r="L877" t="s">
        <v>309</v>
      </c>
      <c r="M877" t="s">
        <v>366</v>
      </c>
      <c r="N877" t="s">
        <v>368</v>
      </c>
      <c r="O877" t="s">
        <v>328</v>
      </c>
      <c r="P877" t="s">
        <v>329</v>
      </c>
      <c r="R877" t="s">
        <v>383</v>
      </c>
      <c r="S877" t="s">
        <v>122</v>
      </c>
      <c r="T877" t="s">
        <v>330</v>
      </c>
      <c r="U877" t="s">
        <v>331</v>
      </c>
      <c r="V877" t="s">
        <v>105</v>
      </c>
      <c r="W877" t="s">
        <v>610</v>
      </c>
      <c r="X877">
        <v>0</v>
      </c>
      <c r="Y877">
        <v>0</v>
      </c>
      <c r="Z877">
        <v>1</v>
      </c>
      <c r="AA877">
        <v>1</v>
      </c>
      <c r="AB877">
        <v>1</v>
      </c>
      <c r="AC877">
        <v>0</v>
      </c>
      <c r="AD877">
        <v>0</v>
      </c>
      <c r="AE877">
        <v>0</v>
      </c>
      <c r="AF877">
        <v>0</v>
      </c>
      <c r="AG877">
        <v>0</v>
      </c>
      <c r="AH877">
        <v>0</v>
      </c>
      <c r="AI877">
        <v>0</v>
      </c>
      <c r="AJ877">
        <v>0</v>
      </c>
      <c r="AK877">
        <v>0</v>
      </c>
      <c r="AL877">
        <v>0</v>
      </c>
      <c r="AM877">
        <v>0</v>
      </c>
      <c r="AN877">
        <v>0</v>
      </c>
      <c r="AO877">
        <v>0</v>
      </c>
      <c r="AP877" t="s">
        <v>399</v>
      </c>
      <c r="AQ877">
        <v>0</v>
      </c>
      <c r="AR877">
        <v>0</v>
      </c>
      <c r="AS877">
        <v>0</v>
      </c>
      <c r="AT877">
        <v>0</v>
      </c>
      <c r="AU877">
        <v>0</v>
      </c>
      <c r="AV877">
        <v>0</v>
      </c>
      <c r="AW877">
        <v>1</v>
      </c>
      <c r="AX877">
        <v>0</v>
      </c>
      <c r="AY877" t="s">
        <v>345</v>
      </c>
      <c r="AZ877">
        <v>1</v>
      </c>
      <c r="BA877">
        <v>0</v>
      </c>
      <c r="BB877">
        <v>0</v>
      </c>
      <c r="BC877">
        <v>0</v>
      </c>
      <c r="BD877">
        <v>0</v>
      </c>
      <c r="BE877">
        <v>0</v>
      </c>
      <c r="BF877">
        <v>0</v>
      </c>
      <c r="BG877">
        <v>0</v>
      </c>
      <c r="BH877">
        <v>0</v>
      </c>
      <c r="BI877" t="s">
        <v>51</v>
      </c>
      <c r="BK877" t="s">
        <v>386</v>
      </c>
      <c r="BL877" t="s">
        <v>386</v>
      </c>
      <c r="BM877" t="s">
        <v>129</v>
      </c>
      <c r="BN877" t="s">
        <v>120</v>
      </c>
      <c r="BO877" t="s">
        <v>1668</v>
      </c>
      <c r="BP877">
        <v>0</v>
      </c>
      <c r="BQ877">
        <v>0</v>
      </c>
      <c r="BR877">
        <v>0</v>
      </c>
      <c r="BS877">
        <v>0</v>
      </c>
      <c r="BT877">
        <v>0</v>
      </c>
      <c r="BU877">
        <v>1</v>
      </c>
      <c r="BV877">
        <v>0</v>
      </c>
      <c r="BW877">
        <v>1</v>
      </c>
      <c r="BX877">
        <v>1</v>
      </c>
      <c r="BY877">
        <v>0</v>
      </c>
      <c r="BZ877">
        <v>0</v>
      </c>
      <c r="CA877">
        <v>0</v>
      </c>
      <c r="CB877">
        <v>0</v>
      </c>
      <c r="CC877">
        <v>0</v>
      </c>
      <c r="CD877">
        <v>0</v>
      </c>
      <c r="CE877" t="s">
        <v>335</v>
      </c>
      <c r="CG877" t="s">
        <v>166</v>
      </c>
      <c r="CI877" t="s">
        <v>129</v>
      </c>
      <c r="CJ877" t="s">
        <v>51</v>
      </c>
      <c r="CL877" t="s">
        <v>51</v>
      </c>
      <c r="CN877" t="s">
        <v>346</v>
      </c>
      <c r="CP877">
        <v>10</v>
      </c>
      <c r="CS877" t="s">
        <v>337</v>
      </c>
    </row>
    <row r="878" spans="1:98" customFormat="1">
      <c r="A878">
        <v>174123</v>
      </c>
      <c r="B878" t="s">
        <v>326</v>
      </c>
      <c r="C878" t="s">
        <v>322</v>
      </c>
      <c r="D878">
        <v>1959</v>
      </c>
      <c r="E878">
        <v>67</v>
      </c>
      <c r="F878" t="s">
        <v>339</v>
      </c>
      <c r="G878" t="s">
        <v>85</v>
      </c>
      <c r="H878" t="s">
        <v>615</v>
      </c>
      <c r="I878" t="s">
        <v>410</v>
      </c>
      <c r="J878" t="s">
        <v>350</v>
      </c>
      <c r="K878" s="329">
        <v>46126.443773148145</v>
      </c>
      <c r="L878" t="s">
        <v>309</v>
      </c>
      <c r="M878" t="s">
        <v>326</v>
      </c>
      <c r="N878" t="s">
        <v>327</v>
      </c>
      <c r="O878" t="s">
        <v>328</v>
      </c>
      <c r="P878" t="s">
        <v>329</v>
      </c>
      <c r="R878" t="s">
        <v>122</v>
      </c>
      <c r="S878" t="s">
        <v>122</v>
      </c>
      <c r="T878" t="s">
        <v>330</v>
      </c>
      <c r="U878" t="s">
        <v>331</v>
      </c>
      <c r="V878" t="s">
        <v>107</v>
      </c>
      <c r="W878" t="s">
        <v>550</v>
      </c>
      <c r="X878">
        <v>1</v>
      </c>
      <c r="Y878">
        <v>0</v>
      </c>
      <c r="Z878">
        <v>1</v>
      </c>
      <c r="AA878">
        <v>0</v>
      </c>
      <c r="AB878">
        <v>0</v>
      </c>
      <c r="AC878">
        <v>0</v>
      </c>
      <c r="AD878">
        <v>0</v>
      </c>
      <c r="AE878">
        <v>0</v>
      </c>
      <c r="AF878">
        <v>0</v>
      </c>
      <c r="AG878">
        <v>0</v>
      </c>
      <c r="AH878">
        <v>0</v>
      </c>
      <c r="AI878">
        <v>0</v>
      </c>
      <c r="AJ878">
        <v>0</v>
      </c>
      <c r="AK878">
        <v>0</v>
      </c>
      <c r="AL878">
        <v>0</v>
      </c>
      <c r="AM878">
        <v>0</v>
      </c>
      <c r="AN878">
        <v>0</v>
      </c>
      <c r="AO878">
        <v>0</v>
      </c>
      <c r="AP878" t="s">
        <v>345</v>
      </c>
      <c r="AQ878">
        <v>1</v>
      </c>
      <c r="AR878">
        <v>0</v>
      </c>
      <c r="AS878">
        <v>0</v>
      </c>
      <c r="AT878">
        <v>0</v>
      </c>
      <c r="AU878">
        <v>0</v>
      </c>
      <c r="AV878">
        <v>0</v>
      </c>
      <c r="AW878">
        <v>0</v>
      </c>
      <c r="AX878">
        <v>0</v>
      </c>
      <c r="AY878" t="s">
        <v>345</v>
      </c>
      <c r="AZ878">
        <v>1</v>
      </c>
      <c r="BA878">
        <v>0</v>
      </c>
      <c r="BB878">
        <v>0</v>
      </c>
      <c r="BC878">
        <v>0</v>
      </c>
      <c r="BD878">
        <v>0</v>
      </c>
      <c r="BE878">
        <v>0</v>
      </c>
      <c r="BF878">
        <v>0</v>
      </c>
      <c r="BG878">
        <v>0</v>
      </c>
      <c r="BH878">
        <v>0</v>
      </c>
      <c r="BK878" t="s">
        <v>131</v>
      </c>
      <c r="BL878" t="s">
        <v>130</v>
      </c>
      <c r="BM878" t="s">
        <v>131</v>
      </c>
      <c r="BN878" t="s">
        <v>120</v>
      </c>
      <c r="BO878" t="s">
        <v>373</v>
      </c>
      <c r="BP878">
        <v>0</v>
      </c>
      <c r="BQ878">
        <v>0</v>
      </c>
      <c r="BR878">
        <v>0</v>
      </c>
      <c r="BS878">
        <v>0</v>
      </c>
      <c r="BT878">
        <v>0</v>
      </c>
      <c r="BU878">
        <v>0</v>
      </c>
      <c r="BV878">
        <v>0</v>
      </c>
      <c r="BW878">
        <v>0</v>
      </c>
      <c r="BX878">
        <v>0</v>
      </c>
      <c r="BY878">
        <v>0</v>
      </c>
      <c r="BZ878">
        <v>0</v>
      </c>
      <c r="CA878">
        <v>0</v>
      </c>
      <c r="CB878">
        <v>0</v>
      </c>
      <c r="CC878">
        <v>0</v>
      </c>
      <c r="CD878" t="s">
        <v>1758</v>
      </c>
      <c r="CE878" t="s">
        <v>335</v>
      </c>
      <c r="CG878" t="s">
        <v>143</v>
      </c>
      <c r="CI878" t="s">
        <v>131</v>
      </c>
      <c r="CJ878" t="s">
        <v>51</v>
      </c>
      <c r="CK878" t="s">
        <v>3057</v>
      </c>
      <c r="CL878" t="s">
        <v>51</v>
      </c>
      <c r="CM878" t="s">
        <v>3058</v>
      </c>
      <c r="CN878" t="s">
        <v>346</v>
      </c>
      <c r="CP878">
        <v>5</v>
      </c>
      <c r="CS878" t="s">
        <v>337</v>
      </c>
      <c r="CT878" t="s">
        <v>3059</v>
      </c>
    </row>
    <row r="879" spans="1:98" customFormat="1">
      <c r="A879">
        <v>162937</v>
      </c>
      <c r="B879" t="s">
        <v>445</v>
      </c>
      <c r="C879" t="s">
        <v>322</v>
      </c>
      <c r="D879">
        <v>1992</v>
      </c>
      <c r="E879">
        <v>34</v>
      </c>
      <c r="F879" t="s">
        <v>57</v>
      </c>
      <c r="G879" t="s">
        <v>49</v>
      </c>
      <c r="H879" t="s">
        <v>328</v>
      </c>
      <c r="I879" t="s">
        <v>440</v>
      </c>
      <c r="J879" t="s">
        <v>325</v>
      </c>
      <c r="K879" s="329">
        <v>46126.414351851854</v>
      </c>
      <c r="L879" t="s">
        <v>309</v>
      </c>
      <c r="M879" t="s">
        <v>1372</v>
      </c>
      <c r="N879" t="s">
        <v>1402</v>
      </c>
      <c r="O879" t="s">
        <v>377</v>
      </c>
      <c r="P879" t="s">
        <v>365</v>
      </c>
      <c r="Q879" t="s">
        <v>304</v>
      </c>
      <c r="R879" t="s">
        <v>383</v>
      </c>
      <c r="S879" t="s">
        <v>121</v>
      </c>
      <c r="T879" t="s">
        <v>121</v>
      </c>
      <c r="U879" t="s">
        <v>331</v>
      </c>
      <c r="V879" t="s">
        <v>107</v>
      </c>
      <c r="W879" t="s">
        <v>524</v>
      </c>
      <c r="X879">
        <v>0</v>
      </c>
      <c r="Y879">
        <v>1</v>
      </c>
      <c r="Z879">
        <v>0</v>
      </c>
      <c r="AA879">
        <v>0</v>
      </c>
      <c r="AB879">
        <v>0</v>
      </c>
      <c r="AC879">
        <v>0</v>
      </c>
      <c r="AD879">
        <v>0</v>
      </c>
      <c r="AE879">
        <v>0</v>
      </c>
      <c r="AF879">
        <v>0</v>
      </c>
      <c r="AG879">
        <v>0</v>
      </c>
      <c r="AH879">
        <v>0</v>
      </c>
      <c r="AI879">
        <v>0</v>
      </c>
      <c r="AJ879">
        <v>0</v>
      </c>
      <c r="AK879">
        <v>0</v>
      </c>
      <c r="AL879">
        <v>0</v>
      </c>
      <c r="AM879">
        <v>0</v>
      </c>
      <c r="AN879">
        <v>0</v>
      </c>
      <c r="AO879">
        <v>0</v>
      </c>
      <c r="AP879" t="s">
        <v>345</v>
      </c>
      <c r="AQ879">
        <v>1</v>
      </c>
      <c r="AR879">
        <v>0</v>
      </c>
      <c r="AS879">
        <v>0</v>
      </c>
      <c r="AT879">
        <v>0</v>
      </c>
      <c r="AU879">
        <v>0</v>
      </c>
      <c r="AV879">
        <v>0</v>
      </c>
      <c r="AW879">
        <v>0</v>
      </c>
      <c r="AX879">
        <v>0</v>
      </c>
      <c r="AY879" t="s">
        <v>345</v>
      </c>
      <c r="AZ879">
        <v>1</v>
      </c>
      <c r="BA879">
        <v>0</v>
      </c>
      <c r="BB879">
        <v>0</v>
      </c>
      <c r="BC879">
        <v>0</v>
      </c>
      <c r="BD879">
        <v>0</v>
      </c>
      <c r="BE879">
        <v>0</v>
      </c>
      <c r="BF879">
        <v>0</v>
      </c>
      <c r="BG879">
        <v>0</v>
      </c>
      <c r="BH879">
        <v>0</v>
      </c>
      <c r="BI879" t="s">
        <v>52</v>
      </c>
      <c r="BK879" t="s">
        <v>128</v>
      </c>
      <c r="BL879" t="s">
        <v>128</v>
      </c>
      <c r="BM879" t="s">
        <v>128</v>
      </c>
      <c r="BN879" t="s">
        <v>118</v>
      </c>
      <c r="BO879" t="s">
        <v>923</v>
      </c>
      <c r="BP879">
        <v>0</v>
      </c>
      <c r="BQ879">
        <v>1</v>
      </c>
      <c r="BR879">
        <v>0</v>
      </c>
      <c r="BS879">
        <v>0</v>
      </c>
      <c r="BT879">
        <v>0</v>
      </c>
      <c r="BU879">
        <v>0</v>
      </c>
      <c r="BV879">
        <v>0</v>
      </c>
      <c r="BW879">
        <v>0</v>
      </c>
      <c r="BX879">
        <v>0</v>
      </c>
      <c r="BY879">
        <v>0</v>
      </c>
      <c r="BZ879">
        <v>0</v>
      </c>
      <c r="CA879">
        <v>0</v>
      </c>
      <c r="CB879">
        <v>0</v>
      </c>
      <c r="CC879">
        <v>0</v>
      </c>
      <c r="CD879">
        <v>0</v>
      </c>
      <c r="CE879" t="s">
        <v>335</v>
      </c>
      <c r="CG879" t="s">
        <v>335</v>
      </c>
      <c r="CI879" t="s">
        <v>128</v>
      </c>
      <c r="CJ879" t="s">
        <v>52</v>
      </c>
      <c r="CL879" t="s">
        <v>52</v>
      </c>
      <c r="CN879" t="s">
        <v>346</v>
      </c>
      <c r="CP879">
        <v>8</v>
      </c>
    </row>
    <row r="880" spans="1:98" customFormat="1">
      <c r="A880">
        <v>146476</v>
      </c>
      <c r="B880" t="s">
        <v>321</v>
      </c>
      <c r="C880" t="s">
        <v>360</v>
      </c>
      <c r="D880">
        <v>1971</v>
      </c>
      <c r="E880">
        <v>55</v>
      </c>
      <c r="F880" t="s">
        <v>58</v>
      </c>
      <c r="G880" t="s">
        <v>49</v>
      </c>
      <c r="H880" t="s">
        <v>328</v>
      </c>
      <c r="I880" t="s">
        <v>397</v>
      </c>
      <c r="J880" t="s">
        <v>350</v>
      </c>
      <c r="K880" s="329">
        <v>46126.363761574074</v>
      </c>
      <c r="L880" t="s">
        <v>309</v>
      </c>
      <c r="M880" t="s">
        <v>617</v>
      </c>
      <c r="N880" t="s">
        <v>807</v>
      </c>
      <c r="O880" t="s">
        <v>377</v>
      </c>
      <c r="P880" t="s">
        <v>365</v>
      </c>
      <c r="Q880" t="s">
        <v>304</v>
      </c>
      <c r="R880" t="s">
        <v>383</v>
      </c>
      <c r="S880" t="s">
        <v>121</v>
      </c>
      <c r="T880" t="s">
        <v>121</v>
      </c>
      <c r="U880" t="s">
        <v>331</v>
      </c>
      <c r="V880" t="s">
        <v>109</v>
      </c>
      <c r="W880" t="s">
        <v>487</v>
      </c>
      <c r="X880">
        <v>0</v>
      </c>
      <c r="Y880">
        <v>0</v>
      </c>
      <c r="Z880">
        <v>1</v>
      </c>
      <c r="AA880">
        <v>0</v>
      </c>
      <c r="AB880">
        <v>0</v>
      </c>
      <c r="AC880">
        <v>0</v>
      </c>
      <c r="AD880">
        <v>0</v>
      </c>
      <c r="AE880">
        <v>0</v>
      </c>
      <c r="AF880">
        <v>0</v>
      </c>
      <c r="AG880">
        <v>0</v>
      </c>
      <c r="AH880">
        <v>0</v>
      </c>
      <c r="AI880">
        <v>0</v>
      </c>
      <c r="AJ880">
        <v>0</v>
      </c>
      <c r="AK880">
        <v>0</v>
      </c>
      <c r="AL880">
        <v>1</v>
      </c>
      <c r="AM880">
        <v>0</v>
      </c>
      <c r="AN880">
        <v>0</v>
      </c>
      <c r="AO880">
        <v>0</v>
      </c>
      <c r="AP880" t="s">
        <v>399</v>
      </c>
      <c r="AQ880">
        <v>0</v>
      </c>
      <c r="AR880">
        <v>0</v>
      </c>
      <c r="AS880">
        <v>0</v>
      </c>
      <c r="AT880">
        <v>0</v>
      </c>
      <c r="AU880">
        <v>0</v>
      </c>
      <c r="AV880">
        <v>0</v>
      </c>
      <c r="AW880">
        <v>1</v>
      </c>
      <c r="AX880">
        <v>0</v>
      </c>
      <c r="AY880" t="s">
        <v>345</v>
      </c>
      <c r="AZ880">
        <v>1</v>
      </c>
      <c r="BA880">
        <v>0</v>
      </c>
      <c r="BB880">
        <v>0</v>
      </c>
      <c r="BC880">
        <v>0</v>
      </c>
      <c r="BD880">
        <v>0</v>
      </c>
      <c r="BE880">
        <v>0</v>
      </c>
      <c r="BF880">
        <v>0</v>
      </c>
      <c r="BG880">
        <v>0</v>
      </c>
      <c r="BH880">
        <v>0</v>
      </c>
      <c r="BK880" t="s">
        <v>386</v>
      </c>
      <c r="BL880" t="s">
        <v>129</v>
      </c>
      <c r="BM880" t="s">
        <v>129</v>
      </c>
      <c r="BN880" t="s">
        <v>119</v>
      </c>
      <c r="BO880" t="s">
        <v>923</v>
      </c>
      <c r="BP880">
        <v>0</v>
      </c>
      <c r="BQ880">
        <v>1</v>
      </c>
      <c r="BR880">
        <v>0</v>
      </c>
      <c r="BS880">
        <v>0</v>
      </c>
      <c r="BT880">
        <v>0</v>
      </c>
      <c r="BU880">
        <v>0</v>
      </c>
      <c r="BV880">
        <v>0</v>
      </c>
      <c r="BW880">
        <v>0</v>
      </c>
      <c r="BX880">
        <v>0</v>
      </c>
      <c r="BY880">
        <v>0</v>
      </c>
      <c r="BZ880">
        <v>0</v>
      </c>
      <c r="CA880">
        <v>0</v>
      </c>
      <c r="CB880">
        <v>0</v>
      </c>
      <c r="CC880">
        <v>0</v>
      </c>
      <c r="CD880">
        <v>0</v>
      </c>
      <c r="CE880" t="s">
        <v>139</v>
      </c>
      <c r="CG880" t="s">
        <v>335</v>
      </c>
      <c r="CI880" t="s">
        <v>127</v>
      </c>
      <c r="CJ880" t="s">
        <v>54</v>
      </c>
      <c r="CK880" t="s">
        <v>3060</v>
      </c>
      <c r="CL880" t="s">
        <v>54</v>
      </c>
      <c r="CN880" t="s">
        <v>346</v>
      </c>
      <c r="CP880">
        <v>3</v>
      </c>
      <c r="CS880" t="s">
        <v>400</v>
      </c>
    </row>
    <row r="881" spans="1:98" customFormat="1">
      <c r="A881">
        <v>197909</v>
      </c>
      <c r="B881" t="s">
        <v>321</v>
      </c>
      <c r="C881" t="s">
        <v>360</v>
      </c>
      <c r="D881">
        <v>1974</v>
      </c>
      <c r="E881">
        <v>52</v>
      </c>
      <c r="F881" t="s">
        <v>58</v>
      </c>
      <c r="G881" t="s">
        <v>74</v>
      </c>
      <c r="H881" t="s">
        <v>556</v>
      </c>
      <c r="I881" t="s">
        <v>324</v>
      </c>
      <c r="J881" t="s">
        <v>350</v>
      </c>
      <c r="K881" s="329">
        <v>46126.311597222222</v>
      </c>
      <c r="L881" t="s">
        <v>309</v>
      </c>
      <c r="M881" t="s">
        <v>551</v>
      </c>
      <c r="N881" t="s">
        <v>552</v>
      </c>
      <c r="O881" t="s">
        <v>553</v>
      </c>
      <c r="P881" t="s">
        <v>382</v>
      </c>
      <c r="R881" t="s">
        <v>383</v>
      </c>
      <c r="S881" t="s">
        <v>121</v>
      </c>
      <c r="T881" t="s">
        <v>121</v>
      </c>
      <c r="U881" t="s">
        <v>331</v>
      </c>
      <c r="V881" t="s">
        <v>105</v>
      </c>
      <c r="W881" t="s">
        <v>332</v>
      </c>
      <c r="X881">
        <v>0</v>
      </c>
      <c r="Y881">
        <v>0</v>
      </c>
      <c r="Z881">
        <v>0</v>
      </c>
      <c r="AA881">
        <v>0</v>
      </c>
      <c r="AB881">
        <v>0</v>
      </c>
      <c r="AC881">
        <v>0</v>
      </c>
      <c r="AD881">
        <v>0</v>
      </c>
      <c r="AE881">
        <v>0</v>
      </c>
      <c r="AF881">
        <v>0</v>
      </c>
      <c r="AG881">
        <v>0</v>
      </c>
      <c r="AH881">
        <v>0</v>
      </c>
      <c r="AI881">
        <v>0</v>
      </c>
      <c r="AJ881">
        <v>0</v>
      </c>
      <c r="AK881">
        <v>0</v>
      </c>
      <c r="AL881">
        <v>0</v>
      </c>
      <c r="AM881">
        <v>0</v>
      </c>
      <c r="AN881">
        <v>1</v>
      </c>
      <c r="AO881">
        <v>0</v>
      </c>
      <c r="AP881" t="s">
        <v>373</v>
      </c>
      <c r="AQ881">
        <v>0</v>
      </c>
      <c r="AR881">
        <v>0</v>
      </c>
      <c r="AS881">
        <v>0</v>
      </c>
      <c r="AT881">
        <v>0</v>
      </c>
      <c r="AU881">
        <v>0</v>
      </c>
      <c r="AV881">
        <v>0</v>
      </c>
      <c r="AW881">
        <v>0</v>
      </c>
      <c r="AX881" t="s">
        <v>850</v>
      </c>
      <c r="AY881" t="s">
        <v>373</v>
      </c>
      <c r="AZ881">
        <v>0</v>
      </c>
      <c r="BA881">
        <v>0</v>
      </c>
      <c r="BB881">
        <v>0</v>
      </c>
      <c r="BC881">
        <v>0</v>
      </c>
      <c r="BD881">
        <v>0</v>
      </c>
      <c r="BE881">
        <v>0</v>
      </c>
      <c r="BF881">
        <v>0</v>
      </c>
      <c r="BG881">
        <v>0</v>
      </c>
      <c r="BH881" t="s">
        <v>850</v>
      </c>
      <c r="BK881" t="s">
        <v>386</v>
      </c>
      <c r="BL881" t="s">
        <v>386</v>
      </c>
      <c r="BM881" t="s">
        <v>386</v>
      </c>
      <c r="BN881" t="s">
        <v>118</v>
      </c>
      <c r="BO881" t="s">
        <v>928</v>
      </c>
      <c r="BP881">
        <v>0</v>
      </c>
      <c r="BQ881">
        <v>0</v>
      </c>
      <c r="BR881">
        <v>0</v>
      </c>
      <c r="BS881">
        <v>1</v>
      </c>
      <c r="BT881">
        <v>0</v>
      </c>
      <c r="BU881">
        <v>0</v>
      </c>
      <c r="BV881">
        <v>0</v>
      </c>
      <c r="BW881">
        <v>0</v>
      </c>
      <c r="BX881">
        <v>0</v>
      </c>
      <c r="BY881">
        <v>0</v>
      </c>
      <c r="BZ881">
        <v>0</v>
      </c>
      <c r="CA881">
        <v>0</v>
      </c>
      <c r="CB881">
        <v>0</v>
      </c>
      <c r="CC881">
        <v>0</v>
      </c>
      <c r="CD881">
        <v>0</v>
      </c>
      <c r="CE881" t="s">
        <v>335</v>
      </c>
      <c r="CG881" t="s">
        <v>335</v>
      </c>
      <c r="CI881" t="s">
        <v>386</v>
      </c>
      <c r="CJ881" t="s">
        <v>53</v>
      </c>
      <c r="CL881" t="s">
        <v>52</v>
      </c>
      <c r="CN881" t="s">
        <v>346</v>
      </c>
      <c r="CP881">
        <v>9</v>
      </c>
      <c r="CS881" t="s">
        <v>347</v>
      </c>
    </row>
    <row r="882" spans="1:98" customFormat="1">
      <c r="A882">
        <v>199540</v>
      </c>
      <c r="B882" t="s">
        <v>28</v>
      </c>
      <c r="C882" t="s">
        <v>322</v>
      </c>
      <c r="D882">
        <v>1973</v>
      </c>
      <c r="E882">
        <v>53</v>
      </c>
      <c r="F882" t="s">
        <v>58</v>
      </c>
      <c r="G882" t="s">
        <v>69</v>
      </c>
      <c r="H882" t="s">
        <v>1282</v>
      </c>
      <c r="I882" t="s">
        <v>361</v>
      </c>
      <c r="J882" t="s">
        <v>325</v>
      </c>
      <c r="K882" s="329">
        <v>46126.27952546296</v>
      </c>
      <c r="L882" t="s">
        <v>309</v>
      </c>
      <c r="M882" t="s">
        <v>28</v>
      </c>
      <c r="N882" t="s">
        <v>538</v>
      </c>
      <c r="O882" t="s">
        <v>377</v>
      </c>
      <c r="P882" t="s">
        <v>365</v>
      </c>
      <c r="Q882" t="s">
        <v>304</v>
      </c>
      <c r="R882" t="s">
        <v>123</v>
      </c>
      <c r="S882" t="s">
        <v>123</v>
      </c>
      <c r="T882" t="s">
        <v>343</v>
      </c>
      <c r="U882" t="s">
        <v>331</v>
      </c>
      <c r="V882" t="s">
        <v>105</v>
      </c>
      <c r="W882" t="s">
        <v>332</v>
      </c>
      <c r="X882">
        <v>0</v>
      </c>
      <c r="Y882">
        <v>0</v>
      </c>
      <c r="Z882">
        <v>0</v>
      </c>
      <c r="AA882">
        <v>0</v>
      </c>
      <c r="AB882">
        <v>0</v>
      </c>
      <c r="AC882">
        <v>0</v>
      </c>
      <c r="AD882">
        <v>0</v>
      </c>
      <c r="AE882">
        <v>0</v>
      </c>
      <c r="AF882">
        <v>0</v>
      </c>
      <c r="AG882">
        <v>0</v>
      </c>
      <c r="AH882">
        <v>0</v>
      </c>
      <c r="AI882">
        <v>0</v>
      </c>
      <c r="AJ882">
        <v>0</v>
      </c>
      <c r="AK882">
        <v>0</v>
      </c>
      <c r="AL882">
        <v>0</v>
      </c>
      <c r="AM882">
        <v>0</v>
      </c>
      <c r="AN882">
        <v>1</v>
      </c>
      <c r="AO882">
        <v>0</v>
      </c>
      <c r="AP882" t="s">
        <v>510</v>
      </c>
      <c r="AQ882">
        <v>0</v>
      </c>
      <c r="AR882">
        <v>0</v>
      </c>
      <c r="AS882">
        <v>1</v>
      </c>
      <c r="AT882">
        <v>0</v>
      </c>
      <c r="AU882">
        <v>0</v>
      </c>
      <c r="AV882">
        <v>0</v>
      </c>
      <c r="AW882">
        <v>0</v>
      </c>
      <c r="AX882">
        <v>0</v>
      </c>
      <c r="AY882" t="s">
        <v>375</v>
      </c>
      <c r="AZ882">
        <v>0</v>
      </c>
      <c r="BA882">
        <v>1</v>
      </c>
      <c r="BB882">
        <v>0</v>
      </c>
      <c r="BC882">
        <v>0</v>
      </c>
      <c r="BD882">
        <v>0</v>
      </c>
      <c r="BE882">
        <v>0</v>
      </c>
      <c r="BF882">
        <v>0</v>
      </c>
      <c r="BG882">
        <v>0</v>
      </c>
      <c r="BH882">
        <v>0</v>
      </c>
      <c r="BI882" t="s">
        <v>53</v>
      </c>
      <c r="BJ882" t="s">
        <v>3061</v>
      </c>
      <c r="BK882" t="s">
        <v>131</v>
      </c>
      <c r="BL882" t="s">
        <v>132</v>
      </c>
      <c r="BM882" t="s">
        <v>131</v>
      </c>
      <c r="BN882" t="s">
        <v>118</v>
      </c>
      <c r="BO882" t="s">
        <v>921</v>
      </c>
      <c r="BP882">
        <v>0</v>
      </c>
      <c r="BQ882">
        <v>0</v>
      </c>
      <c r="BR882">
        <v>0</v>
      </c>
      <c r="BS882">
        <v>0</v>
      </c>
      <c r="BT882">
        <v>0</v>
      </c>
      <c r="BU882">
        <v>0</v>
      </c>
      <c r="BV882">
        <v>0</v>
      </c>
      <c r="BW882">
        <v>0</v>
      </c>
      <c r="BX882">
        <v>0</v>
      </c>
      <c r="BY882">
        <v>0</v>
      </c>
      <c r="BZ882">
        <v>1</v>
      </c>
      <c r="CA882">
        <v>0</v>
      </c>
      <c r="CB882">
        <v>0</v>
      </c>
      <c r="CC882">
        <v>0</v>
      </c>
      <c r="CD882">
        <v>0</v>
      </c>
      <c r="CE882" t="s">
        <v>200</v>
      </c>
      <c r="CG882" t="s">
        <v>335</v>
      </c>
      <c r="CI882" t="s">
        <v>130</v>
      </c>
      <c r="CJ882" t="s">
        <v>52</v>
      </c>
      <c r="CL882" t="s">
        <v>55</v>
      </c>
      <c r="CM882" t="s">
        <v>3062</v>
      </c>
      <c r="CN882" t="s">
        <v>346</v>
      </c>
      <c r="CP882">
        <v>10</v>
      </c>
      <c r="CS882" t="s">
        <v>337</v>
      </c>
    </row>
    <row r="883" spans="1:98" customFormat="1">
      <c r="A883">
        <v>199539</v>
      </c>
      <c r="B883" t="s">
        <v>551</v>
      </c>
      <c r="C883" t="s">
        <v>322</v>
      </c>
      <c r="D883">
        <v>1975</v>
      </c>
      <c r="E883">
        <v>51</v>
      </c>
      <c r="F883" t="s">
        <v>58</v>
      </c>
      <c r="G883" t="s">
        <v>75</v>
      </c>
      <c r="H883" t="s">
        <v>704</v>
      </c>
      <c r="I883" t="s">
        <v>440</v>
      </c>
      <c r="J883" t="s">
        <v>325</v>
      </c>
      <c r="K883" s="329">
        <v>46125.983969907407</v>
      </c>
      <c r="L883" t="s">
        <v>309</v>
      </c>
      <c r="M883" t="s">
        <v>551</v>
      </c>
      <c r="N883" t="s">
        <v>552</v>
      </c>
      <c r="O883" t="s">
        <v>553</v>
      </c>
      <c r="P883" t="s">
        <v>382</v>
      </c>
      <c r="R883" t="s">
        <v>123</v>
      </c>
      <c r="S883" t="s">
        <v>122</v>
      </c>
      <c r="T883" t="s">
        <v>391</v>
      </c>
      <c r="U883" t="s">
        <v>86</v>
      </c>
      <c r="V883" t="s">
        <v>107</v>
      </c>
      <c r="W883" t="s">
        <v>470</v>
      </c>
      <c r="X883">
        <v>0</v>
      </c>
      <c r="Y883">
        <v>0</v>
      </c>
      <c r="Z883">
        <v>1</v>
      </c>
      <c r="AA883">
        <v>0</v>
      </c>
      <c r="AB883">
        <v>0</v>
      </c>
      <c r="AC883">
        <v>0</v>
      </c>
      <c r="AD883">
        <v>0</v>
      </c>
      <c r="AE883">
        <v>0</v>
      </c>
      <c r="AF883">
        <v>0</v>
      </c>
      <c r="AG883">
        <v>0</v>
      </c>
      <c r="AH883">
        <v>0</v>
      </c>
      <c r="AI883">
        <v>0</v>
      </c>
      <c r="AJ883">
        <v>0</v>
      </c>
      <c r="AK883">
        <v>0</v>
      </c>
      <c r="AL883">
        <v>0</v>
      </c>
      <c r="AM883">
        <v>0</v>
      </c>
      <c r="AN883">
        <v>0</v>
      </c>
      <c r="AO883">
        <v>0</v>
      </c>
      <c r="AP883" t="s">
        <v>345</v>
      </c>
      <c r="AQ883">
        <v>1</v>
      </c>
      <c r="AR883">
        <v>0</v>
      </c>
      <c r="AS883">
        <v>0</v>
      </c>
      <c r="AT883">
        <v>0</v>
      </c>
      <c r="AU883">
        <v>0</v>
      </c>
      <c r="AV883">
        <v>0</v>
      </c>
      <c r="AW883">
        <v>0</v>
      </c>
      <c r="AX883">
        <v>0</v>
      </c>
      <c r="AY883" t="s">
        <v>345</v>
      </c>
      <c r="AZ883">
        <v>1</v>
      </c>
      <c r="BA883">
        <v>0</v>
      </c>
      <c r="BB883">
        <v>0</v>
      </c>
      <c r="BC883">
        <v>0</v>
      </c>
      <c r="BD883">
        <v>0</v>
      </c>
      <c r="BE883">
        <v>0</v>
      </c>
      <c r="BF883">
        <v>0</v>
      </c>
      <c r="BG883">
        <v>0</v>
      </c>
      <c r="BH883">
        <v>0</v>
      </c>
      <c r="BK883" t="s">
        <v>130</v>
      </c>
      <c r="BL883" t="s">
        <v>131</v>
      </c>
      <c r="BM883" t="s">
        <v>128</v>
      </c>
      <c r="BN883" t="s">
        <v>118</v>
      </c>
      <c r="BO883" t="s">
        <v>927</v>
      </c>
      <c r="BP883">
        <v>0</v>
      </c>
      <c r="BQ883">
        <v>1</v>
      </c>
      <c r="BR883">
        <v>0</v>
      </c>
      <c r="BS883">
        <v>0</v>
      </c>
      <c r="BT883">
        <v>0</v>
      </c>
      <c r="BU883">
        <v>1</v>
      </c>
      <c r="BV883">
        <v>0</v>
      </c>
      <c r="BW883">
        <v>0</v>
      </c>
      <c r="BX883">
        <v>0</v>
      </c>
      <c r="BY883">
        <v>0</v>
      </c>
      <c r="BZ883">
        <v>0</v>
      </c>
      <c r="CA883">
        <v>0</v>
      </c>
      <c r="CB883">
        <v>0</v>
      </c>
      <c r="CC883">
        <v>0</v>
      </c>
      <c r="CD883">
        <v>0</v>
      </c>
      <c r="CE883" t="s">
        <v>138</v>
      </c>
      <c r="CG883" t="s">
        <v>335</v>
      </c>
      <c r="CI883" t="s">
        <v>128</v>
      </c>
      <c r="CJ883" t="s">
        <v>52</v>
      </c>
      <c r="CL883" t="s">
        <v>52</v>
      </c>
      <c r="CN883" t="s">
        <v>336</v>
      </c>
      <c r="CP883">
        <v>4</v>
      </c>
    </row>
    <row r="884" spans="1:98" customFormat="1">
      <c r="A884">
        <v>199022</v>
      </c>
      <c r="B884" t="s">
        <v>321</v>
      </c>
      <c r="C884" t="s">
        <v>322</v>
      </c>
      <c r="D884">
        <v>1962</v>
      </c>
      <c r="E884">
        <v>64</v>
      </c>
      <c r="F884" t="s">
        <v>339</v>
      </c>
      <c r="G884" t="s">
        <v>81</v>
      </c>
      <c r="H884" t="s">
        <v>867</v>
      </c>
      <c r="I884" t="s">
        <v>397</v>
      </c>
      <c r="J884" t="s">
        <v>350</v>
      </c>
      <c r="K884" s="329">
        <v>46125.908865740741</v>
      </c>
      <c r="L884" t="s">
        <v>309</v>
      </c>
      <c r="M884" t="s">
        <v>612</v>
      </c>
      <c r="N884" t="s">
        <v>613</v>
      </c>
      <c r="O884" t="s">
        <v>377</v>
      </c>
      <c r="P884" t="s">
        <v>365</v>
      </c>
      <c r="Q884" t="s">
        <v>304</v>
      </c>
      <c r="R884" t="s">
        <v>122</v>
      </c>
      <c r="S884" t="s">
        <v>122</v>
      </c>
      <c r="T884" t="s">
        <v>343</v>
      </c>
      <c r="U884" t="s">
        <v>331</v>
      </c>
      <c r="V884" t="s">
        <v>107</v>
      </c>
      <c r="W884" t="s">
        <v>744</v>
      </c>
      <c r="X884">
        <v>0</v>
      </c>
      <c r="Y884">
        <v>1</v>
      </c>
      <c r="Z884">
        <v>1</v>
      </c>
      <c r="AA884">
        <v>1</v>
      </c>
      <c r="AB884">
        <v>1</v>
      </c>
      <c r="AC884">
        <v>0</v>
      </c>
      <c r="AD884">
        <v>0</v>
      </c>
      <c r="AE884">
        <v>0</v>
      </c>
      <c r="AF884">
        <v>0</v>
      </c>
      <c r="AG884">
        <v>0</v>
      </c>
      <c r="AH884">
        <v>0</v>
      </c>
      <c r="AI884">
        <v>0</v>
      </c>
      <c r="AJ884">
        <v>0</v>
      </c>
      <c r="AK884">
        <v>0</v>
      </c>
      <c r="AL884">
        <v>0</v>
      </c>
      <c r="AM884">
        <v>0</v>
      </c>
      <c r="AN884">
        <v>0</v>
      </c>
      <c r="AO884">
        <v>0</v>
      </c>
      <c r="AP884" t="s">
        <v>345</v>
      </c>
      <c r="AQ884">
        <v>1</v>
      </c>
      <c r="AR884">
        <v>0</v>
      </c>
      <c r="AS884">
        <v>0</v>
      </c>
      <c r="AT884">
        <v>0</v>
      </c>
      <c r="AU884">
        <v>0</v>
      </c>
      <c r="AV884">
        <v>0</v>
      </c>
      <c r="AW884">
        <v>0</v>
      </c>
      <c r="AX884">
        <v>0</v>
      </c>
      <c r="AY884" t="s">
        <v>345</v>
      </c>
      <c r="AZ884">
        <v>1</v>
      </c>
      <c r="BA884">
        <v>0</v>
      </c>
      <c r="BB884">
        <v>0</v>
      </c>
      <c r="BC884">
        <v>0</v>
      </c>
      <c r="BD884">
        <v>0</v>
      </c>
      <c r="BE884">
        <v>0</v>
      </c>
      <c r="BF884">
        <v>0</v>
      </c>
      <c r="BG884">
        <v>0</v>
      </c>
      <c r="BH884">
        <v>0</v>
      </c>
      <c r="BK884" t="s">
        <v>131</v>
      </c>
      <c r="BL884" t="s">
        <v>132</v>
      </c>
      <c r="BM884" t="s">
        <v>131</v>
      </c>
      <c r="BN884" t="s">
        <v>118</v>
      </c>
      <c r="BO884" t="s">
        <v>959</v>
      </c>
      <c r="BP884">
        <v>0</v>
      </c>
      <c r="BQ884">
        <v>0</v>
      </c>
      <c r="BR884">
        <v>0</v>
      </c>
      <c r="BS884">
        <v>0</v>
      </c>
      <c r="BT884">
        <v>1</v>
      </c>
      <c r="BU884">
        <v>1</v>
      </c>
      <c r="BV884">
        <v>0</v>
      </c>
      <c r="BW884">
        <v>0</v>
      </c>
      <c r="BX884">
        <v>0</v>
      </c>
      <c r="BY884">
        <v>0</v>
      </c>
      <c r="BZ884">
        <v>0</v>
      </c>
      <c r="CA884">
        <v>0</v>
      </c>
      <c r="CB884">
        <v>0</v>
      </c>
      <c r="CC884">
        <v>0</v>
      </c>
      <c r="CD884">
        <v>0</v>
      </c>
      <c r="CE884" t="s">
        <v>203</v>
      </c>
      <c r="CG884" t="s">
        <v>335</v>
      </c>
      <c r="CI884" t="s">
        <v>131</v>
      </c>
      <c r="CJ884" t="s">
        <v>52</v>
      </c>
      <c r="CL884" t="s">
        <v>52</v>
      </c>
      <c r="CN884" t="s">
        <v>346</v>
      </c>
      <c r="CP884">
        <v>8</v>
      </c>
      <c r="CQ884" t="s">
        <v>3063</v>
      </c>
      <c r="CR884" t="s">
        <v>3064</v>
      </c>
      <c r="CS884" t="s">
        <v>347</v>
      </c>
    </row>
    <row r="885" spans="1:98" customFormat="1">
      <c r="A885">
        <v>100100</v>
      </c>
      <c r="B885" t="s">
        <v>321</v>
      </c>
      <c r="C885" t="s">
        <v>360</v>
      </c>
      <c r="D885">
        <v>1997</v>
      </c>
      <c r="E885">
        <v>29</v>
      </c>
      <c r="F885" t="s">
        <v>323</v>
      </c>
      <c r="G885" t="s">
        <v>49</v>
      </c>
      <c r="H885" t="s">
        <v>377</v>
      </c>
      <c r="I885" t="s">
        <v>367</v>
      </c>
      <c r="J885" t="s">
        <v>325</v>
      </c>
      <c r="K885" s="329">
        <v>46125.904317129629</v>
      </c>
      <c r="L885" t="s">
        <v>309</v>
      </c>
      <c r="M885" t="s">
        <v>425</v>
      </c>
      <c r="N885" t="s">
        <v>426</v>
      </c>
      <c r="O885" t="s">
        <v>364</v>
      </c>
      <c r="P885" t="s">
        <v>365</v>
      </c>
      <c r="R885" t="s">
        <v>383</v>
      </c>
      <c r="S885" t="s">
        <v>121</v>
      </c>
      <c r="T885" t="s">
        <v>121</v>
      </c>
      <c r="U885" t="s">
        <v>331</v>
      </c>
      <c r="V885" t="s">
        <v>105</v>
      </c>
      <c r="W885" t="s">
        <v>470</v>
      </c>
      <c r="X885">
        <v>0</v>
      </c>
      <c r="Y885">
        <v>0</v>
      </c>
      <c r="Z885">
        <v>1</v>
      </c>
      <c r="AA885">
        <v>0</v>
      </c>
      <c r="AB885">
        <v>0</v>
      </c>
      <c r="AC885">
        <v>0</v>
      </c>
      <c r="AD885">
        <v>0</v>
      </c>
      <c r="AE885">
        <v>0</v>
      </c>
      <c r="AF885">
        <v>0</v>
      </c>
      <c r="AG885">
        <v>0</v>
      </c>
      <c r="AH885">
        <v>0</v>
      </c>
      <c r="AI885">
        <v>0</v>
      </c>
      <c r="AJ885">
        <v>0</v>
      </c>
      <c r="AK885">
        <v>0</v>
      </c>
      <c r="AL885">
        <v>0</v>
      </c>
      <c r="AM885">
        <v>0</v>
      </c>
      <c r="AN885">
        <v>0</v>
      </c>
      <c r="AO885">
        <v>0</v>
      </c>
      <c r="AP885" t="s">
        <v>345</v>
      </c>
      <c r="AQ885">
        <v>1</v>
      </c>
      <c r="AR885">
        <v>0</v>
      </c>
      <c r="AS885">
        <v>0</v>
      </c>
      <c r="AT885">
        <v>0</v>
      </c>
      <c r="AU885">
        <v>0</v>
      </c>
      <c r="AV885">
        <v>0</v>
      </c>
      <c r="AW885">
        <v>0</v>
      </c>
      <c r="AX885">
        <v>0</v>
      </c>
      <c r="AY885" t="s">
        <v>345</v>
      </c>
      <c r="AZ885">
        <v>1</v>
      </c>
      <c r="BA885">
        <v>0</v>
      </c>
      <c r="BB885">
        <v>0</v>
      </c>
      <c r="BC885">
        <v>0</v>
      </c>
      <c r="BD885">
        <v>0</v>
      </c>
      <c r="BE885">
        <v>0</v>
      </c>
      <c r="BF885">
        <v>0</v>
      </c>
      <c r="BG885">
        <v>0</v>
      </c>
      <c r="BH885">
        <v>0</v>
      </c>
      <c r="BK885" t="s">
        <v>386</v>
      </c>
      <c r="BL885" t="s">
        <v>128</v>
      </c>
      <c r="BM885" t="s">
        <v>128</v>
      </c>
      <c r="BN885" t="s">
        <v>120</v>
      </c>
      <c r="BO885" t="s">
        <v>938</v>
      </c>
      <c r="BP885">
        <v>0</v>
      </c>
      <c r="BQ885">
        <v>0</v>
      </c>
      <c r="BR885">
        <v>0</v>
      </c>
      <c r="BS885">
        <v>0</v>
      </c>
      <c r="BT885">
        <v>0</v>
      </c>
      <c r="BU885">
        <v>0</v>
      </c>
      <c r="BV885">
        <v>0</v>
      </c>
      <c r="BW885">
        <v>1</v>
      </c>
      <c r="BX885">
        <v>0</v>
      </c>
      <c r="BY885">
        <v>0</v>
      </c>
      <c r="BZ885">
        <v>0</v>
      </c>
      <c r="CA885">
        <v>0</v>
      </c>
      <c r="CB885">
        <v>0</v>
      </c>
      <c r="CC885">
        <v>0</v>
      </c>
      <c r="CD885">
        <v>0</v>
      </c>
      <c r="CE885" t="s">
        <v>335</v>
      </c>
      <c r="CG885" t="s">
        <v>335</v>
      </c>
      <c r="CI885" t="s">
        <v>128</v>
      </c>
      <c r="CJ885" t="s">
        <v>53</v>
      </c>
      <c r="CL885" t="s">
        <v>53</v>
      </c>
      <c r="CN885" t="s">
        <v>346</v>
      </c>
      <c r="CP885">
        <v>9</v>
      </c>
    </row>
    <row r="886" spans="1:98" customFormat="1">
      <c r="A886">
        <v>199536</v>
      </c>
      <c r="B886" t="s">
        <v>28</v>
      </c>
      <c r="C886" t="s">
        <v>322</v>
      </c>
      <c r="D886">
        <v>1994</v>
      </c>
      <c r="E886">
        <v>32</v>
      </c>
      <c r="F886" t="s">
        <v>57</v>
      </c>
      <c r="G886" t="s">
        <v>79</v>
      </c>
      <c r="H886" t="s">
        <v>1476</v>
      </c>
      <c r="I886" t="s">
        <v>402</v>
      </c>
      <c r="J886" t="s">
        <v>350</v>
      </c>
      <c r="K886" s="329">
        <v>46125.848136574074</v>
      </c>
      <c r="L886" t="s">
        <v>309</v>
      </c>
      <c r="M886" t="s">
        <v>28</v>
      </c>
      <c r="N886" t="s">
        <v>538</v>
      </c>
      <c r="O886" t="s">
        <v>377</v>
      </c>
      <c r="P886" t="s">
        <v>365</v>
      </c>
      <c r="Q886" t="s">
        <v>304</v>
      </c>
      <c r="R886" t="s">
        <v>125</v>
      </c>
      <c r="S886" t="s">
        <v>125</v>
      </c>
      <c r="T886" t="s">
        <v>343</v>
      </c>
      <c r="U886" t="s">
        <v>331</v>
      </c>
      <c r="V886" t="s">
        <v>105</v>
      </c>
      <c r="W886" t="s">
        <v>332</v>
      </c>
      <c r="X886">
        <v>0</v>
      </c>
      <c r="Y886">
        <v>0</v>
      </c>
      <c r="Z886">
        <v>0</v>
      </c>
      <c r="AA886">
        <v>0</v>
      </c>
      <c r="AB886">
        <v>0</v>
      </c>
      <c r="AC886">
        <v>0</v>
      </c>
      <c r="AD886">
        <v>0</v>
      </c>
      <c r="AE886">
        <v>0</v>
      </c>
      <c r="AF886">
        <v>0</v>
      </c>
      <c r="AG886">
        <v>0</v>
      </c>
      <c r="AH886">
        <v>0</v>
      </c>
      <c r="AI886">
        <v>0</v>
      </c>
      <c r="AJ886">
        <v>0</v>
      </c>
      <c r="AK886">
        <v>0</v>
      </c>
      <c r="AL886">
        <v>0</v>
      </c>
      <c r="AM886">
        <v>0</v>
      </c>
      <c r="AN886">
        <v>1</v>
      </c>
      <c r="AO886">
        <v>0</v>
      </c>
      <c r="AP886" t="s">
        <v>510</v>
      </c>
      <c r="AQ886">
        <v>0</v>
      </c>
      <c r="AR886">
        <v>0</v>
      </c>
      <c r="AS886">
        <v>1</v>
      </c>
      <c r="AT886">
        <v>0</v>
      </c>
      <c r="AU886">
        <v>0</v>
      </c>
      <c r="AV886">
        <v>0</v>
      </c>
      <c r="AW886">
        <v>0</v>
      </c>
      <c r="AX886">
        <v>0</v>
      </c>
      <c r="AY886" t="s">
        <v>375</v>
      </c>
      <c r="AZ886">
        <v>0</v>
      </c>
      <c r="BA886">
        <v>1</v>
      </c>
      <c r="BB886">
        <v>0</v>
      </c>
      <c r="BC886">
        <v>0</v>
      </c>
      <c r="BD886">
        <v>0</v>
      </c>
      <c r="BE886">
        <v>0</v>
      </c>
      <c r="BF886">
        <v>0</v>
      </c>
      <c r="BG886">
        <v>0</v>
      </c>
      <c r="BH886">
        <v>0</v>
      </c>
      <c r="BK886" t="s">
        <v>130</v>
      </c>
      <c r="BL886" t="s">
        <v>130</v>
      </c>
      <c r="BM886" t="s">
        <v>132</v>
      </c>
      <c r="BN886" t="s">
        <v>117</v>
      </c>
      <c r="BO886" t="s">
        <v>935</v>
      </c>
      <c r="BP886">
        <v>0</v>
      </c>
      <c r="BQ886">
        <v>0</v>
      </c>
      <c r="BR886">
        <v>0</v>
      </c>
      <c r="BS886">
        <v>0</v>
      </c>
      <c r="BT886">
        <v>0</v>
      </c>
      <c r="BU886">
        <v>0</v>
      </c>
      <c r="BV886">
        <v>0</v>
      </c>
      <c r="BW886">
        <v>0</v>
      </c>
      <c r="BX886">
        <v>0</v>
      </c>
      <c r="BY886">
        <v>0</v>
      </c>
      <c r="BZ886">
        <v>0</v>
      </c>
      <c r="CA886">
        <v>0</v>
      </c>
      <c r="CB886">
        <v>0</v>
      </c>
      <c r="CC886">
        <v>1</v>
      </c>
      <c r="CD886">
        <v>0</v>
      </c>
      <c r="CE886" t="s">
        <v>335</v>
      </c>
      <c r="CG886" t="s">
        <v>335</v>
      </c>
      <c r="CI886" t="s">
        <v>386</v>
      </c>
      <c r="CJ886" t="s">
        <v>54</v>
      </c>
      <c r="CL886" t="s">
        <v>54</v>
      </c>
      <c r="CN886" t="s">
        <v>346</v>
      </c>
      <c r="CP886">
        <v>5</v>
      </c>
    </row>
    <row r="887" spans="1:98" customFormat="1">
      <c r="A887">
        <v>199533</v>
      </c>
      <c r="B887" t="s">
        <v>568</v>
      </c>
      <c r="C887" t="s">
        <v>360</v>
      </c>
      <c r="D887">
        <v>1974</v>
      </c>
      <c r="E887">
        <v>52</v>
      </c>
      <c r="F887" t="s">
        <v>58</v>
      </c>
      <c r="G887" t="s">
        <v>49</v>
      </c>
      <c r="H887" t="s">
        <v>492</v>
      </c>
      <c r="I887" t="s">
        <v>367</v>
      </c>
      <c r="J887" t="s">
        <v>325</v>
      </c>
      <c r="K887" s="329">
        <v>46125.847187500003</v>
      </c>
      <c r="L887" t="s">
        <v>309</v>
      </c>
      <c r="M887" t="s">
        <v>568</v>
      </c>
      <c r="N887" t="s">
        <v>1397</v>
      </c>
      <c r="O887" t="s">
        <v>492</v>
      </c>
      <c r="P887" t="s">
        <v>382</v>
      </c>
      <c r="R887" t="s">
        <v>123</v>
      </c>
      <c r="S887" t="s">
        <v>121</v>
      </c>
      <c r="T887" t="s">
        <v>121</v>
      </c>
      <c r="U887" t="s">
        <v>331</v>
      </c>
      <c r="V887" t="s">
        <v>107</v>
      </c>
      <c r="W887" t="s">
        <v>373</v>
      </c>
      <c r="X887">
        <v>0</v>
      </c>
      <c r="Y887">
        <v>0</v>
      </c>
      <c r="Z887">
        <v>0</v>
      </c>
      <c r="AA887">
        <v>0</v>
      </c>
      <c r="AB887">
        <v>0</v>
      </c>
      <c r="AC887">
        <v>0</v>
      </c>
      <c r="AD887">
        <v>0</v>
      </c>
      <c r="AE887">
        <v>0</v>
      </c>
      <c r="AF887">
        <v>0</v>
      </c>
      <c r="AG887">
        <v>0</v>
      </c>
      <c r="AH887">
        <v>0</v>
      </c>
      <c r="AI887">
        <v>0</v>
      </c>
      <c r="AJ887">
        <v>0</v>
      </c>
      <c r="AK887">
        <v>0</v>
      </c>
      <c r="AL887">
        <v>0</v>
      </c>
      <c r="AM887">
        <v>0</v>
      </c>
      <c r="AN887">
        <v>0</v>
      </c>
      <c r="AO887" t="s">
        <v>3065</v>
      </c>
      <c r="AP887" t="s">
        <v>399</v>
      </c>
      <c r="AQ887">
        <v>0</v>
      </c>
      <c r="AR887">
        <v>0</v>
      </c>
      <c r="AS887">
        <v>0</v>
      </c>
      <c r="AT887">
        <v>0</v>
      </c>
      <c r="AU887">
        <v>0</v>
      </c>
      <c r="AV887">
        <v>0</v>
      </c>
      <c r="AW887">
        <v>1</v>
      </c>
      <c r="AX887">
        <v>0</v>
      </c>
      <c r="AY887" t="s">
        <v>345</v>
      </c>
      <c r="AZ887">
        <v>1</v>
      </c>
      <c r="BA887">
        <v>0</v>
      </c>
      <c r="BB887">
        <v>0</v>
      </c>
      <c r="BC887">
        <v>0</v>
      </c>
      <c r="BD887">
        <v>0</v>
      </c>
      <c r="BE887">
        <v>0</v>
      </c>
      <c r="BF887">
        <v>0</v>
      </c>
      <c r="BG887">
        <v>0</v>
      </c>
      <c r="BH887">
        <v>0</v>
      </c>
      <c r="BI887" t="s">
        <v>53</v>
      </c>
      <c r="BJ887" t="s">
        <v>3066</v>
      </c>
      <c r="BK887" t="s">
        <v>386</v>
      </c>
      <c r="BL887" t="s">
        <v>386</v>
      </c>
      <c r="BM887" t="s">
        <v>129</v>
      </c>
      <c r="BN887" t="s">
        <v>120</v>
      </c>
      <c r="BO887" t="s">
        <v>373</v>
      </c>
      <c r="BP887">
        <v>0</v>
      </c>
      <c r="BQ887">
        <v>0</v>
      </c>
      <c r="BR887">
        <v>0</v>
      </c>
      <c r="BS887">
        <v>0</v>
      </c>
      <c r="BT887">
        <v>0</v>
      </c>
      <c r="BU887">
        <v>0</v>
      </c>
      <c r="BV887">
        <v>0</v>
      </c>
      <c r="BW887">
        <v>0</v>
      </c>
      <c r="BX887">
        <v>0</v>
      </c>
      <c r="BY887">
        <v>0</v>
      </c>
      <c r="BZ887">
        <v>0</v>
      </c>
      <c r="CA887">
        <v>0</v>
      </c>
      <c r="CB887">
        <v>0</v>
      </c>
      <c r="CC887">
        <v>0</v>
      </c>
      <c r="CD887" t="s">
        <v>3067</v>
      </c>
      <c r="CE887" t="s">
        <v>147</v>
      </c>
      <c r="CF887" t="s">
        <v>3068</v>
      </c>
      <c r="CG887" t="s">
        <v>207</v>
      </c>
      <c r="CI887" t="s">
        <v>130</v>
      </c>
      <c r="CJ887" t="s">
        <v>51</v>
      </c>
      <c r="CK887" t="s">
        <v>3069</v>
      </c>
      <c r="CL887" t="s">
        <v>52</v>
      </c>
      <c r="CN887" t="s">
        <v>336</v>
      </c>
      <c r="CO887" t="s">
        <v>3070</v>
      </c>
      <c r="CP887">
        <v>10</v>
      </c>
      <c r="CS887" t="s">
        <v>400</v>
      </c>
    </row>
    <row r="888" spans="1:98" customFormat="1">
      <c r="A888">
        <v>199534</v>
      </c>
      <c r="B888" t="s">
        <v>420</v>
      </c>
      <c r="C888" t="s">
        <v>322</v>
      </c>
      <c r="D888">
        <v>1959</v>
      </c>
      <c r="E888">
        <v>67</v>
      </c>
      <c r="F888" t="s">
        <v>339</v>
      </c>
      <c r="G888" t="s">
        <v>80</v>
      </c>
      <c r="H888" t="s">
        <v>1475</v>
      </c>
      <c r="I888" t="s">
        <v>378</v>
      </c>
      <c r="J888" t="s">
        <v>350</v>
      </c>
      <c r="K888" s="329">
        <v>46125.840474537035</v>
      </c>
      <c r="L888" t="s">
        <v>309</v>
      </c>
      <c r="M888" t="s">
        <v>420</v>
      </c>
      <c r="N888" t="s">
        <v>421</v>
      </c>
      <c r="O888" t="s">
        <v>377</v>
      </c>
      <c r="P888" t="s">
        <v>365</v>
      </c>
      <c r="Q888" t="s">
        <v>304</v>
      </c>
      <c r="R888" t="s">
        <v>122</v>
      </c>
      <c r="S888" t="s">
        <v>122</v>
      </c>
      <c r="T888" t="s">
        <v>343</v>
      </c>
      <c r="U888" t="s">
        <v>331</v>
      </c>
      <c r="V888" t="s">
        <v>105</v>
      </c>
      <c r="W888" t="s">
        <v>905</v>
      </c>
      <c r="X888">
        <v>0</v>
      </c>
      <c r="Y888">
        <v>1</v>
      </c>
      <c r="Z888">
        <v>1</v>
      </c>
      <c r="AA888">
        <v>0</v>
      </c>
      <c r="AB888">
        <v>0</v>
      </c>
      <c r="AC888">
        <v>1</v>
      </c>
      <c r="AD888">
        <v>0</v>
      </c>
      <c r="AE888">
        <v>0</v>
      </c>
      <c r="AF888">
        <v>0</v>
      </c>
      <c r="AG888">
        <v>0</v>
      </c>
      <c r="AH888">
        <v>0</v>
      </c>
      <c r="AI888">
        <v>0</v>
      </c>
      <c r="AJ888">
        <v>0</v>
      </c>
      <c r="AK888">
        <v>0</v>
      </c>
      <c r="AL888">
        <v>0</v>
      </c>
      <c r="AM888">
        <v>0</v>
      </c>
      <c r="AN888">
        <v>0</v>
      </c>
      <c r="AO888">
        <v>0</v>
      </c>
      <c r="AP888" t="s">
        <v>345</v>
      </c>
      <c r="AQ888">
        <v>1</v>
      </c>
      <c r="AR888">
        <v>0</v>
      </c>
      <c r="AS888">
        <v>0</v>
      </c>
      <c r="AT888">
        <v>0</v>
      </c>
      <c r="AU888">
        <v>0</v>
      </c>
      <c r="AV888">
        <v>0</v>
      </c>
      <c r="AW888">
        <v>0</v>
      </c>
      <c r="AX888">
        <v>0</v>
      </c>
      <c r="AY888" t="s">
        <v>345</v>
      </c>
      <c r="AZ888">
        <v>1</v>
      </c>
      <c r="BA888">
        <v>0</v>
      </c>
      <c r="BB888">
        <v>0</v>
      </c>
      <c r="BC888">
        <v>0</v>
      </c>
      <c r="BD888">
        <v>0</v>
      </c>
      <c r="BE888">
        <v>0</v>
      </c>
      <c r="BF888">
        <v>0</v>
      </c>
      <c r="BG888">
        <v>0</v>
      </c>
      <c r="BH888">
        <v>0</v>
      </c>
      <c r="BK888" t="s">
        <v>131</v>
      </c>
      <c r="BL888" t="s">
        <v>130</v>
      </c>
      <c r="BM888" t="s">
        <v>130</v>
      </c>
      <c r="BN888" t="s">
        <v>118</v>
      </c>
      <c r="BO888" t="s">
        <v>923</v>
      </c>
      <c r="BP888">
        <v>0</v>
      </c>
      <c r="BQ888">
        <v>1</v>
      </c>
      <c r="BR888">
        <v>0</v>
      </c>
      <c r="BS888">
        <v>0</v>
      </c>
      <c r="BT888">
        <v>0</v>
      </c>
      <c r="BU888">
        <v>0</v>
      </c>
      <c r="BV888">
        <v>0</v>
      </c>
      <c r="BW888">
        <v>0</v>
      </c>
      <c r="BX888">
        <v>0</v>
      </c>
      <c r="BY888">
        <v>0</v>
      </c>
      <c r="BZ888">
        <v>0</v>
      </c>
      <c r="CA888">
        <v>0</v>
      </c>
      <c r="CB888">
        <v>0</v>
      </c>
      <c r="CC888">
        <v>0</v>
      </c>
      <c r="CD888">
        <v>0</v>
      </c>
      <c r="CE888" t="s">
        <v>200</v>
      </c>
      <c r="CG888" t="s">
        <v>335</v>
      </c>
      <c r="CI888" t="s">
        <v>129</v>
      </c>
      <c r="CJ888" t="s">
        <v>53</v>
      </c>
      <c r="CL888" t="s">
        <v>53</v>
      </c>
      <c r="CN888" t="s">
        <v>346</v>
      </c>
      <c r="CP888">
        <v>7</v>
      </c>
      <c r="CS888" t="s">
        <v>347</v>
      </c>
    </row>
    <row r="889" spans="1:98" customFormat="1">
      <c r="A889">
        <v>199393</v>
      </c>
      <c r="B889" t="s">
        <v>356</v>
      </c>
      <c r="C889" t="s">
        <v>360</v>
      </c>
      <c r="D889">
        <v>1961</v>
      </c>
      <c r="E889">
        <v>65</v>
      </c>
      <c r="F889" t="s">
        <v>339</v>
      </c>
      <c r="G889" t="s">
        <v>84</v>
      </c>
      <c r="H889" t="s">
        <v>542</v>
      </c>
      <c r="I889" t="s">
        <v>367</v>
      </c>
      <c r="J889" t="s">
        <v>325</v>
      </c>
      <c r="K889" s="329">
        <v>46125.836851851855</v>
      </c>
      <c r="L889" t="s">
        <v>309</v>
      </c>
      <c r="M889" t="s">
        <v>514</v>
      </c>
      <c r="N889" t="s">
        <v>516</v>
      </c>
      <c r="O889" t="s">
        <v>352</v>
      </c>
      <c r="P889" t="s">
        <v>353</v>
      </c>
      <c r="R889" t="s">
        <v>122</v>
      </c>
      <c r="S889" t="s">
        <v>122</v>
      </c>
      <c r="T889" t="s">
        <v>330</v>
      </c>
      <c r="U889" t="s">
        <v>331</v>
      </c>
      <c r="V889" t="s">
        <v>112</v>
      </c>
      <c r="W889" t="s">
        <v>623</v>
      </c>
      <c r="X889">
        <v>0</v>
      </c>
      <c r="Y889">
        <v>0</v>
      </c>
      <c r="Z889">
        <v>0</v>
      </c>
      <c r="AA889">
        <v>0</v>
      </c>
      <c r="AB889">
        <v>0</v>
      </c>
      <c r="AC889">
        <v>0</v>
      </c>
      <c r="AD889">
        <v>0</v>
      </c>
      <c r="AE889">
        <v>1</v>
      </c>
      <c r="AF889">
        <v>0</v>
      </c>
      <c r="AG889">
        <v>0</v>
      </c>
      <c r="AH889">
        <v>0</v>
      </c>
      <c r="AI889">
        <v>0</v>
      </c>
      <c r="AJ889">
        <v>0</v>
      </c>
      <c r="AK889">
        <v>0</v>
      </c>
      <c r="AL889">
        <v>0</v>
      </c>
      <c r="AM889">
        <v>0</v>
      </c>
      <c r="AN889">
        <v>0</v>
      </c>
      <c r="AO889">
        <v>0</v>
      </c>
      <c r="AP889" t="s">
        <v>464</v>
      </c>
      <c r="AQ889">
        <v>0</v>
      </c>
      <c r="AR889">
        <v>0</v>
      </c>
      <c r="AS889">
        <v>0</v>
      </c>
      <c r="AT889">
        <v>1</v>
      </c>
      <c r="AU889">
        <v>0</v>
      </c>
      <c r="AV889">
        <v>0</v>
      </c>
      <c r="AW889">
        <v>0</v>
      </c>
      <c r="AX889">
        <v>0</v>
      </c>
      <c r="AY889" t="s">
        <v>373</v>
      </c>
      <c r="AZ889">
        <v>0</v>
      </c>
      <c r="BA889">
        <v>0</v>
      </c>
      <c r="BB889">
        <v>0</v>
      </c>
      <c r="BC889">
        <v>0</v>
      </c>
      <c r="BD889">
        <v>0</v>
      </c>
      <c r="BE889">
        <v>0</v>
      </c>
      <c r="BF889">
        <v>0</v>
      </c>
      <c r="BG889">
        <v>0</v>
      </c>
      <c r="BH889" t="s">
        <v>1681</v>
      </c>
      <c r="BI889" t="s">
        <v>51</v>
      </c>
      <c r="BJ889" t="s">
        <v>3071</v>
      </c>
      <c r="BK889" t="s">
        <v>129</v>
      </c>
      <c r="BL889" t="s">
        <v>130</v>
      </c>
      <c r="BM889" t="s">
        <v>130</v>
      </c>
      <c r="BN889" t="s">
        <v>117</v>
      </c>
      <c r="BO889" t="s">
        <v>924</v>
      </c>
      <c r="BP889">
        <v>0</v>
      </c>
      <c r="BQ889">
        <v>0</v>
      </c>
      <c r="BR889">
        <v>0</v>
      </c>
      <c r="BS889">
        <v>0</v>
      </c>
      <c r="BT889">
        <v>0</v>
      </c>
      <c r="BU889">
        <v>1</v>
      </c>
      <c r="BV889">
        <v>0</v>
      </c>
      <c r="BW889">
        <v>0</v>
      </c>
      <c r="BX889">
        <v>0</v>
      </c>
      <c r="BY889">
        <v>0</v>
      </c>
      <c r="BZ889">
        <v>0</v>
      </c>
      <c r="CA889">
        <v>0</v>
      </c>
      <c r="CB889">
        <v>0</v>
      </c>
      <c r="CC889">
        <v>0</v>
      </c>
      <c r="CD889">
        <v>0</v>
      </c>
      <c r="CE889" t="s">
        <v>146</v>
      </c>
      <c r="CG889" t="s">
        <v>335</v>
      </c>
      <c r="CH889" t="s">
        <v>3072</v>
      </c>
      <c r="CI889" t="s">
        <v>129</v>
      </c>
      <c r="CJ889" t="s">
        <v>51</v>
      </c>
      <c r="CK889" t="s">
        <v>3073</v>
      </c>
      <c r="CL889" t="s">
        <v>51</v>
      </c>
      <c r="CM889" t="s">
        <v>3074</v>
      </c>
      <c r="CN889" t="s">
        <v>346</v>
      </c>
      <c r="CP889">
        <v>10</v>
      </c>
      <c r="CQ889" t="s">
        <v>3075</v>
      </c>
      <c r="CR889" t="s">
        <v>3076</v>
      </c>
      <c r="CS889" t="s">
        <v>337</v>
      </c>
    </row>
    <row r="890" spans="1:98" customFormat="1">
      <c r="A890">
        <v>101378</v>
      </c>
      <c r="B890" t="s">
        <v>321</v>
      </c>
      <c r="C890" t="s">
        <v>360</v>
      </c>
      <c r="D890">
        <v>1968</v>
      </c>
      <c r="E890">
        <v>58</v>
      </c>
      <c r="F890" t="s">
        <v>58</v>
      </c>
      <c r="G890" t="s">
        <v>49</v>
      </c>
      <c r="H890" t="s">
        <v>588</v>
      </c>
      <c r="I890" t="s">
        <v>367</v>
      </c>
      <c r="J890" t="s">
        <v>325</v>
      </c>
      <c r="K890" s="329">
        <v>46125.836643518516</v>
      </c>
      <c r="L890" t="s">
        <v>309</v>
      </c>
      <c r="M890" t="s">
        <v>451</v>
      </c>
      <c r="N890" t="s">
        <v>452</v>
      </c>
      <c r="O890" t="s">
        <v>453</v>
      </c>
      <c r="P890" t="s">
        <v>342</v>
      </c>
      <c r="Q890" t="s">
        <v>307</v>
      </c>
      <c r="R890" t="s">
        <v>383</v>
      </c>
      <c r="S890" t="s">
        <v>121</v>
      </c>
      <c r="T890" t="s">
        <v>121</v>
      </c>
      <c r="U890" t="s">
        <v>331</v>
      </c>
      <c r="V890" t="s">
        <v>105</v>
      </c>
      <c r="W890" t="s">
        <v>332</v>
      </c>
      <c r="X890">
        <v>0</v>
      </c>
      <c r="Y890">
        <v>0</v>
      </c>
      <c r="Z890">
        <v>0</v>
      </c>
      <c r="AA890">
        <v>0</v>
      </c>
      <c r="AB890">
        <v>0</v>
      </c>
      <c r="AC890">
        <v>0</v>
      </c>
      <c r="AD890">
        <v>0</v>
      </c>
      <c r="AE890">
        <v>0</v>
      </c>
      <c r="AF890">
        <v>0</v>
      </c>
      <c r="AG890">
        <v>0</v>
      </c>
      <c r="AH890">
        <v>0</v>
      </c>
      <c r="AI890">
        <v>0</v>
      </c>
      <c r="AJ890">
        <v>0</v>
      </c>
      <c r="AK890">
        <v>0</v>
      </c>
      <c r="AL890">
        <v>0</v>
      </c>
      <c r="AM890">
        <v>0</v>
      </c>
      <c r="AN890">
        <v>1</v>
      </c>
      <c r="AO890">
        <v>0</v>
      </c>
      <c r="AP890" t="s">
        <v>399</v>
      </c>
      <c r="AQ890">
        <v>0</v>
      </c>
      <c r="AR890">
        <v>0</v>
      </c>
      <c r="AS890">
        <v>0</v>
      </c>
      <c r="AT890">
        <v>0</v>
      </c>
      <c r="AU890">
        <v>0</v>
      </c>
      <c r="AV890">
        <v>0</v>
      </c>
      <c r="AW890">
        <v>1</v>
      </c>
      <c r="AX890">
        <v>0</v>
      </c>
      <c r="AY890" t="s">
        <v>345</v>
      </c>
      <c r="AZ890">
        <v>1</v>
      </c>
      <c r="BA890">
        <v>0</v>
      </c>
      <c r="BB890">
        <v>0</v>
      </c>
      <c r="BC890">
        <v>0</v>
      </c>
      <c r="BD890">
        <v>0</v>
      </c>
      <c r="BE890">
        <v>0</v>
      </c>
      <c r="BF890">
        <v>0</v>
      </c>
      <c r="BG890">
        <v>0</v>
      </c>
      <c r="BH890">
        <v>0</v>
      </c>
      <c r="BI890" t="s">
        <v>53</v>
      </c>
      <c r="BJ890" t="s">
        <v>3077</v>
      </c>
      <c r="BK890" t="s">
        <v>386</v>
      </c>
      <c r="BL890" t="s">
        <v>386</v>
      </c>
      <c r="BM890" t="s">
        <v>386</v>
      </c>
      <c r="BN890" t="s">
        <v>120</v>
      </c>
      <c r="BO890" t="s">
        <v>921</v>
      </c>
      <c r="BP890">
        <v>0</v>
      </c>
      <c r="BQ890">
        <v>0</v>
      </c>
      <c r="BR890">
        <v>0</v>
      </c>
      <c r="BS890">
        <v>0</v>
      </c>
      <c r="BT890">
        <v>0</v>
      </c>
      <c r="BU890">
        <v>0</v>
      </c>
      <c r="BV890">
        <v>0</v>
      </c>
      <c r="BW890">
        <v>0</v>
      </c>
      <c r="BX890">
        <v>0</v>
      </c>
      <c r="BY890">
        <v>0</v>
      </c>
      <c r="BZ890">
        <v>1</v>
      </c>
      <c r="CA890">
        <v>0</v>
      </c>
      <c r="CB890">
        <v>0</v>
      </c>
      <c r="CC890">
        <v>0</v>
      </c>
      <c r="CD890">
        <v>0</v>
      </c>
      <c r="CE890" t="s">
        <v>244</v>
      </c>
      <c r="CG890" t="s">
        <v>211</v>
      </c>
      <c r="CI890" t="s">
        <v>127</v>
      </c>
      <c r="CJ890" t="s">
        <v>53</v>
      </c>
      <c r="CL890" t="s">
        <v>54</v>
      </c>
      <c r="CN890" t="s">
        <v>336</v>
      </c>
      <c r="CO890" t="s">
        <v>3078</v>
      </c>
      <c r="CP890">
        <v>2</v>
      </c>
      <c r="CQ890" t="s">
        <v>3079</v>
      </c>
      <c r="CR890" t="s">
        <v>3080</v>
      </c>
      <c r="CS890" t="s">
        <v>347</v>
      </c>
      <c r="CT890" t="s">
        <v>3081</v>
      </c>
    </row>
    <row r="891" spans="1:98" customFormat="1">
      <c r="A891">
        <v>199531</v>
      </c>
      <c r="B891" t="s">
        <v>326</v>
      </c>
      <c r="C891" t="s">
        <v>322</v>
      </c>
      <c r="D891">
        <v>1961</v>
      </c>
      <c r="E891">
        <v>65</v>
      </c>
      <c r="F891" t="s">
        <v>339</v>
      </c>
      <c r="G891" t="s">
        <v>71</v>
      </c>
      <c r="H891" t="s">
        <v>652</v>
      </c>
      <c r="I891" t="s">
        <v>471</v>
      </c>
      <c r="J891" t="s">
        <v>350</v>
      </c>
      <c r="K891" s="329">
        <v>46125.832430555558</v>
      </c>
      <c r="L891" t="s">
        <v>309</v>
      </c>
      <c r="M891" t="s">
        <v>326</v>
      </c>
      <c r="N891" t="s">
        <v>327</v>
      </c>
      <c r="O891" t="s">
        <v>328</v>
      </c>
      <c r="P891" t="s">
        <v>329</v>
      </c>
      <c r="R891" t="s">
        <v>122</v>
      </c>
      <c r="S891" t="s">
        <v>122</v>
      </c>
      <c r="T891" t="s">
        <v>330</v>
      </c>
      <c r="U891" t="s">
        <v>331</v>
      </c>
      <c r="V891" t="s">
        <v>115</v>
      </c>
      <c r="W891" t="s">
        <v>332</v>
      </c>
      <c r="X891">
        <v>0</v>
      </c>
      <c r="Y891">
        <v>0</v>
      </c>
      <c r="Z891">
        <v>0</v>
      </c>
      <c r="AA891">
        <v>0</v>
      </c>
      <c r="AB891">
        <v>0</v>
      </c>
      <c r="AC891">
        <v>0</v>
      </c>
      <c r="AD891">
        <v>0</v>
      </c>
      <c r="AE891">
        <v>0</v>
      </c>
      <c r="AF891">
        <v>0</v>
      </c>
      <c r="AG891">
        <v>0</v>
      </c>
      <c r="AH891">
        <v>0</v>
      </c>
      <c r="AI891">
        <v>0</v>
      </c>
      <c r="AJ891">
        <v>0</v>
      </c>
      <c r="AK891">
        <v>0</v>
      </c>
      <c r="AL891">
        <v>0</v>
      </c>
      <c r="AM891">
        <v>0</v>
      </c>
      <c r="AN891">
        <v>1</v>
      </c>
      <c r="AO891">
        <v>0</v>
      </c>
      <c r="AP891" t="s">
        <v>510</v>
      </c>
      <c r="AQ891">
        <v>0</v>
      </c>
      <c r="AR891">
        <v>0</v>
      </c>
      <c r="AS891">
        <v>1</v>
      </c>
      <c r="AT891">
        <v>0</v>
      </c>
      <c r="AU891">
        <v>0</v>
      </c>
      <c r="AV891">
        <v>0</v>
      </c>
      <c r="AW891">
        <v>0</v>
      </c>
      <c r="AX891">
        <v>0</v>
      </c>
      <c r="AY891" t="s">
        <v>334</v>
      </c>
      <c r="AZ891">
        <v>0</v>
      </c>
      <c r="BA891">
        <v>0</v>
      </c>
      <c r="BB891">
        <v>0</v>
      </c>
      <c r="BC891">
        <v>0</v>
      </c>
      <c r="BD891">
        <v>0</v>
      </c>
      <c r="BE891">
        <v>0</v>
      </c>
      <c r="BF891">
        <v>1</v>
      </c>
      <c r="BG891">
        <v>0</v>
      </c>
      <c r="BH891">
        <v>0</v>
      </c>
      <c r="BK891" t="s">
        <v>130</v>
      </c>
      <c r="BL891" t="s">
        <v>131</v>
      </c>
      <c r="BM891" t="s">
        <v>130</v>
      </c>
      <c r="BN891" t="s">
        <v>120</v>
      </c>
      <c r="BO891" t="s">
        <v>373</v>
      </c>
      <c r="BP891">
        <v>0</v>
      </c>
      <c r="BQ891">
        <v>0</v>
      </c>
      <c r="BR891">
        <v>0</v>
      </c>
      <c r="BS891">
        <v>0</v>
      </c>
      <c r="BT891">
        <v>0</v>
      </c>
      <c r="BU891">
        <v>0</v>
      </c>
      <c r="BV891">
        <v>0</v>
      </c>
      <c r="BW891">
        <v>0</v>
      </c>
      <c r="BX891">
        <v>0</v>
      </c>
      <c r="BY891">
        <v>0</v>
      </c>
      <c r="BZ891">
        <v>0</v>
      </c>
      <c r="CA891">
        <v>0</v>
      </c>
      <c r="CB891">
        <v>0</v>
      </c>
      <c r="CC891">
        <v>0</v>
      </c>
      <c r="CD891" t="s">
        <v>3082</v>
      </c>
      <c r="CE891" t="s">
        <v>335</v>
      </c>
      <c r="CG891" t="s">
        <v>335</v>
      </c>
      <c r="CI891" t="s">
        <v>130</v>
      </c>
      <c r="CJ891" t="s">
        <v>52</v>
      </c>
      <c r="CK891" t="s">
        <v>3083</v>
      </c>
      <c r="CL891" t="s">
        <v>52</v>
      </c>
      <c r="CN891" t="s">
        <v>346</v>
      </c>
      <c r="CP891">
        <v>8</v>
      </c>
      <c r="CQ891" t="s">
        <v>3084</v>
      </c>
      <c r="CR891" t="s">
        <v>3085</v>
      </c>
      <c r="CS891" t="s">
        <v>337</v>
      </c>
      <c r="CT891" t="s">
        <v>3086</v>
      </c>
    </row>
    <row r="892" spans="1:98" customFormat="1">
      <c r="A892">
        <v>199309</v>
      </c>
      <c r="B892" t="s">
        <v>1363</v>
      </c>
      <c r="C892" t="s">
        <v>322</v>
      </c>
      <c r="D892">
        <v>1978</v>
      </c>
      <c r="E892">
        <v>48</v>
      </c>
      <c r="F892" t="s">
        <v>387</v>
      </c>
      <c r="G892" t="s">
        <v>69</v>
      </c>
      <c r="H892" t="s">
        <v>1095</v>
      </c>
      <c r="I892" t="s">
        <v>575</v>
      </c>
      <c r="J892" t="s">
        <v>350</v>
      </c>
      <c r="K892" s="329">
        <v>46125.828912037039</v>
      </c>
      <c r="L892" t="s">
        <v>309</v>
      </c>
      <c r="M892" t="s">
        <v>1363</v>
      </c>
      <c r="N892" t="s">
        <v>1364</v>
      </c>
      <c r="O892" t="s">
        <v>459</v>
      </c>
      <c r="P892" t="s">
        <v>353</v>
      </c>
      <c r="Q892" t="s">
        <v>305</v>
      </c>
      <c r="R892" t="s">
        <v>123</v>
      </c>
      <c r="S892" t="s">
        <v>123</v>
      </c>
      <c r="T892" t="s">
        <v>343</v>
      </c>
      <c r="U892" t="s">
        <v>331</v>
      </c>
      <c r="V892" t="s">
        <v>108</v>
      </c>
      <c r="W892" t="s">
        <v>655</v>
      </c>
      <c r="X892">
        <v>1</v>
      </c>
      <c r="Y892">
        <v>1</v>
      </c>
      <c r="Z892">
        <v>1</v>
      </c>
      <c r="AA892">
        <v>0</v>
      </c>
      <c r="AB892">
        <v>0</v>
      </c>
      <c r="AC892">
        <v>1</v>
      </c>
      <c r="AD892">
        <v>0</v>
      </c>
      <c r="AE892">
        <v>0</v>
      </c>
      <c r="AF892">
        <v>0</v>
      </c>
      <c r="AG892">
        <v>0</v>
      </c>
      <c r="AH892">
        <v>0</v>
      </c>
      <c r="AI892">
        <v>0</v>
      </c>
      <c r="AJ892">
        <v>0</v>
      </c>
      <c r="AK892">
        <v>0</v>
      </c>
      <c r="AL892">
        <v>0</v>
      </c>
      <c r="AM892">
        <v>0</v>
      </c>
      <c r="AN892">
        <v>0</v>
      </c>
      <c r="AO892">
        <v>0</v>
      </c>
      <c r="AP892" t="s">
        <v>510</v>
      </c>
      <c r="AQ892">
        <v>0</v>
      </c>
      <c r="AR892">
        <v>0</v>
      </c>
      <c r="AS892">
        <v>1</v>
      </c>
      <c r="AT892">
        <v>0</v>
      </c>
      <c r="AU892">
        <v>0</v>
      </c>
      <c r="AV892">
        <v>0</v>
      </c>
      <c r="AW892">
        <v>0</v>
      </c>
      <c r="AX892">
        <v>0</v>
      </c>
      <c r="AY892" t="s">
        <v>433</v>
      </c>
      <c r="AZ892">
        <v>0</v>
      </c>
      <c r="BA892">
        <v>0</v>
      </c>
      <c r="BB892">
        <v>0</v>
      </c>
      <c r="BC892">
        <v>0</v>
      </c>
      <c r="BD892">
        <v>1</v>
      </c>
      <c r="BE892">
        <v>0</v>
      </c>
      <c r="BF892">
        <v>0</v>
      </c>
      <c r="BG892">
        <v>0</v>
      </c>
      <c r="BH892">
        <v>0</v>
      </c>
      <c r="BI892" t="s">
        <v>51</v>
      </c>
      <c r="BJ892" t="s">
        <v>3087</v>
      </c>
      <c r="BK892" t="s">
        <v>136</v>
      </c>
      <c r="BL892" t="s">
        <v>136</v>
      </c>
      <c r="BM892" t="s">
        <v>135</v>
      </c>
      <c r="BN892" t="s">
        <v>117</v>
      </c>
      <c r="BO892" t="s">
        <v>958</v>
      </c>
      <c r="BP892">
        <v>0</v>
      </c>
      <c r="BQ892">
        <v>0</v>
      </c>
      <c r="BR892">
        <v>0</v>
      </c>
      <c r="BS892">
        <v>0</v>
      </c>
      <c r="BT892">
        <v>0</v>
      </c>
      <c r="BU892">
        <v>1</v>
      </c>
      <c r="BV892">
        <v>0</v>
      </c>
      <c r="BW892">
        <v>0</v>
      </c>
      <c r="BX892">
        <v>0</v>
      </c>
      <c r="BY892">
        <v>1</v>
      </c>
      <c r="BZ892">
        <v>0</v>
      </c>
      <c r="CA892">
        <v>0</v>
      </c>
      <c r="CB892">
        <v>0</v>
      </c>
      <c r="CC892">
        <v>0</v>
      </c>
      <c r="CD892">
        <v>0</v>
      </c>
      <c r="CE892" t="s">
        <v>335</v>
      </c>
      <c r="CG892" t="s">
        <v>200</v>
      </c>
      <c r="CH892" t="s">
        <v>911</v>
      </c>
      <c r="CI892" t="s">
        <v>130</v>
      </c>
      <c r="CJ892" t="s">
        <v>52</v>
      </c>
      <c r="CL892" t="s">
        <v>51</v>
      </c>
      <c r="CN892" t="s">
        <v>336</v>
      </c>
      <c r="CO892" t="s">
        <v>3088</v>
      </c>
      <c r="CP892">
        <v>8</v>
      </c>
      <c r="CQ892" t="s">
        <v>3089</v>
      </c>
      <c r="CR892" t="s">
        <v>3090</v>
      </c>
      <c r="CS892" t="s">
        <v>337</v>
      </c>
      <c r="CT892" t="s">
        <v>3091</v>
      </c>
    </row>
    <row r="893" spans="1:98" customFormat="1">
      <c r="A893">
        <v>199527</v>
      </c>
      <c r="B893" t="s">
        <v>468</v>
      </c>
      <c r="C893" t="s">
        <v>360</v>
      </c>
      <c r="D893">
        <v>1963</v>
      </c>
      <c r="E893">
        <v>63</v>
      </c>
      <c r="F893" t="s">
        <v>339</v>
      </c>
      <c r="G893" t="s">
        <v>49</v>
      </c>
      <c r="H893" t="s">
        <v>450</v>
      </c>
      <c r="I893" t="s">
        <v>410</v>
      </c>
      <c r="J893" t="s">
        <v>325</v>
      </c>
      <c r="K893" s="329">
        <v>46125.827372685184</v>
      </c>
      <c r="L893" t="s">
        <v>309</v>
      </c>
      <c r="M893" t="s">
        <v>468</v>
      </c>
      <c r="N893" t="s">
        <v>469</v>
      </c>
      <c r="O893" t="s">
        <v>415</v>
      </c>
      <c r="P893" t="s">
        <v>382</v>
      </c>
      <c r="R893" t="s">
        <v>122</v>
      </c>
      <c r="S893" t="s">
        <v>122</v>
      </c>
      <c r="T893" t="s">
        <v>391</v>
      </c>
      <c r="U893" t="s">
        <v>331</v>
      </c>
      <c r="V893" t="s">
        <v>110</v>
      </c>
      <c r="W893" t="s">
        <v>875</v>
      </c>
      <c r="X893">
        <v>0</v>
      </c>
      <c r="Y893">
        <v>1</v>
      </c>
      <c r="Z893">
        <v>1</v>
      </c>
      <c r="AA893">
        <v>0</v>
      </c>
      <c r="AB893">
        <v>0</v>
      </c>
      <c r="AC893">
        <v>0</v>
      </c>
      <c r="AD893">
        <v>0</v>
      </c>
      <c r="AE893">
        <v>0</v>
      </c>
      <c r="AF893">
        <v>0</v>
      </c>
      <c r="AG893">
        <v>0</v>
      </c>
      <c r="AH893">
        <v>0</v>
      </c>
      <c r="AI893">
        <v>0</v>
      </c>
      <c r="AJ893">
        <v>0</v>
      </c>
      <c r="AK893">
        <v>0</v>
      </c>
      <c r="AL893">
        <v>0</v>
      </c>
      <c r="AM893">
        <v>0</v>
      </c>
      <c r="AN893">
        <v>0</v>
      </c>
      <c r="AO893" t="s">
        <v>3092</v>
      </c>
      <c r="AP893" t="s">
        <v>399</v>
      </c>
      <c r="AQ893">
        <v>0</v>
      </c>
      <c r="AR893">
        <v>0</v>
      </c>
      <c r="AS893">
        <v>0</v>
      </c>
      <c r="AT893">
        <v>0</v>
      </c>
      <c r="AU893">
        <v>0</v>
      </c>
      <c r="AV893">
        <v>0</v>
      </c>
      <c r="AW893">
        <v>1</v>
      </c>
      <c r="AX893">
        <v>0</v>
      </c>
      <c r="AY893" t="s">
        <v>345</v>
      </c>
      <c r="AZ893">
        <v>1</v>
      </c>
      <c r="BA893">
        <v>0</v>
      </c>
      <c r="BB893">
        <v>0</v>
      </c>
      <c r="BC893">
        <v>0</v>
      </c>
      <c r="BD893">
        <v>0</v>
      </c>
      <c r="BE893">
        <v>0</v>
      </c>
      <c r="BF893">
        <v>0</v>
      </c>
      <c r="BG893">
        <v>0</v>
      </c>
      <c r="BH893">
        <v>0</v>
      </c>
      <c r="BK893" t="s">
        <v>132</v>
      </c>
      <c r="BL893" t="s">
        <v>127</v>
      </c>
      <c r="BM893" t="s">
        <v>130</v>
      </c>
      <c r="BN893" t="s">
        <v>118</v>
      </c>
      <c r="BO893" t="s">
        <v>924</v>
      </c>
      <c r="BP893">
        <v>0</v>
      </c>
      <c r="BQ893">
        <v>0</v>
      </c>
      <c r="BR893">
        <v>0</v>
      </c>
      <c r="BS893">
        <v>0</v>
      </c>
      <c r="BT893">
        <v>0</v>
      </c>
      <c r="BU893">
        <v>1</v>
      </c>
      <c r="BV893">
        <v>0</v>
      </c>
      <c r="BW893">
        <v>0</v>
      </c>
      <c r="BX893">
        <v>0</v>
      </c>
      <c r="BY893">
        <v>0</v>
      </c>
      <c r="BZ893">
        <v>0</v>
      </c>
      <c r="CA893">
        <v>0</v>
      </c>
      <c r="CB893">
        <v>0</v>
      </c>
      <c r="CC893">
        <v>0</v>
      </c>
      <c r="CD893">
        <v>0</v>
      </c>
      <c r="CE893" t="s">
        <v>1400</v>
      </c>
      <c r="CG893" t="s">
        <v>335</v>
      </c>
      <c r="CI893" t="s">
        <v>128</v>
      </c>
      <c r="CJ893" t="s">
        <v>52</v>
      </c>
      <c r="CL893" t="s">
        <v>52</v>
      </c>
      <c r="CN893" t="s">
        <v>346</v>
      </c>
      <c r="CP893">
        <v>8</v>
      </c>
      <c r="CS893" t="s">
        <v>337</v>
      </c>
    </row>
    <row r="894" spans="1:98" customFormat="1">
      <c r="A894">
        <v>199528</v>
      </c>
      <c r="B894" t="s">
        <v>406</v>
      </c>
      <c r="C894" t="s">
        <v>322</v>
      </c>
      <c r="D894">
        <v>1967</v>
      </c>
      <c r="E894">
        <v>59</v>
      </c>
      <c r="F894" t="s">
        <v>58</v>
      </c>
      <c r="G894" t="s">
        <v>83</v>
      </c>
      <c r="H894" t="s">
        <v>546</v>
      </c>
      <c r="I894" t="s">
        <v>478</v>
      </c>
      <c r="J894" t="s">
        <v>325</v>
      </c>
      <c r="K894" s="329">
        <v>46125.819918981484</v>
      </c>
      <c r="L894" t="s">
        <v>309</v>
      </c>
      <c r="M894" t="s">
        <v>406</v>
      </c>
      <c r="N894" t="s">
        <v>407</v>
      </c>
      <c r="O894" t="s">
        <v>328</v>
      </c>
      <c r="P894" t="s">
        <v>329</v>
      </c>
      <c r="R894" t="s">
        <v>123</v>
      </c>
      <c r="S894" t="s">
        <v>123</v>
      </c>
      <c r="T894" t="s">
        <v>343</v>
      </c>
      <c r="U894" t="s">
        <v>601</v>
      </c>
      <c r="V894" t="s">
        <v>107</v>
      </c>
      <c r="W894" t="s">
        <v>505</v>
      </c>
      <c r="X894">
        <v>0</v>
      </c>
      <c r="Y894">
        <v>0</v>
      </c>
      <c r="Z894">
        <v>0</v>
      </c>
      <c r="AA894">
        <v>0</v>
      </c>
      <c r="AB894">
        <v>0</v>
      </c>
      <c r="AC894">
        <v>1</v>
      </c>
      <c r="AD894">
        <v>0</v>
      </c>
      <c r="AE894">
        <v>0</v>
      </c>
      <c r="AF894">
        <v>0</v>
      </c>
      <c r="AG894">
        <v>0</v>
      </c>
      <c r="AH894">
        <v>0</v>
      </c>
      <c r="AI894">
        <v>0</v>
      </c>
      <c r="AJ894">
        <v>0</v>
      </c>
      <c r="AK894">
        <v>0</v>
      </c>
      <c r="AL894">
        <v>0</v>
      </c>
      <c r="AM894">
        <v>0</v>
      </c>
      <c r="AN894">
        <v>0</v>
      </c>
      <c r="AO894">
        <v>0</v>
      </c>
      <c r="AP894" t="s">
        <v>345</v>
      </c>
      <c r="AQ894">
        <v>1</v>
      </c>
      <c r="AR894">
        <v>0</v>
      </c>
      <c r="AS894">
        <v>0</v>
      </c>
      <c r="AT894">
        <v>0</v>
      </c>
      <c r="AU894">
        <v>0</v>
      </c>
      <c r="AV894">
        <v>0</v>
      </c>
      <c r="AW894">
        <v>0</v>
      </c>
      <c r="AX894">
        <v>0</v>
      </c>
      <c r="AY894" t="s">
        <v>345</v>
      </c>
      <c r="AZ894">
        <v>1</v>
      </c>
      <c r="BA894">
        <v>0</v>
      </c>
      <c r="BB894">
        <v>0</v>
      </c>
      <c r="BC894">
        <v>0</v>
      </c>
      <c r="BD894">
        <v>0</v>
      </c>
      <c r="BE894">
        <v>0</v>
      </c>
      <c r="BF894">
        <v>0</v>
      </c>
      <c r="BG894">
        <v>0</v>
      </c>
      <c r="BH894">
        <v>0</v>
      </c>
      <c r="BI894" t="s">
        <v>53</v>
      </c>
      <c r="BK894" t="s">
        <v>135</v>
      </c>
      <c r="BL894" t="s">
        <v>131</v>
      </c>
      <c r="BM894" t="s">
        <v>132</v>
      </c>
      <c r="BN894" t="s">
        <v>120</v>
      </c>
      <c r="BO894" t="s">
        <v>373</v>
      </c>
      <c r="BP894">
        <v>0</v>
      </c>
      <c r="BQ894">
        <v>0</v>
      </c>
      <c r="BR894">
        <v>0</v>
      </c>
      <c r="BS894">
        <v>0</v>
      </c>
      <c r="BT894">
        <v>0</v>
      </c>
      <c r="BU894">
        <v>0</v>
      </c>
      <c r="BV894">
        <v>0</v>
      </c>
      <c r="BW894">
        <v>0</v>
      </c>
      <c r="BX894">
        <v>0</v>
      </c>
      <c r="BY894">
        <v>0</v>
      </c>
      <c r="BZ894">
        <v>0</v>
      </c>
      <c r="CA894">
        <v>0</v>
      </c>
      <c r="CB894">
        <v>0</v>
      </c>
      <c r="CC894">
        <v>0</v>
      </c>
      <c r="CD894">
        <v>1</v>
      </c>
      <c r="CE894" t="s">
        <v>335</v>
      </c>
      <c r="CG894" t="s">
        <v>335</v>
      </c>
      <c r="CI894" t="s">
        <v>386</v>
      </c>
      <c r="CJ894" t="s">
        <v>53</v>
      </c>
      <c r="CL894" t="s">
        <v>53</v>
      </c>
      <c r="CN894" t="s">
        <v>346</v>
      </c>
      <c r="CP894">
        <v>10</v>
      </c>
    </row>
    <row r="895" spans="1:98" customFormat="1">
      <c r="A895">
        <v>105185</v>
      </c>
      <c r="B895" t="s">
        <v>425</v>
      </c>
      <c r="C895" t="s">
        <v>360</v>
      </c>
      <c r="D895">
        <v>1977</v>
      </c>
      <c r="E895">
        <v>49</v>
      </c>
      <c r="F895" t="s">
        <v>387</v>
      </c>
      <c r="G895" t="s">
        <v>72</v>
      </c>
      <c r="H895" t="s">
        <v>1067</v>
      </c>
      <c r="I895" t="s">
        <v>367</v>
      </c>
      <c r="J895" t="s">
        <v>325</v>
      </c>
      <c r="K895" s="329">
        <v>46125.816111111111</v>
      </c>
      <c r="L895" t="s">
        <v>309</v>
      </c>
      <c r="M895" t="s">
        <v>602</v>
      </c>
      <c r="N895" t="s">
        <v>649</v>
      </c>
      <c r="O895" t="s">
        <v>352</v>
      </c>
      <c r="P895" t="s">
        <v>353</v>
      </c>
      <c r="R895" t="s">
        <v>124</v>
      </c>
      <c r="S895" t="s">
        <v>124</v>
      </c>
      <c r="T895" t="s">
        <v>391</v>
      </c>
      <c r="U895" t="s">
        <v>331</v>
      </c>
      <c r="V895" t="s">
        <v>105</v>
      </c>
      <c r="W895" t="s">
        <v>423</v>
      </c>
      <c r="X895">
        <v>0</v>
      </c>
      <c r="Y895">
        <v>0</v>
      </c>
      <c r="Z895">
        <v>0</v>
      </c>
      <c r="AA895">
        <v>0</v>
      </c>
      <c r="AB895">
        <v>0</v>
      </c>
      <c r="AC895">
        <v>0</v>
      </c>
      <c r="AD895">
        <v>0</v>
      </c>
      <c r="AE895">
        <v>0</v>
      </c>
      <c r="AF895">
        <v>0</v>
      </c>
      <c r="AG895">
        <v>0</v>
      </c>
      <c r="AH895">
        <v>0</v>
      </c>
      <c r="AI895">
        <v>0</v>
      </c>
      <c r="AJ895">
        <v>0</v>
      </c>
      <c r="AK895">
        <v>0</v>
      </c>
      <c r="AL895">
        <v>0</v>
      </c>
      <c r="AM895">
        <v>1</v>
      </c>
      <c r="AN895">
        <v>0</v>
      </c>
      <c r="AO895">
        <v>0</v>
      </c>
      <c r="AP895" t="s">
        <v>408</v>
      </c>
      <c r="AQ895">
        <v>0</v>
      </c>
      <c r="AR895">
        <v>0</v>
      </c>
      <c r="AS895">
        <v>0</v>
      </c>
      <c r="AT895">
        <v>0</v>
      </c>
      <c r="AU895">
        <v>1</v>
      </c>
      <c r="AV895">
        <v>0</v>
      </c>
      <c r="AW895">
        <v>0</v>
      </c>
      <c r="AX895">
        <v>0</v>
      </c>
      <c r="AY895" t="s">
        <v>345</v>
      </c>
      <c r="AZ895">
        <v>1</v>
      </c>
      <c r="BA895">
        <v>0</v>
      </c>
      <c r="BB895">
        <v>0</v>
      </c>
      <c r="BC895">
        <v>0</v>
      </c>
      <c r="BD895">
        <v>0</v>
      </c>
      <c r="BE895">
        <v>0</v>
      </c>
      <c r="BF895">
        <v>0</v>
      </c>
      <c r="BG895">
        <v>0</v>
      </c>
      <c r="BH895">
        <v>0</v>
      </c>
      <c r="BI895" t="s">
        <v>51</v>
      </c>
      <c r="BK895" t="s">
        <v>133</v>
      </c>
      <c r="BL895" t="s">
        <v>133</v>
      </c>
      <c r="BM895" t="s">
        <v>133</v>
      </c>
      <c r="BN895" t="s">
        <v>118</v>
      </c>
      <c r="BO895" t="s">
        <v>924</v>
      </c>
      <c r="BP895">
        <v>0</v>
      </c>
      <c r="BQ895">
        <v>0</v>
      </c>
      <c r="BR895">
        <v>0</v>
      </c>
      <c r="BS895">
        <v>0</v>
      </c>
      <c r="BT895">
        <v>0</v>
      </c>
      <c r="BU895">
        <v>1</v>
      </c>
      <c r="BV895">
        <v>0</v>
      </c>
      <c r="BW895">
        <v>0</v>
      </c>
      <c r="BX895">
        <v>0</v>
      </c>
      <c r="BY895">
        <v>0</v>
      </c>
      <c r="BZ895">
        <v>0</v>
      </c>
      <c r="CA895">
        <v>0</v>
      </c>
      <c r="CB895">
        <v>0</v>
      </c>
      <c r="CC895">
        <v>0</v>
      </c>
      <c r="CD895">
        <v>0</v>
      </c>
      <c r="CE895" t="s">
        <v>335</v>
      </c>
      <c r="CG895" t="s">
        <v>335</v>
      </c>
      <c r="CI895" t="s">
        <v>130</v>
      </c>
      <c r="CJ895" t="s">
        <v>54</v>
      </c>
      <c r="CL895" t="s">
        <v>53</v>
      </c>
      <c r="CN895" t="s">
        <v>346</v>
      </c>
      <c r="CP895">
        <v>7</v>
      </c>
    </row>
    <row r="896" spans="1:98" customFormat="1">
      <c r="A896">
        <v>199526</v>
      </c>
      <c r="B896" t="s">
        <v>413</v>
      </c>
      <c r="C896" t="s">
        <v>360</v>
      </c>
      <c r="D896">
        <v>1971</v>
      </c>
      <c r="E896">
        <v>55</v>
      </c>
      <c r="F896" t="s">
        <v>58</v>
      </c>
      <c r="G896" t="s">
        <v>49</v>
      </c>
      <c r="H896" t="s">
        <v>415</v>
      </c>
      <c r="I896" t="s">
        <v>478</v>
      </c>
      <c r="J896" t="s">
        <v>325</v>
      </c>
      <c r="K896" s="329">
        <v>46125.809849537036</v>
      </c>
      <c r="L896" t="s">
        <v>309</v>
      </c>
      <c r="M896" t="s">
        <v>413</v>
      </c>
      <c r="N896" t="s">
        <v>414</v>
      </c>
      <c r="O896" t="s">
        <v>415</v>
      </c>
      <c r="P896" t="s">
        <v>382</v>
      </c>
      <c r="R896" t="s">
        <v>122</v>
      </c>
      <c r="S896" t="s">
        <v>122</v>
      </c>
      <c r="T896" t="s">
        <v>343</v>
      </c>
      <c r="U896" t="s">
        <v>395</v>
      </c>
      <c r="V896" t="s">
        <v>107</v>
      </c>
      <c r="W896" t="s">
        <v>392</v>
      </c>
      <c r="X896">
        <v>1</v>
      </c>
      <c r="Y896">
        <v>0</v>
      </c>
      <c r="Z896">
        <v>0</v>
      </c>
      <c r="AA896">
        <v>0</v>
      </c>
      <c r="AB896">
        <v>0</v>
      </c>
      <c r="AC896">
        <v>0</v>
      </c>
      <c r="AD896">
        <v>0</v>
      </c>
      <c r="AE896">
        <v>0</v>
      </c>
      <c r="AF896">
        <v>0</v>
      </c>
      <c r="AG896">
        <v>0</v>
      </c>
      <c r="AH896">
        <v>0</v>
      </c>
      <c r="AI896">
        <v>0</v>
      </c>
      <c r="AJ896">
        <v>0</v>
      </c>
      <c r="AK896">
        <v>0</v>
      </c>
      <c r="AL896">
        <v>0</v>
      </c>
      <c r="AM896">
        <v>0</v>
      </c>
      <c r="AN896">
        <v>0</v>
      </c>
      <c r="AO896">
        <v>0</v>
      </c>
      <c r="AP896" t="s">
        <v>345</v>
      </c>
      <c r="AQ896">
        <v>1</v>
      </c>
      <c r="AR896">
        <v>0</v>
      </c>
      <c r="AS896">
        <v>0</v>
      </c>
      <c r="AT896">
        <v>0</v>
      </c>
      <c r="AU896">
        <v>0</v>
      </c>
      <c r="AV896">
        <v>0</v>
      </c>
      <c r="AW896">
        <v>0</v>
      </c>
      <c r="AX896">
        <v>0</v>
      </c>
      <c r="AY896" t="s">
        <v>345</v>
      </c>
      <c r="AZ896">
        <v>1</v>
      </c>
      <c r="BA896">
        <v>0</v>
      </c>
      <c r="BB896">
        <v>0</v>
      </c>
      <c r="BC896">
        <v>0</v>
      </c>
      <c r="BD896">
        <v>0</v>
      </c>
      <c r="BE896">
        <v>0</v>
      </c>
      <c r="BF896">
        <v>0</v>
      </c>
      <c r="BG896">
        <v>0</v>
      </c>
      <c r="BH896">
        <v>0</v>
      </c>
      <c r="BK896" t="s">
        <v>131</v>
      </c>
      <c r="BL896" t="s">
        <v>130</v>
      </c>
      <c r="BM896" t="s">
        <v>130</v>
      </c>
      <c r="BN896" t="s">
        <v>118</v>
      </c>
      <c r="BO896" t="s">
        <v>922</v>
      </c>
      <c r="BP896">
        <v>1</v>
      </c>
      <c r="BQ896">
        <v>0</v>
      </c>
      <c r="BR896">
        <v>0</v>
      </c>
      <c r="BS896">
        <v>0</v>
      </c>
      <c r="BT896">
        <v>0</v>
      </c>
      <c r="BU896">
        <v>0</v>
      </c>
      <c r="BV896">
        <v>0</v>
      </c>
      <c r="BW896">
        <v>0</v>
      </c>
      <c r="BX896">
        <v>0</v>
      </c>
      <c r="BY896">
        <v>0</v>
      </c>
      <c r="BZ896">
        <v>0</v>
      </c>
      <c r="CA896">
        <v>0</v>
      </c>
      <c r="CB896">
        <v>0</v>
      </c>
      <c r="CC896">
        <v>0</v>
      </c>
      <c r="CD896">
        <v>0</v>
      </c>
      <c r="CE896" t="s">
        <v>335</v>
      </c>
      <c r="CG896" t="s">
        <v>335</v>
      </c>
      <c r="CI896" t="s">
        <v>128</v>
      </c>
      <c r="CJ896" t="s">
        <v>53</v>
      </c>
      <c r="CL896" t="s">
        <v>53</v>
      </c>
      <c r="CM896" t="s">
        <v>3093</v>
      </c>
      <c r="CN896" t="s">
        <v>336</v>
      </c>
      <c r="CO896" t="s">
        <v>3094</v>
      </c>
      <c r="CP896">
        <v>5</v>
      </c>
      <c r="CQ896" t="s">
        <v>3095</v>
      </c>
      <c r="CR896" t="s">
        <v>3096</v>
      </c>
      <c r="CS896" t="s">
        <v>347</v>
      </c>
    </row>
    <row r="897" spans="1:98" customFormat="1">
      <c r="A897">
        <v>199525</v>
      </c>
      <c r="B897" t="s">
        <v>370</v>
      </c>
      <c r="C897" t="s">
        <v>360</v>
      </c>
      <c r="D897">
        <v>1971</v>
      </c>
      <c r="E897">
        <v>55</v>
      </c>
      <c r="F897" t="s">
        <v>58</v>
      </c>
      <c r="G897" t="s">
        <v>49</v>
      </c>
      <c r="H897" t="s">
        <v>377</v>
      </c>
      <c r="I897" t="s">
        <v>402</v>
      </c>
      <c r="J897" t="s">
        <v>350</v>
      </c>
      <c r="K897" s="329">
        <v>46125.785636574074</v>
      </c>
      <c r="L897" t="s">
        <v>309</v>
      </c>
      <c r="M897" t="s">
        <v>370</v>
      </c>
      <c r="N897" t="s">
        <v>539</v>
      </c>
      <c r="O897" t="s">
        <v>377</v>
      </c>
      <c r="P897" t="s">
        <v>365</v>
      </c>
      <c r="Q897" t="s">
        <v>304</v>
      </c>
      <c r="R897" t="s">
        <v>383</v>
      </c>
      <c r="S897" t="s">
        <v>121</v>
      </c>
      <c r="T897" t="s">
        <v>121</v>
      </c>
      <c r="U897" t="s">
        <v>331</v>
      </c>
      <c r="V897" t="s">
        <v>105</v>
      </c>
      <c r="W897" t="s">
        <v>470</v>
      </c>
      <c r="X897">
        <v>0</v>
      </c>
      <c r="Y897">
        <v>0</v>
      </c>
      <c r="Z897">
        <v>1</v>
      </c>
      <c r="AA897">
        <v>0</v>
      </c>
      <c r="AB897">
        <v>0</v>
      </c>
      <c r="AC897">
        <v>0</v>
      </c>
      <c r="AD897">
        <v>0</v>
      </c>
      <c r="AE897">
        <v>0</v>
      </c>
      <c r="AF897">
        <v>0</v>
      </c>
      <c r="AG897">
        <v>0</v>
      </c>
      <c r="AH897">
        <v>0</v>
      </c>
      <c r="AI897">
        <v>0</v>
      </c>
      <c r="AJ897">
        <v>0</v>
      </c>
      <c r="AK897">
        <v>0</v>
      </c>
      <c r="AL897">
        <v>0</v>
      </c>
      <c r="AM897">
        <v>0</v>
      </c>
      <c r="AN897">
        <v>0</v>
      </c>
      <c r="AO897">
        <v>0</v>
      </c>
      <c r="AP897" t="s">
        <v>345</v>
      </c>
      <c r="AQ897">
        <v>1</v>
      </c>
      <c r="AR897">
        <v>0</v>
      </c>
      <c r="AS897">
        <v>0</v>
      </c>
      <c r="AT897">
        <v>0</v>
      </c>
      <c r="AU897">
        <v>0</v>
      </c>
      <c r="AV897">
        <v>0</v>
      </c>
      <c r="AW897">
        <v>0</v>
      </c>
      <c r="AX897">
        <v>0</v>
      </c>
      <c r="AY897" t="s">
        <v>345</v>
      </c>
      <c r="AZ897">
        <v>1</v>
      </c>
      <c r="BA897">
        <v>0</v>
      </c>
      <c r="BB897">
        <v>0</v>
      </c>
      <c r="BC897">
        <v>0</v>
      </c>
      <c r="BD897">
        <v>0</v>
      </c>
      <c r="BE897">
        <v>0</v>
      </c>
      <c r="BF897">
        <v>0</v>
      </c>
      <c r="BG897">
        <v>0</v>
      </c>
      <c r="BH897">
        <v>0</v>
      </c>
      <c r="BI897" t="s">
        <v>51</v>
      </c>
      <c r="BK897" t="s">
        <v>127</v>
      </c>
      <c r="BL897" t="s">
        <v>127</v>
      </c>
      <c r="BM897" t="s">
        <v>128</v>
      </c>
      <c r="BN897" t="s">
        <v>120</v>
      </c>
      <c r="BO897" t="s">
        <v>3097</v>
      </c>
      <c r="BP897">
        <v>0</v>
      </c>
      <c r="BQ897">
        <v>0</v>
      </c>
      <c r="BR897">
        <v>0</v>
      </c>
      <c r="BS897">
        <v>0</v>
      </c>
      <c r="BT897">
        <v>1</v>
      </c>
      <c r="BU897">
        <v>0</v>
      </c>
      <c r="BV897">
        <v>0</v>
      </c>
      <c r="BW897">
        <v>1</v>
      </c>
      <c r="BX897">
        <v>1</v>
      </c>
      <c r="BY897">
        <v>0</v>
      </c>
      <c r="BZ897">
        <v>0</v>
      </c>
      <c r="CA897">
        <v>0</v>
      </c>
      <c r="CB897">
        <v>0</v>
      </c>
      <c r="CC897">
        <v>0</v>
      </c>
      <c r="CD897">
        <v>0</v>
      </c>
      <c r="CE897" t="s">
        <v>1515</v>
      </c>
      <c r="CG897" t="s">
        <v>156</v>
      </c>
      <c r="CI897" t="s">
        <v>127</v>
      </c>
      <c r="CJ897" t="s">
        <v>51</v>
      </c>
      <c r="CL897" t="s">
        <v>52</v>
      </c>
      <c r="CN897" t="s">
        <v>346</v>
      </c>
      <c r="CP897">
        <v>2</v>
      </c>
      <c r="CS897" t="s">
        <v>400</v>
      </c>
    </row>
    <row r="898" spans="1:98" customFormat="1">
      <c r="A898">
        <v>199480</v>
      </c>
      <c r="B898" t="s">
        <v>468</v>
      </c>
      <c r="C898" t="s">
        <v>322</v>
      </c>
      <c r="D898">
        <v>1995</v>
      </c>
      <c r="E898">
        <v>31</v>
      </c>
      <c r="F898" t="s">
        <v>57</v>
      </c>
      <c r="G898" t="s">
        <v>80</v>
      </c>
      <c r="H898" t="s">
        <v>559</v>
      </c>
      <c r="I898" t="s">
        <v>361</v>
      </c>
      <c r="J898" t="s">
        <v>350</v>
      </c>
      <c r="K898" s="329">
        <v>46125.76048611111</v>
      </c>
      <c r="L898" t="s">
        <v>309</v>
      </c>
      <c r="M898" t="s">
        <v>551</v>
      </c>
      <c r="N898" t="s">
        <v>552</v>
      </c>
      <c r="O898" t="s">
        <v>553</v>
      </c>
      <c r="P898" t="s">
        <v>382</v>
      </c>
      <c r="R898" t="s">
        <v>122</v>
      </c>
      <c r="S898" t="s">
        <v>122</v>
      </c>
      <c r="T898" t="s">
        <v>391</v>
      </c>
      <c r="U898" t="s">
        <v>331</v>
      </c>
      <c r="V898" t="s">
        <v>107</v>
      </c>
      <c r="W898" t="s">
        <v>557</v>
      </c>
      <c r="X898">
        <v>0</v>
      </c>
      <c r="Y898">
        <v>0</v>
      </c>
      <c r="Z898">
        <v>0</v>
      </c>
      <c r="AA898">
        <v>0</v>
      </c>
      <c r="AB898">
        <v>0</v>
      </c>
      <c r="AC898">
        <v>0</v>
      </c>
      <c r="AD898">
        <v>0</v>
      </c>
      <c r="AE898">
        <v>0</v>
      </c>
      <c r="AF898">
        <v>1</v>
      </c>
      <c r="AG898">
        <v>0</v>
      </c>
      <c r="AH898">
        <v>0</v>
      </c>
      <c r="AI898">
        <v>0</v>
      </c>
      <c r="AJ898">
        <v>0</v>
      </c>
      <c r="AK898">
        <v>0</v>
      </c>
      <c r="AL898">
        <v>0</v>
      </c>
      <c r="AM898">
        <v>0</v>
      </c>
      <c r="AN898">
        <v>0</v>
      </c>
      <c r="AO898">
        <v>0</v>
      </c>
      <c r="AP898" t="s">
        <v>345</v>
      </c>
      <c r="AQ898">
        <v>1</v>
      </c>
      <c r="AR898">
        <v>0</v>
      </c>
      <c r="AS898">
        <v>0</v>
      </c>
      <c r="AT898">
        <v>0</v>
      </c>
      <c r="AU898">
        <v>0</v>
      </c>
      <c r="AV898">
        <v>0</v>
      </c>
      <c r="AW898">
        <v>0</v>
      </c>
      <c r="AX898">
        <v>0</v>
      </c>
      <c r="AY898" t="s">
        <v>345</v>
      </c>
      <c r="AZ898">
        <v>1</v>
      </c>
      <c r="BA898">
        <v>0</v>
      </c>
      <c r="BB898">
        <v>0</v>
      </c>
      <c r="BC898">
        <v>0</v>
      </c>
      <c r="BD898">
        <v>0</v>
      </c>
      <c r="BE898">
        <v>0</v>
      </c>
      <c r="BF898">
        <v>0</v>
      </c>
      <c r="BG898">
        <v>0</v>
      </c>
      <c r="BH898">
        <v>0</v>
      </c>
      <c r="BK898" t="s">
        <v>130</v>
      </c>
      <c r="BL898" t="s">
        <v>130</v>
      </c>
      <c r="BM898" t="s">
        <v>132</v>
      </c>
      <c r="BN898" t="s">
        <v>117</v>
      </c>
      <c r="BO898" t="s">
        <v>924</v>
      </c>
      <c r="BP898">
        <v>0</v>
      </c>
      <c r="BQ898">
        <v>0</v>
      </c>
      <c r="BR898">
        <v>0</v>
      </c>
      <c r="BS898">
        <v>0</v>
      </c>
      <c r="BT898">
        <v>0</v>
      </c>
      <c r="BU898">
        <v>1</v>
      </c>
      <c r="BV898">
        <v>0</v>
      </c>
      <c r="BW898">
        <v>0</v>
      </c>
      <c r="BX898">
        <v>0</v>
      </c>
      <c r="BY898">
        <v>0</v>
      </c>
      <c r="BZ898">
        <v>0</v>
      </c>
      <c r="CA898">
        <v>0</v>
      </c>
      <c r="CB898">
        <v>0</v>
      </c>
      <c r="CC898">
        <v>0</v>
      </c>
      <c r="CD898">
        <v>0</v>
      </c>
      <c r="CE898" t="s">
        <v>227</v>
      </c>
      <c r="CG898" t="s">
        <v>335</v>
      </c>
      <c r="CI898" t="s">
        <v>127</v>
      </c>
      <c r="CJ898" t="s">
        <v>51</v>
      </c>
      <c r="CL898" t="s">
        <v>51</v>
      </c>
      <c r="CN898" t="s">
        <v>346</v>
      </c>
      <c r="CP898">
        <v>9</v>
      </c>
      <c r="CS898" t="s">
        <v>347</v>
      </c>
    </row>
    <row r="899" spans="1:98" customFormat="1">
      <c r="A899">
        <v>146720</v>
      </c>
      <c r="B899" t="s">
        <v>326</v>
      </c>
      <c r="C899" t="s">
        <v>322</v>
      </c>
      <c r="D899">
        <v>1972</v>
      </c>
      <c r="E899">
        <v>54</v>
      </c>
      <c r="F899" t="s">
        <v>58</v>
      </c>
      <c r="G899" t="s">
        <v>80</v>
      </c>
      <c r="H899" t="s">
        <v>481</v>
      </c>
      <c r="I899" t="s">
        <v>471</v>
      </c>
      <c r="J899" t="s">
        <v>350</v>
      </c>
      <c r="K899" s="329">
        <v>46125.736006944448</v>
      </c>
      <c r="L899" t="s">
        <v>309</v>
      </c>
      <c r="M899" t="s">
        <v>551</v>
      </c>
      <c r="N899" t="s">
        <v>552</v>
      </c>
      <c r="O899" t="s">
        <v>553</v>
      </c>
      <c r="P899" t="s">
        <v>382</v>
      </c>
      <c r="R899" t="s">
        <v>122</v>
      </c>
      <c r="S899" t="s">
        <v>122</v>
      </c>
      <c r="T899" t="s">
        <v>330</v>
      </c>
      <c r="U899" t="s">
        <v>331</v>
      </c>
      <c r="V899" t="s">
        <v>105</v>
      </c>
      <c r="W899" t="s">
        <v>332</v>
      </c>
      <c r="X899">
        <v>0</v>
      </c>
      <c r="Y899">
        <v>0</v>
      </c>
      <c r="Z899">
        <v>0</v>
      </c>
      <c r="AA899">
        <v>0</v>
      </c>
      <c r="AB899">
        <v>0</v>
      </c>
      <c r="AC899">
        <v>0</v>
      </c>
      <c r="AD899">
        <v>0</v>
      </c>
      <c r="AE899">
        <v>0</v>
      </c>
      <c r="AF899">
        <v>0</v>
      </c>
      <c r="AG899">
        <v>0</v>
      </c>
      <c r="AH899">
        <v>0</v>
      </c>
      <c r="AI899">
        <v>0</v>
      </c>
      <c r="AJ899">
        <v>0</v>
      </c>
      <c r="AK899">
        <v>0</v>
      </c>
      <c r="AL899">
        <v>0</v>
      </c>
      <c r="AM899">
        <v>0</v>
      </c>
      <c r="AN899">
        <v>1</v>
      </c>
      <c r="AO899">
        <v>0</v>
      </c>
      <c r="AP899" t="s">
        <v>345</v>
      </c>
      <c r="AQ899">
        <v>1</v>
      </c>
      <c r="AR899">
        <v>0</v>
      </c>
      <c r="AS899">
        <v>0</v>
      </c>
      <c r="AT899">
        <v>0</v>
      </c>
      <c r="AU899">
        <v>0</v>
      </c>
      <c r="AV899">
        <v>0</v>
      </c>
      <c r="AW899">
        <v>0</v>
      </c>
      <c r="AX899">
        <v>0</v>
      </c>
      <c r="AY899" t="s">
        <v>345</v>
      </c>
      <c r="AZ899">
        <v>1</v>
      </c>
      <c r="BA899">
        <v>0</v>
      </c>
      <c r="BB899">
        <v>0</v>
      </c>
      <c r="BC899">
        <v>0</v>
      </c>
      <c r="BD899">
        <v>0</v>
      </c>
      <c r="BE899">
        <v>0</v>
      </c>
      <c r="BF899">
        <v>0</v>
      </c>
      <c r="BG899">
        <v>0</v>
      </c>
      <c r="BH899">
        <v>0</v>
      </c>
      <c r="BK899" t="s">
        <v>130</v>
      </c>
      <c r="BL899" t="s">
        <v>130</v>
      </c>
      <c r="BM899" t="s">
        <v>130</v>
      </c>
      <c r="BN899" t="s">
        <v>118</v>
      </c>
      <c r="BO899" t="s">
        <v>923</v>
      </c>
      <c r="BP899">
        <v>0</v>
      </c>
      <c r="BQ899">
        <v>1</v>
      </c>
      <c r="BR899">
        <v>0</v>
      </c>
      <c r="BS899">
        <v>0</v>
      </c>
      <c r="BT899">
        <v>0</v>
      </c>
      <c r="BU899">
        <v>0</v>
      </c>
      <c r="BV899">
        <v>0</v>
      </c>
      <c r="BW899">
        <v>0</v>
      </c>
      <c r="BX899">
        <v>0</v>
      </c>
      <c r="BY899">
        <v>0</v>
      </c>
      <c r="BZ899">
        <v>0</v>
      </c>
      <c r="CA899">
        <v>0</v>
      </c>
      <c r="CB899">
        <v>0</v>
      </c>
      <c r="CC899">
        <v>0</v>
      </c>
      <c r="CD899">
        <v>0</v>
      </c>
      <c r="CE899" t="s">
        <v>227</v>
      </c>
      <c r="CG899" t="s">
        <v>335</v>
      </c>
      <c r="CI899" t="s">
        <v>128</v>
      </c>
      <c r="CJ899" t="s">
        <v>51</v>
      </c>
      <c r="CK899" t="s">
        <v>3098</v>
      </c>
      <c r="CL899" t="s">
        <v>51</v>
      </c>
      <c r="CN899" t="s">
        <v>346</v>
      </c>
      <c r="CP899">
        <v>10</v>
      </c>
      <c r="CQ899" t="s">
        <v>3099</v>
      </c>
      <c r="CR899" t="s">
        <v>3100</v>
      </c>
      <c r="CS899" t="s">
        <v>337</v>
      </c>
    </row>
    <row r="900" spans="1:98" customFormat="1">
      <c r="A900">
        <v>135069</v>
      </c>
      <c r="B900" t="s">
        <v>366</v>
      </c>
      <c r="C900" t="s">
        <v>360</v>
      </c>
      <c r="D900">
        <v>1961</v>
      </c>
      <c r="E900">
        <v>65</v>
      </c>
      <c r="F900" t="s">
        <v>339</v>
      </c>
      <c r="G900" t="s">
        <v>49</v>
      </c>
      <c r="H900" t="s">
        <v>328</v>
      </c>
      <c r="I900" t="s">
        <v>367</v>
      </c>
      <c r="J900" t="s">
        <v>325</v>
      </c>
      <c r="K900" s="329">
        <v>46125.68550925926</v>
      </c>
      <c r="L900" t="s">
        <v>309</v>
      </c>
      <c r="M900" t="s">
        <v>712</v>
      </c>
      <c r="N900" t="s">
        <v>713</v>
      </c>
      <c r="O900" t="s">
        <v>381</v>
      </c>
      <c r="P900" t="s">
        <v>382</v>
      </c>
      <c r="Q900" t="s">
        <v>1255</v>
      </c>
      <c r="R900" t="s">
        <v>383</v>
      </c>
      <c r="S900" t="s">
        <v>121</v>
      </c>
      <c r="T900" t="s">
        <v>121</v>
      </c>
      <c r="U900" t="s">
        <v>331</v>
      </c>
      <c r="V900" t="s">
        <v>109</v>
      </c>
      <c r="W900" t="s">
        <v>1281</v>
      </c>
      <c r="X900">
        <v>0</v>
      </c>
      <c r="Y900">
        <v>0</v>
      </c>
      <c r="Z900">
        <v>0</v>
      </c>
      <c r="AA900">
        <v>1</v>
      </c>
      <c r="AB900">
        <v>1</v>
      </c>
      <c r="AC900">
        <v>0</v>
      </c>
      <c r="AD900">
        <v>0</v>
      </c>
      <c r="AE900">
        <v>1</v>
      </c>
      <c r="AF900">
        <v>0</v>
      </c>
      <c r="AG900">
        <v>0</v>
      </c>
      <c r="AH900">
        <v>0</v>
      </c>
      <c r="AI900">
        <v>0</v>
      </c>
      <c r="AJ900">
        <v>0</v>
      </c>
      <c r="AK900">
        <v>0</v>
      </c>
      <c r="AL900">
        <v>0</v>
      </c>
      <c r="AM900">
        <v>0</v>
      </c>
      <c r="AN900">
        <v>0</v>
      </c>
      <c r="AO900">
        <v>0</v>
      </c>
      <c r="AP900" t="s">
        <v>399</v>
      </c>
      <c r="AQ900">
        <v>0</v>
      </c>
      <c r="AR900">
        <v>0</v>
      </c>
      <c r="AS900">
        <v>0</v>
      </c>
      <c r="AT900">
        <v>0</v>
      </c>
      <c r="AU900">
        <v>0</v>
      </c>
      <c r="AV900">
        <v>0</v>
      </c>
      <c r="AW900">
        <v>1</v>
      </c>
      <c r="AX900">
        <v>0</v>
      </c>
      <c r="AY900" t="s">
        <v>345</v>
      </c>
      <c r="AZ900">
        <v>1</v>
      </c>
      <c r="BA900">
        <v>0</v>
      </c>
      <c r="BB900">
        <v>0</v>
      </c>
      <c r="BC900">
        <v>0</v>
      </c>
      <c r="BD900">
        <v>0</v>
      </c>
      <c r="BE900">
        <v>0</v>
      </c>
      <c r="BF900">
        <v>0</v>
      </c>
      <c r="BG900">
        <v>0</v>
      </c>
      <c r="BH900">
        <v>0</v>
      </c>
      <c r="BK900" t="s">
        <v>386</v>
      </c>
      <c r="BL900" t="s">
        <v>127</v>
      </c>
      <c r="BM900" t="s">
        <v>128</v>
      </c>
      <c r="BN900" t="s">
        <v>118</v>
      </c>
      <c r="BO900" t="s">
        <v>924</v>
      </c>
      <c r="BP900">
        <v>0</v>
      </c>
      <c r="BQ900">
        <v>0</v>
      </c>
      <c r="BR900">
        <v>0</v>
      </c>
      <c r="BS900">
        <v>0</v>
      </c>
      <c r="BT900">
        <v>0</v>
      </c>
      <c r="BU900">
        <v>1</v>
      </c>
      <c r="BV900">
        <v>0</v>
      </c>
      <c r="BW900">
        <v>0</v>
      </c>
      <c r="BX900">
        <v>0</v>
      </c>
      <c r="BY900">
        <v>0</v>
      </c>
      <c r="BZ900">
        <v>0</v>
      </c>
      <c r="CA900">
        <v>0</v>
      </c>
      <c r="CB900">
        <v>0</v>
      </c>
      <c r="CC900">
        <v>0</v>
      </c>
      <c r="CD900">
        <v>0</v>
      </c>
      <c r="CE900" t="s">
        <v>335</v>
      </c>
      <c r="CG900" t="s">
        <v>335</v>
      </c>
      <c r="CI900" t="s">
        <v>128</v>
      </c>
      <c r="CJ900" t="s">
        <v>52</v>
      </c>
      <c r="CL900" t="s">
        <v>52</v>
      </c>
      <c r="CN900" t="s">
        <v>346</v>
      </c>
      <c r="CP900">
        <v>7</v>
      </c>
      <c r="CS900" t="s">
        <v>400</v>
      </c>
    </row>
    <row r="901" spans="1:98" customFormat="1">
      <c r="A901">
        <v>199519</v>
      </c>
      <c r="B901" t="s">
        <v>445</v>
      </c>
      <c r="C901" t="s">
        <v>322</v>
      </c>
      <c r="D901">
        <v>1971</v>
      </c>
      <c r="E901">
        <v>55</v>
      </c>
      <c r="F901" t="s">
        <v>58</v>
      </c>
      <c r="G901" t="s">
        <v>49</v>
      </c>
      <c r="H901" t="s">
        <v>328</v>
      </c>
      <c r="I901" t="s">
        <v>349</v>
      </c>
      <c r="J901" t="s">
        <v>350</v>
      </c>
      <c r="K901" s="329">
        <v>46125.679432870369</v>
      </c>
      <c r="L901" t="s">
        <v>309</v>
      </c>
      <c r="M901" t="s">
        <v>445</v>
      </c>
      <c r="N901" t="s">
        <v>447</v>
      </c>
      <c r="O901" t="s">
        <v>328</v>
      </c>
      <c r="P901" t="s">
        <v>329</v>
      </c>
      <c r="R901" t="s">
        <v>123</v>
      </c>
      <c r="S901" t="s">
        <v>121</v>
      </c>
      <c r="T901" t="s">
        <v>121</v>
      </c>
      <c r="U901" t="s">
        <v>59</v>
      </c>
      <c r="V901" t="s">
        <v>112</v>
      </c>
      <c r="W901" t="s">
        <v>740</v>
      </c>
      <c r="X901">
        <v>0</v>
      </c>
      <c r="Y901">
        <v>0</v>
      </c>
      <c r="Z901">
        <v>0</v>
      </c>
      <c r="AA901">
        <v>1</v>
      </c>
      <c r="AB901">
        <v>1</v>
      </c>
      <c r="AC901">
        <v>0</v>
      </c>
      <c r="AD901">
        <v>0</v>
      </c>
      <c r="AE901">
        <v>0</v>
      </c>
      <c r="AF901">
        <v>0</v>
      </c>
      <c r="AG901">
        <v>0</v>
      </c>
      <c r="AH901">
        <v>0</v>
      </c>
      <c r="AI901">
        <v>0</v>
      </c>
      <c r="AJ901">
        <v>0</v>
      </c>
      <c r="AK901">
        <v>0</v>
      </c>
      <c r="AL901">
        <v>0</v>
      </c>
      <c r="AM901">
        <v>0</v>
      </c>
      <c r="AN901">
        <v>0</v>
      </c>
      <c r="AO901">
        <v>0</v>
      </c>
      <c r="AP901" t="s">
        <v>399</v>
      </c>
      <c r="AQ901">
        <v>0</v>
      </c>
      <c r="AR901">
        <v>0</v>
      </c>
      <c r="AS901">
        <v>0</v>
      </c>
      <c r="AT901">
        <v>0</v>
      </c>
      <c r="AU901">
        <v>0</v>
      </c>
      <c r="AV901">
        <v>0</v>
      </c>
      <c r="AW901">
        <v>1</v>
      </c>
      <c r="AX901">
        <v>0</v>
      </c>
      <c r="AY901" t="s">
        <v>345</v>
      </c>
      <c r="AZ901">
        <v>1</v>
      </c>
      <c r="BA901">
        <v>0</v>
      </c>
      <c r="BB901">
        <v>0</v>
      </c>
      <c r="BC901">
        <v>0</v>
      </c>
      <c r="BD901">
        <v>0</v>
      </c>
      <c r="BE901">
        <v>0</v>
      </c>
      <c r="BF901">
        <v>0</v>
      </c>
      <c r="BG901">
        <v>0</v>
      </c>
      <c r="BH901">
        <v>0</v>
      </c>
      <c r="BI901" t="s">
        <v>52</v>
      </c>
      <c r="BK901" t="s">
        <v>130</v>
      </c>
      <c r="BL901" t="s">
        <v>135</v>
      </c>
      <c r="BM901" t="s">
        <v>130</v>
      </c>
      <c r="BN901" t="s">
        <v>118</v>
      </c>
      <c r="BO901" t="s">
        <v>923</v>
      </c>
      <c r="BP901">
        <v>0</v>
      </c>
      <c r="BQ901">
        <v>1</v>
      </c>
      <c r="BR901">
        <v>0</v>
      </c>
      <c r="BS901">
        <v>0</v>
      </c>
      <c r="BT901">
        <v>0</v>
      </c>
      <c r="BU901">
        <v>0</v>
      </c>
      <c r="BV901">
        <v>0</v>
      </c>
      <c r="BW901">
        <v>0</v>
      </c>
      <c r="BX901">
        <v>0</v>
      </c>
      <c r="BY901">
        <v>0</v>
      </c>
      <c r="BZ901">
        <v>0</v>
      </c>
      <c r="CA901">
        <v>0</v>
      </c>
      <c r="CB901">
        <v>0</v>
      </c>
      <c r="CC901">
        <v>0</v>
      </c>
      <c r="CD901">
        <v>0</v>
      </c>
      <c r="CE901" t="s">
        <v>335</v>
      </c>
      <c r="CG901" t="s">
        <v>335</v>
      </c>
      <c r="CI901" t="s">
        <v>130</v>
      </c>
      <c r="CJ901" t="s">
        <v>52</v>
      </c>
      <c r="CL901" t="s">
        <v>52</v>
      </c>
      <c r="CN901" t="s">
        <v>346</v>
      </c>
      <c r="CP901">
        <v>7</v>
      </c>
    </row>
    <row r="902" spans="1:98" customFormat="1">
      <c r="A902">
        <v>131255</v>
      </c>
      <c r="B902" t="s">
        <v>321</v>
      </c>
      <c r="C902" t="s">
        <v>360</v>
      </c>
      <c r="D902">
        <v>1985</v>
      </c>
      <c r="E902">
        <v>41</v>
      </c>
      <c r="F902" t="s">
        <v>387</v>
      </c>
      <c r="G902" t="s">
        <v>49</v>
      </c>
      <c r="H902" t="s">
        <v>328</v>
      </c>
      <c r="I902" t="s">
        <v>410</v>
      </c>
      <c r="J902" t="s">
        <v>350</v>
      </c>
      <c r="K902" s="329">
        <v>46125.666747685187</v>
      </c>
      <c r="L902" t="s">
        <v>309</v>
      </c>
      <c r="M902" t="s">
        <v>602</v>
      </c>
      <c r="N902" t="s">
        <v>649</v>
      </c>
      <c r="O902" t="s">
        <v>352</v>
      </c>
      <c r="P902" t="s">
        <v>353</v>
      </c>
      <c r="R902" t="s">
        <v>383</v>
      </c>
      <c r="S902" t="s">
        <v>121</v>
      </c>
      <c r="T902" t="s">
        <v>121</v>
      </c>
      <c r="U902" t="s">
        <v>331</v>
      </c>
      <c r="V902" t="s">
        <v>110</v>
      </c>
      <c r="W902" t="s">
        <v>344</v>
      </c>
      <c r="X902">
        <v>0</v>
      </c>
      <c r="Y902">
        <v>0</v>
      </c>
      <c r="Z902">
        <v>0</v>
      </c>
      <c r="AA902">
        <v>1</v>
      </c>
      <c r="AB902">
        <v>0</v>
      </c>
      <c r="AC902">
        <v>0</v>
      </c>
      <c r="AD902">
        <v>0</v>
      </c>
      <c r="AE902">
        <v>0</v>
      </c>
      <c r="AF902">
        <v>0</v>
      </c>
      <c r="AG902">
        <v>0</v>
      </c>
      <c r="AH902">
        <v>0</v>
      </c>
      <c r="AI902">
        <v>0</v>
      </c>
      <c r="AJ902">
        <v>0</v>
      </c>
      <c r="AK902">
        <v>0</v>
      </c>
      <c r="AL902">
        <v>0</v>
      </c>
      <c r="AM902">
        <v>0</v>
      </c>
      <c r="AN902">
        <v>0</v>
      </c>
      <c r="AO902">
        <v>0</v>
      </c>
      <c r="AP902" t="s">
        <v>399</v>
      </c>
      <c r="AQ902">
        <v>0</v>
      </c>
      <c r="AR902">
        <v>0</v>
      </c>
      <c r="AS902">
        <v>0</v>
      </c>
      <c r="AT902">
        <v>0</v>
      </c>
      <c r="AU902">
        <v>0</v>
      </c>
      <c r="AV902">
        <v>0</v>
      </c>
      <c r="AW902">
        <v>1</v>
      </c>
      <c r="AX902">
        <v>0</v>
      </c>
      <c r="AY902" t="s">
        <v>345</v>
      </c>
      <c r="AZ902">
        <v>1</v>
      </c>
      <c r="BA902">
        <v>0</v>
      </c>
      <c r="BB902">
        <v>0</v>
      </c>
      <c r="BC902">
        <v>0</v>
      </c>
      <c r="BD902">
        <v>0</v>
      </c>
      <c r="BE902">
        <v>0</v>
      </c>
      <c r="BF902">
        <v>0</v>
      </c>
      <c r="BG902">
        <v>0</v>
      </c>
      <c r="BH902">
        <v>0</v>
      </c>
      <c r="BI902" t="s">
        <v>53</v>
      </c>
      <c r="BJ902" t="s">
        <v>3101</v>
      </c>
      <c r="BK902" t="s">
        <v>386</v>
      </c>
      <c r="BL902" t="s">
        <v>128</v>
      </c>
      <c r="BM902" t="s">
        <v>127</v>
      </c>
      <c r="BN902" t="s">
        <v>117</v>
      </c>
      <c r="BO902" t="s">
        <v>924</v>
      </c>
      <c r="BP902">
        <v>0</v>
      </c>
      <c r="BQ902">
        <v>0</v>
      </c>
      <c r="BR902">
        <v>0</v>
      </c>
      <c r="BS902">
        <v>0</v>
      </c>
      <c r="BT902">
        <v>0</v>
      </c>
      <c r="BU902">
        <v>1</v>
      </c>
      <c r="BV902">
        <v>0</v>
      </c>
      <c r="BW902">
        <v>0</v>
      </c>
      <c r="BX902">
        <v>0</v>
      </c>
      <c r="BY902">
        <v>0</v>
      </c>
      <c r="BZ902">
        <v>0</v>
      </c>
      <c r="CA902">
        <v>0</v>
      </c>
      <c r="CB902">
        <v>0</v>
      </c>
      <c r="CC902">
        <v>0</v>
      </c>
      <c r="CD902">
        <v>0</v>
      </c>
      <c r="CE902" t="s">
        <v>335</v>
      </c>
      <c r="CF902" t="s">
        <v>1373</v>
      </c>
      <c r="CG902" t="s">
        <v>335</v>
      </c>
      <c r="CI902" t="s">
        <v>386</v>
      </c>
      <c r="CJ902" t="s">
        <v>53</v>
      </c>
      <c r="CL902" t="s">
        <v>53</v>
      </c>
      <c r="CN902" t="s">
        <v>346</v>
      </c>
      <c r="CP902">
        <v>6</v>
      </c>
      <c r="CS902" t="s">
        <v>400</v>
      </c>
    </row>
    <row r="903" spans="1:98" customFormat="1">
      <c r="A903">
        <v>199521</v>
      </c>
      <c r="B903" t="s">
        <v>445</v>
      </c>
      <c r="C903" t="s">
        <v>360</v>
      </c>
      <c r="D903">
        <v>1969</v>
      </c>
      <c r="E903">
        <v>57</v>
      </c>
      <c r="F903" t="s">
        <v>58</v>
      </c>
      <c r="G903" t="s">
        <v>49</v>
      </c>
      <c r="H903" t="s">
        <v>328</v>
      </c>
      <c r="I903" t="s">
        <v>361</v>
      </c>
      <c r="J903" t="s">
        <v>325</v>
      </c>
      <c r="K903" s="329">
        <v>46125.664756944447</v>
      </c>
      <c r="L903" t="s">
        <v>309</v>
      </c>
      <c r="M903" t="s">
        <v>445</v>
      </c>
      <c r="N903" t="s">
        <v>447</v>
      </c>
      <c r="O903" t="s">
        <v>328</v>
      </c>
      <c r="P903" t="s">
        <v>329</v>
      </c>
      <c r="R903" t="s">
        <v>122</v>
      </c>
      <c r="S903" t="s">
        <v>122</v>
      </c>
      <c r="T903" t="s">
        <v>343</v>
      </c>
      <c r="U903" t="s">
        <v>331</v>
      </c>
      <c r="V903" t="s">
        <v>110</v>
      </c>
      <c r="W903" t="s">
        <v>472</v>
      </c>
      <c r="X903">
        <v>1</v>
      </c>
      <c r="Y903">
        <v>1</v>
      </c>
      <c r="Z903">
        <v>0</v>
      </c>
      <c r="AA903">
        <v>0</v>
      </c>
      <c r="AB903">
        <v>0</v>
      </c>
      <c r="AC903">
        <v>0</v>
      </c>
      <c r="AD903">
        <v>0</v>
      </c>
      <c r="AE903">
        <v>0</v>
      </c>
      <c r="AF903">
        <v>0</v>
      </c>
      <c r="AG903">
        <v>0</v>
      </c>
      <c r="AH903">
        <v>0</v>
      </c>
      <c r="AI903">
        <v>0</v>
      </c>
      <c r="AJ903">
        <v>0</v>
      </c>
      <c r="AK903">
        <v>0</v>
      </c>
      <c r="AL903">
        <v>0</v>
      </c>
      <c r="AM903">
        <v>0</v>
      </c>
      <c r="AN903">
        <v>0</v>
      </c>
      <c r="AO903">
        <v>0</v>
      </c>
      <c r="AP903" t="s">
        <v>464</v>
      </c>
      <c r="AQ903">
        <v>0</v>
      </c>
      <c r="AR903">
        <v>0</v>
      </c>
      <c r="AS903">
        <v>0</v>
      </c>
      <c r="AT903">
        <v>1</v>
      </c>
      <c r="AU903">
        <v>0</v>
      </c>
      <c r="AV903">
        <v>0</v>
      </c>
      <c r="AW903">
        <v>0</v>
      </c>
      <c r="AX903">
        <v>0</v>
      </c>
      <c r="AY903" t="s">
        <v>345</v>
      </c>
      <c r="AZ903">
        <v>1</v>
      </c>
      <c r="BA903">
        <v>0</v>
      </c>
      <c r="BB903">
        <v>0</v>
      </c>
      <c r="BC903">
        <v>0</v>
      </c>
      <c r="BD903">
        <v>0</v>
      </c>
      <c r="BE903">
        <v>0</v>
      </c>
      <c r="BF903">
        <v>0</v>
      </c>
      <c r="BG903">
        <v>0</v>
      </c>
      <c r="BH903">
        <v>0</v>
      </c>
      <c r="BK903" t="s">
        <v>131</v>
      </c>
      <c r="BL903" t="s">
        <v>129</v>
      </c>
      <c r="BM903" t="s">
        <v>131</v>
      </c>
      <c r="BN903" t="s">
        <v>118</v>
      </c>
      <c r="BO903" t="s">
        <v>949</v>
      </c>
      <c r="BP903">
        <v>0</v>
      </c>
      <c r="BQ903">
        <v>1</v>
      </c>
      <c r="BR903">
        <v>1</v>
      </c>
      <c r="BS903">
        <v>0</v>
      </c>
      <c r="BT903">
        <v>0</v>
      </c>
      <c r="BU903">
        <v>0</v>
      </c>
      <c r="BV903">
        <v>0</v>
      </c>
      <c r="BW903">
        <v>0</v>
      </c>
      <c r="BX903">
        <v>0</v>
      </c>
      <c r="BY903">
        <v>0</v>
      </c>
      <c r="BZ903">
        <v>0</v>
      </c>
      <c r="CA903">
        <v>0</v>
      </c>
      <c r="CB903">
        <v>0</v>
      </c>
      <c r="CC903">
        <v>0</v>
      </c>
      <c r="CD903">
        <v>0</v>
      </c>
      <c r="CE903" t="s">
        <v>335</v>
      </c>
      <c r="CG903" t="s">
        <v>335</v>
      </c>
      <c r="CI903" t="s">
        <v>131</v>
      </c>
      <c r="CJ903" t="s">
        <v>52</v>
      </c>
      <c r="CL903" t="s">
        <v>52</v>
      </c>
      <c r="CN903" t="s">
        <v>346</v>
      </c>
      <c r="CP903">
        <v>8</v>
      </c>
      <c r="CS903" t="s">
        <v>400</v>
      </c>
    </row>
    <row r="904" spans="1:98" customFormat="1">
      <c r="A904">
        <v>184574</v>
      </c>
      <c r="B904" t="s">
        <v>474</v>
      </c>
      <c r="C904" t="s">
        <v>360</v>
      </c>
      <c r="D904">
        <v>1971</v>
      </c>
      <c r="E904">
        <v>55</v>
      </c>
      <c r="F904" t="s">
        <v>58</v>
      </c>
      <c r="G904" t="s">
        <v>49</v>
      </c>
      <c r="H904" t="s">
        <v>352</v>
      </c>
      <c r="I904" t="s">
        <v>397</v>
      </c>
      <c r="J904" t="s">
        <v>325</v>
      </c>
      <c r="K904" s="329">
        <v>46125.664687500001</v>
      </c>
      <c r="L904" t="s">
        <v>309</v>
      </c>
      <c r="M904" t="s">
        <v>445</v>
      </c>
      <c r="N904" t="s">
        <v>447</v>
      </c>
      <c r="O904" t="s">
        <v>328</v>
      </c>
      <c r="P904" t="s">
        <v>329</v>
      </c>
      <c r="R904" t="s">
        <v>383</v>
      </c>
      <c r="S904" t="s">
        <v>121</v>
      </c>
      <c r="T904" t="s">
        <v>121</v>
      </c>
      <c r="U904" t="s">
        <v>331</v>
      </c>
      <c r="V904" t="s">
        <v>109</v>
      </c>
      <c r="W904" t="s">
        <v>344</v>
      </c>
      <c r="X904">
        <v>0</v>
      </c>
      <c r="Y904">
        <v>0</v>
      </c>
      <c r="Z904">
        <v>0</v>
      </c>
      <c r="AA904">
        <v>1</v>
      </c>
      <c r="AB904">
        <v>0</v>
      </c>
      <c r="AC904">
        <v>0</v>
      </c>
      <c r="AD904">
        <v>0</v>
      </c>
      <c r="AE904">
        <v>0</v>
      </c>
      <c r="AF904">
        <v>0</v>
      </c>
      <c r="AG904">
        <v>0</v>
      </c>
      <c r="AH904">
        <v>0</v>
      </c>
      <c r="AI904">
        <v>0</v>
      </c>
      <c r="AJ904">
        <v>0</v>
      </c>
      <c r="AK904">
        <v>0</v>
      </c>
      <c r="AL904">
        <v>0</v>
      </c>
      <c r="AM904">
        <v>0</v>
      </c>
      <c r="AN904">
        <v>0</v>
      </c>
      <c r="AO904">
        <v>0</v>
      </c>
      <c r="AP904" t="s">
        <v>399</v>
      </c>
      <c r="AQ904">
        <v>0</v>
      </c>
      <c r="AR904">
        <v>0</v>
      </c>
      <c r="AS904">
        <v>0</v>
      </c>
      <c r="AT904">
        <v>0</v>
      </c>
      <c r="AU904">
        <v>0</v>
      </c>
      <c r="AV904">
        <v>0</v>
      </c>
      <c r="AW904">
        <v>1</v>
      </c>
      <c r="AX904">
        <v>0</v>
      </c>
      <c r="AY904" t="s">
        <v>345</v>
      </c>
      <c r="AZ904">
        <v>1</v>
      </c>
      <c r="BA904">
        <v>0</v>
      </c>
      <c r="BB904">
        <v>0</v>
      </c>
      <c r="BC904">
        <v>0</v>
      </c>
      <c r="BD904">
        <v>0</v>
      </c>
      <c r="BE904">
        <v>0</v>
      </c>
      <c r="BF904">
        <v>0</v>
      </c>
      <c r="BG904">
        <v>0</v>
      </c>
      <c r="BH904">
        <v>0</v>
      </c>
      <c r="BK904" t="s">
        <v>386</v>
      </c>
      <c r="BL904" t="s">
        <v>128</v>
      </c>
      <c r="BM904" t="s">
        <v>130</v>
      </c>
      <c r="BN904" t="s">
        <v>120</v>
      </c>
      <c r="BO904" t="s">
        <v>928</v>
      </c>
      <c r="BP904">
        <v>0</v>
      </c>
      <c r="BQ904">
        <v>0</v>
      </c>
      <c r="BR904">
        <v>0</v>
      </c>
      <c r="BS904">
        <v>1</v>
      </c>
      <c r="BT904">
        <v>0</v>
      </c>
      <c r="BU904">
        <v>0</v>
      </c>
      <c r="BV904">
        <v>0</v>
      </c>
      <c r="BW904">
        <v>0</v>
      </c>
      <c r="BX904">
        <v>0</v>
      </c>
      <c r="BY904">
        <v>0</v>
      </c>
      <c r="BZ904">
        <v>0</v>
      </c>
      <c r="CA904">
        <v>0</v>
      </c>
      <c r="CB904">
        <v>0</v>
      </c>
      <c r="CC904">
        <v>0</v>
      </c>
      <c r="CD904">
        <v>0</v>
      </c>
      <c r="CE904" t="s">
        <v>165</v>
      </c>
      <c r="CG904" t="s">
        <v>335</v>
      </c>
      <c r="CI904" t="s">
        <v>129</v>
      </c>
      <c r="CJ904" t="s">
        <v>51</v>
      </c>
      <c r="CL904" t="s">
        <v>51</v>
      </c>
      <c r="CN904" t="s">
        <v>346</v>
      </c>
      <c r="CP904">
        <v>9</v>
      </c>
      <c r="CQ904" t="s">
        <v>3102</v>
      </c>
      <c r="CR904" t="s">
        <v>3103</v>
      </c>
      <c r="CS904" t="s">
        <v>337</v>
      </c>
    </row>
    <row r="905" spans="1:98" customFormat="1">
      <c r="A905">
        <v>199517</v>
      </c>
      <c r="B905" t="s">
        <v>445</v>
      </c>
      <c r="C905" t="s">
        <v>360</v>
      </c>
      <c r="D905">
        <v>1997</v>
      </c>
      <c r="E905">
        <v>29</v>
      </c>
      <c r="F905" t="s">
        <v>323</v>
      </c>
      <c r="G905" t="s">
        <v>49</v>
      </c>
      <c r="H905" t="s">
        <v>492</v>
      </c>
      <c r="I905" t="s">
        <v>440</v>
      </c>
      <c r="J905" t="s">
        <v>325</v>
      </c>
      <c r="K905" s="329">
        <v>46125.663842592592</v>
      </c>
      <c r="L905" t="s">
        <v>309</v>
      </c>
      <c r="M905" t="s">
        <v>445</v>
      </c>
      <c r="N905" t="s">
        <v>447</v>
      </c>
      <c r="O905" t="s">
        <v>328</v>
      </c>
      <c r="P905" t="s">
        <v>329</v>
      </c>
      <c r="R905" t="s">
        <v>122</v>
      </c>
      <c r="S905" t="s">
        <v>122</v>
      </c>
      <c r="T905" t="s">
        <v>330</v>
      </c>
      <c r="U905" t="s">
        <v>331</v>
      </c>
      <c r="V905" t="s">
        <v>108</v>
      </c>
      <c r="W905" t="s">
        <v>861</v>
      </c>
      <c r="X905">
        <v>1</v>
      </c>
      <c r="Y905">
        <v>1</v>
      </c>
      <c r="Z905">
        <v>0</v>
      </c>
      <c r="AA905">
        <v>0</v>
      </c>
      <c r="AB905">
        <v>0</v>
      </c>
      <c r="AC905">
        <v>0</v>
      </c>
      <c r="AD905">
        <v>0</v>
      </c>
      <c r="AE905">
        <v>0</v>
      </c>
      <c r="AF905">
        <v>0</v>
      </c>
      <c r="AG905">
        <v>0</v>
      </c>
      <c r="AH905">
        <v>0</v>
      </c>
      <c r="AI905">
        <v>0</v>
      </c>
      <c r="AJ905">
        <v>0</v>
      </c>
      <c r="AK905">
        <v>0</v>
      </c>
      <c r="AL905">
        <v>0</v>
      </c>
      <c r="AM905">
        <v>0</v>
      </c>
      <c r="AN905">
        <v>0</v>
      </c>
      <c r="AO905" t="s">
        <v>3104</v>
      </c>
      <c r="AP905" t="s">
        <v>399</v>
      </c>
      <c r="AQ905">
        <v>0</v>
      </c>
      <c r="AR905">
        <v>0</v>
      </c>
      <c r="AS905">
        <v>0</v>
      </c>
      <c r="AT905">
        <v>0</v>
      </c>
      <c r="AU905">
        <v>0</v>
      </c>
      <c r="AV905">
        <v>0</v>
      </c>
      <c r="AW905">
        <v>1</v>
      </c>
      <c r="AX905">
        <v>0</v>
      </c>
      <c r="AY905" t="s">
        <v>464</v>
      </c>
      <c r="AZ905">
        <v>0</v>
      </c>
      <c r="BA905">
        <v>0</v>
      </c>
      <c r="BB905">
        <v>0</v>
      </c>
      <c r="BC905">
        <v>1</v>
      </c>
      <c r="BD905">
        <v>0</v>
      </c>
      <c r="BE905">
        <v>0</v>
      </c>
      <c r="BF905">
        <v>0</v>
      </c>
      <c r="BG905">
        <v>0</v>
      </c>
      <c r="BH905">
        <v>0</v>
      </c>
      <c r="BI905" t="s">
        <v>52</v>
      </c>
      <c r="BJ905" t="s">
        <v>3105</v>
      </c>
      <c r="BK905" t="s">
        <v>131</v>
      </c>
      <c r="BL905" t="s">
        <v>129</v>
      </c>
      <c r="BM905" t="s">
        <v>131</v>
      </c>
      <c r="BN905" t="s">
        <v>119</v>
      </c>
      <c r="BO905" t="s">
        <v>3106</v>
      </c>
      <c r="BP905">
        <v>0</v>
      </c>
      <c r="BQ905">
        <v>0</v>
      </c>
      <c r="BR905">
        <v>1</v>
      </c>
      <c r="BS905">
        <v>0</v>
      </c>
      <c r="BT905">
        <v>0</v>
      </c>
      <c r="BU905">
        <v>0</v>
      </c>
      <c r="BV905">
        <v>0</v>
      </c>
      <c r="BW905">
        <v>1</v>
      </c>
      <c r="BX905">
        <v>0</v>
      </c>
      <c r="BY905">
        <v>0</v>
      </c>
      <c r="BZ905">
        <v>0</v>
      </c>
      <c r="CA905">
        <v>0</v>
      </c>
      <c r="CB905">
        <v>0</v>
      </c>
      <c r="CC905">
        <v>1</v>
      </c>
      <c r="CD905">
        <v>0</v>
      </c>
      <c r="CE905" t="s">
        <v>167</v>
      </c>
      <c r="CG905" t="s">
        <v>335</v>
      </c>
      <c r="CI905" t="s">
        <v>129</v>
      </c>
      <c r="CJ905" t="s">
        <v>51</v>
      </c>
      <c r="CL905" t="s">
        <v>51</v>
      </c>
      <c r="CN905" t="s">
        <v>346</v>
      </c>
      <c r="CP905">
        <v>8</v>
      </c>
      <c r="CS905" t="s">
        <v>337</v>
      </c>
    </row>
    <row r="906" spans="1:98" customFormat="1">
      <c r="A906">
        <v>199496</v>
      </c>
      <c r="B906" t="s">
        <v>29</v>
      </c>
      <c r="C906" t="s">
        <v>360</v>
      </c>
      <c r="D906">
        <v>1990</v>
      </c>
      <c r="E906">
        <v>36</v>
      </c>
      <c r="F906" t="s">
        <v>57</v>
      </c>
      <c r="G906" t="s">
        <v>49</v>
      </c>
      <c r="H906" t="s">
        <v>328</v>
      </c>
      <c r="I906" t="s">
        <v>361</v>
      </c>
      <c r="J906" t="s">
        <v>325</v>
      </c>
      <c r="K906" s="329">
        <v>46125.624930555554</v>
      </c>
      <c r="L906" t="s">
        <v>309</v>
      </c>
      <c r="M906" t="s">
        <v>29</v>
      </c>
      <c r="N906" t="s">
        <v>458</v>
      </c>
      <c r="O906" t="s">
        <v>459</v>
      </c>
      <c r="P906" t="s">
        <v>353</v>
      </c>
      <c r="Q906" t="s">
        <v>305</v>
      </c>
      <c r="R906" t="s">
        <v>383</v>
      </c>
      <c r="S906" t="s">
        <v>122</v>
      </c>
      <c r="T906" t="s">
        <v>330</v>
      </c>
      <c r="U906" t="s">
        <v>331</v>
      </c>
      <c r="V906" t="s">
        <v>108</v>
      </c>
      <c r="W906" t="s">
        <v>565</v>
      </c>
      <c r="X906">
        <v>0</v>
      </c>
      <c r="Y906">
        <v>0</v>
      </c>
      <c r="Z906">
        <v>1</v>
      </c>
      <c r="AA906">
        <v>0</v>
      </c>
      <c r="AB906">
        <v>0</v>
      </c>
      <c r="AC906">
        <v>1</v>
      </c>
      <c r="AD906">
        <v>0</v>
      </c>
      <c r="AE906">
        <v>0</v>
      </c>
      <c r="AF906">
        <v>0</v>
      </c>
      <c r="AG906">
        <v>0</v>
      </c>
      <c r="AH906">
        <v>0</v>
      </c>
      <c r="AI906">
        <v>0</v>
      </c>
      <c r="AJ906">
        <v>0</v>
      </c>
      <c r="AK906">
        <v>0</v>
      </c>
      <c r="AL906">
        <v>0</v>
      </c>
      <c r="AM906">
        <v>0</v>
      </c>
      <c r="AN906">
        <v>0</v>
      </c>
      <c r="AO906">
        <v>0</v>
      </c>
      <c r="AP906" t="s">
        <v>345</v>
      </c>
      <c r="AQ906">
        <v>1</v>
      </c>
      <c r="AR906">
        <v>0</v>
      </c>
      <c r="AS906">
        <v>0</v>
      </c>
      <c r="AT906">
        <v>0</v>
      </c>
      <c r="AU906">
        <v>0</v>
      </c>
      <c r="AV906">
        <v>0</v>
      </c>
      <c r="AW906">
        <v>0</v>
      </c>
      <c r="AX906">
        <v>0</v>
      </c>
      <c r="AY906" t="s">
        <v>345</v>
      </c>
      <c r="AZ906">
        <v>1</v>
      </c>
      <c r="BA906">
        <v>0</v>
      </c>
      <c r="BB906">
        <v>0</v>
      </c>
      <c r="BC906">
        <v>0</v>
      </c>
      <c r="BD906">
        <v>0</v>
      </c>
      <c r="BE906">
        <v>0</v>
      </c>
      <c r="BF906">
        <v>0</v>
      </c>
      <c r="BG906">
        <v>0</v>
      </c>
      <c r="BH906">
        <v>0</v>
      </c>
      <c r="BI906" t="s">
        <v>51</v>
      </c>
      <c r="BK906" t="s">
        <v>131</v>
      </c>
      <c r="BL906" t="s">
        <v>130</v>
      </c>
      <c r="BM906" t="s">
        <v>131</v>
      </c>
      <c r="BN906" t="s">
        <v>119</v>
      </c>
      <c r="BO906" t="s">
        <v>987</v>
      </c>
      <c r="BP906">
        <v>1</v>
      </c>
      <c r="BQ906">
        <v>1</v>
      </c>
      <c r="BR906">
        <v>0</v>
      </c>
      <c r="BS906">
        <v>0</v>
      </c>
      <c r="BT906">
        <v>0</v>
      </c>
      <c r="BU906">
        <v>0</v>
      </c>
      <c r="BV906">
        <v>0</v>
      </c>
      <c r="BW906">
        <v>1</v>
      </c>
      <c r="BX906">
        <v>0</v>
      </c>
      <c r="BY906">
        <v>0</v>
      </c>
      <c r="BZ906">
        <v>0</v>
      </c>
      <c r="CA906">
        <v>0</v>
      </c>
      <c r="CB906">
        <v>0</v>
      </c>
      <c r="CC906">
        <v>0</v>
      </c>
      <c r="CD906">
        <v>0</v>
      </c>
      <c r="CE906" t="s">
        <v>335</v>
      </c>
      <c r="CG906" t="s">
        <v>335</v>
      </c>
      <c r="CI906" t="s">
        <v>129</v>
      </c>
      <c r="CJ906" t="s">
        <v>51</v>
      </c>
      <c r="CL906" t="s">
        <v>51</v>
      </c>
      <c r="CN906" t="s">
        <v>346</v>
      </c>
      <c r="CP906">
        <v>8</v>
      </c>
    </row>
    <row r="907" spans="1:98" customFormat="1">
      <c r="A907">
        <v>199516</v>
      </c>
      <c r="B907" t="s">
        <v>356</v>
      </c>
      <c r="C907" t="s">
        <v>360</v>
      </c>
      <c r="D907">
        <v>1974</v>
      </c>
      <c r="E907">
        <v>52</v>
      </c>
      <c r="F907" t="s">
        <v>58</v>
      </c>
      <c r="G907" t="s">
        <v>49</v>
      </c>
      <c r="H907" t="s">
        <v>377</v>
      </c>
      <c r="I907" t="s">
        <v>361</v>
      </c>
      <c r="J907" t="s">
        <v>325</v>
      </c>
      <c r="K907" s="329">
        <v>46125.624548611115</v>
      </c>
      <c r="L907" t="s">
        <v>309</v>
      </c>
      <c r="M907" t="s">
        <v>356</v>
      </c>
      <c r="N907" t="s">
        <v>357</v>
      </c>
      <c r="O907" t="s">
        <v>358</v>
      </c>
      <c r="P907" t="s">
        <v>329</v>
      </c>
      <c r="R907" t="s">
        <v>383</v>
      </c>
      <c r="S907" t="s">
        <v>121</v>
      </c>
      <c r="T907" t="s">
        <v>121</v>
      </c>
      <c r="U907" t="s">
        <v>331</v>
      </c>
      <c r="V907" t="s">
        <v>105</v>
      </c>
      <c r="W907" t="s">
        <v>384</v>
      </c>
      <c r="X907">
        <v>0</v>
      </c>
      <c r="Y907">
        <v>0</v>
      </c>
      <c r="Z907">
        <v>0</v>
      </c>
      <c r="AA907">
        <v>0</v>
      </c>
      <c r="AB907">
        <v>1</v>
      </c>
      <c r="AC907">
        <v>0</v>
      </c>
      <c r="AD907">
        <v>0</v>
      </c>
      <c r="AE907">
        <v>0</v>
      </c>
      <c r="AF907">
        <v>0</v>
      </c>
      <c r="AG907">
        <v>0</v>
      </c>
      <c r="AH907">
        <v>0</v>
      </c>
      <c r="AI907">
        <v>0</v>
      </c>
      <c r="AJ907">
        <v>0</v>
      </c>
      <c r="AK907">
        <v>0</v>
      </c>
      <c r="AL907">
        <v>0</v>
      </c>
      <c r="AM907">
        <v>0</v>
      </c>
      <c r="AN907">
        <v>0</v>
      </c>
      <c r="AO907">
        <v>0</v>
      </c>
      <c r="AP907" t="s">
        <v>399</v>
      </c>
      <c r="AQ907">
        <v>0</v>
      </c>
      <c r="AR907">
        <v>0</v>
      </c>
      <c r="AS907">
        <v>0</v>
      </c>
      <c r="AT907">
        <v>0</v>
      </c>
      <c r="AU907">
        <v>0</v>
      </c>
      <c r="AV907">
        <v>0</v>
      </c>
      <c r="AW907">
        <v>1</v>
      </c>
      <c r="AX907">
        <v>0</v>
      </c>
      <c r="AY907" t="s">
        <v>345</v>
      </c>
      <c r="AZ907">
        <v>1</v>
      </c>
      <c r="BA907">
        <v>0</v>
      </c>
      <c r="BB907">
        <v>0</v>
      </c>
      <c r="BC907">
        <v>0</v>
      </c>
      <c r="BD907">
        <v>0</v>
      </c>
      <c r="BE907">
        <v>0</v>
      </c>
      <c r="BF907">
        <v>0</v>
      </c>
      <c r="BG907">
        <v>0</v>
      </c>
      <c r="BH907">
        <v>0</v>
      </c>
      <c r="BK907" t="s">
        <v>386</v>
      </c>
      <c r="BL907" t="s">
        <v>386</v>
      </c>
      <c r="BM907" t="s">
        <v>128</v>
      </c>
      <c r="BN907" t="s">
        <v>118</v>
      </c>
      <c r="BO907" t="s">
        <v>924</v>
      </c>
      <c r="BP907">
        <v>0</v>
      </c>
      <c r="BQ907">
        <v>0</v>
      </c>
      <c r="BR907">
        <v>0</v>
      </c>
      <c r="BS907">
        <v>0</v>
      </c>
      <c r="BT907">
        <v>0</v>
      </c>
      <c r="BU907">
        <v>1</v>
      </c>
      <c r="BV907">
        <v>0</v>
      </c>
      <c r="BW907">
        <v>0</v>
      </c>
      <c r="BX907">
        <v>0</v>
      </c>
      <c r="BY907">
        <v>0</v>
      </c>
      <c r="BZ907">
        <v>0</v>
      </c>
      <c r="CA907">
        <v>0</v>
      </c>
      <c r="CB907">
        <v>0</v>
      </c>
      <c r="CC907">
        <v>0</v>
      </c>
      <c r="CD907">
        <v>0</v>
      </c>
      <c r="CE907" t="s">
        <v>335</v>
      </c>
      <c r="CF907" t="s">
        <v>3107</v>
      </c>
      <c r="CG907" t="s">
        <v>335</v>
      </c>
      <c r="CH907" t="s">
        <v>1546</v>
      </c>
      <c r="CI907" t="s">
        <v>128</v>
      </c>
      <c r="CJ907" t="s">
        <v>53</v>
      </c>
      <c r="CK907" t="s">
        <v>3108</v>
      </c>
      <c r="CL907" t="s">
        <v>52</v>
      </c>
      <c r="CM907" t="s">
        <v>3109</v>
      </c>
      <c r="CN907" t="s">
        <v>346</v>
      </c>
      <c r="CP907">
        <v>8</v>
      </c>
      <c r="CQ907" t="s">
        <v>3110</v>
      </c>
      <c r="CR907" t="s">
        <v>3111</v>
      </c>
      <c r="CS907" t="s">
        <v>400</v>
      </c>
      <c r="CT907" t="s">
        <v>3112</v>
      </c>
    </row>
    <row r="908" spans="1:98" customFormat="1">
      <c r="A908">
        <v>199480</v>
      </c>
      <c r="B908" t="s">
        <v>468</v>
      </c>
      <c r="C908" t="s">
        <v>322</v>
      </c>
      <c r="D908">
        <v>1995</v>
      </c>
      <c r="E908">
        <v>31</v>
      </c>
      <c r="F908" t="s">
        <v>57</v>
      </c>
      <c r="G908" t="s">
        <v>80</v>
      </c>
      <c r="H908" t="s">
        <v>559</v>
      </c>
      <c r="I908" t="s">
        <v>361</v>
      </c>
      <c r="J908" t="s">
        <v>350</v>
      </c>
      <c r="K908" s="329">
        <v>46125.620763888888</v>
      </c>
      <c r="L908" t="s">
        <v>309</v>
      </c>
      <c r="M908" t="s">
        <v>445</v>
      </c>
      <c r="N908" t="s">
        <v>447</v>
      </c>
      <c r="O908" t="s">
        <v>328</v>
      </c>
      <c r="P908" t="s">
        <v>329</v>
      </c>
      <c r="R908" t="s">
        <v>122</v>
      </c>
      <c r="S908" t="s">
        <v>122</v>
      </c>
      <c r="T908" t="s">
        <v>391</v>
      </c>
      <c r="U908" t="s">
        <v>331</v>
      </c>
      <c r="V908" t="s">
        <v>107</v>
      </c>
      <c r="W908" t="s">
        <v>557</v>
      </c>
      <c r="X908">
        <v>0</v>
      </c>
      <c r="Y908">
        <v>0</v>
      </c>
      <c r="Z908">
        <v>0</v>
      </c>
      <c r="AA908">
        <v>0</v>
      </c>
      <c r="AB908">
        <v>0</v>
      </c>
      <c r="AC908">
        <v>0</v>
      </c>
      <c r="AD908">
        <v>0</v>
      </c>
      <c r="AE908">
        <v>0</v>
      </c>
      <c r="AF908">
        <v>1</v>
      </c>
      <c r="AG908">
        <v>0</v>
      </c>
      <c r="AH908">
        <v>0</v>
      </c>
      <c r="AI908">
        <v>0</v>
      </c>
      <c r="AJ908">
        <v>0</v>
      </c>
      <c r="AK908">
        <v>0</v>
      </c>
      <c r="AL908">
        <v>0</v>
      </c>
      <c r="AM908">
        <v>0</v>
      </c>
      <c r="AN908">
        <v>0</v>
      </c>
      <c r="AO908">
        <v>0</v>
      </c>
      <c r="AP908" t="s">
        <v>345</v>
      </c>
      <c r="AQ908">
        <v>1</v>
      </c>
      <c r="AR908">
        <v>0</v>
      </c>
      <c r="AS908">
        <v>0</v>
      </c>
      <c r="AT908">
        <v>0</v>
      </c>
      <c r="AU908">
        <v>0</v>
      </c>
      <c r="AV908">
        <v>0</v>
      </c>
      <c r="AW908">
        <v>0</v>
      </c>
      <c r="AX908">
        <v>0</v>
      </c>
      <c r="AY908" t="s">
        <v>345</v>
      </c>
      <c r="AZ908">
        <v>1</v>
      </c>
      <c r="BA908">
        <v>0</v>
      </c>
      <c r="BB908">
        <v>0</v>
      </c>
      <c r="BC908">
        <v>0</v>
      </c>
      <c r="BD908">
        <v>0</v>
      </c>
      <c r="BE908">
        <v>0</v>
      </c>
      <c r="BF908">
        <v>0</v>
      </c>
      <c r="BG908">
        <v>0</v>
      </c>
      <c r="BH908">
        <v>0</v>
      </c>
      <c r="BK908" t="s">
        <v>130</v>
      </c>
      <c r="BL908" t="s">
        <v>130</v>
      </c>
      <c r="BM908" t="s">
        <v>132</v>
      </c>
      <c r="BN908" t="s">
        <v>118</v>
      </c>
      <c r="BO908" t="s">
        <v>924</v>
      </c>
      <c r="BP908">
        <v>0</v>
      </c>
      <c r="BQ908">
        <v>0</v>
      </c>
      <c r="BR908">
        <v>0</v>
      </c>
      <c r="BS908">
        <v>0</v>
      </c>
      <c r="BT908">
        <v>0</v>
      </c>
      <c r="BU908">
        <v>1</v>
      </c>
      <c r="BV908">
        <v>0</v>
      </c>
      <c r="BW908">
        <v>0</v>
      </c>
      <c r="BX908">
        <v>0</v>
      </c>
      <c r="BY908">
        <v>0</v>
      </c>
      <c r="BZ908">
        <v>0</v>
      </c>
      <c r="CA908">
        <v>0</v>
      </c>
      <c r="CB908">
        <v>0</v>
      </c>
      <c r="CC908">
        <v>0</v>
      </c>
      <c r="CD908">
        <v>0</v>
      </c>
      <c r="CE908" t="s">
        <v>335</v>
      </c>
      <c r="CF908" t="s">
        <v>1367</v>
      </c>
      <c r="CG908" t="s">
        <v>143</v>
      </c>
      <c r="CI908" t="s">
        <v>129</v>
      </c>
      <c r="CJ908" t="s">
        <v>51</v>
      </c>
      <c r="CL908" t="s">
        <v>51</v>
      </c>
      <c r="CN908" t="s">
        <v>346</v>
      </c>
      <c r="CP908">
        <v>8</v>
      </c>
      <c r="CS908" t="s">
        <v>347</v>
      </c>
    </row>
    <row r="909" spans="1:98" customFormat="1">
      <c r="A909">
        <v>199508</v>
      </c>
      <c r="B909" t="s">
        <v>356</v>
      </c>
      <c r="C909" t="s">
        <v>360</v>
      </c>
      <c r="D909">
        <v>1964</v>
      </c>
      <c r="E909">
        <v>62</v>
      </c>
      <c r="F909" t="s">
        <v>339</v>
      </c>
      <c r="G909" t="s">
        <v>71</v>
      </c>
      <c r="H909" t="s">
        <v>1457</v>
      </c>
      <c r="I909" t="s">
        <v>402</v>
      </c>
      <c r="J909" t="s">
        <v>325</v>
      </c>
      <c r="K909" s="329">
        <v>46125.601956018516</v>
      </c>
      <c r="L909" t="s">
        <v>309</v>
      </c>
      <c r="M909" t="s">
        <v>445</v>
      </c>
      <c r="N909" t="s">
        <v>447</v>
      </c>
      <c r="O909" t="s">
        <v>328</v>
      </c>
      <c r="P909" t="s">
        <v>329</v>
      </c>
      <c r="R909" t="s">
        <v>122</v>
      </c>
      <c r="S909" t="s">
        <v>122</v>
      </c>
      <c r="T909" t="s">
        <v>330</v>
      </c>
      <c r="U909" t="s">
        <v>331</v>
      </c>
      <c r="V909" t="s">
        <v>112</v>
      </c>
      <c r="W909" t="s">
        <v>557</v>
      </c>
      <c r="X909">
        <v>0</v>
      </c>
      <c r="Y909">
        <v>0</v>
      </c>
      <c r="Z909">
        <v>0</v>
      </c>
      <c r="AA909">
        <v>0</v>
      </c>
      <c r="AB909">
        <v>0</v>
      </c>
      <c r="AC909">
        <v>0</v>
      </c>
      <c r="AD909">
        <v>0</v>
      </c>
      <c r="AE909">
        <v>0</v>
      </c>
      <c r="AF909">
        <v>1</v>
      </c>
      <c r="AG909">
        <v>0</v>
      </c>
      <c r="AH909">
        <v>0</v>
      </c>
      <c r="AI909">
        <v>0</v>
      </c>
      <c r="AJ909">
        <v>0</v>
      </c>
      <c r="AK909">
        <v>0</v>
      </c>
      <c r="AL909">
        <v>0</v>
      </c>
      <c r="AM909">
        <v>0</v>
      </c>
      <c r="AN909">
        <v>0</v>
      </c>
      <c r="AO909">
        <v>0</v>
      </c>
      <c r="AP909" t="s">
        <v>510</v>
      </c>
      <c r="AQ909">
        <v>0</v>
      </c>
      <c r="AR909">
        <v>0</v>
      </c>
      <c r="AS909">
        <v>1</v>
      </c>
      <c r="AT909">
        <v>0</v>
      </c>
      <c r="AU909">
        <v>0</v>
      </c>
      <c r="AV909">
        <v>0</v>
      </c>
      <c r="AW909">
        <v>0</v>
      </c>
      <c r="AX909">
        <v>0</v>
      </c>
      <c r="AY909" t="s">
        <v>334</v>
      </c>
      <c r="AZ909">
        <v>0</v>
      </c>
      <c r="BA909">
        <v>0</v>
      </c>
      <c r="BB909">
        <v>0</v>
      </c>
      <c r="BC909">
        <v>0</v>
      </c>
      <c r="BD909">
        <v>0</v>
      </c>
      <c r="BE909">
        <v>0</v>
      </c>
      <c r="BF909">
        <v>1</v>
      </c>
      <c r="BG909">
        <v>0</v>
      </c>
      <c r="BH909">
        <v>0</v>
      </c>
      <c r="BK909" t="s">
        <v>130</v>
      </c>
      <c r="BL909" t="s">
        <v>132</v>
      </c>
      <c r="BM909" t="s">
        <v>132</v>
      </c>
      <c r="BN909" t="s">
        <v>117</v>
      </c>
      <c r="BO909" t="s">
        <v>924</v>
      </c>
      <c r="BP909">
        <v>0</v>
      </c>
      <c r="BQ909">
        <v>0</v>
      </c>
      <c r="BR909">
        <v>0</v>
      </c>
      <c r="BS909">
        <v>0</v>
      </c>
      <c r="BT909">
        <v>0</v>
      </c>
      <c r="BU909">
        <v>1</v>
      </c>
      <c r="BV909">
        <v>0</v>
      </c>
      <c r="BW909">
        <v>0</v>
      </c>
      <c r="BX909">
        <v>0</v>
      </c>
      <c r="BY909">
        <v>0</v>
      </c>
      <c r="BZ909">
        <v>0</v>
      </c>
      <c r="CA909">
        <v>0</v>
      </c>
      <c r="CB909">
        <v>0</v>
      </c>
      <c r="CC909">
        <v>0</v>
      </c>
      <c r="CD909">
        <v>0</v>
      </c>
      <c r="CE909" t="s">
        <v>335</v>
      </c>
      <c r="CF909" t="s">
        <v>902</v>
      </c>
      <c r="CG909" t="s">
        <v>335</v>
      </c>
      <c r="CI909" t="s">
        <v>131</v>
      </c>
      <c r="CJ909" t="s">
        <v>51</v>
      </c>
      <c r="CK909" t="s">
        <v>3113</v>
      </c>
      <c r="CL909" t="s">
        <v>51</v>
      </c>
      <c r="CM909" t="s">
        <v>899</v>
      </c>
      <c r="CN909" t="s">
        <v>346</v>
      </c>
      <c r="CP909">
        <v>8</v>
      </c>
      <c r="CR909" t="s">
        <v>3114</v>
      </c>
      <c r="CS909" t="s">
        <v>337</v>
      </c>
    </row>
    <row r="910" spans="1:98" customFormat="1">
      <c r="A910">
        <v>199514</v>
      </c>
      <c r="B910" t="s">
        <v>321</v>
      </c>
      <c r="C910" t="s">
        <v>360</v>
      </c>
      <c r="D910">
        <v>1966</v>
      </c>
      <c r="E910">
        <v>60</v>
      </c>
      <c r="F910" t="s">
        <v>339</v>
      </c>
      <c r="G910" t="s">
        <v>84</v>
      </c>
      <c r="H910" t="s">
        <v>786</v>
      </c>
      <c r="I910" t="s">
        <v>478</v>
      </c>
      <c r="J910" t="s">
        <v>325</v>
      </c>
      <c r="K910" s="329">
        <v>46125.59747685185</v>
      </c>
      <c r="L910" t="s">
        <v>309</v>
      </c>
      <c r="M910" t="s">
        <v>551</v>
      </c>
      <c r="N910" t="s">
        <v>552</v>
      </c>
      <c r="O910" t="s">
        <v>553</v>
      </c>
      <c r="P910" t="s">
        <v>382</v>
      </c>
      <c r="R910" t="s">
        <v>123</v>
      </c>
      <c r="S910" t="s">
        <v>121</v>
      </c>
      <c r="T910" t="s">
        <v>121</v>
      </c>
      <c r="U910" t="s">
        <v>77</v>
      </c>
      <c r="V910" t="s">
        <v>111</v>
      </c>
      <c r="W910" t="s">
        <v>419</v>
      </c>
      <c r="X910">
        <v>0</v>
      </c>
      <c r="Y910">
        <v>0</v>
      </c>
      <c r="Z910">
        <v>1</v>
      </c>
      <c r="AA910">
        <v>0</v>
      </c>
      <c r="AB910">
        <v>0</v>
      </c>
      <c r="AC910">
        <v>0</v>
      </c>
      <c r="AD910">
        <v>1</v>
      </c>
      <c r="AE910">
        <v>0</v>
      </c>
      <c r="AF910">
        <v>0</v>
      </c>
      <c r="AG910">
        <v>0</v>
      </c>
      <c r="AH910">
        <v>0</v>
      </c>
      <c r="AI910">
        <v>0</v>
      </c>
      <c r="AJ910">
        <v>0</v>
      </c>
      <c r="AK910">
        <v>0</v>
      </c>
      <c r="AL910">
        <v>0</v>
      </c>
      <c r="AM910">
        <v>0</v>
      </c>
      <c r="AN910">
        <v>0</v>
      </c>
      <c r="AO910">
        <v>0</v>
      </c>
      <c r="AP910" t="s">
        <v>345</v>
      </c>
      <c r="AQ910">
        <v>1</v>
      </c>
      <c r="AR910">
        <v>0</v>
      </c>
      <c r="AS910">
        <v>0</v>
      </c>
      <c r="AT910">
        <v>0</v>
      </c>
      <c r="AU910">
        <v>0</v>
      </c>
      <c r="AV910">
        <v>0</v>
      </c>
      <c r="AW910">
        <v>0</v>
      </c>
      <c r="AX910">
        <v>0</v>
      </c>
      <c r="AY910" t="s">
        <v>345</v>
      </c>
      <c r="AZ910">
        <v>1</v>
      </c>
      <c r="BA910">
        <v>0</v>
      </c>
      <c r="BB910">
        <v>0</v>
      </c>
      <c r="BC910">
        <v>0</v>
      </c>
      <c r="BD910">
        <v>0</v>
      </c>
      <c r="BE910">
        <v>0</v>
      </c>
      <c r="BF910">
        <v>0</v>
      </c>
      <c r="BG910">
        <v>0</v>
      </c>
      <c r="BH910">
        <v>0</v>
      </c>
      <c r="BK910" t="s">
        <v>386</v>
      </c>
      <c r="BL910" t="s">
        <v>132</v>
      </c>
      <c r="BM910" t="s">
        <v>130</v>
      </c>
      <c r="BN910" t="s">
        <v>118</v>
      </c>
      <c r="BO910" t="s">
        <v>934</v>
      </c>
      <c r="BP910">
        <v>0</v>
      </c>
      <c r="BQ910">
        <v>1</v>
      </c>
      <c r="BR910">
        <v>0</v>
      </c>
      <c r="BS910">
        <v>1</v>
      </c>
      <c r="BT910">
        <v>0</v>
      </c>
      <c r="BU910">
        <v>0</v>
      </c>
      <c r="BV910">
        <v>0</v>
      </c>
      <c r="BW910">
        <v>0</v>
      </c>
      <c r="BX910">
        <v>0</v>
      </c>
      <c r="BY910">
        <v>0</v>
      </c>
      <c r="BZ910">
        <v>0</v>
      </c>
      <c r="CA910">
        <v>0</v>
      </c>
      <c r="CB910">
        <v>0</v>
      </c>
      <c r="CC910">
        <v>0</v>
      </c>
      <c r="CD910">
        <v>0</v>
      </c>
      <c r="CE910" t="s">
        <v>335</v>
      </c>
      <c r="CG910" t="s">
        <v>335</v>
      </c>
      <c r="CI910" t="s">
        <v>127</v>
      </c>
      <c r="CJ910" t="s">
        <v>52</v>
      </c>
      <c r="CL910" t="s">
        <v>52</v>
      </c>
      <c r="CN910" t="s">
        <v>346</v>
      </c>
      <c r="CP910">
        <v>10</v>
      </c>
      <c r="CS910" t="s">
        <v>337</v>
      </c>
    </row>
    <row r="911" spans="1:98" customFormat="1">
      <c r="A911">
        <v>199428</v>
      </c>
      <c r="B911" t="s">
        <v>348</v>
      </c>
      <c r="C911" t="s">
        <v>303</v>
      </c>
      <c r="D911">
        <v>1984</v>
      </c>
      <c r="E911">
        <v>42</v>
      </c>
      <c r="F911" t="s">
        <v>387</v>
      </c>
      <c r="G911" t="s">
        <v>78</v>
      </c>
      <c r="H911" t="s">
        <v>476</v>
      </c>
      <c r="I911" t="s">
        <v>349</v>
      </c>
      <c r="J911" t="s">
        <v>350</v>
      </c>
      <c r="K911" s="329">
        <v>46125.596400462964</v>
      </c>
      <c r="L911" t="s">
        <v>309</v>
      </c>
      <c r="M911" t="s">
        <v>356</v>
      </c>
      <c r="N911" t="s">
        <v>357</v>
      </c>
      <c r="O911" t="s">
        <v>358</v>
      </c>
      <c r="P911" t="s">
        <v>329</v>
      </c>
      <c r="R911" t="s">
        <v>122</v>
      </c>
      <c r="S911" t="s">
        <v>121</v>
      </c>
      <c r="T911" t="s">
        <v>121</v>
      </c>
      <c r="U911" t="s">
        <v>395</v>
      </c>
      <c r="V911" t="s">
        <v>111</v>
      </c>
      <c r="W911" t="s">
        <v>470</v>
      </c>
      <c r="X911">
        <v>0</v>
      </c>
      <c r="Y911">
        <v>0</v>
      </c>
      <c r="Z911">
        <v>1</v>
      </c>
      <c r="AA911">
        <v>0</v>
      </c>
      <c r="AB911">
        <v>0</v>
      </c>
      <c r="AC911">
        <v>0</v>
      </c>
      <c r="AD911">
        <v>0</v>
      </c>
      <c r="AE911">
        <v>0</v>
      </c>
      <c r="AF911">
        <v>0</v>
      </c>
      <c r="AG911">
        <v>0</v>
      </c>
      <c r="AH911">
        <v>0</v>
      </c>
      <c r="AI911">
        <v>0</v>
      </c>
      <c r="AJ911">
        <v>0</v>
      </c>
      <c r="AK911">
        <v>0</v>
      </c>
      <c r="AL911">
        <v>0</v>
      </c>
      <c r="AM911">
        <v>0</v>
      </c>
      <c r="AN911">
        <v>0</v>
      </c>
      <c r="AO911">
        <v>0</v>
      </c>
      <c r="AP911" t="s">
        <v>345</v>
      </c>
      <c r="AQ911">
        <v>1</v>
      </c>
      <c r="AR911">
        <v>0</v>
      </c>
      <c r="AS911">
        <v>0</v>
      </c>
      <c r="AT911">
        <v>0</v>
      </c>
      <c r="AU911">
        <v>0</v>
      </c>
      <c r="AV911">
        <v>0</v>
      </c>
      <c r="AW911">
        <v>0</v>
      </c>
      <c r="AX911">
        <v>0</v>
      </c>
      <c r="AY911" t="s">
        <v>345</v>
      </c>
      <c r="AZ911">
        <v>1</v>
      </c>
      <c r="BA911">
        <v>0</v>
      </c>
      <c r="BB911">
        <v>0</v>
      </c>
      <c r="BC911">
        <v>0</v>
      </c>
      <c r="BD911">
        <v>0</v>
      </c>
      <c r="BE911">
        <v>0</v>
      </c>
      <c r="BF911">
        <v>0</v>
      </c>
      <c r="BG911">
        <v>0</v>
      </c>
      <c r="BH911">
        <v>0</v>
      </c>
      <c r="BI911" t="s">
        <v>51</v>
      </c>
      <c r="BK911" t="s">
        <v>386</v>
      </c>
      <c r="BL911" t="s">
        <v>129</v>
      </c>
      <c r="BM911" t="s">
        <v>128</v>
      </c>
      <c r="BN911" t="s">
        <v>117</v>
      </c>
      <c r="BO911" t="s">
        <v>928</v>
      </c>
      <c r="BP911">
        <v>0</v>
      </c>
      <c r="BQ911">
        <v>0</v>
      </c>
      <c r="BR911">
        <v>0</v>
      </c>
      <c r="BS911">
        <v>1</v>
      </c>
      <c r="BT911">
        <v>0</v>
      </c>
      <c r="BU911">
        <v>0</v>
      </c>
      <c r="BV911">
        <v>0</v>
      </c>
      <c r="BW911">
        <v>0</v>
      </c>
      <c r="BX911">
        <v>0</v>
      </c>
      <c r="BY911">
        <v>0</v>
      </c>
      <c r="BZ911">
        <v>0</v>
      </c>
      <c r="CA911">
        <v>0</v>
      </c>
      <c r="CB911">
        <v>0</v>
      </c>
      <c r="CC911">
        <v>0</v>
      </c>
      <c r="CD911">
        <v>0</v>
      </c>
      <c r="CE911" t="s">
        <v>1545</v>
      </c>
      <c r="CG911" t="s">
        <v>139</v>
      </c>
      <c r="CI911" t="s">
        <v>127</v>
      </c>
      <c r="CJ911" t="s">
        <v>51</v>
      </c>
      <c r="CL911" t="s">
        <v>51</v>
      </c>
      <c r="CN911" t="s">
        <v>346</v>
      </c>
      <c r="CP911">
        <v>7</v>
      </c>
      <c r="CS911" t="s">
        <v>347</v>
      </c>
    </row>
    <row r="912" spans="1:98" customFormat="1">
      <c r="A912">
        <v>199501</v>
      </c>
      <c r="B912" t="s">
        <v>29</v>
      </c>
      <c r="C912" t="s">
        <v>322</v>
      </c>
      <c r="D912">
        <v>1984</v>
      </c>
      <c r="E912">
        <v>42</v>
      </c>
      <c r="F912" t="s">
        <v>387</v>
      </c>
      <c r="G912" t="s">
        <v>78</v>
      </c>
      <c r="H912" t="s">
        <v>476</v>
      </c>
      <c r="I912" t="s">
        <v>349</v>
      </c>
      <c r="J912" t="s">
        <v>350</v>
      </c>
      <c r="K912" s="329">
        <v>46125.596087962964</v>
      </c>
      <c r="L912" t="s">
        <v>309</v>
      </c>
      <c r="M912" t="s">
        <v>356</v>
      </c>
      <c r="N912" t="s">
        <v>357</v>
      </c>
      <c r="O912" t="s">
        <v>358</v>
      </c>
      <c r="P912" t="s">
        <v>329</v>
      </c>
      <c r="R912" t="s">
        <v>122</v>
      </c>
      <c r="S912" t="s">
        <v>121</v>
      </c>
      <c r="T912" t="s">
        <v>121</v>
      </c>
      <c r="U912" t="s">
        <v>395</v>
      </c>
      <c r="V912" t="s">
        <v>107</v>
      </c>
      <c r="W912" t="s">
        <v>384</v>
      </c>
      <c r="X912">
        <v>0</v>
      </c>
      <c r="Y912">
        <v>0</v>
      </c>
      <c r="Z912">
        <v>0</v>
      </c>
      <c r="AA912">
        <v>0</v>
      </c>
      <c r="AB912">
        <v>1</v>
      </c>
      <c r="AC912">
        <v>0</v>
      </c>
      <c r="AD912">
        <v>0</v>
      </c>
      <c r="AE912">
        <v>0</v>
      </c>
      <c r="AF912">
        <v>0</v>
      </c>
      <c r="AG912">
        <v>0</v>
      </c>
      <c r="AH912">
        <v>0</v>
      </c>
      <c r="AI912">
        <v>0</v>
      </c>
      <c r="AJ912">
        <v>0</v>
      </c>
      <c r="AK912">
        <v>0</v>
      </c>
      <c r="AL912">
        <v>0</v>
      </c>
      <c r="AM912">
        <v>0</v>
      </c>
      <c r="AN912">
        <v>0</v>
      </c>
      <c r="AO912">
        <v>0</v>
      </c>
      <c r="AP912" t="s">
        <v>345</v>
      </c>
      <c r="AQ912">
        <v>1</v>
      </c>
      <c r="AR912">
        <v>0</v>
      </c>
      <c r="AS912">
        <v>0</v>
      </c>
      <c r="AT912">
        <v>0</v>
      </c>
      <c r="AU912">
        <v>0</v>
      </c>
      <c r="AV912">
        <v>0</v>
      </c>
      <c r="AW912">
        <v>0</v>
      </c>
      <c r="AX912">
        <v>0</v>
      </c>
      <c r="AY912" t="s">
        <v>345</v>
      </c>
      <c r="AZ912">
        <v>1</v>
      </c>
      <c r="BA912">
        <v>0</v>
      </c>
      <c r="BB912">
        <v>0</v>
      </c>
      <c r="BC912">
        <v>0</v>
      </c>
      <c r="BD912">
        <v>0</v>
      </c>
      <c r="BE912">
        <v>0</v>
      </c>
      <c r="BF912">
        <v>0</v>
      </c>
      <c r="BG912">
        <v>0</v>
      </c>
      <c r="BH912">
        <v>0</v>
      </c>
      <c r="BK912" t="s">
        <v>131</v>
      </c>
      <c r="BL912" t="s">
        <v>128</v>
      </c>
      <c r="BM912" t="s">
        <v>128</v>
      </c>
      <c r="BN912" t="s">
        <v>118</v>
      </c>
      <c r="BO912" t="s">
        <v>922</v>
      </c>
      <c r="BP912">
        <v>1</v>
      </c>
      <c r="BQ912">
        <v>0</v>
      </c>
      <c r="BR912">
        <v>0</v>
      </c>
      <c r="BS912">
        <v>0</v>
      </c>
      <c r="BT912">
        <v>0</v>
      </c>
      <c r="BU912">
        <v>0</v>
      </c>
      <c r="BV912">
        <v>0</v>
      </c>
      <c r="BW912">
        <v>0</v>
      </c>
      <c r="BX912">
        <v>0</v>
      </c>
      <c r="BY912">
        <v>0</v>
      </c>
      <c r="BZ912">
        <v>0</v>
      </c>
      <c r="CA912">
        <v>0</v>
      </c>
      <c r="CB912">
        <v>0</v>
      </c>
      <c r="CC912">
        <v>0</v>
      </c>
      <c r="CD912">
        <v>0</v>
      </c>
      <c r="CE912" t="s">
        <v>335</v>
      </c>
      <c r="CG912" t="s">
        <v>335</v>
      </c>
      <c r="CI912" t="s">
        <v>127</v>
      </c>
      <c r="CJ912" t="s">
        <v>51</v>
      </c>
      <c r="CL912" t="s">
        <v>51</v>
      </c>
      <c r="CN912" t="s">
        <v>346</v>
      </c>
      <c r="CP912">
        <v>9</v>
      </c>
    </row>
    <row r="913" spans="1:97" customFormat="1">
      <c r="A913">
        <v>199511</v>
      </c>
      <c r="B913" t="s">
        <v>493</v>
      </c>
      <c r="C913" t="s">
        <v>360</v>
      </c>
      <c r="D913">
        <v>1980</v>
      </c>
      <c r="E913">
        <v>46</v>
      </c>
      <c r="F913" t="s">
        <v>387</v>
      </c>
      <c r="G913" t="s">
        <v>82</v>
      </c>
      <c r="H913" t="s">
        <v>597</v>
      </c>
      <c r="I913" t="s">
        <v>440</v>
      </c>
      <c r="J913" t="s">
        <v>325</v>
      </c>
      <c r="K913" s="329">
        <v>46125.577314814815</v>
      </c>
      <c r="L913" t="s">
        <v>309</v>
      </c>
      <c r="M913" t="s">
        <v>493</v>
      </c>
      <c r="N913" t="s">
        <v>494</v>
      </c>
      <c r="O913" t="s">
        <v>442</v>
      </c>
      <c r="P913" t="s">
        <v>405</v>
      </c>
      <c r="R913" t="s">
        <v>383</v>
      </c>
      <c r="S913" t="s">
        <v>121</v>
      </c>
      <c r="T913" t="s">
        <v>121</v>
      </c>
      <c r="U913" t="s">
        <v>331</v>
      </c>
      <c r="V913" t="s">
        <v>108</v>
      </c>
      <c r="W913" t="s">
        <v>373</v>
      </c>
      <c r="X913">
        <v>0</v>
      </c>
      <c r="Y913">
        <v>0</v>
      </c>
      <c r="Z913">
        <v>0</v>
      </c>
      <c r="AA913">
        <v>0</v>
      </c>
      <c r="AB913">
        <v>0</v>
      </c>
      <c r="AC913">
        <v>0</v>
      </c>
      <c r="AD913">
        <v>0</v>
      </c>
      <c r="AE913">
        <v>0</v>
      </c>
      <c r="AF913">
        <v>0</v>
      </c>
      <c r="AG913">
        <v>0</v>
      </c>
      <c r="AH913">
        <v>0</v>
      </c>
      <c r="AI913">
        <v>0</v>
      </c>
      <c r="AJ913">
        <v>0</v>
      </c>
      <c r="AK913">
        <v>0</v>
      </c>
      <c r="AL913">
        <v>0</v>
      </c>
      <c r="AM913">
        <v>0</v>
      </c>
      <c r="AN913">
        <v>0</v>
      </c>
      <c r="AO913" t="s">
        <v>3115</v>
      </c>
      <c r="AP913" t="s">
        <v>345</v>
      </c>
      <c r="AQ913">
        <v>1</v>
      </c>
      <c r="AR913">
        <v>0</v>
      </c>
      <c r="AS913">
        <v>0</v>
      </c>
      <c r="AT913">
        <v>0</v>
      </c>
      <c r="AU913">
        <v>0</v>
      </c>
      <c r="AV913">
        <v>0</v>
      </c>
      <c r="AW913">
        <v>0</v>
      </c>
      <c r="AX913">
        <v>0</v>
      </c>
      <c r="AY913" t="s">
        <v>345</v>
      </c>
      <c r="AZ913">
        <v>1</v>
      </c>
      <c r="BA913">
        <v>0</v>
      </c>
      <c r="BB913">
        <v>0</v>
      </c>
      <c r="BC913">
        <v>0</v>
      </c>
      <c r="BD913">
        <v>0</v>
      </c>
      <c r="BE913">
        <v>0</v>
      </c>
      <c r="BF913">
        <v>0</v>
      </c>
      <c r="BG913">
        <v>0</v>
      </c>
      <c r="BH913">
        <v>0</v>
      </c>
      <c r="BK913" t="s">
        <v>386</v>
      </c>
      <c r="BL913" t="s">
        <v>129</v>
      </c>
      <c r="BM913" t="s">
        <v>130</v>
      </c>
      <c r="BN913" t="s">
        <v>118</v>
      </c>
      <c r="BO913" t="s">
        <v>928</v>
      </c>
      <c r="BP913">
        <v>0</v>
      </c>
      <c r="BQ913">
        <v>0</v>
      </c>
      <c r="BR913">
        <v>0</v>
      </c>
      <c r="BS913">
        <v>1</v>
      </c>
      <c r="BT913">
        <v>0</v>
      </c>
      <c r="BU913">
        <v>0</v>
      </c>
      <c r="BV913">
        <v>0</v>
      </c>
      <c r="BW913">
        <v>0</v>
      </c>
      <c r="BX913">
        <v>0</v>
      </c>
      <c r="BY913">
        <v>0</v>
      </c>
      <c r="BZ913">
        <v>0</v>
      </c>
      <c r="CA913">
        <v>0</v>
      </c>
      <c r="CB913">
        <v>0</v>
      </c>
      <c r="CC913">
        <v>0</v>
      </c>
      <c r="CD913">
        <v>0</v>
      </c>
      <c r="CE913" t="s">
        <v>335</v>
      </c>
      <c r="CG913" t="s">
        <v>335</v>
      </c>
      <c r="CI913" t="s">
        <v>128</v>
      </c>
      <c r="CJ913" t="s">
        <v>51</v>
      </c>
      <c r="CL913" t="s">
        <v>51</v>
      </c>
      <c r="CN913" t="s">
        <v>346</v>
      </c>
      <c r="CP913">
        <v>10</v>
      </c>
      <c r="CS913" t="s">
        <v>337</v>
      </c>
    </row>
    <row r="914" spans="1:97" customFormat="1">
      <c r="A914">
        <v>199508</v>
      </c>
      <c r="B914" t="s">
        <v>356</v>
      </c>
      <c r="C914" t="s">
        <v>360</v>
      </c>
      <c r="D914">
        <v>1964</v>
      </c>
      <c r="E914">
        <v>62</v>
      </c>
      <c r="F914" t="s">
        <v>339</v>
      </c>
      <c r="G914" t="s">
        <v>71</v>
      </c>
      <c r="H914" t="s">
        <v>1457</v>
      </c>
      <c r="I914" t="s">
        <v>402</v>
      </c>
      <c r="J914" t="s">
        <v>325</v>
      </c>
      <c r="K914" s="329">
        <v>46125.575219907405</v>
      </c>
      <c r="L914" t="s">
        <v>309</v>
      </c>
      <c r="M914" t="s">
        <v>356</v>
      </c>
      <c r="N914" t="s">
        <v>357</v>
      </c>
      <c r="O914" t="s">
        <v>358</v>
      </c>
      <c r="P914" t="s">
        <v>329</v>
      </c>
      <c r="R914" t="s">
        <v>122</v>
      </c>
      <c r="S914" t="s">
        <v>122</v>
      </c>
      <c r="T914" t="s">
        <v>330</v>
      </c>
      <c r="U914" t="s">
        <v>331</v>
      </c>
      <c r="V914" t="s">
        <v>112</v>
      </c>
      <c r="W914" t="s">
        <v>557</v>
      </c>
      <c r="X914">
        <v>0</v>
      </c>
      <c r="Y914">
        <v>0</v>
      </c>
      <c r="Z914">
        <v>0</v>
      </c>
      <c r="AA914">
        <v>0</v>
      </c>
      <c r="AB914">
        <v>0</v>
      </c>
      <c r="AC914">
        <v>0</v>
      </c>
      <c r="AD914">
        <v>0</v>
      </c>
      <c r="AE914">
        <v>0</v>
      </c>
      <c r="AF914">
        <v>1</v>
      </c>
      <c r="AG914">
        <v>0</v>
      </c>
      <c r="AH914">
        <v>0</v>
      </c>
      <c r="AI914">
        <v>0</v>
      </c>
      <c r="AJ914">
        <v>0</v>
      </c>
      <c r="AK914">
        <v>0</v>
      </c>
      <c r="AL914">
        <v>0</v>
      </c>
      <c r="AM914">
        <v>0</v>
      </c>
      <c r="AN914">
        <v>0</v>
      </c>
      <c r="AO914">
        <v>0</v>
      </c>
      <c r="AP914" t="s">
        <v>510</v>
      </c>
      <c r="AQ914">
        <v>0</v>
      </c>
      <c r="AR914">
        <v>0</v>
      </c>
      <c r="AS914">
        <v>1</v>
      </c>
      <c r="AT914">
        <v>0</v>
      </c>
      <c r="AU914">
        <v>0</v>
      </c>
      <c r="AV914">
        <v>0</v>
      </c>
      <c r="AW914">
        <v>0</v>
      </c>
      <c r="AX914">
        <v>0</v>
      </c>
      <c r="AY914" t="s">
        <v>608</v>
      </c>
      <c r="AZ914">
        <v>0</v>
      </c>
      <c r="BA914">
        <v>0</v>
      </c>
      <c r="BB914">
        <v>0</v>
      </c>
      <c r="BC914">
        <v>0</v>
      </c>
      <c r="BD914">
        <v>0</v>
      </c>
      <c r="BE914">
        <v>1</v>
      </c>
      <c r="BF914">
        <v>0</v>
      </c>
      <c r="BG914">
        <v>0</v>
      </c>
      <c r="BH914">
        <v>0</v>
      </c>
      <c r="BK914" t="s">
        <v>130</v>
      </c>
      <c r="BL914" t="s">
        <v>132</v>
      </c>
      <c r="BM914" t="s">
        <v>132</v>
      </c>
      <c r="BN914" t="s">
        <v>118</v>
      </c>
      <c r="BO914" t="s">
        <v>924</v>
      </c>
      <c r="BP914">
        <v>0</v>
      </c>
      <c r="BQ914">
        <v>0</v>
      </c>
      <c r="BR914">
        <v>0</v>
      </c>
      <c r="BS914">
        <v>0</v>
      </c>
      <c r="BT914">
        <v>0</v>
      </c>
      <c r="BU914">
        <v>1</v>
      </c>
      <c r="BV914">
        <v>0</v>
      </c>
      <c r="BW914">
        <v>0</v>
      </c>
      <c r="BX914">
        <v>0</v>
      </c>
      <c r="BY914">
        <v>0</v>
      </c>
      <c r="BZ914">
        <v>0</v>
      </c>
      <c r="CA914">
        <v>0</v>
      </c>
      <c r="CB914">
        <v>0</v>
      </c>
      <c r="CC914">
        <v>0</v>
      </c>
      <c r="CD914">
        <v>0</v>
      </c>
      <c r="CE914" t="s">
        <v>335</v>
      </c>
      <c r="CF914" t="s">
        <v>902</v>
      </c>
      <c r="CG914" t="s">
        <v>335</v>
      </c>
      <c r="CI914" t="s">
        <v>130</v>
      </c>
      <c r="CJ914" t="s">
        <v>52</v>
      </c>
      <c r="CK914" t="s">
        <v>899</v>
      </c>
      <c r="CL914" t="s">
        <v>51</v>
      </c>
      <c r="CM914" t="s">
        <v>3116</v>
      </c>
      <c r="CN914" t="s">
        <v>336</v>
      </c>
      <c r="CO914" t="s">
        <v>3117</v>
      </c>
      <c r="CP914">
        <v>8</v>
      </c>
      <c r="CQ914" t="s">
        <v>1508</v>
      </c>
      <c r="CR914" t="s">
        <v>3118</v>
      </c>
      <c r="CS914" t="s">
        <v>337</v>
      </c>
    </row>
    <row r="915" spans="1:97" customFormat="1">
      <c r="A915">
        <v>199449</v>
      </c>
      <c r="B915" t="s">
        <v>321</v>
      </c>
      <c r="C915" t="s">
        <v>322</v>
      </c>
      <c r="D915">
        <v>1965</v>
      </c>
      <c r="E915">
        <v>61</v>
      </c>
      <c r="F915" t="s">
        <v>339</v>
      </c>
      <c r="G915" t="s">
        <v>78</v>
      </c>
      <c r="H915" t="s">
        <v>467</v>
      </c>
      <c r="I915" t="s">
        <v>324</v>
      </c>
      <c r="J915" t="s">
        <v>350</v>
      </c>
      <c r="K915" s="329">
        <v>46125.57104166667</v>
      </c>
      <c r="L915" t="s">
        <v>309</v>
      </c>
      <c r="M915" t="s">
        <v>508</v>
      </c>
      <c r="N915" t="s">
        <v>509</v>
      </c>
      <c r="O915" t="s">
        <v>442</v>
      </c>
      <c r="P915" t="s">
        <v>405</v>
      </c>
      <c r="R915" t="s">
        <v>122</v>
      </c>
      <c r="S915" t="s">
        <v>122</v>
      </c>
      <c r="T915" t="s">
        <v>343</v>
      </c>
      <c r="U915" t="s">
        <v>331</v>
      </c>
      <c r="V915" t="s">
        <v>109</v>
      </c>
      <c r="W915" t="s">
        <v>505</v>
      </c>
      <c r="X915">
        <v>0</v>
      </c>
      <c r="Y915">
        <v>0</v>
      </c>
      <c r="Z915">
        <v>0</v>
      </c>
      <c r="AA915">
        <v>0</v>
      </c>
      <c r="AB915">
        <v>0</v>
      </c>
      <c r="AC915">
        <v>1</v>
      </c>
      <c r="AD915">
        <v>0</v>
      </c>
      <c r="AE915">
        <v>0</v>
      </c>
      <c r="AF915">
        <v>0</v>
      </c>
      <c r="AG915">
        <v>0</v>
      </c>
      <c r="AH915">
        <v>0</v>
      </c>
      <c r="AI915">
        <v>0</v>
      </c>
      <c r="AJ915">
        <v>0</v>
      </c>
      <c r="AK915">
        <v>0</v>
      </c>
      <c r="AL915">
        <v>0</v>
      </c>
      <c r="AM915">
        <v>0</v>
      </c>
      <c r="AN915">
        <v>0</v>
      </c>
      <c r="AO915">
        <v>0</v>
      </c>
      <c r="AP915" t="s">
        <v>345</v>
      </c>
      <c r="AQ915">
        <v>1</v>
      </c>
      <c r="AR915">
        <v>0</v>
      </c>
      <c r="AS915">
        <v>0</v>
      </c>
      <c r="AT915">
        <v>0</v>
      </c>
      <c r="AU915">
        <v>0</v>
      </c>
      <c r="AV915">
        <v>0</v>
      </c>
      <c r="AW915">
        <v>0</v>
      </c>
      <c r="AX915">
        <v>0</v>
      </c>
      <c r="AY915" t="s">
        <v>345</v>
      </c>
      <c r="AZ915">
        <v>1</v>
      </c>
      <c r="BA915">
        <v>0</v>
      </c>
      <c r="BB915">
        <v>0</v>
      </c>
      <c r="BC915">
        <v>0</v>
      </c>
      <c r="BD915">
        <v>0</v>
      </c>
      <c r="BE915">
        <v>0</v>
      </c>
      <c r="BF915">
        <v>0</v>
      </c>
      <c r="BG915">
        <v>0</v>
      </c>
      <c r="BH915">
        <v>0</v>
      </c>
      <c r="BK915" t="s">
        <v>131</v>
      </c>
      <c r="BL915" t="s">
        <v>131</v>
      </c>
      <c r="BM915" t="s">
        <v>132</v>
      </c>
      <c r="BN915" t="s">
        <v>117</v>
      </c>
      <c r="BO915" t="s">
        <v>928</v>
      </c>
      <c r="BP915">
        <v>0</v>
      </c>
      <c r="BQ915">
        <v>0</v>
      </c>
      <c r="BR915">
        <v>0</v>
      </c>
      <c r="BS915">
        <v>1</v>
      </c>
      <c r="BT915">
        <v>0</v>
      </c>
      <c r="BU915">
        <v>0</v>
      </c>
      <c r="BV915">
        <v>0</v>
      </c>
      <c r="BW915">
        <v>0</v>
      </c>
      <c r="BX915">
        <v>0</v>
      </c>
      <c r="BY915">
        <v>0</v>
      </c>
      <c r="BZ915">
        <v>0</v>
      </c>
      <c r="CA915">
        <v>0</v>
      </c>
      <c r="CB915">
        <v>0</v>
      </c>
      <c r="CC915">
        <v>0</v>
      </c>
      <c r="CD915">
        <v>0</v>
      </c>
      <c r="CE915" t="s">
        <v>167</v>
      </c>
      <c r="CG915" t="s">
        <v>335</v>
      </c>
      <c r="CI915" t="s">
        <v>127</v>
      </c>
      <c r="CJ915" t="s">
        <v>52</v>
      </c>
      <c r="CL915" t="s">
        <v>52</v>
      </c>
      <c r="CN915" t="s">
        <v>346</v>
      </c>
      <c r="CP915">
        <v>5</v>
      </c>
      <c r="CS915" t="s">
        <v>337</v>
      </c>
    </row>
    <row r="916" spans="1:97" customFormat="1">
      <c r="A916">
        <v>199487</v>
      </c>
      <c r="B916" t="s">
        <v>321</v>
      </c>
      <c r="C916" t="s">
        <v>322</v>
      </c>
      <c r="D916">
        <v>1973</v>
      </c>
      <c r="E916">
        <v>53</v>
      </c>
      <c r="F916" t="s">
        <v>58</v>
      </c>
      <c r="G916" t="s">
        <v>75</v>
      </c>
      <c r="H916" t="s">
        <v>648</v>
      </c>
      <c r="I916" t="s">
        <v>575</v>
      </c>
      <c r="J916" t="s">
        <v>350</v>
      </c>
      <c r="K916" s="329">
        <v>46125.570949074077</v>
      </c>
      <c r="L916" t="s">
        <v>309</v>
      </c>
      <c r="M916" t="s">
        <v>493</v>
      </c>
      <c r="N916" t="s">
        <v>494</v>
      </c>
      <c r="O916" t="s">
        <v>442</v>
      </c>
      <c r="P916" t="s">
        <v>405</v>
      </c>
      <c r="R916" t="s">
        <v>122</v>
      </c>
      <c r="S916" t="s">
        <v>122</v>
      </c>
      <c r="T916" t="s">
        <v>394</v>
      </c>
      <c r="U916" t="s">
        <v>331</v>
      </c>
      <c r="V916" t="s">
        <v>107</v>
      </c>
      <c r="W916" t="s">
        <v>373</v>
      </c>
      <c r="X916">
        <v>0</v>
      </c>
      <c r="Y916">
        <v>0</v>
      </c>
      <c r="Z916">
        <v>0</v>
      </c>
      <c r="AA916">
        <v>0</v>
      </c>
      <c r="AB916">
        <v>0</v>
      </c>
      <c r="AC916">
        <v>0</v>
      </c>
      <c r="AD916">
        <v>0</v>
      </c>
      <c r="AE916">
        <v>0</v>
      </c>
      <c r="AF916">
        <v>0</v>
      </c>
      <c r="AG916">
        <v>0</v>
      </c>
      <c r="AH916">
        <v>0</v>
      </c>
      <c r="AI916">
        <v>0</v>
      </c>
      <c r="AJ916">
        <v>0</v>
      </c>
      <c r="AK916">
        <v>0</v>
      </c>
      <c r="AL916">
        <v>0</v>
      </c>
      <c r="AM916">
        <v>0</v>
      </c>
      <c r="AN916">
        <v>0</v>
      </c>
      <c r="AO916" t="s">
        <v>1432</v>
      </c>
      <c r="AP916" t="s">
        <v>345</v>
      </c>
      <c r="AQ916">
        <v>1</v>
      </c>
      <c r="AR916">
        <v>0</v>
      </c>
      <c r="AS916">
        <v>0</v>
      </c>
      <c r="AT916">
        <v>0</v>
      </c>
      <c r="AU916">
        <v>0</v>
      </c>
      <c r="AV916">
        <v>0</v>
      </c>
      <c r="AW916">
        <v>0</v>
      </c>
      <c r="AX916">
        <v>0</v>
      </c>
      <c r="AY916" t="s">
        <v>345</v>
      </c>
      <c r="AZ916">
        <v>1</v>
      </c>
      <c r="BA916">
        <v>0</v>
      </c>
      <c r="BB916">
        <v>0</v>
      </c>
      <c r="BC916">
        <v>0</v>
      </c>
      <c r="BD916">
        <v>0</v>
      </c>
      <c r="BE916">
        <v>0</v>
      </c>
      <c r="BF916">
        <v>0</v>
      </c>
      <c r="BG916">
        <v>0</v>
      </c>
      <c r="BH916">
        <v>0</v>
      </c>
      <c r="BK916" t="s">
        <v>131</v>
      </c>
      <c r="BL916" t="s">
        <v>131</v>
      </c>
      <c r="BM916" t="s">
        <v>131</v>
      </c>
      <c r="BN916" t="s">
        <v>117</v>
      </c>
      <c r="BO916" t="s">
        <v>924</v>
      </c>
      <c r="BP916">
        <v>0</v>
      </c>
      <c r="BQ916">
        <v>0</v>
      </c>
      <c r="BR916">
        <v>0</v>
      </c>
      <c r="BS916">
        <v>0</v>
      </c>
      <c r="BT916">
        <v>0</v>
      </c>
      <c r="BU916">
        <v>1</v>
      </c>
      <c r="BV916">
        <v>0</v>
      </c>
      <c r="BW916">
        <v>0</v>
      </c>
      <c r="BX916">
        <v>0</v>
      </c>
      <c r="BY916">
        <v>0</v>
      </c>
      <c r="BZ916">
        <v>0</v>
      </c>
      <c r="CA916">
        <v>0</v>
      </c>
      <c r="CB916">
        <v>0</v>
      </c>
      <c r="CC916">
        <v>0</v>
      </c>
      <c r="CD916">
        <v>0</v>
      </c>
      <c r="CE916" t="s">
        <v>203</v>
      </c>
      <c r="CF916" t="s">
        <v>3119</v>
      </c>
      <c r="CG916" t="s">
        <v>227</v>
      </c>
      <c r="CI916" t="s">
        <v>128</v>
      </c>
      <c r="CJ916" t="s">
        <v>52</v>
      </c>
      <c r="CL916" t="s">
        <v>52</v>
      </c>
      <c r="CN916" t="s">
        <v>346</v>
      </c>
      <c r="CP916">
        <v>6</v>
      </c>
      <c r="CS916" t="s">
        <v>337</v>
      </c>
    </row>
    <row r="917" spans="1:97" customFormat="1">
      <c r="A917">
        <v>199480</v>
      </c>
      <c r="B917" t="s">
        <v>468</v>
      </c>
      <c r="C917" t="s">
        <v>322</v>
      </c>
      <c r="D917">
        <v>1995</v>
      </c>
      <c r="E917">
        <v>31</v>
      </c>
      <c r="F917" t="s">
        <v>57</v>
      </c>
      <c r="G917" t="s">
        <v>80</v>
      </c>
      <c r="H917" t="s">
        <v>559</v>
      </c>
      <c r="I917" t="s">
        <v>361</v>
      </c>
      <c r="J917" t="s">
        <v>350</v>
      </c>
      <c r="K917" s="329">
        <v>46125.563009259262</v>
      </c>
      <c r="L917" t="s">
        <v>309</v>
      </c>
      <c r="M917" t="s">
        <v>1372</v>
      </c>
      <c r="N917" t="s">
        <v>1402</v>
      </c>
      <c r="O917" t="s">
        <v>377</v>
      </c>
      <c r="P917" t="s">
        <v>365</v>
      </c>
      <c r="Q917" t="s">
        <v>304</v>
      </c>
      <c r="R917" t="s">
        <v>122</v>
      </c>
      <c r="S917" t="s">
        <v>122</v>
      </c>
      <c r="T917" t="s">
        <v>391</v>
      </c>
      <c r="U917" t="s">
        <v>331</v>
      </c>
      <c r="V917" t="s">
        <v>107</v>
      </c>
      <c r="W917" t="s">
        <v>557</v>
      </c>
      <c r="X917">
        <v>0</v>
      </c>
      <c r="Y917">
        <v>0</v>
      </c>
      <c r="Z917">
        <v>0</v>
      </c>
      <c r="AA917">
        <v>0</v>
      </c>
      <c r="AB917">
        <v>0</v>
      </c>
      <c r="AC917">
        <v>0</v>
      </c>
      <c r="AD917">
        <v>0</v>
      </c>
      <c r="AE917">
        <v>0</v>
      </c>
      <c r="AF917">
        <v>1</v>
      </c>
      <c r="AG917">
        <v>0</v>
      </c>
      <c r="AH917">
        <v>0</v>
      </c>
      <c r="AI917">
        <v>0</v>
      </c>
      <c r="AJ917">
        <v>0</v>
      </c>
      <c r="AK917">
        <v>0</v>
      </c>
      <c r="AL917">
        <v>0</v>
      </c>
      <c r="AM917">
        <v>0</v>
      </c>
      <c r="AN917">
        <v>0</v>
      </c>
      <c r="AO917">
        <v>0</v>
      </c>
      <c r="AP917" t="s">
        <v>345</v>
      </c>
      <c r="AQ917">
        <v>1</v>
      </c>
      <c r="AR917">
        <v>0</v>
      </c>
      <c r="AS917">
        <v>0</v>
      </c>
      <c r="AT917">
        <v>0</v>
      </c>
      <c r="AU917">
        <v>0</v>
      </c>
      <c r="AV917">
        <v>0</v>
      </c>
      <c r="AW917">
        <v>0</v>
      </c>
      <c r="AX917">
        <v>0</v>
      </c>
      <c r="AY917" t="s">
        <v>345</v>
      </c>
      <c r="AZ917">
        <v>1</v>
      </c>
      <c r="BA917">
        <v>0</v>
      </c>
      <c r="BB917">
        <v>0</v>
      </c>
      <c r="BC917">
        <v>0</v>
      </c>
      <c r="BD917">
        <v>0</v>
      </c>
      <c r="BE917">
        <v>0</v>
      </c>
      <c r="BF917">
        <v>0</v>
      </c>
      <c r="BG917">
        <v>0</v>
      </c>
      <c r="BH917">
        <v>0</v>
      </c>
      <c r="BK917" t="s">
        <v>130</v>
      </c>
      <c r="BL917" t="s">
        <v>130</v>
      </c>
      <c r="BM917" t="s">
        <v>132</v>
      </c>
      <c r="BN917" t="s">
        <v>118</v>
      </c>
      <c r="BO917" t="s">
        <v>924</v>
      </c>
      <c r="BP917">
        <v>0</v>
      </c>
      <c r="BQ917">
        <v>0</v>
      </c>
      <c r="BR917">
        <v>0</v>
      </c>
      <c r="BS917">
        <v>0</v>
      </c>
      <c r="BT917">
        <v>0</v>
      </c>
      <c r="BU917">
        <v>1</v>
      </c>
      <c r="BV917">
        <v>0</v>
      </c>
      <c r="BW917">
        <v>0</v>
      </c>
      <c r="BX917">
        <v>0</v>
      </c>
      <c r="BY917">
        <v>0</v>
      </c>
      <c r="BZ917">
        <v>0</v>
      </c>
      <c r="CA917">
        <v>0</v>
      </c>
      <c r="CB917">
        <v>0</v>
      </c>
      <c r="CC917">
        <v>0</v>
      </c>
      <c r="CD917">
        <v>0</v>
      </c>
      <c r="CE917" t="s">
        <v>335</v>
      </c>
      <c r="CF917" t="s">
        <v>1367</v>
      </c>
      <c r="CG917" t="s">
        <v>227</v>
      </c>
      <c r="CI917" t="s">
        <v>128</v>
      </c>
      <c r="CJ917" t="s">
        <v>51</v>
      </c>
      <c r="CL917" t="s">
        <v>52</v>
      </c>
      <c r="CN917" t="s">
        <v>346</v>
      </c>
      <c r="CP917">
        <v>8</v>
      </c>
      <c r="CS917" t="s">
        <v>347</v>
      </c>
    </row>
    <row r="918" spans="1:97" customFormat="1">
      <c r="A918">
        <v>199507</v>
      </c>
      <c r="B918" t="s">
        <v>379</v>
      </c>
      <c r="C918" t="s">
        <v>322</v>
      </c>
      <c r="D918">
        <v>1950</v>
      </c>
      <c r="E918">
        <v>76</v>
      </c>
      <c r="F918" t="s">
        <v>376</v>
      </c>
      <c r="G918" t="s">
        <v>49</v>
      </c>
      <c r="H918" t="s">
        <v>415</v>
      </c>
      <c r="I918" t="s">
        <v>367</v>
      </c>
      <c r="J918" t="s">
        <v>350</v>
      </c>
      <c r="K918" s="329">
        <v>46125.562615740739</v>
      </c>
      <c r="L918" t="s">
        <v>309</v>
      </c>
      <c r="M918" t="s">
        <v>379</v>
      </c>
      <c r="N918" t="s">
        <v>380</v>
      </c>
      <c r="O918" t="s">
        <v>381</v>
      </c>
      <c r="P918" t="s">
        <v>382</v>
      </c>
      <c r="Q918" t="s">
        <v>1255</v>
      </c>
      <c r="R918" t="s">
        <v>383</v>
      </c>
      <c r="S918" t="s">
        <v>121</v>
      </c>
      <c r="T918" t="s">
        <v>391</v>
      </c>
      <c r="U918" t="s">
        <v>372</v>
      </c>
      <c r="V918" t="s">
        <v>107</v>
      </c>
      <c r="W918" t="s">
        <v>392</v>
      </c>
      <c r="X918">
        <v>1</v>
      </c>
      <c r="Y918">
        <v>0</v>
      </c>
      <c r="Z918">
        <v>0</v>
      </c>
      <c r="AA918">
        <v>0</v>
      </c>
      <c r="AB918">
        <v>0</v>
      </c>
      <c r="AC918">
        <v>0</v>
      </c>
      <c r="AD918">
        <v>0</v>
      </c>
      <c r="AE918">
        <v>0</v>
      </c>
      <c r="AF918">
        <v>0</v>
      </c>
      <c r="AG918">
        <v>0</v>
      </c>
      <c r="AH918">
        <v>0</v>
      </c>
      <c r="AI918">
        <v>0</v>
      </c>
      <c r="AJ918">
        <v>0</v>
      </c>
      <c r="AK918">
        <v>0</v>
      </c>
      <c r="AL918">
        <v>0</v>
      </c>
      <c r="AM918">
        <v>0</v>
      </c>
      <c r="AN918">
        <v>0</v>
      </c>
      <c r="AO918">
        <v>0</v>
      </c>
      <c r="AP918" t="s">
        <v>345</v>
      </c>
      <c r="AQ918">
        <v>1</v>
      </c>
      <c r="AR918">
        <v>0</v>
      </c>
      <c r="AS918">
        <v>0</v>
      </c>
      <c r="AT918">
        <v>0</v>
      </c>
      <c r="AU918">
        <v>0</v>
      </c>
      <c r="AV918">
        <v>0</v>
      </c>
      <c r="AW918">
        <v>0</v>
      </c>
      <c r="AX918">
        <v>0</v>
      </c>
      <c r="AY918" t="s">
        <v>345</v>
      </c>
      <c r="AZ918">
        <v>1</v>
      </c>
      <c r="BA918">
        <v>0</v>
      </c>
      <c r="BB918">
        <v>0</v>
      </c>
      <c r="BC918">
        <v>0</v>
      </c>
      <c r="BD918">
        <v>0</v>
      </c>
      <c r="BE918">
        <v>0</v>
      </c>
      <c r="BF918">
        <v>0</v>
      </c>
      <c r="BG918">
        <v>0</v>
      </c>
      <c r="BH918">
        <v>0</v>
      </c>
      <c r="BI918" t="s">
        <v>51</v>
      </c>
      <c r="BK918" t="s">
        <v>128</v>
      </c>
      <c r="BL918" t="s">
        <v>129</v>
      </c>
      <c r="BM918" t="s">
        <v>130</v>
      </c>
      <c r="BN918" t="s">
        <v>117</v>
      </c>
      <c r="BO918" t="s">
        <v>922</v>
      </c>
      <c r="BP918">
        <v>1</v>
      </c>
      <c r="BQ918">
        <v>0</v>
      </c>
      <c r="BR918">
        <v>0</v>
      </c>
      <c r="BS918">
        <v>0</v>
      </c>
      <c r="BT918">
        <v>0</v>
      </c>
      <c r="BU918">
        <v>0</v>
      </c>
      <c r="BV918">
        <v>0</v>
      </c>
      <c r="BW918">
        <v>0</v>
      </c>
      <c r="BX918">
        <v>0</v>
      </c>
      <c r="BY918">
        <v>0</v>
      </c>
      <c r="BZ918">
        <v>0</v>
      </c>
      <c r="CA918">
        <v>0</v>
      </c>
      <c r="CB918">
        <v>0</v>
      </c>
      <c r="CC918">
        <v>0</v>
      </c>
      <c r="CD918">
        <v>0</v>
      </c>
      <c r="CE918" t="s">
        <v>335</v>
      </c>
      <c r="CG918" t="s">
        <v>335</v>
      </c>
      <c r="CI918" t="s">
        <v>130</v>
      </c>
      <c r="CJ918" t="s">
        <v>52</v>
      </c>
      <c r="CL918" t="s">
        <v>52</v>
      </c>
      <c r="CN918" t="s">
        <v>346</v>
      </c>
      <c r="CP918">
        <v>5</v>
      </c>
      <c r="CS918" t="s">
        <v>337</v>
      </c>
    </row>
    <row r="919" spans="1:97" customFormat="1">
      <c r="A919">
        <v>199505</v>
      </c>
      <c r="B919" t="s">
        <v>1363</v>
      </c>
      <c r="C919" t="s">
        <v>360</v>
      </c>
      <c r="D919">
        <v>1959</v>
      </c>
      <c r="E919">
        <v>67</v>
      </c>
      <c r="F919" t="s">
        <v>339</v>
      </c>
      <c r="G919" t="s">
        <v>87</v>
      </c>
      <c r="H919" t="s">
        <v>654</v>
      </c>
      <c r="I919" t="s">
        <v>324</v>
      </c>
      <c r="J919" t="s">
        <v>325</v>
      </c>
      <c r="K919" s="329">
        <v>46125.549108796295</v>
      </c>
      <c r="L919" t="s">
        <v>309</v>
      </c>
      <c r="M919" t="s">
        <v>1363</v>
      </c>
      <c r="N919" t="s">
        <v>1364</v>
      </c>
      <c r="O919" t="s">
        <v>459</v>
      </c>
      <c r="P919" t="s">
        <v>353</v>
      </c>
      <c r="Q919" t="s">
        <v>305</v>
      </c>
      <c r="R919" t="s">
        <v>122</v>
      </c>
      <c r="S919" t="s">
        <v>122</v>
      </c>
      <c r="T919" t="s">
        <v>343</v>
      </c>
      <c r="U919" t="s">
        <v>331</v>
      </c>
      <c r="V919" t="s">
        <v>108</v>
      </c>
      <c r="W919" t="s">
        <v>505</v>
      </c>
      <c r="X919">
        <v>0</v>
      </c>
      <c r="Y919">
        <v>0</v>
      </c>
      <c r="Z919">
        <v>0</v>
      </c>
      <c r="AA919">
        <v>0</v>
      </c>
      <c r="AB919">
        <v>0</v>
      </c>
      <c r="AC919">
        <v>1</v>
      </c>
      <c r="AD919">
        <v>0</v>
      </c>
      <c r="AE919">
        <v>0</v>
      </c>
      <c r="AF919">
        <v>0</v>
      </c>
      <c r="AG919">
        <v>0</v>
      </c>
      <c r="AH919">
        <v>0</v>
      </c>
      <c r="AI919">
        <v>0</v>
      </c>
      <c r="AJ919">
        <v>0</v>
      </c>
      <c r="AK919">
        <v>0</v>
      </c>
      <c r="AL919">
        <v>0</v>
      </c>
      <c r="AM919">
        <v>0</v>
      </c>
      <c r="AN919">
        <v>0</v>
      </c>
      <c r="AO919">
        <v>0</v>
      </c>
      <c r="AP919" t="s">
        <v>375</v>
      </c>
      <c r="AQ919">
        <v>0</v>
      </c>
      <c r="AR919">
        <v>1</v>
      </c>
      <c r="AS919">
        <v>0</v>
      </c>
      <c r="AT919">
        <v>0</v>
      </c>
      <c r="AU919">
        <v>0</v>
      </c>
      <c r="AV919">
        <v>0</v>
      </c>
      <c r="AW919">
        <v>0</v>
      </c>
      <c r="AX919">
        <v>0</v>
      </c>
      <c r="AY919" t="s">
        <v>375</v>
      </c>
      <c r="AZ919">
        <v>0</v>
      </c>
      <c r="BA919">
        <v>1</v>
      </c>
      <c r="BB919">
        <v>0</v>
      </c>
      <c r="BC919">
        <v>0</v>
      </c>
      <c r="BD919">
        <v>0</v>
      </c>
      <c r="BE919">
        <v>0</v>
      </c>
      <c r="BF919">
        <v>0</v>
      </c>
      <c r="BG919">
        <v>0</v>
      </c>
      <c r="BH919">
        <v>0</v>
      </c>
      <c r="BI919" t="s">
        <v>51</v>
      </c>
      <c r="BK919" t="s">
        <v>132</v>
      </c>
      <c r="BL919" t="s">
        <v>133</v>
      </c>
      <c r="BM919" t="s">
        <v>131</v>
      </c>
      <c r="BN919" t="s">
        <v>117</v>
      </c>
      <c r="BO919" t="s">
        <v>924</v>
      </c>
      <c r="BP919">
        <v>0</v>
      </c>
      <c r="BQ919">
        <v>0</v>
      </c>
      <c r="BR919">
        <v>0</v>
      </c>
      <c r="BS919">
        <v>0</v>
      </c>
      <c r="BT919">
        <v>0</v>
      </c>
      <c r="BU919">
        <v>1</v>
      </c>
      <c r="BV919">
        <v>0</v>
      </c>
      <c r="BW919">
        <v>0</v>
      </c>
      <c r="BX919">
        <v>0</v>
      </c>
      <c r="BY919">
        <v>0</v>
      </c>
      <c r="BZ919">
        <v>0</v>
      </c>
      <c r="CA919">
        <v>0</v>
      </c>
      <c r="CB919">
        <v>0</v>
      </c>
      <c r="CC919">
        <v>0</v>
      </c>
      <c r="CD919">
        <v>0</v>
      </c>
      <c r="CE919" t="s">
        <v>335</v>
      </c>
      <c r="CG919" t="s">
        <v>335</v>
      </c>
      <c r="CI919" t="s">
        <v>131</v>
      </c>
      <c r="CJ919" t="s">
        <v>51</v>
      </c>
      <c r="CL919" t="s">
        <v>51</v>
      </c>
      <c r="CN919" t="s">
        <v>346</v>
      </c>
      <c r="CP919">
        <v>10</v>
      </c>
      <c r="CS919" t="s">
        <v>347</v>
      </c>
    </row>
    <row r="920" spans="1:97" customFormat="1">
      <c r="A920">
        <v>199501</v>
      </c>
      <c r="B920" t="s">
        <v>29</v>
      </c>
      <c r="C920" t="s">
        <v>322</v>
      </c>
      <c r="D920">
        <v>1984</v>
      </c>
      <c r="E920">
        <v>42</v>
      </c>
      <c r="F920" t="s">
        <v>387</v>
      </c>
      <c r="G920" t="s">
        <v>78</v>
      </c>
      <c r="H920" t="s">
        <v>476</v>
      </c>
      <c r="I920" t="s">
        <v>349</v>
      </c>
      <c r="J920" t="s">
        <v>350</v>
      </c>
      <c r="K920" s="329">
        <v>46125.520601851851</v>
      </c>
      <c r="L920" t="s">
        <v>309</v>
      </c>
      <c r="M920" t="s">
        <v>29</v>
      </c>
      <c r="N920" t="s">
        <v>458</v>
      </c>
      <c r="O920" t="s">
        <v>459</v>
      </c>
      <c r="P920" t="s">
        <v>353</v>
      </c>
      <c r="Q920" t="s">
        <v>305</v>
      </c>
      <c r="R920" t="s">
        <v>122</v>
      </c>
      <c r="S920" t="s">
        <v>121</v>
      </c>
      <c r="T920" t="s">
        <v>121</v>
      </c>
      <c r="U920" t="s">
        <v>395</v>
      </c>
      <c r="V920" t="s">
        <v>107</v>
      </c>
      <c r="W920" t="s">
        <v>359</v>
      </c>
      <c r="X920">
        <v>0</v>
      </c>
      <c r="Y920">
        <v>0</v>
      </c>
      <c r="Z920">
        <v>1</v>
      </c>
      <c r="AA920">
        <v>0</v>
      </c>
      <c r="AB920">
        <v>1</v>
      </c>
      <c r="AC920">
        <v>0</v>
      </c>
      <c r="AD920">
        <v>0</v>
      </c>
      <c r="AE920">
        <v>0</v>
      </c>
      <c r="AF920">
        <v>0</v>
      </c>
      <c r="AG920">
        <v>0</v>
      </c>
      <c r="AH920">
        <v>0</v>
      </c>
      <c r="AI920">
        <v>0</v>
      </c>
      <c r="AJ920">
        <v>0</v>
      </c>
      <c r="AK920">
        <v>0</v>
      </c>
      <c r="AL920">
        <v>0</v>
      </c>
      <c r="AM920">
        <v>0</v>
      </c>
      <c r="AN920">
        <v>0</v>
      </c>
      <c r="AO920">
        <v>0</v>
      </c>
      <c r="AP920" t="s">
        <v>345</v>
      </c>
      <c r="AQ920">
        <v>1</v>
      </c>
      <c r="AR920">
        <v>0</v>
      </c>
      <c r="AS920">
        <v>0</v>
      </c>
      <c r="AT920">
        <v>0</v>
      </c>
      <c r="AU920">
        <v>0</v>
      </c>
      <c r="AV920">
        <v>0</v>
      </c>
      <c r="AW920">
        <v>0</v>
      </c>
      <c r="AX920">
        <v>0</v>
      </c>
      <c r="AY920" t="s">
        <v>345</v>
      </c>
      <c r="AZ920">
        <v>1</v>
      </c>
      <c r="BA920">
        <v>0</v>
      </c>
      <c r="BB920">
        <v>0</v>
      </c>
      <c r="BC920">
        <v>0</v>
      </c>
      <c r="BD920">
        <v>0</v>
      </c>
      <c r="BE920">
        <v>0</v>
      </c>
      <c r="BF920">
        <v>0</v>
      </c>
      <c r="BG920">
        <v>0</v>
      </c>
      <c r="BH920">
        <v>0</v>
      </c>
      <c r="BI920" t="s">
        <v>52</v>
      </c>
      <c r="BJ920" t="s">
        <v>3120</v>
      </c>
      <c r="BK920" t="s">
        <v>131</v>
      </c>
      <c r="BL920" t="s">
        <v>128</v>
      </c>
      <c r="BM920" t="s">
        <v>128</v>
      </c>
      <c r="BN920" t="s">
        <v>117</v>
      </c>
      <c r="BO920" t="s">
        <v>922</v>
      </c>
      <c r="BP920">
        <v>1</v>
      </c>
      <c r="BQ920">
        <v>0</v>
      </c>
      <c r="BR920">
        <v>0</v>
      </c>
      <c r="BS920">
        <v>0</v>
      </c>
      <c r="BT920">
        <v>0</v>
      </c>
      <c r="BU920">
        <v>0</v>
      </c>
      <c r="BV920">
        <v>0</v>
      </c>
      <c r="BW920">
        <v>0</v>
      </c>
      <c r="BX920">
        <v>0</v>
      </c>
      <c r="BY920">
        <v>0</v>
      </c>
      <c r="BZ920">
        <v>0</v>
      </c>
      <c r="CA920">
        <v>0</v>
      </c>
      <c r="CB920">
        <v>0</v>
      </c>
      <c r="CC920">
        <v>0</v>
      </c>
      <c r="CD920">
        <v>0</v>
      </c>
      <c r="CE920" t="s">
        <v>335</v>
      </c>
      <c r="CG920" t="s">
        <v>335</v>
      </c>
      <c r="CI920" t="s">
        <v>128</v>
      </c>
      <c r="CJ920" t="s">
        <v>51</v>
      </c>
      <c r="CL920" t="s">
        <v>51</v>
      </c>
      <c r="CN920" t="s">
        <v>346</v>
      </c>
      <c r="CP920">
        <v>5</v>
      </c>
    </row>
    <row r="921" spans="1:97" customFormat="1">
      <c r="A921">
        <v>199428</v>
      </c>
      <c r="B921" t="s">
        <v>348</v>
      </c>
      <c r="C921" t="s">
        <v>303</v>
      </c>
      <c r="D921">
        <v>1984</v>
      </c>
      <c r="E921">
        <v>42</v>
      </c>
      <c r="F921" t="s">
        <v>387</v>
      </c>
      <c r="G921" t="s">
        <v>78</v>
      </c>
      <c r="H921" t="s">
        <v>476</v>
      </c>
      <c r="I921" t="s">
        <v>349</v>
      </c>
      <c r="J921" t="s">
        <v>350</v>
      </c>
      <c r="K921" s="329">
        <v>46125.520381944443</v>
      </c>
      <c r="L921" t="s">
        <v>309</v>
      </c>
      <c r="M921" t="s">
        <v>29</v>
      </c>
      <c r="N921" t="s">
        <v>458</v>
      </c>
      <c r="O921" t="s">
        <v>459</v>
      </c>
      <c r="P921" t="s">
        <v>353</v>
      </c>
      <c r="Q921" t="s">
        <v>305</v>
      </c>
      <c r="R921" t="s">
        <v>122</v>
      </c>
      <c r="S921" t="s">
        <v>121</v>
      </c>
      <c r="T921" t="s">
        <v>121</v>
      </c>
      <c r="U921" t="s">
        <v>395</v>
      </c>
      <c r="V921" t="s">
        <v>111</v>
      </c>
      <c r="W921" t="s">
        <v>470</v>
      </c>
      <c r="X921">
        <v>0</v>
      </c>
      <c r="Y921">
        <v>0</v>
      </c>
      <c r="Z921">
        <v>1</v>
      </c>
      <c r="AA921">
        <v>0</v>
      </c>
      <c r="AB921">
        <v>0</v>
      </c>
      <c r="AC921">
        <v>0</v>
      </c>
      <c r="AD921">
        <v>0</v>
      </c>
      <c r="AE921">
        <v>0</v>
      </c>
      <c r="AF921">
        <v>0</v>
      </c>
      <c r="AG921">
        <v>0</v>
      </c>
      <c r="AH921">
        <v>0</v>
      </c>
      <c r="AI921">
        <v>0</v>
      </c>
      <c r="AJ921">
        <v>0</v>
      </c>
      <c r="AK921">
        <v>0</v>
      </c>
      <c r="AL921">
        <v>0</v>
      </c>
      <c r="AM921">
        <v>0</v>
      </c>
      <c r="AN921">
        <v>0</v>
      </c>
      <c r="AO921">
        <v>0</v>
      </c>
      <c r="AP921" t="s">
        <v>345</v>
      </c>
      <c r="AQ921">
        <v>1</v>
      </c>
      <c r="AR921">
        <v>0</v>
      </c>
      <c r="AS921">
        <v>0</v>
      </c>
      <c r="AT921">
        <v>0</v>
      </c>
      <c r="AU921">
        <v>0</v>
      </c>
      <c r="AV921">
        <v>0</v>
      </c>
      <c r="AW921">
        <v>0</v>
      </c>
      <c r="AX921">
        <v>0</v>
      </c>
      <c r="AY921" t="s">
        <v>345</v>
      </c>
      <c r="AZ921">
        <v>1</v>
      </c>
      <c r="BA921">
        <v>0</v>
      </c>
      <c r="BB921">
        <v>0</v>
      </c>
      <c r="BC921">
        <v>0</v>
      </c>
      <c r="BD921">
        <v>0</v>
      </c>
      <c r="BE921">
        <v>0</v>
      </c>
      <c r="BF921">
        <v>0</v>
      </c>
      <c r="BG921">
        <v>0</v>
      </c>
      <c r="BH921">
        <v>0</v>
      </c>
      <c r="BK921" t="s">
        <v>386</v>
      </c>
      <c r="BL921" t="s">
        <v>129</v>
      </c>
      <c r="BM921" t="s">
        <v>128</v>
      </c>
      <c r="BN921" t="s">
        <v>117</v>
      </c>
      <c r="BO921" t="s">
        <v>928</v>
      </c>
      <c r="BP921">
        <v>0</v>
      </c>
      <c r="BQ921">
        <v>0</v>
      </c>
      <c r="BR921">
        <v>0</v>
      </c>
      <c r="BS921">
        <v>1</v>
      </c>
      <c r="BT921">
        <v>0</v>
      </c>
      <c r="BU921">
        <v>0</v>
      </c>
      <c r="BV921">
        <v>0</v>
      </c>
      <c r="BW921">
        <v>0</v>
      </c>
      <c r="BX921">
        <v>0</v>
      </c>
      <c r="BY921">
        <v>0</v>
      </c>
      <c r="BZ921">
        <v>0</v>
      </c>
      <c r="CA921">
        <v>0</v>
      </c>
      <c r="CB921">
        <v>0</v>
      </c>
      <c r="CC921">
        <v>0</v>
      </c>
      <c r="CD921">
        <v>0</v>
      </c>
      <c r="CE921" t="s">
        <v>335</v>
      </c>
      <c r="CF921" t="s">
        <v>3121</v>
      </c>
      <c r="CG921" t="s">
        <v>139</v>
      </c>
      <c r="CI921" t="s">
        <v>127</v>
      </c>
      <c r="CJ921" t="s">
        <v>52</v>
      </c>
      <c r="CL921" t="s">
        <v>52</v>
      </c>
      <c r="CN921" t="s">
        <v>346</v>
      </c>
      <c r="CP921">
        <v>6</v>
      </c>
      <c r="CS921" t="s">
        <v>347</v>
      </c>
    </row>
    <row r="922" spans="1:97" customFormat="1">
      <c r="A922">
        <v>179067</v>
      </c>
      <c r="B922" t="s">
        <v>508</v>
      </c>
      <c r="C922" t="s">
        <v>360</v>
      </c>
      <c r="D922">
        <v>1963</v>
      </c>
      <c r="E922">
        <v>63</v>
      </c>
      <c r="F922" t="s">
        <v>339</v>
      </c>
      <c r="G922" t="s">
        <v>82</v>
      </c>
      <c r="H922" t="s">
        <v>496</v>
      </c>
      <c r="I922" t="s">
        <v>367</v>
      </c>
      <c r="J922" t="s">
        <v>325</v>
      </c>
      <c r="K922" s="329">
        <v>46125.520208333335</v>
      </c>
      <c r="L922" t="s">
        <v>309</v>
      </c>
      <c r="M922" t="s">
        <v>508</v>
      </c>
      <c r="N922" t="s">
        <v>509</v>
      </c>
      <c r="O922" t="s">
        <v>442</v>
      </c>
      <c r="P922" t="s">
        <v>405</v>
      </c>
      <c r="R922" t="s">
        <v>122</v>
      </c>
      <c r="S922" t="s">
        <v>122</v>
      </c>
      <c r="T922" t="s">
        <v>121</v>
      </c>
      <c r="U922" t="s">
        <v>395</v>
      </c>
      <c r="V922" t="s">
        <v>105</v>
      </c>
      <c r="W922" t="s">
        <v>524</v>
      </c>
      <c r="X922">
        <v>0</v>
      </c>
      <c r="Y922">
        <v>1</v>
      </c>
      <c r="Z922">
        <v>0</v>
      </c>
      <c r="AA922">
        <v>0</v>
      </c>
      <c r="AB922">
        <v>0</v>
      </c>
      <c r="AC922">
        <v>0</v>
      </c>
      <c r="AD922">
        <v>0</v>
      </c>
      <c r="AE922">
        <v>0</v>
      </c>
      <c r="AF922">
        <v>0</v>
      </c>
      <c r="AG922">
        <v>0</v>
      </c>
      <c r="AH922">
        <v>0</v>
      </c>
      <c r="AI922">
        <v>0</v>
      </c>
      <c r="AJ922">
        <v>0</v>
      </c>
      <c r="AK922">
        <v>0</v>
      </c>
      <c r="AL922">
        <v>0</v>
      </c>
      <c r="AM922">
        <v>0</v>
      </c>
      <c r="AN922">
        <v>0</v>
      </c>
      <c r="AO922">
        <v>0</v>
      </c>
      <c r="AP922" t="s">
        <v>433</v>
      </c>
      <c r="AQ922">
        <v>0</v>
      </c>
      <c r="AR922">
        <v>0</v>
      </c>
      <c r="AS922">
        <v>0</v>
      </c>
      <c r="AT922">
        <v>0</v>
      </c>
      <c r="AU922">
        <v>0</v>
      </c>
      <c r="AV922">
        <v>1</v>
      </c>
      <c r="AW922">
        <v>0</v>
      </c>
      <c r="AX922">
        <v>0</v>
      </c>
      <c r="AY922" t="s">
        <v>433</v>
      </c>
      <c r="AZ922">
        <v>0</v>
      </c>
      <c r="BA922">
        <v>0</v>
      </c>
      <c r="BB922">
        <v>0</v>
      </c>
      <c r="BC922">
        <v>0</v>
      </c>
      <c r="BD922">
        <v>1</v>
      </c>
      <c r="BE922">
        <v>0</v>
      </c>
      <c r="BF922">
        <v>0</v>
      </c>
      <c r="BG922">
        <v>0</v>
      </c>
      <c r="BH922">
        <v>0</v>
      </c>
      <c r="BK922" t="s">
        <v>130</v>
      </c>
      <c r="BL922" t="s">
        <v>129</v>
      </c>
      <c r="BM922" t="s">
        <v>129</v>
      </c>
      <c r="BN922" t="s">
        <v>117</v>
      </c>
      <c r="BO922" t="s">
        <v>933</v>
      </c>
      <c r="BP922">
        <v>0</v>
      </c>
      <c r="BQ922">
        <v>0</v>
      </c>
      <c r="BR922">
        <v>0</v>
      </c>
      <c r="BS922">
        <v>0</v>
      </c>
      <c r="BT922">
        <v>0</v>
      </c>
      <c r="BU922">
        <v>0</v>
      </c>
      <c r="BV922">
        <v>0</v>
      </c>
      <c r="BW922">
        <v>0</v>
      </c>
      <c r="BX922">
        <v>0</v>
      </c>
      <c r="BY922">
        <v>0</v>
      </c>
      <c r="BZ922">
        <v>0</v>
      </c>
      <c r="CA922">
        <v>1</v>
      </c>
      <c r="CB922">
        <v>0</v>
      </c>
      <c r="CC922">
        <v>0</v>
      </c>
      <c r="CD922">
        <v>0</v>
      </c>
      <c r="CE922" t="s">
        <v>335</v>
      </c>
      <c r="CG922" t="s">
        <v>335</v>
      </c>
      <c r="CI922" t="s">
        <v>128</v>
      </c>
      <c r="CJ922" t="s">
        <v>52</v>
      </c>
      <c r="CL922" t="s">
        <v>52</v>
      </c>
      <c r="CN922" t="s">
        <v>346</v>
      </c>
      <c r="CP922">
        <v>5</v>
      </c>
    </row>
    <row r="923" spans="1:97" customFormat="1">
      <c r="A923">
        <v>199500</v>
      </c>
      <c r="B923" t="s">
        <v>29</v>
      </c>
      <c r="C923" t="s">
        <v>360</v>
      </c>
      <c r="D923">
        <v>1998</v>
      </c>
      <c r="E923">
        <v>28</v>
      </c>
      <c r="F923" t="s">
        <v>323</v>
      </c>
      <c r="G923" t="s">
        <v>75</v>
      </c>
      <c r="H923" t="s">
        <v>1601</v>
      </c>
      <c r="I923" t="s">
        <v>402</v>
      </c>
      <c r="J923" t="s">
        <v>350</v>
      </c>
      <c r="K923" s="329">
        <v>46125.515196759261</v>
      </c>
      <c r="L923" t="s">
        <v>309</v>
      </c>
      <c r="M923" t="s">
        <v>29</v>
      </c>
      <c r="N923" t="s">
        <v>458</v>
      </c>
      <c r="O923" t="s">
        <v>459</v>
      </c>
      <c r="P923" t="s">
        <v>353</v>
      </c>
      <c r="Q923" t="s">
        <v>305</v>
      </c>
      <c r="R923" t="s">
        <v>125</v>
      </c>
      <c r="S923" t="s">
        <v>125</v>
      </c>
      <c r="T923" t="s">
        <v>520</v>
      </c>
      <c r="U923" t="s">
        <v>331</v>
      </c>
      <c r="V923" t="s">
        <v>105</v>
      </c>
      <c r="W923" t="s">
        <v>3122</v>
      </c>
      <c r="X923">
        <v>0</v>
      </c>
      <c r="Y923">
        <v>0</v>
      </c>
      <c r="Z923">
        <v>1</v>
      </c>
      <c r="AA923">
        <v>1</v>
      </c>
      <c r="AB923">
        <v>0</v>
      </c>
      <c r="AC923">
        <v>0</v>
      </c>
      <c r="AD923">
        <v>0</v>
      </c>
      <c r="AE923">
        <v>0</v>
      </c>
      <c r="AF923">
        <v>0</v>
      </c>
      <c r="AG923">
        <v>0</v>
      </c>
      <c r="AH923">
        <v>0</v>
      </c>
      <c r="AI923">
        <v>0</v>
      </c>
      <c r="AJ923">
        <v>0</v>
      </c>
      <c r="AK923">
        <v>0</v>
      </c>
      <c r="AL923">
        <v>0</v>
      </c>
      <c r="AM923">
        <v>1</v>
      </c>
      <c r="AN923">
        <v>0</v>
      </c>
      <c r="AO923" t="s">
        <v>1686</v>
      </c>
      <c r="AP923" t="s">
        <v>345</v>
      </c>
      <c r="AQ923">
        <v>1</v>
      </c>
      <c r="AR923">
        <v>0</v>
      </c>
      <c r="AS923">
        <v>0</v>
      </c>
      <c r="AT923">
        <v>0</v>
      </c>
      <c r="AU923">
        <v>0</v>
      </c>
      <c r="AV923">
        <v>0</v>
      </c>
      <c r="AW923">
        <v>0</v>
      </c>
      <c r="AX923">
        <v>0</v>
      </c>
      <c r="AY923" t="s">
        <v>345</v>
      </c>
      <c r="AZ923">
        <v>1</v>
      </c>
      <c r="BA923">
        <v>0</v>
      </c>
      <c r="BB923">
        <v>0</v>
      </c>
      <c r="BC923">
        <v>0</v>
      </c>
      <c r="BD923">
        <v>0</v>
      </c>
      <c r="BE923">
        <v>0</v>
      </c>
      <c r="BF923">
        <v>0</v>
      </c>
      <c r="BG923">
        <v>0</v>
      </c>
      <c r="BH923">
        <v>0</v>
      </c>
      <c r="BK923" t="s">
        <v>386</v>
      </c>
      <c r="BL923" t="s">
        <v>128</v>
      </c>
      <c r="BM923" t="s">
        <v>130</v>
      </c>
      <c r="BN923" t="s">
        <v>119</v>
      </c>
      <c r="BO923" t="s">
        <v>373</v>
      </c>
      <c r="BP923">
        <v>0</v>
      </c>
      <c r="BQ923">
        <v>0</v>
      </c>
      <c r="BR923">
        <v>0</v>
      </c>
      <c r="BS923">
        <v>0</v>
      </c>
      <c r="BT923">
        <v>0</v>
      </c>
      <c r="BU923">
        <v>0</v>
      </c>
      <c r="BV923">
        <v>0</v>
      </c>
      <c r="BW923">
        <v>0</v>
      </c>
      <c r="BX923">
        <v>0</v>
      </c>
      <c r="BY923">
        <v>0</v>
      </c>
      <c r="BZ923">
        <v>0</v>
      </c>
      <c r="CA923">
        <v>0</v>
      </c>
      <c r="CB923">
        <v>0</v>
      </c>
      <c r="CC923">
        <v>0</v>
      </c>
      <c r="CD923" t="s">
        <v>3123</v>
      </c>
      <c r="CE923" t="s">
        <v>335</v>
      </c>
      <c r="CG923" t="s">
        <v>335</v>
      </c>
      <c r="CI923" t="s">
        <v>129</v>
      </c>
      <c r="CJ923" t="s">
        <v>51</v>
      </c>
      <c r="CL923" t="s">
        <v>51</v>
      </c>
      <c r="CN923" t="s">
        <v>346</v>
      </c>
      <c r="CP923">
        <v>10</v>
      </c>
      <c r="CS923" t="s">
        <v>337</v>
      </c>
    </row>
    <row r="924" spans="1:97" customFormat="1">
      <c r="A924">
        <v>199499</v>
      </c>
      <c r="B924" t="s">
        <v>29</v>
      </c>
      <c r="C924" t="s">
        <v>360</v>
      </c>
      <c r="D924">
        <v>1998</v>
      </c>
      <c r="E924">
        <v>28</v>
      </c>
      <c r="F924" t="s">
        <v>323</v>
      </c>
      <c r="G924" t="s">
        <v>80</v>
      </c>
      <c r="H924" t="s">
        <v>528</v>
      </c>
      <c r="I924" t="s">
        <v>361</v>
      </c>
      <c r="J924" t="s">
        <v>325</v>
      </c>
      <c r="K924" s="329">
        <v>46125.511793981481</v>
      </c>
      <c r="L924" t="s">
        <v>309</v>
      </c>
      <c r="M924" t="s">
        <v>29</v>
      </c>
      <c r="N924" t="s">
        <v>458</v>
      </c>
      <c r="O924" t="s">
        <v>459</v>
      </c>
      <c r="P924" t="s">
        <v>353</v>
      </c>
      <c r="Q924" t="s">
        <v>305</v>
      </c>
      <c r="R924" t="s">
        <v>125</v>
      </c>
      <c r="S924" t="s">
        <v>125</v>
      </c>
      <c r="T924" t="s">
        <v>520</v>
      </c>
      <c r="U924" t="s">
        <v>331</v>
      </c>
      <c r="V924" t="s">
        <v>105</v>
      </c>
      <c r="W924" t="s">
        <v>423</v>
      </c>
      <c r="X924">
        <v>0</v>
      </c>
      <c r="Y924">
        <v>0</v>
      </c>
      <c r="Z924">
        <v>0</v>
      </c>
      <c r="AA924">
        <v>0</v>
      </c>
      <c r="AB924">
        <v>0</v>
      </c>
      <c r="AC924">
        <v>0</v>
      </c>
      <c r="AD924">
        <v>0</v>
      </c>
      <c r="AE924">
        <v>0</v>
      </c>
      <c r="AF924">
        <v>0</v>
      </c>
      <c r="AG924">
        <v>0</v>
      </c>
      <c r="AH924">
        <v>0</v>
      </c>
      <c r="AI924">
        <v>0</v>
      </c>
      <c r="AJ924">
        <v>0</v>
      </c>
      <c r="AK924">
        <v>0</v>
      </c>
      <c r="AL924">
        <v>0</v>
      </c>
      <c r="AM924">
        <v>1</v>
      </c>
      <c r="AN924">
        <v>0</v>
      </c>
      <c r="AO924">
        <v>0</v>
      </c>
      <c r="AP924" t="s">
        <v>345</v>
      </c>
      <c r="AQ924">
        <v>1</v>
      </c>
      <c r="AR924">
        <v>0</v>
      </c>
      <c r="AS924">
        <v>0</v>
      </c>
      <c r="AT924">
        <v>0</v>
      </c>
      <c r="AU924">
        <v>0</v>
      </c>
      <c r="AV924">
        <v>0</v>
      </c>
      <c r="AW924">
        <v>0</v>
      </c>
      <c r="AX924">
        <v>0</v>
      </c>
      <c r="AY924" t="s">
        <v>345</v>
      </c>
      <c r="AZ924">
        <v>1</v>
      </c>
      <c r="BA924">
        <v>0</v>
      </c>
      <c r="BB924">
        <v>0</v>
      </c>
      <c r="BC924">
        <v>0</v>
      </c>
      <c r="BD924">
        <v>0</v>
      </c>
      <c r="BE924">
        <v>0</v>
      </c>
      <c r="BF924">
        <v>0</v>
      </c>
      <c r="BG924">
        <v>0</v>
      </c>
      <c r="BH924">
        <v>0</v>
      </c>
      <c r="BI924" t="s">
        <v>52</v>
      </c>
      <c r="BK924" t="s">
        <v>386</v>
      </c>
      <c r="BL924" t="s">
        <v>131</v>
      </c>
      <c r="BM924" t="s">
        <v>130</v>
      </c>
      <c r="BN924" t="s">
        <v>119</v>
      </c>
      <c r="BO924" t="s">
        <v>373</v>
      </c>
      <c r="BP924">
        <v>0</v>
      </c>
      <c r="BQ924">
        <v>0</v>
      </c>
      <c r="BR924">
        <v>0</v>
      </c>
      <c r="BS924">
        <v>0</v>
      </c>
      <c r="BT924">
        <v>0</v>
      </c>
      <c r="BU924">
        <v>0</v>
      </c>
      <c r="BV924">
        <v>0</v>
      </c>
      <c r="BW924">
        <v>0</v>
      </c>
      <c r="BX924">
        <v>0</v>
      </c>
      <c r="BY924">
        <v>0</v>
      </c>
      <c r="BZ924">
        <v>0</v>
      </c>
      <c r="CA924">
        <v>0</v>
      </c>
      <c r="CB924">
        <v>0</v>
      </c>
      <c r="CC924">
        <v>0</v>
      </c>
      <c r="CD924">
        <v>1</v>
      </c>
      <c r="CE924" t="s">
        <v>335</v>
      </c>
      <c r="CG924" t="s">
        <v>335</v>
      </c>
      <c r="CI924" t="s">
        <v>128</v>
      </c>
      <c r="CJ924" t="s">
        <v>52</v>
      </c>
      <c r="CL924" t="s">
        <v>52</v>
      </c>
      <c r="CN924" t="s">
        <v>336</v>
      </c>
      <c r="CO924" t="s">
        <v>3124</v>
      </c>
      <c r="CP924">
        <v>8</v>
      </c>
      <c r="CS924" t="s">
        <v>337</v>
      </c>
    </row>
    <row r="925" spans="1:97" customFormat="1">
      <c r="A925">
        <v>150596</v>
      </c>
      <c r="B925" t="s">
        <v>551</v>
      </c>
      <c r="C925" t="s">
        <v>360</v>
      </c>
      <c r="D925">
        <v>1977</v>
      </c>
      <c r="E925">
        <v>49</v>
      </c>
      <c r="F925" t="s">
        <v>387</v>
      </c>
      <c r="G925" t="s">
        <v>49</v>
      </c>
      <c r="H925" t="s">
        <v>415</v>
      </c>
      <c r="I925" t="s">
        <v>367</v>
      </c>
      <c r="J925" t="s">
        <v>350</v>
      </c>
      <c r="K925" s="329">
        <v>46125.508321759262</v>
      </c>
      <c r="L925" t="s">
        <v>309</v>
      </c>
      <c r="M925" t="s">
        <v>29</v>
      </c>
      <c r="N925" t="s">
        <v>458</v>
      </c>
      <c r="O925" t="s">
        <v>459</v>
      </c>
      <c r="P925" t="s">
        <v>353</v>
      </c>
      <c r="Q925" t="s">
        <v>305</v>
      </c>
      <c r="R925" t="s">
        <v>383</v>
      </c>
      <c r="S925" t="s">
        <v>121</v>
      </c>
      <c r="T925" t="s">
        <v>121</v>
      </c>
      <c r="U925" t="s">
        <v>331</v>
      </c>
      <c r="V925" t="s">
        <v>107</v>
      </c>
      <c r="W925" t="s">
        <v>513</v>
      </c>
      <c r="X925">
        <v>0</v>
      </c>
      <c r="Y925">
        <v>0</v>
      </c>
      <c r="Z925">
        <v>0</v>
      </c>
      <c r="AA925">
        <v>0</v>
      </c>
      <c r="AB925">
        <v>0</v>
      </c>
      <c r="AC925">
        <v>0</v>
      </c>
      <c r="AD925">
        <v>0</v>
      </c>
      <c r="AE925">
        <v>0</v>
      </c>
      <c r="AF925">
        <v>0</v>
      </c>
      <c r="AG925">
        <v>0</v>
      </c>
      <c r="AH925">
        <v>1</v>
      </c>
      <c r="AI925">
        <v>0</v>
      </c>
      <c r="AJ925">
        <v>0</v>
      </c>
      <c r="AK925">
        <v>0</v>
      </c>
      <c r="AL925">
        <v>0</v>
      </c>
      <c r="AM925">
        <v>0</v>
      </c>
      <c r="AN925">
        <v>0</v>
      </c>
      <c r="AO925">
        <v>0</v>
      </c>
      <c r="AP925" t="s">
        <v>345</v>
      </c>
      <c r="AQ925">
        <v>1</v>
      </c>
      <c r="AR925">
        <v>0</v>
      </c>
      <c r="AS925">
        <v>0</v>
      </c>
      <c r="AT925">
        <v>0</v>
      </c>
      <c r="AU925">
        <v>0</v>
      </c>
      <c r="AV925">
        <v>0</v>
      </c>
      <c r="AW925">
        <v>0</v>
      </c>
      <c r="AX925">
        <v>0</v>
      </c>
      <c r="AY925" t="s">
        <v>345</v>
      </c>
      <c r="AZ925">
        <v>1</v>
      </c>
      <c r="BA925">
        <v>0</v>
      </c>
      <c r="BB925">
        <v>0</v>
      </c>
      <c r="BC925">
        <v>0</v>
      </c>
      <c r="BD925">
        <v>0</v>
      </c>
      <c r="BE925">
        <v>0</v>
      </c>
      <c r="BF925">
        <v>0</v>
      </c>
      <c r="BG925">
        <v>0</v>
      </c>
      <c r="BH925">
        <v>0</v>
      </c>
      <c r="BI925" t="s">
        <v>53</v>
      </c>
      <c r="BK925" t="s">
        <v>386</v>
      </c>
      <c r="BL925" t="s">
        <v>386</v>
      </c>
      <c r="BM925" t="s">
        <v>129</v>
      </c>
      <c r="BN925" t="s">
        <v>118</v>
      </c>
      <c r="BO925" t="s">
        <v>923</v>
      </c>
      <c r="BP925">
        <v>0</v>
      </c>
      <c r="BQ925">
        <v>1</v>
      </c>
      <c r="BR925">
        <v>0</v>
      </c>
      <c r="BS925">
        <v>0</v>
      </c>
      <c r="BT925">
        <v>0</v>
      </c>
      <c r="BU925">
        <v>0</v>
      </c>
      <c r="BV925">
        <v>0</v>
      </c>
      <c r="BW925">
        <v>0</v>
      </c>
      <c r="BX925">
        <v>0</v>
      </c>
      <c r="BY925">
        <v>0</v>
      </c>
      <c r="BZ925">
        <v>0</v>
      </c>
      <c r="CA925">
        <v>0</v>
      </c>
      <c r="CB925">
        <v>0</v>
      </c>
      <c r="CC925">
        <v>0</v>
      </c>
      <c r="CD925">
        <v>0</v>
      </c>
      <c r="CE925" t="s">
        <v>335</v>
      </c>
      <c r="CG925" t="s">
        <v>335</v>
      </c>
      <c r="CI925" t="s">
        <v>127</v>
      </c>
      <c r="CJ925" t="s">
        <v>53</v>
      </c>
      <c r="CL925" t="s">
        <v>53</v>
      </c>
      <c r="CN925" t="s">
        <v>346</v>
      </c>
      <c r="CP925">
        <v>5</v>
      </c>
      <c r="CS925" t="s">
        <v>337</v>
      </c>
    </row>
    <row r="926" spans="1:97" customFormat="1">
      <c r="A926">
        <v>199498</v>
      </c>
      <c r="B926" t="s">
        <v>356</v>
      </c>
      <c r="C926" t="s">
        <v>322</v>
      </c>
      <c r="D926">
        <v>1976</v>
      </c>
      <c r="E926">
        <v>50</v>
      </c>
      <c r="F926" t="s">
        <v>58</v>
      </c>
      <c r="G926" t="s">
        <v>78</v>
      </c>
      <c r="H926" t="s">
        <v>772</v>
      </c>
      <c r="I926" t="s">
        <v>478</v>
      </c>
      <c r="J926" t="s">
        <v>350</v>
      </c>
      <c r="K926" s="329">
        <v>46125.500416666669</v>
      </c>
      <c r="L926" t="s">
        <v>309</v>
      </c>
      <c r="M926" t="s">
        <v>356</v>
      </c>
      <c r="N926" t="s">
        <v>357</v>
      </c>
      <c r="O926" t="s">
        <v>358</v>
      </c>
      <c r="P926" t="s">
        <v>329</v>
      </c>
      <c r="R926" t="s">
        <v>122</v>
      </c>
      <c r="S926" t="s">
        <v>122</v>
      </c>
      <c r="T926" t="s">
        <v>330</v>
      </c>
      <c r="U926" t="s">
        <v>331</v>
      </c>
      <c r="V926" t="s">
        <v>107</v>
      </c>
      <c r="W926" t="s">
        <v>623</v>
      </c>
      <c r="X926">
        <v>0</v>
      </c>
      <c r="Y926">
        <v>0</v>
      </c>
      <c r="Z926">
        <v>0</v>
      </c>
      <c r="AA926">
        <v>0</v>
      </c>
      <c r="AB926">
        <v>0</v>
      </c>
      <c r="AC926">
        <v>0</v>
      </c>
      <c r="AD926">
        <v>0</v>
      </c>
      <c r="AE926">
        <v>1</v>
      </c>
      <c r="AF926">
        <v>0</v>
      </c>
      <c r="AG926">
        <v>0</v>
      </c>
      <c r="AH926">
        <v>0</v>
      </c>
      <c r="AI926">
        <v>0</v>
      </c>
      <c r="AJ926">
        <v>0</v>
      </c>
      <c r="AK926">
        <v>0</v>
      </c>
      <c r="AL926">
        <v>0</v>
      </c>
      <c r="AM926">
        <v>0</v>
      </c>
      <c r="AN926">
        <v>0</v>
      </c>
      <c r="AO926">
        <v>0</v>
      </c>
      <c r="AP926" t="s">
        <v>345</v>
      </c>
      <c r="AQ926">
        <v>1</v>
      </c>
      <c r="AR926">
        <v>0</v>
      </c>
      <c r="AS926">
        <v>0</v>
      </c>
      <c r="AT926">
        <v>0</v>
      </c>
      <c r="AU926">
        <v>0</v>
      </c>
      <c r="AV926">
        <v>0</v>
      </c>
      <c r="AW926">
        <v>0</v>
      </c>
      <c r="AX926">
        <v>0</v>
      </c>
      <c r="AY926" t="s">
        <v>345</v>
      </c>
      <c r="AZ926">
        <v>1</v>
      </c>
      <c r="BA926">
        <v>0</v>
      </c>
      <c r="BB926">
        <v>0</v>
      </c>
      <c r="BC926">
        <v>0</v>
      </c>
      <c r="BD926">
        <v>0</v>
      </c>
      <c r="BE926">
        <v>0</v>
      </c>
      <c r="BF926">
        <v>0</v>
      </c>
      <c r="BG926">
        <v>0</v>
      </c>
      <c r="BH926">
        <v>0</v>
      </c>
      <c r="BK926" t="s">
        <v>131</v>
      </c>
      <c r="BL926" t="s">
        <v>128</v>
      </c>
      <c r="BM926" t="s">
        <v>134</v>
      </c>
      <c r="BN926" t="s">
        <v>117</v>
      </c>
      <c r="BO926" t="s">
        <v>924</v>
      </c>
      <c r="BP926">
        <v>0</v>
      </c>
      <c r="BQ926">
        <v>0</v>
      </c>
      <c r="BR926">
        <v>0</v>
      </c>
      <c r="BS926">
        <v>0</v>
      </c>
      <c r="BT926">
        <v>0</v>
      </c>
      <c r="BU926">
        <v>1</v>
      </c>
      <c r="BV926">
        <v>0</v>
      </c>
      <c r="BW926">
        <v>0</v>
      </c>
      <c r="BX926">
        <v>0</v>
      </c>
      <c r="BY926">
        <v>0</v>
      </c>
      <c r="BZ926">
        <v>0</v>
      </c>
      <c r="CA926">
        <v>0</v>
      </c>
      <c r="CB926">
        <v>0</v>
      </c>
      <c r="CC926">
        <v>0</v>
      </c>
      <c r="CD926">
        <v>0</v>
      </c>
      <c r="CE926" t="s">
        <v>146</v>
      </c>
      <c r="CG926" t="s">
        <v>335</v>
      </c>
      <c r="CI926" t="s">
        <v>128</v>
      </c>
      <c r="CJ926" t="s">
        <v>52</v>
      </c>
      <c r="CL926" t="s">
        <v>52</v>
      </c>
      <c r="CN926" t="s">
        <v>346</v>
      </c>
      <c r="CP926">
        <v>6</v>
      </c>
    </row>
    <row r="927" spans="1:97" customFormat="1">
      <c r="A927">
        <v>136568</v>
      </c>
      <c r="B927" t="s">
        <v>321</v>
      </c>
      <c r="C927" t="s">
        <v>322</v>
      </c>
      <c r="D927">
        <v>1975</v>
      </c>
      <c r="E927">
        <v>51</v>
      </c>
      <c r="F927" t="s">
        <v>58</v>
      </c>
      <c r="G927" t="s">
        <v>85</v>
      </c>
      <c r="H927" t="s">
        <v>615</v>
      </c>
      <c r="I927" t="s">
        <v>471</v>
      </c>
      <c r="J927" t="s">
        <v>325</v>
      </c>
      <c r="K927" s="329">
        <v>46125.469317129631</v>
      </c>
      <c r="L927" t="s">
        <v>309</v>
      </c>
      <c r="M927" t="s">
        <v>445</v>
      </c>
      <c r="N927" t="s">
        <v>447</v>
      </c>
      <c r="O927" t="s">
        <v>328</v>
      </c>
      <c r="P927" t="s">
        <v>329</v>
      </c>
      <c r="R927" t="s">
        <v>122</v>
      </c>
      <c r="S927" t="s">
        <v>122</v>
      </c>
      <c r="T927" t="s">
        <v>330</v>
      </c>
      <c r="U927" t="s">
        <v>331</v>
      </c>
      <c r="V927" t="s">
        <v>111</v>
      </c>
      <c r="W927" t="s">
        <v>623</v>
      </c>
      <c r="X927">
        <v>0</v>
      </c>
      <c r="Y927">
        <v>0</v>
      </c>
      <c r="Z927">
        <v>0</v>
      </c>
      <c r="AA927">
        <v>0</v>
      </c>
      <c r="AB927">
        <v>0</v>
      </c>
      <c r="AC927">
        <v>0</v>
      </c>
      <c r="AD927">
        <v>0</v>
      </c>
      <c r="AE927">
        <v>1</v>
      </c>
      <c r="AF927">
        <v>0</v>
      </c>
      <c r="AG927">
        <v>0</v>
      </c>
      <c r="AH927">
        <v>0</v>
      </c>
      <c r="AI927">
        <v>0</v>
      </c>
      <c r="AJ927">
        <v>0</v>
      </c>
      <c r="AK927">
        <v>0</v>
      </c>
      <c r="AL927">
        <v>0</v>
      </c>
      <c r="AM927">
        <v>0</v>
      </c>
      <c r="AN927">
        <v>0</v>
      </c>
      <c r="AO927">
        <v>0</v>
      </c>
      <c r="AP927" t="s">
        <v>464</v>
      </c>
      <c r="AQ927">
        <v>0</v>
      </c>
      <c r="AR927">
        <v>0</v>
      </c>
      <c r="AS927">
        <v>0</v>
      </c>
      <c r="AT927">
        <v>1</v>
      </c>
      <c r="AU927">
        <v>0</v>
      </c>
      <c r="AV927">
        <v>0</v>
      </c>
      <c r="AW927">
        <v>0</v>
      </c>
      <c r="AX927">
        <v>0</v>
      </c>
      <c r="AY927" t="s">
        <v>558</v>
      </c>
      <c r="AZ927">
        <v>1</v>
      </c>
      <c r="BA927">
        <v>0</v>
      </c>
      <c r="BB927">
        <v>0</v>
      </c>
      <c r="BC927">
        <v>1</v>
      </c>
      <c r="BD927">
        <v>0</v>
      </c>
      <c r="BE927">
        <v>0</v>
      </c>
      <c r="BF927">
        <v>0</v>
      </c>
      <c r="BG927">
        <v>0</v>
      </c>
      <c r="BH927">
        <v>0</v>
      </c>
      <c r="BI927" t="s">
        <v>51</v>
      </c>
      <c r="BK927" t="s">
        <v>136</v>
      </c>
      <c r="BL927" t="s">
        <v>130</v>
      </c>
      <c r="BM927" t="s">
        <v>136</v>
      </c>
      <c r="BN927" t="s">
        <v>118</v>
      </c>
      <c r="BO927" t="s">
        <v>953</v>
      </c>
      <c r="BP927">
        <v>0</v>
      </c>
      <c r="BQ927">
        <v>0</v>
      </c>
      <c r="BR927">
        <v>0</v>
      </c>
      <c r="BS927">
        <v>0</v>
      </c>
      <c r="BT927">
        <v>0</v>
      </c>
      <c r="BU927">
        <v>0</v>
      </c>
      <c r="BV927">
        <v>1</v>
      </c>
      <c r="BW927">
        <v>0</v>
      </c>
      <c r="BX927">
        <v>0</v>
      </c>
      <c r="BY927">
        <v>0</v>
      </c>
      <c r="BZ927">
        <v>0</v>
      </c>
      <c r="CA927">
        <v>0</v>
      </c>
      <c r="CB927">
        <v>0</v>
      </c>
      <c r="CC927">
        <v>0</v>
      </c>
      <c r="CD927">
        <v>0</v>
      </c>
      <c r="CE927" t="s">
        <v>335</v>
      </c>
      <c r="CF927" t="s">
        <v>1629</v>
      </c>
      <c r="CG927" t="s">
        <v>335</v>
      </c>
      <c r="CI927" t="s">
        <v>129</v>
      </c>
      <c r="CJ927" t="s">
        <v>51</v>
      </c>
      <c r="CL927" t="s">
        <v>51</v>
      </c>
      <c r="CN927" t="s">
        <v>346</v>
      </c>
      <c r="CP927">
        <v>10</v>
      </c>
      <c r="CS927" t="s">
        <v>337</v>
      </c>
    </row>
    <row r="928" spans="1:97" customFormat="1">
      <c r="A928">
        <v>147725</v>
      </c>
      <c r="B928" t="s">
        <v>1810</v>
      </c>
      <c r="C928" t="s">
        <v>360</v>
      </c>
      <c r="D928">
        <v>2000</v>
      </c>
      <c r="E928">
        <v>26</v>
      </c>
      <c r="F928" t="s">
        <v>323</v>
      </c>
      <c r="G928" t="s">
        <v>71</v>
      </c>
      <c r="H928" t="s">
        <v>782</v>
      </c>
      <c r="I928" t="s">
        <v>349</v>
      </c>
      <c r="J928" t="s">
        <v>325</v>
      </c>
      <c r="K928" s="329">
        <v>46125.450902777775</v>
      </c>
      <c r="L928" t="s">
        <v>309</v>
      </c>
      <c r="M928" t="s">
        <v>617</v>
      </c>
      <c r="N928" t="s">
        <v>807</v>
      </c>
      <c r="O928" t="s">
        <v>377</v>
      </c>
      <c r="P928" t="s">
        <v>365</v>
      </c>
      <c r="Q928" t="s">
        <v>304</v>
      </c>
      <c r="R928" t="s">
        <v>123</v>
      </c>
      <c r="S928" t="s">
        <v>122</v>
      </c>
      <c r="T928" t="s">
        <v>330</v>
      </c>
      <c r="U928" t="s">
        <v>395</v>
      </c>
      <c r="V928" t="s">
        <v>112</v>
      </c>
      <c r="W928" t="s">
        <v>470</v>
      </c>
      <c r="X928">
        <v>0</v>
      </c>
      <c r="Y928">
        <v>0</v>
      </c>
      <c r="Z928">
        <v>1</v>
      </c>
      <c r="AA928">
        <v>0</v>
      </c>
      <c r="AB928">
        <v>0</v>
      </c>
      <c r="AC928">
        <v>0</v>
      </c>
      <c r="AD928">
        <v>0</v>
      </c>
      <c r="AE928">
        <v>0</v>
      </c>
      <c r="AF928">
        <v>0</v>
      </c>
      <c r="AG928">
        <v>0</v>
      </c>
      <c r="AH928">
        <v>0</v>
      </c>
      <c r="AI928">
        <v>0</v>
      </c>
      <c r="AJ928">
        <v>0</v>
      </c>
      <c r="AK928">
        <v>0</v>
      </c>
      <c r="AL928">
        <v>0</v>
      </c>
      <c r="AM928">
        <v>0</v>
      </c>
      <c r="AN928">
        <v>0</v>
      </c>
      <c r="AO928">
        <v>0</v>
      </c>
      <c r="AP928" t="s">
        <v>510</v>
      </c>
      <c r="AQ928">
        <v>0</v>
      </c>
      <c r="AR928">
        <v>0</v>
      </c>
      <c r="AS928">
        <v>1</v>
      </c>
      <c r="AT928">
        <v>0</v>
      </c>
      <c r="AU928">
        <v>0</v>
      </c>
      <c r="AV928">
        <v>0</v>
      </c>
      <c r="AW928">
        <v>0</v>
      </c>
      <c r="AX928">
        <v>0</v>
      </c>
      <c r="AY928" t="s">
        <v>345</v>
      </c>
      <c r="AZ928">
        <v>1</v>
      </c>
      <c r="BA928">
        <v>0</v>
      </c>
      <c r="BB928">
        <v>0</v>
      </c>
      <c r="BC928">
        <v>0</v>
      </c>
      <c r="BD928">
        <v>0</v>
      </c>
      <c r="BE928">
        <v>0</v>
      </c>
      <c r="BF928">
        <v>0</v>
      </c>
      <c r="BG928">
        <v>0</v>
      </c>
      <c r="BH928">
        <v>0</v>
      </c>
      <c r="BK928" t="s">
        <v>132</v>
      </c>
      <c r="BL928" t="s">
        <v>132</v>
      </c>
      <c r="BM928" t="s">
        <v>129</v>
      </c>
      <c r="BN928" t="s">
        <v>118</v>
      </c>
      <c r="BO928" t="s">
        <v>922</v>
      </c>
      <c r="BP928">
        <v>1</v>
      </c>
      <c r="BQ928">
        <v>0</v>
      </c>
      <c r="BR928">
        <v>0</v>
      </c>
      <c r="BS928">
        <v>0</v>
      </c>
      <c r="BT928">
        <v>0</v>
      </c>
      <c r="BU928">
        <v>0</v>
      </c>
      <c r="BV928">
        <v>0</v>
      </c>
      <c r="BW928">
        <v>0</v>
      </c>
      <c r="BX928">
        <v>0</v>
      </c>
      <c r="BY928">
        <v>0</v>
      </c>
      <c r="BZ928">
        <v>0</v>
      </c>
      <c r="CA928">
        <v>0</v>
      </c>
      <c r="CB928">
        <v>0</v>
      </c>
      <c r="CC928">
        <v>0</v>
      </c>
      <c r="CD928">
        <v>0</v>
      </c>
      <c r="CE928" t="s">
        <v>156</v>
      </c>
      <c r="CG928" t="s">
        <v>335</v>
      </c>
      <c r="CI928" t="s">
        <v>386</v>
      </c>
      <c r="CJ928" t="s">
        <v>52</v>
      </c>
      <c r="CK928" t="s">
        <v>3125</v>
      </c>
      <c r="CL928" t="s">
        <v>54</v>
      </c>
      <c r="CM928" t="s">
        <v>3126</v>
      </c>
      <c r="CN928" t="s">
        <v>346</v>
      </c>
      <c r="CP928">
        <v>2</v>
      </c>
      <c r="CQ928" t="s">
        <v>3127</v>
      </c>
      <c r="CS928" t="s">
        <v>337</v>
      </c>
    </row>
    <row r="929" spans="1:98" customFormat="1">
      <c r="A929">
        <v>147725</v>
      </c>
      <c r="B929" t="s">
        <v>1810</v>
      </c>
      <c r="C929" t="s">
        <v>360</v>
      </c>
      <c r="D929">
        <v>2000</v>
      </c>
      <c r="E929">
        <v>26</v>
      </c>
      <c r="F929" t="s">
        <v>323</v>
      </c>
      <c r="G929" t="s">
        <v>71</v>
      </c>
      <c r="H929" t="s">
        <v>782</v>
      </c>
      <c r="I929" t="s">
        <v>349</v>
      </c>
      <c r="J929" t="s">
        <v>325</v>
      </c>
      <c r="K929" s="329">
        <v>46125.449212962965</v>
      </c>
      <c r="L929" t="s">
        <v>309</v>
      </c>
      <c r="M929" t="s">
        <v>612</v>
      </c>
      <c r="N929" t="s">
        <v>613</v>
      </c>
      <c r="O929" t="s">
        <v>377</v>
      </c>
      <c r="P929" t="s">
        <v>365</v>
      </c>
      <c r="Q929" t="s">
        <v>304</v>
      </c>
      <c r="R929" t="s">
        <v>123</v>
      </c>
      <c r="S929" t="s">
        <v>122</v>
      </c>
      <c r="T929" t="s">
        <v>330</v>
      </c>
      <c r="U929" t="s">
        <v>395</v>
      </c>
      <c r="V929" t="s">
        <v>112</v>
      </c>
      <c r="W929" t="s">
        <v>470</v>
      </c>
      <c r="X929">
        <v>0</v>
      </c>
      <c r="Y929">
        <v>0</v>
      </c>
      <c r="Z929">
        <v>1</v>
      </c>
      <c r="AA929">
        <v>0</v>
      </c>
      <c r="AB929">
        <v>0</v>
      </c>
      <c r="AC929">
        <v>0</v>
      </c>
      <c r="AD929">
        <v>0</v>
      </c>
      <c r="AE929">
        <v>0</v>
      </c>
      <c r="AF929">
        <v>0</v>
      </c>
      <c r="AG929">
        <v>0</v>
      </c>
      <c r="AH929">
        <v>0</v>
      </c>
      <c r="AI929">
        <v>0</v>
      </c>
      <c r="AJ929">
        <v>0</v>
      </c>
      <c r="AK929">
        <v>0</v>
      </c>
      <c r="AL929">
        <v>0</v>
      </c>
      <c r="AM929">
        <v>0</v>
      </c>
      <c r="AN929">
        <v>0</v>
      </c>
      <c r="AO929">
        <v>0</v>
      </c>
      <c r="AP929" t="s">
        <v>510</v>
      </c>
      <c r="AQ929">
        <v>0</v>
      </c>
      <c r="AR929">
        <v>0</v>
      </c>
      <c r="AS929">
        <v>1</v>
      </c>
      <c r="AT929">
        <v>0</v>
      </c>
      <c r="AU929">
        <v>0</v>
      </c>
      <c r="AV929">
        <v>0</v>
      </c>
      <c r="AW929">
        <v>0</v>
      </c>
      <c r="AX929">
        <v>0</v>
      </c>
      <c r="AY929" t="s">
        <v>345</v>
      </c>
      <c r="AZ929">
        <v>1</v>
      </c>
      <c r="BA929">
        <v>0</v>
      </c>
      <c r="BB929">
        <v>0</v>
      </c>
      <c r="BC929">
        <v>0</v>
      </c>
      <c r="BD929">
        <v>0</v>
      </c>
      <c r="BE929">
        <v>0</v>
      </c>
      <c r="BF929">
        <v>0</v>
      </c>
      <c r="BG929">
        <v>0</v>
      </c>
      <c r="BH929">
        <v>0</v>
      </c>
      <c r="BI929" t="s">
        <v>52</v>
      </c>
      <c r="BK929" t="s">
        <v>132</v>
      </c>
      <c r="BL929" t="s">
        <v>132</v>
      </c>
      <c r="BM929" t="s">
        <v>129</v>
      </c>
      <c r="BN929" t="s">
        <v>118</v>
      </c>
      <c r="BO929" t="s">
        <v>922</v>
      </c>
      <c r="BP929">
        <v>1</v>
      </c>
      <c r="BQ929">
        <v>0</v>
      </c>
      <c r="BR929">
        <v>0</v>
      </c>
      <c r="BS929">
        <v>0</v>
      </c>
      <c r="BT929">
        <v>0</v>
      </c>
      <c r="BU929">
        <v>0</v>
      </c>
      <c r="BV929">
        <v>0</v>
      </c>
      <c r="BW929">
        <v>0</v>
      </c>
      <c r="BX929">
        <v>0</v>
      </c>
      <c r="BY929">
        <v>0</v>
      </c>
      <c r="BZ929">
        <v>0</v>
      </c>
      <c r="CA929">
        <v>0</v>
      </c>
      <c r="CB929">
        <v>0</v>
      </c>
      <c r="CC929">
        <v>0</v>
      </c>
      <c r="CD929">
        <v>0</v>
      </c>
      <c r="CE929" t="s">
        <v>200</v>
      </c>
      <c r="CG929" t="s">
        <v>335</v>
      </c>
      <c r="CI929" t="s">
        <v>127</v>
      </c>
      <c r="CJ929" t="s">
        <v>52</v>
      </c>
      <c r="CK929" t="s">
        <v>3128</v>
      </c>
      <c r="CL929" t="s">
        <v>52</v>
      </c>
      <c r="CM929" t="s">
        <v>3129</v>
      </c>
      <c r="CN929" t="s">
        <v>346</v>
      </c>
      <c r="CP929">
        <v>3</v>
      </c>
      <c r="CQ929" t="s">
        <v>3130</v>
      </c>
      <c r="CR929" t="s">
        <v>3131</v>
      </c>
      <c r="CS929" t="s">
        <v>337</v>
      </c>
    </row>
    <row r="930" spans="1:98" customFormat="1">
      <c r="A930">
        <v>150596</v>
      </c>
      <c r="B930" t="s">
        <v>551</v>
      </c>
      <c r="C930" t="s">
        <v>360</v>
      </c>
      <c r="D930">
        <v>1977</v>
      </c>
      <c r="E930">
        <v>49</v>
      </c>
      <c r="F930" t="s">
        <v>387</v>
      </c>
      <c r="G930" t="s">
        <v>49</v>
      </c>
      <c r="H930" t="s">
        <v>415</v>
      </c>
      <c r="I930" t="s">
        <v>367</v>
      </c>
      <c r="J930" t="s">
        <v>350</v>
      </c>
      <c r="K930" s="329">
        <v>46125.444861111115</v>
      </c>
      <c r="L930" t="s">
        <v>309</v>
      </c>
      <c r="M930" t="s">
        <v>514</v>
      </c>
      <c r="N930" t="s">
        <v>516</v>
      </c>
      <c r="O930" t="s">
        <v>352</v>
      </c>
      <c r="P930" t="s">
        <v>353</v>
      </c>
      <c r="R930" t="s">
        <v>383</v>
      </c>
      <c r="S930" t="s">
        <v>121</v>
      </c>
      <c r="T930" t="s">
        <v>121</v>
      </c>
      <c r="U930" t="s">
        <v>331</v>
      </c>
      <c r="V930" t="s">
        <v>107</v>
      </c>
      <c r="W930" t="s">
        <v>532</v>
      </c>
      <c r="X930">
        <v>0</v>
      </c>
      <c r="Y930">
        <v>0</v>
      </c>
      <c r="Z930">
        <v>1</v>
      </c>
      <c r="AA930">
        <v>0</v>
      </c>
      <c r="AB930">
        <v>0</v>
      </c>
      <c r="AC930">
        <v>0</v>
      </c>
      <c r="AD930">
        <v>0</v>
      </c>
      <c r="AE930">
        <v>0</v>
      </c>
      <c r="AF930">
        <v>0</v>
      </c>
      <c r="AG930">
        <v>0</v>
      </c>
      <c r="AH930">
        <v>1</v>
      </c>
      <c r="AI930">
        <v>0</v>
      </c>
      <c r="AJ930">
        <v>0</v>
      </c>
      <c r="AK930">
        <v>0</v>
      </c>
      <c r="AL930">
        <v>0</v>
      </c>
      <c r="AM930">
        <v>0</v>
      </c>
      <c r="AN930">
        <v>0</v>
      </c>
      <c r="AO930">
        <v>0</v>
      </c>
      <c r="AP930" t="s">
        <v>345</v>
      </c>
      <c r="AQ930">
        <v>1</v>
      </c>
      <c r="AR930">
        <v>0</v>
      </c>
      <c r="AS930">
        <v>0</v>
      </c>
      <c r="AT930">
        <v>0</v>
      </c>
      <c r="AU930">
        <v>0</v>
      </c>
      <c r="AV930">
        <v>0</v>
      </c>
      <c r="AW930">
        <v>0</v>
      </c>
      <c r="AX930">
        <v>0</v>
      </c>
      <c r="AY930" t="s">
        <v>345</v>
      </c>
      <c r="AZ930">
        <v>1</v>
      </c>
      <c r="BA930">
        <v>0</v>
      </c>
      <c r="BB930">
        <v>0</v>
      </c>
      <c r="BC930">
        <v>0</v>
      </c>
      <c r="BD930">
        <v>0</v>
      </c>
      <c r="BE930">
        <v>0</v>
      </c>
      <c r="BF930">
        <v>0</v>
      </c>
      <c r="BG930">
        <v>0</v>
      </c>
      <c r="BH930">
        <v>0</v>
      </c>
      <c r="BI930" t="s">
        <v>53</v>
      </c>
      <c r="BK930" t="s">
        <v>386</v>
      </c>
      <c r="BL930" t="s">
        <v>386</v>
      </c>
      <c r="BM930" t="s">
        <v>129</v>
      </c>
      <c r="BN930" t="s">
        <v>118</v>
      </c>
      <c r="BO930" t="s">
        <v>923</v>
      </c>
      <c r="BP930">
        <v>0</v>
      </c>
      <c r="BQ930">
        <v>1</v>
      </c>
      <c r="BR930">
        <v>0</v>
      </c>
      <c r="BS930">
        <v>0</v>
      </c>
      <c r="BT930">
        <v>0</v>
      </c>
      <c r="BU930">
        <v>0</v>
      </c>
      <c r="BV930">
        <v>0</v>
      </c>
      <c r="BW930">
        <v>0</v>
      </c>
      <c r="BX930">
        <v>0</v>
      </c>
      <c r="BY930">
        <v>0</v>
      </c>
      <c r="BZ930">
        <v>0</v>
      </c>
      <c r="CA930">
        <v>0</v>
      </c>
      <c r="CB930">
        <v>0</v>
      </c>
      <c r="CC930">
        <v>0</v>
      </c>
      <c r="CD930">
        <v>0</v>
      </c>
      <c r="CE930" t="s">
        <v>138</v>
      </c>
      <c r="CG930" t="s">
        <v>335</v>
      </c>
      <c r="CI930" t="s">
        <v>129</v>
      </c>
      <c r="CJ930" t="s">
        <v>53</v>
      </c>
      <c r="CL930" t="s">
        <v>53</v>
      </c>
      <c r="CN930" t="s">
        <v>346</v>
      </c>
      <c r="CP930">
        <v>5</v>
      </c>
      <c r="CS930" t="s">
        <v>337</v>
      </c>
    </row>
    <row r="931" spans="1:98" customFormat="1">
      <c r="A931">
        <v>199487</v>
      </c>
      <c r="B931" t="s">
        <v>321</v>
      </c>
      <c r="C931" t="s">
        <v>322</v>
      </c>
      <c r="D931">
        <v>1973</v>
      </c>
      <c r="E931">
        <v>53</v>
      </c>
      <c r="F931" t="s">
        <v>58</v>
      </c>
      <c r="G931" t="s">
        <v>75</v>
      </c>
      <c r="H931" t="s">
        <v>648</v>
      </c>
      <c r="I931" t="s">
        <v>575</v>
      </c>
      <c r="J931" t="s">
        <v>350</v>
      </c>
      <c r="K931" s="329">
        <v>46125.426099537035</v>
      </c>
      <c r="L931" t="s">
        <v>309</v>
      </c>
      <c r="M931" t="s">
        <v>33</v>
      </c>
      <c r="N931" t="s">
        <v>522</v>
      </c>
      <c r="O931" t="s">
        <v>319</v>
      </c>
      <c r="P931" t="s">
        <v>405</v>
      </c>
      <c r="Q931" t="s">
        <v>306</v>
      </c>
      <c r="R931" t="s">
        <v>122</v>
      </c>
      <c r="S931" t="s">
        <v>122</v>
      </c>
      <c r="T931" t="s">
        <v>394</v>
      </c>
      <c r="U931" t="s">
        <v>331</v>
      </c>
      <c r="V931" t="s">
        <v>107</v>
      </c>
      <c r="W931" t="s">
        <v>373</v>
      </c>
      <c r="X931">
        <v>0</v>
      </c>
      <c r="Y931">
        <v>0</v>
      </c>
      <c r="Z931">
        <v>0</v>
      </c>
      <c r="AA931">
        <v>0</v>
      </c>
      <c r="AB931">
        <v>0</v>
      </c>
      <c r="AC931">
        <v>0</v>
      </c>
      <c r="AD931">
        <v>0</v>
      </c>
      <c r="AE931">
        <v>0</v>
      </c>
      <c r="AF931">
        <v>0</v>
      </c>
      <c r="AG931">
        <v>0</v>
      </c>
      <c r="AH931">
        <v>0</v>
      </c>
      <c r="AI931">
        <v>0</v>
      </c>
      <c r="AJ931">
        <v>0</v>
      </c>
      <c r="AK931">
        <v>0</v>
      </c>
      <c r="AL931">
        <v>0</v>
      </c>
      <c r="AM931">
        <v>0</v>
      </c>
      <c r="AN931">
        <v>0</v>
      </c>
      <c r="AO931" t="s">
        <v>1432</v>
      </c>
      <c r="AP931" t="s">
        <v>345</v>
      </c>
      <c r="AQ931">
        <v>1</v>
      </c>
      <c r="AR931">
        <v>0</v>
      </c>
      <c r="AS931">
        <v>0</v>
      </c>
      <c r="AT931">
        <v>0</v>
      </c>
      <c r="AU931">
        <v>0</v>
      </c>
      <c r="AV931">
        <v>0</v>
      </c>
      <c r="AW931">
        <v>0</v>
      </c>
      <c r="AX931">
        <v>0</v>
      </c>
      <c r="AY931" t="s">
        <v>345</v>
      </c>
      <c r="AZ931">
        <v>1</v>
      </c>
      <c r="BA931">
        <v>0</v>
      </c>
      <c r="BB931">
        <v>0</v>
      </c>
      <c r="BC931">
        <v>0</v>
      </c>
      <c r="BD931">
        <v>0</v>
      </c>
      <c r="BE931">
        <v>0</v>
      </c>
      <c r="BF931">
        <v>0</v>
      </c>
      <c r="BG931">
        <v>0</v>
      </c>
      <c r="BH931">
        <v>0</v>
      </c>
      <c r="BK931" t="s">
        <v>131</v>
      </c>
      <c r="BL931" t="s">
        <v>131</v>
      </c>
      <c r="BM931" t="s">
        <v>131</v>
      </c>
      <c r="BN931" t="s">
        <v>120</v>
      </c>
      <c r="BO931" t="s">
        <v>924</v>
      </c>
      <c r="BP931">
        <v>0</v>
      </c>
      <c r="BQ931">
        <v>0</v>
      </c>
      <c r="BR931">
        <v>0</v>
      </c>
      <c r="BS931">
        <v>0</v>
      </c>
      <c r="BT931">
        <v>0</v>
      </c>
      <c r="BU931">
        <v>1</v>
      </c>
      <c r="BV931">
        <v>0</v>
      </c>
      <c r="BW931">
        <v>0</v>
      </c>
      <c r="BX931">
        <v>0</v>
      </c>
      <c r="BY931">
        <v>0</v>
      </c>
      <c r="BZ931">
        <v>0</v>
      </c>
      <c r="CA931">
        <v>0</v>
      </c>
      <c r="CB931">
        <v>0</v>
      </c>
      <c r="CC931">
        <v>0</v>
      </c>
      <c r="CD931">
        <v>0</v>
      </c>
      <c r="CE931" t="s">
        <v>192</v>
      </c>
      <c r="CG931" t="s">
        <v>151</v>
      </c>
      <c r="CI931" t="s">
        <v>128</v>
      </c>
      <c r="CJ931" t="s">
        <v>52</v>
      </c>
      <c r="CL931" t="s">
        <v>52</v>
      </c>
      <c r="CN931" t="s">
        <v>346</v>
      </c>
      <c r="CP931">
        <v>6</v>
      </c>
      <c r="CS931" t="s">
        <v>337</v>
      </c>
    </row>
    <row r="932" spans="1:98" customFormat="1">
      <c r="A932">
        <v>199494</v>
      </c>
      <c r="B932" t="s">
        <v>356</v>
      </c>
      <c r="C932" t="s">
        <v>360</v>
      </c>
      <c r="D932">
        <v>1966</v>
      </c>
      <c r="E932">
        <v>60</v>
      </c>
      <c r="F932" t="s">
        <v>339</v>
      </c>
      <c r="G932" t="s">
        <v>74</v>
      </c>
      <c r="H932" t="s">
        <v>877</v>
      </c>
      <c r="I932" t="s">
        <v>397</v>
      </c>
      <c r="J932" t="s">
        <v>350</v>
      </c>
      <c r="K932" s="329">
        <v>46125.416655092595</v>
      </c>
      <c r="L932" t="s">
        <v>309</v>
      </c>
      <c r="M932" t="s">
        <v>356</v>
      </c>
      <c r="N932" t="s">
        <v>357</v>
      </c>
      <c r="O932" t="s">
        <v>358</v>
      </c>
      <c r="P932" t="s">
        <v>329</v>
      </c>
      <c r="R932" t="s">
        <v>122</v>
      </c>
      <c r="S932" t="s">
        <v>122</v>
      </c>
      <c r="T932" t="s">
        <v>343</v>
      </c>
      <c r="U932" t="s">
        <v>331</v>
      </c>
      <c r="V932" t="s">
        <v>112</v>
      </c>
      <c r="W932" t="s">
        <v>681</v>
      </c>
      <c r="X932">
        <v>0</v>
      </c>
      <c r="Y932">
        <v>0</v>
      </c>
      <c r="Z932">
        <v>0</v>
      </c>
      <c r="AA932">
        <v>0</v>
      </c>
      <c r="AB932">
        <v>1</v>
      </c>
      <c r="AC932">
        <v>1</v>
      </c>
      <c r="AD932">
        <v>0</v>
      </c>
      <c r="AE932">
        <v>0</v>
      </c>
      <c r="AF932">
        <v>0</v>
      </c>
      <c r="AG932">
        <v>0</v>
      </c>
      <c r="AH932">
        <v>1</v>
      </c>
      <c r="AI932">
        <v>0</v>
      </c>
      <c r="AJ932">
        <v>0</v>
      </c>
      <c r="AK932">
        <v>0</v>
      </c>
      <c r="AL932">
        <v>0</v>
      </c>
      <c r="AM932">
        <v>0</v>
      </c>
      <c r="AN932">
        <v>0</v>
      </c>
      <c r="AO932">
        <v>0</v>
      </c>
      <c r="AP932" t="s">
        <v>345</v>
      </c>
      <c r="AQ932">
        <v>1</v>
      </c>
      <c r="AR932">
        <v>0</v>
      </c>
      <c r="AS932">
        <v>0</v>
      </c>
      <c r="AT932">
        <v>0</v>
      </c>
      <c r="AU932">
        <v>0</v>
      </c>
      <c r="AV932">
        <v>0</v>
      </c>
      <c r="AW932">
        <v>0</v>
      </c>
      <c r="AX932">
        <v>0</v>
      </c>
      <c r="AY932" t="s">
        <v>345</v>
      </c>
      <c r="AZ932">
        <v>1</v>
      </c>
      <c r="BA932">
        <v>0</v>
      </c>
      <c r="BB932">
        <v>0</v>
      </c>
      <c r="BC932">
        <v>0</v>
      </c>
      <c r="BD932">
        <v>0</v>
      </c>
      <c r="BE932">
        <v>0</v>
      </c>
      <c r="BF932">
        <v>0</v>
      </c>
      <c r="BG932">
        <v>0</v>
      </c>
      <c r="BH932">
        <v>0</v>
      </c>
      <c r="BK932" t="s">
        <v>386</v>
      </c>
      <c r="BL932" t="s">
        <v>130</v>
      </c>
      <c r="BM932" t="s">
        <v>131</v>
      </c>
      <c r="BN932" t="s">
        <v>118</v>
      </c>
      <c r="BO932" t="s">
        <v>923</v>
      </c>
      <c r="BP932">
        <v>0</v>
      </c>
      <c r="BQ932">
        <v>1</v>
      </c>
      <c r="BR932">
        <v>0</v>
      </c>
      <c r="BS932">
        <v>0</v>
      </c>
      <c r="BT932">
        <v>0</v>
      </c>
      <c r="BU932">
        <v>0</v>
      </c>
      <c r="BV932">
        <v>0</v>
      </c>
      <c r="BW932">
        <v>0</v>
      </c>
      <c r="BX932">
        <v>0</v>
      </c>
      <c r="BY932">
        <v>0</v>
      </c>
      <c r="BZ932">
        <v>0</v>
      </c>
      <c r="CA932">
        <v>0</v>
      </c>
      <c r="CB932">
        <v>0</v>
      </c>
      <c r="CC932">
        <v>0</v>
      </c>
      <c r="CD932">
        <v>0</v>
      </c>
      <c r="CE932" t="s">
        <v>167</v>
      </c>
      <c r="CG932" t="s">
        <v>200</v>
      </c>
      <c r="CI932" t="s">
        <v>130</v>
      </c>
      <c r="CJ932" t="s">
        <v>52</v>
      </c>
      <c r="CL932" t="s">
        <v>51</v>
      </c>
      <c r="CN932" t="s">
        <v>346</v>
      </c>
      <c r="CP932">
        <v>8</v>
      </c>
      <c r="CQ932" t="s">
        <v>3132</v>
      </c>
      <c r="CS932" t="s">
        <v>347</v>
      </c>
    </row>
    <row r="933" spans="1:98" customFormat="1">
      <c r="A933">
        <v>199449</v>
      </c>
      <c r="B933" t="s">
        <v>321</v>
      </c>
      <c r="C933" t="s">
        <v>322</v>
      </c>
      <c r="D933">
        <v>1965</v>
      </c>
      <c r="E933">
        <v>61</v>
      </c>
      <c r="F933" t="s">
        <v>339</v>
      </c>
      <c r="G933" t="s">
        <v>78</v>
      </c>
      <c r="H933" t="s">
        <v>467</v>
      </c>
      <c r="I933" t="s">
        <v>324</v>
      </c>
      <c r="J933" t="s">
        <v>350</v>
      </c>
      <c r="K933" s="329">
        <v>46125.41574074074</v>
      </c>
      <c r="L933" t="s">
        <v>309</v>
      </c>
      <c r="M933" t="s">
        <v>28</v>
      </c>
      <c r="N933" t="s">
        <v>538</v>
      </c>
      <c r="O933" t="s">
        <v>377</v>
      </c>
      <c r="P933" t="s">
        <v>365</v>
      </c>
      <c r="Q933" t="s">
        <v>304</v>
      </c>
      <c r="R933" t="s">
        <v>122</v>
      </c>
      <c r="S933" t="s">
        <v>122</v>
      </c>
      <c r="T933" t="s">
        <v>343</v>
      </c>
      <c r="U933" t="s">
        <v>331</v>
      </c>
      <c r="V933" t="s">
        <v>109</v>
      </c>
      <c r="W933" t="s">
        <v>505</v>
      </c>
      <c r="X933">
        <v>0</v>
      </c>
      <c r="Y933">
        <v>0</v>
      </c>
      <c r="Z933">
        <v>0</v>
      </c>
      <c r="AA933">
        <v>0</v>
      </c>
      <c r="AB933">
        <v>0</v>
      </c>
      <c r="AC933">
        <v>1</v>
      </c>
      <c r="AD933">
        <v>0</v>
      </c>
      <c r="AE933">
        <v>0</v>
      </c>
      <c r="AF933">
        <v>0</v>
      </c>
      <c r="AG933">
        <v>0</v>
      </c>
      <c r="AH933">
        <v>0</v>
      </c>
      <c r="AI933">
        <v>0</v>
      </c>
      <c r="AJ933">
        <v>0</v>
      </c>
      <c r="AK933">
        <v>0</v>
      </c>
      <c r="AL933">
        <v>0</v>
      </c>
      <c r="AM933">
        <v>0</v>
      </c>
      <c r="AN933">
        <v>0</v>
      </c>
      <c r="AO933">
        <v>0</v>
      </c>
      <c r="AP933" t="s">
        <v>345</v>
      </c>
      <c r="AQ933">
        <v>1</v>
      </c>
      <c r="AR933">
        <v>0</v>
      </c>
      <c r="AS933">
        <v>0</v>
      </c>
      <c r="AT933">
        <v>0</v>
      </c>
      <c r="AU933">
        <v>0</v>
      </c>
      <c r="AV933">
        <v>0</v>
      </c>
      <c r="AW933">
        <v>0</v>
      </c>
      <c r="AX933">
        <v>0</v>
      </c>
      <c r="AY933" t="s">
        <v>345</v>
      </c>
      <c r="AZ933">
        <v>1</v>
      </c>
      <c r="BA933">
        <v>0</v>
      </c>
      <c r="BB933">
        <v>0</v>
      </c>
      <c r="BC933">
        <v>0</v>
      </c>
      <c r="BD933">
        <v>0</v>
      </c>
      <c r="BE933">
        <v>0</v>
      </c>
      <c r="BF933">
        <v>0</v>
      </c>
      <c r="BG933">
        <v>0</v>
      </c>
      <c r="BH933">
        <v>0</v>
      </c>
      <c r="BK933" t="s">
        <v>131</v>
      </c>
      <c r="BL933" t="s">
        <v>131</v>
      </c>
      <c r="BM933" t="s">
        <v>132</v>
      </c>
      <c r="BN933" t="s">
        <v>117</v>
      </c>
      <c r="BO933" t="s">
        <v>928</v>
      </c>
      <c r="BP933">
        <v>0</v>
      </c>
      <c r="BQ933">
        <v>0</v>
      </c>
      <c r="BR933">
        <v>0</v>
      </c>
      <c r="BS933">
        <v>1</v>
      </c>
      <c r="BT933">
        <v>0</v>
      </c>
      <c r="BU933">
        <v>0</v>
      </c>
      <c r="BV933">
        <v>0</v>
      </c>
      <c r="BW933">
        <v>0</v>
      </c>
      <c r="BX933">
        <v>0</v>
      </c>
      <c r="BY933">
        <v>0</v>
      </c>
      <c r="BZ933">
        <v>0</v>
      </c>
      <c r="CA933">
        <v>0</v>
      </c>
      <c r="CB933">
        <v>0</v>
      </c>
      <c r="CC933">
        <v>0</v>
      </c>
      <c r="CD933">
        <v>0</v>
      </c>
      <c r="CE933" t="s">
        <v>200</v>
      </c>
      <c r="CG933" t="s">
        <v>167</v>
      </c>
      <c r="CI933" t="s">
        <v>127</v>
      </c>
      <c r="CJ933" t="s">
        <v>52</v>
      </c>
      <c r="CL933" t="s">
        <v>52</v>
      </c>
      <c r="CN933" t="s">
        <v>346</v>
      </c>
      <c r="CP933">
        <v>5</v>
      </c>
      <c r="CS933" t="s">
        <v>337</v>
      </c>
    </row>
    <row r="934" spans="1:98" customFormat="1">
      <c r="A934">
        <v>199492</v>
      </c>
      <c r="B934" t="s">
        <v>762</v>
      </c>
      <c r="C934" t="s">
        <v>360</v>
      </c>
      <c r="D934">
        <v>1993</v>
      </c>
      <c r="E934">
        <v>33</v>
      </c>
      <c r="F934" t="s">
        <v>57</v>
      </c>
      <c r="G934" t="s">
        <v>77</v>
      </c>
      <c r="H934" t="s">
        <v>1694</v>
      </c>
      <c r="I934" t="s">
        <v>402</v>
      </c>
      <c r="J934" t="s">
        <v>325</v>
      </c>
      <c r="K934" s="329">
        <v>46125.406365740739</v>
      </c>
      <c r="L934" t="s">
        <v>309</v>
      </c>
      <c r="M934" t="s">
        <v>762</v>
      </c>
      <c r="N934" t="s">
        <v>811</v>
      </c>
      <c r="O934" t="s">
        <v>453</v>
      </c>
      <c r="P934" t="s">
        <v>342</v>
      </c>
      <c r="Q934" t="s">
        <v>307</v>
      </c>
      <c r="R934" t="s">
        <v>125</v>
      </c>
      <c r="S934" t="s">
        <v>121</v>
      </c>
      <c r="T934" t="s">
        <v>121</v>
      </c>
      <c r="U934" t="s">
        <v>3133</v>
      </c>
      <c r="V934" t="s">
        <v>108</v>
      </c>
      <c r="W934" t="s">
        <v>505</v>
      </c>
      <c r="X934">
        <v>0</v>
      </c>
      <c r="Y934">
        <v>0</v>
      </c>
      <c r="Z934">
        <v>0</v>
      </c>
      <c r="AA934">
        <v>0</v>
      </c>
      <c r="AB934">
        <v>0</v>
      </c>
      <c r="AC934">
        <v>1</v>
      </c>
      <c r="AD934">
        <v>0</v>
      </c>
      <c r="AE934">
        <v>0</v>
      </c>
      <c r="AF934">
        <v>0</v>
      </c>
      <c r="AG934">
        <v>0</v>
      </c>
      <c r="AH934">
        <v>0</v>
      </c>
      <c r="AI934">
        <v>0</v>
      </c>
      <c r="AJ934">
        <v>0</v>
      </c>
      <c r="AK934">
        <v>0</v>
      </c>
      <c r="AL934">
        <v>0</v>
      </c>
      <c r="AM934">
        <v>0</v>
      </c>
      <c r="AN934">
        <v>0</v>
      </c>
      <c r="AO934">
        <v>0</v>
      </c>
      <c r="AP934" t="s">
        <v>345</v>
      </c>
      <c r="AQ934">
        <v>1</v>
      </c>
      <c r="AR934">
        <v>0</v>
      </c>
      <c r="AS934">
        <v>0</v>
      </c>
      <c r="AT934">
        <v>0</v>
      </c>
      <c r="AU934">
        <v>0</v>
      </c>
      <c r="AV934">
        <v>0</v>
      </c>
      <c r="AW934">
        <v>0</v>
      </c>
      <c r="AX934">
        <v>0</v>
      </c>
      <c r="AY934" t="s">
        <v>345</v>
      </c>
      <c r="AZ934">
        <v>1</v>
      </c>
      <c r="BA934">
        <v>0</v>
      </c>
      <c r="BB934">
        <v>0</v>
      </c>
      <c r="BC934">
        <v>0</v>
      </c>
      <c r="BD934">
        <v>0</v>
      </c>
      <c r="BE934">
        <v>0</v>
      </c>
      <c r="BF934">
        <v>0</v>
      </c>
      <c r="BG934">
        <v>0</v>
      </c>
      <c r="BH934">
        <v>0</v>
      </c>
      <c r="BI934" t="s">
        <v>51</v>
      </c>
      <c r="BK934" t="s">
        <v>386</v>
      </c>
      <c r="BL934" t="s">
        <v>133</v>
      </c>
      <c r="BM934" t="s">
        <v>130</v>
      </c>
      <c r="BN934" t="s">
        <v>117</v>
      </c>
      <c r="BO934" t="s">
        <v>921</v>
      </c>
      <c r="BP934">
        <v>0</v>
      </c>
      <c r="BQ934">
        <v>0</v>
      </c>
      <c r="BR934">
        <v>0</v>
      </c>
      <c r="BS934">
        <v>0</v>
      </c>
      <c r="BT934">
        <v>0</v>
      </c>
      <c r="BU934">
        <v>0</v>
      </c>
      <c r="BV934">
        <v>0</v>
      </c>
      <c r="BW934">
        <v>0</v>
      </c>
      <c r="BX934">
        <v>0</v>
      </c>
      <c r="BY934">
        <v>0</v>
      </c>
      <c r="BZ934">
        <v>1</v>
      </c>
      <c r="CA934">
        <v>0</v>
      </c>
      <c r="CB934">
        <v>0</v>
      </c>
      <c r="CC934">
        <v>0</v>
      </c>
      <c r="CD934">
        <v>0</v>
      </c>
      <c r="CE934" t="s">
        <v>168</v>
      </c>
      <c r="CG934" t="s">
        <v>211</v>
      </c>
      <c r="CI934" t="s">
        <v>130</v>
      </c>
      <c r="CJ934" t="s">
        <v>52</v>
      </c>
      <c r="CL934" t="s">
        <v>51</v>
      </c>
      <c r="CN934" t="s">
        <v>346</v>
      </c>
      <c r="CP934">
        <v>10</v>
      </c>
      <c r="CS934" t="s">
        <v>337</v>
      </c>
    </row>
    <row r="935" spans="1:98" customFormat="1">
      <c r="A935">
        <v>103781</v>
      </c>
      <c r="B935" t="s">
        <v>348</v>
      </c>
      <c r="C935" t="s">
        <v>322</v>
      </c>
      <c r="D935">
        <v>1965</v>
      </c>
      <c r="E935">
        <v>61</v>
      </c>
      <c r="F935" t="s">
        <v>339</v>
      </c>
      <c r="G935" t="s">
        <v>49</v>
      </c>
      <c r="H935" t="s">
        <v>328</v>
      </c>
      <c r="I935" t="s">
        <v>428</v>
      </c>
      <c r="J935" t="s">
        <v>325</v>
      </c>
      <c r="K935" s="329">
        <v>46125.394004629627</v>
      </c>
      <c r="L935" t="s">
        <v>309</v>
      </c>
      <c r="M935" t="s">
        <v>1372</v>
      </c>
      <c r="N935" t="s">
        <v>1402</v>
      </c>
      <c r="O935" t="s">
        <v>377</v>
      </c>
      <c r="P935" t="s">
        <v>365</v>
      </c>
      <c r="Q935" t="s">
        <v>304</v>
      </c>
      <c r="R935" t="s">
        <v>383</v>
      </c>
      <c r="S935" t="s">
        <v>121</v>
      </c>
      <c r="T935" t="s">
        <v>121</v>
      </c>
      <c r="U935" t="s">
        <v>331</v>
      </c>
      <c r="V935" t="s">
        <v>105</v>
      </c>
      <c r="W935" t="s">
        <v>470</v>
      </c>
      <c r="X935">
        <v>0</v>
      </c>
      <c r="Y935">
        <v>0</v>
      </c>
      <c r="Z935">
        <v>1</v>
      </c>
      <c r="AA935">
        <v>0</v>
      </c>
      <c r="AB935">
        <v>0</v>
      </c>
      <c r="AC935">
        <v>0</v>
      </c>
      <c r="AD935">
        <v>0</v>
      </c>
      <c r="AE935">
        <v>0</v>
      </c>
      <c r="AF935">
        <v>0</v>
      </c>
      <c r="AG935">
        <v>0</v>
      </c>
      <c r="AH935">
        <v>0</v>
      </c>
      <c r="AI935">
        <v>0</v>
      </c>
      <c r="AJ935">
        <v>0</v>
      </c>
      <c r="AK935">
        <v>0</v>
      </c>
      <c r="AL935">
        <v>0</v>
      </c>
      <c r="AM935">
        <v>0</v>
      </c>
      <c r="AN935">
        <v>0</v>
      </c>
      <c r="AO935">
        <v>0</v>
      </c>
      <c r="AP935" t="s">
        <v>399</v>
      </c>
      <c r="AQ935">
        <v>0</v>
      </c>
      <c r="AR935">
        <v>0</v>
      </c>
      <c r="AS935">
        <v>0</v>
      </c>
      <c r="AT935">
        <v>0</v>
      </c>
      <c r="AU935">
        <v>0</v>
      </c>
      <c r="AV935">
        <v>0</v>
      </c>
      <c r="AW935">
        <v>1</v>
      </c>
      <c r="AX935">
        <v>0</v>
      </c>
      <c r="AY935" t="s">
        <v>345</v>
      </c>
      <c r="AZ935">
        <v>1</v>
      </c>
      <c r="BA935">
        <v>0</v>
      </c>
      <c r="BB935">
        <v>0</v>
      </c>
      <c r="BC935">
        <v>0</v>
      </c>
      <c r="BD935">
        <v>0</v>
      </c>
      <c r="BE935">
        <v>0</v>
      </c>
      <c r="BF935">
        <v>0</v>
      </c>
      <c r="BG935">
        <v>0</v>
      </c>
      <c r="BH935">
        <v>0</v>
      </c>
      <c r="BK935" t="s">
        <v>386</v>
      </c>
      <c r="BL935" t="s">
        <v>386</v>
      </c>
      <c r="BM935" t="s">
        <v>127</v>
      </c>
      <c r="BN935" t="s">
        <v>118</v>
      </c>
      <c r="BO935" t="s">
        <v>931</v>
      </c>
      <c r="BP935">
        <v>0</v>
      </c>
      <c r="BQ935">
        <v>0</v>
      </c>
      <c r="BR935">
        <v>1</v>
      </c>
      <c r="BS935">
        <v>0</v>
      </c>
      <c r="BT935">
        <v>0</v>
      </c>
      <c r="BU935">
        <v>0</v>
      </c>
      <c r="BV935">
        <v>0</v>
      </c>
      <c r="BW935">
        <v>0</v>
      </c>
      <c r="BX935">
        <v>0</v>
      </c>
      <c r="BY935">
        <v>0</v>
      </c>
      <c r="BZ935">
        <v>0</v>
      </c>
      <c r="CA935">
        <v>0</v>
      </c>
      <c r="CB935">
        <v>0</v>
      </c>
      <c r="CC935">
        <v>0</v>
      </c>
      <c r="CD935">
        <v>0</v>
      </c>
      <c r="CE935" t="s">
        <v>335</v>
      </c>
      <c r="CG935" t="s">
        <v>335</v>
      </c>
      <c r="CI935" t="s">
        <v>386</v>
      </c>
      <c r="CJ935" t="s">
        <v>52</v>
      </c>
      <c r="CL935" t="s">
        <v>52</v>
      </c>
      <c r="CN935" t="s">
        <v>346</v>
      </c>
      <c r="CP935">
        <v>7</v>
      </c>
    </row>
    <row r="936" spans="1:98" customFormat="1">
      <c r="A936">
        <v>199490</v>
      </c>
      <c r="B936" t="s">
        <v>658</v>
      </c>
      <c r="C936" t="s">
        <v>322</v>
      </c>
      <c r="D936">
        <v>1952</v>
      </c>
      <c r="E936">
        <v>74</v>
      </c>
      <c r="F936" t="s">
        <v>376</v>
      </c>
      <c r="G936" t="s">
        <v>83</v>
      </c>
      <c r="H936" t="s">
        <v>761</v>
      </c>
      <c r="I936" t="s">
        <v>397</v>
      </c>
      <c r="J936" t="s">
        <v>350</v>
      </c>
      <c r="K936" s="329">
        <v>46125.390335648146</v>
      </c>
      <c r="L936" t="s">
        <v>309</v>
      </c>
      <c r="M936" t="s">
        <v>658</v>
      </c>
      <c r="N936" t="s">
        <v>660</v>
      </c>
      <c r="O936" t="s">
        <v>319</v>
      </c>
      <c r="P936" t="s">
        <v>405</v>
      </c>
      <c r="Q936" t="s">
        <v>306</v>
      </c>
      <c r="R936" t="s">
        <v>383</v>
      </c>
      <c r="S936" t="s">
        <v>121</v>
      </c>
      <c r="T936" t="s">
        <v>121</v>
      </c>
      <c r="U936" t="s">
        <v>331</v>
      </c>
      <c r="V936" t="s">
        <v>107</v>
      </c>
      <c r="W936" t="s">
        <v>499</v>
      </c>
      <c r="X936">
        <v>0</v>
      </c>
      <c r="Y936">
        <v>0</v>
      </c>
      <c r="Z936">
        <v>0</v>
      </c>
      <c r="AA936">
        <v>0</v>
      </c>
      <c r="AB936">
        <v>0</v>
      </c>
      <c r="AC936">
        <v>0</v>
      </c>
      <c r="AD936">
        <v>0</v>
      </c>
      <c r="AE936">
        <v>0</v>
      </c>
      <c r="AF936">
        <v>0</v>
      </c>
      <c r="AG936">
        <v>0</v>
      </c>
      <c r="AH936">
        <v>0</v>
      </c>
      <c r="AI936">
        <v>0</v>
      </c>
      <c r="AJ936">
        <v>0</v>
      </c>
      <c r="AK936">
        <v>0</v>
      </c>
      <c r="AL936">
        <v>1</v>
      </c>
      <c r="AM936">
        <v>0</v>
      </c>
      <c r="AN936">
        <v>0</v>
      </c>
      <c r="AO936">
        <v>0</v>
      </c>
      <c r="AP936" t="s">
        <v>345</v>
      </c>
      <c r="AQ936">
        <v>1</v>
      </c>
      <c r="AR936">
        <v>0</v>
      </c>
      <c r="AS936">
        <v>0</v>
      </c>
      <c r="AT936">
        <v>0</v>
      </c>
      <c r="AU936">
        <v>0</v>
      </c>
      <c r="AV936">
        <v>0</v>
      </c>
      <c r="AW936">
        <v>0</v>
      </c>
      <c r="AX936">
        <v>0</v>
      </c>
      <c r="AY936" t="s">
        <v>345</v>
      </c>
      <c r="AZ936">
        <v>1</v>
      </c>
      <c r="BA936">
        <v>0</v>
      </c>
      <c r="BB936">
        <v>0</v>
      </c>
      <c r="BC936">
        <v>0</v>
      </c>
      <c r="BD936">
        <v>0</v>
      </c>
      <c r="BE936">
        <v>0</v>
      </c>
      <c r="BF936">
        <v>0</v>
      </c>
      <c r="BG936">
        <v>0</v>
      </c>
      <c r="BH936">
        <v>0</v>
      </c>
      <c r="BI936" t="s">
        <v>52</v>
      </c>
      <c r="BJ936" t="s">
        <v>3134</v>
      </c>
      <c r="BK936" t="s">
        <v>386</v>
      </c>
      <c r="BL936" t="s">
        <v>128</v>
      </c>
      <c r="BM936" t="s">
        <v>128</v>
      </c>
      <c r="BN936" t="s">
        <v>118</v>
      </c>
      <c r="BO936" t="s">
        <v>922</v>
      </c>
      <c r="BP936">
        <v>1</v>
      </c>
      <c r="BQ936">
        <v>0</v>
      </c>
      <c r="BR936">
        <v>0</v>
      </c>
      <c r="BS936">
        <v>0</v>
      </c>
      <c r="BT936">
        <v>0</v>
      </c>
      <c r="BU936">
        <v>0</v>
      </c>
      <c r="BV936">
        <v>0</v>
      </c>
      <c r="BW936">
        <v>0</v>
      </c>
      <c r="BX936">
        <v>0</v>
      </c>
      <c r="BY936">
        <v>0</v>
      </c>
      <c r="BZ936">
        <v>0</v>
      </c>
      <c r="CA936">
        <v>0</v>
      </c>
      <c r="CB936">
        <v>0</v>
      </c>
      <c r="CC936">
        <v>0</v>
      </c>
      <c r="CD936">
        <v>0</v>
      </c>
      <c r="CE936" t="s">
        <v>178</v>
      </c>
      <c r="CG936" t="s">
        <v>220</v>
      </c>
      <c r="CI936" t="s">
        <v>129</v>
      </c>
      <c r="CJ936" t="s">
        <v>52</v>
      </c>
      <c r="CL936" t="s">
        <v>52</v>
      </c>
      <c r="CN936" t="s">
        <v>346</v>
      </c>
      <c r="CP936">
        <v>8</v>
      </c>
      <c r="CS936" t="s">
        <v>337</v>
      </c>
    </row>
    <row r="937" spans="1:98" customFormat="1">
      <c r="A937">
        <v>199489</v>
      </c>
      <c r="B937" t="s">
        <v>612</v>
      </c>
      <c r="C937" t="s">
        <v>360</v>
      </c>
      <c r="D937">
        <v>1960</v>
      </c>
      <c r="E937">
        <v>66</v>
      </c>
      <c r="F937" t="s">
        <v>339</v>
      </c>
      <c r="G937" t="s">
        <v>71</v>
      </c>
      <c r="H937" t="s">
        <v>784</v>
      </c>
      <c r="I937" t="s">
        <v>378</v>
      </c>
      <c r="J937" t="s">
        <v>325</v>
      </c>
      <c r="K937" s="329">
        <v>46125.372094907405</v>
      </c>
      <c r="L937" t="s">
        <v>309</v>
      </c>
      <c r="M937" t="s">
        <v>356</v>
      </c>
      <c r="N937" t="s">
        <v>357</v>
      </c>
      <c r="O937" t="s">
        <v>358</v>
      </c>
      <c r="P937" t="s">
        <v>329</v>
      </c>
      <c r="R937" t="s">
        <v>123</v>
      </c>
      <c r="S937" t="s">
        <v>123</v>
      </c>
      <c r="T937" t="s">
        <v>343</v>
      </c>
      <c r="U937" t="s">
        <v>331</v>
      </c>
      <c r="V937" t="s">
        <v>111</v>
      </c>
      <c r="W937" t="s">
        <v>505</v>
      </c>
      <c r="X937">
        <v>0</v>
      </c>
      <c r="Y937">
        <v>0</v>
      </c>
      <c r="Z937">
        <v>0</v>
      </c>
      <c r="AA937">
        <v>0</v>
      </c>
      <c r="AB937">
        <v>0</v>
      </c>
      <c r="AC937">
        <v>1</v>
      </c>
      <c r="AD937">
        <v>0</v>
      </c>
      <c r="AE937">
        <v>0</v>
      </c>
      <c r="AF937">
        <v>0</v>
      </c>
      <c r="AG937">
        <v>0</v>
      </c>
      <c r="AH937">
        <v>0</v>
      </c>
      <c r="AI937">
        <v>0</v>
      </c>
      <c r="AJ937">
        <v>0</v>
      </c>
      <c r="AK937">
        <v>0</v>
      </c>
      <c r="AL937">
        <v>0</v>
      </c>
      <c r="AM937">
        <v>0</v>
      </c>
      <c r="AN937">
        <v>0</v>
      </c>
      <c r="AO937">
        <v>0</v>
      </c>
      <c r="AP937" t="s">
        <v>510</v>
      </c>
      <c r="AQ937">
        <v>0</v>
      </c>
      <c r="AR937">
        <v>0</v>
      </c>
      <c r="AS937">
        <v>1</v>
      </c>
      <c r="AT937">
        <v>0</v>
      </c>
      <c r="AU937">
        <v>0</v>
      </c>
      <c r="AV937">
        <v>0</v>
      </c>
      <c r="AW937">
        <v>0</v>
      </c>
      <c r="AX937">
        <v>0</v>
      </c>
      <c r="AY937" t="s">
        <v>433</v>
      </c>
      <c r="AZ937">
        <v>0</v>
      </c>
      <c r="BA937">
        <v>0</v>
      </c>
      <c r="BB937">
        <v>0</v>
      </c>
      <c r="BC937">
        <v>0</v>
      </c>
      <c r="BD937">
        <v>1</v>
      </c>
      <c r="BE937">
        <v>0</v>
      </c>
      <c r="BF937">
        <v>0</v>
      </c>
      <c r="BG937">
        <v>0</v>
      </c>
      <c r="BH937">
        <v>0</v>
      </c>
      <c r="BK937" t="s">
        <v>135</v>
      </c>
      <c r="BL937" t="s">
        <v>135</v>
      </c>
      <c r="BM937" t="s">
        <v>129</v>
      </c>
      <c r="BN937" t="s">
        <v>117</v>
      </c>
      <c r="BO937" t="s">
        <v>924</v>
      </c>
      <c r="BP937">
        <v>0</v>
      </c>
      <c r="BQ937">
        <v>0</v>
      </c>
      <c r="BR937">
        <v>0</v>
      </c>
      <c r="BS937">
        <v>0</v>
      </c>
      <c r="BT937">
        <v>0</v>
      </c>
      <c r="BU937">
        <v>1</v>
      </c>
      <c r="BV937">
        <v>0</v>
      </c>
      <c r="BW937">
        <v>0</v>
      </c>
      <c r="BX937">
        <v>0</v>
      </c>
      <c r="BY937">
        <v>0</v>
      </c>
      <c r="BZ937">
        <v>0</v>
      </c>
      <c r="CA937">
        <v>0</v>
      </c>
      <c r="CB937">
        <v>0</v>
      </c>
      <c r="CC937">
        <v>0</v>
      </c>
      <c r="CD937">
        <v>0</v>
      </c>
      <c r="CE937" t="s">
        <v>335</v>
      </c>
      <c r="CG937" t="s">
        <v>137</v>
      </c>
      <c r="CI937" t="s">
        <v>127</v>
      </c>
      <c r="CJ937" t="s">
        <v>53</v>
      </c>
      <c r="CL937" t="s">
        <v>53</v>
      </c>
      <c r="CN937" t="s">
        <v>346</v>
      </c>
      <c r="CP937">
        <v>6</v>
      </c>
      <c r="CS937" t="s">
        <v>347</v>
      </c>
    </row>
    <row r="938" spans="1:98" customFormat="1">
      <c r="A938">
        <v>199489</v>
      </c>
      <c r="B938" t="s">
        <v>612</v>
      </c>
      <c r="C938" t="s">
        <v>360</v>
      </c>
      <c r="D938">
        <v>1960</v>
      </c>
      <c r="E938">
        <v>66</v>
      </c>
      <c r="F938" t="s">
        <v>339</v>
      </c>
      <c r="G938" t="s">
        <v>71</v>
      </c>
      <c r="H938" t="s">
        <v>784</v>
      </c>
      <c r="I938" t="s">
        <v>378</v>
      </c>
      <c r="J938" t="s">
        <v>325</v>
      </c>
      <c r="K938" s="329">
        <v>46125.369641203702</v>
      </c>
      <c r="L938" t="s">
        <v>309</v>
      </c>
      <c r="M938" t="s">
        <v>508</v>
      </c>
      <c r="N938" t="s">
        <v>509</v>
      </c>
      <c r="O938" t="s">
        <v>442</v>
      </c>
      <c r="P938" t="s">
        <v>405</v>
      </c>
      <c r="R938" t="s">
        <v>123</v>
      </c>
      <c r="S938" t="s">
        <v>123</v>
      </c>
      <c r="T938" t="s">
        <v>343</v>
      </c>
      <c r="U938" t="s">
        <v>331</v>
      </c>
      <c r="V938" t="s">
        <v>111</v>
      </c>
      <c r="W938" t="s">
        <v>505</v>
      </c>
      <c r="X938">
        <v>0</v>
      </c>
      <c r="Y938">
        <v>0</v>
      </c>
      <c r="Z938">
        <v>0</v>
      </c>
      <c r="AA938">
        <v>0</v>
      </c>
      <c r="AB938">
        <v>0</v>
      </c>
      <c r="AC938">
        <v>1</v>
      </c>
      <c r="AD938">
        <v>0</v>
      </c>
      <c r="AE938">
        <v>0</v>
      </c>
      <c r="AF938">
        <v>0</v>
      </c>
      <c r="AG938">
        <v>0</v>
      </c>
      <c r="AH938">
        <v>0</v>
      </c>
      <c r="AI938">
        <v>0</v>
      </c>
      <c r="AJ938">
        <v>0</v>
      </c>
      <c r="AK938">
        <v>0</v>
      </c>
      <c r="AL938">
        <v>0</v>
      </c>
      <c r="AM938">
        <v>0</v>
      </c>
      <c r="AN938">
        <v>0</v>
      </c>
      <c r="AO938">
        <v>0</v>
      </c>
      <c r="AP938" t="s">
        <v>510</v>
      </c>
      <c r="AQ938">
        <v>0</v>
      </c>
      <c r="AR938">
        <v>0</v>
      </c>
      <c r="AS938">
        <v>1</v>
      </c>
      <c r="AT938">
        <v>0</v>
      </c>
      <c r="AU938">
        <v>0</v>
      </c>
      <c r="AV938">
        <v>0</v>
      </c>
      <c r="AW938">
        <v>0</v>
      </c>
      <c r="AX938">
        <v>0</v>
      </c>
      <c r="AY938" t="s">
        <v>433</v>
      </c>
      <c r="AZ938">
        <v>0</v>
      </c>
      <c r="BA938">
        <v>0</v>
      </c>
      <c r="BB938">
        <v>0</v>
      </c>
      <c r="BC938">
        <v>0</v>
      </c>
      <c r="BD938">
        <v>1</v>
      </c>
      <c r="BE938">
        <v>0</v>
      </c>
      <c r="BF938">
        <v>0</v>
      </c>
      <c r="BG938">
        <v>0</v>
      </c>
      <c r="BH938">
        <v>0</v>
      </c>
      <c r="BK938" t="s">
        <v>135</v>
      </c>
      <c r="BL938" t="s">
        <v>135</v>
      </c>
      <c r="BM938" t="s">
        <v>129</v>
      </c>
      <c r="BN938" t="s">
        <v>117</v>
      </c>
      <c r="BO938" t="s">
        <v>924</v>
      </c>
      <c r="BP938">
        <v>0</v>
      </c>
      <c r="BQ938">
        <v>0</v>
      </c>
      <c r="BR938">
        <v>0</v>
      </c>
      <c r="BS938">
        <v>0</v>
      </c>
      <c r="BT938">
        <v>0</v>
      </c>
      <c r="BU938">
        <v>1</v>
      </c>
      <c r="BV938">
        <v>0</v>
      </c>
      <c r="BW938">
        <v>0</v>
      </c>
      <c r="BX938">
        <v>0</v>
      </c>
      <c r="BY938">
        <v>0</v>
      </c>
      <c r="BZ938">
        <v>0</v>
      </c>
      <c r="CA938">
        <v>0</v>
      </c>
      <c r="CB938">
        <v>0</v>
      </c>
      <c r="CC938">
        <v>0</v>
      </c>
      <c r="CD938">
        <v>0</v>
      </c>
      <c r="CE938" t="s">
        <v>178</v>
      </c>
      <c r="CG938" t="s">
        <v>137</v>
      </c>
      <c r="CI938" t="s">
        <v>127</v>
      </c>
      <c r="CJ938" t="s">
        <v>53</v>
      </c>
      <c r="CL938" t="s">
        <v>53</v>
      </c>
      <c r="CN938" t="s">
        <v>346</v>
      </c>
      <c r="CP938">
        <v>5</v>
      </c>
      <c r="CS938" t="s">
        <v>347</v>
      </c>
    </row>
    <row r="939" spans="1:98" customFormat="1">
      <c r="A939">
        <v>199487</v>
      </c>
      <c r="B939" t="s">
        <v>321</v>
      </c>
      <c r="C939" t="s">
        <v>322</v>
      </c>
      <c r="D939">
        <v>1973</v>
      </c>
      <c r="E939">
        <v>53</v>
      </c>
      <c r="F939" t="s">
        <v>58</v>
      </c>
      <c r="G939" t="s">
        <v>75</v>
      </c>
      <c r="H939" t="s">
        <v>648</v>
      </c>
      <c r="I939" t="s">
        <v>575</v>
      </c>
      <c r="J939" t="s">
        <v>350</v>
      </c>
      <c r="K939" s="329">
        <v>46125.369166666664</v>
      </c>
      <c r="L939" t="s">
        <v>309</v>
      </c>
      <c r="M939" t="s">
        <v>751</v>
      </c>
      <c r="N939" t="s">
        <v>752</v>
      </c>
      <c r="O939" t="s">
        <v>453</v>
      </c>
      <c r="P939" t="s">
        <v>342</v>
      </c>
      <c r="Q939" t="s">
        <v>307</v>
      </c>
      <c r="R939" t="s">
        <v>122</v>
      </c>
      <c r="S939" t="s">
        <v>122</v>
      </c>
      <c r="T939" t="s">
        <v>394</v>
      </c>
      <c r="U939" t="s">
        <v>331</v>
      </c>
      <c r="V939" t="s">
        <v>107</v>
      </c>
      <c r="W939" t="s">
        <v>1451</v>
      </c>
      <c r="X939">
        <v>0</v>
      </c>
      <c r="Y939">
        <v>0</v>
      </c>
      <c r="Z939">
        <v>1</v>
      </c>
      <c r="AA939">
        <v>0</v>
      </c>
      <c r="AB939">
        <v>0</v>
      </c>
      <c r="AC939">
        <v>0</v>
      </c>
      <c r="AD939">
        <v>0</v>
      </c>
      <c r="AE939">
        <v>0</v>
      </c>
      <c r="AF939">
        <v>0</v>
      </c>
      <c r="AG939">
        <v>0</v>
      </c>
      <c r="AH939">
        <v>1</v>
      </c>
      <c r="AI939">
        <v>0</v>
      </c>
      <c r="AJ939">
        <v>0</v>
      </c>
      <c r="AK939">
        <v>0</v>
      </c>
      <c r="AL939">
        <v>0</v>
      </c>
      <c r="AM939">
        <v>0</v>
      </c>
      <c r="AN939">
        <v>0</v>
      </c>
      <c r="AO939" t="s">
        <v>1432</v>
      </c>
      <c r="AP939" t="s">
        <v>345</v>
      </c>
      <c r="AQ939">
        <v>1</v>
      </c>
      <c r="AR939">
        <v>0</v>
      </c>
      <c r="AS939">
        <v>0</v>
      </c>
      <c r="AT939">
        <v>0</v>
      </c>
      <c r="AU939">
        <v>0</v>
      </c>
      <c r="AV939">
        <v>0</v>
      </c>
      <c r="AW939">
        <v>0</v>
      </c>
      <c r="AX939">
        <v>0</v>
      </c>
      <c r="AY939" t="s">
        <v>345</v>
      </c>
      <c r="AZ939">
        <v>1</v>
      </c>
      <c r="BA939">
        <v>0</v>
      </c>
      <c r="BB939">
        <v>0</v>
      </c>
      <c r="BC939">
        <v>0</v>
      </c>
      <c r="BD939">
        <v>0</v>
      </c>
      <c r="BE939">
        <v>0</v>
      </c>
      <c r="BF939">
        <v>0</v>
      </c>
      <c r="BG939">
        <v>0</v>
      </c>
      <c r="BH939">
        <v>0</v>
      </c>
      <c r="BI939" t="s">
        <v>53</v>
      </c>
      <c r="BK939" t="s">
        <v>131</v>
      </c>
      <c r="BL939" t="s">
        <v>131</v>
      </c>
      <c r="BM939" t="s">
        <v>131</v>
      </c>
      <c r="BN939" t="s">
        <v>118</v>
      </c>
      <c r="BO939" t="s">
        <v>952</v>
      </c>
      <c r="BP939">
        <v>0</v>
      </c>
      <c r="BQ939">
        <v>1</v>
      </c>
      <c r="BR939">
        <v>0</v>
      </c>
      <c r="BS939">
        <v>1</v>
      </c>
      <c r="BT939">
        <v>0</v>
      </c>
      <c r="BU939">
        <v>1</v>
      </c>
      <c r="BV939">
        <v>0</v>
      </c>
      <c r="BW939">
        <v>0</v>
      </c>
      <c r="BX939">
        <v>0</v>
      </c>
      <c r="BY939">
        <v>0</v>
      </c>
      <c r="BZ939">
        <v>0</v>
      </c>
      <c r="CA939">
        <v>0</v>
      </c>
      <c r="CB939">
        <v>0</v>
      </c>
      <c r="CC939">
        <v>0</v>
      </c>
      <c r="CD939">
        <v>0</v>
      </c>
      <c r="CE939" t="s">
        <v>219</v>
      </c>
      <c r="CF939" t="s">
        <v>154</v>
      </c>
      <c r="CG939" t="s">
        <v>203</v>
      </c>
      <c r="CI939" t="s">
        <v>132</v>
      </c>
      <c r="CJ939" t="s">
        <v>52</v>
      </c>
      <c r="CL939" t="s">
        <v>52</v>
      </c>
      <c r="CN939" t="s">
        <v>346</v>
      </c>
      <c r="CP939">
        <v>8</v>
      </c>
      <c r="CS939" t="s">
        <v>337</v>
      </c>
    </row>
    <row r="940" spans="1:98" customFormat="1">
      <c r="A940">
        <v>199489</v>
      </c>
      <c r="B940" t="s">
        <v>612</v>
      </c>
      <c r="C940" t="s">
        <v>360</v>
      </c>
      <c r="D940">
        <v>1960</v>
      </c>
      <c r="E940">
        <v>66</v>
      </c>
      <c r="F940" t="s">
        <v>339</v>
      </c>
      <c r="G940" t="s">
        <v>71</v>
      </c>
      <c r="H940" t="s">
        <v>784</v>
      </c>
      <c r="I940" t="s">
        <v>378</v>
      </c>
      <c r="J940" t="s">
        <v>325</v>
      </c>
      <c r="K940" s="329">
        <v>46125.364363425928</v>
      </c>
      <c r="L940" t="s">
        <v>309</v>
      </c>
      <c r="M940" t="s">
        <v>612</v>
      </c>
      <c r="N940" t="s">
        <v>613</v>
      </c>
      <c r="O940" t="s">
        <v>377</v>
      </c>
      <c r="P940" t="s">
        <v>365</v>
      </c>
      <c r="Q940" t="s">
        <v>304</v>
      </c>
      <c r="R940" t="s">
        <v>123</v>
      </c>
      <c r="S940" t="s">
        <v>123</v>
      </c>
      <c r="T940" t="s">
        <v>343</v>
      </c>
      <c r="U940" t="s">
        <v>331</v>
      </c>
      <c r="V940" t="s">
        <v>111</v>
      </c>
      <c r="W940" t="s">
        <v>486</v>
      </c>
      <c r="X940">
        <v>0</v>
      </c>
      <c r="Y940">
        <v>1</v>
      </c>
      <c r="Z940">
        <v>0</v>
      </c>
      <c r="AA940">
        <v>0</v>
      </c>
      <c r="AB940">
        <v>0</v>
      </c>
      <c r="AC940">
        <v>1</v>
      </c>
      <c r="AD940">
        <v>0</v>
      </c>
      <c r="AE940">
        <v>0</v>
      </c>
      <c r="AF940">
        <v>0</v>
      </c>
      <c r="AG940">
        <v>0</v>
      </c>
      <c r="AH940">
        <v>0</v>
      </c>
      <c r="AI940">
        <v>0</v>
      </c>
      <c r="AJ940">
        <v>0</v>
      </c>
      <c r="AK940">
        <v>0</v>
      </c>
      <c r="AL940">
        <v>0</v>
      </c>
      <c r="AM940">
        <v>0</v>
      </c>
      <c r="AN940">
        <v>0</v>
      </c>
      <c r="AO940">
        <v>0</v>
      </c>
      <c r="AP940" t="s">
        <v>510</v>
      </c>
      <c r="AQ940">
        <v>0</v>
      </c>
      <c r="AR940">
        <v>0</v>
      </c>
      <c r="AS940">
        <v>1</v>
      </c>
      <c r="AT940">
        <v>0</v>
      </c>
      <c r="AU940">
        <v>0</v>
      </c>
      <c r="AV940">
        <v>0</v>
      </c>
      <c r="AW940">
        <v>0</v>
      </c>
      <c r="AX940">
        <v>0</v>
      </c>
      <c r="AY940" t="s">
        <v>433</v>
      </c>
      <c r="AZ940">
        <v>0</v>
      </c>
      <c r="BA940">
        <v>0</v>
      </c>
      <c r="BB940">
        <v>0</v>
      </c>
      <c r="BC940">
        <v>0</v>
      </c>
      <c r="BD940">
        <v>1</v>
      </c>
      <c r="BE940">
        <v>0</v>
      </c>
      <c r="BF940">
        <v>0</v>
      </c>
      <c r="BG940">
        <v>0</v>
      </c>
      <c r="BH940">
        <v>0</v>
      </c>
      <c r="BI940" t="s">
        <v>53</v>
      </c>
      <c r="BK940" t="s">
        <v>135</v>
      </c>
      <c r="BL940" t="s">
        <v>135</v>
      </c>
      <c r="BM940" t="s">
        <v>129</v>
      </c>
      <c r="BN940" t="s">
        <v>117</v>
      </c>
      <c r="BO940" t="s">
        <v>924</v>
      </c>
      <c r="BP940">
        <v>0</v>
      </c>
      <c r="BQ940">
        <v>0</v>
      </c>
      <c r="BR940">
        <v>0</v>
      </c>
      <c r="BS940">
        <v>0</v>
      </c>
      <c r="BT940">
        <v>0</v>
      </c>
      <c r="BU940">
        <v>1</v>
      </c>
      <c r="BV940">
        <v>0</v>
      </c>
      <c r="BW940">
        <v>0</v>
      </c>
      <c r="BX940">
        <v>0</v>
      </c>
      <c r="BY940">
        <v>0</v>
      </c>
      <c r="BZ940">
        <v>0</v>
      </c>
      <c r="CA940">
        <v>0</v>
      </c>
      <c r="CB940">
        <v>0</v>
      </c>
      <c r="CC940">
        <v>0</v>
      </c>
      <c r="CD940">
        <v>0</v>
      </c>
      <c r="CE940" t="s">
        <v>335</v>
      </c>
      <c r="CG940" t="s">
        <v>137</v>
      </c>
      <c r="CI940" t="s">
        <v>128</v>
      </c>
      <c r="CJ940" t="s">
        <v>53</v>
      </c>
      <c r="CL940" t="s">
        <v>53</v>
      </c>
      <c r="CN940" t="s">
        <v>346</v>
      </c>
      <c r="CP940">
        <v>8</v>
      </c>
      <c r="CS940" t="s">
        <v>347</v>
      </c>
    </row>
    <row r="941" spans="1:98" customFormat="1">
      <c r="A941">
        <v>199485</v>
      </c>
      <c r="B941" t="s">
        <v>1814</v>
      </c>
      <c r="C941" t="s">
        <v>322</v>
      </c>
      <c r="D941">
        <v>1962</v>
      </c>
      <c r="E941">
        <v>64</v>
      </c>
      <c r="F941" t="s">
        <v>339</v>
      </c>
      <c r="G941" t="s">
        <v>49</v>
      </c>
      <c r="H941" t="s">
        <v>459</v>
      </c>
      <c r="I941" t="s">
        <v>324</v>
      </c>
      <c r="J941" t="s">
        <v>350</v>
      </c>
      <c r="K941" s="329">
        <v>46125.342083333337</v>
      </c>
      <c r="L941" t="s">
        <v>309</v>
      </c>
      <c r="M941" t="s">
        <v>1814</v>
      </c>
      <c r="N941" t="s">
        <v>1815</v>
      </c>
      <c r="O941" t="s">
        <v>483</v>
      </c>
      <c r="P941" t="s">
        <v>382</v>
      </c>
      <c r="Q941" t="s">
        <v>1256</v>
      </c>
      <c r="R941" t="s">
        <v>383</v>
      </c>
      <c r="S941" t="s">
        <v>121</v>
      </c>
      <c r="T941" t="s">
        <v>121</v>
      </c>
      <c r="U941" t="s">
        <v>331</v>
      </c>
      <c r="V941" t="s">
        <v>112</v>
      </c>
      <c r="W941" t="s">
        <v>1438</v>
      </c>
      <c r="X941">
        <v>0</v>
      </c>
      <c r="Y941">
        <v>1</v>
      </c>
      <c r="Z941">
        <v>0</v>
      </c>
      <c r="AA941">
        <v>0</v>
      </c>
      <c r="AB941">
        <v>0</v>
      </c>
      <c r="AC941">
        <v>0</v>
      </c>
      <c r="AD941">
        <v>1</v>
      </c>
      <c r="AE941">
        <v>0</v>
      </c>
      <c r="AF941">
        <v>0</v>
      </c>
      <c r="AG941">
        <v>0</v>
      </c>
      <c r="AH941">
        <v>0</v>
      </c>
      <c r="AI941">
        <v>0</v>
      </c>
      <c r="AJ941">
        <v>0</v>
      </c>
      <c r="AK941">
        <v>0</v>
      </c>
      <c r="AL941">
        <v>0</v>
      </c>
      <c r="AM941">
        <v>0</v>
      </c>
      <c r="AN941">
        <v>0</v>
      </c>
      <c r="AO941">
        <v>0</v>
      </c>
      <c r="AP941" t="s">
        <v>399</v>
      </c>
      <c r="AQ941">
        <v>0</v>
      </c>
      <c r="AR941">
        <v>0</v>
      </c>
      <c r="AS941">
        <v>0</v>
      </c>
      <c r="AT941">
        <v>0</v>
      </c>
      <c r="AU941">
        <v>0</v>
      </c>
      <c r="AV941">
        <v>0</v>
      </c>
      <c r="AW941">
        <v>1</v>
      </c>
      <c r="AX941">
        <v>0</v>
      </c>
      <c r="AY941" t="s">
        <v>345</v>
      </c>
      <c r="AZ941">
        <v>1</v>
      </c>
      <c r="BA941">
        <v>0</v>
      </c>
      <c r="BB941">
        <v>0</v>
      </c>
      <c r="BC941">
        <v>0</v>
      </c>
      <c r="BD941">
        <v>0</v>
      </c>
      <c r="BE941">
        <v>0</v>
      </c>
      <c r="BF941">
        <v>0</v>
      </c>
      <c r="BG941">
        <v>0</v>
      </c>
      <c r="BH941">
        <v>0</v>
      </c>
      <c r="BK941" t="s">
        <v>129</v>
      </c>
      <c r="BL941" t="s">
        <v>127</v>
      </c>
      <c r="BM941" t="s">
        <v>128</v>
      </c>
      <c r="BN941" t="s">
        <v>119</v>
      </c>
      <c r="BO941" t="s">
        <v>947</v>
      </c>
      <c r="BP941">
        <v>0</v>
      </c>
      <c r="BQ941">
        <v>0</v>
      </c>
      <c r="BR941">
        <v>0</v>
      </c>
      <c r="BS941">
        <v>0</v>
      </c>
      <c r="BT941">
        <v>0</v>
      </c>
      <c r="BU941">
        <v>1</v>
      </c>
      <c r="BV941">
        <v>0</v>
      </c>
      <c r="BW941">
        <v>0</v>
      </c>
      <c r="BX941">
        <v>0</v>
      </c>
      <c r="BY941">
        <v>0</v>
      </c>
      <c r="BZ941">
        <v>1</v>
      </c>
      <c r="CA941">
        <v>0</v>
      </c>
      <c r="CB941">
        <v>0</v>
      </c>
      <c r="CC941">
        <v>0</v>
      </c>
      <c r="CD941">
        <v>0</v>
      </c>
      <c r="CE941" t="s">
        <v>335</v>
      </c>
      <c r="CG941" t="s">
        <v>335</v>
      </c>
      <c r="CI941" t="s">
        <v>128</v>
      </c>
      <c r="CJ941" t="s">
        <v>52</v>
      </c>
      <c r="CL941" t="s">
        <v>52</v>
      </c>
      <c r="CN941" t="s">
        <v>346</v>
      </c>
      <c r="CP941">
        <v>8</v>
      </c>
      <c r="CS941" t="s">
        <v>400</v>
      </c>
    </row>
    <row r="942" spans="1:98" customFormat="1">
      <c r="A942">
        <v>147725</v>
      </c>
      <c r="B942" t="s">
        <v>1810</v>
      </c>
      <c r="C942" t="s">
        <v>360</v>
      </c>
      <c r="D942">
        <v>2000</v>
      </c>
      <c r="E942">
        <v>26</v>
      </c>
      <c r="F942" t="s">
        <v>323</v>
      </c>
      <c r="G942" t="s">
        <v>71</v>
      </c>
      <c r="H942" t="s">
        <v>782</v>
      </c>
      <c r="I942" t="s">
        <v>349</v>
      </c>
      <c r="J942" t="s">
        <v>325</v>
      </c>
      <c r="K942" s="329">
        <v>46125.307962962965</v>
      </c>
      <c r="L942" t="s">
        <v>309</v>
      </c>
      <c r="M942" t="s">
        <v>389</v>
      </c>
      <c r="N942" t="s">
        <v>390</v>
      </c>
      <c r="O942" t="s">
        <v>381</v>
      </c>
      <c r="P942" t="s">
        <v>382</v>
      </c>
      <c r="Q942" t="s">
        <v>1255</v>
      </c>
      <c r="R942" t="s">
        <v>123</v>
      </c>
      <c r="S942" t="s">
        <v>122</v>
      </c>
      <c r="T942" t="s">
        <v>330</v>
      </c>
      <c r="U942" t="s">
        <v>395</v>
      </c>
      <c r="V942" t="s">
        <v>112</v>
      </c>
      <c r="W942" t="s">
        <v>470</v>
      </c>
      <c r="X942">
        <v>0</v>
      </c>
      <c r="Y942">
        <v>0</v>
      </c>
      <c r="Z942">
        <v>1</v>
      </c>
      <c r="AA942">
        <v>0</v>
      </c>
      <c r="AB942">
        <v>0</v>
      </c>
      <c r="AC942">
        <v>0</v>
      </c>
      <c r="AD942">
        <v>0</v>
      </c>
      <c r="AE942">
        <v>0</v>
      </c>
      <c r="AF942">
        <v>0</v>
      </c>
      <c r="AG942">
        <v>0</v>
      </c>
      <c r="AH942">
        <v>0</v>
      </c>
      <c r="AI942">
        <v>0</v>
      </c>
      <c r="AJ942">
        <v>0</v>
      </c>
      <c r="AK942">
        <v>0</v>
      </c>
      <c r="AL942">
        <v>0</v>
      </c>
      <c r="AM942">
        <v>0</v>
      </c>
      <c r="AN942">
        <v>0</v>
      </c>
      <c r="AO942">
        <v>0</v>
      </c>
      <c r="AP942" t="s">
        <v>510</v>
      </c>
      <c r="AQ942">
        <v>0</v>
      </c>
      <c r="AR942">
        <v>0</v>
      </c>
      <c r="AS942">
        <v>1</v>
      </c>
      <c r="AT942">
        <v>0</v>
      </c>
      <c r="AU942">
        <v>0</v>
      </c>
      <c r="AV942">
        <v>0</v>
      </c>
      <c r="AW942">
        <v>0</v>
      </c>
      <c r="AX942">
        <v>0</v>
      </c>
      <c r="AY942" t="s">
        <v>345</v>
      </c>
      <c r="AZ942">
        <v>1</v>
      </c>
      <c r="BA942">
        <v>0</v>
      </c>
      <c r="BB942">
        <v>0</v>
      </c>
      <c r="BC942">
        <v>0</v>
      </c>
      <c r="BD942">
        <v>0</v>
      </c>
      <c r="BE942">
        <v>0</v>
      </c>
      <c r="BF942">
        <v>0</v>
      </c>
      <c r="BG942">
        <v>0</v>
      </c>
      <c r="BH942">
        <v>0</v>
      </c>
      <c r="BK942" t="s">
        <v>132</v>
      </c>
      <c r="BL942" t="s">
        <v>132</v>
      </c>
      <c r="BM942" t="s">
        <v>129</v>
      </c>
      <c r="BN942" t="s">
        <v>118</v>
      </c>
      <c r="BO942" t="s">
        <v>922</v>
      </c>
      <c r="BP942">
        <v>1</v>
      </c>
      <c r="BQ942">
        <v>0</v>
      </c>
      <c r="BR942">
        <v>0</v>
      </c>
      <c r="BS942">
        <v>0</v>
      </c>
      <c r="BT942">
        <v>0</v>
      </c>
      <c r="BU942">
        <v>0</v>
      </c>
      <c r="BV942">
        <v>0</v>
      </c>
      <c r="BW942">
        <v>0</v>
      </c>
      <c r="BX942">
        <v>0</v>
      </c>
      <c r="BY942">
        <v>0</v>
      </c>
      <c r="BZ942">
        <v>0</v>
      </c>
      <c r="CA942">
        <v>0</v>
      </c>
      <c r="CB942">
        <v>0</v>
      </c>
      <c r="CC942">
        <v>0</v>
      </c>
      <c r="CD942">
        <v>0</v>
      </c>
      <c r="CE942" t="s">
        <v>335</v>
      </c>
      <c r="CG942" t="s">
        <v>181</v>
      </c>
      <c r="CI942" t="s">
        <v>128</v>
      </c>
      <c r="CJ942" t="s">
        <v>52</v>
      </c>
      <c r="CK942" t="s">
        <v>3135</v>
      </c>
      <c r="CL942" t="s">
        <v>52</v>
      </c>
      <c r="CM942" t="s">
        <v>3136</v>
      </c>
      <c r="CN942" t="s">
        <v>336</v>
      </c>
      <c r="CO942" t="s">
        <v>1760</v>
      </c>
      <c r="CP942">
        <v>8</v>
      </c>
      <c r="CQ942" t="s">
        <v>3137</v>
      </c>
      <c r="CR942" t="s">
        <v>3138</v>
      </c>
      <c r="CS942" t="s">
        <v>337</v>
      </c>
      <c r="CT942" t="s">
        <v>3139</v>
      </c>
    </row>
    <row r="943" spans="1:98" customFormat="1">
      <c r="A943">
        <v>147725</v>
      </c>
      <c r="B943" t="s">
        <v>1810</v>
      </c>
      <c r="C943" t="s">
        <v>360</v>
      </c>
      <c r="D943">
        <v>2000</v>
      </c>
      <c r="E943">
        <v>26</v>
      </c>
      <c r="F943" t="s">
        <v>323</v>
      </c>
      <c r="G943" t="s">
        <v>71</v>
      </c>
      <c r="H943" t="s">
        <v>782</v>
      </c>
      <c r="I943" t="s">
        <v>349</v>
      </c>
      <c r="J943" t="s">
        <v>325</v>
      </c>
      <c r="K943" s="329">
        <v>46125.30190972222</v>
      </c>
      <c r="L943" t="s">
        <v>309</v>
      </c>
      <c r="M943" t="s">
        <v>356</v>
      </c>
      <c r="N943" t="s">
        <v>357</v>
      </c>
      <c r="O943" t="s">
        <v>358</v>
      </c>
      <c r="P943" t="s">
        <v>329</v>
      </c>
      <c r="R943" t="s">
        <v>123</v>
      </c>
      <c r="S943" t="s">
        <v>122</v>
      </c>
      <c r="T943" t="s">
        <v>330</v>
      </c>
      <c r="U943" t="s">
        <v>395</v>
      </c>
      <c r="V943" t="s">
        <v>112</v>
      </c>
      <c r="W943" t="s">
        <v>470</v>
      </c>
      <c r="X943">
        <v>0</v>
      </c>
      <c r="Y943">
        <v>0</v>
      </c>
      <c r="Z943">
        <v>1</v>
      </c>
      <c r="AA943">
        <v>0</v>
      </c>
      <c r="AB943">
        <v>0</v>
      </c>
      <c r="AC943">
        <v>0</v>
      </c>
      <c r="AD943">
        <v>0</v>
      </c>
      <c r="AE943">
        <v>0</v>
      </c>
      <c r="AF943">
        <v>0</v>
      </c>
      <c r="AG943">
        <v>0</v>
      </c>
      <c r="AH943">
        <v>0</v>
      </c>
      <c r="AI943">
        <v>0</v>
      </c>
      <c r="AJ943">
        <v>0</v>
      </c>
      <c r="AK943">
        <v>0</v>
      </c>
      <c r="AL943">
        <v>0</v>
      </c>
      <c r="AM943">
        <v>0</v>
      </c>
      <c r="AN943">
        <v>0</v>
      </c>
      <c r="AO943">
        <v>0</v>
      </c>
      <c r="AP943" t="s">
        <v>510</v>
      </c>
      <c r="AQ943">
        <v>0</v>
      </c>
      <c r="AR943">
        <v>0</v>
      </c>
      <c r="AS943">
        <v>1</v>
      </c>
      <c r="AT943">
        <v>0</v>
      </c>
      <c r="AU943">
        <v>0</v>
      </c>
      <c r="AV943">
        <v>0</v>
      </c>
      <c r="AW943">
        <v>0</v>
      </c>
      <c r="AX943">
        <v>0</v>
      </c>
      <c r="AY943" t="s">
        <v>345</v>
      </c>
      <c r="AZ943">
        <v>1</v>
      </c>
      <c r="BA943">
        <v>0</v>
      </c>
      <c r="BB943">
        <v>0</v>
      </c>
      <c r="BC943">
        <v>0</v>
      </c>
      <c r="BD943">
        <v>0</v>
      </c>
      <c r="BE943">
        <v>0</v>
      </c>
      <c r="BF943">
        <v>0</v>
      </c>
      <c r="BG943">
        <v>0</v>
      </c>
      <c r="BH943">
        <v>0</v>
      </c>
      <c r="BK943" t="s">
        <v>132</v>
      </c>
      <c r="BL943" t="s">
        <v>132</v>
      </c>
      <c r="BM943" t="s">
        <v>129</v>
      </c>
      <c r="BN943" t="s">
        <v>118</v>
      </c>
      <c r="BO943" t="s">
        <v>922</v>
      </c>
      <c r="BP943">
        <v>1</v>
      </c>
      <c r="BQ943">
        <v>0</v>
      </c>
      <c r="BR943">
        <v>0</v>
      </c>
      <c r="BS943">
        <v>0</v>
      </c>
      <c r="BT943">
        <v>0</v>
      </c>
      <c r="BU943">
        <v>0</v>
      </c>
      <c r="BV943">
        <v>0</v>
      </c>
      <c r="BW943">
        <v>0</v>
      </c>
      <c r="BX943">
        <v>0</v>
      </c>
      <c r="BY943">
        <v>0</v>
      </c>
      <c r="BZ943">
        <v>0</v>
      </c>
      <c r="CA943">
        <v>0</v>
      </c>
      <c r="CB943">
        <v>0</v>
      </c>
      <c r="CC943">
        <v>0</v>
      </c>
      <c r="CD943">
        <v>0</v>
      </c>
      <c r="CE943" t="s">
        <v>335</v>
      </c>
      <c r="CG943" t="s">
        <v>335</v>
      </c>
      <c r="CI943" t="s">
        <v>127</v>
      </c>
      <c r="CJ943" t="s">
        <v>51</v>
      </c>
      <c r="CL943" t="s">
        <v>51</v>
      </c>
      <c r="CM943" t="s">
        <v>3140</v>
      </c>
      <c r="CN943" t="s">
        <v>346</v>
      </c>
      <c r="CP943">
        <v>10</v>
      </c>
      <c r="CQ943" t="s">
        <v>3141</v>
      </c>
      <c r="CS943" t="s">
        <v>337</v>
      </c>
      <c r="CT943" t="s">
        <v>3142</v>
      </c>
    </row>
    <row r="944" spans="1:98" customFormat="1">
      <c r="A944">
        <v>199484</v>
      </c>
      <c r="B944" t="s">
        <v>406</v>
      </c>
      <c r="C944" t="s">
        <v>322</v>
      </c>
      <c r="D944">
        <v>1992</v>
      </c>
      <c r="E944">
        <v>34</v>
      </c>
      <c r="F944" t="s">
        <v>57</v>
      </c>
      <c r="G944" t="s">
        <v>83</v>
      </c>
      <c r="H944" t="s">
        <v>1428</v>
      </c>
      <c r="I944" t="s">
        <v>361</v>
      </c>
      <c r="J944" t="s">
        <v>325</v>
      </c>
      <c r="K944" s="329">
        <v>46125.28025462963</v>
      </c>
      <c r="L944" t="s">
        <v>309</v>
      </c>
      <c r="M944" t="s">
        <v>406</v>
      </c>
      <c r="N944" t="s">
        <v>407</v>
      </c>
      <c r="O944" t="s">
        <v>328</v>
      </c>
      <c r="P944" t="s">
        <v>329</v>
      </c>
      <c r="R944" t="s">
        <v>122</v>
      </c>
      <c r="S944" t="s">
        <v>122</v>
      </c>
      <c r="T944" t="s">
        <v>391</v>
      </c>
      <c r="U944" t="s">
        <v>331</v>
      </c>
      <c r="V944" t="s">
        <v>112</v>
      </c>
      <c r="W944" t="s">
        <v>3143</v>
      </c>
      <c r="X944">
        <v>1</v>
      </c>
      <c r="Y944">
        <v>1</v>
      </c>
      <c r="Z944">
        <v>1</v>
      </c>
      <c r="AA944">
        <v>1</v>
      </c>
      <c r="AB944">
        <v>0</v>
      </c>
      <c r="AC944">
        <v>0</v>
      </c>
      <c r="AD944">
        <v>0</v>
      </c>
      <c r="AE944">
        <v>0</v>
      </c>
      <c r="AF944">
        <v>1</v>
      </c>
      <c r="AG944">
        <v>0</v>
      </c>
      <c r="AH944">
        <v>0</v>
      </c>
      <c r="AI944">
        <v>0</v>
      </c>
      <c r="AJ944">
        <v>0</v>
      </c>
      <c r="AK944">
        <v>0</v>
      </c>
      <c r="AL944">
        <v>1</v>
      </c>
      <c r="AM944">
        <v>0</v>
      </c>
      <c r="AN944">
        <v>0</v>
      </c>
      <c r="AO944">
        <v>0</v>
      </c>
      <c r="AP944" t="s">
        <v>345</v>
      </c>
      <c r="AQ944">
        <v>1</v>
      </c>
      <c r="AR944">
        <v>0</v>
      </c>
      <c r="AS944">
        <v>0</v>
      </c>
      <c r="AT944">
        <v>0</v>
      </c>
      <c r="AU944">
        <v>0</v>
      </c>
      <c r="AV944">
        <v>0</v>
      </c>
      <c r="AW944">
        <v>0</v>
      </c>
      <c r="AX944">
        <v>0</v>
      </c>
      <c r="AY944" t="s">
        <v>345</v>
      </c>
      <c r="AZ944">
        <v>1</v>
      </c>
      <c r="BA944">
        <v>0</v>
      </c>
      <c r="BB944">
        <v>0</v>
      </c>
      <c r="BC944">
        <v>0</v>
      </c>
      <c r="BD944">
        <v>0</v>
      </c>
      <c r="BE944">
        <v>0</v>
      </c>
      <c r="BF944">
        <v>0</v>
      </c>
      <c r="BG944">
        <v>0</v>
      </c>
      <c r="BH944">
        <v>0</v>
      </c>
      <c r="BK944" t="s">
        <v>130</v>
      </c>
      <c r="BL944" t="s">
        <v>128</v>
      </c>
      <c r="BM944" t="s">
        <v>130</v>
      </c>
      <c r="BN944" t="s">
        <v>117</v>
      </c>
      <c r="BO944" t="s">
        <v>924</v>
      </c>
      <c r="BP944">
        <v>0</v>
      </c>
      <c r="BQ944">
        <v>0</v>
      </c>
      <c r="BR944">
        <v>0</v>
      </c>
      <c r="BS944">
        <v>0</v>
      </c>
      <c r="BT944">
        <v>0</v>
      </c>
      <c r="BU944">
        <v>1</v>
      </c>
      <c r="BV944">
        <v>0</v>
      </c>
      <c r="BW944">
        <v>0</v>
      </c>
      <c r="BX944">
        <v>0</v>
      </c>
      <c r="BY944">
        <v>0</v>
      </c>
      <c r="BZ944">
        <v>0</v>
      </c>
      <c r="CA944">
        <v>0</v>
      </c>
      <c r="CB944">
        <v>0</v>
      </c>
      <c r="CC944">
        <v>0</v>
      </c>
      <c r="CD944">
        <v>0</v>
      </c>
      <c r="CE944" t="s">
        <v>335</v>
      </c>
      <c r="CG944" t="s">
        <v>335</v>
      </c>
      <c r="CI944" t="s">
        <v>128</v>
      </c>
      <c r="CJ944" t="s">
        <v>52</v>
      </c>
      <c r="CL944" t="s">
        <v>52</v>
      </c>
      <c r="CN944" t="s">
        <v>346</v>
      </c>
      <c r="CP944">
        <v>8</v>
      </c>
      <c r="CS944" t="s">
        <v>347</v>
      </c>
    </row>
    <row r="945" spans="1:97" customFormat="1">
      <c r="A945">
        <v>199483</v>
      </c>
      <c r="B945" t="s">
        <v>612</v>
      </c>
      <c r="C945" t="s">
        <v>360</v>
      </c>
      <c r="D945">
        <v>1994</v>
      </c>
      <c r="E945">
        <v>32</v>
      </c>
      <c r="F945" t="s">
        <v>57</v>
      </c>
      <c r="G945" t="s">
        <v>71</v>
      </c>
      <c r="H945" t="s">
        <v>696</v>
      </c>
      <c r="I945" t="s">
        <v>367</v>
      </c>
      <c r="J945" t="s">
        <v>325</v>
      </c>
      <c r="K945" s="329">
        <v>46125.038252314815</v>
      </c>
      <c r="L945" t="s">
        <v>309</v>
      </c>
      <c r="M945" t="s">
        <v>356</v>
      </c>
      <c r="N945" t="s">
        <v>357</v>
      </c>
      <c r="O945" t="s">
        <v>358</v>
      </c>
      <c r="P945" t="s">
        <v>329</v>
      </c>
      <c r="R945" t="s">
        <v>123</v>
      </c>
      <c r="S945" t="s">
        <v>123</v>
      </c>
      <c r="T945" t="s">
        <v>343</v>
      </c>
      <c r="U945" t="s">
        <v>331</v>
      </c>
      <c r="V945" t="s">
        <v>110</v>
      </c>
      <c r="W945" t="s">
        <v>505</v>
      </c>
      <c r="X945">
        <v>0</v>
      </c>
      <c r="Y945">
        <v>0</v>
      </c>
      <c r="Z945">
        <v>0</v>
      </c>
      <c r="AA945">
        <v>0</v>
      </c>
      <c r="AB945">
        <v>0</v>
      </c>
      <c r="AC945">
        <v>1</v>
      </c>
      <c r="AD945">
        <v>0</v>
      </c>
      <c r="AE945">
        <v>0</v>
      </c>
      <c r="AF945">
        <v>0</v>
      </c>
      <c r="AG945">
        <v>0</v>
      </c>
      <c r="AH945">
        <v>0</v>
      </c>
      <c r="AI945">
        <v>0</v>
      </c>
      <c r="AJ945">
        <v>0</v>
      </c>
      <c r="AK945">
        <v>0</v>
      </c>
      <c r="AL945">
        <v>0</v>
      </c>
      <c r="AM945">
        <v>0</v>
      </c>
      <c r="AN945">
        <v>0</v>
      </c>
      <c r="AO945">
        <v>0</v>
      </c>
      <c r="AP945" t="s">
        <v>433</v>
      </c>
      <c r="AQ945">
        <v>0</v>
      </c>
      <c r="AR945">
        <v>0</v>
      </c>
      <c r="AS945">
        <v>0</v>
      </c>
      <c r="AT945">
        <v>0</v>
      </c>
      <c r="AU945">
        <v>0</v>
      </c>
      <c r="AV945">
        <v>1</v>
      </c>
      <c r="AW945">
        <v>0</v>
      </c>
      <c r="AX945">
        <v>0</v>
      </c>
      <c r="AY945" t="s">
        <v>433</v>
      </c>
      <c r="AZ945">
        <v>0</v>
      </c>
      <c r="BA945">
        <v>0</v>
      </c>
      <c r="BB945">
        <v>0</v>
      </c>
      <c r="BC945">
        <v>0</v>
      </c>
      <c r="BD945">
        <v>1</v>
      </c>
      <c r="BE945">
        <v>0</v>
      </c>
      <c r="BF945">
        <v>0</v>
      </c>
      <c r="BG945">
        <v>0</v>
      </c>
      <c r="BH945">
        <v>0</v>
      </c>
      <c r="BI945" t="s">
        <v>52</v>
      </c>
      <c r="BK945" t="s">
        <v>133</v>
      </c>
      <c r="BL945" t="s">
        <v>133</v>
      </c>
      <c r="BM945" t="s">
        <v>133</v>
      </c>
      <c r="BN945" t="s">
        <v>117</v>
      </c>
      <c r="BO945" t="s">
        <v>928</v>
      </c>
      <c r="BP945">
        <v>0</v>
      </c>
      <c r="BQ945">
        <v>0</v>
      </c>
      <c r="BR945">
        <v>0</v>
      </c>
      <c r="BS945">
        <v>1</v>
      </c>
      <c r="BT945">
        <v>0</v>
      </c>
      <c r="BU945">
        <v>0</v>
      </c>
      <c r="BV945">
        <v>0</v>
      </c>
      <c r="BW945">
        <v>0</v>
      </c>
      <c r="BX945">
        <v>0</v>
      </c>
      <c r="BY945">
        <v>0</v>
      </c>
      <c r="BZ945">
        <v>0</v>
      </c>
      <c r="CA945">
        <v>0</v>
      </c>
      <c r="CB945">
        <v>0</v>
      </c>
      <c r="CC945">
        <v>0</v>
      </c>
      <c r="CD945">
        <v>0</v>
      </c>
      <c r="CE945" t="s">
        <v>335</v>
      </c>
      <c r="CG945" t="s">
        <v>200</v>
      </c>
      <c r="CI945" t="s">
        <v>127</v>
      </c>
      <c r="CJ945" t="s">
        <v>52</v>
      </c>
      <c r="CL945" t="s">
        <v>52</v>
      </c>
      <c r="CN945" t="s">
        <v>336</v>
      </c>
      <c r="CP945">
        <v>9</v>
      </c>
      <c r="CS945" t="s">
        <v>347</v>
      </c>
    </row>
    <row r="946" spans="1:97" customFormat="1">
      <c r="A946">
        <v>199483</v>
      </c>
      <c r="B946" t="s">
        <v>612</v>
      </c>
      <c r="C946" t="s">
        <v>360</v>
      </c>
      <c r="D946">
        <v>1994</v>
      </c>
      <c r="E946">
        <v>32</v>
      </c>
      <c r="F946" t="s">
        <v>57</v>
      </c>
      <c r="G946" t="s">
        <v>71</v>
      </c>
      <c r="H946" t="s">
        <v>696</v>
      </c>
      <c r="I946" t="s">
        <v>367</v>
      </c>
      <c r="J946" t="s">
        <v>325</v>
      </c>
      <c r="K946" s="329">
        <v>46125.013101851851</v>
      </c>
      <c r="L946" t="s">
        <v>309</v>
      </c>
      <c r="M946" t="s">
        <v>612</v>
      </c>
      <c r="N946" t="s">
        <v>613</v>
      </c>
      <c r="O946" t="s">
        <v>377</v>
      </c>
      <c r="P946" t="s">
        <v>365</v>
      </c>
      <c r="Q946" t="s">
        <v>304</v>
      </c>
      <c r="R946" t="s">
        <v>123</v>
      </c>
      <c r="S946" t="s">
        <v>123</v>
      </c>
      <c r="T946" t="s">
        <v>343</v>
      </c>
      <c r="U946" t="s">
        <v>331</v>
      </c>
      <c r="V946" t="s">
        <v>110</v>
      </c>
      <c r="W946" t="s">
        <v>565</v>
      </c>
      <c r="X946">
        <v>0</v>
      </c>
      <c r="Y946">
        <v>0</v>
      </c>
      <c r="Z946">
        <v>1</v>
      </c>
      <c r="AA946">
        <v>0</v>
      </c>
      <c r="AB946">
        <v>0</v>
      </c>
      <c r="AC946">
        <v>1</v>
      </c>
      <c r="AD946">
        <v>0</v>
      </c>
      <c r="AE946">
        <v>0</v>
      </c>
      <c r="AF946">
        <v>0</v>
      </c>
      <c r="AG946">
        <v>0</v>
      </c>
      <c r="AH946">
        <v>0</v>
      </c>
      <c r="AI946">
        <v>0</v>
      </c>
      <c r="AJ946">
        <v>0</v>
      </c>
      <c r="AK946">
        <v>0</v>
      </c>
      <c r="AL946">
        <v>0</v>
      </c>
      <c r="AM946">
        <v>0</v>
      </c>
      <c r="AN946">
        <v>0</v>
      </c>
      <c r="AO946">
        <v>0</v>
      </c>
      <c r="AP946" t="s">
        <v>852</v>
      </c>
      <c r="AQ946">
        <v>0</v>
      </c>
      <c r="AR946">
        <v>0</v>
      </c>
      <c r="AS946">
        <v>1</v>
      </c>
      <c r="AT946">
        <v>0</v>
      </c>
      <c r="AU946">
        <v>0</v>
      </c>
      <c r="AV946">
        <v>1</v>
      </c>
      <c r="AW946">
        <v>0</v>
      </c>
      <c r="AX946">
        <v>0</v>
      </c>
      <c r="AY946" t="s">
        <v>433</v>
      </c>
      <c r="AZ946">
        <v>0</v>
      </c>
      <c r="BA946">
        <v>0</v>
      </c>
      <c r="BB946">
        <v>0</v>
      </c>
      <c r="BC946">
        <v>0</v>
      </c>
      <c r="BD946">
        <v>1</v>
      </c>
      <c r="BE946">
        <v>0</v>
      </c>
      <c r="BF946">
        <v>0</v>
      </c>
      <c r="BG946">
        <v>0</v>
      </c>
      <c r="BH946">
        <v>0</v>
      </c>
      <c r="BI946" t="s">
        <v>52</v>
      </c>
      <c r="BK946" t="s">
        <v>133</v>
      </c>
      <c r="BL946" t="s">
        <v>133</v>
      </c>
      <c r="BM946" t="s">
        <v>133</v>
      </c>
      <c r="BN946" t="s">
        <v>117</v>
      </c>
      <c r="BO946" t="s">
        <v>928</v>
      </c>
      <c r="BP946">
        <v>0</v>
      </c>
      <c r="BQ946">
        <v>0</v>
      </c>
      <c r="BR946">
        <v>0</v>
      </c>
      <c r="BS946">
        <v>1</v>
      </c>
      <c r="BT946">
        <v>0</v>
      </c>
      <c r="BU946">
        <v>0</v>
      </c>
      <c r="BV946">
        <v>0</v>
      </c>
      <c r="BW946">
        <v>0</v>
      </c>
      <c r="BX946">
        <v>0</v>
      </c>
      <c r="BY946">
        <v>0</v>
      </c>
      <c r="BZ946">
        <v>0</v>
      </c>
      <c r="CA946">
        <v>0</v>
      </c>
      <c r="CB946">
        <v>0</v>
      </c>
      <c r="CC946">
        <v>0</v>
      </c>
      <c r="CD946">
        <v>0</v>
      </c>
      <c r="CE946" t="s">
        <v>157</v>
      </c>
      <c r="CG946" t="s">
        <v>178</v>
      </c>
      <c r="CI946" t="s">
        <v>128</v>
      </c>
      <c r="CJ946" t="s">
        <v>52</v>
      </c>
      <c r="CL946" t="s">
        <v>54</v>
      </c>
      <c r="CN946" t="s">
        <v>336</v>
      </c>
      <c r="CO946" t="s">
        <v>3144</v>
      </c>
      <c r="CP946">
        <v>7</v>
      </c>
      <c r="CS946" t="s">
        <v>347</v>
      </c>
    </row>
    <row r="947" spans="1:97" customFormat="1">
      <c r="A947">
        <v>199362</v>
      </c>
      <c r="B947" t="s">
        <v>321</v>
      </c>
      <c r="C947" t="s">
        <v>360</v>
      </c>
      <c r="D947">
        <v>1962</v>
      </c>
      <c r="E947">
        <v>64</v>
      </c>
      <c r="F947" t="s">
        <v>339</v>
      </c>
      <c r="G947" t="s">
        <v>87</v>
      </c>
      <c r="H947" t="s">
        <v>654</v>
      </c>
      <c r="I947" t="s">
        <v>402</v>
      </c>
      <c r="J947" t="s">
        <v>325</v>
      </c>
      <c r="K947" s="329">
        <v>46124.995555555557</v>
      </c>
      <c r="L947" t="s">
        <v>309</v>
      </c>
      <c r="M947" t="s">
        <v>389</v>
      </c>
      <c r="N947" t="s">
        <v>390</v>
      </c>
      <c r="O947" t="s">
        <v>381</v>
      </c>
      <c r="P947" t="s">
        <v>382</v>
      </c>
      <c r="Q947" t="s">
        <v>1255</v>
      </c>
      <c r="R947" t="s">
        <v>122</v>
      </c>
      <c r="S947" t="s">
        <v>122</v>
      </c>
      <c r="T947" t="s">
        <v>330</v>
      </c>
      <c r="U947" t="s">
        <v>331</v>
      </c>
      <c r="V947" t="s">
        <v>113</v>
      </c>
      <c r="W947" t="s">
        <v>499</v>
      </c>
      <c r="X947">
        <v>0</v>
      </c>
      <c r="Y947">
        <v>0</v>
      </c>
      <c r="Z947">
        <v>0</v>
      </c>
      <c r="AA947">
        <v>0</v>
      </c>
      <c r="AB947">
        <v>0</v>
      </c>
      <c r="AC947">
        <v>0</v>
      </c>
      <c r="AD947">
        <v>0</v>
      </c>
      <c r="AE947">
        <v>0</v>
      </c>
      <c r="AF947">
        <v>0</v>
      </c>
      <c r="AG947">
        <v>0</v>
      </c>
      <c r="AH947">
        <v>0</v>
      </c>
      <c r="AI947">
        <v>0</v>
      </c>
      <c r="AJ947">
        <v>0</v>
      </c>
      <c r="AK947">
        <v>0</v>
      </c>
      <c r="AL947">
        <v>1</v>
      </c>
      <c r="AM947">
        <v>0</v>
      </c>
      <c r="AN947">
        <v>0</v>
      </c>
      <c r="AO947">
        <v>0</v>
      </c>
      <c r="AP947" t="s">
        <v>345</v>
      </c>
      <c r="AQ947">
        <v>1</v>
      </c>
      <c r="AR947">
        <v>0</v>
      </c>
      <c r="AS947">
        <v>0</v>
      </c>
      <c r="AT947">
        <v>0</v>
      </c>
      <c r="AU947">
        <v>0</v>
      </c>
      <c r="AV947">
        <v>0</v>
      </c>
      <c r="AW947">
        <v>0</v>
      </c>
      <c r="AX947">
        <v>0</v>
      </c>
      <c r="AY947" t="s">
        <v>345</v>
      </c>
      <c r="AZ947">
        <v>1</v>
      </c>
      <c r="BA947">
        <v>0</v>
      </c>
      <c r="BB947">
        <v>0</v>
      </c>
      <c r="BC947">
        <v>0</v>
      </c>
      <c r="BD947">
        <v>0</v>
      </c>
      <c r="BE947">
        <v>0</v>
      </c>
      <c r="BF947">
        <v>0</v>
      </c>
      <c r="BG947">
        <v>0</v>
      </c>
      <c r="BH947">
        <v>0</v>
      </c>
      <c r="BK947" t="s">
        <v>130</v>
      </c>
      <c r="BL947" t="s">
        <v>132</v>
      </c>
      <c r="BM947" t="s">
        <v>132</v>
      </c>
      <c r="BN947" t="s">
        <v>118</v>
      </c>
      <c r="BO947" t="s">
        <v>921</v>
      </c>
      <c r="BP947">
        <v>0</v>
      </c>
      <c r="BQ947">
        <v>0</v>
      </c>
      <c r="BR947">
        <v>0</v>
      </c>
      <c r="BS947">
        <v>0</v>
      </c>
      <c r="BT947">
        <v>0</v>
      </c>
      <c r="BU947">
        <v>0</v>
      </c>
      <c r="BV947">
        <v>0</v>
      </c>
      <c r="BW947">
        <v>0</v>
      </c>
      <c r="BX947">
        <v>0</v>
      </c>
      <c r="BY947">
        <v>0</v>
      </c>
      <c r="BZ947">
        <v>1</v>
      </c>
      <c r="CA947">
        <v>0</v>
      </c>
      <c r="CB947">
        <v>0</v>
      </c>
      <c r="CC947">
        <v>0</v>
      </c>
      <c r="CD947">
        <v>0</v>
      </c>
      <c r="CE947" t="s">
        <v>215</v>
      </c>
      <c r="CG947" t="s">
        <v>146</v>
      </c>
      <c r="CI947" t="s">
        <v>128</v>
      </c>
      <c r="CJ947" t="s">
        <v>51</v>
      </c>
      <c r="CL947" t="s">
        <v>51</v>
      </c>
      <c r="CN947" t="s">
        <v>346</v>
      </c>
      <c r="CP947">
        <v>8</v>
      </c>
      <c r="CS947" t="s">
        <v>347</v>
      </c>
    </row>
    <row r="948" spans="1:97" customFormat="1">
      <c r="A948">
        <v>186615</v>
      </c>
      <c r="B948" t="s">
        <v>762</v>
      </c>
      <c r="C948" t="s">
        <v>360</v>
      </c>
      <c r="D948">
        <v>1971</v>
      </c>
      <c r="E948">
        <v>55</v>
      </c>
      <c r="F948" t="s">
        <v>58</v>
      </c>
      <c r="G948" t="s">
        <v>49</v>
      </c>
      <c r="H948" t="s">
        <v>453</v>
      </c>
      <c r="I948" t="s">
        <v>367</v>
      </c>
      <c r="J948" t="s">
        <v>350</v>
      </c>
      <c r="K948" s="329">
        <v>46124.948009259257</v>
      </c>
      <c r="L948" t="s">
        <v>309</v>
      </c>
      <c r="M948" t="s">
        <v>438</v>
      </c>
      <c r="N948" t="s">
        <v>441</v>
      </c>
      <c r="O948" t="s">
        <v>442</v>
      </c>
      <c r="P948" t="s">
        <v>405</v>
      </c>
      <c r="R948" t="s">
        <v>383</v>
      </c>
      <c r="S948" t="s">
        <v>121</v>
      </c>
      <c r="T948" t="s">
        <v>121</v>
      </c>
      <c r="U948" t="s">
        <v>331</v>
      </c>
      <c r="V948" t="s">
        <v>105</v>
      </c>
      <c r="W948" t="s">
        <v>384</v>
      </c>
      <c r="X948">
        <v>0</v>
      </c>
      <c r="Y948">
        <v>0</v>
      </c>
      <c r="Z948">
        <v>0</v>
      </c>
      <c r="AA948">
        <v>0</v>
      </c>
      <c r="AB948">
        <v>1</v>
      </c>
      <c r="AC948">
        <v>0</v>
      </c>
      <c r="AD948">
        <v>0</v>
      </c>
      <c r="AE948">
        <v>0</v>
      </c>
      <c r="AF948">
        <v>0</v>
      </c>
      <c r="AG948">
        <v>0</v>
      </c>
      <c r="AH948">
        <v>0</v>
      </c>
      <c r="AI948">
        <v>0</v>
      </c>
      <c r="AJ948">
        <v>0</v>
      </c>
      <c r="AK948">
        <v>0</v>
      </c>
      <c r="AL948">
        <v>0</v>
      </c>
      <c r="AM948">
        <v>0</v>
      </c>
      <c r="AN948">
        <v>0</v>
      </c>
      <c r="AO948">
        <v>0</v>
      </c>
      <c r="AP948" t="s">
        <v>399</v>
      </c>
      <c r="AQ948">
        <v>0</v>
      </c>
      <c r="AR948">
        <v>0</v>
      </c>
      <c r="AS948">
        <v>0</v>
      </c>
      <c r="AT948">
        <v>0</v>
      </c>
      <c r="AU948">
        <v>0</v>
      </c>
      <c r="AV948">
        <v>0</v>
      </c>
      <c r="AW948">
        <v>1</v>
      </c>
      <c r="AX948">
        <v>0</v>
      </c>
      <c r="AY948" t="s">
        <v>500</v>
      </c>
      <c r="AZ948">
        <v>1</v>
      </c>
      <c r="BA948">
        <v>0</v>
      </c>
      <c r="BB948">
        <v>0</v>
      </c>
      <c r="BC948">
        <v>0</v>
      </c>
      <c r="BD948">
        <v>0</v>
      </c>
      <c r="BE948">
        <v>0</v>
      </c>
      <c r="BF948">
        <v>1</v>
      </c>
      <c r="BG948">
        <v>0</v>
      </c>
      <c r="BH948">
        <v>0</v>
      </c>
      <c r="BK948" t="s">
        <v>386</v>
      </c>
      <c r="BL948" t="s">
        <v>128</v>
      </c>
      <c r="BM948" t="s">
        <v>128</v>
      </c>
      <c r="BN948" t="s">
        <v>120</v>
      </c>
      <c r="BO948" t="s">
        <v>1366</v>
      </c>
      <c r="BP948">
        <v>0</v>
      </c>
      <c r="BQ948">
        <v>1</v>
      </c>
      <c r="BR948">
        <v>1</v>
      </c>
      <c r="BS948">
        <v>0</v>
      </c>
      <c r="BT948">
        <v>0</v>
      </c>
      <c r="BU948">
        <v>1</v>
      </c>
      <c r="BV948">
        <v>0</v>
      </c>
      <c r="BW948">
        <v>1</v>
      </c>
      <c r="BX948">
        <v>0</v>
      </c>
      <c r="BY948">
        <v>0</v>
      </c>
      <c r="BZ948">
        <v>0</v>
      </c>
      <c r="CA948">
        <v>0</v>
      </c>
      <c r="CB948">
        <v>0</v>
      </c>
      <c r="CC948">
        <v>0</v>
      </c>
      <c r="CD948">
        <v>0</v>
      </c>
      <c r="CE948" t="s">
        <v>143</v>
      </c>
      <c r="CG948" t="s">
        <v>185</v>
      </c>
      <c r="CI948" t="s">
        <v>386</v>
      </c>
      <c r="CJ948" t="s">
        <v>53</v>
      </c>
      <c r="CL948" t="s">
        <v>52</v>
      </c>
      <c r="CN948" t="s">
        <v>346</v>
      </c>
      <c r="CP948">
        <v>8</v>
      </c>
      <c r="CS948" t="s">
        <v>400</v>
      </c>
    </row>
    <row r="949" spans="1:97" customFormat="1">
      <c r="A949">
        <v>199409</v>
      </c>
      <c r="B949" t="s">
        <v>356</v>
      </c>
      <c r="C949" t="s">
        <v>360</v>
      </c>
      <c r="D949">
        <v>1971</v>
      </c>
      <c r="E949">
        <v>55</v>
      </c>
      <c r="F949" t="s">
        <v>58</v>
      </c>
      <c r="G949" t="s">
        <v>73</v>
      </c>
      <c r="H949" t="s">
        <v>1505</v>
      </c>
      <c r="I949" t="s">
        <v>324</v>
      </c>
      <c r="J949" t="s">
        <v>325</v>
      </c>
      <c r="K949" s="329">
        <v>46124.936805555553</v>
      </c>
      <c r="L949" t="s">
        <v>309</v>
      </c>
      <c r="M949" t="s">
        <v>356</v>
      </c>
      <c r="N949" t="s">
        <v>357</v>
      </c>
      <c r="O949" t="s">
        <v>358</v>
      </c>
      <c r="P949" t="s">
        <v>329</v>
      </c>
      <c r="R949" t="s">
        <v>122</v>
      </c>
      <c r="S949" t="s">
        <v>122</v>
      </c>
      <c r="T949" t="s">
        <v>391</v>
      </c>
      <c r="U949" t="s">
        <v>331</v>
      </c>
      <c r="V949" t="s">
        <v>107</v>
      </c>
      <c r="W949" t="s">
        <v>557</v>
      </c>
      <c r="X949">
        <v>0</v>
      </c>
      <c r="Y949">
        <v>0</v>
      </c>
      <c r="Z949">
        <v>0</v>
      </c>
      <c r="AA949">
        <v>0</v>
      </c>
      <c r="AB949">
        <v>0</v>
      </c>
      <c r="AC949">
        <v>0</v>
      </c>
      <c r="AD949">
        <v>0</v>
      </c>
      <c r="AE949">
        <v>0</v>
      </c>
      <c r="AF949">
        <v>1</v>
      </c>
      <c r="AG949">
        <v>0</v>
      </c>
      <c r="AH949">
        <v>0</v>
      </c>
      <c r="AI949">
        <v>0</v>
      </c>
      <c r="AJ949">
        <v>0</v>
      </c>
      <c r="AK949">
        <v>0</v>
      </c>
      <c r="AL949">
        <v>0</v>
      </c>
      <c r="AM949">
        <v>0</v>
      </c>
      <c r="AN949">
        <v>0</v>
      </c>
      <c r="AO949">
        <v>0</v>
      </c>
      <c r="AP949" t="s">
        <v>345</v>
      </c>
      <c r="AQ949">
        <v>1</v>
      </c>
      <c r="AR949">
        <v>0</v>
      </c>
      <c r="AS949">
        <v>0</v>
      </c>
      <c r="AT949">
        <v>0</v>
      </c>
      <c r="AU949">
        <v>0</v>
      </c>
      <c r="AV949">
        <v>0</v>
      </c>
      <c r="AW949">
        <v>0</v>
      </c>
      <c r="AX949">
        <v>0</v>
      </c>
      <c r="AY949" t="s">
        <v>345</v>
      </c>
      <c r="AZ949">
        <v>1</v>
      </c>
      <c r="BA949">
        <v>0</v>
      </c>
      <c r="BB949">
        <v>0</v>
      </c>
      <c r="BC949">
        <v>0</v>
      </c>
      <c r="BD949">
        <v>0</v>
      </c>
      <c r="BE949">
        <v>0</v>
      </c>
      <c r="BF949">
        <v>0</v>
      </c>
      <c r="BG949">
        <v>0</v>
      </c>
      <c r="BH949">
        <v>0</v>
      </c>
      <c r="BK949" t="s">
        <v>132</v>
      </c>
      <c r="BL949" t="s">
        <v>134</v>
      </c>
      <c r="BM949" t="s">
        <v>134</v>
      </c>
      <c r="BN949" t="s">
        <v>117</v>
      </c>
      <c r="BO949" t="s">
        <v>924</v>
      </c>
      <c r="BP949">
        <v>0</v>
      </c>
      <c r="BQ949">
        <v>0</v>
      </c>
      <c r="BR949">
        <v>0</v>
      </c>
      <c r="BS949">
        <v>0</v>
      </c>
      <c r="BT949">
        <v>0</v>
      </c>
      <c r="BU949">
        <v>1</v>
      </c>
      <c r="BV949">
        <v>0</v>
      </c>
      <c r="BW949">
        <v>0</v>
      </c>
      <c r="BX949">
        <v>0</v>
      </c>
      <c r="BY949">
        <v>0</v>
      </c>
      <c r="BZ949">
        <v>0</v>
      </c>
      <c r="CA949">
        <v>0</v>
      </c>
      <c r="CB949">
        <v>0</v>
      </c>
      <c r="CC949">
        <v>0</v>
      </c>
      <c r="CD949">
        <v>0</v>
      </c>
      <c r="CE949" t="s">
        <v>137</v>
      </c>
      <c r="CG949" t="s">
        <v>200</v>
      </c>
      <c r="CI949" t="s">
        <v>129</v>
      </c>
      <c r="CJ949" t="s">
        <v>51</v>
      </c>
      <c r="CL949" t="s">
        <v>51</v>
      </c>
      <c r="CN949" t="s">
        <v>336</v>
      </c>
      <c r="CO949" t="s">
        <v>3145</v>
      </c>
      <c r="CP949">
        <v>10</v>
      </c>
      <c r="CS949" t="s">
        <v>337</v>
      </c>
    </row>
    <row r="950" spans="1:97" customFormat="1">
      <c r="A950">
        <v>199482</v>
      </c>
      <c r="B950" t="s">
        <v>321</v>
      </c>
      <c r="C950" t="s">
        <v>360</v>
      </c>
      <c r="D950">
        <v>1982</v>
      </c>
      <c r="E950">
        <v>44</v>
      </c>
      <c r="F950" t="s">
        <v>387</v>
      </c>
      <c r="G950" t="s">
        <v>85</v>
      </c>
      <c r="H950" t="s">
        <v>446</v>
      </c>
      <c r="I950" t="s">
        <v>349</v>
      </c>
      <c r="J950" t="s">
        <v>350</v>
      </c>
      <c r="K950" s="329">
        <v>46124.915520833332</v>
      </c>
      <c r="L950" t="s">
        <v>309</v>
      </c>
      <c r="M950" t="s">
        <v>370</v>
      </c>
      <c r="N950" t="s">
        <v>539</v>
      </c>
      <c r="O950" t="s">
        <v>377</v>
      </c>
      <c r="P950" t="s">
        <v>365</v>
      </c>
      <c r="Q950" t="s">
        <v>304</v>
      </c>
      <c r="R950" t="s">
        <v>122</v>
      </c>
      <c r="S950" t="s">
        <v>122</v>
      </c>
      <c r="T950" t="s">
        <v>330</v>
      </c>
      <c r="U950" t="s">
        <v>331</v>
      </c>
      <c r="V950" t="s">
        <v>110</v>
      </c>
      <c r="W950" t="s">
        <v>685</v>
      </c>
      <c r="X950">
        <v>0</v>
      </c>
      <c r="Y950">
        <v>0</v>
      </c>
      <c r="Z950">
        <v>0</v>
      </c>
      <c r="AA950">
        <v>0</v>
      </c>
      <c r="AB950">
        <v>1</v>
      </c>
      <c r="AC950">
        <v>1</v>
      </c>
      <c r="AD950">
        <v>0</v>
      </c>
      <c r="AE950">
        <v>0</v>
      </c>
      <c r="AF950">
        <v>0</v>
      </c>
      <c r="AG950">
        <v>0</v>
      </c>
      <c r="AH950">
        <v>0</v>
      </c>
      <c r="AI950">
        <v>0</v>
      </c>
      <c r="AJ950">
        <v>0</v>
      </c>
      <c r="AK950">
        <v>0</v>
      </c>
      <c r="AL950">
        <v>0</v>
      </c>
      <c r="AM950">
        <v>0</v>
      </c>
      <c r="AN950">
        <v>0</v>
      </c>
      <c r="AO950">
        <v>0</v>
      </c>
      <c r="AP950" t="s">
        <v>345</v>
      </c>
      <c r="AQ950">
        <v>1</v>
      </c>
      <c r="AR950">
        <v>0</v>
      </c>
      <c r="AS950">
        <v>0</v>
      </c>
      <c r="AT950">
        <v>0</v>
      </c>
      <c r="AU950">
        <v>0</v>
      </c>
      <c r="AV950">
        <v>0</v>
      </c>
      <c r="AW950">
        <v>0</v>
      </c>
      <c r="AX950">
        <v>0</v>
      </c>
      <c r="AY950" t="s">
        <v>345</v>
      </c>
      <c r="AZ950">
        <v>1</v>
      </c>
      <c r="BA950">
        <v>0</v>
      </c>
      <c r="BB950">
        <v>0</v>
      </c>
      <c r="BC950">
        <v>0</v>
      </c>
      <c r="BD950">
        <v>0</v>
      </c>
      <c r="BE950">
        <v>0</v>
      </c>
      <c r="BF950">
        <v>0</v>
      </c>
      <c r="BG950">
        <v>0</v>
      </c>
      <c r="BH950">
        <v>0</v>
      </c>
      <c r="BK950" t="s">
        <v>131</v>
      </c>
      <c r="BL950" t="s">
        <v>130</v>
      </c>
      <c r="BM950" t="s">
        <v>132</v>
      </c>
      <c r="BN950" t="s">
        <v>117</v>
      </c>
      <c r="BO950" t="s">
        <v>921</v>
      </c>
      <c r="BP950">
        <v>0</v>
      </c>
      <c r="BQ950">
        <v>0</v>
      </c>
      <c r="BR950">
        <v>0</v>
      </c>
      <c r="BS950">
        <v>0</v>
      </c>
      <c r="BT950">
        <v>0</v>
      </c>
      <c r="BU950">
        <v>0</v>
      </c>
      <c r="BV950">
        <v>0</v>
      </c>
      <c r="BW950">
        <v>0</v>
      </c>
      <c r="BX950">
        <v>0</v>
      </c>
      <c r="BY950">
        <v>0</v>
      </c>
      <c r="BZ950">
        <v>1</v>
      </c>
      <c r="CA950">
        <v>0</v>
      </c>
      <c r="CB950">
        <v>0</v>
      </c>
      <c r="CC950">
        <v>0</v>
      </c>
      <c r="CD950">
        <v>0</v>
      </c>
      <c r="CE950" t="s">
        <v>335</v>
      </c>
      <c r="CG950" t="s">
        <v>335</v>
      </c>
      <c r="CI950" t="s">
        <v>128</v>
      </c>
      <c r="CJ950" t="s">
        <v>52</v>
      </c>
      <c r="CL950" t="s">
        <v>52</v>
      </c>
      <c r="CN950" t="s">
        <v>346</v>
      </c>
      <c r="CP950">
        <v>8</v>
      </c>
      <c r="CS950" t="s">
        <v>337</v>
      </c>
    </row>
    <row r="951" spans="1:97" customFormat="1">
      <c r="A951">
        <v>199476</v>
      </c>
      <c r="B951" t="s">
        <v>658</v>
      </c>
      <c r="C951" t="s">
        <v>322</v>
      </c>
      <c r="D951">
        <v>1975</v>
      </c>
      <c r="E951">
        <v>51</v>
      </c>
      <c r="F951" t="s">
        <v>58</v>
      </c>
      <c r="G951" t="s">
        <v>49</v>
      </c>
      <c r="H951" t="s">
        <v>442</v>
      </c>
      <c r="I951" t="s">
        <v>471</v>
      </c>
      <c r="J951" t="s">
        <v>325</v>
      </c>
      <c r="K951" s="329">
        <v>46124.909988425927</v>
      </c>
      <c r="L951" t="s">
        <v>309</v>
      </c>
      <c r="M951" t="s">
        <v>658</v>
      </c>
      <c r="N951" t="s">
        <v>660</v>
      </c>
      <c r="O951" t="s">
        <v>319</v>
      </c>
      <c r="P951" t="s">
        <v>405</v>
      </c>
      <c r="Q951" t="s">
        <v>306</v>
      </c>
      <c r="R951" t="s">
        <v>383</v>
      </c>
      <c r="S951" t="s">
        <v>121</v>
      </c>
      <c r="T951" t="s">
        <v>121</v>
      </c>
      <c r="U951" t="s">
        <v>331</v>
      </c>
      <c r="V951" t="s">
        <v>107</v>
      </c>
      <c r="W951" t="s">
        <v>470</v>
      </c>
      <c r="X951">
        <v>0</v>
      </c>
      <c r="Y951">
        <v>0</v>
      </c>
      <c r="Z951">
        <v>1</v>
      </c>
      <c r="AA951">
        <v>0</v>
      </c>
      <c r="AB951">
        <v>0</v>
      </c>
      <c r="AC951">
        <v>0</v>
      </c>
      <c r="AD951">
        <v>0</v>
      </c>
      <c r="AE951">
        <v>0</v>
      </c>
      <c r="AF951">
        <v>0</v>
      </c>
      <c r="AG951">
        <v>0</v>
      </c>
      <c r="AH951">
        <v>0</v>
      </c>
      <c r="AI951">
        <v>0</v>
      </c>
      <c r="AJ951">
        <v>0</v>
      </c>
      <c r="AK951">
        <v>0</v>
      </c>
      <c r="AL951">
        <v>0</v>
      </c>
      <c r="AM951">
        <v>0</v>
      </c>
      <c r="AN951">
        <v>0</v>
      </c>
      <c r="AO951">
        <v>0</v>
      </c>
      <c r="AP951" t="s">
        <v>399</v>
      </c>
      <c r="AQ951">
        <v>0</v>
      </c>
      <c r="AR951">
        <v>0</v>
      </c>
      <c r="AS951">
        <v>0</v>
      </c>
      <c r="AT951">
        <v>0</v>
      </c>
      <c r="AU951">
        <v>0</v>
      </c>
      <c r="AV951">
        <v>0</v>
      </c>
      <c r="AW951">
        <v>1</v>
      </c>
      <c r="AX951">
        <v>0</v>
      </c>
      <c r="AY951" t="s">
        <v>345</v>
      </c>
      <c r="AZ951">
        <v>1</v>
      </c>
      <c r="BA951">
        <v>0</v>
      </c>
      <c r="BB951">
        <v>0</v>
      </c>
      <c r="BC951">
        <v>0</v>
      </c>
      <c r="BD951">
        <v>0</v>
      </c>
      <c r="BE951">
        <v>0</v>
      </c>
      <c r="BF951">
        <v>0</v>
      </c>
      <c r="BG951">
        <v>0</v>
      </c>
      <c r="BH951">
        <v>0</v>
      </c>
      <c r="BK951" t="s">
        <v>386</v>
      </c>
      <c r="BL951" t="s">
        <v>128</v>
      </c>
      <c r="BM951" t="s">
        <v>129</v>
      </c>
      <c r="BN951" t="s">
        <v>119</v>
      </c>
      <c r="BO951" t="s">
        <v>954</v>
      </c>
      <c r="BP951">
        <v>0</v>
      </c>
      <c r="BQ951">
        <v>0</v>
      </c>
      <c r="BR951">
        <v>0</v>
      </c>
      <c r="BS951">
        <v>0</v>
      </c>
      <c r="BT951">
        <v>0</v>
      </c>
      <c r="BU951">
        <v>0</v>
      </c>
      <c r="BV951">
        <v>0</v>
      </c>
      <c r="BW951">
        <v>1</v>
      </c>
      <c r="BX951">
        <v>0</v>
      </c>
      <c r="BY951">
        <v>0</v>
      </c>
      <c r="BZ951">
        <v>1</v>
      </c>
      <c r="CA951">
        <v>0</v>
      </c>
      <c r="CB951">
        <v>0</v>
      </c>
      <c r="CC951">
        <v>0</v>
      </c>
      <c r="CD951">
        <v>0</v>
      </c>
      <c r="CE951" t="s">
        <v>143</v>
      </c>
      <c r="CG951" t="s">
        <v>335</v>
      </c>
      <c r="CI951" t="s">
        <v>130</v>
      </c>
      <c r="CJ951" t="s">
        <v>52</v>
      </c>
      <c r="CL951" t="s">
        <v>52</v>
      </c>
      <c r="CN951" t="s">
        <v>346</v>
      </c>
      <c r="CP951">
        <v>8</v>
      </c>
    </row>
    <row r="952" spans="1:97" customFormat="1">
      <c r="A952">
        <v>198970</v>
      </c>
      <c r="B952" t="s">
        <v>401</v>
      </c>
      <c r="C952" t="s">
        <v>322</v>
      </c>
      <c r="D952">
        <v>1975</v>
      </c>
      <c r="E952">
        <v>51</v>
      </c>
      <c r="F952" t="s">
        <v>58</v>
      </c>
      <c r="G952" t="s">
        <v>49</v>
      </c>
      <c r="H952" t="s">
        <v>492</v>
      </c>
      <c r="I952" t="s">
        <v>361</v>
      </c>
      <c r="J952" t="s">
        <v>350</v>
      </c>
      <c r="K952" s="329">
        <v>46124.899467592593</v>
      </c>
      <c r="L952" t="s">
        <v>309</v>
      </c>
      <c r="M952" t="s">
        <v>1814</v>
      </c>
      <c r="N952" t="s">
        <v>1815</v>
      </c>
      <c r="O952" t="s">
        <v>483</v>
      </c>
      <c r="P952" t="s">
        <v>382</v>
      </c>
      <c r="Q952" t="s">
        <v>1256</v>
      </c>
      <c r="R952" t="s">
        <v>383</v>
      </c>
      <c r="S952" t="s">
        <v>121</v>
      </c>
      <c r="T952" t="s">
        <v>121</v>
      </c>
      <c r="U952" t="s">
        <v>331</v>
      </c>
      <c r="V952" t="s">
        <v>112</v>
      </c>
      <c r="W952" t="s">
        <v>524</v>
      </c>
      <c r="X952">
        <v>0</v>
      </c>
      <c r="Y952">
        <v>1</v>
      </c>
      <c r="Z952">
        <v>0</v>
      </c>
      <c r="AA952">
        <v>0</v>
      </c>
      <c r="AB952">
        <v>0</v>
      </c>
      <c r="AC952">
        <v>0</v>
      </c>
      <c r="AD952">
        <v>0</v>
      </c>
      <c r="AE952">
        <v>0</v>
      </c>
      <c r="AF952">
        <v>0</v>
      </c>
      <c r="AG952">
        <v>0</v>
      </c>
      <c r="AH952">
        <v>0</v>
      </c>
      <c r="AI952">
        <v>0</v>
      </c>
      <c r="AJ952">
        <v>0</v>
      </c>
      <c r="AK952">
        <v>0</v>
      </c>
      <c r="AL952">
        <v>0</v>
      </c>
      <c r="AM952">
        <v>0</v>
      </c>
      <c r="AN952">
        <v>0</v>
      </c>
      <c r="AO952">
        <v>0</v>
      </c>
      <c r="AP952" t="s">
        <v>399</v>
      </c>
      <c r="AQ952">
        <v>0</v>
      </c>
      <c r="AR952">
        <v>0</v>
      </c>
      <c r="AS952">
        <v>0</v>
      </c>
      <c r="AT952">
        <v>0</v>
      </c>
      <c r="AU952">
        <v>0</v>
      </c>
      <c r="AV952">
        <v>0</v>
      </c>
      <c r="AW952">
        <v>1</v>
      </c>
      <c r="AX952">
        <v>0</v>
      </c>
      <c r="AY952" t="s">
        <v>345</v>
      </c>
      <c r="AZ952">
        <v>1</v>
      </c>
      <c r="BA952">
        <v>0</v>
      </c>
      <c r="BB952">
        <v>0</v>
      </c>
      <c r="BC952">
        <v>0</v>
      </c>
      <c r="BD952">
        <v>0</v>
      </c>
      <c r="BE952">
        <v>0</v>
      </c>
      <c r="BF952">
        <v>0</v>
      </c>
      <c r="BG952">
        <v>0</v>
      </c>
      <c r="BH952">
        <v>0</v>
      </c>
      <c r="BI952" t="s">
        <v>52</v>
      </c>
      <c r="BK952" t="s">
        <v>386</v>
      </c>
      <c r="BL952" t="s">
        <v>386</v>
      </c>
      <c r="BM952" t="s">
        <v>128</v>
      </c>
      <c r="BN952" t="s">
        <v>118</v>
      </c>
      <c r="BO952" t="s">
        <v>921</v>
      </c>
      <c r="BP952">
        <v>0</v>
      </c>
      <c r="BQ952">
        <v>0</v>
      </c>
      <c r="BR952">
        <v>0</v>
      </c>
      <c r="BS952">
        <v>0</v>
      </c>
      <c r="BT952">
        <v>0</v>
      </c>
      <c r="BU952">
        <v>0</v>
      </c>
      <c r="BV952">
        <v>0</v>
      </c>
      <c r="BW952">
        <v>0</v>
      </c>
      <c r="BX952">
        <v>0</v>
      </c>
      <c r="BY952">
        <v>0</v>
      </c>
      <c r="BZ952">
        <v>1</v>
      </c>
      <c r="CA952">
        <v>0</v>
      </c>
      <c r="CB952">
        <v>0</v>
      </c>
      <c r="CC952">
        <v>0</v>
      </c>
      <c r="CD952">
        <v>0</v>
      </c>
      <c r="CE952" t="s">
        <v>335</v>
      </c>
      <c r="CF952" t="s">
        <v>3146</v>
      </c>
      <c r="CG952" t="s">
        <v>335</v>
      </c>
      <c r="CH952" t="s">
        <v>1499</v>
      </c>
      <c r="CI952" t="s">
        <v>127</v>
      </c>
      <c r="CJ952" t="s">
        <v>52</v>
      </c>
      <c r="CK952" t="s">
        <v>3147</v>
      </c>
      <c r="CL952" t="s">
        <v>53</v>
      </c>
      <c r="CM952" t="s">
        <v>3148</v>
      </c>
      <c r="CN952" t="s">
        <v>336</v>
      </c>
      <c r="CO952" t="s">
        <v>3149</v>
      </c>
      <c r="CP952">
        <v>5</v>
      </c>
    </row>
    <row r="953" spans="1:97" customFormat="1">
      <c r="A953">
        <v>111907</v>
      </c>
      <c r="B953" t="s">
        <v>389</v>
      </c>
      <c r="C953" t="s">
        <v>322</v>
      </c>
      <c r="D953">
        <v>1967</v>
      </c>
      <c r="E953">
        <v>59</v>
      </c>
      <c r="F953" t="s">
        <v>58</v>
      </c>
      <c r="G953" t="s">
        <v>49</v>
      </c>
      <c r="H953" t="s">
        <v>328</v>
      </c>
      <c r="I953" t="s">
        <v>424</v>
      </c>
      <c r="J953" t="s">
        <v>325</v>
      </c>
      <c r="K953" s="329">
        <v>46124.890347222223</v>
      </c>
      <c r="L953" t="s">
        <v>309</v>
      </c>
      <c r="M953" t="s">
        <v>401</v>
      </c>
      <c r="N953" t="s">
        <v>403</v>
      </c>
      <c r="O953" t="s">
        <v>404</v>
      </c>
      <c r="P953" t="s">
        <v>405</v>
      </c>
      <c r="Q953" t="s">
        <v>306</v>
      </c>
      <c r="R953" t="s">
        <v>383</v>
      </c>
      <c r="S953" t="s">
        <v>121</v>
      </c>
      <c r="T953" t="s">
        <v>121</v>
      </c>
      <c r="U953" t="s">
        <v>331</v>
      </c>
      <c r="V953" t="s">
        <v>111</v>
      </c>
      <c r="W953" t="s">
        <v>470</v>
      </c>
      <c r="X953">
        <v>0</v>
      </c>
      <c r="Y953">
        <v>0</v>
      </c>
      <c r="Z953">
        <v>1</v>
      </c>
      <c r="AA953">
        <v>0</v>
      </c>
      <c r="AB953">
        <v>0</v>
      </c>
      <c r="AC953">
        <v>0</v>
      </c>
      <c r="AD953">
        <v>0</v>
      </c>
      <c r="AE953">
        <v>0</v>
      </c>
      <c r="AF953">
        <v>0</v>
      </c>
      <c r="AG953">
        <v>0</v>
      </c>
      <c r="AH953">
        <v>0</v>
      </c>
      <c r="AI953">
        <v>0</v>
      </c>
      <c r="AJ953">
        <v>0</v>
      </c>
      <c r="AK953">
        <v>0</v>
      </c>
      <c r="AL953">
        <v>0</v>
      </c>
      <c r="AM953">
        <v>0</v>
      </c>
      <c r="AN953">
        <v>0</v>
      </c>
      <c r="AO953">
        <v>0</v>
      </c>
      <c r="AP953" t="s">
        <v>399</v>
      </c>
      <c r="AQ953">
        <v>0</v>
      </c>
      <c r="AR953">
        <v>0</v>
      </c>
      <c r="AS953">
        <v>0</v>
      </c>
      <c r="AT953">
        <v>0</v>
      </c>
      <c r="AU953">
        <v>0</v>
      </c>
      <c r="AV953">
        <v>0</v>
      </c>
      <c r="AW953">
        <v>1</v>
      </c>
      <c r="AX953">
        <v>0</v>
      </c>
      <c r="AY953" t="s">
        <v>345</v>
      </c>
      <c r="AZ953">
        <v>1</v>
      </c>
      <c r="BA953">
        <v>0</v>
      </c>
      <c r="BB953">
        <v>0</v>
      </c>
      <c r="BC953">
        <v>0</v>
      </c>
      <c r="BD953">
        <v>0</v>
      </c>
      <c r="BE953">
        <v>0</v>
      </c>
      <c r="BF953">
        <v>0</v>
      </c>
      <c r="BG953">
        <v>0</v>
      </c>
      <c r="BH953">
        <v>0</v>
      </c>
      <c r="BK953" t="s">
        <v>386</v>
      </c>
      <c r="BL953" t="s">
        <v>129</v>
      </c>
      <c r="BM953" t="s">
        <v>130</v>
      </c>
      <c r="BN953" t="s">
        <v>118</v>
      </c>
      <c r="BO953" t="s">
        <v>921</v>
      </c>
      <c r="BP953">
        <v>0</v>
      </c>
      <c r="BQ953">
        <v>0</v>
      </c>
      <c r="BR953">
        <v>0</v>
      </c>
      <c r="BS953">
        <v>0</v>
      </c>
      <c r="BT953">
        <v>0</v>
      </c>
      <c r="BU953">
        <v>0</v>
      </c>
      <c r="BV953">
        <v>0</v>
      </c>
      <c r="BW953">
        <v>0</v>
      </c>
      <c r="BX953">
        <v>0</v>
      </c>
      <c r="BY953">
        <v>0</v>
      </c>
      <c r="BZ953">
        <v>1</v>
      </c>
      <c r="CA953">
        <v>0</v>
      </c>
      <c r="CB953">
        <v>0</v>
      </c>
      <c r="CC953">
        <v>0</v>
      </c>
      <c r="CD953">
        <v>0</v>
      </c>
      <c r="CE953" t="s">
        <v>335</v>
      </c>
      <c r="CG953" t="s">
        <v>335</v>
      </c>
      <c r="CI953" t="s">
        <v>128</v>
      </c>
      <c r="CJ953" t="s">
        <v>52</v>
      </c>
      <c r="CL953" t="s">
        <v>52</v>
      </c>
      <c r="CN953" t="s">
        <v>346</v>
      </c>
      <c r="CP953">
        <v>8</v>
      </c>
      <c r="CS953" t="s">
        <v>400</v>
      </c>
    </row>
    <row r="954" spans="1:97" customFormat="1">
      <c r="A954">
        <v>199481</v>
      </c>
      <c r="B954" t="s">
        <v>321</v>
      </c>
      <c r="C954" t="s">
        <v>360</v>
      </c>
      <c r="D954">
        <v>1946</v>
      </c>
      <c r="E954">
        <v>80</v>
      </c>
      <c r="F954" t="s">
        <v>1426</v>
      </c>
      <c r="G954" t="s">
        <v>71</v>
      </c>
      <c r="H954" t="s">
        <v>1387</v>
      </c>
      <c r="I954" t="s">
        <v>397</v>
      </c>
      <c r="J954" t="s">
        <v>350</v>
      </c>
      <c r="K954" s="329">
        <v>46124.887696759259</v>
      </c>
      <c r="L954" t="s">
        <v>309</v>
      </c>
      <c r="M954" t="s">
        <v>370</v>
      </c>
      <c r="N954" t="s">
        <v>539</v>
      </c>
      <c r="O954" t="s">
        <v>377</v>
      </c>
      <c r="P954" t="s">
        <v>365</v>
      </c>
      <c r="Q954" t="s">
        <v>304</v>
      </c>
      <c r="R954" t="s">
        <v>122</v>
      </c>
      <c r="S954" t="s">
        <v>122</v>
      </c>
      <c r="T954" t="s">
        <v>330</v>
      </c>
      <c r="U954" t="s">
        <v>331</v>
      </c>
      <c r="V954" t="s">
        <v>111</v>
      </c>
      <c r="W954" t="s">
        <v>384</v>
      </c>
      <c r="X954">
        <v>0</v>
      </c>
      <c r="Y954">
        <v>0</v>
      </c>
      <c r="Z954">
        <v>0</v>
      </c>
      <c r="AA954">
        <v>0</v>
      </c>
      <c r="AB954">
        <v>1</v>
      </c>
      <c r="AC954">
        <v>0</v>
      </c>
      <c r="AD954">
        <v>0</v>
      </c>
      <c r="AE954">
        <v>0</v>
      </c>
      <c r="AF954">
        <v>0</v>
      </c>
      <c r="AG954">
        <v>0</v>
      </c>
      <c r="AH954">
        <v>0</v>
      </c>
      <c r="AI954">
        <v>0</v>
      </c>
      <c r="AJ954">
        <v>0</v>
      </c>
      <c r="AK954">
        <v>0</v>
      </c>
      <c r="AL954">
        <v>0</v>
      </c>
      <c r="AM954">
        <v>0</v>
      </c>
      <c r="AN954">
        <v>0</v>
      </c>
      <c r="AO954">
        <v>0</v>
      </c>
      <c r="AP954" t="s">
        <v>464</v>
      </c>
      <c r="AQ954">
        <v>0</v>
      </c>
      <c r="AR954">
        <v>0</v>
      </c>
      <c r="AS954">
        <v>0</v>
      </c>
      <c r="AT954">
        <v>1</v>
      </c>
      <c r="AU954">
        <v>0</v>
      </c>
      <c r="AV954">
        <v>0</v>
      </c>
      <c r="AW954">
        <v>0</v>
      </c>
      <c r="AX954">
        <v>0</v>
      </c>
      <c r="AY954" t="s">
        <v>608</v>
      </c>
      <c r="AZ954">
        <v>0</v>
      </c>
      <c r="BA954">
        <v>0</v>
      </c>
      <c r="BB954">
        <v>0</v>
      </c>
      <c r="BC954">
        <v>0</v>
      </c>
      <c r="BD954">
        <v>0</v>
      </c>
      <c r="BE954">
        <v>1</v>
      </c>
      <c r="BF954">
        <v>0</v>
      </c>
      <c r="BG954">
        <v>0</v>
      </c>
      <c r="BH954">
        <v>0</v>
      </c>
      <c r="BI954" t="s">
        <v>52</v>
      </c>
      <c r="BK954" t="s">
        <v>130</v>
      </c>
      <c r="BL954" t="s">
        <v>131</v>
      </c>
      <c r="BM954" t="s">
        <v>129</v>
      </c>
      <c r="BN954" t="s">
        <v>117</v>
      </c>
      <c r="BO954" t="s">
        <v>921</v>
      </c>
      <c r="BP954">
        <v>0</v>
      </c>
      <c r="BQ954">
        <v>0</v>
      </c>
      <c r="BR954">
        <v>0</v>
      </c>
      <c r="BS954">
        <v>0</v>
      </c>
      <c r="BT954">
        <v>0</v>
      </c>
      <c r="BU954">
        <v>0</v>
      </c>
      <c r="BV954">
        <v>0</v>
      </c>
      <c r="BW954">
        <v>0</v>
      </c>
      <c r="BX954">
        <v>0</v>
      </c>
      <c r="BY954">
        <v>0</v>
      </c>
      <c r="BZ954">
        <v>1</v>
      </c>
      <c r="CA954">
        <v>0</v>
      </c>
      <c r="CB954">
        <v>0</v>
      </c>
      <c r="CC954">
        <v>0</v>
      </c>
      <c r="CD954">
        <v>0</v>
      </c>
      <c r="CE954" t="s">
        <v>137</v>
      </c>
      <c r="CG954" t="s">
        <v>142</v>
      </c>
      <c r="CI954" t="s">
        <v>129</v>
      </c>
      <c r="CJ954" t="s">
        <v>52</v>
      </c>
      <c r="CL954" t="s">
        <v>52</v>
      </c>
      <c r="CN954" t="s">
        <v>346</v>
      </c>
      <c r="CP954">
        <v>7</v>
      </c>
      <c r="CS954" t="s">
        <v>347</v>
      </c>
    </row>
    <row r="955" spans="1:97" customFormat="1">
      <c r="A955">
        <v>199481</v>
      </c>
      <c r="B955" t="s">
        <v>321</v>
      </c>
      <c r="C955" t="s">
        <v>360</v>
      </c>
      <c r="D955">
        <v>1946</v>
      </c>
      <c r="E955">
        <v>80</v>
      </c>
      <c r="F955" t="s">
        <v>1426</v>
      </c>
      <c r="G955" t="s">
        <v>71</v>
      </c>
      <c r="H955" t="s">
        <v>1387</v>
      </c>
      <c r="I955" t="s">
        <v>397</v>
      </c>
      <c r="J955" t="s">
        <v>350</v>
      </c>
      <c r="K955" s="329">
        <v>46124.886608796296</v>
      </c>
      <c r="L955" t="s">
        <v>309</v>
      </c>
      <c r="M955" t="s">
        <v>326</v>
      </c>
      <c r="N955" t="s">
        <v>327</v>
      </c>
      <c r="O955" t="s">
        <v>328</v>
      </c>
      <c r="P955" t="s">
        <v>329</v>
      </c>
      <c r="R955" t="s">
        <v>122</v>
      </c>
      <c r="S955" t="s">
        <v>122</v>
      </c>
      <c r="T955" t="s">
        <v>330</v>
      </c>
      <c r="U955" t="s">
        <v>331</v>
      </c>
      <c r="V955" t="s">
        <v>111</v>
      </c>
      <c r="W955" t="s">
        <v>610</v>
      </c>
      <c r="X955">
        <v>0</v>
      </c>
      <c r="Y955">
        <v>0</v>
      </c>
      <c r="Z955">
        <v>1</v>
      </c>
      <c r="AA955">
        <v>1</v>
      </c>
      <c r="AB955">
        <v>1</v>
      </c>
      <c r="AC955">
        <v>0</v>
      </c>
      <c r="AD955">
        <v>0</v>
      </c>
      <c r="AE955">
        <v>0</v>
      </c>
      <c r="AF955">
        <v>0</v>
      </c>
      <c r="AG955">
        <v>0</v>
      </c>
      <c r="AH955">
        <v>0</v>
      </c>
      <c r="AI955">
        <v>0</v>
      </c>
      <c r="AJ955">
        <v>0</v>
      </c>
      <c r="AK955">
        <v>0</v>
      </c>
      <c r="AL955">
        <v>0</v>
      </c>
      <c r="AM955">
        <v>0</v>
      </c>
      <c r="AN955">
        <v>0</v>
      </c>
      <c r="AO955">
        <v>0</v>
      </c>
      <c r="AP955" t="s">
        <v>333</v>
      </c>
      <c r="AQ955">
        <v>0</v>
      </c>
      <c r="AR955">
        <v>0</v>
      </c>
      <c r="AS955">
        <v>1</v>
      </c>
      <c r="AT955">
        <v>1</v>
      </c>
      <c r="AU955">
        <v>0</v>
      </c>
      <c r="AV955">
        <v>0</v>
      </c>
      <c r="AW955">
        <v>0</v>
      </c>
      <c r="AX955">
        <v>0</v>
      </c>
      <c r="AY955" t="s">
        <v>464</v>
      </c>
      <c r="AZ955">
        <v>0</v>
      </c>
      <c r="BA955">
        <v>0</v>
      </c>
      <c r="BB955">
        <v>0</v>
      </c>
      <c r="BC955">
        <v>1</v>
      </c>
      <c r="BD955">
        <v>0</v>
      </c>
      <c r="BE955">
        <v>0</v>
      </c>
      <c r="BF955">
        <v>0</v>
      </c>
      <c r="BG955">
        <v>0</v>
      </c>
      <c r="BH955">
        <v>0</v>
      </c>
      <c r="BI955" t="s">
        <v>52</v>
      </c>
      <c r="BK955" t="s">
        <v>130</v>
      </c>
      <c r="BL955" t="s">
        <v>131</v>
      </c>
      <c r="BM955" t="s">
        <v>129</v>
      </c>
      <c r="BN955" t="s">
        <v>118</v>
      </c>
      <c r="BO955" t="s">
        <v>921</v>
      </c>
      <c r="BP955">
        <v>0</v>
      </c>
      <c r="BQ955">
        <v>0</v>
      </c>
      <c r="BR955">
        <v>0</v>
      </c>
      <c r="BS955">
        <v>0</v>
      </c>
      <c r="BT955">
        <v>0</v>
      </c>
      <c r="BU955">
        <v>0</v>
      </c>
      <c r="BV955">
        <v>0</v>
      </c>
      <c r="BW955">
        <v>0</v>
      </c>
      <c r="BX955">
        <v>0</v>
      </c>
      <c r="BY955">
        <v>0</v>
      </c>
      <c r="BZ955">
        <v>1</v>
      </c>
      <c r="CA955">
        <v>0</v>
      </c>
      <c r="CB955">
        <v>0</v>
      </c>
      <c r="CC955">
        <v>0</v>
      </c>
      <c r="CD955">
        <v>0</v>
      </c>
      <c r="CE955" t="s">
        <v>137</v>
      </c>
      <c r="CG955" t="s">
        <v>139</v>
      </c>
      <c r="CI955" t="s">
        <v>130</v>
      </c>
      <c r="CJ955" t="s">
        <v>52</v>
      </c>
      <c r="CL955" t="s">
        <v>52</v>
      </c>
      <c r="CN955" t="s">
        <v>346</v>
      </c>
      <c r="CP955">
        <v>7</v>
      </c>
      <c r="CS955" t="s">
        <v>347</v>
      </c>
    </row>
    <row r="956" spans="1:97" customFormat="1">
      <c r="A956">
        <v>199480</v>
      </c>
      <c r="B956" t="s">
        <v>468</v>
      </c>
      <c r="C956" t="s">
        <v>322</v>
      </c>
      <c r="D956">
        <v>1995</v>
      </c>
      <c r="E956">
        <v>31</v>
      </c>
      <c r="F956" t="s">
        <v>57</v>
      </c>
      <c r="G956" t="s">
        <v>80</v>
      </c>
      <c r="H956" t="s">
        <v>559</v>
      </c>
      <c r="I956" t="s">
        <v>361</v>
      </c>
      <c r="J956" t="s">
        <v>350</v>
      </c>
      <c r="K956" s="329">
        <v>46124.884629629632</v>
      </c>
      <c r="L956" t="s">
        <v>309</v>
      </c>
      <c r="M956" t="s">
        <v>468</v>
      </c>
      <c r="N956" t="s">
        <v>469</v>
      </c>
      <c r="O956" t="s">
        <v>415</v>
      </c>
      <c r="P956" t="s">
        <v>382</v>
      </c>
      <c r="R956" t="s">
        <v>122</v>
      </c>
      <c r="S956" t="s">
        <v>122</v>
      </c>
      <c r="T956" t="s">
        <v>391</v>
      </c>
      <c r="U956" t="s">
        <v>331</v>
      </c>
      <c r="V956" t="s">
        <v>107</v>
      </c>
      <c r="W956" t="s">
        <v>1283</v>
      </c>
      <c r="X956">
        <v>0</v>
      </c>
      <c r="Y956">
        <v>0</v>
      </c>
      <c r="Z956">
        <v>1</v>
      </c>
      <c r="AA956">
        <v>0</v>
      </c>
      <c r="AB956">
        <v>0</v>
      </c>
      <c r="AC956">
        <v>0</v>
      </c>
      <c r="AD956">
        <v>0</v>
      </c>
      <c r="AE956">
        <v>0</v>
      </c>
      <c r="AF956">
        <v>1</v>
      </c>
      <c r="AG956">
        <v>0</v>
      </c>
      <c r="AH956">
        <v>0</v>
      </c>
      <c r="AI956">
        <v>0</v>
      </c>
      <c r="AJ956">
        <v>0</v>
      </c>
      <c r="AK956">
        <v>0</v>
      </c>
      <c r="AL956">
        <v>0</v>
      </c>
      <c r="AM956">
        <v>0</v>
      </c>
      <c r="AN956">
        <v>0</v>
      </c>
      <c r="AO956">
        <v>0</v>
      </c>
      <c r="AP956" t="s">
        <v>345</v>
      </c>
      <c r="AQ956">
        <v>1</v>
      </c>
      <c r="AR956">
        <v>0</v>
      </c>
      <c r="AS956">
        <v>0</v>
      </c>
      <c r="AT956">
        <v>0</v>
      </c>
      <c r="AU956">
        <v>0</v>
      </c>
      <c r="AV956">
        <v>0</v>
      </c>
      <c r="AW956">
        <v>0</v>
      </c>
      <c r="AX956">
        <v>0</v>
      </c>
      <c r="AY956" t="s">
        <v>345</v>
      </c>
      <c r="AZ956">
        <v>1</v>
      </c>
      <c r="BA956">
        <v>0</v>
      </c>
      <c r="BB956">
        <v>0</v>
      </c>
      <c r="BC956">
        <v>0</v>
      </c>
      <c r="BD956">
        <v>0</v>
      </c>
      <c r="BE956">
        <v>0</v>
      </c>
      <c r="BF956">
        <v>0</v>
      </c>
      <c r="BG956">
        <v>0</v>
      </c>
      <c r="BH956">
        <v>0</v>
      </c>
      <c r="BK956" t="s">
        <v>130</v>
      </c>
      <c r="BL956" t="s">
        <v>130</v>
      </c>
      <c r="BM956" t="s">
        <v>132</v>
      </c>
      <c r="BN956" t="s">
        <v>117</v>
      </c>
      <c r="BO956" t="s">
        <v>924</v>
      </c>
      <c r="BP956">
        <v>0</v>
      </c>
      <c r="BQ956">
        <v>0</v>
      </c>
      <c r="BR956">
        <v>0</v>
      </c>
      <c r="BS956">
        <v>0</v>
      </c>
      <c r="BT956">
        <v>0</v>
      </c>
      <c r="BU956">
        <v>1</v>
      </c>
      <c r="BV956">
        <v>0</v>
      </c>
      <c r="BW956">
        <v>0</v>
      </c>
      <c r="BX956">
        <v>0</v>
      </c>
      <c r="BY956">
        <v>0</v>
      </c>
      <c r="BZ956">
        <v>0</v>
      </c>
      <c r="CA956">
        <v>0</v>
      </c>
      <c r="CB956">
        <v>0</v>
      </c>
      <c r="CC956">
        <v>0</v>
      </c>
      <c r="CD956">
        <v>0</v>
      </c>
      <c r="CE956" t="s">
        <v>335</v>
      </c>
      <c r="CF956" t="s">
        <v>1367</v>
      </c>
      <c r="CG956" t="s">
        <v>143</v>
      </c>
      <c r="CI956" t="s">
        <v>132</v>
      </c>
      <c r="CJ956" t="s">
        <v>51</v>
      </c>
      <c r="CK956" t="s">
        <v>3150</v>
      </c>
      <c r="CL956" t="s">
        <v>52</v>
      </c>
      <c r="CN956" t="s">
        <v>336</v>
      </c>
      <c r="CO956" t="s">
        <v>3151</v>
      </c>
      <c r="CP956">
        <v>8</v>
      </c>
      <c r="CS956" t="s">
        <v>347</v>
      </c>
    </row>
    <row r="957" spans="1:97" customFormat="1">
      <c r="A957">
        <v>127621</v>
      </c>
      <c r="B957" t="s">
        <v>321</v>
      </c>
      <c r="C957" t="s">
        <v>360</v>
      </c>
      <c r="D957">
        <v>1981</v>
      </c>
      <c r="E957">
        <v>45</v>
      </c>
      <c r="F957" t="s">
        <v>387</v>
      </c>
      <c r="G957" t="s">
        <v>49</v>
      </c>
      <c r="H957" t="s">
        <v>415</v>
      </c>
      <c r="I957" t="s">
        <v>402</v>
      </c>
      <c r="J957" t="s">
        <v>325</v>
      </c>
      <c r="K957" s="329">
        <v>46124.872754629629</v>
      </c>
      <c r="L957" t="s">
        <v>309</v>
      </c>
      <c r="M957" t="s">
        <v>493</v>
      </c>
      <c r="N957" t="s">
        <v>494</v>
      </c>
      <c r="O957" t="s">
        <v>442</v>
      </c>
      <c r="P957" t="s">
        <v>405</v>
      </c>
      <c r="R957" t="s">
        <v>383</v>
      </c>
      <c r="S957" t="s">
        <v>121</v>
      </c>
      <c r="T957" t="s">
        <v>121</v>
      </c>
      <c r="U957" t="s">
        <v>331</v>
      </c>
      <c r="V957" t="s">
        <v>105</v>
      </c>
      <c r="W957" t="s">
        <v>758</v>
      </c>
      <c r="X957">
        <v>0</v>
      </c>
      <c r="Y957">
        <v>0</v>
      </c>
      <c r="Z957">
        <v>0</v>
      </c>
      <c r="AA957">
        <v>0</v>
      </c>
      <c r="AB957">
        <v>1</v>
      </c>
      <c r="AC957">
        <v>0</v>
      </c>
      <c r="AD957">
        <v>0</v>
      </c>
      <c r="AE957">
        <v>0</v>
      </c>
      <c r="AF957">
        <v>0</v>
      </c>
      <c r="AG957">
        <v>0</v>
      </c>
      <c r="AH957">
        <v>1</v>
      </c>
      <c r="AI957">
        <v>0</v>
      </c>
      <c r="AJ957">
        <v>0</v>
      </c>
      <c r="AK957">
        <v>0</v>
      </c>
      <c r="AL957">
        <v>0</v>
      </c>
      <c r="AM957">
        <v>0</v>
      </c>
      <c r="AN957">
        <v>0</v>
      </c>
      <c r="AO957">
        <v>0</v>
      </c>
      <c r="AP957" t="s">
        <v>399</v>
      </c>
      <c r="AQ957">
        <v>0</v>
      </c>
      <c r="AR957">
        <v>0</v>
      </c>
      <c r="AS957">
        <v>0</v>
      </c>
      <c r="AT957">
        <v>0</v>
      </c>
      <c r="AU957">
        <v>0</v>
      </c>
      <c r="AV957">
        <v>0</v>
      </c>
      <c r="AW957">
        <v>1</v>
      </c>
      <c r="AX957">
        <v>0</v>
      </c>
      <c r="AY957" t="s">
        <v>500</v>
      </c>
      <c r="AZ957">
        <v>1</v>
      </c>
      <c r="BA957">
        <v>0</v>
      </c>
      <c r="BB957">
        <v>0</v>
      </c>
      <c r="BC957">
        <v>0</v>
      </c>
      <c r="BD957">
        <v>0</v>
      </c>
      <c r="BE957">
        <v>0</v>
      </c>
      <c r="BF957">
        <v>1</v>
      </c>
      <c r="BG957">
        <v>0</v>
      </c>
      <c r="BH957">
        <v>0</v>
      </c>
      <c r="BK957" t="s">
        <v>386</v>
      </c>
      <c r="BL957" t="s">
        <v>128</v>
      </c>
      <c r="BM957" t="s">
        <v>127</v>
      </c>
      <c r="BN957" t="s">
        <v>118</v>
      </c>
      <c r="BO957" t="s">
        <v>924</v>
      </c>
      <c r="BP957">
        <v>0</v>
      </c>
      <c r="BQ957">
        <v>0</v>
      </c>
      <c r="BR957">
        <v>0</v>
      </c>
      <c r="BS957">
        <v>0</v>
      </c>
      <c r="BT957">
        <v>0</v>
      </c>
      <c r="BU957">
        <v>1</v>
      </c>
      <c r="BV957">
        <v>0</v>
      </c>
      <c r="BW957">
        <v>0</v>
      </c>
      <c r="BX957">
        <v>0</v>
      </c>
      <c r="BY957">
        <v>0</v>
      </c>
      <c r="BZ957">
        <v>0</v>
      </c>
      <c r="CA957">
        <v>0</v>
      </c>
      <c r="CB957">
        <v>0</v>
      </c>
      <c r="CC957">
        <v>0</v>
      </c>
      <c r="CD957">
        <v>0</v>
      </c>
      <c r="CE957" t="s">
        <v>335</v>
      </c>
      <c r="CG957" t="s">
        <v>335</v>
      </c>
      <c r="CI957" t="s">
        <v>127</v>
      </c>
      <c r="CJ957" t="s">
        <v>52</v>
      </c>
      <c r="CL957" t="s">
        <v>52</v>
      </c>
      <c r="CN957" t="s">
        <v>346</v>
      </c>
      <c r="CP957">
        <v>6</v>
      </c>
      <c r="CS957" t="s">
        <v>400</v>
      </c>
    </row>
    <row r="958" spans="1:97" customFormat="1">
      <c r="A958">
        <v>199377</v>
      </c>
      <c r="B958" t="s">
        <v>406</v>
      </c>
      <c r="C958" t="s">
        <v>322</v>
      </c>
      <c r="D958">
        <v>1964</v>
      </c>
      <c r="E958">
        <v>62</v>
      </c>
      <c r="F958" t="s">
        <v>339</v>
      </c>
      <c r="G958" t="s">
        <v>80</v>
      </c>
      <c r="H958" t="s">
        <v>515</v>
      </c>
      <c r="I958" t="s">
        <v>471</v>
      </c>
      <c r="J958" t="s">
        <v>325</v>
      </c>
      <c r="K958" s="329">
        <v>46124.826145833336</v>
      </c>
      <c r="L958" t="s">
        <v>309</v>
      </c>
      <c r="M958" t="s">
        <v>551</v>
      </c>
      <c r="N958" t="s">
        <v>552</v>
      </c>
      <c r="O958" t="s">
        <v>553</v>
      </c>
      <c r="P958" t="s">
        <v>382</v>
      </c>
      <c r="R958" t="s">
        <v>122</v>
      </c>
      <c r="S958" t="s">
        <v>122</v>
      </c>
      <c r="T958" t="s">
        <v>330</v>
      </c>
      <c r="U958" t="s">
        <v>331</v>
      </c>
      <c r="V958" t="s">
        <v>107</v>
      </c>
      <c r="W958" t="s">
        <v>384</v>
      </c>
      <c r="X958">
        <v>0</v>
      </c>
      <c r="Y958">
        <v>0</v>
      </c>
      <c r="Z958">
        <v>0</v>
      </c>
      <c r="AA958">
        <v>0</v>
      </c>
      <c r="AB958">
        <v>1</v>
      </c>
      <c r="AC958">
        <v>0</v>
      </c>
      <c r="AD958">
        <v>0</v>
      </c>
      <c r="AE958">
        <v>0</v>
      </c>
      <c r="AF958">
        <v>0</v>
      </c>
      <c r="AG958">
        <v>0</v>
      </c>
      <c r="AH958">
        <v>0</v>
      </c>
      <c r="AI958">
        <v>0</v>
      </c>
      <c r="AJ958">
        <v>0</v>
      </c>
      <c r="AK958">
        <v>0</v>
      </c>
      <c r="AL958">
        <v>0</v>
      </c>
      <c r="AM958">
        <v>0</v>
      </c>
      <c r="AN958">
        <v>0</v>
      </c>
      <c r="AO958">
        <v>0</v>
      </c>
      <c r="AP958" t="s">
        <v>345</v>
      </c>
      <c r="AQ958">
        <v>1</v>
      </c>
      <c r="AR958">
        <v>0</v>
      </c>
      <c r="AS958">
        <v>0</v>
      </c>
      <c r="AT958">
        <v>0</v>
      </c>
      <c r="AU958">
        <v>0</v>
      </c>
      <c r="AV958">
        <v>0</v>
      </c>
      <c r="AW958">
        <v>0</v>
      </c>
      <c r="AX958">
        <v>0</v>
      </c>
      <c r="AY958" t="s">
        <v>345</v>
      </c>
      <c r="AZ958">
        <v>1</v>
      </c>
      <c r="BA958">
        <v>0</v>
      </c>
      <c r="BB958">
        <v>0</v>
      </c>
      <c r="BC958">
        <v>0</v>
      </c>
      <c r="BD958">
        <v>0</v>
      </c>
      <c r="BE958">
        <v>0</v>
      </c>
      <c r="BF958">
        <v>0</v>
      </c>
      <c r="BG958">
        <v>0</v>
      </c>
      <c r="BH958">
        <v>0</v>
      </c>
      <c r="BK958" t="s">
        <v>132</v>
      </c>
      <c r="BL958" t="s">
        <v>130</v>
      </c>
      <c r="BM958" t="s">
        <v>131</v>
      </c>
      <c r="BN958" t="s">
        <v>117</v>
      </c>
      <c r="BO958" t="s">
        <v>924</v>
      </c>
      <c r="BP958">
        <v>0</v>
      </c>
      <c r="BQ958">
        <v>0</v>
      </c>
      <c r="BR958">
        <v>0</v>
      </c>
      <c r="BS958">
        <v>0</v>
      </c>
      <c r="BT958">
        <v>0</v>
      </c>
      <c r="BU958">
        <v>1</v>
      </c>
      <c r="BV958">
        <v>0</v>
      </c>
      <c r="BW958">
        <v>0</v>
      </c>
      <c r="BX958">
        <v>0</v>
      </c>
      <c r="BY958">
        <v>0</v>
      </c>
      <c r="BZ958">
        <v>0</v>
      </c>
      <c r="CA958">
        <v>0</v>
      </c>
      <c r="CB958">
        <v>0</v>
      </c>
      <c r="CC958">
        <v>0</v>
      </c>
      <c r="CD958">
        <v>0</v>
      </c>
      <c r="CE958" t="s">
        <v>335</v>
      </c>
      <c r="CG958" t="s">
        <v>335</v>
      </c>
      <c r="CI958" t="s">
        <v>129</v>
      </c>
      <c r="CJ958" t="s">
        <v>52</v>
      </c>
      <c r="CL958" t="s">
        <v>52</v>
      </c>
      <c r="CN958" t="s">
        <v>346</v>
      </c>
      <c r="CP958">
        <v>8</v>
      </c>
    </row>
    <row r="959" spans="1:97" customFormat="1">
      <c r="A959">
        <v>199377</v>
      </c>
      <c r="B959" t="s">
        <v>406</v>
      </c>
      <c r="C959" t="s">
        <v>322</v>
      </c>
      <c r="D959">
        <v>1964</v>
      </c>
      <c r="E959">
        <v>62</v>
      </c>
      <c r="F959" t="s">
        <v>339</v>
      </c>
      <c r="G959" t="s">
        <v>80</v>
      </c>
      <c r="H959" t="s">
        <v>515</v>
      </c>
      <c r="I959" t="s">
        <v>471</v>
      </c>
      <c r="J959" t="s">
        <v>325</v>
      </c>
      <c r="K959" s="329">
        <v>46124.825069444443</v>
      </c>
      <c r="L959" t="s">
        <v>309</v>
      </c>
      <c r="M959" t="s">
        <v>30</v>
      </c>
      <c r="N959" t="s">
        <v>671</v>
      </c>
      <c r="O959" t="s">
        <v>459</v>
      </c>
      <c r="P959" t="s">
        <v>353</v>
      </c>
      <c r="Q959" t="s">
        <v>305</v>
      </c>
      <c r="R959" t="s">
        <v>122</v>
      </c>
      <c r="S959" t="s">
        <v>122</v>
      </c>
      <c r="T959" t="s">
        <v>330</v>
      </c>
      <c r="U959" t="s">
        <v>331</v>
      </c>
      <c r="V959" t="s">
        <v>107</v>
      </c>
      <c r="W959" t="s">
        <v>384</v>
      </c>
      <c r="X959">
        <v>0</v>
      </c>
      <c r="Y959">
        <v>0</v>
      </c>
      <c r="Z959">
        <v>0</v>
      </c>
      <c r="AA959">
        <v>0</v>
      </c>
      <c r="AB959">
        <v>1</v>
      </c>
      <c r="AC959">
        <v>0</v>
      </c>
      <c r="AD959">
        <v>0</v>
      </c>
      <c r="AE959">
        <v>0</v>
      </c>
      <c r="AF959">
        <v>0</v>
      </c>
      <c r="AG959">
        <v>0</v>
      </c>
      <c r="AH959">
        <v>0</v>
      </c>
      <c r="AI959">
        <v>0</v>
      </c>
      <c r="AJ959">
        <v>0</v>
      </c>
      <c r="AK959">
        <v>0</v>
      </c>
      <c r="AL959">
        <v>0</v>
      </c>
      <c r="AM959">
        <v>0</v>
      </c>
      <c r="AN959">
        <v>0</v>
      </c>
      <c r="AO959">
        <v>0</v>
      </c>
      <c r="AP959" t="s">
        <v>345</v>
      </c>
      <c r="AQ959">
        <v>1</v>
      </c>
      <c r="AR959">
        <v>0</v>
      </c>
      <c r="AS959">
        <v>0</v>
      </c>
      <c r="AT959">
        <v>0</v>
      </c>
      <c r="AU959">
        <v>0</v>
      </c>
      <c r="AV959">
        <v>0</v>
      </c>
      <c r="AW959">
        <v>0</v>
      </c>
      <c r="AX959">
        <v>0</v>
      </c>
      <c r="AY959" t="s">
        <v>345</v>
      </c>
      <c r="AZ959">
        <v>1</v>
      </c>
      <c r="BA959">
        <v>0</v>
      </c>
      <c r="BB959">
        <v>0</v>
      </c>
      <c r="BC959">
        <v>0</v>
      </c>
      <c r="BD959">
        <v>0</v>
      </c>
      <c r="BE959">
        <v>0</v>
      </c>
      <c r="BF959">
        <v>0</v>
      </c>
      <c r="BG959">
        <v>0</v>
      </c>
      <c r="BH959">
        <v>0</v>
      </c>
      <c r="BK959" t="s">
        <v>132</v>
      </c>
      <c r="BL959" t="s">
        <v>130</v>
      </c>
      <c r="BM959" t="s">
        <v>131</v>
      </c>
      <c r="BN959" t="s">
        <v>120</v>
      </c>
      <c r="BO959" t="s">
        <v>924</v>
      </c>
      <c r="BP959">
        <v>0</v>
      </c>
      <c r="BQ959">
        <v>0</v>
      </c>
      <c r="BR959">
        <v>0</v>
      </c>
      <c r="BS959">
        <v>0</v>
      </c>
      <c r="BT959">
        <v>0</v>
      </c>
      <c r="BU959">
        <v>1</v>
      </c>
      <c r="BV959">
        <v>0</v>
      </c>
      <c r="BW959">
        <v>0</v>
      </c>
      <c r="BX959">
        <v>0</v>
      </c>
      <c r="BY959">
        <v>0</v>
      </c>
      <c r="BZ959">
        <v>0</v>
      </c>
      <c r="CA959">
        <v>0</v>
      </c>
      <c r="CB959">
        <v>0</v>
      </c>
      <c r="CC959">
        <v>0</v>
      </c>
      <c r="CD959">
        <v>0</v>
      </c>
      <c r="CE959" t="s">
        <v>335</v>
      </c>
      <c r="CG959" t="s">
        <v>335</v>
      </c>
      <c r="CI959" t="s">
        <v>127</v>
      </c>
      <c r="CJ959" t="s">
        <v>52</v>
      </c>
      <c r="CL959" t="s">
        <v>52</v>
      </c>
      <c r="CN959" t="s">
        <v>346</v>
      </c>
      <c r="CP959">
        <v>10</v>
      </c>
    </row>
    <row r="960" spans="1:97" customFormat="1">
      <c r="A960">
        <v>116720</v>
      </c>
      <c r="B960" t="s">
        <v>321</v>
      </c>
      <c r="C960" t="s">
        <v>360</v>
      </c>
      <c r="D960">
        <v>1965</v>
      </c>
      <c r="E960">
        <v>61</v>
      </c>
      <c r="F960" t="s">
        <v>339</v>
      </c>
      <c r="G960" t="s">
        <v>49</v>
      </c>
      <c r="H960" t="s">
        <v>415</v>
      </c>
      <c r="I960" t="s">
        <v>367</v>
      </c>
      <c r="J960" t="s">
        <v>325</v>
      </c>
      <c r="K960" s="329">
        <v>46124.812997685185</v>
      </c>
      <c r="L960" t="s">
        <v>309</v>
      </c>
      <c r="M960" t="s">
        <v>602</v>
      </c>
      <c r="N960" t="s">
        <v>649</v>
      </c>
      <c r="O960" t="s">
        <v>352</v>
      </c>
      <c r="P960" t="s">
        <v>353</v>
      </c>
      <c r="R960" t="s">
        <v>383</v>
      </c>
      <c r="S960" t="s">
        <v>121</v>
      </c>
      <c r="T960" t="s">
        <v>121</v>
      </c>
      <c r="U960" t="s">
        <v>331</v>
      </c>
      <c r="V960" t="s">
        <v>107</v>
      </c>
      <c r="W960" t="s">
        <v>501</v>
      </c>
      <c r="X960">
        <v>0</v>
      </c>
      <c r="Y960">
        <v>0</v>
      </c>
      <c r="Z960">
        <v>0</v>
      </c>
      <c r="AA960">
        <v>0</v>
      </c>
      <c r="AB960">
        <v>0</v>
      </c>
      <c r="AC960">
        <v>0</v>
      </c>
      <c r="AD960">
        <v>1</v>
      </c>
      <c r="AE960">
        <v>0</v>
      </c>
      <c r="AF960">
        <v>0</v>
      </c>
      <c r="AG960">
        <v>0</v>
      </c>
      <c r="AH960">
        <v>0</v>
      </c>
      <c r="AI960">
        <v>0</v>
      </c>
      <c r="AJ960">
        <v>0</v>
      </c>
      <c r="AK960">
        <v>0</v>
      </c>
      <c r="AL960">
        <v>0</v>
      </c>
      <c r="AM960">
        <v>0</v>
      </c>
      <c r="AN960">
        <v>0</v>
      </c>
      <c r="AO960">
        <v>0</v>
      </c>
      <c r="AP960" t="s">
        <v>399</v>
      </c>
      <c r="AQ960">
        <v>0</v>
      </c>
      <c r="AR960">
        <v>0</v>
      </c>
      <c r="AS960">
        <v>0</v>
      </c>
      <c r="AT960">
        <v>0</v>
      </c>
      <c r="AU960">
        <v>0</v>
      </c>
      <c r="AV960">
        <v>0</v>
      </c>
      <c r="AW960">
        <v>1</v>
      </c>
      <c r="AX960">
        <v>0</v>
      </c>
      <c r="AY960" t="s">
        <v>345</v>
      </c>
      <c r="AZ960">
        <v>1</v>
      </c>
      <c r="BA960">
        <v>0</v>
      </c>
      <c r="BB960">
        <v>0</v>
      </c>
      <c r="BC960">
        <v>0</v>
      </c>
      <c r="BD960">
        <v>0</v>
      </c>
      <c r="BE960">
        <v>0</v>
      </c>
      <c r="BF960">
        <v>0</v>
      </c>
      <c r="BG960">
        <v>0</v>
      </c>
      <c r="BH960">
        <v>0</v>
      </c>
      <c r="BK960" t="s">
        <v>134</v>
      </c>
      <c r="BL960" t="s">
        <v>128</v>
      </c>
      <c r="BM960" t="s">
        <v>134</v>
      </c>
      <c r="BN960" t="s">
        <v>120</v>
      </c>
      <c r="BO960" t="s">
        <v>924</v>
      </c>
      <c r="BP960">
        <v>0</v>
      </c>
      <c r="BQ960">
        <v>0</v>
      </c>
      <c r="BR960">
        <v>0</v>
      </c>
      <c r="BS960">
        <v>0</v>
      </c>
      <c r="BT960">
        <v>0</v>
      </c>
      <c r="BU960">
        <v>1</v>
      </c>
      <c r="BV960">
        <v>0</v>
      </c>
      <c r="BW960">
        <v>0</v>
      </c>
      <c r="BX960">
        <v>0</v>
      </c>
      <c r="BY960">
        <v>0</v>
      </c>
      <c r="BZ960">
        <v>0</v>
      </c>
      <c r="CA960">
        <v>0</v>
      </c>
      <c r="CB960">
        <v>0</v>
      </c>
      <c r="CC960">
        <v>0</v>
      </c>
      <c r="CD960">
        <v>0</v>
      </c>
      <c r="CE960" t="s">
        <v>174</v>
      </c>
      <c r="CG960" t="s">
        <v>335</v>
      </c>
      <c r="CI960" t="s">
        <v>132</v>
      </c>
      <c r="CJ960" t="s">
        <v>52</v>
      </c>
      <c r="CL960" t="s">
        <v>52</v>
      </c>
      <c r="CN960" t="s">
        <v>346</v>
      </c>
      <c r="CP960">
        <v>9</v>
      </c>
      <c r="CS960" t="s">
        <v>400</v>
      </c>
    </row>
    <row r="961" spans="1:98" customFormat="1">
      <c r="A961">
        <v>199477</v>
      </c>
      <c r="B961" t="s">
        <v>425</v>
      </c>
      <c r="C961" t="s">
        <v>360</v>
      </c>
      <c r="D961">
        <v>1999</v>
      </c>
      <c r="E961">
        <v>27</v>
      </c>
      <c r="F961" t="s">
        <v>323</v>
      </c>
      <c r="G961" t="s">
        <v>85</v>
      </c>
      <c r="H961" t="s">
        <v>615</v>
      </c>
      <c r="I961" t="s">
        <v>424</v>
      </c>
      <c r="J961" t="s">
        <v>325</v>
      </c>
      <c r="K961" s="329">
        <v>46124.801747685182</v>
      </c>
      <c r="L961" t="s">
        <v>309</v>
      </c>
      <c r="M961" t="s">
        <v>425</v>
      </c>
      <c r="N961" t="s">
        <v>426</v>
      </c>
      <c r="O961" t="s">
        <v>364</v>
      </c>
      <c r="P961" t="s">
        <v>365</v>
      </c>
      <c r="R961" t="s">
        <v>122</v>
      </c>
      <c r="S961" t="s">
        <v>122</v>
      </c>
      <c r="T961" t="s">
        <v>343</v>
      </c>
      <c r="U961" t="s">
        <v>331</v>
      </c>
      <c r="V961" t="s">
        <v>112</v>
      </c>
      <c r="W961" t="s">
        <v>3152</v>
      </c>
      <c r="X961">
        <v>1</v>
      </c>
      <c r="Y961">
        <v>1</v>
      </c>
      <c r="Z961">
        <v>1</v>
      </c>
      <c r="AA961">
        <v>1</v>
      </c>
      <c r="AB961">
        <v>0</v>
      </c>
      <c r="AC961">
        <v>1</v>
      </c>
      <c r="AD961">
        <v>1</v>
      </c>
      <c r="AE961">
        <v>0</v>
      </c>
      <c r="AF961">
        <v>0</v>
      </c>
      <c r="AG961">
        <v>0</v>
      </c>
      <c r="AH961">
        <v>1</v>
      </c>
      <c r="AI961">
        <v>0</v>
      </c>
      <c r="AJ961">
        <v>0</v>
      </c>
      <c r="AK961">
        <v>0</v>
      </c>
      <c r="AL961">
        <v>0</v>
      </c>
      <c r="AM961">
        <v>0</v>
      </c>
      <c r="AN961">
        <v>0</v>
      </c>
      <c r="AO961">
        <v>0</v>
      </c>
      <c r="AP961" t="s">
        <v>345</v>
      </c>
      <c r="AQ961">
        <v>1</v>
      </c>
      <c r="AR961">
        <v>0</v>
      </c>
      <c r="AS961">
        <v>0</v>
      </c>
      <c r="AT961">
        <v>0</v>
      </c>
      <c r="AU961">
        <v>0</v>
      </c>
      <c r="AV961">
        <v>0</v>
      </c>
      <c r="AW961">
        <v>0</v>
      </c>
      <c r="AX961">
        <v>0</v>
      </c>
      <c r="AY961" t="s">
        <v>345</v>
      </c>
      <c r="AZ961">
        <v>1</v>
      </c>
      <c r="BA961">
        <v>0</v>
      </c>
      <c r="BB961">
        <v>0</v>
      </c>
      <c r="BC961">
        <v>0</v>
      </c>
      <c r="BD961">
        <v>0</v>
      </c>
      <c r="BE961">
        <v>0</v>
      </c>
      <c r="BF961">
        <v>0</v>
      </c>
      <c r="BG961">
        <v>0</v>
      </c>
      <c r="BH961">
        <v>0</v>
      </c>
      <c r="BI961" t="s">
        <v>51</v>
      </c>
      <c r="BJ961" t="s">
        <v>3153</v>
      </c>
      <c r="BK961" t="s">
        <v>131</v>
      </c>
      <c r="BL961" t="s">
        <v>130</v>
      </c>
      <c r="BM961" t="s">
        <v>130</v>
      </c>
      <c r="BN961" t="s">
        <v>117</v>
      </c>
      <c r="BO961" t="s">
        <v>1069</v>
      </c>
      <c r="BP961">
        <v>0</v>
      </c>
      <c r="BQ961">
        <v>0</v>
      </c>
      <c r="BR961">
        <v>0</v>
      </c>
      <c r="BS961">
        <v>0</v>
      </c>
      <c r="BT961">
        <v>0</v>
      </c>
      <c r="BU961">
        <v>1</v>
      </c>
      <c r="BV961">
        <v>1</v>
      </c>
      <c r="BW961">
        <v>1</v>
      </c>
      <c r="BX961">
        <v>0</v>
      </c>
      <c r="BY961">
        <v>0</v>
      </c>
      <c r="BZ961">
        <v>1</v>
      </c>
      <c r="CA961">
        <v>0</v>
      </c>
      <c r="CB961">
        <v>0</v>
      </c>
      <c r="CC961">
        <v>0</v>
      </c>
      <c r="CD961">
        <v>0</v>
      </c>
      <c r="CE961" t="s">
        <v>212</v>
      </c>
      <c r="CG961" t="s">
        <v>167</v>
      </c>
      <c r="CI961" t="s">
        <v>128</v>
      </c>
      <c r="CJ961" t="s">
        <v>51</v>
      </c>
      <c r="CK961" t="s">
        <v>3154</v>
      </c>
      <c r="CL961" t="s">
        <v>51</v>
      </c>
      <c r="CN961" t="s">
        <v>346</v>
      </c>
      <c r="CP961">
        <v>10</v>
      </c>
      <c r="CQ961" t="s">
        <v>3155</v>
      </c>
      <c r="CS961" t="s">
        <v>347</v>
      </c>
    </row>
    <row r="962" spans="1:98" customFormat="1">
      <c r="A962">
        <v>199396</v>
      </c>
      <c r="B962" t="s">
        <v>321</v>
      </c>
      <c r="C962" t="s">
        <v>360</v>
      </c>
      <c r="D962">
        <v>1976</v>
      </c>
      <c r="E962">
        <v>50</v>
      </c>
      <c r="F962" t="s">
        <v>58</v>
      </c>
      <c r="G962" t="s">
        <v>49</v>
      </c>
      <c r="H962" t="s">
        <v>328</v>
      </c>
      <c r="I962" t="s">
        <v>478</v>
      </c>
      <c r="J962" t="s">
        <v>325</v>
      </c>
      <c r="K962" s="329">
        <v>46124.790763888886</v>
      </c>
      <c r="L962" t="s">
        <v>309</v>
      </c>
      <c r="M962" t="s">
        <v>503</v>
      </c>
      <c r="N962" t="s">
        <v>504</v>
      </c>
      <c r="O962" t="s">
        <v>415</v>
      </c>
      <c r="P962" t="s">
        <v>382</v>
      </c>
      <c r="R962" t="s">
        <v>383</v>
      </c>
      <c r="S962" t="s">
        <v>121</v>
      </c>
      <c r="T962" t="s">
        <v>121</v>
      </c>
      <c r="U962" t="s">
        <v>331</v>
      </c>
      <c r="V962" t="s">
        <v>107</v>
      </c>
      <c r="W962" t="s">
        <v>411</v>
      </c>
      <c r="X962">
        <v>0</v>
      </c>
      <c r="Y962">
        <v>0</v>
      </c>
      <c r="Z962">
        <v>0</v>
      </c>
      <c r="AA962">
        <v>0</v>
      </c>
      <c r="AB962">
        <v>0</v>
      </c>
      <c r="AC962">
        <v>0</v>
      </c>
      <c r="AD962">
        <v>0</v>
      </c>
      <c r="AE962">
        <v>0</v>
      </c>
      <c r="AF962">
        <v>0</v>
      </c>
      <c r="AG962">
        <v>1</v>
      </c>
      <c r="AH962">
        <v>0</v>
      </c>
      <c r="AI962">
        <v>0</v>
      </c>
      <c r="AJ962">
        <v>0</v>
      </c>
      <c r="AK962">
        <v>0</v>
      </c>
      <c r="AL962">
        <v>0</v>
      </c>
      <c r="AM962">
        <v>0</v>
      </c>
      <c r="AN962">
        <v>0</v>
      </c>
      <c r="AO962">
        <v>0</v>
      </c>
      <c r="AP962" t="s">
        <v>399</v>
      </c>
      <c r="AQ962">
        <v>0</v>
      </c>
      <c r="AR962">
        <v>0</v>
      </c>
      <c r="AS962">
        <v>0</v>
      </c>
      <c r="AT962">
        <v>0</v>
      </c>
      <c r="AU962">
        <v>0</v>
      </c>
      <c r="AV962">
        <v>0</v>
      </c>
      <c r="AW962">
        <v>1</v>
      </c>
      <c r="AX962">
        <v>0</v>
      </c>
      <c r="AY962" t="s">
        <v>345</v>
      </c>
      <c r="AZ962">
        <v>1</v>
      </c>
      <c r="BA962">
        <v>0</v>
      </c>
      <c r="BB962">
        <v>0</v>
      </c>
      <c r="BC962">
        <v>0</v>
      </c>
      <c r="BD962">
        <v>0</v>
      </c>
      <c r="BE962">
        <v>0</v>
      </c>
      <c r="BF962">
        <v>0</v>
      </c>
      <c r="BG962">
        <v>0</v>
      </c>
      <c r="BH962">
        <v>0</v>
      </c>
      <c r="BK962" t="s">
        <v>130</v>
      </c>
      <c r="BL962" t="s">
        <v>128</v>
      </c>
      <c r="BM962" t="s">
        <v>129</v>
      </c>
      <c r="BN962" t="s">
        <v>117</v>
      </c>
      <c r="BO962" t="s">
        <v>931</v>
      </c>
      <c r="BP962">
        <v>0</v>
      </c>
      <c r="BQ962">
        <v>0</v>
      </c>
      <c r="BR962">
        <v>1</v>
      </c>
      <c r="BS962">
        <v>0</v>
      </c>
      <c r="BT962">
        <v>0</v>
      </c>
      <c r="BU962">
        <v>0</v>
      </c>
      <c r="BV962">
        <v>0</v>
      </c>
      <c r="BW962">
        <v>0</v>
      </c>
      <c r="BX962">
        <v>0</v>
      </c>
      <c r="BY962">
        <v>0</v>
      </c>
      <c r="BZ962">
        <v>0</v>
      </c>
      <c r="CA962">
        <v>0</v>
      </c>
      <c r="CB962">
        <v>0</v>
      </c>
      <c r="CC962">
        <v>0</v>
      </c>
      <c r="CD962">
        <v>0</v>
      </c>
      <c r="CE962" t="s">
        <v>335</v>
      </c>
      <c r="CF962" t="s">
        <v>3156</v>
      </c>
      <c r="CG962" t="s">
        <v>335</v>
      </c>
      <c r="CI962" t="s">
        <v>128</v>
      </c>
      <c r="CJ962" t="s">
        <v>51</v>
      </c>
      <c r="CL962" t="s">
        <v>51</v>
      </c>
      <c r="CM962" t="s">
        <v>3157</v>
      </c>
      <c r="CN962" t="s">
        <v>336</v>
      </c>
      <c r="CO962" t="s">
        <v>3158</v>
      </c>
      <c r="CP962">
        <v>10</v>
      </c>
      <c r="CQ962" t="s">
        <v>3159</v>
      </c>
      <c r="CR962" t="s">
        <v>3160</v>
      </c>
      <c r="CS962" t="s">
        <v>400</v>
      </c>
      <c r="CT962" t="s">
        <v>3161</v>
      </c>
    </row>
    <row r="963" spans="1:98" customFormat="1">
      <c r="A963">
        <v>167392</v>
      </c>
      <c r="B963" t="s">
        <v>502</v>
      </c>
      <c r="C963" t="s">
        <v>360</v>
      </c>
      <c r="D963">
        <v>1995</v>
      </c>
      <c r="E963">
        <v>31</v>
      </c>
      <c r="F963" t="s">
        <v>57</v>
      </c>
      <c r="G963" t="s">
        <v>49</v>
      </c>
      <c r="H963" t="s">
        <v>415</v>
      </c>
      <c r="I963" t="s">
        <v>361</v>
      </c>
      <c r="J963" t="s">
        <v>325</v>
      </c>
      <c r="K963" s="329">
        <v>46124.782210648147</v>
      </c>
      <c r="L963" t="s">
        <v>309</v>
      </c>
      <c r="M963" t="s">
        <v>551</v>
      </c>
      <c r="N963" t="s">
        <v>552</v>
      </c>
      <c r="O963" t="s">
        <v>553</v>
      </c>
      <c r="P963" t="s">
        <v>382</v>
      </c>
      <c r="R963" t="s">
        <v>383</v>
      </c>
      <c r="S963" t="s">
        <v>121</v>
      </c>
      <c r="T963" t="s">
        <v>121</v>
      </c>
      <c r="U963" t="s">
        <v>331</v>
      </c>
      <c r="V963" t="s">
        <v>107</v>
      </c>
      <c r="W963" t="s">
        <v>344</v>
      </c>
      <c r="X963">
        <v>0</v>
      </c>
      <c r="Y963">
        <v>0</v>
      </c>
      <c r="Z963">
        <v>0</v>
      </c>
      <c r="AA963">
        <v>1</v>
      </c>
      <c r="AB963">
        <v>0</v>
      </c>
      <c r="AC963">
        <v>0</v>
      </c>
      <c r="AD963">
        <v>0</v>
      </c>
      <c r="AE963">
        <v>0</v>
      </c>
      <c r="AF963">
        <v>0</v>
      </c>
      <c r="AG963">
        <v>0</v>
      </c>
      <c r="AH963">
        <v>0</v>
      </c>
      <c r="AI963">
        <v>0</v>
      </c>
      <c r="AJ963">
        <v>0</v>
      </c>
      <c r="AK963">
        <v>0</v>
      </c>
      <c r="AL963">
        <v>0</v>
      </c>
      <c r="AM963">
        <v>0</v>
      </c>
      <c r="AN963">
        <v>0</v>
      </c>
      <c r="AO963">
        <v>0</v>
      </c>
      <c r="AP963" t="s">
        <v>345</v>
      </c>
      <c r="AQ963">
        <v>1</v>
      </c>
      <c r="AR963">
        <v>0</v>
      </c>
      <c r="AS963">
        <v>0</v>
      </c>
      <c r="AT963">
        <v>0</v>
      </c>
      <c r="AU963">
        <v>0</v>
      </c>
      <c r="AV963">
        <v>0</v>
      </c>
      <c r="AW963">
        <v>0</v>
      </c>
      <c r="AX963">
        <v>0</v>
      </c>
      <c r="AY963" t="s">
        <v>345</v>
      </c>
      <c r="AZ963">
        <v>1</v>
      </c>
      <c r="BA963">
        <v>0</v>
      </c>
      <c r="BB963">
        <v>0</v>
      </c>
      <c r="BC963">
        <v>0</v>
      </c>
      <c r="BD963">
        <v>0</v>
      </c>
      <c r="BE963">
        <v>0</v>
      </c>
      <c r="BF963">
        <v>0</v>
      </c>
      <c r="BG963">
        <v>0</v>
      </c>
      <c r="BH963">
        <v>0</v>
      </c>
      <c r="BK963" t="s">
        <v>131</v>
      </c>
      <c r="BL963" t="s">
        <v>131</v>
      </c>
      <c r="BM963" t="s">
        <v>131</v>
      </c>
      <c r="BN963" t="s">
        <v>118</v>
      </c>
      <c r="BO963" t="s">
        <v>1392</v>
      </c>
      <c r="BP963">
        <v>1</v>
      </c>
      <c r="BQ963">
        <v>0</v>
      </c>
      <c r="BR963">
        <v>0</v>
      </c>
      <c r="BS963">
        <v>0</v>
      </c>
      <c r="BT963">
        <v>0</v>
      </c>
      <c r="BU963">
        <v>0</v>
      </c>
      <c r="BV963">
        <v>0</v>
      </c>
      <c r="BW963">
        <v>1</v>
      </c>
      <c r="BX963">
        <v>0</v>
      </c>
      <c r="BY963">
        <v>0</v>
      </c>
      <c r="BZ963">
        <v>0</v>
      </c>
      <c r="CA963">
        <v>0</v>
      </c>
      <c r="CB963">
        <v>0</v>
      </c>
      <c r="CC963">
        <v>0</v>
      </c>
      <c r="CD963">
        <v>0</v>
      </c>
      <c r="CE963" t="s">
        <v>214</v>
      </c>
      <c r="CG963" t="s">
        <v>197</v>
      </c>
      <c r="CI963" t="s">
        <v>128</v>
      </c>
      <c r="CJ963" t="s">
        <v>51</v>
      </c>
      <c r="CK963" t="s">
        <v>1114</v>
      </c>
      <c r="CL963" t="s">
        <v>51</v>
      </c>
      <c r="CM963" t="s">
        <v>1114</v>
      </c>
      <c r="CN963" t="s">
        <v>346</v>
      </c>
      <c r="CP963">
        <v>10</v>
      </c>
      <c r="CS963" t="s">
        <v>337</v>
      </c>
    </row>
    <row r="964" spans="1:98" customFormat="1">
      <c r="A964">
        <v>199473</v>
      </c>
      <c r="B964" t="s">
        <v>321</v>
      </c>
      <c r="C964" t="s">
        <v>360</v>
      </c>
      <c r="D964">
        <v>2001</v>
      </c>
      <c r="E964">
        <v>25</v>
      </c>
      <c r="F964" t="s">
        <v>323</v>
      </c>
      <c r="G964" t="s">
        <v>75</v>
      </c>
      <c r="H964" t="s">
        <v>547</v>
      </c>
      <c r="I964" t="s">
        <v>397</v>
      </c>
      <c r="J964" t="s">
        <v>325</v>
      </c>
      <c r="K964" s="329">
        <v>46124.766481481478</v>
      </c>
      <c r="L964" t="s">
        <v>309</v>
      </c>
      <c r="M964" t="s">
        <v>1363</v>
      </c>
      <c r="N964" t="s">
        <v>1364</v>
      </c>
      <c r="O964" t="s">
        <v>459</v>
      </c>
      <c r="P964" t="s">
        <v>353</v>
      </c>
      <c r="Q964" t="s">
        <v>305</v>
      </c>
      <c r="R964" t="s">
        <v>122</v>
      </c>
      <c r="S964" t="s">
        <v>122</v>
      </c>
      <c r="T964" t="s">
        <v>391</v>
      </c>
      <c r="U964" t="s">
        <v>331</v>
      </c>
      <c r="V964" t="s">
        <v>106</v>
      </c>
      <c r="W964" t="s">
        <v>498</v>
      </c>
      <c r="X964">
        <v>0</v>
      </c>
      <c r="Y964">
        <v>0</v>
      </c>
      <c r="Z964">
        <v>1</v>
      </c>
      <c r="AA964">
        <v>1</v>
      </c>
      <c r="AB964">
        <v>0</v>
      </c>
      <c r="AC964">
        <v>0</v>
      </c>
      <c r="AD964">
        <v>0</v>
      </c>
      <c r="AE964">
        <v>0</v>
      </c>
      <c r="AF964">
        <v>0</v>
      </c>
      <c r="AG964">
        <v>0</v>
      </c>
      <c r="AH964">
        <v>0</v>
      </c>
      <c r="AI964">
        <v>0</v>
      </c>
      <c r="AJ964">
        <v>0</v>
      </c>
      <c r="AK964">
        <v>0</v>
      </c>
      <c r="AL964">
        <v>0</v>
      </c>
      <c r="AM964">
        <v>0</v>
      </c>
      <c r="AN964">
        <v>0</v>
      </c>
      <c r="AO964">
        <v>0</v>
      </c>
      <c r="AP964" t="s">
        <v>345</v>
      </c>
      <c r="AQ964">
        <v>1</v>
      </c>
      <c r="AR964">
        <v>0</v>
      </c>
      <c r="AS964">
        <v>0</v>
      </c>
      <c r="AT964">
        <v>0</v>
      </c>
      <c r="AU964">
        <v>0</v>
      </c>
      <c r="AV964">
        <v>0</v>
      </c>
      <c r="AW964">
        <v>0</v>
      </c>
      <c r="AX964">
        <v>0</v>
      </c>
      <c r="AY964" t="s">
        <v>345</v>
      </c>
      <c r="AZ964">
        <v>1</v>
      </c>
      <c r="BA964">
        <v>0</v>
      </c>
      <c r="BB964">
        <v>0</v>
      </c>
      <c r="BC964">
        <v>0</v>
      </c>
      <c r="BD964">
        <v>0</v>
      </c>
      <c r="BE964">
        <v>0</v>
      </c>
      <c r="BF964">
        <v>0</v>
      </c>
      <c r="BG964">
        <v>0</v>
      </c>
      <c r="BH964">
        <v>0</v>
      </c>
      <c r="BK964" t="s">
        <v>130</v>
      </c>
      <c r="BL964" t="s">
        <v>128</v>
      </c>
      <c r="BM964" t="s">
        <v>130</v>
      </c>
      <c r="BN964" t="s">
        <v>118</v>
      </c>
      <c r="BO964" t="s">
        <v>938</v>
      </c>
      <c r="BP964">
        <v>0</v>
      </c>
      <c r="BQ964">
        <v>0</v>
      </c>
      <c r="BR964">
        <v>0</v>
      </c>
      <c r="BS964">
        <v>0</v>
      </c>
      <c r="BT964">
        <v>0</v>
      </c>
      <c r="BU964">
        <v>0</v>
      </c>
      <c r="BV964">
        <v>0</v>
      </c>
      <c r="BW964">
        <v>1</v>
      </c>
      <c r="BX964">
        <v>0</v>
      </c>
      <c r="BY964">
        <v>0</v>
      </c>
      <c r="BZ964">
        <v>0</v>
      </c>
      <c r="CA964">
        <v>0</v>
      </c>
      <c r="CB964">
        <v>0</v>
      </c>
      <c r="CC964">
        <v>0</v>
      </c>
      <c r="CD964">
        <v>0</v>
      </c>
      <c r="CE964" t="s">
        <v>148</v>
      </c>
      <c r="CG964" t="s">
        <v>335</v>
      </c>
      <c r="CI964" t="s">
        <v>128</v>
      </c>
      <c r="CJ964" t="s">
        <v>52</v>
      </c>
      <c r="CK964" t="s">
        <v>3162</v>
      </c>
      <c r="CL964" t="s">
        <v>52</v>
      </c>
      <c r="CN964" t="s">
        <v>346</v>
      </c>
      <c r="CP964">
        <v>8</v>
      </c>
      <c r="CS964" t="s">
        <v>337</v>
      </c>
    </row>
    <row r="965" spans="1:98" customFormat="1">
      <c r="A965">
        <v>199474</v>
      </c>
      <c r="B965" t="s">
        <v>1363</v>
      </c>
      <c r="C965" t="s">
        <v>322</v>
      </c>
      <c r="D965">
        <v>2001</v>
      </c>
      <c r="E965">
        <v>25</v>
      </c>
      <c r="F965" t="s">
        <v>323</v>
      </c>
      <c r="G965" t="s">
        <v>49</v>
      </c>
      <c r="H965" t="s">
        <v>415</v>
      </c>
      <c r="I965" t="s">
        <v>397</v>
      </c>
      <c r="J965" t="s">
        <v>325</v>
      </c>
      <c r="K965" s="329">
        <v>46124.766145833331</v>
      </c>
      <c r="L965" t="s">
        <v>309</v>
      </c>
      <c r="M965" t="s">
        <v>1363</v>
      </c>
      <c r="N965" t="s">
        <v>1364</v>
      </c>
      <c r="O965" t="s">
        <v>459</v>
      </c>
      <c r="P965" t="s">
        <v>353</v>
      </c>
      <c r="Q965" t="s">
        <v>305</v>
      </c>
      <c r="R965" t="s">
        <v>383</v>
      </c>
      <c r="S965" t="s">
        <v>121</v>
      </c>
      <c r="T965" t="s">
        <v>121</v>
      </c>
      <c r="U965" t="s">
        <v>331</v>
      </c>
      <c r="V965" t="s">
        <v>106</v>
      </c>
      <c r="W965" t="s">
        <v>513</v>
      </c>
      <c r="X965">
        <v>0</v>
      </c>
      <c r="Y965">
        <v>0</v>
      </c>
      <c r="Z965">
        <v>0</v>
      </c>
      <c r="AA965">
        <v>0</v>
      </c>
      <c r="AB965">
        <v>0</v>
      </c>
      <c r="AC965">
        <v>0</v>
      </c>
      <c r="AD965">
        <v>0</v>
      </c>
      <c r="AE965">
        <v>0</v>
      </c>
      <c r="AF965">
        <v>0</v>
      </c>
      <c r="AG965">
        <v>0</v>
      </c>
      <c r="AH965">
        <v>1</v>
      </c>
      <c r="AI965">
        <v>0</v>
      </c>
      <c r="AJ965">
        <v>0</v>
      </c>
      <c r="AK965">
        <v>0</v>
      </c>
      <c r="AL965">
        <v>0</v>
      </c>
      <c r="AM965">
        <v>0</v>
      </c>
      <c r="AN965">
        <v>0</v>
      </c>
      <c r="AO965">
        <v>0</v>
      </c>
      <c r="AP965" t="s">
        <v>399</v>
      </c>
      <c r="AQ965">
        <v>0</v>
      </c>
      <c r="AR965">
        <v>0</v>
      </c>
      <c r="AS965">
        <v>0</v>
      </c>
      <c r="AT965">
        <v>0</v>
      </c>
      <c r="AU965">
        <v>0</v>
      </c>
      <c r="AV965">
        <v>0</v>
      </c>
      <c r="AW965">
        <v>1</v>
      </c>
      <c r="AX965">
        <v>0</v>
      </c>
      <c r="AY965" t="s">
        <v>345</v>
      </c>
      <c r="AZ965">
        <v>1</v>
      </c>
      <c r="BA965">
        <v>0</v>
      </c>
      <c r="BB965">
        <v>0</v>
      </c>
      <c r="BC965">
        <v>0</v>
      </c>
      <c r="BD965">
        <v>0</v>
      </c>
      <c r="BE965">
        <v>0</v>
      </c>
      <c r="BF965">
        <v>0</v>
      </c>
      <c r="BG965">
        <v>0</v>
      </c>
      <c r="BH965">
        <v>0</v>
      </c>
      <c r="BK965" t="s">
        <v>386</v>
      </c>
      <c r="BL965" t="s">
        <v>386</v>
      </c>
      <c r="BM965" t="s">
        <v>128</v>
      </c>
      <c r="BN965" t="s">
        <v>117</v>
      </c>
      <c r="BO965" t="s">
        <v>921</v>
      </c>
      <c r="BP965">
        <v>0</v>
      </c>
      <c r="BQ965">
        <v>0</v>
      </c>
      <c r="BR965">
        <v>0</v>
      </c>
      <c r="BS965">
        <v>0</v>
      </c>
      <c r="BT965">
        <v>0</v>
      </c>
      <c r="BU965">
        <v>0</v>
      </c>
      <c r="BV965">
        <v>0</v>
      </c>
      <c r="BW965">
        <v>0</v>
      </c>
      <c r="BX965">
        <v>0</v>
      </c>
      <c r="BY965">
        <v>0</v>
      </c>
      <c r="BZ965">
        <v>1</v>
      </c>
      <c r="CA965">
        <v>0</v>
      </c>
      <c r="CB965">
        <v>0</v>
      </c>
      <c r="CC965">
        <v>0</v>
      </c>
      <c r="CD965">
        <v>0</v>
      </c>
      <c r="CE965" t="s">
        <v>167</v>
      </c>
      <c r="CG965" t="s">
        <v>227</v>
      </c>
      <c r="CI965" t="s">
        <v>128</v>
      </c>
      <c r="CJ965" t="s">
        <v>51</v>
      </c>
      <c r="CL965" t="s">
        <v>51</v>
      </c>
      <c r="CN965" t="s">
        <v>346</v>
      </c>
      <c r="CP965">
        <v>10</v>
      </c>
      <c r="CS965" t="s">
        <v>400</v>
      </c>
    </row>
    <row r="966" spans="1:98" customFormat="1">
      <c r="A966">
        <v>199397</v>
      </c>
      <c r="B966" t="s">
        <v>461</v>
      </c>
      <c r="C966" t="s">
        <v>322</v>
      </c>
      <c r="D966">
        <v>1976</v>
      </c>
      <c r="E966">
        <v>50</v>
      </c>
      <c r="F966" t="s">
        <v>58</v>
      </c>
      <c r="G966" t="s">
        <v>49</v>
      </c>
      <c r="H966" t="s">
        <v>328</v>
      </c>
      <c r="I966" t="s">
        <v>478</v>
      </c>
      <c r="J966" t="s">
        <v>325</v>
      </c>
      <c r="K966" s="329">
        <v>46124.761273148149</v>
      </c>
      <c r="L966" t="s">
        <v>309</v>
      </c>
      <c r="M966" t="s">
        <v>503</v>
      </c>
      <c r="N966" t="s">
        <v>504</v>
      </c>
      <c r="O966" t="s">
        <v>415</v>
      </c>
      <c r="P966" t="s">
        <v>382</v>
      </c>
      <c r="R966" t="s">
        <v>383</v>
      </c>
      <c r="S966" t="s">
        <v>121</v>
      </c>
      <c r="T966" t="s">
        <v>121</v>
      </c>
      <c r="U966" t="s">
        <v>331</v>
      </c>
      <c r="V966" t="s">
        <v>107</v>
      </c>
      <c r="W966" t="s">
        <v>411</v>
      </c>
      <c r="X966">
        <v>0</v>
      </c>
      <c r="Y966">
        <v>0</v>
      </c>
      <c r="Z966">
        <v>0</v>
      </c>
      <c r="AA966">
        <v>0</v>
      </c>
      <c r="AB966">
        <v>0</v>
      </c>
      <c r="AC966">
        <v>0</v>
      </c>
      <c r="AD966">
        <v>0</v>
      </c>
      <c r="AE966">
        <v>0</v>
      </c>
      <c r="AF966">
        <v>0</v>
      </c>
      <c r="AG966">
        <v>1</v>
      </c>
      <c r="AH966">
        <v>0</v>
      </c>
      <c r="AI966">
        <v>0</v>
      </c>
      <c r="AJ966">
        <v>0</v>
      </c>
      <c r="AK966">
        <v>0</v>
      </c>
      <c r="AL966">
        <v>0</v>
      </c>
      <c r="AM966">
        <v>0</v>
      </c>
      <c r="AN966">
        <v>0</v>
      </c>
      <c r="AO966">
        <v>0</v>
      </c>
      <c r="AP966" t="s">
        <v>399</v>
      </c>
      <c r="AQ966">
        <v>0</v>
      </c>
      <c r="AR966">
        <v>0</v>
      </c>
      <c r="AS966">
        <v>0</v>
      </c>
      <c r="AT966">
        <v>0</v>
      </c>
      <c r="AU966">
        <v>0</v>
      </c>
      <c r="AV966">
        <v>0</v>
      </c>
      <c r="AW966">
        <v>1</v>
      </c>
      <c r="AX966">
        <v>0</v>
      </c>
      <c r="AY966" t="s">
        <v>345</v>
      </c>
      <c r="AZ966">
        <v>1</v>
      </c>
      <c r="BA966">
        <v>0</v>
      </c>
      <c r="BB966">
        <v>0</v>
      </c>
      <c r="BC966">
        <v>0</v>
      </c>
      <c r="BD966">
        <v>0</v>
      </c>
      <c r="BE966">
        <v>0</v>
      </c>
      <c r="BF966">
        <v>0</v>
      </c>
      <c r="BG966">
        <v>0</v>
      </c>
      <c r="BH966">
        <v>0</v>
      </c>
      <c r="BK966" t="s">
        <v>386</v>
      </c>
      <c r="BL966" t="s">
        <v>386</v>
      </c>
      <c r="BM966" t="s">
        <v>128</v>
      </c>
      <c r="BN966" t="s">
        <v>117</v>
      </c>
      <c r="BO966" t="s">
        <v>373</v>
      </c>
      <c r="BP966">
        <v>0</v>
      </c>
      <c r="BQ966">
        <v>0</v>
      </c>
      <c r="BR966">
        <v>0</v>
      </c>
      <c r="BS966">
        <v>0</v>
      </c>
      <c r="BT966">
        <v>0</v>
      </c>
      <c r="BU966">
        <v>0</v>
      </c>
      <c r="BV966">
        <v>0</v>
      </c>
      <c r="BW966">
        <v>0</v>
      </c>
      <c r="BX966">
        <v>0</v>
      </c>
      <c r="BY966">
        <v>0</v>
      </c>
      <c r="BZ966">
        <v>0</v>
      </c>
      <c r="CA966">
        <v>0</v>
      </c>
      <c r="CB966">
        <v>0</v>
      </c>
      <c r="CC966">
        <v>0</v>
      </c>
      <c r="CD966" t="s">
        <v>687</v>
      </c>
      <c r="CE966" t="s">
        <v>335</v>
      </c>
      <c r="CG966" t="s">
        <v>335</v>
      </c>
      <c r="CI966" t="s">
        <v>127</v>
      </c>
      <c r="CJ966" t="s">
        <v>51</v>
      </c>
      <c r="CK966" t="s">
        <v>3163</v>
      </c>
      <c r="CL966" t="s">
        <v>51</v>
      </c>
      <c r="CM966" t="s">
        <v>3164</v>
      </c>
      <c r="CN966" t="s">
        <v>336</v>
      </c>
      <c r="CO966" t="s">
        <v>3165</v>
      </c>
      <c r="CP966">
        <v>10</v>
      </c>
      <c r="CR966" t="s">
        <v>3166</v>
      </c>
      <c r="CS966" t="s">
        <v>337</v>
      </c>
    </row>
    <row r="967" spans="1:98" customFormat="1">
      <c r="A967">
        <v>147725</v>
      </c>
      <c r="B967" t="s">
        <v>1810</v>
      </c>
      <c r="C967" t="s">
        <v>360</v>
      </c>
      <c r="D967">
        <v>2000</v>
      </c>
      <c r="E967">
        <v>26</v>
      </c>
      <c r="F967" t="s">
        <v>323</v>
      </c>
      <c r="G967" t="s">
        <v>71</v>
      </c>
      <c r="H967" t="s">
        <v>782</v>
      </c>
      <c r="I967" t="s">
        <v>349</v>
      </c>
      <c r="J967" t="s">
        <v>325</v>
      </c>
      <c r="K967" s="329">
        <v>46124.746041666665</v>
      </c>
      <c r="L967" t="s">
        <v>309</v>
      </c>
      <c r="M967" t="s">
        <v>716</v>
      </c>
      <c r="N967" t="s">
        <v>870</v>
      </c>
      <c r="O967" t="s">
        <v>459</v>
      </c>
      <c r="P967" t="s">
        <v>353</v>
      </c>
      <c r="Q967" t="s">
        <v>305</v>
      </c>
      <c r="R967" t="s">
        <v>123</v>
      </c>
      <c r="S967" t="s">
        <v>122</v>
      </c>
      <c r="T967" t="s">
        <v>330</v>
      </c>
      <c r="U967" t="s">
        <v>395</v>
      </c>
      <c r="V967" t="s">
        <v>112</v>
      </c>
      <c r="W967" t="s">
        <v>470</v>
      </c>
      <c r="X967">
        <v>0</v>
      </c>
      <c r="Y967">
        <v>0</v>
      </c>
      <c r="Z967">
        <v>1</v>
      </c>
      <c r="AA967">
        <v>0</v>
      </c>
      <c r="AB967">
        <v>0</v>
      </c>
      <c r="AC967">
        <v>0</v>
      </c>
      <c r="AD967">
        <v>0</v>
      </c>
      <c r="AE967">
        <v>0</v>
      </c>
      <c r="AF967">
        <v>0</v>
      </c>
      <c r="AG967">
        <v>0</v>
      </c>
      <c r="AH967">
        <v>0</v>
      </c>
      <c r="AI967">
        <v>0</v>
      </c>
      <c r="AJ967">
        <v>0</v>
      </c>
      <c r="AK967">
        <v>0</v>
      </c>
      <c r="AL967">
        <v>0</v>
      </c>
      <c r="AM967">
        <v>0</v>
      </c>
      <c r="AN967">
        <v>0</v>
      </c>
      <c r="AO967">
        <v>0</v>
      </c>
      <c r="AP967" t="s">
        <v>510</v>
      </c>
      <c r="AQ967">
        <v>0</v>
      </c>
      <c r="AR967">
        <v>0</v>
      </c>
      <c r="AS967">
        <v>1</v>
      </c>
      <c r="AT967">
        <v>0</v>
      </c>
      <c r="AU967">
        <v>0</v>
      </c>
      <c r="AV967">
        <v>0</v>
      </c>
      <c r="AW967">
        <v>0</v>
      </c>
      <c r="AX967">
        <v>0</v>
      </c>
      <c r="AY967" t="s">
        <v>345</v>
      </c>
      <c r="AZ967">
        <v>1</v>
      </c>
      <c r="BA967">
        <v>0</v>
      </c>
      <c r="BB967">
        <v>0</v>
      </c>
      <c r="BC967">
        <v>0</v>
      </c>
      <c r="BD967">
        <v>0</v>
      </c>
      <c r="BE967">
        <v>0</v>
      </c>
      <c r="BF967">
        <v>0</v>
      </c>
      <c r="BG967">
        <v>0</v>
      </c>
      <c r="BH967">
        <v>0</v>
      </c>
      <c r="BI967" t="s">
        <v>53</v>
      </c>
      <c r="BK967" t="s">
        <v>132</v>
      </c>
      <c r="BL967" t="s">
        <v>132</v>
      </c>
      <c r="BM967" t="s">
        <v>129</v>
      </c>
      <c r="BN967" t="s">
        <v>117</v>
      </c>
      <c r="BO967" t="s">
        <v>922</v>
      </c>
      <c r="BP967">
        <v>1</v>
      </c>
      <c r="BQ967">
        <v>0</v>
      </c>
      <c r="BR967">
        <v>0</v>
      </c>
      <c r="BS967">
        <v>0</v>
      </c>
      <c r="BT967">
        <v>0</v>
      </c>
      <c r="BU967">
        <v>0</v>
      </c>
      <c r="BV967">
        <v>0</v>
      </c>
      <c r="BW967">
        <v>0</v>
      </c>
      <c r="BX967">
        <v>0</v>
      </c>
      <c r="BY967">
        <v>0</v>
      </c>
      <c r="BZ967">
        <v>0</v>
      </c>
      <c r="CA967">
        <v>0</v>
      </c>
      <c r="CB967">
        <v>0</v>
      </c>
      <c r="CC967">
        <v>0</v>
      </c>
      <c r="CD967">
        <v>0</v>
      </c>
      <c r="CE967" t="s">
        <v>167</v>
      </c>
      <c r="CG967" t="s">
        <v>229</v>
      </c>
      <c r="CI967" t="s">
        <v>127</v>
      </c>
      <c r="CJ967" t="s">
        <v>51</v>
      </c>
      <c r="CK967" t="s">
        <v>3167</v>
      </c>
      <c r="CL967" t="s">
        <v>51</v>
      </c>
      <c r="CM967" t="s">
        <v>3168</v>
      </c>
      <c r="CN967" t="s">
        <v>346</v>
      </c>
      <c r="CP967">
        <v>7</v>
      </c>
      <c r="CQ967" t="s">
        <v>3169</v>
      </c>
      <c r="CR967" t="s">
        <v>3170</v>
      </c>
      <c r="CS967" t="s">
        <v>337</v>
      </c>
    </row>
    <row r="968" spans="1:98" customFormat="1">
      <c r="A968">
        <v>191303</v>
      </c>
      <c r="B968" t="s">
        <v>1495</v>
      </c>
      <c r="C968" t="s">
        <v>322</v>
      </c>
      <c r="D968">
        <v>1961</v>
      </c>
      <c r="E968">
        <v>65</v>
      </c>
      <c r="F968" t="s">
        <v>339</v>
      </c>
      <c r="G968" t="s">
        <v>91</v>
      </c>
      <c r="H968" t="s">
        <v>1752</v>
      </c>
      <c r="I968" t="s">
        <v>410</v>
      </c>
      <c r="J968" t="s">
        <v>325</v>
      </c>
      <c r="K968" s="329">
        <v>46124.73400462963</v>
      </c>
      <c r="L968" t="s">
        <v>309</v>
      </c>
      <c r="M968" t="s">
        <v>617</v>
      </c>
      <c r="N968" t="s">
        <v>807</v>
      </c>
      <c r="O968" t="s">
        <v>377</v>
      </c>
      <c r="P968" t="s">
        <v>365</v>
      </c>
      <c r="Q968" t="s">
        <v>304</v>
      </c>
      <c r="R968" t="s">
        <v>123</v>
      </c>
      <c r="S968" t="s">
        <v>123</v>
      </c>
      <c r="T968" t="s">
        <v>391</v>
      </c>
      <c r="U968" t="s">
        <v>331</v>
      </c>
      <c r="V968" t="s">
        <v>107</v>
      </c>
      <c r="W968" t="s">
        <v>513</v>
      </c>
      <c r="X968">
        <v>0</v>
      </c>
      <c r="Y968">
        <v>0</v>
      </c>
      <c r="Z968">
        <v>0</v>
      </c>
      <c r="AA968">
        <v>0</v>
      </c>
      <c r="AB968">
        <v>0</v>
      </c>
      <c r="AC968">
        <v>0</v>
      </c>
      <c r="AD968">
        <v>0</v>
      </c>
      <c r="AE968">
        <v>0</v>
      </c>
      <c r="AF968">
        <v>0</v>
      </c>
      <c r="AG968">
        <v>0</v>
      </c>
      <c r="AH968">
        <v>1</v>
      </c>
      <c r="AI968">
        <v>0</v>
      </c>
      <c r="AJ968">
        <v>0</v>
      </c>
      <c r="AK968">
        <v>0</v>
      </c>
      <c r="AL968">
        <v>0</v>
      </c>
      <c r="AM968">
        <v>0</v>
      </c>
      <c r="AN968">
        <v>0</v>
      </c>
      <c r="AO968">
        <v>0</v>
      </c>
      <c r="AP968" t="s">
        <v>345</v>
      </c>
      <c r="AQ968">
        <v>1</v>
      </c>
      <c r="AR968">
        <v>0</v>
      </c>
      <c r="AS968">
        <v>0</v>
      </c>
      <c r="AT968">
        <v>0</v>
      </c>
      <c r="AU968">
        <v>0</v>
      </c>
      <c r="AV968">
        <v>0</v>
      </c>
      <c r="AW968">
        <v>0</v>
      </c>
      <c r="AX968">
        <v>0</v>
      </c>
      <c r="AY968" t="s">
        <v>345</v>
      </c>
      <c r="AZ968">
        <v>1</v>
      </c>
      <c r="BA968">
        <v>0</v>
      </c>
      <c r="BB968">
        <v>0</v>
      </c>
      <c r="BC968">
        <v>0</v>
      </c>
      <c r="BD968">
        <v>0</v>
      </c>
      <c r="BE968">
        <v>0</v>
      </c>
      <c r="BF968">
        <v>0</v>
      </c>
      <c r="BG968">
        <v>0</v>
      </c>
      <c r="BH968">
        <v>0</v>
      </c>
      <c r="BK968" t="s">
        <v>132</v>
      </c>
      <c r="BL968" t="s">
        <v>131</v>
      </c>
      <c r="BM968" t="s">
        <v>131</v>
      </c>
      <c r="BN968" t="s">
        <v>117</v>
      </c>
      <c r="BO968" t="s">
        <v>933</v>
      </c>
      <c r="BP968">
        <v>0</v>
      </c>
      <c r="BQ968">
        <v>0</v>
      </c>
      <c r="BR968">
        <v>0</v>
      </c>
      <c r="BS968">
        <v>0</v>
      </c>
      <c r="BT968">
        <v>0</v>
      </c>
      <c r="BU968">
        <v>0</v>
      </c>
      <c r="BV968">
        <v>0</v>
      </c>
      <c r="BW968">
        <v>0</v>
      </c>
      <c r="BX968">
        <v>0</v>
      </c>
      <c r="BY968">
        <v>0</v>
      </c>
      <c r="BZ968">
        <v>0</v>
      </c>
      <c r="CA968">
        <v>1</v>
      </c>
      <c r="CB968">
        <v>0</v>
      </c>
      <c r="CC968">
        <v>0</v>
      </c>
      <c r="CD968">
        <v>0</v>
      </c>
      <c r="CE968" t="s">
        <v>197</v>
      </c>
      <c r="CG968" t="s">
        <v>232</v>
      </c>
      <c r="CI968" t="s">
        <v>129</v>
      </c>
      <c r="CJ968" t="s">
        <v>51</v>
      </c>
      <c r="CK968" t="s">
        <v>3171</v>
      </c>
      <c r="CL968" t="s">
        <v>51</v>
      </c>
      <c r="CN968" t="s">
        <v>346</v>
      </c>
      <c r="CP968">
        <v>10</v>
      </c>
      <c r="CQ968" t="s">
        <v>3172</v>
      </c>
      <c r="CS968" t="s">
        <v>337</v>
      </c>
      <c r="CT968" t="s">
        <v>3173</v>
      </c>
    </row>
    <row r="969" spans="1:98" customFormat="1">
      <c r="A969">
        <v>109011</v>
      </c>
      <c r="B969" t="s">
        <v>1363</v>
      </c>
      <c r="C969" t="s">
        <v>322</v>
      </c>
      <c r="D969">
        <v>1997</v>
      </c>
      <c r="E969">
        <v>29</v>
      </c>
      <c r="F969" t="s">
        <v>323</v>
      </c>
      <c r="G969" t="s">
        <v>85</v>
      </c>
      <c r="H969" t="s">
        <v>1405</v>
      </c>
      <c r="I969" t="s">
        <v>410</v>
      </c>
      <c r="J969" t="s">
        <v>350</v>
      </c>
      <c r="K969" s="329">
        <v>46124.703622685185</v>
      </c>
      <c r="L969" t="s">
        <v>309</v>
      </c>
      <c r="M969" t="s">
        <v>551</v>
      </c>
      <c r="N969" t="s">
        <v>552</v>
      </c>
      <c r="O969" t="s">
        <v>553</v>
      </c>
      <c r="P969" t="s">
        <v>382</v>
      </c>
      <c r="R969" t="s">
        <v>122</v>
      </c>
      <c r="S969" t="s">
        <v>122</v>
      </c>
      <c r="T969" t="s">
        <v>391</v>
      </c>
      <c r="U969" t="s">
        <v>331</v>
      </c>
      <c r="V969" t="s">
        <v>111</v>
      </c>
      <c r="W969" t="s">
        <v>423</v>
      </c>
      <c r="X969">
        <v>0</v>
      </c>
      <c r="Y969">
        <v>0</v>
      </c>
      <c r="Z969">
        <v>0</v>
      </c>
      <c r="AA969">
        <v>0</v>
      </c>
      <c r="AB969">
        <v>0</v>
      </c>
      <c r="AC969">
        <v>0</v>
      </c>
      <c r="AD969">
        <v>0</v>
      </c>
      <c r="AE969">
        <v>0</v>
      </c>
      <c r="AF969">
        <v>0</v>
      </c>
      <c r="AG969">
        <v>0</v>
      </c>
      <c r="AH969">
        <v>0</v>
      </c>
      <c r="AI969">
        <v>0</v>
      </c>
      <c r="AJ969">
        <v>0</v>
      </c>
      <c r="AK969">
        <v>0</v>
      </c>
      <c r="AL969">
        <v>0</v>
      </c>
      <c r="AM969">
        <v>1</v>
      </c>
      <c r="AN969">
        <v>0</v>
      </c>
      <c r="AO969">
        <v>0</v>
      </c>
      <c r="AP969" t="s">
        <v>510</v>
      </c>
      <c r="AQ969">
        <v>0</v>
      </c>
      <c r="AR969">
        <v>0</v>
      </c>
      <c r="AS969">
        <v>1</v>
      </c>
      <c r="AT969">
        <v>0</v>
      </c>
      <c r="AU969">
        <v>0</v>
      </c>
      <c r="AV969">
        <v>0</v>
      </c>
      <c r="AW969">
        <v>0</v>
      </c>
      <c r="AX969">
        <v>0</v>
      </c>
      <c r="AY969" t="s">
        <v>345</v>
      </c>
      <c r="AZ969">
        <v>1</v>
      </c>
      <c r="BA969">
        <v>0</v>
      </c>
      <c r="BB969">
        <v>0</v>
      </c>
      <c r="BC969">
        <v>0</v>
      </c>
      <c r="BD969">
        <v>0</v>
      </c>
      <c r="BE969">
        <v>0</v>
      </c>
      <c r="BF969">
        <v>0</v>
      </c>
      <c r="BG969">
        <v>0</v>
      </c>
      <c r="BH969">
        <v>0</v>
      </c>
      <c r="BK969" t="s">
        <v>130</v>
      </c>
      <c r="BL969" t="s">
        <v>131</v>
      </c>
      <c r="BM969" t="s">
        <v>131</v>
      </c>
      <c r="BN969" t="s">
        <v>117</v>
      </c>
      <c r="BO969" t="s">
        <v>921</v>
      </c>
      <c r="BP969">
        <v>0</v>
      </c>
      <c r="BQ969">
        <v>0</v>
      </c>
      <c r="BR969">
        <v>0</v>
      </c>
      <c r="BS969">
        <v>0</v>
      </c>
      <c r="BT969">
        <v>0</v>
      </c>
      <c r="BU969">
        <v>0</v>
      </c>
      <c r="BV969">
        <v>0</v>
      </c>
      <c r="BW969">
        <v>0</v>
      </c>
      <c r="BX969">
        <v>0</v>
      </c>
      <c r="BY969">
        <v>0</v>
      </c>
      <c r="BZ969">
        <v>1</v>
      </c>
      <c r="CA969">
        <v>0</v>
      </c>
      <c r="CB969">
        <v>0</v>
      </c>
      <c r="CC969">
        <v>0</v>
      </c>
      <c r="CD969">
        <v>0</v>
      </c>
      <c r="CE969" t="s">
        <v>229</v>
      </c>
      <c r="CG969" t="s">
        <v>335</v>
      </c>
      <c r="CI969" t="s">
        <v>128</v>
      </c>
      <c r="CJ969" t="s">
        <v>51</v>
      </c>
      <c r="CK969" t="s">
        <v>3174</v>
      </c>
      <c r="CL969" t="s">
        <v>51</v>
      </c>
      <c r="CM969" t="s">
        <v>3175</v>
      </c>
      <c r="CN969" t="s">
        <v>346</v>
      </c>
      <c r="CP969">
        <v>10</v>
      </c>
      <c r="CQ969" t="s">
        <v>3176</v>
      </c>
      <c r="CS969" t="s">
        <v>337</v>
      </c>
      <c r="CT969" t="s">
        <v>3177</v>
      </c>
    </row>
    <row r="970" spans="1:98" customFormat="1">
      <c r="A970">
        <v>199433</v>
      </c>
      <c r="B970" t="s">
        <v>1363</v>
      </c>
      <c r="C970" t="s">
        <v>360</v>
      </c>
      <c r="D970">
        <v>1982</v>
      </c>
      <c r="E970">
        <v>44</v>
      </c>
      <c r="F970" t="s">
        <v>387</v>
      </c>
      <c r="G970" t="s">
        <v>70</v>
      </c>
      <c r="H970" t="s">
        <v>371</v>
      </c>
      <c r="I970" t="s">
        <v>361</v>
      </c>
      <c r="J970" t="s">
        <v>325</v>
      </c>
      <c r="K970" s="329">
        <v>46124.702847222223</v>
      </c>
      <c r="L970" t="s">
        <v>309</v>
      </c>
      <c r="M970" t="s">
        <v>1363</v>
      </c>
      <c r="N970" t="s">
        <v>1364</v>
      </c>
      <c r="O970" t="s">
        <v>459</v>
      </c>
      <c r="P970" t="s">
        <v>353</v>
      </c>
      <c r="Q970" t="s">
        <v>305</v>
      </c>
      <c r="R970" t="s">
        <v>122</v>
      </c>
      <c r="S970" t="s">
        <v>122</v>
      </c>
      <c r="T970" t="s">
        <v>330</v>
      </c>
      <c r="U970" t="s">
        <v>331</v>
      </c>
      <c r="V970" t="s">
        <v>110</v>
      </c>
      <c r="W970" t="s">
        <v>623</v>
      </c>
      <c r="X970">
        <v>0</v>
      </c>
      <c r="Y970">
        <v>0</v>
      </c>
      <c r="Z970">
        <v>0</v>
      </c>
      <c r="AA970">
        <v>0</v>
      </c>
      <c r="AB970">
        <v>0</v>
      </c>
      <c r="AC970">
        <v>0</v>
      </c>
      <c r="AD970">
        <v>0</v>
      </c>
      <c r="AE970">
        <v>1</v>
      </c>
      <c r="AF970">
        <v>0</v>
      </c>
      <c r="AG970">
        <v>0</v>
      </c>
      <c r="AH970">
        <v>0</v>
      </c>
      <c r="AI970">
        <v>0</v>
      </c>
      <c r="AJ970">
        <v>0</v>
      </c>
      <c r="AK970">
        <v>0</v>
      </c>
      <c r="AL970">
        <v>0</v>
      </c>
      <c r="AM970">
        <v>0</v>
      </c>
      <c r="AN970">
        <v>0</v>
      </c>
      <c r="AO970">
        <v>0</v>
      </c>
      <c r="AP970" t="s">
        <v>510</v>
      </c>
      <c r="AQ970">
        <v>0</v>
      </c>
      <c r="AR970">
        <v>0</v>
      </c>
      <c r="AS970">
        <v>1</v>
      </c>
      <c r="AT970">
        <v>0</v>
      </c>
      <c r="AU970">
        <v>0</v>
      </c>
      <c r="AV970">
        <v>0</v>
      </c>
      <c r="AW970">
        <v>0</v>
      </c>
      <c r="AX970">
        <v>0</v>
      </c>
      <c r="AY970" t="s">
        <v>604</v>
      </c>
      <c r="AZ970">
        <v>0</v>
      </c>
      <c r="BA970">
        <v>0</v>
      </c>
      <c r="BB970">
        <v>0</v>
      </c>
      <c r="BC970">
        <v>1</v>
      </c>
      <c r="BD970">
        <v>0</v>
      </c>
      <c r="BE970">
        <v>1</v>
      </c>
      <c r="BF970">
        <v>0</v>
      </c>
      <c r="BG970">
        <v>0</v>
      </c>
      <c r="BH970">
        <v>0</v>
      </c>
      <c r="BI970" t="s">
        <v>51</v>
      </c>
      <c r="BJ970" t="s">
        <v>3178</v>
      </c>
      <c r="BK970" t="s">
        <v>132</v>
      </c>
      <c r="BL970" t="s">
        <v>131</v>
      </c>
      <c r="BM970" t="s">
        <v>133</v>
      </c>
      <c r="BN970" t="s">
        <v>117</v>
      </c>
      <c r="BO970" t="s">
        <v>1362</v>
      </c>
      <c r="BP970">
        <v>0</v>
      </c>
      <c r="BQ970">
        <v>0</v>
      </c>
      <c r="BR970">
        <v>0</v>
      </c>
      <c r="BS970">
        <v>0</v>
      </c>
      <c r="BT970">
        <v>0</v>
      </c>
      <c r="BU970">
        <v>1</v>
      </c>
      <c r="BV970">
        <v>1</v>
      </c>
      <c r="BW970">
        <v>0</v>
      </c>
      <c r="BX970">
        <v>0</v>
      </c>
      <c r="BY970">
        <v>0</v>
      </c>
      <c r="BZ970">
        <v>1</v>
      </c>
      <c r="CA970">
        <v>0</v>
      </c>
      <c r="CB970">
        <v>0</v>
      </c>
      <c r="CC970">
        <v>0</v>
      </c>
      <c r="CD970">
        <v>0</v>
      </c>
      <c r="CE970" t="s">
        <v>157</v>
      </c>
      <c r="CF970" t="s">
        <v>736</v>
      </c>
      <c r="CG970" t="s">
        <v>227</v>
      </c>
      <c r="CI970" t="s">
        <v>130</v>
      </c>
      <c r="CJ970" t="s">
        <v>51</v>
      </c>
      <c r="CL970" t="s">
        <v>51</v>
      </c>
      <c r="CM970" t="s">
        <v>3179</v>
      </c>
      <c r="CN970" t="s">
        <v>346</v>
      </c>
      <c r="CP970">
        <v>10</v>
      </c>
      <c r="CQ970" t="s">
        <v>3180</v>
      </c>
      <c r="CR970" t="s">
        <v>3181</v>
      </c>
      <c r="CS970" t="s">
        <v>337</v>
      </c>
    </row>
    <row r="971" spans="1:98" customFormat="1">
      <c r="A971">
        <v>151272</v>
      </c>
      <c r="B971" t="s">
        <v>321</v>
      </c>
      <c r="C971" t="s">
        <v>322</v>
      </c>
      <c r="D971">
        <v>1948</v>
      </c>
      <c r="E971">
        <v>78</v>
      </c>
      <c r="F971" t="s">
        <v>376</v>
      </c>
      <c r="G971" t="s">
        <v>49</v>
      </c>
      <c r="H971" t="s">
        <v>492</v>
      </c>
      <c r="I971" t="s">
        <v>324</v>
      </c>
      <c r="J971" t="s">
        <v>350</v>
      </c>
      <c r="K971" s="329">
        <v>46124.701886574076</v>
      </c>
      <c r="L971" t="s">
        <v>309</v>
      </c>
      <c r="M971" t="s">
        <v>1814</v>
      </c>
      <c r="N971" t="s">
        <v>1815</v>
      </c>
      <c r="O971" t="s">
        <v>483</v>
      </c>
      <c r="P971" t="s">
        <v>382</v>
      </c>
      <c r="Q971" t="s">
        <v>1256</v>
      </c>
      <c r="R971" t="s">
        <v>383</v>
      </c>
      <c r="S971" t="s">
        <v>121</v>
      </c>
      <c r="T971" t="s">
        <v>121</v>
      </c>
      <c r="U971" t="s">
        <v>3182</v>
      </c>
      <c r="V971" t="s">
        <v>107</v>
      </c>
      <c r="W971" t="s">
        <v>419</v>
      </c>
      <c r="X971">
        <v>0</v>
      </c>
      <c r="Y971">
        <v>0</v>
      </c>
      <c r="Z971">
        <v>1</v>
      </c>
      <c r="AA971">
        <v>0</v>
      </c>
      <c r="AB971">
        <v>0</v>
      </c>
      <c r="AC971">
        <v>0</v>
      </c>
      <c r="AD971">
        <v>1</v>
      </c>
      <c r="AE971">
        <v>0</v>
      </c>
      <c r="AF971">
        <v>0</v>
      </c>
      <c r="AG971">
        <v>0</v>
      </c>
      <c r="AH971">
        <v>0</v>
      </c>
      <c r="AI971">
        <v>0</v>
      </c>
      <c r="AJ971">
        <v>0</v>
      </c>
      <c r="AK971">
        <v>0</v>
      </c>
      <c r="AL971">
        <v>0</v>
      </c>
      <c r="AM971">
        <v>0</v>
      </c>
      <c r="AN971">
        <v>0</v>
      </c>
      <c r="AO971">
        <v>0</v>
      </c>
      <c r="AP971" t="s">
        <v>373</v>
      </c>
      <c r="AQ971">
        <v>0</v>
      </c>
      <c r="AR971">
        <v>0</v>
      </c>
      <c r="AS971">
        <v>0</v>
      </c>
      <c r="AT971">
        <v>0</v>
      </c>
      <c r="AU971">
        <v>0</v>
      </c>
      <c r="AV971">
        <v>0</v>
      </c>
      <c r="AW971">
        <v>0</v>
      </c>
      <c r="AX971" t="s">
        <v>3183</v>
      </c>
      <c r="AY971" t="s">
        <v>345</v>
      </c>
      <c r="AZ971">
        <v>1</v>
      </c>
      <c r="BA971">
        <v>0</v>
      </c>
      <c r="BB971">
        <v>0</v>
      </c>
      <c r="BC971">
        <v>0</v>
      </c>
      <c r="BD971">
        <v>0</v>
      </c>
      <c r="BE971">
        <v>0</v>
      </c>
      <c r="BF971">
        <v>0</v>
      </c>
      <c r="BG971">
        <v>0</v>
      </c>
      <c r="BH971">
        <v>0</v>
      </c>
      <c r="BK971" t="s">
        <v>386</v>
      </c>
      <c r="BL971" t="s">
        <v>127</v>
      </c>
      <c r="BM971" t="s">
        <v>127</v>
      </c>
      <c r="BN971" t="s">
        <v>118</v>
      </c>
      <c r="BO971" t="s">
        <v>921</v>
      </c>
      <c r="BP971">
        <v>0</v>
      </c>
      <c r="BQ971">
        <v>0</v>
      </c>
      <c r="BR971">
        <v>0</v>
      </c>
      <c r="BS971">
        <v>0</v>
      </c>
      <c r="BT971">
        <v>0</v>
      </c>
      <c r="BU971">
        <v>0</v>
      </c>
      <c r="BV971">
        <v>0</v>
      </c>
      <c r="BW971">
        <v>0</v>
      </c>
      <c r="BX971">
        <v>0</v>
      </c>
      <c r="BY971">
        <v>0</v>
      </c>
      <c r="BZ971">
        <v>1</v>
      </c>
      <c r="CA971">
        <v>0</v>
      </c>
      <c r="CB971">
        <v>0</v>
      </c>
      <c r="CC971">
        <v>0</v>
      </c>
      <c r="CD971">
        <v>0</v>
      </c>
      <c r="CE971" t="s">
        <v>335</v>
      </c>
      <c r="CG971" t="s">
        <v>335</v>
      </c>
      <c r="CI971" t="s">
        <v>127</v>
      </c>
      <c r="CJ971" t="s">
        <v>52</v>
      </c>
      <c r="CL971" t="s">
        <v>52</v>
      </c>
      <c r="CN971" t="s">
        <v>346</v>
      </c>
      <c r="CP971">
        <v>10</v>
      </c>
      <c r="CR971" t="s">
        <v>3184</v>
      </c>
    </row>
    <row r="972" spans="1:98" customFormat="1">
      <c r="A972">
        <v>199457</v>
      </c>
      <c r="B972" t="s">
        <v>321</v>
      </c>
      <c r="C972" t="s">
        <v>360</v>
      </c>
      <c r="D972">
        <v>2010</v>
      </c>
      <c r="E972">
        <v>16</v>
      </c>
      <c r="F972" t="s">
        <v>742</v>
      </c>
      <c r="G972" t="s">
        <v>81</v>
      </c>
      <c r="H972" t="s">
        <v>729</v>
      </c>
      <c r="I972" t="s">
        <v>367</v>
      </c>
      <c r="J972" t="s">
        <v>325</v>
      </c>
      <c r="K972" s="329">
        <v>46124.70076388889</v>
      </c>
      <c r="L972" t="s">
        <v>309</v>
      </c>
      <c r="M972" t="s">
        <v>1363</v>
      </c>
      <c r="N972" t="s">
        <v>1364</v>
      </c>
      <c r="O972" t="s">
        <v>459</v>
      </c>
      <c r="P972" t="s">
        <v>353</v>
      </c>
      <c r="Q972" t="s">
        <v>305</v>
      </c>
      <c r="R972" t="s">
        <v>122</v>
      </c>
      <c r="S972" t="s">
        <v>122</v>
      </c>
      <c r="T972" t="s">
        <v>343</v>
      </c>
      <c r="U972" t="s">
        <v>331</v>
      </c>
      <c r="V972" t="s">
        <v>110</v>
      </c>
      <c r="W972" t="s">
        <v>1528</v>
      </c>
      <c r="X972">
        <v>0</v>
      </c>
      <c r="Y972">
        <v>0</v>
      </c>
      <c r="Z972">
        <v>0</v>
      </c>
      <c r="AA972">
        <v>0</v>
      </c>
      <c r="AB972">
        <v>0</v>
      </c>
      <c r="AC972">
        <v>1</v>
      </c>
      <c r="AD972">
        <v>0</v>
      </c>
      <c r="AE972">
        <v>0</v>
      </c>
      <c r="AF972">
        <v>0</v>
      </c>
      <c r="AG972">
        <v>0</v>
      </c>
      <c r="AH972">
        <v>0</v>
      </c>
      <c r="AI972">
        <v>0</v>
      </c>
      <c r="AJ972">
        <v>0</v>
      </c>
      <c r="AK972">
        <v>0</v>
      </c>
      <c r="AL972">
        <v>0</v>
      </c>
      <c r="AM972">
        <v>1</v>
      </c>
      <c r="AN972">
        <v>0</v>
      </c>
      <c r="AO972">
        <v>0</v>
      </c>
      <c r="AP972" t="s">
        <v>345</v>
      </c>
      <c r="AQ972">
        <v>1</v>
      </c>
      <c r="AR972">
        <v>0</v>
      </c>
      <c r="AS972">
        <v>0</v>
      </c>
      <c r="AT972">
        <v>0</v>
      </c>
      <c r="AU972">
        <v>0</v>
      </c>
      <c r="AV972">
        <v>0</v>
      </c>
      <c r="AW972">
        <v>0</v>
      </c>
      <c r="AX972">
        <v>0</v>
      </c>
      <c r="AY972" t="s">
        <v>345</v>
      </c>
      <c r="AZ972">
        <v>1</v>
      </c>
      <c r="BA972">
        <v>0</v>
      </c>
      <c r="BB972">
        <v>0</v>
      </c>
      <c r="BC972">
        <v>0</v>
      </c>
      <c r="BD972">
        <v>0</v>
      </c>
      <c r="BE972">
        <v>0</v>
      </c>
      <c r="BF972">
        <v>0</v>
      </c>
      <c r="BG972">
        <v>0</v>
      </c>
      <c r="BH972">
        <v>0</v>
      </c>
      <c r="BK972" t="s">
        <v>127</v>
      </c>
      <c r="BL972" t="s">
        <v>131</v>
      </c>
      <c r="BM972" t="s">
        <v>133</v>
      </c>
      <c r="BN972" t="s">
        <v>118</v>
      </c>
      <c r="BO972" t="s">
        <v>921</v>
      </c>
      <c r="BP972">
        <v>0</v>
      </c>
      <c r="BQ972">
        <v>0</v>
      </c>
      <c r="BR972">
        <v>0</v>
      </c>
      <c r="BS972">
        <v>0</v>
      </c>
      <c r="BT972">
        <v>0</v>
      </c>
      <c r="BU972">
        <v>0</v>
      </c>
      <c r="BV972">
        <v>0</v>
      </c>
      <c r="BW972">
        <v>0</v>
      </c>
      <c r="BX972">
        <v>0</v>
      </c>
      <c r="BY972">
        <v>0</v>
      </c>
      <c r="BZ972">
        <v>1</v>
      </c>
      <c r="CA972">
        <v>0</v>
      </c>
      <c r="CB972">
        <v>0</v>
      </c>
      <c r="CC972">
        <v>0</v>
      </c>
      <c r="CD972">
        <v>0</v>
      </c>
      <c r="CE972" t="s">
        <v>335</v>
      </c>
      <c r="CG972" t="s">
        <v>335</v>
      </c>
      <c r="CI972" t="s">
        <v>128</v>
      </c>
      <c r="CJ972" t="s">
        <v>51</v>
      </c>
      <c r="CL972" t="s">
        <v>51</v>
      </c>
      <c r="CN972" t="s">
        <v>346</v>
      </c>
      <c r="CP972">
        <v>9</v>
      </c>
    </row>
    <row r="973" spans="1:98" customFormat="1">
      <c r="A973">
        <v>175038</v>
      </c>
      <c r="B973" t="s">
        <v>356</v>
      </c>
      <c r="C973" t="s">
        <v>322</v>
      </c>
      <c r="D973">
        <v>1960</v>
      </c>
      <c r="E973">
        <v>66</v>
      </c>
      <c r="F973" t="s">
        <v>339</v>
      </c>
      <c r="G973" t="s">
        <v>70</v>
      </c>
      <c r="H973" t="s">
        <v>1104</v>
      </c>
      <c r="I973" t="s">
        <v>478</v>
      </c>
      <c r="J973" t="s">
        <v>325</v>
      </c>
      <c r="K973" s="329">
        <v>46124.69568287037</v>
      </c>
      <c r="L973" t="s">
        <v>309</v>
      </c>
      <c r="M973" t="s">
        <v>602</v>
      </c>
      <c r="N973" t="s">
        <v>649</v>
      </c>
      <c r="O973" t="s">
        <v>352</v>
      </c>
      <c r="P973" t="s">
        <v>353</v>
      </c>
      <c r="R973" t="s">
        <v>125</v>
      </c>
      <c r="S973" t="s">
        <v>125</v>
      </c>
      <c r="T973" t="s">
        <v>330</v>
      </c>
      <c r="U973" t="s">
        <v>331</v>
      </c>
      <c r="V973" t="s">
        <v>107</v>
      </c>
      <c r="W973" t="s">
        <v>455</v>
      </c>
      <c r="X973">
        <v>0</v>
      </c>
      <c r="Y973">
        <v>1</v>
      </c>
      <c r="Z973">
        <v>1</v>
      </c>
      <c r="AA973">
        <v>0</v>
      </c>
      <c r="AB973">
        <v>1</v>
      </c>
      <c r="AC973">
        <v>0</v>
      </c>
      <c r="AD973">
        <v>0</v>
      </c>
      <c r="AE973">
        <v>0</v>
      </c>
      <c r="AF973">
        <v>0</v>
      </c>
      <c r="AG973">
        <v>0</v>
      </c>
      <c r="AH973">
        <v>0</v>
      </c>
      <c r="AI973">
        <v>0</v>
      </c>
      <c r="AJ973">
        <v>0</v>
      </c>
      <c r="AK973">
        <v>0</v>
      </c>
      <c r="AL973">
        <v>1</v>
      </c>
      <c r="AM973">
        <v>0</v>
      </c>
      <c r="AN973">
        <v>0</v>
      </c>
      <c r="AO973">
        <v>0</v>
      </c>
      <c r="AP973" t="s">
        <v>510</v>
      </c>
      <c r="AQ973">
        <v>0</v>
      </c>
      <c r="AR973">
        <v>0</v>
      </c>
      <c r="AS973">
        <v>1</v>
      </c>
      <c r="AT973">
        <v>0</v>
      </c>
      <c r="AU973">
        <v>0</v>
      </c>
      <c r="AV973">
        <v>0</v>
      </c>
      <c r="AW973">
        <v>0</v>
      </c>
      <c r="AX973">
        <v>0</v>
      </c>
      <c r="AY973" t="s">
        <v>375</v>
      </c>
      <c r="AZ973">
        <v>0</v>
      </c>
      <c r="BA973">
        <v>1</v>
      </c>
      <c r="BB973">
        <v>0</v>
      </c>
      <c r="BC973">
        <v>0</v>
      </c>
      <c r="BD973">
        <v>0</v>
      </c>
      <c r="BE973">
        <v>0</v>
      </c>
      <c r="BF973">
        <v>0</v>
      </c>
      <c r="BG973">
        <v>0</v>
      </c>
      <c r="BH973">
        <v>0</v>
      </c>
      <c r="BK973" t="s">
        <v>131</v>
      </c>
      <c r="BL973" t="s">
        <v>135</v>
      </c>
      <c r="BM973" t="s">
        <v>135</v>
      </c>
      <c r="BN973" t="s">
        <v>118</v>
      </c>
      <c r="BO973" t="s">
        <v>1577</v>
      </c>
      <c r="BP973">
        <v>0</v>
      </c>
      <c r="BQ973">
        <v>0</v>
      </c>
      <c r="BR973">
        <v>0</v>
      </c>
      <c r="BS973">
        <v>1</v>
      </c>
      <c r="BT973">
        <v>1</v>
      </c>
      <c r="BU973">
        <v>0</v>
      </c>
      <c r="BV973">
        <v>0</v>
      </c>
      <c r="BW973">
        <v>0</v>
      </c>
      <c r="BX973">
        <v>0</v>
      </c>
      <c r="BY973">
        <v>0</v>
      </c>
      <c r="BZ973">
        <v>0</v>
      </c>
      <c r="CA973">
        <v>1</v>
      </c>
      <c r="CB973">
        <v>0</v>
      </c>
      <c r="CC973">
        <v>0</v>
      </c>
      <c r="CD973">
        <v>0</v>
      </c>
      <c r="CE973" t="s">
        <v>335</v>
      </c>
      <c r="CG973" t="s">
        <v>335</v>
      </c>
      <c r="CI973" t="s">
        <v>132</v>
      </c>
      <c r="CJ973" t="s">
        <v>52</v>
      </c>
      <c r="CL973" t="s">
        <v>52</v>
      </c>
      <c r="CN973" t="s">
        <v>346</v>
      </c>
      <c r="CP973">
        <v>8</v>
      </c>
    </row>
    <row r="974" spans="1:98" customFormat="1">
      <c r="A974">
        <v>110407</v>
      </c>
      <c r="B974" t="s">
        <v>502</v>
      </c>
      <c r="C974" t="s">
        <v>360</v>
      </c>
      <c r="D974">
        <v>1969</v>
      </c>
      <c r="E974">
        <v>57</v>
      </c>
      <c r="F974" t="s">
        <v>58</v>
      </c>
      <c r="G974" t="s">
        <v>84</v>
      </c>
      <c r="H974" t="s">
        <v>765</v>
      </c>
      <c r="I974" t="s">
        <v>410</v>
      </c>
      <c r="J974" t="s">
        <v>325</v>
      </c>
      <c r="K974" s="329">
        <v>46124.694444444445</v>
      </c>
      <c r="L974" t="s">
        <v>309</v>
      </c>
      <c r="M974" t="s">
        <v>595</v>
      </c>
      <c r="N974" t="s">
        <v>596</v>
      </c>
      <c r="O974" t="s">
        <v>358</v>
      </c>
      <c r="P974" t="s">
        <v>329</v>
      </c>
      <c r="R974" t="s">
        <v>383</v>
      </c>
      <c r="S974" t="s">
        <v>121</v>
      </c>
      <c r="T974" t="s">
        <v>121</v>
      </c>
      <c r="U974" t="s">
        <v>82</v>
      </c>
      <c r="V974" t="s">
        <v>107</v>
      </c>
      <c r="W974" t="s">
        <v>344</v>
      </c>
      <c r="X974">
        <v>0</v>
      </c>
      <c r="Y974">
        <v>0</v>
      </c>
      <c r="Z974">
        <v>0</v>
      </c>
      <c r="AA974">
        <v>1</v>
      </c>
      <c r="AB974">
        <v>0</v>
      </c>
      <c r="AC974">
        <v>0</v>
      </c>
      <c r="AD974">
        <v>0</v>
      </c>
      <c r="AE974">
        <v>0</v>
      </c>
      <c r="AF974">
        <v>0</v>
      </c>
      <c r="AG974">
        <v>0</v>
      </c>
      <c r="AH974">
        <v>0</v>
      </c>
      <c r="AI974">
        <v>0</v>
      </c>
      <c r="AJ974">
        <v>0</v>
      </c>
      <c r="AK974">
        <v>0</v>
      </c>
      <c r="AL974">
        <v>0</v>
      </c>
      <c r="AM974">
        <v>0</v>
      </c>
      <c r="AN974">
        <v>0</v>
      </c>
      <c r="AO974">
        <v>0</v>
      </c>
      <c r="AP974" t="s">
        <v>345</v>
      </c>
      <c r="AQ974">
        <v>1</v>
      </c>
      <c r="AR974">
        <v>0</v>
      </c>
      <c r="AS974">
        <v>0</v>
      </c>
      <c r="AT974">
        <v>0</v>
      </c>
      <c r="AU974">
        <v>0</v>
      </c>
      <c r="AV974">
        <v>0</v>
      </c>
      <c r="AW974">
        <v>0</v>
      </c>
      <c r="AX974">
        <v>0</v>
      </c>
      <c r="AY974" t="s">
        <v>345</v>
      </c>
      <c r="AZ974">
        <v>1</v>
      </c>
      <c r="BA974">
        <v>0</v>
      </c>
      <c r="BB974">
        <v>0</v>
      </c>
      <c r="BC974">
        <v>0</v>
      </c>
      <c r="BD974">
        <v>0</v>
      </c>
      <c r="BE974">
        <v>0</v>
      </c>
      <c r="BF974">
        <v>0</v>
      </c>
      <c r="BG974">
        <v>0</v>
      </c>
      <c r="BH974">
        <v>0</v>
      </c>
      <c r="BI974" t="s">
        <v>51</v>
      </c>
      <c r="BK974" t="s">
        <v>130</v>
      </c>
      <c r="BL974" t="s">
        <v>131</v>
      </c>
      <c r="BM974" t="s">
        <v>130</v>
      </c>
      <c r="BN974" t="s">
        <v>117</v>
      </c>
      <c r="BO974" t="s">
        <v>928</v>
      </c>
      <c r="BP974">
        <v>0</v>
      </c>
      <c r="BQ974">
        <v>0</v>
      </c>
      <c r="BR974">
        <v>0</v>
      </c>
      <c r="BS974">
        <v>1</v>
      </c>
      <c r="BT974">
        <v>0</v>
      </c>
      <c r="BU974">
        <v>0</v>
      </c>
      <c r="BV974">
        <v>0</v>
      </c>
      <c r="BW974">
        <v>0</v>
      </c>
      <c r="BX974">
        <v>0</v>
      </c>
      <c r="BY974">
        <v>0</v>
      </c>
      <c r="BZ974">
        <v>0</v>
      </c>
      <c r="CA974">
        <v>0</v>
      </c>
      <c r="CB974">
        <v>0</v>
      </c>
      <c r="CC974">
        <v>0</v>
      </c>
      <c r="CD974">
        <v>0</v>
      </c>
      <c r="CE974" t="s">
        <v>335</v>
      </c>
      <c r="CG974" t="s">
        <v>335</v>
      </c>
      <c r="CI974" t="s">
        <v>127</v>
      </c>
      <c r="CJ974" t="s">
        <v>52</v>
      </c>
      <c r="CL974" t="s">
        <v>52</v>
      </c>
      <c r="CN974" t="s">
        <v>346</v>
      </c>
      <c r="CP974">
        <v>8</v>
      </c>
    </row>
    <row r="975" spans="1:98" customFormat="1">
      <c r="A975">
        <v>175042</v>
      </c>
      <c r="B975" t="s">
        <v>321</v>
      </c>
      <c r="C975" t="s">
        <v>360</v>
      </c>
      <c r="D975">
        <v>1960</v>
      </c>
      <c r="E975">
        <v>66</v>
      </c>
      <c r="F975" t="s">
        <v>339</v>
      </c>
      <c r="G975" t="s">
        <v>70</v>
      </c>
      <c r="H975" t="s">
        <v>1104</v>
      </c>
      <c r="I975" t="s">
        <v>575</v>
      </c>
      <c r="J975" t="s">
        <v>325</v>
      </c>
      <c r="K975" s="329">
        <v>46124.688888888886</v>
      </c>
      <c r="L975" t="s">
        <v>309</v>
      </c>
      <c r="M975" t="s">
        <v>602</v>
      </c>
      <c r="N975" t="s">
        <v>649</v>
      </c>
      <c r="O975" t="s">
        <v>352</v>
      </c>
      <c r="P975" t="s">
        <v>353</v>
      </c>
      <c r="R975" t="s">
        <v>125</v>
      </c>
      <c r="S975" t="s">
        <v>125</v>
      </c>
      <c r="T975" t="s">
        <v>330</v>
      </c>
      <c r="U975" t="s">
        <v>372</v>
      </c>
      <c r="V975" t="s">
        <v>109</v>
      </c>
      <c r="W975" t="s">
        <v>1139</v>
      </c>
      <c r="X975">
        <v>0</v>
      </c>
      <c r="Y975">
        <v>1</v>
      </c>
      <c r="Z975">
        <v>1</v>
      </c>
      <c r="AA975">
        <v>1</v>
      </c>
      <c r="AB975">
        <v>0</v>
      </c>
      <c r="AC975">
        <v>0</v>
      </c>
      <c r="AD975">
        <v>1</v>
      </c>
      <c r="AE975">
        <v>0</v>
      </c>
      <c r="AF975">
        <v>0</v>
      </c>
      <c r="AG975">
        <v>0</v>
      </c>
      <c r="AH975">
        <v>0</v>
      </c>
      <c r="AI975">
        <v>0</v>
      </c>
      <c r="AJ975">
        <v>0</v>
      </c>
      <c r="AK975">
        <v>0</v>
      </c>
      <c r="AL975">
        <v>0</v>
      </c>
      <c r="AM975">
        <v>0</v>
      </c>
      <c r="AN975">
        <v>0</v>
      </c>
      <c r="AO975">
        <v>0</v>
      </c>
      <c r="AP975" t="s">
        <v>577</v>
      </c>
      <c r="AQ975">
        <v>0</v>
      </c>
      <c r="AR975">
        <v>1</v>
      </c>
      <c r="AS975">
        <v>0</v>
      </c>
      <c r="AT975">
        <v>1</v>
      </c>
      <c r="AU975">
        <v>0</v>
      </c>
      <c r="AV975">
        <v>0</v>
      </c>
      <c r="AW975">
        <v>0</v>
      </c>
      <c r="AX975">
        <v>0</v>
      </c>
      <c r="AY975" t="s">
        <v>375</v>
      </c>
      <c r="AZ975">
        <v>0</v>
      </c>
      <c r="BA975">
        <v>1</v>
      </c>
      <c r="BB975">
        <v>0</v>
      </c>
      <c r="BC975">
        <v>0</v>
      </c>
      <c r="BD975">
        <v>0</v>
      </c>
      <c r="BE975">
        <v>0</v>
      </c>
      <c r="BF975">
        <v>0</v>
      </c>
      <c r="BG975">
        <v>0</v>
      </c>
      <c r="BH975">
        <v>0</v>
      </c>
      <c r="BK975" t="s">
        <v>136</v>
      </c>
      <c r="BL975" t="s">
        <v>135</v>
      </c>
      <c r="BM975" t="s">
        <v>135</v>
      </c>
      <c r="BN975" t="s">
        <v>118</v>
      </c>
      <c r="BO975" t="s">
        <v>926</v>
      </c>
      <c r="BP975">
        <v>1</v>
      </c>
      <c r="BQ975">
        <v>0</v>
      </c>
      <c r="BR975">
        <v>0</v>
      </c>
      <c r="BS975">
        <v>0</v>
      </c>
      <c r="BT975">
        <v>0</v>
      </c>
      <c r="BU975">
        <v>1</v>
      </c>
      <c r="BV975">
        <v>0</v>
      </c>
      <c r="BW975">
        <v>0</v>
      </c>
      <c r="BX975">
        <v>0</v>
      </c>
      <c r="BY975">
        <v>0</v>
      </c>
      <c r="BZ975">
        <v>0</v>
      </c>
      <c r="CA975">
        <v>0</v>
      </c>
      <c r="CB975">
        <v>0</v>
      </c>
      <c r="CC975">
        <v>0</v>
      </c>
      <c r="CD975">
        <v>0</v>
      </c>
      <c r="CE975" t="s">
        <v>335</v>
      </c>
      <c r="CG975" t="s">
        <v>335</v>
      </c>
      <c r="CI975" t="s">
        <v>132</v>
      </c>
      <c r="CJ975" t="s">
        <v>51</v>
      </c>
      <c r="CL975" t="s">
        <v>51</v>
      </c>
      <c r="CN975" t="s">
        <v>346</v>
      </c>
      <c r="CP975">
        <v>9</v>
      </c>
    </row>
    <row r="976" spans="1:98" customFormat="1">
      <c r="A976">
        <v>199464</v>
      </c>
      <c r="B976" t="s">
        <v>370</v>
      </c>
      <c r="C976" t="s">
        <v>322</v>
      </c>
      <c r="D976">
        <v>1960</v>
      </c>
      <c r="E976">
        <v>66</v>
      </c>
      <c r="F976" t="s">
        <v>339</v>
      </c>
      <c r="G976" t="s">
        <v>75</v>
      </c>
      <c r="H976" t="s">
        <v>584</v>
      </c>
      <c r="I976" t="s">
        <v>397</v>
      </c>
      <c r="J976" t="s">
        <v>350</v>
      </c>
      <c r="K976" s="329">
        <v>46124.680046296293</v>
      </c>
      <c r="L976" t="s">
        <v>309</v>
      </c>
      <c r="M976" t="s">
        <v>370</v>
      </c>
      <c r="N976" t="s">
        <v>539</v>
      </c>
      <c r="O976" t="s">
        <v>377</v>
      </c>
      <c r="P976" t="s">
        <v>365</v>
      </c>
      <c r="Q976" t="s">
        <v>304</v>
      </c>
      <c r="R976" t="s">
        <v>383</v>
      </c>
      <c r="S976" t="s">
        <v>121</v>
      </c>
      <c r="T976" t="s">
        <v>121</v>
      </c>
      <c r="U976" t="s">
        <v>331</v>
      </c>
      <c r="V976" t="s">
        <v>107</v>
      </c>
      <c r="W976" t="s">
        <v>498</v>
      </c>
      <c r="X976">
        <v>0</v>
      </c>
      <c r="Y976">
        <v>0</v>
      </c>
      <c r="Z976">
        <v>1</v>
      </c>
      <c r="AA976">
        <v>1</v>
      </c>
      <c r="AB976">
        <v>0</v>
      </c>
      <c r="AC976">
        <v>0</v>
      </c>
      <c r="AD976">
        <v>0</v>
      </c>
      <c r="AE976">
        <v>0</v>
      </c>
      <c r="AF976">
        <v>0</v>
      </c>
      <c r="AG976">
        <v>0</v>
      </c>
      <c r="AH976">
        <v>0</v>
      </c>
      <c r="AI976">
        <v>0</v>
      </c>
      <c r="AJ976">
        <v>0</v>
      </c>
      <c r="AK976">
        <v>0</v>
      </c>
      <c r="AL976">
        <v>0</v>
      </c>
      <c r="AM976">
        <v>0</v>
      </c>
      <c r="AN976">
        <v>0</v>
      </c>
      <c r="AO976">
        <v>0</v>
      </c>
      <c r="AP976" t="s">
        <v>373</v>
      </c>
      <c r="AQ976">
        <v>0</v>
      </c>
      <c r="AR976">
        <v>0</v>
      </c>
      <c r="AS976">
        <v>0</v>
      </c>
      <c r="AT976">
        <v>0</v>
      </c>
      <c r="AU976">
        <v>0</v>
      </c>
      <c r="AV976">
        <v>0</v>
      </c>
      <c r="AW976">
        <v>0</v>
      </c>
      <c r="AX976" t="s">
        <v>1469</v>
      </c>
      <c r="AY976" t="s">
        <v>373</v>
      </c>
      <c r="AZ976">
        <v>0</v>
      </c>
      <c r="BA976">
        <v>0</v>
      </c>
      <c r="BB976">
        <v>0</v>
      </c>
      <c r="BC976">
        <v>0</v>
      </c>
      <c r="BD976">
        <v>0</v>
      </c>
      <c r="BE976">
        <v>0</v>
      </c>
      <c r="BF976">
        <v>0</v>
      </c>
      <c r="BG976">
        <v>0</v>
      </c>
      <c r="BH976" t="s">
        <v>3185</v>
      </c>
      <c r="BI976" t="s">
        <v>52</v>
      </c>
      <c r="BK976" t="s">
        <v>129</v>
      </c>
      <c r="BL976" t="s">
        <v>129</v>
      </c>
      <c r="BM976" t="s">
        <v>130</v>
      </c>
      <c r="BN976" t="s">
        <v>117</v>
      </c>
      <c r="BO976" t="s">
        <v>924</v>
      </c>
      <c r="BP976">
        <v>0</v>
      </c>
      <c r="BQ976">
        <v>0</v>
      </c>
      <c r="BR976">
        <v>0</v>
      </c>
      <c r="BS976">
        <v>0</v>
      </c>
      <c r="BT976">
        <v>0</v>
      </c>
      <c r="BU976">
        <v>1</v>
      </c>
      <c r="BV976">
        <v>0</v>
      </c>
      <c r="BW976">
        <v>0</v>
      </c>
      <c r="BX976">
        <v>0</v>
      </c>
      <c r="BY976">
        <v>0</v>
      </c>
      <c r="BZ976">
        <v>0</v>
      </c>
      <c r="CA976">
        <v>0</v>
      </c>
      <c r="CB976">
        <v>0</v>
      </c>
      <c r="CC976">
        <v>0</v>
      </c>
      <c r="CD976">
        <v>0</v>
      </c>
      <c r="CE976" t="s">
        <v>146</v>
      </c>
      <c r="CF976" t="s">
        <v>3186</v>
      </c>
      <c r="CG976" t="s">
        <v>335</v>
      </c>
      <c r="CI976" t="s">
        <v>129</v>
      </c>
      <c r="CJ976" t="s">
        <v>52</v>
      </c>
      <c r="CL976" t="s">
        <v>52</v>
      </c>
      <c r="CN976" t="s">
        <v>346</v>
      </c>
      <c r="CP976">
        <v>1</v>
      </c>
      <c r="CS976" t="s">
        <v>347</v>
      </c>
    </row>
    <row r="977" spans="1:98" customFormat="1">
      <c r="A977">
        <v>199463</v>
      </c>
      <c r="B977" t="s">
        <v>321</v>
      </c>
      <c r="C977" t="s">
        <v>322</v>
      </c>
      <c r="D977">
        <v>1997</v>
      </c>
      <c r="E977">
        <v>29</v>
      </c>
      <c r="F977" t="s">
        <v>323</v>
      </c>
      <c r="G977" t="s">
        <v>75</v>
      </c>
      <c r="H977" t="s">
        <v>584</v>
      </c>
      <c r="I977" t="s">
        <v>478</v>
      </c>
      <c r="J977" t="s">
        <v>325</v>
      </c>
      <c r="K977" s="329">
        <v>46124.673518518517</v>
      </c>
      <c r="L977" t="s">
        <v>309</v>
      </c>
      <c r="M977" t="s">
        <v>370</v>
      </c>
      <c r="N977" t="s">
        <v>539</v>
      </c>
      <c r="O977" t="s">
        <v>377</v>
      </c>
      <c r="P977" t="s">
        <v>365</v>
      </c>
      <c r="Q977" t="s">
        <v>304</v>
      </c>
      <c r="R977" t="s">
        <v>383</v>
      </c>
      <c r="S977" t="s">
        <v>121</v>
      </c>
      <c r="T977" t="s">
        <v>121</v>
      </c>
      <c r="U977" t="s">
        <v>331</v>
      </c>
      <c r="V977" t="s">
        <v>113</v>
      </c>
      <c r="W977" t="s">
        <v>740</v>
      </c>
      <c r="X977">
        <v>0</v>
      </c>
      <c r="Y977">
        <v>0</v>
      </c>
      <c r="Z977">
        <v>0</v>
      </c>
      <c r="AA977">
        <v>1</v>
      </c>
      <c r="AB977">
        <v>1</v>
      </c>
      <c r="AC977">
        <v>0</v>
      </c>
      <c r="AD977">
        <v>0</v>
      </c>
      <c r="AE977">
        <v>0</v>
      </c>
      <c r="AF977">
        <v>0</v>
      </c>
      <c r="AG977">
        <v>0</v>
      </c>
      <c r="AH977">
        <v>0</v>
      </c>
      <c r="AI977">
        <v>0</v>
      </c>
      <c r="AJ977">
        <v>0</v>
      </c>
      <c r="AK977">
        <v>0</v>
      </c>
      <c r="AL977">
        <v>0</v>
      </c>
      <c r="AM977">
        <v>0</v>
      </c>
      <c r="AN977">
        <v>0</v>
      </c>
      <c r="AO977">
        <v>0</v>
      </c>
      <c r="AP977" t="s">
        <v>433</v>
      </c>
      <c r="AQ977">
        <v>0</v>
      </c>
      <c r="AR977">
        <v>0</v>
      </c>
      <c r="AS977">
        <v>0</v>
      </c>
      <c r="AT977">
        <v>0</v>
      </c>
      <c r="AU977">
        <v>0</v>
      </c>
      <c r="AV977">
        <v>1</v>
      </c>
      <c r="AW977">
        <v>0</v>
      </c>
      <c r="AX977">
        <v>0</v>
      </c>
      <c r="AY977" t="s">
        <v>433</v>
      </c>
      <c r="AZ977">
        <v>0</v>
      </c>
      <c r="BA977">
        <v>0</v>
      </c>
      <c r="BB977">
        <v>0</v>
      </c>
      <c r="BC977">
        <v>0</v>
      </c>
      <c r="BD977">
        <v>1</v>
      </c>
      <c r="BE977">
        <v>0</v>
      </c>
      <c r="BF977">
        <v>0</v>
      </c>
      <c r="BG977">
        <v>0</v>
      </c>
      <c r="BH977">
        <v>0</v>
      </c>
      <c r="BI977" t="s">
        <v>52</v>
      </c>
      <c r="BK977" t="s">
        <v>386</v>
      </c>
      <c r="BL977" t="s">
        <v>386</v>
      </c>
      <c r="BM977" t="s">
        <v>128</v>
      </c>
      <c r="BN977" t="s">
        <v>117</v>
      </c>
      <c r="BO977" t="s">
        <v>938</v>
      </c>
      <c r="BP977">
        <v>0</v>
      </c>
      <c r="BQ977">
        <v>0</v>
      </c>
      <c r="BR977">
        <v>0</v>
      </c>
      <c r="BS977">
        <v>0</v>
      </c>
      <c r="BT977">
        <v>0</v>
      </c>
      <c r="BU977">
        <v>0</v>
      </c>
      <c r="BV977">
        <v>0</v>
      </c>
      <c r="BW977">
        <v>1</v>
      </c>
      <c r="BX977">
        <v>0</v>
      </c>
      <c r="BY977">
        <v>0</v>
      </c>
      <c r="BZ977">
        <v>0</v>
      </c>
      <c r="CA977">
        <v>0</v>
      </c>
      <c r="CB977">
        <v>0</v>
      </c>
      <c r="CC977">
        <v>0</v>
      </c>
      <c r="CD977">
        <v>0</v>
      </c>
      <c r="CE977" t="s">
        <v>335</v>
      </c>
      <c r="CG977" t="s">
        <v>335</v>
      </c>
      <c r="CI977" t="s">
        <v>127</v>
      </c>
      <c r="CJ977" t="s">
        <v>52</v>
      </c>
      <c r="CL977" t="s">
        <v>52</v>
      </c>
      <c r="CN977" t="s">
        <v>346</v>
      </c>
      <c r="CP977">
        <v>7</v>
      </c>
    </row>
    <row r="978" spans="1:98" customFormat="1">
      <c r="A978">
        <v>110407</v>
      </c>
      <c r="B978" t="s">
        <v>502</v>
      </c>
      <c r="C978" t="s">
        <v>360</v>
      </c>
      <c r="D978">
        <v>1969</v>
      </c>
      <c r="E978">
        <v>57</v>
      </c>
      <c r="F978" t="s">
        <v>58</v>
      </c>
      <c r="G978" t="s">
        <v>84</v>
      </c>
      <c r="H978" t="s">
        <v>765</v>
      </c>
      <c r="I978" t="s">
        <v>410</v>
      </c>
      <c r="J978" t="s">
        <v>325</v>
      </c>
      <c r="K978" s="329">
        <v>46124.664652777778</v>
      </c>
      <c r="L978" t="s">
        <v>309</v>
      </c>
      <c r="M978" t="s">
        <v>29</v>
      </c>
      <c r="N978" t="s">
        <v>458</v>
      </c>
      <c r="O978" t="s">
        <v>459</v>
      </c>
      <c r="P978" t="s">
        <v>353</v>
      </c>
      <c r="Q978" t="s">
        <v>305</v>
      </c>
      <c r="R978" t="s">
        <v>383</v>
      </c>
      <c r="S978" t="s">
        <v>121</v>
      </c>
      <c r="T978" t="s">
        <v>121</v>
      </c>
      <c r="U978" t="s">
        <v>82</v>
      </c>
      <c r="V978" t="s">
        <v>107</v>
      </c>
      <c r="W978" t="s">
        <v>344</v>
      </c>
      <c r="X978">
        <v>0</v>
      </c>
      <c r="Y978">
        <v>0</v>
      </c>
      <c r="Z978">
        <v>0</v>
      </c>
      <c r="AA978">
        <v>1</v>
      </c>
      <c r="AB978">
        <v>0</v>
      </c>
      <c r="AC978">
        <v>0</v>
      </c>
      <c r="AD978">
        <v>0</v>
      </c>
      <c r="AE978">
        <v>0</v>
      </c>
      <c r="AF978">
        <v>0</v>
      </c>
      <c r="AG978">
        <v>0</v>
      </c>
      <c r="AH978">
        <v>0</v>
      </c>
      <c r="AI978">
        <v>0</v>
      </c>
      <c r="AJ978">
        <v>0</v>
      </c>
      <c r="AK978">
        <v>0</v>
      </c>
      <c r="AL978">
        <v>0</v>
      </c>
      <c r="AM978">
        <v>0</v>
      </c>
      <c r="AN978">
        <v>0</v>
      </c>
      <c r="AO978">
        <v>0</v>
      </c>
      <c r="AP978" t="s">
        <v>345</v>
      </c>
      <c r="AQ978">
        <v>1</v>
      </c>
      <c r="AR978">
        <v>0</v>
      </c>
      <c r="AS978">
        <v>0</v>
      </c>
      <c r="AT978">
        <v>0</v>
      </c>
      <c r="AU978">
        <v>0</v>
      </c>
      <c r="AV978">
        <v>0</v>
      </c>
      <c r="AW978">
        <v>0</v>
      </c>
      <c r="AX978">
        <v>0</v>
      </c>
      <c r="AY978" t="s">
        <v>345</v>
      </c>
      <c r="AZ978">
        <v>1</v>
      </c>
      <c r="BA978">
        <v>0</v>
      </c>
      <c r="BB978">
        <v>0</v>
      </c>
      <c r="BC978">
        <v>0</v>
      </c>
      <c r="BD978">
        <v>0</v>
      </c>
      <c r="BE978">
        <v>0</v>
      </c>
      <c r="BF978">
        <v>0</v>
      </c>
      <c r="BG978">
        <v>0</v>
      </c>
      <c r="BH978">
        <v>0</v>
      </c>
      <c r="BI978" t="s">
        <v>51</v>
      </c>
      <c r="BK978" t="s">
        <v>130</v>
      </c>
      <c r="BL978" t="s">
        <v>131</v>
      </c>
      <c r="BM978" t="s">
        <v>130</v>
      </c>
      <c r="BN978" t="s">
        <v>118</v>
      </c>
      <c r="BO978" t="s">
        <v>928</v>
      </c>
      <c r="BP978">
        <v>0</v>
      </c>
      <c r="BQ978">
        <v>0</v>
      </c>
      <c r="BR978">
        <v>0</v>
      </c>
      <c r="BS978">
        <v>1</v>
      </c>
      <c r="BT978">
        <v>0</v>
      </c>
      <c r="BU978">
        <v>0</v>
      </c>
      <c r="BV978">
        <v>0</v>
      </c>
      <c r="BW978">
        <v>0</v>
      </c>
      <c r="BX978">
        <v>0</v>
      </c>
      <c r="BY978">
        <v>0</v>
      </c>
      <c r="BZ978">
        <v>0</v>
      </c>
      <c r="CA978">
        <v>0</v>
      </c>
      <c r="CB978">
        <v>0</v>
      </c>
      <c r="CC978">
        <v>0</v>
      </c>
      <c r="CD978">
        <v>0</v>
      </c>
      <c r="CE978" t="s">
        <v>335</v>
      </c>
      <c r="CF978" t="s">
        <v>3187</v>
      </c>
      <c r="CG978" t="s">
        <v>335</v>
      </c>
      <c r="CI978" t="s">
        <v>128</v>
      </c>
      <c r="CJ978" t="s">
        <v>52</v>
      </c>
      <c r="CL978" t="s">
        <v>51</v>
      </c>
      <c r="CN978" t="s">
        <v>346</v>
      </c>
      <c r="CP978">
        <v>8</v>
      </c>
      <c r="CQ978" t="s">
        <v>3188</v>
      </c>
      <c r="CT978" t="s">
        <v>3189</v>
      </c>
    </row>
    <row r="979" spans="1:98" customFormat="1">
      <c r="A979">
        <v>199453</v>
      </c>
      <c r="B979" t="s">
        <v>370</v>
      </c>
      <c r="C979" t="s">
        <v>360</v>
      </c>
      <c r="D979">
        <v>1988</v>
      </c>
      <c r="E979">
        <v>38</v>
      </c>
      <c r="F979" t="s">
        <v>57</v>
      </c>
      <c r="G979" t="s">
        <v>71</v>
      </c>
      <c r="H979" t="s">
        <v>665</v>
      </c>
      <c r="I979" t="s">
        <v>397</v>
      </c>
      <c r="J979" t="s">
        <v>325</v>
      </c>
      <c r="K979" s="329">
        <v>46124.655972222223</v>
      </c>
      <c r="L979" t="s">
        <v>309</v>
      </c>
      <c r="M979" t="s">
        <v>370</v>
      </c>
      <c r="N979" t="s">
        <v>539</v>
      </c>
      <c r="O979" t="s">
        <v>377</v>
      </c>
      <c r="P979" t="s">
        <v>365</v>
      </c>
      <c r="Q979" t="s">
        <v>304</v>
      </c>
      <c r="R979" t="s">
        <v>123</v>
      </c>
      <c r="S979" t="s">
        <v>121</v>
      </c>
      <c r="T979" t="s">
        <v>121</v>
      </c>
      <c r="U979" t="s">
        <v>372</v>
      </c>
      <c r="V979" t="s">
        <v>105</v>
      </c>
      <c r="W979" t="s">
        <v>359</v>
      </c>
      <c r="X979">
        <v>0</v>
      </c>
      <c r="Y979">
        <v>0</v>
      </c>
      <c r="Z979">
        <v>1</v>
      </c>
      <c r="AA979">
        <v>0</v>
      </c>
      <c r="AB979">
        <v>1</v>
      </c>
      <c r="AC979">
        <v>0</v>
      </c>
      <c r="AD979">
        <v>0</v>
      </c>
      <c r="AE979">
        <v>0</v>
      </c>
      <c r="AF979">
        <v>0</v>
      </c>
      <c r="AG979">
        <v>0</v>
      </c>
      <c r="AH979">
        <v>0</v>
      </c>
      <c r="AI979">
        <v>0</v>
      </c>
      <c r="AJ979">
        <v>0</v>
      </c>
      <c r="AK979">
        <v>0</v>
      </c>
      <c r="AL979">
        <v>0</v>
      </c>
      <c r="AM979">
        <v>0</v>
      </c>
      <c r="AN979">
        <v>0</v>
      </c>
      <c r="AO979">
        <v>0</v>
      </c>
      <c r="AP979" t="s">
        <v>510</v>
      </c>
      <c r="AQ979">
        <v>0</v>
      </c>
      <c r="AR979">
        <v>0</v>
      </c>
      <c r="AS979">
        <v>1</v>
      </c>
      <c r="AT979">
        <v>0</v>
      </c>
      <c r="AU979">
        <v>0</v>
      </c>
      <c r="AV979">
        <v>0</v>
      </c>
      <c r="AW979">
        <v>0</v>
      </c>
      <c r="AX979">
        <v>0</v>
      </c>
      <c r="AY979" t="s">
        <v>1491</v>
      </c>
      <c r="AZ979">
        <v>0</v>
      </c>
      <c r="BA979">
        <v>0</v>
      </c>
      <c r="BB979">
        <v>0</v>
      </c>
      <c r="BC979">
        <v>0</v>
      </c>
      <c r="BD979">
        <v>0</v>
      </c>
      <c r="BE979">
        <v>1</v>
      </c>
      <c r="BF979">
        <v>0</v>
      </c>
      <c r="BG979">
        <v>0</v>
      </c>
      <c r="BH979" t="s">
        <v>288</v>
      </c>
      <c r="BI979" t="s">
        <v>51</v>
      </c>
      <c r="BJ979" t="s">
        <v>3190</v>
      </c>
      <c r="BK979" t="s">
        <v>386</v>
      </c>
      <c r="BL979" t="s">
        <v>132</v>
      </c>
      <c r="BM979" t="s">
        <v>131</v>
      </c>
      <c r="BN979" t="s">
        <v>117</v>
      </c>
      <c r="BO979" t="s">
        <v>924</v>
      </c>
      <c r="BP979">
        <v>0</v>
      </c>
      <c r="BQ979">
        <v>0</v>
      </c>
      <c r="BR979">
        <v>0</v>
      </c>
      <c r="BS979">
        <v>0</v>
      </c>
      <c r="BT979">
        <v>0</v>
      </c>
      <c r="BU979">
        <v>1</v>
      </c>
      <c r="BV979">
        <v>0</v>
      </c>
      <c r="BW979">
        <v>0</v>
      </c>
      <c r="BX979">
        <v>0</v>
      </c>
      <c r="BY979">
        <v>0</v>
      </c>
      <c r="BZ979">
        <v>0</v>
      </c>
      <c r="CA979">
        <v>0</v>
      </c>
      <c r="CB979">
        <v>0</v>
      </c>
      <c r="CC979">
        <v>0</v>
      </c>
      <c r="CD979">
        <v>0</v>
      </c>
      <c r="CE979" t="s">
        <v>335</v>
      </c>
      <c r="CG979" t="s">
        <v>227</v>
      </c>
      <c r="CI979" t="s">
        <v>128</v>
      </c>
      <c r="CJ979" t="s">
        <v>51</v>
      </c>
      <c r="CK979" t="s">
        <v>3191</v>
      </c>
      <c r="CL979" t="s">
        <v>51</v>
      </c>
      <c r="CM979" t="s">
        <v>3192</v>
      </c>
      <c r="CN979" t="s">
        <v>336</v>
      </c>
      <c r="CO979" t="s">
        <v>3193</v>
      </c>
      <c r="CP979">
        <v>10</v>
      </c>
      <c r="CQ979" t="s">
        <v>3194</v>
      </c>
      <c r="CR979" t="s">
        <v>3195</v>
      </c>
      <c r="CS979" t="s">
        <v>337</v>
      </c>
      <c r="CT979" t="s">
        <v>3196</v>
      </c>
    </row>
    <row r="980" spans="1:98" customFormat="1">
      <c r="A980">
        <v>199462</v>
      </c>
      <c r="B980" t="s">
        <v>356</v>
      </c>
      <c r="C980" t="s">
        <v>322</v>
      </c>
      <c r="D980">
        <v>2000</v>
      </c>
      <c r="E980">
        <v>26</v>
      </c>
      <c r="F980" t="s">
        <v>323</v>
      </c>
      <c r="G980" t="s">
        <v>83</v>
      </c>
      <c r="H980" t="s">
        <v>645</v>
      </c>
      <c r="I980" t="s">
        <v>361</v>
      </c>
      <c r="J980" t="s">
        <v>325</v>
      </c>
      <c r="K980" s="329">
        <v>46124.655775462961</v>
      </c>
      <c r="L980" t="s">
        <v>309</v>
      </c>
      <c r="M980" t="s">
        <v>356</v>
      </c>
      <c r="N980" t="s">
        <v>357</v>
      </c>
      <c r="O980" t="s">
        <v>358</v>
      </c>
      <c r="P980" t="s">
        <v>329</v>
      </c>
      <c r="R980" t="s">
        <v>122</v>
      </c>
      <c r="S980" t="s">
        <v>122</v>
      </c>
      <c r="T980" t="s">
        <v>330</v>
      </c>
      <c r="U980" t="s">
        <v>331</v>
      </c>
      <c r="V980" t="s">
        <v>106</v>
      </c>
      <c r="W980" t="s">
        <v>1107</v>
      </c>
      <c r="X980">
        <v>1</v>
      </c>
      <c r="Y980">
        <v>1</v>
      </c>
      <c r="Z980">
        <v>1</v>
      </c>
      <c r="AA980">
        <v>1</v>
      </c>
      <c r="AB980">
        <v>1</v>
      </c>
      <c r="AC980">
        <v>0</v>
      </c>
      <c r="AD980">
        <v>0</v>
      </c>
      <c r="AE980">
        <v>0</v>
      </c>
      <c r="AF980">
        <v>0</v>
      </c>
      <c r="AG980">
        <v>0</v>
      </c>
      <c r="AH980">
        <v>0</v>
      </c>
      <c r="AI980">
        <v>0</v>
      </c>
      <c r="AJ980">
        <v>0</v>
      </c>
      <c r="AK980">
        <v>0</v>
      </c>
      <c r="AL980">
        <v>1</v>
      </c>
      <c r="AM980">
        <v>0</v>
      </c>
      <c r="AN980">
        <v>0</v>
      </c>
      <c r="AO980">
        <v>0</v>
      </c>
      <c r="AP980" t="s">
        <v>345</v>
      </c>
      <c r="AQ980">
        <v>1</v>
      </c>
      <c r="AR980">
        <v>0</v>
      </c>
      <c r="AS980">
        <v>0</v>
      </c>
      <c r="AT980">
        <v>0</v>
      </c>
      <c r="AU980">
        <v>0</v>
      </c>
      <c r="AV980">
        <v>0</v>
      </c>
      <c r="AW980">
        <v>0</v>
      </c>
      <c r="AX980">
        <v>0</v>
      </c>
      <c r="AY980" t="s">
        <v>345</v>
      </c>
      <c r="AZ980">
        <v>1</v>
      </c>
      <c r="BA980">
        <v>0</v>
      </c>
      <c r="BB980">
        <v>0</v>
      </c>
      <c r="BC980">
        <v>0</v>
      </c>
      <c r="BD980">
        <v>0</v>
      </c>
      <c r="BE980">
        <v>0</v>
      </c>
      <c r="BF980">
        <v>0</v>
      </c>
      <c r="BG980">
        <v>0</v>
      </c>
      <c r="BH980">
        <v>0</v>
      </c>
      <c r="BI980" t="s">
        <v>51</v>
      </c>
      <c r="BJ980" t="s">
        <v>3197</v>
      </c>
      <c r="BK980" t="s">
        <v>135</v>
      </c>
      <c r="BL980" t="s">
        <v>130</v>
      </c>
      <c r="BM980" t="s">
        <v>135</v>
      </c>
      <c r="BN980" t="s">
        <v>118</v>
      </c>
      <c r="BO980" t="s">
        <v>1359</v>
      </c>
      <c r="BP980">
        <v>0</v>
      </c>
      <c r="BQ980">
        <v>0</v>
      </c>
      <c r="BR980">
        <v>0</v>
      </c>
      <c r="BS980">
        <v>0</v>
      </c>
      <c r="BT980">
        <v>0</v>
      </c>
      <c r="BU980">
        <v>1</v>
      </c>
      <c r="BV980">
        <v>0</v>
      </c>
      <c r="BW980">
        <v>1</v>
      </c>
      <c r="BX980">
        <v>0</v>
      </c>
      <c r="BY980">
        <v>0</v>
      </c>
      <c r="BZ980">
        <v>1</v>
      </c>
      <c r="CA980">
        <v>0</v>
      </c>
      <c r="CB980">
        <v>0</v>
      </c>
      <c r="CC980">
        <v>1</v>
      </c>
      <c r="CD980">
        <v>0</v>
      </c>
      <c r="CE980" t="s">
        <v>230</v>
      </c>
      <c r="CG980" t="s">
        <v>335</v>
      </c>
      <c r="CI980" t="s">
        <v>131</v>
      </c>
      <c r="CJ980" t="s">
        <v>53</v>
      </c>
      <c r="CK980" t="s">
        <v>3198</v>
      </c>
      <c r="CL980" t="s">
        <v>51</v>
      </c>
      <c r="CM980" t="s">
        <v>3199</v>
      </c>
      <c r="CN980" t="s">
        <v>346</v>
      </c>
      <c r="CP980">
        <v>10</v>
      </c>
      <c r="CS980" t="s">
        <v>337</v>
      </c>
    </row>
    <row r="981" spans="1:98" customFormat="1">
      <c r="A981">
        <v>199459</v>
      </c>
      <c r="B981" t="s">
        <v>356</v>
      </c>
      <c r="C981" t="s">
        <v>303</v>
      </c>
      <c r="D981">
        <v>1999</v>
      </c>
      <c r="E981">
        <v>27</v>
      </c>
      <c r="F981" t="s">
        <v>323</v>
      </c>
      <c r="G981" t="s">
        <v>83</v>
      </c>
      <c r="H981" t="s">
        <v>645</v>
      </c>
      <c r="I981" t="s">
        <v>324</v>
      </c>
      <c r="J981" t="s">
        <v>325</v>
      </c>
      <c r="K981" s="329">
        <v>46124.655277777776</v>
      </c>
      <c r="L981" t="s">
        <v>309</v>
      </c>
      <c r="M981" t="s">
        <v>356</v>
      </c>
      <c r="N981" t="s">
        <v>357</v>
      </c>
      <c r="O981" t="s">
        <v>358</v>
      </c>
      <c r="P981" t="s">
        <v>329</v>
      </c>
      <c r="R981" t="s">
        <v>122</v>
      </c>
      <c r="S981" t="s">
        <v>122</v>
      </c>
      <c r="T981" t="s">
        <v>330</v>
      </c>
      <c r="U981" t="s">
        <v>331</v>
      </c>
      <c r="V981" t="s">
        <v>106</v>
      </c>
      <c r="W981" t="s">
        <v>430</v>
      </c>
      <c r="X981">
        <v>0</v>
      </c>
      <c r="Y981">
        <v>1</v>
      </c>
      <c r="Z981">
        <v>1</v>
      </c>
      <c r="AA981">
        <v>0</v>
      </c>
      <c r="AB981">
        <v>0</v>
      </c>
      <c r="AC981">
        <v>0</v>
      </c>
      <c r="AD981">
        <v>0</v>
      </c>
      <c r="AE981">
        <v>0</v>
      </c>
      <c r="AF981">
        <v>0</v>
      </c>
      <c r="AG981">
        <v>0</v>
      </c>
      <c r="AH981">
        <v>0</v>
      </c>
      <c r="AI981">
        <v>0</v>
      </c>
      <c r="AJ981">
        <v>0</v>
      </c>
      <c r="AK981">
        <v>0</v>
      </c>
      <c r="AL981">
        <v>0</v>
      </c>
      <c r="AM981">
        <v>0</v>
      </c>
      <c r="AN981">
        <v>0</v>
      </c>
      <c r="AO981">
        <v>0</v>
      </c>
      <c r="AP981" t="s">
        <v>345</v>
      </c>
      <c r="AQ981">
        <v>1</v>
      </c>
      <c r="AR981">
        <v>0</v>
      </c>
      <c r="AS981">
        <v>0</v>
      </c>
      <c r="AT981">
        <v>0</v>
      </c>
      <c r="AU981">
        <v>0</v>
      </c>
      <c r="AV981">
        <v>0</v>
      </c>
      <c r="AW981">
        <v>0</v>
      </c>
      <c r="AX981">
        <v>0</v>
      </c>
      <c r="AY981" t="s">
        <v>345</v>
      </c>
      <c r="AZ981">
        <v>1</v>
      </c>
      <c r="BA981">
        <v>0</v>
      </c>
      <c r="BB981">
        <v>0</v>
      </c>
      <c r="BC981">
        <v>0</v>
      </c>
      <c r="BD981">
        <v>0</v>
      </c>
      <c r="BE981">
        <v>0</v>
      </c>
      <c r="BF981">
        <v>0</v>
      </c>
      <c r="BG981">
        <v>0</v>
      </c>
      <c r="BH981">
        <v>0</v>
      </c>
      <c r="BI981" t="s">
        <v>51</v>
      </c>
      <c r="BK981" t="s">
        <v>132</v>
      </c>
      <c r="BL981" t="s">
        <v>130</v>
      </c>
      <c r="BM981" t="s">
        <v>132</v>
      </c>
      <c r="BN981" t="s">
        <v>118</v>
      </c>
      <c r="BO981" t="s">
        <v>956</v>
      </c>
      <c r="BP981">
        <v>0</v>
      </c>
      <c r="BQ981">
        <v>0</v>
      </c>
      <c r="BR981">
        <v>0</v>
      </c>
      <c r="BS981">
        <v>0</v>
      </c>
      <c r="BT981">
        <v>1</v>
      </c>
      <c r="BU981">
        <v>0</v>
      </c>
      <c r="BV981">
        <v>0</v>
      </c>
      <c r="BW981">
        <v>0</v>
      </c>
      <c r="BX981">
        <v>0</v>
      </c>
      <c r="BY981">
        <v>0</v>
      </c>
      <c r="BZ981">
        <v>0</v>
      </c>
      <c r="CA981">
        <v>0</v>
      </c>
      <c r="CB981">
        <v>0</v>
      </c>
      <c r="CC981">
        <v>0</v>
      </c>
      <c r="CD981">
        <v>0</v>
      </c>
      <c r="CE981" t="s">
        <v>335</v>
      </c>
      <c r="CG981" t="s">
        <v>335</v>
      </c>
      <c r="CI981" t="s">
        <v>128</v>
      </c>
      <c r="CJ981" t="s">
        <v>51</v>
      </c>
      <c r="CL981" t="s">
        <v>51</v>
      </c>
      <c r="CN981" t="s">
        <v>346</v>
      </c>
      <c r="CP981">
        <v>10</v>
      </c>
      <c r="CS981" t="s">
        <v>337</v>
      </c>
    </row>
    <row r="982" spans="1:98" customFormat="1">
      <c r="A982">
        <v>199432</v>
      </c>
      <c r="B982" t="s">
        <v>321</v>
      </c>
      <c r="C982" t="s">
        <v>360</v>
      </c>
      <c r="D982">
        <v>1978</v>
      </c>
      <c r="E982">
        <v>48</v>
      </c>
      <c r="F982" t="s">
        <v>387</v>
      </c>
      <c r="G982" t="s">
        <v>49</v>
      </c>
      <c r="H982" t="s">
        <v>450</v>
      </c>
      <c r="I982" t="s">
        <v>402</v>
      </c>
      <c r="J982" t="s">
        <v>325</v>
      </c>
      <c r="K982" s="329">
        <v>46124.647245370368</v>
      </c>
      <c r="L982" t="s">
        <v>309</v>
      </c>
      <c r="M982" t="s">
        <v>658</v>
      </c>
      <c r="N982" t="s">
        <v>660</v>
      </c>
      <c r="O982" t="s">
        <v>319</v>
      </c>
      <c r="P982" t="s">
        <v>405</v>
      </c>
      <c r="Q982" t="s">
        <v>306</v>
      </c>
      <c r="R982" t="s">
        <v>383</v>
      </c>
      <c r="S982" t="s">
        <v>121</v>
      </c>
      <c r="T982" t="s">
        <v>121</v>
      </c>
      <c r="U982" t="s">
        <v>331</v>
      </c>
      <c r="V982" t="s">
        <v>109</v>
      </c>
      <c r="W982" t="s">
        <v>605</v>
      </c>
      <c r="X982">
        <v>0</v>
      </c>
      <c r="Y982">
        <v>0</v>
      </c>
      <c r="Z982">
        <v>0</v>
      </c>
      <c r="AA982">
        <v>0</v>
      </c>
      <c r="AB982">
        <v>0</v>
      </c>
      <c r="AC982">
        <v>0</v>
      </c>
      <c r="AD982">
        <v>0</v>
      </c>
      <c r="AE982">
        <v>0</v>
      </c>
      <c r="AF982">
        <v>0</v>
      </c>
      <c r="AG982">
        <v>0</v>
      </c>
      <c r="AH982">
        <v>0</v>
      </c>
      <c r="AI982">
        <v>1</v>
      </c>
      <c r="AJ982">
        <v>0</v>
      </c>
      <c r="AK982">
        <v>0</v>
      </c>
      <c r="AL982">
        <v>0</v>
      </c>
      <c r="AM982">
        <v>0</v>
      </c>
      <c r="AN982">
        <v>0</v>
      </c>
      <c r="AO982">
        <v>0</v>
      </c>
      <c r="AP982" t="s">
        <v>345</v>
      </c>
      <c r="AQ982">
        <v>1</v>
      </c>
      <c r="AR982">
        <v>0</v>
      </c>
      <c r="AS982">
        <v>0</v>
      </c>
      <c r="AT982">
        <v>0</v>
      </c>
      <c r="AU982">
        <v>0</v>
      </c>
      <c r="AV982">
        <v>0</v>
      </c>
      <c r="AW982">
        <v>0</v>
      </c>
      <c r="AX982">
        <v>0</v>
      </c>
      <c r="AY982" t="s">
        <v>345</v>
      </c>
      <c r="AZ982">
        <v>1</v>
      </c>
      <c r="BA982">
        <v>0</v>
      </c>
      <c r="BB982">
        <v>0</v>
      </c>
      <c r="BC982">
        <v>0</v>
      </c>
      <c r="BD982">
        <v>0</v>
      </c>
      <c r="BE982">
        <v>0</v>
      </c>
      <c r="BF982">
        <v>0</v>
      </c>
      <c r="BG982">
        <v>0</v>
      </c>
      <c r="BH982">
        <v>0</v>
      </c>
      <c r="BI982" t="s">
        <v>52</v>
      </c>
      <c r="BK982" t="s">
        <v>386</v>
      </c>
      <c r="BL982" t="s">
        <v>129</v>
      </c>
      <c r="BM982" t="s">
        <v>131</v>
      </c>
      <c r="BN982" t="s">
        <v>117</v>
      </c>
      <c r="BO982" t="s">
        <v>929</v>
      </c>
      <c r="BP982">
        <v>0</v>
      </c>
      <c r="BQ982">
        <v>0</v>
      </c>
      <c r="BR982">
        <v>0</v>
      </c>
      <c r="BS982">
        <v>0</v>
      </c>
      <c r="BT982">
        <v>0</v>
      </c>
      <c r="BU982">
        <v>1</v>
      </c>
      <c r="BV982">
        <v>0</v>
      </c>
      <c r="BW982">
        <v>1</v>
      </c>
      <c r="BX982">
        <v>0</v>
      </c>
      <c r="BY982">
        <v>0</v>
      </c>
      <c r="BZ982">
        <v>0</v>
      </c>
      <c r="CA982">
        <v>0</v>
      </c>
      <c r="CB982">
        <v>0</v>
      </c>
      <c r="CC982">
        <v>0</v>
      </c>
      <c r="CD982">
        <v>0</v>
      </c>
      <c r="CE982" t="s">
        <v>335</v>
      </c>
      <c r="CG982" t="s">
        <v>335</v>
      </c>
      <c r="CI982" t="s">
        <v>132</v>
      </c>
      <c r="CJ982" t="s">
        <v>52</v>
      </c>
      <c r="CL982" t="s">
        <v>52</v>
      </c>
      <c r="CN982" t="s">
        <v>346</v>
      </c>
      <c r="CP982">
        <v>8</v>
      </c>
      <c r="CS982" t="s">
        <v>347</v>
      </c>
    </row>
    <row r="983" spans="1:98" customFormat="1">
      <c r="A983">
        <v>199454</v>
      </c>
      <c r="B983" t="s">
        <v>493</v>
      </c>
      <c r="C983" t="s">
        <v>360</v>
      </c>
      <c r="D983">
        <v>1986</v>
      </c>
      <c r="E983">
        <v>40</v>
      </c>
      <c r="F983" t="s">
        <v>387</v>
      </c>
      <c r="G983" t="s">
        <v>49</v>
      </c>
      <c r="H983" t="s">
        <v>442</v>
      </c>
      <c r="I983" t="s">
        <v>410</v>
      </c>
      <c r="J983" t="s">
        <v>350</v>
      </c>
      <c r="K983" s="329">
        <v>46124.646956018521</v>
      </c>
      <c r="L983" t="s">
        <v>309</v>
      </c>
      <c r="M983" t="s">
        <v>493</v>
      </c>
      <c r="N983" t="s">
        <v>494</v>
      </c>
      <c r="O983" t="s">
        <v>442</v>
      </c>
      <c r="P983" t="s">
        <v>405</v>
      </c>
      <c r="R983" t="s">
        <v>383</v>
      </c>
      <c r="S983" t="s">
        <v>122</v>
      </c>
      <c r="T983" t="s">
        <v>343</v>
      </c>
      <c r="U983" t="s">
        <v>83</v>
      </c>
      <c r="V983" t="s">
        <v>111</v>
      </c>
      <c r="W983" t="s">
        <v>1110</v>
      </c>
      <c r="X983">
        <v>0</v>
      </c>
      <c r="Y983">
        <v>1</v>
      </c>
      <c r="Z983">
        <v>0</v>
      </c>
      <c r="AA983">
        <v>0</v>
      </c>
      <c r="AB983">
        <v>0</v>
      </c>
      <c r="AC983">
        <v>1</v>
      </c>
      <c r="AD983">
        <v>1</v>
      </c>
      <c r="AE983">
        <v>0</v>
      </c>
      <c r="AF983">
        <v>0</v>
      </c>
      <c r="AG983">
        <v>0</v>
      </c>
      <c r="AH983">
        <v>0</v>
      </c>
      <c r="AI983">
        <v>0</v>
      </c>
      <c r="AJ983">
        <v>0</v>
      </c>
      <c r="AK983">
        <v>0</v>
      </c>
      <c r="AL983">
        <v>0</v>
      </c>
      <c r="AM983">
        <v>0</v>
      </c>
      <c r="AN983">
        <v>0</v>
      </c>
      <c r="AO983">
        <v>0</v>
      </c>
      <c r="AP983" t="s">
        <v>345</v>
      </c>
      <c r="AQ983">
        <v>1</v>
      </c>
      <c r="AR983">
        <v>0</v>
      </c>
      <c r="AS983">
        <v>0</v>
      </c>
      <c r="AT983">
        <v>0</v>
      </c>
      <c r="AU983">
        <v>0</v>
      </c>
      <c r="AV983">
        <v>0</v>
      </c>
      <c r="AW983">
        <v>0</v>
      </c>
      <c r="AX983">
        <v>0</v>
      </c>
      <c r="AY983" t="s">
        <v>345</v>
      </c>
      <c r="AZ983">
        <v>1</v>
      </c>
      <c r="BA983">
        <v>0</v>
      </c>
      <c r="BB983">
        <v>0</v>
      </c>
      <c r="BC983">
        <v>0</v>
      </c>
      <c r="BD983">
        <v>0</v>
      </c>
      <c r="BE983">
        <v>0</v>
      </c>
      <c r="BF983">
        <v>0</v>
      </c>
      <c r="BG983">
        <v>0</v>
      </c>
      <c r="BH983">
        <v>0</v>
      </c>
      <c r="BI983" t="s">
        <v>52</v>
      </c>
      <c r="BK983" t="s">
        <v>130</v>
      </c>
      <c r="BL983" t="s">
        <v>127</v>
      </c>
      <c r="BM983" t="s">
        <v>128</v>
      </c>
      <c r="BN983" t="s">
        <v>120</v>
      </c>
      <c r="BO983" t="s">
        <v>1392</v>
      </c>
      <c r="BP983">
        <v>1</v>
      </c>
      <c r="BQ983">
        <v>0</v>
      </c>
      <c r="BR983">
        <v>0</v>
      </c>
      <c r="BS983">
        <v>0</v>
      </c>
      <c r="BT983">
        <v>0</v>
      </c>
      <c r="BU983">
        <v>0</v>
      </c>
      <c r="BV983">
        <v>0</v>
      </c>
      <c r="BW983">
        <v>1</v>
      </c>
      <c r="BX983">
        <v>0</v>
      </c>
      <c r="BY983">
        <v>0</v>
      </c>
      <c r="BZ983">
        <v>0</v>
      </c>
      <c r="CA983">
        <v>0</v>
      </c>
      <c r="CB983">
        <v>0</v>
      </c>
      <c r="CC983">
        <v>0</v>
      </c>
      <c r="CD983">
        <v>0</v>
      </c>
      <c r="CE983" t="s">
        <v>143</v>
      </c>
      <c r="CG983" t="s">
        <v>151</v>
      </c>
      <c r="CI983" t="s">
        <v>127</v>
      </c>
      <c r="CJ983" t="s">
        <v>52</v>
      </c>
      <c r="CL983" t="s">
        <v>52</v>
      </c>
      <c r="CN983" t="s">
        <v>346</v>
      </c>
      <c r="CP983">
        <v>5</v>
      </c>
      <c r="CS983" t="s">
        <v>337</v>
      </c>
    </row>
    <row r="984" spans="1:98" customFormat="1">
      <c r="A984">
        <v>185017</v>
      </c>
      <c r="B984" t="s">
        <v>853</v>
      </c>
      <c r="C984" t="s">
        <v>360</v>
      </c>
      <c r="D984">
        <v>1983</v>
      </c>
      <c r="E984">
        <v>43</v>
      </c>
      <c r="F984" t="s">
        <v>387</v>
      </c>
      <c r="G984" t="s">
        <v>49</v>
      </c>
      <c r="H984" t="s">
        <v>377</v>
      </c>
      <c r="I984" t="s">
        <v>440</v>
      </c>
      <c r="J984" t="s">
        <v>325</v>
      </c>
      <c r="K984" s="329">
        <v>46124.645671296297</v>
      </c>
      <c r="L984" t="s">
        <v>309</v>
      </c>
      <c r="M984" t="s">
        <v>712</v>
      </c>
      <c r="N984" t="s">
        <v>713</v>
      </c>
      <c r="O984" t="s">
        <v>381</v>
      </c>
      <c r="P984" t="s">
        <v>382</v>
      </c>
      <c r="Q984" t="s">
        <v>1255</v>
      </c>
      <c r="R984" t="s">
        <v>383</v>
      </c>
      <c r="S984" t="s">
        <v>121</v>
      </c>
      <c r="T984" t="s">
        <v>121</v>
      </c>
      <c r="U984" t="s">
        <v>331</v>
      </c>
      <c r="V984" t="s">
        <v>111</v>
      </c>
      <c r="W984" t="s">
        <v>1498</v>
      </c>
      <c r="X984">
        <v>0</v>
      </c>
      <c r="Y984">
        <v>0</v>
      </c>
      <c r="Z984">
        <v>1</v>
      </c>
      <c r="AA984">
        <v>0</v>
      </c>
      <c r="AB984">
        <v>0</v>
      </c>
      <c r="AC984">
        <v>0</v>
      </c>
      <c r="AD984">
        <v>1</v>
      </c>
      <c r="AE984">
        <v>1</v>
      </c>
      <c r="AF984">
        <v>0</v>
      </c>
      <c r="AG984">
        <v>0</v>
      </c>
      <c r="AH984">
        <v>0</v>
      </c>
      <c r="AI984">
        <v>0</v>
      </c>
      <c r="AJ984">
        <v>0</v>
      </c>
      <c r="AK984">
        <v>0</v>
      </c>
      <c r="AL984">
        <v>0</v>
      </c>
      <c r="AM984">
        <v>0</v>
      </c>
      <c r="AN984">
        <v>0</v>
      </c>
      <c r="AO984">
        <v>0</v>
      </c>
      <c r="AP984" t="s">
        <v>399</v>
      </c>
      <c r="AQ984">
        <v>0</v>
      </c>
      <c r="AR984">
        <v>0</v>
      </c>
      <c r="AS984">
        <v>0</v>
      </c>
      <c r="AT984">
        <v>0</v>
      </c>
      <c r="AU984">
        <v>0</v>
      </c>
      <c r="AV984">
        <v>0</v>
      </c>
      <c r="AW984">
        <v>1</v>
      </c>
      <c r="AX984">
        <v>0</v>
      </c>
      <c r="AY984" t="s">
        <v>345</v>
      </c>
      <c r="AZ984">
        <v>1</v>
      </c>
      <c r="BA984">
        <v>0</v>
      </c>
      <c r="BB984">
        <v>0</v>
      </c>
      <c r="BC984">
        <v>0</v>
      </c>
      <c r="BD984">
        <v>0</v>
      </c>
      <c r="BE984">
        <v>0</v>
      </c>
      <c r="BF984">
        <v>0</v>
      </c>
      <c r="BG984">
        <v>0</v>
      </c>
      <c r="BH984">
        <v>0</v>
      </c>
      <c r="BK984" t="s">
        <v>386</v>
      </c>
      <c r="BL984" t="s">
        <v>127</v>
      </c>
      <c r="BM984" t="s">
        <v>130</v>
      </c>
      <c r="BN984" t="s">
        <v>119</v>
      </c>
      <c r="BO984" t="s">
        <v>938</v>
      </c>
      <c r="BP984">
        <v>0</v>
      </c>
      <c r="BQ984">
        <v>0</v>
      </c>
      <c r="BR984">
        <v>0</v>
      </c>
      <c r="BS984">
        <v>0</v>
      </c>
      <c r="BT984">
        <v>0</v>
      </c>
      <c r="BU984">
        <v>0</v>
      </c>
      <c r="BV984">
        <v>0</v>
      </c>
      <c r="BW984">
        <v>1</v>
      </c>
      <c r="BX984">
        <v>0</v>
      </c>
      <c r="BY984">
        <v>0</v>
      </c>
      <c r="BZ984">
        <v>0</v>
      </c>
      <c r="CA984">
        <v>0</v>
      </c>
      <c r="CB984">
        <v>0</v>
      </c>
      <c r="CC984">
        <v>0</v>
      </c>
      <c r="CD984">
        <v>0</v>
      </c>
      <c r="CE984" t="s">
        <v>335</v>
      </c>
      <c r="CG984" t="s">
        <v>335</v>
      </c>
      <c r="CI984" t="s">
        <v>130</v>
      </c>
      <c r="CJ984" t="s">
        <v>51</v>
      </c>
      <c r="CK984" t="s">
        <v>3200</v>
      </c>
      <c r="CL984" t="s">
        <v>51</v>
      </c>
      <c r="CN984" t="s">
        <v>346</v>
      </c>
      <c r="CP984">
        <v>10</v>
      </c>
      <c r="CS984" t="s">
        <v>400</v>
      </c>
    </row>
    <row r="985" spans="1:98" customFormat="1">
      <c r="A985">
        <v>110407</v>
      </c>
      <c r="B985" t="s">
        <v>502</v>
      </c>
      <c r="C985" t="s">
        <v>360</v>
      </c>
      <c r="D985">
        <v>1969</v>
      </c>
      <c r="E985">
        <v>57</v>
      </c>
      <c r="F985" t="s">
        <v>58</v>
      </c>
      <c r="G985" t="s">
        <v>84</v>
      </c>
      <c r="H985" t="s">
        <v>765</v>
      </c>
      <c r="I985" t="s">
        <v>410</v>
      </c>
      <c r="J985" t="s">
        <v>325</v>
      </c>
      <c r="K985" s="329">
        <v>46124.645636574074</v>
      </c>
      <c r="L985" t="s">
        <v>309</v>
      </c>
      <c r="M985" t="s">
        <v>602</v>
      </c>
      <c r="N985" t="s">
        <v>649</v>
      </c>
      <c r="O985" t="s">
        <v>352</v>
      </c>
      <c r="P985" t="s">
        <v>353</v>
      </c>
      <c r="R985" t="s">
        <v>383</v>
      </c>
      <c r="S985" t="s">
        <v>121</v>
      </c>
      <c r="T985" t="s">
        <v>121</v>
      </c>
      <c r="U985" t="s">
        <v>82</v>
      </c>
      <c r="V985" t="s">
        <v>107</v>
      </c>
      <c r="W985" t="s">
        <v>344</v>
      </c>
      <c r="X985">
        <v>0</v>
      </c>
      <c r="Y985">
        <v>0</v>
      </c>
      <c r="Z985">
        <v>0</v>
      </c>
      <c r="AA985">
        <v>1</v>
      </c>
      <c r="AB985">
        <v>0</v>
      </c>
      <c r="AC985">
        <v>0</v>
      </c>
      <c r="AD985">
        <v>0</v>
      </c>
      <c r="AE985">
        <v>0</v>
      </c>
      <c r="AF985">
        <v>0</v>
      </c>
      <c r="AG985">
        <v>0</v>
      </c>
      <c r="AH985">
        <v>0</v>
      </c>
      <c r="AI985">
        <v>0</v>
      </c>
      <c r="AJ985">
        <v>0</v>
      </c>
      <c r="AK985">
        <v>0</v>
      </c>
      <c r="AL985">
        <v>0</v>
      </c>
      <c r="AM985">
        <v>0</v>
      </c>
      <c r="AN985">
        <v>0</v>
      </c>
      <c r="AO985">
        <v>0</v>
      </c>
      <c r="AP985" t="s">
        <v>345</v>
      </c>
      <c r="AQ985">
        <v>1</v>
      </c>
      <c r="AR985">
        <v>0</v>
      </c>
      <c r="AS985">
        <v>0</v>
      </c>
      <c r="AT985">
        <v>0</v>
      </c>
      <c r="AU985">
        <v>0</v>
      </c>
      <c r="AV985">
        <v>0</v>
      </c>
      <c r="AW985">
        <v>0</v>
      </c>
      <c r="AX985">
        <v>0</v>
      </c>
      <c r="AY985" t="s">
        <v>345</v>
      </c>
      <c r="AZ985">
        <v>1</v>
      </c>
      <c r="BA985">
        <v>0</v>
      </c>
      <c r="BB985">
        <v>0</v>
      </c>
      <c r="BC985">
        <v>0</v>
      </c>
      <c r="BD985">
        <v>0</v>
      </c>
      <c r="BE985">
        <v>0</v>
      </c>
      <c r="BF985">
        <v>0</v>
      </c>
      <c r="BG985">
        <v>0</v>
      </c>
      <c r="BH985">
        <v>0</v>
      </c>
      <c r="BK985" t="s">
        <v>130</v>
      </c>
      <c r="BL985" t="s">
        <v>131</v>
      </c>
      <c r="BM985" t="s">
        <v>130</v>
      </c>
      <c r="BN985" t="s">
        <v>117</v>
      </c>
      <c r="BO985" t="s">
        <v>928</v>
      </c>
      <c r="BP985">
        <v>0</v>
      </c>
      <c r="BQ985">
        <v>0</v>
      </c>
      <c r="BR985">
        <v>0</v>
      </c>
      <c r="BS985">
        <v>1</v>
      </c>
      <c r="BT985">
        <v>0</v>
      </c>
      <c r="BU985">
        <v>0</v>
      </c>
      <c r="BV985">
        <v>0</v>
      </c>
      <c r="BW985">
        <v>0</v>
      </c>
      <c r="BX985">
        <v>0</v>
      </c>
      <c r="BY985">
        <v>0</v>
      </c>
      <c r="BZ985">
        <v>0</v>
      </c>
      <c r="CA985">
        <v>0</v>
      </c>
      <c r="CB985">
        <v>0</v>
      </c>
      <c r="CC985">
        <v>0</v>
      </c>
      <c r="CD985">
        <v>0</v>
      </c>
      <c r="CE985" t="s">
        <v>335</v>
      </c>
      <c r="CF985" t="s">
        <v>3187</v>
      </c>
      <c r="CG985" t="s">
        <v>143</v>
      </c>
      <c r="CI985" t="s">
        <v>129</v>
      </c>
      <c r="CJ985" t="s">
        <v>51</v>
      </c>
      <c r="CL985" t="s">
        <v>52</v>
      </c>
      <c r="CN985" t="s">
        <v>346</v>
      </c>
      <c r="CP985">
        <v>6</v>
      </c>
      <c r="CQ985" t="s">
        <v>3201</v>
      </c>
    </row>
    <row r="986" spans="1:98" customFormat="1">
      <c r="A986">
        <v>199448</v>
      </c>
      <c r="B986" t="s">
        <v>1363</v>
      </c>
      <c r="C986" t="s">
        <v>322</v>
      </c>
      <c r="D986">
        <v>1995</v>
      </c>
      <c r="E986">
        <v>31</v>
      </c>
      <c r="F986" t="s">
        <v>57</v>
      </c>
      <c r="G986" t="s">
        <v>80</v>
      </c>
      <c r="H986" t="s">
        <v>1420</v>
      </c>
      <c r="I986" t="s">
        <v>402</v>
      </c>
      <c r="J986" t="s">
        <v>325</v>
      </c>
      <c r="K986" s="329">
        <v>46124.640717592592</v>
      </c>
      <c r="L986" t="s">
        <v>309</v>
      </c>
      <c r="M986" t="s">
        <v>1363</v>
      </c>
      <c r="N986" t="s">
        <v>1364</v>
      </c>
      <c r="O986" t="s">
        <v>459</v>
      </c>
      <c r="P986" t="s">
        <v>353</v>
      </c>
      <c r="Q986" t="s">
        <v>305</v>
      </c>
      <c r="R986" t="s">
        <v>122</v>
      </c>
      <c r="S986" t="s">
        <v>122</v>
      </c>
      <c r="T986" t="s">
        <v>343</v>
      </c>
      <c r="U986" t="s">
        <v>331</v>
      </c>
      <c r="V986" t="s">
        <v>108</v>
      </c>
      <c r="W986" t="s">
        <v>505</v>
      </c>
      <c r="X986">
        <v>0</v>
      </c>
      <c r="Y986">
        <v>0</v>
      </c>
      <c r="Z986">
        <v>0</v>
      </c>
      <c r="AA986">
        <v>0</v>
      </c>
      <c r="AB986">
        <v>0</v>
      </c>
      <c r="AC986">
        <v>1</v>
      </c>
      <c r="AD986">
        <v>0</v>
      </c>
      <c r="AE986">
        <v>0</v>
      </c>
      <c r="AF986">
        <v>0</v>
      </c>
      <c r="AG986">
        <v>0</v>
      </c>
      <c r="AH986">
        <v>0</v>
      </c>
      <c r="AI986">
        <v>0</v>
      </c>
      <c r="AJ986">
        <v>0</v>
      </c>
      <c r="AK986">
        <v>0</v>
      </c>
      <c r="AL986">
        <v>0</v>
      </c>
      <c r="AM986">
        <v>0</v>
      </c>
      <c r="AN986">
        <v>0</v>
      </c>
      <c r="AO986">
        <v>0</v>
      </c>
      <c r="AP986" t="s">
        <v>345</v>
      </c>
      <c r="AQ986">
        <v>1</v>
      </c>
      <c r="AR986">
        <v>0</v>
      </c>
      <c r="AS986">
        <v>0</v>
      </c>
      <c r="AT986">
        <v>0</v>
      </c>
      <c r="AU986">
        <v>0</v>
      </c>
      <c r="AV986">
        <v>0</v>
      </c>
      <c r="AW986">
        <v>0</v>
      </c>
      <c r="AX986">
        <v>0</v>
      </c>
      <c r="AY986" t="s">
        <v>345</v>
      </c>
      <c r="AZ986">
        <v>1</v>
      </c>
      <c r="BA986">
        <v>0</v>
      </c>
      <c r="BB986">
        <v>0</v>
      </c>
      <c r="BC986">
        <v>0</v>
      </c>
      <c r="BD986">
        <v>0</v>
      </c>
      <c r="BE986">
        <v>0</v>
      </c>
      <c r="BF986">
        <v>0</v>
      </c>
      <c r="BG986">
        <v>0</v>
      </c>
      <c r="BH986">
        <v>0</v>
      </c>
      <c r="BK986" t="s">
        <v>131</v>
      </c>
      <c r="BL986" t="s">
        <v>129</v>
      </c>
      <c r="BM986" t="s">
        <v>131</v>
      </c>
      <c r="BN986" t="s">
        <v>118</v>
      </c>
      <c r="BO986" t="s">
        <v>934</v>
      </c>
      <c r="BP986">
        <v>0</v>
      </c>
      <c r="BQ986">
        <v>1</v>
      </c>
      <c r="BR986">
        <v>0</v>
      </c>
      <c r="BS986">
        <v>1</v>
      </c>
      <c r="BT986">
        <v>0</v>
      </c>
      <c r="BU986">
        <v>0</v>
      </c>
      <c r="BV986">
        <v>0</v>
      </c>
      <c r="BW986">
        <v>0</v>
      </c>
      <c r="BX986">
        <v>0</v>
      </c>
      <c r="BY986">
        <v>0</v>
      </c>
      <c r="BZ986">
        <v>0</v>
      </c>
      <c r="CA986">
        <v>0</v>
      </c>
      <c r="CB986">
        <v>0</v>
      </c>
      <c r="CC986">
        <v>0</v>
      </c>
      <c r="CD986">
        <v>0</v>
      </c>
      <c r="CE986" t="s">
        <v>167</v>
      </c>
      <c r="CG986" t="s">
        <v>210</v>
      </c>
      <c r="CI986" t="s">
        <v>128</v>
      </c>
      <c r="CJ986" t="s">
        <v>51</v>
      </c>
      <c r="CL986" t="s">
        <v>51</v>
      </c>
      <c r="CN986" t="s">
        <v>346</v>
      </c>
      <c r="CP986">
        <v>8</v>
      </c>
      <c r="CS986" t="s">
        <v>337</v>
      </c>
    </row>
    <row r="987" spans="1:98" customFormat="1">
      <c r="A987">
        <v>198848</v>
      </c>
      <c r="B987" t="s">
        <v>425</v>
      </c>
      <c r="C987" t="s">
        <v>360</v>
      </c>
      <c r="D987">
        <v>1994</v>
      </c>
      <c r="E987">
        <v>32</v>
      </c>
      <c r="F987" t="s">
        <v>57</v>
      </c>
      <c r="G987" t="s">
        <v>49</v>
      </c>
      <c r="H987" t="s">
        <v>364</v>
      </c>
      <c r="I987" t="s">
        <v>478</v>
      </c>
      <c r="J987" t="s">
        <v>350</v>
      </c>
      <c r="K987" s="329">
        <v>46124.640636574077</v>
      </c>
      <c r="L987" t="s">
        <v>309</v>
      </c>
      <c r="M987" t="s">
        <v>617</v>
      </c>
      <c r="N987" t="s">
        <v>807</v>
      </c>
      <c r="O987" t="s">
        <v>377</v>
      </c>
      <c r="P987" t="s">
        <v>365</v>
      </c>
      <c r="Q987" t="s">
        <v>304</v>
      </c>
      <c r="R987" t="s">
        <v>383</v>
      </c>
      <c r="S987" t="s">
        <v>121</v>
      </c>
      <c r="T987" t="s">
        <v>121</v>
      </c>
      <c r="U987" t="s">
        <v>331</v>
      </c>
      <c r="V987" t="s">
        <v>107</v>
      </c>
      <c r="W987" t="s">
        <v>384</v>
      </c>
      <c r="X987">
        <v>0</v>
      </c>
      <c r="Y987">
        <v>0</v>
      </c>
      <c r="Z987">
        <v>0</v>
      </c>
      <c r="AA987">
        <v>0</v>
      </c>
      <c r="AB987">
        <v>1</v>
      </c>
      <c r="AC987">
        <v>0</v>
      </c>
      <c r="AD987">
        <v>0</v>
      </c>
      <c r="AE987">
        <v>0</v>
      </c>
      <c r="AF987">
        <v>0</v>
      </c>
      <c r="AG987">
        <v>0</v>
      </c>
      <c r="AH987">
        <v>0</v>
      </c>
      <c r="AI987">
        <v>0</v>
      </c>
      <c r="AJ987">
        <v>0</v>
      </c>
      <c r="AK987">
        <v>0</v>
      </c>
      <c r="AL987">
        <v>0</v>
      </c>
      <c r="AM987">
        <v>0</v>
      </c>
      <c r="AN987">
        <v>0</v>
      </c>
      <c r="AO987">
        <v>0</v>
      </c>
      <c r="AP987" t="s">
        <v>399</v>
      </c>
      <c r="AQ987">
        <v>0</v>
      </c>
      <c r="AR987">
        <v>0</v>
      </c>
      <c r="AS987">
        <v>0</v>
      </c>
      <c r="AT987">
        <v>0</v>
      </c>
      <c r="AU987">
        <v>0</v>
      </c>
      <c r="AV987">
        <v>0</v>
      </c>
      <c r="AW987">
        <v>1</v>
      </c>
      <c r="AX987">
        <v>0</v>
      </c>
      <c r="AY987" t="s">
        <v>345</v>
      </c>
      <c r="AZ987">
        <v>1</v>
      </c>
      <c r="BA987">
        <v>0</v>
      </c>
      <c r="BB987">
        <v>0</v>
      </c>
      <c r="BC987">
        <v>0</v>
      </c>
      <c r="BD987">
        <v>0</v>
      </c>
      <c r="BE987">
        <v>0</v>
      </c>
      <c r="BF987">
        <v>0</v>
      </c>
      <c r="BG987">
        <v>0</v>
      </c>
      <c r="BH987">
        <v>0</v>
      </c>
      <c r="BI987" t="s">
        <v>53</v>
      </c>
      <c r="BK987" t="s">
        <v>127</v>
      </c>
      <c r="BL987" t="s">
        <v>386</v>
      </c>
      <c r="BM987" t="s">
        <v>386</v>
      </c>
      <c r="BN987" t="s">
        <v>118</v>
      </c>
      <c r="BO987" t="s">
        <v>938</v>
      </c>
      <c r="BP987">
        <v>0</v>
      </c>
      <c r="BQ987">
        <v>0</v>
      </c>
      <c r="BR987">
        <v>0</v>
      </c>
      <c r="BS987">
        <v>0</v>
      </c>
      <c r="BT987">
        <v>0</v>
      </c>
      <c r="BU987">
        <v>0</v>
      </c>
      <c r="BV987">
        <v>0</v>
      </c>
      <c r="BW987">
        <v>1</v>
      </c>
      <c r="BX987">
        <v>0</v>
      </c>
      <c r="BY987">
        <v>0</v>
      </c>
      <c r="BZ987">
        <v>0</v>
      </c>
      <c r="CA987">
        <v>0</v>
      </c>
      <c r="CB987">
        <v>0</v>
      </c>
      <c r="CC987">
        <v>0</v>
      </c>
      <c r="CD987">
        <v>0</v>
      </c>
      <c r="CE987" t="s">
        <v>335</v>
      </c>
      <c r="CG987" t="s">
        <v>335</v>
      </c>
      <c r="CI987" t="s">
        <v>386</v>
      </c>
      <c r="CJ987" t="s">
        <v>53</v>
      </c>
      <c r="CL987" t="s">
        <v>53</v>
      </c>
      <c r="CN987" t="s">
        <v>346</v>
      </c>
      <c r="CP987">
        <v>0</v>
      </c>
    </row>
    <row r="988" spans="1:98" customFormat="1">
      <c r="A988">
        <v>199414</v>
      </c>
      <c r="B988" t="s">
        <v>321</v>
      </c>
      <c r="C988" t="s">
        <v>360</v>
      </c>
      <c r="D988">
        <v>1973</v>
      </c>
      <c r="E988">
        <v>53</v>
      </c>
      <c r="F988" t="s">
        <v>58</v>
      </c>
      <c r="G988" t="s">
        <v>84</v>
      </c>
      <c r="H988" t="s">
        <v>678</v>
      </c>
      <c r="I988" t="s">
        <v>424</v>
      </c>
      <c r="J988" t="s">
        <v>325</v>
      </c>
      <c r="K988" s="329">
        <v>46124.63994212963</v>
      </c>
      <c r="L988" t="s">
        <v>309</v>
      </c>
      <c r="M988" t="s">
        <v>438</v>
      </c>
      <c r="N988" t="s">
        <v>441</v>
      </c>
      <c r="O988" t="s">
        <v>442</v>
      </c>
      <c r="P988" t="s">
        <v>405</v>
      </c>
      <c r="R988" t="s">
        <v>122</v>
      </c>
      <c r="S988" t="s">
        <v>122</v>
      </c>
      <c r="T988" t="s">
        <v>394</v>
      </c>
      <c r="U988" t="s">
        <v>331</v>
      </c>
      <c r="V988" t="s">
        <v>112</v>
      </c>
      <c r="W988" t="s">
        <v>557</v>
      </c>
      <c r="X988">
        <v>0</v>
      </c>
      <c r="Y988">
        <v>0</v>
      </c>
      <c r="Z988">
        <v>0</v>
      </c>
      <c r="AA988">
        <v>0</v>
      </c>
      <c r="AB988">
        <v>0</v>
      </c>
      <c r="AC988">
        <v>0</v>
      </c>
      <c r="AD988">
        <v>0</v>
      </c>
      <c r="AE988">
        <v>0</v>
      </c>
      <c r="AF988">
        <v>1</v>
      </c>
      <c r="AG988">
        <v>0</v>
      </c>
      <c r="AH988">
        <v>0</v>
      </c>
      <c r="AI988">
        <v>0</v>
      </c>
      <c r="AJ988">
        <v>0</v>
      </c>
      <c r="AK988">
        <v>0</v>
      </c>
      <c r="AL988">
        <v>0</v>
      </c>
      <c r="AM988">
        <v>0</v>
      </c>
      <c r="AN988">
        <v>0</v>
      </c>
      <c r="AO988">
        <v>0</v>
      </c>
      <c r="AP988" t="s">
        <v>373</v>
      </c>
      <c r="AQ988">
        <v>0</v>
      </c>
      <c r="AR988">
        <v>0</v>
      </c>
      <c r="AS988">
        <v>0</v>
      </c>
      <c r="AT988">
        <v>0</v>
      </c>
      <c r="AU988">
        <v>0</v>
      </c>
      <c r="AV988">
        <v>0</v>
      </c>
      <c r="AW988">
        <v>0</v>
      </c>
      <c r="AX988" t="s">
        <v>3202</v>
      </c>
      <c r="AY988" t="s">
        <v>604</v>
      </c>
      <c r="AZ988">
        <v>0</v>
      </c>
      <c r="BA988">
        <v>0</v>
      </c>
      <c r="BB988">
        <v>0</v>
      </c>
      <c r="BC988">
        <v>1</v>
      </c>
      <c r="BD988">
        <v>0</v>
      </c>
      <c r="BE988">
        <v>1</v>
      </c>
      <c r="BF988">
        <v>0</v>
      </c>
      <c r="BG988">
        <v>0</v>
      </c>
      <c r="BH988">
        <v>0</v>
      </c>
      <c r="BI988" t="s">
        <v>52</v>
      </c>
      <c r="BK988" t="s">
        <v>131</v>
      </c>
      <c r="BL988" t="s">
        <v>130</v>
      </c>
      <c r="BM988" t="s">
        <v>130</v>
      </c>
      <c r="BN988" t="s">
        <v>117</v>
      </c>
      <c r="BO988" t="s">
        <v>924</v>
      </c>
      <c r="BP988">
        <v>0</v>
      </c>
      <c r="BQ988">
        <v>0</v>
      </c>
      <c r="BR988">
        <v>0</v>
      </c>
      <c r="BS988">
        <v>0</v>
      </c>
      <c r="BT988">
        <v>0</v>
      </c>
      <c r="BU988">
        <v>1</v>
      </c>
      <c r="BV988">
        <v>0</v>
      </c>
      <c r="BW988">
        <v>0</v>
      </c>
      <c r="BX988">
        <v>0</v>
      </c>
      <c r="BY988">
        <v>0</v>
      </c>
      <c r="BZ988">
        <v>0</v>
      </c>
      <c r="CA988">
        <v>0</v>
      </c>
      <c r="CB988">
        <v>0</v>
      </c>
      <c r="CC988">
        <v>0</v>
      </c>
      <c r="CD988">
        <v>0</v>
      </c>
      <c r="CE988" t="s">
        <v>335</v>
      </c>
      <c r="CG988" t="s">
        <v>335</v>
      </c>
      <c r="CH988" t="s">
        <v>736</v>
      </c>
      <c r="CI988" t="s">
        <v>128</v>
      </c>
      <c r="CJ988" t="s">
        <v>52</v>
      </c>
      <c r="CL988" t="s">
        <v>52</v>
      </c>
      <c r="CN988" t="s">
        <v>336</v>
      </c>
      <c r="CO988" t="s">
        <v>3203</v>
      </c>
      <c r="CP988">
        <v>4</v>
      </c>
      <c r="CQ988" t="s">
        <v>3204</v>
      </c>
      <c r="CR988" t="s">
        <v>3205</v>
      </c>
      <c r="CS988" t="s">
        <v>347</v>
      </c>
    </row>
    <row r="989" spans="1:98" customFormat="1">
      <c r="A989">
        <v>199452</v>
      </c>
      <c r="B989" t="s">
        <v>617</v>
      </c>
      <c r="C989" t="s">
        <v>322</v>
      </c>
      <c r="D989">
        <v>1992</v>
      </c>
      <c r="E989">
        <v>34</v>
      </c>
      <c r="F989" t="s">
        <v>57</v>
      </c>
      <c r="G989" t="s">
        <v>49</v>
      </c>
      <c r="H989" t="s">
        <v>364</v>
      </c>
      <c r="I989" t="s">
        <v>478</v>
      </c>
      <c r="J989" t="s">
        <v>350</v>
      </c>
      <c r="K989" s="329">
        <v>46124.639745370368</v>
      </c>
      <c r="L989" t="s">
        <v>309</v>
      </c>
      <c r="M989" t="s">
        <v>617</v>
      </c>
      <c r="N989" t="s">
        <v>807</v>
      </c>
      <c r="O989" t="s">
        <v>377</v>
      </c>
      <c r="P989" t="s">
        <v>365</v>
      </c>
      <c r="Q989" t="s">
        <v>304</v>
      </c>
      <c r="R989" t="s">
        <v>383</v>
      </c>
      <c r="S989" t="s">
        <v>121</v>
      </c>
      <c r="T989" t="s">
        <v>121</v>
      </c>
      <c r="U989" t="s">
        <v>331</v>
      </c>
      <c r="V989" t="s">
        <v>107</v>
      </c>
      <c r="W989" t="s">
        <v>623</v>
      </c>
      <c r="X989">
        <v>0</v>
      </c>
      <c r="Y989">
        <v>0</v>
      </c>
      <c r="Z989">
        <v>0</v>
      </c>
      <c r="AA989">
        <v>0</v>
      </c>
      <c r="AB989">
        <v>0</v>
      </c>
      <c r="AC989">
        <v>0</v>
      </c>
      <c r="AD989">
        <v>0</v>
      </c>
      <c r="AE989">
        <v>1</v>
      </c>
      <c r="AF989">
        <v>0</v>
      </c>
      <c r="AG989">
        <v>0</v>
      </c>
      <c r="AH989">
        <v>0</v>
      </c>
      <c r="AI989">
        <v>0</v>
      </c>
      <c r="AJ989">
        <v>0</v>
      </c>
      <c r="AK989">
        <v>0</v>
      </c>
      <c r="AL989">
        <v>0</v>
      </c>
      <c r="AM989">
        <v>0</v>
      </c>
      <c r="AN989">
        <v>0</v>
      </c>
      <c r="AO989">
        <v>0</v>
      </c>
      <c r="AP989" t="s">
        <v>345</v>
      </c>
      <c r="AQ989">
        <v>1</v>
      </c>
      <c r="AR989">
        <v>0</v>
      </c>
      <c r="AS989">
        <v>0</v>
      </c>
      <c r="AT989">
        <v>0</v>
      </c>
      <c r="AU989">
        <v>0</v>
      </c>
      <c r="AV989">
        <v>0</v>
      </c>
      <c r="AW989">
        <v>0</v>
      </c>
      <c r="AX989">
        <v>0</v>
      </c>
      <c r="AY989" t="s">
        <v>345</v>
      </c>
      <c r="AZ989">
        <v>1</v>
      </c>
      <c r="BA989">
        <v>0</v>
      </c>
      <c r="BB989">
        <v>0</v>
      </c>
      <c r="BC989">
        <v>0</v>
      </c>
      <c r="BD989">
        <v>0</v>
      </c>
      <c r="BE989">
        <v>0</v>
      </c>
      <c r="BF989">
        <v>0</v>
      </c>
      <c r="BG989">
        <v>0</v>
      </c>
      <c r="BH989">
        <v>0</v>
      </c>
      <c r="BI989" t="s">
        <v>52</v>
      </c>
      <c r="BK989" t="s">
        <v>130</v>
      </c>
      <c r="BL989" t="s">
        <v>130</v>
      </c>
      <c r="BM989" t="s">
        <v>130</v>
      </c>
      <c r="BN989" t="s">
        <v>118</v>
      </c>
      <c r="BO989" t="s">
        <v>924</v>
      </c>
      <c r="BP989">
        <v>0</v>
      </c>
      <c r="BQ989">
        <v>0</v>
      </c>
      <c r="BR989">
        <v>0</v>
      </c>
      <c r="BS989">
        <v>0</v>
      </c>
      <c r="BT989">
        <v>0</v>
      </c>
      <c r="BU989">
        <v>1</v>
      </c>
      <c r="BV989">
        <v>0</v>
      </c>
      <c r="BW989">
        <v>0</v>
      </c>
      <c r="BX989">
        <v>0</v>
      </c>
      <c r="BY989">
        <v>0</v>
      </c>
      <c r="BZ989">
        <v>0</v>
      </c>
      <c r="CA989">
        <v>0</v>
      </c>
      <c r="CB989">
        <v>0</v>
      </c>
      <c r="CC989">
        <v>0</v>
      </c>
      <c r="CD989">
        <v>0</v>
      </c>
      <c r="CE989" t="s">
        <v>335</v>
      </c>
      <c r="CG989" t="s">
        <v>335</v>
      </c>
      <c r="CI989" t="s">
        <v>130</v>
      </c>
      <c r="CJ989" t="s">
        <v>52</v>
      </c>
      <c r="CL989" t="s">
        <v>52</v>
      </c>
      <c r="CN989" t="s">
        <v>346</v>
      </c>
      <c r="CP989">
        <v>8</v>
      </c>
      <c r="CS989" t="s">
        <v>337</v>
      </c>
    </row>
    <row r="990" spans="1:98" customFormat="1">
      <c r="A990">
        <v>199436</v>
      </c>
      <c r="B990" t="s">
        <v>712</v>
      </c>
      <c r="C990" t="s">
        <v>360</v>
      </c>
      <c r="D990">
        <v>1968</v>
      </c>
      <c r="E990">
        <v>58</v>
      </c>
      <c r="F990" t="s">
        <v>58</v>
      </c>
      <c r="G990" t="s">
        <v>83</v>
      </c>
      <c r="H990" t="s">
        <v>523</v>
      </c>
      <c r="I990" t="s">
        <v>397</v>
      </c>
      <c r="J990" t="s">
        <v>325</v>
      </c>
      <c r="K990" s="329">
        <v>46124.626886574071</v>
      </c>
      <c r="L990" t="s">
        <v>309</v>
      </c>
      <c r="M990" t="s">
        <v>712</v>
      </c>
      <c r="N990" t="s">
        <v>713</v>
      </c>
      <c r="O990" t="s">
        <v>381</v>
      </c>
      <c r="P990" t="s">
        <v>382</v>
      </c>
      <c r="Q990" t="s">
        <v>1255</v>
      </c>
      <c r="R990" t="s">
        <v>123</v>
      </c>
      <c r="S990" t="s">
        <v>123</v>
      </c>
      <c r="T990" t="s">
        <v>520</v>
      </c>
      <c r="U990" t="s">
        <v>331</v>
      </c>
      <c r="V990" t="s">
        <v>107</v>
      </c>
      <c r="W990" t="s">
        <v>344</v>
      </c>
      <c r="X990">
        <v>0</v>
      </c>
      <c r="Y990">
        <v>0</v>
      </c>
      <c r="Z990">
        <v>0</v>
      </c>
      <c r="AA990">
        <v>1</v>
      </c>
      <c r="AB990">
        <v>0</v>
      </c>
      <c r="AC990">
        <v>0</v>
      </c>
      <c r="AD990">
        <v>0</v>
      </c>
      <c r="AE990">
        <v>0</v>
      </c>
      <c r="AF990">
        <v>0</v>
      </c>
      <c r="AG990">
        <v>0</v>
      </c>
      <c r="AH990">
        <v>0</v>
      </c>
      <c r="AI990">
        <v>0</v>
      </c>
      <c r="AJ990">
        <v>0</v>
      </c>
      <c r="AK990">
        <v>0</v>
      </c>
      <c r="AL990">
        <v>0</v>
      </c>
      <c r="AM990">
        <v>0</v>
      </c>
      <c r="AN990">
        <v>0</v>
      </c>
      <c r="AO990">
        <v>0</v>
      </c>
      <c r="AP990" t="s">
        <v>375</v>
      </c>
      <c r="AQ990">
        <v>0</v>
      </c>
      <c r="AR990">
        <v>1</v>
      </c>
      <c r="AS990">
        <v>0</v>
      </c>
      <c r="AT990">
        <v>0</v>
      </c>
      <c r="AU990">
        <v>0</v>
      </c>
      <c r="AV990">
        <v>0</v>
      </c>
      <c r="AW990">
        <v>0</v>
      </c>
      <c r="AX990">
        <v>0</v>
      </c>
      <c r="AY990" t="s">
        <v>375</v>
      </c>
      <c r="AZ990">
        <v>0</v>
      </c>
      <c r="BA990">
        <v>1</v>
      </c>
      <c r="BB990">
        <v>0</v>
      </c>
      <c r="BC990">
        <v>0</v>
      </c>
      <c r="BD990">
        <v>0</v>
      </c>
      <c r="BE990">
        <v>0</v>
      </c>
      <c r="BF990">
        <v>0</v>
      </c>
      <c r="BG990">
        <v>0</v>
      </c>
      <c r="BH990">
        <v>0</v>
      </c>
      <c r="BI990" t="s">
        <v>52</v>
      </c>
      <c r="BK990" t="s">
        <v>130</v>
      </c>
      <c r="BL990" t="s">
        <v>129</v>
      </c>
      <c r="BM990" t="s">
        <v>129</v>
      </c>
      <c r="BN990" t="s">
        <v>117</v>
      </c>
      <c r="BO990" t="s">
        <v>926</v>
      </c>
      <c r="BP990">
        <v>1</v>
      </c>
      <c r="BQ990">
        <v>0</v>
      </c>
      <c r="BR990">
        <v>0</v>
      </c>
      <c r="BS990">
        <v>0</v>
      </c>
      <c r="BT990">
        <v>0</v>
      </c>
      <c r="BU990">
        <v>1</v>
      </c>
      <c r="BV990">
        <v>0</v>
      </c>
      <c r="BW990">
        <v>0</v>
      </c>
      <c r="BX990">
        <v>0</v>
      </c>
      <c r="BY990">
        <v>0</v>
      </c>
      <c r="BZ990">
        <v>0</v>
      </c>
      <c r="CA990">
        <v>0</v>
      </c>
      <c r="CB990">
        <v>0</v>
      </c>
      <c r="CC990">
        <v>0</v>
      </c>
      <c r="CD990">
        <v>0</v>
      </c>
      <c r="CE990" t="s">
        <v>335</v>
      </c>
      <c r="CG990" t="s">
        <v>335</v>
      </c>
      <c r="CI990" t="s">
        <v>128</v>
      </c>
      <c r="CJ990" t="s">
        <v>51</v>
      </c>
      <c r="CL990" t="s">
        <v>51</v>
      </c>
      <c r="CN990" t="s">
        <v>346</v>
      </c>
      <c r="CP990">
        <v>10</v>
      </c>
      <c r="CS990" t="s">
        <v>337</v>
      </c>
    </row>
    <row r="991" spans="1:98" customFormat="1">
      <c r="A991">
        <v>199447</v>
      </c>
      <c r="B991" t="s">
        <v>468</v>
      </c>
      <c r="C991" t="s">
        <v>360</v>
      </c>
      <c r="D991">
        <v>1972</v>
      </c>
      <c r="E991">
        <v>54</v>
      </c>
      <c r="F991" t="s">
        <v>58</v>
      </c>
      <c r="G991" t="s">
        <v>78</v>
      </c>
      <c r="H991" t="s">
        <v>476</v>
      </c>
      <c r="I991" t="s">
        <v>378</v>
      </c>
      <c r="J991" t="s">
        <v>325</v>
      </c>
      <c r="K991" s="329">
        <v>46124.626481481479</v>
      </c>
      <c r="L991" t="s">
        <v>309</v>
      </c>
      <c r="M991" t="s">
        <v>468</v>
      </c>
      <c r="N991" t="s">
        <v>469</v>
      </c>
      <c r="O991" t="s">
        <v>415</v>
      </c>
      <c r="P991" t="s">
        <v>382</v>
      </c>
      <c r="R991" t="s">
        <v>383</v>
      </c>
      <c r="S991" t="s">
        <v>121</v>
      </c>
      <c r="T991" t="s">
        <v>121</v>
      </c>
      <c r="U991" t="s">
        <v>331</v>
      </c>
      <c r="V991" t="s">
        <v>112</v>
      </c>
      <c r="W991" t="s">
        <v>373</v>
      </c>
      <c r="X991">
        <v>0</v>
      </c>
      <c r="Y991">
        <v>0</v>
      </c>
      <c r="Z991">
        <v>0</v>
      </c>
      <c r="AA991">
        <v>0</v>
      </c>
      <c r="AB991">
        <v>0</v>
      </c>
      <c r="AC991">
        <v>0</v>
      </c>
      <c r="AD991">
        <v>0</v>
      </c>
      <c r="AE991">
        <v>0</v>
      </c>
      <c r="AF991">
        <v>0</v>
      </c>
      <c r="AG991">
        <v>0</v>
      </c>
      <c r="AH991">
        <v>0</v>
      </c>
      <c r="AI991">
        <v>0</v>
      </c>
      <c r="AJ991">
        <v>0</v>
      </c>
      <c r="AK991">
        <v>0</v>
      </c>
      <c r="AL991">
        <v>0</v>
      </c>
      <c r="AM991">
        <v>0</v>
      </c>
      <c r="AN991">
        <v>0</v>
      </c>
      <c r="AO991" t="s">
        <v>3206</v>
      </c>
      <c r="AP991" t="s">
        <v>345</v>
      </c>
      <c r="AQ991">
        <v>1</v>
      </c>
      <c r="AR991">
        <v>0</v>
      </c>
      <c r="AS991">
        <v>0</v>
      </c>
      <c r="AT991">
        <v>0</v>
      </c>
      <c r="AU991">
        <v>0</v>
      </c>
      <c r="AV991">
        <v>0</v>
      </c>
      <c r="AW991">
        <v>0</v>
      </c>
      <c r="AX991">
        <v>0</v>
      </c>
      <c r="AY991" t="s">
        <v>345</v>
      </c>
      <c r="AZ991">
        <v>1</v>
      </c>
      <c r="BA991">
        <v>0</v>
      </c>
      <c r="BB991">
        <v>0</v>
      </c>
      <c r="BC991">
        <v>0</v>
      </c>
      <c r="BD991">
        <v>0</v>
      </c>
      <c r="BE991">
        <v>0</v>
      </c>
      <c r="BF991">
        <v>0</v>
      </c>
      <c r="BG991">
        <v>0</v>
      </c>
      <c r="BH991">
        <v>0</v>
      </c>
      <c r="BI991" t="s">
        <v>51</v>
      </c>
      <c r="BJ991" t="s">
        <v>3207</v>
      </c>
      <c r="BK991" t="s">
        <v>386</v>
      </c>
      <c r="BL991" t="s">
        <v>386</v>
      </c>
      <c r="BM991" t="s">
        <v>130</v>
      </c>
      <c r="BN991" t="s">
        <v>120</v>
      </c>
      <c r="BO991" t="s">
        <v>373</v>
      </c>
      <c r="BP991">
        <v>0</v>
      </c>
      <c r="BQ991">
        <v>0</v>
      </c>
      <c r="BR991">
        <v>0</v>
      </c>
      <c r="BS991">
        <v>0</v>
      </c>
      <c r="BT991">
        <v>0</v>
      </c>
      <c r="BU991">
        <v>0</v>
      </c>
      <c r="BV991">
        <v>0</v>
      </c>
      <c r="BW991">
        <v>0</v>
      </c>
      <c r="BX991">
        <v>0</v>
      </c>
      <c r="BY991">
        <v>0</v>
      </c>
      <c r="BZ991">
        <v>0</v>
      </c>
      <c r="CA991">
        <v>0</v>
      </c>
      <c r="CB991">
        <v>0</v>
      </c>
      <c r="CC991">
        <v>0</v>
      </c>
      <c r="CD991" t="s">
        <v>3208</v>
      </c>
      <c r="CE991" t="s">
        <v>140</v>
      </c>
      <c r="CG991" t="s">
        <v>335</v>
      </c>
      <c r="CI991" t="s">
        <v>130</v>
      </c>
      <c r="CJ991" t="s">
        <v>52</v>
      </c>
      <c r="CK991" t="s">
        <v>3209</v>
      </c>
      <c r="CL991" t="s">
        <v>52</v>
      </c>
      <c r="CM991" t="s">
        <v>3210</v>
      </c>
      <c r="CN991" t="s">
        <v>346</v>
      </c>
      <c r="CP991">
        <v>10</v>
      </c>
      <c r="CS991" t="s">
        <v>337</v>
      </c>
    </row>
    <row r="992" spans="1:98" customFormat="1">
      <c r="A992">
        <v>150650</v>
      </c>
      <c r="B992" t="s">
        <v>321</v>
      </c>
      <c r="C992" t="s">
        <v>322</v>
      </c>
      <c r="D992">
        <v>1968</v>
      </c>
      <c r="E992">
        <v>58</v>
      </c>
      <c r="F992" t="s">
        <v>58</v>
      </c>
      <c r="G992" t="s">
        <v>49</v>
      </c>
      <c r="H992" t="s">
        <v>328</v>
      </c>
      <c r="I992" t="s">
        <v>471</v>
      </c>
      <c r="J992" t="s">
        <v>350</v>
      </c>
      <c r="K992" s="329">
        <v>46124.622152777774</v>
      </c>
      <c r="L992" t="s">
        <v>309</v>
      </c>
      <c r="M992" t="s">
        <v>762</v>
      </c>
      <c r="N992" t="s">
        <v>811</v>
      </c>
      <c r="O992" t="s">
        <v>453</v>
      </c>
      <c r="P992" t="s">
        <v>342</v>
      </c>
      <c r="Q992" t="s">
        <v>307</v>
      </c>
      <c r="R992" t="s">
        <v>383</v>
      </c>
      <c r="S992" t="s">
        <v>121</v>
      </c>
      <c r="T992" t="s">
        <v>121</v>
      </c>
      <c r="U992" t="s">
        <v>1650</v>
      </c>
      <c r="V992" t="s">
        <v>107</v>
      </c>
      <c r="W992" t="s">
        <v>344</v>
      </c>
      <c r="X992">
        <v>0</v>
      </c>
      <c r="Y992">
        <v>0</v>
      </c>
      <c r="Z992">
        <v>0</v>
      </c>
      <c r="AA992">
        <v>1</v>
      </c>
      <c r="AB992">
        <v>0</v>
      </c>
      <c r="AC992">
        <v>0</v>
      </c>
      <c r="AD992">
        <v>0</v>
      </c>
      <c r="AE992">
        <v>0</v>
      </c>
      <c r="AF992">
        <v>0</v>
      </c>
      <c r="AG992">
        <v>0</v>
      </c>
      <c r="AH992">
        <v>0</v>
      </c>
      <c r="AI992">
        <v>0</v>
      </c>
      <c r="AJ992">
        <v>0</v>
      </c>
      <c r="AK992">
        <v>0</v>
      </c>
      <c r="AL992">
        <v>0</v>
      </c>
      <c r="AM992">
        <v>0</v>
      </c>
      <c r="AN992">
        <v>0</v>
      </c>
      <c r="AO992">
        <v>0</v>
      </c>
      <c r="AP992" t="s">
        <v>345</v>
      </c>
      <c r="AQ992">
        <v>1</v>
      </c>
      <c r="AR992">
        <v>0</v>
      </c>
      <c r="AS992">
        <v>0</v>
      </c>
      <c r="AT992">
        <v>0</v>
      </c>
      <c r="AU992">
        <v>0</v>
      </c>
      <c r="AV992">
        <v>0</v>
      </c>
      <c r="AW992">
        <v>0</v>
      </c>
      <c r="AX992">
        <v>0</v>
      </c>
      <c r="AY992" t="s">
        <v>345</v>
      </c>
      <c r="AZ992">
        <v>1</v>
      </c>
      <c r="BA992">
        <v>0</v>
      </c>
      <c r="BB992">
        <v>0</v>
      </c>
      <c r="BC992">
        <v>0</v>
      </c>
      <c r="BD992">
        <v>0</v>
      </c>
      <c r="BE992">
        <v>0</v>
      </c>
      <c r="BF992">
        <v>0</v>
      </c>
      <c r="BG992">
        <v>0</v>
      </c>
      <c r="BH992">
        <v>0</v>
      </c>
      <c r="BK992" t="s">
        <v>127</v>
      </c>
      <c r="BL992" t="s">
        <v>127</v>
      </c>
      <c r="BM992" t="s">
        <v>127</v>
      </c>
      <c r="BN992" t="s">
        <v>118</v>
      </c>
      <c r="BO992" t="s">
        <v>924</v>
      </c>
      <c r="BP992">
        <v>0</v>
      </c>
      <c r="BQ992">
        <v>0</v>
      </c>
      <c r="BR992">
        <v>0</v>
      </c>
      <c r="BS992">
        <v>0</v>
      </c>
      <c r="BT992">
        <v>0</v>
      </c>
      <c r="BU992">
        <v>1</v>
      </c>
      <c r="BV992">
        <v>0</v>
      </c>
      <c r="BW992">
        <v>0</v>
      </c>
      <c r="BX992">
        <v>0</v>
      </c>
      <c r="BY992">
        <v>0</v>
      </c>
      <c r="BZ992">
        <v>0</v>
      </c>
      <c r="CA992">
        <v>0</v>
      </c>
      <c r="CB992">
        <v>0</v>
      </c>
      <c r="CC992">
        <v>0</v>
      </c>
      <c r="CD992">
        <v>0</v>
      </c>
      <c r="CE992" t="s">
        <v>335</v>
      </c>
      <c r="CG992" t="s">
        <v>335</v>
      </c>
      <c r="CI992" t="s">
        <v>129</v>
      </c>
      <c r="CJ992" t="s">
        <v>52</v>
      </c>
      <c r="CL992" t="s">
        <v>52</v>
      </c>
      <c r="CN992" t="s">
        <v>346</v>
      </c>
      <c r="CP992">
        <v>8</v>
      </c>
    </row>
    <row r="993" spans="1:97" customFormat="1">
      <c r="A993">
        <v>198970</v>
      </c>
      <c r="B993" t="s">
        <v>401</v>
      </c>
      <c r="C993" t="s">
        <v>322</v>
      </c>
      <c r="D993">
        <v>1975</v>
      </c>
      <c r="E993">
        <v>51</v>
      </c>
      <c r="F993" t="s">
        <v>58</v>
      </c>
      <c r="G993" t="s">
        <v>49</v>
      </c>
      <c r="H993" t="s">
        <v>492</v>
      </c>
      <c r="I993" t="s">
        <v>361</v>
      </c>
      <c r="J993" t="s">
        <v>350</v>
      </c>
      <c r="K993" s="329">
        <v>46124.617164351854</v>
      </c>
      <c r="L993" t="s">
        <v>309</v>
      </c>
      <c r="M993" t="s">
        <v>502</v>
      </c>
      <c r="N993" t="s">
        <v>582</v>
      </c>
      <c r="O993" t="s">
        <v>483</v>
      </c>
      <c r="P993" t="s">
        <v>382</v>
      </c>
      <c r="Q993" t="s">
        <v>1256</v>
      </c>
      <c r="R993" t="s">
        <v>383</v>
      </c>
      <c r="S993" t="s">
        <v>121</v>
      </c>
      <c r="T993" t="s">
        <v>121</v>
      </c>
      <c r="U993" t="s">
        <v>331</v>
      </c>
      <c r="V993" t="s">
        <v>112</v>
      </c>
      <c r="W993" t="s">
        <v>524</v>
      </c>
      <c r="X993">
        <v>0</v>
      </c>
      <c r="Y993">
        <v>1</v>
      </c>
      <c r="Z993">
        <v>0</v>
      </c>
      <c r="AA993">
        <v>0</v>
      </c>
      <c r="AB993">
        <v>0</v>
      </c>
      <c r="AC993">
        <v>0</v>
      </c>
      <c r="AD993">
        <v>0</v>
      </c>
      <c r="AE993">
        <v>0</v>
      </c>
      <c r="AF993">
        <v>0</v>
      </c>
      <c r="AG993">
        <v>0</v>
      </c>
      <c r="AH993">
        <v>0</v>
      </c>
      <c r="AI993">
        <v>0</v>
      </c>
      <c r="AJ993">
        <v>0</v>
      </c>
      <c r="AK993">
        <v>0</v>
      </c>
      <c r="AL993">
        <v>0</v>
      </c>
      <c r="AM993">
        <v>0</v>
      </c>
      <c r="AN993">
        <v>0</v>
      </c>
      <c r="AO993">
        <v>0</v>
      </c>
      <c r="AP993" t="s">
        <v>399</v>
      </c>
      <c r="AQ993">
        <v>0</v>
      </c>
      <c r="AR993">
        <v>0</v>
      </c>
      <c r="AS993">
        <v>0</v>
      </c>
      <c r="AT993">
        <v>0</v>
      </c>
      <c r="AU993">
        <v>0</v>
      </c>
      <c r="AV993">
        <v>0</v>
      </c>
      <c r="AW993">
        <v>1</v>
      </c>
      <c r="AX993">
        <v>0</v>
      </c>
      <c r="AY993" t="s">
        <v>345</v>
      </c>
      <c r="AZ993">
        <v>1</v>
      </c>
      <c r="BA993">
        <v>0</v>
      </c>
      <c r="BB993">
        <v>0</v>
      </c>
      <c r="BC993">
        <v>0</v>
      </c>
      <c r="BD993">
        <v>0</v>
      </c>
      <c r="BE993">
        <v>0</v>
      </c>
      <c r="BF993">
        <v>0</v>
      </c>
      <c r="BG993">
        <v>0</v>
      </c>
      <c r="BH993">
        <v>0</v>
      </c>
      <c r="BI993" t="s">
        <v>51</v>
      </c>
      <c r="BK993" t="s">
        <v>386</v>
      </c>
      <c r="BL993" t="s">
        <v>386</v>
      </c>
      <c r="BM993" t="s">
        <v>128</v>
      </c>
      <c r="BN993" t="s">
        <v>118</v>
      </c>
      <c r="BO993" t="s">
        <v>921</v>
      </c>
      <c r="BP993">
        <v>0</v>
      </c>
      <c r="BQ993">
        <v>0</v>
      </c>
      <c r="BR993">
        <v>0</v>
      </c>
      <c r="BS993">
        <v>0</v>
      </c>
      <c r="BT993">
        <v>0</v>
      </c>
      <c r="BU993">
        <v>0</v>
      </c>
      <c r="BV993">
        <v>0</v>
      </c>
      <c r="BW993">
        <v>0</v>
      </c>
      <c r="BX993">
        <v>0</v>
      </c>
      <c r="BY993">
        <v>0</v>
      </c>
      <c r="BZ993">
        <v>1</v>
      </c>
      <c r="CA993">
        <v>0</v>
      </c>
      <c r="CB993">
        <v>0</v>
      </c>
      <c r="CC993">
        <v>0</v>
      </c>
      <c r="CD993">
        <v>0</v>
      </c>
      <c r="CE993" t="s">
        <v>335</v>
      </c>
      <c r="CG993" t="s">
        <v>335</v>
      </c>
      <c r="CH993" t="s">
        <v>3211</v>
      </c>
      <c r="CI993" t="s">
        <v>127</v>
      </c>
      <c r="CJ993" t="s">
        <v>52</v>
      </c>
      <c r="CL993" t="s">
        <v>52</v>
      </c>
      <c r="CN993" t="s">
        <v>346</v>
      </c>
      <c r="CP993">
        <v>6</v>
      </c>
    </row>
    <row r="994" spans="1:97" customFormat="1">
      <c r="A994">
        <v>115052</v>
      </c>
      <c r="B994" t="s">
        <v>366</v>
      </c>
      <c r="C994" t="s">
        <v>322</v>
      </c>
      <c r="D994">
        <v>1967</v>
      </c>
      <c r="E994">
        <v>59</v>
      </c>
      <c r="F994" t="s">
        <v>58</v>
      </c>
      <c r="G994" t="s">
        <v>49</v>
      </c>
      <c r="H994" t="s">
        <v>586</v>
      </c>
      <c r="I994" t="s">
        <v>324</v>
      </c>
      <c r="J994" t="s">
        <v>350</v>
      </c>
      <c r="K994" s="329">
        <v>46124.6169212963</v>
      </c>
      <c r="L994" t="s">
        <v>309</v>
      </c>
      <c r="M994" t="s">
        <v>502</v>
      </c>
      <c r="N994" t="s">
        <v>582</v>
      </c>
      <c r="O994" t="s">
        <v>483</v>
      </c>
      <c r="P994" t="s">
        <v>382</v>
      </c>
      <c r="Q994" t="s">
        <v>1256</v>
      </c>
      <c r="R994" t="s">
        <v>383</v>
      </c>
      <c r="S994" t="s">
        <v>121</v>
      </c>
      <c r="T994" t="s">
        <v>121</v>
      </c>
      <c r="U994" t="s">
        <v>331</v>
      </c>
      <c r="V994" t="s">
        <v>112</v>
      </c>
      <c r="W994" t="s">
        <v>470</v>
      </c>
      <c r="X994">
        <v>0</v>
      </c>
      <c r="Y994">
        <v>0</v>
      </c>
      <c r="Z994">
        <v>1</v>
      </c>
      <c r="AA994">
        <v>0</v>
      </c>
      <c r="AB994">
        <v>0</v>
      </c>
      <c r="AC994">
        <v>0</v>
      </c>
      <c r="AD994">
        <v>0</v>
      </c>
      <c r="AE994">
        <v>0</v>
      </c>
      <c r="AF994">
        <v>0</v>
      </c>
      <c r="AG994">
        <v>0</v>
      </c>
      <c r="AH994">
        <v>0</v>
      </c>
      <c r="AI994">
        <v>0</v>
      </c>
      <c r="AJ994">
        <v>0</v>
      </c>
      <c r="AK994">
        <v>0</v>
      </c>
      <c r="AL994">
        <v>0</v>
      </c>
      <c r="AM994">
        <v>0</v>
      </c>
      <c r="AN994">
        <v>0</v>
      </c>
      <c r="AO994">
        <v>0</v>
      </c>
      <c r="AP994" t="s">
        <v>345</v>
      </c>
      <c r="AQ994">
        <v>1</v>
      </c>
      <c r="AR994">
        <v>0</v>
      </c>
      <c r="AS994">
        <v>0</v>
      </c>
      <c r="AT994">
        <v>0</v>
      </c>
      <c r="AU994">
        <v>0</v>
      </c>
      <c r="AV994">
        <v>0</v>
      </c>
      <c r="AW994">
        <v>0</v>
      </c>
      <c r="AX994">
        <v>0</v>
      </c>
      <c r="AY994" t="s">
        <v>345</v>
      </c>
      <c r="AZ994">
        <v>1</v>
      </c>
      <c r="BA994">
        <v>0</v>
      </c>
      <c r="BB994">
        <v>0</v>
      </c>
      <c r="BC994">
        <v>0</v>
      </c>
      <c r="BD994">
        <v>0</v>
      </c>
      <c r="BE994">
        <v>0</v>
      </c>
      <c r="BF994">
        <v>0</v>
      </c>
      <c r="BG994">
        <v>0</v>
      </c>
      <c r="BH994">
        <v>0</v>
      </c>
      <c r="BK994" t="s">
        <v>386</v>
      </c>
      <c r="BL994" t="s">
        <v>128</v>
      </c>
      <c r="BM994" t="s">
        <v>129</v>
      </c>
      <c r="BN994" t="s">
        <v>118</v>
      </c>
      <c r="BO994" t="s">
        <v>373</v>
      </c>
      <c r="BP994">
        <v>0</v>
      </c>
      <c r="BQ994">
        <v>0</v>
      </c>
      <c r="BR994">
        <v>0</v>
      </c>
      <c r="BS994">
        <v>0</v>
      </c>
      <c r="BT994">
        <v>0</v>
      </c>
      <c r="BU994">
        <v>0</v>
      </c>
      <c r="BV994">
        <v>0</v>
      </c>
      <c r="BW994">
        <v>0</v>
      </c>
      <c r="BX994">
        <v>0</v>
      </c>
      <c r="BY994">
        <v>0</v>
      </c>
      <c r="BZ994">
        <v>0</v>
      </c>
      <c r="CA994">
        <v>0</v>
      </c>
      <c r="CB994">
        <v>0</v>
      </c>
      <c r="CC994">
        <v>0</v>
      </c>
      <c r="CD994">
        <v>1</v>
      </c>
      <c r="CE994" t="s">
        <v>225</v>
      </c>
      <c r="CG994" t="s">
        <v>335</v>
      </c>
      <c r="CH994" t="s">
        <v>1499</v>
      </c>
      <c r="CI994" t="s">
        <v>127</v>
      </c>
      <c r="CJ994" t="s">
        <v>53</v>
      </c>
      <c r="CL994" t="s">
        <v>53</v>
      </c>
      <c r="CN994" t="s">
        <v>346</v>
      </c>
      <c r="CP994">
        <v>4</v>
      </c>
      <c r="CS994" t="s">
        <v>400</v>
      </c>
    </row>
    <row r="995" spans="1:97" customFormat="1">
      <c r="A995">
        <v>199440</v>
      </c>
      <c r="B995" t="s">
        <v>1814</v>
      </c>
      <c r="C995" t="s">
        <v>322</v>
      </c>
      <c r="D995">
        <v>1973</v>
      </c>
      <c r="E995">
        <v>53</v>
      </c>
      <c r="F995" t="s">
        <v>58</v>
      </c>
      <c r="G995" t="s">
        <v>49</v>
      </c>
      <c r="H995" t="s">
        <v>377</v>
      </c>
      <c r="I995" t="s">
        <v>402</v>
      </c>
      <c r="J995" t="s">
        <v>325</v>
      </c>
      <c r="K995" s="329">
        <v>46124.615185185183</v>
      </c>
      <c r="L995" t="s">
        <v>309</v>
      </c>
      <c r="M995" t="s">
        <v>502</v>
      </c>
      <c r="N995" t="s">
        <v>582</v>
      </c>
      <c r="O995" t="s">
        <v>483</v>
      </c>
      <c r="P995" t="s">
        <v>382</v>
      </c>
      <c r="Q995" t="s">
        <v>1256</v>
      </c>
      <c r="R995" t="s">
        <v>383</v>
      </c>
      <c r="S995" t="s">
        <v>121</v>
      </c>
      <c r="T995" t="s">
        <v>343</v>
      </c>
      <c r="U995" t="s">
        <v>331</v>
      </c>
      <c r="V995" t="s">
        <v>112</v>
      </c>
      <c r="W995" t="s">
        <v>501</v>
      </c>
      <c r="X995">
        <v>0</v>
      </c>
      <c r="Y995">
        <v>0</v>
      </c>
      <c r="Z995">
        <v>0</v>
      </c>
      <c r="AA995">
        <v>0</v>
      </c>
      <c r="AB995">
        <v>0</v>
      </c>
      <c r="AC995">
        <v>0</v>
      </c>
      <c r="AD995">
        <v>1</v>
      </c>
      <c r="AE995">
        <v>0</v>
      </c>
      <c r="AF995">
        <v>0</v>
      </c>
      <c r="AG995">
        <v>0</v>
      </c>
      <c r="AH995">
        <v>0</v>
      </c>
      <c r="AI995">
        <v>0</v>
      </c>
      <c r="AJ995">
        <v>0</v>
      </c>
      <c r="AK995">
        <v>0</v>
      </c>
      <c r="AL995">
        <v>0</v>
      </c>
      <c r="AM995">
        <v>0</v>
      </c>
      <c r="AN995">
        <v>0</v>
      </c>
      <c r="AO995">
        <v>0</v>
      </c>
      <c r="AP995" t="s">
        <v>345</v>
      </c>
      <c r="AQ995">
        <v>1</v>
      </c>
      <c r="AR995">
        <v>0</v>
      </c>
      <c r="AS995">
        <v>0</v>
      </c>
      <c r="AT995">
        <v>0</v>
      </c>
      <c r="AU995">
        <v>0</v>
      </c>
      <c r="AV995">
        <v>0</v>
      </c>
      <c r="AW995">
        <v>0</v>
      </c>
      <c r="AX995">
        <v>0</v>
      </c>
      <c r="AY995" t="s">
        <v>345</v>
      </c>
      <c r="AZ995">
        <v>1</v>
      </c>
      <c r="BA995">
        <v>0</v>
      </c>
      <c r="BB995">
        <v>0</v>
      </c>
      <c r="BC995">
        <v>0</v>
      </c>
      <c r="BD995">
        <v>0</v>
      </c>
      <c r="BE995">
        <v>0</v>
      </c>
      <c r="BF995">
        <v>0</v>
      </c>
      <c r="BG995">
        <v>0</v>
      </c>
      <c r="BH995">
        <v>0</v>
      </c>
      <c r="BK995" t="s">
        <v>386</v>
      </c>
      <c r="BL995" t="s">
        <v>127</v>
      </c>
      <c r="BM995" t="s">
        <v>127</v>
      </c>
      <c r="BN995" t="s">
        <v>118</v>
      </c>
      <c r="BO995" t="s">
        <v>921</v>
      </c>
      <c r="BP995">
        <v>0</v>
      </c>
      <c r="BQ995">
        <v>0</v>
      </c>
      <c r="BR995">
        <v>0</v>
      </c>
      <c r="BS995">
        <v>0</v>
      </c>
      <c r="BT995">
        <v>0</v>
      </c>
      <c r="BU995">
        <v>0</v>
      </c>
      <c r="BV995">
        <v>0</v>
      </c>
      <c r="BW995">
        <v>0</v>
      </c>
      <c r="BX995">
        <v>0</v>
      </c>
      <c r="BY995">
        <v>0</v>
      </c>
      <c r="BZ995">
        <v>1</v>
      </c>
      <c r="CA995">
        <v>0</v>
      </c>
      <c r="CB995">
        <v>0</v>
      </c>
      <c r="CC995">
        <v>0</v>
      </c>
      <c r="CD995">
        <v>0</v>
      </c>
      <c r="CE995" t="s">
        <v>335</v>
      </c>
      <c r="CG995" t="s">
        <v>335</v>
      </c>
      <c r="CI995" t="s">
        <v>127</v>
      </c>
      <c r="CJ995" t="s">
        <v>52</v>
      </c>
      <c r="CL995" t="s">
        <v>52</v>
      </c>
      <c r="CN995" t="s">
        <v>346</v>
      </c>
      <c r="CP995">
        <v>8</v>
      </c>
    </row>
    <row r="996" spans="1:97" customFormat="1">
      <c r="A996">
        <v>100635</v>
      </c>
      <c r="B996" t="s">
        <v>200</v>
      </c>
      <c r="C996" t="s">
        <v>360</v>
      </c>
      <c r="D996">
        <v>1967</v>
      </c>
      <c r="E996">
        <v>59</v>
      </c>
      <c r="F996" t="s">
        <v>58</v>
      </c>
      <c r="G996" t="s">
        <v>78</v>
      </c>
      <c r="H996" t="s">
        <v>476</v>
      </c>
      <c r="I996" t="s">
        <v>397</v>
      </c>
      <c r="J996" t="s">
        <v>325</v>
      </c>
      <c r="K996" s="329">
        <v>46124.613287037035</v>
      </c>
      <c r="L996" t="s">
        <v>309</v>
      </c>
      <c r="M996" t="s">
        <v>508</v>
      </c>
      <c r="N996" t="s">
        <v>509</v>
      </c>
      <c r="O996" t="s">
        <v>442</v>
      </c>
      <c r="P996" t="s">
        <v>405</v>
      </c>
      <c r="R996" t="s">
        <v>383</v>
      </c>
      <c r="S996" t="s">
        <v>121</v>
      </c>
      <c r="T996" t="s">
        <v>121</v>
      </c>
      <c r="U996" t="s">
        <v>331</v>
      </c>
      <c r="V996" t="s">
        <v>107</v>
      </c>
      <c r="W996" t="s">
        <v>359</v>
      </c>
      <c r="X996">
        <v>0</v>
      </c>
      <c r="Y996">
        <v>0</v>
      </c>
      <c r="Z996">
        <v>1</v>
      </c>
      <c r="AA996">
        <v>0</v>
      </c>
      <c r="AB996">
        <v>1</v>
      </c>
      <c r="AC996">
        <v>0</v>
      </c>
      <c r="AD996">
        <v>0</v>
      </c>
      <c r="AE996">
        <v>0</v>
      </c>
      <c r="AF996">
        <v>0</v>
      </c>
      <c r="AG996">
        <v>0</v>
      </c>
      <c r="AH996">
        <v>0</v>
      </c>
      <c r="AI996">
        <v>0</v>
      </c>
      <c r="AJ996">
        <v>0</v>
      </c>
      <c r="AK996">
        <v>0</v>
      </c>
      <c r="AL996">
        <v>0</v>
      </c>
      <c r="AM996">
        <v>0</v>
      </c>
      <c r="AN996">
        <v>0</v>
      </c>
      <c r="AO996">
        <v>0</v>
      </c>
      <c r="AP996" t="s">
        <v>433</v>
      </c>
      <c r="AQ996">
        <v>0</v>
      </c>
      <c r="AR996">
        <v>0</v>
      </c>
      <c r="AS996">
        <v>0</v>
      </c>
      <c r="AT996">
        <v>0</v>
      </c>
      <c r="AU996">
        <v>0</v>
      </c>
      <c r="AV996">
        <v>1</v>
      </c>
      <c r="AW996">
        <v>0</v>
      </c>
      <c r="AX996">
        <v>0</v>
      </c>
      <c r="AY996" t="s">
        <v>878</v>
      </c>
      <c r="AZ996">
        <v>1</v>
      </c>
      <c r="BA996">
        <v>0</v>
      </c>
      <c r="BB996">
        <v>0</v>
      </c>
      <c r="BC996">
        <v>0</v>
      </c>
      <c r="BD996">
        <v>1</v>
      </c>
      <c r="BE996">
        <v>0</v>
      </c>
      <c r="BF996">
        <v>0</v>
      </c>
      <c r="BG996">
        <v>0</v>
      </c>
      <c r="BH996">
        <v>0</v>
      </c>
      <c r="BI996" t="s">
        <v>51</v>
      </c>
      <c r="BK996" t="s">
        <v>129</v>
      </c>
      <c r="BL996" t="s">
        <v>130</v>
      </c>
      <c r="BM996" t="s">
        <v>129</v>
      </c>
      <c r="BN996" t="s">
        <v>119</v>
      </c>
      <c r="BO996" t="s">
        <v>928</v>
      </c>
      <c r="BP996">
        <v>0</v>
      </c>
      <c r="BQ996">
        <v>0</v>
      </c>
      <c r="BR996">
        <v>0</v>
      </c>
      <c r="BS996">
        <v>1</v>
      </c>
      <c r="BT996">
        <v>0</v>
      </c>
      <c r="BU996">
        <v>0</v>
      </c>
      <c r="BV996">
        <v>0</v>
      </c>
      <c r="BW996">
        <v>0</v>
      </c>
      <c r="BX996">
        <v>0</v>
      </c>
      <c r="BY996">
        <v>0</v>
      </c>
      <c r="BZ996">
        <v>0</v>
      </c>
      <c r="CA996">
        <v>0</v>
      </c>
      <c r="CB996">
        <v>0</v>
      </c>
      <c r="CC996">
        <v>0</v>
      </c>
      <c r="CD996">
        <v>0</v>
      </c>
      <c r="CE996" t="s">
        <v>335</v>
      </c>
      <c r="CG996" t="s">
        <v>335</v>
      </c>
      <c r="CI996" t="s">
        <v>129</v>
      </c>
      <c r="CJ996" t="s">
        <v>51</v>
      </c>
      <c r="CL996" t="s">
        <v>51</v>
      </c>
      <c r="CN996" t="s">
        <v>346</v>
      </c>
      <c r="CP996">
        <v>9</v>
      </c>
      <c r="CS996" t="s">
        <v>337</v>
      </c>
    </row>
    <row r="997" spans="1:97" customFormat="1">
      <c r="A997">
        <v>100634</v>
      </c>
      <c r="B997" t="s">
        <v>200</v>
      </c>
      <c r="C997" t="s">
        <v>322</v>
      </c>
      <c r="D997">
        <v>1967</v>
      </c>
      <c r="E997">
        <v>59</v>
      </c>
      <c r="F997" t="s">
        <v>58</v>
      </c>
      <c r="G997" t="s">
        <v>78</v>
      </c>
      <c r="H997" t="s">
        <v>476</v>
      </c>
      <c r="I997" t="s">
        <v>397</v>
      </c>
      <c r="J997" t="s">
        <v>325</v>
      </c>
      <c r="K997" s="329">
        <v>46124.61178240741</v>
      </c>
      <c r="L997" t="s">
        <v>309</v>
      </c>
      <c r="M997" t="s">
        <v>508</v>
      </c>
      <c r="N997" t="s">
        <v>509</v>
      </c>
      <c r="O997" t="s">
        <v>442</v>
      </c>
      <c r="P997" t="s">
        <v>405</v>
      </c>
      <c r="R997" t="s">
        <v>122</v>
      </c>
      <c r="S997" t="s">
        <v>122</v>
      </c>
      <c r="T997" t="s">
        <v>394</v>
      </c>
      <c r="U997" t="s">
        <v>331</v>
      </c>
      <c r="V997" t="s">
        <v>107</v>
      </c>
      <c r="W997" t="s">
        <v>470</v>
      </c>
      <c r="X997">
        <v>0</v>
      </c>
      <c r="Y997">
        <v>0</v>
      </c>
      <c r="Z997">
        <v>1</v>
      </c>
      <c r="AA997">
        <v>0</v>
      </c>
      <c r="AB997">
        <v>0</v>
      </c>
      <c r="AC997">
        <v>0</v>
      </c>
      <c r="AD997">
        <v>0</v>
      </c>
      <c r="AE997">
        <v>0</v>
      </c>
      <c r="AF997">
        <v>0</v>
      </c>
      <c r="AG997">
        <v>0</v>
      </c>
      <c r="AH997">
        <v>0</v>
      </c>
      <c r="AI997">
        <v>0</v>
      </c>
      <c r="AJ997">
        <v>0</v>
      </c>
      <c r="AK997">
        <v>0</v>
      </c>
      <c r="AL997">
        <v>0</v>
      </c>
      <c r="AM997">
        <v>0</v>
      </c>
      <c r="AN997">
        <v>0</v>
      </c>
      <c r="AO997">
        <v>0</v>
      </c>
      <c r="AP997" t="s">
        <v>345</v>
      </c>
      <c r="AQ997">
        <v>1</v>
      </c>
      <c r="AR997">
        <v>0</v>
      </c>
      <c r="AS997">
        <v>0</v>
      </c>
      <c r="AT997">
        <v>0</v>
      </c>
      <c r="AU997">
        <v>0</v>
      </c>
      <c r="AV997">
        <v>0</v>
      </c>
      <c r="AW997">
        <v>0</v>
      </c>
      <c r="AX997">
        <v>0</v>
      </c>
      <c r="AY997" t="s">
        <v>433</v>
      </c>
      <c r="AZ997">
        <v>0</v>
      </c>
      <c r="BA997">
        <v>0</v>
      </c>
      <c r="BB997">
        <v>0</v>
      </c>
      <c r="BC997">
        <v>0</v>
      </c>
      <c r="BD997">
        <v>1</v>
      </c>
      <c r="BE997">
        <v>0</v>
      </c>
      <c r="BF997">
        <v>0</v>
      </c>
      <c r="BG997">
        <v>0</v>
      </c>
      <c r="BH997">
        <v>0</v>
      </c>
      <c r="BI997" t="s">
        <v>51</v>
      </c>
      <c r="BJ997" t="s">
        <v>3212</v>
      </c>
      <c r="BK997" t="s">
        <v>132</v>
      </c>
      <c r="BL997" t="s">
        <v>129</v>
      </c>
      <c r="BM997" t="s">
        <v>128</v>
      </c>
      <c r="BN997" t="s">
        <v>120</v>
      </c>
      <c r="BO997" t="s">
        <v>924</v>
      </c>
      <c r="BP997">
        <v>0</v>
      </c>
      <c r="BQ997">
        <v>0</v>
      </c>
      <c r="BR997">
        <v>0</v>
      </c>
      <c r="BS997">
        <v>0</v>
      </c>
      <c r="BT997">
        <v>0</v>
      </c>
      <c r="BU997">
        <v>1</v>
      </c>
      <c r="BV997">
        <v>0</v>
      </c>
      <c r="BW997">
        <v>0</v>
      </c>
      <c r="BX997">
        <v>0</v>
      </c>
      <c r="BY997">
        <v>0</v>
      </c>
      <c r="BZ997">
        <v>0</v>
      </c>
      <c r="CA997">
        <v>0</v>
      </c>
      <c r="CB997">
        <v>0</v>
      </c>
      <c r="CC997">
        <v>0</v>
      </c>
      <c r="CD997">
        <v>0</v>
      </c>
      <c r="CE997" t="s">
        <v>178</v>
      </c>
      <c r="CG997" t="s">
        <v>335</v>
      </c>
      <c r="CI997" t="s">
        <v>129</v>
      </c>
      <c r="CJ997" t="s">
        <v>51</v>
      </c>
      <c r="CL997" t="s">
        <v>52</v>
      </c>
      <c r="CN997" t="s">
        <v>346</v>
      </c>
      <c r="CP997">
        <v>8</v>
      </c>
      <c r="CS997" t="s">
        <v>337</v>
      </c>
    </row>
    <row r="998" spans="1:97" customFormat="1">
      <c r="A998">
        <v>199444</v>
      </c>
      <c r="B998" t="s">
        <v>321</v>
      </c>
      <c r="C998" t="s">
        <v>322</v>
      </c>
      <c r="D998">
        <v>2001</v>
      </c>
      <c r="E998">
        <v>25</v>
      </c>
      <c r="F998" t="s">
        <v>323</v>
      </c>
      <c r="G998" t="s">
        <v>70</v>
      </c>
      <c r="H998" t="s">
        <v>1811</v>
      </c>
      <c r="I998" t="s">
        <v>440</v>
      </c>
      <c r="J998" t="s">
        <v>325</v>
      </c>
      <c r="K998" s="329">
        <v>46124.604733796295</v>
      </c>
      <c r="L998" t="s">
        <v>309</v>
      </c>
      <c r="M998" t="s">
        <v>468</v>
      </c>
      <c r="N998" t="s">
        <v>469</v>
      </c>
      <c r="O998" t="s">
        <v>415</v>
      </c>
      <c r="P998" t="s">
        <v>382</v>
      </c>
      <c r="R998" t="s">
        <v>123</v>
      </c>
      <c r="S998" t="s">
        <v>123</v>
      </c>
      <c r="T998" t="s">
        <v>394</v>
      </c>
      <c r="U998" t="s">
        <v>331</v>
      </c>
      <c r="V998" t="s">
        <v>108</v>
      </c>
      <c r="W998" t="s">
        <v>557</v>
      </c>
      <c r="X998">
        <v>0</v>
      </c>
      <c r="Y998">
        <v>0</v>
      </c>
      <c r="Z998">
        <v>0</v>
      </c>
      <c r="AA998">
        <v>0</v>
      </c>
      <c r="AB998">
        <v>0</v>
      </c>
      <c r="AC998">
        <v>0</v>
      </c>
      <c r="AD998">
        <v>0</v>
      </c>
      <c r="AE998">
        <v>0</v>
      </c>
      <c r="AF998">
        <v>1</v>
      </c>
      <c r="AG998">
        <v>0</v>
      </c>
      <c r="AH998">
        <v>0</v>
      </c>
      <c r="AI998">
        <v>0</v>
      </c>
      <c r="AJ998">
        <v>0</v>
      </c>
      <c r="AK998">
        <v>0</v>
      </c>
      <c r="AL998">
        <v>0</v>
      </c>
      <c r="AM998">
        <v>0</v>
      </c>
      <c r="AN998">
        <v>0</v>
      </c>
      <c r="AO998">
        <v>0</v>
      </c>
      <c r="AP998" t="s">
        <v>510</v>
      </c>
      <c r="AQ998">
        <v>0</v>
      </c>
      <c r="AR998">
        <v>0</v>
      </c>
      <c r="AS998">
        <v>1</v>
      </c>
      <c r="AT998">
        <v>0</v>
      </c>
      <c r="AU998">
        <v>0</v>
      </c>
      <c r="AV998">
        <v>0</v>
      </c>
      <c r="AW998">
        <v>0</v>
      </c>
      <c r="AX998">
        <v>0</v>
      </c>
      <c r="AY998" t="s">
        <v>345</v>
      </c>
      <c r="AZ998">
        <v>1</v>
      </c>
      <c r="BA998">
        <v>0</v>
      </c>
      <c r="BB998">
        <v>0</v>
      </c>
      <c r="BC998">
        <v>0</v>
      </c>
      <c r="BD998">
        <v>0</v>
      </c>
      <c r="BE998">
        <v>0</v>
      </c>
      <c r="BF998">
        <v>0</v>
      </c>
      <c r="BG998">
        <v>0</v>
      </c>
      <c r="BH998">
        <v>0</v>
      </c>
      <c r="BI998" t="s">
        <v>53</v>
      </c>
      <c r="BK998" t="s">
        <v>386</v>
      </c>
      <c r="BL998" t="s">
        <v>131</v>
      </c>
      <c r="BM998" t="s">
        <v>132</v>
      </c>
      <c r="BN998" t="s">
        <v>117</v>
      </c>
      <c r="BO998" t="s">
        <v>924</v>
      </c>
      <c r="BP998">
        <v>0</v>
      </c>
      <c r="BQ998">
        <v>0</v>
      </c>
      <c r="BR998">
        <v>0</v>
      </c>
      <c r="BS998">
        <v>0</v>
      </c>
      <c r="BT998">
        <v>0</v>
      </c>
      <c r="BU998">
        <v>1</v>
      </c>
      <c r="BV998">
        <v>0</v>
      </c>
      <c r="BW998">
        <v>0</v>
      </c>
      <c r="BX998">
        <v>0</v>
      </c>
      <c r="BY998">
        <v>0</v>
      </c>
      <c r="BZ998">
        <v>0</v>
      </c>
      <c r="CA998">
        <v>0</v>
      </c>
      <c r="CB998">
        <v>0</v>
      </c>
      <c r="CC998">
        <v>0</v>
      </c>
      <c r="CD998">
        <v>0</v>
      </c>
      <c r="CE998" t="s">
        <v>335</v>
      </c>
      <c r="CF998" t="s">
        <v>736</v>
      </c>
      <c r="CG998" t="s">
        <v>335</v>
      </c>
      <c r="CI998" t="s">
        <v>128</v>
      </c>
      <c r="CJ998" t="s">
        <v>53</v>
      </c>
      <c r="CK998" t="s">
        <v>3213</v>
      </c>
      <c r="CL998" t="s">
        <v>52</v>
      </c>
      <c r="CN998" t="s">
        <v>336</v>
      </c>
      <c r="CO998" t="s">
        <v>3214</v>
      </c>
      <c r="CP998">
        <v>5</v>
      </c>
      <c r="CS998" t="s">
        <v>347</v>
      </c>
    </row>
    <row r="999" spans="1:97" customFormat="1">
      <c r="A999">
        <v>199443</v>
      </c>
      <c r="B999" t="s">
        <v>321</v>
      </c>
      <c r="C999" t="s">
        <v>360</v>
      </c>
      <c r="D999">
        <v>1964</v>
      </c>
      <c r="E999">
        <v>62</v>
      </c>
      <c r="F999" t="s">
        <v>339</v>
      </c>
      <c r="G999" t="s">
        <v>83</v>
      </c>
      <c r="H999" t="s">
        <v>555</v>
      </c>
      <c r="I999" t="s">
        <v>440</v>
      </c>
      <c r="J999" t="s">
        <v>350</v>
      </c>
      <c r="K999" s="329">
        <v>46124.604560185187</v>
      </c>
      <c r="L999" t="s">
        <v>309</v>
      </c>
      <c r="M999" t="s">
        <v>853</v>
      </c>
      <c r="N999" t="s">
        <v>854</v>
      </c>
      <c r="O999" t="s">
        <v>492</v>
      </c>
      <c r="P999" t="s">
        <v>382</v>
      </c>
      <c r="R999" t="s">
        <v>383</v>
      </c>
      <c r="S999" t="s">
        <v>121</v>
      </c>
      <c r="T999" t="s">
        <v>121</v>
      </c>
      <c r="U999" t="s">
        <v>331</v>
      </c>
      <c r="V999" t="s">
        <v>111</v>
      </c>
      <c r="W999" t="s">
        <v>557</v>
      </c>
      <c r="X999">
        <v>0</v>
      </c>
      <c r="Y999">
        <v>0</v>
      </c>
      <c r="Z999">
        <v>0</v>
      </c>
      <c r="AA999">
        <v>0</v>
      </c>
      <c r="AB999">
        <v>0</v>
      </c>
      <c r="AC999">
        <v>0</v>
      </c>
      <c r="AD999">
        <v>0</v>
      </c>
      <c r="AE999">
        <v>0</v>
      </c>
      <c r="AF999">
        <v>1</v>
      </c>
      <c r="AG999">
        <v>0</v>
      </c>
      <c r="AH999">
        <v>0</v>
      </c>
      <c r="AI999">
        <v>0</v>
      </c>
      <c r="AJ999">
        <v>0</v>
      </c>
      <c r="AK999">
        <v>0</v>
      </c>
      <c r="AL999">
        <v>0</v>
      </c>
      <c r="AM999">
        <v>0</v>
      </c>
      <c r="AN999">
        <v>0</v>
      </c>
      <c r="AO999">
        <v>0</v>
      </c>
      <c r="AP999" t="s">
        <v>464</v>
      </c>
      <c r="AQ999">
        <v>0</v>
      </c>
      <c r="AR999">
        <v>0</v>
      </c>
      <c r="AS999">
        <v>0</v>
      </c>
      <c r="AT999">
        <v>1</v>
      </c>
      <c r="AU999">
        <v>0</v>
      </c>
      <c r="AV999">
        <v>0</v>
      </c>
      <c r="AW999">
        <v>0</v>
      </c>
      <c r="AX999">
        <v>0</v>
      </c>
      <c r="AY999" t="s">
        <v>334</v>
      </c>
      <c r="AZ999">
        <v>0</v>
      </c>
      <c r="BA999">
        <v>0</v>
      </c>
      <c r="BB999">
        <v>0</v>
      </c>
      <c r="BC999">
        <v>0</v>
      </c>
      <c r="BD999">
        <v>0</v>
      </c>
      <c r="BE999">
        <v>0</v>
      </c>
      <c r="BF999">
        <v>1</v>
      </c>
      <c r="BG999">
        <v>0</v>
      </c>
      <c r="BH999">
        <v>0</v>
      </c>
      <c r="BK999" t="s">
        <v>386</v>
      </c>
      <c r="BL999" t="s">
        <v>130</v>
      </c>
      <c r="BM999" t="s">
        <v>130</v>
      </c>
      <c r="BN999" t="s">
        <v>117</v>
      </c>
      <c r="BO999" t="s">
        <v>924</v>
      </c>
      <c r="BP999">
        <v>0</v>
      </c>
      <c r="BQ999">
        <v>0</v>
      </c>
      <c r="BR999">
        <v>0</v>
      </c>
      <c r="BS999">
        <v>0</v>
      </c>
      <c r="BT999">
        <v>0</v>
      </c>
      <c r="BU999">
        <v>1</v>
      </c>
      <c r="BV999">
        <v>0</v>
      </c>
      <c r="BW999">
        <v>0</v>
      </c>
      <c r="BX999">
        <v>0</v>
      </c>
      <c r="BY999">
        <v>0</v>
      </c>
      <c r="BZ999">
        <v>0</v>
      </c>
      <c r="CA999">
        <v>0</v>
      </c>
      <c r="CB999">
        <v>0</v>
      </c>
      <c r="CC999">
        <v>0</v>
      </c>
      <c r="CD999">
        <v>0</v>
      </c>
      <c r="CE999" t="s">
        <v>335</v>
      </c>
      <c r="CG999" t="s">
        <v>335</v>
      </c>
      <c r="CH999" t="s">
        <v>736</v>
      </c>
      <c r="CI999" t="s">
        <v>128</v>
      </c>
      <c r="CJ999" t="s">
        <v>51</v>
      </c>
      <c r="CK999" t="s">
        <v>3215</v>
      </c>
      <c r="CL999" t="s">
        <v>51</v>
      </c>
      <c r="CM999" t="s">
        <v>3216</v>
      </c>
      <c r="CN999" t="s">
        <v>346</v>
      </c>
      <c r="CP999">
        <v>10</v>
      </c>
      <c r="CQ999" t="s">
        <v>3217</v>
      </c>
      <c r="CR999" t="s">
        <v>3218</v>
      </c>
      <c r="CS999" t="s">
        <v>337</v>
      </c>
    </row>
    <row r="1000" spans="1:97" customFormat="1">
      <c r="A1000">
        <v>115052</v>
      </c>
      <c r="B1000" t="s">
        <v>366</v>
      </c>
      <c r="C1000" t="s">
        <v>322</v>
      </c>
      <c r="D1000">
        <v>1967</v>
      </c>
      <c r="E1000">
        <v>59</v>
      </c>
      <c r="F1000" t="s">
        <v>58</v>
      </c>
      <c r="G1000" t="s">
        <v>49</v>
      </c>
      <c r="H1000" t="s">
        <v>586</v>
      </c>
      <c r="I1000" t="s">
        <v>324</v>
      </c>
      <c r="J1000" t="s">
        <v>350</v>
      </c>
      <c r="K1000" s="329">
        <v>46124.600138888891</v>
      </c>
      <c r="L1000" t="s">
        <v>309</v>
      </c>
      <c r="M1000" t="s">
        <v>1814</v>
      </c>
      <c r="N1000" t="s">
        <v>1815</v>
      </c>
      <c r="O1000" t="s">
        <v>483</v>
      </c>
      <c r="P1000" t="s">
        <v>382</v>
      </c>
      <c r="Q1000" t="s">
        <v>1256</v>
      </c>
      <c r="R1000" t="s">
        <v>383</v>
      </c>
      <c r="S1000" t="s">
        <v>121</v>
      </c>
      <c r="T1000" t="s">
        <v>121</v>
      </c>
      <c r="U1000" t="s">
        <v>331</v>
      </c>
      <c r="V1000" t="s">
        <v>112</v>
      </c>
      <c r="W1000" t="s">
        <v>430</v>
      </c>
      <c r="X1000">
        <v>0</v>
      </c>
      <c r="Y1000">
        <v>1</v>
      </c>
      <c r="Z1000">
        <v>1</v>
      </c>
      <c r="AA1000">
        <v>0</v>
      </c>
      <c r="AB1000">
        <v>0</v>
      </c>
      <c r="AC1000">
        <v>0</v>
      </c>
      <c r="AD1000">
        <v>0</v>
      </c>
      <c r="AE1000">
        <v>0</v>
      </c>
      <c r="AF1000">
        <v>0</v>
      </c>
      <c r="AG1000">
        <v>0</v>
      </c>
      <c r="AH1000">
        <v>0</v>
      </c>
      <c r="AI1000">
        <v>0</v>
      </c>
      <c r="AJ1000">
        <v>0</v>
      </c>
      <c r="AK1000">
        <v>0</v>
      </c>
      <c r="AL1000">
        <v>0</v>
      </c>
      <c r="AM1000">
        <v>0</v>
      </c>
      <c r="AN1000">
        <v>0</v>
      </c>
      <c r="AO1000">
        <v>0</v>
      </c>
      <c r="AP1000" t="s">
        <v>345</v>
      </c>
      <c r="AQ1000">
        <v>1</v>
      </c>
      <c r="AR1000">
        <v>0</v>
      </c>
      <c r="AS1000">
        <v>0</v>
      </c>
      <c r="AT1000">
        <v>0</v>
      </c>
      <c r="AU1000">
        <v>0</v>
      </c>
      <c r="AV1000">
        <v>0</v>
      </c>
      <c r="AW1000">
        <v>0</v>
      </c>
      <c r="AX1000">
        <v>0</v>
      </c>
      <c r="AY1000" t="s">
        <v>345</v>
      </c>
      <c r="AZ1000">
        <v>1</v>
      </c>
      <c r="BA1000">
        <v>0</v>
      </c>
      <c r="BB1000">
        <v>0</v>
      </c>
      <c r="BC1000">
        <v>0</v>
      </c>
      <c r="BD1000">
        <v>0</v>
      </c>
      <c r="BE1000">
        <v>0</v>
      </c>
      <c r="BF1000">
        <v>0</v>
      </c>
      <c r="BG1000">
        <v>0</v>
      </c>
      <c r="BH1000">
        <v>0</v>
      </c>
      <c r="BK1000" t="s">
        <v>386</v>
      </c>
      <c r="BL1000" t="s">
        <v>128</v>
      </c>
      <c r="BM1000" t="s">
        <v>129</v>
      </c>
      <c r="BN1000" t="s">
        <v>120</v>
      </c>
      <c r="BO1000" t="s">
        <v>373</v>
      </c>
      <c r="BP1000">
        <v>0</v>
      </c>
      <c r="BQ1000">
        <v>0</v>
      </c>
      <c r="BR1000">
        <v>0</v>
      </c>
      <c r="BS1000">
        <v>0</v>
      </c>
      <c r="BT1000">
        <v>0</v>
      </c>
      <c r="BU1000">
        <v>0</v>
      </c>
      <c r="BV1000">
        <v>0</v>
      </c>
      <c r="BW1000">
        <v>0</v>
      </c>
      <c r="BX1000">
        <v>0</v>
      </c>
      <c r="BY1000">
        <v>0</v>
      </c>
      <c r="BZ1000">
        <v>0</v>
      </c>
      <c r="CA1000">
        <v>0</v>
      </c>
      <c r="CB1000">
        <v>0</v>
      </c>
      <c r="CC1000">
        <v>0</v>
      </c>
      <c r="CD1000">
        <v>1</v>
      </c>
      <c r="CE1000" t="s">
        <v>153</v>
      </c>
      <c r="CG1000" t="s">
        <v>335</v>
      </c>
      <c r="CH1000" t="s">
        <v>1499</v>
      </c>
      <c r="CI1000" t="s">
        <v>128</v>
      </c>
      <c r="CJ1000" t="s">
        <v>51</v>
      </c>
      <c r="CL1000" t="s">
        <v>52</v>
      </c>
      <c r="CN1000" t="s">
        <v>346</v>
      </c>
      <c r="CP1000">
        <v>7</v>
      </c>
      <c r="CS1000" t="s">
        <v>400</v>
      </c>
    </row>
    <row r="1001" spans="1:97" customFormat="1">
      <c r="A1001">
        <v>141783</v>
      </c>
      <c r="B1001" t="s">
        <v>321</v>
      </c>
      <c r="C1001" t="s">
        <v>360</v>
      </c>
      <c r="D1001">
        <v>1961</v>
      </c>
      <c r="E1001">
        <v>65</v>
      </c>
      <c r="F1001" t="s">
        <v>339</v>
      </c>
      <c r="G1001" t="s">
        <v>49</v>
      </c>
      <c r="H1001" t="s">
        <v>328</v>
      </c>
      <c r="I1001" t="s">
        <v>397</v>
      </c>
      <c r="J1001" t="s">
        <v>350</v>
      </c>
      <c r="K1001" s="329">
        <v>46124.598726851851</v>
      </c>
      <c r="L1001" t="s">
        <v>309</v>
      </c>
      <c r="M1001" t="s">
        <v>514</v>
      </c>
      <c r="N1001" t="s">
        <v>516</v>
      </c>
      <c r="O1001" t="s">
        <v>352</v>
      </c>
      <c r="P1001" t="s">
        <v>353</v>
      </c>
      <c r="R1001" t="s">
        <v>383</v>
      </c>
      <c r="S1001" t="s">
        <v>121</v>
      </c>
      <c r="T1001" t="s">
        <v>121</v>
      </c>
      <c r="U1001" t="s">
        <v>331</v>
      </c>
      <c r="V1001" t="s">
        <v>107</v>
      </c>
      <c r="W1001" t="s">
        <v>740</v>
      </c>
      <c r="X1001">
        <v>0</v>
      </c>
      <c r="Y1001">
        <v>0</v>
      </c>
      <c r="Z1001">
        <v>0</v>
      </c>
      <c r="AA1001">
        <v>1</v>
      </c>
      <c r="AB1001">
        <v>1</v>
      </c>
      <c r="AC1001">
        <v>0</v>
      </c>
      <c r="AD1001">
        <v>0</v>
      </c>
      <c r="AE1001">
        <v>0</v>
      </c>
      <c r="AF1001">
        <v>0</v>
      </c>
      <c r="AG1001">
        <v>0</v>
      </c>
      <c r="AH1001">
        <v>0</v>
      </c>
      <c r="AI1001">
        <v>0</v>
      </c>
      <c r="AJ1001">
        <v>0</v>
      </c>
      <c r="AK1001">
        <v>0</v>
      </c>
      <c r="AL1001">
        <v>0</v>
      </c>
      <c r="AM1001">
        <v>0</v>
      </c>
      <c r="AN1001">
        <v>0</v>
      </c>
      <c r="AO1001">
        <v>0</v>
      </c>
      <c r="AP1001" t="s">
        <v>345</v>
      </c>
      <c r="AQ1001">
        <v>1</v>
      </c>
      <c r="AR1001">
        <v>0</v>
      </c>
      <c r="AS1001">
        <v>0</v>
      </c>
      <c r="AT1001">
        <v>0</v>
      </c>
      <c r="AU1001">
        <v>0</v>
      </c>
      <c r="AV1001">
        <v>0</v>
      </c>
      <c r="AW1001">
        <v>0</v>
      </c>
      <c r="AX1001">
        <v>0</v>
      </c>
      <c r="AY1001" t="s">
        <v>345</v>
      </c>
      <c r="AZ1001">
        <v>1</v>
      </c>
      <c r="BA1001">
        <v>0</v>
      </c>
      <c r="BB1001">
        <v>0</v>
      </c>
      <c r="BC1001">
        <v>0</v>
      </c>
      <c r="BD1001">
        <v>0</v>
      </c>
      <c r="BE1001">
        <v>0</v>
      </c>
      <c r="BF1001">
        <v>0</v>
      </c>
      <c r="BG1001">
        <v>0</v>
      </c>
      <c r="BH1001">
        <v>0</v>
      </c>
      <c r="BI1001" t="s">
        <v>52</v>
      </c>
      <c r="BK1001" t="s">
        <v>386</v>
      </c>
      <c r="BL1001" t="s">
        <v>386</v>
      </c>
      <c r="BM1001" t="s">
        <v>129</v>
      </c>
      <c r="BN1001" t="s">
        <v>117</v>
      </c>
      <c r="BO1001" t="s">
        <v>1431</v>
      </c>
      <c r="BP1001">
        <v>0</v>
      </c>
      <c r="BQ1001">
        <v>1</v>
      </c>
      <c r="BR1001">
        <v>0</v>
      </c>
      <c r="BS1001">
        <v>1</v>
      </c>
      <c r="BT1001">
        <v>1</v>
      </c>
      <c r="BU1001">
        <v>0</v>
      </c>
      <c r="BV1001">
        <v>0</v>
      </c>
      <c r="BW1001">
        <v>0</v>
      </c>
      <c r="BX1001">
        <v>0</v>
      </c>
      <c r="BY1001">
        <v>0</v>
      </c>
      <c r="BZ1001">
        <v>0</v>
      </c>
      <c r="CA1001">
        <v>0</v>
      </c>
      <c r="CB1001">
        <v>0</v>
      </c>
      <c r="CC1001">
        <v>0</v>
      </c>
      <c r="CD1001">
        <v>0</v>
      </c>
      <c r="CE1001" t="s">
        <v>335</v>
      </c>
      <c r="CG1001" t="s">
        <v>335</v>
      </c>
      <c r="CI1001" t="s">
        <v>129</v>
      </c>
      <c r="CJ1001" t="s">
        <v>52</v>
      </c>
      <c r="CL1001" t="s">
        <v>52</v>
      </c>
      <c r="CN1001" t="s">
        <v>346</v>
      </c>
      <c r="CP1001">
        <v>5</v>
      </c>
      <c r="CS1001" t="s">
        <v>400</v>
      </c>
    </row>
    <row r="1002" spans="1:97" customFormat="1">
      <c r="A1002">
        <v>199440</v>
      </c>
      <c r="B1002" t="s">
        <v>1814</v>
      </c>
      <c r="C1002" t="s">
        <v>322</v>
      </c>
      <c r="D1002">
        <v>1973</v>
      </c>
      <c r="E1002">
        <v>53</v>
      </c>
      <c r="F1002" t="s">
        <v>58</v>
      </c>
      <c r="G1002" t="s">
        <v>49</v>
      </c>
      <c r="H1002" t="s">
        <v>377</v>
      </c>
      <c r="I1002" t="s">
        <v>402</v>
      </c>
      <c r="J1002" t="s">
        <v>325</v>
      </c>
      <c r="K1002" s="329">
        <v>46124.593692129631</v>
      </c>
      <c r="L1002" t="s">
        <v>309</v>
      </c>
      <c r="M1002" t="s">
        <v>1814</v>
      </c>
      <c r="N1002" t="s">
        <v>1815</v>
      </c>
      <c r="O1002" t="s">
        <v>483</v>
      </c>
      <c r="P1002" t="s">
        <v>382</v>
      </c>
      <c r="Q1002" t="s">
        <v>1256</v>
      </c>
      <c r="R1002" t="s">
        <v>383</v>
      </c>
      <c r="S1002" t="s">
        <v>121</v>
      </c>
      <c r="T1002" t="s">
        <v>343</v>
      </c>
      <c r="U1002" t="s">
        <v>331</v>
      </c>
      <c r="V1002" t="s">
        <v>112</v>
      </c>
      <c r="W1002" t="s">
        <v>501</v>
      </c>
      <c r="X1002">
        <v>0</v>
      </c>
      <c r="Y1002">
        <v>0</v>
      </c>
      <c r="Z1002">
        <v>0</v>
      </c>
      <c r="AA1002">
        <v>0</v>
      </c>
      <c r="AB1002">
        <v>0</v>
      </c>
      <c r="AC1002">
        <v>0</v>
      </c>
      <c r="AD1002">
        <v>1</v>
      </c>
      <c r="AE1002">
        <v>0</v>
      </c>
      <c r="AF1002">
        <v>0</v>
      </c>
      <c r="AG1002">
        <v>0</v>
      </c>
      <c r="AH1002">
        <v>0</v>
      </c>
      <c r="AI1002">
        <v>0</v>
      </c>
      <c r="AJ1002">
        <v>0</v>
      </c>
      <c r="AK1002">
        <v>0</v>
      </c>
      <c r="AL1002">
        <v>0</v>
      </c>
      <c r="AM1002">
        <v>0</v>
      </c>
      <c r="AN1002">
        <v>0</v>
      </c>
      <c r="AO1002">
        <v>0</v>
      </c>
      <c r="AP1002" t="s">
        <v>345</v>
      </c>
      <c r="AQ1002">
        <v>1</v>
      </c>
      <c r="AR1002">
        <v>0</v>
      </c>
      <c r="AS1002">
        <v>0</v>
      </c>
      <c r="AT1002">
        <v>0</v>
      </c>
      <c r="AU1002">
        <v>0</v>
      </c>
      <c r="AV1002">
        <v>0</v>
      </c>
      <c r="AW1002">
        <v>0</v>
      </c>
      <c r="AX1002">
        <v>0</v>
      </c>
      <c r="AY1002" t="s">
        <v>345</v>
      </c>
      <c r="AZ1002">
        <v>1</v>
      </c>
      <c r="BA1002">
        <v>0</v>
      </c>
      <c r="BB1002">
        <v>0</v>
      </c>
      <c r="BC1002">
        <v>0</v>
      </c>
      <c r="BD1002">
        <v>0</v>
      </c>
      <c r="BE1002">
        <v>0</v>
      </c>
      <c r="BF1002">
        <v>0</v>
      </c>
      <c r="BG1002">
        <v>0</v>
      </c>
      <c r="BH1002">
        <v>0</v>
      </c>
      <c r="BK1002" t="s">
        <v>386</v>
      </c>
      <c r="BL1002" t="s">
        <v>127</v>
      </c>
      <c r="BM1002" t="s">
        <v>127</v>
      </c>
      <c r="BN1002" t="s">
        <v>118</v>
      </c>
      <c r="BO1002" t="s">
        <v>921</v>
      </c>
      <c r="BP1002">
        <v>0</v>
      </c>
      <c r="BQ1002">
        <v>0</v>
      </c>
      <c r="BR1002">
        <v>0</v>
      </c>
      <c r="BS1002">
        <v>0</v>
      </c>
      <c r="BT1002">
        <v>0</v>
      </c>
      <c r="BU1002">
        <v>0</v>
      </c>
      <c r="BV1002">
        <v>0</v>
      </c>
      <c r="BW1002">
        <v>0</v>
      </c>
      <c r="BX1002">
        <v>0</v>
      </c>
      <c r="BY1002">
        <v>0</v>
      </c>
      <c r="BZ1002">
        <v>1</v>
      </c>
      <c r="CA1002">
        <v>0</v>
      </c>
      <c r="CB1002">
        <v>0</v>
      </c>
      <c r="CC1002">
        <v>0</v>
      </c>
      <c r="CD1002">
        <v>0</v>
      </c>
      <c r="CE1002" t="s">
        <v>335</v>
      </c>
      <c r="CG1002" t="s">
        <v>335</v>
      </c>
      <c r="CI1002" t="s">
        <v>127</v>
      </c>
      <c r="CJ1002" t="s">
        <v>51</v>
      </c>
      <c r="CL1002" t="s">
        <v>51</v>
      </c>
      <c r="CN1002" t="s">
        <v>346</v>
      </c>
      <c r="CP1002">
        <v>8</v>
      </c>
    </row>
    <row r="1003" spans="1:97" customFormat="1">
      <c r="A1003">
        <v>188270</v>
      </c>
      <c r="B1003" t="s">
        <v>321</v>
      </c>
      <c r="C1003" t="s">
        <v>360</v>
      </c>
      <c r="D1003">
        <v>1970</v>
      </c>
      <c r="E1003">
        <v>56</v>
      </c>
      <c r="F1003" t="s">
        <v>58</v>
      </c>
      <c r="G1003" t="s">
        <v>49</v>
      </c>
      <c r="H1003" t="s">
        <v>492</v>
      </c>
      <c r="I1003" t="s">
        <v>575</v>
      </c>
      <c r="J1003" t="s">
        <v>325</v>
      </c>
      <c r="K1003" s="329">
        <v>46124.586400462962</v>
      </c>
      <c r="L1003" t="s">
        <v>309</v>
      </c>
      <c r="M1003" t="s">
        <v>28</v>
      </c>
      <c r="N1003" t="s">
        <v>538</v>
      </c>
      <c r="O1003" t="s">
        <v>377</v>
      </c>
      <c r="P1003" t="s">
        <v>365</v>
      </c>
      <c r="Q1003" t="s">
        <v>304</v>
      </c>
      <c r="R1003" t="s">
        <v>383</v>
      </c>
      <c r="S1003" t="s">
        <v>121</v>
      </c>
      <c r="T1003" t="s">
        <v>121</v>
      </c>
      <c r="U1003" t="s">
        <v>331</v>
      </c>
      <c r="V1003" t="s">
        <v>107</v>
      </c>
      <c r="W1003" t="s">
        <v>623</v>
      </c>
      <c r="X1003">
        <v>0</v>
      </c>
      <c r="Y1003">
        <v>0</v>
      </c>
      <c r="Z1003">
        <v>0</v>
      </c>
      <c r="AA1003">
        <v>0</v>
      </c>
      <c r="AB1003">
        <v>0</v>
      </c>
      <c r="AC1003">
        <v>0</v>
      </c>
      <c r="AD1003">
        <v>0</v>
      </c>
      <c r="AE1003">
        <v>1</v>
      </c>
      <c r="AF1003">
        <v>0</v>
      </c>
      <c r="AG1003">
        <v>0</v>
      </c>
      <c r="AH1003">
        <v>0</v>
      </c>
      <c r="AI1003">
        <v>0</v>
      </c>
      <c r="AJ1003">
        <v>0</v>
      </c>
      <c r="AK1003">
        <v>0</v>
      </c>
      <c r="AL1003">
        <v>0</v>
      </c>
      <c r="AM1003">
        <v>0</v>
      </c>
      <c r="AN1003">
        <v>0</v>
      </c>
      <c r="AO1003">
        <v>0</v>
      </c>
      <c r="AP1003" t="s">
        <v>399</v>
      </c>
      <c r="AQ1003">
        <v>0</v>
      </c>
      <c r="AR1003">
        <v>0</v>
      </c>
      <c r="AS1003">
        <v>0</v>
      </c>
      <c r="AT1003">
        <v>0</v>
      </c>
      <c r="AU1003">
        <v>0</v>
      </c>
      <c r="AV1003">
        <v>0</v>
      </c>
      <c r="AW1003">
        <v>1</v>
      </c>
      <c r="AX1003">
        <v>0</v>
      </c>
      <c r="AY1003" t="s">
        <v>345</v>
      </c>
      <c r="AZ1003">
        <v>1</v>
      </c>
      <c r="BA1003">
        <v>0</v>
      </c>
      <c r="BB1003">
        <v>0</v>
      </c>
      <c r="BC1003">
        <v>0</v>
      </c>
      <c r="BD1003">
        <v>0</v>
      </c>
      <c r="BE1003">
        <v>0</v>
      </c>
      <c r="BF1003">
        <v>0</v>
      </c>
      <c r="BG1003">
        <v>0</v>
      </c>
      <c r="BH1003">
        <v>0</v>
      </c>
      <c r="BK1003" t="s">
        <v>386</v>
      </c>
      <c r="BL1003" t="s">
        <v>386</v>
      </c>
      <c r="BM1003" t="s">
        <v>128</v>
      </c>
      <c r="BN1003" t="s">
        <v>118</v>
      </c>
      <c r="BO1003" t="s">
        <v>931</v>
      </c>
      <c r="BP1003">
        <v>0</v>
      </c>
      <c r="BQ1003">
        <v>0</v>
      </c>
      <c r="BR1003">
        <v>1</v>
      </c>
      <c r="BS1003">
        <v>0</v>
      </c>
      <c r="BT1003">
        <v>0</v>
      </c>
      <c r="BU1003">
        <v>0</v>
      </c>
      <c r="BV1003">
        <v>0</v>
      </c>
      <c r="BW1003">
        <v>0</v>
      </c>
      <c r="BX1003">
        <v>0</v>
      </c>
      <c r="BY1003">
        <v>0</v>
      </c>
      <c r="BZ1003">
        <v>0</v>
      </c>
      <c r="CA1003">
        <v>0</v>
      </c>
      <c r="CB1003">
        <v>0</v>
      </c>
      <c r="CC1003">
        <v>0</v>
      </c>
      <c r="CD1003">
        <v>0</v>
      </c>
      <c r="CE1003" t="s">
        <v>335</v>
      </c>
      <c r="CG1003" t="s">
        <v>335</v>
      </c>
      <c r="CI1003" t="s">
        <v>130</v>
      </c>
      <c r="CJ1003" t="s">
        <v>51</v>
      </c>
      <c r="CL1003" t="s">
        <v>52</v>
      </c>
      <c r="CN1003" t="s">
        <v>346</v>
      </c>
      <c r="CP1003">
        <v>9</v>
      </c>
      <c r="CS1003" t="s">
        <v>400</v>
      </c>
    </row>
    <row r="1004" spans="1:97" customFormat="1">
      <c r="A1004">
        <v>111906</v>
      </c>
      <c r="B1004" t="s">
        <v>389</v>
      </c>
      <c r="C1004" t="s">
        <v>360</v>
      </c>
      <c r="D1004">
        <v>1968</v>
      </c>
      <c r="E1004">
        <v>58</v>
      </c>
      <c r="F1004" t="s">
        <v>58</v>
      </c>
      <c r="G1004" t="s">
        <v>49</v>
      </c>
      <c r="H1004" t="s">
        <v>328</v>
      </c>
      <c r="I1004" t="s">
        <v>324</v>
      </c>
      <c r="J1004" t="s">
        <v>325</v>
      </c>
      <c r="K1004" s="329">
        <v>46124.583958333336</v>
      </c>
      <c r="L1004" t="s">
        <v>309</v>
      </c>
      <c r="M1004" t="s">
        <v>401</v>
      </c>
      <c r="N1004" t="s">
        <v>403</v>
      </c>
      <c r="O1004" t="s">
        <v>404</v>
      </c>
      <c r="P1004" t="s">
        <v>405</v>
      </c>
      <c r="Q1004" t="s">
        <v>306</v>
      </c>
      <c r="R1004" t="s">
        <v>383</v>
      </c>
      <c r="S1004" t="s">
        <v>121</v>
      </c>
      <c r="T1004" t="s">
        <v>121</v>
      </c>
      <c r="U1004" t="s">
        <v>331</v>
      </c>
      <c r="V1004" t="s">
        <v>111</v>
      </c>
      <c r="W1004" t="s">
        <v>470</v>
      </c>
      <c r="X1004">
        <v>0</v>
      </c>
      <c r="Y1004">
        <v>0</v>
      </c>
      <c r="Z1004">
        <v>1</v>
      </c>
      <c r="AA1004">
        <v>0</v>
      </c>
      <c r="AB1004">
        <v>0</v>
      </c>
      <c r="AC1004">
        <v>0</v>
      </c>
      <c r="AD1004">
        <v>0</v>
      </c>
      <c r="AE1004">
        <v>0</v>
      </c>
      <c r="AF1004">
        <v>0</v>
      </c>
      <c r="AG1004">
        <v>0</v>
      </c>
      <c r="AH1004">
        <v>0</v>
      </c>
      <c r="AI1004">
        <v>0</v>
      </c>
      <c r="AJ1004">
        <v>0</v>
      </c>
      <c r="AK1004">
        <v>0</v>
      </c>
      <c r="AL1004">
        <v>0</v>
      </c>
      <c r="AM1004">
        <v>0</v>
      </c>
      <c r="AN1004">
        <v>0</v>
      </c>
      <c r="AO1004">
        <v>0</v>
      </c>
      <c r="AP1004" t="s">
        <v>399</v>
      </c>
      <c r="AQ1004">
        <v>0</v>
      </c>
      <c r="AR1004">
        <v>0</v>
      </c>
      <c r="AS1004">
        <v>0</v>
      </c>
      <c r="AT1004">
        <v>0</v>
      </c>
      <c r="AU1004">
        <v>0</v>
      </c>
      <c r="AV1004">
        <v>0</v>
      </c>
      <c r="AW1004">
        <v>1</v>
      </c>
      <c r="AX1004">
        <v>0</v>
      </c>
      <c r="AY1004" t="s">
        <v>345</v>
      </c>
      <c r="AZ1004">
        <v>1</v>
      </c>
      <c r="BA1004">
        <v>0</v>
      </c>
      <c r="BB1004">
        <v>0</v>
      </c>
      <c r="BC1004">
        <v>0</v>
      </c>
      <c r="BD1004">
        <v>0</v>
      </c>
      <c r="BE1004">
        <v>0</v>
      </c>
      <c r="BF1004">
        <v>0</v>
      </c>
      <c r="BG1004">
        <v>0</v>
      </c>
      <c r="BH1004">
        <v>0</v>
      </c>
      <c r="BK1004" t="s">
        <v>130</v>
      </c>
      <c r="BL1004" t="s">
        <v>129</v>
      </c>
      <c r="BM1004" t="s">
        <v>131</v>
      </c>
      <c r="BN1004" t="s">
        <v>118</v>
      </c>
      <c r="BO1004" t="s">
        <v>938</v>
      </c>
      <c r="BP1004">
        <v>0</v>
      </c>
      <c r="BQ1004">
        <v>0</v>
      </c>
      <c r="BR1004">
        <v>0</v>
      </c>
      <c r="BS1004">
        <v>0</v>
      </c>
      <c r="BT1004">
        <v>0</v>
      </c>
      <c r="BU1004">
        <v>0</v>
      </c>
      <c r="BV1004">
        <v>0</v>
      </c>
      <c r="BW1004">
        <v>1</v>
      </c>
      <c r="BX1004">
        <v>0</v>
      </c>
      <c r="BY1004">
        <v>0</v>
      </c>
      <c r="BZ1004">
        <v>0</v>
      </c>
      <c r="CA1004">
        <v>0</v>
      </c>
      <c r="CB1004">
        <v>0</v>
      </c>
      <c r="CC1004">
        <v>0</v>
      </c>
      <c r="CD1004">
        <v>0</v>
      </c>
      <c r="CE1004" t="s">
        <v>204</v>
      </c>
      <c r="CG1004" t="s">
        <v>203</v>
      </c>
      <c r="CI1004" t="s">
        <v>131</v>
      </c>
      <c r="CJ1004" t="s">
        <v>52</v>
      </c>
      <c r="CL1004" t="s">
        <v>52</v>
      </c>
      <c r="CN1004" t="s">
        <v>346</v>
      </c>
      <c r="CP1004">
        <v>7</v>
      </c>
      <c r="CS1004" t="s">
        <v>337</v>
      </c>
    </row>
    <row r="1005" spans="1:97" customFormat="1">
      <c r="A1005">
        <v>188270</v>
      </c>
      <c r="B1005" t="s">
        <v>321</v>
      </c>
      <c r="C1005" t="s">
        <v>360</v>
      </c>
      <c r="D1005">
        <v>1970</v>
      </c>
      <c r="E1005">
        <v>56</v>
      </c>
      <c r="F1005" t="s">
        <v>58</v>
      </c>
      <c r="G1005" t="s">
        <v>49</v>
      </c>
      <c r="H1005" t="s">
        <v>492</v>
      </c>
      <c r="I1005" t="s">
        <v>575</v>
      </c>
      <c r="J1005" t="s">
        <v>325</v>
      </c>
      <c r="K1005" s="329">
        <v>46124.582418981481</v>
      </c>
      <c r="L1005" t="s">
        <v>309</v>
      </c>
      <c r="M1005" t="s">
        <v>514</v>
      </c>
      <c r="N1005" t="s">
        <v>516</v>
      </c>
      <c r="O1005" t="s">
        <v>352</v>
      </c>
      <c r="P1005" t="s">
        <v>353</v>
      </c>
      <c r="R1005" t="s">
        <v>383</v>
      </c>
      <c r="S1005" t="s">
        <v>121</v>
      </c>
      <c r="T1005" t="s">
        <v>121</v>
      </c>
      <c r="U1005" t="s">
        <v>331</v>
      </c>
      <c r="V1005" t="s">
        <v>107</v>
      </c>
      <c r="W1005" t="s">
        <v>623</v>
      </c>
      <c r="X1005">
        <v>0</v>
      </c>
      <c r="Y1005">
        <v>0</v>
      </c>
      <c r="Z1005">
        <v>0</v>
      </c>
      <c r="AA1005">
        <v>0</v>
      </c>
      <c r="AB1005">
        <v>0</v>
      </c>
      <c r="AC1005">
        <v>0</v>
      </c>
      <c r="AD1005">
        <v>0</v>
      </c>
      <c r="AE1005">
        <v>1</v>
      </c>
      <c r="AF1005">
        <v>0</v>
      </c>
      <c r="AG1005">
        <v>0</v>
      </c>
      <c r="AH1005">
        <v>0</v>
      </c>
      <c r="AI1005">
        <v>0</v>
      </c>
      <c r="AJ1005">
        <v>0</v>
      </c>
      <c r="AK1005">
        <v>0</v>
      </c>
      <c r="AL1005">
        <v>0</v>
      </c>
      <c r="AM1005">
        <v>0</v>
      </c>
      <c r="AN1005">
        <v>0</v>
      </c>
      <c r="AO1005">
        <v>0</v>
      </c>
      <c r="AP1005" t="s">
        <v>399</v>
      </c>
      <c r="AQ1005">
        <v>0</v>
      </c>
      <c r="AR1005">
        <v>0</v>
      </c>
      <c r="AS1005">
        <v>0</v>
      </c>
      <c r="AT1005">
        <v>0</v>
      </c>
      <c r="AU1005">
        <v>0</v>
      </c>
      <c r="AV1005">
        <v>0</v>
      </c>
      <c r="AW1005">
        <v>1</v>
      </c>
      <c r="AX1005">
        <v>0</v>
      </c>
      <c r="AY1005" t="s">
        <v>345</v>
      </c>
      <c r="AZ1005">
        <v>1</v>
      </c>
      <c r="BA1005">
        <v>0</v>
      </c>
      <c r="BB1005">
        <v>0</v>
      </c>
      <c r="BC1005">
        <v>0</v>
      </c>
      <c r="BD1005">
        <v>0</v>
      </c>
      <c r="BE1005">
        <v>0</v>
      </c>
      <c r="BF1005">
        <v>0</v>
      </c>
      <c r="BG1005">
        <v>0</v>
      </c>
      <c r="BH1005">
        <v>0</v>
      </c>
      <c r="BK1005" t="s">
        <v>386</v>
      </c>
      <c r="BL1005" t="s">
        <v>386</v>
      </c>
      <c r="BM1005" t="s">
        <v>128</v>
      </c>
      <c r="BN1005" t="s">
        <v>119</v>
      </c>
      <c r="BO1005" t="s">
        <v>931</v>
      </c>
      <c r="BP1005">
        <v>0</v>
      </c>
      <c r="BQ1005">
        <v>0</v>
      </c>
      <c r="BR1005">
        <v>1</v>
      </c>
      <c r="BS1005">
        <v>0</v>
      </c>
      <c r="BT1005">
        <v>0</v>
      </c>
      <c r="BU1005">
        <v>0</v>
      </c>
      <c r="BV1005">
        <v>0</v>
      </c>
      <c r="BW1005">
        <v>0</v>
      </c>
      <c r="BX1005">
        <v>0</v>
      </c>
      <c r="BY1005">
        <v>0</v>
      </c>
      <c r="BZ1005">
        <v>0</v>
      </c>
      <c r="CA1005">
        <v>0</v>
      </c>
      <c r="CB1005">
        <v>0</v>
      </c>
      <c r="CC1005">
        <v>0</v>
      </c>
      <c r="CD1005">
        <v>0</v>
      </c>
      <c r="CE1005" t="s">
        <v>335</v>
      </c>
      <c r="CG1005" t="s">
        <v>335</v>
      </c>
      <c r="CI1005" t="s">
        <v>130</v>
      </c>
      <c r="CJ1005" t="s">
        <v>52</v>
      </c>
      <c r="CL1005" t="s">
        <v>52</v>
      </c>
      <c r="CN1005" t="s">
        <v>346</v>
      </c>
      <c r="CP1005">
        <v>9</v>
      </c>
      <c r="CS1005" t="s">
        <v>400</v>
      </c>
    </row>
    <row r="1006" spans="1:97" customFormat="1">
      <c r="A1006">
        <v>188270</v>
      </c>
      <c r="B1006" t="s">
        <v>321</v>
      </c>
      <c r="C1006" t="s">
        <v>360</v>
      </c>
      <c r="D1006">
        <v>1970</v>
      </c>
      <c r="E1006">
        <v>56</v>
      </c>
      <c r="F1006" t="s">
        <v>58</v>
      </c>
      <c r="G1006" t="s">
        <v>49</v>
      </c>
      <c r="H1006" t="s">
        <v>492</v>
      </c>
      <c r="I1006" t="s">
        <v>575</v>
      </c>
      <c r="J1006" t="s">
        <v>325</v>
      </c>
      <c r="K1006" s="329">
        <v>46124.579861111109</v>
      </c>
      <c r="L1006" t="s">
        <v>309</v>
      </c>
      <c r="M1006" t="s">
        <v>712</v>
      </c>
      <c r="N1006" t="s">
        <v>713</v>
      </c>
      <c r="O1006" t="s">
        <v>381</v>
      </c>
      <c r="P1006" t="s">
        <v>382</v>
      </c>
      <c r="Q1006" t="s">
        <v>1255</v>
      </c>
      <c r="R1006" t="s">
        <v>383</v>
      </c>
      <c r="S1006" t="s">
        <v>121</v>
      </c>
      <c r="T1006" t="s">
        <v>121</v>
      </c>
      <c r="U1006" t="s">
        <v>331</v>
      </c>
      <c r="V1006" t="s">
        <v>107</v>
      </c>
      <c r="W1006" t="s">
        <v>623</v>
      </c>
      <c r="X1006">
        <v>0</v>
      </c>
      <c r="Y1006">
        <v>0</v>
      </c>
      <c r="Z1006">
        <v>0</v>
      </c>
      <c r="AA1006">
        <v>0</v>
      </c>
      <c r="AB1006">
        <v>0</v>
      </c>
      <c r="AC1006">
        <v>0</v>
      </c>
      <c r="AD1006">
        <v>0</v>
      </c>
      <c r="AE1006">
        <v>1</v>
      </c>
      <c r="AF1006">
        <v>0</v>
      </c>
      <c r="AG1006">
        <v>0</v>
      </c>
      <c r="AH1006">
        <v>0</v>
      </c>
      <c r="AI1006">
        <v>0</v>
      </c>
      <c r="AJ1006">
        <v>0</v>
      </c>
      <c r="AK1006">
        <v>0</v>
      </c>
      <c r="AL1006">
        <v>0</v>
      </c>
      <c r="AM1006">
        <v>0</v>
      </c>
      <c r="AN1006">
        <v>0</v>
      </c>
      <c r="AO1006">
        <v>0</v>
      </c>
      <c r="AP1006" t="s">
        <v>630</v>
      </c>
      <c r="AQ1006">
        <v>1</v>
      </c>
      <c r="AR1006">
        <v>0</v>
      </c>
      <c r="AS1006">
        <v>0</v>
      </c>
      <c r="AT1006">
        <v>0</v>
      </c>
      <c r="AU1006">
        <v>0</v>
      </c>
      <c r="AV1006">
        <v>0</v>
      </c>
      <c r="AW1006">
        <v>1</v>
      </c>
      <c r="AX1006">
        <v>0</v>
      </c>
      <c r="AY1006" t="s">
        <v>345</v>
      </c>
      <c r="AZ1006">
        <v>1</v>
      </c>
      <c r="BA1006">
        <v>0</v>
      </c>
      <c r="BB1006">
        <v>0</v>
      </c>
      <c r="BC1006">
        <v>0</v>
      </c>
      <c r="BD1006">
        <v>0</v>
      </c>
      <c r="BE1006">
        <v>0</v>
      </c>
      <c r="BF1006">
        <v>0</v>
      </c>
      <c r="BG1006">
        <v>0</v>
      </c>
      <c r="BH1006">
        <v>0</v>
      </c>
      <c r="BK1006" t="s">
        <v>386</v>
      </c>
      <c r="BL1006" t="s">
        <v>386</v>
      </c>
      <c r="BM1006" t="s">
        <v>128</v>
      </c>
      <c r="BN1006" t="s">
        <v>120</v>
      </c>
      <c r="BO1006" t="s">
        <v>949</v>
      </c>
      <c r="BP1006">
        <v>0</v>
      </c>
      <c r="BQ1006">
        <v>1</v>
      </c>
      <c r="BR1006">
        <v>1</v>
      </c>
      <c r="BS1006">
        <v>0</v>
      </c>
      <c r="BT1006">
        <v>0</v>
      </c>
      <c r="BU1006">
        <v>0</v>
      </c>
      <c r="BV1006">
        <v>0</v>
      </c>
      <c r="BW1006">
        <v>0</v>
      </c>
      <c r="BX1006">
        <v>0</v>
      </c>
      <c r="BY1006">
        <v>0</v>
      </c>
      <c r="BZ1006">
        <v>0</v>
      </c>
      <c r="CA1006">
        <v>0</v>
      </c>
      <c r="CB1006">
        <v>0</v>
      </c>
      <c r="CC1006">
        <v>0</v>
      </c>
      <c r="CD1006">
        <v>0</v>
      </c>
      <c r="CE1006" t="s">
        <v>335</v>
      </c>
      <c r="CG1006" t="s">
        <v>335</v>
      </c>
      <c r="CI1006" t="s">
        <v>128</v>
      </c>
      <c r="CJ1006" t="s">
        <v>52</v>
      </c>
      <c r="CL1006" t="s">
        <v>52</v>
      </c>
      <c r="CN1006" t="s">
        <v>336</v>
      </c>
      <c r="CO1006" t="s">
        <v>3219</v>
      </c>
      <c r="CP1006">
        <v>8</v>
      </c>
      <c r="CS1006" t="s">
        <v>400</v>
      </c>
    </row>
    <row r="1007" spans="1:97" customFormat="1">
      <c r="A1007">
        <v>199434</v>
      </c>
      <c r="B1007" t="s">
        <v>461</v>
      </c>
      <c r="C1007" t="s">
        <v>360</v>
      </c>
      <c r="D1007">
        <v>1985</v>
      </c>
      <c r="E1007">
        <v>41</v>
      </c>
      <c r="F1007" t="s">
        <v>387</v>
      </c>
      <c r="G1007" t="s">
        <v>91</v>
      </c>
      <c r="H1007" t="s">
        <v>841</v>
      </c>
      <c r="I1007" t="s">
        <v>324</v>
      </c>
      <c r="J1007" t="s">
        <v>350</v>
      </c>
      <c r="K1007" s="329">
        <v>46124.578750000001</v>
      </c>
      <c r="L1007" t="s">
        <v>309</v>
      </c>
      <c r="M1007" t="s">
        <v>461</v>
      </c>
      <c r="N1007" t="s">
        <v>541</v>
      </c>
      <c r="O1007" t="s">
        <v>377</v>
      </c>
      <c r="P1007" t="s">
        <v>365</v>
      </c>
      <c r="Q1007" t="s">
        <v>304</v>
      </c>
      <c r="R1007" t="s">
        <v>122</v>
      </c>
      <c r="S1007" t="s">
        <v>122</v>
      </c>
      <c r="T1007" t="s">
        <v>330</v>
      </c>
      <c r="U1007" t="s">
        <v>331</v>
      </c>
      <c r="V1007" t="s">
        <v>110</v>
      </c>
      <c r="W1007" t="s">
        <v>498</v>
      </c>
      <c r="X1007">
        <v>0</v>
      </c>
      <c r="Y1007">
        <v>0</v>
      </c>
      <c r="Z1007">
        <v>1</v>
      </c>
      <c r="AA1007">
        <v>1</v>
      </c>
      <c r="AB1007">
        <v>0</v>
      </c>
      <c r="AC1007">
        <v>0</v>
      </c>
      <c r="AD1007">
        <v>0</v>
      </c>
      <c r="AE1007">
        <v>0</v>
      </c>
      <c r="AF1007">
        <v>0</v>
      </c>
      <c r="AG1007">
        <v>0</v>
      </c>
      <c r="AH1007">
        <v>0</v>
      </c>
      <c r="AI1007">
        <v>0</v>
      </c>
      <c r="AJ1007">
        <v>0</v>
      </c>
      <c r="AK1007">
        <v>0</v>
      </c>
      <c r="AL1007">
        <v>0</v>
      </c>
      <c r="AM1007">
        <v>0</v>
      </c>
      <c r="AN1007">
        <v>0</v>
      </c>
      <c r="AO1007">
        <v>0</v>
      </c>
      <c r="AP1007" t="s">
        <v>333</v>
      </c>
      <c r="AQ1007">
        <v>0</v>
      </c>
      <c r="AR1007">
        <v>0</v>
      </c>
      <c r="AS1007">
        <v>1</v>
      </c>
      <c r="AT1007">
        <v>1</v>
      </c>
      <c r="AU1007">
        <v>0</v>
      </c>
      <c r="AV1007">
        <v>0</v>
      </c>
      <c r="AW1007">
        <v>0</v>
      </c>
      <c r="AX1007">
        <v>0</v>
      </c>
      <c r="AY1007" t="s">
        <v>604</v>
      </c>
      <c r="AZ1007">
        <v>0</v>
      </c>
      <c r="BA1007">
        <v>0</v>
      </c>
      <c r="BB1007">
        <v>0</v>
      </c>
      <c r="BC1007">
        <v>1</v>
      </c>
      <c r="BD1007">
        <v>0</v>
      </c>
      <c r="BE1007">
        <v>1</v>
      </c>
      <c r="BF1007">
        <v>0</v>
      </c>
      <c r="BG1007">
        <v>0</v>
      </c>
      <c r="BH1007">
        <v>0</v>
      </c>
      <c r="BI1007" t="s">
        <v>52</v>
      </c>
      <c r="BJ1007" t="s">
        <v>3220</v>
      </c>
      <c r="BK1007" t="s">
        <v>131</v>
      </c>
      <c r="BL1007" t="s">
        <v>133</v>
      </c>
      <c r="BM1007" t="s">
        <v>131</v>
      </c>
      <c r="BN1007" t="s">
        <v>117</v>
      </c>
      <c r="BO1007" t="s">
        <v>1452</v>
      </c>
      <c r="BP1007">
        <v>0</v>
      </c>
      <c r="BQ1007">
        <v>1</v>
      </c>
      <c r="BR1007">
        <v>0</v>
      </c>
      <c r="BS1007">
        <v>0</v>
      </c>
      <c r="BT1007">
        <v>0</v>
      </c>
      <c r="BU1007">
        <v>0</v>
      </c>
      <c r="BV1007">
        <v>0</v>
      </c>
      <c r="BW1007">
        <v>0</v>
      </c>
      <c r="BX1007">
        <v>0</v>
      </c>
      <c r="BY1007">
        <v>0</v>
      </c>
      <c r="BZ1007">
        <v>0</v>
      </c>
      <c r="CA1007">
        <v>0</v>
      </c>
      <c r="CB1007">
        <v>0</v>
      </c>
      <c r="CC1007">
        <v>1</v>
      </c>
      <c r="CD1007">
        <v>0</v>
      </c>
      <c r="CE1007" t="s">
        <v>139</v>
      </c>
      <c r="CG1007" t="s">
        <v>335</v>
      </c>
      <c r="CI1007" t="s">
        <v>128</v>
      </c>
      <c r="CJ1007" t="s">
        <v>52</v>
      </c>
      <c r="CL1007" t="s">
        <v>51</v>
      </c>
      <c r="CN1007" t="s">
        <v>346</v>
      </c>
      <c r="CP1007">
        <v>7</v>
      </c>
      <c r="CS1007" t="s">
        <v>347</v>
      </c>
    </row>
    <row r="1008" spans="1:97" customFormat="1">
      <c r="A1008">
        <v>182791</v>
      </c>
      <c r="B1008" t="s">
        <v>379</v>
      </c>
      <c r="C1008" t="s">
        <v>322</v>
      </c>
      <c r="D1008">
        <v>1970</v>
      </c>
      <c r="E1008">
        <v>56</v>
      </c>
      <c r="F1008" t="s">
        <v>58</v>
      </c>
      <c r="G1008" t="s">
        <v>49</v>
      </c>
      <c r="H1008" t="s">
        <v>492</v>
      </c>
      <c r="I1008" t="s">
        <v>367</v>
      </c>
      <c r="J1008" t="s">
        <v>350</v>
      </c>
      <c r="K1008" s="329">
        <v>46124.578287037039</v>
      </c>
      <c r="L1008" t="s">
        <v>309</v>
      </c>
      <c r="M1008" t="s">
        <v>712</v>
      </c>
      <c r="N1008" t="s">
        <v>713</v>
      </c>
      <c r="O1008" t="s">
        <v>381</v>
      </c>
      <c r="P1008" t="s">
        <v>382</v>
      </c>
      <c r="Q1008" t="s">
        <v>1255</v>
      </c>
      <c r="R1008" t="s">
        <v>383</v>
      </c>
      <c r="S1008" t="s">
        <v>121</v>
      </c>
      <c r="T1008" t="s">
        <v>121</v>
      </c>
      <c r="U1008" t="s">
        <v>331</v>
      </c>
      <c r="V1008" t="s">
        <v>107</v>
      </c>
      <c r="W1008" t="s">
        <v>623</v>
      </c>
      <c r="X1008">
        <v>0</v>
      </c>
      <c r="Y1008">
        <v>0</v>
      </c>
      <c r="Z1008">
        <v>0</v>
      </c>
      <c r="AA1008">
        <v>0</v>
      </c>
      <c r="AB1008">
        <v>0</v>
      </c>
      <c r="AC1008">
        <v>0</v>
      </c>
      <c r="AD1008">
        <v>0</v>
      </c>
      <c r="AE1008">
        <v>1</v>
      </c>
      <c r="AF1008">
        <v>0</v>
      </c>
      <c r="AG1008">
        <v>0</v>
      </c>
      <c r="AH1008">
        <v>0</v>
      </c>
      <c r="AI1008">
        <v>0</v>
      </c>
      <c r="AJ1008">
        <v>0</v>
      </c>
      <c r="AK1008">
        <v>0</v>
      </c>
      <c r="AL1008">
        <v>0</v>
      </c>
      <c r="AM1008">
        <v>0</v>
      </c>
      <c r="AN1008">
        <v>0</v>
      </c>
      <c r="AO1008">
        <v>0</v>
      </c>
      <c r="AP1008" t="s">
        <v>399</v>
      </c>
      <c r="AQ1008">
        <v>0</v>
      </c>
      <c r="AR1008">
        <v>0</v>
      </c>
      <c r="AS1008">
        <v>0</v>
      </c>
      <c r="AT1008">
        <v>0</v>
      </c>
      <c r="AU1008">
        <v>0</v>
      </c>
      <c r="AV1008">
        <v>0</v>
      </c>
      <c r="AW1008">
        <v>1</v>
      </c>
      <c r="AX1008">
        <v>0</v>
      </c>
      <c r="AY1008" t="s">
        <v>345</v>
      </c>
      <c r="AZ1008">
        <v>1</v>
      </c>
      <c r="BA1008">
        <v>0</v>
      </c>
      <c r="BB1008">
        <v>0</v>
      </c>
      <c r="BC1008">
        <v>0</v>
      </c>
      <c r="BD1008">
        <v>0</v>
      </c>
      <c r="BE1008">
        <v>0</v>
      </c>
      <c r="BF1008">
        <v>0</v>
      </c>
      <c r="BG1008">
        <v>0</v>
      </c>
      <c r="BH1008">
        <v>0</v>
      </c>
      <c r="BK1008" t="s">
        <v>386</v>
      </c>
      <c r="BL1008" t="s">
        <v>128</v>
      </c>
      <c r="BM1008" t="s">
        <v>128</v>
      </c>
      <c r="BN1008" t="s">
        <v>120</v>
      </c>
      <c r="BO1008" t="s">
        <v>923</v>
      </c>
      <c r="BP1008">
        <v>0</v>
      </c>
      <c r="BQ1008">
        <v>1</v>
      </c>
      <c r="BR1008">
        <v>0</v>
      </c>
      <c r="BS1008">
        <v>0</v>
      </c>
      <c r="BT1008">
        <v>0</v>
      </c>
      <c r="BU1008">
        <v>0</v>
      </c>
      <c r="BV1008">
        <v>0</v>
      </c>
      <c r="BW1008">
        <v>0</v>
      </c>
      <c r="BX1008">
        <v>0</v>
      </c>
      <c r="BY1008">
        <v>0</v>
      </c>
      <c r="BZ1008">
        <v>0</v>
      </c>
      <c r="CA1008">
        <v>0</v>
      </c>
      <c r="CB1008">
        <v>0</v>
      </c>
      <c r="CC1008">
        <v>0</v>
      </c>
      <c r="CD1008">
        <v>0</v>
      </c>
      <c r="CE1008" t="s">
        <v>335</v>
      </c>
      <c r="CG1008" t="s">
        <v>335</v>
      </c>
      <c r="CI1008" t="s">
        <v>128</v>
      </c>
      <c r="CJ1008" t="s">
        <v>52</v>
      </c>
      <c r="CL1008" t="s">
        <v>52</v>
      </c>
      <c r="CN1008" t="s">
        <v>346</v>
      </c>
      <c r="CP1008">
        <v>9</v>
      </c>
      <c r="CS1008" t="s">
        <v>400</v>
      </c>
    </row>
    <row r="1009" spans="1:98" customFormat="1">
      <c r="A1009">
        <v>199373</v>
      </c>
      <c r="B1009" t="s">
        <v>356</v>
      </c>
      <c r="C1009" t="s">
        <v>360</v>
      </c>
      <c r="D1009">
        <v>1975</v>
      </c>
      <c r="E1009">
        <v>51</v>
      </c>
      <c r="F1009" t="s">
        <v>58</v>
      </c>
      <c r="G1009" t="s">
        <v>84</v>
      </c>
      <c r="H1009" t="s">
        <v>355</v>
      </c>
      <c r="I1009" t="s">
        <v>397</v>
      </c>
      <c r="J1009" t="s">
        <v>350</v>
      </c>
      <c r="K1009" s="329">
        <v>46124.574791666666</v>
      </c>
      <c r="L1009" t="s">
        <v>309</v>
      </c>
      <c r="M1009" t="s">
        <v>370</v>
      </c>
      <c r="N1009" t="s">
        <v>539</v>
      </c>
      <c r="O1009" t="s">
        <v>377</v>
      </c>
      <c r="P1009" t="s">
        <v>365</v>
      </c>
      <c r="Q1009" t="s">
        <v>304</v>
      </c>
      <c r="R1009" t="s">
        <v>122</v>
      </c>
      <c r="S1009" t="s">
        <v>122</v>
      </c>
      <c r="T1009" t="s">
        <v>330</v>
      </c>
      <c r="U1009" t="s">
        <v>331</v>
      </c>
      <c r="V1009" t="s">
        <v>110</v>
      </c>
      <c r="W1009" t="s">
        <v>384</v>
      </c>
      <c r="X1009">
        <v>0</v>
      </c>
      <c r="Y1009">
        <v>0</v>
      </c>
      <c r="Z1009">
        <v>0</v>
      </c>
      <c r="AA1009">
        <v>0</v>
      </c>
      <c r="AB1009">
        <v>1</v>
      </c>
      <c r="AC1009">
        <v>0</v>
      </c>
      <c r="AD1009">
        <v>0</v>
      </c>
      <c r="AE1009">
        <v>0</v>
      </c>
      <c r="AF1009">
        <v>0</v>
      </c>
      <c r="AG1009">
        <v>0</v>
      </c>
      <c r="AH1009">
        <v>0</v>
      </c>
      <c r="AI1009">
        <v>0</v>
      </c>
      <c r="AJ1009">
        <v>0</v>
      </c>
      <c r="AK1009">
        <v>0</v>
      </c>
      <c r="AL1009">
        <v>0</v>
      </c>
      <c r="AM1009">
        <v>0</v>
      </c>
      <c r="AN1009">
        <v>0</v>
      </c>
      <c r="AO1009">
        <v>0</v>
      </c>
      <c r="AP1009" t="s">
        <v>464</v>
      </c>
      <c r="AQ1009">
        <v>0</v>
      </c>
      <c r="AR1009">
        <v>0</v>
      </c>
      <c r="AS1009">
        <v>0</v>
      </c>
      <c r="AT1009">
        <v>1</v>
      </c>
      <c r="AU1009">
        <v>0</v>
      </c>
      <c r="AV1009">
        <v>0</v>
      </c>
      <c r="AW1009">
        <v>0</v>
      </c>
      <c r="AX1009">
        <v>0</v>
      </c>
      <c r="AY1009" t="s">
        <v>608</v>
      </c>
      <c r="AZ1009">
        <v>0</v>
      </c>
      <c r="BA1009">
        <v>0</v>
      </c>
      <c r="BB1009">
        <v>0</v>
      </c>
      <c r="BC1009">
        <v>0</v>
      </c>
      <c r="BD1009">
        <v>0</v>
      </c>
      <c r="BE1009">
        <v>1</v>
      </c>
      <c r="BF1009">
        <v>0</v>
      </c>
      <c r="BG1009">
        <v>0</v>
      </c>
      <c r="BH1009">
        <v>0</v>
      </c>
      <c r="BI1009" t="s">
        <v>52</v>
      </c>
      <c r="BK1009" t="s">
        <v>131</v>
      </c>
      <c r="BL1009" t="s">
        <v>131</v>
      </c>
      <c r="BM1009" t="s">
        <v>131</v>
      </c>
      <c r="BN1009" t="s">
        <v>117</v>
      </c>
      <c r="BO1009" t="s">
        <v>938</v>
      </c>
      <c r="BP1009">
        <v>0</v>
      </c>
      <c r="BQ1009">
        <v>0</v>
      </c>
      <c r="BR1009">
        <v>0</v>
      </c>
      <c r="BS1009">
        <v>0</v>
      </c>
      <c r="BT1009">
        <v>0</v>
      </c>
      <c r="BU1009">
        <v>0</v>
      </c>
      <c r="BV1009">
        <v>0</v>
      </c>
      <c r="BW1009">
        <v>1</v>
      </c>
      <c r="BX1009">
        <v>0</v>
      </c>
      <c r="BY1009">
        <v>0</v>
      </c>
      <c r="BZ1009">
        <v>0</v>
      </c>
      <c r="CA1009">
        <v>0</v>
      </c>
      <c r="CB1009">
        <v>0</v>
      </c>
      <c r="CC1009">
        <v>0</v>
      </c>
      <c r="CD1009">
        <v>0</v>
      </c>
      <c r="CE1009" t="s">
        <v>142</v>
      </c>
      <c r="CG1009" t="s">
        <v>335</v>
      </c>
      <c r="CI1009" t="s">
        <v>130</v>
      </c>
      <c r="CJ1009" t="s">
        <v>52</v>
      </c>
      <c r="CL1009" t="s">
        <v>52</v>
      </c>
      <c r="CN1009" t="s">
        <v>346</v>
      </c>
      <c r="CP1009">
        <v>8</v>
      </c>
      <c r="CS1009" t="s">
        <v>337</v>
      </c>
    </row>
    <row r="1010" spans="1:98" customFormat="1">
      <c r="A1010">
        <v>188260</v>
      </c>
      <c r="B1010" t="s">
        <v>508</v>
      </c>
      <c r="C1010" t="s">
        <v>322</v>
      </c>
      <c r="D1010">
        <v>1981</v>
      </c>
      <c r="E1010">
        <v>45</v>
      </c>
      <c r="F1010" t="s">
        <v>387</v>
      </c>
      <c r="G1010" t="s">
        <v>49</v>
      </c>
      <c r="H1010" t="s">
        <v>442</v>
      </c>
      <c r="I1010" t="s">
        <v>471</v>
      </c>
      <c r="J1010" t="s">
        <v>350</v>
      </c>
      <c r="K1010" s="329">
        <v>46124.569537037038</v>
      </c>
      <c r="L1010" t="s">
        <v>309</v>
      </c>
      <c r="M1010" t="s">
        <v>366</v>
      </c>
      <c r="N1010" t="s">
        <v>368</v>
      </c>
      <c r="O1010" t="s">
        <v>328</v>
      </c>
      <c r="P1010" t="s">
        <v>329</v>
      </c>
      <c r="R1010" t="s">
        <v>383</v>
      </c>
      <c r="S1010" t="s">
        <v>121</v>
      </c>
      <c r="T1010" t="s">
        <v>121</v>
      </c>
      <c r="U1010" t="s">
        <v>331</v>
      </c>
      <c r="V1010" t="s">
        <v>112</v>
      </c>
      <c r="W1010" t="s">
        <v>332</v>
      </c>
      <c r="X1010">
        <v>0</v>
      </c>
      <c r="Y1010">
        <v>0</v>
      </c>
      <c r="Z1010">
        <v>0</v>
      </c>
      <c r="AA1010">
        <v>0</v>
      </c>
      <c r="AB1010">
        <v>0</v>
      </c>
      <c r="AC1010">
        <v>0</v>
      </c>
      <c r="AD1010">
        <v>0</v>
      </c>
      <c r="AE1010">
        <v>0</v>
      </c>
      <c r="AF1010">
        <v>0</v>
      </c>
      <c r="AG1010">
        <v>0</v>
      </c>
      <c r="AH1010">
        <v>0</v>
      </c>
      <c r="AI1010">
        <v>0</v>
      </c>
      <c r="AJ1010">
        <v>0</v>
      </c>
      <c r="AK1010">
        <v>0</v>
      </c>
      <c r="AL1010">
        <v>0</v>
      </c>
      <c r="AM1010">
        <v>0</v>
      </c>
      <c r="AN1010">
        <v>1</v>
      </c>
      <c r="AO1010">
        <v>0</v>
      </c>
      <c r="AP1010" t="s">
        <v>345</v>
      </c>
      <c r="AQ1010">
        <v>1</v>
      </c>
      <c r="AR1010">
        <v>0</v>
      </c>
      <c r="AS1010">
        <v>0</v>
      </c>
      <c r="AT1010">
        <v>0</v>
      </c>
      <c r="AU1010">
        <v>0</v>
      </c>
      <c r="AV1010">
        <v>0</v>
      </c>
      <c r="AW1010">
        <v>0</v>
      </c>
      <c r="AX1010">
        <v>0</v>
      </c>
      <c r="AY1010" t="s">
        <v>345</v>
      </c>
      <c r="AZ1010">
        <v>1</v>
      </c>
      <c r="BA1010">
        <v>0</v>
      </c>
      <c r="BB1010">
        <v>0</v>
      </c>
      <c r="BC1010">
        <v>0</v>
      </c>
      <c r="BD1010">
        <v>0</v>
      </c>
      <c r="BE1010">
        <v>0</v>
      </c>
      <c r="BF1010">
        <v>0</v>
      </c>
      <c r="BG1010">
        <v>0</v>
      </c>
      <c r="BH1010">
        <v>0</v>
      </c>
      <c r="BI1010" t="s">
        <v>52</v>
      </c>
      <c r="BK1010" t="s">
        <v>127</v>
      </c>
      <c r="BL1010" t="s">
        <v>127</v>
      </c>
      <c r="BM1010" t="s">
        <v>127</v>
      </c>
      <c r="BN1010" t="s">
        <v>118</v>
      </c>
      <c r="BO1010" t="s">
        <v>921</v>
      </c>
      <c r="BP1010">
        <v>0</v>
      </c>
      <c r="BQ1010">
        <v>0</v>
      </c>
      <c r="BR1010">
        <v>0</v>
      </c>
      <c r="BS1010">
        <v>0</v>
      </c>
      <c r="BT1010">
        <v>0</v>
      </c>
      <c r="BU1010">
        <v>0</v>
      </c>
      <c r="BV1010">
        <v>0</v>
      </c>
      <c r="BW1010">
        <v>0</v>
      </c>
      <c r="BX1010">
        <v>0</v>
      </c>
      <c r="BY1010">
        <v>0</v>
      </c>
      <c r="BZ1010">
        <v>1</v>
      </c>
      <c r="CA1010">
        <v>0</v>
      </c>
      <c r="CB1010">
        <v>0</v>
      </c>
      <c r="CC1010">
        <v>0</v>
      </c>
      <c r="CD1010">
        <v>0</v>
      </c>
      <c r="CE1010" t="s">
        <v>335</v>
      </c>
      <c r="CG1010" t="s">
        <v>335</v>
      </c>
      <c r="CI1010" t="s">
        <v>127</v>
      </c>
      <c r="CJ1010" t="s">
        <v>52</v>
      </c>
      <c r="CL1010" t="s">
        <v>52</v>
      </c>
      <c r="CN1010" t="s">
        <v>346</v>
      </c>
      <c r="CP1010">
        <v>9</v>
      </c>
    </row>
    <row r="1011" spans="1:98" customFormat="1">
      <c r="A1011">
        <v>136568</v>
      </c>
      <c r="B1011" t="s">
        <v>321</v>
      </c>
      <c r="C1011" t="s">
        <v>322</v>
      </c>
      <c r="D1011">
        <v>1975</v>
      </c>
      <c r="E1011">
        <v>51</v>
      </c>
      <c r="F1011" t="s">
        <v>58</v>
      </c>
      <c r="G1011" t="s">
        <v>85</v>
      </c>
      <c r="H1011" t="s">
        <v>615</v>
      </c>
      <c r="I1011" t="s">
        <v>471</v>
      </c>
      <c r="J1011" t="s">
        <v>325</v>
      </c>
      <c r="K1011" s="329">
        <v>46124.566145833334</v>
      </c>
      <c r="L1011" t="s">
        <v>309</v>
      </c>
      <c r="M1011" t="s">
        <v>1363</v>
      </c>
      <c r="N1011" t="s">
        <v>1364</v>
      </c>
      <c r="O1011" t="s">
        <v>459</v>
      </c>
      <c r="P1011" t="s">
        <v>353</v>
      </c>
      <c r="Q1011" t="s">
        <v>305</v>
      </c>
      <c r="R1011" t="s">
        <v>122</v>
      </c>
      <c r="S1011" t="s">
        <v>122</v>
      </c>
      <c r="T1011" t="s">
        <v>330</v>
      </c>
      <c r="U1011" t="s">
        <v>331</v>
      </c>
      <c r="V1011" t="s">
        <v>111</v>
      </c>
      <c r="W1011" t="s">
        <v>1692</v>
      </c>
      <c r="X1011">
        <v>1</v>
      </c>
      <c r="Y1011">
        <v>1</v>
      </c>
      <c r="Z1011">
        <v>1</v>
      </c>
      <c r="AA1011">
        <v>0</v>
      </c>
      <c r="AB1011">
        <v>0</v>
      </c>
      <c r="AC1011">
        <v>1</v>
      </c>
      <c r="AD1011">
        <v>0</v>
      </c>
      <c r="AE1011">
        <v>1</v>
      </c>
      <c r="AF1011">
        <v>0</v>
      </c>
      <c r="AG1011">
        <v>0</v>
      </c>
      <c r="AH1011">
        <v>0</v>
      </c>
      <c r="AI1011">
        <v>0</v>
      </c>
      <c r="AJ1011">
        <v>0</v>
      </c>
      <c r="AK1011">
        <v>0</v>
      </c>
      <c r="AL1011">
        <v>0</v>
      </c>
      <c r="AM1011">
        <v>0</v>
      </c>
      <c r="AN1011">
        <v>0</v>
      </c>
      <c r="AO1011">
        <v>0</v>
      </c>
      <c r="AP1011" t="s">
        <v>558</v>
      </c>
      <c r="AQ1011">
        <v>1</v>
      </c>
      <c r="AR1011">
        <v>0</v>
      </c>
      <c r="AS1011">
        <v>0</v>
      </c>
      <c r="AT1011">
        <v>1</v>
      </c>
      <c r="AU1011">
        <v>0</v>
      </c>
      <c r="AV1011">
        <v>0</v>
      </c>
      <c r="AW1011">
        <v>0</v>
      </c>
      <c r="AX1011">
        <v>0</v>
      </c>
      <c r="AY1011" t="s">
        <v>558</v>
      </c>
      <c r="AZ1011">
        <v>1</v>
      </c>
      <c r="BA1011">
        <v>0</v>
      </c>
      <c r="BB1011">
        <v>0</v>
      </c>
      <c r="BC1011">
        <v>1</v>
      </c>
      <c r="BD1011">
        <v>0</v>
      </c>
      <c r="BE1011">
        <v>0</v>
      </c>
      <c r="BF1011">
        <v>0</v>
      </c>
      <c r="BG1011">
        <v>0</v>
      </c>
      <c r="BH1011">
        <v>0</v>
      </c>
      <c r="BK1011" t="s">
        <v>136</v>
      </c>
      <c r="BL1011" t="s">
        <v>130</v>
      </c>
      <c r="BM1011" t="s">
        <v>136</v>
      </c>
      <c r="BN1011" t="s">
        <v>117</v>
      </c>
      <c r="BO1011" t="s">
        <v>953</v>
      </c>
      <c r="BP1011">
        <v>0</v>
      </c>
      <c r="BQ1011">
        <v>0</v>
      </c>
      <c r="BR1011">
        <v>0</v>
      </c>
      <c r="BS1011">
        <v>0</v>
      </c>
      <c r="BT1011">
        <v>0</v>
      </c>
      <c r="BU1011">
        <v>0</v>
      </c>
      <c r="BV1011">
        <v>1</v>
      </c>
      <c r="BW1011">
        <v>0</v>
      </c>
      <c r="BX1011">
        <v>0</v>
      </c>
      <c r="BY1011">
        <v>0</v>
      </c>
      <c r="BZ1011">
        <v>0</v>
      </c>
      <c r="CA1011">
        <v>0</v>
      </c>
      <c r="CB1011">
        <v>0</v>
      </c>
      <c r="CC1011">
        <v>0</v>
      </c>
      <c r="CD1011">
        <v>0</v>
      </c>
      <c r="CE1011" t="s">
        <v>167</v>
      </c>
      <c r="CG1011" t="s">
        <v>335</v>
      </c>
      <c r="CH1011" t="s">
        <v>1573</v>
      </c>
      <c r="CI1011" t="s">
        <v>128</v>
      </c>
      <c r="CJ1011" t="s">
        <v>51</v>
      </c>
      <c r="CL1011" t="s">
        <v>51</v>
      </c>
      <c r="CN1011" t="s">
        <v>346</v>
      </c>
      <c r="CP1011">
        <v>9</v>
      </c>
      <c r="CS1011" t="s">
        <v>337</v>
      </c>
    </row>
    <row r="1012" spans="1:98" customFormat="1">
      <c r="A1012">
        <v>194630</v>
      </c>
      <c r="B1012" t="s">
        <v>321</v>
      </c>
      <c r="C1012" t="s">
        <v>322</v>
      </c>
      <c r="D1012">
        <v>1970</v>
      </c>
      <c r="E1012">
        <v>56</v>
      </c>
      <c r="F1012" t="s">
        <v>58</v>
      </c>
      <c r="G1012" t="s">
        <v>83</v>
      </c>
      <c r="H1012" t="s">
        <v>798</v>
      </c>
      <c r="I1012" t="s">
        <v>440</v>
      </c>
      <c r="J1012" t="s">
        <v>350</v>
      </c>
      <c r="K1012" s="329">
        <v>46124.56422453704</v>
      </c>
      <c r="L1012" t="s">
        <v>309</v>
      </c>
      <c r="M1012" t="s">
        <v>1372</v>
      </c>
      <c r="N1012" t="s">
        <v>1402</v>
      </c>
      <c r="O1012" t="s">
        <v>377</v>
      </c>
      <c r="P1012" t="s">
        <v>365</v>
      </c>
      <c r="Q1012" t="s">
        <v>304</v>
      </c>
      <c r="R1012" t="s">
        <v>383</v>
      </c>
      <c r="S1012" t="s">
        <v>121</v>
      </c>
      <c r="T1012" t="s">
        <v>121</v>
      </c>
      <c r="U1012" t="s">
        <v>331</v>
      </c>
      <c r="V1012" t="s">
        <v>107</v>
      </c>
      <c r="W1012" t="s">
        <v>1438</v>
      </c>
      <c r="X1012">
        <v>0</v>
      </c>
      <c r="Y1012">
        <v>1</v>
      </c>
      <c r="Z1012">
        <v>0</v>
      </c>
      <c r="AA1012">
        <v>0</v>
      </c>
      <c r="AB1012">
        <v>0</v>
      </c>
      <c r="AC1012">
        <v>0</v>
      </c>
      <c r="AD1012">
        <v>1</v>
      </c>
      <c r="AE1012">
        <v>0</v>
      </c>
      <c r="AF1012">
        <v>0</v>
      </c>
      <c r="AG1012">
        <v>0</v>
      </c>
      <c r="AH1012">
        <v>0</v>
      </c>
      <c r="AI1012">
        <v>0</v>
      </c>
      <c r="AJ1012">
        <v>0</v>
      </c>
      <c r="AK1012">
        <v>0</v>
      </c>
      <c r="AL1012">
        <v>0</v>
      </c>
      <c r="AM1012">
        <v>0</v>
      </c>
      <c r="AN1012">
        <v>0</v>
      </c>
      <c r="AO1012">
        <v>0</v>
      </c>
      <c r="AP1012" t="s">
        <v>345</v>
      </c>
      <c r="AQ1012">
        <v>1</v>
      </c>
      <c r="AR1012">
        <v>0</v>
      </c>
      <c r="AS1012">
        <v>0</v>
      </c>
      <c r="AT1012">
        <v>0</v>
      </c>
      <c r="AU1012">
        <v>0</v>
      </c>
      <c r="AV1012">
        <v>0</v>
      </c>
      <c r="AW1012">
        <v>0</v>
      </c>
      <c r="AX1012">
        <v>0</v>
      </c>
      <c r="AY1012" t="s">
        <v>345</v>
      </c>
      <c r="AZ1012">
        <v>1</v>
      </c>
      <c r="BA1012">
        <v>0</v>
      </c>
      <c r="BB1012">
        <v>0</v>
      </c>
      <c r="BC1012">
        <v>0</v>
      </c>
      <c r="BD1012">
        <v>0</v>
      </c>
      <c r="BE1012">
        <v>0</v>
      </c>
      <c r="BF1012">
        <v>0</v>
      </c>
      <c r="BG1012">
        <v>0</v>
      </c>
      <c r="BH1012">
        <v>0</v>
      </c>
      <c r="BI1012" t="s">
        <v>51</v>
      </c>
      <c r="BJ1012" t="s">
        <v>1588</v>
      </c>
      <c r="BK1012" t="s">
        <v>130</v>
      </c>
      <c r="BL1012" t="s">
        <v>129</v>
      </c>
      <c r="BM1012" t="s">
        <v>131</v>
      </c>
      <c r="BN1012" t="s">
        <v>117</v>
      </c>
      <c r="BO1012" t="s">
        <v>949</v>
      </c>
      <c r="BP1012">
        <v>0</v>
      </c>
      <c r="BQ1012">
        <v>1</v>
      </c>
      <c r="BR1012">
        <v>1</v>
      </c>
      <c r="BS1012">
        <v>0</v>
      </c>
      <c r="BT1012">
        <v>0</v>
      </c>
      <c r="BU1012">
        <v>0</v>
      </c>
      <c r="BV1012">
        <v>0</v>
      </c>
      <c r="BW1012">
        <v>0</v>
      </c>
      <c r="BX1012">
        <v>0</v>
      </c>
      <c r="BY1012">
        <v>0</v>
      </c>
      <c r="BZ1012">
        <v>0</v>
      </c>
      <c r="CA1012">
        <v>0</v>
      </c>
      <c r="CB1012">
        <v>0</v>
      </c>
      <c r="CC1012">
        <v>0</v>
      </c>
      <c r="CD1012">
        <v>0</v>
      </c>
      <c r="CE1012" t="s">
        <v>335</v>
      </c>
      <c r="CG1012" t="s">
        <v>140</v>
      </c>
      <c r="CI1012" t="s">
        <v>130</v>
      </c>
      <c r="CJ1012" t="s">
        <v>53</v>
      </c>
      <c r="CK1012" t="s">
        <v>3221</v>
      </c>
      <c r="CL1012" t="s">
        <v>54</v>
      </c>
      <c r="CM1012" t="s">
        <v>3222</v>
      </c>
      <c r="CN1012" t="s">
        <v>346</v>
      </c>
      <c r="CP1012">
        <v>2</v>
      </c>
      <c r="CQ1012" t="s">
        <v>3223</v>
      </c>
      <c r="CS1012" t="s">
        <v>337</v>
      </c>
    </row>
    <row r="1013" spans="1:98" customFormat="1">
      <c r="A1013">
        <v>110407</v>
      </c>
      <c r="B1013" t="s">
        <v>502</v>
      </c>
      <c r="C1013" t="s">
        <v>360</v>
      </c>
      <c r="D1013">
        <v>1969</v>
      </c>
      <c r="E1013">
        <v>57</v>
      </c>
      <c r="F1013" t="s">
        <v>58</v>
      </c>
      <c r="G1013" t="s">
        <v>84</v>
      </c>
      <c r="H1013" t="s">
        <v>765</v>
      </c>
      <c r="I1013" t="s">
        <v>410</v>
      </c>
      <c r="J1013" t="s">
        <v>325</v>
      </c>
      <c r="K1013" s="329">
        <v>46124.564108796294</v>
      </c>
      <c r="L1013" t="s">
        <v>309</v>
      </c>
      <c r="M1013" t="s">
        <v>348</v>
      </c>
      <c r="N1013" t="s">
        <v>351</v>
      </c>
      <c r="O1013" t="s">
        <v>352</v>
      </c>
      <c r="P1013" t="s">
        <v>353</v>
      </c>
      <c r="R1013" t="s">
        <v>383</v>
      </c>
      <c r="S1013" t="s">
        <v>121</v>
      </c>
      <c r="T1013" t="s">
        <v>121</v>
      </c>
      <c r="U1013" t="s">
        <v>82</v>
      </c>
      <c r="V1013" t="s">
        <v>107</v>
      </c>
      <c r="W1013" t="s">
        <v>354</v>
      </c>
      <c r="X1013">
        <v>0</v>
      </c>
      <c r="Y1013">
        <v>1</v>
      </c>
      <c r="Z1013">
        <v>0</v>
      </c>
      <c r="AA1013">
        <v>1</v>
      </c>
      <c r="AB1013">
        <v>0</v>
      </c>
      <c r="AC1013">
        <v>0</v>
      </c>
      <c r="AD1013">
        <v>0</v>
      </c>
      <c r="AE1013">
        <v>0</v>
      </c>
      <c r="AF1013">
        <v>0</v>
      </c>
      <c r="AG1013">
        <v>0</v>
      </c>
      <c r="AH1013">
        <v>0</v>
      </c>
      <c r="AI1013">
        <v>0</v>
      </c>
      <c r="AJ1013">
        <v>0</v>
      </c>
      <c r="AK1013">
        <v>0</v>
      </c>
      <c r="AL1013">
        <v>0</v>
      </c>
      <c r="AM1013">
        <v>0</v>
      </c>
      <c r="AN1013">
        <v>0</v>
      </c>
      <c r="AO1013">
        <v>0</v>
      </c>
      <c r="AP1013" t="s">
        <v>345</v>
      </c>
      <c r="AQ1013">
        <v>1</v>
      </c>
      <c r="AR1013">
        <v>0</v>
      </c>
      <c r="AS1013">
        <v>0</v>
      </c>
      <c r="AT1013">
        <v>0</v>
      </c>
      <c r="AU1013">
        <v>0</v>
      </c>
      <c r="AV1013">
        <v>0</v>
      </c>
      <c r="AW1013">
        <v>0</v>
      </c>
      <c r="AX1013">
        <v>0</v>
      </c>
      <c r="AY1013" t="s">
        <v>345</v>
      </c>
      <c r="AZ1013">
        <v>1</v>
      </c>
      <c r="BA1013">
        <v>0</v>
      </c>
      <c r="BB1013">
        <v>0</v>
      </c>
      <c r="BC1013">
        <v>0</v>
      </c>
      <c r="BD1013">
        <v>0</v>
      </c>
      <c r="BE1013">
        <v>0</v>
      </c>
      <c r="BF1013">
        <v>0</v>
      </c>
      <c r="BG1013">
        <v>0</v>
      </c>
      <c r="BH1013">
        <v>0</v>
      </c>
      <c r="BI1013" t="s">
        <v>51</v>
      </c>
      <c r="BJ1013" t="s">
        <v>3224</v>
      </c>
      <c r="BK1013" t="s">
        <v>130</v>
      </c>
      <c r="BL1013" t="s">
        <v>131</v>
      </c>
      <c r="BM1013" t="s">
        <v>130</v>
      </c>
      <c r="BN1013" t="s">
        <v>118</v>
      </c>
      <c r="BO1013" t="s">
        <v>930</v>
      </c>
      <c r="BP1013">
        <v>1</v>
      </c>
      <c r="BQ1013">
        <v>0</v>
      </c>
      <c r="BR1013">
        <v>0</v>
      </c>
      <c r="BS1013">
        <v>1</v>
      </c>
      <c r="BT1013">
        <v>0</v>
      </c>
      <c r="BU1013">
        <v>0</v>
      </c>
      <c r="BV1013">
        <v>0</v>
      </c>
      <c r="BW1013">
        <v>0</v>
      </c>
      <c r="BX1013">
        <v>0</v>
      </c>
      <c r="BY1013">
        <v>0</v>
      </c>
      <c r="BZ1013">
        <v>0</v>
      </c>
      <c r="CA1013">
        <v>0</v>
      </c>
      <c r="CB1013">
        <v>0</v>
      </c>
      <c r="CC1013">
        <v>0</v>
      </c>
      <c r="CD1013">
        <v>0</v>
      </c>
      <c r="CE1013" t="s">
        <v>335</v>
      </c>
      <c r="CG1013" t="s">
        <v>335</v>
      </c>
      <c r="CI1013" t="s">
        <v>128</v>
      </c>
      <c r="CJ1013" t="s">
        <v>51</v>
      </c>
      <c r="CL1013" t="s">
        <v>52</v>
      </c>
      <c r="CN1013" t="s">
        <v>346</v>
      </c>
      <c r="CP1013">
        <v>7</v>
      </c>
    </row>
    <row r="1014" spans="1:98" customFormat="1">
      <c r="A1014">
        <v>197497</v>
      </c>
      <c r="B1014" t="s">
        <v>321</v>
      </c>
      <c r="C1014" t="s">
        <v>360</v>
      </c>
      <c r="D1014">
        <v>1966</v>
      </c>
      <c r="E1014">
        <v>60</v>
      </c>
      <c r="F1014" t="s">
        <v>339</v>
      </c>
      <c r="G1014" t="s">
        <v>83</v>
      </c>
      <c r="H1014" t="s">
        <v>798</v>
      </c>
      <c r="I1014" t="s">
        <v>361</v>
      </c>
      <c r="J1014" t="s">
        <v>350</v>
      </c>
      <c r="K1014" s="329">
        <v>46124.561168981483</v>
      </c>
      <c r="L1014" t="s">
        <v>309</v>
      </c>
      <c r="M1014" t="s">
        <v>1372</v>
      </c>
      <c r="N1014" t="s">
        <v>1402</v>
      </c>
      <c r="O1014" t="s">
        <v>377</v>
      </c>
      <c r="P1014" t="s">
        <v>365</v>
      </c>
      <c r="Q1014" t="s">
        <v>304</v>
      </c>
      <c r="R1014" t="s">
        <v>383</v>
      </c>
      <c r="S1014" t="s">
        <v>121</v>
      </c>
      <c r="T1014" t="s">
        <v>121</v>
      </c>
      <c r="U1014" t="s">
        <v>331</v>
      </c>
      <c r="V1014" t="s">
        <v>107</v>
      </c>
      <c r="W1014" t="s">
        <v>477</v>
      </c>
      <c r="X1014">
        <v>0</v>
      </c>
      <c r="Y1014">
        <v>1</v>
      </c>
      <c r="Z1014">
        <v>1</v>
      </c>
      <c r="AA1014">
        <v>0</v>
      </c>
      <c r="AB1014">
        <v>0</v>
      </c>
      <c r="AC1014">
        <v>0</v>
      </c>
      <c r="AD1014">
        <v>1</v>
      </c>
      <c r="AE1014">
        <v>0</v>
      </c>
      <c r="AF1014">
        <v>0</v>
      </c>
      <c r="AG1014">
        <v>0</v>
      </c>
      <c r="AH1014">
        <v>0</v>
      </c>
      <c r="AI1014">
        <v>0</v>
      </c>
      <c r="AJ1014">
        <v>0</v>
      </c>
      <c r="AK1014">
        <v>0</v>
      </c>
      <c r="AL1014">
        <v>0</v>
      </c>
      <c r="AM1014">
        <v>0</v>
      </c>
      <c r="AN1014">
        <v>0</v>
      </c>
      <c r="AO1014">
        <v>0</v>
      </c>
      <c r="AP1014" t="s">
        <v>345</v>
      </c>
      <c r="AQ1014">
        <v>1</v>
      </c>
      <c r="AR1014">
        <v>0</v>
      </c>
      <c r="AS1014">
        <v>0</v>
      </c>
      <c r="AT1014">
        <v>0</v>
      </c>
      <c r="AU1014">
        <v>0</v>
      </c>
      <c r="AV1014">
        <v>0</v>
      </c>
      <c r="AW1014">
        <v>0</v>
      </c>
      <c r="AX1014">
        <v>0</v>
      </c>
      <c r="AY1014" t="s">
        <v>345</v>
      </c>
      <c r="AZ1014">
        <v>1</v>
      </c>
      <c r="BA1014">
        <v>0</v>
      </c>
      <c r="BB1014">
        <v>0</v>
      </c>
      <c r="BC1014">
        <v>0</v>
      </c>
      <c r="BD1014">
        <v>0</v>
      </c>
      <c r="BE1014">
        <v>0</v>
      </c>
      <c r="BF1014">
        <v>0</v>
      </c>
      <c r="BG1014">
        <v>0</v>
      </c>
      <c r="BH1014">
        <v>0</v>
      </c>
      <c r="BI1014" t="s">
        <v>51</v>
      </c>
      <c r="BK1014" t="s">
        <v>386</v>
      </c>
      <c r="BL1014" t="s">
        <v>128</v>
      </c>
      <c r="BM1014" t="s">
        <v>129</v>
      </c>
      <c r="BN1014" t="s">
        <v>117</v>
      </c>
      <c r="BO1014" t="s">
        <v>938</v>
      </c>
      <c r="BP1014">
        <v>0</v>
      </c>
      <c r="BQ1014">
        <v>0</v>
      </c>
      <c r="BR1014">
        <v>0</v>
      </c>
      <c r="BS1014">
        <v>0</v>
      </c>
      <c r="BT1014">
        <v>0</v>
      </c>
      <c r="BU1014">
        <v>0</v>
      </c>
      <c r="BV1014">
        <v>0</v>
      </c>
      <c r="BW1014">
        <v>1</v>
      </c>
      <c r="BX1014">
        <v>0</v>
      </c>
      <c r="BY1014">
        <v>0</v>
      </c>
      <c r="BZ1014">
        <v>0</v>
      </c>
      <c r="CA1014">
        <v>0</v>
      </c>
      <c r="CB1014">
        <v>0</v>
      </c>
      <c r="CC1014">
        <v>0</v>
      </c>
      <c r="CD1014">
        <v>0</v>
      </c>
      <c r="CE1014" t="s">
        <v>139</v>
      </c>
      <c r="CG1014" t="s">
        <v>140</v>
      </c>
      <c r="CI1014" t="s">
        <v>129</v>
      </c>
      <c r="CJ1014" t="s">
        <v>52</v>
      </c>
      <c r="CL1014" t="s">
        <v>52</v>
      </c>
      <c r="CN1014" t="s">
        <v>346</v>
      </c>
      <c r="CP1014">
        <v>7</v>
      </c>
      <c r="CS1014" t="s">
        <v>337</v>
      </c>
    </row>
    <row r="1015" spans="1:98" customFormat="1">
      <c r="A1015">
        <v>120996</v>
      </c>
      <c r="B1015" t="s">
        <v>321</v>
      </c>
      <c r="C1015" t="s">
        <v>360</v>
      </c>
      <c r="D1015">
        <v>1986</v>
      </c>
      <c r="E1015">
        <v>40</v>
      </c>
      <c r="F1015" t="s">
        <v>387</v>
      </c>
      <c r="G1015" t="s">
        <v>49</v>
      </c>
      <c r="H1015" t="s">
        <v>545</v>
      </c>
      <c r="I1015" t="s">
        <v>424</v>
      </c>
      <c r="J1015" t="s">
        <v>350</v>
      </c>
      <c r="K1015" s="329">
        <v>46124.552708333336</v>
      </c>
      <c r="L1015" t="s">
        <v>309</v>
      </c>
      <c r="M1015" t="s">
        <v>712</v>
      </c>
      <c r="N1015" t="s">
        <v>713</v>
      </c>
      <c r="O1015" t="s">
        <v>381</v>
      </c>
      <c r="P1015" t="s">
        <v>382</v>
      </c>
      <c r="Q1015" t="s">
        <v>1255</v>
      </c>
      <c r="R1015" t="s">
        <v>383</v>
      </c>
      <c r="S1015" t="s">
        <v>121</v>
      </c>
      <c r="T1015" t="s">
        <v>121</v>
      </c>
      <c r="U1015" t="s">
        <v>331</v>
      </c>
      <c r="V1015" t="s">
        <v>105</v>
      </c>
      <c r="W1015" t="s">
        <v>392</v>
      </c>
      <c r="X1015">
        <v>1</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t="s">
        <v>345</v>
      </c>
      <c r="AQ1015">
        <v>1</v>
      </c>
      <c r="AR1015">
        <v>0</v>
      </c>
      <c r="AS1015">
        <v>0</v>
      </c>
      <c r="AT1015">
        <v>0</v>
      </c>
      <c r="AU1015">
        <v>0</v>
      </c>
      <c r="AV1015">
        <v>0</v>
      </c>
      <c r="AW1015">
        <v>0</v>
      </c>
      <c r="AX1015">
        <v>0</v>
      </c>
      <c r="AY1015" t="s">
        <v>345</v>
      </c>
      <c r="AZ1015">
        <v>1</v>
      </c>
      <c r="BA1015">
        <v>0</v>
      </c>
      <c r="BB1015">
        <v>0</v>
      </c>
      <c r="BC1015">
        <v>0</v>
      </c>
      <c r="BD1015">
        <v>0</v>
      </c>
      <c r="BE1015">
        <v>0</v>
      </c>
      <c r="BF1015">
        <v>0</v>
      </c>
      <c r="BG1015">
        <v>0</v>
      </c>
      <c r="BH1015">
        <v>0</v>
      </c>
      <c r="BI1015" t="s">
        <v>51</v>
      </c>
      <c r="BK1015" t="s">
        <v>127</v>
      </c>
      <c r="BL1015" t="s">
        <v>128</v>
      </c>
      <c r="BM1015" t="s">
        <v>128</v>
      </c>
      <c r="BN1015" t="s">
        <v>118</v>
      </c>
      <c r="BO1015" t="s">
        <v>922</v>
      </c>
      <c r="BP1015">
        <v>1</v>
      </c>
      <c r="BQ1015">
        <v>0</v>
      </c>
      <c r="BR1015">
        <v>0</v>
      </c>
      <c r="BS1015">
        <v>0</v>
      </c>
      <c r="BT1015">
        <v>0</v>
      </c>
      <c r="BU1015">
        <v>0</v>
      </c>
      <c r="BV1015">
        <v>0</v>
      </c>
      <c r="BW1015">
        <v>0</v>
      </c>
      <c r="BX1015">
        <v>0</v>
      </c>
      <c r="BY1015">
        <v>0</v>
      </c>
      <c r="BZ1015">
        <v>0</v>
      </c>
      <c r="CA1015">
        <v>0</v>
      </c>
      <c r="CB1015">
        <v>0</v>
      </c>
      <c r="CC1015">
        <v>0</v>
      </c>
      <c r="CD1015">
        <v>0</v>
      </c>
      <c r="CE1015" t="s">
        <v>174</v>
      </c>
      <c r="CG1015" t="s">
        <v>174</v>
      </c>
      <c r="CI1015" t="s">
        <v>128</v>
      </c>
      <c r="CJ1015" t="s">
        <v>52</v>
      </c>
      <c r="CL1015" t="s">
        <v>52</v>
      </c>
      <c r="CN1015" t="s">
        <v>346</v>
      </c>
      <c r="CP1015">
        <v>5</v>
      </c>
      <c r="CS1015" t="s">
        <v>337</v>
      </c>
    </row>
    <row r="1016" spans="1:98" customFormat="1">
      <c r="A1016">
        <v>109094</v>
      </c>
      <c r="B1016" t="s">
        <v>396</v>
      </c>
      <c r="C1016" t="s">
        <v>360</v>
      </c>
      <c r="D1016">
        <v>1974</v>
      </c>
      <c r="E1016">
        <v>52</v>
      </c>
      <c r="F1016" t="s">
        <v>58</v>
      </c>
      <c r="G1016" t="s">
        <v>83</v>
      </c>
      <c r="H1016" t="s">
        <v>673</v>
      </c>
      <c r="I1016" t="s">
        <v>471</v>
      </c>
      <c r="J1016" t="s">
        <v>325</v>
      </c>
      <c r="K1016" s="329">
        <v>46124.550011574072</v>
      </c>
      <c r="L1016" t="s">
        <v>309</v>
      </c>
      <c r="M1016" t="s">
        <v>468</v>
      </c>
      <c r="N1016" t="s">
        <v>469</v>
      </c>
      <c r="O1016" t="s">
        <v>415</v>
      </c>
      <c r="P1016" t="s">
        <v>382</v>
      </c>
      <c r="R1016" t="s">
        <v>122</v>
      </c>
      <c r="S1016" t="s">
        <v>122</v>
      </c>
      <c r="T1016" t="s">
        <v>391</v>
      </c>
      <c r="U1016" t="s">
        <v>331</v>
      </c>
      <c r="V1016" t="s">
        <v>107</v>
      </c>
      <c r="W1016" t="s">
        <v>1703</v>
      </c>
      <c r="X1016">
        <v>0</v>
      </c>
      <c r="Y1016">
        <v>0</v>
      </c>
      <c r="Z1016">
        <v>1</v>
      </c>
      <c r="AA1016">
        <v>0</v>
      </c>
      <c r="AB1016">
        <v>0</v>
      </c>
      <c r="AC1016">
        <v>1</v>
      </c>
      <c r="AD1016">
        <v>0</v>
      </c>
      <c r="AE1016">
        <v>1</v>
      </c>
      <c r="AF1016">
        <v>0</v>
      </c>
      <c r="AG1016">
        <v>0</v>
      </c>
      <c r="AH1016">
        <v>0</v>
      </c>
      <c r="AI1016">
        <v>0</v>
      </c>
      <c r="AJ1016">
        <v>0</v>
      </c>
      <c r="AK1016">
        <v>0</v>
      </c>
      <c r="AL1016">
        <v>0</v>
      </c>
      <c r="AM1016">
        <v>0</v>
      </c>
      <c r="AN1016">
        <v>0</v>
      </c>
      <c r="AO1016">
        <v>0</v>
      </c>
      <c r="AP1016" t="s">
        <v>345</v>
      </c>
      <c r="AQ1016">
        <v>1</v>
      </c>
      <c r="AR1016">
        <v>0</v>
      </c>
      <c r="AS1016">
        <v>0</v>
      </c>
      <c r="AT1016">
        <v>0</v>
      </c>
      <c r="AU1016">
        <v>0</v>
      </c>
      <c r="AV1016">
        <v>0</v>
      </c>
      <c r="AW1016">
        <v>0</v>
      </c>
      <c r="AX1016">
        <v>0</v>
      </c>
      <c r="AY1016" t="s">
        <v>345</v>
      </c>
      <c r="AZ1016">
        <v>1</v>
      </c>
      <c r="BA1016">
        <v>0</v>
      </c>
      <c r="BB1016">
        <v>0</v>
      </c>
      <c r="BC1016">
        <v>0</v>
      </c>
      <c r="BD1016">
        <v>0</v>
      </c>
      <c r="BE1016">
        <v>0</v>
      </c>
      <c r="BF1016">
        <v>0</v>
      </c>
      <c r="BG1016">
        <v>0</v>
      </c>
      <c r="BH1016">
        <v>0</v>
      </c>
      <c r="BK1016" t="s">
        <v>131</v>
      </c>
      <c r="BL1016" t="s">
        <v>129</v>
      </c>
      <c r="BM1016" t="s">
        <v>130</v>
      </c>
      <c r="BN1016" t="s">
        <v>118</v>
      </c>
      <c r="BO1016" t="s">
        <v>924</v>
      </c>
      <c r="BP1016">
        <v>0</v>
      </c>
      <c r="BQ1016">
        <v>0</v>
      </c>
      <c r="BR1016">
        <v>0</v>
      </c>
      <c r="BS1016">
        <v>0</v>
      </c>
      <c r="BT1016">
        <v>0</v>
      </c>
      <c r="BU1016">
        <v>1</v>
      </c>
      <c r="BV1016">
        <v>0</v>
      </c>
      <c r="BW1016">
        <v>0</v>
      </c>
      <c r="BX1016">
        <v>0</v>
      </c>
      <c r="BY1016">
        <v>0</v>
      </c>
      <c r="BZ1016">
        <v>0</v>
      </c>
      <c r="CA1016">
        <v>0</v>
      </c>
      <c r="CB1016">
        <v>0</v>
      </c>
      <c r="CC1016">
        <v>0</v>
      </c>
      <c r="CD1016">
        <v>0</v>
      </c>
      <c r="CE1016" t="s">
        <v>197</v>
      </c>
      <c r="CG1016" t="s">
        <v>335</v>
      </c>
      <c r="CI1016" t="s">
        <v>130</v>
      </c>
      <c r="CJ1016" t="s">
        <v>51</v>
      </c>
      <c r="CL1016" t="s">
        <v>51</v>
      </c>
      <c r="CN1016" t="s">
        <v>346</v>
      </c>
      <c r="CP1016">
        <v>10</v>
      </c>
      <c r="CS1016" t="s">
        <v>337</v>
      </c>
    </row>
    <row r="1017" spans="1:98" customFormat="1">
      <c r="A1017">
        <v>199414</v>
      </c>
      <c r="B1017" t="s">
        <v>321</v>
      </c>
      <c r="C1017" t="s">
        <v>360</v>
      </c>
      <c r="D1017">
        <v>1973</v>
      </c>
      <c r="E1017">
        <v>53</v>
      </c>
      <c r="F1017" t="s">
        <v>58</v>
      </c>
      <c r="G1017" t="s">
        <v>84</v>
      </c>
      <c r="H1017" t="s">
        <v>678</v>
      </c>
      <c r="I1017" t="s">
        <v>424</v>
      </c>
      <c r="J1017" t="s">
        <v>325</v>
      </c>
      <c r="K1017" s="329">
        <v>46124.549710648149</v>
      </c>
      <c r="L1017" t="s">
        <v>309</v>
      </c>
      <c r="M1017" t="s">
        <v>493</v>
      </c>
      <c r="N1017" t="s">
        <v>494</v>
      </c>
      <c r="O1017" t="s">
        <v>442</v>
      </c>
      <c r="P1017" t="s">
        <v>405</v>
      </c>
      <c r="R1017" t="s">
        <v>122</v>
      </c>
      <c r="S1017" t="s">
        <v>122</v>
      </c>
      <c r="T1017" t="s">
        <v>394</v>
      </c>
      <c r="U1017" t="s">
        <v>331</v>
      </c>
      <c r="V1017" t="s">
        <v>112</v>
      </c>
      <c r="W1017" t="s">
        <v>557</v>
      </c>
      <c r="X1017">
        <v>0</v>
      </c>
      <c r="Y1017">
        <v>0</v>
      </c>
      <c r="Z1017">
        <v>0</v>
      </c>
      <c r="AA1017">
        <v>0</v>
      </c>
      <c r="AB1017">
        <v>0</v>
      </c>
      <c r="AC1017">
        <v>0</v>
      </c>
      <c r="AD1017">
        <v>0</v>
      </c>
      <c r="AE1017">
        <v>0</v>
      </c>
      <c r="AF1017">
        <v>1</v>
      </c>
      <c r="AG1017">
        <v>0</v>
      </c>
      <c r="AH1017">
        <v>0</v>
      </c>
      <c r="AI1017">
        <v>0</v>
      </c>
      <c r="AJ1017">
        <v>0</v>
      </c>
      <c r="AK1017">
        <v>0</v>
      </c>
      <c r="AL1017">
        <v>0</v>
      </c>
      <c r="AM1017">
        <v>0</v>
      </c>
      <c r="AN1017">
        <v>0</v>
      </c>
      <c r="AO1017">
        <v>0</v>
      </c>
      <c r="AP1017" t="s">
        <v>373</v>
      </c>
      <c r="AQ1017">
        <v>0</v>
      </c>
      <c r="AR1017">
        <v>0</v>
      </c>
      <c r="AS1017">
        <v>0</v>
      </c>
      <c r="AT1017">
        <v>0</v>
      </c>
      <c r="AU1017">
        <v>0</v>
      </c>
      <c r="AV1017">
        <v>0</v>
      </c>
      <c r="AW1017">
        <v>0</v>
      </c>
      <c r="AX1017" t="s">
        <v>3202</v>
      </c>
      <c r="AY1017" t="s">
        <v>691</v>
      </c>
      <c r="AZ1017">
        <v>0</v>
      </c>
      <c r="BA1017">
        <v>0</v>
      </c>
      <c r="BB1017">
        <v>0</v>
      </c>
      <c r="BC1017">
        <v>0</v>
      </c>
      <c r="BD1017">
        <v>0</v>
      </c>
      <c r="BE1017">
        <v>1</v>
      </c>
      <c r="BF1017">
        <v>1</v>
      </c>
      <c r="BG1017">
        <v>0</v>
      </c>
      <c r="BH1017">
        <v>0</v>
      </c>
      <c r="BI1017" t="s">
        <v>52</v>
      </c>
      <c r="BK1017" t="s">
        <v>131</v>
      </c>
      <c r="BL1017" t="s">
        <v>130</v>
      </c>
      <c r="BM1017" t="s">
        <v>130</v>
      </c>
      <c r="BN1017" t="s">
        <v>117</v>
      </c>
      <c r="BO1017" t="s">
        <v>948</v>
      </c>
      <c r="BP1017">
        <v>0</v>
      </c>
      <c r="BQ1017">
        <v>0</v>
      </c>
      <c r="BR1017">
        <v>0</v>
      </c>
      <c r="BS1017">
        <v>1</v>
      </c>
      <c r="BT1017">
        <v>0</v>
      </c>
      <c r="BU1017">
        <v>1</v>
      </c>
      <c r="BV1017">
        <v>0</v>
      </c>
      <c r="BW1017">
        <v>0</v>
      </c>
      <c r="BX1017">
        <v>0</v>
      </c>
      <c r="BY1017">
        <v>0</v>
      </c>
      <c r="BZ1017">
        <v>0</v>
      </c>
      <c r="CA1017">
        <v>0</v>
      </c>
      <c r="CB1017">
        <v>0</v>
      </c>
      <c r="CC1017">
        <v>0</v>
      </c>
      <c r="CD1017">
        <v>0</v>
      </c>
      <c r="CE1017" t="s">
        <v>162</v>
      </c>
      <c r="CG1017" t="s">
        <v>151</v>
      </c>
      <c r="CI1017" t="s">
        <v>129</v>
      </c>
      <c r="CJ1017" t="s">
        <v>52</v>
      </c>
      <c r="CL1017" t="s">
        <v>52</v>
      </c>
      <c r="CN1017" t="s">
        <v>336</v>
      </c>
      <c r="CO1017" t="s">
        <v>778</v>
      </c>
      <c r="CP1017">
        <v>4</v>
      </c>
      <c r="CS1017" t="s">
        <v>347</v>
      </c>
    </row>
    <row r="1018" spans="1:98" customFormat="1">
      <c r="A1018">
        <v>199428</v>
      </c>
      <c r="B1018" t="s">
        <v>348</v>
      </c>
      <c r="C1018" t="s">
        <v>303</v>
      </c>
      <c r="D1018">
        <v>1984</v>
      </c>
      <c r="E1018">
        <v>42</v>
      </c>
      <c r="F1018" t="s">
        <v>387</v>
      </c>
      <c r="G1018" t="s">
        <v>78</v>
      </c>
      <c r="H1018" t="s">
        <v>476</v>
      </c>
      <c r="I1018" t="s">
        <v>349</v>
      </c>
      <c r="J1018" t="s">
        <v>350</v>
      </c>
      <c r="K1018" s="329">
        <v>46124.547997685186</v>
      </c>
      <c r="L1018" t="s">
        <v>309</v>
      </c>
      <c r="M1018" t="s">
        <v>348</v>
      </c>
      <c r="N1018" t="s">
        <v>351</v>
      </c>
      <c r="O1018" t="s">
        <v>352</v>
      </c>
      <c r="P1018" t="s">
        <v>353</v>
      </c>
      <c r="R1018" t="s">
        <v>122</v>
      </c>
      <c r="S1018" t="s">
        <v>121</v>
      </c>
      <c r="T1018" t="s">
        <v>121</v>
      </c>
      <c r="U1018" t="s">
        <v>395</v>
      </c>
      <c r="V1018" t="s">
        <v>111</v>
      </c>
      <c r="W1018" t="s">
        <v>470</v>
      </c>
      <c r="X1018">
        <v>0</v>
      </c>
      <c r="Y1018">
        <v>0</v>
      </c>
      <c r="Z1018">
        <v>1</v>
      </c>
      <c r="AA1018">
        <v>0</v>
      </c>
      <c r="AB1018">
        <v>0</v>
      </c>
      <c r="AC1018">
        <v>0</v>
      </c>
      <c r="AD1018">
        <v>0</v>
      </c>
      <c r="AE1018">
        <v>0</v>
      </c>
      <c r="AF1018">
        <v>0</v>
      </c>
      <c r="AG1018">
        <v>0</v>
      </c>
      <c r="AH1018">
        <v>0</v>
      </c>
      <c r="AI1018">
        <v>0</v>
      </c>
      <c r="AJ1018">
        <v>0</v>
      </c>
      <c r="AK1018">
        <v>0</v>
      </c>
      <c r="AL1018">
        <v>0</v>
      </c>
      <c r="AM1018">
        <v>0</v>
      </c>
      <c r="AN1018">
        <v>0</v>
      </c>
      <c r="AO1018">
        <v>0</v>
      </c>
      <c r="AP1018" t="s">
        <v>345</v>
      </c>
      <c r="AQ1018">
        <v>1</v>
      </c>
      <c r="AR1018">
        <v>0</v>
      </c>
      <c r="AS1018">
        <v>0</v>
      </c>
      <c r="AT1018">
        <v>0</v>
      </c>
      <c r="AU1018">
        <v>0</v>
      </c>
      <c r="AV1018">
        <v>0</v>
      </c>
      <c r="AW1018">
        <v>0</v>
      </c>
      <c r="AX1018">
        <v>0</v>
      </c>
      <c r="AY1018" t="s">
        <v>345</v>
      </c>
      <c r="AZ1018">
        <v>1</v>
      </c>
      <c r="BA1018">
        <v>0</v>
      </c>
      <c r="BB1018">
        <v>0</v>
      </c>
      <c r="BC1018">
        <v>0</v>
      </c>
      <c r="BD1018">
        <v>0</v>
      </c>
      <c r="BE1018">
        <v>0</v>
      </c>
      <c r="BF1018">
        <v>0</v>
      </c>
      <c r="BG1018">
        <v>0</v>
      </c>
      <c r="BH1018">
        <v>0</v>
      </c>
      <c r="BK1018" t="s">
        <v>386</v>
      </c>
      <c r="BL1018" t="s">
        <v>129</v>
      </c>
      <c r="BM1018" t="s">
        <v>128</v>
      </c>
      <c r="BN1018" t="s">
        <v>117</v>
      </c>
      <c r="BO1018" t="s">
        <v>928</v>
      </c>
      <c r="BP1018">
        <v>0</v>
      </c>
      <c r="BQ1018">
        <v>0</v>
      </c>
      <c r="BR1018">
        <v>0</v>
      </c>
      <c r="BS1018">
        <v>1</v>
      </c>
      <c r="BT1018">
        <v>0</v>
      </c>
      <c r="BU1018">
        <v>0</v>
      </c>
      <c r="BV1018">
        <v>0</v>
      </c>
      <c r="BW1018">
        <v>0</v>
      </c>
      <c r="BX1018">
        <v>0</v>
      </c>
      <c r="BY1018">
        <v>0</v>
      </c>
      <c r="BZ1018">
        <v>0</v>
      </c>
      <c r="CA1018">
        <v>0</v>
      </c>
      <c r="CB1018">
        <v>0</v>
      </c>
      <c r="CC1018">
        <v>0</v>
      </c>
      <c r="CD1018">
        <v>0</v>
      </c>
      <c r="CE1018" t="s">
        <v>335</v>
      </c>
      <c r="CG1018" t="s">
        <v>335</v>
      </c>
      <c r="CI1018" t="s">
        <v>386</v>
      </c>
      <c r="CJ1018" t="s">
        <v>53</v>
      </c>
      <c r="CL1018" t="s">
        <v>53</v>
      </c>
      <c r="CN1018" t="s">
        <v>346</v>
      </c>
      <c r="CP1018">
        <v>6</v>
      </c>
      <c r="CS1018" t="s">
        <v>347</v>
      </c>
    </row>
    <row r="1019" spans="1:98" customFormat="1">
      <c r="A1019">
        <v>180890</v>
      </c>
      <c r="B1019" t="s">
        <v>389</v>
      </c>
      <c r="C1019" t="s">
        <v>322</v>
      </c>
      <c r="D1019">
        <v>1973</v>
      </c>
      <c r="E1019">
        <v>53</v>
      </c>
      <c r="F1019" t="s">
        <v>58</v>
      </c>
      <c r="G1019" t="s">
        <v>80</v>
      </c>
      <c r="H1019" t="s">
        <v>544</v>
      </c>
      <c r="I1019" t="s">
        <v>324</v>
      </c>
      <c r="J1019" t="s">
        <v>350</v>
      </c>
      <c r="K1019" s="329">
        <v>46124.547407407408</v>
      </c>
      <c r="L1019" t="s">
        <v>309</v>
      </c>
      <c r="M1019" t="s">
        <v>356</v>
      </c>
      <c r="N1019" t="s">
        <v>357</v>
      </c>
      <c r="O1019" t="s">
        <v>358</v>
      </c>
      <c r="P1019" t="s">
        <v>329</v>
      </c>
      <c r="R1019" t="s">
        <v>122</v>
      </c>
      <c r="S1019" t="s">
        <v>121</v>
      </c>
      <c r="T1019" t="s">
        <v>121</v>
      </c>
      <c r="U1019" t="s">
        <v>395</v>
      </c>
      <c r="V1019" t="s">
        <v>107</v>
      </c>
      <c r="W1019" t="s">
        <v>1630</v>
      </c>
      <c r="X1019">
        <v>1</v>
      </c>
      <c r="Y1019">
        <v>1</v>
      </c>
      <c r="Z1019">
        <v>0</v>
      </c>
      <c r="AA1019">
        <v>0</v>
      </c>
      <c r="AB1019">
        <v>0</v>
      </c>
      <c r="AC1019">
        <v>0</v>
      </c>
      <c r="AD1019">
        <v>0</v>
      </c>
      <c r="AE1019">
        <v>0</v>
      </c>
      <c r="AF1019">
        <v>0</v>
      </c>
      <c r="AG1019">
        <v>0</v>
      </c>
      <c r="AH1019">
        <v>0</v>
      </c>
      <c r="AI1019">
        <v>0</v>
      </c>
      <c r="AJ1019">
        <v>0</v>
      </c>
      <c r="AK1019">
        <v>0</v>
      </c>
      <c r="AL1019">
        <v>1</v>
      </c>
      <c r="AM1019">
        <v>0</v>
      </c>
      <c r="AN1019">
        <v>0</v>
      </c>
      <c r="AO1019">
        <v>0</v>
      </c>
      <c r="AP1019" t="s">
        <v>345</v>
      </c>
      <c r="AQ1019">
        <v>1</v>
      </c>
      <c r="AR1019">
        <v>0</v>
      </c>
      <c r="AS1019">
        <v>0</v>
      </c>
      <c r="AT1019">
        <v>0</v>
      </c>
      <c r="AU1019">
        <v>0</v>
      </c>
      <c r="AV1019">
        <v>0</v>
      </c>
      <c r="AW1019">
        <v>0</v>
      </c>
      <c r="AX1019">
        <v>0</v>
      </c>
      <c r="AY1019" t="s">
        <v>345</v>
      </c>
      <c r="AZ1019">
        <v>1</v>
      </c>
      <c r="BA1019">
        <v>0</v>
      </c>
      <c r="BB1019">
        <v>0</v>
      </c>
      <c r="BC1019">
        <v>0</v>
      </c>
      <c r="BD1019">
        <v>0</v>
      </c>
      <c r="BE1019">
        <v>0</v>
      </c>
      <c r="BF1019">
        <v>0</v>
      </c>
      <c r="BG1019">
        <v>0</v>
      </c>
      <c r="BH1019">
        <v>0</v>
      </c>
      <c r="BI1019" t="s">
        <v>51</v>
      </c>
      <c r="BK1019" t="s">
        <v>386</v>
      </c>
      <c r="BL1019" t="s">
        <v>130</v>
      </c>
      <c r="BM1019" t="s">
        <v>129</v>
      </c>
      <c r="BN1019" t="s">
        <v>118</v>
      </c>
      <c r="BO1019" t="s">
        <v>948</v>
      </c>
      <c r="BP1019">
        <v>0</v>
      </c>
      <c r="BQ1019">
        <v>0</v>
      </c>
      <c r="BR1019">
        <v>0</v>
      </c>
      <c r="BS1019">
        <v>1</v>
      </c>
      <c r="BT1019">
        <v>0</v>
      </c>
      <c r="BU1019">
        <v>1</v>
      </c>
      <c r="BV1019">
        <v>0</v>
      </c>
      <c r="BW1019">
        <v>0</v>
      </c>
      <c r="BX1019">
        <v>0</v>
      </c>
      <c r="BY1019">
        <v>0</v>
      </c>
      <c r="BZ1019">
        <v>0</v>
      </c>
      <c r="CA1019">
        <v>0</v>
      </c>
      <c r="CB1019">
        <v>0</v>
      </c>
      <c r="CC1019">
        <v>0</v>
      </c>
      <c r="CD1019">
        <v>0</v>
      </c>
      <c r="CE1019" t="s">
        <v>238</v>
      </c>
      <c r="CG1019" t="s">
        <v>137</v>
      </c>
      <c r="CI1019" t="s">
        <v>128</v>
      </c>
      <c r="CJ1019" t="s">
        <v>51</v>
      </c>
      <c r="CK1019" t="s">
        <v>1702</v>
      </c>
      <c r="CL1019" t="s">
        <v>51</v>
      </c>
      <c r="CN1019" t="s">
        <v>346</v>
      </c>
      <c r="CP1019">
        <v>8</v>
      </c>
      <c r="CS1019" t="s">
        <v>337</v>
      </c>
    </row>
    <row r="1020" spans="1:98" customFormat="1">
      <c r="A1020">
        <v>120754</v>
      </c>
      <c r="B1020" t="s">
        <v>438</v>
      </c>
      <c r="C1020" t="s">
        <v>360</v>
      </c>
      <c r="D1020">
        <v>1976</v>
      </c>
      <c r="E1020">
        <v>50</v>
      </c>
      <c r="F1020" t="s">
        <v>58</v>
      </c>
      <c r="G1020" t="s">
        <v>80</v>
      </c>
      <c r="H1020" t="s">
        <v>544</v>
      </c>
      <c r="I1020" t="s">
        <v>349</v>
      </c>
      <c r="J1020" t="s">
        <v>350</v>
      </c>
      <c r="K1020" s="329">
        <v>46124.547395833331</v>
      </c>
      <c r="L1020" t="s">
        <v>309</v>
      </c>
      <c r="M1020" t="s">
        <v>356</v>
      </c>
      <c r="N1020" t="s">
        <v>357</v>
      </c>
      <c r="O1020" t="s">
        <v>358</v>
      </c>
      <c r="P1020" t="s">
        <v>329</v>
      </c>
      <c r="R1020" t="s">
        <v>122</v>
      </c>
      <c r="S1020" t="s">
        <v>121</v>
      </c>
      <c r="T1020" t="s">
        <v>121</v>
      </c>
      <c r="U1020" t="s">
        <v>395</v>
      </c>
      <c r="V1020" t="s">
        <v>107</v>
      </c>
      <c r="W1020" t="s">
        <v>524</v>
      </c>
      <c r="X1020">
        <v>0</v>
      </c>
      <c r="Y1020">
        <v>1</v>
      </c>
      <c r="Z1020">
        <v>0</v>
      </c>
      <c r="AA1020">
        <v>0</v>
      </c>
      <c r="AB1020">
        <v>0</v>
      </c>
      <c r="AC1020">
        <v>0</v>
      </c>
      <c r="AD1020">
        <v>0</v>
      </c>
      <c r="AE1020">
        <v>0</v>
      </c>
      <c r="AF1020">
        <v>0</v>
      </c>
      <c r="AG1020">
        <v>0</v>
      </c>
      <c r="AH1020">
        <v>0</v>
      </c>
      <c r="AI1020">
        <v>0</v>
      </c>
      <c r="AJ1020">
        <v>0</v>
      </c>
      <c r="AK1020">
        <v>0</v>
      </c>
      <c r="AL1020">
        <v>0</v>
      </c>
      <c r="AM1020">
        <v>0</v>
      </c>
      <c r="AN1020">
        <v>0</v>
      </c>
      <c r="AO1020">
        <v>0</v>
      </c>
      <c r="AP1020" t="s">
        <v>345</v>
      </c>
      <c r="AQ1020">
        <v>1</v>
      </c>
      <c r="AR1020">
        <v>0</v>
      </c>
      <c r="AS1020">
        <v>0</v>
      </c>
      <c r="AT1020">
        <v>0</v>
      </c>
      <c r="AU1020">
        <v>0</v>
      </c>
      <c r="AV1020">
        <v>0</v>
      </c>
      <c r="AW1020">
        <v>0</v>
      </c>
      <c r="AX1020">
        <v>0</v>
      </c>
      <c r="AY1020" t="s">
        <v>345</v>
      </c>
      <c r="AZ1020">
        <v>1</v>
      </c>
      <c r="BA1020">
        <v>0</v>
      </c>
      <c r="BB1020">
        <v>0</v>
      </c>
      <c r="BC1020">
        <v>0</v>
      </c>
      <c r="BD1020">
        <v>0</v>
      </c>
      <c r="BE1020">
        <v>0</v>
      </c>
      <c r="BF1020">
        <v>0</v>
      </c>
      <c r="BG1020">
        <v>0</v>
      </c>
      <c r="BH1020">
        <v>0</v>
      </c>
      <c r="BK1020" t="s">
        <v>130</v>
      </c>
      <c r="BL1020" t="s">
        <v>128</v>
      </c>
      <c r="BM1020" t="s">
        <v>130</v>
      </c>
      <c r="BN1020" t="s">
        <v>118</v>
      </c>
      <c r="BO1020" t="s">
        <v>928</v>
      </c>
      <c r="BP1020">
        <v>0</v>
      </c>
      <c r="BQ1020">
        <v>0</v>
      </c>
      <c r="BR1020">
        <v>0</v>
      </c>
      <c r="BS1020">
        <v>1</v>
      </c>
      <c r="BT1020">
        <v>0</v>
      </c>
      <c r="BU1020">
        <v>0</v>
      </c>
      <c r="BV1020">
        <v>0</v>
      </c>
      <c r="BW1020">
        <v>0</v>
      </c>
      <c r="BX1020">
        <v>0</v>
      </c>
      <c r="BY1020">
        <v>0</v>
      </c>
      <c r="BZ1020">
        <v>0</v>
      </c>
      <c r="CA1020">
        <v>0</v>
      </c>
      <c r="CB1020">
        <v>0</v>
      </c>
      <c r="CC1020">
        <v>0</v>
      </c>
      <c r="CD1020">
        <v>0</v>
      </c>
      <c r="CE1020" t="s">
        <v>238</v>
      </c>
      <c r="CG1020" t="s">
        <v>228</v>
      </c>
      <c r="CI1020" t="s">
        <v>129</v>
      </c>
      <c r="CJ1020" t="s">
        <v>51</v>
      </c>
      <c r="CK1020" t="s">
        <v>3225</v>
      </c>
      <c r="CL1020" t="s">
        <v>51</v>
      </c>
      <c r="CN1020" t="s">
        <v>346</v>
      </c>
      <c r="CP1020">
        <v>8</v>
      </c>
      <c r="CQ1020" t="s">
        <v>3226</v>
      </c>
      <c r="CS1020" t="s">
        <v>337</v>
      </c>
      <c r="CT1020" t="s">
        <v>3227</v>
      </c>
    </row>
    <row r="1021" spans="1:98" customFormat="1">
      <c r="A1021">
        <v>199415</v>
      </c>
      <c r="B1021" t="s">
        <v>493</v>
      </c>
      <c r="C1021" t="s">
        <v>360</v>
      </c>
      <c r="D1021">
        <v>1963</v>
      </c>
      <c r="E1021">
        <v>63</v>
      </c>
      <c r="F1021" t="s">
        <v>339</v>
      </c>
      <c r="G1021" t="s">
        <v>82</v>
      </c>
      <c r="H1021" t="s">
        <v>597</v>
      </c>
      <c r="I1021" t="s">
        <v>367</v>
      </c>
      <c r="J1021" t="s">
        <v>350</v>
      </c>
      <c r="K1021" s="329">
        <v>46124.545138888891</v>
      </c>
      <c r="L1021" t="s">
        <v>309</v>
      </c>
      <c r="M1021" t="s">
        <v>493</v>
      </c>
      <c r="N1021" t="s">
        <v>494</v>
      </c>
      <c r="O1021" t="s">
        <v>442</v>
      </c>
      <c r="P1021" t="s">
        <v>405</v>
      </c>
      <c r="R1021" t="s">
        <v>122</v>
      </c>
      <c r="S1021" t="s">
        <v>122</v>
      </c>
      <c r="T1021" t="s">
        <v>394</v>
      </c>
      <c r="U1021" t="s">
        <v>331</v>
      </c>
      <c r="V1021" t="s">
        <v>112</v>
      </c>
      <c r="W1021" t="s">
        <v>557</v>
      </c>
      <c r="X1021">
        <v>0</v>
      </c>
      <c r="Y1021">
        <v>0</v>
      </c>
      <c r="Z1021">
        <v>0</v>
      </c>
      <c r="AA1021">
        <v>0</v>
      </c>
      <c r="AB1021">
        <v>0</v>
      </c>
      <c r="AC1021">
        <v>0</v>
      </c>
      <c r="AD1021">
        <v>0</v>
      </c>
      <c r="AE1021">
        <v>0</v>
      </c>
      <c r="AF1021">
        <v>1</v>
      </c>
      <c r="AG1021">
        <v>0</v>
      </c>
      <c r="AH1021">
        <v>0</v>
      </c>
      <c r="AI1021">
        <v>0</v>
      </c>
      <c r="AJ1021">
        <v>0</v>
      </c>
      <c r="AK1021">
        <v>0</v>
      </c>
      <c r="AL1021">
        <v>0</v>
      </c>
      <c r="AM1021">
        <v>0</v>
      </c>
      <c r="AN1021">
        <v>0</v>
      </c>
      <c r="AO1021">
        <v>0</v>
      </c>
      <c r="AP1021" t="s">
        <v>373</v>
      </c>
      <c r="AQ1021">
        <v>0</v>
      </c>
      <c r="AR1021">
        <v>0</v>
      </c>
      <c r="AS1021">
        <v>0</v>
      </c>
      <c r="AT1021">
        <v>0</v>
      </c>
      <c r="AU1021">
        <v>0</v>
      </c>
      <c r="AV1021">
        <v>0</v>
      </c>
      <c r="AW1021">
        <v>0</v>
      </c>
      <c r="AX1021" t="s">
        <v>1793</v>
      </c>
      <c r="AY1021" t="s">
        <v>373</v>
      </c>
      <c r="AZ1021">
        <v>0</v>
      </c>
      <c r="BA1021">
        <v>0</v>
      </c>
      <c r="BB1021">
        <v>0</v>
      </c>
      <c r="BC1021">
        <v>0</v>
      </c>
      <c r="BD1021">
        <v>0</v>
      </c>
      <c r="BE1021">
        <v>0</v>
      </c>
      <c r="BF1021">
        <v>0</v>
      </c>
      <c r="BG1021">
        <v>0</v>
      </c>
      <c r="BH1021" t="s">
        <v>1730</v>
      </c>
      <c r="BI1021" t="s">
        <v>52</v>
      </c>
      <c r="BJ1021" t="s">
        <v>3228</v>
      </c>
      <c r="BK1021" t="s">
        <v>131</v>
      </c>
      <c r="BL1021" t="s">
        <v>130</v>
      </c>
      <c r="BM1021" t="s">
        <v>131</v>
      </c>
      <c r="BN1021" t="s">
        <v>117</v>
      </c>
      <c r="BO1021" t="s">
        <v>1566</v>
      </c>
      <c r="BP1021">
        <v>1</v>
      </c>
      <c r="BQ1021">
        <v>0</v>
      </c>
      <c r="BR1021">
        <v>0</v>
      </c>
      <c r="BS1021">
        <v>1</v>
      </c>
      <c r="BT1021">
        <v>0</v>
      </c>
      <c r="BU1021">
        <v>0</v>
      </c>
      <c r="BV1021">
        <v>0</v>
      </c>
      <c r="BW1021">
        <v>0</v>
      </c>
      <c r="BX1021">
        <v>0</v>
      </c>
      <c r="BY1021">
        <v>0</v>
      </c>
      <c r="BZ1021">
        <v>1</v>
      </c>
      <c r="CA1021">
        <v>0</v>
      </c>
      <c r="CB1021">
        <v>0</v>
      </c>
      <c r="CC1021">
        <v>0</v>
      </c>
      <c r="CD1021">
        <v>0</v>
      </c>
      <c r="CE1021" t="s">
        <v>151</v>
      </c>
      <c r="CF1021" t="s">
        <v>1589</v>
      </c>
      <c r="CG1021" t="s">
        <v>335</v>
      </c>
      <c r="CI1021" t="s">
        <v>130</v>
      </c>
      <c r="CJ1021" t="s">
        <v>52</v>
      </c>
      <c r="CL1021" t="s">
        <v>52</v>
      </c>
      <c r="CN1021" t="s">
        <v>336</v>
      </c>
      <c r="CO1021" t="s">
        <v>3229</v>
      </c>
      <c r="CP1021">
        <v>7</v>
      </c>
      <c r="CS1021" t="s">
        <v>337</v>
      </c>
    </row>
    <row r="1022" spans="1:98" customFormat="1">
      <c r="A1022">
        <v>103357</v>
      </c>
      <c r="B1022" t="s">
        <v>33</v>
      </c>
      <c r="C1022" t="s">
        <v>322</v>
      </c>
      <c r="D1022">
        <v>1970</v>
      </c>
      <c r="E1022">
        <v>56</v>
      </c>
      <c r="F1022" t="s">
        <v>58</v>
      </c>
      <c r="G1022" t="s">
        <v>75</v>
      </c>
      <c r="H1022" t="s">
        <v>547</v>
      </c>
      <c r="I1022" t="s">
        <v>478</v>
      </c>
      <c r="J1022" t="s">
        <v>325</v>
      </c>
      <c r="K1022" s="329">
        <v>46124.522719907407</v>
      </c>
      <c r="L1022" t="s">
        <v>309</v>
      </c>
      <c r="M1022" t="s">
        <v>468</v>
      </c>
      <c r="N1022" t="s">
        <v>469</v>
      </c>
      <c r="O1022" t="s">
        <v>415</v>
      </c>
      <c r="P1022" t="s">
        <v>382</v>
      </c>
      <c r="R1022" t="s">
        <v>383</v>
      </c>
      <c r="S1022" t="s">
        <v>121</v>
      </c>
      <c r="T1022" t="s">
        <v>121</v>
      </c>
      <c r="U1022" t="s">
        <v>331</v>
      </c>
      <c r="V1022" t="s">
        <v>107</v>
      </c>
      <c r="W1022" t="s">
        <v>557</v>
      </c>
      <c r="X1022">
        <v>0</v>
      </c>
      <c r="Y1022">
        <v>0</v>
      </c>
      <c r="Z1022">
        <v>0</v>
      </c>
      <c r="AA1022">
        <v>0</v>
      </c>
      <c r="AB1022">
        <v>0</v>
      </c>
      <c r="AC1022">
        <v>0</v>
      </c>
      <c r="AD1022">
        <v>0</v>
      </c>
      <c r="AE1022">
        <v>0</v>
      </c>
      <c r="AF1022">
        <v>1</v>
      </c>
      <c r="AG1022">
        <v>0</v>
      </c>
      <c r="AH1022">
        <v>0</v>
      </c>
      <c r="AI1022">
        <v>0</v>
      </c>
      <c r="AJ1022">
        <v>0</v>
      </c>
      <c r="AK1022">
        <v>0</v>
      </c>
      <c r="AL1022">
        <v>0</v>
      </c>
      <c r="AM1022">
        <v>0</v>
      </c>
      <c r="AN1022">
        <v>0</v>
      </c>
      <c r="AO1022">
        <v>0</v>
      </c>
      <c r="AP1022" t="s">
        <v>345</v>
      </c>
      <c r="AQ1022">
        <v>1</v>
      </c>
      <c r="AR1022">
        <v>0</v>
      </c>
      <c r="AS1022">
        <v>0</v>
      </c>
      <c r="AT1022">
        <v>0</v>
      </c>
      <c r="AU1022">
        <v>0</v>
      </c>
      <c r="AV1022">
        <v>0</v>
      </c>
      <c r="AW1022">
        <v>0</v>
      </c>
      <c r="AX1022">
        <v>0</v>
      </c>
      <c r="AY1022" t="s">
        <v>345</v>
      </c>
      <c r="AZ1022">
        <v>1</v>
      </c>
      <c r="BA1022">
        <v>0</v>
      </c>
      <c r="BB1022">
        <v>0</v>
      </c>
      <c r="BC1022">
        <v>0</v>
      </c>
      <c r="BD1022">
        <v>0</v>
      </c>
      <c r="BE1022">
        <v>0</v>
      </c>
      <c r="BF1022">
        <v>0</v>
      </c>
      <c r="BG1022">
        <v>0</v>
      </c>
      <c r="BH1022">
        <v>0</v>
      </c>
      <c r="BK1022" t="s">
        <v>386</v>
      </c>
      <c r="BL1022" t="s">
        <v>129</v>
      </c>
      <c r="BM1022" t="s">
        <v>129</v>
      </c>
      <c r="BN1022" t="s">
        <v>117</v>
      </c>
      <c r="BO1022" t="s">
        <v>924</v>
      </c>
      <c r="BP1022">
        <v>0</v>
      </c>
      <c r="BQ1022">
        <v>0</v>
      </c>
      <c r="BR1022">
        <v>0</v>
      </c>
      <c r="BS1022">
        <v>0</v>
      </c>
      <c r="BT1022">
        <v>0</v>
      </c>
      <c r="BU1022">
        <v>1</v>
      </c>
      <c r="BV1022">
        <v>0</v>
      </c>
      <c r="BW1022">
        <v>0</v>
      </c>
      <c r="BX1022">
        <v>0</v>
      </c>
      <c r="BY1022">
        <v>0</v>
      </c>
      <c r="BZ1022">
        <v>0</v>
      </c>
      <c r="CA1022">
        <v>0</v>
      </c>
      <c r="CB1022">
        <v>0</v>
      </c>
      <c r="CC1022">
        <v>0</v>
      </c>
      <c r="CD1022">
        <v>0</v>
      </c>
      <c r="CE1022" t="s">
        <v>335</v>
      </c>
      <c r="CG1022" t="s">
        <v>335</v>
      </c>
      <c r="CH1022" t="s">
        <v>736</v>
      </c>
      <c r="CI1022" t="s">
        <v>129</v>
      </c>
      <c r="CJ1022" t="s">
        <v>52</v>
      </c>
      <c r="CL1022" t="s">
        <v>52</v>
      </c>
      <c r="CN1022" t="s">
        <v>346</v>
      </c>
      <c r="CP1022">
        <v>10</v>
      </c>
      <c r="CQ1022" t="s">
        <v>919</v>
      </c>
      <c r="CS1022" t="s">
        <v>337</v>
      </c>
      <c r="CT1022" t="s">
        <v>3230</v>
      </c>
    </row>
    <row r="1023" spans="1:98" customFormat="1">
      <c r="A1023">
        <v>111906</v>
      </c>
      <c r="B1023" t="s">
        <v>389</v>
      </c>
      <c r="C1023" t="s">
        <v>360</v>
      </c>
      <c r="D1023">
        <v>1968</v>
      </c>
      <c r="E1023">
        <v>58</v>
      </c>
      <c r="F1023" t="s">
        <v>58</v>
      </c>
      <c r="G1023" t="s">
        <v>49</v>
      </c>
      <c r="H1023" t="s">
        <v>328</v>
      </c>
      <c r="I1023" t="s">
        <v>324</v>
      </c>
      <c r="J1023" t="s">
        <v>325</v>
      </c>
      <c r="K1023" s="329">
        <v>46124.512870370374</v>
      </c>
      <c r="L1023" t="s">
        <v>309</v>
      </c>
      <c r="M1023" t="s">
        <v>530</v>
      </c>
      <c r="N1023" t="s">
        <v>531</v>
      </c>
      <c r="O1023" t="s">
        <v>404</v>
      </c>
      <c r="P1023" t="s">
        <v>405</v>
      </c>
      <c r="Q1023" t="s">
        <v>306</v>
      </c>
      <c r="R1023" t="s">
        <v>383</v>
      </c>
      <c r="S1023" t="s">
        <v>121</v>
      </c>
      <c r="T1023" t="s">
        <v>121</v>
      </c>
      <c r="U1023" t="s">
        <v>331</v>
      </c>
      <c r="V1023" t="s">
        <v>111</v>
      </c>
      <c r="W1023" t="s">
        <v>470</v>
      </c>
      <c r="X1023">
        <v>0</v>
      </c>
      <c r="Y1023">
        <v>0</v>
      </c>
      <c r="Z1023">
        <v>1</v>
      </c>
      <c r="AA1023">
        <v>0</v>
      </c>
      <c r="AB1023">
        <v>0</v>
      </c>
      <c r="AC1023">
        <v>0</v>
      </c>
      <c r="AD1023">
        <v>0</v>
      </c>
      <c r="AE1023">
        <v>0</v>
      </c>
      <c r="AF1023">
        <v>0</v>
      </c>
      <c r="AG1023">
        <v>0</v>
      </c>
      <c r="AH1023">
        <v>0</v>
      </c>
      <c r="AI1023">
        <v>0</v>
      </c>
      <c r="AJ1023">
        <v>0</v>
      </c>
      <c r="AK1023">
        <v>0</v>
      </c>
      <c r="AL1023">
        <v>0</v>
      </c>
      <c r="AM1023">
        <v>0</v>
      </c>
      <c r="AN1023">
        <v>0</v>
      </c>
      <c r="AO1023">
        <v>0</v>
      </c>
      <c r="AP1023" t="s">
        <v>399</v>
      </c>
      <c r="AQ1023">
        <v>0</v>
      </c>
      <c r="AR1023">
        <v>0</v>
      </c>
      <c r="AS1023">
        <v>0</v>
      </c>
      <c r="AT1023">
        <v>0</v>
      </c>
      <c r="AU1023">
        <v>0</v>
      </c>
      <c r="AV1023">
        <v>0</v>
      </c>
      <c r="AW1023">
        <v>1</v>
      </c>
      <c r="AX1023">
        <v>0</v>
      </c>
      <c r="AY1023" t="s">
        <v>345</v>
      </c>
      <c r="AZ1023">
        <v>1</v>
      </c>
      <c r="BA1023">
        <v>0</v>
      </c>
      <c r="BB1023">
        <v>0</v>
      </c>
      <c r="BC1023">
        <v>0</v>
      </c>
      <c r="BD1023">
        <v>0</v>
      </c>
      <c r="BE1023">
        <v>0</v>
      </c>
      <c r="BF1023">
        <v>0</v>
      </c>
      <c r="BG1023">
        <v>0</v>
      </c>
      <c r="BH1023">
        <v>0</v>
      </c>
      <c r="BK1023" t="s">
        <v>130</v>
      </c>
      <c r="BL1023" t="s">
        <v>129</v>
      </c>
      <c r="BM1023" t="s">
        <v>131</v>
      </c>
      <c r="BN1023" t="s">
        <v>118</v>
      </c>
      <c r="BO1023" t="s">
        <v>938</v>
      </c>
      <c r="BP1023">
        <v>0</v>
      </c>
      <c r="BQ1023">
        <v>0</v>
      </c>
      <c r="BR1023">
        <v>0</v>
      </c>
      <c r="BS1023">
        <v>0</v>
      </c>
      <c r="BT1023">
        <v>0</v>
      </c>
      <c r="BU1023">
        <v>0</v>
      </c>
      <c r="BV1023">
        <v>0</v>
      </c>
      <c r="BW1023">
        <v>1</v>
      </c>
      <c r="BX1023">
        <v>0</v>
      </c>
      <c r="BY1023">
        <v>0</v>
      </c>
      <c r="BZ1023">
        <v>0</v>
      </c>
      <c r="CA1023">
        <v>0</v>
      </c>
      <c r="CB1023">
        <v>0</v>
      </c>
      <c r="CC1023">
        <v>0</v>
      </c>
      <c r="CD1023">
        <v>0</v>
      </c>
      <c r="CE1023" t="s">
        <v>203</v>
      </c>
      <c r="CF1023" t="s">
        <v>891</v>
      </c>
      <c r="CG1023" t="s">
        <v>335</v>
      </c>
      <c r="CI1023" t="s">
        <v>130</v>
      </c>
      <c r="CJ1023" t="s">
        <v>52</v>
      </c>
      <c r="CL1023" t="s">
        <v>52</v>
      </c>
      <c r="CN1023" t="s">
        <v>346</v>
      </c>
      <c r="CP1023">
        <v>8</v>
      </c>
      <c r="CS1023" t="s">
        <v>337</v>
      </c>
    </row>
    <row r="1024" spans="1:98" customFormat="1">
      <c r="A1024">
        <v>111907</v>
      </c>
      <c r="B1024" t="s">
        <v>389</v>
      </c>
      <c r="C1024" t="s">
        <v>322</v>
      </c>
      <c r="D1024">
        <v>1967</v>
      </c>
      <c r="E1024">
        <v>59</v>
      </c>
      <c r="F1024" t="s">
        <v>58</v>
      </c>
      <c r="G1024" t="s">
        <v>49</v>
      </c>
      <c r="H1024" t="s">
        <v>328</v>
      </c>
      <c r="I1024" t="s">
        <v>424</v>
      </c>
      <c r="J1024" t="s">
        <v>325</v>
      </c>
      <c r="K1024" s="329">
        <v>46124.512175925927</v>
      </c>
      <c r="L1024" t="s">
        <v>309</v>
      </c>
      <c r="M1024" t="s">
        <v>530</v>
      </c>
      <c r="N1024" t="s">
        <v>531</v>
      </c>
      <c r="O1024" t="s">
        <v>404</v>
      </c>
      <c r="P1024" t="s">
        <v>405</v>
      </c>
      <c r="Q1024" t="s">
        <v>306</v>
      </c>
      <c r="R1024" t="s">
        <v>383</v>
      </c>
      <c r="S1024" t="s">
        <v>121</v>
      </c>
      <c r="T1024" t="s">
        <v>121</v>
      </c>
      <c r="U1024" t="s">
        <v>331</v>
      </c>
      <c r="V1024" t="s">
        <v>111</v>
      </c>
      <c r="W1024" t="s">
        <v>470</v>
      </c>
      <c r="X1024">
        <v>0</v>
      </c>
      <c r="Y1024">
        <v>0</v>
      </c>
      <c r="Z1024">
        <v>1</v>
      </c>
      <c r="AA1024">
        <v>0</v>
      </c>
      <c r="AB1024">
        <v>0</v>
      </c>
      <c r="AC1024">
        <v>0</v>
      </c>
      <c r="AD1024">
        <v>0</v>
      </c>
      <c r="AE1024">
        <v>0</v>
      </c>
      <c r="AF1024">
        <v>0</v>
      </c>
      <c r="AG1024">
        <v>0</v>
      </c>
      <c r="AH1024">
        <v>0</v>
      </c>
      <c r="AI1024">
        <v>0</v>
      </c>
      <c r="AJ1024">
        <v>0</v>
      </c>
      <c r="AK1024">
        <v>0</v>
      </c>
      <c r="AL1024">
        <v>0</v>
      </c>
      <c r="AM1024">
        <v>0</v>
      </c>
      <c r="AN1024">
        <v>0</v>
      </c>
      <c r="AO1024">
        <v>0</v>
      </c>
      <c r="AP1024" t="s">
        <v>399</v>
      </c>
      <c r="AQ1024">
        <v>0</v>
      </c>
      <c r="AR1024">
        <v>0</v>
      </c>
      <c r="AS1024">
        <v>0</v>
      </c>
      <c r="AT1024">
        <v>0</v>
      </c>
      <c r="AU1024">
        <v>0</v>
      </c>
      <c r="AV1024">
        <v>0</v>
      </c>
      <c r="AW1024">
        <v>1</v>
      </c>
      <c r="AX1024">
        <v>0</v>
      </c>
      <c r="AY1024" t="s">
        <v>345</v>
      </c>
      <c r="AZ1024">
        <v>1</v>
      </c>
      <c r="BA1024">
        <v>0</v>
      </c>
      <c r="BB1024">
        <v>0</v>
      </c>
      <c r="BC1024">
        <v>0</v>
      </c>
      <c r="BD1024">
        <v>0</v>
      </c>
      <c r="BE1024">
        <v>0</v>
      </c>
      <c r="BF1024">
        <v>0</v>
      </c>
      <c r="BG1024">
        <v>0</v>
      </c>
      <c r="BH1024">
        <v>0</v>
      </c>
      <c r="BK1024" t="s">
        <v>386</v>
      </c>
      <c r="BL1024" t="s">
        <v>129</v>
      </c>
      <c r="BM1024" t="s">
        <v>130</v>
      </c>
      <c r="BN1024" t="s">
        <v>118</v>
      </c>
      <c r="BO1024" t="s">
        <v>954</v>
      </c>
      <c r="BP1024">
        <v>0</v>
      </c>
      <c r="BQ1024">
        <v>0</v>
      </c>
      <c r="BR1024">
        <v>0</v>
      </c>
      <c r="BS1024">
        <v>0</v>
      </c>
      <c r="BT1024">
        <v>0</v>
      </c>
      <c r="BU1024">
        <v>0</v>
      </c>
      <c r="BV1024">
        <v>0</v>
      </c>
      <c r="BW1024">
        <v>1</v>
      </c>
      <c r="BX1024">
        <v>0</v>
      </c>
      <c r="BY1024">
        <v>0</v>
      </c>
      <c r="BZ1024">
        <v>1</v>
      </c>
      <c r="CA1024">
        <v>0</v>
      </c>
      <c r="CB1024">
        <v>0</v>
      </c>
      <c r="CC1024">
        <v>0</v>
      </c>
      <c r="CD1024">
        <v>0</v>
      </c>
      <c r="CE1024" t="s">
        <v>335</v>
      </c>
      <c r="CG1024" t="s">
        <v>204</v>
      </c>
      <c r="CI1024" t="s">
        <v>130</v>
      </c>
      <c r="CJ1024" t="s">
        <v>52</v>
      </c>
      <c r="CL1024" t="s">
        <v>52</v>
      </c>
      <c r="CN1024" t="s">
        <v>346</v>
      </c>
      <c r="CP1024">
        <v>8</v>
      </c>
      <c r="CS1024" t="s">
        <v>400</v>
      </c>
    </row>
    <row r="1025" spans="1:98" customFormat="1">
      <c r="A1025">
        <v>199370</v>
      </c>
      <c r="B1025" t="s">
        <v>356</v>
      </c>
      <c r="C1025" t="s">
        <v>322</v>
      </c>
      <c r="D1025">
        <v>1985</v>
      </c>
      <c r="E1025">
        <v>41</v>
      </c>
      <c r="F1025" t="s">
        <v>387</v>
      </c>
      <c r="G1025" t="s">
        <v>80</v>
      </c>
      <c r="H1025" t="s">
        <v>859</v>
      </c>
      <c r="I1025" t="s">
        <v>471</v>
      </c>
      <c r="J1025" t="s">
        <v>325</v>
      </c>
      <c r="K1025" s="329">
        <v>46124.511423611111</v>
      </c>
      <c r="L1025" t="s">
        <v>309</v>
      </c>
      <c r="M1025" t="s">
        <v>1363</v>
      </c>
      <c r="N1025" t="s">
        <v>1364</v>
      </c>
      <c r="O1025" t="s">
        <v>459</v>
      </c>
      <c r="P1025" t="s">
        <v>353</v>
      </c>
      <c r="Q1025" t="s">
        <v>305</v>
      </c>
      <c r="R1025" t="s">
        <v>122</v>
      </c>
      <c r="S1025" t="s">
        <v>122</v>
      </c>
      <c r="T1025" t="s">
        <v>330</v>
      </c>
      <c r="U1025" t="s">
        <v>331</v>
      </c>
      <c r="V1025" t="s">
        <v>112</v>
      </c>
      <c r="W1025" t="s">
        <v>505</v>
      </c>
      <c r="X1025">
        <v>0</v>
      </c>
      <c r="Y1025">
        <v>0</v>
      </c>
      <c r="Z1025">
        <v>0</v>
      </c>
      <c r="AA1025">
        <v>0</v>
      </c>
      <c r="AB1025">
        <v>0</v>
      </c>
      <c r="AC1025">
        <v>1</v>
      </c>
      <c r="AD1025">
        <v>0</v>
      </c>
      <c r="AE1025">
        <v>0</v>
      </c>
      <c r="AF1025">
        <v>0</v>
      </c>
      <c r="AG1025">
        <v>0</v>
      </c>
      <c r="AH1025">
        <v>0</v>
      </c>
      <c r="AI1025">
        <v>0</v>
      </c>
      <c r="AJ1025">
        <v>0</v>
      </c>
      <c r="AK1025">
        <v>0</v>
      </c>
      <c r="AL1025">
        <v>0</v>
      </c>
      <c r="AM1025">
        <v>0</v>
      </c>
      <c r="AN1025">
        <v>0</v>
      </c>
      <c r="AO1025">
        <v>0</v>
      </c>
      <c r="AP1025" t="s">
        <v>345</v>
      </c>
      <c r="AQ1025">
        <v>1</v>
      </c>
      <c r="AR1025">
        <v>0</v>
      </c>
      <c r="AS1025">
        <v>0</v>
      </c>
      <c r="AT1025">
        <v>0</v>
      </c>
      <c r="AU1025">
        <v>0</v>
      </c>
      <c r="AV1025">
        <v>0</v>
      </c>
      <c r="AW1025">
        <v>0</v>
      </c>
      <c r="AX1025">
        <v>0</v>
      </c>
      <c r="AY1025" t="s">
        <v>345</v>
      </c>
      <c r="AZ1025">
        <v>1</v>
      </c>
      <c r="BA1025">
        <v>0</v>
      </c>
      <c r="BB1025">
        <v>0</v>
      </c>
      <c r="BC1025">
        <v>0</v>
      </c>
      <c r="BD1025">
        <v>0</v>
      </c>
      <c r="BE1025">
        <v>0</v>
      </c>
      <c r="BF1025">
        <v>0</v>
      </c>
      <c r="BG1025">
        <v>0</v>
      </c>
      <c r="BH1025">
        <v>0</v>
      </c>
      <c r="BK1025" t="s">
        <v>131</v>
      </c>
      <c r="BL1025" t="s">
        <v>130</v>
      </c>
      <c r="BM1025" t="s">
        <v>130</v>
      </c>
      <c r="BN1025" t="s">
        <v>117</v>
      </c>
      <c r="BO1025" t="s">
        <v>921</v>
      </c>
      <c r="BP1025">
        <v>0</v>
      </c>
      <c r="BQ1025">
        <v>0</v>
      </c>
      <c r="BR1025">
        <v>0</v>
      </c>
      <c r="BS1025">
        <v>0</v>
      </c>
      <c r="BT1025">
        <v>0</v>
      </c>
      <c r="BU1025">
        <v>0</v>
      </c>
      <c r="BV1025">
        <v>0</v>
      </c>
      <c r="BW1025">
        <v>0</v>
      </c>
      <c r="BX1025">
        <v>0</v>
      </c>
      <c r="BY1025">
        <v>0</v>
      </c>
      <c r="BZ1025">
        <v>1</v>
      </c>
      <c r="CA1025">
        <v>0</v>
      </c>
      <c r="CB1025">
        <v>0</v>
      </c>
      <c r="CC1025">
        <v>0</v>
      </c>
      <c r="CD1025">
        <v>0</v>
      </c>
      <c r="CE1025" t="s">
        <v>335</v>
      </c>
      <c r="CG1025" t="s">
        <v>335</v>
      </c>
      <c r="CI1025" t="s">
        <v>129</v>
      </c>
      <c r="CJ1025" t="s">
        <v>51</v>
      </c>
      <c r="CL1025" t="s">
        <v>51</v>
      </c>
      <c r="CN1025" t="s">
        <v>346</v>
      </c>
      <c r="CP1025">
        <v>8</v>
      </c>
      <c r="CS1025" t="s">
        <v>347</v>
      </c>
    </row>
    <row r="1026" spans="1:98" customFormat="1">
      <c r="A1026">
        <v>100634</v>
      </c>
      <c r="B1026" t="s">
        <v>200</v>
      </c>
      <c r="C1026" t="s">
        <v>322</v>
      </c>
      <c r="D1026">
        <v>1967</v>
      </c>
      <c r="E1026">
        <v>59</v>
      </c>
      <c r="F1026" t="s">
        <v>58</v>
      </c>
      <c r="G1026" t="s">
        <v>78</v>
      </c>
      <c r="H1026" t="s">
        <v>476</v>
      </c>
      <c r="I1026" t="s">
        <v>397</v>
      </c>
      <c r="J1026" t="s">
        <v>325</v>
      </c>
      <c r="K1026" s="329">
        <v>46124.509236111109</v>
      </c>
      <c r="L1026" t="s">
        <v>309</v>
      </c>
      <c r="M1026" t="s">
        <v>33</v>
      </c>
      <c r="N1026" t="s">
        <v>522</v>
      </c>
      <c r="O1026" t="s">
        <v>319</v>
      </c>
      <c r="P1026" t="s">
        <v>405</v>
      </c>
      <c r="Q1026" t="s">
        <v>306</v>
      </c>
      <c r="R1026" t="s">
        <v>122</v>
      </c>
      <c r="S1026" t="s">
        <v>122</v>
      </c>
      <c r="T1026" t="s">
        <v>394</v>
      </c>
      <c r="U1026" t="s">
        <v>331</v>
      </c>
      <c r="V1026" t="s">
        <v>107</v>
      </c>
      <c r="W1026" t="s">
        <v>430</v>
      </c>
      <c r="X1026">
        <v>0</v>
      </c>
      <c r="Y1026">
        <v>1</v>
      </c>
      <c r="Z1026">
        <v>1</v>
      </c>
      <c r="AA1026">
        <v>0</v>
      </c>
      <c r="AB1026">
        <v>0</v>
      </c>
      <c r="AC1026">
        <v>0</v>
      </c>
      <c r="AD1026">
        <v>0</v>
      </c>
      <c r="AE1026">
        <v>0</v>
      </c>
      <c r="AF1026">
        <v>0</v>
      </c>
      <c r="AG1026">
        <v>0</v>
      </c>
      <c r="AH1026">
        <v>0</v>
      </c>
      <c r="AI1026">
        <v>0</v>
      </c>
      <c r="AJ1026">
        <v>0</v>
      </c>
      <c r="AK1026">
        <v>0</v>
      </c>
      <c r="AL1026">
        <v>0</v>
      </c>
      <c r="AM1026">
        <v>0</v>
      </c>
      <c r="AN1026">
        <v>0</v>
      </c>
      <c r="AO1026">
        <v>0</v>
      </c>
      <c r="AP1026" t="s">
        <v>345</v>
      </c>
      <c r="AQ1026">
        <v>1</v>
      </c>
      <c r="AR1026">
        <v>0</v>
      </c>
      <c r="AS1026">
        <v>0</v>
      </c>
      <c r="AT1026">
        <v>0</v>
      </c>
      <c r="AU1026">
        <v>0</v>
      </c>
      <c r="AV1026">
        <v>0</v>
      </c>
      <c r="AW1026">
        <v>0</v>
      </c>
      <c r="AX1026">
        <v>0</v>
      </c>
      <c r="AY1026" t="s">
        <v>345</v>
      </c>
      <c r="AZ1026">
        <v>1</v>
      </c>
      <c r="BA1026">
        <v>0</v>
      </c>
      <c r="BB1026">
        <v>0</v>
      </c>
      <c r="BC1026">
        <v>0</v>
      </c>
      <c r="BD1026">
        <v>0</v>
      </c>
      <c r="BE1026">
        <v>0</v>
      </c>
      <c r="BF1026">
        <v>0</v>
      </c>
      <c r="BG1026">
        <v>0</v>
      </c>
      <c r="BH1026">
        <v>0</v>
      </c>
      <c r="BI1026" t="s">
        <v>51</v>
      </c>
      <c r="BK1026" t="s">
        <v>132</v>
      </c>
      <c r="BL1026" t="s">
        <v>129</v>
      </c>
      <c r="BM1026" t="s">
        <v>128</v>
      </c>
      <c r="BN1026" t="s">
        <v>117</v>
      </c>
      <c r="BO1026" t="s">
        <v>948</v>
      </c>
      <c r="BP1026">
        <v>0</v>
      </c>
      <c r="BQ1026">
        <v>0</v>
      </c>
      <c r="BR1026">
        <v>0</v>
      </c>
      <c r="BS1026">
        <v>1</v>
      </c>
      <c r="BT1026">
        <v>0</v>
      </c>
      <c r="BU1026">
        <v>1</v>
      </c>
      <c r="BV1026">
        <v>0</v>
      </c>
      <c r="BW1026">
        <v>0</v>
      </c>
      <c r="BX1026">
        <v>0</v>
      </c>
      <c r="BY1026">
        <v>0</v>
      </c>
      <c r="BZ1026">
        <v>0</v>
      </c>
      <c r="CA1026">
        <v>0</v>
      </c>
      <c r="CB1026">
        <v>0</v>
      </c>
      <c r="CC1026">
        <v>0</v>
      </c>
      <c r="CD1026">
        <v>0</v>
      </c>
      <c r="CE1026" t="s">
        <v>151</v>
      </c>
      <c r="CG1026" t="s">
        <v>169</v>
      </c>
      <c r="CI1026" t="s">
        <v>127</v>
      </c>
      <c r="CJ1026" t="s">
        <v>51</v>
      </c>
      <c r="CL1026" t="s">
        <v>51</v>
      </c>
      <c r="CN1026" t="s">
        <v>346</v>
      </c>
      <c r="CP1026">
        <v>8</v>
      </c>
      <c r="CS1026" t="s">
        <v>337</v>
      </c>
    </row>
    <row r="1027" spans="1:98" customFormat="1">
      <c r="A1027">
        <v>191303</v>
      </c>
      <c r="B1027" t="s">
        <v>1495</v>
      </c>
      <c r="C1027" t="s">
        <v>322</v>
      </c>
      <c r="D1027">
        <v>1961</v>
      </c>
      <c r="E1027">
        <v>65</v>
      </c>
      <c r="F1027" t="s">
        <v>339</v>
      </c>
      <c r="G1027" t="s">
        <v>91</v>
      </c>
      <c r="H1027" t="s">
        <v>1752</v>
      </c>
      <c r="I1027" t="s">
        <v>410</v>
      </c>
      <c r="J1027" t="s">
        <v>325</v>
      </c>
      <c r="K1027" s="329">
        <v>46124.508391203701</v>
      </c>
      <c r="L1027" t="s">
        <v>309</v>
      </c>
      <c r="M1027" t="s">
        <v>568</v>
      </c>
      <c r="N1027" t="s">
        <v>1397</v>
      </c>
      <c r="O1027" t="s">
        <v>492</v>
      </c>
      <c r="P1027" t="s">
        <v>382</v>
      </c>
      <c r="R1027" t="s">
        <v>123</v>
      </c>
      <c r="S1027" t="s">
        <v>123</v>
      </c>
      <c r="T1027" t="s">
        <v>391</v>
      </c>
      <c r="U1027" t="s">
        <v>331</v>
      </c>
      <c r="V1027" t="s">
        <v>107</v>
      </c>
      <c r="W1027" t="s">
        <v>513</v>
      </c>
      <c r="X1027">
        <v>0</v>
      </c>
      <c r="Y1027">
        <v>0</v>
      </c>
      <c r="Z1027">
        <v>0</v>
      </c>
      <c r="AA1027">
        <v>0</v>
      </c>
      <c r="AB1027">
        <v>0</v>
      </c>
      <c r="AC1027">
        <v>0</v>
      </c>
      <c r="AD1027">
        <v>0</v>
      </c>
      <c r="AE1027">
        <v>0</v>
      </c>
      <c r="AF1027">
        <v>0</v>
      </c>
      <c r="AG1027">
        <v>0</v>
      </c>
      <c r="AH1027">
        <v>1</v>
      </c>
      <c r="AI1027">
        <v>0</v>
      </c>
      <c r="AJ1027">
        <v>0</v>
      </c>
      <c r="AK1027">
        <v>0</v>
      </c>
      <c r="AL1027">
        <v>0</v>
      </c>
      <c r="AM1027">
        <v>0</v>
      </c>
      <c r="AN1027">
        <v>0</v>
      </c>
      <c r="AO1027">
        <v>0</v>
      </c>
      <c r="AP1027" t="s">
        <v>345</v>
      </c>
      <c r="AQ1027">
        <v>1</v>
      </c>
      <c r="AR1027">
        <v>0</v>
      </c>
      <c r="AS1027">
        <v>0</v>
      </c>
      <c r="AT1027">
        <v>0</v>
      </c>
      <c r="AU1027">
        <v>0</v>
      </c>
      <c r="AV1027">
        <v>0</v>
      </c>
      <c r="AW1027">
        <v>0</v>
      </c>
      <c r="AX1027">
        <v>0</v>
      </c>
      <c r="AY1027" t="s">
        <v>345</v>
      </c>
      <c r="AZ1027">
        <v>1</v>
      </c>
      <c r="BA1027">
        <v>0</v>
      </c>
      <c r="BB1027">
        <v>0</v>
      </c>
      <c r="BC1027">
        <v>0</v>
      </c>
      <c r="BD1027">
        <v>0</v>
      </c>
      <c r="BE1027">
        <v>0</v>
      </c>
      <c r="BF1027">
        <v>0</v>
      </c>
      <c r="BG1027">
        <v>0</v>
      </c>
      <c r="BH1027">
        <v>0</v>
      </c>
      <c r="BK1027" t="s">
        <v>132</v>
      </c>
      <c r="BL1027" t="s">
        <v>131</v>
      </c>
      <c r="BM1027" t="s">
        <v>131</v>
      </c>
      <c r="BN1027" t="s">
        <v>117</v>
      </c>
      <c r="BO1027" t="s">
        <v>933</v>
      </c>
      <c r="BP1027">
        <v>0</v>
      </c>
      <c r="BQ1027">
        <v>0</v>
      </c>
      <c r="BR1027">
        <v>0</v>
      </c>
      <c r="BS1027">
        <v>0</v>
      </c>
      <c r="BT1027">
        <v>0</v>
      </c>
      <c r="BU1027">
        <v>0</v>
      </c>
      <c r="BV1027">
        <v>0</v>
      </c>
      <c r="BW1027">
        <v>0</v>
      </c>
      <c r="BX1027">
        <v>0</v>
      </c>
      <c r="BY1027">
        <v>0</v>
      </c>
      <c r="BZ1027">
        <v>0</v>
      </c>
      <c r="CA1027">
        <v>1</v>
      </c>
      <c r="CB1027">
        <v>0</v>
      </c>
      <c r="CC1027">
        <v>0</v>
      </c>
      <c r="CD1027">
        <v>0</v>
      </c>
      <c r="CE1027" t="s">
        <v>152</v>
      </c>
      <c r="CG1027" t="s">
        <v>214</v>
      </c>
      <c r="CI1027" t="s">
        <v>128</v>
      </c>
      <c r="CJ1027" t="s">
        <v>52</v>
      </c>
      <c r="CK1027" t="s">
        <v>1757</v>
      </c>
      <c r="CL1027" t="s">
        <v>51</v>
      </c>
      <c r="CM1027" t="s">
        <v>3231</v>
      </c>
      <c r="CN1027" t="s">
        <v>346</v>
      </c>
      <c r="CP1027">
        <v>10</v>
      </c>
      <c r="CQ1027" t="s">
        <v>3232</v>
      </c>
      <c r="CS1027" t="s">
        <v>337</v>
      </c>
    </row>
    <row r="1028" spans="1:98" customFormat="1">
      <c r="A1028">
        <v>199408</v>
      </c>
      <c r="B1028" t="s">
        <v>506</v>
      </c>
      <c r="C1028" t="s">
        <v>360</v>
      </c>
      <c r="D1028">
        <v>1992</v>
      </c>
      <c r="E1028">
        <v>34</v>
      </c>
      <c r="F1028" t="s">
        <v>57</v>
      </c>
      <c r="G1028" t="s">
        <v>83</v>
      </c>
      <c r="H1028" t="s">
        <v>864</v>
      </c>
      <c r="I1028" t="s">
        <v>424</v>
      </c>
      <c r="J1028" t="s">
        <v>325</v>
      </c>
      <c r="K1028" s="329">
        <v>46124.502893518518</v>
      </c>
      <c r="L1028" t="s">
        <v>309</v>
      </c>
      <c r="M1028" t="s">
        <v>506</v>
      </c>
      <c r="N1028" t="s">
        <v>932</v>
      </c>
      <c r="O1028" t="s">
        <v>507</v>
      </c>
      <c r="P1028" t="s">
        <v>342</v>
      </c>
      <c r="R1028" t="s">
        <v>383</v>
      </c>
      <c r="S1028" t="s">
        <v>121</v>
      </c>
      <c r="T1028" t="s">
        <v>121</v>
      </c>
      <c r="U1028" t="s">
        <v>331</v>
      </c>
      <c r="V1028" t="s">
        <v>108</v>
      </c>
      <c r="W1028" t="s">
        <v>344</v>
      </c>
      <c r="X1028">
        <v>0</v>
      </c>
      <c r="Y1028">
        <v>0</v>
      </c>
      <c r="Z1028">
        <v>0</v>
      </c>
      <c r="AA1028">
        <v>1</v>
      </c>
      <c r="AB1028">
        <v>0</v>
      </c>
      <c r="AC1028">
        <v>0</v>
      </c>
      <c r="AD1028">
        <v>0</v>
      </c>
      <c r="AE1028">
        <v>0</v>
      </c>
      <c r="AF1028">
        <v>0</v>
      </c>
      <c r="AG1028">
        <v>0</v>
      </c>
      <c r="AH1028">
        <v>0</v>
      </c>
      <c r="AI1028">
        <v>0</v>
      </c>
      <c r="AJ1028">
        <v>0</v>
      </c>
      <c r="AK1028">
        <v>0</v>
      </c>
      <c r="AL1028">
        <v>0</v>
      </c>
      <c r="AM1028">
        <v>0</v>
      </c>
      <c r="AN1028">
        <v>0</v>
      </c>
      <c r="AO1028">
        <v>0</v>
      </c>
      <c r="AP1028" t="s">
        <v>345</v>
      </c>
      <c r="AQ1028">
        <v>1</v>
      </c>
      <c r="AR1028">
        <v>0</v>
      </c>
      <c r="AS1028">
        <v>0</v>
      </c>
      <c r="AT1028">
        <v>0</v>
      </c>
      <c r="AU1028">
        <v>0</v>
      </c>
      <c r="AV1028">
        <v>0</v>
      </c>
      <c r="AW1028">
        <v>0</v>
      </c>
      <c r="AX1028">
        <v>0</v>
      </c>
      <c r="AY1028" t="s">
        <v>345</v>
      </c>
      <c r="AZ1028">
        <v>1</v>
      </c>
      <c r="BA1028">
        <v>0</v>
      </c>
      <c r="BB1028">
        <v>0</v>
      </c>
      <c r="BC1028">
        <v>0</v>
      </c>
      <c r="BD1028">
        <v>0</v>
      </c>
      <c r="BE1028">
        <v>0</v>
      </c>
      <c r="BF1028">
        <v>0</v>
      </c>
      <c r="BG1028">
        <v>0</v>
      </c>
      <c r="BH1028">
        <v>0</v>
      </c>
      <c r="BK1028" t="s">
        <v>386</v>
      </c>
      <c r="BL1028" t="s">
        <v>129</v>
      </c>
      <c r="BM1028" t="s">
        <v>129</v>
      </c>
      <c r="BN1028" t="s">
        <v>120</v>
      </c>
      <c r="BO1028" t="s">
        <v>3233</v>
      </c>
      <c r="BP1028">
        <v>0</v>
      </c>
      <c r="BQ1028">
        <v>0</v>
      </c>
      <c r="BR1028">
        <v>0</v>
      </c>
      <c r="BS1028">
        <v>0</v>
      </c>
      <c r="BT1028">
        <v>1</v>
      </c>
      <c r="BU1028">
        <v>1</v>
      </c>
      <c r="BV1028">
        <v>0</v>
      </c>
      <c r="BW1028">
        <v>1</v>
      </c>
      <c r="BX1028">
        <v>1</v>
      </c>
      <c r="BY1028">
        <v>0</v>
      </c>
      <c r="BZ1028">
        <v>1</v>
      </c>
      <c r="CA1028">
        <v>1</v>
      </c>
      <c r="CB1028">
        <v>0</v>
      </c>
      <c r="CC1028">
        <v>0</v>
      </c>
      <c r="CD1028">
        <v>0</v>
      </c>
      <c r="CE1028" t="s">
        <v>335</v>
      </c>
      <c r="CF1028" t="s">
        <v>3234</v>
      </c>
      <c r="CG1028" t="s">
        <v>335</v>
      </c>
      <c r="CH1028" t="s">
        <v>3235</v>
      </c>
      <c r="CI1028" t="s">
        <v>129</v>
      </c>
      <c r="CJ1028" t="s">
        <v>51</v>
      </c>
      <c r="CK1028" t="s">
        <v>3236</v>
      </c>
      <c r="CL1028" t="s">
        <v>51</v>
      </c>
      <c r="CN1028" t="s">
        <v>346</v>
      </c>
      <c r="CP1028">
        <v>10</v>
      </c>
      <c r="CQ1028" t="s">
        <v>3237</v>
      </c>
      <c r="CR1028" t="s">
        <v>3238</v>
      </c>
      <c r="CS1028" t="s">
        <v>337</v>
      </c>
      <c r="CT1028" t="s">
        <v>3239</v>
      </c>
    </row>
    <row r="1029" spans="1:98" customFormat="1">
      <c r="A1029">
        <v>150650</v>
      </c>
      <c r="B1029" t="s">
        <v>321</v>
      </c>
      <c r="C1029" t="s">
        <v>322</v>
      </c>
      <c r="D1029">
        <v>1968</v>
      </c>
      <c r="E1029">
        <v>58</v>
      </c>
      <c r="F1029" t="s">
        <v>58</v>
      </c>
      <c r="G1029" t="s">
        <v>49</v>
      </c>
      <c r="H1029" t="s">
        <v>328</v>
      </c>
      <c r="I1029" t="s">
        <v>471</v>
      </c>
      <c r="J1029" t="s">
        <v>350</v>
      </c>
      <c r="K1029" s="329">
        <v>46124.502696759257</v>
      </c>
      <c r="L1029" t="s">
        <v>309</v>
      </c>
      <c r="M1029" t="s">
        <v>401</v>
      </c>
      <c r="N1029" t="s">
        <v>403</v>
      </c>
      <c r="O1029" t="s">
        <v>404</v>
      </c>
      <c r="P1029" t="s">
        <v>405</v>
      </c>
      <c r="Q1029" t="s">
        <v>306</v>
      </c>
      <c r="R1029" t="s">
        <v>383</v>
      </c>
      <c r="S1029" t="s">
        <v>121</v>
      </c>
      <c r="T1029" t="s">
        <v>121</v>
      </c>
      <c r="U1029" t="s">
        <v>1650</v>
      </c>
      <c r="V1029" t="s">
        <v>107</v>
      </c>
      <c r="W1029" t="s">
        <v>344</v>
      </c>
      <c r="X1029">
        <v>0</v>
      </c>
      <c r="Y1029">
        <v>0</v>
      </c>
      <c r="Z1029">
        <v>0</v>
      </c>
      <c r="AA1029">
        <v>1</v>
      </c>
      <c r="AB1029">
        <v>0</v>
      </c>
      <c r="AC1029">
        <v>0</v>
      </c>
      <c r="AD1029">
        <v>0</v>
      </c>
      <c r="AE1029">
        <v>0</v>
      </c>
      <c r="AF1029">
        <v>0</v>
      </c>
      <c r="AG1029">
        <v>0</v>
      </c>
      <c r="AH1029">
        <v>0</v>
      </c>
      <c r="AI1029">
        <v>0</v>
      </c>
      <c r="AJ1029">
        <v>0</v>
      </c>
      <c r="AK1029">
        <v>0</v>
      </c>
      <c r="AL1029">
        <v>0</v>
      </c>
      <c r="AM1029">
        <v>0</v>
      </c>
      <c r="AN1029">
        <v>0</v>
      </c>
      <c r="AO1029">
        <v>0</v>
      </c>
      <c r="AP1029" t="s">
        <v>345</v>
      </c>
      <c r="AQ1029">
        <v>1</v>
      </c>
      <c r="AR1029">
        <v>0</v>
      </c>
      <c r="AS1029">
        <v>0</v>
      </c>
      <c r="AT1029">
        <v>0</v>
      </c>
      <c r="AU1029">
        <v>0</v>
      </c>
      <c r="AV1029">
        <v>0</v>
      </c>
      <c r="AW1029">
        <v>0</v>
      </c>
      <c r="AX1029">
        <v>0</v>
      </c>
      <c r="AY1029" t="s">
        <v>345</v>
      </c>
      <c r="AZ1029">
        <v>1</v>
      </c>
      <c r="BA1029">
        <v>0</v>
      </c>
      <c r="BB1029">
        <v>0</v>
      </c>
      <c r="BC1029">
        <v>0</v>
      </c>
      <c r="BD1029">
        <v>0</v>
      </c>
      <c r="BE1029">
        <v>0</v>
      </c>
      <c r="BF1029">
        <v>0</v>
      </c>
      <c r="BG1029">
        <v>0</v>
      </c>
      <c r="BH1029">
        <v>0</v>
      </c>
      <c r="BK1029" t="s">
        <v>127</v>
      </c>
      <c r="BL1029" t="s">
        <v>127</v>
      </c>
      <c r="BM1029" t="s">
        <v>127</v>
      </c>
      <c r="BN1029" t="s">
        <v>119</v>
      </c>
      <c r="BO1029" t="s">
        <v>924</v>
      </c>
      <c r="BP1029">
        <v>0</v>
      </c>
      <c r="BQ1029">
        <v>0</v>
      </c>
      <c r="BR1029">
        <v>0</v>
      </c>
      <c r="BS1029">
        <v>0</v>
      </c>
      <c r="BT1029">
        <v>0</v>
      </c>
      <c r="BU1029">
        <v>1</v>
      </c>
      <c r="BV1029">
        <v>0</v>
      </c>
      <c r="BW1029">
        <v>0</v>
      </c>
      <c r="BX1029">
        <v>0</v>
      </c>
      <c r="BY1029">
        <v>0</v>
      </c>
      <c r="BZ1029">
        <v>0</v>
      </c>
      <c r="CA1029">
        <v>0</v>
      </c>
      <c r="CB1029">
        <v>0</v>
      </c>
      <c r="CC1029">
        <v>0</v>
      </c>
      <c r="CD1029">
        <v>0</v>
      </c>
      <c r="CE1029" t="s">
        <v>335</v>
      </c>
      <c r="CG1029" t="s">
        <v>335</v>
      </c>
      <c r="CI1029" t="s">
        <v>128</v>
      </c>
      <c r="CJ1029" t="s">
        <v>52</v>
      </c>
      <c r="CL1029" t="s">
        <v>52</v>
      </c>
      <c r="CN1029" t="s">
        <v>346</v>
      </c>
      <c r="CP1029">
        <v>7</v>
      </c>
    </row>
    <row r="1030" spans="1:98" customFormat="1">
      <c r="A1030">
        <v>199410</v>
      </c>
      <c r="B1030" t="s">
        <v>356</v>
      </c>
      <c r="C1030" t="s">
        <v>322</v>
      </c>
      <c r="D1030">
        <v>1981</v>
      </c>
      <c r="E1030">
        <v>45</v>
      </c>
      <c r="F1030" t="s">
        <v>387</v>
      </c>
      <c r="G1030" t="s">
        <v>74</v>
      </c>
      <c r="H1030" t="s">
        <v>488</v>
      </c>
      <c r="I1030" t="s">
        <v>478</v>
      </c>
      <c r="J1030" t="s">
        <v>325</v>
      </c>
      <c r="K1030" s="329">
        <v>46124.500231481485</v>
      </c>
      <c r="L1030" t="s">
        <v>309</v>
      </c>
      <c r="M1030" t="s">
        <v>356</v>
      </c>
      <c r="N1030" t="s">
        <v>357</v>
      </c>
      <c r="O1030" t="s">
        <v>358</v>
      </c>
      <c r="P1030" t="s">
        <v>329</v>
      </c>
      <c r="R1030" t="s">
        <v>122</v>
      </c>
      <c r="S1030" t="s">
        <v>122</v>
      </c>
      <c r="T1030" t="s">
        <v>343</v>
      </c>
      <c r="U1030" t="s">
        <v>331</v>
      </c>
      <c r="V1030" t="s">
        <v>108</v>
      </c>
      <c r="W1030" t="s">
        <v>369</v>
      </c>
      <c r="X1030">
        <v>0</v>
      </c>
      <c r="Y1030">
        <v>1</v>
      </c>
      <c r="Z1030">
        <v>1</v>
      </c>
      <c r="AA1030">
        <v>0</v>
      </c>
      <c r="AB1030">
        <v>1</v>
      </c>
      <c r="AC1030">
        <v>0</v>
      </c>
      <c r="AD1030">
        <v>0</v>
      </c>
      <c r="AE1030">
        <v>0</v>
      </c>
      <c r="AF1030">
        <v>0</v>
      </c>
      <c r="AG1030">
        <v>0</v>
      </c>
      <c r="AH1030">
        <v>0</v>
      </c>
      <c r="AI1030">
        <v>0</v>
      </c>
      <c r="AJ1030">
        <v>0</v>
      </c>
      <c r="AK1030">
        <v>0</v>
      </c>
      <c r="AL1030">
        <v>0</v>
      </c>
      <c r="AM1030">
        <v>0</v>
      </c>
      <c r="AN1030">
        <v>0</v>
      </c>
      <c r="AO1030">
        <v>0</v>
      </c>
      <c r="AP1030" t="s">
        <v>375</v>
      </c>
      <c r="AQ1030">
        <v>0</v>
      </c>
      <c r="AR1030">
        <v>1</v>
      </c>
      <c r="AS1030">
        <v>0</v>
      </c>
      <c r="AT1030">
        <v>0</v>
      </c>
      <c r="AU1030">
        <v>0</v>
      </c>
      <c r="AV1030">
        <v>0</v>
      </c>
      <c r="AW1030">
        <v>0</v>
      </c>
      <c r="AX1030">
        <v>0</v>
      </c>
      <c r="AY1030" t="s">
        <v>375</v>
      </c>
      <c r="AZ1030">
        <v>0</v>
      </c>
      <c r="BA1030">
        <v>1</v>
      </c>
      <c r="BB1030">
        <v>0</v>
      </c>
      <c r="BC1030">
        <v>0</v>
      </c>
      <c r="BD1030">
        <v>0</v>
      </c>
      <c r="BE1030">
        <v>0</v>
      </c>
      <c r="BF1030">
        <v>0</v>
      </c>
      <c r="BG1030">
        <v>0</v>
      </c>
      <c r="BH1030">
        <v>0</v>
      </c>
      <c r="BK1030" t="s">
        <v>135</v>
      </c>
      <c r="BL1030" t="s">
        <v>132</v>
      </c>
      <c r="BM1030" t="s">
        <v>132</v>
      </c>
      <c r="BN1030" t="s">
        <v>118</v>
      </c>
      <c r="BO1030" t="s">
        <v>948</v>
      </c>
      <c r="BP1030">
        <v>0</v>
      </c>
      <c r="BQ1030">
        <v>0</v>
      </c>
      <c r="BR1030">
        <v>0</v>
      </c>
      <c r="BS1030">
        <v>1</v>
      </c>
      <c r="BT1030">
        <v>0</v>
      </c>
      <c r="BU1030">
        <v>1</v>
      </c>
      <c r="BV1030">
        <v>0</v>
      </c>
      <c r="BW1030">
        <v>0</v>
      </c>
      <c r="BX1030">
        <v>0</v>
      </c>
      <c r="BY1030">
        <v>0</v>
      </c>
      <c r="BZ1030">
        <v>0</v>
      </c>
      <c r="CA1030">
        <v>0</v>
      </c>
      <c r="CB1030">
        <v>0</v>
      </c>
      <c r="CC1030">
        <v>0</v>
      </c>
      <c r="CD1030">
        <v>0</v>
      </c>
      <c r="CE1030" t="s">
        <v>335</v>
      </c>
      <c r="CG1030" t="s">
        <v>335</v>
      </c>
      <c r="CH1030" t="s">
        <v>1806</v>
      </c>
      <c r="CI1030" t="s">
        <v>130</v>
      </c>
      <c r="CJ1030" t="s">
        <v>51</v>
      </c>
      <c r="CL1030" t="s">
        <v>51</v>
      </c>
      <c r="CN1030" t="s">
        <v>346</v>
      </c>
      <c r="CP1030">
        <v>9</v>
      </c>
      <c r="CS1030" t="s">
        <v>337</v>
      </c>
    </row>
    <row r="1031" spans="1:98" customFormat="1">
      <c r="A1031">
        <v>110666</v>
      </c>
      <c r="B1031" t="s">
        <v>551</v>
      </c>
      <c r="C1031" t="s">
        <v>360</v>
      </c>
      <c r="D1031">
        <v>1975</v>
      </c>
      <c r="E1031">
        <v>51</v>
      </c>
      <c r="F1031" t="s">
        <v>58</v>
      </c>
      <c r="G1031" t="s">
        <v>49</v>
      </c>
      <c r="H1031" t="s">
        <v>377</v>
      </c>
      <c r="I1031" t="s">
        <v>402</v>
      </c>
      <c r="J1031" t="s">
        <v>325</v>
      </c>
      <c r="K1031" s="329">
        <v>46124.49894675926</v>
      </c>
      <c r="L1031" t="s">
        <v>309</v>
      </c>
      <c r="M1031" t="s">
        <v>712</v>
      </c>
      <c r="N1031" t="s">
        <v>713</v>
      </c>
      <c r="O1031" t="s">
        <v>381</v>
      </c>
      <c r="P1031" t="s">
        <v>382</v>
      </c>
      <c r="Q1031" t="s">
        <v>1255</v>
      </c>
      <c r="R1031" t="s">
        <v>383</v>
      </c>
      <c r="S1031" t="s">
        <v>121</v>
      </c>
      <c r="T1031" t="s">
        <v>121</v>
      </c>
      <c r="U1031" t="s">
        <v>331</v>
      </c>
      <c r="V1031" t="s">
        <v>111</v>
      </c>
      <c r="W1031" t="s">
        <v>623</v>
      </c>
      <c r="X1031">
        <v>0</v>
      </c>
      <c r="Y1031">
        <v>0</v>
      </c>
      <c r="Z1031">
        <v>0</v>
      </c>
      <c r="AA1031">
        <v>0</v>
      </c>
      <c r="AB1031">
        <v>0</v>
      </c>
      <c r="AC1031">
        <v>0</v>
      </c>
      <c r="AD1031">
        <v>0</v>
      </c>
      <c r="AE1031">
        <v>1</v>
      </c>
      <c r="AF1031">
        <v>0</v>
      </c>
      <c r="AG1031">
        <v>0</v>
      </c>
      <c r="AH1031">
        <v>0</v>
      </c>
      <c r="AI1031">
        <v>0</v>
      </c>
      <c r="AJ1031">
        <v>0</v>
      </c>
      <c r="AK1031">
        <v>0</v>
      </c>
      <c r="AL1031">
        <v>0</v>
      </c>
      <c r="AM1031">
        <v>0</v>
      </c>
      <c r="AN1031">
        <v>0</v>
      </c>
      <c r="AO1031">
        <v>0</v>
      </c>
      <c r="AP1031" t="s">
        <v>399</v>
      </c>
      <c r="AQ1031">
        <v>0</v>
      </c>
      <c r="AR1031">
        <v>0</v>
      </c>
      <c r="AS1031">
        <v>0</v>
      </c>
      <c r="AT1031">
        <v>0</v>
      </c>
      <c r="AU1031">
        <v>0</v>
      </c>
      <c r="AV1031">
        <v>0</v>
      </c>
      <c r="AW1031">
        <v>1</v>
      </c>
      <c r="AX1031">
        <v>0</v>
      </c>
      <c r="AY1031" t="s">
        <v>345</v>
      </c>
      <c r="AZ1031">
        <v>1</v>
      </c>
      <c r="BA1031">
        <v>0</v>
      </c>
      <c r="BB1031">
        <v>0</v>
      </c>
      <c r="BC1031">
        <v>0</v>
      </c>
      <c r="BD1031">
        <v>0</v>
      </c>
      <c r="BE1031">
        <v>0</v>
      </c>
      <c r="BF1031">
        <v>0</v>
      </c>
      <c r="BG1031">
        <v>0</v>
      </c>
      <c r="BH1031">
        <v>0</v>
      </c>
      <c r="BK1031" t="s">
        <v>386</v>
      </c>
      <c r="BL1031" t="s">
        <v>386</v>
      </c>
      <c r="BM1031" t="s">
        <v>129</v>
      </c>
      <c r="BN1031" t="s">
        <v>118</v>
      </c>
      <c r="BO1031" t="s">
        <v>954</v>
      </c>
      <c r="BP1031">
        <v>0</v>
      </c>
      <c r="BQ1031">
        <v>0</v>
      </c>
      <c r="BR1031">
        <v>0</v>
      </c>
      <c r="BS1031">
        <v>0</v>
      </c>
      <c r="BT1031">
        <v>0</v>
      </c>
      <c r="BU1031">
        <v>0</v>
      </c>
      <c r="BV1031">
        <v>0</v>
      </c>
      <c r="BW1031">
        <v>1</v>
      </c>
      <c r="BX1031">
        <v>0</v>
      </c>
      <c r="BY1031">
        <v>0</v>
      </c>
      <c r="BZ1031">
        <v>1</v>
      </c>
      <c r="CA1031">
        <v>0</v>
      </c>
      <c r="CB1031">
        <v>0</v>
      </c>
      <c r="CC1031">
        <v>0</v>
      </c>
      <c r="CD1031">
        <v>0</v>
      </c>
      <c r="CE1031" t="s">
        <v>335</v>
      </c>
      <c r="CG1031" t="s">
        <v>335</v>
      </c>
      <c r="CI1031" t="s">
        <v>129</v>
      </c>
      <c r="CJ1031" t="s">
        <v>51</v>
      </c>
      <c r="CL1031" t="s">
        <v>51</v>
      </c>
      <c r="CN1031" t="s">
        <v>346</v>
      </c>
      <c r="CP1031">
        <v>8</v>
      </c>
      <c r="CS1031" t="s">
        <v>400</v>
      </c>
    </row>
    <row r="1032" spans="1:98" customFormat="1">
      <c r="A1032">
        <v>128573</v>
      </c>
      <c r="B1032" t="s">
        <v>321</v>
      </c>
      <c r="C1032" t="s">
        <v>360</v>
      </c>
      <c r="D1032">
        <v>1968</v>
      </c>
      <c r="E1032">
        <v>58</v>
      </c>
      <c r="F1032" t="s">
        <v>58</v>
      </c>
      <c r="G1032" t="s">
        <v>82</v>
      </c>
      <c r="H1032" t="s">
        <v>496</v>
      </c>
      <c r="I1032" t="s">
        <v>361</v>
      </c>
      <c r="J1032" t="s">
        <v>350</v>
      </c>
      <c r="K1032" s="329">
        <v>46124.497511574074</v>
      </c>
      <c r="L1032" t="s">
        <v>309</v>
      </c>
      <c r="M1032" t="s">
        <v>1810</v>
      </c>
      <c r="N1032" t="s">
        <v>1812</v>
      </c>
      <c r="O1032" t="s">
        <v>319</v>
      </c>
      <c r="P1032" t="s">
        <v>405</v>
      </c>
      <c r="Q1032" t="s">
        <v>306</v>
      </c>
      <c r="R1032" t="s">
        <v>383</v>
      </c>
      <c r="S1032" t="s">
        <v>121</v>
      </c>
      <c r="T1032" t="s">
        <v>121</v>
      </c>
      <c r="U1032" t="s">
        <v>331</v>
      </c>
      <c r="V1032" t="s">
        <v>106</v>
      </c>
      <c r="W1032" t="s">
        <v>610</v>
      </c>
      <c r="X1032">
        <v>0</v>
      </c>
      <c r="Y1032">
        <v>0</v>
      </c>
      <c r="Z1032">
        <v>1</v>
      </c>
      <c r="AA1032">
        <v>1</v>
      </c>
      <c r="AB1032">
        <v>1</v>
      </c>
      <c r="AC1032">
        <v>0</v>
      </c>
      <c r="AD1032">
        <v>0</v>
      </c>
      <c r="AE1032">
        <v>0</v>
      </c>
      <c r="AF1032">
        <v>0</v>
      </c>
      <c r="AG1032">
        <v>0</v>
      </c>
      <c r="AH1032">
        <v>0</v>
      </c>
      <c r="AI1032">
        <v>0</v>
      </c>
      <c r="AJ1032">
        <v>0</v>
      </c>
      <c r="AK1032">
        <v>0</v>
      </c>
      <c r="AL1032">
        <v>0</v>
      </c>
      <c r="AM1032">
        <v>0</v>
      </c>
      <c r="AN1032">
        <v>0</v>
      </c>
      <c r="AO1032">
        <v>0</v>
      </c>
      <c r="AP1032" t="s">
        <v>345</v>
      </c>
      <c r="AQ1032">
        <v>1</v>
      </c>
      <c r="AR1032">
        <v>0</v>
      </c>
      <c r="AS1032">
        <v>0</v>
      </c>
      <c r="AT1032">
        <v>0</v>
      </c>
      <c r="AU1032">
        <v>0</v>
      </c>
      <c r="AV1032">
        <v>0</v>
      </c>
      <c r="AW1032">
        <v>0</v>
      </c>
      <c r="AX1032">
        <v>0</v>
      </c>
      <c r="AY1032" t="s">
        <v>345</v>
      </c>
      <c r="AZ1032">
        <v>1</v>
      </c>
      <c r="BA1032">
        <v>0</v>
      </c>
      <c r="BB1032">
        <v>0</v>
      </c>
      <c r="BC1032">
        <v>0</v>
      </c>
      <c r="BD1032">
        <v>0</v>
      </c>
      <c r="BE1032">
        <v>0</v>
      </c>
      <c r="BF1032">
        <v>0</v>
      </c>
      <c r="BG1032">
        <v>0</v>
      </c>
      <c r="BH1032">
        <v>0</v>
      </c>
      <c r="BK1032" t="s">
        <v>386</v>
      </c>
      <c r="BL1032" t="s">
        <v>127</v>
      </c>
      <c r="BM1032" t="s">
        <v>131</v>
      </c>
      <c r="BN1032" t="s">
        <v>118</v>
      </c>
      <c r="BO1032" t="s">
        <v>933</v>
      </c>
      <c r="BP1032">
        <v>0</v>
      </c>
      <c r="BQ1032">
        <v>0</v>
      </c>
      <c r="BR1032">
        <v>0</v>
      </c>
      <c r="BS1032">
        <v>0</v>
      </c>
      <c r="BT1032">
        <v>0</v>
      </c>
      <c r="BU1032">
        <v>0</v>
      </c>
      <c r="BV1032">
        <v>0</v>
      </c>
      <c r="BW1032">
        <v>0</v>
      </c>
      <c r="BX1032">
        <v>0</v>
      </c>
      <c r="BY1032">
        <v>0</v>
      </c>
      <c r="BZ1032">
        <v>0</v>
      </c>
      <c r="CA1032">
        <v>1</v>
      </c>
      <c r="CB1032">
        <v>0</v>
      </c>
      <c r="CC1032">
        <v>0</v>
      </c>
      <c r="CD1032">
        <v>0</v>
      </c>
      <c r="CE1032" t="s">
        <v>154</v>
      </c>
      <c r="CF1032" t="s">
        <v>3240</v>
      </c>
      <c r="CG1032" t="s">
        <v>137</v>
      </c>
      <c r="CI1032" t="s">
        <v>129</v>
      </c>
      <c r="CJ1032" t="s">
        <v>52</v>
      </c>
      <c r="CK1032" t="s">
        <v>3241</v>
      </c>
      <c r="CL1032" t="s">
        <v>52</v>
      </c>
      <c r="CN1032" t="s">
        <v>346</v>
      </c>
      <c r="CP1032">
        <v>8</v>
      </c>
      <c r="CQ1032" t="s">
        <v>3242</v>
      </c>
      <c r="CR1032" t="s">
        <v>3243</v>
      </c>
      <c r="CS1032" t="s">
        <v>337</v>
      </c>
      <c r="CT1032" t="s">
        <v>3244</v>
      </c>
    </row>
    <row r="1033" spans="1:98" customFormat="1">
      <c r="A1033">
        <v>199405</v>
      </c>
      <c r="B1033" t="s">
        <v>356</v>
      </c>
      <c r="C1033" t="s">
        <v>360</v>
      </c>
      <c r="D1033">
        <v>1972</v>
      </c>
      <c r="E1033">
        <v>54</v>
      </c>
      <c r="F1033" t="s">
        <v>58</v>
      </c>
      <c r="G1033" t="s">
        <v>77</v>
      </c>
      <c r="H1033" t="s">
        <v>1574</v>
      </c>
      <c r="I1033" t="s">
        <v>478</v>
      </c>
      <c r="J1033" t="s">
        <v>350</v>
      </c>
      <c r="K1033" s="329">
        <v>46124.489398148151</v>
      </c>
      <c r="L1033" t="s">
        <v>309</v>
      </c>
      <c r="M1033" t="s">
        <v>356</v>
      </c>
      <c r="N1033" t="s">
        <v>357</v>
      </c>
      <c r="O1033" t="s">
        <v>358</v>
      </c>
      <c r="P1033" t="s">
        <v>329</v>
      </c>
      <c r="R1033" t="s">
        <v>122</v>
      </c>
      <c r="S1033" t="s">
        <v>122</v>
      </c>
      <c r="T1033" t="s">
        <v>330</v>
      </c>
      <c r="U1033" t="s">
        <v>331</v>
      </c>
      <c r="V1033" t="s">
        <v>112</v>
      </c>
      <c r="W1033" t="s">
        <v>557</v>
      </c>
      <c r="X1033">
        <v>0</v>
      </c>
      <c r="Y1033">
        <v>0</v>
      </c>
      <c r="Z1033">
        <v>0</v>
      </c>
      <c r="AA1033">
        <v>0</v>
      </c>
      <c r="AB1033">
        <v>0</v>
      </c>
      <c r="AC1033">
        <v>0</v>
      </c>
      <c r="AD1033">
        <v>0</v>
      </c>
      <c r="AE1033">
        <v>0</v>
      </c>
      <c r="AF1033">
        <v>1</v>
      </c>
      <c r="AG1033">
        <v>0</v>
      </c>
      <c r="AH1033">
        <v>0</v>
      </c>
      <c r="AI1033">
        <v>0</v>
      </c>
      <c r="AJ1033">
        <v>0</v>
      </c>
      <c r="AK1033">
        <v>0</v>
      </c>
      <c r="AL1033">
        <v>0</v>
      </c>
      <c r="AM1033">
        <v>0</v>
      </c>
      <c r="AN1033">
        <v>0</v>
      </c>
      <c r="AO1033">
        <v>0</v>
      </c>
      <c r="AP1033" t="s">
        <v>345</v>
      </c>
      <c r="AQ1033">
        <v>1</v>
      </c>
      <c r="AR1033">
        <v>0</v>
      </c>
      <c r="AS1033">
        <v>0</v>
      </c>
      <c r="AT1033">
        <v>0</v>
      </c>
      <c r="AU1033">
        <v>0</v>
      </c>
      <c r="AV1033">
        <v>0</v>
      </c>
      <c r="AW1033">
        <v>0</v>
      </c>
      <c r="AX1033">
        <v>0</v>
      </c>
      <c r="AY1033" t="s">
        <v>345</v>
      </c>
      <c r="AZ1033">
        <v>1</v>
      </c>
      <c r="BA1033">
        <v>0</v>
      </c>
      <c r="BB1033">
        <v>0</v>
      </c>
      <c r="BC1033">
        <v>0</v>
      </c>
      <c r="BD1033">
        <v>0</v>
      </c>
      <c r="BE1033">
        <v>0</v>
      </c>
      <c r="BF1033">
        <v>0</v>
      </c>
      <c r="BG1033">
        <v>0</v>
      </c>
      <c r="BH1033">
        <v>0</v>
      </c>
      <c r="BI1033" t="s">
        <v>51</v>
      </c>
      <c r="BJ1033" t="s">
        <v>3245</v>
      </c>
      <c r="BK1033" t="s">
        <v>133</v>
      </c>
      <c r="BL1033" t="s">
        <v>131</v>
      </c>
      <c r="BM1033" t="s">
        <v>131</v>
      </c>
      <c r="BN1033" t="s">
        <v>118</v>
      </c>
      <c r="BO1033" t="s">
        <v>924</v>
      </c>
      <c r="BP1033">
        <v>0</v>
      </c>
      <c r="BQ1033">
        <v>0</v>
      </c>
      <c r="BR1033">
        <v>0</v>
      </c>
      <c r="BS1033">
        <v>0</v>
      </c>
      <c r="BT1033">
        <v>0</v>
      </c>
      <c r="BU1033">
        <v>1</v>
      </c>
      <c r="BV1033">
        <v>0</v>
      </c>
      <c r="BW1033">
        <v>0</v>
      </c>
      <c r="BX1033">
        <v>0</v>
      </c>
      <c r="BY1033">
        <v>0</v>
      </c>
      <c r="BZ1033">
        <v>0</v>
      </c>
      <c r="CA1033">
        <v>0</v>
      </c>
      <c r="CB1033">
        <v>0</v>
      </c>
      <c r="CC1033">
        <v>0</v>
      </c>
      <c r="CD1033">
        <v>0</v>
      </c>
      <c r="CE1033" t="s">
        <v>335</v>
      </c>
      <c r="CG1033" t="s">
        <v>335</v>
      </c>
      <c r="CI1033" t="s">
        <v>130</v>
      </c>
      <c r="CJ1033" t="s">
        <v>52</v>
      </c>
      <c r="CK1033" t="s">
        <v>3246</v>
      </c>
      <c r="CL1033" t="s">
        <v>52</v>
      </c>
      <c r="CN1033" t="s">
        <v>346</v>
      </c>
      <c r="CP1033">
        <v>8</v>
      </c>
      <c r="CQ1033" t="s">
        <v>1716</v>
      </c>
      <c r="CS1033" t="s">
        <v>347</v>
      </c>
      <c r="CT1033" t="s">
        <v>3247</v>
      </c>
    </row>
    <row r="1034" spans="1:98" customFormat="1">
      <c r="A1034">
        <v>109011</v>
      </c>
      <c r="B1034" t="s">
        <v>1363</v>
      </c>
      <c r="C1034" t="s">
        <v>322</v>
      </c>
      <c r="D1034">
        <v>1997</v>
      </c>
      <c r="E1034">
        <v>29</v>
      </c>
      <c r="F1034" t="s">
        <v>323</v>
      </c>
      <c r="G1034" t="s">
        <v>85</v>
      </c>
      <c r="H1034" t="s">
        <v>1405</v>
      </c>
      <c r="I1034" t="s">
        <v>410</v>
      </c>
      <c r="J1034" t="s">
        <v>350</v>
      </c>
      <c r="K1034" s="329">
        <v>46124.488877314812</v>
      </c>
      <c r="L1034" t="s">
        <v>309</v>
      </c>
      <c r="M1034" t="s">
        <v>30</v>
      </c>
      <c r="N1034" t="s">
        <v>671</v>
      </c>
      <c r="O1034" t="s">
        <v>459</v>
      </c>
      <c r="P1034" t="s">
        <v>353</v>
      </c>
      <c r="Q1034" t="s">
        <v>305</v>
      </c>
      <c r="R1034" t="s">
        <v>122</v>
      </c>
      <c r="S1034" t="s">
        <v>122</v>
      </c>
      <c r="T1034" t="s">
        <v>391</v>
      </c>
      <c r="U1034" t="s">
        <v>331</v>
      </c>
      <c r="V1034" t="s">
        <v>111</v>
      </c>
      <c r="W1034" t="s">
        <v>423</v>
      </c>
      <c r="X1034">
        <v>0</v>
      </c>
      <c r="Y1034">
        <v>0</v>
      </c>
      <c r="Z1034">
        <v>0</v>
      </c>
      <c r="AA1034">
        <v>0</v>
      </c>
      <c r="AB1034">
        <v>0</v>
      </c>
      <c r="AC1034">
        <v>0</v>
      </c>
      <c r="AD1034">
        <v>0</v>
      </c>
      <c r="AE1034">
        <v>0</v>
      </c>
      <c r="AF1034">
        <v>0</v>
      </c>
      <c r="AG1034">
        <v>0</v>
      </c>
      <c r="AH1034">
        <v>0</v>
      </c>
      <c r="AI1034">
        <v>0</v>
      </c>
      <c r="AJ1034">
        <v>0</v>
      </c>
      <c r="AK1034">
        <v>0</v>
      </c>
      <c r="AL1034">
        <v>0</v>
      </c>
      <c r="AM1034">
        <v>1</v>
      </c>
      <c r="AN1034">
        <v>0</v>
      </c>
      <c r="AO1034">
        <v>0</v>
      </c>
      <c r="AP1034" t="s">
        <v>510</v>
      </c>
      <c r="AQ1034">
        <v>0</v>
      </c>
      <c r="AR1034">
        <v>0</v>
      </c>
      <c r="AS1034">
        <v>1</v>
      </c>
      <c r="AT1034">
        <v>0</v>
      </c>
      <c r="AU1034">
        <v>0</v>
      </c>
      <c r="AV1034">
        <v>0</v>
      </c>
      <c r="AW1034">
        <v>0</v>
      </c>
      <c r="AX1034">
        <v>0</v>
      </c>
      <c r="AY1034" t="s">
        <v>345</v>
      </c>
      <c r="AZ1034">
        <v>1</v>
      </c>
      <c r="BA1034">
        <v>0</v>
      </c>
      <c r="BB1034">
        <v>0</v>
      </c>
      <c r="BC1034">
        <v>0</v>
      </c>
      <c r="BD1034">
        <v>0</v>
      </c>
      <c r="BE1034">
        <v>0</v>
      </c>
      <c r="BF1034">
        <v>0</v>
      </c>
      <c r="BG1034">
        <v>0</v>
      </c>
      <c r="BH1034">
        <v>0</v>
      </c>
      <c r="BK1034" t="s">
        <v>130</v>
      </c>
      <c r="BL1034" t="s">
        <v>131</v>
      </c>
      <c r="BM1034" t="s">
        <v>131</v>
      </c>
      <c r="BN1034" t="s">
        <v>118</v>
      </c>
      <c r="BO1034" t="s">
        <v>921</v>
      </c>
      <c r="BP1034">
        <v>0</v>
      </c>
      <c r="BQ1034">
        <v>0</v>
      </c>
      <c r="BR1034">
        <v>0</v>
      </c>
      <c r="BS1034">
        <v>0</v>
      </c>
      <c r="BT1034">
        <v>0</v>
      </c>
      <c r="BU1034">
        <v>0</v>
      </c>
      <c r="BV1034">
        <v>0</v>
      </c>
      <c r="BW1034">
        <v>0</v>
      </c>
      <c r="BX1034">
        <v>0</v>
      </c>
      <c r="BY1034">
        <v>0</v>
      </c>
      <c r="BZ1034">
        <v>1</v>
      </c>
      <c r="CA1034">
        <v>0</v>
      </c>
      <c r="CB1034">
        <v>0</v>
      </c>
      <c r="CC1034">
        <v>0</v>
      </c>
      <c r="CD1034">
        <v>0</v>
      </c>
      <c r="CE1034" t="s">
        <v>335</v>
      </c>
      <c r="CF1034" t="s">
        <v>3248</v>
      </c>
      <c r="CG1034" t="s">
        <v>335</v>
      </c>
      <c r="CI1034" t="s">
        <v>128</v>
      </c>
      <c r="CJ1034" t="s">
        <v>51</v>
      </c>
      <c r="CK1034" t="s">
        <v>3249</v>
      </c>
      <c r="CL1034" t="s">
        <v>51</v>
      </c>
      <c r="CM1034" t="s">
        <v>3250</v>
      </c>
      <c r="CN1034" t="s">
        <v>346</v>
      </c>
      <c r="CP1034">
        <v>10</v>
      </c>
      <c r="CS1034" t="s">
        <v>337</v>
      </c>
    </row>
    <row r="1035" spans="1:98" customFormat="1">
      <c r="A1035">
        <v>199404</v>
      </c>
      <c r="B1035" t="s">
        <v>338</v>
      </c>
      <c r="C1035" t="s">
        <v>360</v>
      </c>
      <c r="D1035">
        <v>1979</v>
      </c>
      <c r="E1035">
        <v>47</v>
      </c>
      <c r="F1035" t="s">
        <v>387</v>
      </c>
      <c r="G1035" t="s">
        <v>83</v>
      </c>
      <c r="H1035" t="s">
        <v>1558</v>
      </c>
      <c r="I1035" t="s">
        <v>361</v>
      </c>
      <c r="J1035" t="s">
        <v>350</v>
      </c>
      <c r="K1035" s="329">
        <v>46124.484988425924</v>
      </c>
      <c r="L1035" t="s">
        <v>309</v>
      </c>
      <c r="M1035" t="s">
        <v>338</v>
      </c>
      <c r="N1035" t="s">
        <v>340</v>
      </c>
      <c r="O1035" t="s">
        <v>341</v>
      </c>
      <c r="P1035" t="s">
        <v>342</v>
      </c>
      <c r="R1035" t="s">
        <v>122</v>
      </c>
      <c r="S1035" t="s">
        <v>121</v>
      </c>
      <c r="T1035" t="s">
        <v>121</v>
      </c>
      <c r="U1035" t="s">
        <v>331</v>
      </c>
      <c r="V1035" t="s">
        <v>106</v>
      </c>
      <c r="W1035" t="s">
        <v>487</v>
      </c>
      <c r="X1035">
        <v>0</v>
      </c>
      <c r="Y1035">
        <v>0</v>
      </c>
      <c r="Z1035">
        <v>1</v>
      </c>
      <c r="AA1035">
        <v>0</v>
      </c>
      <c r="AB1035">
        <v>0</v>
      </c>
      <c r="AC1035">
        <v>0</v>
      </c>
      <c r="AD1035">
        <v>0</v>
      </c>
      <c r="AE1035">
        <v>0</v>
      </c>
      <c r="AF1035">
        <v>0</v>
      </c>
      <c r="AG1035">
        <v>0</v>
      </c>
      <c r="AH1035">
        <v>0</v>
      </c>
      <c r="AI1035">
        <v>0</v>
      </c>
      <c r="AJ1035">
        <v>0</v>
      </c>
      <c r="AK1035">
        <v>0</v>
      </c>
      <c r="AL1035">
        <v>1</v>
      </c>
      <c r="AM1035">
        <v>0</v>
      </c>
      <c r="AN1035">
        <v>0</v>
      </c>
      <c r="AO1035">
        <v>0</v>
      </c>
      <c r="AP1035" t="s">
        <v>345</v>
      </c>
      <c r="AQ1035">
        <v>1</v>
      </c>
      <c r="AR1035">
        <v>0</v>
      </c>
      <c r="AS1035">
        <v>0</v>
      </c>
      <c r="AT1035">
        <v>0</v>
      </c>
      <c r="AU1035">
        <v>0</v>
      </c>
      <c r="AV1035">
        <v>0</v>
      </c>
      <c r="AW1035">
        <v>0</v>
      </c>
      <c r="AX1035">
        <v>0</v>
      </c>
      <c r="AY1035" t="s">
        <v>345</v>
      </c>
      <c r="AZ1035">
        <v>1</v>
      </c>
      <c r="BA1035">
        <v>0</v>
      </c>
      <c r="BB1035">
        <v>0</v>
      </c>
      <c r="BC1035">
        <v>0</v>
      </c>
      <c r="BD1035">
        <v>0</v>
      </c>
      <c r="BE1035">
        <v>0</v>
      </c>
      <c r="BF1035">
        <v>0</v>
      </c>
      <c r="BG1035">
        <v>0</v>
      </c>
      <c r="BH1035">
        <v>0</v>
      </c>
      <c r="BK1035" t="s">
        <v>386</v>
      </c>
      <c r="BL1035" t="s">
        <v>128</v>
      </c>
      <c r="BM1035" t="s">
        <v>131</v>
      </c>
      <c r="BN1035" t="s">
        <v>118</v>
      </c>
      <c r="BO1035" t="s">
        <v>947</v>
      </c>
      <c r="BP1035">
        <v>0</v>
      </c>
      <c r="BQ1035">
        <v>0</v>
      </c>
      <c r="BR1035">
        <v>0</v>
      </c>
      <c r="BS1035">
        <v>0</v>
      </c>
      <c r="BT1035">
        <v>0</v>
      </c>
      <c r="BU1035">
        <v>1</v>
      </c>
      <c r="BV1035">
        <v>0</v>
      </c>
      <c r="BW1035">
        <v>0</v>
      </c>
      <c r="BX1035">
        <v>0</v>
      </c>
      <c r="BY1035">
        <v>0</v>
      </c>
      <c r="BZ1035">
        <v>1</v>
      </c>
      <c r="CA1035">
        <v>0</v>
      </c>
      <c r="CB1035">
        <v>0</v>
      </c>
      <c r="CC1035">
        <v>0</v>
      </c>
      <c r="CD1035">
        <v>0</v>
      </c>
      <c r="CE1035" t="s">
        <v>335</v>
      </c>
      <c r="CG1035" t="s">
        <v>335</v>
      </c>
      <c r="CI1035" t="s">
        <v>127</v>
      </c>
      <c r="CJ1035" t="s">
        <v>52</v>
      </c>
      <c r="CL1035" t="s">
        <v>52</v>
      </c>
      <c r="CN1035" t="s">
        <v>346</v>
      </c>
      <c r="CP1035">
        <v>10</v>
      </c>
      <c r="CS1035" t="s">
        <v>337</v>
      </c>
    </row>
    <row r="1036" spans="1:98" customFormat="1">
      <c r="A1036">
        <v>199402</v>
      </c>
      <c r="B1036" t="s">
        <v>33</v>
      </c>
      <c r="C1036" t="s">
        <v>116</v>
      </c>
      <c r="D1036">
        <v>1978</v>
      </c>
      <c r="E1036">
        <v>48</v>
      </c>
      <c r="F1036" t="s">
        <v>387</v>
      </c>
      <c r="G1036" t="s">
        <v>83</v>
      </c>
      <c r="H1036" t="s">
        <v>1428</v>
      </c>
      <c r="I1036" t="s">
        <v>410</v>
      </c>
      <c r="J1036" t="s">
        <v>325</v>
      </c>
      <c r="K1036" s="329">
        <v>46124.475486111114</v>
      </c>
      <c r="L1036" t="s">
        <v>309</v>
      </c>
      <c r="M1036" t="s">
        <v>33</v>
      </c>
      <c r="N1036" t="s">
        <v>522</v>
      </c>
      <c r="O1036" t="s">
        <v>319</v>
      </c>
      <c r="P1036" t="s">
        <v>405</v>
      </c>
      <c r="Q1036" t="s">
        <v>306</v>
      </c>
      <c r="R1036" t="s">
        <v>383</v>
      </c>
      <c r="S1036" t="s">
        <v>121</v>
      </c>
      <c r="T1036" t="s">
        <v>121</v>
      </c>
      <c r="U1036" t="s">
        <v>331</v>
      </c>
      <c r="V1036" t="s">
        <v>109</v>
      </c>
      <c r="W1036" t="s">
        <v>498</v>
      </c>
      <c r="X1036">
        <v>0</v>
      </c>
      <c r="Y1036">
        <v>0</v>
      </c>
      <c r="Z1036">
        <v>1</v>
      </c>
      <c r="AA1036">
        <v>1</v>
      </c>
      <c r="AB1036">
        <v>0</v>
      </c>
      <c r="AC1036">
        <v>0</v>
      </c>
      <c r="AD1036">
        <v>0</v>
      </c>
      <c r="AE1036">
        <v>0</v>
      </c>
      <c r="AF1036">
        <v>0</v>
      </c>
      <c r="AG1036">
        <v>0</v>
      </c>
      <c r="AH1036">
        <v>0</v>
      </c>
      <c r="AI1036">
        <v>0</v>
      </c>
      <c r="AJ1036">
        <v>0</v>
      </c>
      <c r="AK1036">
        <v>0</v>
      </c>
      <c r="AL1036">
        <v>0</v>
      </c>
      <c r="AM1036">
        <v>0</v>
      </c>
      <c r="AN1036">
        <v>0</v>
      </c>
      <c r="AO1036">
        <v>0</v>
      </c>
      <c r="AP1036" t="s">
        <v>345</v>
      </c>
      <c r="AQ1036">
        <v>1</v>
      </c>
      <c r="AR1036">
        <v>0</v>
      </c>
      <c r="AS1036">
        <v>0</v>
      </c>
      <c r="AT1036">
        <v>0</v>
      </c>
      <c r="AU1036">
        <v>0</v>
      </c>
      <c r="AV1036">
        <v>0</v>
      </c>
      <c r="AW1036">
        <v>0</v>
      </c>
      <c r="AX1036">
        <v>0</v>
      </c>
      <c r="AY1036" t="s">
        <v>345</v>
      </c>
      <c r="AZ1036">
        <v>1</v>
      </c>
      <c r="BA1036">
        <v>0</v>
      </c>
      <c r="BB1036">
        <v>0</v>
      </c>
      <c r="BC1036">
        <v>0</v>
      </c>
      <c r="BD1036">
        <v>0</v>
      </c>
      <c r="BE1036">
        <v>0</v>
      </c>
      <c r="BF1036">
        <v>0</v>
      </c>
      <c r="BG1036">
        <v>0</v>
      </c>
      <c r="BH1036">
        <v>0</v>
      </c>
      <c r="BI1036" t="s">
        <v>51</v>
      </c>
      <c r="BK1036" t="s">
        <v>386</v>
      </c>
      <c r="BL1036" t="s">
        <v>130</v>
      </c>
      <c r="BM1036" t="s">
        <v>130</v>
      </c>
      <c r="BN1036" t="s">
        <v>117</v>
      </c>
      <c r="BO1036" t="s">
        <v>924</v>
      </c>
      <c r="BP1036">
        <v>0</v>
      </c>
      <c r="BQ1036">
        <v>0</v>
      </c>
      <c r="BR1036">
        <v>0</v>
      </c>
      <c r="BS1036">
        <v>0</v>
      </c>
      <c r="BT1036">
        <v>0</v>
      </c>
      <c r="BU1036">
        <v>1</v>
      </c>
      <c r="BV1036">
        <v>0</v>
      </c>
      <c r="BW1036">
        <v>0</v>
      </c>
      <c r="BX1036">
        <v>0</v>
      </c>
      <c r="BY1036">
        <v>0</v>
      </c>
      <c r="BZ1036">
        <v>0</v>
      </c>
      <c r="CA1036">
        <v>0</v>
      </c>
      <c r="CB1036">
        <v>0</v>
      </c>
      <c r="CC1036">
        <v>0</v>
      </c>
      <c r="CD1036">
        <v>0</v>
      </c>
      <c r="CE1036" t="s">
        <v>335</v>
      </c>
      <c r="CG1036" t="s">
        <v>335</v>
      </c>
      <c r="CI1036" t="s">
        <v>128</v>
      </c>
      <c r="CJ1036" t="s">
        <v>51</v>
      </c>
      <c r="CL1036" t="s">
        <v>51</v>
      </c>
      <c r="CN1036" t="s">
        <v>346</v>
      </c>
      <c r="CP1036">
        <v>9</v>
      </c>
    </row>
    <row r="1037" spans="1:98" customFormat="1">
      <c r="A1037">
        <v>199401</v>
      </c>
      <c r="B1037" t="s">
        <v>356</v>
      </c>
      <c r="C1037" t="s">
        <v>322</v>
      </c>
      <c r="D1037">
        <v>1967</v>
      </c>
      <c r="E1037">
        <v>59</v>
      </c>
      <c r="F1037" t="s">
        <v>58</v>
      </c>
      <c r="G1037" t="s">
        <v>73</v>
      </c>
      <c r="H1037" t="s">
        <v>1505</v>
      </c>
      <c r="I1037" t="s">
        <v>424</v>
      </c>
      <c r="J1037" t="s">
        <v>350</v>
      </c>
      <c r="K1037" s="329">
        <v>46124.470069444447</v>
      </c>
      <c r="L1037" t="s">
        <v>309</v>
      </c>
      <c r="M1037" t="s">
        <v>356</v>
      </c>
      <c r="N1037" t="s">
        <v>357</v>
      </c>
      <c r="O1037" t="s">
        <v>358</v>
      </c>
      <c r="P1037" t="s">
        <v>329</v>
      </c>
      <c r="R1037" t="s">
        <v>122</v>
      </c>
      <c r="S1037" t="s">
        <v>122</v>
      </c>
      <c r="T1037" t="s">
        <v>330</v>
      </c>
      <c r="U1037" t="s">
        <v>331</v>
      </c>
      <c r="V1037" t="s">
        <v>107</v>
      </c>
      <c r="W1037" t="s">
        <v>3251</v>
      </c>
      <c r="X1037">
        <v>0</v>
      </c>
      <c r="Y1037">
        <v>0</v>
      </c>
      <c r="Z1037">
        <v>0</v>
      </c>
      <c r="AA1037">
        <v>0</v>
      </c>
      <c r="AB1037">
        <v>1</v>
      </c>
      <c r="AC1037">
        <v>0</v>
      </c>
      <c r="AD1037">
        <v>1</v>
      </c>
      <c r="AE1037">
        <v>0</v>
      </c>
      <c r="AF1037">
        <v>1</v>
      </c>
      <c r="AG1037">
        <v>0</v>
      </c>
      <c r="AH1037">
        <v>0</v>
      </c>
      <c r="AI1037">
        <v>0</v>
      </c>
      <c r="AJ1037">
        <v>0</v>
      </c>
      <c r="AK1037">
        <v>0</v>
      </c>
      <c r="AL1037">
        <v>0</v>
      </c>
      <c r="AM1037">
        <v>0</v>
      </c>
      <c r="AN1037">
        <v>0</v>
      </c>
      <c r="AO1037">
        <v>0</v>
      </c>
      <c r="AP1037" t="s">
        <v>345</v>
      </c>
      <c r="AQ1037">
        <v>1</v>
      </c>
      <c r="AR1037">
        <v>0</v>
      </c>
      <c r="AS1037">
        <v>0</v>
      </c>
      <c r="AT1037">
        <v>0</v>
      </c>
      <c r="AU1037">
        <v>0</v>
      </c>
      <c r="AV1037">
        <v>0</v>
      </c>
      <c r="AW1037">
        <v>0</v>
      </c>
      <c r="AX1037">
        <v>0</v>
      </c>
      <c r="AY1037" t="s">
        <v>345</v>
      </c>
      <c r="AZ1037">
        <v>1</v>
      </c>
      <c r="BA1037">
        <v>0</v>
      </c>
      <c r="BB1037">
        <v>0</v>
      </c>
      <c r="BC1037">
        <v>0</v>
      </c>
      <c r="BD1037">
        <v>0</v>
      </c>
      <c r="BE1037">
        <v>0</v>
      </c>
      <c r="BF1037">
        <v>0</v>
      </c>
      <c r="BG1037">
        <v>0</v>
      </c>
      <c r="BH1037">
        <v>0</v>
      </c>
      <c r="BK1037" t="s">
        <v>130</v>
      </c>
      <c r="BL1037" t="s">
        <v>131</v>
      </c>
      <c r="BM1037" t="s">
        <v>129</v>
      </c>
      <c r="BN1037" t="s">
        <v>117</v>
      </c>
      <c r="BO1037" t="s">
        <v>927</v>
      </c>
      <c r="BP1037">
        <v>0</v>
      </c>
      <c r="BQ1037">
        <v>1</v>
      </c>
      <c r="BR1037">
        <v>0</v>
      </c>
      <c r="BS1037">
        <v>0</v>
      </c>
      <c r="BT1037">
        <v>0</v>
      </c>
      <c r="BU1037">
        <v>1</v>
      </c>
      <c r="BV1037">
        <v>0</v>
      </c>
      <c r="BW1037">
        <v>0</v>
      </c>
      <c r="BX1037">
        <v>0</v>
      </c>
      <c r="BY1037">
        <v>0</v>
      </c>
      <c r="BZ1037">
        <v>0</v>
      </c>
      <c r="CA1037">
        <v>0</v>
      </c>
      <c r="CB1037">
        <v>0</v>
      </c>
      <c r="CC1037">
        <v>0</v>
      </c>
      <c r="CD1037">
        <v>0</v>
      </c>
      <c r="CE1037" t="s">
        <v>200</v>
      </c>
      <c r="CG1037" t="s">
        <v>335</v>
      </c>
      <c r="CI1037" t="s">
        <v>127</v>
      </c>
      <c r="CJ1037" t="s">
        <v>52</v>
      </c>
      <c r="CL1037" t="s">
        <v>52</v>
      </c>
      <c r="CN1037" t="s">
        <v>346</v>
      </c>
      <c r="CP1037">
        <v>8</v>
      </c>
      <c r="CS1037" t="s">
        <v>347</v>
      </c>
    </row>
    <row r="1038" spans="1:98" customFormat="1">
      <c r="A1038">
        <v>199341</v>
      </c>
      <c r="B1038" t="s">
        <v>762</v>
      </c>
      <c r="C1038" t="s">
        <v>360</v>
      </c>
      <c r="D1038">
        <v>1962</v>
      </c>
      <c r="E1038">
        <v>64</v>
      </c>
      <c r="F1038" t="s">
        <v>339</v>
      </c>
      <c r="G1038" t="s">
        <v>84</v>
      </c>
      <c r="H1038" t="s">
        <v>886</v>
      </c>
      <c r="I1038" t="s">
        <v>402</v>
      </c>
      <c r="J1038" t="s">
        <v>350</v>
      </c>
      <c r="K1038" s="329">
        <v>46124.464560185188</v>
      </c>
      <c r="L1038" t="s">
        <v>309</v>
      </c>
      <c r="M1038" t="s">
        <v>28</v>
      </c>
      <c r="N1038" t="s">
        <v>538</v>
      </c>
      <c r="O1038" t="s">
        <v>377</v>
      </c>
      <c r="P1038" t="s">
        <v>365</v>
      </c>
      <c r="Q1038" t="s">
        <v>304</v>
      </c>
      <c r="R1038" t="s">
        <v>122</v>
      </c>
      <c r="S1038" t="s">
        <v>121</v>
      </c>
      <c r="T1038" t="s">
        <v>121</v>
      </c>
      <c r="U1038" t="s">
        <v>372</v>
      </c>
      <c r="V1038" t="s">
        <v>112</v>
      </c>
      <c r="W1038" t="s">
        <v>373</v>
      </c>
      <c r="X1038">
        <v>0</v>
      </c>
      <c r="Y1038">
        <v>0</v>
      </c>
      <c r="Z1038">
        <v>0</v>
      </c>
      <c r="AA1038">
        <v>0</v>
      </c>
      <c r="AB1038">
        <v>0</v>
      </c>
      <c r="AC1038">
        <v>0</v>
      </c>
      <c r="AD1038">
        <v>0</v>
      </c>
      <c r="AE1038">
        <v>0</v>
      </c>
      <c r="AF1038">
        <v>0</v>
      </c>
      <c r="AG1038">
        <v>0</v>
      </c>
      <c r="AH1038">
        <v>0</v>
      </c>
      <c r="AI1038">
        <v>0</v>
      </c>
      <c r="AJ1038">
        <v>0</v>
      </c>
      <c r="AK1038">
        <v>0</v>
      </c>
      <c r="AL1038">
        <v>0</v>
      </c>
      <c r="AM1038">
        <v>0</v>
      </c>
      <c r="AN1038">
        <v>0</v>
      </c>
      <c r="AO1038" t="s">
        <v>851</v>
      </c>
      <c r="AP1038" t="s">
        <v>345</v>
      </c>
      <c r="AQ1038">
        <v>1</v>
      </c>
      <c r="AR1038">
        <v>0</v>
      </c>
      <c r="AS1038">
        <v>0</v>
      </c>
      <c r="AT1038">
        <v>0</v>
      </c>
      <c r="AU1038">
        <v>0</v>
      </c>
      <c r="AV1038">
        <v>0</v>
      </c>
      <c r="AW1038">
        <v>0</v>
      </c>
      <c r="AX1038">
        <v>0</v>
      </c>
      <c r="AY1038" t="s">
        <v>345</v>
      </c>
      <c r="AZ1038">
        <v>1</v>
      </c>
      <c r="BA1038">
        <v>0</v>
      </c>
      <c r="BB1038">
        <v>0</v>
      </c>
      <c r="BC1038">
        <v>0</v>
      </c>
      <c r="BD1038">
        <v>0</v>
      </c>
      <c r="BE1038">
        <v>0</v>
      </c>
      <c r="BF1038">
        <v>0</v>
      </c>
      <c r="BG1038">
        <v>0</v>
      </c>
      <c r="BH1038">
        <v>0</v>
      </c>
      <c r="BK1038" t="s">
        <v>386</v>
      </c>
      <c r="BL1038" t="s">
        <v>131</v>
      </c>
      <c r="BM1038" t="s">
        <v>131</v>
      </c>
      <c r="BN1038" t="s">
        <v>117</v>
      </c>
      <c r="BO1038" t="s">
        <v>373</v>
      </c>
      <c r="BP1038">
        <v>0</v>
      </c>
      <c r="BQ1038">
        <v>0</v>
      </c>
      <c r="BR1038">
        <v>0</v>
      </c>
      <c r="BS1038">
        <v>0</v>
      </c>
      <c r="BT1038">
        <v>0</v>
      </c>
      <c r="BU1038">
        <v>0</v>
      </c>
      <c r="BV1038">
        <v>0</v>
      </c>
      <c r="BW1038">
        <v>0</v>
      </c>
      <c r="BX1038">
        <v>0</v>
      </c>
      <c r="BY1038">
        <v>0</v>
      </c>
      <c r="BZ1038">
        <v>0</v>
      </c>
      <c r="CA1038">
        <v>0</v>
      </c>
      <c r="CB1038">
        <v>0</v>
      </c>
      <c r="CC1038">
        <v>0</v>
      </c>
      <c r="CD1038" t="s">
        <v>3252</v>
      </c>
      <c r="CE1038" t="s">
        <v>335</v>
      </c>
      <c r="CG1038" t="s">
        <v>335</v>
      </c>
      <c r="CI1038" t="s">
        <v>129</v>
      </c>
      <c r="CJ1038" t="s">
        <v>52</v>
      </c>
      <c r="CK1038" t="s">
        <v>3253</v>
      </c>
      <c r="CL1038" t="s">
        <v>52</v>
      </c>
      <c r="CN1038" t="s">
        <v>346</v>
      </c>
      <c r="CP1038">
        <v>8</v>
      </c>
      <c r="CR1038" t="s">
        <v>3254</v>
      </c>
      <c r="CS1038" t="s">
        <v>347</v>
      </c>
    </row>
    <row r="1039" spans="1:98" customFormat="1">
      <c r="A1039">
        <v>164059</v>
      </c>
      <c r="B1039" t="s">
        <v>502</v>
      </c>
      <c r="C1039" t="s">
        <v>322</v>
      </c>
      <c r="D1039">
        <v>2001</v>
      </c>
      <c r="E1039">
        <v>25</v>
      </c>
      <c r="F1039" t="s">
        <v>323</v>
      </c>
      <c r="G1039" t="s">
        <v>49</v>
      </c>
      <c r="H1039" t="s">
        <v>328</v>
      </c>
      <c r="I1039" t="s">
        <v>471</v>
      </c>
      <c r="J1039" t="s">
        <v>325</v>
      </c>
      <c r="K1039" s="329">
        <v>46124.460081018522</v>
      </c>
      <c r="L1039" t="s">
        <v>309</v>
      </c>
      <c r="M1039" t="s">
        <v>406</v>
      </c>
      <c r="N1039" t="s">
        <v>407</v>
      </c>
      <c r="O1039" t="s">
        <v>328</v>
      </c>
      <c r="P1039" t="s">
        <v>329</v>
      </c>
      <c r="R1039" t="s">
        <v>383</v>
      </c>
      <c r="S1039" t="s">
        <v>121</v>
      </c>
      <c r="T1039" t="s">
        <v>121</v>
      </c>
      <c r="U1039" t="s">
        <v>331</v>
      </c>
      <c r="V1039" t="s">
        <v>110</v>
      </c>
      <c r="W1039" t="s">
        <v>914</v>
      </c>
      <c r="X1039">
        <v>0</v>
      </c>
      <c r="Y1039">
        <v>0</v>
      </c>
      <c r="Z1039">
        <v>1</v>
      </c>
      <c r="AA1039">
        <v>1</v>
      </c>
      <c r="AB1039">
        <v>0</v>
      </c>
      <c r="AC1039">
        <v>0</v>
      </c>
      <c r="AD1039">
        <v>0</v>
      </c>
      <c r="AE1039">
        <v>0</v>
      </c>
      <c r="AF1039">
        <v>0</v>
      </c>
      <c r="AG1039">
        <v>0</v>
      </c>
      <c r="AH1039">
        <v>0</v>
      </c>
      <c r="AI1039">
        <v>0</v>
      </c>
      <c r="AJ1039">
        <v>0</v>
      </c>
      <c r="AK1039">
        <v>0</v>
      </c>
      <c r="AL1039">
        <v>1</v>
      </c>
      <c r="AM1039">
        <v>0</v>
      </c>
      <c r="AN1039">
        <v>0</v>
      </c>
      <c r="AO1039">
        <v>0</v>
      </c>
      <c r="AP1039" t="s">
        <v>399</v>
      </c>
      <c r="AQ1039">
        <v>0</v>
      </c>
      <c r="AR1039">
        <v>0</v>
      </c>
      <c r="AS1039">
        <v>0</v>
      </c>
      <c r="AT1039">
        <v>0</v>
      </c>
      <c r="AU1039">
        <v>0</v>
      </c>
      <c r="AV1039">
        <v>0</v>
      </c>
      <c r="AW1039">
        <v>1</v>
      </c>
      <c r="AX1039">
        <v>0</v>
      </c>
      <c r="AY1039" t="s">
        <v>345</v>
      </c>
      <c r="AZ1039">
        <v>1</v>
      </c>
      <c r="BA1039">
        <v>0</v>
      </c>
      <c r="BB1039">
        <v>0</v>
      </c>
      <c r="BC1039">
        <v>0</v>
      </c>
      <c r="BD1039">
        <v>0</v>
      </c>
      <c r="BE1039">
        <v>0</v>
      </c>
      <c r="BF1039">
        <v>0</v>
      </c>
      <c r="BG1039">
        <v>0</v>
      </c>
      <c r="BH1039">
        <v>0</v>
      </c>
      <c r="BI1039" t="s">
        <v>51</v>
      </c>
      <c r="BK1039" t="s">
        <v>386</v>
      </c>
      <c r="BL1039" t="s">
        <v>127</v>
      </c>
      <c r="BM1039" t="s">
        <v>128</v>
      </c>
      <c r="BN1039" t="s">
        <v>118</v>
      </c>
      <c r="BO1039" t="s">
        <v>1784</v>
      </c>
      <c r="BP1039">
        <v>0</v>
      </c>
      <c r="BQ1039">
        <v>1</v>
      </c>
      <c r="BR1039">
        <v>1</v>
      </c>
      <c r="BS1039">
        <v>1</v>
      </c>
      <c r="BT1039">
        <v>1</v>
      </c>
      <c r="BU1039">
        <v>1</v>
      </c>
      <c r="BV1039">
        <v>0</v>
      </c>
      <c r="BW1039">
        <v>0</v>
      </c>
      <c r="BX1039">
        <v>0</v>
      </c>
      <c r="BY1039">
        <v>0</v>
      </c>
      <c r="BZ1039">
        <v>0</v>
      </c>
      <c r="CA1039">
        <v>0</v>
      </c>
      <c r="CB1039">
        <v>0</v>
      </c>
      <c r="CC1039">
        <v>0</v>
      </c>
      <c r="CD1039">
        <v>0</v>
      </c>
      <c r="CE1039" t="s">
        <v>335</v>
      </c>
      <c r="CG1039" t="s">
        <v>335</v>
      </c>
      <c r="CI1039" t="s">
        <v>128</v>
      </c>
      <c r="CJ1039" t="s">
        <v>51</v>
      </c>
      <c r="CL1039" t="s">
        <v>51</v>
      </c>
      <c r="CN1039" t="s">
        <v>346</v>
      </c>
      <c r="CP1039">
        <v>10</v>
      </c>
      <c r="CR1039" t="s">
        <v>3255</v>
      </c>
      <c r="CS1039" t="s">
        <v>400</v>
      </c>
    </row>
    <row r="1040" spans="1:98" customFormat="1">
      <c r="A1040">
        <v>199400</v>
      </c>
      <c r="B1040" t="s">
        <v>356</v>
      </c>
      <c r="C1040" t="s">
        <v>322</v>
      </c>
      <c r="D1040">
        <v>1961</v>
      </c>
      <c r="E1040">
        <v>65</v>
      </c>
      <c r="F1040" t="s">
        <v>339</v>
      </c>
      <c r="G1040" t="s">
        <v>68</v>
      </c>
      <c r="H1040" t="s">
        <v>624</v>
      </c>
      <c r="I1040" t="s">
        <v>478</v>
      </c>
      <c r="J1040" t="s">
        <v>350</v>
      </c>
      <c r="K1040" s="329">
        <v>46124.457106481481</v>
      </c>
      <c r="L1040" t="s">
        <v>309</v>
      </c>
      <c r="M1040" t="s">
        <v>356</v>
      </c>
      <c r="N1040" t="s">
        <v>357</v>
      </c>
      <c r="O1040" t="s">
        <v>358</v>
      </c>
      <c r="P1040" t="s">
        <v>329</v>
      </c>
      <c r="R1040" t="s">
        <v>122</v>
      </c>
      <c r="S1040" t="s">
        <v>122</v>
      </c>
      <c r="T1040" t="s">
        <v>343</v>
      </c>
      <c r="U1040" t="s">
        <v>331</v>
      </c>
      <c r="V1040" t="s">
        <v>3256</v>
      </c>
      <c r="W1040" t="s">
        <v>384</v>
      </c>
      <c r="X1040">
        <v>0</v>
      </c>
      <c r="Y1040">
        <v>0</v>
      </c>
      <c r="Z1040">
        <v>0</v>
      </c>
      <c r="AA1040">
        <v>0</v>
      </c>
      <c r="AB1040">
        <v>1</v>
      </c>
      <c r="AC1040">
        <v>0</v>
      </c>
      <c r="AD1040">
        <v>0</v>
      </c>
      <c r="AE1040">
        <v>0</v>
      </c>
      <c r="AF1040">
        <v>0</v>
      </c>
      <c r="AG1040">
        <v>0</v>
      </c>
      <c r="AH1040">
        <v>0</v>
      </c>
      <c r="AI1040">
        <v>0</v>
      </c>
      <c r="AJ1040">
        <v>0</v>
      </c>
      <c r="AK1040">
        <v>0</v>
      </c>
      <c r="AL1040">
        <v>0</v>
      </c>
      <c r="AM1040">
        <v>0</v>
      </c>
      <c r="AN1040">
        <v>0</v>
      </c>
      <c r="AO1040">
        <v>0</v>
      </c>
      <c r="AP1040" t="s">
        <v>641</v>
      </c>
      <c r="AQ1040">
        <v>0</v>
      </c>
      <c r="AR1040">
        <v>1</v>
      </c>
      <c r="AS1040">
        <v>1</v>
      </c>
      <c r="AT1040">
        <v>0</v>
      </c>
      <c r="AU1040">
        <v>0</v>
      </c>
      <c r="AV1040">
        <v>0</v>
      </c>
      <c r="AW1040">
        <v>0</v>
      </c>
      <c r="AX1040">
        <v>0</v>
      </c>
      <c r="AY1040" t="s">
        <v>375</v>
      </c>
      <c r="AZ1040">
        <v>0</v>
      </c>
      <c r="BA1040">
        <v>1</v>
      </c>
      <c r="BB1040">
        <v>0</v>
      </c>
      <c r="BC1040">
        <v>0</v>
      </c>
      <c r="BD1040">
        <v>0</v>
      </c>
      <c r="BE1040">
        <v>0</v>
      </c>
      <c r="BF1040">
        <v>0</v>
      </c>
      <c r="BG1040">
        <v>0</v>
      </c>
      <c r="BH1040">
        <v>0</v>
      </c>
      <c r="BI1040" t="s">
        <v>52</v>
      </c>
      <c r="BK1040" t="s">
        <v>131</v>
      </c>
      <c r="BL1040" t="s">
        <v>135</v>
      </c>
      <c r="BM1040" t="s">
        <v>131</v>
      </c>
      <c r="BN1040" t="s">
        <v>118</v>
      </c>
      <c r="BO1040" t="s">
        <v>927</v>
      </c>
      <c r="BP1040">
        <v>0</v>
      </c>
      <c r="BQ1040">
        <v>1</v>
      </c>
      <c r="BR1040">
        <v>0</v>
      </c>
      <c r="BS1040">
        <v>0</v>
      </c>
      <c r="BT1040">
        <v>0</v>
      </c>
      <c r="BU1040">
        <v>1</v>
      </c>
      <c r="BV1040">
        <v>0</v>
      </c>
      <c r="BW1040">
        <v>0</v>
      </c>
      <c r="BX1040">
        <v>0</v>
      </c>
      <c r="BY1040">
        <v>0</v>
      </c>
      <c r="BZ1040">
        <v>0</v>
      </c>
      <c r="CA1040">
        <v>0</v>
      </c>
      <c r="CB1040">
        <v>0</v>
      </c>
      <c r="CC1040">
        <v>0</v>
      </c>
      <c r="CD1040">
        <v>0</v>
      </c>
      <c r="CE1040" t="s">
        <v>200</v>
      </c>
      <c r="CG1040" t="s">
        <v>137</v>
      </c>
      <c r="CI1040" t="s">
        <v>128</v>
      </c>
      <c r="CJ1040" t="s">
        <v>53</v>
      </c>
      <c r="CL1040" t="s">
        <v>52</v>
      </c>
      <c r="CN1040" t="s">
        <v>346</v>
      </c>
      <c r="CP1040">
        <v>8</v>
      </c>
      <c r="CS1040" t="s">
        <v>347</v>
      </c>
    </row>
    <row r="1041" spans="1:98" customFormat="1">
      <c r="A1041">
        <v>199396</v>
      </c>
      <c r="B1041" t="s">
        <v>321</v>
      </c>
      <c r="C1041" t="s">
        <v>360</v>
      </c>
      <c r="D1041">
        <v>1976</v>
      </c>
      <c r="E1041">
        <v>50</v>
      </c>
      <c r="F1041" t="s">
        <v>58</v>
      </c>
      <c r="G1041" t="s">
        <v>49</v>
      </c>
      <c r="H1041" t="s">
        <v>328</v>
      </c>
      <c r="I1041" t="s">
        <v>478</v>
      </c>
      <c r="J1041" t="s">
        <v>325</v>
      </c>
      <c r="K1041" s="329">
        <v>46124.442719907405</v>
      </c>
      <c r="L1041" t="s">
        <v>309</v>
      </c>
      <c r="M1041" t="s">
        <v>461</v>
      </c>
      <c r="N1041" t="s">
        <v>541</v>
      </c>
      <c r="O1041" t="s">
        <v>377</v>
      </c>
      <c r="P1041" t="s">
        <v>365</v>
      </c>
      <c r="Q1041" t="s">
        <v>304</v>
      </c>
      <c r="R1041" t="s">
        <v>383</v>
      </c>
      <c r="S1041" t="s">
        <v>121</v>
      </c>
      <c r="T1041" t="s">
        <v>121</v>
      </c>
      <c r="U1041" t="s">
        <v>331</v>
      </c>
      <c r="V1041" t="s">
        <v>107</v>
      </c>
      <c r="W1041" t="s">
        <v>692</v>
      </c>
      <c r="X1041">
        <v>0</v>
      </c>
      <c r="Y1041">
        <v>0</v>
      </c>
      <c r="Z1041">
        <v>0</v>
      </c>
      <c r="AA1041">
        <v>0</v>
      </c>
      <c r="AB1041">
        <v>1</v>
      </c>
      <c r="AC1041">
        <v>0</v>
      </c>
      <c r="AD1041">
        <v>0</v>
      </c>
      <c r="AE1041">
        <v>0</v>
      </c>
      <c r="AF1041">
        <v>0</v>
      </c>
      <c r="AG1041">
        <v>1</v>
      </c>
      <c r="AH1041">
        <v>0</v>
      </c>
      <c r="AI1041">
        <v>0</v>
      </c>
      <c r="AJ1041">
        <v>0</v>
      </c>
      <c r="AK1041">
        <v>0</v>
      </c>
      <c r="AL1041">
        <v>0</v>
      </c>
      <c r="AM1041">
        <v>0</v>
      </c>
      <c r="AN1041">
        <v>0</v>
      </c>
      <c r="AO1041">
        <v>0</v>
      </c>
      <c r="AP1041" t="s">
        <v>399</v>
      </c>
      <c r="AQ1041">
        <v>0</v>
      </c>
      <c r="AR1041">
        <v>0</v>
      </c>
      <c r="AS1041">
        <v>0</v>
      </c>
      <c r="AT1041">
        <v>0</v>
      </c>
      <c r="AU1041">
        <v>0</v>
      </c>
      <c r="AV1041">
        <v>0</v>
      </c>
      <c r="AW1041">
        <v>1</v>
      </c>
      <c r="AX1041">
        <v>0</v>
      </c>
      <c r="AY1041" t="s">
        <v>345</v>
      </c>
      <c r="AZ1041">
        <v>1</v>
      </c>
      <c r="BA1041">
        <v>0</v>
      </c>
      <c r="BB1041">
        <v>0</v>
      </c>
      <c r="BC1041">
        <v>0</v>
      </c>
      <c r="BD1041">
        <v>0</v>
      </c>
      <c r="BE1041">
        <v>0</v>
      </c>
      <c r="BF1041">
        <v>0</v>
      </c>
      <c r="BG1041">
        <v>0</v>
      </c>
      <c r="BH1041">
        <v>0</v>
      </c>
      <c r="BK1041" t="s">
        <v>130</v>
      </c>
      <c r="BL1041" t="s">
        <v>128</v>
      </c>
      <c r="BM1041" t="s">
        <v>129</v>
      </c>
      <c r="BN1041" t="s">
        <v>117</v>
      </c>
      <c r="BO1041" t="s">
        <v>931</v>
      </c>
      <c r="BP1041">
        <v>0</v>
      </c>
      <c r="BQ1041">
        <v>0</v>
      </c>
      <c r="BR1041">
        <v>1</v>
      </c>
      <c r="BS1041">
        <v>0</v>
      </c>
      <c r="BT1041">
        <v>0</v>
      </c>
      <c r="BU1041">
        <v>0</v>
      </c>
      <c r="BV1041">
        <v>0</v>
      </c>
      <c r="BW1041">
        <v>0</v>
      </c>
      <c r="BX1041">
        <v>0</v>
      </c>
      <c r="BY1041">
        <v>0</v>
      </c>
      <c r="BZ1041">
        <v>0</v>
      </c>
      <c r="CA1041">
        <v>0</v>
      </c>
      <c r="CB1041">
        <v>0</v>
      </c>
      <c r="CC1041">
        <v>0</v>
      </c>
      <c r="CD1041">
        <v>0</v>
      </c>
      <c r="CE1041" t="s">
        <v>335</v>
      </c>
      <c r="CF1041" t="s">
        <v>1455</v>
      </c>
      <c r="CG1041" t="s">
        <v>335</v>
      </c>
      <c r="CI1041" t="s">
        <v>128</v>
      </c>
      <c r="CJ1041" t="s">
        <v>51</v>
      </c>
      <c r="CK1041" t="s">
        <v>3257</v>
      </c>
      <c r="CL1041" t="s">
        <v>51</v>
      </c>
      <c r="CM1041" t="s">
        <v>3258</v>
      </c>
      <c r="CN1041" t="s">
        <v>346</v>
      </c>
      <c r="CP1041">
        <v>10</v>
      </c>
      <c r="CQ1041" t="s">
        <v>3259</v>
      </c>
      <c r="CR1041" t="s">
        <v>3260</v>
      </c>
      <c r="CS1041" t="s">
        <v>400</v>
      </c>
      <c r="CT1041" t="s">
        <v>3261</v>
      </c>
    </row>
    <row r="1042" spans="1:98" customFormat="1">
      <c r="A1042">
        <v>199397</v>
      </c>
      <c r="B1042" t="s">
        <v>461</v>
      </c>
      <c r="C1042" t="s">
        <v>322</v>
      </c>
      <c r="D1042">
        <v>1976</v>
      </c>
      <c r="E1042">
        <v>50</v>
      </c>
      <c r="F1042" t="s">
        <v>58</v>
      </c>
      <c r="G1042" t="s">
        <v>49</v>
      </c>
      <c r="H1042" t="s">
        <v>328</v>
      </c>
      <c r="I1042" t="s">
        <v>478</v>
      </c>
      <c r="J1042" t="s">
        <v>325</v>
      </c>
      <c r="K1042" s="329">
        <v>46124.434328703705</v>
      </c>
      <c r="L1042" t="s">
        <v>309</v>
      </c>
      <c r="M1042" t="s">
        <v>461</v>
      </c>
      <c r="N1042" t="s">
        <v>541</v>
      </c>
      <c r="O1042" t="s">
        <v>377</v>
      </c>
      <c r="P1042" t="s">
        <v>365</v>
      </c>
      <c r="Q1042" t="s">
        <v>304</v>
      </c>
      <c r="R1042" t="s">
        <v>383</v>
      </c>
      <c r="S1042" t="s">
        <v>121</v>
      </c>
      <c r="T1042" t="s">
        <v>121</v>
      </c>
      <c r="U1042" t="s">
        <v>331</v>
      </c>
      <c r="V1042" t="s">
        <v>107</v>
      </c>
      <c r="W1042" t="s">
        <v>1429</v>
      </c>
      <c r="X1042">
        <v>1</v>
      </c>
      <c r="Y1042">
        <v>0</v>
      </c>
      <c r="Z1042">
        <v>0</v>
      </c>
      <c r="AA1042">
        <v>0</v>
      </c>
      <c r="AB1042">
        <v>0</v>
      </c>
      <c r="AC1042">
        <v>0</v>
      </c>
      <c r="AD1042">
        <v>0</v>
      </c>
      <c r="AE1042">
        <v>0</v>
      </c>
      <c r="AF1042">
        <v>0</v>
      </c>
      <c r="AG1042">
        <v>1</v>
      </c>
      <c r="AH1042">
        <v>0</v>
      </c>
      <c r="AI1042">
        <v>0</v>
      </c>
      <c r="AJ1042">
        <v>0</v>
      </c>
      <c r="AK1042">
        <v>0</v>
      </c>
      <c r="AL1042">
        <v>0</v>
      </c>
      <c r="AM1042">
        <v>0</v>
      </c>
      <c r="AN1042">
        <v>0</v>
      </c>
      <c r="AO1042">
        <v>0</v>
      </c>
      <c r="AP1042" t="s">
        <v>399</v>
      </c>
      <c r="AQ1042">
        <v>0</v>
      </c>
      <c r="AR1042">
        <v>0</v>
      </c>
      <c r="AS1042">
        <v>0</v>
      </c>
      <c r="AT1042">
        <v>0</v>
      </c>
      <c r="AU1042">
        <v>0</v>
      </c>
      <c r="AV1042">
        <v>0</v>
      </c>
      <c r="AW1042">
        <v>1</v>
      </c>
      <c r="AX1042">
        <v>0</v>
      </c>
      <c r="AY1042" t="s">
        <v>345</v>
      </c>
      <c r="AZ1042">
        <v>1</v>
      </c>
      <c r="BA1042">
        <v>0</v>
      </c>
      <c r="BB1042">
        <v>0</v>
      </c>
      <c r="BC1042">
        <v>0</v>
      </c>
      <c r="BD1042">
        <v>0</v>
      </c>
      <c r="BE1042">
        <v>0</v>
      </c>
      <c r="BF1042">
        <v>0</v>
      </c>
      <c r="BG1042">
        <v>0</v>
      </c>
      <c r="BH1042">
        <v>0</v>
      </c>
      <c r="BK1042" t="s">
        <v>386</v>
      </c>
      <c r="BL1042" t="s">
        <v>386</v>
      </c>
      <c r="BM1042" t="s">
        <v>128</v>
      </c>
      <c r="BN1042" t="s">
        <v>118</v>
      </c>
      <c r="BO1042" t="s">
        <v>373</v>
      </c>
      <c r="BP1042">
        <v>0</v>
      </c>
      <c r="BQ1042">
        <v>0</v>
      </c>
      <c r="BR1042">
        <v>0</v>
      </c>
      <c r="BS1042">
        <v>0</v>
      </c>
      <c r="BT1042">
        <v>0</v>
      </c>
      <c r="BU1042">
        <v>0</v>
      </c>
      <c r="BV1042">
        <v>0</v>
      </c>
      <c r="BW1042">
        <v>0</v>
      </c>
      <c r="BX1042">
        <v>0</v>
      </c>
      <c r="BY1042">
        <v>0</v>
      </c>
      <c r="BZ1042">
        <v>0</v>
      </c>
      <c r="CA1042">
        <v>0</v>
      </c>
      <c r="CB1042">
        <v>0</v>
      </c>
      <c r="CC1042">
        <v>0</v>
      </c>
      <c r="CD1042" t="s">
        <v>687</v>
      </c>
      <c r="CE1042" t="s">
        <v>335</v>
      </c>
      <c r="CG1042" t="s">
        <v>335</v>
      </c>
      <c r="CI1042" t="s">
        <v>128</v>
      </c>
      <c r="CJ1042" t="s">
        <v>51</v>
      </c>
      <c r="CK1042" t="s">
        <v>3262</v>
      </c>
      <c r="CL1042" t="s">
        <v>51</v>
      </c>
      <c r="CN1042" t="s">
        <v>336</v>
      </c>
      <c r="CO1042" t="s">
        <v>3263</v>
      </c>
      <c r="CP1042">
        <v>10</v>
      </c>
      <c r="CR1042" t="s">
        <v>1455</v>
      </c>
      <c r="CS1042" t="s">
        <v>337</v>
      </c>
    </row>
    <row r="1043" spans="1:98" customFormat="1">
      <c r="A1043">
        <v>199227</v>
      </c>
      <c r="B1043" t="s">
        <v>32</v>
      </c>
      <c r="C1043" t="s">
        <v>322</v>
      </c>
      <c r="D1043">
        <v>1960</v>
      </c>
      <c r="E1043">
        <v>66</v>
      </c>
      <c r="F1043" t="s">
        <v>339</v>
      </c>
      <c r="G1043" t="s">
        <v>90</v>
      </c>
      <c r="H1043" t="s">
        <v>1301</v>
      </c>
      <c r="I1043" t="s">
        <v>397</v>
      </c>
      <c r="J1043" t="s">
        <v>350</v>
      </c>
      <c r="K1043" s="329">
        <v>46124.420081018521</v>
      </c>
      <c r="L1043" t="s">
        <v>309</v>
      </c>
      <c r="M1043" t="s">
        <v>338</v>
      </c>
      <c r="N1043" t="s">
        <v>340</v>
      </c>
      <c r="O1043" t="s">
        <v>341</v>
      </c>
      <c r="P1043" t="s">
        <v>342</v>
      </c>
      <c r="R1043" t="s">
        <v>124</v>
      </c>
      <c r="S1043" t="s">
        <v>124</v>
      </c>
      <c r="T1043" t="s">
        <v>394</v>
      </c>
      <c r="U1043" t="s">
        <v>331</v>
      </c>
      <c r="V1043" t="s">
        <v>107</v>
      </c>
      <c r="W1043" t="s">
        <v>513</v>
      </c>
      <c r="X1043">
        <v>0</v>
      </c>
      <c r="Y1043">
        <v>0</v>
      </c>
      <c r="Z1043">
        <v>0</v>
      </c>
      <c r="AA1043">
        <v>0</v>
      </c>
      <c r="AB1043">
        <v>0</v>
      </c>
      <c r="AC1043">
        <v>0</v>
      </c>
      <c r="AD1043">
        <v>0</v>
      </c>
      <c r="AE1043">
        <v>0</v>
      </c>
      <c r="AF1043">
        <v>0</v>
      </c>
      <c r="AG1043">
        <v>0</v>
      </c>
      <c r="AH1043">
        <v>1</v>
      </c>
      <c r="AI1043">
        <v>0</v>
      </c>
      <c r="AJ1043">
        <v>0</v>
      </c>
      <c r="AK1043">
        <v>0</v>
      </c>
      <c r="AL1043">
        <v>0</v>
      </c>
      <c r="AM1043">
        <v>0</v>
      </c>
      <c r="AN1043">
        <v>0</v>
      </c>
      <c r="AO1043">
        <v>0</v>
      </c>
      <c r="AP1043" t="s">
        <v>345</v>
      </c>
      <c r="AQ1043">
        <v>1</v>
      </c>
      <c r="AR1043">
        <v>0</v>
      </c>
      <c r="AS1043">
        <v>0</v>
      </c>
      <c r="AT1043">
        <v>0</v>
      </c>
      <c r="AU1043">
        <v>0</v>
      </c>
      <c r="AV1043">
        <v>0</v>
      </c>
      <c r="AW1043">
        <v>0</v>
      </c>
      <c r="AX1043">
        <v>0</v>
      </c>
      <c r="AY1043" t="s">
        <v>345</v>
      </c>
      <c r="AZ1043">
        <v>1</v>
      </c>
      <c r="BA1043">
        <v>0</v>
      </c>
      <c r="BB1043">
        <v>0</v>
      </c>
      <c r="BC1043">
        <v>0</v>
      </c>
      <c r="BD1043">
        <v>0</v>
      </c>
      <c r="BE1043">
        <v>0</v>
      </c>
      <c r="BF1043">
        <v>0</v>
      </c>
      <c r="BG1043">
        <v>0</v>
      </c>
      <c r="BH1043">
        <v>0</v>
      </c>
      <c r="BI1043" t="s">
        <v>52</v>
      </c>
      <c r="BJ1043" t="s">
        <v>3264</v>
      </c>
      <c r="BK1043" t="s">
        <v>135</v>
      </c>
      <c r="BL1043" t="s">
        <v>131</v>
      </c>
      <c r="BM1043" t="s">
        <v>133</v>
      </c>
      <c r="BN1043" t="s">
        <v>117</v>
      </c>
      <c r="BO1043" t="s">
        <v>923</v>
      </c>
      <c r="BP1043">
        <v>0</v>
      </c>
      <c r="BQ1043">
        <v>1</v>
      </c>
      <c r="BR1043">
        <v>0</v>
      </c>
      <c r="BS1043">
        <v>0</v>
      </c>
      <c r="BT1043">
        <v>0</v>
      </c>
      <c r="BU1043">
        <v>0</v>
      </c>
      <c r="BV1043">
        <v>0</v>
      </c>
      <c r="BW1043">
        <v>0</v>
      </c>
      <c r="BX1043">
        <v>0</v>
      </c>
      <c r="BY1043">
        <v>0</v>
      </c>
      <c r="BZ1043">
        <v>0</v>
      </c>
      <c r="CA1043">
        <v>0</v>
      </c>
      <c r="CB1043">
        <v>0</v>
      </c>
      <c r="CC1043">
        <v>0</v>
      </c>
      <c r="CD1043">
        <v>0</v>
      </c>
      <c r="CE1043" t="s">
        <v>1502</v>
      </c>
      <c r="CG1043" t="s">
        <v>335</v>
      </c>
      <c r="CH1043" t="s">
        <v>1748</v>
      </c>
      <c r="CI1043" t="s">
        <v>386</v>
      </c>
      <c r="CJ1043" t="s">
        <v>53</v>
      </c>
      <c r="CK1043" t="s">
        <v>3265</v>
      </c>
      <c r="CL1043" t="s">
        <v>52</v>
      </c>
      <c r="CM1043" t="s">
        <v>3266</v>
      </c>
      <c r="CN1043" t="s">
        <v>346</v>
      </c>
      <c r="CP1043">
        <v>6</v>
      </c>
      <c r="CQ1043" t="s">
        <v>3267</v>
      </c>
      <c r="CR1043" t="s">
        <v>3268</v>
      </c>
      <c r="CS1043" t="s">
        <v>347</v>
      </c>
      <c r="CT1043" t="s">
        <v>3269</v>
      </c>
    </row>
    <row r="1044" spans="1:98" customFormat="1">
      <c r="A1044">
        <v>199395</v>
      </c>
      <c r="B1044" t="s">
        <v>514</v>
      </c>
      <c r="C1044" t="s">
        <v>360</v>
      </c>
      <c r="D1044">
        <v>1971</v>
      </c>
      <c r="E1044">
        <v>55</v>
      </c>
      <c r="F1044" t="s">
        <v>58</v>
      </c>
      <c r="G1044" t="s">
        <v>80</v>
      </c>
      <c r="H1044" t="s">
        <v>560</v>
      </c>
      <c r="I1044" t="s">
        <v>478</v>
      </c>
      <c r="J1044" t="s">
        <v>350</v>
      </c>
      <c r="K1044" s="329">
        <v>46124.41474537037</v>
      </c>
      <c r="L1044" t="s">
        <v>309</v>
      </c>
      <c r="M1044" t="s">
        <v>514</v>
      </c>
      <c r="N1044" t="s">
        <v>516</v>
      </c>
      <c r="O1044" t="s">
        <v>352</v>
      </c>
      <c r="P1044" t="s">
        <v>353</v>
      </c>
      <c r="R1044" t="s">
        <v>122</v>
      </c>
      <c r="S1044" t="s">
        <v>121</v>
      </c>
      <c r="T1044" t="s">
        <v>121</v>
      </c>
      <c r="U1044" t="s">
        <v>1776</v>
      </c>
      <c r="V1044" t="s">
        <v>107</v>
      </c>
      <c r="W1044" t="s">
        <v>499</v>
      </c>
      <c r="X1044">
        <v>0</v>
      </c>
      <c r="Y1044">
        <v>0</v>
      </c>
      <c r="Z1044">
        <v>0</v>
      </c>
      <c r="AA1044">
        <v>0</v>
      </c>
      <c r="AB1044">
        <v>0</v>
      </c>
      <c r="AC1044">
        <v>0</v>
      </c>
      <c r="AD1044">
        <v>0</v>
      </c>
      <c r="AE1044">
        <v>0</v>
      </c>
      <c r="AF1044">
        <v>0</v>
      </c>
      <c r="AG1044">
        <v>0</v>
      </c>
      <c r="AH1044">
        <v>0</v>
      </c>
      <c r="AI1044">
        <v>0</v>
      </c>
      <c r="AJ1044">
        <v>0</v>
      </c>
      <c r="AK1044">
        <v>0</v>
      </c>
      <c r="AL1044">
        <v>1</v>
      </c>
      <c r="AM1044">
        <v>0</v>
      </c>
      <c r="AN1044">
        <v>0</v>
      </c>
      <c r="AO1044">
        <v>0</v>
      </c>
      <c r="AP1044" t="s">
        <v>373</v>
      </c>
      <c r="AQ1044">
        <v>0</v>
      </c>
      <c r="AR1044">
        <v>0</v>
      </c>
      <c r="AS1044">
        <v>0</v>
      </c>
      <c r="AT1044">
        <v>0</v>
      </c>
      <c r="AU1044">
        <v>0</v>
      </c>
      <c r="AV1044">
        <v>0</v>
      </c>
      <c r="AW1044">
        <v>0</v>
      </c>
      <c r="AX1044" t="s">
        <v>592</v>
      </c>
      <c r="AY1044" t="s">
        <v>373</v>
      </c>
      <c r="AZ1044">
        <v>0</v>
      </c>
      <c r="BA1044">
        <v>0</v>
      </c>
      <c r="BB1044">
        <v>0</v>
      </c>
      <c r="BC1044">
        <v>0</v>
      </c>
      <c r="BD1044">
        <v>0</v>
      </c>
      <c r="BE1044">
        <v>0</v>
      </c>
      <c r="BF1044">
        <v>0</v>
      </c>
      <c r="BG1044">
        <v>0</v>
      </c>
      <c r="BH1044" t="s">
        <v>592</v>
      </c>
      <c r="BI1044" t="s">
        <v>52</v>
      </c>
      <c r="BJ1044" t="s">
        <v>3270</v>
      </c>
      <c r="BK1044" t="s">
        <v>386</v>
      </c>
      <c r="BL1044" t="s">
        <v>129</v>
      </c>
      <c r="BM1044" t="s">
        <v>129</v>
      </c>
      <c r="BN1044" t="s">
        <v>118</v>
      </c>
      <c r="BO1044" t="s">
        <v>924</v>
      </c>
      <c r="BP1044">
        <v>0</v>
      </c>
      <c r="BQ1044">
        <v>0</v>
      </c>
      <c r="BR1044">
        <v>0</v>
      </c>
      <c r="BS1044">
        <v>0</v>
      </c>
      <c r="BT1044">
        <v>0</v>
      </c>
      <c r="BU1044">
        <v>1</v>
      </c>
      <c r="BV1044">
        <v>0</v>
      </c>
      <c r="BW1044">
        <v>0</v>
      </c>
      <c r="BX1044">
        <v>0</v>
      </c>
      <c r="BY1044">
        <v>0</v>
      </c>
      <c r="BZ1044">
        <v>0</v>
      </c>
      <c r="CA1044">
        <v>0</v>
      </c>
      <c r="CB1044">
        <v>0</v>
      </c>
      <c r="CC1044">
        <v>0</v>
      </c>
      <c r="CD1044">
        <v>0</v>
      </c>
      <c r="CE1044" t="s">
        <v>138</v>
      </c>
      <c r="CG1044" t="s">
        <v>335</v>
      </c>
      <c r="CI1044" t="s">
        <v>128</v>
      </c>
      <c r="CJ1044" t="s">
        <v>52</v>
      </c>
      <c r="CL1044" t="s">
        <v>52</v>
      </c>
      <c r="CN1044" t="s">
        <v>346</v>
      </c>
      <c r="CP1044">
        <v>7</v>
      </c>
      <c r="CS1044" t="s">
        <v>347</v>
      </c>
    </row>
    <row r="1045" spans="1:98" customFormat="1">
      <c r="A1045">
        <v>199393</v>
      </c>
      <c r="B1045" t="s">
        <v>356</v>
      </c>
      <c r="C1045" t="s">
        <v>360</v>
      </c>
      <c r="D1045">
        <v>1961</v>
      </c>
      <c r="E1045">
        <v>65</v>
      </c>
      <c r="F1045" t="s">
        <v>339</v>
      </c>
      <c r="G1045" t="s">
        <v>84</v>
      </c>
      <c r="H1045" t="s">
        <v>542</v>
      </c>
      <c r="I1045" t="s">
        <v>367</v>
      </c>
      <c r="J1045" t="s">
        <v>325</v>
      </c>
      <c r="K1045" s="329">
        <v>46124.407812500001</v>
      </c>
      <c r="L1045" t="s">
        <v>309</v>
      </c>
      <c r="M1045" t="s">
        <v>356</v>
      </c>
      <c r="N1045" t="s">
        <v>357</v>
      </c>
      <c r="O1045" t="s">
        <v>358</v>
      </c>
      <c r="P1045" t="s">
        <v>329</v>
      </c>
      <c r="R1045" t="s">
        <v>122</v>
      </c>
      <c r="S1045" t="s">
        <v>122</v>
      </c>
      <c r="T1045" t="s">
        <v>330</v>
      </c>
      <c r="U1045" t="s">
        <v>331</v>
      </c>
      <c r="V1045" t="s">
        <v>112</v>
      </c>
      <c r="W1045" t="s">
        <v>863</v>
      </c>
      <c r="X1045">
        <v>0</v>
      </c>
      <c r="Y1045">
        <v>1</v>
      </c>
      <c r="Z1045">
        <v>0</v>
      </c>
      <c r="AA1045">
        <v>0</v>
      </c>
      <c r="AB1045">
        <v>0</v>
      </c>
      <c r="AC1045">
        <v>0</v>
      </c>
      <c r="AD1045">
        <v>0</v>
      </c>
      <c r="AE1045">
        <v>1</v>
      </c>
      <c r="AF1045">
        <v>0</v>
      </c>
      <c r="AG1045">
        <v>0</v>
      </c>
      <c r="AH1045">
        <v>0</v>
      </c>
      <c r="AI1045">
        <v>0</v>
      </c>
      <c r="AJ1045">
        <v>0</v>
      </c>
      <c r="AK1045">
        <v>0</v>
      </c>
      <c r="AL1045">
        <v>0</v>
      </c>
      <c r="AM1045">
        <v>0</v>
      </c>
      <c r="AN1045">
        <v>0</v>
      </c>
      <c r="AO1045">
        <v>0</v>
      </c>
      <c r="AP1045" t="s">
        <v>464</v>
      </c>
      <c r="AQ1045">
        <v>0</v>
      </c>
      <c r="AR1045">
        <v>0</v>
      </c>
      <c r="AS1045">
        <v>0</v>
      </c>
      <c r="AT1045">
        <v>1</v>
      </c>
      <c r="AU1045">
        <v>0</v>
      </c>
      <c r="AV1045">
        <v>0</v>
      </c>
      <c r="AW1045">
        <v>0</v>
      </c>
      <c r="AX1045">
        <v>0</v>
      </c>
      <c r="AY1045" t="s">
        <v>373</v>
      </c>
      <c r="AZ1045">
        <v>0</v>
      </c>
      <c r="BA1045">
        <v>0</v>
      </c>
      <c r="BB1045">
        <v>0</v>
      </c>
      <c r="BC1045">
        <v>0</v>
      </c>
      <c r="BD1045">
        <v>0</v>
      </c>
      <c r="BE1045">
        <v>0</v>
      </c>
      <c r="BF1045">
        <v>0</v>
      </c>
      <c r="BG1045">
        <v>0</v>
      </c>
      <c r="BH1045" t="s">
        <v>1681</v>
      </c>
      <c r="BI1045" t="s">
        <v>51</v>
      </c>
      <c r="BJ1045" t="s">
        <v>1592</v>
      </c>
      <c r="BK1045" t="s">
        <v>129</v>
      </c>
      <c r="BL1045" t="s">
        <v>130</v>
      </c>
      <c r="BM1045" t="s">
        <v>130</v>
      </c>
      <c r="BN1045" t="s">
        <v>117</v>
      </c>
      <c r="BO1045" t="s">
        <v>962</v>
      </c>
      <c r="BP1045">
        <v>0</v>
      </c>
      <c r="BQ1045">
        <v>1</v>
      </c>
      <c r="BR1045">
        <v>1</v>
      </c>
      <c r="BS1045">
        <v>0</v>
      </c>
      <c r="BT1045">
        <v>0</v>
      </c>
      <c r="BU1045">
        <v>1</v>
      </c>
      <c r="BV1045">
        <v>0</v>
      </c>
      <c r="BW1045">
        <v>0</v>
      </c>
      <c r="BX1045">
        <v>0</v>
      </c>
      <c r="BY1045">
        <v>0</v>
      </c>
      <c r="BZ1045">
        <v>0</v>
      </c>
      <c r="CA1045">
        <v>0</v>
      </c>
      <c r="CB1045">
        <v>0</v>
      </c>
      <c r="CC1045">
        <v>0</v>
      </c>
      <c r="CD1045">
        <v>0</v>
      </c>
      <c r="CE1045" t="s">
        <v>139</v>
      </c>
      <c r="CF1045" t="s">
        <v>1806</v>
      </c>
      <c r="CG1045" t="s">
        <v>138</v>
      </c>
      <c r="CI1045" t="s">
        <v>128</v>
      </c>
      <c r="CJ1045" t="s">
        <v>51</v>
      </c>
      <c r="CK1045" t="s">
        <v>3271</v>
      </c>
      <c r="CL1045" t="s">
        <v>51</v>
      </c>
      <c r="CN1045" t="s">
        <v>346</v>
      </c>
      <c r="CP1045">
        <v>9</v>
      </c>
      <c r="CR1045" t="s">
        <v>3272</v>
      </c>
      <c r="CS1045" t="s">
        <v>337</v>
      </c>
      <c r="CT1045" t="s">
        <v>3273</v>
      </c>
    </row>
    <row r="1046" spans="1:98" customFormat="1">
      <c r="A1046">
        <v>123216</v>
      </c>
      <c r="B1046" t="s">
        <v>617</v>
      </c>
      <c r="C1046" t="s">
        <v>360</v>
      </c>
      <c r="D1046">
        <v>1970</v>
      </c>
      <c r="E1046">
        <v>56</v>
      </c>
      <c r="F1046" t="s">
        <v>58</v>
      </c>
      <c r="G1046" t="s">
        <v>49</v>
      </c>
      <c r="H1046" t="s">
        <v>492</v>
      </c>
      <c r="I1046" t="s">
        <v>424</v>
      </c>
      <c r="J1046" t="s">
        <v>350</v>
      </c>
      <c r="K1046" s="329">
        <v>46124.404745370368</v>
      </c>
      <c r="L1046" t="s">
        <v>309</v>
      </c>
      <c r="M1046" t="s">
        <v>33</v>
      </c>
      <c r="N1046" t="s">
        <v>522</v>
      </c>
      <c r="O1046" t="s">
        <v>319</v>
      </c>
      <c r="P1046" t="s">
        <v>405</v>
      </c>
      <c r="Q1046" t="s">
        <v>306</v>
      </c>
      <c r="R1046" t="s">
        <v>383</v>
      </c>
      <c r="S1046" t="s">
        <v>121</v>
      </c>
      <c r="T1046" t="s">
        <v>121</v>
      </c>
      <c r="U1046" t="s">
        <v>331</v>
      </c>
      <c r="V1046" t="s">
        <v>107</v>
      </c>
      <c r="W1046" t="s">
        <v>914</v>
      </c>
      <c r="X1046">
        <v>0</v>
      </c>
      <c r="Y1046">
        <v>0</v>
      </c>
      <c r="Z1046">
        <v>1</v>
      </c>
      <c r="AA1046">
        <v>1</v>
      </c>
      <c r="AB1046">
        <v>0</v>
      </c>
      <c r="AC1046">
        <v>0</v>
      </c>
      <c r="AD1046">
        <v>0</v>
      </c>
      <c r="AE1046">
        <v>0</v>
      </c>
      <c r="AF1046">
        <v>0</v>
      </c>
      <c r="AG1046">
        <v>0</v>
      </c>
      <c r="AH1046">
        <v>0</v>
      </c>
      <c r="AI1046">
        <v>0</v>
      </c>
      <c r="AJ1046">
        <v>0</v>
      </c>
      <c r="AK1046">
        <v>0</v>
      </c>
      <c r="AL1046">
        <v>1</v>
      </c>
      <c r="AM1046">
        <v>0</v>
      </c>
      <c r="AN1046">
        <v>0</v>
      </c>
      <c r="AO1046">
        <v>0</v>
      </c>
      <c r="AP1046" t="s">
        <v>345</v>
      </c>
      <c r="AQ1046">
        <v>1</v>
      </c>
      <c r="AR1046">
        <v>0</v>
      </c>
      <c r="AS1046">
        <v>0</v>
      </c>
      <c r="AT1046">
        <v>0</v>
      </c>
      <c r="AU1046">
        <v>0</v>
      </c>
      <c r="AV1046">
        <v>0</v>
      </c>
      <c r="AW1046">
        <v>0</v>
      </c>
      <c r="AX1046">
        <v>0</v>
      </c>
      <c r="AY1046" t="s">
        <v>345</v>
      </c>
      <c r="AZ1046">
        <v>1</v>
      </c>
      <c r="BA1046">
        <v>0</v>
      </c>
      <c r="BB1046">
        <v>0</v>
      </c>
      <c r="BC1046">
        <v>0</v>
      </c>
      <c r="BD1046">
        <v>0</v>
      </c>
      <c r="BE1046">
        <v>0</v>
      </c>
      <c r="BF1046">
        <v>0</v>
      </c>
      <c r="BG1046">
        <v>0</v>
      </c>
      <c r="BH1046">
        <v>0</v>
      </c>
      <c r="BK1046" t="s">
        <v>386</v>
      </c>
      <c r="BL1046" t="s">
        <v>128</v>
      </c>
      <c r="BM1046" t="s">
        <v>129</v>
      </c>
      <c r="BN1046" t="s">
        <v>120</v>
      </c>
      <c r="BO1046" t="s">
        <v>931</v>
      </c>
      <c r="BP1046">
        <v>0</v>
      </c>
      <c r="BQ1046">
        <v>0</v>
      </c>
      <c r="BR1046">
        <v>1</v>
      </c>
      <c r="BS1046">
        <v>0</v>
      </c>
      <c r="BT1046">
        <v>0</v>
      </c>
      <c r="BU1046">
        <v>0</v>
      </c>
      <c r="BV1046">
        <v>0</v>
      </c>
      <c r="BW1046">
        <v>0</v>
      </c>
      <c r="BX1046">
        <v>0</v>
      </c>
      <c r="BY1046">
        <v>0</v>
      </c>
      <c r="BZ1046">
        <v>0</v>
      </c>
      <c r="CA1046">
        <v>0</v>
      </c>
      <c r="CB1046">
        <v>0</v>
      </c>
      <c r="CC1046">
        <v>0</v>
      </c>
      <c r="CD1046">
        <v>0</v>
      </c>
      <c r="CE1046" t="s">
        <v>335</v>
      </c>
      <c r="CG1046" t="s">
        <v>335</v>
      </c>
      <c r="CI1046" t="s">
        <v>128</v>
      </c>
      <c r="CJ1046" t="s">
        <v>52</v>
      </c>
      <c r="CL1046" t="s">
        <v>53</v>
      </c>
      <c r="CN1046" t="s">
        <v>346</v>
      </c>
      <c r="CP1046">
        <v>7</v>
      </c>
    </row>
    <row r="1047" spans="1:98" customFormat="1">
      <c r="A1047">
        <v>199392</v>
      </c>
      <c r="B1047" t="s">
        <v>712</v>
      </c>
      <c r="C1047" t="s">
        <v>360</v>
      </c>
      <c r="D1047">
        <v>1983</v>
      </c>
      <c r="E1047">
        <v>43</v>
      </c>
      <c r="F1047" t="s">
        <v>387</v>
      </c>
      <c r="G1047" t="s">
        <v>49</v>
      </c>
      <c r="H1047" t="s">
        <v>328</v>
      </c>
      <c r="I1047" t="s">
        <v>397</v>
      </c>
      <c r="J1047" t="s">
        <v>325</v>
      </c>
      <c r="K1047" s="329">
        <v>46124.391689814816</v>
      </c>
      <c r="L1047" t="s">
        <v>309</v>
      </c>
      <c r="M1047" t="s">
        <v>712</v>
      </c>
      <c r="N1047" t="s">
        <v>713</v>
      </c>
      <c r="O1047" t="s">
        <v>381</v>
      </c>
      <c r="P1047" t="s">
        <v>382</v>
      </c>
      <c r="Q1047" t="s">
        <v>1255</v>
      </c>
      <c r="R1047" t="s">
        <v>383</v>
      </c>
      <c r="S1047" t="s">
        <v>121</v>
      </c>
      <c r="T1047" t="s">
        <v>121</v>
      </c>
      <c r="U1047" t="s">
        <v>331</v>
      </c>
      <c r="V1047" t="s">
        <v>108</v>
      </c>
      <c r="W1047" t="s">
        <v>623</v>
      </c>
      <c r="X1047">
        <v>0</v>
      </c>
      <c r="Y1047">
        <v>0</v>
      </c>
      <c r="Z1047">
        <v>0</v>
      </c>
      <c r="AA1047">
        <v>0</v>
      </c>
      <c r="AB1047">
        <v>0</v>
      </c>
      <c r="AC1047">
        <v>0</v>
      </c>
      <c r="AD1047">
        <v>0</v>
      </c>
      <c r="AE1047">
        <v>1</v>
      </c>
      <c r="AF1047">
        <v>0</v>
      </c>
      <c r="AG1047">
        <v>0</v>
      </c>
      <c r="AH1047">
        <v>0</v>
      </c>
      <c r="AI1047">
        <v>0</v>
      </c>
      <c r="AJ1047">
        <v>0</v>
      </c>
      <c r="AK1047">
        <v>0</v>
      </c>
      <c r="AL1047">
        <v>0</v>
      </c>
      <c r="AM1047">
        <v>0</v>
      </c>
      <c r="AN1047">
        <v>0</v>
      </c>
      <c r="AO1047">
        <v>0</v>
      </c>
      <c r="AP1047" t="s">
        <v>399</v>
      </c>
      <c r="AQ1047">
        <v>0</v>
      </c>
      <c r="AR1047">
        <v>0</v>
      </c>
      <c r="AS1047">
        <v>0</v>
      </c>
      <c r="AT1047">
        <v>0</v>
      </c>
      <c r="AU1047">
        <v>0</v>
      </c>
      <c r="AV1047">
        <v>0</v>
      </c>
      <c r="AW1047">
        <v>1</v>
      </c>
      <c r="AX1047">
        <v>0</v>
      </c>
      <c r="AY1047" t="s">
        <v>345</v>
      </c>
      <c r="AZ1047">
        <v>1</v>
      </c>
      <c r="BA1047">
        <v>0</v>
      </c>
      <c r="BB1047">
        <v>0</v>
      </c>
      <c r="BC1047">
        <v>0</v>
      </c>
      <c r="BD1047">
        <v>0</v>
      </c>
      <c r="BE1047">
        <v>0</v>
      </c>
      <c r="BF1047">
        <v>0</v>
      </c>
      <c r="BG1047">
        <v>0</v>
      </c>
      <c r="BH1047">
        <v>0</v>
      </c>
      <c r="BI1047" t="s">
        <v>51</v>
      </c>
      <c r="BK1047" t="s">
        <v>386</v>
      </c>
      <c r="BL1047" t="s">
        <v>128</v>
      </c>
      <c r="BM1047" t="s">
        <v>130</v>
      </c>
      <c r="BN1047" t="s">
        <v>118</v>
      </c>
      <c r="BO1047" t="s">
        <v>928</v>
      </c>
      <c r="BP1047">
        <v>0</v>
      </c>
      <c r="BQ1047">
        <v>0</v>
      </c>
      <c r="BR1047">
        <v>0</v>
      </c>
      <c r="BS1047">
        <v>1</v>
      </c>
      <c r="BT1047">
        <v>0</v>
      </c>
      <c r="BU1047">
        <v>0</v>
      </c>
      <c r="BV1047">
        <v>0</v>
      </c>
      <c r="BW1047">
        <v>0</v>
      </c>
      <c r="BX1047">
        <v>0</v>
      </c>
      <c r="BY1047">
        <v>0</v>
      </c>
      <c r="BZ1047">
        <v>0</v>
      </c>
      <c r="CA1047">
        <v>0</v>
      </c>
      <c r="CB1047">
        <v>0</v>
      </c>
      <c r="CC1047">
        <v>0</v>
      </c>
      <c r="CD1047">
        <v>0</v>
      </c>
      <c r="CE1047" t="s">
        <v>137</v>
      </c>
      <c r="CG1047" t="s">
        <v>335</v>
      </c>
      <c r="CI1047" t="s">
        <v>130</v>
      </c>
      <c r="CJ1047" t="s">
        <v>51</v>
      </c>
      <c r="CL1047" t="s">
        <v>51</v>
      </c>
      <c r="CN1047" t="s">
        <v>346</v>
      </c>
      <c r="CP1047">
        <v>9</v>
      </c>
    </row>
    <row r="1048" spans="1:98" customFormat="1">
      <c r="A1048">
        <v>111708</v>
      </c>
      <c r="B1048" t="s">
        <v>438</v>
      </c>
      <c r="C1048" t="s">
        <v>360</v>
      </c>
      <c r="D1048">
        <v>1987</v>
      </c>
      <c r="E1048">
        <v>39</v>
      </c>
      <c r="F1048" t="s">
        <v>57</v>
      </c>
      <c r="G1048" t="s">
        <v>49</v>
      </c>
      <c r="H1048" t="s">
        <v>442</v>
      </c>
      <c r="I1048" t="s">
        <v>361</v>
      </c>
      <c r="J1048" t="s">
        <v>350</v>
      </c>
      <c r="K1048" s="329">
        <v>46124.353668981479</v>
      </c>
      <c r="L1048" t="s">
        <v>309</v>
      </c>
      <c r="M1048" t="s">
        <v>445</v>
      </c>
      <c r="N1048" t="s">
        <v>447</v>
      </c>
      <c r="O1048" t="s">
        <v>328</v>
      </c>
      <c r="P1048" t="s">
        <v>329</v>
      </c>
      <c r="R1048" t="s">
        <v>383</v>
      </c>
      <c r="S1048" t="s">
        <v>121</v>
      </c>
      <c r="T1048" t="s">
        <v>121</v>
      </c>
      <c r="U1048" t="s">
        <v>331</v>
      </c>
      <c r="V1048" t="s">
        <v>105</v>
      </c>
      <c r="W1048" t="s">
        <v>524</v>
      </c>
      <c r="X1048">
        <v>0</v>
      </c>
      <c r="Y1048">
        <v>1</v>
      </c>
      <c r="Z1048">
        <v>0</v>
      </c>
      <c r="AA1048">
        <v>0</v>
      </c>
      <c r="AB1048">
        <v>0</v>
      </c>
      <c r="AC1048">
        <v>0</v>
      </c>
      <c r="AD1048">
        <v>0</v>
      </c>
      <c r="AE1048">
        <v>0</v>
      </c>
      <c r="AF1048">
        <v>0</v>
      </c>
      <c r="AG1048">
        <v>0</v>
      </c>
      <c r="AH1048">
        <v>0</v>
      </c>
      <c r="AI1048">
        <v>0</v>
      </c>
      <c r="AJ1048">
        <v>0</v>
      </c>
      <c r="AK1048">
        <v>0</v>
      </c>
      <c r="AL1048">
        <v>0</v>
      </c>
      <c r="AM1048">
        <v>0</v>
      </c>
      <c r="AN1048">
        <v>0</v>
      </c>
      <c r="AO1048">
        <v>0</v>
      </c>
      <c r="AP1048" t="s">
        <v>345</v>
      </c>
      <c r="AQ1048">
        <v>1</v>
      </c>
      <c r="AR1048">
        <v>0</v>
      </c>
      <c r="AS1048">
        <v>0</v>
      </c>
      <c r="AT1048">
        <v>0</v>
      </c>
      <c r="AU1048">
        <v>0</v>
      </c>
      <c r="AV1048">
        <v>0</v>
      </c>
      <c r="AW1048">
        <v>0</v>
      </c>
      <c r="AX1048">
        <v>0</v>
      </c>
      <c r="AY1048" t="s">
        <v>464</v>
      </c>
      <c r="AZ1048">
        <v>0</v>
      </c>
      <c r="BA1048">
        <v>0</v>
      </c>
      <c r="BB1048">
        <v>0</v>
      </c>
      <c r="BC1048">
        <v>1</v>
      </c>
      <c r="BD1048">
        <v>0</v>
      </c>
      <c r="BE1048">
        <v>0</v>
      </c>
      <c r="BF1048">
        <v>0</v>
      </c>
      <c r="BG1048">
        <v>0</v>
      </c>
      <c r="BH1048">
        <v>0</v>
      </c>
      <c r="BK1048" t="s">
        <v>386</v>
      </c>
      <c r="BL1048" t="s">
        <v>386</v>
      </c>
      <c r="BM1048" t="s">
        <v>127</v>
      </c>
      <c r="BN1048" t="s">
        <v>120</v>
      </c>
      <c r="BO1048" t="s">
        <v>956</v>
      </c>
      <c r="BP1048">
        <v>0</v>
      </c>
      <c r="BQ1048">
        <v>0</v>
      </c>
      <c r="BR1048">
        <v>0</v>
      </c>
      <c r="BS1048">
        <v>0</v>
      </c>
      <c r="BT1048">
        <v>1</v>
      </c>
      <c r="BU1048">
        <v>0</v>
      </c>
      <c r="BV1048">
        <v>0</v>
      </c>
      <c r="BW1048">
        <v>0</v>
      </c>
      <c r="BX1048">
        <v>0</v>
      </c>
      <c r="BY1048">
        <v>0</v>
      </c>
      <c r="BZ1048">
        <v>0</v>
      </c>
      <c r="CA1048">
        <v>0</v>
      </c>
      <c r="CB1048">
        <v>0</v>
      </c>
      <c r="CC1048">
        <v>0</v>
      </c>
      <c r="CD1048">
        <v>0</v>
      </c>
      <c r="CE1048" t="s">
        <v>335</v>
      </c>
      <c r="CG1048" t="s">
        <v>335</v>
      </c>
      <c r="CI1048" t="s">
        <v>128</v>
      </c>
      <c r="CJ1048" t="s">
        <v>53</v>
      </c>
      <c r="CL1048" t="s">
        <v>53</v>
      </c>
      <c r="CN1048" t="s">
        <v>346</v>
      </c>
      <c r="CP1048">
        <v>7</v>
      </c>
    </row>
    <row r="1049" spans="1:98" customFormat="1">
      <c r="A1049">
        <v>199370</v>
      </c>
      <c r="B1049" t="s">
        <v>356</v>
      </c>
      <c r="C1049" t="s">
        <v>322</v>
      </c>
      <c r="D1049">
        <v>1985</v>
      </c>
      <c r="E1049">
        <v>41</v>
      </c>
      <c r="F1049" t="s">
        <v>387</v>
      </c>
      <c r="G1049" t="s">
        <v>80</v>
      </c>
      <c r="H1049" t="s">
        <v>859</v>
      </c>
      <c r="I1049" t="s">
        <v>471</v>
      </c>
      <c r="J1049" t="s">
        <v>325</v>
      </c>
      <c r="K1049" s="329">
        <v>46124.351909722223</v>
      </c>
      <c r="L1049" t="s">
        <v>309</v>
      </c>
      <c r="M1049" t="s">
        <v>595</v>
      </c>
      <c r="N1049" t="s">
        <v>596</v>
      </c>
      <c r="O1049" t="s">
        <v>358</v>
      </c>
      <c r="P1049" t="s">
        <v>329</v>
      </c>
      <c r="R1049" t="s">
        <v>122</v>
      </c>
      <c r="S1049" t="s">
        <v>122</v>
      </c>
      <c r="T1049" t="s">
        <v>330</v>
      </c>
      <c r="U1049" t="s">
        <v>331</v>
      </c>
      <c r="V1049" t="s">
        <v>112</v>
      </c>
      <c r="W1049" t="s">
        <v>505</v>
      </c>
      <c r="X1049">
        <v>0</v>
      </c>
      <c r="Y1049">
        <v>0</v>
      </c>
      <c r="Z1049">
        <v>0</v>
      </c>
      <c r="AA1049">
        <v>0</v>
      </c>
      <c r="AB1049">
        <v>0</v>
      </c>
      <c r="AC1049">
        <v>1</v>
      </c>
      <c r="AD1049">
        <v>0</v>
      </c>
      <c r="AE1049">
        <v>0</v>
      </c>
      <c r="AF1049">
        <v>0</v>
      </c>
      <c r="AG1049">
        <v>0</v>
      </c>
      <c r="AH1049">
        <v>0</v>
      </c>
      <c r="AI1049">
        <v>0</v>
      </c>
      <c r="AJ1049">
        <v>0</v>
      </c>
      <c r="AK1049">
        <v>0</v>
      </c>
      <c r="AL1049">
        <v>0</v>
      </c>
      <c r="AM1049">
        <v>0</v>
      </c>
      <c r="AN1049">
        <v>0</v>
      </c>
      <c r="AO1049">
        <v>0</v>
      </c>
      <c r="AP1049" t="s">
        <v>345</v>
      </c>
      <c r="AQ1049">
        <v>1</v>
      </c>
      <c r="AR1049">
        <v>0</v>
      </c>
      <c r="AS1049">
        <v>0</v>
      </c>
      <c r="AT1049">
        <v>0</v>
      </c>
      <c r="AU1049">
        <v>0</v>
      </c>
      <c r="AV1049">
        <v>0</v>
      </c>
      <c r="AW1049">
        <v>0</v>
      </c>
      <c r="AX1049">
        <v>0</v>
      </c>
      <c r="AY1049" t="s">
        <v>345</v>
      </c>
      <c r="AZ1049">
        <v>1</v>
      </c>
      <c r="BA1049">
        <v>0</v>
      </c>
      <c r="BB1049">
        <v>0</v>
      </c>
      <c r="BC1049">
        <v>0</v>
      </c>
      <c r="BD1049">
        <v>0</v>
      </c>
      <c r="BE1049">
        <v>0</v>
      </c>
      <c r="BF1049">
        <v>0</v>
      </c>
      <c r="BG1049">
        <v>0</v>
      </c>
      <c r="BH1049">
        <v>0</v>
      </c>
      <c r="BI1049" t="s">
        <v>51</v>
      </c>
      <c r="BK1049" t="s">
        <v>131</v>
      </c>
      <c r="BL1049" t="s">
        <v>130</v>
      </c>
      <c r="BM1049" t="s">
        <v>130</v>
      </c>
      <c r="BN1049" t="s">
        <v>117</v>
      </c>
      <c r="BO1049" t="s">
        <v>921</v>
      </c>
      <c r="BP1049">
        <v>0</v>
      </c>
      <c r="BQ1049">
        <v>0</v>
      </c>
      <c r="BR1049">
        <v>0</v>
      </c>
      <c r="BS1049">
        <v>0</v>
      </c>
      <c r="BT1049">
        <v>0</v>
      </c>
      <c r="BU1049">
        <v>0</v>
      </c>
      <c r="BV1049">
        <v>0</v>
      </c>
      <c r="BW1049">
        <v>0</v>
      </c>
      <c r="BX1049">
        <v>0</v>
      </c>
      <c r="BY1049">
        <v>0</v>
      </c>
      <c r="BZ1049">
        <v>1</v>
      </c>
      <c r="CA1049">
        <v>0</v>
      </c>
      <c r="CB1049">
        <v>0</v>
      </c>
      <c r="CC1049">
        <v>0</v>
      </c>
      <c r="CD1049">
        <v>0</v>
      </c>
      <c r="CE1049" t="s">
        <v>335</v>
      </c>
      <c r="CG1049" t="s">
        <v>335</v>
      </c>
      <c r="CI1049" t="s">
        <v>386</v>
      </c>
      <c r="CJ1049" t="s">
        <v>51</v>
      </c>
      <c r="CL1049" t="s">
        <v>51</v>
      </c>
      <c r="CN1049" t="s">
        <v>346</v>
      </c>
      <c r="CP1049">
        <v>5</v>
      </c>
      <c r="CS1049" t="s">
        <v>347</v>
      </c>
    </row>
    <row r="1050" spans="1:98" customFormat="1">
      <c r="A1050">
        <v>199370</v>
      </c>
      <c r="B1050" t="s">
        <v>356</v>
      </c>
      <c r="C1050" t="s">
        <v>322</v>
      </c>
      <c r="D1050">
        <v>1985</v>
      </c>
      <c r="E1050">
        <v>41</v>
      </c>
      <c r="F1050" t="s">
        <v>387</v>
      </c>
      <c r="G1050" t="s">
        <v>80</v>
      </c>
      <c r="H1050" t="s">
        <v>859</v>
      </c>
      <c r="I1050" t="s">
        <v>471</v>
      </c>
      <c r="J1050" t="s">
        <v>325</v>
      </c>
      <c r="K1050" s="329">
        <v>46124.322893518518</v>
      </c>
      <c r="L1050" t="s">
        <v>309</v>
      </c>
      <c r="M1050" t="s">
        <v>326</v>
      </c>
      <c r="N1050" t="s">
        <v>327</v>
      </c>
      <c r="O1050" t="s">
        <v>328</v>
      </c>
      <c r="P1050" t="s">
        <v>329</v>
      </c>
      <c r="R1050" t="s">
        <v>122</v>
      </c>
      <c r="S1050" t="s">
        <v>122</v>
      </c>
      <c r="T1050" t="s">
        <v>330</v>
      </c>
      <c r="U1050" t="s">
        <v>331</v>
      </c>
      <c r="V1050" t="s">
        <v>112</v>
      </c>
      <c r="W1050" t="s">
        <v>505</v>
      </c>
      <c r="X1050">
        <v>0</v>
      </c>
      <c r="Y1050">
        <v>0</v>
      </c>
      <c r="Z1050">
        <v>0</v>
      </c>
      <c r="AA1050">
        <v>0</v>
      </c>
      <c r="AB1050">
        <v>0</v>
      </c>
      <c r="AC1050">
        <v>1</v>
      </c>
      <c r="AD1050">
        <v>0</v>
      </c>
      <c r="AE1050">
        <v>0</v>
      </c>
      <c r="AF1050">
        <v>0</v>
      </c>
      <c r="AG1050">
        <v>0</v>
      </c>
      <c r="AH1050">
        <v>0</v>
      </c>
      <c r="AI1050">
        <v>0</v>
      </c>
      <c r="AJ1050">
        <v>0</v>
      </c>
      <c r="AK1050">
        <v>0</v>
      </c>
      <c r="AL1050">
        <v>0</v>
      </c>
      <c r="AM1050">
        <v>0</v>
      </c>
      <c r="AN1050">
        <v>0</v>
      </c>
      <c r="AO1050">
        <v>0</v>
      </c>
      <c r="AP1050" t="s">
        <v>345</v>
      </c>
      <c r="AQ1050">
        <v>1</v>
      </c>
      <c r="AR1050">
        <v>0</v>
      </c>
      <c r="AS1050">
        <v>0</v>
      </c>
      <c r="AT1050">
        <v>0</v>
      </c>
      <c r="AU1050">
        <v>0</v>
      </c>
      <c r="AV1050">
        <v>0</v>
      </c>
      <c r="AW1050">
        <v>0</v>
      </c>
      <c r="AX1050">
        <v>0</v>
      </c>
      <c r="AY1050" t="s">
        <v>345</v>
      </c>
      <c r="AZ1050">
        <v>1</v>
      </c>
      <c r="BA1050">
        <v>0</v>
      </c>
      <c r="BB1050">
        <v>0</v>
      </c>
      <c r="BC1050">
        <v>0</v>
      </c>
      <c r="BD1050">
        <v>0</v>
      </c>
      <c r="BE1050">
        <v>0</v>
      </c>
      <c r="BF1050">
        <v>0</v>
      </c>
      <c r="BG1050">
        <v>0</v>
      </c>
      <c r="BH1050">
        <v>0</v>
      </c>
      <c r="BK1050" t="s">
        <v>131</v>
      </c>
      <c r="BL1050" t="s">
        <v>130</v>
      </c>
      <c r="BM1050" t="s">
        <v>130</v>
      </c>
      <c r="BN1050" t="s">
        <v>117</v>
      </c>
      <c r="BO1050" t="s">
        <v>921</v>
      </c>
      <c r="BP1050">
        <v>0</v>
      </c>
      <c r="BQ1050">
        <v>0</v>
      </c>
      <c r="BR1050">
        <v>0</v>
      </c>
      <c r="BS1050">
        <v>0</v>
      </c>
      <c r="BT1050">
        <v>0</v>
      </c>
      <c r="BU1050">
        <v>0</v>
      </c>
      <c r="BV1050">
        <v>0</v>
      </c>
      <c r="BW1050">
        <v>0</v>
      </c>
      <c r="BX1050">
        <v>0</v>
      </c>
      <c r="BY1050">
        <v>0</v>
      </c>
      <c r="BZ1050">
        <v>1</v>
      </c>
      <c r="CA1050">
        <v>0</v>
      </c>
      <c r="CB1050">
        <v>0</v>
      </c>
      <c r="CC1050">
        <v>0</v>
      </c>
      <c r="CD1050">
        <v>0</v>
      </c>
      <c r="CE1050" t="s">
        <v>335</v>
      </c>
      <c r="CG1050" t="s">
        <v>335</v>
      </c>
      <c r="CI1050" t="s">
        <v>131</v>
      </c>
      <c r="CJ1050" t="s">
        <v>52</v>
      </c>
      <c r="CL1050" t="s">
        <v>52</v>
      </c>
      <c r="CN1050" t="s">
        <v>346</v>
      </c>
      <c r="CP1050">
        <v>8</v>
      </c>
      <c r="CS1050" t="s">
        <v>347</v>
      </c>
    </row>
    <row r="1051" spans="1:98" customFormat="1">
      <c r="A1051">
        <v>199388</v>
      </c>
      <c r="B1051" t="s">
        <v>551</v>
      </c>
      <c r="C1051" t="s">
        <v>322</v>
      </c>
      <c r="D1051">
        <v>1968</v>
      </c>
      <c r="E1051">
        <v>58</v>
      </c>
      <c r="F1051" t="s">
        <v>58</v>
      </c>
      <c r="G1051" t="s">
        <v>89</v>
      </c>
      <c r="H1051" t="s">
        <v>830</v>
      </c>
      <c r="I1051" t="s">
        <v>440</v>
      </c>
      <c r="J1051" t="s">
        <v>350</v>
      </c>
      <c r="K1051" s="329">
        <v>46124.283414351848</v>
      </c>
      <c r="L1051" t="s">
        <v>309</v>
      </c>
      <c r="M1051" t="s">
        <v>551</v>
      </c>
      <c r="N1051" t="s">
        <v>552</v>
      </c>
      <c r="O1051" t="s">
        <v>553</v>
      </c>
      <c r="P1051" t="s">
        <v>382</v>
      </c>
      <c r="R1051" t="s">
        <v>123</v>
      </c>
      <c r="S1051" t="s">
        <v>122</v>
      </c>
      <c r="T1051" t="s">
        <v>391</v>
      </c>
      <c r="U1051" t="s">
        <v>73</v>
      </c>
      <c r="V1051" t="s">
        <v>107</v>
      </c>
      <c r="W1051" t="s">
        <v>499</v>
      </c>
      <c r="X1051">
        <v>0</v>
      </c>
      <c r="Y1051">
        <v>0</v>
      </c>
      <c r="Z1051">
        <v>0</v>
      </c>
      <c r="AA1051">
        <v>0</v>
      </c>
      <c r="AB1051">
        <v>0</v>
      </c>
      <c r="AC1051">
        <v>0</v>
      </c>
      <c r="AD1051">
        <v>0</v>
      </c>
      <c r="AE1051">
        <v>0</v>
      </c>
      <c r="AF1051">
        <v>0</v>
      </c>
      <c r="AG1051">
        <v>0</v>
      </c>
      <c r="AH1051">
        <v>0</v>
      </c>
      <c r="AI1051">
        <v>0</v>
      </c>
      <c r="AJ1051">
        <v>0</v>
      </c>
      <c r="AK1051">
        <v>0</v>
      </c>
      <c r="AL1051">
        <v>1</v>
      </c>
      <c r="AM1051">
        <v>0</v>
      </c>
      <c r="AN1051">
        <v>0</v>
      </c>
      <c r="AO1051">
        <v>0</v>
      </c>
      <c r="AP1051" t="s">
        <v>345</v>
      </c>
      <c r="AQ1051">
        <v>1</v>
      </c>
      <c r="AR1051">
        <v>0</v>
      </c>
      <c r="AS1051">
        <v>0</v>
      </c>
      <c r="AT1051">
        <v>0</v>
      </c>
      <c r="AU1051">
        <v>0</v>
      </c>
      <c r="AV1051">
        <v>0</v>
      </c>
      <c r="AW1051">
        <v>0</v>
      </c>
      <c r="AX1051">
        <v>0</v>
      </c>
      <c r="AY1051" t="s">
        <v>345</v>
      </c>
      <c r="AZ1051">
        <v>1</v>
      </c>
      <c r="BA1051">
        <v>0</v>
      </c>
      <c r="BB1051">
        <v>0</v>
      </c>
      <c r="BC1051">
        <v>0</v>
      </c>
      <c r="BD1051">
        <v>0</v>
      </c>
      <c r="BE1051">
        <v>0</v>
      </c>
      <c r="BF1051">
        <v>0</v>
      </c>
      <c r="BG1051">
        <v>0</v>
      </c>
      <c r="BH1051">
        <v>0</v>
      </c>
      <c r="BI1051" t="s">
        <v>51</v>
      </c>
      <c r="BJ1051" t="s">
        <v>3274</v>
      </c>
      <c r="BK1051" t="s">
        <v>127</v>
      </c>
      <c r="BL1051" t="s">
        <v>130</v>
      </c>
      <c r="BM1051" t="s">
        <v>128</v>
      </c>
      <c r="BN1051" t="s">
        <v>119</v>
      </c>
      <c r="BO1051" t="s">
        <v>956</v>
      </c>
      <c r="BP1051">
        <v>0</v>
      </c>
      <c r="BQ1051">
        <v>0</v>
      </c>
      <c r="BR1051">
        <v>0</v>
      </c>
      <c r="BS1051">
        <v>0</v>
      </c>
      <c r="BT1051">
        <v>1</v>
      </c>
      <c r="BU1051">
        <v>0</v>
      </c>
      <c r="BV1051">
        <v>0</v>
      </c>
      <c r="BW1051">
        <v>0</v>
      </c>
      <c r="BX1051">
        <v>0</v>
      </c>
      <c r="BY1051">
        <v>0</v>
      </c>
      <c r="BZ1051">
        <v>0</v>
      </c>
      <c r="CA1051">
        <v>0</v>
      </c>
      <c r="CB1051">
        <v>0</v>
      </c>
      <c r="CC1051">
        <v>0</v>
      </c>
      <c r="CD1051">
        <v>0</v>
      </c>
      <c r="CE1051" t="s">
        <v>335</v>
      </c>
      <c r="CG1051" t="s">
        <v>335</v>
      </c>
      <c r="CI1051" t="s">
        <v>127</v>
      </c>
      <c r="CJ1051" t="s">
        <v>52</v>
      </c>
      <c r="CK1051" t="s">
        <v>3275</v>
      </c>
      <c r="CL1051" t="s">
        <v>52</v>
      </c>
      <c r="CM1051" t="s">
        <v>3276</v>
      </c>
      <c r="CN1051" t="s">
        <v>346</v>
      </c>
      <c r="CP1051">
        <v>9</v>
      </c>
      <c r="CQ1051" t="s">
        <v>1788</v>
      </c>
      <c r="CR1051" t="s">
        <v>3277</v>
      </c>
      <c r="CS1051" t="s">
        <v>337</v>
      </c>
      <c r="CT1051" t="s">
        <v>3278</v>
      </c>
    </row>
    <row r="1052" spans="1:98" customFormat="1">
      <c r="A1052">
        <v>111708</v>
      </c>
      <c r="B1052" t="s">
        <v>438</v>
      </c>
      <c r="C1052" t="s">
        <v>360</v>
      </c>
      <c r="D1052">
        <v>1987</v>
      </c>
      <c r="E1052">
        <v>39</v>
      </c>
      <c r="F1052" t="s">
        <v>57</v>
      </c>
      <c r="G1052" t="s">
        <v>49</v>
      </c>
      <c r="H1052" t="s">
        <v>442</v>
      </c>
      <c r="I1052" t="s">
        <v>361</v>
      </c>
      <c r="J1052" t="s">
        <v>350</v>
      </c>
      <c r="K1052" s="329">
        <v>46124.272939814815</v>
      </c>
      <c r="L1052" t="s">
        <v>309</v>
      </c>
      <c r="M1052" t="s">
        <v>438</v>
      </c>
      <c r="N1052" t="s">
        <v>441</v>
      </c>
      <c r="O1052" t="s">
        <v>442</v>
      </c>
      <c r="P1052" t="s">
        <v>405</v>
      </c>
      <c r="R1052" t="s">
        <v>383</v>
      </c>
      <c r="S1052" t="s">
        <v>121</v>
      </c>
      <c r="T1052" t="s">
        <v>121</v>
      </c>
      <c r="U1052" t="s">
        <v>331</v>
      </c>
      <c r="V1052" t="s">
        <v>105</v>
      </c>
      <c r="W1052" t="s">
        <v>524</v>
      </c>
      <c r="X1052">
        <v>0</v>
      </c>
      <c r="Y1052">
        <v>1</v>
      </c>
      <c r="Z1052">
        <v>0</v>
      </c>
      <c r="AA1052">
        <v>0</v>
      </c>
      <c r="AB1052">
        <v>0</v>
      </c>
      <c r="AC1052">
        <v>0</v>
      </c>
      <c r="AD1052">
        <v>0</v>
      </c>
      <c r="AE1052">
        <v>0</v>
      </c>
      <c r="AF1052">
        <v>0</v>
      </c>
      <c r="AG1052">
        <v>0</v>
      </c>
      <c r="AH1052">
        <v>0</v>
      </c>
      <c r="AI1052">
        <v>0</v>
      </c>
      <c r="AJ1052">
        <v>0</v>
      </c>
      <c r="AK1052">
        <v>0</v>
      </c>
      <c r="AL1052">
        <v>0</v>
      </c>
      <c r="AM1052">
        <v>0</v>
      </c>
      <c r="AN1052">
        <v>0</v>
      </c>
      <c r="AO1052">
        <v>0</v>
      </c>
      <c r="AP1052" t="s">
        <v>345</v>
      </c>
      <c r="AQ1052">
        <v>1</v>
      </c>
      <c r="AR1052">
        <v>0</v>
      </c>
      <c r="AS1052">
        <v>0</v>
      </c>
      <c r="AT1052">
        <v>0</v>
      </c>
      <c r="AU1052">
        <v>0</v>
      </c>
      <c r="AV1052">
        <v>0</v>
      </c>
      <c r="AW1052">
        <v>0</v>
      </c>
      <c r="AX1052">
        <v>0</v>
      </c>
      <c r="AY1052" t="s">
        <v>345</v>
      </c>
      <c r="AZ1052">
        <v>1</v>
      </c>
      <c r="BA1052">
        <v>0</v>
      </c>
      <c r="BB1052">
        <v>0</v>
      </c>
      <c r="BC1052">
        <v>0</v>
      </c>
      <c r="BD1052">
        <v>0</v>
      </c>
      <c r="BE1052">
        <v>0</v>
      </c>
      <c r="BF1052">
        <v>0</v>
      </c>
      <c r="BG1052">
        <v>0</v>
      </c>
      <c r="BH1052">
        <v>0</v>
      </c>
      <c r="BK1052" t="s">
        <v>386</v>
      </c>
      <c r="BL1052" t="s">
        <v>386</v>
      </c>
      <c r="BM1052" t="s">
        <v>127</v>
      </c>
      <c r="BN1052" t="s">
        <v>120</v>
      </c>
      <c r="BO1052" t="s">
        <v>956</v>
      </c>
      <c r="BP1052">
        <v>0</v>
      </c>
      <c r="BQ1052">
        <v>0</v>
      </c>
      <c r="BR1052">
        <v>0</v>
      </c>
      <c r="BS1052">
        <v>0</v>
      </c>
      <c r="BT1052">
        <v>1</v>
      </c>
      <c r="BU1052">
        <v>0</v>
      </c>
      <c r="BV1052">
        <v>0</v>
      </c>
      <c r="BW1052">
        <v>0</v>
      </c>
      <c r="BX1052">
        <v>0</v>
      </c>
      <c r="BY1052">
        <v>0</v>
      </c>
      <c r="BZ1052">
        <v>0</v>
      </c>
      <c r="CA1052">
        <v>0</v>
      </c>
      <c r="CB1052">
        <v>0</v>
      </c>
      <c r="CC1052">
        <v>0</v>
      </c>
      <c r="CD1052">
        <v>0</v>
      </c>
      <c r="CE1052" t="s">
        <v>335</v>
      </c>
      <c r="CG1052" t="s">
        <v>335</v>
      </c>
      <c r="CI1052" t="s">
        <v>386</v>
      </c>
      <c r="CJ1052" t="s">
        <v>51</v>
      </c>
      <c r="CL1052" t="s">
        <v>51</v>
      </c>
      <c r="CN1052" t="s">
        <v>346</v>
      </c>
      <c r="CP1052">
        <v>7</v>
      </c>
    </row>
    <row r="1053" spans="1:98" customFormat="1">
      <c r="A1053">
        <v>199367</v>
      </c>
      <c r="B1053" t="s">
        <v>514</v>
      </c>
      <c r="C1053" t="s">
        <v>360</v>
      </c>
      <c r="D1053">
        <v>1988</v>
      </c>
      <c r="E1053">
        <v>38</v>
      </c>
      <c r="F1053" t="s">
        <v>57</v>
      </c>
      <c r="G1053" t="s">
        <v>84</v>
      </c>
      <c r="H1053" t="s">
        <v>678</v>
      </c>
      <c r="I1053" t="s">
        <v>402</v>
      </c>
      <c r="J1053" t="s">
        <v>325</v>
      </c>
      <c r="K1053" s="329">
        <v>46123.988564814812</v>
      </c>
      <c r="L1053" t="s">
        <v>309</v>
      </c>
      <c r="M1053" t="s">
        <v>514</v>
      </c>
      <c r="N1053" t="s">
        <v>516</v>
      </c>
      <c r="O1053" t="s">
        <v>352</v>
      </c>
      <c r="P1053" t="s">
        <v>353</v>
      </c>
      <c r="R1053" t="s">
        <v>123</v>
      </c>
      <c r="S1053" t="s">
        <v>123</v>
      </c>
      <c r="T1053" t="s">
        <v>391</v>
      </c>
      <c r="U1053" t="s">
        <v>331</v>
      </c>
      <c r="V1053" t="s">
        <v>106</v>
      </c>
      <c r="W1053" t="s">
        <v>513</v>
      </c>
      <c r="X1053">
        <v>0</v>
      </c>
      <c r="Y1053">
        <v>0</v>
      </c>
      <c r="Z1053">
        <v>0</v>
      </c>
      <c r="AA1053">
        <v>0</v>
      </c>
      <c r="AB1053">
        <v>0</v>
      </c>
      <c r="AC1053">
        <v>0</v>
      </c>
      <c r="AD1053">
        <v>0</v>
      </c>
      <c r="AE1053">
        <v>0</v>
      </c>
      <c r="AF1053">
        <v>0</v>
      </c>
      <c r="AG1053">
        <v>0</v>
      </c>
      <c r="AH1053">
        <v>1</v>
      </c>
      <c r="AI1053">
        <v>0</v>
      </c>
      <c r="AJ1053">
        <v>0</v>
      </c>
      <c r="AK1053">
        <v>0</v>
      </c>
      <c r="AL1053">
        <v>0</v>
      </c>
      <c r="AM1053">
        <v>0</v>
      </c>
      <c r="AN1053">
        <v>0</v>
      </c>
      <c r="AO1053">
        <v>0</v>
      </c>
      <c r="AP1053" t="s">
        <v>345</v>
      </c>
      <c r="AQ1053">
        <v>1</v>
      </c>
      <c r="AR1053">
        <v>0</v>
      </c>
      <c r="AS1053">
        <v>0</v>
      </c>
      <c r="AT1053">
        <v>0</v>
      </c>
      <c r="AU1053">
        <v>0</v>
      </c>
      <c r="AV1053">
        <v>0</v>
      </c>
      <c r="AW1053">
        <v>0</v>
      </c>
      <c r="AX1053">
        <v>0</v>
      </c>
      <c r="AY1053" t="s">
        <v>345</v>
      </c>
      <c r="AZ1053">
        <v>1</v>
      </c>
      <c r="BA1053">
        <v>0</v>
      </c>
      <c r="BB1053">
        <v>0</v>
      </c>
      <c r="BC1053">
        <v>0</v>
      </c>
      <c r="BD1053">
        <v>0</v>
      </c>
      <c r="BE1053">
        <v>0</v>
      </c>
      <c r="BF1053">
        <v>0</v>
      </c>
      <c r="BG1053">
        <v>0</v>
      </c>
      <c r="BH1053">
        <v>0</v>
      </c>
      <c r="BI1053" t="s">
        <v>51</v>
      </c>
      <c r="BK1053" t="s">
        <v>386</v>
      </c>
      <c r="BL1053" t="s">
        <v>129</v>
      </c>
      <c r="BM1053" t="s">
        <v>130</v>
      </c>
      <c r="BN1053" t="s">
        <v>117</v>
      </c>
      <c r="BO1053" t="s">
        <v>921</v>
      </c>
      <c r="BP1053">
        <v>0</v>
      </c>
      <c r="BQ1053">
        <v>0</v>
      </c>
      <c r="BR1053">
        <v>0</v>
      </c>
      <c r="BS1053">
        <v>0</v>
      </c>
      <c r="BT1053">
        <v>0</v>
      </c>
      <c r="BU1053">
        <v>0</v>
      </c>
      <c r="BV1053">
        <v>0</v>
      </c>
      <c r="BW1053">
        <v>0</v>
      </c>
      <c r="BX1053">
        <v>0</v>
      </c>
      <c r="BY1053">
        <v>0</v>
      </c>
      <c r="BZ1053">
        <v>1</v>
      </c>
      <c r="CA1053">
        <v>0</v>
      </c>
      <c r="CB1053">
        <v>0</v>
      </c>
      <c r="CC1053">
        <v>0</v>
      </c>
      <c r="CD1053">
        <v>0</v>
      </c>
      <c r="CE1053" t="s">
        <v>138</v>
      </c>
      <c r="CG1053" t="s">
        <v>335</v>
      </c>
      <c r="CI1053" t="s">
        <v>128</v>
      </c>
      <c r="CJ1053" t="s">
        <v>52</v>
      </c>
      <c r="CL1053" t="s">
        <v>52</v>
      </c>
      <c r="CN1053" t="s">
        <v>336</v>
      </c>
      <c r="CP1053">
        <v>8</v>
      </c>
      <c r="CS1053" t="s">
        <v>337</v>
      </c>
    </row>
    <row r="1054" spans="1:98" customFormat="1">
      <c r="A1054">
        <v>149976</v>
      </c>
      <c r="B1054" t="s">
        <v>326</v>
      </c>
      <c r="C1054" t="s">
        <v>360</v>
      </c>
      <c r="D1054">
        <v>1968</v>
      </c>
      <c r="E1054">
        <v>58</v>
      </c>
      <c r="F1054" t="s">
        <v>58</v>
      </c>
      <c r="G1054" t="s">
        <v>85</v>
      </c>
      <c r="H1054" t="s">
        <v>635</v>
      </c>
      <c r="I1054" t="s">
        <v>440</v>
      </c>
      <c r="J1054" t="s">
        <v>325</v>
      </c>
      <c r="K1054" s="329">
        <v>46123.978125000001</v>
      </c>
      <c r="L1054" t="s">
        <v>309</v>
      </c>
      <c r="M1054" t="s">
        <v>413</v>
      </c>
      <c r="N1054" t="s">
        <v>414</v>
      </c>
      <c r="O1054" t="s">
        <v>415</v>
      </c>
      <c r="P1054" t="s">
        <v>382</v>
      </c>
      <c r="R1054" t="s">
        <v>125</v>
      </c>
      <c r="S1054" t="s">
        <v>125</v>
      </c>
      <c r="T1054" t="s">
        <v>330</v>
      </c>
      <c r="U1054" t="s">
        <v>331</v>
      </c>
      <c r="V1054" t="s">
        <v>107</v>
      </c>
      <c r="W1054" t="s">
        <v>423</v>
      </c>
      <c r="X1054">
        <v>0</v>
      </c>
      <c r="Y1054">
        <v>0</v>
      </c>
      <c r="Z1054">
        <v>0</v>
      </c>
      <c r="AA1054">
        <v>0</v>
      </c>
      <c r="AB1054">
        <v>0</v>
      </c>
      <c r="AC1054">
        <v>0</v>
      </c>
      <c r="AD1054">
        <v>0</v>
      </c>
      <c r="AE1054">
        <v>0</v>
      </c>
      <c r="AF1054">
        <v>0</v>
      </c>
      <c r="AG1054">
        <v>0</v>
      </c>
      <c r="AH1054">
        <v>0</v>
      </c>
      <c r="AI1054">
        <v>0</v>
      </c>
      <c r="AJ1054">
        <v>0</v>
      </c>
      <c r="AK1054">
        <v>0</v>
      </c>
      <c r="AL1054">
        <v>0</v>
      </c>
      <c r="AM1054">
        <v>1</v>
      </c>
      <c r="AN1054">
        <v>0</v>
      </c>
      <c r="AO1054">
        <v>0</v>
      </c>
      <c r="AP1054" t="s">
        <v>345</v>
      </c>
      <c r="AQ1054">
        <v>1</v>
      </c>
      <c r="AR1054">
        <v>0</v>
      </c>
      <c r="AS1054">
        <v>0</v>
      </c>
      <c r="AT1054">
        <v>0</v>
      </c>
      <c r="AU1054">
        <v>0</v>
      </c>
      <c r="AV1054">
        <v>0</v>
      </c>
      <c r="AW1054">
        <v>0</v>
      </c>
      <c r="AX1054">
        <v>0</v>
      </c>
      <c r="AY1054" t="s">
        <v>345</v>
      </c>
      <c r="AZ1054">
        <v>1</v>
      </c>
      <c r="BA1054">
        <v>0</v>
      </c>
      <c r="BB1054">
        <v>0</v>
      </c>
      <c r="BC1054">
        <v>0</v>
      </c>
      <c r="BD1054">
        <v>0</v>
      </c>
      <c r="BE1054">
        <v>0</v>
      </c>
      <c r="BF1054">
        <v>0</v>
      </c>
      <c r="BG1054">
        <v>0</v>
      </c>
      <c r="BH1054">
        <v>0</v>
      </c>
      <c r="BK1054" t="s">
        <v>135</v>
      </c>
      <c r="BL1054" t="s">
        <v>131</v>
      </c>
      <c r="BM1054" t="s">
        <v>134</v>
      </c>
      <c r="BN1054" t="s">
        <v>117</v>
      </c>
      <c r="BO1054" t="s">
        <v>1111</v>
      </c>
      <c r="BP1054">
        <v>0</v>
      </c>
      <c r="BQ1054">
        <v>0</v>
      </c>
      <c r="BR1054">
        <v>0</v>
      </c>
      <c r="BS1054">
        <v>0</v>
      </c>
      <c r="BT1054">
        <v>0</v>
      </c>
      <c r="BU1054">
        <v>0</v>
      </c>
      <c r="BV1054">
        <v>0</v>
      </c>
      <c r="BW1054">
        <v>0</v>
      </c>
      <c r="BX1054">
        <v>0</v>
      </c>
      <c r="BY1054">
        <v>0</v>
      </c>
      <c r="BZ1054">
        <v>0</v>
      </c>
      <c r="CA1054">
        <v>0</v>
      </c>
      <c r="CB1054">
        <v>0</v>
      </c>
      <c r="CC1054">
        <v>1</v>
      </c>
      <c r="CD1054" t="s">
        <v>1759</v>
      </c>
      <c r="CE1054" t="s">
        <v>335</v>
      </c>
      <c r="CG1054" t="s">
        <v>335</v>
      </c>
      <c r="CI1054" t="s">
        <v>131</v>
      </c>
      <c r="CJ1054" t="s">
        <v>52</v>
      </c>
      <c r="CK1054" t="s">
        <v>3279</v>
      </c>
      <c r="CL1054" t="s">
        <v>53</v>
      </c>
      <c r="CN1054" t="s">
        <v>346</v>
      </c>
      <c r="CP1054">
        <v>8</v>
      </c>
      <c r="CR1054" t="s">
        <v>3280</v>
      </c>
      <c r="CS1054" t="s">
        <v>337</v>
      </c>
      <c r="CT1054" t="s">
        <v>3281</v>
      </c>
    </row>
    <row r="1055" spans="1:98" customFormat="1">
      <c r="A1055">
        <v>188882</v>
      </c>
      <c r="B1055" t="s">
        <v>762</v>
      </c>
      <c r="C1055" t="s">
        <v>360</v>
      </c>
      <c r="D1055">
        <v>1983</v>
      </c>
      <c r="E1055">
        <v>43</v>
      </c>
      <c r="F1055" t="s">
        <v>387</v>
      </c>
      <c r="G1055" t="s">
        <v>82</v>
      </c>
      <c r="H1055" t="s">
        <v>496</v>
      </c>
      <c r="I1055" t="s">
        <v>410</v>
      </c>
      <c r="J1055" t="s">
        <v>325</v>
      </c>
      <c r="K1055" s="329">
        <v>46123.939942129633</v>
      </c>
      <c r="L1055" t="s">
        <v>309</v>
      </c>
      <c r="M1055" t="s">
        <v>445</v>
      </c>
      <c r="N1055" t="s">
        <v>447</v>
      </c>
      <c r="O1055" t="s">
        <v>328</v>
      </c>
      <c r="P1055" t="s">
        <v>329</v>
      </c>
      <c r="R1055" t="s">
        <v>383</v>
      </c>
      <c r="S1055" t="s">
        <v>121</v>
      </c>
      <c r="T1055" t="s">
        <v>121</v>
      </c>
      <c r="U1055" t="s">
        <v>331</v>
      </c>
      <c r="V1055" t="s">
        <v>110</v>
      </c>
      <c r="W1055" t="s">
        <v>384</v>
      </c>
      <c r="X1055">
        <v>0</v>
      </c>
      <c r="Y1055">
        <v>0</v>
      </c>
      <c r="Z1055">
        <v>0</v>
      </c>
      <c r="AA1055">
        <v>0</v>
      </c>
      <c r="AB1055">
        <v>1</v>
      </c>
      <c r="AC1055">
        <v>0</v>
      </c>
      <c r="AD1055">
        <v>0</v>
      </c>
      <c r="AE1055">
        <v>0</v>
      </c>
      <c r="AF1055">
        <v>0</v>
      </c>
      <c r="AG1055">
        <v>0</v>
      </c>
      <c r="AH1055">
        <v>0</v>
      </c>
      <c r="AI1055">
        <v>0</v>
      </c>
      <c r="AJ1055">
        <v>0</v>
      </c>
      <c r="AK1055">
        <v>0</v>
      </c>
      <c r="AL1055">
        <v>0</v>
      </c>
      <c r="AM1055">
        <v>0</v>
      </c>
      <c r="AN1055">
        <v>0</v>
      </c>
      <c r="AO1055">
        <v>0</v>
      </c>
      <c r="AP1055" t="s">
        <v>345</v>
      </c>
      <c r="AQ1055">
        <v>1</v>
      </c>
      <c r="AR1055">
        <v>0</v>
      </c>
      <c r="AS1055">
        <v>0</v>
      </c>
      <c r="AT1055">
        <v>0</v>
      </c>
      <c r="AU1055">
        <v>0</v>
      </c>
      <c r="AV1055">
        <v>0</v>
      </c>
      <c r="AW1055">
        <v>0</v>
      </c>
      <c r="AX1055">
        <v>0</v>
      </c>
      <c r="AY1055" t="s">
        <v>464</v>
      </c>
      <c r="AZ1055">
        <v>0</v>
      </c>
      <c r="BA1055">
        <v>0</v>
      </c>
      <c r="BB1055">
        <v>0</v>
      </c>
      <c r="BC1055">
        <v>1</v>
      </c>
      <c r="BD1055">
        <v>0</v>
      </c>
      <c r="BE1055">
        <v>0</v>
      </c>
      <c r="BF1055">
        <v>0</v>
      </c>
      <c r="BG1055">
        <v>0</v>
      </c>
      <c r="BH1055">
        <v>0</v>
      </c>
      <c r="BK1055" t="s">
        <v>386</v>
      </c>
      <c r="BL1055" t="s">
        <v>129</v>
      </c>
      <c r="BM1055" t="s">
        <v>129</v>
      </c>
      <c r="BN1055" t="s">
        <v>118</v>
      </c>
      <c r="BO1055" t="s">
        <v>953</v>
      </c>
      <c r="BP1055">
        <v>0</v>
      </c>
      <c r="BQ1055">
        <v>0</v>
      </c>
      <c r="BR1055">
        <v>0</v>
      </c>
      <c r="BS1055">
        <v>0</v>
      </c>
      <c r="BT1055">
        <v>0</v>
      </c>
      <c r="BU1055">
        <v>0</v>
      </c>
      <c r="BV1055">
        <v>1</v>
      </c>
      <c r="BW1055">
        <v>0</v>
      </c>
      <c r="BX1055">
        <v>0</v>
      </c>
      <c r="BY1055">
        <v>0</v>
      </c>
      <c r="BZ1055">
        <v>0</v>
      </c>
      <c r="CA1055">
        <v>0</v>
      </c>
      <c r="CB1055">
        <v>0</v>
      </c>
      <c r="CC1055">
        <v>0</v>
      </c>
      <c r="CD1055">
        <v>0</v>
      </c>
      <c r="CE1055" t="s">
        <v>335</v>
      </c>
      <c r="CG1055" t="s">
        <v>335</v>
      </c>
      <c r="CI1055" t="s">
        <v>130</v>
      </c>
      <c r="CJ1055" t="s">
        <v>52</v>
      </c>
      <c r="CL1055" t="s">
        <v>52</v>
      </c>
      <c r="CN1055" t="s">
        <v>346</v>
      </c>
      <c r="CP1055">
        <v>6</v>
      </c>
    </row>
    <row r="1056" spans="1:98" customFormat="1">
      <c r="A1056">
        <v>199373</v>
      </c>
      <c r="B1056" t="s">
        <v>356</v>
      </c>
      <c r="C1056" t="s">
        <v>360</v>
      </c>
      <c r="D1056">
        <v>1975</v>
      </c>
      <c r="E1056">
        <v>51</v>
      </c>
      <c r="F1056" t="s">
        <v>58</v>
      </c>
      <c r="G1056" t="s">
        <v>84</v>
      </c>
      <c r="H1056" t="s">
        <v>355</v>
      </c>
      <c r="I1056" t="s">
        <v>397</v>
      </c>
      <c r="J1056" t="s">
        <v>350</v>
      </c>
      <c r="K1056" s="329">
        <v>46123.92728009259</v>
      </c>
      <c r="L1056" t="s">
        <v>309</v>
      </c>
      <c r="M1056" t="s">
        <v>326</v>
      </c>
      <c r="N1056" t="s">
        <v>327</v>
      </c>
      <c r="O1056" t="s">
        <v>328</v>
      </c>
      <c r="P1056" t="s">
        <v>329</v>
      </c>
      <c r="R1056" t="s">
        <v>122</v>
      </c>
      <c r="S1056" t="s">
        <v>122</v>
      </c>
      <c r="T1056" t="s">
        <v>330</v>
      </c>
      <c r="U1056" t="s">
        <v>331</v>
      </c>
      <c r="V1056" t="s">
        <v>110</v>
      </c>
      <c r="W1056" t="s">
        <v>384</v>
      </c>
      <c r="X1056">
        <v>0</v>
      </c>
      <c r="Y1056">
        <v>0</v>
      </c>
      <c r="Z1056">
        <v>0</v>
      </c>
      <c r="AA1056">
        <v>0</v>
      </c>
      <c r="AB1056">
        <v>1</v>
      </c>
      <c r="AC1056">
        <v>0</v>
      </c>
      <c r="AD1056">
        <v>0</v>
      </c>
      <c r="AE1056">
        <v>0</v>
      </c>
      <c r="AF1056">
        <v>0</v>
      </c>
      <c r="AG1056">
        <v>0</v>
      </c>
      <c r="AH1056">
        <v>0</v>
      </c>
      <c r="AI1056">
        <v>0</v>
      </c>
      <c r="AJ1056">
        <v>0</v>
      </c>
      <c r="AK1056">
        <v>0</v>
      </c>
      <c r="AL1056">
        <v>0</v>
      </c>
      <c r="AM1056">
        <v>0</v>
      </c>
      <c r="AN1056">
        <v>0</v>
      </c>
      <c r="AO1056">
        <v>0</v>
      </c>
      <c r="AP1056" t="s">
        <v>464</v>
      </c>
      <c r="AQ1056">
        <v>0</v>
      </c>
      <c r="AR1056">
        <v>0</v>
      </c>
      <c r="AS1056">
        <v>0</v>
      </c>
      <c r="AT1056">
        <v>1</v>
      </c>
      <c r="AU1056">
        <v>0</v>
      </c>
      <c r="AV1056">
        <v>0</v>
      </c>
      <c r="AW1056">
        <v>0</v>
      </c>
      <c r="AX1056">
        <v>0</v>
      </c>
      <c r="AY1056" t="s">
        <v>334</v>
      </c>
      <c r="AZ1056">
        <v>0</v>
      </c>
      <c r="BA1056">
        <v>0</v>
      </c>
      <c r="BB1056">
        <v>0</v>
      </c>
      <c r="BC1056">
        <v>0</v>
      </c>
      <c r="BD1056">
        <v>0</v>
      </c>
      <c r="BE1056">
        <v>0</v>
      </c>
      <c r="BF1056">
        <v>1</v>
      </c>
      <c r="BG1056">
        <v>0</v>
      </c>
      <c r="BH1056">
        <v>0</v>
      </c>
      <c r="BI1056" t="s">
        <v>52</v>
      </c>
      <c r="BJ1056" t="s">
        <v>3282</v>
      </c>
      <c r="BK1056" t="s">
        <v>131</v>
      </c>
      <c r="BL1056" t="s">
        <v>131</v>
      </c>
      <c r="BM1056" t="s">
        <v>131</v>
      </c>
      <c r="BN1056" t="s">
        <v>117</v>
      </c>
      <c r="BO1056" t="s">
        <v>938</v>
      </c>
      <c r="BP1056">
        <v>0</v>
      </c>
      <c r="BQ1056">
        <v>0</v>
      </c>
      <c r="BR1056">
        <v>0</v>
      </c>
      <c r="BS1056">
        <v>0</v>
      </c>
      <c r="BT1056">
        <v>0</v>
      </c>
      <c r="BU1056">
        <v>0</v>
      </c>
      <c r="BV1056">
        <v>0</v>
      </c>
      <c r="BW1056">
        <v>1</v>
      </c>
      <c r="BX1056">
        <v>0</v>
      </c>
      <c r="BY1056">
        <v>0</v>
      </c>
      <c r="BZ1056">
        <v>0</v>
      </c>
      <c r="CA1056">
        <v>0</v>
      </c>
      <c r="CB1056">
        <v>0</v>
      </c>
      <c r="CC1056">
        <v>0</v>
      </c>
      <c r="CD1056">
        <v>0</v>
      </c>
      <c r="CE1056" t="s">
        <v>137</v>
      </c>
      <c r="CG1056" t="s">
        <v>139</v>
      </c>
      <c r="CI1056" t="s">
        <v>131</v>
      </c>
      <c r="CJ1056" t="s">
        <v>52</v>
      </c>
      <c r="CL1056" t="s">
        <v>52</v>
      </c>
      <c r="CN1056" t="s">
        <v>346</v>
      </c>
      <c r="CP1056">
        <v>8</v>
      </c>
      <c r="CQ1056" t="s">
        <v>3283</v>
      </c>
      <c r="CR1056" t="s">
        <v>3284</v>
      </c>
      <c r="CS1056" t="s">
        <v>337</v>
      </c>
      <c r="CT1056" t="s">
        <v>3285</v>
      </c>
    </row>
    <row r="1057" spans="1:98" customFormat="1">
      <c r="A1057">
        <v>199387</v>
      </c>
      <c r="B1057" t="s">
        <v>445</v>
      </c>
      <c r="C1057" t="s">
        <v>322</v>
      </c>
      <c r="D1057">
        <v>1960</v>
      </c>
      <c r="E1057">
        <v>66</v>
      </c>
      <c r="F1057" t="s">
        <v>339</v>
      </c>
      <c r="G1057" t="s">
        <v>49</v>
      </c>
      <c r="H1057" t="s">
        <v>328</v>
      </c>
      <c r="I1057" t="s">
        <v>349</v>
      </c>
      <c r="J1057" t="s">
        <v>325</v>
      </c>
      <c r="K1057" s="329">
        <v>46123.899872685186</v>
      </c>
      <c r="L1057" t="s">
        <v>309</v>
      </c>
      <c r="M1057" t="s">
        <v>445</v>
      </c>
      <c r="N1057" t="s">
        <v>447</v>
      </c>
      <c r="O1057" t="s">
        <v>328</v>
      </c>
      <c r="P1057" t="s">
        <v>329</v>
      </c>
      <c r="R1057" t="s">
        <v>122</v>
      </c>
      <c r="S1057" t="s">
        <v>122</v>
      </c>
      <c r="T1057" t="s">
        <v>330</v>
      </c>
      <c r="U1057" t="s">
        <v>331</v>
      </c>
      <c r="V1057" t="s">
        <v>105</v>
      </c>
      <c r="W1057" t="s">
        <v>501</v>
      </c>
      <c r="X1057">
        <v>0</v>
      </c>
      <c r="Y1057">
        <v>0</v>
      </c>
      <c r="Z1057">
        <v>0</v>
      </c>
      <c r="AA1057">
        <v>0</v>
      </c>
      <c r="AB1057">
        <v>0</v>
      </c>
      <c r="AC1057">
        <v>0</v>
      </c>
      <c r="AD1057">
        <v>1</v>
      </c>
      <c r="AE1057">
        <v>0</v>
      </c>
      <c r="AF1057">
        <v>0</v>
      </c>
      <c r="AG1057">
        <v>0</v>
      </c>
      <c r="AH1057">
        <v>0</v>
      </c>
      <c r="AI1057">
        <v>0</v>
      </c>
      <c r="AJ1057">
        <v>0</v>
      </c>
      <c r="AK1057">
        <v>0</v>
      </c>
      <c r="AL1057">
        <v>0</v>
      </c>
      <c r="AM1057">
        <v>0</v>
      </c>
      <c r="AN1057">
        <v>0</v>
      </c>
      <c r="AO1057">
        <v>0</v>
      </c>
      <c r="AP1057" t="s">
        <v>399</v>
      </c>
      <c r="AQ1057">
        <v>0</v>
      </c>
      <c r="AR1057">
        <v>0</v>
      </c>
      <c r="AS1057">
        <v>0</v>
      </c>
      <c r="AT1057">
        <v>0</v>
      </c>
      <c r="AU1057">
        <v>0</v>
      </c>
      <c r="AV1057">
        <v>0</v>
      </c>
      <c r="AW1057">
        <v>1</v>
      </c>
      <c r="AX1057">
        <v>0</v>
      </c>
      <c r="AY1057" t="s">
        <v>608</v>
      </c>
      <c r="AZ1057">
        <v>0</v>
      </c>
      <c r="BA1057">
        <v>0</v>
      </c>
      <c r="BB1057">
        <v>0</v>
      </c>
      <c r="BC1057">
        <v>0</v>
      </c>
      <c r="BD1057">
        <v>0</v>
      </c>
      <c r="BE1057">
        <v>1</v>
      </c>
      <c r="BF1057">
        <v>0</v>
      </c>
      <c r="BG1057">
        <v>0</v>
      </c>
      <c r="BH1057">
        <v>0</v>
      </c>
      <c r="BI1057" t="s">
        <v>52</v>
      </c>
      <c r="BK1057" t="s">
        <v>386</v>
      </c>
      <c r="BL1057" t="s">
        <v>127</v>
      </c>
      <c r="BM1057" t="s">
        <v>129</v>
      </c>
      <c r="BN1057" t="s">
        <v>120</v>
      </c>
      <c r="BO1057" t="s">
        <v>3286</v>
      </c>
      <c r="BP1057">
        <v>0</v>
      </c>
      <c r="BQ1057">
        <v>1</v>
      </c>
      <c r="BR1057">
        <v>0</v>
      </c>
      <c r="BS1057">
        <v>1</v>
      </c>
      <c r="BT1057">
        <v>0</v>
      </c>
      <c r="BU1057">
        <v>0</v>
      </c>
      <c r="BV1057">
        <v>0</v>
      </c>
      <c r="BW1057">
        <v>1</v>
      </c>
      <c r="BX1057">
        <v>0</v>
      </c>
      <c r="BY1057">
        <v>0</v>
      </c>
      <c r="BZ1057">
        <v>0</v>
      </c>
      <c r="CA1057">
        <v>1</v>
      </c>
      <c r="CB1057">
        <v>0</v>
      </c>
      <c r="CC1057">
        <v>0</v>
      </c>
      <c r="CD1057">
        <v>0</v>
      </c>
      <c r="CE1057" t="s">
        <v>335</v>
      </c>
      <c r="CG1057" t="s">
        <v>335</v>
      </c>
      <c r="CI1057" t="s">
        <v>129</v>
      </c>
      <c r="CJ1057" t="s">
        <v>53</v>
      </c>
      <c r="CL1057" t="s">
        <v>53</v>
      </c>
      <c r="CN1057" t="s">
        <v>346</v>
      </c>
      <c r="CP1057">
        <v>5</v>
      </c>
      <c r="CS1057" t="s">
        <v>400</v>
      </c>
    </row>
    <row r="1058" spans="1:98" customFormat="1">
      <c r="A1058">
        <v>199386</v>
      </c>
      <c r="B1058" t="s">
        <v>321</v>
      </c>
      <c r="C1058" t="s">
        <v>360</v>
      </c>
      <c r="D1058">
        <v>1996</v>
      </c>
      <c r="E1058">
        <v>30</v>
      </c>
      <c r="F1058" t="s">
        <v>57</v>
      </c>
      <c r="G1058" t="s">
        <v>72</v>
      </c>
      <c r="H1058" t="s">
        <v>1115</v>
      </c>
      <c r="I1058" t="s">
        <v>424</v>
      </c>
      <c r="J1058" t="s">
        <v>350</v>
      </c>
      <c r="K1058" s="329">
        <v>46123.877500000002</v>
      </c>
      <c r="L1058" t="s">
        <v>309</v>
      </c>
      <c r="M1058" t="s">
        <v>370</v>
      </c>
      <c r="N1058" t="s">
        <v>539</v>
      </c>
      <c r="O1058" t="s">
        <v>377</v>
      </c>
      <c r="P1058" t="s">
        <v>365</v>
      </c>
      <c r="Q1058" t="s">
        <v>304</v>
      </c>
      <c r="R1058" t="s">
        <v>125</v>
      </c>
      <c r="S1058" t="s">
        <v>125</v>
      </c>
      <c r="T1058" t="s">
        <v>343</v>
      </c>
      <c r="U1058" t="s">
        <v>331</v>
      </c>
      <c r="V1058" t="s">
        <v>107</v>
      </c>
      <c r="W1058" t="s">
        <v>3287</v>
      </c>
      <c r="X1058">
        <v>0</v>
      </c>
      <c r="Y1058">
        <v>0</v>
      </c>
      <c r="Z1058">
        <v>1</v>
      </c>
      <c r="AA1058">
        <v>1</v>
      </c>
      <c r="AB1058">
        <v>1</v>
      </c>
      <c r="AC1058">
        <v>0</v>
      </c>
      <c r="AD1058">
        <v>0</v>
      </c>
      <c r="AE1058">
        <v>0</v>
      </c>
      <c r="AF1058">
        <v>0</v>
      </c>
      <c r="AG1058">
        <v>0</v>
      </c>
      <c r="AH1058">
        <v>1</v>
      </c>
      <c r="AI1058">
        <v>0</v>
      </c>
      <c r="AJ1058">
        <v>0</v>
      </c>
      <c r="AK1058">
        <v>0</v>
      </c>
      <c r="AL1058">
        <v>0</v>
      </c>
      <c r="AM1058">
        <v>0</v>
      </c>
      <c r="AN1058">
        <v>0</v>
      </c>
      <c r="AO1058" t="s">
        <v>3288</v>
      </c>
      <c r="AP1058" t="s">
        <v>510</v>
      </c>
      <c r="AQ1058">
        <v>0</v>
      </c>
      <c r="AR1058">
        <v>0</v>
      </c>
      <c r="AS1058">
        <v>1</v>
      </c>
      <c r="AT1058">
        <v>0</v>
      </c>
      <c r="AU1058">
        <v>0</v>
      </c>
      <c r="AV1058">
        <v>0</v>
      </c>
      <c r="AW1058">
        <v>0</v>
      </c>
      <c r="AX1058">
        <v>0</v>
      </c>
      <c r="AY1058" t="s">
        <v>345</v>
      </c>
      <c r="AZ1058">
        <v>1</v>
      </c>
      <c r="BA1058">
        <v>0</v>
      </c>
      <c r="BB1058">
        <v>0</v>
      </c>
      <c r="BC1058">
        <v>0</v>
      </c>
      <c r="BD1058">
        <v>0</v>
      </c>
      <c r="BE1058">
        <v>0</v>
      </c>
      <c r="BF1058">
        <v>0</v>
      </c>
      <c r="BG1058">
        <v>0</v>
      </c>
      <c r="BH1058">
        <v>0</v>
      </c>
      <c r="BK1058" t="s">
        <v>134</v>
      </c>
      <c r="BL1058" t="s">
        <v>133</v>
      </c>
      <c r="BM1058" t="s">
        <v>132</v>
      </c>
      <c r="BN1058" t="s">
        <v>118</v>
      </c>
      <c r="BO1058" t="s">
        <v>950</v>
      </c>
      <c r="BP1058">
        <v>0</v>
      </c>
      <c r="BQ1058">
        <v>0</v>
      </c>
      <c r="BR1058">
        <v>0</v>
      </c>
      <c r="BS1058">
        <v>1</v>
      </c>
      <c r="BT1058">
        <v>0</v>
      </c>
      <c r="BU1058">
        <v>0</v>
      </c>
      <c r="BV1058">
        <v>0</v>
      </c>
      <c r="BW1058">
        <v>0</v>
      </c>
      <c r="BX1058">
        <v>0</v>
      </c>
      <c r="BY1058">
        <v>0</v>
      </c>
      <c r="BZ1058">
        <v>0</v>
      </c>
      <c r="CA1058">
        <v>0</v>
      </c>
      <c r="CB1058">
        <v>0</v>
      </c>
      <c r="CC1058">
        <v>1</v>
      </c>
      <c r="CD1058">
        <v>0</v>
      </c>
      <c r="CE1058" t="s">
        <v>155</v>
      </c>
      <c r="CG1058" t="s">
        <v>210</v>
      </c>
      <c r="CI1058" t="s">
        <v>127</v>
      </c>
      <c r="CJ1058" t="s">
        <v>52</v>
      </c>
      <c r="CK1058" t="s">
        <v>3289</v>
      </c>
      <c r="CL1058" t="s">
        <v>51</v>
      </c>
      <c r="CM1058" t="s">
        <v>3290</v>
      </c>
      <c r="CN1058" t="s">
        <v>346</v>
      </c>
      <c r="CP1058">
        <v>10</v>
      </c>
      <c r="CQ1058" t="s">
        <v>3291</v>
      </c>
      <c r="CS1058" t="s">
        <v>337</v>
      </c>
    </row>
    <row r="1059" spans="1:98" customFormat="1">
      <c r="A1059">
        <v>199385</v>
      </c>
      <c r="B1059" t="s">
        <v>370</v>
      </c>
      <c r="C1059" t="s">
        <v>322</v>
      </c>
      <c r="D1059">
        <v>1996</v>
      </c>
      <c r="E1059">
        <v>30</v>
      </c>
      <c r="F1059" t="s">
        <v>57</v>
      </c>
      <c r="G1059" t="s">
        <v>72</v>
      </c>
      <c r="H1059" t="s">
        <v>1115</v>
      </c>
      <c r="I1059" t="s">
        <v>397</v>
      </c>
      <c r="J1059" t="s">
        <v>350</v>
      </c>
      <c r="K1059" s="329">
        <v>46123.873449074075</v>
      </c>
      <c r="L1059" t="s">
        <v>309</v>
      </c>
      <c r="M1059" t="s">
        <v>370</v>
      </c>
      <c r="N1059" t="s">
        <v>539</v>
      </c>
      <c r="O1059" t="s">
        <v>377</v>
      </c>
      <c r="P1059" t="s">
        <v>365</v>
      </c>
      <c r="Q1059" t="s">
        <v>304</v>
      </c>
      <c r="R1059" t="s">
        <v>125</v>
      </c>
      <c r="S1059" t="s">
        <v>125</v>
      </c>
      <c r="T1059" t="s">
        <v>343</v>
      </c>
      <c r="U1059" t="s">
        <v>331</v>
      </c>
      <c r="V1059" t="s">
        <v>107</v>
      </c>
      <c r="W1059" t="s">
        <v>3292</v>
      </c>
      <c r="X1059">
        <v>1</v>
      </c>
      <c r="Y1059">
        <v>0</v>
      </c>
      <c r="Z1059">
        <v>1</v>
      </c>
      <c r="AA1059">
        <v>1</v>
      </c>
      <c r="AB1059">
        <v>1</v>
      </c>
      <c r="AC1059">
        <v>0</v>
      </c>
      <c r="AD1059">
        <v>0</v>
      </c>
      <c r="AE1059">
        <v>1</v>
      </c>
      <c r="AF1059">
        <v>0</v>
      </c>
      <c r="AG1059">
        <v>0</v>
      </c>
      <c r="AH1059">
        <v>0</v>
      </c>
      <c r="AI1059">
        <v>0</v>
      </c>
      <c r="AJ1059">
        <v>0</v>
      </c>
      <c r="AK1059">
        <v>0</v>
      </c>
      <c r="AL1059">
        <v>0</v>
      </c>
      <c r="AM1059">
        <v>0</v>
      </c>
      <c r="AN1059">
        <v>0</v>
      </c>
      <c r="AO1059">
        <v>0</v>
      </c>
      <c r="AP1059" t="s">
        <v>333</v>
      </c>
      <c r="AQ1059">
        <v>0</v>
      </c>
      <c r="AR1059">
        <v>0</v>
      </c>
      <c r="AS1059">
        <v>1</v>
      </c>
      <c r="AT1059">
        <v>1</v>
      </c>
      <c r="AU1059">
        <v>0</v>
      </c>
      <c r="AV1059">
        <v>0</v>
      </c>
      <c r="AW1059">
        <v>0</v>
      </c>
      <c r="AX1059">
        <v>0</v>
      </c>
      <c r="AY1059" t="s">
        <v>375</v>
      </c>
      <c r="AZ1059">
        <v>0</v>
      </c>
      <c r="BA1059">
        <v>1</v>
      </c>
      <c r="BB1059">
        <v>0</v>
      </c>
      <c r="BC1059">
        <v>0</v>
      </c>
      <c r="BD1059">
        <v>0</v>
      </c>
      <c r="BE1059">
        <v>0</v>
      </c>
      <c r="BF1059">
        <v>0</v>
      </c>
      <c r="BG1059">
        <v>0</v>
      </c>
      <c r="BH1059">
        <v>0</v>
      </c>
      <c r="BI1059" t="s">
        <v>51</v>
      </c>
      <c r="BK1059" t="s">
        <v>132</v>
      </c>
      <c r="BL1059" t="s">
        <v>133</v>
      </c>
      <c r="BM1059" t="s">
        <v>131</v>
      </c>
      <c r="BN1059" t="s">
        <v>117</v>
      </c>
      <c r="BO1059" t="s">
        <v>3293</v>
      </c>
      <c r="BP1059">
        <v>0</v>
      </c>
      <c r="BQ1059">
        <v>0</v>
      </c>
      <c r="BR1059">
        <v>0</v>
      </c>
      <c r="BS1059">
        <v>0</v>
      </c>
      <c r="BT1059">
        <v>0</v>
      </c>
      <c r="BU1059">
        <v>0</v>
      </c>
      <c r="BV1059">
        <v>0</v>
      </c>
      <c r="BW1059">
        <v>0</v>
      </c>
      <c r="BX1059">
        <v>1</v>
      </c>
      <c r="BY1059">
        <v>0</v>
      </c>
      <c r="BZ1059">
        <v>1</v>
      </c>
      <c r="CA1059">
        <v>1</v>
      </c>
      <c r="CB1059">
        <v>0</v>
      </c>
      <c r="CC1059">
        <v>0</v>
      </c>
      <c r="CD1059" t="s">
        <v>3294</v>
      </c>
      <c r="CE1059" t="s">
        <v>200</v>
      </c>
      <c r="CG1059" t="s">
        <v>210</v>
      </c>
      <c r="CI1059" t="s">
        <v>129</v>
      </c>
      <c r="CJ1059" t="s">
        <v>51</v>
      </c>
      <c r="CL1059" t="s">
        <v>51</v>
      </c>
      <c r="CN1059" t="s">
        <v>346</v>
      </c>
      <c r="CP1059">
        <v>10</v>
      </c>
      <c r="CS1059" t="s">
        <v>337</v>
      </c>
    </row>
    <row r="1060" spans="1:98" customFormat="1">
      <c r="A1060">
        <v>131330</v>
      </c>
      <c r="B1060" t="s">
        <v>321</v>
      </c>
      <c r="C1060" t="s">
        <v>360</v>
      </c>
      <c r="D1060">
        <v>1969</v>
      </c>
      <c r="E1060">
        <v>57</v>
      </c>
      <c r="F1060" t="s">
        <v>58</v>
      </c>
      <c r="G1060" t="s">
        <v>82</v>
      </c>
      <c r="H1060" t="s">
        <v>496</v>
      </c>
      <c r="I1060" t="s">
        <v>324</v>
      </c>
      <c r="J1060" t="s">
        <v>350</v>
      </c>
      <c r="K1060" s="329">
        <v>46123.838090277779</v>
      </c>
      <c r="L1060" t="s">
        <v>309</v>
      </c>
      <c r="M1060" t="s">
        <v>502</v>
      </c>
      <c r="N1060" t="s">
        <v>582</v>
      </c>
      <c r="O1060" t="s">
        <v>483</v>
      </c>
      <c r="P1060" t="s">
        <v>382</v>
      </c>
      <c r="Q1060" t="s">
        <v>1256</v>
      </c>
      <c r="R1060" t="s">
        <v>122</v>
      </c>
      <c r="S1060" t="s">
        <v>122</v>
      </c>
      <c r="T1060" t="s">
        <v>391</v>
      </c>
      <c r="U1060" t="s">
        <v>331</v>
      </c>
      <c r="V1060" t="s">
        <v>105</v>
      </c>
      <c r="W1060" t="s">
        <v>618</v>
      </c>
      <c r="X1060">
        <v>1</v>
      </c>
      <c r="Y1060">
        <v>1</v>
      </c>
      <c r="Z1060">
        <v>1</v>
      </c>
      <c r="AA1060">
        <v>1</v>
      </c>
      <c r="AB1060">
        <v>0</v>
      </c>
      <c r="AC1060">
        <v>0</v>
      </c>
      <c r="AD1060">
        <v>0</v>
      </c>
      <c r="AE1060">
        <v>0</v>
      </c>
      <c r="AF1060">
        <v>0</v>
      </c>
      <c r="AG1060">
        <v>0</v>
      </c>
      <c r="AH1060">
        <v>0</v>
      </c>
      <c r="AI1060">
        <v>0</v>
      </c>
      <c r="AJ1060">
        <v>0</v>
      </c>
      <c r="AK1060">
        <v>0</v>
      </c>
      <c r="AL1060">
        <v>0</v>
      </c>
      <c r="AM1060">
        <v>0</v>
      </c>
      <c r="AN1060">
        <v>0</v>
      </c>
      <c r="AO1060">
        <v>0</v>
      </c>
      <c r="AP1060" t="s">
        <v>345</v>
      </c>
      <c r="AQ1060">
        <v>1</v>
      </c>
      <c r="AR1060">
        <v>0</v>
      </c>
      <c r="AS1060">
        <v>0</v>
      </c>
      <c r="AT1060">
        <v>0</v>
      </c>
      <c r="AU1060">
        <v>0</v>
      </c>
      <c r="AV1060">
        <v>0</v>
      </c>
      <c r="AW1060">
        <v>0</v>
      </c>
      <c r="AX1060">
        <v>0</v>
      </c>
      <c r="AY1060" t="s">
        <v>345</v>
      </c>
      <c r="AZ1060">
        <v>1</v>
      </c>
      <c r="BA1060">
        <v>0</v>
      </c>
      <c r="BB1060">
        <v>0</v>
      </c>
      <c r="BC1060">
        <v>0</v>
      </c>
      <c r="BD1060">
        <v>0</v>
      </c>
      <c r="BE1060">
        <v>0</v>
      </c>
      <c r="BF1060">
        <v>0</v>
      </c>
      <c r="BG1060">
        <v>0</v>
      </c>
      <c r="BH1060">
        <v>0</v>
      </c>
      <c r="BK1060" t="s">
        <v>132</v>
      </c>
      <c r="BL1060" t="s">
        <v>129</v>
      </c>
      <c r="BM1060" t="s">
        <v>131</v>
      </c>
      <c r="BN1060" t="s">
        <v>119</v>
      </c>
      <c r="BO1060" t="s">
        <v>970</v>
      </c>
      <c r="BP1060">
        <v>0</v>
      </c>
      <c r="BQ1060">
        <v>0</v>
      </c>
      <c r="BR1060">
        <v>0</v>
      </c>
      <c r="BS1060">
        <v>1</v>
      </c>
      <c r="BT1060">
        <v>0</v>
      </c>
      <c r="BU1060">
        <v>0</v>
      </c>
      <c r="BV1060">
        <v>0</v>
      </c>
      <c r="BW1060">
        <v>1</v>
      </c>
      <c r="BX1060">
        <v>0</v>
      </c>
      <c r="BY1060">
        <v>0</v>
      </c>
      <c r="BZ1060">
        <v>0</v>
      </c>
      <c r="CA1060">
        <v>0</v>
      </c>
      <c r="CB1060">
        <v>0</v>
      </c>
      <c r="CC1060">
        <v>0</v>
      </c>
      <c r="CD1060">
        <v>0</v>
      </c>
      <c r="CE1060" t="s">
        <v>335</v>
      </c>
      <c r="CG1060" t="s">
        <v>335</v>
      </c>
      <c r="CI1060" t="s">
        <v>131</v>
      </c>
      <c r="CJ1060" t="s">
        <v>51</v>
      </c>
      <c r="CK1060" t="s">
        <v>3295</v>
      </c>
      <c r="CL1060" t="s">
        <v>51</v>
      </c>
      <c r="CM1060" t="s">
        <v>3296</v>
      </c>
      <c r="CN1060" t="s">
        <v>346</v>
      </c>
      <c r="CP1060">
        <v>10</v>
      </c>
      <c r="CQ1060" t="s">
        <v>3297</v>
      </c>
      <c r="CR1060" t="s">
        <v>3298</v>
      </c>
      <c r="CS1060" t="s">
        <v>337</v>
      </c>
      <c r="CT1060" t="s">
        <v>3299</v>
      </c>
    </row>
    <row r="1061" spans="1:98" customFormat="1">
      <c r="A1061">
        <v>199383</v>
      </c>
      <c r="B1061" t="s">
        <v>514</v>
      </c>
      <c r="C1061" t="s">
        <v>360</v>
      </c>
      <c r="D1061">
        <v>1971</v>
      </c>
      <c r="E1061">
        <v>55</v>
      </c>
      <c r="F1061" t="s">
        <v>58</v>
      </c>
      <c r="G1061" t="s">
        <v>80</v>
      </c>
      <c r="H1061" t="s">
        <v>653</v>
      </c>
      <c r="I1061" t="s">
        <v>349</v>
      </c>
      <c r="J1061" t="s">
        <v>773</v>
      </c>
      <c r="K1061" s="329">
        <v>46123.823136574072</v>
      </c>
      <c r="L1061" t="s">
        <v>309</v>
      </c>
      <c r="M1061" t="s">
        <v>514</v>
      </c>
      <c r="N1061" t="s">
        <v>516</v>
      </c>
      <c r="O1061" t="s">
        <v>352</v>
      </c>
      <c r="P1061" t="s">
        <v>353</v>
      </c>
      <c r="R1061" t="s">
        <v>383</v>
      </c>
      <c r="S1061" t="s">
        <v>121</v>
      </c>
      <c r="T1061" t="s">
        <v>121</v>
      </c>
      <c r="U1061" t="s">
        <v>331</v>
      </c>
      <c r="V1061" t="s">
        <v>107</v>
      </c>
      <c r="W1061" t="s">
        <v>740</v>
      </c>
      <c r="X1061">
        <v>0</v>
      </c>
      <c r="Y1061">
        <v>0</v>
      </c>
      <c r="Z1061">
        <v>0</v>
      </c>
      <c r="AA1061">
        <v>1</v>
      </c>
      <c r="AB1061">
        <v>1</v>
      </c>
      <c r="AC1061">
        <v>0</v>
      </c>
      <c r="AD1061">
        <v>0</v>
      </c>
      <c r="AE1061">
        <v>0</v>
      </c>
      <c r="AF1061">
        <v>0</v>
      </c>
      <c r="AG1061">
        <v>0</v>
      </c>
      <c r="AH1061">
        <v>0</v>
      </c>
      <c r="AI1061">
        <v>0</v>
      </c>
      <c r="AJ1061">
        <v>0</v>
      </c>
      <c r="AK1061">
        <v>0</v>
      </c>
      <c r="AL1061">
        <v>0</v>
      </c>
      <c r="AM1061">
        <v>0</v>
      </c>
      <c r="AN1061">
        <v>0</v>
      </c>
      <c r="AO1061">
        <v>0</v>
      </c>
      <c r="AP1061" t="s">
        <v>345</v>
      </c>
      <c r="AQ1061">
        <v>1</v>
      </c>
      <c r="AR1061">
        <v>0</v>
      </c>
      <c r="AS1061">
        <v>0</v>
      </c>
      <c r="AT1061">
        <v>0</v>
      </c>
      <c r="AU1061">
        <v>0</v>
      </c>
      <c r="AV1061">
        <v>0</v>
      </c>
      <c r="AW1061">
        <v>0</v>
      </c>
      <c r="AX1061">
        <v>0</v>
      </c>
      <c r="AY1061" t="s">
        <v>345</v>
      </c>
      <c r="AZ1061">
        <v>1</v>
      </c>
      <c r="BA1061">
        <v>0</v>
      </c>
      <c r="BB1061">
        <v>0</v>
      </c>
      <c r="BC1061">
        <v>0</v>
      </c>
      <c r="BD1061">
        <v>0</v>
      </c>
      <c r="BE1061">
        <v>0</v>
      </c>
      <c r="BF1061">
        <v>0</v>
      </c>
      <c r="BG1061">
        <v>0</v>
      </c>
      <c r="BH1061">
        <v>0</v>
      </c>
      <c r="BI1061" t="s">
        <v>52</v>
      </c>
      <c r="BK1061" t="s">
        <v>386</v>
      </c>
      <c r="BL1061" t="s">
        <v>130</v>
      </c>
      <c r="BM1061" t="s">
        <v>130</v>
      </c>
      <c r="BN1061" t="s">
        <v>117</v>
      </c>
      <c r="BO1061" t="s">
        <v>949</v>
      </c>
      <c r="BP1061">
        <v>0</v>
      </c>
      <c r="BQ1061">
        <v>1</v>
      </c>
      <c r="BR1061">
        <v>1</v>
      </c>
      <c r="BS1061">
        <v>0</v>
      </c>
      <c r="BT1061">
        <v>0</v>
      </c>
      <c r="BU1061">
        <v>0</v>
      </c>
      <c r="BV1061">
        <v>0</v>
      </c>
      <c r="BW1061">
        <v>0</v>
      </c>
      <c r="BX1061">
        <v>0</v>
      </c>
      <c r="BY1061">
        <v>0</v>
      </c>
      <c r="BZ1061">
        <v>0</v>
      </c>
      <c r="CA1061">
        <v>0</v>
      </c>
      <c r="CB1061">
        <v>0</v>
      </c>
      <c r="CC1061">
        <v>0</v>
      </c>
      <c r="CD1061">
        <v>0</v>
      </c>
      <c r="CE1061" t="s">
        <v>335</v>
      </c>
      <c r="CG1061" t="s">
        <v>335</v>
      </c>
      <c r="CI1061" t="s">
        <v>129</v>
      </c>
      <c r="CJ1061" t="s">
        <v>52</v>
      </c>
      <c r="CL1061" t="s">
        <v>52</v>
      </c>
      <c r="CN1061" t="s">
        <v>346</v>
      </c>
      <c r="CP1061">
        <v>6</v>
      </c>
      <c r="CS1061" t="s">
        <v>347</v>
      </c>
    </row>
    <row r="1062" spans="1:98" customFormat="1">
      <c r="A1062">
        <v>199382</v>
      </c>
      <c r="B1062" t="s">
        <v>33</v>
      </c>
      <c r="C1062" t="s">
        <v>322</v>
      </c>
      <c r="D1062">
        <v>1962</v>
      </c>
      <c r="E1062">
        <v>64</v>
      </c>
      <c r="F1062" t="s">
        <v>339</v>
      </c>
      <c r="G1062" t="s">
        <v>80</v>
      </c>
      <c r="H1062" t="s">
        <v>576</v>
      </c>
      <c r="I1062" t="s">
        <v>410</v>
      </c>
      <c r="J1062" t="s">
        <v>325</v>
      </c>
      <c r="K1062" s="329">
        <v>46123.803865740738</v>
      </c>
      <c r="L1062" t="s">
        <v>309</v>
      </c>
      <c r="M1062" t="s">
        <v>33</v>
      </c>
      <c r="N1062" t="s">
        <v>522</v>
      </c>
      <c r="O1062" t="s">
        <v>319</v>
      </c>
      <c r="P1062" t="s">
        <v>405</v>
      </c>
      <c r="Q1062" t="s">
        <v>306</v>
      </c>
      <c r="R1062" t="s">
        <v>383</v>
      </c>
      <c r="S1062" t="s">
        <v>122</v>
      </c>
      <c r="T1062" t="s">
        <v>394</v>
      </c>
      <c r="U1062" t="s">
        <v>83</v>
      </c>
      <c r="V1062" t="s">
        <v>112</v>
      </c>
      <c r="W1062" t="s">
        <v>610</v>
      </c>
      <c r="X1062">
        <v>0</v>
      </c>
      <c r="Y1062">
        <v>0</v>
      </c>
      <c r="Z1062">
        <v>1</v>
      </c>
      <c r="AA1062">
        <v>1</v>
      </c>
      <c r="AB1062">
        <v>1</v>
      </c>
      <c r="AC1062">
        <v>0</v>
      </c>
      <c r="AD1062">
        <v>0</v>
      </c>
      <c r="AE1062">
        <v>0</v>
      </c>
      <c r="AF1062">
        <v>0</v>
      </c>
      <c r="AG1062">
        <v>0</v>
      </c>
      <c r="AH1062">
        <v>0</v>
      </c>
      <c r="AI1062">
        <v>0</v>
      </c>
      <c r="AJ1062">
        <v>0</v>
      </c>
      <c r="AK1062">
        <v>0</v>
      </c>
      <c r="AL1062">
        <v>0</v>
      </c>
      <c r="AM1062">
        <v>0</v>
      </c>
      <c r="AN1062">
        <v>0</v>
      </c>
      <c r="AO1062">
        <v>0</v>
      </c>
      <c r="AP1062" t="s">
        <v>345</v>
      </c>
      <c r="AQ1062">
        <v>1</v>
      </c>
      <c r="AR1062">
        <v>0</v>
      </c>
      <c r="AS1062">
        <v>0</v>
      </c>
      <c r="AT1062">
        <v>0</v>
      </c>
      <c r="AU1062">
        <v>0</v>
      </c>
      <c r="AV1062">
        <v>0</v>
      </c>
      <c r="AW1062">
        <v>0</v>
      </c>
      <c r="AX1062">
        <v>0</v>
      </c>
      <c r="AY1062" t="s">
        <v>345</v>
      </c>
      <c r="AZ1062">
        <v>1</v>
      </c>
      <c r="BA1062">
        <v>0</v>
      </c>
      <c r="BB1062">
        <v>0</v>
      </c>
      <c r="BC1062">
        <v>0</v>
      </c>
      <c r="BD1062">
        <v>0</v>
      </c>
      <c r="BE1062">
        <v>0</v>
      </c>
      <c r="BF1062">
        <v>0</v>
      </c>
      <c r="BG1062">
        <v>0</v>
      </c>
      <c r="BH1062">
        <v>0</v>
      </c>
      <c r="BK1062" t="s">
        <v>130</v>
      </c>
      <c r="BL1062" t="s">
        <v>130</v>
      </c>
      <c r="BM1062" t="s">
        <v>130</v>
      </c>
      <c r="BN1062" t="s">
        <v>118</v>
      </c>
      <c r="BO1062" t="s">
        <v>1388</v>
      </c>
      <c r="BP1062">
        <v>0</v>
      </c>
      <c r="BQ1062">
        <v>0</v>
      </c>
      <c r="BR1062">
        <v>1</v>
      </c>
      <c r="BS1062">
        <v>1</v>
      </c>
      <c r="BT1062">
        <v>0</v>
      </c>
      <c r="BU1062">
        <v>1</v>
      </c>
      <c r="BV1062">
        <v>0</v>
      </c>
      <c r="BW1062">
        <v>0</v>
      </c>
      <c r="BX1062">
        <v>0</v>
      </c>
      <c r="BY1062">
        <v>0</v>
      </c>
      <c r="BZ1062">
        <v>0</v>
      </c>
      <c r="CA1062">
        <v>0</v>
      </c>
      <c r="CB1062">
        <v>0</v>
      </c>
      <c r="CC1062">
        <v>0</v>
      </c>
      <c r="CD1062">
        <v>0</v>
      </c>
      <c r="CE1062" t="s">
        <v>335</v>
      </c>
      <c r="CF1062" t="s">
        <v>3300</v>
      </c>
      <c r="CG1062" t="s">
        <v>151</v>
      </c>
      <c r="CI1062" t="s">
        <v>128</v>
      </c>
      <c r="CJ1062" t="s">
        <v>52</v>
      </c>
      <c r="CL1062" t="s">
        <v>52</v>
      </c>
      <c r="CN1062" t="s">
        <v>346</v>
      </c>
      <c r="CP1062">
        <v>8</v>
      </c>
      <c r="CS1062" t="s">
        <v>337</v>
      </c>
    </row>
    <row r="1063" spans="1:98" customFormat="1">
      <c r="A1063">
        <v>153247</v>
      </c>
      <c r="B1063" t="s">
        <v>338</v>
      </c>
      <c r="C1063" t="s">
        <v>322</v>
      </c>
      <c r="D1063">
        <v>1970</v>
      </c>
      <c r="E1063">
        <v>56</v>
      </c>
      <c r="F1063" t="s">
        <v>58</v>
      </c>
      <c r="G1063" t="s">
        <v>80</v>
      </c>
      <c r="H1063" t="s">
        <v>797</v>
      </c>
      <c r="I1063" t="s">
        <v>471</v>
      </c>
      <c r="J1063" t="s">
        <v>350</v>
      </c>
      <c r="K1063" s="329">
        <v>46123.772407407407</v>
      </c>
      <c r="L1063" t="s">
        <v>309</v>
      </c>
      <c r="M1063" t="s">
        <v>502</v>
      </c>
      <c r="N1063" t="s">
        <v>582</v>
      </c>
      <c r="O1063" t="s">
        <v>483</v>
      </c>
      <c r="P1063" t="s">
        <v>382</v>
      </c>
      <c r="Q1063" t="s">
        <v>1256</v>
      </c>
      <c r="R1063" t="s">
        <v>383</v>
      </c>
      <c r="S1063" t="s">
        <v>121</v>
      </c>
      <c r="T1063" t="s">
        <v>121</v>
      </c>
      <c r="U1063" t="s">
        <v>331</v>
      </c>
      <c r="V1063" t="s">
        <v>110</v>
      </c>
      <c r="W1063" t="s">
        <v>524</v>
      </c>
      <c r="X1063">
        <v>0</v>
      </c>
      <c r="Y1063">
        <v>1</v>
      </c>
      <c r="Z1063">
        <v>0</v>
      </c>
      <c r="AA1063">
        <v>0</v>
      </c>
      <c r="AB1063">
        <v>0</v>
      </c>
      <c r="AC1063">
        <v>0</v>
      </c>
      <c r="AD1063">
        <v>0</v>
      </c>
      <c r="AE1063">
        <v>0</v>
      </c>
      <c r="AF1063">
        <v>0</v>
      </c>
      <c r="AG1063">
        <v>0</v>
      </c>
      <c r="AH1063">
        <v>0</v>
      </c>
      <c r="AI1063">
        <v>0</v>
      </c>
      <c r="AJ1063">
        <v>0</v>
      </c>
      <c r="AK1063">
        <v>0</v>
      </c>
      <c r="AL1063">
        <v>0</v>
      </c>
      <c r="AM1063">
        <v>0</v>
      </c>
      <c r="AN1063">
        <v>0</v>
      </c>
      <c r="AO1063">
        <v>0</v>
      </c>
      <c r="AP1063" t="s">
        <v>345</v>
      </c>
      <c r="AQ1063">
        <v>1</v>
      </c>
      <c r="AR1063">
        <v>0</v>
      </c>
      <c r="AS1063">
        <v>0</v>
      </c>
      <c r="AT1063">
        <v>0</v>
      </c>
      <c r="AU1063">
        <v>0</v>
      </c>
      <c r="AV1063">
        <v>0</v>
      </c>
      <c r="AW1063">
        <v>0</v>
      </c>
      <c r="AX1063">
        <v>0</v>
      </c>
      <c r="AY1063" t="s">
        <v>345</v>
      </c>
      <c r="AZ1063">
        <v>1</v>
      </c>
      <c r="BA1063">
        <v>0</v>
      </c>
      <c r="BB1063">
        <v>0</v>
      </c>
      <c r="BC1063">
        <v>0</v>
      </c>
      <c r="BD1063">
        <v>0</v>
      </c>
      <c r="BE1063">
        <v>0</v>
      </c>
      <c r="BF1063">
        <v>0</v>
      </c>
      <c r="BG1063">
        <v>0</v>
      </c>
      <c r="BH1063">
        <v>0</v>
      </c>
      <c r="BK1063" t="s">
        <v>386</v>
      </c>
      <c r="BL1063" t="s">
        <v>128</v>
      </c>
      <c r="BM1063" t="s">
        <v>128</v>
      </c>
      <c r="BN1063" t="s">
        <v>118</v>
      </c>
      <c r="BO1063" t="s">
        <v>924</v>
      </c>
      <c r="BP1063">
        <v>0</v>
      </c>
      <c r="BQ1063">
        <v>0</v>
      </c>
      <c r="BR1063">
        <v>0</v>
      </c>
      <c r="BS1063">
        <v>0</v>
      </c>
      <c r="BT1063">
        <v>0</v>
      </c>
      <c r="BU1063">
        <v>1</v>
      </c>
      <c r="BV1063">
        <v>0</v>
      </c>
      <c r="BW1063">
        <v>0</v>
      </c>
      <c r="BX1063">
        <v>0</v>
      </c>
      <c r="BY1063">
        <v>0</v>
      </c>
      <c r="BZ1063">
        <v>0</v>
      </c>
      <c r="CA1063">
        <v>0</v>
      </c>
      <c r="CB1063">
        <v>0</v>
      </c>
      <c r="CC1063">
        <v>0</v>
      </c>
      <c r="CD1063">
        <v>0</v>
      </c>
      <c r="CE1063" t="s">
        <v>335</v>
      </c>
      <c r="CF1063" t="s">
        <v>3301</v>
      </c>
      <c r="CG1063" t="s">
        <v>335</v>
      </c>
      <c r="CH1063" t="s">
        <v>467</v>
      </c>
      <c r="CI1063" t="s">
        <v>128</v>
      </c>
      <c r="CJ1063" t="s">
        <v>52</v>
      </c>
      <c r="CL1063" t="s">
        <v>52</v>
      </c>
      <c r="CN1063" t="s">
        <v>346</v>
      </c>
      <c r="CP1063">
        <v>9</v>
      </c>
      <c r="CS1063" t="s">
        <v>337</v>
      </c>
    </row>
    <row r="1064" spans="1:98" customFormat="1">
      <c r="A1064">
        <v>199378</v>
      </c>
      <c r="B1064" t="s">
        <v>29</v>
      </c>
      <c r="C1064" t="s">
        <v>360</v>
      </c>
      <c r="D1064">
        <v>1960</v>
      </c>
      <c r="E1064">
        <v>66</v>
      </c>
      <c r="F1064" t="s">
        <v>339</v>
      </c>
      <c r="G1064" t="s">
        <v>80</v>
      </c>
      <c r="H1064" t="s">
        <v>574</v>
      </c>
      <c r="I1064" t="s">
        <v>397</v>
      </c>
      <c r="J1064" t="s">
        <v>325</v>
      </c>
      <c r="K1064" s="329">
        <v>46123.767314814817</v>
      </c>
      <c r="L1064" t="s">
        <v>309</v>
      </c>
      <c r="M1064" t="s">
        <v>29</v>
      </c>
      <c r="N1064" t="s">
        <v>458</v>
      </c>
      <c r="O1064" t="s">
        <v>459</v>
      </c>
      <c r="P1064" t="s">
        <v>353</v>
      </c>
      <c r="Q1064" t="s">
        <v>305</v>
      </c>
      <c r="R1064" t="s">
        <v>122</v>
      </c>
      <c r="S1064" t="s">
        <v>122</v>
      </c>
      <c r="T1064" t="s">
        <v>343</v>
      </c>
      <c r="U1064" t="s">
        <v>331</v>
      </c>
      <c r="V1064" t="s">
        <v>107</v>
      </c>
      <c r="W1064" t="s">
        <v>521</v>
      </c>
      <c r="X1064">
        <v>0</v>
      </c>
      <c r="Y1064">
        <v>1</v>
      </c>
      <c r="Z1064">
        <v>0</v>
      </c>
      <c r="AA1064">
        <v>0</v>
      </c>
      <c r="AB1064">
        <v>1</v>
      </c>
      <c r="AC1064">
        <v>0</v>
      </c>
      <c r="AD1064">
        <v>0</v>
      </c>
      <c r="AE1064">
        <v>0</v>
      </c>
      <c r="AF1064">
        <v>0</v>
      </c>
      <c r="AG1064">
        <v>0</v>
      </c>
      <c r="AH1064">
        <v>0</v>
      </c>
      <c r="AI1064">
        <v>0</v>
      </c>
      <c r="AJ1064">
        <v>0</v>
      </c>
      <c r="AK1064">
        <v>0</v>
      </c>
      <c r="AL1064">
        <v>0</v>
      </c>
      <c r="AM1064">
        <v>0</v>
      </c>
      <c r="AN1064">
        <v>0</v>
      </c>
      <c r="AO1064">
        <v>0</v>
      </c>
      <c r="AP1064" t="s">
        <v>345</v>
      </c>
      <c r="AQ1064">
        <v>1</v>
      </c>
      <c r="AR1064">
        <v>0</v>
      </c>
      <c r="AS1064">
        <v>0</v>
      </c>
      <c r="AT1064">
        <v>0</v>
      </c>
      <c r="AU1064">
        <v>0</v>
      </c>
      <c r="AV1064">
        <v>0</v>
      </c>
      <c r="AW1064">
        <v>0</v>
      </c>
      <c r="AX1064">
        <v>0</v>
      </c>
      <c r="AY1064" t="s">
        <v>345</v>
      </c>
      <c r="AZ1064">
        <v>1</v>
      </c>
      <c r="BA1064">
        <v>0</v>
      </c>
      <c r="BB1064">
        <v>0</v>
      </c>
      <c r="BC1064">
        <v>0</v>
      </c>
      <c r="BD1064">
        <v>0</v>
      </c>
      <c r="BE1064">
        <v>0</v>
      </c>
      <c r="BF1064">
        <v>0</v>
      </c>
      <c r="BG1064">
        <v>0</v>
      </c>
      <c r="BH1064">
        <v>0</v>
      </c>
      <c r="BK1064" t="s">
        <v>131</v>
      </c>
      <c r="BL1064" t="s">
        <v>130</v>
      </c>
      <c r="BM1064" t="s">
        <v>129</v>
      </c>
      <c r="BN1064" t="s">
        <v>117</v>
      </c>
      <c r="BO1064" t="s">
        <v>928</v>
      </c>
      <c r="BP1064">
        <v>0</v>
      </c>
      <c r="BQ1064">
        <v>0</v>
      </c>
      <c r="BR1064">
        <v>0</v>
      </c>
      <c r="BS1064">
        <v>1</v>
      </c>
      <c r="BT1064">
        <v>0</v>
      </c>
      <c r="BU1064">
        <v>0</v>
      </c>
      <c r="BV1064">
        <v>0</v>
      </c>
      <c r="BW1064">
        <v>0</v>
      </c>
      <c r="BX1064">
        <v>0</v>
      </c>
      <c r="BY1064">
        <v>0</v>
      </c>
      <c r="BZ1064">
        <v>0</v>
      </c>
      <c r="CA1064">
        <v>0</v>
      </c>
      <c r="CB1064">
        <v>0</v>
      </c>
      <c r="CC1064">
        <v>0</v>
      </c>
      <c r="CD1064">
        <v>0</v>
      </c>
      <c r="CE1064" t="s">
        <v>167</v>
      </c>
      <c r="CG1064" t="s">
        <v>137</v>
      </c>
      <c r="CI1064" t="s">
        <v>129</v>
      </c>
      <c r="CJ1064" t="s">
        <v>53</v>
      </c>
      <c r="CK1064" t="s">
        <v>3302</v>
      </c>
      <c r="CL1064" t="s">
        <v>53</v>
      </c>
      <c r="CM1064" t="s">
        <v>3303</v>
      </c>
      <c r="CN1064" t="s">
        <v>346</v>
      </c>
      <c r="CP1064">
        <v>2</v>
      </c>
      <c r="CQ1064" t="s">
        <v>3304</v>
      </c>
      <c r="CS1064" t="s">
        <v>347</v>
      </c>
      <c r="CT1064" t="s">
        <v>3305</v>
      </c>
    </row>
    <row r="1065" spans="1:98" customFormat="1">
      <c r="A1065">
        <v>151243</v>
      </c>
      <c r="B1065" t="s">
        <v>321</v>
      </c>
      <c r="C1065" t="s">
        <v>322</v>
      </c>
      <c r="D1065">
        <v>1973</v>
      </c>
      <c r="E1065">
        <v>53</v>
      </c>
      <c r="F1065" t="s">
        <v>58</v>
      </c>
      <c r="G1065" t="s">
        <v>78</v>
      </c>
      <c r="H1065" t="s">
        <v>467</v>
      </c>
      <c r="I1065" t="s">
        <v>478</v>
      </c>
      <c r="J1065" t="s">
        <v>325</v>
      </c>
      <c r="K1065" s="329">
        <v>46123.752002314817</v>
      </c>
      <c r="L1065" t="s">
        <v>309</v>
      </c>
      <c r="M1065" t="s">
        <v>1372</v>
      </c>
      <c r="N1065" t="s">
        <v>1402</v>
      </c>
      <c r="O1065" t="s">
        <v>377</v>
      </c>
      <c r="P1065" t="s">
        <v>365</v>
      </c>
      <c r="Q1065" t="s">
        <v>304</v>
      </c>
      <c r="R1065" t="s">
        <v>122</v>
      </c>
      <c r="S1065" t="s">
        <v>121</v>
      </c>
      <c r="T1065" t="s">
        <v>121</v>
      </c>
      <c r="U1065" t="s">
        <v>395</v>
      </c>
      <c r="V1065" t="s">
        <v>107</v>
      </c>
      <c r="W1065" t="s">
        <v>521</v>
      </c>
      <c r="X1065">
        <v>0</v>
      </c>
      <c r="Y1065">
        <v>1</v>
      </c>
      <c r="Z1065">
        <v>0</v>
      </c>
      <c r="AA1065">
        <v>0</v>
      </c>
      <c r="AB1065">
        <v>1</v>
      </c>
      <c r="AC1065">
        <v>0</v>
      </c>
      <c r="AD1065">
        <v>0</v>
      </c>
      <c r="AE1065">
        <v>0</v>
      </c>
      <c r="AF1065">
        <v>0</v>
      </c>
      <c r="AG1065">
        <v>0</v>
      </c>
      <c r="AH1065">
        <v>0</v>
      </c>
      <c r="AI1065">
        <v>0</v>
      </c>
      <c r="AJ1065">
        <v>0</v>
      </c>
      <c r="AK1065">
        <v>0</v>
      </c>
      <c r="AL1065">
        <v>0</v>
      </c>
      <c r="AM1065">
        <v>0</v>
      </c>
      <c r="AN1065">
        <v>0</v>
      </c>
      <c r="AO1065">
        <v>0</v>
      </c>
      <c r="AP1065" t="s">
        <v>345</v>
      </c>
      <c r="AQ1065">
        <v>1</v>
      </c>
      <c r="AR1065">
        <v>0</v>
      </c>
      <c r="AS1065">
        <v>0</v>
      </c>
      <c r="AT1065">
        <v>0</v>
      </c>
      <c r="AU1065">
        <v>0</v>
      </c>
      <c r="AV1065">
        <v>0</v>
      </c>
      <c r="AW1065">
        <v>0</v>
      </c>
      <c r="AX1065">
        <v>0</v>
      </c>
      <c r="AY1065" t="s">
        <v>345</v>
      </c>
      <c r="AZ1065">
        <v>1</v>
      </c>
      <c r="BA1065">
        <v>0</v>
      </c>
      <c r="BB1065">
        <v>0</v>
      </c>
      <c r="BC1065">
        <v>0</v>
      </c>
      <c r="BD1065">
        <v>0</v>
      </c>
      <c r="BE1065">
        <v>0</v>
      </c>
      <c r="BF1065">
        <v>0</v>
      </c>
      <c r="BG1065">
        <v>0</v>
      </c>
      <c r="BH1065">
        <v>0</v>
      </c>
      <c r="BK1065" t="s">
        <v>386</v>
      </c>
      <c r="BL1065" t="s">
        <v>132</v>
      </c>
      <c r="BM1065" t="s">
        <v>131</v>
      </c>
      <c r="BN1065" t="s">
        <v>118</v>
      </c>
      <c r="BO1065" t="s">
        <v>922</v>
      </c>
      <c r="BP1065">
        <v>1</v>
      </c>
      <c r="BQ1065">
        <v>0</v>
      </c>
      <c r="BR1065">
        <v>0</v>
      </c>
      <c r="BS1065">
        <v>0</v>
      </c>
      <c r="BT1065">
        <v>0</v>
      </c>
      <c r="BU1065">
        <v>0</v>
      </c>
      <c r="BV1065">
        <v>0</v>
      </c>
      <c r="BW1065">
        <v>0</v>
      </c>
      <c r="BX1065">
        <v>0</v>
      </c>
      <c r="BY1065">
        <v>0</v>
      </c>
      <c r="BZ1065">
        <v>0</v>
      </c>
      <c r="CA1065">
        <v>0</v>
      </c>
      <c r="CB1065">
        <v>0</v>
      </c>
      <c r="CC1065">
        <v>0</v>
      </c>
      <c r="CD1065">
        <v>0</v>
      </c>
      <c r="CE1065" t="s">
        <v>137</v>
      </c>
      <c r="CG1065" t="s">
        <v>153</v>
      </c>
      <c r="CI1065" t="s">
        <v>130</v>
      </c>
      <c r="CJ1065" t="s">
        <v>52</v>
      </c>
      <c r="CL1065" t="s">
        <v>52</v>
      </c>
      <c r="CN1065" t="s">
        <v>346</v>
      </c>
      <c r="CP1065">
        <v>8</v>
      </c>
      <c r="CQ1065" t="s">
        <v>3306</v>
      </c>
      <c r="CS1065" t="s">
        <v>337</v>
      </c>
    </row>
    <row r="1066" spans="1:98" customFormat="1">
      <c r="A1066">
        <v>199373</v>
      </c>
      <c r="B1066" t="s">
        <v>356</v>
      </c>
      <c r="C1066" t="s">
        <v>360</v>
      </c>
      <c r="D1066">
        <v>1975</v>
      </c>
      <c r="E1066">
        <v>51</v>
      </c>
      <c r="F1066" t="s">
        <v>58</v>
      </c>
      <c r="G1066" t="s">
        <v>84</v>
      </c>
      <c r="H1066" t="s">
        <v>355</v>
      </c>
      <c r="I1066" t="s">
        <v>397</v>
      </c>
      <c r="J1066" t="s">
        <v>350</v>
      </c>
      <c r="K1066" s="329">
        <v>46123.746678240743</v>
      </c>
      <c r="L1066" t="s">
        <v>309</v>
      </c>
      <c r="M1066" t="s">
        <v>445</v>
      </c>
      <c r="N1066" t="s">
        <v>447</v>
      </c>
      <c r="O1066" t="s">
        <v>328</v>
      </c>
      <c r="P1066" t="s">
        <v>329</v>
      </c>
      <c r="R1066" t="s">
        <v>122</v>
      </c>
      <c r="S1066" t="s">
        <v>122</v>
      </c>
      <c r="T1066" t="s">
        <v>330</v>
      </c>
      <c r="U1066" t="s">
        <v>331</v>
      </c>
      <c r="V1066" t="s">
        <v>110</v>
      </c>
      <c r="W1066" t="s">
        <v>384</v>
      </c>
      <c r="X1066">
        <v>0</v>
      </c>
      <c r="Y1066">
        <v>0</v>
      </c>
      <c r="Z1066">
        <v>0</v>
      </c>
      <c r="AA1066">
        <v>0</v>
      </c>
      <c r="AB1066">
        <v>1</v>
      </c>
      <c r="AC1066">
        <v>0</v>
      </c>
      <c r="AD1066">
        <v>0</v>
      </c>
      <c r="AE1066">
        <v>0</v>
      </c>
      <c r="AF1066">
        <v>0</v>
      </c>
      <c r="AG1066">
        <v>0</v>
      </c>
      <c r="AH1066">
        <v>0</v>
      </c>
      <c r="AI1066">
        <v>0</v>
      </c>
      <c r="AJ1066">
        <v>0</v>
      </c>
      <c r="AK1066">
        <v>0</v>
      </c>
      <c r="AL1066">
        <v>0</v>
      </c>
      <c r="AM1066">
        <v>0</v>
      </c>
      <c r="AN1066">
        <v>0</v>
      </c>
      <c r="AO1066">
        <v>0</v>
      </c>
      <c r="AP1066" t="s">
        <v>464</v>
      </c>
      <c r="AQ1066">
        <v>0</v>
      </c>
      <c r="AR1066">
        <v>0</v>
      </c>
      <c r="AS1066">
        <v>0</v>
      </c>
      <c r="AT1066">
        <v>1</v>
      </c>
      <c r="AU1066">
        <v>0</v>
      </c>
      <c r="AV1066">
        <v>0</v>
      </c>
      <c r="AW1066">
        <v>0</v>
      </c>
      <c r="AX1066">
        <v>0</v>
      </c>
      <c r="AY1066" t="s">
        <v>604</v>
      </c>
      <c r="AZ1066">
        <v>0</v>
      </c>
      <c r="BA1066">
        <v>0</v>
      </c>
      <c r="BB1066">
        <v>0</v>
      </c>
      <c r="BC1066">
        <v>1</v>
      </c>
      <c r="BD1066">
        <v>0</v>
      </c>
      <c r="BE1066">
        <v>1</v>
      </c>
      <c r="BF1066">
        <v>0</v>
      </c>
      <c r="BG1066">
        <v>0</v>
      </c>
      <c r="BH1066">
        <v>0</v>
      </c>
      <c r="BI1066" t="s">
        <v>54</v>
      </c>
      <c r="BJ1066" t="s">
        <v>694</v>
      </c>
      <c r="BK1066" t="s">
        <v>131</v>
      </c>
      <c r="BL1066" t="s">
        <v>131</v>
      </c>
      <c r="BM1066" t="s">
        <v>131</v>
      </c>
      <c r="BN1066" t="s">
        <v>118</v>
      </c>
      <c r="BO1066" t="s">
        <v>938</v>
      </c>
      <c r="BP1066">
        <v>0</v>
      </c>
      <c r="BQ1066">
        <v>0</v>
      </c>
      <c r="BR1066">
        <v>0</v>
      </c>
      <c r="BS1066">
        <v>0</v>
      </c>
      <c r="BT1066">
        <v>0</v>
      </c>
      <c r="BU1066">
        <v>0</v>
      </c>
      <c r="BV1066">
        <v>0</v>
      </c>
      <c r="BW1066">
        <v>1</v>
      </c>
      <c r="BX1066">
        <v>0</v>
      </c>
      <c r="BY1066">
        <v>0</v>
      </c>
      <c r="BZ1066">
        <v>0</v>
      </c>
      <c r="CA1066">
        <v>0</v>
      </c>
      <c r="CB1066">
        <v>0</v>
      </c>
      <c r="CC1066">
        <v>0</v>
      </c>
      <c r="CD1066">
        <v>0</v>
      </c>
      <c r="CE1066" t="s">
        <v>137</v>
      </c>
      <c r="CG1066" t="s">
        <v>139</v>
      </c>
      <c r="CI1066" t="s">
        <v>130</v>
      </c>
      <c r="CJ1066" t="s">
        <v>52</v>
      </c>
      <c r="CL1066" t="s">
        <v>52</v>
      </c>
      <c r="CN1066" t="s">
        <v>336</v>
      </c>
      <c r="CP1066">
        <v>8</v>
      </c>
      <c r="CR1066" t="s">
        <v>3307</v>
      </c>
      <c r="CS1066" t="s">
        <v>337</v>
      </c>
    </row>
    <row r="1067" spans="1:98" customFormat="1">
      <c r="A1067">
        <v>199377</v>
      </c>
      <c r="B1067" t="s">
        <v>406</v>
      </c>
      <c r="C1067" t="s">
        <v>322</v>
      </c>
      <c r="D1067">
        <v>1964</v>
      </c>
      <c r="E1067">
        <v>62</v>
      </c>
      <c r="F1067" t="s">
        <v>339</v>
      </c>
      <c r="G1067" t="s">
        <v>80</v>
      </c>
      <c r="H1067" t="s">
        <v>515</v>
      </c>
      <c r="I1067" t="s">
        <v>471</v>
      </c>
      <c r="J1067" t="s">
        <v>325</v>
      </c>
      <c r="K1067" s="329">
        <v>46123.746678240743</v>
      </c>
      <c r="L1067" t="s">
        <v>309</v>
      </c>
      <c r="M1067" t="s">
        <v>406</v>
      </c>
      <c r="N1067" t="s">
        <v>407</v>
      </c>
      <c r="O1067" t="s">
        <v>328</v>
      </c>
      <c r="P1067" t="s">
        <v>329</v>
      </c>
      <c r="R1067" t="s">
        <v>122</v>
      </c>
      <c r="S1067" t="s">
        <v>122</v>
      </c>
      <c r="T1067" t="s">
        <v>330</v>
      </c>
      <c r="U1067" t="s">
        <v>331</v>
      </c>
      <c r="V1067" t="s">
        <v>107</v>
      </c>
      <c r="W1067" t="s">
        <v>384</v>
      </c>
      <c r="X1067">
        <v>0</v>
      </c>
      <c r="Y1067">
        <v>0</v>
      </c>
      <c r="Z1067">
        <v>0</v>
      </c>
      <c r="AA1067">
        <v>0</v>
      </c>
      <c r="AB1067">
        <v>1</v>
      </c>
      <c r="AC1067">
        <v>0</v>
      </c>
      <c r="AD1067">
        <v>0</v>
      </c>
      <c r="AE1067">
        <v>0</v>
      </c>
      <c r="AF1067">
        <v>0</v>
      </c>
      <c r="AG1067">
        <v>0</v>
      </c>
      <c r="AH1067">
        <v>0</v>
      </c>
      <c r="AI1067">
        <v>0</v>
      </c>
      <c r="AJ1067">
        <v>0</v>
      </c>
      <c r="AK1067">
        <v>0</v>
      </c>
      <c r="AL1067">
        <v>0</v>
      </c>
      <c r="AM1067">
        <v>0</v>
      </c>
      <c r="AN1067">
        <v>0</v>
      </c>
      <c r="AO1067">
        <v>0</v>
      </c>
      <c r="AP1067" t="s">
        <v>345</v>
      </c>
      <c r="AQ1067">
        <v>1</v>
      </c>
      <c r="AR1067">
        <v>0</v>
      </c>
      <c r="AS1067">
        <v>0</v>
      </c>
      <c r="AT1067">
        <v>0</v>
      </c>
      <c r="AU1067">
        <v>0</v>
      </c>
      <c r="AV1067">
        <v>0</v>
      </c>
      <c r="AW1067">
        <v>0</v>
      </c>
      <c r="AX1067">
        <v>0</v>
      </c>
      <c r="AY1067" t="s">
        <v>345</v>
      </c>
      <c r="AZ1067">
        <v>1</v>
      </c>
      <c r="BA1067">
        <v>0</v>
      </c>
      <c r="BB1067">
        <v>0</v>
      </c>
      <c r="BC1067">
        <v>0</v>
      </c>
      <c r="BD1067">
        <v>0</v>
      </c>
      <c r="BE1067">
        <v>0</v>
      </c>
      <c r="BF1067">
        <v>0</v>
      </c>
      <c r="BG1067">
        <v>0</v>
      </c>
      <c r="BH1067">
        <v>0</v>
      </c>
      <c r="BK1067" t="s">
        <v>132</v>
      </c>
      <c r="BL1067" t="s">
        <v>130</v>
      </c>
      <c r="BM1067" t="s">
        <v>131</v>
      </c>
      <c r="BN1067" t="s">
        <v>118</v>
      </c>
      <c r="BO1067" t="s">
        <v>924</v>
      </c>
      <c r="BP1067">
        <v>0</v>
      </c>
      <c r="BQ1067">
        <v>0</v>
      </c>
      <c r="BR1067">
        <v>0</v>
      </c>
      <c r="BS1067">
        <v>0</v>
      </c>
      <c r="BT1067">
        <v>0</v>
      </c>
      <c r="BU1067">
        <v>1</v>
      </c>
      <c r="BV1067">
        <v>0</v>
      </c>
      <c r="BW1067">
        <v>0</v>
      </c>
      <c r="BX1067">
        <v>0</v>
      </c>
      <c r="BY1067">
        <v>0</v>
      </c>
      <c r="BZ1067">
        <v>0</v>
      </c>
      <c r="CA1067">
        <v>0</v>
      </c>
      <c r="CB1067">
        <v>0</v>
      </c>
      <c r="CC1067">
        <v>0</v>
      </c>
      <c r="CD1067">
        <v>0</v>
      </c>
      <c r="CE1067" t="s">
        <v>335</v>
      </c>
      <c r="CG1067" t="s">
        <v>335</v>
      </c>
      <c r="CI1067" t="s">
        <v>131</v>
      </c>
      <c r="CJ1067" t="s">
        <v>52</v>
      </c>
      <c r="CL1067" t="s">
        <v>52</v>
      </c>
      <c r="CN1067" t="s">
        <v>336</v>
      </c>
      <c r="CP1067">
        <v>8</v>
      </c>
    </row>
    <row r="1068" spans="1:98" customFormat="1">
      <c r="A1068">
        <v>109011</v>
      </c>
      <c r="B1068" t="s">
        <v>1363</v>
      </c>
      <c r="C1068" t="s">
        <v>322</v>
      </c>
      <c r="D1068">
        <v>1997</v>
      </c>
      <c r="E1068">
        <v>29</v>
      </c>
      <c r="F1068" t="s">
        <v>323</v>
      </c>
      <c r="G1068" t="s">
        <v>85</v>
      </c>
      <c r="H1068" t="s">
        <v>1405</v>
      </c>
      <c r="I1068" t="s">
        <v>410</v>
      </c>
      <c r="J1068" t="s">
        <v>350</v>
      </c>
      <c r="K1068" s="329">
        <v>46123.743645833332</v>
      </c>
      <c r="L1068" t="s">
        <v>309</v>
      </c>
      <c r="M1068" t="s">
        <v>406</v>
      </c>
      <c r="N1068" t="s">
        <v>407</v>
      </c>
      <c r="O1068" t="s">
        <v>328</v>
      </c>
      <c r="P1068" t="s">
        <v>329</v>
      </c>
      <c r="R1068" t="s">
        <v>122</v>
      </c>
      <c r="S1068" t="s">
        <v>122</v>
      </c>
      <c r="T1068" t="s">
        <v>391</v>
      </c>
      <c r="U1068" t="s">
        <v>331</v>
      </c>
      <c r="V1068" t="s">
        <v>111</v>
      </c>
      <c r="W1068" t="s">
        <v>423</v>
      </c>
      <c r="X1068">
        <v>0</v>
      </c>
      <c r="Y1068">
        <v>0</v>
      </c>
      <c r="Z1068">
        <v>0</v>
      </c>
      <c r="AA1068">
        <v>0</v>
      </c>
      <c r="AB1068">
        <v>0</v>
      </c>
      <c r="AC1068">
        <v>0</v>
      </c>
      <c r="AD1068">
        <v>0</v>
      </c>
      <c r="AE1068">
        <v>0</v>
      </c>
      <c r="AF1068">
        <v>0</v>
      </c>
      <c r="AG1068">
        <v>0</v>
      </c>
      <c r="AH1068">
        <v>0</v>
      </c>
      <c r="AI1068">
        <v>0</v>
      </c>
      <c r="AJ1068">
        <v>0</v>
      </c>
      <c r="AK1068">
        <v>0</v>
      </c>
      <c r="AL1068">
        <v>0</v>
      </c>
      <c r="AM1068">
        <v>1</v>
      </c>
      <c r="AN1068">
        <v>0</v>
      </c>
      <c r="AO1068">
        <v>0</v>
      </c>
      <c r="AP1068" t="s">
        <v>510</v>
      </c>
      <c r="AQ1068">
        <v>0</v>
      </c>
      <c r="AR1068">
        <v>0</v>
      </c>
      <c r="AS1068">
        <v>1</v>
      </c>
      <c r="AT1068">
        <v>0</v>
      </c>
      <c r="AU1068">
        <v>0</v>
      </c>
      <c r="AV1068">
        <v>0</v>
      </c>
      <c r="AW1068">
        <v>0</v>
      </c>
      <c r="AX1068">
        <v>0</v>
      </c>
      <c r="AY1068" t="s">
        <v>345</v>
      </c>
      <c r="AZ1068">
        <v>1</v>
      </c>
      <c r="BA1068">
        <v>0</v>
      </c>
      <c r="BB1068">
        <v>0</v>
      </c>
      <c r="BC1068">
        <v>0</v>
      </c>
      <c r="BD1068">
        <v>0</v>
      </c>
      <c r="BE1068">
        <v>0</v>
      </c>
      <c r="BF1068">
        <v>0</v>
      </c>
      <c r="BG1068">
        <v>0</v>
      </c>
      <c r="BH1068">
        <v>0</v>
      </c>
      <c r="BK1068" t="s">
        <v>130</v>
      </c>
      <c r="BL1068" t="s">
        <v>131</v>
      </c>
      <c r="BM1068" t="s">
        <v>131</v>
      </c>
      <c r="BN1068" t="s">
        <v>117</v>
      </c>
      <c r="BO1068" t="s">
        <v>921</v>
      </c>
      <c r="BP1068">
        <v>0</v>
      </c>
      <c r="BQ1068">
        <v>0</v>
      </c>
      <c r="BR1068">
        <v>0</v>
      </c>
      <c r="BS1068">
        <v>0</v>
      </c>
      <c r="BT1068">
        <v>0</v>
      </c>
      <c r="BU1068">
        <v>0</v>
      </c>
      <c r="BV1068">
        <v>0</v>
      </c>
      <c r="BW1068">
        <v>0</v>
      </c>
      <c r="BX1068">
        <v>0</v>
      </c>
      <c r="BY1068">
        <v>0</v>
      </c>
      <c r="BZ1068">
        <v>1</v>
      </c>
      <c r="CA1068">
        <v>0</v>
      </c>
      <c r="CB1068">
        <v>0</v>
      </c>
      <c r="CC1068">
        <v>0</v>
      </c>
      <c r="CD1068">
        <v>0</v>
      </c>
      <c r="CE1068" t="s">
        <v>200</v>
      </c>
      <c r="CG1068" t="s">
        <v>229</v>
      </c>
      <c r="CI1068" t="s">
        <v>128</v>
      </c>
      <c r="CJ1068" t="s">
        <v>51</v>
      </c>
      <c r="CK1068" t="s">
        <v>3308</v>
      </c>
      <c r="CL1068" t="s">
        <v>51</v>
      </c>
      <c r="CN1068" t="s">
        <v>346</v>
      </c>
      <c r="CP1068">
        <v>10</v>
      </c>
      <c r="CQ1068" t="s">
        <v>3309</v>
      </c>
      <c r="CS1068" t="s">
        <v>337</v>
      </c>
    </row>
    <row r="1069" spans="1:98" customFormat="1">
      <c r="A1069">
        <v>199373</v>
      </c>
      <c r="B1069" t="s">
        <v>356</v>
      </c>
      <c r="C1069" t="s">
        <v>360</v>
      </c>
      <c r="D1069">
        <v>1975</v>
      </c>
      <c r="E1069">
        <v>51</v>
      </c>
      <c r="F1069" t="s">
        <v>58</v>
      </c>
      <c r="G1069" t="s">
        <v>84</v>
      </c>
      <c r="H1069" t="s">
        <v>355</v>
      </c>
      <c r="I1069" t="s">
        <v>397</v>
      </c>
      <c r="J1069" t="s">
        <v>350</v>
      </c>
      <c r="K1069" s="329">
        <v>46123.726261574076</v>
      </c>
      <c r="L1069" t="s">
        <v>309</v>
      </c>
      <c r="M1069" t="s">
        <v>356</v>
      </c>
      <c r="N1069" t="s">
        <v>357</v>
      </c>
      <c r="O1069" t="s">
        <v>358</v>
      </c>
      <c r="P1069" t="s">
        <v>329</v>
      </c>
      <c r="R1069" t="s">
        <v>122</v>
      </c>
      <c r="S1069" t="s">
        <v>122</v>
      </c>
      <c r="T1069" t="s">
        <v>330</v>
      </c>
      <c r="U1069" t="s">
        <v>331</v>
      </c>
      <c r="V1069" t="s">
        <v>110</v>
      </c>
      <c r="W1069" t="s">
        <v>610</v>
      </c>
      <c r="X1069">
        <v>0</v>
      </c>
      <c r="Y1069">
        <v>0</v>
      </c>
      <c r="Z1069">
        <v>1</v>
      </c>
      <c r="AA1069">
        <v>1</v>
      </c>
      <c r="AB1069">
        <v>1</v>
      </c>
      <c r="AC1069">
        <v>0</v>
      </c>
      <c r="AD1069">
        <v>0</v>
      </c>
      <c r="AE1069">
        <v>0</v>
      </c>
      <c r="AF1069">
        <v>0</v>
      </c>
      <c r="AG1069">
        <v>0</v>
      </c>
      <c r="AH1069">
        <v>0</v>
      </c>
      <c r="AI1069">
        <v>0</v>
      </c>
      <c r="AJ1069">
        <v>0</v>
      </c>
      <c r="AK1069">
        <v>0</v>
      </c>
      <c r="AL1069">
        <v>0</v>
      </c>
      <c r="AM1069">
        <v>0</v>
      </c>
      <c r="AN1069">
        <v>0</v>
      </c>
      <c r="AO1069">
        <v>0</v>
      </c>
      <c r="AP1069" t="s">
        <v>333</v>
      </c>
      <c r="AQ1069">
        <v>0</v>
      </c>
      <c r="AR1069">
        <v>0</v>
      </c>
      <c r="AS1069">
        <v>1</v>
      </c>
      <c r="AT1069">
        <v>1</v>
      </c>
      <c r="AU1069">
        <v>0</v>
      </c>
      <c r="AV1069">
        <v>0</v>
      </c>
      <c r="AW1069">
        <v>0</v>
      </c>
      <c r="AX1069">
        <v>0</v>
      </c>
      <c r="AY1069" t="s">
        <v>608</v>
      </c>
      <c r="AZ1069">
        <v>0</v>
      </c>
      <c r="BA1069">
        <v>0</v>
      </c>
      <c r="BB1069">
        <v>0</v>
      </c>
      <c r="BC1069">
        <v>0</v>
      </c>
      <c r="BD1069">
        <v>0</v>
      </c>
      <c r="BE1069">
        <v>1</v>
      </c>
      <c r="BF1069">
        <v>0</v>
      </c>
      <c r="BG1069">
        <v>0</v>
      </c>
      <c r="BH1069">
        <v>0</v>
      </c>
      <c r="BK1069" t="s">
        <v>131</v>
      </c>
      <c r="BL1069" t="s">
        <v>131</v>
      </c>
      <c r="BM1069" t="s">
        <v>131</v>
      </c>
      <c r="BN1069" t="s">
        <v>118</v>
      </c>
      <c r="BO1069" t="s">
        <v>1482</v>
      </c>
      <c r="BP1069">
        <v>1</v>
      </c>
      <c r="BQ1069">
        <v>0</v>
      </c>
      <c r="BR1069">
        <v>0</v>
      </c>
      <c r="BS1069">
        <v>0</v>
      </c>
      <c r="BT1069">
        <v>0</v>
      </c>
      <c r="BU1069">
        <v>1</v>
      </c>
      <c r="BV1069">
        <v>1</v>
      </c>
      <c r="BW1069">
        <v>1</v>
      </c>
      <c r="BX1069">
        <v>0</v>
      </c>
      <c r="BY1069">
        <v>0</v>
      </c>
      <c r="BZ1069">
        <v>0</v>
      </c>
      <c r="CA1069">
        <v>0</v>
      </c>
      <c r="CB1069">
        <v>0</v>
      </c>
      <c r="CC1069">
        <v>0</v>
      </c>
      <c r="CD1069">
        <v>0</v>
      </c>
      <c r="CE1069" t="s">
        <v>137</v>
      </c>
      <c r="CG1069" t="s">
        <v>139</v>
      </c>
      <c r="CI1069" t="s">
        <v>130</v>
      </c>
      <c r="CJ1069" t="s">
        <v>52</v>
      </c>
      <c r="CL1069" t="s">
        <v>52</v>
      </c>
      <c r="CN1069" t="s">
        <v>336</v>
      </c>
      <c r="CO1069" t="s">
        <v>3310</v>
      </c>
      <c r="CP1069">
        <v>8</v>
      </c>
      <c r="CQ1069" t="s">
        <v>3311</v>
      </c>
      <c r="CR1069" t="s">
        <v>3312</v>
      </c>
      <c r="CS1069" t="s">
        <v>337</v>
      </c>
    </row>
    <row r="1070" spans="1:98" customFormat="1">
      <c r="A1070">
        <v>191303</v>
      </c>
      <c r="B1070" t="s">
        <v>1495</v>
      </c>
      <c r="C1070" t="s">
        <v>322</v>
      </c>
      <c r="D1070">
        <v>1961</v>
      </c>
      <c r="E1070">
        <v>65</v>
      </c>
      <c r="F1070" t="s">
        <v>339</v>
      </c>
      <c r="G1070" t="s">
        <v>91</v>
      </c>
      <c r="H1070" t="s">
        <v>1752</v>
      </c>
      <c r="I1070" t="s">
        <v>410</v>
      </c>
      <c r="J1070" t="s">
        <v>325</v>
      </c>
      <c r="K1070" s="329">
        <v>46123.710162037038</v>
      </c>
      <c r="L1070" t="s">
        <v>309</v>
      </c>
      <c r="M1070" t="s">
        <v>503</v>
      </c>
      <c r="N1070" t="s">
        <v>504</v>
      </c>
      <c r="O1070" t="s">
        <v>415</v>
      </c>
      <c r="P1070" t="s">
        <v>382</v>
      </c>
      <c r="R1070" t="s">
        <v>123</v>
      </c>
      <c r="S1070" t="s">
        <v>123</v>
      </c>
      <c r="T1070" t="s">
        <v>391</v>
      </c>
      <c r="U1070" t="s">
        <v>331</v>
      </c>
      <c r="V1070" t="s">
        <v>107</v>
      </c>
      <c r="W1070" t="s">
        <v>1578</v>
      </c>
      <c r="X1070">
        <v>0</v>
      </c>
      <c r="Y1070">
        <v>1</v>
      </c>
      <c r="Z1070">
        <v>1</v>
      </c>
      <c r="AA1070">
        <v>0</v>
      </c>
      <c r="AB1070">
        <v>1</v>
      </c>
      <c r="AC1070">
        <v>1</v>
      </c>
      <c r="AD1070">
        <v>0</v>
      </c>
      <c r="AE1070">
        <v>0</v>
      </c>
      <c r="AF1070">
        <v>0</v>
      </c>
      <c r="AG1070">
        <v>0</v>
      </c>
      <c r="AH1070">
        <v>1</v>
      </c>
      <c r="AI1070">
        <v>0</v>
      </c>
      <c r="AJ1070">
        <v>0</v>
      </c>
      <c r="AK1070">
        <v>0</v>
      </c>
      <c r="AL1070">
        <v>0</v>
      </c>
      <c r="AM1070">
        <v>0</v>
      </c>
      <c r="AN1070">
        <v>0</v>
      </c>
      <c r="AO1070">
        <v>0</v>
      </c>
      <c r="AP1070" t="s">
        <v>345</v>
      </c>
      <c r="AQ1070">
        <v>1</v>
      </c>
      <c r="AR1070">
        <v>0</v>
      </c>
      <c r="AS1070">
        <v>0</v>
      </c>
      <c r="AT1070">
        <v>0</v>
      </c>
      <c r="AU1070">
        <v>0</v>
      </c>
      <c r="AV1070">
        <v>0</v>
      </c>
      <c r="AW1070">
        <v>0</v>
      </c>
      <c r="AX1070">
        <v>0</v>
      </c>
      <c r="AY1070" t="s">
        <v>345</v>
      </c>
      <c r="AZ1070">
        <v>1</v>
      </c>
      <c r="BA1070">
        <v>0</v>
      </c>
      <c r="BB1070">
        <v>0</v>
      </c>
      <c r="BC1070">
        <v>0</v>
      </c>
      <c r="BD1070">
        <v>0</v>
      </c>
      <c r="BE1070">
        <v>0</v>
      </c>
      <c r="BF1070">
        <v>0</v>
      </c>
      <c r="BG1070">
        <v>0</v>
      </c>
      <c r="BH1070">
        <v>0</v>
      </c>
      <c r="BK1070" t="s">
        <v>132</v>
      </c>
      <c r="BL1070" t="s">
        <v>131</v>
      </c>
      <c r="BM1070" t="s">
        <v>131</v>
      </c>
      <c r="BN1070" t="s">
        <v>117</v>
      </c>
      <c r="BO1070" t="s">
        <v>1775</v>
      </c>
      <c r="BP1070">
        <v>0</v>
      </c>
      <c r="BQ1070">
        <v>1</v>
      </c>
      <c r="BR1070">
        <v>0</v>
      </c>
      <c r="BS1070">
        <v>0</v>
      </c>
      <c r="BT1070">
        <v>0</v>
      </c>
      <c r="BU1070">
        <v>1</v>
      </c>
      <c r="BV1070">
        <v>0</v>
      </c>
      <c r="BW1070">
        <v>0</v>
      </c>
      <c r="BX1070">
        <v>0</v>
      </c>
      <c r="BY1070">
        <v>0</v>
      </c>
      <c r="BZ1070">
        <v>1</v>
      </c>
      <c r="CA1070">
        <v>1</v>
      </c>
      <c r="CB1070">
        <v>0</v>
      </c>
      <c r="CC1070">
        <v>0</v>
      </c>
      <c r="CD1070">
        <v>0</v>
      </c>
      <c r="CE1070" t="s">
        <v>203</v>
      </c>
      <c r="CG1070" t="s">
        <v>137</v>
      </c>
      <c r="CI1070" t="s">
        <v>128</v>
      </c>
      <c r="CJ1070" t="s">
        <v>52</v>
      </c>
      <c r="CL1070" t="s">
        <v>51</v>
      </c>
      <c r="CM1070" t="s">
        <v>3313</v>
      </c>
      <c r="CN1070" t="s">
        <v>346</v>
      </c>
      <c r="CP1070">
        <v>10</v>
      </c>
      <c r="CQ1070" t="s">
        <v>3314</v>
      </c>
      <c r="CS1070" t="s">
        <v>337</v>
      </c>
      <c r="CT1070" t="s">
        <v>3315</v>
      </c>
    </row>
    <row r="1071" spans="1:98" customFormat="1">
      <c r="A1071">
        <v>199370</v>
      </c>
      <c r="B1071" t="s">
        <v>356</v>
      </c>
      <c r="C1071" t="s">
        <v>322</v>
      </c>
      <c r="D1071">
        <v>1985</v>
      </c>
      <c r="E1071">
        <v>41</v>
      </c>
      <c r="F1071" t="s">
        <v>387</v>
      </c>
      <c r="G1071" t="s">
        <v>80</v>
      </c>
      <c r="H1071" t="s">
        <v>859</v>
      </c>
      <c r="I1071" t="s">
        <v>471</v>
      </c>
      <c r="J1071" t="s">
        <v>325</v>
      </c>
      <c r="K1071" s="329">
        <v>46123.686828703707</v>
      </c>
      <c r="L1071" t="s">
        <v>309</v>
      </c>
      <c r="M1071" t="s">
        <v>356</v>
      </c>
      <c r="N1071" t="s">
        <v>357</v>
      </c>
      <c r="O1071" t="s">
        <v>358</v>
      </c>
      <c r="P1071" t="s">
        <v>329</v>
      </c>
      <c r="R1071" t="s">
        <v>122</v>
      </c>
      <c r="S1071" t="s">
        <v>122</v>
      </c>
      <c r="T1071" t="s">
        <v>330</v>
      </c>
      <c r="U1071" t="s">
        <v>331</v>
      </c>
      <c r="V1071" t="s">
        <v>112</v>
      </c>
      <c r="W1071" t="s">
        <v>685</v>
      </c>
      <c r="X1071">
        <v>0</v>
      </c>
      <c r="Y1071">
        <v>0</v>
      </c>
      <c r="Z1071">
        <v>0</v>
      </c>
      <c r="AA1071">
        <v>0</v>
      </c>
      <c r="AB1071">
        <v>1</v>
      </c>
      <c r="AC1071">
        <v>1</v>
      </c>
      <c r="AD1071">
        <v>0</v>
      </c>
      <c r="AE1071">
        <v>0</v>
      </c>
      <c r="AF1071">
        <v>0</v>
      </c>
      <c r="AG1071">
        <v>0</v>
      </c>
      <c r="AH1071">
        <v>0</v>
      </c>
      <c r="AI1071">
        <v>0</v>
      </c>
      <c r="AJ1071">
        <v>0</v>
      </c>
      <c r="AK1071">
        <v>0</v>
      </c>
      <c r="AL1071">
        <v>0</v>
      </c>
      <c r="AM1071">
        <v>0</v>
      </c>
      <c r="AN1071">
        <v>0</v>
      </c>
      <c r="AO1071">
        <v>0</v>
      </c>
      <c r="AP1071" t="s">
        <v>345</v>
      </c>
      <c r="AQ1071">
        <v>1</v>
      </c>
      <c r="AR1071">
        <v>0</v>
      </c>
      <c r="AS1071">
        <v>0</v>
      </c>
      <c r="AT1071">
        <v>0</v>
      </c>
      <c r="AU1071">
        <v>0</v>
      </c>
      <c r="AV1071">
        <v>0</v>
      </c>
      <c r="AW1071">
        <v>0</v>
      </c>
      <c r="AX1071">
        <v>0</v>
      </c>
      <c r="AY1071" t="s">
        <v>345</v>
      </c>
      <c r="AZ1071">
        <v>1</v>
      </c>
      <c r="BA1071">
        <v>0</v>
      </c>
      <c r="BB1071">
        <v>0</v>
      </c>
      <c r="BC1071">
        <v>0</v>
      </c>
      <c r="BD1071">
        <v>0</v>
      </c>
      <c r="BE1071">
        <v>0</v>
      </c>
      <c r="BF1071">
        <v>0</v>
      </c>
      <c r="BG1071">
        <v>0</v>
      </c>
      <c r="BH1071">
        <v>0</v>
      </c>
      <c r="BK1071" t="s">
        <v>131</v>
      </c>
      <c r="BL1071" t="s">
        <v>130</v>
      </c>
      <c r="BM1071" t="s">
        <v>130</v>
      </c>
      <c r="BN1071" t="s">
        <v>117</v>
      </c>
      <c r="BO1071" t="s">
        <v>921</v>
      </c>
      <c r="BP1071">
        <v>0</v>
      </c>
      <c r="BQ1071">
        <v>0</v>
      </c>
      <c r="BR1071">
        <v>0</v>
      </c>
      <c r="BS1071">
        <v>0</v>
      </c>
      <c r="BT1071">
        <v>0</v>
      </c>
      <c r="BU1071">
        <v>0</v>
      </c>
      <c r="BV1071">
        <v>0</v>
      </c>
      <c r="BW1071">
        <v>0</v>
      </c>
      <c r="BX1071">
        <v>0</v>
      </c>
      <c r="BY1071">
        <v>0</v>
      </c>
      <c r="BZ1071">
        <v>1</v>
      </c>
      <c r="CA1071">
        <v>0</v>
      </c>
      <c r="CB1071">
        <v>0</v>
      </c>
      <c r="CC1071">
        <v>0</v>
      </c>
      <c r="CD1071">
        <v>0</v>
      </c>
      <c r="CE1071" t="s">
        <v>335</v>
      </c>
      <c r="CG1071" t="s">
        <v>335</v>
      </c>
      <c r="CI1071" t="s">
        <v>127</v>
      </c>
      <c r="CJ1071" t="s">
        <v>52</v>
      </c>
      <c r="CL1071" t="s">
        <v>52</v>
      </c>
      <c r="CN1071" t="s">
        <v>346</v>
      </c>
      <c r="CP1071">
        <v>6</v>
      </c>
      <c r="CS1071" t="s">
        <v>347</v>
      </c>
    </row>
    <row r="1072" spans="1:98" customFormat="1">
      <c r="A1072">
        <v>120828</v>
      </c>
      <c r="B1072" t="s">
        <v>321</v>
      </c>
      <c r="C1072" t="s">
        <v>360</v>
      </c>
      <c r="D1072">
        <v>1965</v>
      </c>
      <c r="E1072">
        <v>61</v>
      </c>
      <c r="F1072" t="s">
        <v>339</v>
      </c>
      <c r="G1072" t="s">
        <v>49</v>
      </c>
      <c r="H1072" t="s">
        <v>377</v>
      </c>
      <c r="I1072" t="s">
        <v>367</v>
      </c>
      <c r="J1072" t="s">
        <v>325</v>
      </c>
      <c r="K1072" s="329">
        <v>46123.664155092592</v>
      </c>
      <c r="L1072" t="s">
        <v>309</v>
      </c>
      <c r="M1072" t="s">
        <v>595</v>
      </c>
      <c r="N1072" t="s">
        <v>596</v>
      </c>
      <c r="O1072" t="s">
        <v>358</v>
      </c>
      <c r="P1072" t="s">
        <v>329</v>
      </c>
      <c r="R1072" t="s">
        <v>383</v>
      </c>
      <c r="S1072" t="s">
        <v>121</v>
      </c>
      <c r="T1072" t="s">
        <v>121</v>
      </c>
      <c r="U1072" t="s">
        <v>331</v>
      </c>
      <c r="V1072" t="s">
        <v>107</v>
      </c>
      <c r="W1072" t="s">
        <v>499</v>
      </c>
      <c r="X1072">
        <v>0</v>
      </c>
      <c r="Y1072">
        <v>0</v>
      </c>
      <c r="Z1072">
        <v>0</v>
      </c>
      <c r="AA1072">
        <v>0</v>
      </c>
      <c r="AB1072">
        <v>0</v>
      </c>
      <c r="AC1072">
        <v>0</v>
      </c>
      <c r="AD1072">
        <v>0</v>
      </c>
      <c r="AE1072">
        <v>0</v>
      </c>
      <c r="AF1072">
        <v>0</v>
      </c>
      <c r="AG1072">
        <v>0</v>
      </c>
      <c r="AH1072">
        <v>0</v>
      </c>
      <c r="AI1072">
        <v>0</v>
      </c>
      <c r="AJ1072">
        <v>0</v>
      </c>
      <c r="AK1072">
        <v>0</v>
      </c>
      <c r="AL1072">
        <v>1</v>
      </c>
      <c r="AM1072">
        <v>0</v>
      </c>
      <c r="AN1072">
        <v>0</v>
      </c>
      <c r="AO1072">
        <v>0</v>
      </c>
      <c r="AP1072" t="s">
        <v>345</v>
      </c>
      <c r="AQ1072">
        <v>1</v>
      </c>
      <c r="AR1072">
        <v>0</v>
      </c>
      <c r="AS1072">
        <v>0</v>
      </c>
      <c r="AT1072">
        <v>0</v>
      </c>
      <c r="AU1072">
        <v>0</v>
      </c>
      <c r="AV1072">
        <v>0</v>
      </c>
      <c r="AW1072">
        <v>0</v>
      </c>
      <c r="AX1072">
        <v>0</v>
      </c>
      <c r="AY1072" t="s">
        <v>345</v>
      </c>
      <c r="AZ1072">
        <v>1</v>
      </c>
      <c r="BA1072">
        <v>0</v>
      </c>
      <c r="BB1072">
        <v>0</v>
      </c>
      <c r="BC1072">
        <v>0</v>
      </c>
      <c r="BD1072">
        <v>0</v>
      </c>
      <c r="BE1072">
        <v>0</v>
      </c>
      <c r="BF1072">
        <v>0</v>
      </c>
      <c r="BG1072">
        <v>0</v>
      </c>
      <c r="BH1072">
        <v>0</v>
      </c>
      <c r="BI1072" t="s">
        <v>52</v>
      </c>
      <c r="BK1072" t="s">
        <v>127</v>
      </c>
      <c r="BL1072" t="s">
        <v>386</v>
      </c>
      <c r="BM1072" t="s">
        <v>128</v>
      </c>
      <c r="BN1072" t="s">
        <v>120</v>
      </c>
      <c r="BO1072" t="s">
        <v>924</v>
      </c>
      <c r="BP1072">
        <v>0</v>
      </c>
      <c r="BQ1072">
        <v>0</v>
      </c>
      <c r="BR1072">
        <v>0</v>
      </c>
      <c r="BS1072">
        <v>0</v>
      </c>
      <c r="BT1072">
        <v>0</v>
      </c>
      <c r="BU1072">
        <v>1</v>
      </c>
      <c r="BV1072">
        <v>0</v>
      </c>
      <c r="BW1072">
        <v>0</v>
      </c>
      <c r="BX1072">
        <v>0</v>
      </c>
      <c r="BY1072">
        <v>0</v>
      </c>
      <c r="BZ1072">
        <v>0</v>
      </c>
      <c r="CA1072">
        <v>0</v>
      </c>
      <c r="CB1072">
        <v>0</v>
      </c>
      <c r="CC1072">
        <v>0</v>
      </c>
      <c r="CD1072">
        <v>0</v>
      </c>
      <c r="CE1072" t="s">
        <v>335</v>
      </c>
      <c r="CG1072" t="s">
        <v>335</v>
      </c>
      <c r="CI1072" t="s">
        <v>127</v>
      </c>
      <c r="CJ1072" t="s">
        <v>51</v>
      </c>
      <c r="CL1072" t="s">
        <v>51</v>
      </c>
      <c r="CN1072" t="s">
        <v>346</v>
      </c>
      <c r="CP1072">
        <v>8</v>
      </c>
    </row>
    <row r="1073" spans="1:97" customFormat="1">
      <c r="A1073">
        <v>147555</v>
      </c>
      <c r="B1073" t="s">
        <v>321</v>
      </c>
      <c r="C1073" t="s">
        <v>322</v>
      </c>
      <c r="D1073">
        <v>1964</v>
      </c>
      <c r="E1073">
        <v>62</v>
      </c>
      <c r="F1073" t="s">
        <v>339</v>
      </c>
      <c r="G1073" t="s">
        <v>49</v>
      </c>
      <c r="H1073" t="s">
        <v>377</v>
      </c>
      <c r="I1073" t="s">
        <v>349</v>
      </c>
      <c r="J1073" t="s">
        <v>325</v>
      </c>
      <c r="K1073" s="329">
        <v>46123.663761574076</v>
      </c>
      <c r="L1073" t="s">
        <v>309</v>
      </c>
      <c r="M1073" t="s">
        <v>595</v>
      </c>
      <c r="N1073" t="s">
        <v>596</v>
      </c>
      <c r="O1073" t="s">
        <v>358</v>
      </c>
      <c r="P1073" t="s">
        <v>329</v>
      </c>
      <c r="R1073" t="s">
        <v>383</v>
      </c>
      <c r="S1073" t="s">
        <v>121</v>
      </c>
      <c r="T1073" t="s">
        <v>121</v>
      </c>
      <c r="U1073" t="s">
        <v>331</v>
      </c>
      <c r="V1073" t="s">
        <v>107</v>
      </c>
      <c r="W1073" t="s">
        <v>499</v>
      </c>
      <c r="X1073">
        <v>0</v>
      </c>
      <c r="Y1073">
        <v>0</v>
      </c>
      <c r="Z1073">
        <v>0</v>
      </c>
      <c r="AA1073">
        <v>0</v>
      </c>
      <c r="AB1073">
        <v>0</v>
      </c>
      <c r="AC1073">
        <v>0</v>
      </c>
      <c r="AD1073">
        <v>0</v>
      </c>
      <c r="AE1073">
        <v>0</v>
      </c>
      <c r="AF1073">
        <v>0</v>
      </c>
      <c r="AG1073">
        <v>0</v>
      </c>
      <c r="AH1073">
        <v>0</v>
      </c>
      <c r="AI1073">
        <v>0</v>
      </c>
      <c r="AJ1073">
        <v>0</v>
      </c>
      <c r="AK1073">
        <v>0</v>
      </c>
      <c r="AL1073">
        <v>1</v>
      </c>
      <c r="AM1073">
        <v>0</v>
      </c>
      <c r="AN1073">
        <v>0</v>
      </c>
      <c r="AO1073">
        <v>0</v>
      </c>
      <c r="AP1073" t="s">
        <v>345</v>
      </c>
      <c r="AQ1073">
        <v>1</v>
      </c>
      <c r="AR1073">
        <v>0</v>
      </c>
      <c r="AS1073">
        <v>0</v>
      </c>
      <c r="AT1073">
        <v>0</v>
      </c>
      <c r="AU1073">
        <v>0</v>
      </c>
      <c r="AV1073">
        <v>0</v>
      </c>
      <c r="AW1073">
        <v>0</v>
      </c>
      <c r="AX1073">
        <v>0</v>
      </c>
      <c r="AY1073" t="s">
        <v>345</v>
      </c>
      <c r="AZ1073">
        <v>1</v>
      </c>
      <c r="BA1073">
        <v>0</v>
      </c>
      <c r="BB1073">
        <v>0</v>
      </c>
      <c r="BC1073">
        <v>0</v>
      </c>
      <c r="BD1073">
        <v>0</v>
      </c>
      <c r="BE1073">
        <v>0</v>
      </c>
      <c r="BF1073">
        <v>0</v>
      </c>
      <c r="BG1073">
        <v>0</v>
      </c>
      <c r="BH1073">
        <v>0</v>
      </c>
      <c r="BK1073" t="s">
        <v>386</v>
      </c>
      <c r="BL1073" t="s">
        <v>386</v>
      </c>
      <c r="BM1073" t="s">
        <v>386</v>
      </c>
      <c r="BN1073" t="s">
        <v>120</v>
      </c>
      <c r="BO1073" t="s">
        <v>923</v>
      </c>
      <c r="BP1073">
        <v>0</v>
      </c>
      <c r="BQ1073">
        <v>1</v>
      </c>
      <c r="BR1073">
        <v>0</v>
      </c>
      <c r="BS1073">
        <v>0</v>
      </c>
      <c r="BT1073">
        <v>0</v>
      </c>
      <c r="BU1073">
        <v>0</v>
      </c>
      <c r="BV1073">
        <v>0</v>
      </c>
      <c r="BW1073">
        <v>0</v>
      </c>
      <c r="BX1073">
        <v>0</v>
      </c>
      <c r="BY1073">
        <v>0</v>
      </c>
      <c r="BZ1073">
        <v>0</v>
      </c>
      <c r="CA1073">
        <v>0</v>
      </c>
      <c r="CB1073">
        <v>0</v>
      </c>
      <c r="CC1073">
        <v>0</v>
      </c>
      <c r="CD1073">
        <v>0</v>
      </c>
      <c r="CE1073" t="s">
        <v>335</v>
      </c>
      <c r="CG1073" t="s">
        <v>335</v>
      </c>
      <c r="CI1073" t="s">
        <v>386</v>
      </c>
      <c r="CJ1073" t="s">
        <v>53</v>
      </c>
      <c r="CL1073" t="s">
        <v>53</v>
      </c>
      <c r="CN1073" t="s">
        <v>346</v>
      </c>
      <c r="CP1073">
        <v>5</v>
      </c>
    </row>
    <row r="1074" spans="1:97" customFormat="1">
      <c r="A1074">
        <v>150773</v>
      </c>
      <c r="B1074" t="s">
        <v>561</v>
      </c>
      <c r="C1074" t="s">
        <v>322</v>
      </c>
      <c r="D1074">
        <v>1965</v>
      </c>
      <c r="E1074">
        <v>61</v>
      </c>
      <c r="F1074" t="s">
        <v>339</v>
      </c>
      <c r="G1074" t="s">
        <v>82</v>
      </c>
      <c r="H1074" t="s">
        <v>667</v>
      </c>
      <c r="I1074" t="s">
        <v>349</v>
      </c>
      <c r="J1074" t="s">
        <v>350</v>
      </c>
      <c r="K1074" s="329">
        <v>46123.663414351853</v>
      </c>
      <c r="L1074" t="s">
        <v>309</v>
      </c>
      <c r="M1074" t="s">
        <v>493</v>
      </c>
      <c r="N1074" t="s">
        <v>494</v>
      </c>
      <c r="O1074" t="s">
        <v>442</v>
      </c>
      <c r="P1074" t="s">
        <v>405</v>
      </c>
      <c r="R1074" t="s">
        <v>383</v>
      </c>
      <c r="S1074" t="s">
        <v>121</v>
      </c>
      <c r="T1074" t="s">
        <v>121</v>
      </c>
      <c r="U1074" t="s">
        <v>331</v>
      </c>
      <c r="V1074" t="s">
        <v>107</v>
      </c>
      <c r="W1074" t="s">
        <v>708</v>
      </c>
      <c r="X1074">
        <v>0</v>
      </c>
      <c r="Y1074">
        <v>0</v>
      </c>
      <c r="Z1074">
        <v>0</v>
      </c>
      <c r="AA1074">
        <v>0</v>
      </c>
      <c r="AB1074">
        <v>1</v>
      </c>
      <c r="AC1074">
        <v>0</v>
      </c>
      <c r="AD1074">
        <v>0</v>
      </c>
      <c r="AE1074">
        <v>0</v>
      </c>
      <c r="AF1074">
        <v>1</v>
      </c>
      <c r="AG1074">
        <v>0</v>
      </c>
      <c r="AH1074">
        <v>0</v>
      </c>
      <c r="AI1074">
        <v>0</v>
      </c>
      <c r="AJ1074">
        <v>0</v>
      </c>
      <c r="AK1074">
        <v>0</v>
      </c>
      <c r="AL1074">
        <v>0</v>
      </c>
      <c r="AM1074">
        <v>0</v>
      </c>
      <c r="AN1074">
        <v>0</v>
      </c>
      <c r="AO1074">
        <v>0</v>
      </c>
      <c r="AP1074" t="s">
        <v>345</v>
      </c>
      <c r="AQ1074">
        <v>1</v>
      </c>
      <c r="AR1074">
        <v>0</v>
      </c>
      <c r="AS1074">
        <v>0</v>
      </c>
      <c r="AT1074">
        <v>0</v>
      </c>
      <c r="AU1074">
        <v>0</v>
      </c>
      <c r="AV1074">
        <v>0</v>
      </c>
      <c r="AW1074">
        <v>0</v>
      </c>
      <c r="AX1074">
        <v>0</v>
      </c>
      <c r="AY1074" t="s">
        <v>345</v>
      </c>
      <c r="AZ1074">
        <v>1</v>
      </c>
      <c r="BA1074">
        <v>0</v>
      </c>
      <c r="BB1074">
        <v>0</v>
      </c>
      <c r="BC1074">
        <v>0</v>
      </c>
      <c r="BD1074">
        <v>0</v>
      </c>
      <c r="BE1074">
        <v>0</v>
      </c>
      <c r="BF1074">
        <v>0</v>
      </c>
      <c r="BG1074">
        <v>0</v>
      </c>
      <c r="BH1074">
        <v>0</v>
      </c>
      <c r="BI1074" t="s">
        <v>52</v>
      </c>
      <c r="BK1074" t="s">
        <v>386</v>
      </c>
      <c r="BL1074" t="s">
        <v>128</v>
      </c>
      <c r="BM1074" t="s">
        <v>129</v>
      </c>
      <c r="BN1074" t="s">
        <v>120</v>
      </c>
      <c r="BO1074" t="s">
        <v>923</v>
      </c>
      <c r="BP1074">
        <v>0</v>
      </c>
      <c r="BQ1074">
        <v>1</v>
      </c>
      <c r="BR1074">
        <v>0</v>
      </c>
      <c r="BS1074">
        <v>0</v>
      </c>
      <c r="BT1074">
        <v>0</v>
      </c>
      <c r="BU1074">
        <v>0</v>
      </c>
      <c r="BV1074">
        <v>0</v>
      </c>
      <c r="BW1074">
        <v>0</v>
      </c>
      <c r="BX1074">
        <v>0</v>
      </c>
      <c r="BY1074">
        <v>0</v>
      </c>
      <c r="BZ1074">
        <v>0</v>
      </c>
      <c r="CA1074">
        <v>0</v>
      </c>
      <c r="CB1074">
        <v>0</v>
      </c>
      <c r="CC1074">
        <v>0</v>
      </c>
      <c r="CD1074">
        <v>0</v>
      </c>
      <c r="CE1074" t="s">
        <v>137</v>
      </c>
      <c r="CG1074" t="s">
        <v>335</v>
      </c>
      <c r="CI1074" t="s">
        <v>129</v>
      </c>
      <c r="CJ1074" t="s">
        <v>53</v>
      </c>
      <c r="CL1074" t="s">
        <v>53</v>
      </c>
      <c r="CN1074" t="s">
        <v>346</v>
      </c>
      <c r="CP1074">
        <v>7</v>
      </c>
      <c r="CS1074" t="s">
        <v>337</v>
      </c>
    </row>
    <row r="1075" spans="1:97" customFormat="1">
      <c r="A1075">
        <v>199369</v>
      </c>
      <c r="B1075" t="s">
        <v>348</v>
      </c>
      <c r="C1075" t="s">
        <v>360</v>
      </c>
      <c r="D1075">
        <v>1969</v>
      </c>
      <c r="E1075">
        <v>57</v>
      </c>
      <c r="F1075" t="s">
        <v>58</v>
      </c>
      <c r="G1075" t="s">
        <v>80</v>
      </c>
      <c r="H1075" t="s">
        <v>481</v>
      </c>
      <c r="I1075" t="s">
        <v>349</v>
      </c>
      <c r="J1075" t="s">
        <v>350</v>
      </c>
      <c r="K1075" s="329">
        <v>46123.662094907406</v>
      </c>
      <c r="L1075" t="s">
        <v>309</v>
      </c>
      <c r="M1075" t="s">
        <v>348</v>
      </c>
      <c r="N1075" t="s">
        <v>351</v>
      </c>
      <c r="O1075" t="s">
        <v>352</v>
      </c>
      <c r="P1075" t="s">
        <v>353</v>
      </c>
      <c r="R1075" t="s">
        <v>383</v>
      </c>
      <c r="S1075" t="s">
        <v>124</v>
      </c>
      <c r="T1075" t="s">
        <v>391</v>
      </c>
      <c r="U1075" t="s">
        <v>372</v>
      </c>
      <c r="V1075" t="s">
        <v>107</v>
      </c>
      <c r="W1075" t="s">
        <v>354</v>
      </c>
      <c r="X1075">
        <v>0</v>
      </c>
      <c r="Y1075">
        <v>1</v>
      </c>
      <c r="Z1075">
        <v>0</v>
      </c>
      <c r="AA1075">
        <v>1</v>
      </c>
      <c r="AB1075">
        <v>0</v>
      </c>
      <c r="AC1075">
        <v>0</v>
      </c>
      <c r="AD1075">
        <v>0</v>
      </c>
      <c r="AE1075">
        <v>0</v>
      </c>
      <c r="AF1075">
        <v>0</v>
      </c>
      <c r="AG1075">
        <v>0</v>
      </c>
      <c r="AH1075">
        <v>0</v>
      </c>
      <c r="AI1075">
        <v>0</v>
      </c>
      <c r="AJ1075">
        <v>0</v>
      </c>
      <c r="AK1075">
        <v>0</v>
      </c>
      <c r="AL1075">
        <v>0</v>
      </c>
      <c r="AM1075">
        <v>0</v>
      </c>
      <c r="AN1075">
        <v>0</v>
      </c>
      <c r="AO1075">
        <v>0</v>
      </c>
      <c r="AP1075" t="s">
        <v>345</v>
      </c>
      <c r="AQ1075">
        <v>1</v>
      </c>
      <c r="AR1075">
        <v>0</v>
      </c>
      <c r="AS1075">
        <v>0</v>
      </c>
      <c r="AT1075">
        <v>0</v>
      </c>
      <c r="AU1075">
        <v>0</v>
      </c>
      <c r="AV1075">
        <v>0</v>
      </c>
      <c r="AW1075">
        <v>0</v>
      </c>
      <c r="AX1075">
        <v>0</v>
      </c>
      <c r="AY1075" t="s">
        <v>345</v>
      </c>
      <c r="AZ1075">
        <v>1</v>
      </c>
      <c r="BA1075">
        <v>0</v>
      </c>
      <c r="BB1075">
        <v>0</v>
      </c>
      <c r="BC1075">
        <v>0</v>
      </c>
      <c r="BD1075">
        <v>0</v>
      </c>
      <c r="BE1075">
        <v>0</v>
      </c>
      <c r="BF1075">
        <v>0</v>
      </c>
      <c r="BG1075">
        <v>0</v>
      </c>
      <c r="BH1075">
        <v>0</v>
      </c>
      <c r="BK1075" t="s">
        <v>133</v>
      </c>
      <c r="BL1075" t="s">
        <v>130</v>
      </c>
      <c r="BM1075" t="s">
        <v>130</v>
      </c>
      <c r="BN1075" t="s">
        <v>118</v>
      </c>
      <c r="BO1075" t="s">
        <v>922</v>
      </c>
      <c r="BP1075">
        <v>1</v>
      </c>
      <c r="BQ1075">
        <v>0</v>
      </c>
      <c r="BR1075">
        <v>0</v>
      </c>
      <c r="BS1075">
        <v>0</v>
      </c>
      <c r="BT1075">
        <v>0</v>
      </c>
      <c r="BU1075">
        <v>0</v>
      </c>
      <c r="BV1075">
        <v>0</v>
      </c>
      <c r="BW1075">
        <v>0</v>
      </c>
      <c r="BX1075">
        <v>0</v>
      </c>
      <c r="BY1075">
        <v>0</v>
      </c>
      <c r="BZ1075">
        <v>0</v>
      </c>
      <c r="CA1075">
        <v>0</v>
      </c>
      <c r="CB1075">
        <v>0</v>
      </c>
      <c r="CC1075">
        <v>0</v>
      </c>
      <c r="CD1075">
        <v>0</v>
      </c>
      <c r="CE1075" t="s">
        <v>146</v>
      </c>
      <c r="CG1075" t="s">
        <v>335</v>
      </c>
      <c r="CI1075" t="s">
        <v>129</v>
      </c>
      <c r="CJ1075" t="s">
        <v>53</v>
      </c>
      <c r="CL1075" t="s">
        <v>53</v>
      </c>
      <c r="CN1075" t="s">
        <v>336</v>
      </c>
      <c r="CO1075" t="s">
        <v>3316</v>
      </c>
      <c r="CP1075">
        <v>9</v>
      </c>
      <c r="CQ1075" t="s">
        <v>3317</v>
      </c>
      <c r="CS1075" t="s">
        <v>337</v>
      </c>
    </row>
    <row r="1076" spans="1:97" customFormat="1">
      <c r="A1076">
        <v>199368</v>
      </c>
      <c r="B1076" t="s">
        <v>321</v>
      </c>
      <c r="C1076" t="s">
        <v>322</v>
      </c>
      <c r="D1076">
        <v>1966</v>
      </c>
      <c r="E1076">
        <v>60</v>
      </c>
      <c r="F1076" t="s">
        <v>339</v>
      </c>
      <c r="G1076" t="s">
        <v>80</v>
      </c>
      <c r="H1076" t="s">
        <v>481</v>
      </c>
      <c r="I1076" t="s">
        <v>424</v>
      </c>
      <c r="J1076" t="s">
        <v>325</v>
      </c>
      <c r="K1076" s="329">
        <v>46123.66165509259</v>
      </c>
      <c r="L1076" t="s">
        <v>309</v>
      </c>
      <c r="M1076" t="s">
        <v>348</v>
      </c>
      <c r="N1076" t="s">
        <v>351</v>
      </c>
      <c r="O1076" t="s">
        <v>352</v>
      </c>
      <c r="P1076" t="s">
        <v>353</v>
      </c>
      <c r="R1076" t="s">
        <v>383</v>
      </c>
      <c r="S1076" t="s">
        <v>121</v>
      </c>
      <c r="T1076" t="s">
        <v>121</v>
      </c>
      <c r="U1076" t="s">
        <v>331</v>
      </c>
      <c r="V1076" t="s">
        <v>107</v>
      </c>
      <c r="W1076" t="s">
        <v>436</v>
      </c>
      <c r="X1076">
        <v>0</v>
      </c>
      <c r="Y1076">
        <v>1</v>
      </c>
      <c r="Z1076">
        <v>1</v>
      </c>
      <c r="AA1076">
        <v>1</v>
      </c>
      <c r="AB1076">
        <v>0</v>
      </c>
      <c r="AC1076">
        <v>0</v>
      </c>
      <c r="AD1076">
        <v>0</v>
      </c>
      <c r="AE1076">
        <v>0</v>
      </c>
      <c r="AF1076">
        <v>0</v>
      </c>
      <c r="AG1076">
        <v>0</v>
      </c>
      <c r="AH1076">
        <v>0</v>
      </c>
      <c r="AI1076">
        <v>0</v>
      </c>
      <c r="AJ1076">
        <v>0</v>
      </c>
      <c r="AK1076">
        <v>0</v>
      </c>
      <c r="AL1076">
        <v>0</v>
      </c>
      <c r="AM1076">
        <v>0</v>
      </c>
      <c r="AN1076">
        <v>0</v>
      </c>
      <c r="AO1076">
        <v>0</v>
      </c>
      <c r="AP1076" t="s">
        <v>345</v>
      </c>
      <c r="AQ1076">
        <v>1</v>
      </c>
      <c r="AR1076">
        <v>0</v>
      </c>
      <c r="AS1076">
        <v>0</v>
      </c>
      <c r="AT1076">
        <v>0</v>
      </c>
      <c r="AU1076">
        <v>0</v>
      </c>
      <c r="AV1076">
        <v>0</v>
      </c>
      <c r="AW1076">
        <v>0</v>
      </c>
      <c r="AX1076">
        <v>0</v>
      </c>
      <c r="AY1076" t="s">
        <v>345</v>
      </c>
      <c r="AZ1076">
        <v>1</v>
      </c>
      <c r="BA1076">
        <v>0</v>
      </c>
      <c r="BB1076">
        <v>0</v>
      </c>
      <c r="BC1076">
        <v>0</v>
      </c>
      <c r="BD1076">
        <v>0</v>
      </c>
      <c r="BE1076">
        <v>0</v>
      </c>
      <c r="BF1076">
        <v>0</v>
      </c>
      <c r="BG1076">
        <v>0</v>
      </c>
      <c r="BH1076">
        <v>0</v>
      </c>
      <c r="BI1076" t="s">
        <v>51</v>
      </c>
      <c r="BK1076" t="s">
        <v>386</v>
      </c>
      <c r="BL1076" t="s">
        <v>130</v>
      </c>
      <c r="BM1076" t="s">
        <v>128</v>
      </c>
      <c r="BN1076" t="s">
        <v>118</v>
      </c>
      <c r="BO1076" t="s">
        <v>3318</v>
      </c>
      <c r="BP1076">
        <v>0</v>
      </c>
      <c r="BQ1076">
        <v>0</v>
      </c>
      <c r="BR1076">
        <v>1</v>
      </c>
      <c r="BS1076">
        <v>0</v>
      </c>
      <c r="BT1076">
        <v>0</v>
      </c>
      <c r="BU1076">
        <v>1</v>
      </c>
      <c r="BV1076">
        <v>1</v>
      </c>
      <c r="BW1076">
        <v>1</v>
      </c>
      <c r="BX1076">
        <v>0</v>
      </c>
      <c r="BY1076">
        <v>0</v>
      </c>
      <c r="BZ1076">
        <v>1</v>
      </c>
      <c r="CA1076">
        <v>0</v>
      </c>
      <c r="CB1076">
        <v>0</v>
      </c>
      <c r="CC1076">
        <v>0</v>
      </c>
      <c r="CD1076">
        <v>0</v>
      </c>
      <c r="CE1076" t="s">
        <v>335</v>
      </c>
      <c r="CG1076" t="s">
        <v>335</v>
      </c>
      <c r="CI1076" t="s">
        <v>128</v>
      </c>
      <c r="CJ1076" t="s">
        <v>51</v>
      </c>
      <c r="CL1076" t="s">
        <v>51</v>
      </c>
      <c r="CN1076" t="s">
        <v>336</v>
      </c>
      <c r="CO1076" t="s">
        <v>3319</v>
      </c>
      <c r="CP1076">
        <v>9</v>
      </c>
      <c r="CS1076" t="s">
        <v>337</v>
      </c>
    </row>
    <row r="1077" spans="1:97" customFormat="1">
      <c r="A1077">
        <v>150650</v>
      </c>
      <c r="B1077" t="s">
        <v>321</v>
      </c>
      <c r="C1077" t="s">
        <v>322</v>
      </c>
      <c r="D1077">
        <v>1968</v>
      </c>
      <c r="E1077">
        <v>58</v>
      </c>
      <c r="F1077" t="s">
        <v>58</v>
      </c>
      <c r="G1077" t="s">
        <v>49</v>
      </c>
      <c r="H1077" t="s">
        <v>328</v>
      </c>
      <c r="I1077" t="s">
        <v>471</v>
      </c>
      <c r="J1077" t="s">
        <v>350</v>
      </c>
      <c r="K1077" s="329">
        <v>46123.660416666666</v>
      </c>
      <c r="L1077" t="s">
        <v>309</v>
      </c>
      <c r="M1077" t="s">
        <v>1372</v>
      </c>
      <c r="N1077" t="s">
        <v>1402</v>
      </c>
      <c r="O1077" t="s">
        <v>377</v>
      </c>
      <c r="P1077" t="s">
        <v>365</v>
      </c>
      <c r="Q1077" t="s">
        <v>304</v>
      </c>
      <c r="R1077" t="s">
        <v>383</v>
      </c>
      <c r="S1077" t="s">
        <v>121</v>
      </c>
      <c r="T1077" t="s">
        <v>121</v>
      </c>
      <c r="U1077" t="s">
        <v>1650</v>
      </c>
      <c r="V1077" t="s">
        <v>107</v>
      </c>
      <c r="W1077" t="s">
        <v>344</v>
      </c>
      <c r="X1077">
        <v>0</v>
      </c>
      <c r="Y1077">
        <v>0</v>
      </c>
      <c r="Z1077">
        <v>0</v>
      </c>
      <c r="AA1077">
        <v>1</v>
      </c>
      <c r="AB1077">
        <v>0</v>
      </c>
      <c r="AC1077">
        <v>0</v>
      </c>
      <c r="AD1077">
        <v>0</v>
      </c>
      <c r="AE1077">
        <v>0</v>
      </c>
      <c r="AF1077">
        <v>0</v>
      </c>
      <c r="AG1077">
        <v>0</v>
      </c>
      <c r="AH1077">
        <v>0</v>
      </c>
      <c r="AI1077">
        <v>0</v>
      </c>
      <c r="AJ1077">
        <v>0</v>
      </c>
      <c r="AK1077">
        <v>0</v>
      </c>
      <c r="AL1077">
        <v>0</v>
      </c>
      <c r="AM1077">
        <v>0</v>
      </c>
      <c r="AN1077">
        <v>0</v>
      </c>
      <c r="AO1077">
        <v>0</v>
      </c>
      <c r="AP1077" t="s">
        <v>345</v>
      </c>
      <c r="AQ1077">
        <v>1</v>
      </c>
      <c r="AR1077">
        <v>0</v>
      </c>
      <c r="AS1077">
        <v>0</v>
      </c>
      <c r="AT1077">
        <v>0</v>
      </c>
      <c r="AU1077">
        <v>0</v>
      </c>
      <c r="AV1077">
        <v>0</v>
      </c>
      <c r="AW1077">
        <v>0</v>
      </c>
      <c r="AX1077">
        <v>0</v>
      </c>
      <c r="AY1077" t="s">
        <v>345</v>
      </c>
      <c r="AZ1077">
        <v>1</v>
      </c>
      <c r="BA1077">
        <v>0</v>
      </c>
      <c r="BB1077">
        <v>0</v>
      </c>
      <c r="BC1077">
        <v>0</v>
      </c>
      <c r="BD1077">
        <v>0</v>
      </c>
      <c r="BE1077">
        <v>0</v>
      </c>
      <c r="BF1077">
        <v>0</v>
      </c>
      <c r="BG1077">
        <v>0</v>
      </c>
      <c r="BH1077">
        <v>0</v>
      </c>
      <c r="BK1077" t="s">
        <v>127</v>
      </c>
      <c r="BL1077" t="s">
        <v>127</v>
      </c>
      <c r="BM1077" t="s">
        <v>127</v>
      </c>
      <c r="BN1077" t="s">
        <v>119</v>
      </c>
      <c r="BO1077" t="s">
        <v>924</v>
      </c>
      <c r="BP1077">
        <v>0</v>
      </c>
      <c r="BQ1077">
        <v>0</v>
      </c>
      <c r="BR1077">
        <v>0</v>
      </c>
      <c r="BS1077">
        <v>0</v>
      </c>
      <c r="BT1077">
        <v>0</v>
      </c>
      <c r="BU1077">
        <v>1</v>
      </c>
      <c r="BV1077">
        <v>0</v>
      </c>
      <c r="BW1077">
        <v>0</v>
      </c>
      <c r="BX1077">
        <v>0</v>
      </c>
      <c r="BY1077">
        <v>0</v>
      </c>
      <c r="BZ1077">
        <v>0</v>
      </c>
      <c r="CA1077">
        <v>0</v>
      </c>
      <c r="CB1077">
        <v>0</v>
      </c>
      <c r="CC1077">
        <v>0</v>
      </c>
      <c r="CD1077">
        <v>0</v>
      </c>
      <c r="CE1077" t="s">
        <v>335</v>
      </c>
      <c r="CG1077" t="s">
        <v>335</v>
      </c>
      <c r="CI1077" t="s">
        <v>127</v>
      </c>
      <c r="CJ1077" t="s">
        <v>51</v>
      </c>
      <c r="CL1077" t="s">
        <v>51</v>
      </c>
      <c r="CN1077" t="s">
        <v>346</v>
      </c>
      <c r="CP1077">
        <v>9</v>
      </c>
    </row>
    <row r="1078" spans="1:97" customFormat="1">
      <c r="A1078">
        <v>184289</v>
      </c>
      <c r="B1078" t="s">
        <v>474</v>
      </c>
      <c r="C1078" t="s">
        <v>322</v>
      </c>
      <c r="D1078">
        <v>1977</v>
      </c>
      <c r="E1078">
        <v>49</v>
      </c>
      <c r="F1078" t="s">
        <v>387</v>
      </c>
      <c r="G1078" t="s">
        <v>84</v>
      </c>
      <c r="H1078" t="s">
        <v>678</v>
      </c>
      <c r="I1078" t="s">
        <v>440</v>
      </c>
      <c r="J1078" t="s">
        <v>325</v>
      </c>
      <c r="K1078" s="329">
        <v>46123.660092592596</v>
      </c>
      <c r="L1078" t="s">
        <v>309</v>
      </c>
      <c r="M1078" t="s">
        <v>338</v>
      </c>
      <c r="N1078" t="s">
        <v>340</v>
      </c>
      <c r="O1078" t="s">
        <v>341</v>
      </c>
      <c r="P1078" t="s">
        <v>342</v>
      </c>
      <c r="R1078" t="s">
        <v>383</v>
      </c>
      <c r="S1078" t="s">
        <v>121</v>
      </c>
      <c r="T1078" t="s">
        <v>121</v>
      </c>
      <c r="U1078" t="s">
        <v>331</v>
      </c>
      <c r="V1078" t="s">
        <v>109</v>
      </c>
      <c r="W1078" t="s">
        <v>344</v>
      </c>
      <c r="X1078">
        <v>0</v>
      </c>
      <c r="Y1078">
        <v>0</v>
      </c>
      <c r="Z1078">
        <v>0</v>
      </c>
      <c r="AA1078">
        <v>1</v>
      </c>
      <c r="AB1078">
        <v>0</v>
      </c>
      <c r="AC1078">
        <v>0</v>
      </c>
      <c r="AD1078">
        <v>0</v>
      </c>
      <c r="AE1078">
        <v>0</v>
      </c>
      <c r="AF1078">
        <v>0</v>
      </c>
      <c r="AG1078">
        <v>0</v>
      </c>
      <c r="AH1078">
        <v>0</v>
      </c>
      <c r="AI1078">
        <v>0</v>
      </c>
      <c r="AJ1078">
        <v>0</v>
      </c>
      <c r="AK1078">
        <v>0</v>
      </c>
      <c r="AL1078">
        <v>0</v>
      </c>
      <c r="AM1078">
        <v>0</v>
      </c>
      <c r="AN1078">
        <v>0</v>
      </c>
      <c r="AO1078">
        <v>0</v>
      </c>
      <c r="AP1078" t="s">
        <v>345</v>
      </c>
      <c r="AQ1078">
        <v>1</v>
      </c>
      <c r="AR1078">
        <v>0</v>
      </c>
      <c r="AS1078">
        <v>0</v>
      </c>
      <c r="AT1078">
        <v>0</v>
      </c>
      <c r="AU1078">
        <v>0</v>
      </c>
      <c r="AV1078">
        <v>0</v>
      </c>
      <c r="AW1078">
        <v>0</v>
      </c>
      <c r="AX1078">
        <v>0</v>
      </c>
      <c r="AY1078" t="s">
        <v>345</v>
      </c>
      <c r="AZ1078">
        <v>1</v>
      </c>
      <c r="BA1078">
        <v>0</v>
      </c>
      <c r="BB1078">
        <v>0</v>
      </c>
      <c r="BC1078">
        <v>0</v>
      </c>
      <c r="BD1078">
        <v>0</v>
      </c>
      <c r="BE1078">
        <v>0</v>
      </c>
      <c r="BF1078">
        <v>0</v>
      </c>
      <c r="BG1078">
        <v>0</v>
      </c>
      <c r="BH1078">
        <v>0</v>
      </c>
      <c r="BI1078" t="s">
        <v>51</v>
      </c>
      <c r="BK1078" t="s">
        <v>129</v>
      </c>
      <c r="BL1078" t="s">
        <v>129</v>
      </c>
      <c r="BM1078" t="s">
        <v>131</v>
      </c>
      <c r="BN1078" t="s">
        <v>118</v>
      </c>
      <c r="BO1078" t="s">
        <v>924</v>
      </c>
      <c r="BP1078">
        <v>0</v>
      </c>
      <c r="BQ1078">
        <v>0</v>
      </c>
      <c r="BR1078">
        <v>0</v>
      </c>
      <c r="BS1078">
        <v>0</v>
      </c>
      <c r="BT1078">
        <v>0</v>
      </c>
      <c r="BU1078">
        <v>1</v>
      </c>
      <c r="BV1078">
        <v>0</v>
      </c>
      <c r="BW1078">
        <v>0</v>
      </c>
      <c r="BX1078">
        <v>0</v>
      </c>
      <c r="BY1078">
        <v>0</v>
      </c>
      <c r="BZ1078">
        <v>0</v>
      </c>
      <c r="CA1078">
        <v>0</v>
      </c>
      <c r="CB1078">
        <v>0</v>
      </c>
      <c r="CC1078">
        <v>0</v>
      </c>
      <c r="CD1078">
        <v>0</v>
      </c>
      <c r="CE1078" t="s">
        <v>335</v>
      </c>
      <c r="CG1078" t="s">
        <v>335</v>
      </c>
      <c r="CI1078" t="s">
        <v>129</v>
      </c>
      <c r="CJ1078" t="s">
        <v>51</v>
      </c>
      <c r="CL1078" t="s">
        <v>51</v>
      </c>
      <c r="CN1078" t="s">
        <v>346</v>
      </c>
      <c r="CP1078">
        <v>10</v>
      </c>
      <c r="CS1078" t="s">
        <v>337</v>
      </c>
    </row>
    <row r="1079" spans="1:97" customFormat="1">
      <c r="A1079">
        <v>120828</v>
      </c>
      <c r="B1079" t="s">
        <v>321</v>
      </c>
      <c r="C1079" t="s">
        <v>360</v>
      </c>
      <c r="D1079">
        <v>1965</v>
      </c>
      <c r="E1079">
        <v>61</v>
      </c>
      <c r="F1079" t="s">
        <v>339</v>
      </c>
      <c r="G1079" t="s">
        <v>49</v>
      </c>
      <c r="H1079" t="s">
        <v>377</v>
      </c>
      <c r="I1079" t="s">
        <v>367</v>
      </c>
      <c r="J1079" t="s">
        <v>325</v>
      </c>
      <c r="K1079" s="329">
        <v>46123.63921296296</v>
      </c>
      <c r="L1079" t="s">
        <v>309</v>
      </c>
      <c r="M1079" t="s">
        <v>602</v>
      </c>
      <c r="N1079" t="s">
        <v>649</v>
      </c>
      <c r="O1079" t="s">
        <v>352</v>
      </c>
      <c r="P1079" t="s">
        <v>353</v>
      </c>
      <c r="R1079" t="s">
        <v>383</v>
      </c>
      <c r="S1079" t="s">
        <v>121</v>
      </c>
      <c r="T1079" t="s">
        <v>121</v>
      </c>
      <c r="U1079" t="s">
        <v>331</v>
      </c>
      <c r="V1079" t="s">
        <v>107</v>
      </c>
      <c r="W1079" t="s">
        <v>499</v>
      </c>
      <c r="X1079">
        <v>0</v>
      </c>
      <c r="Y1079">
        <v>0</v>
      </c>
      <c r="Z1079">
        <v>0</v>
      </c>
      <c r="AA1079">
        <v>0</v>
      </c>
      <c r="AB1079">
        <v>0</v>
      </c>
      <c r="AC1079">
        <v>0</v>
      </c>
      <c r="AD1079">
        <v>0</v>
      </c>
      <c r="AE1079">
        <v>0</v>
      </c>
      <c r="AF1079">
        <v>0</v>
      </c>
      <c r="AG1079">
        <v>0</v>
      </c>
      <c r="AH1079">
        <v>0</v>
      </c>
      <c r="AI1079">
        <v>0</v>
      </c>
      <c r="AJ1079">
        <v>0</v>
      </c>
      <c r="AK1079">
        <v>0</v>
      </c>
      <c r="AL1079">
        <v>1</v>
      </c>
      <c r="AM1079">
        <v>0</v>
      </c>
      <c r="AN1079">
        <v>0</v>
      </c>
      <c r="AO1079">
        <v>0</v>
      </c>
      <c r="AP1079" t="s">
        <v>345</v>
      </c>
      <c r="AQ1079">
        <v>1</v>
      </c>
      <c r="AR1079">
        <v>0</v>
      </c>
      <c r="AS1079">
        <v>0</v>
      </c>
      <c r="AT1079">
        <v>0</v>
      </c>
      <c r="AU1079">
        <v>0</v>
      </c>
      <c r="AV1079">
        <v>0</v>
      </c>
      <c r="AW1079">
        <v>0</v>
      </c>
      <c r="AX1079">
        <v>0</v>
      </c>
      <c r="AY1079" t="s">
        <v>345</v>
      </c>
      <c r="AZ1079">
        <v>1</v>
      </c>
      <c r="BA1079">
        <v>0</v>
      </c>
      <c r="BB1079">
        <v>0</v>
      </c>
      <c r="BC1079">
        <v>0</v>
      </c>
      <c r="BD1079">
        <v>0</v>
      </c>
      <c r="BE1079">
        <v>0</v>
      </c>
      <c r="BF1079">
        <v>0</v>
      </c>
      <c r="BG1079">
        <v>0</v>
      </c>
      <c r="BH1079">
        <v>0</v>
      </c>
      <c r="BI1079" t="s">
        <v>52</v>
      </c>
      <c r="BK1079" t="s">
        <v>127</v>
      </c>
      <c r="BL1079" t="s">
        <v>386</v>
      </c>
      <c r="BM1079" t="s">
        <v>128</v>
      </c>
      <c r="BN1079" t="s">
        <v>120</v>
      </c>
      <c r="BO1079" t="s">
        <v>924</v>
      </c>
      <c r="BP1079">
        <v>0</v>
      </c>
      <c r="BQ1079">
        <v>0</v>
      </c>
      <c r="BR1079">
        <v>0</v>
      </c>
      <c r="BS1079">
        <v>0</v>
      </c>
      <c r="BT1079">
        <v>0</v>
      </c>
      <c r="BU1079">
        <v>1</v>
      </c>
      <c r="BV1079">
        <v>0</v>
      </c>
      <c r="BW1079">
        <v>0</v>
      </c>
      <c r="BX1079">
        <v>0</v>
      </c>
      <c r="BY1079">
        <v>0</v>
      </c>
      <c r="BZ1079">
        <v>0</v>
      </c>
      <c r="CA1079">
        <v>0</v>
      </c>
      <c r="CB1079">
        <v>0</v>
      </c>
      <c r="CC1079">
        <v>0</v>
      </c>
      <c r="CD1079">
        <v>0</v>
      </c>
      <c r="CE1079" t="s">
        <v>335</v>
      </c>
      <c r="CG1079" t="s">
        <v>335</v>
      </c>
      <c r="CI1079" t="s">
        <v>129</v>
      </c>
      <c r="CJ1079" t="s">
        <v>52</v>
      </c>
      <c r="CK1079" t="s">
        <v>3320</v>
      </c>
      <c r="CL1079" t="s">
        <v>52</v>
      </c>
      <c r="CN1079" t="s">
        <v>346</v>
      </c>
      <c r="CP1079">
        <v>10</v>
      </c>
    </row>
    <row r="1080" spans="1:97" customFormat="1">
      <c r="A1080">
        <v>124410</v>
      </c>
      <c r="B1080" t="s">
        <v>31</v>
      </c>
      <c r="C1080" t="s">
        <v>360</v>
      </c>
      <c r="D1080">
        <v>1983</v>
      </c>
      <c r="E1080">
        <v>43</v>
      </c>
      <c r="F1080" t="s">
        <v>387</v>
      </c>
      <c r="G1080" t="s">
        <v>49</v>
      </c>
      <c r="H1080" t="s">
        <v>545</v>
      </c>
      <c r="I1080" t="s">
        <v>361</v>
      </c>
      <c r="J1080" t="s">
        <v>325</v>
      </c>
      <c r="K1080" s="329">
        <v>46123.639155092591</v>
      </c>
      <c r="L1080" t="s">
        <v>309</v>
      </c>
      <c r="M1080" t="s">
        <v>445</v>
      </c>
      <c r="N1080" t="s">
        <v>447</v>
      </c>
      <c r="O1080" t="s">
        <v>328</v>
      </c>
      <c r="P1080" t="s">
        <v>329</v>
      </c>
      <c r="R1080" t="s">
        <v>383</v>
      </c>
      <c r="S1080" t="s">
        <v>121</v>
      </c>
      <c r="T1080" t="s">
        <v>121</v>
      </c>
      <c r="U1080" t="s">
        <v>331</v>
      </c>
      <c r="V1080" t="s">
        <v>109</v>
      </c>
      <c r="W1080" t="s">
        <v>501</v>
      </c>
      <c r="X1080">
        <v>0</v>
      </c>
      <c r="Y1080">
        <v>0</v>
      </c>
      <c r="Z1080">
        <v>0</v>
      </c>
      <c r="AA1080">
        <v>0</v>
      </c>
      <c r="AB1080">
        <v>0</v>
      </c>
      <c r="AC1080">
        <v>0</v>
      </c>
      <c r="AD1080">
        <v>1</v>
      </c>
      <c r="AE1080">
        <v>0</v>
      </c>
      <c r="AF1080">
        <v>0</v>
      </c>
      <c r="AG1080">
        <v>0</v>
      </c>
      <c r="AH1080">
        <v>0</v>
      </c>
      <c r="AI1080">
        <v>0</v>
      </c>
      <c r="AJ1080">
        <v>0</v>
      </c>
      <c r="AK1080">
        <v>0</v>
      </c>
      <c r="AL1080">
        <v>0</v>
      </c>
      <c r="AM1080">
        <v>0</v>
      </c>
      <c r="AN1080">
        <v>0</v>
      </c>
      <c r="AO1080">
        <v>0</v>
      </c>
      <c r="AP1080" t="s">
        <v>345</v>
      </c>
      <c r="AQ1080">
        <v>1</v>
      </c>
      <c r="AR1080">
        <v>0</v>
      </c>
      <c r="AS1080">
        <v>0</v>
      </c>
      <c r="AT1080">
        <v>0</v>
      </c>
      <c r="AU1080">
        <v>0</v>
      </c>
      <c r="AV1080">
        <v>0</v>
      </c>
      <c r="AW1080">
        <v>0</v>
      </c>
      <c r="AX1080">
        <v>0</v>
      </c>
      <c r="AY1080" t="s">
        <v>345</v>
      </c>
      <c r="AZ1080">
        <v>1</v>
      </c>
      <c r="BA1080">
        <v>0</v>
      </c>
      <c r="BB1080">
        <v>0</v>
      </c>
      <c r="BC1080">
        <v>0</v>
      </c>
      <c r="BD1080">
        <v>0</v>
      </c>
      <c r="BE1080">
        <v>0</v>
      </c>
      <c r="BF1080">
        <v>0</v>
      </c>
      <c r="BG1080">
        <v>0</v>
      </c>
      <c r="BH1080">
        <v>0</v>
      </c>
      <c r="BI1080" t="s">
        <v>52</v>
      </c>
      <c r="BK1080" t="s">
        <v>386</v>
      </c>
      <c r="BL1080" t="s">
        <v>127</v>
      </c>
      <c r="BM1080" t="s">
        <v>127</v>
      </c>
      <c r="BN1080" t="s">
        <v>120</v>
      </c>
      <c r="BO1080" t="s">
        <v>921</v>
      </c>
      <c r="BP1080">
        <v>0</v>
      </c>
      <c r="BQ1080">
        <v>0</v>
      </c>
      <c r="BR1080">
        <v>0</v>
      </c>
      <c r="BS1080">
        <v>0</v>
      </c>
      <c r="BT1080">
        <v>0</v>
      </c>
      <c r="BU1080">
        <v>0</v>
      </c>
      <c r="BV1080">
        <v>0</v>
      </c>
      <c r="BW1080">
        <v>0</v>
      </c>
      <c r="BX1080">
        <v>0</v>
      </c>
      <c r="BY1080">
        <v>0</v>
      </c>
      <c r="BZ1080">
        <v>1</v>
      </c>
      <c r="CA1080">
        <v>0</v>
      </c>
      <c r="CB1080">
        <v>0</v>
      </c>
      <c r="CC1080">
        <v>0</v>
      </c>
      <c r="CD1080">
        <v>0</v>
      </c>
      <c r="CE1080" t="s">
        <v>335</v>
      </c>
      <c r="CG1080" t="s">
        <v>335</v>
      </c>
      <c r="CI1080" t="s">
        <v>129</v>
      </c>
      <c r="CJ1080" t="s">
        <v>52</v>
      </c>
      <c r="CL1080" t="s">
        <v>52</v>
      </c>
      <c r="CN1080" t="s">
        <v>346</v>
      </c>
      <c r="CP1080">
        <v>8</v>
      </c>
    </row>
    <row r="1081" spans="1:97" customFormat="1">
      <c r="A1081">
        <v>147555</v>
      </c>
      <c r="B1081" t="s">
        <v>321</v>
      </c>
      <c r="C1081" t="s">
        <v>322</v>
      </c>
      <c r="D1081">
        <v>1964</v>
      </c>
      <c r="E1081">
        <v>62</v>
      </c>
      <c r="F1081" t="s">
        <v>339</v>
      </c>
      <c r="G1081" t="s">
        <v>49</v>
      </c>
      <c r="H1081" t="s">
        <v>377</v>
      </c>
      <c r="I1081" t="s">
        <v>349</v>
      </c>
      <c r="J1081" t="s">
        <v>325</v>
      </c>
      <c r="K1081" s="329">
        <v>46123.638703703706</v>
      </c>
      <c r="L1081" t="s">
        <v>309</v>
      </c>
      <c r="M1081" t="s">
        <v>602</v>
      </c>
      <c r="N1081" t="s">
        <v>649</v>
      </c>
      <c r="O1081" t="s">
        <v>352</v>
      </c>
      <c r="P1081" t="s">
        <v>353</v>
      </c>
      <c r="R1081" t="s">
        <v>383</v>
      </c>
      <c r="S1081" t="s">
        <v>121</v>
      </c>
      <c r="T1081" t="s">
        <v>121</v>
      </c>
      <c r="U1081" t="s">
        <v>331</v>
      </c>
      <c r="V1081" t="s">
        <v>107</v>
      </c>
      <c r="W1081" t="s">
        <v>499</v>
      </c>
      <c r="X1081">
        <v>0</v>
      </c>
      <c r="Y1081">
        <v>0</v>
      </c>
      <c r="Z1081">
        <v>0</v>
      </c>
      <c r="AA1081">
        <v>0</v>
      </c>
      <c r="AB1081">
        <v>0</v>
      </c>
      <c r="AC1081">
        <v>0</v>
      </c>
      <c r="AD1081">
        <v>0</v>
      </c>
      <c r="AE1081">
        <v>0</v>
      </c>
      <c r="AF1081">
        <v>0</v>
      </c>
      <c r="AG1081">
        <v>0</v>
      </c>
      <c r="AH1081">
        <v>0</v>
      </c>
      <c r="AI1081">
        <v>0</v>
      </c>
      <c r="AJ1081">
        <v>0</v>
      </c>
      <c r="AK1081">
        <v>0</v>
      </c>
      <c r="AL1081">
        <v>1</v>
      </c>
      <c r="AM1081">
        <v>0</v>
      </c>
      <c r="AN1081">
        <v>0</v>
      </c>
      <c r="AO1081">
        <v>0</v>
      </c>
      <c r="AP1081" t="s">
        <v>345</v>
      </c>
      <c r="AQ1081">
        <v>1</v>
      </c>
      <c r="AR1081">
        <v>0</v>
      </c>
      <c r="AS1081">
        <v>0</v>
      </c>
      <c r="AT1081">
        <v>0</v>
      </c>
      <c r="AU1081">
        <v>0</v>
      </c>
      <c r="AV1081">
        <v>0</v>
      </c>
      <c r="AW1081">
        <v>0</v>
      </c>
      <c r="AX1081">
        <v>0</v>
      </c>
      <c r="AY1081" t="s">
        <v>345</v>
      </c>
      <c r="AZ1081">
        <v>1</v>
      </c>
      <c r="BA1081">
        <v>0</v>
      </c>
      <c r="BB1081">
        <v>0</v>
      </c>
      <c r="BC1081">
        <v>0</v>
      </c>
      <c r="BD1081">
        <v>0</v>
      </c>
      <c r="BE1081">
        <v>0</v>
      </c>
      <c r="BF1081">
        <v>0</v>
      </c>
      <c r="BG1081">
        <v>0</v>
      </c>
      <c r="BH1081">
        <v>0</v>
      </c>
      <c r="BK1081" t="s">
        <v>386</v>
      </c>
      <c r="BL1081" t="s">
        <v>386</v>
      </c>
      <c r="BM1081" t="s">
        <v>386</v>
      </c>
      <c r="BN1081" t="s">
        <v>120</v>
      </c>
      <c r="BO1081" t="s">
        <v>923</v>
      </c>
      <c r="BP1081">
        <v>0</v>
      </c>
      <c r="BQ1081">
        <v>1</v>
      </c>
      <c r="BR1081">
        <v>0</v>
      </c>
      <c r="BS1081">
        <v>0</v>
      </c>
      <c r="BT1081">
        <v>0</v>
      </c>
      <c r="BU1081">
        <v>0</v>
      </c>
      <c r="BV1081">
        <v>0</v>
      </c>
      <c r="BW1081">
        <v>0</v>
      </c>
      <c r="BX1081">
        <v>0</v>
      </c>
      <c r="BY1081">
        <v>0</v>
      </c>
      <c r="BZ1081">
        <v>0</v>
      </c>
      <c r="CA1081">
        <v>0</v>
      </c>
      <c r="CB1081">
        <v>0</v>
      </c>
      <c r="CC1081">
        <v>0</v>
      </c>
      <c r="CD1081">
        <v>0</v>
      </c>
      <c r="CE1081" t="s">
        <v>335</v>
      </c>
      <c r="CG1081" t="s">
        <v>335</v>
      </c>
      <c r="CI1081" t="s">
        <v>129</v>
      </c>
      <c r="CJ1081" t="s">
        <v>52</v>
      </c>
      <c r="CL1081" t="s">
        <v>52</v>
      </c>
      <c r="CN1081" t="s">
        <v>346</v>
      </c>
      <c r="CP1081">
        <v>7</v>
      </c>
    </row>
    <row r="1082" spans="1:97" customFormat="1">
      <c r="A1082">
        <v>199341</v>
      </c>
      <c r="B1082" t="s">
        <v>762</v>
      </c>
      <c r="C1082" t="s">
        <v>360</v>
      </c>
      <c r="D1082">
        <v>1962</v>
      </c>
      <c r="E1082">
        <v>64</v>
      </c>
      <c r="F1082" t="s">
        <v>339</v>
      </c>
      <c r="G1082" t="s">
        <v>84</v>
      </c>
      <c r="H1082" t="s">
        <v>886</v>
      </c>
      <c r="I1082" t="s">
        <v>402</v>
      </c>
      <c r="J1082" t="s">
        <v>350</v>
      </c>
      <c r="K1082" s="329">
        <v>46123.620856481481</v>
      </c>
      <c r="L1082" t="s">
        <v>309</v>
      </c>
      <c r="M1082" t="s">
        <v>379</v>
      </c>
      <c r="N1082" t="s">
        <v>380</v>
      </c>
      <c r="O1082" t="s">
        <v>381</v>
      </c>
      <c r="P1082" t="s">
        <v>382</v>
      </c>
      <c r="Q1082" t="s">
        <v>1255</v>
      </c>
      <c r="R1082" t="s">
        <v>122</v>
      </c>
      <c r="S1082" t="s">
        <v>121</v>
      </c>
      <c r="T1082" t="s">
        <v>121</v>
      </c>
      <c r="U1082" t="s">
        <v>372</v>
      </c>
      <c r="V1082" t="s">
        <v>112</v>
      </c>
      <c r="W1082" t="s">
        <v>373</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t="s">
        <v>851</v>
      </c>
      <c r="AP1082" t="s">
        <v>345</v>
      </c>
      <c r="AQ1082">
        <v>1</v>
      </c>
      <c r="AR1082">
        <v>0</v>
      </c>
      <c r="AS1082">
        <v>0</v>
      </c>
      <c r="AT1082">
        <v>0</v>
      </c>
      <c r="AU1082">
        <v>0</v>
      </c>
      <c r="AV1082">
        <v>0</v>
      </c>
      <c r="AW1082">
        <v>0</v>
      </c>
      <c r="AX1082">
        <v>0</v>
      </c>
      <c r="AY1082" t="s">
        <v>345</v>
      </c>
      <c r="AZ1082">
        <v>1</v>
      </c>
      <c r="BA1082">
        <v>0</v>
      </c>
      <c r="BB1082">
        <v>0</v>
      </c>
      <c r="BC1082">
        <v>0</v>
      </c>
      <c r="BD1082">
        <v>0</v>
      </c>
      <c r="BE1082">
        <v>0</v>
      </c>
      <c r="BF1082">
        <v>0</v>
      </c>
      <c r="BG1082">
        <v>0</v>
      </c>
      <c r="BH1082">
        <v>0</v>
      </c>
      <c r="BK1082" t="s">
        <v>386</v>
      </c>
      <c r="BL1082" t="s">
        <v>131</v>
      </c>
      <c r="BM1082" t="s">
        <v>131</v>
      </c>
      <c r="BN1082" t="s">
        <v>117</v>
      </c>
      <c r="BO1082" t="s">
        <v>373</v>
      </c>
      <c r="BP1082">
        <v>0</v>
      </c>
      <c r="BQ1082">
        <v>0</v>
      </c>
      <c r="BR1082">
        <v>0</v>
      </c>
      <c r="BS1082">
        <v>0</v>
      </c>
      <c r="BT1082">
        <v>0</v>
      </c>
      <c r="BU1082">
        <v>0</v>
      </c>
      <c r="BV1082">
        <v>0</v>
      </c>
      <c r="BW1082">
        <v>0</v>
      </c>
      <c r="BX1082">
        <v>0</v>
      </c>
      <c r="BY1082">
        <v>0</v>
      </c>
      <c r="BZ1082">
        <v>0</v>
      </c>
      <c r="CA1082">
        <v>0</v>
      </c>
      <c r="CB1082">
        <v>0</v>
      </c>
      <c r="CC1082">
        <v>0</v>
      </c>
      <c r="CD1082" t="s">
        <v>3252</v>
      </c>
      <c r="CE1082" t="s">
        <v>192</v>
      </c>
      <c r="CG1082" t="s">
        <v>186</v>
      </c>
      <c r="CI1082" t="s">
        <v>128</v>
      </c>
      <c r="CJ1082" t="s">
        <v>53</v>
      </c>
      <c r="CK1082" t="s">
        <v>3321</v>
      </c>
      <c r="CL1082" t="s">
        <v>53</v>
      </c>
      <c r="CM1082" t="s">
        <v>3322</v>
      </c>
      <c r="CN1082" t="s">
        <v>346</v>
      </c>
      <c r="CP1082">
        <v>5</v>
      </c>
      <c r="CR1082" t="s">
        <v>3323</v>
      </c>
      <c r="CS1082" t="s">
        <v>347</v>
      </c>
    </row>
    <row r="1083" spans="1:97" customFormat="1">
      <c r="A1083">
        <v>103315</v>
      </c>
      <c r="B1083" t="s">
        <v>508</v>
      </c>
      <c r="C1083" t="s">
        <v>360</v>
      </c>
      <c r="D1083">
        <v>1962</v>
      </c>
      <c r="E1083">
        <v>64</v>
      </c>
      <c r="F1083" t="s">
        <v>339</v>
      </c>
      <c r="G1083" t="s">
        <v>49</v>
      </c>
      <c r="H1083" t="s">
        <v>328</v>
      </c>
      <c r="I1083" t="s">
        <v>367</v>
      </c>
      <c r="J1083" t="s">
        <v>350</v>
      </c>
      <c r="K1083" s="329">
        <v>46123.608807870369</v>
      </c>
      <c r="L1083" t="s">
        <v>309</v>
      </c>
      <c r="M1083" t="s">
        <v>366</v>
      </c>
      <c r="N1083" t="s">
        <v>368</v>
      </c>
      <c r="O1083" t="s">
        <v>328</v>
      </c>
      <c r="P1083" t="s">
        <v>329</v>
      </c>
      <c r="R1083" t="s">
        <v>383</v>
      </c>
      <c r="S1083" t="s">
        <v>121</v>
      </c>
      <c r="T1083" t="s">
        <v>121</v>
      </c>
      <c r="U1083" t="s">
        <v>331</v>
      </c>
      <c r="V1083" t="s">
        <v>107</v>
      </c>
      <c r="W1083" t="s">
        <v>501</v>
      </c>
      <c r="X1083">
        <v>0</v>
      </c>
      <c r="Y1083">
        <v>0</v>
      </c>
      <c r="Z1083">
        <v>0</v>
      </c>
      <c r="AA1083">
        <v>0</v>
      </c>
      <c r="AB1083">
        <v>0</v>
      </c>
      <c r="AC1083">
        <v>0</v>
      </c>
      <c r="AD1083">
        <v>1</v>
      </c>
      <c r="AE1083">
        <v>0</v>
      </c>
      <c r="AF1083">
        <v>0</v>
      </c>
      <c r="AG1083">
        <v>0</v>
      </c>
      <c r="AH1083">
        <v>0</v>
      </c>
      <c r="AI1083">
        <v>0</v>
      </c>
      <c r="AJ1083">
        <v>0</v>
      </c>
      <c r="AK1083">
        <v>0</v>
      </c>
      <c r="AL1083">
        <v>0</v>
      </c>
      <c r="AM1083">
        <v>0</v>
      </c>
      <c r="AN1083">
        <v>0</v>
      </c>
      <c r="AO1083">
        <v>0</v>
      </c>
      <c r="AP1083" t="s">
        <v>399</v>
      </c>
      <c r="AQ1083">
        <v>0</v>
      </c>
      <c r="AR1083">
        <v>0</v>
      </c>
      <c r="AS1083">
        <v>0</v>
      </c>
      <c r="AT1083">
        <v>0</v>
      </c>
      <c r="AU1083">
        <v>0</v>
      </c>
      <c r="AV1083">
        <v>0</v>
      </c>
      <c r="AW1083">
        <v>1</v>
      </c>
      <c r="AX1083">
        <v>0</v>
      </c>
      <c r="AY1083" t="s">
        <v>345</v>
      </c>
      <c r="AZ1083">
        <v>1</v>
      </c>
      <c r="BA1083">
        <v>0</v>
      </c>
      <c r="BB1083">
        <v>0</v>
      </c>
      <c r="BC1083">
        <v>0</v>
      </c>
      <c r="BD1083">
        <v>0</v>
      </c>
      <c r="BE1083">
        <v>0</v>
      </c>
      <c r="BF1083">
        <v>0</v>
      </c>
      <c r="BG1083">
        <v>0</v>
      </c>
      <c r="BH1083">
        <v>0</v>
      </c>
      <c r="BK1083" t="s">
        <v>386</v>
      </c>
      <c r="BL1083" t="s">
        <v>386</v>
      </c>
      <c r="BM1083" t="s">
        <v>128</v>
      </c>
      <c r="BN1083" t="s">
        <v>120</v>
      </c>
      <c r="BO1083" t="s">
        <v>931</v>
      </c>
      <c r="BP1083">
        <v>0</v>
      </c>
      <c r="BQ1083">
        <v>0</v>
      </c>
      <c r="BR1083">
        <v>1</v>
      </c>
      <c r="BS1083">
        <v>0</v>
      </c>
      <c r="BT1083">
        <v>0</v>
      </c>
      <c r="BU1083">
        <v>0</v>
      </c>
      <c r="BV1083">
        <v>0</v>
      </c>
      <c r="BW1083">
        <v>0</v>
      </c>
      <c r="BX1083">
        <v>0</v>
      </c>
      <c r="BY1083">
        <v>0</v>
      </c>
      <c r="BZ1083">
        <v>0</v>
      </c>
      <c r="CA1083">
        <v>0</v>
      </c>
      <c r="CB1083">
        <v>0</v>
      </c>
      <c r="CC1083">
        <v>0</v>
      </c>
      <c r="CD1083">
        <v>0</v>
      </c>
      <c r="CE1083" t="s">
        <v>228</v>
      </c>
      <c r="CG1083" t="s">
        <v>335</v>
      </c>
      <c r="CI1083" t="s">
        <v>127</v>
      </c>
      <c r="CJ1083" t="s">
        <v>53</v>
      </c>
      <c r="CL1083" t="s">
        <v>53</v>
      </c>
      <c r="CN1083" t="s">
        <v>346</v>
      </c>
      <c r="CP1083">
        <v>6</v>
      </c>
      <c r="CS1083" t="s">
        <v>337</v>
      </c>
    </row>
    <row r="1084" spans="1:97" customFormat="1">
      <c r="A1084">
        <v>120828</v>
      </c>
      <c r="B1084" t="s">
        <v>321</v>
      </c>
      <c r="C1084" t="s">
        <v>360</v>
      </c>
      <c r="D1084">
        <v>1965</v>
      </c>
      <c r="E1084">
        <v>61</v>
      </c>
      <c r="F1084" t="s">
        <v>339</v>
      </c>
      <c r="G1084" t="s">
        <v>49</v>
      </c>
      <c r="H1084" t="s">
        <v>377</v>
      </c>
      <c r="I1084" t="s">
        <v>367</v>
      </c>
      <c r="J1084" t="s">
        <v>325</v>
      </c>
      <c r="K1084" s="329">
        <v>46123.608240740738</v>
      </c>
      <c r="L1084" t="s">
        <v>309</v>
      </c>
      <c r="M1084" t="s">
        <v>29</v>
      </c>
      <c r="N1084" t="s">
        <v>458</v>
      </c>
      <c r="O1084" t="s">
        <v>459</v>
      </c>
      <c r="P1084" t="s">
        <v>353</v>
      </c>
      <c r="Q1084" t="s">
        <v>305</v>
      </c>
      <c r="R1084" t="s">
        <v>383</v>
      </c>
      <c r="S1084" t="s">
        <v>121</v>
      </c>
      <c r="T1084" t="s">
        <v>121</v>
      </c>
      <c r="U1084" t="s">
        <v>331</v>
      </c>
      <c r="V1084" t="s">
        <v>107</v>
      </c>
      <c r="W1084" t="s">
        <v>499</v>
      </c>
      <c r="X1084">
        <v>0</v>
      </c>
      <c r="Y1084">
        <v>0</v>
      </c>
      <c r="Z1084">
        <v>0</v>
      </c>
      <c r="AA1084">
        <v>0</v>
      </c>
      <c r="AB1084">
        <v>0</v>
      </c>
      <c r="AC1084">
        <v>0</v>
      </c>
      <c r="AD1084">
        <v>0</v>
      </c>
      <c r="AE1084">
        <v>0</v>
      </c>
      <c r="AF1084">
        <v>0</v>
      </c>
      <c r="AG1084">
        <v>0</v>
      </c>
      <c r="AH1084">
        <v>0</v>
      </c>
      <c r="AI1084">
        <v>0</v>
      </c>
      <c r="AJ1084">
        <v>0</v>
      </c>
      <c r="AK1084">
        <v>0</v>
      </c>
      <c r="AL1084">
        <v>1</v>
      </c>
      <c r="AM1084">
        <v>0</v>
      </c>
      <c r="AN1084">
        <v>0</v>
      </c>
      <c r="AO1084">
        <v>0</v>
      </c>
      <c r="AP1084" t="s">
        <v>345</v>
      </c>
      <c r="AQ1084">
        <v>1</v>
      </c>
      <c r="AR1084">
        <v>0</v>
      </c>
      <c r="AS1084">
        <v>0</v>
      </c>
      <c r="AT1084">
        <v>0</v>
      </c>
      <c r="AU1084">
        <v>0</v>
      </c>
      <c r="AV1084">
        <v>0</v>
      </c>
      <c r="AW1084">
        <v>0</v>
      </c>
      <c r="AX1084">
        <v>0</v>
      </c>
      <c r="AY1084" t="s">
        <v>345</v>
      </c>
      <c r="AZ1084">
        <v>1</v>
      </c>
      <c r="BA1084">
        <v>0</v>
      </c>
      <c r="BB1084">
        <v>0</v>
      </c>
      <c r="BC1084">
        <v>0</v>
      </c>
      <c r="BD1084">
        <v>0</v>
      </c>
      <c r="BE1084">
        <v>0</v>
      </c>
      <c r="BF1084">
        <v>0</v>
      </c>
      <c r="BG1084">
        <v>0</v>
      </c>
      <c r="BH1084">
        <v>0</v>
      </c>
      <c r="BK1084" t="s">
        <v>127</v>
      </c>
      <c r="BL1084" t="s">
        <v>386</v>
      </c>
      <c r="BM1084" t="s">
        <v>128</v>
      </c>
      <c r="BN1084" t="s">
        <v>120</v>
      </c>
      <c r="BO1084" t="s">
        <v>924</v>
      </c>
      <c r="BP1084">
        <v>0</v>
      </c>
      <c r="BQ1084">
        <v>0</v>
      </c>
      <c r="BR1084">
        <v>0</v>
      </c>
      <c r="BS1084">
        <v>0</v>
      </c>
      <c r="BT1084">
        <v>0</v>
      </c>
      <c r="BU1084">
        <v>1</v>
      </c>
      <c r="BV1084">
        <v>0</v>
      </c>
      <c r="BW1084">
        <v>0</v>
      </c>
      <c r="BX1084">
        <v>0</v>
      </c>
      <c r="BY1084">
        <v>0</v>
      </c>
      <c r="BZ1084">
        <v>0</v>
      </c>
      <c r="CA1084">
        <v>0</v>
      </c>
      <c r="CB1084">
        <v>0</v>
      </c>
      <c r="CC1084">
        <v>0</v>
      </c>
      <c r="CD1084">
        <v>0</v>
      </c>
      <c r="CE1084" t="s">
        <v>335</v>
      </c>
      <c r="CG1084" t="s">
        <v>335</v>
      </c>
      <c r="CI1084" t="s">
        <v>128</v>
      </c>
      <c r="CJ1084" t="s">
        <v>53</v>
      </c>
      <c r="CL1084" t="s">
        <v>53</v>
      </c>
      <c r="CN1084" t="s">
        <v>346</v>
      </c>
      <c r="CP1084">
        <v>9</v>
      </c>
    </row>
    <row r="1085" spans="1:97" customFormat="1">
      <c r="A1085">
        <v>147555</v>
      </c>
      <c r="B1085" t="s">
        <v>321</v>
      </c>
      <c r="C1085" t="s">
        <v>322</v>
      </c>
      <c r="D1085">
        <v>1964</v>
      </c>
      <c r="E1085">
        <v>62</v>
      </c>
      <c r="F1085" t="s">
        <v>339</v>
      </c>
      <c r="G1085" t="s">
        <v>49</v>
      </c>
      <c r="H1085" t="s">
        <v>377</v>
      </c>
      <c r="I1085" t="s">
        <v>349</v>
      </c>
      <c r="J1085" t="s">
        <v>325</v>
      </c>
      <c r="K1085" s="329">
        <v>46123.60733796296</v>
      </c>
      <c r="L1085" t="s">
        <v>309</v>
      </c>
      <c r="M1085" t="s">
        <v>29</v>
      </c>
      <c r="N1085" t="s">
        <v>458</v>
      </c>
      <c r="O1085" t="s">
        <v>459</v>
      </c>
      <c r="P1085" t="s">
        <v>353</v>
      </c>
      <c r="Q1085" t="s">
        <v>305</v>
      </c>
      <c r="R1085" t="s">
        <v>383</v>
      </c>
      <c r="S1085" t="s">
        <v>121</v>
      </c>
      <c r="T1085" t="s">
        <v>121</v>
      </c>
      <c r="U1085" t="s">
        <v>331</v>
      </c>
      <c r="V1085" t="s">
        <v>107</v>
      </c>
      <c r="W1085" t="s">
        <v>499</v>
      </c>
      <c r="X1085">
        <v>0</v>
      </c>
      <c r="Y1085">
        <v>0</v>
      </c>
      <c r="Z1085">
        <v>0</v>
      </c>
      <c r="AA1085">
        <v>0</v>
      </c>
      <c r="AB1085">
        <v>0</v>
      </c>
      <c r="AC1085">
        <v>0</v>
      </c>
      <c r="AD1085">
        <v>0</v>
      </c>
      <c r="AE1085">
        <v>0</v>
      </c>
      <c r="AF1085">
        <v>0</v>
      </c>
      <c r="AG1085">
        <v>0</v>
      </c>
      <c r="AH1085">
        <v>0</v>
      </c>
      <c r="AI1085">
        <v>0</v>
      </c>
      <c r="AJ1085">
        <v>0</v>
      </c>
      <c r="AK1085">
        <v>0</v>
      </c>
      <c r="AL1085">
        <v>1</v>
      </c>
      <c r="AM1085">
        <v>0</v>
      </c>
      <c r="AN1085">
        <v>0</v>
      </c>
      <c r="AO1085">
        <v>0</v>
      </c>
      <c r="AP1085" t="s">
        <v>345</v>
      </c>
      <c r="AQ1085">
        <v>1</v>
      </c>
      <c r="AR1085">
        <v>0</v>
      </c>
      <c r="AS1085">
        <v>0</v>
      </c>
      <c r="AT1085">
        <v>0</v>
      </c>
      <c r="AU1085">
        <v>0</v>
      </c>
      <c r="AV1085">
        <v>0</v>
      </c>
      <c r="AW1085">
        <v>0</v>
      </c>
      <c r="AX1085">
        <v>0</v>
      </c>
      <c r="AY1085" t="s">
        <v>345</v>
      </c>
      <c r="AZ1085">
        <v>1</v>
      </c>
      <c r="BA1085">
        <v>0</v>
      </c>
      <c r="BB1085">
        <v>0</v>
      </c>
      <c r="BC1085">
        <v>0</v>
      </c>
      <c r="BD1085">
        <v>0</v>
      </c>
      <c r="BE1085">
        <v>0</v>
      </c>
      <c r="BF1085">
        <v>0</v>
      </c>
      <c r="BG1085">
        <v>0</v>
      </c>
      <c r="BH1085">
        <v>0</v>
      </c>
      <c r="BK1085" t="s">
        <v>386</v>
      </c>
      <c r="BL1085" t="s">
        <v>386</v>
      </c>
      <c r="BM1085" t="s">
        <v>386</v>
      </c>
      <c r="BN1085" t="s">
        <v>120</v>
      </c>
      <c r="BO1085" t="s">
        <v>923</v>
      </c>
      <c r="BP1085">
        <v>0</v>
      </c>
      <c r="BQ1085">
        <v>1</v>
      </c>
      <c r="BR1085">
        <v>0</v>
      </c>
      <c r="BS1085">
        <v>0</v>
      </c>
      <c r="BT1085">
        <v>0</v>
      </c>
      <c r="BU1085">
        <v>0</v>
      </c>
      <c r="BV1085">
        <v>0</v>
      </c>
      <c r="BW1085">
        <v>0</v>
      </c>
      <c r="BX1085">
        <v>0</v>
      </c>
      <c r="BY1085">
        <v>0</v>
      </c>
      <c r="BZ1085">
        <v>0</v>
      </c>
      <c r="CA1085">
        <v>0</v>
      </c>
      <c r="CB1085">
        <v>0</v>
      </c>
      <c r="CC1085">
        <v>0</v>
      </c>
      <c r="CD1085">
        <v>0</v>
      </c>
      <c r="CE1085" t="s">
        <v>335</v>
      </c>
      <c r="CG1085" t="s">
        <v>335</v>
      </c>
      <c r="CI1085" t="s">
        <v>386</v>
      </c>
      <c r="CJ1085" t="s">
        <v>53</v>
      </c>
      <c r="CL1085" t="s">
        <v>53</v>
      </c>
      <c r="CN1085" t="s">
        <v>346</v>
      </c>
      <c r="CP1085">
        <v>5</v>
      </c>
    </row>
    <row r="1086" spans="1:97" customFormat="1">
      <c r="A1086">
        <v>199364</v>
      </c>
      <c r="B1086" t="s">
        <v>570</v>
      </c>
      <c r="C1086" t="s">
        <v>322</v>
      </c>
      <c r="D1086">
        <v>1986</v>
      </c>
      <c r="E1086">
        <v>40</v>
      </c>
      <c r="F1086" t="s">
        <v>387</v>
      </c>
      <c r="G1086" t="s">
        <v>83</v>
      </c>
      <c r="H1086" t="s">
        <v>864</v>
      </c>
      <c r="I1086" t="s">
        <v>397</v>
      </c>
      <c r="J1086" t="s">
        <v>350</v>
      </c>
      <c r="K1086" s="329">
        <v>46123.594351851854</v>
      </c>
      <c r="L1086" t="s">
        <v>309</v>
      </c>
      <c r="M1086" t="s">
        <v>570</v>
      </c>
      <c r="N1086" t="s">
        <v>571</v>
      </c>
      <c r="O1086" t="s">
        <v>442</v>
      </c>
      <c r="P1086" t="s">
        <v>405</v>
      </c>
      <c r="R1086" t="s">
        <v>383</v>
      </c>
      <c r="S1086" t="s">
        <v>121</v>
      </c>
      <c r="T1086" t="s">
        <v>121</v>
      </c>
      <c r="U1086" t="s">
        <v>331</v>
      </c>
      <c r="V1086" t="s">
        <v>110</v>
      </c>
      <c r="W1086" t="s">
        <v>501</v>
      </c>
      <c r="X1086">
        <v>0</v>
      </c>
      <c r="Y1086">
        <v>0</v>
      </c>
      <c r="Z1086">
        <v>0</v>
      </c>
      <c r="AA1086">
        <v>0</v>
      </c>
      <c r="AB1086">
        <v>0</v>
      </c>
      <c r="AC1086">
        <v>0</v>
      </c>
      <c r="AD1086">
        <v>1</v>
      </c>
      <c r="AE1086">
        <v>0</v>
      </c>
      <c r="AF1086">
        <v>0</v>
      </c>
      <c r="AG1086">
        <v>0</v>
      </c>
      <c r="AH1086">
        <v>0</v>
      </c>
      <c r="AI1086">
        <v>0</v>
      </c>
      <c r="AJ1086">
        <v>0</v>
      </c>
      <c r="AK1086">
        <v>0</v>
      </c>
      <c r="AL1086">
        <v>0</v>
      </c>
      <c r="AM1086">
        <v>0</v>
      </c>
      <c r="AN1086">
        <v>0</v>
      </c>
      <c r="AO1086">
        <v>0</v>
      </c>
      <c r="AP1086" t="s">
        <v>345</v>
      </c>
      <c r="AQ1086">
        <v>1</v>
      </c>
      <c r="AR1086">
        <v>0</v>
      </c>
      <c r="AS1086">
        <v>0</v>
      </c>
      <c r="AT1086">
        <v>0</v>
      </c>
      <c r="AU1086">
        <v>0</v>
      </c>
      <c r="AV1086">
        <v>0</v>
      </c>
      <c r="AW1086">
        <v>0</v>
      </c>
      <c r="AX1086">
        <v>0</v>
      </c>
      <c r="AY1086" t="s">
        <v>345</v>
      </c>
      <c r="AZ1086">
        <v>1</v>
      </c>
      <c r="BA1086">
        <v>0</v>
      </c>
      <c r="BB1086">
        <v>0</v>
      </c>
      <c r="BC1086">
        <v>0</v>
      </c>
      <c r="BD1086">
        <v>0</v>
      </c>
      <c r="BE1086">
        <v>0</v>
      </c>
      <c r="BF1086">
        <v>0</v>
      </c>
      <c r="BG1086">
        <v>0</v>
      </c>
      <c r="BH1086">
        <v>0</v>
      </c>
      <c r="BK1086" t="s">
        <v>386</v>
      </c>
      <c r="BL1086" t="s">
        <v>130</v>
      </c>
      <c r="BM1086" t="s">
        <v>131</v>
      </c>
      <c r="BN1086" t="s">
        <v>117</v>
      </c>
      <c r="BO1086" t="s">
        <v>929</v>
      </c>
      <c r="BP1086">
        <v>0</v>
      </c>
      <c r="BQ1086">
        <v>0</v>
      </c>
      <c r="BR1086">
        <v>0</v>
      </c>
      <c r="BS1086">
        <v>0</v>
      </c>
      <c r="BT1086">
        <v>0</v>
      </c>
      <c r="BU1086">
        <v>1</v>
      </c>
      <c r="BV1086">
        <v>0</v>
      </c>
      <c r="BW1086">
        <v>1</v>
      </c>
      <c r="BX1086">
        <v>0</v>
      </c>
      <c r="BY1086">
        <v>0</v>
      </c>
      <c r="BZ1086">
        <v>0</v>
      </c>
      <c r="CA1086">
        <v>0</v>
      </c>
      <c r="CB1086">
        <v>0</v>
      </c>
      <c r="CC1086">
        <v>0</v>
      </c>
      <c r="CD1086">
        <v>0</v>
      </c>
      <c r="CE1086" t="s">
        <v>185</v>
      </c>
      <c r="CG1086" t="s">
        <v>143</v>
      </c>
      <c r="CI1086" t="s">
        <v>130</v>
      </c>
      <c r="CJ1086" t="s">
        <v>51</v>
      </c>
      <c r="CK1086" t="s">
        <v>3324</v>
      </c>
      <c r="CL1086" t="s">
        <v>52</v>
      </c>
      <c r="CN1086" t="s">
        <v>346</v>
      </c>
      <c r="CP1086">
        <v>8</v>
      </c>
      <c r="CS1086" t="s">
        <v>337</v>
      </c>
    </row>
    <row r="1087" spans="1:97" customFormat="1">
      <c r="A1087">
        <v>184289</v>
      </c>
      <c r="B1087" t="s">
        <v>474</v>
      </c>
      <c r="C1087" t="s">
        <v>322</v>
      </c>
      <c r="D1087">
        <v>1977</v>
      </c>
      <c r="E1087">
        <v>49</v>
      </c>
      <c r="F1087" t="s">
        <v>387</v>
      </c>
      <c r="G1087" t="s">
        <v>84</v>
      </c>
      <c r="H1087" t="s">
        <v>678</v>
      </c>
      <c r="I1087" t="s">
        <v>440</v>
      </c>
      <c r="J1087" t="s">
        <v>325</v>
      </c>
      <c r="K1087" s="329">
        <v>46123.591354166667</v>
      </c>
      <c r="L1087" t="s">
        <v>309</v>
      </c>
      <c r="M1087" t="s">
        <v>762</v>
      </c>
      <c r="N1087" t="s">
        <v>811</v>
      </c>
      <c r="O1087" t="s">
        <v>453</v>
      </c>
      <c r="P1087" t="s">
        <v>342</v>
      </c>
      <c r="Q1087" t="s">
        <v>307</v>
      </c>
      <c r="R1087" t="s">
        <v>383</v>
      </c>
      <c r="S1087" t="s">
        <v>121</v>
      </c>
      <c r="T1087" t="s">
        <v>121</v>
      </c>
      <c r="U1087" t="s">
        <v>331</v>
      </c>
      <c r="V1087" t="s">
        <v>109</v>
      </c>
      <c r="W1087" t="s">
        <v>498</v>
      </c>
      <c r="X1087">
        <v>0</v>
      </c>
      <c r="Y1087">
        <v>0</v>
      </c>
      <c r="Z1087">
        <v>1</v>
      </c>
      <c r="AA1087">
        <v>1</v>
      </c>
      <c r="AB1087">
        <v>0</v>
      </c>
      <c r="AC1087">
        <v>0</v>
      </c>
      <c r="AD1087">
        <v>0</v>
      </c>
      <c r="AE1087">
        <v>0</v>
      </c>
      <c r="AF1087">
        <v>0</v>
      </c>
      <c r="AG1087">
        <v>0</v>
      </c>
      <c r="AH1087">
        <v>0</v>
      </c>
      <c r="AI1087">
        <v>0</v>
      </c>
      <c r="AJ1087">
        <v>0</v>
      </c>
      <c r="AK1087">
        <v>0</v>
      </c>
      <c r="AL1087">
        <v>0</v>
      </c>
      <c r="AM1087">
        <v>0</v>
      </c>
      <c r="AN1087">
        <v>0</v>
      </c>
      <c r="AO1087">
        <v>0</v>
      </c>
      <c r="AP1087" t="s">
        <v>345</v>
      </c>
      <c r="AQ1087">
        <v>1</v>
      </c>
      <c r="AR1087">
        <v>0</v>
      </c>
      <c r="AS1087">
        <v>0</v>
      </c>
      <c r="AT1087">
        <v>0</v>
      </c>
      <c r="AU1087">
        <v>0</v>
      </c>
      <c r="AV1087">
        <v>0</v>
      </c>
      <c r="AW1087">
        <v>0</v>
      </c>
      <c r="AX1087">
        <v>0</v>
      </c>
      <c r="AY1087" t="s">
        <v>345</v>
      </c>
      <c r="AZ1087">
        <v>1</v>
      </c>
      <c r="BA1087">
        <v>0</v>
      </c>
      <c r="BB1087">
        <v>0</v>
      </c>
      <c r="BC1087">
        <v>0</v>
      </c>
      <c r="BD1087">
        <v>0</v>
      </c>
      <c r="BE1087">
        <v>0</v>
      </c>
      <c r="BF1087">
        <v>0</v>
      </c>
      <c r="BG1087">
        <v>0</v>
      </c>
      <c r="BH1087">
        <v>0</v>
      </c>
      <c r="BI1087" t="s">
        <v>51</v>
      </c>
      <c r="BK1087" t="s">
        <v>129</v>
      </c>
      <c r="BL1087" t="s">
        <v>129</v>
      </c>
      <c r="BM1087" t="s">
        <v>131</v>
      </c>
      <c r="BN1087" t="s">
        <v>118</v>
      </c>
      <c r="BO1087" t="s">
        <v>926</v>
      </c>
      <c r="BP1087">
        <v>1</v>
      </c>
      <c r="BQ1087">
        <v>0</v>
      </c>
      <c r="BR1087">
        <v>0</v>
      </c>
      <c r="BS1087">
        <v>0</v>
      </c>
      <c r="BT1087">
        <v>0</v>
      </c>
      <c r="BU1087">
        <v>1</v>
      </c>
      <c r="BV1087">
        <v>0</v>
      </c>
      <c r="BW1087">
        <v>0</v>
      </c>
      <c r="BX1087">
        <v>0</v>
      </c>
      <c r="BY1087">
        <v>0</v>
      </c>
      <c r="BZ1087">
        <v>0</v>
      </c>
      <c r="CA1087">
        <v>0</v>
      </c>
      <c r="CB1087">
        <v>0</v>
      </c>
      <c r="CC1087">
        <v>0</v>
      </c>
      <c r="CD1087">
        <v>0</v>
      </c>
      <c r="CE1087" t="s">
        <v>335</v>
      </c>
      <c r="CG1087" t="s">
        <v>335</v>
      </c>
      <c r="CI1087" t="s">
        <v>129</v>
      </c>
      <c r="CJ1087" t="s">
        <v>51</v>
      </c>
      <c r="CL1087" t="s">
        <v>51</v>
      </c>
      <c r="CN1087" t="s">
        <v>346</v>
      </c>
      <c r="CP1087">
        <v>10</v>
      </c>
      <c r="CS1087" t="s">
        <v>337</v>
      </c>
    </row>
    <row r="1088" spans="1:97" customFormat="1">
      <c r="A1088">
        <v>163531</v>
      </c>
      <c r="B1088" t="s">
        <v>1814</v>
      </c>
      <c r="C1088" t="s">
        <v>360</v>
      </c>
      <c r="D1088">
        <v>1966</v>
      </c>
      <c r="E1088">
        <v>60</v>
      </c>
      <c r="F1088" t="s">
        <v>339</v>
      </c>
      <c r="G1088" t="s">
        <v>49</v>
      </c>
      <c r="H1088" t="s">
        <v>415</v>
      </c>
      <c r="I1088" t="s">
        <v>349</v>
      </c>
      <c r="J1088" t="s">
        <v>325</v>
      </c>
      <c r="K1088" s="329">
        <v>46123.58871527778</v>
      </c>
      <c r="L1088" t="s">
        <v>309</v>
      </c>
      <c r="M1088" t="s">
        <v>511</v>
      </c>
      <c r="N1088" t="s">
        <v>512</v>
      </c>
      <c r="O1088" t="s">
        <v>415</v>
      </c>
      <c r="P1088" t="s">
        <v>382</v>
      </c>
      <c r="R1088" t="s">
        <v>383</v>
      </c>
      <c r="S1088" t="s">
        <v>121</v>
      </c>
      <c r="T1088" t="s">
        <v>121</v>
      </c>
      <c r="U1088" t="s">
        <v>331</v>
      </c>
      <c r="V1088" t="s">
        <v>107</v>
      </c>
      <c r="W1088" t="s">
        <v>470</v>
      </c>
      <c r="X1088">
        <v>0</v>
      </c>
      <c r="Y1088">
        <v>0</v>
      </c>
      <c r="Z1088">
        <v>1</v>
      </c>
      <c r="AA1088">
        <v>0</v>
      </c>
      <c r="AB1088">
        <v>0</v>
      </c>
      <c r="AC1088">
        <v>0</v>
      </c>
      <c r="AD1088">
        <v>0</v>
      </c>
      <c r="AE1088">
        <v>0</v>
      </c>
      <c r="AF1088">
        <v>0</v>
      </c>
      <c r="AG1088">
        <v>0</v>
      </c>
      <c r="AH1088">
        <v>0</v>
      </c>
      <c r="AI1088">
        <v>0</v>
      </c>
      <c r="AJ1088">
        <v>0</v>
      </c>
      <c r="AK1088">
        <v>0</v>
      </c>
      <c r="AL1088">
        <v>0</v>
      </c>
      <c r="AM1088">
        <v>0</v>
      </c>
      <c r="AN1088">
        <v>0</v>
      </c>
      <c r="AO1088">
        <v>0</v>
      </c>
      <c r="AP1088" t="s">
        <v>399</v>
      </c>
      <c r="AQ1088">
        <v>0</v>
      </c>
      <c r="AR1088">
        <v>0</v>
      </c>
      <c r="AS1088">
        <v>0</v>
      </c>
      <c r="AT1088">
        <v>0</v>
      </c>
      <c r="AU1088">
        <v>0</v>
      </c>
      <c r="AV1088">
        <v>0</v>
      </c>
      <c r="AW1088">
        <v>1</v>
      </c>
      <c r="AX1088">
        <v>0</v>
      </c>
      <c r="AY1088" t="s">
        <v>345</v>
      </c>
      <c r="AZ1088">
        <v>1</v>
      </c>
      <c r="BA1088">
        <v>0</v>
      </c>
      <c r="BB1088">
        <v>0</v>
      </c>
      <c r="BC1088">
        <v>0</v>
      </c>
      <c r="BD1088">
        <v>0</v>
      </c>
      <c r="BE1088">
        <v>0</v>
      </c>
      <c r="BF1088">
        <v>0</v>
      </c>
      <c r="BG1088">
        <v>0</v>
      </c>
      <c r="BH1088">
        <v>0</v>
      </c>
      <c r="BK1088" t="s">
        <v>386</v>
      </c>
      <c r="BL1088" t="s">
        <v>127</v>
      </c>
      <c r="BM1088" t="s">
        <v>129</v>
      </c>
      <c r="BN1088" t="s">
        <v>120</v>
      </c>
      <c r="BO1088" t="s">
        <v>921</v>
      </c>
      <c r="BP1088">
        <v>0</v>
      </c>
      <c r="BQ1088">
        <v>0</v>
      </c>
      <c r="BR1088">
        <v>0</v>
      </c>
      <c r="BS1088">
        <v>0</v>
      </c>
      <c r="BT1088">
        <v>0</v>
      </c>
      <c r="BU1088">
        <v>0</v>
      </c>
      <c r="BV1088">
        <v>0</v>
      </c>
      <c r="BW1088">
        <v>0</v>
      </c>
      <c r="BX1088">
        <v>0</v>
      </c>
      <c r="BY1088">
        <v>0</v>
      </c>
      <c r="BZ1088">
        <v>1</v>
      </c>
      <c r="CA1088">
        <v>0</v>
      </c>
      <c r="CB1088">
        <v>0</v>
      </c>
      <c r="CC1088">
        <v>0</v>
      </c>
      <c r="CD1088">
        <v>0</v>
      </c>
      <c r="CE1088" t="s">
        <v>335</v>
      </c>
      <c r="CG1088" t="s">
        <v>335</v>
      </c>
      <c r="CI1088" t="s">
        <v>129</v>
      </c>
      <c r="CJ1088" t="s">
        <v>53</v>
      </c>
      <c r="CL1088" t="s">
        <v>52</v>
      </c>
      <c r="CN1088" t="s">
        <v>346</v>
      </c>
      <c r="CP1088">
        <v>3</v>
      </c>
      <c r="CS1088" t="s">
        <v>337</v>
      </c>
    </row>
    <row r="1089" spans="1:98" customFormat="1">
      <c r="A1089">
        <v>199363</v>
      </c>
      <c r="B1089" t="s">
        <v>321</v>
      </c>
      <c r="C1089" t="s">
        <v>360</v>
      </c>
      <c r="D1089">
        <v>1960</v>
      </c>
      <c r="E1089">
        <v>66</v>
      </c>
      <c r="F1089" t="s">
        <v>339</v>
      </c>
      <c r="G1089" t="s">
        <v>75</v>
      </c>
      <c r="H1089" t="s">
        <v>836</v>
      </c>
      <c r="I1089" t="s">
        <v>367</v>
      </c>
      <c r="J1089" t="s">
        <v>350</v>
      </c>
      <c r="K1089" s="329">
        <v>46123.588425925926</v>
      </c>
      <c r="L1089" t="s">
        <v>309</v>
      </c>
      <c r="M1089" t="s">
        <v>508</v>
      </c>
      <c r="N1089" t="s">
        <v>509</v>
      </c>
      <c r="O1089" t="s">
        <v>442</v>
      </c>
      <c r="P1089" t="s">
        <v>405</v>
      </c>
      <c r="R1089" t="s">
        <v>122</v>
      </c>
      <c r="S1089" t="s">
        <v>122</v>
      </c>
      <c r="T1089" t="s">
        <v>391</v>
      </c>
      <c r="U1089" t="s">
        <v>116</v>
      </c>
      <c r="V1089" t="s">
        <v>108</v>
      </c>
      <c r="W1089" t="s">
        <v>1575</v>
      </c>
      <c r="X1089">
        <v>1</v>
      </c>
      <c r="Y1089">
        <v>1</v>
      </c>
      <c r="Z1089">
        <v>0</v>
      </c>
      <c r="AA1089">
        <v>0</v>
      </c>
      <c r="AB1089">
        <v>0</v>
      </c>
      <c r="AC1089">
        <v>1</v>
      </c>
      <c r="AD1089">
        <v>0</v>
      </c>
      <c r="AE1089">
        <v>0</v>
      </c>
      <c r="AF1089">
        <v>0</v>
      </c>
      <c r="AG1089">
        <v>1</v>
      </c>
      <c r="AH1089">
        <v>0</v>
      </c>
      <c r="AI1089">
        <v>0</v>
      </c>
      <c r="AJ1089">
        <v>0</v>
      </c>
      <c r="AK1089">
        <v>0</v>
      </c>
      <c r="AL1089">
        <v>0</v>
      </c>
      <c r="AM1089">
        <v>0</v>
      </c>
      <c r="AN1089">
        <v>0</v>
      </c>
      <c r="AO1089">
        <v>0</v>
      </c>
      <c r="AP1089" t="s">
        <v>345</v>
      </c>
      <c r="AQ1089">
        <v>1</v>
      </c>
      <c r="AR1089">
        <v>0</v>
      </c>
      <c r="AS1089">
        <v>0</v>
      </c>
      <c r="AT1089">
        <v>0</v>
      </c>
      <c r="AU1089">
        <v>0</v>
      </c>
      <c r="AV1089">
        <v>0</v>
      </c>
      <c r="AW1089">
        <v>0</v>
      </c>
      <c r="AX1089">
        <v>0</v>
      </c>
      <c r="AY1089" t="s">
        <v>345</v>
      </c>
      <c r="AZ1089">
        <v>1</v>
      </c>
      <c r="BA1089">
        <v>0</v>
      </c>
      <c r="BB1089">
        <v>0</v>
      </c>
      <c r="BC1089">
        <v>0</v>
      </c>
      <c r="BD1089">
        <v>0</v>
      </c>
      <c r="BE1089">
        <v>0</v>
      </c>
      <c r="BF1089">
        <v>0</v>
      </c>
      <c r="BG1089">
        <v>0</v>
      </c>
      <c r="BH1089">
        <v>0</v>
      </c>
      <c r="BK1089" t="s">
        <v>132</v>
      </c>
      <c r="BL1089" t="s">
        <v>386</v>
      </c>
      <c r="BM1089" t="s">
        <v>131</v>
      </c>
      <c r="BN1089" t="s">
        <v>119</v>
      </c>
      <c r="BO1089" t="s">
        <v>977</v>
      </c>
      <c r="BP1089">
        <v>1</v>
      </c>
      <c r="BQ1089">
        <v>0</v>
      </c>
      <c r="BR1089">
        <v>0</v>
      </c>
      <c r="BS1089">
        <v>0</v>
      </c>
      <c r="BT1089">
        <v>0</v>
      </c>
      <c r="BU1089">
        <v>0</v>
      </c>
      <c r="BV1089">
        <v>0</v>
      </c>
      <c r="BW1089">
        <v>0</v>
      </c>
      <c r="BX1089">
        <v>0</v>
      </c>
      <c r="BY1089">
        <v>0</v>
      </c>
      <c r="BZ1089">
        <v>0</v>
      </c>
      <c r="CA1089">
        <v>1</v>
      </c>
      <c r="CB1089">
        <v>0</v>
      </c>
      <c r="CC1089">
        <v>0</v>
      </c>
      <c r="CD1089">
        <v>0</v>
      </c>
      <c r="CE1089" t="s">
        <v>243</v>
      </c>
      <c r="CF1089" t="s">
        <v>3325</v>
      </c>
      <c r="CG1089" t="s">
        <v>180</v>
      </c>
      <c r="CI1089" t="s">
        <v>130</v>
      </c>
      <c r="CJ1089" t="s">
        <v>51</v>
      </c>
      <c r="CL1089" t="s">
        <v>51</v>
      </c>
      <c r="CN1089" t="s">
        <v>346</v>
      </c>
      <c r="CP1089">
        <v>9</v>
      </c>
      <c r="CQ1089" t="s">
        <v>3326</v>
      </c>
      <c r="CR1089" t="s">
        <v>3327</v>
      </c>
      <c r="CS1089" t="s">
        <v>337</v>
      </c>
      <c r="CT1089" t="s">
        <v>3328</v>
      </c>
    </row>
    <row r="1090" spans="1:98" customFormat="1">
      <c r="A1090">
        <v>199361</v>
      </c>
      <c r="B1090" t="s">
        <v>511</v>
      </c>
      <c r="C1090" t="s">
        <v>322</v>
      </c>
      <c r="D1090">
        <v>1966</v>
      </c>
      <c r="E1090">
        <v>60</v>
      </c>
      <c r="F1090" t="s">
        <v>339</v>
      </c>
      <c r="G1090" t="s">
        <v>49</v>
      </c>
      <c r="H1090" t="s">
        <v>415</v>
      </c>
      <c r="I1090" t="s">
        <v>424</v>
      </c>
      <c r="J1090" t="s">
        <v>325</v>
      </c>
      <c r="K1090" s="329">
        <v>46123.584386574075</v>
      </c>
      <c r="L1090" t="s">
        <v>309</v>
      </c>
      <c r="M1090" t="s">
        <v>511</v>
      </c>
      <c r="N1090" t="s">
        <v>512</v>
      </c>
      <c r="O1090" t="s">
        <v>415</v>
      </c>
      <c r="P1090" t="s">
        <v>382</v>
      </c>
      <c r="R1090" t="s">
        <v>383</v>
      </c>
      <c r="S1090" t="s">
        <v>121</v>
      </c>
      <c r="T1090" t="s">
        <v>121</v>
      </c>
      <c r="U1090" t="s">
        <v>331</v>
      </c>
      <c r="V1090" t="s">
        <v>107</v>
      </c>
      <c r="W1090" t="s">
        <v>513</v>
      </c>
      <c r="X1090">
        <v>0</v>
      </c>
      <c r="Y1090">
        <v>0</v>
      </c>
      <c r="Z1090">
        <v>0</v>
      </c>
      <c r="AA1090">
        <v>0</v>
      </c>
      <c r="AB1090">
        <v>0</v>
      </c>
      <c r="AC1090">
        <v>0</v>
      </c>
      <c r="AD1090">
        <v>0</v>
      </c>
      <c r="AE1090">
        <v>0</v>
      </c>
      <c r="AF1090">
        <v>0</v>
      </c>
      <c r="AG1090">
        <v>0</v>
      </c>
      <c r="AH1090">
        <v>1</v>
      </c>
      <c r="AI1090">
        <v>0</v>
      </c>
      <c r="AJ1090">
        <v>0</v>
      </c>
      <c r="AK1090">
        <v>0</v>
      </c>
      <c r="AL1090">
        <v>0</v>
      </c>
      <c r="AM1090">
        <v>0</v>
      </c>
      <c r="AN1090">
        <v>0</v>
      </c>
      <c r="AO1090">
        <v>0</v>
      </c>
      <c r="AP1090" t="s">
        <v>345</v>
      </c>
      <c r="AQ1090">
        <v>1</v>
      </c>
      <c r="AR1090">
        <v>0</v>
      </c>
      <c r="AS1090">
        <v>0</v>
      </c>
      <c r="AT1090">
        <v>0</v>
      </c>
      <c r="AU1090">
        <v>0</v>
      </c>
      <c r="AV1090">
        <v>0</v>
      </c>
      <c r="AW1090">
        <v>0</v>
      </c>
      <c r="AX1090">
        <v>0</v>
      </c>
      <c r="AY1090" t="s">
        <v>345</v>
      </c>
      <c r="AZ1090">
        <v>1</v>
      </c>
      <c r="BA1090">
        <v>0</v>
      </c>
      <c r="BB1090">
        <v>0</v>
      </c>
      <c r="BC1090">
        <v>0</v>
      </c>
      <c r="BD1090">
        <v>0</v>
      </c>
      <c r="BE1090">
        <v>0</v>
      </c>
      <c r="BF1090">
        <v>0</v>
      </c>
      <c r="BG1090">
        <v>0</v>
      </c>
      <c r="BH1090">
        <v>0</v>
      </c>
      <c r="BI1090" t="s">
        <v>52</v>
      </c>
      <c r="BK1090" t="s">
        <v>386</v>
      </c>
      <c r="BL1090" t="s">
        <v>129</v>
      </c>
      <c r="BM1090" t="s">
        <v>129</v>
      </c>
      <c r="BN1090" t="s">
        <v>120</v>
      </c>
      <c r="BO1090" t="s">
        <v>924</v>
      </c>
      <c r="BP1090">
        <v>0</v>
      </c>
      <c r="BQ1090">
        <v>0</v>
      </c>
      <c r="BR1090">
        <v>0</v>
      </c>
      <c r="BS1090">
        <v>0</v>
      </c>
      <c r="BT1090">
        <v>0</v>
      </c>
      <c r="BU1090">
        <v>1</v>
      </c>
      <c r="BV1090">
        <v>0</v>
      </c>
      <c r="BW1090">
        <v>0</v>
      </c>
      <c r="BX1090">
        <v>0</v>
      </c>
      <c r="BY1090">
        <v>0</v>
      </c>
      <c r="BZ1090">
        <v>0</v>
      </c>
      <c r="CA1090">
        <v>0</v>
      </c>
      <c r="CB1090">
        <v>0</v>
      </c>
      <c r="CC1090">
        <v>0</v>
      </c>
      <c r="CD1090">
        <v>0</v>
      </c>
      <c r="CE1090" t="s">
        <v>335</v>
      </c>
      <c r="CG1090" t="s">
        <v>335</v>
      </c>
      <c r="CI1090" t="s">
        <v>129</v>
      </c>
      <c r="CJ1090" t="s">
        <v>52</v>
      </c>
      <c r="CL1090" t="s">
        <v>52</v>
      </c>
      <c r="CN1090" t="s">
        <v>346</v>
      </c>
      <c r="CP1090">
        <v>8</v>
      </c>
    </row>
    <row r="1091" spans="1:98" customFormat="1">
      <c r="A1091">
        <v>199360</v>
      </c>
      <c r="B1091" t="s">
        <v>907</v>
      </c>
      <c r="C1091" t="s">
        <v>322</v>
      </c>
      <c r="D1091">
        <v>1990</v>
      </c>
      <c r="E1091">
        <v>36</v>
      </c>
      <c r="F1091" t="s">
        <v>57</v>
      </c>
      <c r="G1091" t="s">
        <v>49</v>
      </c>
      <c r="H1091" t="s">
        <v>377</v>
      </c>
      <c r="I1091" t="s">
        <v>424</v>
      </c>
      <c r="J1091" t="s">
        <v>325</v>
      </c>
      <c r="K1091" s="329">
        <v>46123.579641203702</v>
      </c>
      <c r="L1091" t="s">
        <v>309</v>
      </c>
      <c r="M1091" t="s">
        <v>907</v>
      </c>
      <c r="N1091" t="s">
        <v>1419</v>
      </c>
      <c r="O1091" t="s">
        <v>377</v>
      </c>
      <c r="P1091" t="s">
        <v>365</v>
      </c>
      <c r="Q1091" t="s">
        <v>304</v>
      </c>
      <c r="R1091" t="s">
        <v>383</v>
      </c>
      <c r="S1091" t="s">
        <v>121</v>
      </c>
      <c r="T1091" t="s">
        <v>121</v>
      </c>
      <c r="U1091" t="s">
        <v>331</v>
      </c>
      <c r="V1091" t="s">
        <v>108</v>
      </c>
      <c r="W1091" t="s">
        <v>505</v>
      </c>
      <c r="X1091">
        <v>0</v>
      </c>
      <c r="Y1091">
        <v>0</v>
      </c>
      <c r="Z1091">
        <v>0</v>
      </c>
      <c r="AA1091">
        <v>0</v>
      </c>
      <c r="AB1091">
        <v>0</v>
      </c>
      <c r="AC1091">
        <v>1</v>
      </c>
      <c r="AD1091">
        <v>0</v>
      </c>
      <c r="AE1091">
        <v>0</v>
      </c>
      <c r="AF1091">
        <v>0</v>
      </c>
      <c r="AG1091">
        <v>0</v>
      </c>
      <c r="AH1091">
        <v>0</v>
      </c>
      <c r="AI1091">
        <v>0</v>
      </c>
      <c r="AJ1091">
        <v>0</v>
      </c>
      <c r="AK1091">
        <v>0</v>
      </c>
      <c r="AL1091">
        <v>0</v>
      </c>
      <c r="AM1091">
        <v>0</v>
      </c>
      <c r="AN1091">
        <v>0</v>
      </c>
      <c r="AO1091">
        <v>0</v>
      </c>
      <c r="AP1091" t="s">
        <v>345</v>
      </c>
      <c r="AQ1091">
        <v>1</v>
      </c>
      <c r="AR1091">
        <v>0</v>
      </c>
      <c r="AS1091">
        <v>0</v>
      </c>
      <c r="AT1091">
        <v>0</v>
      </c>
      <c r="AU1091">
        <v>0</v>
      </c>
      <c r="AV1091">
        <v>0</v>
      </c>
      <c r="AW1091">
        <v>0</v>
      </c>
      <c r="AX1091">
        <v>0</v>
      </c>
      <c r="AY1091" t="s">
        <v>345</v>
      </c>
      <c r="AZ1091">
        <v>1</v>
      </c>
      <c r="BA1091">
        <v>0</v>
      </c>
      <c r="BB1091">
        <v>0</v>
      </c>
      <c r="BC1091">
        <v>0</v>
      </c>
      <c r="BD1091">
        <v>0</v>
      </c>
      <c r="BE1091">
        <v>0</v>
      </c>
      <c r="BF1091">
        <v>0</v>
      </c>
      <c r="BG1091">
        <v>0</v>
      </c>
      <c r="BH1091">
        <v>0</v>
      </c>
      <c r="BK1091" t="s">
        <v>130</v>
      </c>
      <c r="BL1091" t="s">
        <v>127</v>
      </c>
      <c r="BM1091" t="s">
        <v>127</v>
      </c>
      <c r="BN1091" t="s">
        <v>118</v>
      </c>
      <c r="BO1091" t="s">
        <v>924</v>
      </c>
      <c r="BP1091">
        <v>0</v>
      </c>
      <c r="BQ1091">
        <v>0</v>
      </c>
      <c r="BR1091">
        <v>0</v>
      </c>
      <c r="BS1091">
        <v>0</v>
      </c>
      <c r="BT1091">
        <v>0</v>
      </c>
      <c r="BU1091">
        <v>1</v>
      </c>
      <c r="BV1091">
        <v>0</v>
      </c>
      <c r="BW1091">
        <v>0</v>
      </c>
      <c r="BX1091">
        <v>0</v>
      </c>
      <c r="BY1091">
        <v>0</v>
      </c>
      <c r="BZ1091">
        <v>0</v>
      </c>
      <c r="CA1091">
        <v>0</v>
      </c>
      <c r="CB1091">
        <v>0</v>
      </c>
      <c r="CC1091">
        <v>0</v>
      </c>
      <c r="CD1091">
        <v>0</v>
      </c>
      <c r="CE1091" t="s">
        <v>335</v>
      </c>
      <c r="CG1091" t="s">
        <v>335</v>
      </c>
      <c r="CI1091" t="s">
        <v>130</v>
      </c>
      <c r="CJ1091" t="s">
        <v>52</v>
      </c>
      <c r="CL1091" t="s">
        <v>52</v>
      </c>
      <c r="CN1091" t="s">
        <v>346</v>
      </c>
      <c r="CP1091">
        <v>7</v>
      </c>
      <c r="CS1091" t="s">
        <v>400</v>
      </c>
    </row>
    <row r="1092" spans="1:98" customFormat="1">
      <c r="A1092">
        <v>109011</v>
      </c>
      <c r="B1092" t="s">
        <v>1363</v>
      </c>
      <c r="C1092" t="s">
        <v>322</v>
      </c>
      <c r="D1092">
        <v>1997</v>
      </c>
      <c r="E1092">
        <v>29</v>
      </c>
      <c r="F1092" t="s">
        <v>323</v>
      </c>
      <c r="G1092" t="s">
        <v>85</v>
      </c>
      <c r="H1092" t="s">
        <v>1405</v>
      </c>
      <c r="I1092" t="s">
        <v>410</v>
      </c>
      <c r="J1092" t="s">
        <v>350</v>
      </c>
      <c r="K1092" s="329">
        <v>46123.578333333331</v>
      </c>
      <c r="L1092" t="s">
        <v>309</v>
      </c>
      <c r="M1092" t="s">
        <v>370</v>
      </c>
      <c r="N1092" t="s">
        <v>539</v>
      </c>
      <c r="O1092" t="s">
        <v>377</v>
      </c>
      <c r="P1092" t="s">
        <v>365</v>
      </c>
      <c r="Q1092" t="s">
        <v>304</v>
      </c>
      <c r="R1092" t="s">
        <v>122</v>
      </c>
      <c r="S1092" t="s">
        <v>122</v>
      </c>
      <c r="T1092" t="s">
        <v>391</v>
      </c>
      <c r="U1092" t="s">
        <v>331</v>
      </c>
      <c r="V1092" t="s">
        <v>111</v>
      </c>
      <c r="W1092" t="s">
        <v>1731</v>
      </c>
      <c r="X1092">
        <v>1</v>
      </c>
      <c r="Y1092">
        <v>1</v>
      </c>
      <c r="Z1092">
        <v>1</v>
      </c>
      <c r="AA1092">
        <v>0</v>
      </c>
      <c r="AB1092">
        <v>1</v>
      </c>
      <c r="AC1092">
        <v>0</v>
      </c>
      <c r="AD1092">
        <v>0</v>
      </c>
      <c r="AE1092">
        <v>0</v>
      </c>
      <c r="AF1092">
        <v>0</v>
      </c>
      <c r="AG1092">
        <v>0</v>
      </c>
      <c r="AH1092">
        <v>0</v>
      </c>
      <c r="AI1092">
        <v>0</v>
      </c>
      <c r="AJ1092">
        <v>0</v>
      </c>
      <c r="AK1092">
        <v>0</v>
      </c>
      <c r="AL1092">
        <v>0</v>
      </c>
      <c r="AM1092">
        <v>1</v>
      </c>
      <c r="AN1092">
        <v>0</v>
      </c>
      <c r="AO1092">
        <v>0</v>
      </c>
      <c r="AP1092" t="s">
        <v>510</v>
      </c>
      <c r="AQ1092">
        <v>0</v>
      </c>
      <c r="AR1092">
        <v>0</v>
      </c>
      <c r="AS1092">
        <v>1</v>
      </c>
      <c r="AT1092">
        <v>0</v>
      </c>
      <c r="AU1092">
        <v>0</v>
      </c>
      <c r="AV1092">
        <v>0</v>
      </c>
      <c r="AW1092">
        <v>0</v>
      </c>
      <c r="AX1092">
        <v>0</v>
      </c>
      <c r="AY1092" t="s">
        <v>345</v>
      </c>
      <c r="AZ1092">
        <v>1</v>
      </c>
      <c r="BA1092">
        <v>0</v>
      </c>
      <c r="BB1092">
        <v>0</v>
      </c>
      <c r="BC1092">
        <v>0</v>
      </c>
      <c r="BD1092">
        <v>0</v>
      </c>
      <c r="BE1092">
        <v>0</v>
      </c>
      <c r="BF1092">
        <v>0</v>
      </c>
      <c r="BG1092">
        <v>0</v>
      </c>
      <c r="BH1092">
        <v>0</v>
      </c>
      <c r="BK1092" t="s">
        <v>130</v>
      </c>
      <c r="BL1092" t="s">
        <v>131</v>
      </c>
      <c r="BM1092" t="s">
        <v>131</v>
      </c>
      <c r="BN1092" t="s">
        <v>118</v>
      </c>
      <c r="BO1092" t="s">
        <v>921</v>
      </c>
      <c r="BP1092">
        <v>0</v>
      </c>
      <c r="BQ1092">
        <v>0</v>
      </c>
      <c r="BR1092">
        <v>0</v>
      </c>
      <c r="BS1092">
        <v>0</v>
      </c>
      <c r="BT1092">
        <v>0</v>
      </c>
      <c r="BU1092">
        <v>0</v>
      </c>
      <c r="BV1092">
        <v>0</v>
      </c>
      <c r="BW1092">
        <v>0</v>
      </c>
      <c r="BX1092">
        <v>0</v>
      </c>
      <c r="BY1092">
        <v>0</v>
      </c>
      <c r="BZ1092">
        <v>1</v>
      </c>
      <c r="CA1092">
        <v>0</v>
      </c>
      <c r="CB1092">
        <v>0</v>
      </c>
      <c r="CC1092">
        <v>0</v>
      </c>
      <c r="CD1092">
        <v>0</v>
      </c>
      <c r="CE1092" t="s">
        <v>335</v>
      </c>
      <c r="CG1092" t="s">
        <v>200</v>
      </c>
      <c r="CI1092" t="s">
        <v>127</v>
      </c>
      <c r="CJ1092" t="s">
        <v>51</v>
      </c>
      <c r="CL1092" t="s">
        <v>51</v>
      </c>
      <c r="CN1092" t="s">
        <v>346</v>
      </c>
      <c r="CP1092">
        <v>10</v>
      </c>
      <c r="CS1092" t="s">
        <v>337</v>
      </c>
    </row>
    <row r="1093" spans="1:98" customFormat="1">
      <c r="A1093">
        <v>199359</v>
      </c>
      <c r="B1093" t="s">
        <v>468</v>
      </c>
      <c r="C1093" t="s">
        <v>360</v>
      </c>
      <c r="D1093">
        <v>1982</v>
      </c>
      <c r="E1093">
        <v>44</v>
      </c>
      <c r="F1093" t="s">
        <v>387</v>
      </c>
      <c r="G1093" t="s">
        <v>49</v>
      </c>
      <c r="H1093" t="s">
        <v>545</v>
      </c>
      <c r="I1093" t="s">
        <v>397</v>
      </c>
      <c r="J1093" t="s">
        <v>325</v>
      </c>
      <c r="K1093" s="329">
        <v>46123.571064814816</v>
      </c>
      <c r="L1093" t="s">
        <v>309</v>
      </c>
      <c r="M1093" t="s">
        <v>468</v>
      </c>
      <c r="N1093" t="s">
        <v>469</v>
      </c>
      <c r="O1093" t="s">
        <v>415</v>
      </c>
      <c r="P1093" t="s">
        <v>382</v>
      </c>
      <c r="R1093" t="s">
        <v>383</v>
      </c>
      <c r="S1093" t="s">
        <v>121</v>
      </c>
      <c r="T1093" t="s">
        <v>121</v>
      </c>
      <c r="U1093" t="s">
        <v>331</v>
      </c>
      <c r="V1093" t="s">
        <v>105</v>
      </c>
      <c r="W1093" t="s">
        <v>501</v>
      </c>
      <c r="X1093">
        <v>0</v>
      </c>
      <c r="Y1093">
        <v>0</v>
      </c>
      <c r="Z1093">
        <v>0</v>
      </c>
      <c r="AA1093">
        <v>0</v>
      </c>
      <c r="AB1093">
        <v>0</v>
      </c>
      <c r="AC1093">
        <v>0</v>
      </c>
      <c r="AD1093">
        <v>1</v>
      </c>
      <c r="AE1093">
        <v>0</v>
      </c>
      <c r="AF1093">
        <v>0</v>
      </c>
      <c r="AG1093">
        <v>0</v>
      </c>
      <c r="AH1093">
        <v>0</v>
      </c>
      <c r="AI1093">
        <v>0</v>
      </c>
      <c r="AJ1093">
        <v>0</v>
      </c>
      <c r="AK1093">
        <v>0</v>
      </c>
      <c r="AL1093">
        <v>0</v>
      </c>
      <c r="AM1093">
        <v>0</v>
      </c>
      <c r="AN1093">
        <v>0</v>
      </c>
      <c r="AO1093">
        <v>0</v>
      </c>
      <c r="AP1093" t="s">
        <v>399</v>
      </c>
      <c r="AQ1093">
        <v>0</v>
      </c>
      <c r="AR1093">
        <v>0</v>
      </c>
      <c r="AS1093">
        <v>0</v>
      </c>
      <c r="AT1093">
        <v>0</v>
      </c>
      <c r="AU1093">
        <v>0</v>
      </c>
      <c r="AV1093">
        <v>0</v>
      </c>
      <c r="AW1093">
        <v>1</v>
      </c>
      <c r="AX1093">
        <v>0</v>
      </c>
      <c r="AY1093" t="s">
        <v>345</v>
      </c>
      <c r="AZ1093">
        <v>1</v>
      </c>
      <c r="BA1093">
        <v>0</v>
      </c>
      <c r="BB1093">
        <v>0</v>
      </c>
      <c r="BC1093">
        <v>0</v>
      </c>
      <c r="BD1093">
        <v>0</v>
      </c>
      <c r="BE1093">
        <v>0</v>
      </c>
      <c r="BF1093">
        <v>0</v>
      </c>
      <c r="BG1093">
        <v>0</v>
      </c>
      <c r="BH1093">
        <v>0</v>
      </c>
      <c r="BI1093" t="s">
        <v>53</v>
      </c>
      <c r="BK1093" t="s">
        <v>386</v>
      </c>
      <c r="BL1093" t="s">
        <v>131</v>
      </c>
      <c r="BM1093" t="s">
        <v>131</v>
      </c>
      <c r="BN1093" t="s">
        <v>118</v>
      </c>
      <c r="BO1093" t="s">
        <v>922</v>
      </c>
      <c r="BP1093">
        <v>1</v>
      </c>
      <c r="BQ1093">
        <v>0</v>
      </c>
      <c r="BR1093">
        <v>0</v>
      </c>
      <c r="BS1093">
        <v>0</v>
      </c>
      <c r="BT1093">
        <v>0</v>
      </c>
      <c r="BU1093">
        <v>0</v>
      </c>
      <c r="BV1093">
        <v>0</v>
      </c>
      <c r="BW1093">
        <v>0</v>
      </c>
      <c r="BX1093">
        <v>0</v>
      </c>
      <c r="BY1093">
        <v>0</v>
      </c>
      <c r="BZ1093">
        <v>0</v>
      </c>
      <c r="CA1093">
        <v>0</v>
      </c>
      <c r="CB1093">
        <v>0</v>
      </c>
      <c r="CC1093">
        <v>0</v>
      </c>
      <c r="CD1093">
        <v>0</v>
      </c>
      <c r="CE1093" t="s">
        <v>335</v>
      </c>
      <c r="CG1093" t="s">
        <v>335</v>
      </c>
      <c r="CI1093" t="s">
        <v>129</v>
      </c>
      <c r="CJ1093" t="s">
        <v>53</v>
      </c>
      <c r="CL1093" t="s">
        <v>52</v>
      </c>
      <c r="CN1093" t="s">
        <v>346</v>
      </c>
      <c r="CP1093">
        <v>8</v>
      </c>
    </row>
    <row r="1094" spans="1:98" customFormat="1">
      <c r="A1094">
        <v>199344</v>
      </c>
      <c r="B1094" t="s">
        <v>356</v>
      </c>
      <c r="C1094" t="s">
        <v>360</v>
      </c>
      <c r="D1094">
        <v>1977</v>
      </c>
      <c r="E1094">
        <v>49</v>
      </c>
      <c r="F1094" t="s">
        <v>387</v>
      </c>
      <c r="G1094" t="s">
        <v>72</v>
      </c>
      <c r="H1094" t="s">
        <v>639</v>
      </c>
      <c r="I1094" t="s">
        <v>361</v>
      </c>
      <c r="J1094" t="s">
        <v>350</v>
      </c>
      <c r="K1094" s="329">
        <v>46123.566886574074</v>
      </c>
      <c r="L1094" t="s">
        <v>309</v>
      </c>
      <c r="M1094" t="s">
        <v>445</v>
      </c>
      <c r="N1094" t="s">
        <v>447</v>
      </c>
      <c r="O1094" t="s">
        <v>328</v>
      </c>
      <c r="P1094" t="s">
        <v>329</v>
      </c>
      <c r="R1094" t="s">
        <v>122</v>
      </c>
      <c r="S1094" t="s">
        <v>122</v>
      </c>
      <c r="T1094" t="s">
        <v>330</v>
      </c>
      <c r="U1094" t="s">
        <v>331</v>
      </c>
      <c r="V1094" t="s">
        <v>105</v>
      </c>
      <c r="W1094" t="s">
        <v>373</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t="s">
        <v>3329</v>
      </c>
      <c r="AP1094" t="s">
        <v>510</v>
      </c>
      <c r="AQ1094">
        <v>0</v>
      </c>
      <c r="AR1094">
        <v>0</v>
      </c>
      <c r="AS1094">
        <v>1</v>
      </c>
      <c r="AT1094">
        <v>0</v>
      </c>
      <c r="AU1094">
        <v>0</v>
      </c>
      <c r="AV1094">
        <v>0</v>
      </c>
      <c r="AW1094">
        <v>0</v>
      </c>
      <c r="AX1094">
        <v>0</v>
      </c>
      <c r="AY1094" t="s">
        <v>608</v>
      </c>
      <c r="AZ1094">
        <v>0</v>
      </c>
      <c r="BA1094">
        <v>0</v>
      </c>
      <c r="BB1094">
        <v>0</v>
      </c>
      <c r="BC1094">
        <v>0</v>
      </c>
      <c r="BD1094">
        <v>0</v>
      </c>
      <c r="BE1094">
        <v>1</v>
      </c>
      <c r="BF1094">
        <v>0</v>
      </c>
      <c r="BG1094">
        <v>0</v>
      </c>
      <c r="BH1094">
        <v>0</v>
      </c>
      <c r="BI1094" t="s">
        <v>52</v>
      </c>
      <c r="BK1094" t="s">
        <v>131</v>
      </c>
      <c r="BL1094" t="s">
        <v>132</v>
      </c>
      <c r="BM1094" t="s">
        <v>130</v>
      </c>
      <c r="BN1094" t="s">
        <v>119</v>
      </c>
      <c r="BO1094" t="s">
        <v>924</v>
      </c>
      <c r="BP1094">
        <v>0</v>
      </c>
      <c r="BQ1094">
        <v>0</v>
      </c>
      <c r="BR1094">
        <v>0</v>
      </c>
      <c r="BS1094">
        <v>0</v>
      </c>
      <c r="BT1094">
        <v>0</v>
      </c>
      <c r="BU1094">
        <v>1</v>
      </c>
      <c r="BV1094">
        <v>0</v>
      </c>
      <c r="BW1094">
        <v>0</v>
      </c>
      <c r="BX1094">
        <v>0</v>
      </c>
      <c r="BY1094">
        <v>0</v>
      </c>
      <c r="BZ1094">
        <v>0</v>
      </c>
      <c r="CA1094">
        <v>0</v>
      </c>
      <c r="CB1094">
        <v>0</v>
      </c>
      <c r="CC1094">
        <v>0</v>
      </c>
      <c r="CD1094">
        <v>0</v>
      </c>
      <c r="CE1094" t="s">
        <v>146</v>
      </c>
      <c r="CG1094" t="s">
        <v>137</v>
      </c>
      <c r="CI1094" t="s">
        <v>128</v>
      </c>
      <c r="CJ1094" t="s">
        <v>52</v>
      </c>
      <c r="CL1094" t="s">
        <v>52</v>
      </c>
      <c r="CN1094" t="s">
        <v>346</v>
      </c>
      <c r="CP1094">
        <v>8</v>
      </c>
      <c r="CS1094" t="s">
        <v>337</v>
      </c>
    </row>
    <row r="1095" spans="1:98" customFormat="1">
      <c r="A1095">
        <v>103315</v>
      </c>
      <c r="B1095" t="s">
        <v>508</v>
      </c>
      <c r="C1095" t="s">
        <v>360</v>
      </c>
      <c r="D1095">
        <v>1962</v>
      </c>
      <c r="E1095">
        <v>64</v>
      </c>
      <c r="F1095" t="s">
        <v>339</v>
      </c>
      <c r="G1095" t="s">
        <v>49</v>
      </c>
      <c r="H1095" t="s">
        <v>328</v>
      </c>
      <c r="I1095" t="s">
        <v>367</v>
      </c>
      <c r="J1095" t="s">
        <v>350</v>
      </c>
      <c r="K1095" s="329">
        <v>46123.561724537038</v>
      </c>
      <c r="L1095" t="s">
        <v>309</v>
      </c>
      <c r="M1095" t="s">
        <v>602</v>
      </c>
      <c r="N1095" t="s">
        <v>649</v>
      </c>
      <c r="O1095" t="s">
        <v>352</v>
      </c>
      <c r="P1095" t="s">
        <v>353</v>
      </c>
      <c r="R1095" t="s">
        <v>383</v>
      </c>
      <c r="S1095" t="s">
        <v>121</v>
      </c>
      <c r="T1095" t="s">
        <v>121</v>
      </c>
      <c r="U1095" t="s">
        <v>331</v>
      </c>
      <c r="V1095" t="s">
        <v>107</v>
      </c>
      <c r="W1095" t="s">
        <v>501</v>
      </c>
      <c r="X1095">
        <v>0</v>
      </c>
      <c r="Y1095">
        <v>0</v>
      </c>
      <c r="Z1095">
        <v>0</v>
      </c>
      <c r="AA1095">
        <v>0</v>
      </c>
      <c r="AB1095">
        <v>0</v>
      </c>
      <c r="AC1095">
        <v>0</v>
      </c>
      <c r="AD1095">
        <v>1</v>
      </c>
      <c r="AE1095">
        <v>0</v>
      </c>
      <c r="AF1095">
        <v>0</v>
      </c>
      <c r="AG1095">
        <v>0</v>
      </c>
      <c r="AH1095">
        <v>0</v>
      </c>
      <c r="AI1095">
        <v>0</v>
      </c>
      <c r="AJ1095">
        <v>0</v>
      </c>
      <c r="AK1095">
        <v>0</v>
      </c>
      <c r="AL1095">
        <v>0</v>
      </c>
      <c r="AM1095">
        <v>0</v>
      </c>
      <c r="AN1095">
        <v>0</v>
      </c>
      <c r="AO1095">
        <v>0</v>
      </c>
      <c r="AP1095" t="s">
        <v>399</v>
      </c>
      <c r="AQ1095">
        <v>0</v>
      </c>
      <c r="AR1095">
        <v>0</v>
      </c>
      <c r="AS1095">
        <v>0</v>
      </c>
      <c r="AT1095">
        <v>0</v>
      </c>
      <c r="AU1095">
        <v>0</v>
      </c>
      <c r="AV1095">
        <v>0</v>
      </c>
      <c r="AW1095">
        <v>1</v>
      </c>
      <c r="AX1095">
        <v>0</v>
      </c>
      <c r="AY1095" t="s">
        <v>345</v>
      </c>
      <c r="AZ1095">
        <v>1</v>
      </c>
      <c r="BA1095">
        <v>0</v>
      </c>
      <c r="BB1095">
        <v>0</v>
      </c>
      <c r="BC1095">
        <v>0</v>
      </c>
      <c r="BD1095">
        <v>0</v>
      </c>
      <c r="BE1095">
        <v>0</v>
      </c>
      <c r="BF1095">
        <v>0</v>
      </c>
      <c r="BG1095">
        <v>0</v>
      </c>
      <c r="BH1095">
        <v>0</v>
      </c>
      <c r="BK1095" t="s">
        <v>386</v>
      </c>
      <c r="BL1095" t="s">
        <v>386</v>
      </c>
      <c r="BM1095" t="s">
        <v>128</v>
      </c>
      <c r="BN1095" t="s">
        <v>120</v>
      </c>
      <c r="BO1095" t="s">
        <v>931</v>
      </c>
      <c r="BP1095">
        <v>0</v>
      </c>
      <c r="BQ1095">
        <v>0</v>
      </c>
      <c r="BR1095">
        <v>1</v>
      </c>
      <c r="BS1095">
        <v>0</v>
      </c>
      <c r="BT1095">
        <v>0</v>
      </c>
      <c r="BU1095">
        <v>0</v>
      </c>
      <c r="BV1095">
        <v>0</v>
      </c>
      <c r="BW1095">
        <v>0</v>
      </c>
      <c r="BX1095">
        <v>0</v>
      </c>
      <c r="BY1095">
        <v>0</v>
      </c>
      <c r="BZ1095">
        <v>0</v>
      </c>
      <c r="CA1095">
        <v>0</v>
      </c>
      <c r="CB1095">
        <v>0</v>
      </c>
      <c r="CC1095">
        <v>0</v>
      </c>
      <c r="CD1095">
        <v>0</v>
      </c>
      <c r="CE1095" t="s">
        <v>226</v>
      </c>
      <c r="CG1095" t="s">
        <v>335</v>
      </c>
      <c r="CH1095" t="s">
        <v>1539</v>
      </c>
      <c r="CI1095" t="s">
        <v>127</v>
      </c>
      <c r="CJ1095" t="s">
        <v>52</v>
      </c>
      <c r="CL1095" t="s">
        <v>52</v>
      </c>
      <c r="CM1095" t="s">
        <v>3330</v>
      </c>
      <c r="CN1095" t="s">
        <v>346</v>
      </c>
      <c r="CP1095">
        <v>8</v>
      </c>
      <c r="CS1095" t="s">
        <v>337</v>
      </c>
    </row>
    <row r="1096" spans="1:98" customFormat="1">
      <c r="A1096">
        <v>103315</v>
      </c>
      <c r="B1096" t="s">
        <v>508</v>
      </c>
      <c r="C1096" t="s">
        <v>360</v>
      </c>
      <c r="D1096">
        <v>1962</v>
      </c>
      <c r="E1096">
        <v>64</v>
      </c>
      <c r="F1096" t="s">
        <v>339</v>
      </c>
      <c r="G1096" t="s">
        <v>49</v>
      </c>
      <c r="H1096" t="s">
        <v>328</v>
      </c>
      <c r="I1096" t="s">
        <v>367</v>
      </c>
      <c r="J1096" t="s">
        <v>350</v>
      </c>
      <c r="K1096" s="329">
        <v>46123.555601851855</v>
      </c>
      <c r="L1096" t="s">
        <v>309</v>
      </c>
      <c r="M1096" t="s">
        <v>29</v>
      </c>
      <c r="N1096" t="s">
        <v>458</v>
      </c>
      <c r="O1096" t="s">
        <v>459</v>
      </c>
      <c r="P1096" t="s">
        <v>353</v>
      </c>
      <c r="Q1096" t="s">
        <v>305</v>
      </c>
      <c r="R1096" t="s">
        <v>383</v>
      </c>
      <c r="S1096" t="s">
        <v>121</v>
      </c>
      <c r="T1096" t="s">
        <v>121</v>
      </c>
      <c r="U1096" t="s">
        <v>331</v>
      </c>
      <c r="V1096" t="s">
        <v>107</v>
      </c>
      <c r="W1096" t="s">
        <v>1635</v>
      </c>
      <c r="X1096">
        <v>0</v>
      </c>
      <c r="Y1096">
        <v>0</v>
      </c>
      <c r="Z1096">
        <v>0</v>
      </c>
      <c r="AA1096">
        <v>1</v>
      </c>
      <c r="AB1096">
        <v>0</v>
      </c>
      <c r="AC1096">
        <v>0</v>
      </c>
      <c r="AD1096">
        <v>1</v>
      </c>
      <c r="AE1096">
        <v>0</v>
      </c>
      <c r="AF1096">
        <v>0</v>
      </c>
      <c r="AG1096">
        <v>0</v>
      </c>
      <c r="AH1096">
        <v>0</v>
      </c>
      <c r="AI1096">
        <v>0</v>
      </c>
      <c r="AJ1096">
        <v>0</v>
      </c>
      <c r="AK1096">
        <v>0</v>
      </c>
      <c r="AL1096">
        <v>0</v>
      </c>
      <c r="AM1096">
        <v>0</v>
      </c>
      <c r="AN1096">
        <v>0</v>
      </c>
      <c r="AO1096">
        <v>0</v>
      </c>
      <c r="AP1096" t="s">
        <v>399</v>
      </c>
      <c r="AQ1096">
        <v>0</v>
      </c>
      <c r="AR1096">
        <v>0</v>
      </c>
      <c r="AS1096">
        <v>0</v>
      </c>
      <c r="AT1096">
        <v>0</v>
      </c>
      <c r="AU1096">
        <v>0</v>
      </c>
      <c r="AV1096">
        <v>0</v>
      </c>
      <c r="AW1096">
        <v>1</v>
      </c>
      <c r="AX1096">
        <v>0</v>
      </c>
      <c r="AY1096" t="s">
        <v>345</v>
      </c>
      <c r="AZ1096">
        <v>1</v>
      </c>
      <c r="BA1096">
        <v>0</v>
      </c>
      <c r="BB1096">
        <v>0</v>
      </c>
      <c r="BC1096">
        <v>0</v>
      </c>
      <c r="BD1096">
        <v>0</v>
      </c>
      <c r="BE1096">
        <v>0</v>
      </c>
      <c r="BF1096">
        <v>0</v>
      </c>
      <c r="BG1096">
        <v>0</v>
      </c>
      <c r="BH1096">
        <v>0</v>
      </c>
      <c r="BI1096" t="s">
        <v>52</v>
      </c>
      <c r="BK1096" t="s">
        <v>386</v>
      </c>
      <c r="BL1096" t="s">
        <v>386</v>
      </c>
      <c r="BM1096" t="s">
        <v>128</v>
      </c>
      <c r="BN1096" t="s">
        <v>120</v>
      </c>
      <c r="BO1096" t="s">
        <v>931</v>
      </c>
      <c r="BP1096">
        <v>0</v>
      </c>
      <c r="BQ1096">
        <v>0</v>
      </c>
      <c r="BR1096">
        <v>1</v>
      </c>
      <c r="BS1096">
        <v>0</v>
      </c>
      <c r="BT1096">
        <v>0</v>
      </c>
      <c r="BU1096">
        <v>0</v>
      </c>
      <c r="BV1096">
        <v>0</v>
      </c>
      <c r="BW1096">
        <v>0</v>
      </c>
      <c r="BX1096">
        <v>0</v>
      </c>
      <c r="BY1096">
        <v>0</v>
      </c>
      <c r="BZ1096">
        <v>0</v>
      </c>
      <c r="CA1096">
        <v>0</v>
      </c>
      <c r="CB1096">
        <v>0</v>
      </c>
      <c r="CC1096">
        <v>0</v>
      </c>
      <c r="CD1096">
        <v>0</v>
      </c>
      <c r="CE1096" t="s">
        <v>335</v>
      </c>
      <c r="CF1096" t="s">
        <v>3331</v>
      </c>
      <c r="CG1096" t="s">
        <v>228</v>
      </c>
      <c r="CI1096" t="s">
        <v>128</v>
      </c>
      <c r="CJ1096" t="s">
        <v>52</v>
      </c>
      <c r="CL1096" t="s">
        <v>52</v>
      </c>
      <c r="CN1096" t="s">
        <v>346</v>
      </c>
      <c r="CP1096">
        <v>7</v>
      </c>
      <c r="CS1096" t="s">
        <v>337</v>
      </c>
    </row>
    <row r="1097" spans="1:98" customFormat="1">
      <c r="A1097">
        <v>199356</v>
      </c>
      <c r="B1097" t="s">
        <v>29</v>
      </c>
      <c r="C1097" t="s">
        <v>360</v>
      </c>
      <c r="D1097">
        <v>1969</v>
      </c>
      <c r="E1097">
        <v>57</v>
      </c>
      <c r="F1097" t="s">
        <v>58</v>
      </c>
      <c r="G1097" t="s">
        <v>78</v>
      </c>
      <c r="H1097" t="s">
        <v>1485</v>
      </c>
      <c r="I1097" t="s">
        <v>575</v>
      </c>
      <c r="J1097" t="s">
        <v>350</v>
      </c>
      <c r="K1097" s="329">
        <v>46123.554039351853</v>
      </c>
      <c r="L1097" t="s">
        <v>309</v>
      </c>
      <c r="M1097" t="s">
        <v>29</v>
      </c>
      <c r="N1097" t="s">
        <v>458</v>
      </c>
      <c r="O1097" t="s">
        <v>459</v>
      </c>
      <c r="P1097" t="s">
        <v>353</v>
      </c>
      <c r="Q1097" t="s">
        <v>305</v>
      </c>
      <c r="R1097" t="s">
        <v>383</v>
      </c>
      <c r="S1097" t="s">
        <v>121</v>
      </c>
      <c r="T1097" t="s">
        <v>121</v>
      </c>
      <c r="U1097" t="s">
        <v>331</v>
      </c>
      <c r="V1097" t="s">
        <v>107</v>
      </c>
      <c r="W1097" t="s">
        <v>487</v>
      </c>
      <c r="X1097">
        <v>0</v>
      </c>
      <c r="Y1097">
        <v>0</v>
      </c>
      <c r="Z1097">
        <v>1</v>
      </c>
      <c r="AA1097">
        <v>0</v>
      </c>
      <c r="AB1097">
        <v>0</v>
      </c>
      <c r="AC1097">
        <v>0</v>
      </c>
      <c r="AD1097">
        <v>0</v>
      </c>
      <c r="AE1097">
        <v>0</v>
      </c>
      <c r="AF1097">
        <v>0</v>
      </c>
      <c r="AG1097">
        <v>0</v>
      </c>
      <c r="AH1097">
        <v>0</v>
      </c>
      <c r="AI1097">
        <v>0</v>
      </c>
      <c r="AJ1097">
        <v>0</v>
      </c>
      <c r="AK1097">
        <v>0</v>
      </c>
      <c r="AL1097">
        <v>1</v>
      </c>
      <c r="AM1097">
        <v>0</v>
      </c>
      <c r="AN1097">
        <v>0</v>
      </c>
      <c r="AO1097">
        <v>0</v>
      </c>
      <c r="AP1097" t="s">
        <v>345</v>
      </c>
      <c r="AQ1097">
        <v>1</v>
      </c>
      <c r="AR1097">
        <v>0</v>
      </c>
      <c r="AS1097">
        <v>0</v>
      </c>
      <c r="AT1097">
        <v>0</v>
      </c>
      <c r="AU1097">
        <v>0</v>
      </c>
      <c r="AV1097">
        <v>0</v>
      </c>
      <c r="AW1097">
        <v>0</v>
      </c>
      <c r="AX1097">
        <v>0</v>
      </c>
      <c r="AY1097" t="s">
        <v>345</v>
      </c>
      <c r="AZ1097">
        <v>1</v>
      </c>
      <c r="BA1097">
        <v>0</v>
      </c>
      <c r="BB1097">
        <v>0</v>
      </c>
      <c r="BC1097">
        <v>0</v>
      </c>
      <c r="BD1097">
        <v>0</v>
      </c>
      <c r="BE1097">
        <v>0</v>
      </c>
      <c r="BF1097">
        <v>0</v>
      </c>
      <c r="BG1097">
        <v>0</v>
      </c>
      <c r="BH1097">
        <v>0</v>
      </c>
      <c r="BK1097" t="s">
        <v>386</v>
      </c>
      <c r="BL1097" t="s">
        <v>130</v>
      </c>
      <c r="BM1097" t="s">
        <v>132</v>
      </c>
      <c r="BN1097" t="s">
        <v>118</v>
      </c>
      <c r="BO1097" t="s">
        <v>373</v>
      </c>
      <c r="BP1097">
        <v>0</v>
      </c>
      <c r="BQ1097">
        <v>0</v>
      </c>
      <c r="BR1097">
        <v>0</v>
      </c>
      <c r="BS1097">
        <v>0</v>
      </c>
      <c r="BT1097">
        <v>0</v>
      </c>
      <c r="BU1097">
        <v>0</v>
      </c>
      <c r="BV1097">
        <v>0</v>
      </c>
      <c r="BW1097">
        <v>0</v>
      </c>
      <c r="BX1097">
        <v>0</v>
      </c>
      <c r="BY1097">
        <v>0</v>
      </c>
      <c r="BZ1097">
        <v>0</v>
      </c>
      <c r="CA1097">
        <v>0</v>
      </c>
      <c r="CB1097">
        <v>0</v>
      </c>
      <c r="CC1097">
        <v>0</v>
      </c>
      <c r="CD1097" t="s">
        <v>3332</v>
      </c>
      <c r="CE1097" t="s">
        <v>335</v>
      </c>
      <c r="CG1097" t="s">
        <v>137</v>
      </c>
      <c r="CI1097" t="s">
        <v>130</v>
      </c>
      <c r="CJ1097" t="s">
        <v>51</v>
      </c>
      <c r="CK1097" t="s">
        <v>3333</v>
      </c>
      <c r="CL1097" t="s">
        <v>51</v>
      </c>
      <c r="CM1097" t="s">
        <v>3334</v>
      </c>
      <c r="CN1097" t="s">
        <v>346</v>
      </c>
      <c r="CO1097" t="s">
        <v>3335</v>
      </c>
      <c r="CP1097">
        <v>6</v>
      </c>
      <c r="CQ1097" t="s">
        <v>3336</v>
      </c>
      <c r="CR1097" t="s">
        <v>3337</v>
      </c>
      <c r="CS1097" t="s">
        <v>337</v>
      </c>
      <c r="CT1097" t="s">
        <v>3338</v>
      </c>
    </row>
    <row r="1098" spans="1:98" customFormat="1">
      <c r="A1098">
        <v>147725</v>
      </c>
      <c r="B1098" t="s">
        <v>1810</v>
      </c>
      <c r="C1098" t="s">
        <v>360</v>
      </c>
      <c r="D1098">
        <v>2000</v>
      </c>
      <c r="E1098">
        <v>26</v>
      </c>
      <c r="F1098" t="s">
        <v>323</v>
      </c>
      <c r="G1098" t="s">
        <v>71</v>
      </c>
      <c r="H1098" t="s">
        <v>782</v>
      </c>
      <c r="I1098" t="s">
        <v>349</v>
      </c>
      <c r="J1098" t="s">
        <v>325</v>
      </c>
      <c r="K1098" s="329">
        <v>46123.546342592592</v>
      </c>
      <c r="L1098" t="s">
        <v>309</v>
      </c>
      <c r="M1098" t="s">
        <v>1363</v>
      </c>
      <c r="N1098" t="s">
        <v>1364</v>
      </c>
      <c r="O1098" t="s">
        <v>459</v>
      </c>
      <c r="P1098" t="s">
        <v>353</v>
      </c>
      <c r="Q1098" t="s">
        <v>305</v>
      </c>
      <c r="R1098" t="s">
        <v>123</v>
      </c>
      <c r="S1098" t="s">
        <v>122</v>
      </c>
      <c r="T1098" t="s">
        <v>330</v>
      </c>
      <c r="U1098" t="s">
        <v>395</v>
      </c>
      <c r="V1098" t="s">
        <v>112</v>
      </c>
      <c r="W1098" t="s">
        <v>430</v>
      </c>
      <c r="X1098">
        <v>0</v>
      </c>
      <c r="Y1098">
        <v>1</v>
      </c>
      <c r="Z1098">
        <v>1</v>
      </c>
      <c r="AA1098">
        <v>0</v>
      </c>
      <c r="AB1098">
        <v>0</v>
      </c>
      <c r="AC1098">
        <v>0</v>
      </c>
      <c r="AD1098">
        <v>0</v>
      </c>
      <c r="AE1098">
        <v>0</v>
      </c>
      <c r="AF1098">
        <v>0</v>
      </c>
      <c r="AG1098">
        <v>0</v>
      </c>
      <c r="AH1098">
        <v>0</v>
      </c>
      <c r="AI1098">
        <v>0</v>
      </c>
      <c r="AJ1098">
        <v>0</v>
      </c>
      <c r="AK1098">
        <v>0</v>
      </c>
      <c r="AL1098">
        <v>0</v>
      </c>
      <c r="AM1098">
        <v>0</v>
      </c>
      <c r="AN1098">
        <v>0</v>
      </c>
      <c r="AO1098">
        <v>0</v>
      </c>
      <c r="AP1098" t="s">
        <v>626</v>
      </c>
      <c r="AQ1098">
        <v>1</v>
      </c>
      <c r="AR1098">
        <v>0</v>
      </c>
      <c r="AS1098">
        <v>1</v>
      </c>
      <c r="AT1098">
        <v>0</v>
      </c>
      <c r="AU1098">
        <v>0</v>
      </c>
      <c r="AV1098">
        <v>0</v>
      </c>
      <c r="AW1098">
        <v>0</v>
      </c>
      <c r="AX1098">
        <v>0</v>
      </c>
      <c r="AY1098" t="s">
        <v>345</v>
      </c>
      <c r="AZ1098">
        <v>1</v>
      </c>
      <c r="BA1098">
        <v>0</v>
      </c>
      <c r="BB1098">
        <v>0</v>
      </c>
      <c r="BC1098">
        <v>0</v>
      </c>
      <c r="BD1098">
        <v>0</v>
      </c>
      <c r="BE1098">
        <v>0</v>
      </c>
      <c r="BF1098">
        <v>0</v>
      </c>
      <c r="BG1098">
        <v>0</v>
      </c>
      <c r="BH1098">
        <v>0</v>
      </c>
      <c r="BI1098" t="s">
        <v>52</v>
      </c>
      <c r="BK1098" t="s">
        <v>132</v>
      </c>
      <c r="BL1098" t="s">
        <v>132</v>
      </c>
      <c r="BM1098" t="s">
        <v>129</v>
      </c>
      <c r="BN1098" t="s">
        <v>118</v>
      </c>
      <c r="BO1098" t="s">
        <v>922</v>
      </c>
      <c r="BP1098">
        <v>1</v>
      </c>
      <c r="BQ1098">
        <v>0</v>
      </c>
      <c r="BR1098">
        <v>0</v>
      </c>
      <c r="BS1098">
        <v>0</v>
      </c>
      <c r="BT1098">
        <v>0</v>
      </c>
      <c r="BU1098">
        <v>0</v>
      </c>
      <c r="BV1098">
        <v>0</v>
      </c>
      <c r="BW1098">
        <v>0</v>
      </c>
      <c r="BX1098">
        <v>0</v>
      </c>
      <c r="BY1098">
        <v>0</v>
      </c>
      <c r="BZ1098">
        <v>0</v>
      </c>
      <c r="CA1098">
        <v>0</v>
      </c>
      <c r="CB1098">
        <v>0</v>
      </c>
      <c r="CC1098">
        <v>0</v>
      </c>
      <c r="CD1098">
        <v>0</v>
      </c>
      <c r="CE1098" t="s">
        <v>140</v>
      </c>
      <c r="CF1098" t="s">
        <v>3339</v>
      </c>
      <c r="CG1098" t="s">
        <v>335</v>
      </c>
      <c r="CI1098" t="s">
        <v>128</v>
      </c>
      <c r="CJ1098" t="s">
        <v>51</v>
      </c>
      <c r="CK1098" t="s">
        <v>3340</v>
      </c>
      <c r="CL1098" t="s">
        <v>51</v>
      </c>
      <c r="CM1098" t="s">
        <v>3341</v>
      </c>
      <c r="CN1098" t="s">
        <v>346</v>
      </c>
      <c r="CP1098">
        <v>7</v>
      </c>
      <c r="CQ1098" t="s">
        <v>1055</v>
      </c>
      <c r="CR1098" t="s">
        <v>3342</v>
      </c>
      <c r="CS1098" t="s">
        <v>337</v>
      </c>
    </row>
    <row r="1099" spans="1:98" customFormat="1">
      <c r="A1099">
        <v>199353</v>
      </c>
      <c r="B1099" t="s">
        <v>1363</v>
      </c>
      <c r="C1099" t="s">
        <v>360</v>
      </c>
      <c r="D1099">
        <v>1972</v>
      </c>
      <c r="E1099">
        <v>54</v>
      </c>
      <c r="F1099" t="s">
        <v>58</v>
      </c>
      <c r="G1099" t="s">
        <v>69</v>
      </c>
      <c r="H1099" t="s">
        <v>669</v>
      </c>
      <c r="I1099" t="s">
        <v>478</v>
      </c>
      <c r="J1099" t="s">
        <v>325</v>
      </c>
      <c r="K1099" s="329">
        <v>46123.541643518518</v>
      </c>
      <c r="L1099" t="s">
        <v>309</v>
      </c>
      <c r="M1099" t="s">
        <v>1363</v>
      </c>
      <c r="N1099" t="s">
        <v>1364</v>
      </c>
      <c r="O1099" t="s">
        <v>459</v>
      </c>
      <c r="P1099" t="s">
        <v>353</v>
      </c>
      <c r="Q1099" t="s">
        <v>305</v>
      </c>
      <c r="R1099" t="s">
        <v>123</v>
      </c>
      <c r="S1099" t="s">
        <v>123</v>
      </c>
      <c r="T1099" t="s">
        <v>330</v>
      </c>
      <c r="U1099" t="s">
        <v>331</v>
      </c>
      <c r="V1099" t="s">
        <v>111</v>
      </c>
      <c r="W1099" t="s">
        <v>423</v>
      </c>
      <c r="X1099">
        <v>0</v>
      </c>
      <c r="Y1099">
        <v>0</v>
      </c>
      <c r="Z1099">
        <v>0</v>
      </c>
      <c r="AA1099">
        <v>0</v>
      </c>
      <c r="AB1099">
        <v>0</v>
      </c>
      <c r="AC1099">
        <v>0</v>
      </c>
      <c r="AD1099">
        <v>0</v>
      </c>
      <c r="AE1099">
        <v>0</v>
      </c>
      <c r="AF1099">
        <v>0</v>
      </c>
      <c r="AG1099">
        <v>0</v>
      </c>
      <c r="AH1099">
        <v>0</v>
      </c>
      <c r="AI1099">
        <v>0</v>
      </c>
      <c r="AJ1099">
        <v>0</v>
      </c>
      <c r="AK1099">
        <v>0</v>
      </c>
      <c r="AL1099">
        <v>0</v>
      </c>
      <c r="AM1099">
        <v>1</v>
      </c>
      <c r="AN1099">
        <v>0</v>
      </c>
      <c r="AO1099">
        <v>0</v>
      </c>
      <c r="AP1099" t="s">
        <v>510</v>
      </c>
      <c r="AQ1099">
        <v>0</v>
      </c>
      <c r="AR1099">
        <v>0</v>
      </c>
      <c r="AS1099">
        <v>1</v>
      </c>
      <c r="AT1099">
        <v>0</v>
      </c>
      <c r="AU1099">
        <v>0</v>
      </c>
      <c r="AV1099">
        <v>0</v>
      </c>
      <c r="AW1099">
        <v>0</v>
      </c>
      <c r="AX1099">
        <v>0</v>
      </c>
      <c r="AY1099" t="s">
        <v>345</v>
      </c>
      <c r="AZ1099">
        <v>1</v>
      </c>
      <c r="BA1099">
        <v>0</v>
      </c>
      <c r="BB1099">
        <v>0</v>
      </c>
      <c r="BC1099">
        <v>0</v>
      </c>
      <c r="BD1099">
        <v>0</v>
      </c>
      <c r="BE1099">
        <v>0</v>
      </c>
      <c r="BF1099">
        <v>0</v>
      </c>
      <c r="BG1099">
        <v>0</v>
      </c>
      <c r="BH1099">
        <v>0</v>
      </c>
      <c r="BK1099" t="s">
        <v>386</v>
      </c>
      <c r="BL1099" t="s">
        <v>133</v>
      </c>
      <c r="BM1099" t="s">
        <v>130</v>
      </c>
      <c r="BN1099" t="s">
        <v>117</v>
      </c>
      <c r="BO1099" t="s">
        <v>931</v>
      </c>
      <c r="BP1099">
        <v>0</v>
      </c>
      <c r="BQ1099">
        <v>0</v>
      </c>
      <c r="BR1099">
        <v>1</v>
      </c>
      <c r="BS1099">
        <v>0</v>
      </c>
      <c r="BT1099">
        <v>0</v>
      </c>
      <c r="BU1099">
        <v>0</v>
      </c>
      <c r="BV1099">
        <v>0</v>
      </c>
      <c r="BW1099">
        <v>0</v>
      </c>
      <c r="BX1099">
        <v>0</v>
      </c>
      <c r="BY1099">
        <v>0</v>
      </c>
      <c r="BZ1099">
        <v>0</v>
      </c>
      <c r="CA1099">
        <v>0</v>
      </c>
      <c r="CB1099">
        <v>0</v>
      </c>
      <c r="CC1099">
        <v>0</v>
      </c>
      <c r="CD1099">
        <v>0</v>
      </c>
      <c r="CE1099" t="s">
        <v>335</v>
      </c>
      <c r="CG1099" t="s">
        <v>335</v>
      </c>
      <c r="CI1099" t="s">
        <v>128</v>
      </c>
      <c r="CJ1099" t="s">
        <v>51</v>
      </c>
      <c r="CK1099" t="s">
        <v>3343</v>
      </c>
      <c r="CL1099" t="s">
        <v>51</v>
      </c>
      <c r="CM1099" t="s">
        <v>3344</v>
      </c>
      <c r="CN1099" t="s">
        <v>336</v>
      </c>
      <c r="CO1099" t="s">
        <v>3345</v>
      </c>
      <c r="CP1099">
        <v>8</v>
      </c>
      <c r="CQ1099" t="s">
        <v>3346</v>
      </c>
      <c r="CR1099" t="s">
        <v>3347</v>
      </c>
      <c r="CS1099" t="s">
        <v>337</v>
      </c>
      <c r="CT1099" t="s">
        <v>3348</v>
      </c>
    </row>
    <row r="1100" spans="1:98" customFormat="1">
      <c r="A1100">
        <v>199355</v>
      </c>
      <c r="B1100" t="s">
        <v>321</v>
      </c>
      <c r="C1100" t="s">
        <v>360</v>
      </c>
      <c r="D1100">
        <v>1979</v>
      </c>
      <c r="E1100">
        <v>47</v>
      </c>
      <c r="F1100" t="s">
        <v>387</v>
      </c>
      <c r="G1100" t="s">
        <v>80</v>
      </c>
      <c r="H1100" t="s">
        <v>653</v>
      </c>
      <c r="I1100" t="s">
        <v>349</v>
      </c>
      <c r="J1100" t="s">
        <v>325</v>
      </c>
      <c r="K1100" s="329">
        <v>46123.535196759258</v>
      </c>
      <c r="L1100" t="s">
        <v>309</v>
      </c>
      <c r="M1100" t="s">
        <v>438</v>
      </c>
      <c r="N1100" t="s">
        <v>441</v>
      </c>
      <c r="O1100" t="s">
        <v>442</v>
      </c>
      <c r="P1100" t="s">
        <v>405</v>
      </c>
      <c r="R1100" t="s">
        <v>122</v>
      </c>
      <c r="S1100" t="s">
        <v>121</v>
      </c>
      <c r="T1100" t="s">
        <v>121</v>
      </c>
      <c r="U1100" t="s">
        <v>372</v>
      </c>
      <c r="V1100" t="s">
        <v>105</v>
      </c>
      <c r="W1100" t="s">
        <v>3349</v>
      </c>
      <c r="X1100">
        <v>0</v>
      </c>
      <c r="Y1100">
        <v>0</v>
      </c>
      <c r="Z1100">
        <v>0</v>
      </c>
      <c r="AA1100">
        <v>0</v>
      </c>
      <c r="AB1100">
        <v>0</v>
      </c>
      <c r="AC1100">
        <v>0</v>
      </c>
      <c r="AD1100">
        <v>0</v>
      </c>
      <c r="AE1100">
        <v>1</v>
      </c>
      <c r="AF1100">
        <v>0</v>
      </c>
      <c r="AG1100">
        <v>0</v>
      </c>
      <c r="AH1100">
        <v>0</v>
      </c>
      <c r="AI1100">
        <v>1</v>
      </c>
      <c r="AJ1100">
        <v>0</v>
      </c>
      <c r="AK1100">
        <v>0</v>
      </c>
      <c r="AL1100">
        <v>0</v>
      </c>
      <c r="AM1100">
        <v>0</v>
      </c>
      <c r="AN1100">
        <v>0</v>
      </c>
      <c r="AO1100">
        <v>0</v>
      </c>
      <c r="AP1100" t="s">
        <v>464</v>
      </c>
      <c r="AQ1100">
        <v>0</v>
      </c>
      <c r="AR1100">
        <v>0</v>
      </c>
      <c r="AS1100">
        <v>0</v>
      </c>
      <c r="AT1100">
        <v>1</v>
      </c>
      <c r="AU1100">
        <v>0</v>
      </c>
      <c r="AV1100">
        <v>0</v>
      </c>
      <c r="AW1100">
        <v>0</v>
      </c>
      <c r="AX1100">
        <v>0</v>
      </c>
      <c r="AY1100" t="s">
        <v>464</v>
      </c>
      <c r="AZ1100">
        <v>0</v>
      </c>
      <c r="BA1100">
        <v>0</v>
      </c>
      <c r="BB1100">
        <v>0</v>
      </c>
      <c r="BC1100">
        <v>1</v>
      </c>
      <c r="BD1100">
        <v>0</v>
      </c>
      <c r="BE1100">
        <v>0</v>
      </c>
      <c r="BF1100">
        <v>0</v>
      </c>
      <c r="BG1100">
        <v>0</v>
      </c>
      <c r="BH1100">
        <v>0</v>
      </c>
      <c r="BI1100" t="s">
        <v>52</v>
      </c>
      <c r="BJ1100" t="s">
        <v>3350</v>
      </c>
      <c r="BK1100" t="s">
        <v>386</v>
      </c>
      <c r="BL1100" t="s">
        <v>130</v>
      </c>
      <c r="BM1100" t="s">
        <v>130</v>
      </c>
      <c r="BN1100" t="s">
        <v>117</v>
      </c>
      <c r="BO1100" t="s">
        <v>924</v>
      </c>
      <c r="BP1100">
        <v>0</v>
      </c>
      <c r="BQ1100">
        <v>0</v>
      </c>
      <c r="BR1100">
        <v>0</v>
      </c>
      <c r="BS1100">
        <v>0</v>
      </c>
      <c r="BT1100">
        <v>0</v>
      </c>
      <c r="BU1100">
        <v>1</v>
      </c>
      <c r="BV1100">
        <v>0</v>
      </c>
      <c r="BW1100">
        <v>0</v>
      </c>
      <c r="BX1100">
        <v>0</v>
      </c>
      <c r="BY1100">
        <v>0</v>
      </c>
      <c r="BZ1100">
        <v>0</v>
      </c>
      <c r="CA1100">
        <v>0</v>
      </c>
      <c r="CB1100">
        <v>0</v>
      </c>
      <c r="CC1100">
        <v>0</v>
      </c>
      <c r="CD1100">
        <v>0</v>
      </c>
      <c r="CE1100" t="s">
        <v>335</v>
      </c>
      <c r="CG1100" t="s">
        <v>233</v>
      </c>
      <c r="CI1100" t="s">
        <v>130</v>
      </c>
      <c r="CJ1100" t="s">
        <v>52</v>
      </c>
      <c r="CL1100" t="s">
        <v>52</v>
      </c>
      <c r="CN1100" t="s">
        <v>346</v>
      </c>
      <c r="CP1100">
        <v>6</v>
      </c>
      <c r="CS1100" t="s">
        <v>347</v>
      </c>
    </row>
    <row r="1101" spans="1:98" customFormat="1">
      <c r="A1101">
        <v>169326</v>
      </c>
      <c r="B1101" t="s">
        <v>412</v>
      </c>
      <c r="C1101" t="s">
        <v>360</v>
      </c>
      <c r="D1101">
        <v>1973</v>
      </c>
      <c r="E1101">
        <v>53</v>
      </c>
      <c r="F1101" t="s">
        <v>58</v>
      </c>
      <c r="G1101" t="s">
        <v>49</v>
      </c>
      <c r="H1101" t="s">
        <v>448</v>
      </c>
      <c r="I1101" t="s">
        <v>361</v>
      </c>
      <c r="J1101" t="s">
        <v>325</v>
      </c>
      <c r="K1101" s="329">
        <v>46123.526550925926</v>
      </c>
      <c r="L1101" t="s">
        <v>309</v>
      </c>
      <c r="M1101" t="s">
        <v>658</v>
      </c>
      <c r="N1101" t="s">
        <v>660</v>
      </c>
      <c r="O1101" t="s">
        <v>319</v>
      </c>
      <c r="P1101" t="s">
        <v>405</v>
      </c>
      <c r="Q1101" t="s">
        <v>306</v>
      </c>
      <c r="R1101" t="s">
        <v>383</v>
      </c>
      <c r="S1101" t="s">
        <v>121</v>
      </c>
      <c r="T1101" t="s">
        <v>121</v>
      </c>
      <c r="U1101" t="s">
        <v>331</v>
      </c>
      <c r="V1101" t="s">
        <v>112</v>
      </c>
      <c r="W1101" t="s">
        <v>498</v>
      </c>
      <c r="X1101">
        <v>0</v>
      </c>
      <c r="Y1101">
        <v>0</v>
      </c>
      <c r="Z1101">
        <v>1</v>
      </c>
      <c r="AA1101">
        <v>1</v>
      </c>
      <c r="AB1101">
        <v>0</v>
      </c>
      <c r="AC1101">
        <v>0</v>
      </c>
      <c r="AD1101">
        <v>0</v>
      </c>
      <c r="AE1101">
        <v>0</v>
      </c>
      <c r="AF1101">
        <v>0</v>
      </c>
      <c r="AG1101">
        <v>0</v>
      </c>
      <c r="AH1101">
        <v>0</v>
      </c>
      <c r="AI1101">
        <v>0</v>
      </c>
      <c r="AJ1101">
        <v>0</v>
      </c>
      <c r="AK1101">
        <v>0</v>
      </c>
      <c r="AL1101">
        <v>0</v>
      </c>
      <c r="AM1101">
        <v>0</v>
      </c>
      <c r="AN1101">
        <v>0</v>
      </c>
      <c r="AO1101">
        <v>0</v>
      </c>
      <c r="AP1101" t="s">
        <v>345</v>
      </c>
      <c r="AQ1101">
        <v>1</v>
      </c>
      <c r="AR1101">
        <v>0</v>
      </c>
      <c r="AS1101">
        <v>0</v>
      </c>
      <c r="AT1101">
        <v>0</v>
      </c>
      <c r="AU1101">
        <v>0</v>
      </c>
      <c r="AV1101">
        <v>0</v>
      </c>
      <c r="AW1101">
        <v>0</v>
      </c>
      <c r="AX1101">
        <v>0</v>
      </c>
      <c r="AY1101" t="s">
        <v>345</v>
      </c>
      <c r="AZ1101">
        <v>1</v>
      </c>
      <c r="BA1101">
        <v>0</v>
      </c>
      <c r="BB1101">
        <v>0</v>
      </c>
      <c r="BC1101">
        <v>0</v>
      </c>
      <c r="BD1101">
        <v>0</v>
      </c>
      <c r="BE1101">
        <v>0</v>
      </c>
      <c r="BF1101">
        <v>0</v>
      </c>
      <c r="BG1101">
        <v>0</v>
      </c>
      <c r="BH1101">
        <v>0</v>
      </c>
      <c r="BK1101" t="s">
        <v>130</v>
      </c>
      <c r="BL1101" t="s">
        <v>131</v>
      </c>
      <c r="BM1101" t="s">
        <v>130</v>
      </c>
      <c r="BN1101" t="s">
        <v>119</v>
      </c>
      <c r="BO1101" t="s">
        <v>948</v>
      </c>
      <c r="BP1101">
        <v>0</v>
      </c>
      <c r="BQ1101">
        <v>0</v>
      </c>
      <c r="BR1101">
        <v>0</v>
      </c>
      <c r="BS1101">
        <v>1</v>
      </c>
      <c r="BT1101">
        <v>0</v>
      </c>
      <c r="BU1101">
        <v>1</v>
      </c>
      <c r="BV1101">
        <v>0</v>
      </c>
      <c r="BW1101">
        <v>0</v>
      </c>
      <c r="BX1101">
        <v>0</v>
      </c>
      <c r="BY1101">
        <v>0</v>
      </c>
      <c r="BZ1101">
        <v>0</v>
      </c>
      <c r="CA1101">
        <v>0</v>
      </c>
      <c r="CB1101">
        <v>0</v>
      </c>
      <c r="CC1101">
        <v>0</v>
      </c>
      <c r="CD1101">
        <v>0</v>
      </c>
      <c r="CE1101" t="s">
        <v>335</v>
      </c>
      <c r="CG1101" t="s">
        <v>335</v>
      </c>
      <c r="CI1101" t="s">
        <v>129</v>
      </c>
      <c r="CJ1101" t="s">
        <v>51</v>
      </c>
      <c r="CL1101" t="s">
        <v>51</v>
      </c>
      <c r="CN1101" t="s">
        <v>346</v>
      </c>
      <c r="CP1101">
        <v>10</v>
      </c>
    </row>
    <row r="1102" spans="1:98" customFormat="1">
      <c r="A1102">
        <v>183363</v>
      </c>
      <c r="B1102" t="s">
        <v>33</v>
      </c>
      <c r="C1102" t="s">
        <v>360</v>
      </c>
      <c r="D1102">
        <v>1973</v>
      </c>
      <c r="E1102">
        <v>53</v>
      </c>
      <c r="F1102" t="s">
        <v>58</v>
      </c>
      <c r="G1102" t="s">
        <v>49</v>
      </c>
      <c r="H1102" t="s">
        <v>453</v>
      </c>
      <c r="I1102" t="s">
        <v>410</v>
      </c>
      <c r="J1102" t="s">
        <v>325</v>
      </c>
      <c r="K1102" s="329">
        <v>46123.52542824074</v>
      </c>
      <c r="L1102" t="s">
        <v>309</v>
      </c>
      <c r="M1102" t="s">
        <v>658</v>
      </c>
      <c r="N1102" t="s">
        <v>660</v>
      </c>
      <c r="O1102" t="s">
        <v>319</v>
      </c>
      <c r="P1102" t="s">
        <v>405</v>
      </c>
      <c r="Q1102" t="s">
        <v>306</v>
      </c>
      <c r="R1102" t="s">
        <v>383</v>
      </c>
      <c r="S1102" t="s">
        <v>121</v>
      </c>
      <c r="T1102" t="s">
        <v>121</v>
      </c>
      <c r="U1102" t="s">
        <v>83</v>
      </c>
      <c r="V1102" t="s">
        <v>112</v>
      </c>
      <c r="W1102" t="s">
        <v>1563</v>
      </c>
      <c r="X1102">
        <v>0</v>
      </c>
      <c r="Y1102">
        <v>0</v>
      </c>
      <c r="Z1102">
        <v>0</v>
      </c>
      <c r="AA1102">
        <v>0</v>
      </c>
      <c r="AB1102">
        <v>0</v>
      </c>
      <c r="AC1102">
        <v>0</v>
      </c>
      <c r="AD1102">
        <v>1</v>
      </c>
      <c r="AE1102">
        <v>1</v>
      </c>
      <c r="AF1102">
        <v>0</v>
      </c>
      <c r="AG1102">
        <v>0</v>
      </c>
      <c r="AH1102">
        <v>0</v>
      </c>
      <c r="AI1102">
        <v>0</v>
      </c>
      <c r="AJ1102">
        <v>0</v>
      </c>
      <c r="AK1102">
        <v>0</v>
      </c>
      <c r="AL1102">
        <v>0</v>
      </c>
      <c r="AM1102">
        <v>0</v>
      </c>
      <c r="AN1102">
        <v>0</v>
      </c>
      <c r="AO1102">
        <v>0</v>
      </c>
      <c r="AP1102" t="s">
        <v>345</v>
      </c>
      <c r="AQ1102">
        <v>1</v>
      </c>
      <c r="AR1102">
        <v>0</v>
      </c>
      <c r="AS1102">
        <v>0</v>
      </c>
      <c r="AT1102">
        <v>0</v>
      </c>
      <c r="AU1102">
        <v>0</v>
      </c>
      <c r="AV1102">
        <v>0</v>
      </c>
      <c r="AW1102">
        <v>0</v>
      </c>
      <c r="AX1102">
        <v>0</v>
      </c>
      <c r="AY1102" t="s">
        <v>345</v>
      </c>
      <c r="AZ1102">
        <v>1</v>
      </c>
      <c r="BA1102">
        <v>0</v>
      </c>
      <c r="BB1102">
        <v>0</v>
      </c>
      <c r="BC1102">
        <v>0</v>
      </c>
      <c r="BD1102">
        <v>0</v>
      </c>
      <c r="BE1102">
        <v>0</v>
      </c>
      <c r="BF1102">
        <v>0</v>
      </c>
      <c r="BG1102">
        <v>0</v>
      </c>
      <c r="BH1102">
        <v>0</v>
      </c>
      <c r="BK1102" t="s">
        <v>131</v>
      </c>
      <c r="BL1102" t="s">
        <v>127</v>
      </c>
      <c r="BM1102" t="s">
        <v>129</v>
      </c>
      <c r="BN1102" t="s">
        <v>118</v>
      </c>
      <c r="BO1102" t="s">
        <v>921</v>
      </c>
      <c r="BP1102">
        <v>0</v>
      </c>
      <c r="BQ1102">
        <v>0</v>
      </c>
      <c r="BR1102">
        <v>0</v>
      </c>
      <c r="BS1102">
        <v>0</v>
      </c>
      <c r="BT1102">
        <v>0</v>
      </c>
      <c r="BU1102">
        <v>0</v>
      </c>
      <c r="BV1102">
        <v>0</v>
      </c>
      <c r="BW1102">
        <v>0</v>
      </c>
      <c r="BX1102">
        <v>0</v>
      </c>
      <c r="BY1102">
        <v>0</v>
      </c>
      <c r="BZ1102">
        <v>1</v>
      </c>
      <c r="CA1102">
        <v>0</v>
      </c>
      <c r="CB1102">
        <v>0</v>
      </c>
      <c r="CC1102">
        <v>0</v>
      </c>
      <c r="CD1102">
        <v>0</v>
      </c>
      <c r="CE1102" t="s">
        <v>335</v>
      </c>
      <c r="CG1102" t="s">
        <v>335</v>
      </c>
      <c r="CI1102" t="s">
        <v>129</v>
      </c>
      <c r="CJ1102" t="s">
        <v>52</v>
      </c>
      <c r="CL1102" t="s">
        <v>51</v>
      </c>
      <c r="CN1102" t="s">
        <v>346</v>
      </c>
      <c r="CP1102">
        <v>8</v>
      </c>
      <c r="CS1102" t="s">
        <v>400</v>
      </c>
    </row>
    <row r="1103" spans="1:98" customFormat="1">
      <c r="A1103">
        <v>199344</v>
      </c>
      <c r="B1103" t="s">
        <v>356</v>
      </c>
      <c r="C1103" t="s">
        <v>360</v>
      </c>
      <c r="D1103">
        <v>1977</v>
      </c>
      <c r="E1103">
        <v>49</v>
      </c>
      <c r="F1103" t="s">
        <v>387</v>
      </c>
      <c r="G1103" t="s">
        <v>72</v>
      </c>
      <c r="H1103" t="s">
        <v>639</v>
      </c>
      <c r="I1103" t="s">
        <v>361</v>
      </c>
      <c r="J1103" t="s">
        <v>350</v>
      </c>
      <c r="K1103" s="329">
        <v>46123.500486111108</v>
      </c>
      <c r="L1103" t="s">
        <v>309</v>
      </c>
      <c r="M1103" t="s">
        <v>356</v>
      </c>
      <c r="N1103" t="s">
        <v>357</v>
      </c>
      <c r="O1103" t="s">
        <v>358</v>
      </c>
      <c r="P1103" t="s">
        <v>329</v>
      </c>
      <c r="R1103" t="s">
        <v>122</v>
      </c>
      <c r="S1103" t="s">
        <v>122</v>
      </c>
      <c r="T1103" t="s">
        <v>330</v>
      </c>
      <c r="U1103" t="s">
        <v>331</v>
      </c>
      <c r="V1103" t="s">
        <v>105</v>
      </c>
      <c r="W1103" t="s">
        <v>1389</v>
      </c>
      <c r="X1103">
        <v>0</v>
      </c>
      <c r="Y1103">
        <v>0</v>
      </c>
      <c r="Z1103">
        <v>1</v>
      </c>
      <c r="AA1103">
        <v>0</v>
      </c>
      <c r="AB1103">
        <v>1</v>
      </c>
      <c r="AC1103">
        <v>0</v>
      </c>
      <c r="AD1103">
        <v>0</v>
      </c>
      <c r="AE1103">
        <v>0</v>
      </c>
      <c r="AF1103">
        <v>0</v>
      </c>
      <c r="AG1103">
        <v>0</v>
      </c>
      <c r="AH1103">
        <v>0</v>
      </c>
      <c r="AI1103">
        <v>0</v>
      </c>
      <c r="AJ1103">
        <v>0</v>
      </c>
      <c r="AK1103">
        <v>0</v>
      </c>
      <c r="AL1103">
        <v>0</v>
      </c>
      <c r="AM1103">
        <v>0</v>
      </c>
      <c r="AN1103">
        <v>0</v>
      </c>
      <c r="AO1103" t="s">
        <v>3329</v>
      </c>
      <c r="AP1103" t="s">
        <v>510</v>
      </c>
      <c r="AQ1103">
        <v>0</v>
      </c>
      <c r="AR1103">
        <v>0</v>
      </c>
      <c r="AS1103">
        <v>1</v>
      </c>
      <c r="AT1103">
        <v>0</v>
      </c>
      <c r="AU1103">
        <v>0</v>
      </c>
      <c r="AV1103">
        <v>0</v>
      </c>
      <c r="AW1103">
        <v>0</v>
      </c>
      <c r="AX1103">
        <v>0</v>
      </c>
      <c r="AY1103" t="s">
        <v>608</v>
      </c>
      <c r="AZ1103">
        <v>0</v>
      </c>
      <c r="BA1103">
        <v>0</v>
      </c>
      <c r="BB1103">
        <v>0</v>
      </c>
      <c r="BC1103">
        <v>0</v>
      </c>
      <c r="BD1103">
        <v>0</v>
      </c>
      <c r="BE1103">
        <v>1</v>
      </c>
      <c r="BF1103">
        <v>0</v>
      </c>
      <c r="BG1103">
        <v>0</v>
      </c>
      <c r="BH1103">
        <v>0</v>
      </c>
      <c r="BI1103" t="s">
        <v>52</v>
      </c>
      <c r="BK1103" t="s">
        <v>131</v>
      </c>
      <c r="BL1103" t="s">
        <v>132</v>
      </c>
      <c r="BM1103" t="s">
        <v>130</v>
      </c>
      <c r="BN1103" t="s">
        <v>118</v>
      </c>
      <c r="BO1103" t="s">
        <v>924</v>
      </c>
      <c r="BP1103">
        <v>0</v>
      </c>
      <c r="BQ1103">
        <v>0</v>
      </c>
      <c r="BR1103">
        <v>0</v>
      </c>
      <c r="BS1103">
        <v>0</v>
      </c>
      <c r="BT1103">
        <v>0</v>
      </c>
      <c r="BU1103">
        <v>1</v>
      </c>
      <c r="BV1103">
        <v>0</v>
      </c>
      <c r="BW1103">
        <v>0</v>
      </c>
      <c r="BX1103">
        <v>0</v>
      </c>
      <c r="BY1103">
        <v>0</v>
      </c>
      <c r="BZ1103">
        <v>0</v>
      </c>
      <c r="CA1103">
        <v>0</v>
      </c>
      <c r="CB1103">
        <v>0</v>
      </c>
      <c r="CC1103">
        <v>0</v>
      </c>
      <c r="CD1103">
        <v>0</v>
      </c>
      <c r="CE1103" t="s">
        <v>335</v>
      </c>
      <c r="CF1103" t="s">
        <v>3351</v>
      </c>
      <c r="CG1103" t="s">
        <v>137</v>
      </c>
      <c r="CI1103" t="s">
        <v>128</v>
      </c>
      <c r="CJ1103" t="s">
        <v>51</v>
      </c>
      <c r="CK1103" t="s">
        <v>3352</v>
      </c>
      <c r="CL1103" t="s">
        <v>51</v>
      </c>
      <c r="CN1103" t="s">
        <v>336</v>
      </c>
      <c r="CO1103" t="s">
        <v>3353</v>
      </c>
      <c r="CP1103">
        <v>9</v>
      </c>
      <c r="CS1103" t="s">
        <v>337</v>
      </c>
    </row>
    <row r="1104" spans="1:98" customFormat="1">
      <c r="A1104">
        <v>179924</v>
      </c>
      <c r="B1104" t="s">
        <v>1363</v>
      </c>
      <c r="C1104" t="s">
        <v>360</v>
      </c>
      <c r="D1104">
        <v>1984</v>
      </c>
      <c r="E1104">
        <v>42</v>
      </c>
      <c r="F1104" t="s">
        <v>387</v>
      </c>
      <c r="G1104" t="s">
        <v>73</v>
      </c>
      <c r="H1104" t="s">
        <v>833</v>
      </c>
      <c r="I1104" t="s">
        <v>367</v>
      </c>
      <c r="J1104" t="s">
        <v>350</v>
      </c>
      <c r="K1104" s="329">
        <v>46123.485902777778</v>
      </c>
      <c r="L1104" t="s">
        <v>309</v>
      </c>
      <c r="M1104" t="s">
        <v>425</v>
      </c>
      <c r="N1104" t="s">
        <v>426</v>
      </c>
      <c r="O1104" t="s">
        <v>364</v>
      </c>
      <c r="P1104" t="s">
        <v>365</v>
      </c>
      <c r="R1104" t="s">
        <v>122</v>
      </c>
      <c r="S1104" t="s">
        <v>122</v>
      </c>
      <c r="T1104" t="s">
        <v>343</v>
      </c>
      <c r="U1104" t="s">
        <v>331</v>
      </c>
      <c r="V1104" t="s">
        <v>107</v>
      </c>
      <c r="W1104" t="s">
        <v>384</v>
      </c>
      <c r="X1104">
        <v>0</v>
      </c>
      <c r="Y1104">
        <v>0</v>
      </c>
      <c r="Z1104">
        <v>0</v>
      </c>
      <c r="AA1104">
        <v>0</v>
      </c>
      <c r="AB1104">
        <v>1</v>
      </c>
      <c r="AC1104">
        <v>0</v>
      </c>
      <c r="AD1104">
        <v>0</v>
      </c>
      <c r="AE1104">
        <v>0</v>
      </c>
      <c r="AF1104">
        <v>0</v>
      </c>
      <c r="AG1104">
        <v>0</v>
      </c>
      <c r="AH1104">
        <v>0</v>
      </c>
      <c r="AI1104">
        <v>0</v>
      </c>
      <c r="AJ1104">
        <v>0</v>
      </c>
      <c r="AK1104">
        <v>0</v>
      </c>
      <c r="AL1104">
        <v>0</v>
      </c>
      <c r="AM1104">
        <v>0</v>
      </c>
      <c r="AN1104">
        <v>0</v>
      </c>
      <c r="AO1104">
        <v>0</v>
      </c>
      <c r="AP1104" t="s">
        <v>345</v>
      </c>
      <c r="AQ1104">
        <v>1</v>
      </c>
      <c r="AR1104">
        <v>0</v>
      </c>
      <c r="AS1104">
        <v>0</v>
      </c>
      <c r="AT1104">
        <v>0</v>
      </c>
      <c r="AU1104">
        <v>0</v>
      </c>
      <c r="AV1104">
        <v>0</v>
      </c>
      <c r="AW1104">
        <v>0</v>
      </c>
      <c r="AX1104">
        <v>0</v>
      </c>
      <c r="AY1104" t="s">
        <v>345</v>
      </c>
      <c r="AZ1104">
        <v>1</v>
      </c>
      <c r="BA1104">
        <v>0</v>
      </c>
      <c r="BB1104">
        <v>0</v>
      </c>
      <c r="BC1104">
        <v>0</v>
      </c>
      <c r="BD1104">
        <v>0</v>
      </c>
      <c r="BE1104">
        <v>0</v>
      </c>
      <c r="BF1104">
        <v>0</v>
      </c>
      <c r="BG1104">
        <v>0</v>
      </c>
      <c r="BH1104">
        <v>0</v>
      </c>
      <c r="BK1104" t="s">
        <v>133</v>
      </c>
      <c r="BL1104" t="s">
        <v>131</v>
      </c>
      <c r="BM1104" t="s">
        <v>132</v>
      </c>
      <c r="BN1104" t="s">
        <v>117</v>
      </c>
      <c r="BO1104" t="s">
        <v>921</v>
      </c>
      <c r="BP1104">
        <v>0</v>
      </c>
      <c r="BQ1104">
        <v>0</v>
      </c>
      <c r="BR1104">
        <v>0</v>
      </c>
      <c r="BS1104">
        <v>0</v>
      </c>
      <c r="BT1104">
        <v>0</v>
      </c>
      <c r="BU1104">
        <v>0</v>
      </c>
      <c r="BV1104">
        <v>0</v>
      </c>
      <c r="BW1104">
        <v>0</v>
      </c>
      <c r="BX1104">
        <v>0</v>
      </c>
      <c r="BY1104">
        <v>0</v>
      </c>
      <c r="BZ1104">
        <v>1</v>
      </c>
      <c r="CA1104">
        <v>0</v>
      </c>
      <c r="CB1104">
        <v>0</v>
      </c>
      <c r="CC1104">
        <v>0</v>
      </c>
      <c r="CD1104">
        <v>0</v>
      </c>
      <c r="CE1104" t="s">
        <v>196</v>
      </c>
      <c r="CG1104" t="s">
        <v>191</v>
      </c>
      <c r="CI1104" t="s">
        <v>135</v>
      </c>
      <c r="CJ1104" t="s">
        <v>51</v>
      </c>
      <c r="CL1104" t="s">
        <v>51</v>
      </c>
      <c r="CN1104" t="s">
        <v>346</v>
      </c>
      <c r="CP1104">
        <v>10</v>
      </c>
      <c r="CQ1104" t="s">
        <v>3354</v>
      </c>
      <c r="CS1104" t="s">
        <v>337</v>
      </c>
    </row>
    <row r="1105" spans="1:98" customFormat="1">
      <c r="A1105">
        <v>179924</v>
      </c>
      <c r="B1105" t="s">
        <v>1363</v>
      </c>
      <c r="C1105" t="s">
        <v>360</v>
      </c>
      <c r="D1105">
        <v>1984</v>
      </c>
      <c r="E1105">
        <v>42</v>
      </c>
      <c r="F1105" t="s">
        <v>387</v>
      </c>
      <c r="G1105" t="s">
        <v>73</v>
      </c>
      <c r="H1105" t="s">
        <v>833</v>
      </c>
      <c r="I1105" t="s">
        <v>367</v>
      </c>
      <c r="J1105" t="s">
        <v>350</v>
      </c>
      <c r="K1105" s="329">
        <v>46123.482199074075</v>
      </c>
      <c r="L1105" t="s">
        <v>309</v>
      </c>
      <c r="M1105" t="s">
        <v>461</v>
      </c>
      <c r="N1105" t="s">
        <v>541</v>
      </c>
      <c r="O1105" t="s">
        <v>377</v>
      </c>
      <c r="P1105" t="s">
        <v>365</v>
      </c>
      <c r="Q1105" t="s">
        <v>304</v>
      </c>
      <c r="R1105" t="s">
        <v>122</v>
      </c>
      <c r="S1105" t="s">
        <v>122</v>
      </c>
      <c r="T1105" t="s">
        <v>343</v>
      </c>
      <c r="U1105" t="s">
        <v>331</v>
      </c>
      <c r="V1105" t="s">
        <v>107</v>
      </c>
      <c r="W1105" t="s">
        <v>664</v>
      </c>
      <c r="X1105">
        <v>1</v>
      </c>
      <c r="Y1105">
        <v>1</v>
      </c>
      <c r="Z1105">
        <v>1</v>
      </c>
      <c r="AA1105">
        <v>0</v>
      </c>
      <c r="AB1105">
        <v>1</v>
      </c>
      <c r="AC1105">
        <v>0</v>
      </c>
      <c r="AD1105">
        <v>0</v>
      </c>
      <c r="AE1105">
        <v>0</v>
      </c>
      <c r="AF1105">
        <v>0</v>
      </c>
      <c r="AG1105">
        <v>0</v>
      </c>
      <c r="AH1105">
        <v>0</v>
      </c>
      <c r="AI1105">
        <v>0</v>
      </c>
      <c r="AJ1105">
        <v>0</v>
      </c>
      <c r="AK1105">
        <v>0</v>
      </c>
      <c r="AL1105">
        <v>0</v>
      </c>
      <c r="AM1105">
        <v>0</v>
      </c>
      <c r="AN1105">
        <v>0</v>
      </c>
      <c r="AO1105">
        <v>0</v>
      </c>
      <c r="AP1105" t="s">
        <v>345</v>
      </c>
      <c r="AQ1105">
        <v>1</v>
      </c>
      <c r="AR1105">
        <v>0</v>
      </c>
      <c r="AS1105">
        <v>0</v>
      </c>
      <c r="AT1105">
        <v>0</v>
      </c>
      <c r="AU1105">
        <v>0</v>
      </c>
      <c r="AV1105">
        <v>0</v>
      </c>
      <c r="AW1105">
        <v>0</v>
      </c>
      <c r="AX1105">
        <v>0</v>
      </c>
      <c r="AY1105" t="s">
        <v>345</v>
      </c>
      <c r="AZ1105">
        <v>1</v>
      </c>
      <c r="BA1105">
        <v>0</v>
      </c>
      <c r="BB1105">
        <v>0</v>
      </c>
      <c r="BC1105">
        <v>0</v>
      </c>
      <c r="BD1105">
        <v>0</v>
      </c>
      <c r="BE1105">
        <v>0</v>
      </c>
      <c r="BF1105">
        <v>0</v>
      </c>
      <c r="BG1105">
        <v>0</v>
      </c>
      <c r="BH1105">
        <v>0</v>
      </c>
      <c r="BK1105" t="s">
        <v>133</v>
      </c>
      <c r="BL1105" t="s">
        <v>131</v>
      </c>
      <c r="BM1105" t="s">
        <v>132</v>
      </c>
      <c r="BN1105" t="s">
        <v>118</v>
      </c>
      <c r="BO1105" t="s">
        <v>939</v>
      </c>
      <c r="BP1105">
        <v>0</v>
      </c>
      <c r="BQ1105">
        <v>0</v>
      </c>
      <c r="BR1105">
        <v>0</v>
      </c>
      <c r="BS1105">
        <v>1</v>
      </c>
      <c r="BT1105">
        <v>0</v>
      </c>
      <c r="BU1105">
        <v>1</v>
      </c>
      <c r="BV1105">
        <v>0</v>
      </c>
      <c r="BW1105">
        <v>0</v>
      </c>
      <c r="BX1105">
        <v>0</v>
      </c>
      <c r="BY1105">
        <v>0</v>
      </c>
      <c r="BZ1105">
        <v>1</v>
      </c>
      <c r="CA1105">
        <v>0</v>
      </c>
      <c r="CB1105">
        <v>0</v>
      </c>
      <c r="CC1105">
        <v>0</v>
      </c>
      <c r="CD1105">
        <v>0</v>
      </c>
      <c r="CE1105" t="s">
        <v>335</v>
      </c>
      <c r="CG1105" t="s">
        <v>196</v>
      </c>
      <c r="CI1105" t="s">
        <v>131</v>
      </c>
      <c r="CJ1105" t="s">
        <v>52</v>
      </c>
      <c r="CL1105" t="s">
        <v>52</v>
      </c>
      <c r="CN1105" t="s">
        <v>346</v>
      </c>
      <c r="CP1105">
        <v>8</v>
      </c>
      <c r="CS1105" t="s">
        <v>337</v>
      </c>
    </row>
    <row r="1106" spans="1:98" customFormat="1">
      <c r="A1106">
        <v>199343</v>
      </c>
      <c r="B1106" t="s">
        <v>434</v>
      </c>
      <c r="C1106" t="s">
        <v>360</v>
      </c>
      <c r="D1106">
        <v>1963</v>
      </c>
      <c r="E1106">
        <v>63</v>
      </c>
      <c r="F1106" t="s">
        <v>339</v>
      </c>
      <c r="G1106" t="s">
        <v>49</v>
      </c>
      <c r="H1106" t="s">
        <v>545</v>
      </c>
      <c r="I1106" t="s">
        <v>324</v>
      </c>
      <c r="J1106" t="s">
        <v>325</v>
      </c>
      <c r="K1106" s="329">
        <v>46123.47855324074</v>
      </c>
      <c r="L1106" t="s">
        <v>309</v>
      </c>
      <c r="M1106" t="s">
        <v>434</v>
      </c>
      <c r="N1106" t="s">
        <v>435</v>
      </c>
      <c r="O1106" t="s">
        <v>381</v>
      </c>
      <c r="P1106" t="s">
        <v>382</v>
      </c>
      <c r="Q1106" t="s">
        <v>1255</v>
      </c>
      <c r="R1106" t="s">
        <v>122</v>
      </c>
      <c r="S1106" t="s">
        <v>122</v>
      </c>
      <c r="T1106" t="s">
        <v>343</v>
      </c>
      <c r="U1106" t="s">
        <v>83</v>
      </c>
      <c r="V1106" t="s">
        <v>111</v>
      </c>
      <c r="W1106" t="s">
        <v>470</v>
      </c>
      <c r="X1106">
        <v>0</v>
      </c>
      <c r="Y1106">
        <v>0</v>
      </c>
      <c r="Z1106">
        <v>1</v>
      </c>
      <c r="AA1106">
        <v>0</v>
      </c>
      <c r="AB1106">
        <v>0</v>
      </c>
      <c r="AC1106">
        <v>0</v>
      </c>
      <c r="AD1106">
        <v>0</v>
      </c>
      <c r="AE1106">
        <v>0</v>
      </c>
      <c r="AF1106">
        <v>0</v>
      </c>
      <c r="AG1106">
        <v>0</v>
      </c>
      <c r="AH1106">
        <v>0</v>
      </c>
      <c r="AI1106">
        <v>0</v>
      </c>
      <c r="AJ1106">
        <v>0</v>
      </c>
      <c r="AK1106">
        <v>0</v>
      </c>
      <c r="AL1106">
        <v>0</v>
      </c>
      <c r="AM1106">
        <v>0</v>
      </c>
      <c r="AN1106">
        <v>0</v>
      </c>
      <c r="AO1106">
        <v>0</v>
      </c>
      <c r="AP1106" t="s">
        <v>399</v>
      </c>
      <c r="AQ1106">
        <v>0</v>
      </c>
      <c r="AR1106">
        <v>0</v>
      </c>
      <c r="AS1106">
        <v>0</v>
      </c>
      <c r="AT1106">
        <v>0</v>
      </c>
      <c r="AU1106">
        <v>0</v>
      </c>
      <c r="AV1106">
        <v>0</v>
      </c>
      <c r="AW1106">
        <v>1</v>
      </c>
      <c r="AX1106">
        <v>0</v>
      </c>
      <c r="AY1106" t="s">
        <v>345</v>
      </c>
      <c r="AZ1106">
        <v>1</v>
      </c>
      <c r="BA1106">
        <v>0</v>
      </c>
      <c r="BB1106">
        <v>0</v>
      </c>
      <c r="BC1106">
        <v>0</v>
      </c>
      <c r="BD1106">
        <v>0</v>
      </c>
      <c r="BE1106">
        <v>0</v>
      </c>
      <c r="BF1106">
        <v>0</v>
      </c>
      <c r="BG1106">
        <v>0</v>
      </c>
      <c r="BH1106">
        <v>0</v>
      </c>
      <c r="BK1106" t="s">
        <v>130</v>
      </c>
      <c r="BL1106" t="s">
        <v>128</v>
      </c>
      <c r="BM1106" t="s">
        <v>128</v>
      </c>
      <c r="BN1106" t="s">
        <v>120</v>
      </c>
      <c r="BO1106" t="s">
        <v>938</v>
      </c>
      <c r="BP1106">
        <v>0</v>
      </c>
      <c r="BQ1106">
        <v>0</v>
      </c>
      <c r="BR1106">
        <v>0</v>
      </c>
      <c r="BS1106">
        <v>0</v>
      </c>
      <c r="BT1106">
        <v>0</v>
      </c>
      <c r="BU1106">
        <v>0</v>
      </c>
      <c r="BV1106">
        <v>0</v>
      </c>
      <c r="BW1106">
        <v>1</v>
      </c>
      <c r="BX1106">
        <v>0</v>
      </c>
      <c r="BY1106">
        <v>0</v>
      </c>
      <c r="BZ1106">
        <v>0</v>
      </c>
      <c r="CA1106">
        <v>0</v>
      </c>
      <c r="CB1106">
        <v>0</v>
      </c>
      <c r="CC1106">
        <v>0</v>
      </c>
      <c r="CD1106">
        <v>0</v>
      </c>
      <c r="CE1106" t="s">
        <v>335</v>
      </c>
      <c r="CG1106" t="s">
        <v>335</v>
      </c>
      <c r="CI1106" t="s">
        <v>130</v>
      </c>
      <c r="CJ1106" t="s">
        <v>52</v>
      </c>
      <c r="CL1106" t="s">
        <v>52</v>
      </c>
      <c r="CN1106" t="s">
        <v>346</v>
      </c>
      <c r="CP1106">
        <v>2</v>
      </c>
    </row>
    <row r="1107" spans="1:98" customFormat="1">
      <c r="A1107">
        <v>199341</v>
      </c>
      <c r="B1107" t="s">
        <v>762</v>
      </c>
      <c r="C1107" t="s">
        <v>360</v>
      </c>
      <c r="D1107">
        <v>1962</v>
      </c>
      <c r="E1107">
        <v>64</v>
      </c>
      <c r="F1107" t="s">
        <v>339</v>
      </c>
      <c r="G1107" t="s">
        <v>84</v>
      </c>
      <c r="H1107" t="s">
        <v>886</v>
      </c>
      <c r="I1107" t="s">
        <v>402</v>
      </c>
      <c r="J1107" t="s">
        <v>350</v>
      </c>
      <c r="K1107" s="329">
        <v>46123.474039351851</v>
      </c>
      <c r="L1107" t="s">
        <v>309</v>
      </c>
      <c r="M1107" t="s">
        <v>401</v>
      </c>
      <c r="N1107" t="s">
        <v>403</v>
      </c>
      <c r="O1107" t="s">
        <v>404</v>
      </c>
      <c r="P1107" t="s">
        <v>405</v>
      </c>
      <c r="Q1107" t="s">
        <v>306</v>
      </c>
      <c r="R1107" t="s">
        <v>122</v>
      </c>
      <c r="S1107" t="s">
        <v>121</v>
      </c>
      <c r="T1107" t="s">
        <v>121</v>
      </c>
      <c r="U1107" t="s">
        <v>372</v>
      </c>
      <c r="V1107" t="s">
        <v>112</v>
      </c>
      <c r="W1107" t="s">
        <v>373</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t="s">
        <v>851</v>
      </c>
      <c r="AP1107" t="s">
        <v>345</v>
      </c>
      <c r="AQ1107">
        <v>1</v>
      </c>
      <c r="AR1107">
        <v>0</v>
      </c>
      <c r="AS1107">
        <v>0</v>
      </c>
      <c r="AT1107">
        <v>0</v>
      </c>
      <c r="AU1107">
        <v>0</v>
      </c>
      <c r="AV1107">
        <v>0</v>
      </c>
      <c r="AW1107">
        <v>0</v>
      </c>
      <c r="AX1107">
        <v>0</v>
      </c>
      <c r="AY1107" t="s">
        <v>345</v>
      </c>
      <c r="AZ1107">
        <v>1</v>
      </c>
      <c r="BA1107">
        <v>0</v>
      </c>
      <c r="BB1107">
        <v>0</v>
      </c>
      <c r="BC1107">
        <v>0</v>
      </c>
      <c r="BD1107">
        <v>0</v>
      </c>
      <c r="BE1107">
        <v>0</v>
      </c>
      <c r="BF1107">
        <v>0</v>
      </c>
      <c r="BG1107">
        <v>0</v>
      </c>
      <c r="BH1107">
        <v>0</v>
      </c>
      <c r="BK1107" t="s">
        <v>386</v>
      </c>
      <c r="BL1107" t="s">
        <v>131</v>
      </c>
      <c r="BM1107" t="s">
        <v>131</v>
      </c>
      <c r="BN1107" t="s">
        <v>118</v>
      </c>
      <c r="BO1107" t="s">
        <v>373</v>
      </c>
      <c r="BP1107">
        <v>0</v>
      </c>
      <c r="BQ1107">
        <v>0</v>
      </c>
      <c r="BR1107">
        <v>0</v>
      </c>
      <c r="BS1107">
        <v>0</v>
      </c>
      <c r="BT1107">
        <v>0</v>
      </c>
      <c r="BU1107">
        <v>0</v>
      </c>
      <c r="BV1107">
        <v>0</v>
      </c>
      <c r="BW1107">
        <v>0</v>
      </c>
      <c r="BX1107">
        <v>0</v>
      </c>
      <c r="BY1107">
        <v>0</v>
      </c>
      <c r="BZ1107">
        <v>0</v>
      </c>
      <c r="CA1107">
        <v>0</v>
      </c>
      <c r="CB1107">
        <v>0</v>
      </c>
      <c r="CC1107">
        <v>0</v>
      </c>
      <c r="CD1107" t="s">
        <v>3252</v>
      </c>
      <c r="CE1107" t="s">
        <v>192</v>
      </c>
      <c r="CG1107" t="s">
        <v>335</v>
      </c>
      <c r="CI1107" t="s">
        <v>130</v>
      </c>
      <c r="CJ1107" t="s">
        <v>52</v>
      </c>
      <c r="CL1107" t="s">
        <v>52</v>
      </c>
      <c r="CN1107" t="s">
        <v>346</v>
      </c>
      <c r="CP1107">
        <v>8</v>
      </c>
      <c r="CR1107" t="s">
        <v>3355</v>
      </c>
      <c r="CS1107" t="s">
        <v>347</v>
      </c>
    </row>
    <row r="1108" spans="1:98" customFormat="1">
      <c r="A1108">
        <v>183322</v>
      </c>
      <c r="B1108" t="s">
        <v>451</v>
      </c>
      <c r="C1108" t="s">
        <v>360</v>
      </c>
      <c r="D1108">
        <v>1968</v>
      </c>
      <c r="E1108">
        <v>58</v>
      </c>
      <c r="F1108" t="s">
        <v>58</v>
      </c>
      <c r="G1108" t="s">
        <v>49</v>
      </c>
      <c r="H1108" t="s">
        <v>459</v>
      </c>
      <c r="I1108" t="s">
        <v>424</v>
      </c>
      <c r="J1108" t="s">
        <v>350</v>
      </c>
      <c r="K1108" s="329">
        <v>46123.472604166665</v>
      </c>
      <c r="L1108" t="s">
        <v>309</v>
      </c>
      <c r="M1108" t="s">
        <v>462</v>
      </c>
      <c r="N1108" t="s">
        <v>463</v>
      </c>
      <c r="O1108" t="s">
        <v>364</v>
      </c>
      <c r="P1108" t="s">
        <v>365</v>
      </c>
      <c r="R1108" t="s">
        <v>383</v>
      </c>
      <c r="S1108" t="s">
        <v>121</v>
      </c>
      <c r="T1108" t="s">
        <v>121</v>
      </c>
      <c r="U1108" t="s">
        <v>331</v>
      </c>
      <c r="V1108" t="s">
        <v>107</v>
      </c>
      <c r="W1108" t="s">
        <v>344</v>
      </c>
      <c r="X1108">
        <v>0</v>
      </c>
      <c r="Y1108">
        <v>0</v>
      </c>
      <c r="Z1108">
        <v>0</v>
      </c>
      <c r="AA1108">
        <v>1</v>
      </c>
      <c r="AB1108">
        <v>0</v>
      </c>
      <c r="AC1108">
        <v>0</v>
      </c>
      <c r="AD1108">
        <v>0</v>
      </c>
      <c r="AE1108">
        <v>0</v>
      </c>
      <c r="AF1108">
        <v>0</v>
      </c>
      <c r="AG1108">
        <v>0</v>
      </c>
      <c r="AH1108">
        <v>0</v>
      </c>
      <c r="AI1108">
        <v>0</v>
      </c>
      <c r="AJ1108">
        <v>0</v>
      </c>
      <c r="AK1108">
        <v>0</v>
      </c>
      <c r="AL1108">
        <v>0</v>
      </c>
      <c r="AM1108">
        <v>0</v>
      </c>
      <c r="AN1108">
        <v>0</v>
      </c>
      <c r="AO1108">
        <v>0</v>
      </c>
      <c r="AP1108" t="s">
        <v>399</v>
      </c>
      <c r="AQ1108">
        <v>0</v>
      </c>
      <c r="AR1108">
        <v>0</v>
      </c>
      <c r="AS1108">
        <v>0</v>
      </c>
      <c r="AT1108">
        <v>0</v>
      </c>
      <c r="AU1108">
        <v>0</v>
      </c>
      <c r="AV1108">
        <v>0</v>
      </c>
      <c r="AW1108">
        <v>1</v>
      </c>
      <c r="AX1108">
        <v>0</v>
      </c>
      <c r="AY1108" t="s">
        <v>345</v>
      </c>
      <c r="AZ1108">
        <v>1</v>
      </c>
      <c r="BA1108">
        <v>0</v>
      </c>
      <c r="BB1108">
        <v>0</v>
      </c>
      <c r="BC1108">
        <v>0</v>
      </c>
      <c r="BD1108">
        <v>0</v>
      </c>
      <c r="BE1108">
        <v>0</v>
      </c>
      <c r="BF1108">
        <v>0</v>
      </c>
      <c r="BG1108">
        <v>0</v>
      </c>
      <c r="BH1108">
        <v>0</v>
      </c>
      <c r="BI1108" t="s">
        <v>52</v>
      </c>
      <c r="BK1108" t="s">
        <v>386</v>
      </c>
      <c r="BL1108" t="s">
        <v>128</v>
      </c>
      <c r="BM1108" t="s">
        <v>128</v>
      </c>
      <c r="BN1108" t="s">
        <v>118</v>
      </c>
      <c r="BO1108" t="s">
        <v>923</v>
      </c>
      <c r="BP1108">
        <v>0</v>
      </c>
      <c r="BQ1108">
        <v>1</v>
      </c>
      <c r="BR1108">
        <v>0</v>
      </c>
      <c r="BS1108">
        <v>0</v>
      </c>
      <c r="BT1108">
        <v>0</v>
      </c>
      <c r="BU1108">
        <v>0</v>
      </c>
      <c r="BV1108">
        <v>0</v>
      </c>
      <c r="BW1108">
        <v>0</v>
      </c>
      <c r="BX1108">
        <v>0</v>
      </c>
      <c r="BY1108">
        <v>0</v>
      </c>
      <c r="BZ1108">
        <v>0</v>
      </c>
      <c r="CA1108">
        <v>0</v>
      </c>
      <c r="CB1108">
        <v>0</v>
      </c>
      <c r="CC1108">
        <v>0</v>
      </c>
      <c r="CD1108">
        <v>0</v>
      </c>
      <c r="CE1108" t="s">
        <v>140</v>
      </c>
      <c r="CG1108" t="s">
        <v>335</v>
      </c>
      <c r="CI1108" t="s">
        <v>127</v>
      </c>
      <c r="CJ1108" t="s">
        <v>52</v>
      </c>
      <c r="CL1108" t="s">
        <v>52</v>
      </c>
      <c r="CN1108" t="s">
        <v>346</v>
      </c>
      <c r="CP1108">
        <v>9</v>
      </c>
      <c r="CS1108" t="s">
        <v>400</v>
      </c>
    </row>
    <row r="1109" spans="1:98" customFormat="1">
      <c r="A1109">
        <v>199342</v>
      </c>
      <c r="B1109" t="s">
        <v>356</v>
      </c>
      <c r="C1109" t="s">
        <v>322</v>
      </c>
      <c r="D1109">
        <v>1970</v>
      </c>
      <c r="E1109">
        <v>56</v>
      </c>
      <c r="F1109" t="s">
        <v>58</v>
      </c>
      <c r="G1109" t="s">
        <v>84</v>
      </c>
      <c r="H1109" t="s">
        <v>1357</v>
      </c>
      <c r="I1109" t="s">
        <v>402</v>
      </c>
      <c r="J1109" t="s">
        <v>325</v>
      </c>
      <c r="K1109" s="329">
        <v>46123.469837962963</v>
      </c>
      <c r="L1109" t="s">
        <v>309</v>
      </c>
      <c r="M1109" t="s">
        <v>356</v>
      </c>
      <c r="N1109" t="s">
        <v>357</v>
      </c>
      <c r="O1109" t="s">
        <v>358</v>
      </c>
      <c r="P1109" t="s">
        <v>329</v>
      </c>
      <c r="R1109" t="s">
        <v>383</v>
      </c>
      <c r="S1109" t="s">
        <v>121</v>
      </c>
      <c r="T1109" t="s">
        <v>121</v>
      </c>
      <c r="U1109" t="s">
        <v>331</v>
      </c>
      <c r="V1109" t="s">
        <v>111</v>
      </c>
      <c r="W1109" t="s">
        <v>744</v>
      </c>
      <c r="X1109">
        <v>0</v>
      </c>
      <c r="Y1109">
        <v>1</v>
      </c>
      <c r="Z1109">
        <v>1</v>
      </c>
      <c r="AA1109">
        <v>1</v>
      </c>
      <c r="AB1109">
        <v>1</v>
      </c>
      <c r="AC1109">
        <v>0</v>
      </c>
      <c r="AD1109">
        <v>0</v>
      </c>
      <c r="AE1109">
        <v>0</v>
      </c>
      <c r="AF1109">
        <v>0</v>
      </c>
      <c r="AG1109">
        <v>0</v>
      </c>
      <c r="AH1109">
        <v>0</v>
      </c>
      <c r="AI1109">
        <v>0</v>
      </c>
      <c r="AJ1109">
        <v>0</v>
      </c>
      <c r="AK1109">
        <v>0</v>
      </c>
      <c r="AL1109">
        <v>0</v>
      </c>
      <c r="AM1109">
        <v>0</v>
      </c>
      <c r="AN1109">
        <v>0</v>
      </c>
      <c r="AO1109">
        <v>0</v>
      </c>
      <c r="AP1109" t="s">
        <v>345</v>
      </c>
      <c r="AQ1109">
        <v>1</v>
      </c>
      <c r="AR1109">
        <v>0</v>
      </c>
      <c r="AS1109">
        <v>0</v>
      </c>
      <c r="AT1109">
        <v>0</v>
      </c>
      <c r="AU1109">
        <v>0</v>
      </c>
      <c r="AV1109">
        <v>0</v>
      </c>
      <c r="AW1109">
        <v>0</v>
      </c>
      <c r="AX1109">
        <v>0</v>
      </c>
      <c r="AY1109" t="s">
        <v>345</v>
      </c>
      <c r="AZ1109">
        <v>1</v>
      </c>
      <c r="BA1109">
        <v>0</v>
      </c>
      <c r="BB1109">
        <v>0</v>
      </c>
      <c r="BC1109">
        <v>0</v>
      </c>
      <c r="BD1109">
        <v>0</v>
      </c>
      <c r="BE1109">
        <v>0</v>
      </c>
      <c r="BF1109">
        <v>0</v>
      </c>
      <c r="BG1109">
        <v>0</v>
      </c>
      <c r="BH1109">
        <v>0</v>
      </c>
      <c r="BK1109" t="s">
        <v>386</v>
      </c>
      <c r="BL1109" t="s">
        <v>130</v>
      </c>
      <c r="BM1109" t="s">
        <v>130</v>
      </c>
      <c r="BN1109" t="s">
        <v>117</v>
      </c>
      <c r="BO1109" t="s">
        <v>924</v>
      </c>
      <c r="BP1109">
        <v>0</v>
      </c>
      <c r="BQ1109">
        <v>0</v>
      </c>
      <c r="BR1109">
        <v>0</v>
      </c>
      <c r="BS1109">
        <v>0</v>
      </c>
      <c r="BT1109">
        <v>0</v>
      </c>
      <c r="BU1109">
        <v>1</v>
      </c>
      <c r="BV1109">
        <v>0</v>
      </c>
      <c r="BW1109">
        <v>0</v>
      </c>
      <c r="BX1109">
        <v>0</v>
      </c>
      <c r="BY1109">
        <v>0</v>
      </c>
      <c r="BZ1109">
        <v>0</v>
      </c>
      <c r="CA1109">
        <v>0</v>
      </c>
      <c r="CB1109">
        <v>0</v>
      </c>
      <c r="CC1109">
        <v>0</v>
      </c>
      <c r="CD1109">
        <v>0</v>
      </c>
      <c r="CE1109" t="s">
        <v>335</v>
      </c>
      <c r="CG1109" t="s">
        <v>335</v>
      </c>
      <c r="CI1109" t="s">
        <v>129</v>
      </c>
      <c r="CJ1109" t="s">
        <v>51</v>
      </c>
      <c r="CL1109" t="s">
        <v>51</v>
      </c>
      <c r="CN1109" t="s">
        <v>346</v>
      </c>
      <c r="CP1109">
        <v>8</v>
      </c>
    </row>
    <row r="1110" spans="1:98" customFormat="1">
      <c r="A1110">
        <v>105185</v>
      </c>
      <c r="B1110" t="s">
        <v>425</v>
      </c>
      <c r="C1110" t="s">
        <v>360</v>
      </c>
      <c r="D1110">
        <v>1977</v>
      </c>
      <c r="E1110">
        <v>49</v>
      </c>
      <c r="F1110" t="s">
        <v>387</v>
      </c>
      <c r="G1110" t="s">
        <v>72</v>
      </c>
      <c r="H1110" t="s">
        <v>1067</v>
      </c>
      <c r="I1110" t="s">
        <v>367</v>
      </c>
      <c r="J1110" t="s">
        <v>325</v>
      </c>
      <c r="K1110" s="329">
        <v>46123.464456018519</v>
      </c>
      <c r="L1110" t="s">
        <v>309</v>
      </c>
      <c r="M1110" t="s">
        <v>514</v>
      </c>
      <c r="N1110" t="s">
        <v>516</v>
      </c>
      <c r="O1110" t="s">
        <v>352</v>
      </c>
      <c r="P1110" t="s">
        <v>353</v>
      </c>
      <c r="R1110" t="s">
        <v>124</v>
      </c>
      <c r="S1110" t="s">
        <v>124</v>
      </c>
      <c r="T1110" t="s">
        <v>391</v>
      </c>
      <c r="U1110" t="s">
        <v>331</v>
      </c>
      <c r="V1110" t="s">
        <v>105</v>
      </c>
      <c r="W1110" t="s">
        <v>423</v>
      </c>
      <c r="X1110">
        <v>0</v>
      </c>
      <c r="Y1110">
        <v>0</v>
      </c>
      <c r="Z1110">
        <v>0</v>
      </c>
      <c r="AA1110">
        <v>0</v>
      </c>
      <c r="AB1110">
        <v>0</v>
      </c>
      <c r="AC1110">
        <v>0</v>
      </c>
      <c r="AD1110">
        <v>0</v>
      </c>
      <c r="AE1110">
        <v>0</v>
      </c>
      <c r="AF1110">
        <v>0</v>
      </c>
      <c r="AG1110">
        <v>0</v>
      </c>
      <c r="AH1110">
        <v>0</v>
      </c>
      <c r="AI1110">
        <v>0</v>
      </c>
      <c r="AJ1110">
        <v>0</v>
      </c>
      <c r="AK1110">
        <v>0</v>
      </c>
      <c r="AL1110">
        <v>0</v>
      </c>
      <c r="AM1110">
        <v>1</v>
      </c>
      <c r="AN1110">
        <v>0</v>
      </c>
      <c r="AO1110">
        <v>0</v>
      </c>
      <c r="AP1110" t="s">
        <v>480</v>
      </c>
      <c r="AQ1110">
        <v>0</v>
      </c>
      <c r="AR1110">
        <v>0</v>
      </c>
      <c r="AS1110">
        <v>0</v>
      </c>
      <c r="AT1110">
        <v>1</v>
      </c>
      <c r="AU1110">
        <v>1</v>
      </c>
      <c r="AV1110">
        <v>0</v>
      </c>
      <c r="AW1110">
        <v>0</v>
      </c>
      <c r="AX1110">
        <v>0</v>
      </c>
      <c r="AY1110" t="s">
        <v>608</v>
      </c>
      <c r="AZ1110">
        <v>0</v>
      </c>
      <c r="BA1110">
        <v>0</v>
      </c>
      <c r="BB1110">
        <v>0</v>
      </c>
      <c r="BC1110">
        <v>0</v>
      </c>
      <c r="BD1110">
        <v>0</v>
      </c>
      <c r="BE1110">
        <v>1</v>
      </c>
      <c r="BF1110">
        <v>0</v>
      </c>
      <c r="BG1110">
        <v>0</v>
      </c>
      <c r="BH1110">
        <v>0</v>
      </c>
      <c r="BK1110" t="s">
        <v>133</v>
      </c>
      <c r="BL1110" t="s">
        <v>133</v>
      </c>
      <c r="BM1110" t="s">
        <v>133</v>
      </c>
      <c r="BN1110" t="s">
        <v>120</v>
      </c>
      <c r="BO1110" t="s">
        <v>924</v>
      </c>
      <c r="BP1110">
        <v>0</v>
      </c>
      <c r="BQ1110">
        <v>0</v>
      </c>
      <c r="BR1110">
        <v>0</v>
      </c>
      <c r="BS1110">
        <v>0</v>
      </c>
      <c r="BT1110">
        <v>0</v>
      </c>
      <c r="BU1110">
        <v>1</v>
      </c>
      <c r="BV1110">
        <v>0</v>
      </c>
      <c r="BW1110">
        <v>0</v>
      </c>
      <c r="BX1110">
        <v>0</v>
      </c>
      <c r="BY1110">
        <v>0</v>
      </c>
      <c r="BZ1110">
        <v>0</v>
      </c>
      <c r="CA1110">
        <v>0</v>
      </c>
      <c r="CB1110">
        <v>0</v>
      </c>
      <c r="CC1110">
        <v>0</v>
      </c>
      <c r="CD1110">
        <v>0</v>
      </c>
      <c r="CE1110" t="s">
        <v>335</v>
      </c>
      <c r="CG1110" t="s">
        <v>335</v>
      </c>
      <c r="CI1110" t="s">
        <v>133</v>
      </c>
      <c r="CJ1110" t="s">
        <v>52</v>
      </c>
      <c r="CL1110" t="s">
        <v>52</v>
      </c>
      <c r="CN1110" t="s">
        <v>336</v>
      </c>
      <c r="CO1110" t="s">
        <v>3356</v>
      </c>
      <c r="CP1110">
        <v>10</v>
      </c>
    </row>
    <row r="1111" spans="1:98" customFormat="1">
      <c r="A1111">
        <v>199341</v>
      </c>
      <c r="B1111" t="s">
        <v>762</v>
      </c>
      <c r="C1111" t="s">
        <v>360</v>
      </c>
      <c r="D1111">
        <v>1962</v>
      </c>
      <c r="E1111">
        <v>64</v>
      </c>
      <c r="F1111" t="s">
        <v>339</v>
      </c>
      <c r="G1111" t="s">
        <v>84</v>
      </c>
      <c r="H1111" t="s">
        <v>886</v>
      </c>
      <c r="I1111" t="s">
        <v>402</v>
      </c>
      <c r="J1111" t="s">
        <v>350</v>
      </c>
      <c r="K1111" s="329">
        <v>46123.460451388892</v>
      </c>
      <c r="L1111" t="s">
        <v>309</v>
      </c>
      <c r="M1111" t="s">
        <v>762</v>
      </c>
      <c r="N1111" t="s">
        <v>811</v>
      </c>
      <c r="O1111" t="s">
        <v>453</v>
      </c>
      <c r="P1111" t="s">
        <v>342</v>
      </c>
      <c r="Q1111" t="s">
        <v>307</v>
      </c>
      <c r="R1111" t="s">
        <v>122</v>
      </c>
      <c r="S1111" t="s">
        <v>121</v>
      </c>
      <c r="T1111" t="s">
        <v>121</v>
      </c>
      <c r="U1111" t="s">
        <v>372</v>
      </c>
      <c r="V1111" t="s">
        <v>112</v>
      </c>
      <c r="W1111" t="s">
        <v>373</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t="s">
        <v>851</v>
      </c>
      <c r="AP1111" t="s">
        <v>345</v>
      </c>
      <c r="AQ1111">
        <v>1</v>
      </c>
      <c r="AR1111">
        <v>0</v>
      </c>
      <c r="AS1111">
        <v>0</v>
      </c>
      <c r="AT1111">
        <v>0</v>
      </c>
      <c r="AU1111">
        <v>0</v>
      </c>
      <c r="AV1111">
        <v>0</v>
      </c>
      <c r="AW1111">
        <v>0</v>
      </c>
      <c r="AX1111">
        <v>0</v>
      </c>
      <c r="AY1111" t="s">
        <v>345</v>
      </c>
      <c r="AZ1111">
        <v>1</v>
      </c>
      <c r="BA1111">
        <v>0</v>
      </c>
      <c r="BB1111">
        <v>0</v>
      </c>
      <c r="BC1111">
        <v>0</v>
      </c>
      <c r="BD1111">
        <v>0</v>
      </c>
      <c r="BE1111">
        <v>0</v>
      </c>
      <c r="BF1111">
        <v>0</v>
      </c>
      <c r="BG1111">
        <v>0</v>
      </c>
      <c r="BH1111">
        <v>0</v>
      </c>
      <c r="BK1111" t="s">
        <v>386</v>
      </c>
      <c r="BL1111" t="s">
        <v>131</v>
      </c>
      <c r="BM1111" t="s">
        <v>131</v>
      </c>
      <c r="BN1111" t="s">
        <v>117</v>
      </c>
      <c r="BO1111" t="s">
        <v>373</v>
      </c>
      <c r="BP1111">
        <v>0</v>
      </c>
      <c r="BQ1111">
        <v>0</v>
      </c>
      <c r="BR1111">
        <v>0</v>
      </c>
      <c r="BS1111">
        <v>0</v>
      </c>
      <c r="BT1111">
        <v>0</v>
      </c>
      <c r="BU1111">
        <v>0</v>
      </c>
      <c r="BV1111">
        <v>0</v>
      </c>
      <c r="BW1111">
        <v>0</v>
      </c>
      <c r="BX1111">
        <v>0</v>
      </c>
      <c r="BY1111">
        <v>0</v>
      </c>
      <c r="BZ1111">
        <v>0</v>
      </c>
      <c r="CA1111">
        <v>0</v>
      </c>
      <c r="CB1111">
        <v>0</v>
      </c>
      <c r="CC1111">
        <v>0</v>
      </c>
      <c r="CD1111" t="s">
        <v>3252</v>
      </c>
      <c r="CE1111" t="s">
        <v>335</v>
      </c>
      <c r="CG1111" t="s">
        <v>335</v>
      </c>
      <c r="CI1111" t="s">
        <v>128</v>
      </c>
      <c r="CJ1111" t="s">
        <v>52</v>
      </c>
      <c r="CK1111" t="s">
        <v>3357</v>
      </c>
      <c r="CL1111" t="s">
        <v>52</v>
      </c>
      <c r="CN1111" t="s">
        <v>346</v>
      </c>
      <c r="CP1111">
        <v>10</v>
      </c>
      <c r="CS1111" t="s">
        <v>347</v>
      </c>
    </row>
    <row r="1112" spans="1:98" customFormat="1">
      <c r="A1112">
        <v>155605</v>
      </c>
      <c r="B1112" t="s">
        <v>602</v>
      </c>
      <c r="C1112" t="s">
        <v>322</v>
      </c>
      <c r="D1112">
        <v>1990</v>
      </c>
      <c r="E1112">
        <v>36</v>
      </c>
      <c r="F1112" t="s">
        <v>57</v>
      </c>
      <c r="G1112" t="s">
        <v>49</v>
      </c>
      <c r="H1112" t="s">
        <v>328</v>
      </c>
      <c r="I1112" t="s">
        <v>410</v>
      </c>
      <c r="J1112" t="s">
        <v>325</v>
      </c>
      <c r="K1112" s="329">
        <v>46123.455451388887</v>
      </c>
      <c r="L1112" t="s">
        <v>309</v>
      </c>
      <c r="M1112" t="s">
        <v>712</v>
      </c>
      <c r="N1112" t="s">
        <v>713</v>
      </c>
      <c r="O1112" t="s">
        <v>381</v>
      </c>
      <c r="P1112" t="s">
        <v>382</v>
      </c>
      <c r="Q1112" t="s">
        <v>1255</v>
      </c>
      <c r="R1112" t="s">
        <v>383</v>
      </c>
      <c r="S1112" t="s">
        <v>121</v>
      </c>
      <c r="T1112" t="s">
        <v>121</v>
      </c>
      <c r="U1112" t="s">
        <v>331</v>
      </c>
      <c r="V1112" t="s">
        <v>110</v>
      </c>
      <c r="W1112" t="s">
        <v>731</v>
      </c>
      <c r="X1112">
        <v>0</v>
      </c>
      <c r="Y1112">
        <v>0</v>
      </c>
      <c r="Z1112">
        <v>1</v>
      </c>
      <c r="AA1112">
        <v>1</v>
      </c>
      <c r="AB1112">
        <v>0</v>
      </c>
      <c r="AC1112">
        <v>0</v>
      </c>
      <c r="AD1112">
        <v>0</v>
      </c>
      <c r="AE1112">
        <v>1</v>
      </c>
      <c r="AF1112">
        <v>0</v>
      </c>
      <c r="AG1112">
        <v>0</v>
      </c>
      <c r="AH1112">
        <v>0</v>
      </c>
      <c r="AI1112">
        <v>0</v>
      </c>
      <c r="AJ1112">
        <v>0</v>
      </c>
      <c r="AK1112">
        <v>0</v>
      </c>
      <c r="AL1112">
        <v>0</v>
      </c>
      <c r="AM1112">
        <v>0</v>
      </c>
      <c r="AN1112">
        <v>0</v>
      </c>
      <c r="AO1112">
        <v>0</v>
      </c>
      <c r="AP1112" t="s">
        <v>399</v>
      </c>
      <c r="AQ1112">
        <v>0</v>
      </c>
      <c r="AR1112">
        <v>0</v>
      </c>
      <c r="AS1112">
        <v>0</v>
      </c>
      <c r="AT1112">
        <v>0</v>
      </c>
      <c r="AU1112">
        <v>0</v>
      </c>
      <c r="AV1112">
        <v>0</v>
      </c>
      <c r="AW1112">
        <v>1</v>
      </c>
      <c r="AX1112">
        <v>0</v>
      </c>
      <c r="AY1112" t="s">
        <v>345</v>
      </c>
      <c r="AZ1112">
        <v>1</v>
      </c>
      <c r="BA1112">
        <v>0</v>
      </c>
      <c r="BB1112">
        <v>0</v>
      </c>
      <c r="BC1112">
        <v>0</v>
      </c>
      <c r="BD1112">
        <v>0</v>
      </c>
      <c r="BE1112">
        <v>0</v>
      </c>
      <c r="BF1112">
        <v>0</v>
      </c>
      <c r="BG1112">
        <v>0</v>
      </c>
      <c r="BH1112">
        <v>0</v>
      </c>
      <c r="BI1112" t="s">
        <v>52</v>
      </c>
      <c r="BK1112" t="s">
        <v>386</v>
      </c>
      <c r="BL1112" t="s">
        <v>127</v>
      </c>
      <c r="BM1112" t="s">
        <v>129</v>
      </c>
      <c r="BN1112" t="s">
        <v>118</v>
      </c>
      <c r="BO1112" t="s">
        <v>938</v>
      </c>
      <c r="BP1112">
        <v>0</v>
      </c>
      <c r="BQ1112">
        <v>0</v>
      </c>
      <c r="BR1112">
        <v>0</v>
      </c>
      <c r="BS1112">
        <v>0</v>
      </c>
      <c r="BT1112">
        <v>0</v>
      </c>
      <c r="BU1112">
        <v>0</v>
      </c>
      <c r="BV1112">
        <v>0</v>
      </c>
      <c r="BW1112">
        <v>1</v>
      </c>
      <c r="BX1112">
        <v>0</v>
      </c>
      <c r="BY1112">
        <v>0</v>
      </c>
      <c r="BZ1112">
        <v>0</v>
      </c>
      <c r="CA1112">
        <v>0</v>
      </c>
      <c r="CB1112">
        <v>0</v>
      </c>
      <c r="CC1112">
        <v>0</v>
      </c>
      <c r="CD1112">
        <v>0</v>
      </c>
      <c r="CE1112" t="s">
        <v>335</v>
      </c>
      <c r="CG1112" t="s">
        <v>335</v>
      </c>
      <c r="CI1112" t="s">
        <v>129</v>
      </c>
      <c r="CJ1112" t="s">
        <v>52</v>
      </c>
      <c r="CL1112" t="s">
        <v>52</v>
      </c>
      <c r="CN1112" t="s">
        <v>346</v>
      </c>
      <c r="CP1112">
        <v>8</v>
      </c>
      <c r="CS1112" t="s">
        <v>400</v>
      </c>
    </row>
    <row r="1113" spans="1:98" customFormat="1">
      <c r="A1113">
        <v>199340</v>
      </c>
      <c r="B1113" t="s">
        <v>1372</v>
      </c>
      <c r="C1113" t="s">
        <v>322</v>
      </c>
      <c r="D1113">
        <v>1966</v>
      </c>
      <c r="E1113">
        <v>60</v>
      </c>
      <c r="F1113" t="s">
        <v>339</v>
      </c>
      <c r="G1113" t="s">
        <v>80</v>
      </c>
      <c r="H1113" t="s">
        <v>756</v>
      </c>
      <c r="I1113" t="s">
        <v>428</v>
      </c>
      <c r="J1113" t="s">
        <v>325</v>
      </c>
      <c r="K1113" s="329">
        <v>46123.45417824074</v>
      </c>
      <c r="L1113" t="s">
        <v>309</v>
      </c>
      <c r="M1113" t="s">
        <v>1372</v>
      </c>
      <c r="N1113" t="s">
        <v>1402</v>
      </c>
      <c r="O1113" t="s">
        <v>377</v>
      </c>
      <c r="P1113" t="s">
        <v>365</v>
      </c>
      <c r="Q1113" t="s">
        <v>304</v>
      </c>
      <c r="R1113" t="s">
        <v>383</v>
      </c>
      <c r="S1113" t="s">
        <v>121</v>
      </c>
      <c r="T1113" t="s">
        <v>121</v>
      </c>
      <c r="U1113" t="s">
        <v>331</v>
      </c>
      <c r="V1113" t="s">
        <v>107</v>
      </c>
      <c r="W1113" t="s">
        <v>557</v>
      </c>
      <c r="X1113">
        <v>0</v>
      </c>
      <c r="Y1113">
        <v>0</v>
      </c>
      <c r="Z1113">
        <v>0</v>
      </c>
      <c r="AA1113">
        <v>0</v>
      </c>
      <c r="AB1113">
        <v>0</v>
      </c>
      <c r="AC1113">
        <v>0</v>
      </c>
      <c r="AD1113">
        <v>0</v>
      </c>
      <c r="AE1113">
        <v>0</v>
      </c>
      <c r="AF1113">
        <v>1</v>
      </c>
      <c r="AG1113">
        <v>0</v>
      </c>
      <c r="AH1113">
        <v>0</v>
      </c>
      <c r="AI1113">
        <v>0</v>
      </c>
      <c r="AJ1113">
        <v>0</v>
      </c>
      <c r="AK1113">
        <v>0</v>
      </c>
      <c r="AL1113">
        <v>0</v>
      </c>
      <c r="AM1113">
        <v>0</v>
      </c>
      <c r="AN1113">
        <v>0</v>
      </c>
      <c r="AO1113">
        <v>0</v>
      </c>
      <c r="AP1113" t="s">
        <v>345</v>
      </c>
      <c r="AQ1113">
        <v>1</v>
      </c>
      <c r="AR1113">
        <v>0</v>
      </c>
      <c r="AS1113">
        <v>0</v>
      </c>
      <c r="AT1113">
        <v>0</v>
      </c>
      <c r="AU1113">
        <v>0</v>
      </c>
      <c r="AV1113">
        <v>0</v>
      </c>
      <c r="AW1113">
        <v>0</v>
      </c>
      <c r="AX1113">
        <v>0</v>
      </c>
      <c r="AY1113" t="s">
        <v>345</v>
      </c>
      <c r="AZ1113">
        <v>1</v>
      </c>
      <c r="BA1113">
        <v>0</v>
      </c>
      <c r="BB1113">
        <v>0</v>
      </c>
      <c r="BC1113">
        <v>0</v>
      </c>
      <c r="BD1113">
        <v>0</v>
      </c>
      <c r="BE1113">
        <v>0</v>
      </c>
      <c r="BF1113">
        <v>0</v>
      </c>
      <c r="BG1113">
        <v>0</v>
      </c>
      <c r="BH1113">
        <v>0</v>
      </c>
      <c r="BK1113" t="s">
        <v>386</v>
      </c>
      <c r="BL1113" t="s">
        <v>130</v>
      </c>
      <c r="BM1113" t="s">
        <v>130</v>
      </c>
      <c r="BN1113" t="s">
        <v>118</v>
      </c>
      <c r="BO1113" t="s">
        <v>924</v>
      </c>
      <c r="BP1113">
        <v>0</v>
      </c>
      <c r="BQ1113">
        <v>0</v>
      </c>
      <c r="BR1113">
        <v>0</v>
      </c>
      <c r="BS1113">
        <v>0</v>
      </c>
      <c r="BT1113">
        <v>0</v>
      </c>
      <c r="BU1113">
        <v>1</v>
      </c>
      <c r="BV1113">
        <v>0</v>
      </c>
      <c r="BW1113">
        <v>0</v>
      </c>
      <c r="BX1113">
        <v>0</v>
      </c>
      <c r="BY1113">
        <v>0</v>
      </c>
      <c r="BZ1113">
        <v>0</v>
      </c>
      <c r="CA1113">
        <v>0</v>
      </c>
      <c r="CB1113">
        <v>0</v>
      </c>
      <c r="CC1113">
        <v>0</v>
      </c>
      <c r="CD1113">
        <v>0</v>
      </c>
      <c r="CE1113" t="s">
        <v>335</v>
      </c>
      <c r="CG1113" t="s">
        <v>335</v>
      </c>
      <c r="CI1113" t="s">
        <v>129</v>
      </c>
      <c r="CJ1113" t="s">
        <v>52</v>
      </c>
      <c r="CL1113" t="s">
        <v>52</v>
      </c>
      <c r="CN1113" t="s">
        <v>346</v>
      </c>
      <c r="CP1113">
        <v>7</v>
      </c>
      <c r="CS1113" t="s">
        <v>347</v>
      </c>
    </row>
    <row r="1114" spans="1:98" customFormat="1">
      <c r="A1114">
        <v>161886</v>
      </c>
      <c r="B1114" t="s">
        <v>461</v>
      </c>
      <c r="C1114" t="s">
        <v>322</v>
      </c>
      <c r="D1114">
        <v>1961</v>
      </c>
      <c r="E1114">
        <v>65</v>
      </c>
      <c r="F1114" t="s">
        <v>339</v>
      </c>
      <c r="G1114" t="s">
        <v>49</v>
      </c>
      <c r="H1114" t="s">
        <v>442</v>
      </c>
      <c r="I1114" t="s">
        <v>324</v>
      </c>
      <c r="J1114" t="s">
        <v>350</v>
      </c>
      <c r="K1114" s="329">
        <v>46123.436608796299</v>
      </c>
      <c r="L1114" t="s">
        <v>309</v>
      </c>
      <c r="M1114" t="s">
        <v>712</v>
      </c>
      <c r="N1114" t="s">
        <v>713</v>
      </c>
      <c r="O1114" t="s">
        <v>381</v>
      </c>
      <c r="P1114" t="s">
        <v>382</v>
      </c>
      <c r="Q1114" t="s">
        <v>1255</v>
      </c>
      <c r="R1114" t="s">
        <v>383</v>
      </c>
      <c r="S1114" t="s">
        <v>121</v>
      </c>
      <c r="T1114" t="s">
        <v>121</v>
      </c>
      <c r="U1114" t="s">
        <v>331</v>
      </c>
      <c r="V1114" t="s">
        <v>105</v>
      </c>
      <c r="W1114" t="s">
        <v>623</v>
      </c>
      <c r="X1114">
        <v>0</v>
      </c>
      <c r="Y1114">
        <v>0</v>
      </c>
      <c r="Z1114">
        <v>0</v>
      </c>
      <c r="AA1114">
        <v>0</v>
      </c>
      <c r="AB1114">
        <v>0</v>
      </c>
      <c r="AC1114">
        <v>0</v>
      </c>
      <c r="AD1114">
        <v>0</v>
      </c>
      <c r="AE1114">
        <v>1</v>
      </c>
      <c r="AF1114">
        <v>0</v>
      </c>
      <c r="AG1114">
        <v>0</v>
      </c>
      <c r="AH1114">
        <v>0</v>
      </c>
      <c r="AI1114">
        <v>0</v>
      </c>
      <c r="AJ1114">
        <v>0</v>
      </c>
      <c r="AK1114">
        <v>0</v>
      </c>
      <c r="AL1114">
        <v>0</v>
      </c>
      <c r="AM1114">
        <v>0</v>
      </c>
      <c r="AN1114">
        <v>0</v>
      </c>
      <c r="AO1114">
        <v>0</v>
      </c>
      <c r="AP1114" t="s">
        <v>399</v>
      </c>
      <c r="AQ1114">
        <v>0</v>
      </c>
      <c r="AR1114">
        <v>0</v>
      </c>
      <c r="AS1114">
        <v>0</v>
      </c>
      <c r="AT1114">
        <v>0</v>
      </c>
      <c r="AU1114">
        <v>0</v>
      </c>
      <c r="AV1114">
        <v>0</v>
      </c>
      <c r="AW1114">
        <v>1</v>
      </c>
      <c r="AX1114">
        <v>0</v>
      </c>
      <c r="AY1114" t="s">
        <v>345</v>
      </c>
      <c r="AZ1114">
        <v>1</v>
      </c>
      <c r="BA1114">
        <v>0</v>
      </c>
      <c r="BB1114">
        <v>0</v>
      </c>
      <c r="BC1114">
        <v>0</v>
      </c>
      <c r="BD1114">
        <v>0</v>
      </c>
      <c r="BE1114">
        <v>0</v>
      </c>
      <c r="BF1114">
        <v>0</v>
      </c>
      <c r="BG1114">
        <v>0</v>
      </c>
      <c r="BH1114">
        <v>0</v>
      </c>
      <c r="BK1114" t="s">
        <v>129</v>
      </c>
      <c r="BL1114" t="s">
        <v>386</v>
      </c>
      <c r="BM1114" t="s">
        <v>129</v>
      </c>
      <c r="BN1114" t="s">
        <v>120</v>
      </c>
      <c r="BO1114" t="s">
        <v>957</v>
      </c>
      <c r="BP1114">
        <v>0</v>
      </c>
      <c r="BQ1114">
        <v>1</v>
      </c>
      <c r="BR1114">
        <v>0</v>
      </c>
      <c r="BS1114">
        <v>0</v>
      </c>
      <c r="BT1114">
        <v>0</v>
      </c>
      <c r="BU1114">
        <v>0</v>
      </c>
      <c r="BV1114">
        <v>0</v>
      </c>
      <c r="BW1114">
        <v>1</v>
      </c>
      <c r="BX1114">
        <v>0</v>
      </c>
      <c r="BY1114">
        <v>0</v>
      </c>
      <c r="BZ1114">
        <v>0</v>
      </c>
      <c r="CA1114">
        <v>0</v>
      </c>
      <c r="CB1114">
        <v>0</v>
      </c>
      <c r="CC1114">
        <v>0</v>
      </c>
      <c r="CD1114">
        <v>0</v>
      </c>
      <c r="CE1114" t="s">
        <v>335</v>
      </c>
      <c r="CG1114" t="s">
        <v>335</v>
      </c>
      <c r="CI1114" t="s">
        <v>129</v>
      </c>
      <c r="CJ1114" t="s">
        <v>52</v>
      </c>
      <c r="CL1114" t="s">
        <v>52</v>
      </c>
      <c r="CN1114" t="s">
        <v>346</v>
      </c>
      <c r="CP1114">
        <v>8</v>
      </c>
      <c r="CS1114" t="s">
        <v>400</v>
      </c>
    </row>
    <row r="1115" spans="1:98" customFormat="1">
      <c r="A1115">
        <v>199322</v>
      </c>
      <c r="B1115" t="s">
        <v>482</v>
      </c>
      <c r="C1115" t="s">
        <v>360</v>
      </c>
      <c r="D1115">
        <v>1960</v>
      </c>
      <c r="E1115">
        <v>66</v>
      </c>
      <c r="F1115" t="s">
        <v>339</v>
      </c>
      <c r="G1115" t="s">
        <v>84</v>
      </c>
      <c r="H1115" t="s">
        <v>616</v>
      </c>
      <c r="I1115" t="s">
        <v>361</v>
      </c>
      <c r="J1115" t="s">
        <v>350</v>
      </c>
      <c r="K1115" s="329">
        <v>46123.400879629633</v>
      </c>
      <c r="L1115" t="s">
        <v>309</v>
      </c>
      <c r="M1115" t="s">
        <v>482</v>
      </c>
      <c r="N1115" t="s">
        <v>1615</v>
      </c>
      <c r="O1115" t="s">
        <v>381</v>
      </c>
      <c r="P1115" t="s">
        <v>382</v>
      </c>
      <c r="Q1115" t="s">
        <v>1255</v>
      </c>
      <c r="R1115" t="s">
        <v>122</v>
      </c>
      <c r="S1115" t="s">
        <v>122</v>
      </c>
      <c r="T1115" t="s">
        <v>391</v>
      </c>
      <c r="U1115" t="s">
        <v>331</v>
      </c>
      <c r="V1115" t="s">
        <v>107</v>
      </c>
      <c r="W1115" t="s">
        <v>430</v>
      </c>
      <c r="X1115">
        <v>0</v>
      </c>
      <c r="Y1115">
        <v>1</v>
      </c>
      <c r="Z1115">
        <v>1</v>
      </c>
      <c r="AA1115">
        <v>0</v>
      </c>
      <c r="AB1115">
        <v>0</v>
      </c>
      <c r="AC1115">
        <v>0</v>
      </c>
      <c r="AD1115">
        <v>0</v>
      </c>
      <c r="AE1115">
        <v>0</v>
      </c>
      <c r="AF1115">
        <v>0</v>
      </c>
      <c r="AG1115">
        <v>0</v>
      </c>
      <c r="AH1115">
        <v>0</v>
      </c>
      <c r="AI1115">
        <v>0</v>
      </c>
      <c r="AJ1115">
        <v>0</v>
      </c>
      <c r="AK1115">
        <v>0</v>
      </c>
      <c r="AL1115">
        <v>0</v>
      </c>
      <c r="AM1115">
        <v>0</v>
      </c>
      <c r="AN1115">
        <v>0</v>
      </c>
      <c r="AO1115">
        <v>0</v>
      </c>
      <c r="AP1115" t="s">
        <v>345</v>
      </c>
      <c r="AQ1115">
        <v>1</v>
      </c>
      <c r="AR1115">
        <v>0</v>
      </c>
      <c r="AS1115">
        <v>0</v>
      </c>
      <c r="AT1115">
        <v>0</v>
      </c>
      <c r="AU1115">
        <v>0</v>
      </c>
      <c r="AV1115">
        <v>0</v>
      </c>
      <c r="AW1115">
        <v>0</v>
      </c>
      <c r="AX1115">
        <v>0</v>
      </c>
      <c r="AY1115" t="s">
        <v>345</v>
      </c>
      <c r="AZ1115">
        <v>1</v>
      </c>
      <c r="BA1115">
        <v>0</v>
      </c>
      <c r="BB1115">
        <v>0</v>
      </c>
      <c r="BC1115">
        <v>0</v>
      </c>
      <c r="BD1115">
        <v>0</v>
      </c>
      <c r="BE1115">
        <v>0</v>
      </c>
      <c r="BF1115">
        <v>0</v>
      </c>
      <c r="BG1115">
        <v>0</v>
      </c>
      <c r="BH1115">
        <v>0</v>
      </c>
      <c r="BK1115" t="s">
        <v>134</v>
      </c>
      <c r="BL1115" t="s">
        <v>129</v>
      </c>
      <c r="BM1115" t="s">
        <v>135</v>
      </c>
      <c r="BN1115" t="s">
        <v>120</v>
      </c>
      <c r="BO1115" t="s">
        <v>968</v>
      </c>
      <c r="BP1115">
        <v>0</v>
      </c>
      <c r="BQ1115">
        <v>0</v>
      </c>
      <c r="BR1115">
        <v>0</v>
      </c>
      <c r="BS1115">
        <v>0</v>
      </c>
      <c r="BT1115">
        <v>0</v>
      </c>
      <c r="BU1115">
        <v>1</v>
      </c>
      <c r="BV1115">
        <v>0</v>
      </c>
      <c r="BW1115">
        <v>0</v>
      </c>
      <c r="BX1115">
        <v>0</v>
      </c>
      <c r="BY1115">
        <v>0</v>
      </c>
      <c r="BZ1115">
        <v>0</v>
      </c>
      <c r="CA1115">
        <v>0</v>
      </c>
      <c r="CB1115">
        <v>0</v>
      </c>
      <c r="CC1115">
        <v>0</v>
      </c>
      <c r="CD1115" t="s">
        <v>3358</v>
      </c>
      <c r="CE1115" t="s">
        <v>172</v>
      </c>
      <c r="CG1115" t="s">
        <v>335</v>
      </c>
      <c r="CH1115" t="s">
        <v>3359</v>
      </c>
      <c r="CI1115" t="s">
        <v>134</v>
      </c>
      <c r="CJ1115" t="s">
        <v>52</v>
      </c>
      <c r="CK1115" t="s">
        <v>1773</v>
      </c>
      <c r="CL1115" t="s">
        <v>52</v>
      </c>
      <c r="CM1115" t="s">
        <v>3360</v>
      </c>
      <c r="CN1115" t="s">
        <v>336</v>
      </c>
      <c r="CO1115" t="s">
        <v>3361</v>
      </c>
      <c r="CP1115">
        <v>10</v>
      </c>
      <c r="CQ1115" t="s">
        <v>3362</v>
      </c>
      <c r="CS1115" t="s">
        <v>337</v>
      </c>
      <c r="CT1115" t="s">
        <v>3363</v>
      </c>
    </row>
    <row r="1116" spans="1:98" customFormat="1">
      <c r="A1116">
        <v>199330</v>
      </c>
      <c r="B1116" t="s">
        <v>370</v>
      </c>
      <c r="C1116" t="s">
        <v>360</v>
      </c>
      <c r="D1116">
        <v>1972</v>
      </c>
      <c r="E1116">
        <v>54</v>
      </c>
      <c r="F1116" t="s">
        <v>58</v>
      </c>
      <c r="G1116" t="s">
        <v>49</v>
      </c>
      <c r="H1116" t="s">
        <v>328</v>
      </c>
      <c r="I1116" t="s">
        <v>410</v>
      </c>
      <c r="J1116" t="s">
        <v>325</v>
      </c>
      <c r="K1116" s="329">
        <v>46123.38480324074</v>
      </c>
      <c r="L1116" t="s">
        <v>309</v>
      </c>
      <c r="M1116" t="s">
        <v>370</v>
      </c>
      <c r="N1116" t="s">
        <v>539</v>
      </c>
      <c r="O1116" t="s">
        <v>377</v>
      </c>
      <c r="P1116" t="s">
        <v>365</v>
      </c>
      <c r="Q1116" t="s">
        <v>304</v>
      </c>
      <c r="R1116" t="s">
        <v>383</v>
      </c>
      <c r="S1116" t="s">
        <v>121</v>
      </c>
      <c r="T1116" t="s">
        <v>121</v>
      </c>
      <c r="U1116" t="s">
        <v>331</v>
      </c>
      <c r="V1116" t="s">
        <v>107</v>
      </c>
      <c r="W1116" t="s">
        <v>610</v>
      </c>
      <c r="X1116">
        <v>0</v>
      </c>
      <c r="Y1116">
        <v>0</v>
      </c>
      <c r="Z1116">
        <v>1</v>
      </c>
      <c r="AA1116">
        <v>1</v>
      </c>
      <c r="AB1116">
        <v>1</v>
      </c>
      <c r="AC1116">
        <v>0</v>
      </c>
      <c r="AD1116">
        <v>0</v>
      </c>
      <c r="AE1116">
        <v>0</v>
      </c>
      <c r="AF1116">
        <v>0</v>
      </c>
      <c r="AG1116">
        <v>0</v>
      </c>
      <c r="AH1116">
        <v>0</v>
      </c>
      <c r="AI1116">
        <v>0</v>
      </c>
      <c r="AJ1116">
        <v>0</v>
      </c>
      <c r="AK1116">
        <v>0</v>
      </c>
      <c r="AL1116">
        <v>0</v>
      </c>
      <c r="AM1116">
        <v>0</v>
      </c>
      <c r="AN1116">
        <v>0</v>
      </c>
      <c r="AO1116">
        <v>0</v>
      </c>
      <c r="AP1116" t="s">
        <v>399</v>
      </c>
      <c r="AQ1116">
        <v>0</v>
      </c>
      <c r="AR1116">
        <v>0</v>
      </c>
      <c r="AS1116">
        <v>0</v>
      </c>
      <c r="AT1116">
        <v>0</v>
      </c>
      <c r="AU1116">
        <v>0</v>
      </c>
      <c r="AV1116">
        <v>0</v>
      </c>
      <c r="AW1116">
        <v>1</v>
      </c>
      <c r="AX1116">
        <v>0</v>
      </c>
      <c r="AY1116" t="s">
        <v>345</v>
      </c>
      <c r="AZ1116">
        <v>1</v>
      </c>
      <c r="BA1116">
        <v>0</v>
      </c>
      <c r="BB1116">
        <v>0</v>
      </c>
      <c r="BC1116">
        <v>0</v>
      </c>
      <c r="BD1116">
        <v>0</v>
      </c>
      <c r="BE1116">
        <v>0</v>
      </c>
      <c r="BF1116">
        <v>0</v>
      </c>
      <c r="BG1116">
        <v>0</v>
      </c>
      <c r="BH1116">
        <v>0</v>
      </c>
      <c r="BJ1116" t="s">
        <v>3364</v>
      </c>
      <c r="BK1116" t="s">
        <v>386</v>
      </c>
      <c r="BL1116" t="s">
        <v>128</v>
      </c>
      <c r="BM1116" t="s">
        <v>129</v>
      </c>
      <c r="BN1116" t="s">
        <v>117</v>
      </c>
      <c r="BO1116" t="s">
        <v>927</v>
      </c>
      <c r="BP1116">
        <v>0</v>
      </c>
      <c r="BQ1116">
        <v>1</v>
      </c>
      <c r="BR1116">
        <v>0</v>
      </c>
      <c r="BS1116">
        <v>0</v>
      </c>
      <c r="BT1116">
        <v>0</v>
      </c>
      <c r="BU1116">
        <v>1</v>
      </c>
      <c r="BV1116">
        <v>0</v>
      </c>
      <c r="BW1116">
        <v>0</v>
      </c>
      <c r="BX1116">
        <v>0</v>
      </c>
      <c r="BY1116">
        <v>0</v>
      </c>
      <c r="BZ1116">
        <v>0</v>
      </c>
      <c r="CA1116">
        <v>0</v>
      </c>
      <c r="CB1116">
        <v>0</v>
      </c>
      <c r="CC1116">
        <v>0</v>
      </c>
      <c r="CD1116">
        <v>0</v>
      </c>
      <c r="CE1116" t="s">
        <v>335</v>
      </c>
      <c r="CF1116" t="s">
        <v>3365</v>
      </c>
      <c r="CG1116" t="s">
        <v>335</v>
      </c>
      <c r="CI1116" t="s">
        <v>129</v>
      </c>
      <c r="CJ1116" t="s">
        <v>51</v>
      </c>
      <c r="CK1116" t="s">
        <v>3366</v>
      </c>
      <c r="CL1116" t="s">
        <v>51</v>
      </c>
      <c r="CM1116" t="s">
        <v>3367</v>
      </c>
      <c r="CN1116" t="s">
        <v>336</v>
      </c>
      <c r="CO1116" t="s">
        <v>3368</v>
      </c>
      <c r="CP1116">
        <v>10</v>
      </c>
      <c r="CQ1116" t="s">
        <v>3369</v>
      </c>
      <c r="CR1116" t="s">
        <v>3370</v>
      </c>
      <c r="CS1116" t="s">
        <v>400</v>
      </c>
      <c r="CT1116" t="s">
        <v>3371</v>
      </c>
    </row>
    <row r="1117" spans="1:98" customFormat="1">
      <c r="A1117">
        <v>199333</v>
      </c>
      <c r="B1117" t="s">
        <v>602</v>
      </c>
      <c r="C1117" t="s">
        <v>360</v>
      </c>
      <c r="D1117">
        <v>1979</v>
      </c>
      <c r="E1117">
        <v>47</v>
      </c>
      <c r="F1117" t="s">
        <v>387</v>
      </c>
      <c r="G1117" t="s">
        <v>80</v>
      </c>
      <c r="H1117" t="s">
        <v>837</v>
      </c>
      <c r="I1117" t="s">
        <v>367</v>
      </c>
      <c r="J1117" t="s">
        <v>325</v>
      </c>
      <c r="K1117" s="329">
        <v>46123.384513888886</v>
      </c>
      <c r="L1117" t="s">
        <v>309</v>
      </c>
      <c r="M1117" t="s">
        <v>602</v>
      </c>
      <c r="N1117" t="s">
        <v>649</v>
      </c>
      <c r="O1117" t="s">
        <v>352</v>
      </c>
      <c r="P1117" t="s">
        <v>353</v>
      </c>
      <c r="R1117" t="s">
        <v>122</v>
      </c>
      <c r="S1117" t="s">
        <v>122</v>
      </c>
      <c r="T1117" t="s">
        <v>520</v>
      </c>
      <c r="U1117" t="s">
        <v>331</v>
      </c>
      <c r="V1117" t="s">
        <v>109</v>
      </c>
      <c r="W1117" t="s">
        <v>430</v>
      </c>
      <c r="X1117">
        <v>0</v>
      </c>
      <c r="Y1117">
        <v>1</v>
      </c>
      <c r="Z1117">
        <v>1</v>
      </c>
      <c r="AA1117">
        <v>0</v>
      </c>
      <c r="AB1117">
        <v>0</v>
      </c>
      <c r="AC1117">
        <v>0</v>
      </c>
      <c r="AD1117">
        <v>0</v>
      </c>
      <c r="AE1117">
        <v>0</v>
      </c>
      <c r="AF1117">
        <v>0</v>
      </c>
      <c r="AG1117">
        <v>0</v>
      </c>
      <c r="AH1117">
        <v>0</v>
      </c>
      <c r="AI1117">
        <v>0</v>
      </c>
      <c r="AJ1117">
        <v>0</v>
      </c>
      <c r="AK1117">
        <v>0</v>
      </c>
      <c r="AL1117">
        <v>0</v>
      </c>
      <c r="AM1117">
        <v>0</v>
      </c>
      <c r="AN1117">
        <v>0</v>
      </c>
      <c r="AO1117">
        <v>0</v>
      </c>
      <c r="AP1117" t="s">
        <v>345</v>
      </c>
      <c r="AQ1117">
        <v>1</v>
      </c>
      <c r="AR1117">
        <v>0</v>
      </c>
      <c r="AS1117">
        <v>0</v>
      </c>
      <c r="AT1117">
        <v>0</v>
      </c>
      <c r="AU1117">
        <v>0</v>
      </c>
      <c r="AV1117">
        <v>0</v>
      </c>
      <c r="AW1117">
        <v>0</v>
      </c>
      <c r="AX1117">
        <v>0</v>
      </c>
      <c r="AY1117" t="s">
        <v>345</v>
      </c>
      <c r="AZ1117">
        <v>1</v>
      </c>
      <c r="BA1117">
        <v>0</v>
      </c>
      <c r="BB1117">
        <v>0</v>
      </c>
      <c r="BC1117">
        <v>0</v>
      </c>
      <c r="BD1117">
        <v>0</v>
      </c>
      <c r="BE1117">
        <v>0</v>
      </c>
      <c r="BF1117">
        <v>0</v>
      </c>
      <c r="BG1117">
        <v>0</v>
      </c>
      <c r="BH1117">
        <v>0</v>
      </c>
      <c r="BI1117" t="s">
        <v>51</v>
      </c>
      <c r="BJ1117" t="s">
        <v>3372</v>
      </c>
      <c r="BK1117" t="s">
        <v>131</v>
      </c>
      <c r="BL1117" t="s">
        <v>131</v>
      </c>
      <c r="BM1117" t="s">
        <v>131</v>
      </c>
      <c r="BN1117" t="s">
        <v>119</v>
      </c>
      <c r="BO1117" t="s">
        <v>924</v>
      </c>
      <c r="BP1117">
        <v>0</v>
      </c>
      <c r="BQ1117">
        <v>0</v>
      </c>
      <c r="BR1117">
        <v>0</v>
      </c>
      <c r="BS1117">
        <v>0</v>
      </c>
      <c r="BT1117">
        <v>0</v>
      </c>
      <c r="BU1117">
        <v>1</v>
      </c>
      <c r="BV1117">
        <v>0</v>
      </c>
      <c r="BW1117">
        <v>0</v>
      </c>
      <c r="BX1117">
        <v>0</v>
      </c>
      <c r="BY1117">
        <v>0</v>
      </c>
      <c r="BZ1117">
        <v>0</v>
      </c>
      <c r="CA1117">
        <v>0</v>
      </c>
      <c r="CB1117">
        <v>0</v>
      </c>
      <c r="CC1117">
        <v>0</v>
      </c>
      <c r="CD1117">
        <v>0</v>
      </c>
      <c r="CE1117" t="s">
        <v>335</v>
      </c>
      <c r="CG1117" t="s">
        <v>335</v>
      </c>
      <c r="CI1117" t="s">
        <v>129</v>
      </c>
      <c r="CJ1117" t="s">
        <v>51</v>
      </c>
      <c r="CL1117" t="s">
        <v>51</v>
      </c>
      <c r="CN1117" t="s">
        <v>346</v>
      </c>
      <c r="CP1117">
        <v>10</v>
      </c>
    </row>
    <row r="1118" spans="1:98" customFormat="1">
      <c r="A1118">
        <v>199329</v>
      </c>
      <c r="B1118" t="s">
        <v>326</v>
      </c>
      <c r="C1118" t="s">
        <v>360</v>
      </c>
      <c r="D1118">
        <v>1972</v>
      </c>
      <c r="E1118">
        <v>54</v>
      </c>
      <c r="F1118" t="s">
        <v>58</v>
      </c>
      <c r="G1118" t="s">
        <v>80</v>
      </c>
      <c r="H1118" t="s">
        <v>831</v>
      </c>
      <c r="I1118" t="s">
        <v>367</v>
      </c>
      <c r="J1118" t="s">
        <v>325</v>
      </c>
      <c r="K1118" s="329">
        <v>46123.32435185185</v>
      </c>
      <c r="L1118" t="s">
        <v>309</v>
      </c>
      <c r="M1118" t="s">
        <v>326</v>
      </c>
      <c r="N1118" t="s">
        <v>327</v>
      </c>
      <c r="O1118" t="s">
        <v>328</v>
      </c>
      <c r="P1118" t="s">
        <v>329</v>
      </c>
      <c r="R1118" t="s">
        <v>122</v>
      </c>
      <c r="S1118" t="s">
        <v>122</v>
      </c>
      <c r="T1118" t="s">
        <v>330</v>
      </c>
      <c r="U1118" t="s">
        <v>331</v>
      </c>
      <c r="V1118" t="s">
        <v>105</v>
      </c>
      <c r="W1118" t="s">
        <v>423</v>
      </c>
      <c r="X1118">
        <v>0</v>
      </c>
      <c r="Y1118">
        <v>0</v>
      </c>
      <c r="Z1118">
        <v>0</v>
      </c>
      <c r="AA1118">
        <v>0</v>
      </c>
      <c r="AB1118">
        <v>0</v>
      </c>
      <c r="AC1118">
        <v>0</v>
      </c>
      <c r="AD1118">
        <v>0</v>
      </c>
      <c r="AE1118">
        <v>0</v>
      </c>
      <c r="AF1118">
        <v>0</v>
      </c>
      <c r="AG1118">
        <v>0</v>
      </c>
      <c r="AH1118">
        <v>0</v>
      </c>
      <c r="AI1118">
        <v>0</v>
      </c>
      <c r="AJ1118">
        <v>0</v>
      </c>
      <c r="AK1118">
        <v>0</v>
      </c>
      <c r="AL1118">
        <v>0</v>
      </c>
      <c r="AM1118">
        <v>1</v>
      </c>
      <c r="AN1118">
        <v>0</v>
      </c>
      <c r="AO1118">
        <v>0</v>
      </c>
      <c r="AP1118" t="s">
        <v>373</v>
      </c>
      <c r="AQ1118">
        <v>0</v>
      </c>
      <c r="AR1118">
        <v>0</v>
      </c>
      <c r="AS1118">
        <v>0</v>
      </c>
      <c r="AT1118">
        <v>0</v>
      </c>
      <c r="AU1118">
        <v>0</v>
      </c>
      <c r="AV1118">
        <v>0</v>
      </c>
      <c r="AW1118">
        <v>0</v>
      </c>
      <c r="AX1118" t="s">
        <v>1406</v>
      </c>
      <c r="AY1118" t="s">
        <v>334</v>
      </c>
      <c r="AZ1118">
        <v>0</v>
      </c>
      <c r="BA1118">
        <v>0</v>
      </c>
      <c r="BB1118">
        <v>0</v>
      </c>
      <c r="BC1118">
        <v>0</v>
      </c>
      <c r="BD1118">
        <v>0</v>
      </c>
      <c r="BE1118">
        <v>0</v>
      </c>
      <c r="BF1118">
        <v>1</v>
      </c>
      <c r="BG1118">
        <v>0</v>
      </c>
      <c r="BH1118">
        <v>0</v>
      </c>
      <c r="BI1118" t="s">
        <v>52</v>
      </c>
      <c r="BJ1118" t="s">
        <v>3373</v>
      </c>
      <c r="BK1118" t="s">
        <v>130</v>
      </c>
      <c r="BL1118" t="s">
        <v>130</v>
      </c>
      <c r="BM1118" t="s">
        <v>130</v>
      </c>
      <c r="BN1118" t="s">
        <v>118</v>
      </c>
      <c r="BO1118" t="s">
        <v>924</v>
      </c>
      <c r="BP1118">
        <v>0</v>
      </c>
      <c r="BQ1118">
        <v>0</v>
      </c>
      <c r="BR1118">
        <v>0</v>
      </c>
      <c r="BS1118">
        <v>0</v>
      </c>
      <c r="BT1118">
        <v>0</v>
      </c>
      <c r="BU1118">
        <v>1</v>
      </c>
      <c r="BV1118">
        <v>0</v>
      </c>
      <c r="BW1118">
        <v>0</v>
      </c>
      <c r="BX1118">
        <v>0</v>
      </c>
      <c r="BY1118">
        <v>0</v>
      </c>
      <c r="BZ1118">
        <v>0</v>
      </c>
      <c r="CA1118">
        <v>0</v>
      </c>
      <c r="CB1118">
        <v>0</v>
      </c>
      <c r="CC1118">
        <v>0</v>
      </c>
      <c r="CD1118">
        <v>0</v>
      </c>
      <c r="CE1118" t="s">
        <v>335</v>
      </c>
      <c r="CG1118" t="s">
        <v>335</v>
      </c>
      <c r="CI1118" t="s">
        <v>386</v>
      </c>
      <c r="CJ1118" t="s">
        <v>51</v>
      </c>
      <c r="CL1118" t="s">
        <v>51</v>
      </c>
      <c r="CM1118" t="s">
        <v>3374</v>
      </c>
      <c r="CN1118" t="s">
        <v>346</v>
      </c>
      <c r="CP1118">
        <v>7</v>
      </c>
      <c r="CS1118" t="s">
        <v>337</v>
      </c>
    </row>
    <row r="1119" spans="1:98" customFormat="1">
      <c r="A1119">
        <v>199227</v>
      </c>
      <c r="B1119" t="s">
        <v>32</v>
      </c>
      <c r="C1119" t="s">
        <v>322</v>
      </c>
      <c r="D1119">
        <v>1960</v>
      </c>
      <c r="E1119">
        <v>66</v>
      </c>
      <c r="F1119" t="s">
        <v>339</v>
      </c>
      <c r="G1119" t="s">
        <v>90</v>
      </c>
      <c r="H1119" t="s">
        <v>1301</v>
      </c>
      <c r="I1119" t="s">
        <v>397</v>
      </c>
      <c r="J1119" t="s">
        <v>350</v>
      </c>
      <c r="K1119" s="329">
        <v>46123.305011574077</v>
      </c>
      <c r="L1119" t="s">
        <v>309</v>
      </c>
      <c r="M1119" t="s">
        <v>401</v>
      </c>
      <c r="N1119" t="s">
        <v>403</v>
      </c>
      <c r="O1119" t="s">
        <v>404</v>
      </c>
      <c r="P1119" t="s">
        <v>405</v>
      </c>
      <c r="Q1119" t="s">
        <v>306</v>
      </c>
      <c r="R1119" t="s">
        <v>124</v>
      </c>
      <c r="S1119" t="s">
        <v>124</v>
      </c>
      <c r="T1119" t="s">
        <v>394</v>
      </c>
      <c r="U1119" t="s">
        <v>331</v>
      </c>
      <c r="V1119" t="s">
        <v>107</v>
      </c>
      <c r="W1119" t="s">
        <v>513</v>
      </c>
      <c r="X1119">
        <v>0</v>
      </c>
      <c r="Y1119">
        <v>0</v>
      </c>
      <c r="Z1119">
        <v>0</v>
      </c>
      <c r="AA1119">
        <v>0</v>
      </c>
      <c r="AB1119">
        <v>0</v>
      </c>
      <c r="AC1119">
        <v>0</v>
      </c>
      <c r="AD1119">
        <v>0</v>
      </c>
      <c r="AE1119">
        <v>0</v>
      </c>
      <c r="AF1119">
        <v>0</v>
      </c>
      <c r="AG1119">
        <v>0</v>
      </c>
      <c r="AH1119">
        <v>1</v>
      </c>
      <c r="AI1119">
        <v>0</v>
      </c>
      <c r="AJ1119">
        <v>0</v>
      </c>
      <c r="AK1119">
        <v>0</v>
      </c>
      <c r="AL1119">
        <v>0</v>
      </c>
      <c r="AM1119">
        <v>0</v>
      </c>
      <c r="AN1119">
        <v>0</v>
      </c>
      <c r="AO1119">
        <v>0</v>
      </c>
      <c r="AP1119" t="s">
        <v>345</v>
      </c>
      <c r="AQ1119">
        <v>1</v>
      </c>
      <c r="AR1119">
        <v>0</v>
      </c>
      <c r="AS1119">
        <v>0</v>
      </c>
      <c r="AT1119">
        <v>0</v>
      </c>
      <c r="AU1119">
        <v>0</v>
      </c>
      <c r="AV1119">
        <v>0</v>
      </c>
      <c r="AW1119">
        <v>0</v>
      </c>
      <c r="AX1119">
        <v>0</v>
      </c>
      <c r="AY1119" t="s">
        <v>345</v>
      </c>
      <c r="AZ1119">
        <v>1</v>
      </c>
      <c r="BA1119">
        <v>0</v>
      </c>
      <c r="BB1119">
        <v>0</v>
      </c>
      <c r="BC1119">
        <v>0</v>
      </c>
      <c r="BD1119">
        <v>0</v>
      </c>
      <c r="BE1119">
        <v>0</v>
      </c>
      <c r="BF1119">
        <v>0</v>
      </c>
      <c r="BG1119">
        <v>0</v>
      </c>
      <c r="BH1119">
        <v>0</v>
      </c>
      <c r="BI1119" t="s">
        <v>51</v>
      </c>
      <c r="BJ1119" t="s">
        <v>904</v>
      </c>
      <c r="BK1119" t="s">
        <v>135</v>
      </c>
      <c r="BL1119" t="s">
        <v>131</v>
      </c>
      <c r="BM1119" t="s">
        <v>133</v>
      </c>
      <c r="BN1119" t="s">
        <v>118</v>
      </c>
      <c r="BO1119" t="s">
        <v>923</v>
      </c>
      <c r="BP1119">
        <v>0</v>
      </c>
      <c r="BQ1119">
        <v>1</v>
      </c>
      <c r="BR1119">
        <v>0</v>
      </c>
      <c r="BS1119">
        <v>0</v>
      </c>
      <c r="BT1119">
        <v>0</v>
      </c>
      <c r="BU1119">
        <v>0</v>
      </c>
      <c r="BV1119">
        <v>0</v>
      </c>
      <c r="BW1119">
        <v>0</v>
      </c>
      <c r="BX1119">
        <v>0</v>
      </c>
      <c r="BY1119">
        <v>0</v>
      </c>
      <c r="BZ1119">
        <v>0</v>
      </c>
      <c r="CA1119">
        <v>0</v>
      </c>
      <c r="CB1119">
        <v>0</v>
      </c>
      <c r="CC1119">
        <v>0</v>
      </c>
      <c r="CD1119">
        <v>0</v>
      </c>
      <c r="CE1119" t="s">
        <v>137</v>
      </c>
      <c r="CG1119" t="s">
        <v>235</v>
      </c>
      <c r="CI1119" t="s">
        <v>128</v>
      </c>
      <c r="CJ1119" t="s">
        <v>52</v>
      </c>
      <c r="CK1119" t="s">
        <v>3375</v>
      </c>
      <c r="CL1119" t="s">
        <v>52</v>
      </c>
      <c r="CM1119" t="s">
        <v>3376</v>
      </c>
      <c r="CN1119" t="s">
        <v>346</v>
      </c>
      <c r="CP1119">
        <v>10</v>
      </c>
      <c r="CQ1119" t="s">
        <v>3377</v>
      </c>
      <c r="CR1119" t="s">
        <v>3378</v>
      </c>
      <c r="CS1119" t="s">
        <v>347</v>
      </c>
      <c r="CT1119" t="s">
        <v>3379</v>
      </c>
    </row>
    <row r="1120" spans="1:98" customFormat="1">
      <c r="A1120">
        <v>165120</v>
      </c>
      <c r="B1120" t="s">
        <v>321</v>
      </c>
      <c r="C1120" t="s">
        <v>322</v>
      </c>
      <c r="D1120">
        <v>1987</v>
      </c>
      <c r="E1120">
        <v>39</v>
      </c>
      <c r="F1120" t="s">
        <v>57</v>
      </c>
      <c r="G1120" t="s">
        <v>49</v>
      </c>
      <c r="H1120" t="s">
        <v>492</v>
      </c>
      <c r="I1120" t="s">
        <v>575</v>
      </c>
      <c r="J1120" t="s">
        <v>350</v>
      </c>
      <c r="K1120" s="329">
        <v>46123.076481481483</v>
      </c>
      <c r="L1120" t="s">
        <v>309</v>
      </c>
      <c r="M1120" t="s">
        <v>699</v>
      </c>
      <c r="N1120" t="s">
        <v>700</v>
      </c>
      <c r="O1120" t="s">
        <v>553</v>
      </c>
      <c r="P1120" t="s">
        <v>382</v>
      </c>
      <c r="R1120" t="s">
        <v>383</v>
      </c>
      <c r="S1120" t="s">
        <v>121</v>
      </c>
      <c r="T1120" t="s">
        <v>121</v>
      </c>
      <c r="U1120" t="s">
        <v>331</v>
      </c>
      <c r="V1120" t="s">
        <v>105</v>
      </c>
      <c r="W1120" t="s">
        <v>384</v>
      </c>
      <c r="X1120">
        <v>0</v>
      </c>
      <c r="Y1120">
        <v>0</v>
      </c>
      <c r="Z1120">
        <v>0</v>
      </c>
      <c r="AA1120">
        <v>0</v>
      </c>
      <c r="AB1120">
        <v>1</v>
      </c>
      <c r="AC1120">
        <v>0</v>
      </c>
      <c r="AD1120">
        <v>0</v>
      </c>
      <c r="AE1120">
        <v>0</v>
      </c>
      <c r="AF1120">
        <v>0</v>
      </c>
      <c r="AG1120">
        <v>0</v>
      </c>
      <c r="AH1120">
        <v>0</v>
      </c>
      <c r="AI1120">
        <v>0</v>
      </c>
      <c r="AJ1120">
        <v>0</v>
      </c>
      <c r="AK1120">
        <v>0</v>
      </c>
      <c r="AL1120">
        <v>0</v>
      </c>
      <c r="AM1120">
        <v>0</v>
      </c>
      <c r="AN1120">
        <v>0</v>
      </c>
      <c r="AO1120">
        <v>0</v>
      </c>
      <c r="AP1120" t="s">
        <v>399</v>
      </c>
      <c r="AQ1120">
        <v>0</v>
      </c>
      <c r="AR1120">
        <v>0</v>
      </c>
      <c r="AS1120">
        <v>0</v>
      </c>
      <c r="AT1120">
        <v>0</v>
      </c>
      <c r="AU1120">
        <v>0</v>
      </c>
      <c r="AV1120">
        <v>0</v>
      </c>
      <c r="AW1120">
        <v>1</v>
      </c>
      <c r="AX1120">
        <v>0</v>
      </c>
      <c r="AY1120" t="s">
        <v>345</v>
      </c>
      <c r="AZ1120">
        <v>1</v>
      </c>
      <c r="BA1120">
        <v>0</v>
      </c>
      <c r="BB1120">
        <v>0</v>
      </c>
      <c r="BC1120">
        <v>0</v>
      </c>
      <c r="BD1120">
        <v>0</v>
      </c>
      <c r="BE1120">
        <v>0</v>
      </c>
      <c r="BF1120">
        <v>0</v>
      </c>
      <c r="BG1120">
        <v>0</v>
      </c>
      <c r="BH1120">
        <v>0</v>
      </c>
      <c r="BK1120" t="s">
        <v>129</v>
      </c>
      <c r="BL1120" t="s">
        <v>127</v>
      </c>
      <c r="BM1120" t="s">
        <v>127</v>
      </c>
      <c r="BN1120" t="s">
        <v>118</v>
      </c>
      <c r="BO1120" t="s">
        <v>924</v>
      </c>
      <c r="BP1120">
        <v>0</v>
      </c>
      <c r="BQ1120">
        <v>0</v>
      </c>
      <c r="BR1120">
        <v>0</v>
      </c>
      <c r="BS1120">
        <v>0</v>
      </c>
      <c r="BT1120">
        <v>0</v>
      </c>
      <c r="BU1120">
        <v>1</v>
      </c>
      <c r="BV1120">
        <v>0</v>
      </c>
      <c r="BW1120">
        <v>0</v>
      </c>
      <c r="BX1120">
        <v>0</v>
      </c>
      <c r="BY1120">
        <v>0</v>
      </c>
      <c r="BZ1120">
        <v>0</v>
      </c>
      <c r="CA1120">
        <v>0</v>
      </c>
      <c r="CB1120">
        <v>0</v>
      </c>
      <c r="CC1120">
        <v>0</v>
      </c>
      <c r="CD1120">
        <v>0</v>
      </c>
      <c r="CE1120" t="s">
        <v>335</v>
      </c>
      <c r="CG1120" t="s">
        <v>335</v>
      </c>
      <c r="CI1120" t="s">
        <v>128</v>
      </c>
      <c r="CJ1120" t="s">
        <v>51</v>
      </c>
      <c r="CL1120" t="s">
        <v>51</v>
      </c>
      <c r="CN1120" t="s">
        <v>346</v>
      </c>
      <c r="CP1120">
        <v>9</v>
      </c>
    </row>
    <row r="1121" spans="1:98" customFormat="1">
      <c r="A1121">
        <v>199325</v>
      </c>
      <c r="B1121" t="s">
        <v>29</v>
      </c>
      <c r="C1121" t="s">
        <v>322</v>
      </c>
      <c r="D1121">
        <v>1986</v>
      </c>
      <c r="E1121">
        <v>40</v>
      </c>
      <c r="F1121" t="s">
        <v>387</v>
      </c>
      <c r="G1121" t="s">
        <v>84</v>
      </c>
      <c r="H1121" t="s">
        <v>738</v>
      </c>
      <c r="I1121" t="s">
        <v>402</v>
      </c>
      <c r="J1121" t="s">
        <v>325</v>
      </c>
      <c r="K1121" s="329">
        <v>46122.975162037037</v>
      </c>
      <c r="L1121" t="s">
        <v>309</v>
      </c>
      <c r="M1121" t="s">
        <v>29</v>
      </c>
      <c r="N1121" t="s">
        <v>458</v>
      </c>
      <c r="O1121" t="s">
        <v>459</v>
      </c>
      <c r="P1121" t="s">
        <v>353</v>
      </c>
      <c r="Q1121" t="s">
        <v>305</v>
      </c>
      <c r="R1121" t="s">
        <v>123</v>
      </c>
      <c r="S1121" t="s">
        <v>122</v>
      </c>
      <c r="T1121" t="s">
        <v>520</v>
      </c>
      <c r="U1121" t="s">
        <v>78</v>
      </c>
      <c r="V1121" t="s">
        <v>108</v>
      </c>
      <c r="W1121" t="s">
        <v>505</v>
      </c>
      <c r="X1121">
        <v>0</v>
      </c>
      <c r="Y1121">
        <v>0</v>
      </c>
      <c r="Z1121">
        <v>0</v>
      </c>
      <c r="AA1121">
        <v>0</v>
      </c>
      <c r="AB1121">
        <v>0</v>
      </c>
      <c r="AC1121">
        <v>1</v>
      </c>
      <c r="AD1121">
        <v>0</v>
      </c>
      <c r="AE1121">
        <v>0</v>
      </c>
      <c r="AF1121">
        <v>0</v>
      </c>
      <c r="AG1121">
        <v>0</v>
      </c>
      <c r="AH1121">
        <v>0</v>
      </c>
      <c r="AI1121">
        <v>0</v>
      </c>
      <c r="AJ1121">
        <v>0</v>
      </c>
      <c r="AK1121">
        <v>0</v>
      </c>
      <c r="AL1121">
        <v>0</v>
      </c>
      <c r="AM1121">
        <v>0</v>
      </c>
      <c r="AN1121">
        <v>0</v>
      </c>
      <c r="AO1121">
        <v>0</v>
      </c>
      <c r="AP1121" t="s">
        <v>375</v>
      </c>
      <c r="AQ1121">
        <v>0</v>
      </c>
      <c r="AR1121">
        <v>1</v>
      </c>
      <c r="AS1121">
        <v>0</v>
      </c>
      <c r="AT1121">
        <v>0</v>
      </c>
      <c r="AU1121">
        <v>0</v>
      </c>
      <c r="AV1121">
        <v>0</v>
      </c>
      <c r="AW1121">
        <v>0</v>
      </c>
      <c r="AX1121">
        <v>0</v>
      </c>
      <c r="AY1121" t="s">
        <v>375</v>
      </c>
      <c r="AZ1121">
        <v>0</v>
      </c>
      <c r="BA1121">
        <v>1</v>
      </c>
      <c r="BB1121">
        <v>0</v>
      </c>
      <c r="BC1121">
        <v>0</v>
      </c>
      <c r="BD1121">
        <v>0</v>
      </c>
      <c r="BE1121">
        <v>0</v>
      </c>
      <c r="BF1121">
        <v>0</v>
      </c>
      <c r="BG1121">
        <v>0</v>
      </c>
      <c r="BH1121">
        <v>0</v>
      </c>
      <c r="BI1121" t="s">
        <v>53</v>
      </c>
      <c r="BJ1121" t="s">
        <v>3380</v>
      </c>
      <c r="BK1121" t="s">
        <v>131</v>
      </c>
      <c r="BL1121" t="s">
        <v>132</v>
      </c>
      <c r="BM1121" t="s">
        <v>131</v>
      </c>
      <c r="BN1121" t="s">
        <v>117</v>
      </c>
      <c r="BO1121" t="s">
        <v>929</v>
      </c>
      <c r="BP1121">
        <v>0</v>
      </c>
      <c r="BQ1121">
        <v>0</v>
      </c>
      <c r="BR1121">
        <v>0</v>
      </c>
      <c r="BS1121">
        <v>0</v>
      </c>
      <c r="BT1121">
        <v>0</v>
      </c>
      <c r="BU1121">
        <v>1</v>
      </c>
      <c r="BV1121">
        <v>0</v>
      </c>
      <c r="BW1121">
        <v>1</v>
      </c>
      <c r="BX1121">
        <v>0</v>
      </c>
      <c r="BY1121">
        <v>0</v>
      </c>
      <c r="BZ1121">
        <v>0</v>
      </c>
      <c r="CA1121">
        <v>0</v>
      </c>
      <c r="CB1121">
        <v>0</v>
      </c>
      <c r="CC1121">
        <v>0</v>
      </c>
      <c r="CD1121">
        <v>0</v>
      </c>
      <c r="CE1121" t="s">
        <v>210</v>
      </c>
      <c r="CG1121" t="s">
        <v>335</v>
      </c>
      <c r="CI1121" t="s">
        <v>128</v>
      </c>
      <c r="CJ1121" t="s">
        <v>52</v>
      </c>
      <c r="CK1121" t="s">
        <v>3381</v>
      </c>
      <c r="CL1121" t="s">
        <v>52</v>
      </c>
      <c r="CM1121" t="s">
        <v>3382</v>
      </c>
      <c r="CN1121" t="s">
        <v>346</v>
      </c>
      <c r="CP1121">
        <v>7</v>
      </c>
      <c r="CS1121" t="s">
        <v>347</v>
      </c>
    </row>
    <row r="1122" spans="1:98" customFormat="1">
      <c r="A1122">
        <v>183322</v>
      </c>
      <c r="B1122" t="s">
        <v>451</v>
      </c>
      <c r="C1122" t="s">
        <v>360</v>
      </c>
      <c r="D1122">
        <v>1968</v>
      </c>
      <c r="E1122">
        <v>58</v>
      </c>
      <c r="F1122" t="s">
        <v>58</v>
      </c>
      <c r="G1122" t="s">
        <v>49</v>
      </c>
      <c r="H1122" t="s">
        <v>459</v>
      </c>
      <c r="I1122" t="s">
        <v>424</v>
      </c>
      <c r="J1122" t="s">
        <v>350</v>
      </c>
      <c r="K1122" s="329">
        <v>46122.9375462963</v>
      </c>
      <c r="L1122" t="s">
        <v>309</v>
      </c>
      <c r="M1122" t="s">
        <v>29</v>
      </c>
      <c r="N1122" t="s">
        <v>458</v>
      </c>
      <c r="O1122" t="s">
        <v>459</v>
      </c>
      <c r="P1122" t="s">
        <v>353</v>
      </c>
      <c r="Q1122" t="s">
        <v>305</v>
      </c>
      <c r="R1122" t="s">
        <v>383</v>
      </c>
      <c r="S1122" t="s">
        <v>121</v>
      </c>
      <c r="T1122" t="s">
        <v>121</v>
      </c>
      <c r="U1122" t="s">
        <v>331</v>
      </c>
      <c r="V1122" t="s">
        <v>107</v>
      </c>
      <c r="W1122" t="s">
        <v>344</v>
      </c>
      <c r="X1122">
        <v>0</v>
      </c>
      <c r="Y1122">
        <v>0</v>
      </c>
      <c r="Z1122">
        <v>0</v>
      </c>
      <c r="AA1122">
        <v>1</v>
      </c>
      <c r="AB1122">
        <v>0</v>
      </c>
      <c r="AC1122">
        <v>0</v>
      </c>
      <c r="AD1122">
        <v>0</v>
      </c>
      <c r="AE1122">
        <v>0</v>
      </c>
      <c r="AF1122">
        <v>0</v>
      </c>
      <c r="AG1122">
        <v>0</v>
      </c>
      <c r="AH1122">
        <v>0</v>
      </c>
      <c r="AI1122">
        <v>0</v>
      </c>
      <c r="AJ1122">
        <v>0</v>
      </c>
      <c r="AK1122">
        <v>0</v>
      </c>
      <c r="AL1122">
        <v>0</v>
      </c>
      <c r="AM1122">
        <v>0</v>
      </c>
      <c r="AN1122">
        <v>0</v>
      </c>
      <c r="AO1122">
        <v>0</v>
      </c>
      <c r="AP1122" t="s">
        <v>399</v>
      </c>
      <c r="AQ1122">
        <v>0</v>
      </c>
      <c r="AR1122">
        <v>0</v>
      </c>
      <c r="AS1122">
        <v>0</v>
      </c>
      <c r="AT1122">
        <v>0</v>
      </c>
      <c r="AU1122">
        <v>0</v>
      </c>
      <c r="AV1122">
        <v>0</v>
      </c>
      <c r="AW1122">
        <v>1</v>
      </c>
      <c r="AX1122">
        <v>0</v>
      </c>
      <c r="AY1122" t="s">
        <v>345</v>
      </c>
      <c r="AZ1122">
        <v>1</v>
      </c>
      <c r="BA1122">
        <v>0</v>
      </c>
      <c r="BB1122">
        <v>0</v>
      </c>
      <c r="BC1122">
        <v>0</v>
      </c>
      <c r="BD1122">
        <v>0</v>
      </c>
      <c r="BE1122">
        <v>0</v>
      </c>
      <c r="BF1122">
        <v>0</v>
      </c>
      <c r="BG1122">
        <v>0</v>
      </c>
      <c r="BH1122">
        <v>0</v>
      </c>
      <c r="BK1122" t="s">
        <v>386</v>
      </c>
      <c r="BL1122" t="s">
        <v>128</v>
      </c>
      <c r="BM1122" t="s">
        <v>128</v>
      </c>
      <c r="BN1122" t="s">
        <v>120</v>
      </c>
      <c r="BO1122" t="s">
        <v>923</v>
      </c>
      <c r="BP1122">
        <v>0</v>
      </c>
      <c r="BQ1122">
        <v>1</v>
      </c>
      <c r="BR1122">
        <v>0</v>
      </c>
      <c r="BS1122">
        <v>0</v>
      </c>
      <c r="BT1122">
        <v>0</v>
      </c>
      <c r="BU1122">
        <v>0</v>
      </c>
      <c r="BV1122">
        <v>0</v>
      </c>
      <c r="BW1122">
        <v>0</v>
      </c>
      <c r="BX1122">
        <v>0</v>
      </c>
      <c r="BY1122">
        <v>0</v>
      </c>
      <c r="BZ1122">
        <v>0</v>
      </c>
      <c r="CA1122">
        <v>0</v>
      </c>
      <c r="CB1122">
        <v>0</v>
      </c>
      <c r="CC1122">
        <v>0</v>
      </c>
      <c r="CD1122">
        <v>0</v>
      </c>
      <c r="CE1122" t="s">
        <v>335</v>
      </c>
      <c r="CG1122" t="s">
        <v>335</v>
      </c>
      <c r="CI1122" t="s">
        <v>128</v>
      </c>
      <c r="CJ1122" t="s">
        <v>52</v>
      </c>
      <c r="CL1122" t="s">
        <v>52</v>
      </c>
      <c r="CN1122" t="s">
        <v>346</v>
      </c>
      <c r="CP1122">
        <v>9</v>
      </c>
      <c r="CS1122" t="s">
        <v>400</v>
      </c>
    </row>
    <row r="1123" spans="1:98" customFormat="1">
      <c r="A1123">
        <v>188882</v>
      </c>
      <c r="B1123" t="s">
        <v>762</v>
      </c>
      <c r="C1123" t="s">
        <v>360</v>
      </c>
      <c r="D1123">
        <v>1983</v>
      </c>
      <c r="E1123">
        <v>43</v>
      </c>
      <c r="F1123" t="s">
        <v>387</v>
      </c>
      <c r="G1123" t="s">
        <v>82</v>
      </c>
      <c r="H1123" t="s">
        <v>496</v>
      </c>
      <c r="I1123" t="s">
        <v>410</v>
      </c>
      <c r="J1123" t="s">
        <v>325</v>
      </c>
      <c r="K1123" s="329">
        <v>46122.914780092593</v>
      </c>
      <c r="L1123" t="s">
        <v>309</v>
      </c>
      <c r="M1123" t="s">
        <v>762</v>
      </c>
      <c r="N1123" t="s">
        <v>811</v>
      </c>
      <c r="O1123" t="s">
        <v>453</v>
      </c>
      <c r="P1123" t="s">
        <v>342</v>
      </c>
      <c r="Q1123" t="s">
        <v>307</v>
      </c>
      <c r="R1123" t="s">
        <v>383</v>
      </c>
      <c r="S1123" t="s">
        <v>121</v>
      </c>
      <c r="T1123" t="s">
        <v>121</v>
      </c>
      <c r="U1123" t="s">
        <v>331</v>
      </c>
      <c r="V1123" t="s">
        <v>110</v>
      </c>
      <c r="W1123" t="s">
        <v>384</v>
      </c>
      <c r="X1123">
        <v>0</v>
      </c>
      <c r="Y1123">
        <v>0</v>
      </c>
      <c r="Z1123">
        <v>0</v>
      </c>
      <c r="AA1123">
        <v>0</v>
      </c>
      <c r="AB1123">
        <v>1</v>
      </c>
      <c r="AC1123">
        <v>0</v>
      </c>
      <c r="AD1123">
        <v>0</v>
      </c>
      <c r="AE1123">
        <v>0</v>
      </c>
      <c r="AF1123">
        <v>0</v>
      </c>
      <c r="AG1123">
        <v>0</v>
      </c>
      <c r="AH1123">
        <v>0</v>
      </c>
      <c r="AI1123">
        <v>0</v>
      </c>
      <c r="AJ1123">
        <v>0</v>
      </c>
      <c r="AK1123">
        <v>0</v>
      </c>
      <c r="AL1123">
        <v>0</v>
      </c>
      <c r="AM1123">
        <v>0</v>
      </c>
      <c r="AN1123">
        <v>0</v>
      </c>
      <c r="AO1123">
        <v>0</v>
      </c>
      <c r="AP1123" t="s">
        <v>345</v>
      </c>
      <c r="AQ1123">
        <v>1</v>
      </c>
      <c r="AR1123">
        <v>0</v>
      </c>
      <c r="AS1123">
        <v>0</v>
      </c>
      <c r="AT1123">
        <v>0</v>
      </c>
      <c r="AU1123">
        <v>0</v>
      </c>
      <c r="AV1123">
        <v>0</v>
      </c>
      <c r="AW1123">
        <v>0</v>
      </c>
      <c r="AX1123">
        <v>0</v>
      </c>
      <c r="AY1123" t="s">
        <v>345</v>
      </c>
      <c r="AZ1123">
        <v>1</v>
      </c>
      <c r="BA1123">
        <v>0</v>
      </c>
      <c r="BB1123">
        <v>0</v>
      </c>
      <c r="BC1123">
        <v>0</v>
      </c>
      <c r="BD1123">
        <v>0</v>
      </c>
      <c r="BE1123">
        <v>0</v>
      </c>
      <c r="BF1123">
        <v>0</v>
      </c>
      <c r="BG1123">
        <v>0</v>
      </c>
      <c r="BH1123">
        <v>0</v>
      </c>
      <c r="BK1123" t="s">
        <v>386</v>
      </c>
      <c r="BL1123" t="s">
        <v>129</v>
      </c>
      <c r="BM1123" t="s">
        <v>129</v>
      </c>
      <c r="BN1123" t="s">
        <v>118</v>
      </c>
      <c r="BO1123" t="s">
        <v>953</v>
      </c>
      <c r="BP1123">
        <v>0</v>
      </c>
      <c r="BQ1123">
        <v>0</v>
      </c>
      <c r="BR1123">
        <v>0</v>
      </c>
      <c r="BS1123">
        <v>0</v>
      </c>
      <c r="BT1123">
        <v>0</v>
      </c>
      <c r="BU1123">
        <v>0</v>
      </c>
      <c r="BV1123">
        <v>1</v>
      </c>
      <c r="BW1123">
        <v>0</v>
      </c>
      <c r="BX1123">
        <v>0</v>
      </c>
      <c r="BY1123">
        <v>0</v>
      </c>
      <c r="BZ1123">
        <v>0</v>
      </c>
      <c r="CA1123">
        <v>0</v>
      </c>
      <c r="CB1123">
        <v>0</v>
      </c>
      <c r="CC1123">
        <v>0</v>
      </c>
      <c r="CD1123">
        <v>0</v>
      </c>
      <c r="CE1123" t="s">
        <v>335</v>
      </c>
      <c r="CG1123" t="s">
        <v>335</v>
      </c>
      <c r="CI1123" t="s">
        <v>131</v>
      </c>
      <c r="CJ1123" t="s">
        <v>52</v>
      </c>
      <c r="CL1123" t="s">
        <v>52</v>
      </c>
      <c r="CN1123" t="s">
        <v>346</v>
      </c>
      <c r="CP1123">
        <v>6</v>
      </c>
    </row>
    <row r="1124" spans="1:98" customFormat="1">
      <c r="A1124">
        <v>188882</v>
      </c>
      <c r="B1124" t="s">
        <v>762</v>
      </c>
      <c r="C1124" t="s">
        <v>360</v>
      </c>
      <c r="D1124">
        <v>1983</v>
      </c>
      <c r="E1124">
        <v>43</v>
      </c>
      <c r="F1124" t="s">
        <v>387</v>
      </c>
      <c r="G1124" t="s">
        <v>82</v>
      </c>
      <c r="H1124" t="s">
        <v>496</v>
      </c>
      <c r="I1124" t="s">
        <v>410</v>
      </c>
      <c r="J1124" t="s">
        <v>325</v>
      </c>
      <c r="K1124" s="329">
        <v>46122.914259259262</v>
      </c>
      <c r="L1124" t="s">
        <v>309</v>
      </c>
      <c r="M1124" t="s">
        <v>29</v>
      </c>
      <c r="N1124" t="s">
        <v>458</v>
      </c>
      <c r="O1124" t="s">
        <v>459</v>
      </c>
      <c r="P1124" t="s">
        <v>353</v>
      </c>
      <c r="Q1124" t="s">
        <v>305</v>
      </c>
      <c r="R1124" t="s">
        <v>383</v>
      </c>
      <c r="S1124" t="s">
        <v>121</v>
      </c>
      <c r="T1124" t="s">
        <v>121</v>
      </c>
      <c r="U1124" t="s">
        <v>331</v>
      </c>
      <c r="V1124" t="s">
        <v>110</v>
      </c>
      <c r="W1124" t="s">
        <v>384</v>
      </c>
      <c r="X1124">
        <v>0</v>
      </c>
      <c r="Y1124">
        <v>0</v>
      </c>
      <c r="Z1124">
        <v>0</v>
      </c>
      <c r="AA1124">
        <v>0</v>
      </c>
      <c r="AB1124">
        <v>1</v>
      </c>
      <c r="AC1124">
        <v>0</v>
      </c>
      <c r="AD1124">
        <v>0</v>
      </c>
      <c r="AE1124">
        <v>0</v>
      </c>
      <c r="AF1124">
        <v>0</v>
      </c>
      <c r="AG1124">
        <v>0</v>
      </c>
      <c r="AH1124">
        <v>0</v>
      </c>
      <c r="AI1124">
        <v>0</v>
      </c>
      <c r="AJ1124">
        <v>0</v>
      </c>
      <c r="AK1124">
        <v>0</v>
      </c>
      <c r="AL1124">
        <v>0</v>
      </c>
      <c r="AM1124">
        <v>0</v>
      </c>
      <c r="AN1124">
        <v>0</v>
      </c>
      <c r="AO1124">
        <v>0</v>
      </c>
      <c r="AP1124" t="s">
        <v>345</v>
      </c>
      <c r="AQ1124">
        <v>1</v>
      </c>
      <c r="AR1124">
        <v>0</v>
      </c>
      <c r="AS1124">
        <v>0</v>
      </c>
      <c r="AT1124">
        <v>0</v>
      </c>
      <c r="AU1124">
        <v>0</v>
      </c>
      <c r="AV1124">
        <v>0</v>
      </c>
      <c r="AW1124">
        <v>0</v>
      </c>
      <c r="AX1124">
        <v>0</v>
      </c>
      <c r="AY1124" t="s">
        <v>345</v>
      </c>
      <c r="AZ1124">
        <v>1</v>
      </c>
      <c r="BA1124">
        <v>0</v>
      </c>
      <c r="BB1124">
        <v>0</v>
      </c>
      <c r="BC1124">
        <v>0</v>
      </c>
      <c r="BD1124">
        <v>0</v>
      </c>
      <c r="BE1124">
        <v>0</v>
      </c>
      <c r="BF1124">
        <v>0</v>
      </c>
      <c r="BG1124">
        <v>0</v>
      </c>
      <c r="BH1124">
        <v>0</v>
      </c>
      <c r="BK1124" t="s">
        <v>386</v>
      </c>
      <c r="BL1124" t="s">
        <v>129</v>
      </c>
      <c r="BM1124" t="s">
        <v>129</v>
      </c>
      <c r="BN1124" t="s">
        <v>118</v>
      </c>
      <c r="BO1124" t="s">
        <v>953</v>
      </c>
      <c r="BP1124">
        <v>0</v>
      </c>
      <c r="BQ1124">
        <v>0</v>
      </c>
      <c r="BR1124">
        <v>0</v>
      </c>
      <c r="BS1124">
        <v>0</v>
      </c>
      <c r="BT1124">
        <v>0</v>
      </c>
      <c r="BU1124">
        <v>0</v>
      </c>
      <c r="BV1124">
        <v>1</v>
      </c>
      <c r="BW1124">
        <v>0</v>
      </c>
      <c r="BX1124">
        <v>0</v>
      </c>
      <c r="BY1124">
        <v>0</v>
      </c>
      <c r="BZ1124">
        <v>0</v>
      </c>
      <c r="CA1124">
        <v>0</v>
      </c>
      <c r="CB1124">
        <v>0</v>
      </c>
      <c r="CC1124">
        <v>0</v>
      </c>
      <c r="CD1124">
        <v>0</v>
      </c>
      <c r="CE1124" t="s">
        <v>335</v>
      </c>
      <c r="CG1124" t="s">
        <v>335</v>
      </c>
      <c r="CI1124" t="s">
        <v>130</v>
      </c>
      <c r="CJ1124" t="s">
        <v>52</v>
      </c>
      <c r="CL1124" t="s">
        <v>52</v>
      </c>
      <c r="CN1124" t="s">
        <v>346</v>
      </c>
      <c r="CP1124">
        <v>6</v>
      </c>
    </row>
    <row r="1125" spans="1:98" customFormat="1">
      <c r="A1125">
        <v>188882</v>
      </c>
      <c r="B1125" t="s">
        <v>762</v>
      </c>
      <c r="C1125" t="s">
        <v>360</v>
      </c>
      <c r="D1125">
        <v>1983</v>
      </c>
      <c r="E1125">
        <v>43</v>
      </c>
      <c r="F1125" t="s">
        <v>387</v>
      </c>
      <c r="G1125" t="s">
        <v>82</v>
      </c>
      <c r="H1125" t="s">
        <v>496</v>
      </c>
      <c r="I1125" t="s">
        <v>410</v>
      </c>
      <c r="J1125" t="s">
        <v>325</v>
      </c>
      <c r="K1125" s="329">
        <v>46122.913854166669</v>
      </c>
      <c r="L1125" t="s">
        <v>309</v>
      </c>
      <c r="M1125" t="s">
        <v>716</v>
      </c>
      <c r="N1125" t="s">
        <v>870</v>
      </c>
      <c r="O1125" t="s">
        <v>459</v>
      </c>
      <c r="P1125" t="s">
        <v>353</v>
      </c>
      <c r="Q1125" t="s">
        <v>305</v>
      </c>
      <c r="R1125" t="s">
        <v>383</v>
      </c>
      <c r="S1125" t="s">
        <v>121</v>
      </c>
      <c r="T1125" t="s">
        <v>121</v>
      </c>
      <c r="U1125" t="s">
        <v>331</v>
      </c>
      <c r="V1125" t="s">
        <v>110</v>
      </c>
      <c r="W1125" t="s">
        <v>610</v>
      </c>
      <c r="X1125">
        <v>0</v>
      </c>
      <c r="Y1125">
        <v>0</v>
      </c>
      <c r="Z1125">
        <v>1</v>
      </c>
      <c r="AA1125">
        <v>1</v>
      </c>
      <c r="AB1125">
        <v>1</v>
      </c>
      <c r="AC1125">
        <v>0</v>
      </c>
      <c r="AD1125">
        <v>0</v>
      </c>
      <c r="AE1125">
        <v>0</v>
      </c>
      <c r="AF1125">
        <v>0</v>
      </c>
      <c r="AG1125">
        <v>0</v>
      </c>
      <c r="AH1125">
        <v>0</v>
      </c>
      <c r="AI1125">
        <v>0</v>
      </c>
      <c r="AJ1125">
        <v>0</v>
      </c>
      <c r="AK1125">
        <v>0</v>
      </c>
      <c r="AL1125">
        <v>0</v>
      </c>
      <c r="AM1125">
        <v>0</v>
      </c>
      <c r="AN1125">
        <v>0</v>
      </c>
      <c r="AO1125">
        <v>0</v>
      </c>
      <c r="AP1125" t="s">
        <v>345</v>
      </c>
      <c r="AQ1125">
        <v>1</v>
      </c>
      <c r="AR1125">
        <v>0</v>
      </c>
      <c r="AS1125">
        <v>0</v>
      </c>
      <c r="AT1125">
        <v>0</v>
      </c>
      <c r="AU1125">
        <v>0</v>
      </c>
      <c r="AV1125">
        <v>0</v>
      </c>
      <c r="AW1125">
        <v>0</v>
      </c>
      <c r="AX1125">
        <v>0</v>
      </c>
      <c r="AY1125" t="s">
        <v>345</v>
      </c>
      <c r="AZ1125">
        <v>1</v>
      </c>
      <c r="BA1125">
        <v>0</v>
      </c>
      <c r="BB1125">
        <v>0</v>
      </c>
      <c r="BC1125">
        <v>0</v>
      </c>
      <c r="BD1125">
        <v>0</v>
      </c>
      <c r="BE1125">
        <v>0</v>
      </c>
      <c r="BF1125">
        <v>0</v>
      </c>
      <c r="BG1125">
        <v>0</v>
      </c>
      <c r="BH1125">
        <v>0</v>
      </c>
      <c r="BK1125" t="s">
        <v>386</v>
      </c>
      <c r="BL1125" t="s">
        <v>129</v>
      </c>
      <c r="BM1125" t="s">
        <v>129</v>
      </c>
      <c r="BN1125" t="s">
        <v>118</v>
      </c>
      <c r="BO1125" t="s">
        <v>3383</v>
      </c>
      <c r="BP1125">
        <v>0</v>
      </c>
      <c r="BQ1125">
        <v>1</v>
      </c>
      <c r="BR1125">
        <v>0</v>
      </c>
      <c r="BS1125">
        <v>0</v>
      </c>
      <c r="BT1125">
        <v>0</v>
      </c>
      <c r="BU1125">
        <v>0</v>
      </c>
      <c r="BV1125">
        <v>1</v>
      </c>
      <c r="BW1125">
        <v>0</v>
      </c>
      <c r="BX1125">
        <v>0</v>
      </c>
      <c r="BY1125">
        <v>0</v>
      </c>
      <c r="BZ1125">
        <v>0</v>
      </c>
      <c r="CA1125">
        <v>0</v>
      </c>
      <c r="CB1125">
        <v>0</v>
      </c>
      <c r="CC1125">
        <v>0</v>
      </c>
      <c r="CD1125">
        <v>0</v>
      </c>
      <c r="CE1125" t="s">
        <v>335</v>
      </c>
      <c r="CG1125" t="s">
        <v>335</v>
      </c>
      <c r="CI1125" t="s">
        <v>129</v>
      </c>
      <c r="CJ1125" t="s">
        <v>52</v>
      </c>
      <c r="CL1125" t="s">
        <v>52</v>
      </c>
      <c r="CN1125" t="s">
        <v>346</v>
      </c>
      <c r="CP1125">
        <v>6</v>
      </c>
    </row>
    <row r="1126" spans="1:98" customFormat="1">
      <c r="A1126">
        <v>199324</v>
      </c>
      <c r="B1126" t="s">
        <v>425</v>
      </c>
      <c r="C1126" t="s">
        <v>360</v>
      </c>
      <c r="D1126">
        <v>1970</v>
      </c>
      <c r="E1126">
        <v>56</v>
      </c>
      <c r="F1126" t="s">
        <v>58</v>
      </c>
      <c r="G1126" t="s">
        <v>87</v>
      </c>
      <c r="H1126" t="s">
        <v>654</v>
      </c>
      <c r="I1126" t="s">
        <v>424</v>
      </c>
      <c r="J1126" t="s">
        <v>350</v>
      </c>
      <c r="K1126" s="329">
        <v>46122.897141203706</v>
      </c>
      <c r="L1126" t="s">
        <v>309</v>
      </c>
      <c r="M1126" t="s">
        <v>425</v>
      </c>
      <c r="N1126" t="s">
        <v>426</v>
      </c>
      <c r="O1126" t="s">
        <v>364</v>
      </c>
      <c r="P1126" t="s">
        <v>365</v>
      </c>
      <c r="R1126" t="s">
        <v>123</v>
      </c>
      <c r="S1126" t="s">
        <v>122</v>
      </c>
      <c r="T1126" t="s">
        <v>343</v>
      </c>
      <c r="U1126" t="s">
        <v>78</v>
      </c>
      <c r="V1126" t="s">
        <v>107</v>
      </c>
      <c r="W1126" t="s">
        <v>513</v>
      </c>
      <c r="X1126">
        <v>0</v>
      </c>
      <c r="Y1126">
        <v>0</v>
      </c>
      <c r="Z1126">
        <v>0</v>
      </c>
      <c r="AA1126">
        <v>0</v>
      </c>
      <c r="AB1126">
        <v>0</v>
      </c>
      <c r="AC1126">
        <v>0</v>
      </c>
      <c r="AD1126">
        <v>0</v>
      </c>
      <c r="AE1126">
        <v>0</v>
      </c>
      <c r="AF1126">
        <v>0</v>
      </c>
      <c r="AG1126">
        <v>0</v>
      </c>
      <c r="AH1126">
        <v>1</v>
      </c>
      <c r="AI1126">
        <v>0</v>
      </c>
      <c r="AJ1126">
        <v>0</v>
      </c>
      <c r="AK1126">
        <v>0</v>
      </c>
      <c r="AL1126">
        <v>0</v>
      </c>
      <c r="AM1126">
        <v>0</v>
      </c>
      <c r="AN1126">
        <v>0</v>
      </c>
      <c r="AO1126">
        <v>0</v>
      </c>
      <c r="AP1126" t="s">
        <v>345</v>
      </c>
      <c r="AQ1126">
        <v>1</v>
      </c>
      <c r="AR1126">
        <v>0</v>
      </c>
      <c r="AS1126">
        <v>0</v>
      </c>
      <c r="AT1126">
        <v>0</v>
      </c>
      <c r="AU1126">
        <v>0</v>
      </c>
      <c r="AV1126">
        <v>0</v>
      </c>
      <c r="AW1126">
        <v>0</v>
      </c>
      <c r="AX1126">
        <v>0</v>
      </c>
      <c r="AY1126" t="s">
        <v>345</v>
      </c>
      <c r="AZ1126">
        <v>1</v>
      </c>
      <c r="BA1126">
        <v>0</v>
      </c>
      <c r="BB1126">
        <v>0</v>
      </c>
      <c r="BC1126">
        <v>0</v>
      </c>
      <c r="BD1126">
        <v>0</v>
      </c>
      <c r="BE1126">
        <v>0</v>
      </c>
      <c r="BF1126">
        <v>0</v>
      </c>
      <c r="BG1126">
        <v>0</v>
      </c>
      <c r="BH1126">
        <v>0</v>
      </c>
      <c r="BK1126" t="s">
        <v>135</v>
      </c>
      <c r="BL1126" t="s">
        <v>133</v>
      </c>
      <c r="BM1126" t="s">
        <v>134</v>
      </c>
      <c r="BN1126" t="s">
        <v>118</v>
      </c>
      <c r="BO1126" t="s">
        <v>924</v>
      </c>
      <c r="BP1126">
        <v>0</v>
      </c>
      <c r="BQ1126">
        <v>0</v>
      </c>
      <c r="BR1126">
        <v>0</v>
      </c>
      <c r="BS1126">
        <v>0</v>
      </c>
      <c r="BT1126">
        <v>0</v>
      </c>
      <c r="BU1126">
        <v>1</v>
      </c>
      <c r="BV1126">
        <v>0</v>
      </c>
      <c r="BW1126">
        <v>0</v>
      </c>
      <c r="BX1126">
        <v>0</v>
      </c>
      <c r="BY1126">
        <v>0</v>
      </c>
      <c r="BZ1126">
        <v>0</v>
      </c>
      <c r="CA1126">
        <v>0</v>
      </c>
      <c r="CB1126">
        <v>0</v>
      </c>
      <c r="CC1126">
        <v>0</v>
      </c>
      <c r="CD1126">
        <v>0</v>
      </c>
      <c r="CE1126" t="s">
        <v>1669</v>
      </c>
      <c r="CG1126" t="s">
        <v>203</v>
      </c>
      <c r="CI1126" t="s">
        <v>134</v>
      </c>
      <c r="CJ1126" t="s">
        <v>51</v>
      </c>
      <c r="CL1126" t="s">
        <v>51</v>
      </c>
      <c r="CN1126" t="s">
        <v>346</v>
      </c>
      <c r="CP1126">
        <v>8</v>
      </c>
      <c r="CS1126" t="s">
        <v>347</v>
      </c>
    </row>
    <row r="1127" spans="1:98" customFormat="1">
      <c r="A1127">
        <v>199319</v>
      </c>
      <c r="B1127" t="s">
        <v>508</v>
      </c>
      <c r="C1127" t="s">
        <v>360</v>
      </c>
      <c r="D1127">
        <v>1971</v>
      </c>
      <c r="E1127">
        <v>55</v>
      </c>
      <c r="F1127" t="s">
        <v>58</v>
      </c>
      <c r="G1127" t="s">
        <v>79</v>
      </c>
      <c r="H1127" t="s">
        <v>734</v>
      </c>
      <c r="I1127" t="s">
        <v>410</v>
      </c>
      <c r="J1127" t="s">
        <v>325</v>
      </c>
      <c r="K1127" s="329">
        <v>46122.827141203707</v>
      </c>
      <c r="L1127" t="s">
        <v>309</v>
      </c>
      <c r="M1127" t="s">
        <v>508</v>
      </c>
      <c r="N1127" t="s">
        <v>509</v>
      </c>
      <c r="O1127" t="s">
        <v>442</v>
      </c>
      <c r="P1127" t="s">
        <v>405</v>
      </c>
      <c r="R1127" t="s">
        <v>122</v>
      </c>
      <c r="S1127" t="s">
        <v>122</v>
      </c>
      <c r="T1127" t="s">
        <v>394</v>
      </c>
      <c r="U1127" t="s">
        <v>331</v>
      </c>
      <c r="V1127" t="s">
        <v>105</v>
      </c>
      <c r="W1127" t="s">
        <v>470</v>
      </c>
      <c r="X1127">
        <v>0</v>
      </c>
      <c r="Y1127">
        <v>0</v>
      </c>
      <c r="Z1127">
        <v>1</v>
      </c>
      <c r="AA1127">
        <v>0</v>
      </c>
      <c r="AB1127">
        <v>0</v>
      </c>
      <c r="AC1127">
        <v>0</v>
      </c>
      <c r="AD1127">
        <v>0</v>
      </c>
      <c r="AE1127">
        <v>0</v>
      </c>
      <c r="AF1127">
        <v>0</v>
      </c>
      <c r="AG1127">
        <v>0</v>
      </c>
      <c r="AH1127">
        <v>0</v>
      </c>
      <c r="AI1127">
        <v>0</v>
      </c>
      <c r="AJ1127">
        <v>0</v>
      </c>
      <c r="AK1127">
        <v>0</v>
      </c>
      <c r="AL1127">
        <v>0</v>
      </c>
      <c r="AM1127">
        <v>0</v>
      </c>
      <c r="AN1127">
        <v>0</v>
      </c>
      <c r="AO1127">
        <v>0</v>
      </c>
      <c r="AP1127" t="s">
        <v>433</v>
      </c>
      <c r="AQ1127">
        <v>0</v>
      </c>
      <c r="AR1127">
        <v>0</v>
      </c>
      <c r="AS1127">
        <v>0</v>
      </c>
      <c r="AT1127">
        <v>0</v>
      </c>
      <c r="AU1127">
        <v>0</v>
      </c>
      <c r="AV1127">
        <v>1</v>
      </c>
      <c r="AW1127">
        <v>0</v>
      </c>
      <c r="AX1127">
        <v>0</v>
      </c>
      <c r="AY1127" t="s">
        <v>433</v>
      </c>
      <c r="AZ1127">
        <v>0</v>
      </c>
      <c r="BA1127">
        <v>0</v>
      </c>
      <c r="BB1127">
        <v>0</v>
      </c>
      <c r="BC1127">
        <v>0</v>
      </c>
      <c r="BD1127">
        <v>1</v>
      </c>
      <c r="BE1127">
        <v>0</v>
      </c>
      <c r="BF1127">
        <v>0</v>
      </c>
      <c r="BG1127">
        <v>0</v>
      </c>
      <c r="BH1127">
        <v>0</v>
      </c>
      <c r="BI1127" t="s">
        <v>51</v>
      </c>
      <c r="BJ1127" t="s">
        <v>3384</v>
      </c>
      <c r="BK1127" t="s">
        <v>132</v>
      </c>
      <c r="BL1127" t="s">
        <v>135</v>
      </c>
      <c r="BM1127" t="s">
        <v>131</v>
      </c>
      <c r="BN1127" t="s">
        <v>117</v>
      </c>
      <c r="BO1127" t="s">
        <v>373</v>
      </c>
      <c r="BP1127">
        <v>0</v>
      </c>
      <c r="BQ1127">
        <v>0</v>
      </c>
      <c r="BR1127">
        <v>0</v>
      </c>
      <c r="BS1127">
        <v>0</v>
      </c>
      <c r="BT1127">
        <v>0</v>
      </c>
      <c r="BU1127">
        <v>0</v>
      </c>
      <c r="BV1127">
        <v>0</v>
      </c>
      <c r="BW1127">
        <v>0</v>
      </c>
      <c r="BX1127">
        <v>0</v>
      </c>
      <c r="BY1127">
        <v>0</v>
      </c>
      <c r="BZ1127">
        <v>0</v>
      </c>
      <c r="CA1127">
        <v>0</v>
      </c>
      <c r="CB1127">
        <v>0</v>
      </c>
      <c r="CC1127">
        <v>0</v>
      </c>
      <c r="CD1127" t="s">
        <v>1445</v>
      </c>
      <c r="CE1127" t="s">
        <v>139</v>
      </c>
      <c r="CG1127" t="s">
        <v>139</v>
      </c>
      <c r="CI1127" t="s">
        <v>129</v>
      </c>
      <c r="CJ1127" t="s">
        <v>53</v>
      </c>
      <c r="CK1127" t="s">
        <v>1820</v>
      </c>
      <c r="CL1127" t="s">
        <v>52</v>
      </c>
      <c r="CM1127" t="s">
        <v>3385</v>
      </c>
      <c r="CN1127" t="s">
        <v>346</v>
      </c>
      <c r="CP1127">
        <v>9</v>
      </c>
      <c r="CQ1127" t="s">
        <v>3386</v>
      </c>
      <c r="CR1127" t="s">
        <v>3387</v>
      </c>
      <c r="CS1127" t="s">
        <v>337</v>
      </c>
      <c r="CT1127" t="s">
        <v>3388</v>
      </c>
    </row>
    <row r="1128" spans="1:98" customFormat="1">
      <c r="A1128">
        <v>126039</v>
      </c>
      <c r="B1128" t="s">
        <v>1408</v>
      </c>
      <c r="C1128" t="s">
        <v>360</v>
      </c>
      <c r="D1128">
        <v>1956</v>
      </c>
      <c r="E1128">
        <v>70</v>
      </c>
      <c r="F1128" t="s">
        <v>376</v>
      </c>
      <c r="G1128" t="s">
        <v>49</v>
      </c>
      <c r="H1128" t="s">
        <v>364</v>
      </c>
      <c r="I1128" t="s">
        <v>367</v>
      </c>
      <c r="J1128" t="s">
        <v>350</v>
      </c>
      <c r="K1128" s="329">
        <v>46122.739016203705</v>
      </c>
      <c r="L1128" t="s">
        <v>309</v>
      </c>
      <c r="M1128" t="s">
        <v>1372</v>
      </c>
      <c r="N1128" t="s">
        <v>1402</v>
      </c>
      <c r="O1128" t="s">
        <v>377</v>
      </c>
      <c r="P1128" t="s">
        <v>365</v>
      </c>
      <c r="Q1128" t="s">
        <v>304</v>
      </c>
      <c r="R1128" t="s">
        <v>383</v>
      </c>
      <c r="S1128" t="s">
        <v>121</v>
      </c>
      <c r="T1128" t="s">
        <v>121</v>
      </c>
      <c r="U1128" t="s">
        <v>331</v>
      </c>
      <c r="V1128" t="s">
        <v>105</v>
      </c>
      <c r="W1128" t="s">
        <v>501</v>
      </c>
      <c r="X1128">
        <v>0</v>
      </c>
      <c r="Y1128">
        <v>0</v>
      </c>
      <c r="Z1128">
        <v>0</v>
      </c>
      <c r="AA1128">
        <v>0</v>
      </c>
      <c r="AB1128">
        <v>0</v>
      </c>
      <c r="AC1128">
        <v>0</v>
      </c>
      <c r="AD1128">
        <v>1</v>
      </c>
      <c r="AE1128">
        <v>0</v>
      </c>
      <c r="AF1128">
        <v>0</v>
      </c>
      <c r="AG1128">
        <v>0</v>
      </c>
      <c r="AH1128">
        <v>0</v>
      </c>
      <c r="AI1128">
        <v>0</v>
      </c>
      <c r="AJ1128">
        <v>0</v>
      </c>
      <c r="AK1128">
        <v>0</v>
      </c>
      <c r="AL1128">
        <v>0</v>
      </c>
      <c r="AM1128">
        <v>0</v>
      </c>
      <c r="AN1128">
        <v>0</v>
      </c>
      <c r="AO1128">
        <v>0</v>
      </c>
      <c r="AP1128" t="s">
        <v>399</v>
      </c>
      <c r="AQ1128">
        <v>0</v>
      </c>
      <c r="AR1128">
        <v>0</v>
      </c>
      <c r="AS1128">
        <v>0</v>
      </c>
      <c r="AT1128">
        <v>0</v>
      </c>
      <c r="AU1128">
        <v>0</v>
      </c>
      <c r="AV1128">
        <v>0</v>
      </c>
      <c r="AW1128">
        <v>1</v>
      </c>
      <c r="AX1128">
        <v>0</v>
      </c>
      <c r="AY1128" t="s">
        <v>345</v>
      </c>
      <c r="AZ1128">
        <v>1</v>
      </c>
      <c r="BA1128">
        <v>0</v>
      </c>
      <c r="BB1128">
        <v>0</v>
      </c>
      <c r="BC1128">
        <v>0</v>
      </c>
      <c r="BD1128">
        <v>0</v>
      </c>
      <c r="BE1128">
        <v>0</v>
      </c>
      <c r="BF1128">
        <v>0</v>
      </c>
      <c r="BG1128">
        <v>0</v>
      </c>
      <c r="BH1128">
        <v>0</v>
      </c>
      <c r="BK1128" t="s">
        <v>386</v>
      </c>
      <c r="BL1128" t="s">
        <v>386</v>
      </c>
      <c r="BM1128" t="s">
        <v>128</v>
      </c>
      <c r="BN1128" t="s">
        <v>119</v>
      </c>
      <c r="BO1128" t="s">
        <v>373</v>
      </c>
      <c r="BP1128">
        <v>0</v>
      </c>
      <c r="BQ1128">
        <v>0</v>
      </c>
      <c r="BR1128">
        <v>0</v>
      </c>
      <c r="BS1128">
        <v>0</v>
      </c>
      <c r="BT1128">
        <v>0</v>
      </c>
      <c r="BU1128">
        <v>0</v>
      </c>
      <c r="BV1128">
        <v>0</v>
      </c>
      <c r="BW1128">
        <v>0</v>
      </c>
      <c r="BX1128">
        <v>0</v>
      </c>
      <c r="BY1128">
        <v>0</v>
      </c>
      <c r="BZ1128">
        <v>0</v>
      </c>
      <c r="CA1128">
        <v>0</v>
      </c>
      <c r="CB1128">
        <v>0</v>
      </c>
      <c r="CC1128">
        <v>0</v>
      </c>
      <c r="CD1128" t="s">
        <v>705</v>
      </c>
      <c r="CE1128" t="s">
        <v>335</v>
      </c>
      <c r="CG1128" t="s">
        <v>335</v>
      </c>
      <c r="CI1128" t="s">
        <v>127</v>
      </c>
      <c r="CJ1128" t="s">
        <v>54</v>
      </c>
      <c r="CK1128" t="s">
        <v>3389</v>
      </c>
      <c r="CL1128" t="s">
        <v>52</v>
      </c>
      <c r="CN1128" t="s">
        <v>336</v>
      </c>
      <c r="CP1128">
        <v>5</v>
      </c>
      <c r="CS1128" t="s">
        <v>400</v>
      </c>
    </row>
    <row r="1129" spans="1:98" customFormat="1">
      <c r="A1129">
        <v>199316</v>
      </c>
      <c r="B1129" t="s">
        <v>482</v>
      </c>
      <c r="C1129" t="s">
        <v>322</v>
      </c>
      <c r="D1129">
        <v>1959</v>
      </c>
      <c r="E1129">
        <v>67</v>
      </c>
      <c r="F1129" t="s">
        <v>339</v>
      </c>
      <c r="G1129" t="s">
        <v>84</v>
      </c>
      <c r="H1129" t="s">
        <v>616</v>
      </c>
      <c r="I1129" t="s">
        <v>402</v>
      </c>
      <c r="J1129" t="s">
        <v>350</v>
      </c>
      <c r="K1129" s="329">
        <v>46122.727280092593</v>
      </c>
      <c r="L1129" t="s">
        <v>309</v>
      </c>
      <c r="M1129" t="s">
        <v>482</v>
      </c>
      <c r="N1129" t="s">
        <v>1615</v>
      </c>
      <c r="O1129" t="s">
        <v>381</v>
      </c>
      <c r="P1129" t="s">
        <v>382</v>
      </c>
      <c r="Q1129" t="s">
        <v>1255</v>
      </c>
      <c r="R1129" t="s">
        <v>122</v>
      </c>
      <c r="S1129" t="s">
        <v>123</v>
      </c>
      <c r="T1129" t="s">
        <v>391</v>
      </c>
      <c r="U1129" t="s">
        <v>372</v>
      </c>
      <c r="V1129" t="s">
        <v>107</v>
      </c>
      <c r="W1129" t="s">
        <v>430</v>
      </c>
      <c r="X1129">
        <v>0</v>
      </c>
      <c r="Y1129">
        <v>1</v>
      </c>
      <c r="Z1129">
        <v>1</v>
      </c>
      <c r="AA1129">
        <v>0</v>
      </c>
      <c r="AB1129">
        <v>0</v>
      </c>
      <c r="AC1129">
        <v>0</v>
      </c>
      <c r="AD1129">
        <v>0</v>
      </c>
      <c r="AE1129">
        <v>0</v>
      </c>
      <c r="AF1129">
        <v>0</v>
      </c>
      <c r="AG1129">
        <v>0</v>
      </c>
      <c r="AH1129">
        <v>0</v>
      </c>
      <c r="AI1129">
        <v>0</v>
      </c>
      <c r="AJ1129">
        <v>0</v>
      </c>
      <c r="AK1129">
        <v>0</v>
      </c>
      <c r="AL1129">
        <v>0</v>
      </c>
      <c r="AM1129">
        <v>0</v>
      </c>
      <c r="AN1129">
        <v>0</v>
      </c>
      <c r="AO1129">
        <v>0</v>
      </c>
      <c r="AP1129" t="s">
        <v>626</v>
      </c>
      <c r="AQ1129">
        <v>1</v>
      </c>
      <c r="AR1129">
        <v>0</v>
      </c>
      <c r="AS1129">
        <v>1</v>
      </c>
      <c r="AT1129">
        <v>0</v>
      </c>
      <c r="AU1129">
        <v>0</v>
      </c>
      <c r="AV1129">
        <v>0</v>
      </c>
      <c r="AW1129">
        <v>0</v>
      </c>
      <c r="AX1129">
        <v>0</v>
      </c>
      <c r="AY1129" t="s">
        <v>345</v>
      </c>
      <c r="AZ1129">
        <v>1</v>
      </c>
      <c r="BA1129">
        <v>0</v>
      </c>
      <c r="BB1129">
        <v>0</v>
      </c>
      <c r="BC1129">
        <v>0</v>
      </c>
      <c r="BD1129">
        <v>0</v>
      </c>
      <c r="BE1129">
        <v>0</v>
      </c>
      <c r="BF1129">
        <v>0</v>
      </c>
      <c r="BG1129">
        <v>0</v>
      </c>
      <c r="BH1129">
        <v>0</v>
      </c>
      <c r="BI1129" t="s">
        <v>51</v>
      </c>
      <c r="BK1129" t="s">
        <v>134</v>
      </c>
      <c r="BL1129" t="s">
        <v>130</v>
      </c>
      <c r="BM1129" t="s">
        <v>131</v>
      </c>
      <c r="BN1129" t="s">
        <v>120</v>
      </c>
      <c r="BO1129" t="s">
        <v>926</v>
      </c>
      <c r="BP1129">
        <v>1</v>
      </c>
      <c r="BQ1129">
        <v>0</v>
      </c>
      <c r="BR1129">
        <v>0</v>
      </c>
      <c r="BS1129">
        <v>0</v>
      </c>
      <c r="BT1129">
        <v>0</v>
      </c>
      <c r="BU1129">
        <v>1</v>
      </c>
      <c r="BV1129">
        <v>0</v>
      </c>
      <c r="BW1129">
        <v>0</v>
      </c>
      <c r="BX1129">
        <v>0</v>
      </c>
      <c r="BY1129">
        <v>0</v>
      </c>
      <c r="BZ1129">
        <v>0</v>
      </c>
      <c r="CA1129">
        <v>0</v>
      </c>
      <c r="CB1129">
        <v>0</v>
      </c>
      <c r="CC1129">
        <v>0</v>
      </c>
      <c r="CD1129">
        <v>0</v>
      </c>
      <c r="CE1129" t="s">
        <v>335</v>
      </c>
      <c r="CG1129" t="s">
        <v>335</v>
      </c>
      <c r="CI1129" t="s">
        <v>131</v>
      </c>
      <c r="CJ1129" t="s">
        <v>51</v>
      </c>
      <c r="CL1129" t="s">
        <v>51</v>
      </c>
      <c r="CN1129" t="s">
        <v>336</v>
      </c>
      <c r="CP1129">
        <v>7</v>
      </c>
      <c r="CS1129" t="s">
        <v>337</v>
      </c>
    </row>
    <row r="1130" spans="1:98" customFormat="1">
      <c r="A1130">
        <v>199315</v>
      </c>
      <c r="B1130" t="s">
        <v>370</v>
      </c>
      <c r="C1130" t="s">
        <v>360</v>
      </c>
      <c r="D1130">
        <v>1955</v>
      </c>
      <c r="E1130">
        <v>71</v>
      </c>
      <c r="F1130" t="s">
        <v>376</v>
      </c>
      <c r="G1130" t="s">
        <v>84</v>
      </c>
      <c r="H1130" t="s">
        <v>548</v>
      </c>
      <c r="I1130" t="s">
        <v>367</v>
      </c>
      <c r="J1130" t="s">
        <v>350</v>
      </c>
      <c r="K1130" s="329">
        <v>46122.684837962966</v>
      </c>
      <c r="L1130" t="s">
        <v>309</v>
      </c>
      <c r="M1130" t="s">
        <v>370</v>
      </c>
      <c r="N1130" t="s">
        <v>539</v>
      </c>
      <c r="O1130" t="s">
        <v>377</v>
      </c>
      <c r="P1130" t="s">
        <v>365</v>
      </c>
      <c r="Q1130" t="s">
        <v>304</v>
      </c>
      <c r="R1130" t="s">
        <v>123</v>
      </c>
      <c r="S1130" t="s">
        <v>122</v>
      </c>
      <c r="T1130" t="s">
        <v>343</v>
      </c>
      <c r="U1130" t="s">
        <v>82</v>
      </c>
      <c r="V1130" t="s">
        <v>107</v>
      </c>
      <c r="W1130" t="s">
        <v>369</v>
      </c>
      <c r="X1130">
        <v>0</v>
      </c>
      <c r="Y1130">
        <v>1</v>
      </c>
      <c r="Z1130">
        <v>1</v>
      </c>
      <c r="AA1130">
        <v>0</v>
      </c>
      <c r="AB1130">
        <v>1</v>
      </c>
      <c r="AC1130">
        <v>0</v>
      </c>
      <c r="AD1130">
        <v>0</v>
      </c>
      <c r="AE1130">
        <v>0</v>
      </c>
      <c r="AF1130">
        <v>0</v>
      </c>
      <c r="AG1130">
        <v>0</v>
      </c>
      <c r="AH1130">
        <v>0</v>
      </c>
      <c r="AI1130">
        <v>0</v>
      </c>
      <c r="AJ1130">
        <v>0</v>
      </c>
      <c r="AK1130">
        <v>0</v>
      </c>
      <c r="AL1130">
        <v>0</v>
      </c>
      <c r="AM1130">
        <v>0</v>
      </c>
      <c r="AN1130">
        <v>0</v>
      </c>
      <c r="AO1130">
        <v>0</v>
      </c>
      <c r="AP1130" t="s">
        <v>345</v>
      </c>
      <c r="AQ1130">
        <v>1</v>
      </c>
      <c r="AR1130">
        <v>0</v>
      </c>
      <c r="AS1130">
        <v>0</v>
      </c>
      <c r="AT1130">
        <v>0</v>
      </c>
      <c r="AU1130">
        <v>0</v>
      </c>
      <c r="AV1130">
        <v>0</v>
      </c>
      <c r="AW1130">
        <v>0</v>
      </c>
      <c r="AX1130">
        <v>0</v>
      </c>
      <c r="AY1130" t="s">
        <v>345</v>
      </c>
      <c r="AZ1130">
        <v>1</v>
      </c>
      <c r="BA1130">
        <v>0</v>
      </c>
      <c r="BB1130">
        <v>0</v>
      </c>
      <c r="BC1130">
        <v>0</v>
      </c>
      <c r="BD1130">
        <v>0</v>
      </c>
      <c r="BE1130">
        <v>0</v>
      </c>
      <c r="BF1130">
        <v>0</v>
      </c>
      <c r="BG1130">
        <v>0</v>
      </c>
      <c r="BH1130">
        <v>0</v>
      </c>
      <c r="BK1130" t="s">
        <v>130</v>
      </c>
      <c r="BL1130" t="s">
        <v>131</v>
      </c>
      <c r="BM1130" t="s">
        <v>131</v>
      </c>
      <c r="BN1130" t="s">
        <v>118</v>
      </c>
      <c r="BO1130" t="s">
        <v>1762</v>
      </c>
      <c r="BP1130">
        <v>0</v>
      </c>
      <c r="BQ1130">
        <v>0</v>
      </c>
      <c r="BR1130">
        <v>1</v>
      </c>
      <c r="BS1130">
        <v>1</v>
      </c>
      <c r="BT1130">
        <v>0</v>
      </c>
      <c r="BU1130">
        <v>1</v>
      </c>
      <c r="BV1130">
        <v>0</v>
      </c>
      <c r="BW1130">
        <v>0</v>
      </c>
      <c r="BX1130">
        <v>0</v>
      </c>
      <c r="BY1130">
        <v>0</v>
      </c>
      <c r="BZ1130">
        <v>1</v>
      </c>
      <c r="CA1130">
        <v>0</v>
      </c>
      <c r="CB1130">
        <v>0</v>
      </c>
      <c r="CC1130">
        <v>0</v>
      </c>
      <c r="CD1130">
        <v>0</v>
      </c>
      <c r="CE1130" t="s">
        <v>335</v>
      </c>
      <c r="CG1130" t="s">
        <v>200</v>
      </c>
      <c r="CI1130" t="s">
        <v>135</v>
      </c>
      <c r="CJ1130" t="s">
        <v>52</v>
      </c>
      <c r="CL1130" t="s">
        <v>52</v>
      </c>
      <c r="CN1130" t="s">
        <v>346</v>
      </c>
      <c r="CP1130">
        <v>10</v>
      </c>
      <c r="CQ1130" t="s">
        <v>1257</v>
      </c>
      <c r="CS1130" t="s">
        <v>337</v>
      </c>
    </row>
    <row r="1131" spans="1:98" customFormat="1">
      <c r="A1131">
        <v>199313</v>
      </c>
      <c r="B1131" t="s">
        <v>356</v>
      </c>
      <c r="C1131" t="s">
        <v>322</v>
      </c>
      <c r="D1131">
        <v>1981</v>
      </c>
      <c r="E1131">
        <v>45</v>
      </c>
      <c r="F1131" t="s">
        <v>387</v>
      </c>
      <c r="G1131" t="s">
        <v>71</v>
      </c>
      <c r="H1131" t="s">
        <v>682</v>
      </c>
      <c r="I1131" t="s">
        <v>349</v>
      </c>
      <c r="J1131" t="s">
        <v>325</v>
      </c>
      <c r="K1131" s="329">
        <v>46122.668599537035</v>
      </c>
      <c r="L1131" t="s">
        <v>309</v>
      </c>
      <c r="M1131" t="s">
        <v>356</v>
      </c>
      <c r="N1131" t="s">
        <v>357</v>
      </c>
      <c r="O1131" t="s">
        <v>358</v>
      </c>
      <c r="P1131" t="s">
        <v>329</v>
      </c>
      <c r="R1131" t="s">
        <v>122</v>
      </c>
      <c r="S1131" t="s">
        <v>122</v>
      </c>
      <c r="T1131" t="s">
        <v>343</v>
      </c>
      <c r="U1131" t="s">
        <v>331</v>
      </c>
      <c r="V1131" t="s">
        <v>115</v>
      </c>
      <c r="W1131" t="s">
        <v>369</v>
      </c>
      <c r="X1131">
        <v>0</v>
      </c>
      <c r="Y1131">
        <v>1</v>
      </c>
      <c r="Z1131">
        <v>1</v>
      </c>
      <c r="AA1131">
        <v>0</v>
      </c>
      <c r="AB1131">
        <v>1</v>
      </c>
      <c r="AC1131">
        <v>0</v>
      </c>
      <c r="AD1131">
        <v>0</v>
      </c>
      <c r="AE1131">
        <v>0</v>
      </c>
      <c r="AF1131">
        <v>0</v>
      </c>
      <c r="AG1131">
        <v>0</v>
      </c>
      <c r="AH1131">
        <v>0</v>
      </c>
      <c r="AI1131">
        <v>0</v>
      </c>
      <c r="AJ1131">
        <v>0</v>
      </c>
      <c r="AK1131">
        <v>0</v>
      </c>
      <c r="AL1131">
        <v>0</v>
      </c>
      <c r="AM1131">
        <v>0</v>
      </c>
      <c r="AN1131">
        <v>0</v>
      </c>
      <c r="AO1131">
        <v>0</v>
      </c>
      <c r="AP1131" t="s">
        <v>433</v>
      </c>
      <c r="AQ1131">
        <v>0</v>
      </c>
      <c r="AR1131">
        <v>0</v>
      </c>
      <c r="AS1131">
        <v>0</v>
      </c>
      <c r="AT1131">
        <v>0</v>
      </c>
      <c r="AU1131">
        <v>0</v>
      </c>
      <c r="AV1131">
        <v>1</v>
      </c>
      <c r="AW1131">
        <v>0</v>
      </c>
      <c r="AX1131">
        <v>0</v>
      </c>
      <c r="AY1131" t="s">
        <v>433</v>
      </c>
      <c r="AZ1131">
        <v>0</v>
      </c>
      <c r="BA1131">
        <v>0</v>
      </c>
      <c r="BB1131">
        <v>0</v>
      </c>
      <c r="BC1131">
        <v>0</v>
      </c>
      <c r="BD1131">
        <v>1</v>
      </c>
      <c r="BE1131">
        <v>0</v>
      </c>
      <c r="BF1131">
        <v>0</v>
      </c>
      <c r="BG1131">
        <v>0</v>
      </c>
      <c r="BH1131">
        <v>0</v>
      </c>
      <c r="BI1131" t="s">
        <v>52</v>
      </c>
      <c r="BK1131" t="s">
        <v>131</v>
      </c>
      <c r="BL1131" t="s">
        <v>133</v>
      </c>
      <c r="BM1131" t="s">
        <v>132</v>
      </c>
      <c r="BN1131" t="s">
        <v>117</v>
      </c>
      <c r="BO1131" t="s">
        <v>924</v>
      </c>
      <c r="BP1131">
        <v>0</v>
      </c>
      <c r="BQ1131">
        <v>0</v>
      </c>
      <c r="BR1131">
        <v>0</v>
      </c>
      <c r="BS1131">
        <v>0</v>
      </c>
      <c r="BT1131">
        <v>0</v>
      </c>
      <c r="BU1131">
        <v>1</v>
      </c>
      <c r="BV1131">
        <v>0</v>
      </c>
      <c r="BW1131">
        <v>0</v>
      </c>
      <c r="BX1131">
        <v>0</v>
      </c>
      <c r="BY1131">
        <v>0</v>
      </c>
      <c r="BZ1131">
        <v>0</v>
      </c>
      <c r="CA1131">
        <v>0</v>
      </c>
      <c r="CB1131">
        <v>0</v>
      </c>
      <c r="CC1131">
        <v>0</v>
      </c>
      <c r="CD1131">
        <v>0</v>
      </c>
      <c r="CE1131" t="s">
        <v>227</v>
      </c>
      <c r="CG1131" t="s">
        <v>167</v>
      </c>
      <c r="CI1131" t="s">
        <v>128</v>
      </c>
      <c r="CJ1131" t="s">
        <v>53</v>
      </c>
      <c r="CL1131" t="s">
        <v>52</v>
      </c>
      <c r="CN1131" t="s">
        <v>346</v>
      </c>
      <c r="CP1131">
        <v>6</v>
      </c>
      <c r="CS1131" t="s">
        <v>347</v>
      </c>
    </row>
    <row r="1132" spans="1:98" customFormat="1">
      <c r="A1132">
        <v>199312</v>
      </c>
      <c r="B1132" t="s">
        <v>356</v>
      </c>
      <c r="C1132" t="s">
        <v>322</v>
      </c>
      <c r="D1132">
        <v>1995</v>
      </c>
      <c r="E1132">
        <v>31</v>
      </c>
      <c r="F1132" t="s">
        <v>57</v>
      </c>
      <c r="G1132" t="s">
        <v>71</v>
      </c>
      <c r="H1132" t="s">
        <v>910</v>
      </c>
      <c r="I1132" t="s">
        <v>478</v>
      </c>
      <c r="J1132" t="s">
        <v>350</v>
      </c>
      <c r="K1132" s="329">
        <v>46122.656099537038</v>
      </c>
      <c r="L1132" t="s">
        <v>309</v>
      </c>
      <c r="M1132" t="s">
        <v>356</v>
      </c>
      <c r="N1132" t="s">
        <v>357</v>
      </c>
      <c r="O1132" t="s">
        <v>358</v>
      </c>
      <c r="P1132" t="s">
        <v>329</v>
      </c>
      <c r="R1132" t="s">
        <v>122</v>
      </c>
      <c r="S1132" t="s">
        <v>122</v>
      </c>
      <c r="T1132" t="s">
        <v>330</v>
      </c>
      <c r="U1132" t="s">
        <v>331</v>
      </c>
      <c r="V1132" t="s">
        <v>115</v>
      </c>
      <c r="W1132" t="s">
        <v>533</v>
      </c>
      <c r="X1132">
        <v>1</v>
      </c>
      <c r="Y1132">
        <v>1</v>
      </c>
      <c r="Z1132">
        <v>1</v>
      </c>
      <c r="AA1132">
        <v>0</v>
      </c>
      <c r="AB1132">
        <v>0</v>
      </c>
      <c r="AC1132">
        <v>0</v>
      </c>
      <c r="AD1132">
        <v>0</v>
      </c>
      <c r="AE1132">
        <v>0</v>
      </c>
      <c r="AF1132">
        <v>0</v>
      </c>
      <c r="AG1132">
        <v>0</v>
      </c>
      <c r="AH1132">
        <v>0</v>
      </c>
      <c r="AI1132">
        <v>0</v>
      </c>
      <c r="AJ1132">
        <v>0</v>
      </c>
      <c r="AK1132">
        <v>0</v>
      </c>
      <c r="AL1132">
        <v>0</v>
      </c>
      <c r="AM1132">
        <v>0</v>
      </c>
      <c r="AN1132">
        <v>0</v>
      </c>
      <c r="AO1132">
        <v>0</v>
      </c>
      <c r="AP1132" t="s">
        <v>852</v>
      </c>
      <c r="AQ1132">
        <v>0</v>
      </c>
      <c r="AR1132">
        <v>0</v>
      </c>
      <c r="AS1132">
        <v>1</v>
      </c>
      <c r="AT1132">
        <v>0</v>
      </c>
      <c r="AU1132">
        <v>0</v>
      </c>
      <c r="AV1132">
        <v>1</v>
      </c>
      <c r="AW1132">
        <v>0</v>
      </c>
      <c r="AX1132">
        <v>0</v>
      </c>
      <c r="AY1132" t="s">
        <v>433</v>
      </c>
      <c r="AZ1132">
        <v>0</v>
      </c>
      <c r="BA1132">
        <v>0</v>
      </c>
      <c r="BB1132">
        <v>0</v>
      </c>
      <c r="BC1132">
        <v>0</v>
      </c>
      <c r="BD1132">
        <v>1</v>
      </c>
      <c r="BE1132">
        <v>0</v>
      </c>
      <c r="BF1132">
        <v>0</v>
      </c>
      <c r="BG1132">
        <v>0</v>
      </c>
      <c r="BH1132">
        <v>0</v>
      </c>
      <c r="BI1132" t="s">
        <v>51</v>
      </c>
      <c r="BK1132" t="s">
        <v>132</v>
      </c>
      <c r="BL1132" t="s">
        <v>135</v>
      </c>
      <c r="BM1132" t="s">
        <v>133</v>
      </c>
      <c r="BN1132" t="s">
        <v>117</v>
      </c>
      <c r="BO1132" t="s">
        <v>955</v>
      </c>
      <c r="BP1132">
        <v>1</v>
      </c>
      <c r="BQ1132">
        <v>1</v>
      </c>
      <c r="BR1132">
        <v>1</v>
      </c>
      <c r="BS1132">
        <v>0</v>
      </c>
      <c r="BT1132">
        <v>0</v>
      </c>
      <c r="BU1132">
        <v>0</v>
      </c>
      <c r="BV1132">
        <v>0</v>
      </c>
      <c r="BW1132">
        <v>0</v>
      </c>
      <c r="BX1132">
        <v>0</v>
      </c>
      <c r="BY1132">
        <v>0</v>
      </c>
      <c r="BZ1132">
        <v>0</v>
      </c>
      <c r="CA1132">
        <v>0</v>
      </c>
      <c r="CB1132">
        <v>0</v>
      </c>
      <c r="CC1132">
        <v>0</v>
      </c>
      <c r="CD1132">
        <v>0</v>
      </c>
      <c r="CE1132" t="s">
        <v>138</v>
      </c>
      <c r="CG1132" t="s">
        <v>335</v>
      </c>
      <c r="CI1132" t="s">
        <v>130</v>
      </c>
      <c r="CJ1132" t="s">
        <v>51</v>
      </c>
      <c r="CL1132" t="s">
        <v>51</v>
      </c>
      <c r="CN1132" t="s">
        <v>346</v>
      </c>
      <c r="CP1132">
        <v>10</v>
      </c>
      <c r="CS1132" t="s">
        <v>337</v>
      </c>
    </row>
    <row r="1133" spans="1:98" customFormat="1">
      <c r="A1133">
        <v>144605</v>
      </c>
      <c r="B1133" t="s">
        <v>401</v>
      </c>
      <c r="C1133" t="s">
        <v>322</v>
      </c>
      <c r="D1133">
        <v>1959</v>
      </c>
      <c r="E1133">
        <v>67</v>
      </c>
      <c r="F1133" t="s">
        <v>339</v>
      </c>
      <c r="G1133" t="s">
        <v>78</v>
      </c>
      <c r="H1133" t="s">
        <v>918</v>
      </c>
      <c r="I1133" t="s">
        <v>349</v>
      </c>
      <c r="J1133" t="s">
        <v>325</v>
      </c>
      <c r="K1133" s="329">
        <v>46122.650555555556</v>
      </c>
      <c r="L1133" t="s">
        <v>309</v>
      </c>
      <c r="M1133" t="s">
        <v>29</v>
      </c>
      <c r="N1133" t="s">
        <v>458</v>
      </c>
      <c r="O1133" t="s">
        <v>459</v>
      </c>
      <c r="P1133" t="s">
        <v>353</v>
      </c>
      <c r="Q1133" t="s">
        <v>305</v>
      </c>
      <c r="R1133" t="s">
        <v>123</v>
      </c>
      <c r="S1133" t="s">
        <v>123</v>
      </c>
      <c r="T1133" t="s">
        <v>394</v>
      </c>
      <c r="U1133" t="s">
        <v>331</v>
      </c>
      <c r="V1133" t="s">
        <v>105</v>
      </c>
      <c r="W1133" t="s">
        <v>499</v>
      </c>
      <c r="X1133">
        <v>0</v>
      </c>
      <c r="Y1133">
        <v>0</v>
      </c>
      <c r="Z1133">
        <v>0</v>
      </c>
      <c r="AA1133">
        <v>0</v>
      </c>
      <c r="AB1133">
        <v>0</v>
      </c>
      <c r="AC1133">
        <v>0</v>
      </c>
      <c r="AD1133">
        <v>0</v>
      </c>
      <c r="AE1133">
        <v>0</v>
      </c>
      <c r="AF1133">
        <v>0</v>
      </c>
      <c r="AG1133">
        <v>0</v>
      </c>
      <c r="AH1133">
        <v>0</v>
      </c>
      <c r="AI1133">
        <v>0</v>
      </c>
      <c r="AJ1133">
        <v>0</v>
      </c>
      <c r="AK1133">
        <v>0</v>
      </c>
      <c r="AL1133">
        <v>1</v>
      </c>
      <c r="AM1133">
        <v>0</v>
      </c>
      <c r="AN1133">
        <v>0</v>
      </c>
      <c r="AO1133">
        <v>0</v>
      </c>
      <c r="AP1133" t="s">
        <v>345</v>
      </c>
      <c r="AQ1133">
        <v>1</v>
      </c>
      <c r="AR1133">
        <v>0</v>
      </c>
      <c r="AS1133">
        <v>0</v>
      </c>
      <c r="AT1133">
        <v>0</v>
      </c>
      <c r="AU1133">
        <v>0</v>
      </c>
      <c r="AV1133">
        <v>0</v>
      </c>
      <c r="AW1133">
        <v>0</v>
      </c>
      <c r="AX1133">
        <v>0</v>
      </c>
      <c r="AY1133" t="s">
        <v>345</v>
      </c>
      <c r="AZ1133">
        <v>1</v>
      </c>
      <c r="BA1133">
        <v>0</v>
      </c>
      <c r="BB1133">
        <v>0</v>
      </c>
      <c r="BC1133">
        <v>0</v>
      </c>
      <c r="BD1133">
        <v>0</v>
      </c>
      <c r="BE1133">
        <v>0</v>
      </c>
      <c r="BF1133">
        <v>0</v>
      </c>
      <c r="BG1133">
        <v>0</v>
      </c>
      <c r="BH1133">
        <v>0</v>
      </c>
      <c r="BI1133" t="s">
        <v>51</v>
      </c>
      <c r="BK1133" t="s">
        <v>130</v>
      </c>
      <c r="BL1133" t="s">
        <v>129</v>
      </c>
      <c r="BM1133" t="s">
        <v>128</v>
      </c>
      <c r="BN1133" t="s">
        <v>120</v>
      </c>
      <c r="BO1133" t="s">
        <v>924</v>
      </c>
      <c r="BP1133">
        <v>0</v>
      </c>
      <c r="BQ1133">
        <v>0</v>
      </c>
      <c r="BR1133">
        <v>0</v>
      </c>
      <c r="BS1133">
        <v>0</v>
      </c>
      <c r="BT1133">
        <v>0</v>
      </c>
      <c r="BU1133">
        <v>1</v>
      </c>
      <c r="BV1133">
        <v>0</v>
      </c>
      <c r="BW1133">
        <v>0</v>
      </c>
      <c r="BX1133">
        <v>0</v>
      </c>
      <c r="BY1133">
        <v>0</v>
      </c>
      <c r="BZ1133">
        <v>0</v>
      </c>
      <c r="CA1133">
        <v>0</v>
      </c>
      <c r="CB1133">
        <v>0</v>
      </c>
      <c r="CC1133">
        <v>0</v>
      </c>
      <c r="CD1133">
        <v>0</v>
      </c>
      <c r="CE1133" t="s">
        <v>335</v>
      </c>
      <c r="CG1133" t="s">
        <v>335</v>
      </c>
      <c r="CI1133" t="s">
        <v>127</v>
      </c>
      <c r="CJ1133" t="s">
        <v>51</v>
      </c>
      <c r="CL1133" t="s">
        <v>51</v>
      </c>
      <c r="CN1133" t="s">
        <v>346</v>
      </c>
      <c r="CP1133">
        <v>10</v>
      </c>
    </row>
    <row r="1134" spans="1:98" customFormat="1">
      <c r="A1134">
        <v>199314</v>
      </c>
      <c r="B1134" t="s">
        <v>321</v>
      </c>
      <c r="C1134" t="s">
        <v>360</v>
      </c>
      <c r="D1134">
        <v>1964</v>
      </c>
      <c r="E1134">
        <v>62</v>
      </c>
      <c r="F1134" t="s">
        <v>339</v>
      </c>
      <c r="G1134" t="s">
        <v>78</v>
      </c>
      <c r="H1134" t="s">
        <v>467</v>
      </c>
      <c r="I1134" t="s">
        <v>397</v>
      </c>
      <c r="J1134" t="s">
        <v>350</v>
      </c>
      <c r="K1134" s="329">
        <v>46122.649664351855</v>
      </c>
      <c r="L1134" t="s">
        <v>309</v>
      </c>
      <c r="M1134" t="s">
        <v>33</v>
      </c>
      <c r="N1134" t="s">
        <v>522</v>
      </c>
      <c r="O1134" t="s">
        <v>319</v>
      </c>
      <c r="P1134" t="s">
        <v>405</v>
      </c>
      <c r="Q1134" t="s">
        <v>306</v>
      </c>
      <c r="R1134" t="s">
        <v>383</v>
      </c>
      <c r="S1134" t="s">
        <v>121</v>
      </c>
      <c r="T1134" t="s">
        <v>121</v>
      </c>
      <c r="U1134" t="s">
        <v>331</v>
      </c>
      <c r="V1134" t="s">
        <v>112</v>
      </c>
      <c r="W1134" t="s">
        <v>740</v>
      </c>
      <c r="X1134">
        <v>0</v>
      </c>
      <c r="Y1134">
        <v>0</v>
      </c>
      <c r="Z1134">
        <v>0</v>
      </c>
      <c r="AA1134">
        <v>1</v>
      </c>
      <c r="AB1134">
        <v>1</v>
      </c>
      <c r="AC1134">
        <v>0</v>
      </c>
      <c r="AD1134">
        <v>0</v>
      </c>
      <c r="AE1134">
        <v>0</v>
      </c>
      <c r="AF1134">
        <v>0</v>
      </c>
      <c r="AG1134">
        <v>0</v>
      </c>
      <c r="AH1134">
        <v>0</v>
      </c>
      <c r="AI1134">
        <v>0</v>
      </c>
      <c r="AJ1134">
        <v>0</v>
      </c>
      <c r="AK1134">
        <v>0</v>
      </c>
      <c r="AL1134">
        <v>0</v>
      </c>
      <c r="AM1134">
        <v>0</v>
      </c>
      <c r="AN1134">
        <v>0</v>
      </c>
      <c r="AO1134">
        <v>0</v>
      </c>
      <c r="AP1134" t="s">
        <v>433</v>
      </c>
      <c r="AQ1134">
        <v>0</v>
      </c>
      <c r="AR1134">
        <v>0</v>
      </c>
      <c r="AS1134">
        <v>0</v>
      </c>
      <c r="AT1134">
        <v>0</v>
      </c>
      <c r="AU1134">
        <v>0</v>
      </c>
      <c r="AV1134">
        <v>1</v>
      </c>
      <c r="AW1134">
        <v>0</v>
      </c>
      <c r="AX1134">
        <v>0</v>
      </c>
      <c r="AY1134" t="s">
        <v>433</v>
      </c>
      <c r="AZ1134">
        <v>0</v>
      </c>
      <c r="BA1134">
        <v>0</v>
      </c>
      <c r="BB1134">
        <v>0</v>
      </c>
      <c r="BC1134">
        <v>0</v>
      </c>
      <c r="BD1134">
        <v>1</v>
      </c>
      <c r="BE1134">
        <v>0</v>
      </c>
      <c r="BF1134">
        <v>0</v>
      </c>
      <c r="BG1134">
        <v>0</v>
      </c>
      <c r="BH1134">
        <v>0</v>
      </c>
      <c r="BI1134" t="s">
        <v>51</v>
      </c>
      <c r="BJ1134" t="s">
        <v>3390</v>
      </c>
      <c r="BK1134" t="s">
        <v>131</v>
      </c>
      <c r="BL1134" t="s">
        <v>130</v>
      </c>
      <c r="BM1134" t="s">
        <v>130</v>
      </c>
      <c r="BN1134" t="s">
        <v>117</v>
      </c>
      <c r="BO1134" t="s">
        <v>933</v>
      </c>
      <c r="BP1134">
        <v>0</v>
      </c>
      <c r="BQ1134">
        <v>0</v>
      </c>
      <c r="BR1134">
        <v>0</v>
      </c>
      <c r="BS1134">
        <v>0</v>
      </c>
      <c r="BT1134">
        <v>0</v>
      </c>
      <c r="BU1134">
        <v>0</v>
      </c>
      <c r="BV1134">
        <v>0</v>
      </c>
      <c r="BW1134">
        <v>0</v>
      </c>
      <c r="BX1134">
        <v>0</v>
      </c>
      <c r="BY1134">
        <v>0</v>
      </c>
      <c r="BZ1134">
        <v>0</v>
      </c>
      <c r="CA1134">
        <v>1</v>
      </c>
      <c r="CB1134">
        <v>0</v>
      </c>
      <c r="CC1134">
        <v>0</v>
      </c>
      <c r="CD1134">
        <v>0</v>
      </c>
      <c r="CE1134" t="s">
        <v>335</v>
      </c>
      <c r="CG1134" t="s">
        <v>335</v>
      </c>
      <c r="CI1134" t="s">
        <v>128</v>
      </c>
      <c r="CJ1134" t="s">
        <v>51</v>
      </c>
      <c r="CL1134" t="s">
        <v>51</v>
      </c>
      <c r="CN1134" t="s">
        <v>346</v>
      </c>
      <c r="CP1134">
        <v>10</v>
      </c>
      <c r="CS1134" t="s">
        <v>337</v>
      </c>
    </row>
    <row r="1135" spans="1:98" customFormat="1">
      <c r="A1135">
        <v>199308</v>
      </c>
      <c r="B1135" t="s">
        <v>518</v>
      </c>
      <c r="C1135" t="s">
        <v>322</v>
      </c>
      <c r="D1135">
        <v>1965</v>
      </c>
      <c r="E1135">
        <v>61</v>
      </c>
      <c r="F1135" t="s">
        <v>339</v>
      </c>
      <c r="G1135" t="s">
        <v>84</v>
      </c>
      <c r="H1135" t="s">
        <v>765</v>
      </c>
      <c r="I1135" t="s">
        <v>410</v>
      </c>
      <c r="J1135" t="s">
        <v>325</v>
      </c>
      <c r="K1135" s="329">
        <v>46122.648275462961</v>
      </c>
      <c r="L1135" t="s">
        <v>309</v>
      </c>
      <c r="M1135" t="s">
        <v>727</v>
      </c>
      <c r="N1135" t="s">
        <v>728</v>
      </c>
      <c r="O1135" t="s">
        <v>453</v>
      </c>
      <c r="P1135" t="s">
        <v>342</v>
      </c>
      <c r="Q1135" t="s">
        <v>307</v>
      </c>
      <c r="R1135" t="s">
        <v>123</v>
      </c>
      <c r="S1135" t="s">
        <v>123</v>
      </c>
      <c r="T1135" t="s">
        <v>394</v>
      </c>
      <c r="U1135" t="s">
        <v>331</v>
      </c>
      <c r="V1135" t="s">
        <v>107</v>
      </c>
      <c r="W1135" t="s">
        <v>470</v>
      </c>
      <c r="X1135">
        <v>0</v>
      </c>
      <c r="Y1135">
        <v>0</v>
      </c>
      <c r="Z1135">
        <v>1</v>
      </c>
      <c r="AA1135">
        <v>0</v>
      </c>
      <c r="AB1135">
        <v>0</v>
      </c>
      <c r="AC1135">
        <v>0</v>
      </c>
      <c r="AD1135">
        <v>0</v>
      </c>
      <c r="AE1135">
        <v>0</v>
      </c>
      <c r="AF1135">
        <v>0</v>
      </c>
      <c r="AG1135">
        <v>0</v>
      </c>
      <c r="AH1135">
        <v>0</v>
      </c>
      <c r="AI1135">
        <v>0</v>
      </c>
      <c r="AJ1135">
        <v>0</v>
      </c>
      <c r="AK1135">
        <v>0</v>
      </c>
      <c r="AL1135">
        <v>0</v>
      </c>
      <c r="AM1135">
        <v>0</v>
      </c>
      <c r="AN1135">
        <v>0</v>
      </c>
      <c r="AO1135">
        <v>0</v>
      </c>
      <c r="AP1135" t="s">
        <v>345</v>
      </c>
      <c r="AQ1135">
        <v>1</v>
      </c>
      <c r="AR1135">
        <v>0</v>
      </c>
      <c r="AS1135">
        <v>0</v>
      </c>
      <c r="AT1135">
        <v>0</v>
      </c>
      <c r="AU1135">
        <v>0</v>
      </c>
      <c r="AV1135">
        <v>0</v>
      </c>
      <c r="AW1135">
        <v>0</v>
      </c>
      <c r="AX1135">
        <v>0</v>
      </c>
      <c r="AY1135" t="s">
        <v>345</v>
      </c>
      <c r="AZ1135">
        <v>1</v>
      </c>
      <c r="BA1135">
        <v>0</v>
      </c>
      <c r="BB1135">
        <v>0</v>
      </c>
      <c r="BC1135">
        <v>0</v>
      </c>
      <c r="BD1135">
        <v>0</v>
      </c>
      <c r="BE1135">
        <v>0</v>
      </c>
      <c r="BF1135">
        <v>0</v>
      </c>
      <c r="BG1135">
        <v>0</v>
      </c>
      <c r="BH1135">
        <v>0</v>
      </c>
      <c r="BK1135" t="s">
        <v>386</v>
      </c>
      <c r="BL1135" t="s">
        <v>129</v>
      </c>
      <c r="BM1135" t="s">
        <v>131</v>
      </c>
      <c r="BN1135" t="s">
        <v>117</v>
      </c>
      <c r="BO1135" t="s">
        <v>924</v>
      </c>
      <c r="BP1135">
        <v>0</v>
      </c>
      <c r="BQ1135">
        <v>0</v>
      </c>
      <c r="BR1135">
        <v>0</v>
      </c>
      <c r="BS1135">
        <v>0</v>
      </c>
      <c r="BT1135">
        <v>0</v>
      </c>
      <c r="BU1135">
        <v>1</v>
      </c>
      <c r="BV1135">
        <v>0</v>
      </c>
      <c r="BW1135">
        <v>0</v>
      </c>
      <c r="BX1135">
        <v>0</v>
      </c>
      <c r="BY1135">
        <v>0</v>
      </c>
      <c r="BZ1135">
        <v>0</v>
      </c>
      <c r="CA1135">
        <v>0</v>
      </c>
      <c r="CB1135">
        <v>0</v>
      </c>
      <c r="CC1135">
        <v>0</v>
      </c>
      <c r="CD1135">
        <v>0</v>
      </c>
      <c r="CE1135" t="s">
        <v>335</v>
      </c>
      <c r="CG1135" t="s">
        <v>335</v>
      </c>
      <c r="CI1135" t="s">
        <v>129</v>
      </c>
      <c r="CJ1135" t="s">
        <v>52</v>
      </c>
      <c r="CL1135" t="s">
        <v>52</v>
      </c>
      <c r="CN1135" t="s">
        <v>346</v>
      </c>
      <c r="CP1135">
        <v>6</v>
      </c>
    </row>
    <row r="1136" spans="1:98" customFormat="1">
      <c r="A1136">
        <v>199311</v>
      </c>
      <c r="B1136" t="s">
        <v>1363</v>
      </c>
      <c r="C1136" t="s">
        <v>360</v>
      </c>
      <c r="D1136">
        <v>1991</v>
      </c>
      <c r="E1136">
        <v>35</v>
      </c>
      <c r="F1136" t="s">
        <v>57</v>
      </c>
      <c r="G1136" t="s">
        <v>84</v>
      </c>
      <c r="H1136" t="s">
        <v>388</v>
      </c>
      <c r="I1136" t="s">
        <v>410</v>
      </c>
      <c r="J1136" t="s">
        <v>350</v>
      </c>
      <c r="K1136" s="329">
        <v>46122.635844907411</v>
      </c>
      <c r="L1136" t="s">
        <v>309</v>
      </c>
      <c r="M1136" t="s">
        <v>1363</v>
      </c>
      <c r="N1136" t="s">
        <v>1364</v>
      </c>
      <c r="O1136" t="s">
        <v>459</v>
      </c>
      <c r="P1136" t="s">
        <v>353</v>
      </c>
      <c r="Q1136" t="s">
        <v>305</v>
      </c>
      <c r="R1136" t="s">
        <v>123</v>
      </c>
      <c r="S1136" t="s">
        <v>123</v>
      </c>
      <c r="T1136" t="s">
        <v>330</v>
      </c>
      <c r="U1136" t="s">
        <v>331</v>
      </c>
      <c r="V1136" t="s">
        <v>110</v>
      </c>
      <c r="W1136" t="s">
        <v>1780</v>
      </c>
      <c r="X1136">
        <v>0</v>
      </c>
      <c r="Y1136">
        <v>0</v>
      </c>
      <c r="Z1136">
        <v>1</v>
      </c>
      <c r="AA1136">
        <v>0</v>
      </c>
      <c r="AB1136">
        <v>0</v>
      </c>
      <c r="AC1136">
        <v>1</v>
      </c>
      <c r="AD1136">
        <v>0</v>
      </c>
      <c r="AE1136">
        <v>0</v>
      </c>
      <c r="AF1136">
        <v>1</v>
      </c>
      <c r="AG1136">
        <v>0</v>
      </c>
      <c r="AH1136">
        <v>0</v>
      </c>
      <c r="AI1136">
        <v>0</v>
      </c>
      <c r="AJ1136">
        <v>0</v>
      </c>
      <c r="AK1136">
        <v>0</v>
      </c>
      <c r="AL1136">
        <v>0</v>
      </c>
      <c r="AM1136">
        <v>0</v>
      </c>
      <c r="AN1136">
        <v>0</v>
      </c>
      <c r="AO1136">
        <v>0</v>
      </c>
      <c r="AP1136" t="s">
        <v>333</v>
      </c>
      <c r="AQ1136">
        <v>0</v>
      </c>
      <c r="AR1136">
        <v>0</v>
      </c>
      <c r="AS1136">
        <v>1</v>
      </c>
      <c r="AT1136">
        <v>1</v>
      </c>
      <c r="AU1136">
        <v>0</v>
      </c>
      <c r="AV1136">
        <v>0</v>
      </c>
      <c r="AW1136">
        <v>0</v>
      </c>
      <c r="AX1136">
        <v>0</v>
      </c>
      <c r="AY1136" t="s">
        <v>604</v>
      </c>
      <c r="AZ1136">
        <v>0</v>
      </c>
      <c r="BA1136">
        <v>0</v>
      </c>
      <c r="BB1136">
        <v>0</v>
      </c>
      <c r="BC1136">
        <v>1</v>
      </c>
      <c r="BD1136">
        <v>0</v>
      </c>
      <c r="BE1136">
        <v>1</v>
      </c>
      <c r="BF1136">
        <v>0</v>
      </c>
      <c r="BG1136">
        <v>0</v>
      </c>
      <c r="BH1136">
        <v>0</v>
      </c>
      <c r="BK1136" t="s">
        <v>132</v>
      </c>
      <c r="BL1136" t="s">
        <v>131</v>
      </c>
      <c r="BM1136" t="s">
        <v>131</v>
      </c>
      <c r="BN1136" t="s">
        <v>117</v>
      </c>
      <c r="BO1136" t="s">
        <v>927</v>
      </c>
      <c r="BP1136">
        <v>0</v>
      </c>
      <c r="BQ1136">
        <v>1</v>
      </c>
      <c r="BR1136">
        <v>0</v>
      </c>
      <c r="BS1136">
        <v>0</v>
      </c>
      <c r="BT1136">
        <v>0</v>
      </c>
      <c r="BU1136">
        <v>1</v>
      </c>
      <c r="BV1136">
        <v>0</v>
      </c>
      <c r="BW1136">
        <v>0</v>
      </c>
      <c r="BX1136">
        <v>0</v>
      </c>
      <c r="BY1136">
        <v>0</v>
      </c>
      <c r="BZ1136">
        <v>0</v>
      </c>
      <c r="CA1136">
        <v>0</v>
      </c>
      <c r="CB1136">
        <v>0</v>
      </c>
      <c r="CC1136">
        <v>0</v>
      </c>
      <c r="CD1136">
        <v>0</v>
      </c>
      <c r="CE1136" t="s">
        <v>335</v>
      </c>
      <c r="CG1136" t="s">
        <v>335</v>
      </c>
      <c r="CI1136" t="s">
        <v>127</v>
      </c>
      <c r="CJ1136" t="s">
        <v>52</v>
      </c>
      <c r="CL1136" t="s">
        <v>51</v>
      </c>
      <c r="CN1136" t="s">
        <v>346</v>
      </c>
      <c r="CP1136">
        <v>7</v>
      </c>
      <c r="CS1136" t="s">
        <v>347</v>
      </c>
    </row>
    <row r="1137" spans="1:98" customFormat="1">
      <c r="A1137">
        <v>199308</v>
      </c>
      <c r="B1137" t="s">
        <v>518</v>
      </c>
      <c r="C1137" t="s">
        <v>322</v>
      </c>
      <c r="D1137">
        <v>1965</v>
      </c>
      <c r="E1137">
        <v>61</v>
      </c>
      <c r="F1137" t="s">
        <v>339</v>
      </c>
      <c r="G1137" t="s">
        <v>84</v>
      </c>
      <c r="H1137" t="s">
        <v>765</v>
      </c>
      <c r="I1137" t="s">
        <v>410</v>
      </c>
      <c r="J1137" t="s">
        <v>325</v>
      </c>
      <c r="K1137" s="329">
        <v>46122.635381944441</v>
      </c>
      <c r="L1137" t="s">
        <v>309</v>
      </c>
      <c r="M1137" t="s">
        <v>518</v>
      </c>
      <c r="N1137" t="s">
        <v>519</v>
      </c>
      <c r="O1137" t="s">
        <v>453</v>
      </c>
      <c r="P1137" t="s">
        <v>342</v>
      </c>
      <c r="Q1137" t="s">
        <v>307</v>
      </c>
      <c r="R1137" t="s">
        <v>123</v>
      </c>
      <c r="S1137" t="s">
        <v>123</v>
      </c>
      <c r="T1137" t="s">
        <v>394</v>
      </c>
      <c r="U1137" t="s">
        <v>331</v>
      </c>
      <c r="V1137" t="s">
        <v>107</v>
      </c>
      <c r="W1137" t="s">
        <v>430</v>
      </c>
      <c r="X1137">
        <v>0</v>
      </c>
      <c r="Y1137">
        <v>1</v>
      </c>
      <c r="Z1137">
        <v>1</v>
      </c>
      <c r="AA1137">
        <v>0</v>
      </c>
      <c r="AB1137">
        <v>0</v>
      </c>
      <c r="AC1137">
        <v>0</v>
      </c>
      <c r="AD1137">
        <v>0</v>
      </c>
      <c r="AE1137">
        <v>0</v>
      </c>
      <c r="AF1137">
        <v>0</v>
      </c>
      <c r="AG1137">
        <v>0</v>
      </c>
      <c r="AH1137">
        <v>0</v>
      </c>
      <c r="AI1137">
        <v>0</v>
      </c>
      <c r="AJ1137">
        <v>0</v>
      </c>
      <c r="AK1137">
        <v>0</v>
      </c>
      <c r="AL1137">
        <v>0</v>
      </c>
      <c r="AM1137">
        <v>0</v>
      </c>
      <c r="AN1137">
        <v>0</v>
      </c>
      <c r="AO1137">
        <v>0</v>
      </c>
      <c r="AP1137" t="s">
        <v>345</v>
      </c>
      <c r="AQ1137">
        <v>1</v>
      </c>
      <c r="AR1137">
        <v>0</v>
      </c>
      <c r="AS1137">
        <v>0</v>
      </c>
      <c r="AT1137">
        <v>0</v>
      </c>
      <c r="AU1137">
        <v>0</v>
      </c>
      <c r="AV1137">
        <v>0</v>
      </c>
      <c r="AW1137">
        <v>0</v>
      </c>
      <c r="AX1137">
        <v>0</v>
      </c>
      <c r="AY1137" t="s">
        <v>345</v>
      </c>
      <c r="AZ1137">
        <v>1</v>
      </c>
      <c r="BA1137">
        <v>0</v>
      </c>
      <c r="BB1137">
        <v>0</v>
      </c>
      <c r="BC1137">
        <v>0</v>
      </c>
      <c r="BD1137">
        <v>0</v>
      </c>
      <c r="BE1137">
        <v>0</v>
      </c>
      <c r="BF1137">
        <v>0</v>
      </c>
      <c r="BG1137">
        <v>0</v>
      </c>
      <c r="BH1137">
        <v>0</v>
      </c>
      <c r="BI1137" t="s">
        <v>52</v>
      </c>
      <c r="BK1137" t="s">
        <v>386</v>
      </c>
      <c r="BL1137" t="s">
        <v>129</v>
      </c>
      <c r="BM1137" t="s">
        <v>131</v>
      </c>
      <c r="BN1137" t="s">
        <v>118</v>
      </c>
      <c r="BO1137" t="s">
        <v>924</v>
      </c>
      <c r="BP1137">
        <v>0</v>
      </c>
      <c r="BQ1137">
        <v>0</v>
      </c>
      <c r="BR1137">
        <v>0</v>
      </c>
      <c r="BS1137">
        <v>0</v>
      </c>
      <c r="BT1137">
        <v>0</v>
      </c>
      <c r="BU1137">
        <v>1</v>
      </c>
      <c r="BV1137">
        <v>0</v>
      </c>
      <c r="BW1137">
        <v>0</v>
      </c>
      <c r="BX1137">
        <v>0</v>
      </c>
      <c r="BY1137">
        <v>0</v>
      </c>
      <c r="BZ1137">
        <v>0</v>
      </c>
      <c r="CA1137">
        <v>0</v>
      </c>
      <c r="CB1137">
        <v>0</v>
      </c>
      <c r="CC1137">
        <v>0</v>
      </c>
      <c r="CD1137">
        <v>0</v>
      </c>
      <c r="CE1137" t="s">
        <v>335</v>
      </c>
      <c r="CG1137" t="s">
        <v>335</v>
      </c>
      <c r="CI1137" t="s">
        <v>131</v>
      </c>
      <c r="CJ1137" t="s">
        <v>52</v>
      </c>
      <c r="CL1137" t="s">
        <v>52</v>
      </c>
      <c r="CN1137" t="s">
        <v>346</v>
      </c>
      <c r="CP1137">
        <v>6</v>
      </c>
    </row>
    <row r="1138" spans="1:98" customFormat="1">
      <c r="A1138">
        <v>199306</v>
      </c>
      <c r="B1138" t="s">
        <v>321</v>
      </c>
      <c r="C1138" t="s">
        <v>322</v>
      </c>
      <c r="D1138">
        <v>1966</v>
      </c>
      <c r="E1138">
        <v>60</v>
      </c>
      <c r="F1138" t="s">
        <v>339</v>
      </c>
      <c r="G1138" t="s">
        <v>49</v>
      </c>
      <c r="H1138" t="s">
        <v>377</v>
      </c>
      <c r="I1138" t="s">
        <v>367</v>
      </c>
      <c r="J1138" t="s">
        <v>325</v>
      </c>
      <c r="K1138" s="329">
        <v>46122.625844907408</v>
      </c>
      <c r="L1138" t="s">
        <v>309</v>
      </c>
      <c r="M1138" t="s">
        <v>461</v>
      </c>
      <c r="N1138" t="s">
        <v>541</v>
      </c>
      <c r="O1138" t="s">
        <v>377</v>
      </c>
      <c r="P1138" t="s">
        <v>365</v>
      </c>
      <c r="Q1138" t="s">
        <v>304</v>
      </c>
      <c r="R1138" t="s">
        <v>383</v>
      </c>
      <c r="S1138" t="s">
        <v>122</v>
      </c>
      <c r="T1138" t="s">
        <v>343</v>
      </c>
      <c r="U1138" t="s">
        <v>82</v>
      </c>
      <c r="V1138" t="s">
        <v>107</v>
      </c>
      <c r="W1138" t="s">
        <v>373</v>
      </c>
      <c r="X1138">
        <v>0</v>
      </c>
      <c r="Y1138">
        <v>0</v>
      </c>
      <c r="Z1138">
        <v>0</v>
      </c>
      <c r="AA1138">
        <v>0</v>
      </c>
      <c r="AB1138">
        <v>0</v>
      </c>
      <c r="AC1138">
        <v>0</v>
      </c>
      <c r="AD1138">
        <v>0</v>
      </c>
      <c r="AE1138">
        <v>0</v>
      </c>
      <c r="AF1138">
        <v>0</v>
      </c>
      <c r="AG1138">
        <v>0</v>
      </c>
      <c r="AH1138">
        <v>0</v>
      </c>
      <c r="AI1138">
        <v>0</v>
      </c>
      <c r="AJ1138">
        <v>0</v>
      </c>
      <c r="AK1138">
        <v>0</v>
      </c>
      <c r="AL1138">
        <v>0</v>
      </c>
      <c r="AM1138">
        <v>0</v>
      </c>
      <c r="AN1138">
        <v>0</v>
      </c>
      <c r="AO1138" t="s">
        <v>1461</v>
      </c>
      <c r="AP1138" t="s">
        <v>345</v>
      </c>
      <c r="AQ1138">
        <v>1</v>
      </c>
      <c r="AR1138">
        <v>0</v>
      </c>
      <c r="AS1138">
        <v>0</v>
      </c>
      <c r="AT1138">
        <v>0</v>
      </c>
      <c r="AU1138">
        <v>0</v>
      </c>
      <c r="AV1138">
        <v>0</v>
      </c>
      <c r="AW1138">
        <v>0</v>
      </c>
      <c r="AX1138">
        <v>0</v>
      </c>
      <c r="AY1138" t="s">
        <v>345</v>
      </c>
      <c r="AZ1138">
        <v>1</v>
      </c>
      <c r="BA1138">
        <v>0</v>
      </c>
      <c r="BB1138">
        <v>0</v>
      </c>
      <c r="BC1138">
        <v>0</v>
      </c>
      <c r="BD1138">
        <v>0</v>
      </c>
      <c r="BE1138">
        <v>0</v>
      </c>
      <c r="BF1138">
        <v>0</v>
      </c>
      <c r="BG1138">
        <v>0</v>
      </c>
      <c r="BH1138">
        <v>0</v>
      </c>
      <c r="BI1138" t="s">
        <v>52</v>
      </c>
      <c r="BK1138" t="s">
        <v>130</v>
      </c>
      <c r="BL1138" t="s">
        <v>129</v>
      </c>
      <c r="BM1138" t="s">
        <v>130</v>
      </c>
      <c r="BN1138" t="s">
        <v>120</v>
      </c>
      <c r="BO1138" t="s">
        <v>373</v>
      </c>
      <c r="BP1138">
        <v>0</v>
      </c>
      <c r="BQ1138">
        <v>0</v>
      </c>
      <c r="BR1138">
        <v>0</v>
      </c>
      <c r="BS1138">
        <v>0</v>
      </c>
      <c r="BT1138">
        <v>0</v>
      </c>
      <c r="BU1138">
        <v>0</v>
      </c>
      <c r="BV1138">
        <v>0</v>
      </c>
      <c r="BW1138">
        <v>0</v>
      </c>
      <c r="BX1138">
        <v>0</v>
      </c>
      <c r="BY1138">
        <v>0</v>
      </c>
      <c r="BZ1138">
        <v>0</v>
      </c>
      <c r="CA1138">
        <v>0</v>
      </c>
      <c r="CB1138">
        <v>0</v>
      </c>
      <c r="CC1138">
        <v>0</v>
      </c>
      <c r="CD1138" t="s">
        <v>1791</v>
      </c>
      <c r="CE1138" t="s">
        <v>191</v>
      </c>
      <c r="CG1138" t="s">
        <v>228</v>
      </c>
      <c r="CI1138" t="s">
        <v>127</v>
      </c>
      <c r="CJ1138" t="s">
        <v>52</v>
      </c>
      <c r="CK1138" t="s">
        <v>3391</v>
      </c>
      <c r="CL1138" t="s">
        <v>52</v>
      </c>
      <c r="CM1138" t="s">
        <v>3392</v>
      </c>
      <c r="CN1138" t="s">
        <v>336</v>
      </c>
      <c r="CO1138" t="s">
        <v>3393</v>
      </c>
      <c r="CP1138">
        <v>8</v>
      </c>
      <c r="CQ1138" t="s">
        <v>1458</v>
      </c>
      <c r="CR1138" t="s">
        <v>3394</v>
      </c>
      <c r="CS1138" t="s">
        <v>337</v>
      </c>
      <c r="CT1138" t="s">
        <v>3395</v>
      </c>
    </row>
    <row r="1139" spans="1:98" customFormat="1">
      <c r="A1139">
        <v>107410</v>
      </c>
      <c r="B1139" t="s">
        <v>321</v>
      </c>
      <c r="C1139" t="s">
        <v>360</v>
      </c>
      <c r="D1139">
        <v>1954</v>
      </c>
      <c r="E1139">
        <v>72</v>
      </c>
      <c r="F1139" t="s">
        <v>376</v>
      </c>
      <c r="G1139" t="s">
        <v>49</v>
      </c>
      <c r="H1139" t="s">
        <v>459</v>
      </c>
      <c r="I1139" t="s">
        <v>402</v>
      </c>
      <c r="J1139" t="s">
        <v>350</v>
      </c>
      <c r="K1139" s="329">
        <v>46122.619340277779</v>
      </c>
      <c r="L1139" t="s">
        <v>309</v>
      </c>
      <c r="M1139" t="s">
        <v>29</v>
      </c>
      <c r="N1139" t="s">
        <v>458</v>
      </c>
      <c r="O1139" t="s">
        <v>459</v>
      </c>
      <c r="P1139" t="s">
        <v>353</v>
      </c>
      <c r="Q1139" t="s">
        <v>305</v>
      </c>
      <c r="R1139" t="s">
        <v>383</v>
      </c>
      <c r="S1139" t="s">
        <v>122</v>
      </c>
      <c r="T1139" t="s">
        <v>343</v>
      </c>
      <c r="U1139" t="s">
        <v>116</v>
      </c>
      <c r="V1139" t="s">
        <v>105</v>
      </c>
      <c r="W1139" t="s">
        <v>384</v>
      </c>
      <c r="X1139">
        <v>0</v>
      </c>
      <c r="Y1139">
        <v>0</v>
      </c>
      <c r="Z1139">
        <v>0</v>
      </c>
      <c r="AA1139">
        <v>0</v>
      </c>
      <c r="AB1139">
        <v>1</v>
      </c>
      <c r="AC1139">
        <v>0</v>
      </c>
      <c r="AD1139">
        <v>0</v>
      </c>
      <c r="AE1139">
        <v>0</v>
      </c>
      <c r="AF1139">
        <v>0</v>
      </c>
      <c r="AG1139">
        <v>0</v>
      </c>
      <c r="AH1139">
        <v>0</v>
      </c>
      <c r="AI1139">
        <v>0</v>
      </c>
      <c r="AJ1139">
        <v>0</v>
      </c>
      <c r="AK1139">
        <v>0</v>
      </c>
      <c r="AL1139">
        <v>0</v>
      </c>
      <c r="AM1139">
        <v>0</v>
      </c>
      <c r="AN1139">
        <v>0</v>
      </c>
      <c r="AO1139">
        <v>0</v>
      </c>
      <c r="AP1139" t="s">
        <v>345</v>
      </c>
      <c r="AQ1139">
        <v>1</v>
      </c>
      <c r="AR1139">
        <v>0</v>
      </c>
      <c r="AS1139">
        <v>0</v>
      </c>
      <c r="AT1139">
        <v>0</v>
      </c>
      <c r="AU1139">
        <v>0</v>
      </c>
      <c r="AV1139">
        <v>0</v>
      </c>
      <c r="AW1139">
        <v>0</v>
      </c>
      <c r="AX1139">
        <v>0</v>
      </c>
      <c r="AY1139" t="s">
        <v>345</v>
      </c>
      <c r="AZ1139">
        <v>1</v>
      </c>
      <c r="BA1139">
        <v>0</v>
      </c>
      <c r="BB1139">
        <v>0</v>
      </c>
      <c r="BC1139">
        <v>0</v>
      </c>
      <c r="BD1139">
        <v>0</v>
      </c>
      <c r="BE1139">
        <v>0</v>
      </c>
      <c r="BF1139">
        <v>0</v>
      </c>
      <c r="BG1139">
        <v>0</v>
      </c>
      <c r="BH1139">
        <v>0</v>
      </c>
      <c r="BI1139" t="s">
        <v>52</v>
      </c>
      <c r="BK1139" t="s">
        <v>133</v>
      </c>
      <c r="BL1139" t="s">
        <v>131</v>
      </c>
      <c r="BM1139" t="s">
        <v>132</v>
      </c>
      <c r="BN1139" t="s">
        <v>118</v>
      </c>
      <c r="BO1139" t="s">
        <v>922</v>
      </c>
      <c r="BP1139">
        <v>1</v>
      </c>
      <c r="BQ1139">
        <v>0</v>
      </c>
      <c r="BR1139">
        <v>0</v>
      </c>
      <c r="BS1139">
        <v>0</v>
      </c>
      <c r="BT1139">
        <v>0</v>
      </c>
      <c r="BU1139">
        <v>0</v>
      </c>
      <c r="BV1139">
        <v>0</v>
      </c>
      <c r="BW1139">
        <v>0</v>
      </c>
      <c r="BX1139">
        <v>0</v>
      </c>
      <c r="BY1139">
        <v>0</v>
      </c>
      <c r="BZ1139">
        <v>0</v>
      </c>
      <c r="CA1139">
        <v>0</v>
      </c>
      <c r="CB1139">
        <v>0</v>
      </c>
      <c r="CC1139">
        <v>0</v>
      </c>
      <c r="CD1139">
        <v>0</v>
      </c>
      <c r="CE1139" t="s">
        <v>137</v>
      </c>
      <c r="CG1139" t="s">
        <v>160</v>
      </c>
      <c r="CI1139" t="s">
        <v>128</v>
      </c>
      <c r="CJ1139" t="s">
        <v>52</v>
      </c>
      <c r="CL1139" t="s">
        <v>52</v>
      </c>
      <c r="CN1139" t="s">
        <v>346</v>
      </c>
      <c r="CP1139">
        <v>6</v>
      </c>
      <c r="CS1139" t="s">
        <v>473</v>
      </c>
    </row>
    <row r="1140" spans="1:98" customFormat="1">
      <c r="A1140">
        <v>122311</v>
      </c>
      <c r="B1140" t="s">
        <v>321</v>
      </c>
      <c r="C1140" t="s">
        <v>360</v>
      </c>
      <c r="D1140">
        <v>1953</v>
      </c>
      <c r="E1140">
        <v>73</v>
      </c>
      <c r="F1140" t="s">
        <v>376</v>
      </c>
      <c r="G1140" t="s">
        <v>49</v>
      </c>
      <c r="H1140" t="s">
        <v>328</v>
      </c>
      <c r="I1140" t="s">
        <v>410</v>
      </c>
      <c r="J1140" t="s">
        <v>350</v>
      </c>
      <c r="K1140" s="329">
        <v>46122.566423611112</v>
      </c>
      <c r="L1140" t="s">
        <v>309</v>
      </c>
      <c r="M1140" t="s">
        <v>379</v>
      </c>
      <c r="N1140" t="s">
        <v>380</v>
      </c>
      <c r="O1140" t="s">
        <v>381</v>
      </c>
      <c r="P1140" t="s">
        <v>382</v>
      </c>
      <c r="Q1140" t="s">
        <v>1255</v>
      </c>
      <c r="R1140" t="s">
        <v>383</v>
      </c>
      <c r="S1140" t="s">
        <v>121</v>
      </c>
      <c r="T1140" t="s">
        <v>121</v>
      </c>
      <c r="U1140" t="s">
        <v>331</v>
      </c>
      <c r="V1140" t="s">
        <v>112</v>
      </c>
      <c r="W1140" t="s">
        <v>524</v>
      </c>
      <c r="X1140">
        <v>0</v>
      </c>
      <c r="Y1140">
        <v>1</v>
      </c>
      <c r="Z1140">
        <v>0</v>
      </c>
      <c r="AA1140">
        <v>0</v>
      </c>
      <c r="AB1140">
        <v>0</v>
      </c>
      <c r="AC1140">
        <v>0</v>
      </c>
      <c r="AD1140">
        <v>0</v>
      </c>
      <c r="AE1140">
        <v>0</v>
      </c>
      <c r="AF1140">
        <v>0</v>
      </c>
      <c r="AG1140">
        <v>0</v>
      </c>
      <c r="AH1140">
        <v>0</v>
      </c>
      <c r="AI1140">
        <v>0</v>
      </c>
      <c r="AJ1140">
        <v>0</v>
      </c>
      <c r="AK1140">
        <v>0</v>
      </c>
      <c r="AL1140">
        <v>0</v>
      </c>
      <c r="AM1140">
        <v>0</v>
      </c>
      <c r="AN1140">
        <v>0</v>
      </c>
      <c r="AO1140">
        <v>0</v>
      </c>
      <c r="AP1140" t="s">
        <v>399</v>
      </c>
      <c r="AQ1140">
        <v>0</v>
      </c>
      <c r="AR1140">
        <v>0</v>
      </c>
      <c r="AS1140">
        <v>0</v>
      </c>
      <c r="AT1140">
        <v>0</v>
      </c>
      <c r="AU1140">
        <v>0</v>
      </c>
      <c r="AV1140">
        <v>0</v>
      </c>
      <c r="AW1140">
        <v>1</v>
      </c>
      <c r="AX1140">
        <v>0</v>
      </c>
      <c r="AY1140" t="s">
        <v>345</v>
      </c>
      <c r="AZ1140">
        <v>1</v>
      </c>
      <c r="BA1140">
        <v>0</v>
      </c>
      <c r="BB1140">
        <v>0</v>
      </c>
      <c r="BC1140">
        <v>0</v>
      </c>
      <c r="BD1140">
        <v>0</v>
      </c>
      <c r="BE1140">
        <v>0</v>
      </c>
      <c r="BF1140">
        <v>0</v>
      </c>
      <c r="BG1140">
        <v>0</v>
      </c>
      <c r="BH1140">
        <v>0</v>
      </c>
      <c r="BI1140" t="s">
        <v>52</v>
      </c>
      <c r="BK1140" t="s">
        <v>128</v>
      </c>
      <c r="BL1140" t="s">
        <v>386</v>
      </c>
      <c r="BM1140" t="s">
        <v>128</v>
      </c>
      <c r="BN1140" t="s">
        <v>118</v>
      </c>
      <c r="BO1140" t="s">
        <v>921</v>
      </c>
      <c r="BP1140">
        <v>0</v>
      </c>
      <c r="BQ1140">
        <v>0</v>
      </c>
      <c r="BR1140">
        <v>0</v>
      </c>
      <c r="BS1140">
        <v>0</v>
      </c>
      <c r="BT1140">
        <v>0</v>
      </c>
      <c r="BU1140">
        <v>0</v>
      </c>
      <c r="BV1140">
        <v>0</v>
      </c>
      <c r="BW1140">
        <v>0</v>
      </c>
      <c r="BX1140">
        <v>0</v>
      </c>
      <c r="BY1140">
        <v>0</v>
      </c>
      <c r="BZ1140">
        <v>1</v>
      </c>
      <c r="CA1140">
        <v>0</v>
      </c>
      <c r="CB1140">
        <v>0</v>
      </c>
      <c r="CC1140">
        <v>0</v>
      </c>
      <c r="CD1140">
        <v>0</v>
      </c>
      <c r="CE1140" t="s">
        <v>335</v>
      </c>
      <c r="CG1140" t="s">
        <v>335</v>
      </c>
      <c r="CH1140" t="s">
        <v>1661</v>
      </c>
      <c r="CI1140" t="s">
        <v>128</v>
      </c>
      <c r="CJ1140" t="s">
        <v>52</v>
      </c>
      <c r="CL1140" t="s">
        <v>52</v>
      </c>
      <c r="CN1140" t="s">
        <v>346</v>
      </c>
      <c r="CP1140">
        <v>8</v>
      </c>
      <c r="CS1140" t="s">
        <v>400</v>
      </c>
    </row>
    <row r="1141" spans="1:98" customFormat="1">
      <c r="A1141">
        <v>121038</v>
      </c>
      <c r="B1141" t="s">
        <v>321</v>
      </c>
      <c r="C1141" t="s">
        <v>360</v>
      </c>
      <c r="D1141">
        <v>1965</v>
      </c>
      <c r="E1141">
        <v>61</v>
      </c>
      <c r="F1141" t="s">
        <v>339</v>
      </c>
      <c r="G1141" t="s">
        <v>49</v>
      </c>
      <c r="H1141" t="s">
        <v>328</v>
      </c>
      <c r="I1141" t="s">
        <v>349</v>
      </c>
      <c r="J1141" t="s">
        <v>325</v>
      </c>
      <c r="K1141" s="329">
        <v>46122.562337962961</v>
      </c>
      <c r="L1141" t="s">
        <v>309</v>
      </c>
      <c r="M1141" t="s">
        <v>445</v>
      </c>
      <c r="N1141" t="s">
        <v>447</v>
      </c>
      <c r="O1141" t="s">
        <v>328</v>
      </c>
      <c r="P1141" t="s">
        <v>329</v>
      </c>
      <c r="R1141" t="s">
        <v>383</v>
      </c>
      <c r="S1141" t="s">
        <v>122</v>
      </c>
      <c r="T1141" t="s">
        <v>330</v>
      </c>
      <c r="U1141" t="s">
        <v>331</v>
      </c>
      <c r="V1141" t="s">
        <v>105</v>
      </c>
      <c r="W1141" t="s">
        <v>392</v>
      </c>
      <c r="X1141">
        <v>1</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t="s">
        <v>510</v>
      </c>
      <c r="AQ1141">
        <v>0</v>
      </c>
      <c r="AR1141">
        <v>0</v>
      </c>
      <c r="AS1141">
        <v>1</v>
      </c>
      <c r="AT1141">
        <v>0</v>
      </c>
      <c r="AU1141">
        <v>0</v>
      </c>
      <c r="AV1141">
        <v>0</v>
      </c>
      <c r="AW1141">
        <v>0</v>
      </c>
      <c r="AX1141">
        <v>0</v>
      </c>
      <c r="AY1141" t="s">
        <v>668</v>
      </c>
      <c r="AZ1141">
        <v>0</v>
      </c>
      <c r="BA1141">
        <v>0</v>
      </c>
      <c r="BB1141">
        <v>0</v>
      </c>
      <c r="BC1141">
        <v>1</v>
      </c>
      <c r="BD1141">
        <v>0</v>
      </c>
      <c r="BE1141">
        <v>0</v>
      </c>
      <c r="BF1141">
        <v>1</v>
      </c>
      <c r="BG1141">
        <v>0</v>
      </c>
      <c r="BH1141">
        <v>0</v>
      </c>
      <c r="BI1141" t="s">
        <v>53</v>
      </c>
      <c r="BK1141" t="s">
        <v>131</v>
      </c>
      <c r="BL1141" t="s">
        <v>132</v>
      </c>
      <c r="BM1141" t="s">
        <v>132</v>
      </c>
      <c r="BN1141" t="s">
        <v>119</v>
      </c>
      <c r="BO1141" t="s">
        <v>3396</v>
      </c>
      <c r="BP1141">
        <v>1</v>
      </c>
      <c r="BQ1141">
        <v>1</v>
      </c>
      <c r="BR1141">
        <v>0</v>
      </c>
      <c r="BS1141">
        <v>1</v>
      </c>
      <c r="BT1141">
        <v>1</v>
      </c>
      <c r="BU1141">
        <v>1</v>
      </c>
      <c r="BV1141">
        <v>0</v>
      </c>
      <c r="BW1141">
        <v>1</v>
      </c>
      <c r="BX1141">
        <v>0</v>
      </c>
      <c r="BY1141">
        <v>0</v>
      </c>
      <c r="BZ1141">
        <v>0</v>
      </c>
      <c r="CA1141">
        <v>0</v>
      </c>
      <c r="CB1141">
        <v>0</v>
      </c>
      <c r="CC1141">
        <v>1</v>
      </c>
      <c r="CD1141">
        <v>0</v>
      </c>
      <c r="CE1141" t="s">
        <v>146</v>
      </c>
      <c r="CG1141" t="s">
        <v>335</v>
      </c>
      <c r="CI1141" t="s">
        <v>132</v>
      </c>
      <c r="CJ1141" t="s">
        <v>53</v>
      </c>
      <c r="CL1141" t="s">
        <v>53</v>
      </c>
      <c r="CN1141" t="s">
        <v>336</v>
      </c>
      <c r="CP1141">
        <v>8</v>
      </c>
      <c r="CS1141" t="s">
        <v>347</v>
      </c>
    </row>
    <row r="1142" spans="1:98" customFormat="1">
      <c r="A1142">
        <v>199301</v>
      </c>
      <c r="B1142" t="s">
        <v>29</v>
      </c>
      <c r="C1142" t="s">
        <v>322</v>
      </c>
      <c r="D1142">
        <v>1965</v>
      </c>
      <c r="E1142">
        <v>61</v>
      </c>
      <c r="F1142" t="s">
        <v>339</v>
      </c>
      <c r="G1142" t="s">
        <v>83</v>
      </c>
      <c r="H1142" t="s">
        <v>673</v>
      </c>
      <c r="I1142" t="s">
        <v>402</v>
      </c>
      <c r="J1142" t="s">
        <v>350</v>
      </c>
      <c r="K1142" s="329">
        <v>46122.543634259258</v>
      </c>
      <c r="L1142" t="s">
        <v>309</v>
      </c>
      <c r="M1142" t="s">
        <v>29</v>
      </c>
      <c r="N1142" t="s">
        <v>458</v>
      </c>
      <c r="O1142" t="s">
        <v>459</v>
      </c>
      <c r="P1142" t="s">
        <v>353</v>
      </c>
      <c r="Q1142" t="s">
        <v>305</v>
      </c>
      <c r="R1142" t="s">
        <v>122</v>
      </c>
      <c r="S1142" t="s">
        <v>122</v>
      </c>
      <c r="T1142" t="s">
        <v>343</v>
      </c>
      <c r="U1142" t="s">
        <v>372</v>
      </c>
      <c r="V1142" t="s">
        <v>107</v>
      </c>
      <c r="W1142" t="s">
        <v>436</v>
      </c>
      <c r="X1142">
        <v>0</v>
      </c>
      <c r="Y1142">
        <v>1</v>
      </c>
      <c r="Z1142">
        <v>1</v>
      </c>
      <c r="AA1142">
        <v>1</v>
      </c>
      <c r="AB1142">
        <v>0</v>
      </c>
      <c r="AC1142">
        <v>0</v>
      </c>
      <c r="AD1142">
        <v>0</v>
      </c>
      <c r="AE1142">
        <v>0</v>
      </c>
      <c r="AF1142">
        <v>0</v>
      </c>
      <c r="AG1142">
        <v>0</v>
      </c>
      <c r="AH1142">
        <v>0</v>
      </c>
      <c r="AI1142">
        <v>0</v>
      </c>
      <c r="AJ1142">
        <v>0</v>
      </c>
      <c r="AK1142">
        <v>0</v>
      </c>
      <c r="AL1142">
        <v>0</v>
      </c>
      <c r="AM1142">
        <v>0</v>
      </c>
      <c r="AN1142">
        <v>0</v>
      </c>
      <c r="AO1142">
        <v>0</v>
      </c>
      <c r="AP1142" t="s">
        <v>345</v>
      </c>
      <c r="AQ1142">
        <v>1</v>
      </c>
      <c r="AR1142">
        <v>0</v>
      </c>
      <c r="AS1142">
        <v>0</v>
      </c>
      <c r="AT1142">
        <v>0</v>
      </c>
      <c r="AU1142">
        <v>0</v>
      </c>
      <c r="AV1142">
        <v>0</v>
      </c>
      <c r="AW1142">
        <v>0</v>
      </c>
      <c r="AX1142">
        <v>0</v>
      </c>
      <c r="AY1142" t="s">
        <v>345</v>
      </c>
      <c r="AZ1142">
        <v>1</v>
      </c>
      <c r="BA1142">
        <v>0</v>
      </c>
      <c r="BB1142">
        <v>0</v>
      </c>
      <c r="BC1142">
        <v>0</v>
      </c>
      <c r="BD1142">
        <v>0</v>
      </c>
      <c r="BE1142">
        <v>0</v>
      </c>
      <c r="BF1142">
        <v>0</v>
      </c>
      <c r="BG1142">
        <v>0</v>
      </c>
      <c r="BH1142">
        <v>0</v>
      </c>
      <c r="BI1142" t="s">
        <v>52</v>
      </c>
      <c r="BJ1142" t="s">
        <v>3397</v>
      </c>
      <c r="BK1142" t="s">
        <v>131</v>
      </c>
      <c r="BL1142" t="s">
        <v>132</v>
      </c>
      <c r="BM1142" t="s">
        <v>131</v>
      </c>
      <c r="BN1142" t="s">
        <v>117</v>
      </c>
      <c r="BO1142" t="s">
        <v>373</v>
      </c>
      <c r="BP1142">
        <v>0</v>
      </c>
      <c r="BQ1142">
        <v>0</v>
      </c>
      <c r="BR1142">
        <v>0</v>
      </c>
      <c r="BS1142">
        <v>0</v>
      </c>
      <c r="BT1142">
        <v>0</v>
      </c>
      <c r="BU1142">
        <v>0</v>
      </c>
      <c r="BV1142">
        <v>0</v>
      </c>
      <c r="BW1142">
        <v>0</v>
      </c>
      <c r="BX1142">
        <v>0</v>
      </c>
      <c r="BY1142">
        <v>0</v>
      </c>
      <c r="BZ1142">
        <v>0</v>
      </c>
      <c r="CA1142">
        <v>0</v>
      </c>
      <c r="CB1142">
        <v>0</v>
      </c>
      <c r="CC1142">
        <v>0</v>
      </c>
      <c r="CD1142" t="s">
        <v>1450</v>
      </c>
      <c r="CE1142" t="s">
        <v>167</v>
      </c>
      <c r="CG1142" t="s">
        <v>151</v>
      </c>
      <c r="CI1142" t="s">
        <v>128</v>
      </c>
      <c r="CJ1142" t="s">
        <v>52</v>
      </c>
      <c r="CL1142" t="s">
        <v>53</v>
      </c>
      <c r="CM1142" t="s">
        <v>3398</v>
      </c>
      <c r="CN1142" t="s">
        <v>346</v>
      </c>
      <c r="CP1142">
        <v>7</v>
      </c>
      <c r="CR1142" t="s">
        <v>3399</v>
      </c>
      <c r="CS1142" t="s">
        <v>337</v>
      </c>
      <c r="CT1142" t="s">
        <v>3400</v>
      </c>
    </row>
    <row r="1143" spans="1:98" customFormat="1">
      <c r="A1143">
        <v>100462</v>
      </c>
      <c r="B1143" t="s">
        <v>226</v>
      </c>
      <c r="C1143" t="s">
        <v>360</v>
      </c>
      <c r="D1143">
        <v>1971</v>
      </c>
      <c r="E1143">
        <v>55</v>
      </c>
      <c r="F1143" t="s">
        <v>58</v>
      </c>
      <c r="G1143" t="s">
        <v>49</v>
      </c>
      <c r="H1143" t="s">
        <v>415</v>
      </c>
      <c r="I1143" t="s">
        <v>378</v>
      </c>
      <c r="J1143" t="s">
        <v>325</v>
      </c>
      <c r="K1143" s="329">
        <v>46122.480868055558</v>
      </c>
      <c r="L1143" t="s">
        <v>309</v>
      </c>
      <c r="M1143" t="s">
        <v>502</v>
      </c>
      <c r="N1143" t="s">
        <v>582</v>
      </c>
      <c r="O1143" t="s">
        <v>483</v>
      </c>
      <c r="P1143" t="s">
        <v>382</v>
      </c>
      <c r="Q1143" t="s">
        <v>1256</v>
      </c>
      <c r="R1143" t="s">
        <v>383</v>
      </c>
      <c r="S1143" t="s">
        <v>121</v>
      </c>
      <c r="T1143" t="s">
        <v>121</v>
      </c>
      <c r="U1143" t="s">
        <v>331</v>
      </c>
      <c r="V1143" t="s">
        <v>107</v>
      </c>
      <c r="W1143" t="s">
        <v>501</v>
      </c>
      <c r="X1143">
        <v>0</v>
      </c>
      <c r="Y1143">
        <v>0</v>
      </c>
      <c r="Z1143">
        <v>0</v>
      </c>
      <c r="AA1143">
        <v>0</v>
      </c>
      <c r="AB1143">
        <v>0</v>
      </c>
      <c r="AC1143">
        <v>0</v>
      </c>
      <c r="AD1143">
        <v>1</v>
      </c>
      <c r="AE1143">
        <v>0</v>
      </c>
      <c r="AF1143">
        <v>0</v>
      </c>
      <c r="AG1143">
        <v>0</v>
      </c>
      <c r="AH1143">
        <v>0</v>
      </c>
      <c r="AI1143">
        <v>0</v>
      </c>
      <c r="AJ1143">
        <v>0</v>
      </c>
      <c r="AK1143">
        <v>0</v>
      </c>
      <c r="AL1143">
        <v>0</v>
      </c>
      <c r="AM1143">
        <v>0</v>
      </c>
      <c r="AN1143">
        <v>0</v>
      </c>
      <c r="AO1143">
        <v>0</v>
      </c>
      <c r="AP1143" t="s">
        <v>399</v>
      </c>
      <c r="AQ1143">
        <v>0</v>
      </c>
      <c r="AR1143">
        <v>0</v>
      </c>
      <c r="AS1143">
        <v>0</v>
      </c>
      <c r="AT1143">
        <v>0</v>
      </c>
      <c r="AU1143">
        <v>0</v>
      </c>
      <c r="AV1143">
        <v>0</v>
      </c>
      <c r="AW1143">
        <v>1</v>
      </c>
      <c r="AX1143">
        <v>0</v>
      </c>
      <c r="AY1143" t="s">
        <v>345</v>
      </c>
      <c r="AZ1143">
        <v>1</v>
      </c>
      <c r="BA1143">
        <v>0</v>
      </c>
      <c r="BB1143">
        <v>0</v>
      </c>
      <c r="BC1143">
        <v>0</v>
      </c>
      <c r="BD1143">
        <v>0</v>
      </c>
      <c r="BE1143">
        <v>0</v>
      </c>
      <c r="BF1143">
        <v>0</v>
      </c>
      <c r="BG1143">
        <v>0</v>
      </c>
      <c r="BH1143">
        <v>0</v>
      </c>
      <c r="BK1143" t="s">
        <v>386</v>
      </c>
      <c r="BL1143" t="s">
        <v>127</v>
      </c>
      <c r="BM1143" t="s">
        <v>129</v>
      </c>
      <c r="BN1143" t="s">
        <v>119</v>
      </c>
      <c r="BO1143" t="s">
        <v>922</v>
      </c>
      <c r="BP1143">
        <v>1</v>
      </c>
      <c r="BQ1143">
        <v>0</v>
      </c>
      <c r="BR1143">
        <v>0</v>
      </c>
      <c r="BS1143">
        <v>0</v>
      </c>
      <c r="BT1143">
        <v>0</v>
      </c>
      <c r="BU1143">
        <v>0</v>
      </c>
      <c r="BV1143">
        <v>0</v>
      </c>
      <c r="BW1143">
        <v>0</v>
      </c>
      <c r="BX1143">
        <v>0</v>
      </c>
      <c r="BY1143">
        <v>0</v>
      </c>
      <c r="BZ1143">
        <v>0</v>
      </c>
      <c r="CA1143">
        <v>0</v>
      </c>
      <c r="CB1143">
        <v>0</v>
      </c>
      <c r="CC1143">
        <v>0</v>
      </c>
      <c r="CD1143">
        <v>0</v>
      </c>
      <c r="CE1143" t="s">
        <v>335</v>
      </c>
      <c r="CG1143" t="s">
        <v>335</v>
      </c>
      <c r="CI1143" t="s">
        <v>129</v>
      </c>
      <c r="CJ1143" t="s">
        <v>52</v>
      </c>
      <c r="CL1143" t="s">
        <v>52</v>
      </c>
      <c r="CN1143" t="s">
        <v>346</v>
      </c>
      <c r="CP1143">
        <v>8</v>
      </c>
      <c r="CS1143" t="s">
        <v>337</v>
      </c>
    </row>
    <row r="1144" spans="1:98" customFormat="1">
      <c r="A1144">
        <v>106901</v>
      </c>
      <c r="B1144" t="s">
        <v>1408</v>
      </c>
      <c r="C1144" t="s">
        <v>360</v>
      </c>
      <c r="D1144">
        <v>1954</v>
      </c>
      <c r="E1144">
        <v>72</v>
      </c>
      <c r="F1144" t="s">
        <v>376</v>
      </c>
      <c r="G1144" t="s">
        <v>79</v>
      </c>
      <c r="H1144" t="s">
        <v>1501</v>
      </c>
      <c r="I1144" t="s">
        <v>361</v>
      </c>
      <c r="J1144" t="s">
        <v>325</v>
      </c>
      <c r="K1144" s="329">
        <v>46122.473437499997</v>
      </c>
      <c r="L1144" t="s">
        <v>309</v>
      </c>
      <c r="M1144" t="s">
        <v>1408</v>
      </c>
      <c r="N1144" t="s">
        <v>1678</v>
      </c>
      <c r="O1144" t="s">
        <v>364</v>
      </c>
      <c r="P1144" t="s">
        <v>365</v>
      </c>
      <c r="R1144" t="s">
        <v>122</v>
      </c>
      <c r="S1144" t="s">
        <v>122</v>
      </c>
      <c r="T1144" t="s">
        <v>330</v>
      </c>
      <c r="U1144" t="s">
        <v>331</v>
      </c>
      <c r="V1144" t="s">
        <v>107</v>
      </c>
      <c r="W1144" t="s">
        <v>513</v>
      </c>
      <c r="X1144">
        <v>0</v>
      </c>
      <c r="Y1144">
        <v>0</v>
      </c>
      <c r="Z1144">
        <v>0</v>
      </c>
      <c r="AA1144">
        <v>0</v>
      </c>
      <c r="AB1144">
        <v>0</v>
      </c>
      <c r="AC1144">
        <v>0</v>
      </c>
      <c r="AD1144">
        <v>0</v>
      </c>
      <c r="AE1144">
        <v>0</v>
      </c>
      <c r="AF1144">
        <v>0</v>
      </c>
      <c r="AG1144">
        <v>0</v>
      </c>
      <c r="AH1144">
        <v>1</v>
      </c>
      <c r="AI1144">
        <v>0</v>
      </c>
      <c r="AJ1144">
        <v>0</v>
      </c>
      <c r="AK1144">
        <v>0</v>
      </c>
      <c r="AL1144">
        <v>0</v>
      </c>
      <c r="AM1144">
        <v>0</v>
      </c>
      <c r="AN1144">
        <v>0</v>
      </c>
      <c r="AO1144">
        <v>0</v>
      </c>
      <c r="AP1144" t="s">
        <v>345</v>
      </c>
      <c r="AQ1144">
        <v>1</v>
      </c>
      <c r="AR1144">
        <v>0</v>
      </c>
      <c r="AS1144">
        <v>0</v>
      </c>
      <c r="AT1144">
        <v>0</v>
      </c>
      <c r="AU1144">
        <v>0</v>
      </c>
      <c r="AV1144">
        <v>0</v>
      </c>
      <c r="AW1144">
        <v>0</v>
      </c>
      <c r="AX1144">
        <v>0</v>
      </c>
      <c r="AY1144" t="s">
        <v>345</v>
      </c>
      <c r="AZ1144">
        <v>1</v>
      </c>
      <c r="BA1144">
        <v>0</v>
      </c>
      <c r="BB1144">
        <v>0</v>
      </c>
      <c r="BC1144">
        <v>0</v>
      </c>
      <c r="BD1144">
        <v>0</v>
      </c>
      <c r="BE1144">
        <v>0</v>
      </c>
      <c r="BF1144">
        <v>0</v>
      </c>
      <c r="BG1144">
        <v>0</v>
      </c>
      <c r="BH1144">
        <v>0</v>
      </c>
      <c r="BI1144" t="s">
        <v>51</v>
      </c>
      <c r="BK1144" t="s">
        <v>131</v>
      </c>
      <c r="BL1144" t="s">
        <v>131</v>
      </c>
      <c r="BM1144" t="s">
        <v>131</v>
      </c>
      <c r="BN1144" t="s">
        <v>120</v>
      </c>
      <c r="BO1144" t="s">
        <v>933</v>
      </c>
      <c r="BP1144">
        <v>0</v>
      </c>
      <c r="BQ1144">
        <v>0</v>
      </c>
      <c r="BR1144">
        <v>0</v>
      </c>
      <c r="BS1144">
        <v>0</v>
      </c>
      <c r="BT1144">
        <v>0</v>
      </c>
      <c r="BU1144">
        <v>0</v>
      </c>
      <c r="BV1144">
        <v>0</v>
      </c>
      <c r="BW1144">
        <v>0</v>
      </c>
      <c r="BX1144">
        <v>0</v>
      </c>
      <c r="BY1144">
        <v>0</v>
      </c>
      <c r="BZ1144">
        <v>0</v>
      </c>
      <c r="CA1144">
        <v>1</v>
      </c>
      <c r="CB1144">
        <v>0</v>
      </c>
      <c r="CC1144">
        <v>0</v>
      </c>
      <c r="CD1144">
        <v>0</v>
      </c>
      <c r="CE1144" t="s">
        <v>142</v>
      </c>
      <c r="CG1144" t="s">
        <v>335</v>
      </c>
      <c r="CI1144" t="s">
        <v>131</v>
      </c>
      <c r="CJ1144" t="s">
        <v>52</v>
      </c>
      <c r="CK1144" t="s">
        <v>3401</v>
      </c>
      <c r="CL1144" t="s">
        <v>52</v>
      </c>
      <c r="CN1144" t="s">
        <v>346</v>
      </c>
      <c r="CP1144">
        <v>10</v>
      </c>
      <c r="CQ1144" t="s">
        <v>3402</v>
      </c>
      <c r="CR1144" t="s">
        <v>3403</v>
      </c>
      <c r="CS1144" t="s">
        <v>337</v>
      </c>
    </row>
    <row r="1145" spans="1:98" customFormat="1">
      <c r="A1145">
        <v>106864</v>
      </c>
      <c r="B1145" t="s">
        <v>1408</v>
      </c>
      <c r="C1145" t="s">
        <v>322</v>
      </c>
      <c r="D1145">
        <v>1952</v>
      </c>
      <c r="E1145">
        <v>74</v>
      </c>
      <c r="F1145" t="s">
        <v>376</v>
      </c>
      <c r="G1145" t="s">
        <v>79</v>
      </c>
      <c r="H1145" t="s">
        <v>1501</v>
      </c>
      <c r="I1145" t="s">
        <v>410</v>
      </c>
      <c r="J1145" t="s">
        <v>325</v>
      </c>
      <c r="K1145" s="329">
        <v>46122.459201388891</v>
      </c>
      <c r="L1145" t="s">
        <v>309</v>
      </c>
      <c r="M1145" t="s">
        <v>28</v>
      </c>
      <c r="N1145" t="s">
        <v>538</v>
      </c>
      <c r="O1145" t="s">
        <v>377</v>
      </c>
      <c r="P1145" t="s">
        <v>365</v>
      </c>
      <c r="Q1145" t="s">
        <v>304</v>
      </c>
      <c r="R1145" t="s">
        <v>122</v>
      </c>
      <c r="S1145" t="s">
        <v>122</v>
      </c>
      <c r="T1145" t="s">
        <v>330</v>
      </c>
      <c r="U1145" t="s">
        <v>331</v>
      </c>
      <c r="V1145" t="s">
        <v>107</v>
      </c>
      <c r="W1145" t="s">
        <v>470</v>
      </c>
      <c r="X1145">
        <v>0</v>
      </c>
      <c r="Y1145">
        <v>0</v>
      </c>
      <c r="Z1145">
        <v>1</v>
      </c>
      <c r="AA1145">
        <v>0</v>
      </c>
      <c r="AB1145">
        <v>0</v>
      </c>
      <c r="AC1145">
        <v>0</v>
      </c>
      <c r="AD1145">
        <v>0</v>
      </c>
      <c r="AE1145">
        <v>0</v>
      </c>
      <c r="AF1145">
        <v>0</v>
      </c>
      <c r="AG1145">
        <v>0</v>
      </c>
      <c r="AH1145">
        <v>0</v>
      </c>
      <c r="AI1145">
        <v>0</v>
      </c>
      <c r="AJ1145">
        <v>0</v>
      </c>
      <c r="AK1145">
        <v>0</v>
      </c>
      <c r="AL1145">
        <v>0</v>
      </c>
      <c r="AM1145">
        <v>0</v>
      </c>
      <c r="AN1145">
        <v>0</v>
      </c>
      <c r="AO1145">
        <v>0</v>
      </c>
      <c r="AP1145" t="s">
        <v>345</v>
      </c>
      <c r="AQ1145">
        <v>1</v>
      </c>
      <c r="AR1145">
        <v>0</v>
      </c>
      <c r="AS1145">
        <v>0</v>
      </c>
      <c r="AT1145">
        <v>0</v>
      </c>
      <c r="AU1145">
        <v>0</v>
      </c>
      <c r="AV1145">
        <v>0</v>
      </c>
      <c r="AW1145">
        <v>0</v>
      </c>
      <c r="AX1145">
        <v>0</v>
      </c>
      <c r="AY1145" t="s">
        <v>345</v>
      </c>
      <c r="AZ1145">
        <v>1</v>
      </c>
      <c r="BA1145">
        <v>0</v>
      </c>
      <c r="BB1145">
        <v>0</v>
      </c>
      <c r="BC1145">
        <v>0</v>
      </c>
      <c r="BD1145">
        <v>0</v>
      </c>
      <c r="BE1145">
        <v>0</v>
      </c>
      <c r="BF1145">
        <v>0</v>
      </c>
      <c r="BG1145">
        <v>0</v>
      </c>
      <c r="BH1145">
        <v>0</v>
      </c>
      <c r="BK1145" t="s">
        <v>132</v>
      </c>
      <c r="BL1145" t="s">
        <v>131</v>
      </c>
      <c r="BM1145" t="s">
        <v>130</v>
      </c>
      <c r="BN1145" t="s">
        <v>120</v>
      </c>
      <c r="BO1145" t="s">
        <v>924</v>
      </c>
      <c r="BP1145">
        <v>0</v>
      </c>
      <c r="BQ1145">
        <v>0</v>
      </c>
      <c r="BR1145">
        <v>0</v>
      </c>
      <c r="BS1145">
        <v>0</v>
      </c>
      <c r="BT1145">
        <v>0</v>
      </c>
      <c r="BU1145">
        <v>1</v>
      </c>
      <c r="BV1145">
        <v>0</v>
      </c>
      <c r="BW1145">
        <v>0</v>
      </c>
      <c r="BX1145">
        <v>0</v>
      </c>
      <c r="BY1145">
        <v>0</v>
      </c>
      <c r="BZ1145">
        <v>0</v>
      </c>
      <c r="CA1145">
        <v>0</v>
      </c>
      <c r="CB1145">
        <v>0</v>
      </c>
      <c r="CC1145">
        <v>0</v>
      </c>
      <c r="CD1145">
        <v>0</v>
      </c>
      <c r="CE1145" t="s">
        <v>335</v>
      </c>
      <c r="CG1145" t="s">
        <v>335</v>
      </c>
      <c r="CI1145" t="s">
        <v>128</v>
      </c>
      <c r="CJ1145" t="s">
        <v>52</v>
      </c>
      <c r="CL1145" t="s">
        <v>52</v>
      </c>
      <c r="CN1145" t="s">
        <v>346</v>
      </c>
      <c r="CP1145">
        <v>8</v>
      </c>
    </row>
    <row r="1146" spans="1:98" customFormat="1">
      <c r="A1146">
        <v>199292</v>
      </c>
      <c r="B1146" t="s">
        <v>1363</v>
      </c>
      <c r="C1146" t="s">
        <v>322</v>
      </c>
      <c r="D1146">
        <v>1974</v>
      </c>
      <c r="E1146">
        <v>52</v>
      </c>
      <c r="F1146" t="s">
        <v>58</v>
      </c>
      <c r="G1146" t="s">
        <v>77</v>
      </c>
      <c r="H1146" t="s">
        <v>1087</v>
      </c>
      <c r="I1146" t="s">
        <v>397</v>
      </c>
      <c r="J1146" t="s">
        <v>350</v>
      </c>
      <c r="K1146" s="329">
        <v>46122.452372685184</v>
      </c>
      <c r="L1146" t="s">
        <v>309</v>
      </c>
      <c r="M1146" t="s">
        <v>1363</v>
      </c>
      <c r="N1146" t="s">
        <v>1364</v>
      </c>
      <c r="O1146" t="s">
        <v>459</v>
      </c>
      <c r="P1146" t="s">
        <v>353</v>
      </c>
      <c r="Q1146" t="s">
        <v>305</v>
      </c>
      <c r="R1146" t="s">
        <v>123</v>
      </c>
      <c r="S1146" t="s">
        <v>123</v>
      </c>
      <c r="T1146" t="s">
        <v>343</v>
      </c>
      <c r="U1146" t="s">
        <v>331</v>
      </c>
      <c r="V1146" t="s">
        <v>107</v>
      </c>
      <c r="W1146" t="s">
        <v>3404</v>
      </c>
      <c r="X1146">
        <v>0</v>
      </c>
      <c r="Y1146">
        <v>1</v>
      </c>
      <c r="Z1146">
        <v>1</v>
      </c>
      <c r="AA1146">
        <v>0</v>
      </c>
      <c r="AB1146">
        <v>1</v>
      </c>
      <c r="AC1146">
        <v>1</v>
      </c>
      <c r="AD1146">
        <v>1</v>
      </c>
      <c r="AE1146">
        <v>0</v>
      </c>
      <c r="AF1146">
        <v>1</v>
      </c>
      <c r="AG1146">
        <v>0</v>
      </c>
      <c r="AH1146">
        <v>1</v>
      </c>
      <c r="AI1146">
        <v>0</v>
      </c>
      <c r="AJ1146">
        <v>0</v>
      </c>
      <c r="AK1146">
        <v>0</v>
      </c>
      <c r="AL1146">
        <v>0</v>
      </c>
      <c r="AM1146">
        <v>0</v>
      </c>
      <c r="AN1146">
        <v>0</v>
      </c>
      <c r="AO1146">
        <v>0</v>
      </c>
      <c r="AP1146" t="s">
        <v>345</v>
      </c>
      <c r="AQ1146">
        <v>1</v>
      </c>
      <c r="AR1146">
        <v>0</v>
      </c>
      <c r="AS1146">
        <v>0</v>
      </c>
      <c r="AT1146">
        <v>0</v>
      </c>
      <c r="AU1146">
        <v>0</v>
      </c>
      <c r="AV1146">
        <v>0</v>
      </c>
      <c r="AW1146">
        <v>0</v>
      </c>
      <c r="AX1146">
        <v>0</v>
      </c>
      <c r="AY1146" t="s">
        <v>345</v>
      </c>
      <c r="AZ1146">
        <v>1</v>
      </c>
      <c r="BA1146">
        <v>0</v>
      </c>
      <c r="BB1146">
        <v>0</v>
      </c>
      <c r="BC1146">
        <v>0</v>
      </c>
      <c r="BD1146">
        <v>0</v>
      </c>
      <c r="BE1146">
        <v>0</v>
      </c>
      <c r="BF1146">
        <v>0</v>
      </c>
      <c r="BG1146">
        <v>0</v>
      </c>
      <c r="BH1146">
        <v>0</v>
      </c>
      <c r="BK1146" t="s">
        <v>132</v>
      </c>
      <c r="BL1146" t="s">
        <v>131</v>
      </c>
      <c r="BM1146" t="s">
        <v>131</v>
      </c>
      <c r="BN1146" t="s">
        <v>117</v>
      </c>
      <c r="BO1146" t="s">
        <v>927</v>
      </c>
      <c r="BP1146">
        <v>0</v>
      </c>
      <c r="BQ1146">
        <v>1</v>
      </c>
      <c r="BR1146">
        <v>0</v>
      </c>
      <c r="BS1146">
        <v>0</v>
      </c>
      <c r="BT1146">
        <v>0</v>
      </c>
      <c r="BU1146">
        <v>1</v>
      </c>
      <c r="BV1146">
        <v>0</v>
      </c>
      <c r="BW1146">
        <v>0</v>
      </c>
      <c r="BX1146">
        <v>0</v>
      </c>
      <c r="BY1146">
        <v>0</v>
      </c>
      <c r="BZ1146">
        <v>0</v>
      </c>
      <c r="CA1146">
        <v>0</v>
      </c>
      <c r="CB1146">
        <v>0</v>
      </c>
      <c r="CC1146">
        <v>0</v>
      </c>
      <c r="CD1146">
        <v>0</v>
      </c>
      <c r="CE1146" t="s">
        <v>167</v>
      </c>
      <c r="CG1146" t="s">
        <v>146</v>
      </c>
      <c r="CI1146" t="s">
        <v>127</v>
      </c>
      <c r="CJ1146" t="s">
        <v>52</v>
      </c>
      <c r="CL1146" t="s">
        <v>52</v>
      </c>
      <c r="CN1146" t="s">
        <v>346</v>
      </c>
      <c r="CP1146">
        <v>10</v>
      </c>
      <c r="CQ1146" t="s">
        <v>3405</v>
      </c>
      <c r="CS1146" t="s">
        <v>347</v>
      </c>
    </row>
    <row r="1147" spans="1:98" customFormat="1">
      <c r="A1147">
        <v>199290</v>
      </c>
      <c r="B1147" t="s">
        <v>468</v>
      </c>
      <c r="C1147" t="s">
        <v>322</v>
      </c>
      <c r="D1147">
        <v>1959</v>
      </c>
      <c r="E1147">
        <v>67</v>
      </c>
      <c r="F1147" t="s">
        <v>339</v>
      </c>
      <c r="G1147" t="s">
        <v>75</v>
      </c>
      <c r="H1147" t="s">
        <v>584</v>
      </c>
      <c r="I1147" t="s">
        <v>410</v>
      </c>
      <c r="J1147" t="s">
        <v>350</v>
      </c>
      <c r="K1147" s="329">
        <v>46122.449571759258</v>
      </c>
      <c r="L1147" t="s">
        <v>309</v>
      </c>
      <c r="M1147" t="s">
        <v>468</v>
      </c>
      <c r="N1147" t="s">
        <v>469</v>
      </c>
      <c r="O1147" t="s">
        <v>415</v>
      </c>
      <c r="P1147" t="s">
        <v>382</v>
      </c>
      <c r="R1147" t="s">
        <v>383</v>
      </c>
      <c r="S1147" t="s">
        <v>121</v>
      </c>
      <c r="T1147" t="s">
        <v>121</v>
      </c>
      <c r="U1147" t="s">
        <v>331</v>
      </c>
      <c r="V1147" t="s">
        <v>107</v>
      </c>
      <c r="W1147" t="s">
        <v>470</v>
      </c>
      <c r="X1147">
        <v>0</v>
      </c>
      <c r="Y1147">
        <v>0</v>
      </c>
      <c r="Z1147">
        <v>1</v>
      </c>
      <c r="AA1147">
        <v>0</v>
      </c>
      <c r="AB1147">
        <v>0</v>
      </c>
      <c r="AC1147">
        <v>0</v>
      </c>
      <c r="AD1147">
        <v>0</v>
      </c>
      <c r="AE1147">
        <v>0</v>
      </c>
      <c r="AF1147">
        <v>0</v>
      </c>
      <c r="AG1147">
        <v>0</v>
      </c>
      <c r="AH1147">
        <v>0</v>
      </c>
      <c r="AI1147">
        <v>0</v>
      </c>
      <c r="AJ1147">
        <v>0</v>
      </c>
      <c r="AK1147">
        <v>0</v>
      </c>
      <c r="AL1147">
        <v>0</v>
      </c>
      <c r="AM1147">
        <v>0</v>
      </c>
      <c r="AN1147">
        <v>0</v>
      </c>
      <c r="AO1147">
        <v>0</v>
      </c>
      <c r="AP1147" t="s">
        <v>345</v>
      </c>
      <c r="AQ1147">
        <v>1</v>
      </c>
      <c r="AR1147">
        <v>0</v>
      </c>
      <c r="AS1147">
        <v>0</v>
      </c>
      <c r="AT1147">
        <v>0</v>
      </c>
      <c r="AU1147">
        <v>0</v>
      </c>
      <c r="AV1147">
        <v>0</v>
      </c>
      <c r="AW1147">
        <v>0</v>
      </c>
      <c r="AX1147">
        <v>0</v>
      </c>
      <c r="AY1147" t="s">
        <v>345</v>
      </c>
      <c r="AZ1147">
        <v>1</v>
      </c>
      <c r="BA1147">
        <v>0</v>
      </c>
      <c r="BB1147">
        <v>0</v>
      </c>
      <c r="BC1147">
        <v>0</v>
      </c>
      <c r="BD1147">
        <v>0</v>
      </c>
      <c r="BE1147">
        <v>0</v>
      </c>
      <c r="BF1147">
        <v>0</v>
      </c>
      <c r="BG1147">
        <v>0</v>
      </c>
      <c r="BH1147">
        <v>0</v>
      </c>
      <c r="BI1147" t="s">
        <v>51</v>
      </c>
      <c r="BJ1147" t="s">
        <v>3406</v>
      </c>
      <c r="BK1147" t="s">
        <v>386</v>
      </c>
      <c r="BL1147" t="s">
        <v>128</v>
      </c>
      <c r="BM1147" t="s">
        <v>129</v>
      </c>
      <c r="BN1147" t="s">
        <v>119</v>
      </c>
      <c r="BO1147" t="s">
        <v>921</v>
      </c>
      <c r="BP1147">
        <v>0</v>
      </c>
      <c r="BQ1147">
        <v>0</v>
      </c>
      <c r="BR1147">
        <v>0</v>
      </c>
      <c r="BS1147">
        <v>0</v>
      </c>
      <c r="BT1147">
        <v>0</v>
      </c>
      <c r="BU1147">
        <v>0</v>
      </c>
      <c r="BV1147">
        <v>0</v>
      </c>
      <c r="BW1147">
        <v>0</v>
      </c>
      <c r="BX1147">
        <v>0</v>
      </c>
      <c r="BY1147">
        <v>0</v>
      </c>
      <c r="BZ1147">
        <v>1</v>
      </c>
      <c r="CA1147">
        <v>0</v>
      </c>
      <c r="CB1147">
        <v>0</v>
      </c>
      <c r="CC1147">
        <v>0</v>
      </c>
      <c r="CD1147">
        <v>0</v>
      </c>
      <c r="CE1147" t="s">
        <v>335</v>
      </c>
      <c r="CG1147" t="s">
        <v>335</v>
      </c>
      <c r="CI1147" t="s">
        <v>129</v>
      </c>
      <c r="CJ1147" t="s">
        <v>51</v>
      </c>
      <c r="CL1147" t="s">
        <v>51</v>
      </c>
      <c r="CN1147" t="s">
        <v>346</v>
      </c>
      <c r="CP1147">
        <v>8</v>
      </c>
    </row>
    <row r="1148" spans="1:98" customFormat="1">
      <c r="A1148">
        <v>103781</v>
      </c>
      <c r="B1148" t="s">
        <v>348</v>
      </c>
      <c r="C1148" t="s">
        <v>322</v>
      </c>
      <c r="D1148">
        <v>1965</v>
      </c>
      <c r="E1148">
        <v>61</v>
      </c>
      <c r="F1148" t="s">
        <v>339</v>
      </c>
      <c r="G1148" t="s">
        <v>49</v>
      </c>
      <c r="H1148" t="s">
        <v>328</v>
      </c>
      <c r="I1148" t="s">
        <v>428</v>
      </c>
      <c r="J1148" t="s">
        <v>325</v>
      </c>
      <c r="K1148" s="329">
        <v>46122.408993055556</v>
      </c>
      <c r="L1148" t="s">
        <v>309</v>
      </c>
      <c r="M1148" t="s">
        <v>417</v>
      </c>
      <c r="N1148" t="s">
        <v>418</v>
      </c>
      <c r="O1148" t="s">
        <v>328</v>
      </c>
      <c r="P1148" t="s">
        <v>329</v>
      </c>
      <c r="R1148" t="s">
        <v>383</v>
      </c>
      <c r="S1148" t="s">
        <v>121</v>
      </c>
      <c r="T1148" t="s">
        <v>121</v>
      </c>
      <c r="U1148" t="s">
        <v>331</v>
      </c>
      <c r="V1148" t="s">
        <v>105</v>
      </c>
      <c r="W1148" t="s">
        <v>470</v>
      </c>
      <c r="X1148">
        <v>0</v>
      </c>
      <c r="Y1148">
        <v>0</v>
      </c>
      <c r="Z1148">
        <v>1</v>
      </c>
      <c r="AA1148">
        <v>0</v>
      </c>
      <c r="AB1148">
        <v>0</v>
      </c>
      <c r="AC1148">
        <v>0</v>
      </c>
      <c r="AD1148">
        <v>0</v>
      </c>
      <c r="AE1148">
        <v>0</v>
      </c>
      <c r="AF1148">
        <v>0</v>
      </c>
      <c r="AG1148">
        <v>0</v>
      </c>
      <c r="AH1148">
        <v>0</v>
      </c>
      <c r="AI1148">
        <v>0</v>
      </c>
      <c r="AJ1148">
        <v>0</v>
      </c>
      <c r="AK1148">
        <v>0</v>
      </c>
      <c r="AL1148">
        <v>0</v>
      </c>
      <c r="AM1148">
        <v>0</v>
      </c>
      <c r="AN1148">
        <v>0</v>
      </c>
      <c r="AO1148">
        <v>0</v>
      </c>
      <c r="AP1148" t="s">
        <v>399</v>
      </c>
      <c r="AQ1148">
        <v>0</v>
      </c>
      <c r="AR1148">
        <v>0</v>
      </c>
      <c r="AS1148">
        <v>0</v>
      </c>
      <c r="AT1148">
        <v>0</v>
      </c>
      <c r="AU1148">
        <v>0</v>
      </c>
      <c r="AV1148">
        <v>0</v>
      </c>
      <c r="AW1148">
        <v>1</v>
      </c>
      <c r="AX1148">
        <v>0</v>
      </c>
      <c r="AY1148" t="s">
        <v>345</v>
      </c>
      <c r="AZ1148">
        <v>1</v>
      </c>
      <c r="BA1148">
        <v>0</v>
      </c>
      <c r="BB1148">
        <v>0</v>
      </c>
      <c r="BC1148">
        <v>0</v>
      </c>
      <c r="BD1148">
        <v>0</v>
      </c>
      <c r="BE1148">
        <v>0</v>
      </c>
      <c r="BF1148">
        <v>0</v>
      </c>
      <c r="BG1148">
        <v>0</v>
      </c>
      <c r="BH1148">
        <v>0</v>
      </c>
      <c r="BK1148" t="s">
        <v>386</v>
      </c>
      <c r="BL1148" t="s">
        <v>386</v>
      </c>
      <c r="BM1148" t="s">
        <v>127</v>
      </c>
      <c r="BN1148" t="s">
        <v>117</v>
      </c>
      <c r="BO1148" t="s">
        <v>931</v>
      </c>
      <c r="BP1148">
        <v>0</v>
      </c>
      <c r="BQ1148">
        <v>0</v>
      </c>
      <c r="BR1148">
        <v>1</v>
      </c>
      <c r="BS1148">
        <v>0</v>
      </c>
      <c r="BT1148">
        <v>0</v>
      </c>
      <c r="BU1148">
        <v>0</v>
      </c>
      <c r="BV1148">
        <v>0</v>
      </c>
      <c r="BW1148">
        <v>0</v>
      </c>
      <c r="BX1148">
        <v>0</v>
      </c>
      <c r="BY1148">
        <v>0</v>
      </c>
      <c r="BZ1148">
        <v>0</v>
      </c>
      <c r="CA1148">
        <v>0</v>
      </c>
      <c r="CB1148">
        <v>0</v>
      </c>
      <c r="CC1148">
        <v>0</v>
      </c>
      <c r="CD1148">
        <v>0</v>
      </c>
      <c r="CE1148" t="s">
        <v>335</v>
      </c>
      <c r="CG1148" t="s">
        <v>335</v>
      </c>
      <c r="CI1148" t="s">
        <v>127</v>
      </c>
      <c r="CJ1148" t="s">
        <v>52</v>
      </c>
      <c r="CL1148" t="s">
        <v>52</v>
      </c>
      <c r="CN1148" t="s">
        <v>346</v>
      </c>
      <c r="CP1148">
        <v>7</v>
      </c>
    </row>
    <row r="1149" spans="1:98" customFormat="1">
      <c r="A1149">
        <v>106864</v>
      </c>
      <c r="B1149" t="s">
        <v>1408</v>
      </c>
      <c r="C1149" t="s">
        <v>322</v>
      </c>
      <c r="D1149">
        <v>1952</v>
      </c>
      <c r="E1149">
        <v>74</v>
      </c>
      <c r="F1149" t="s">
        <v>376</v>
      </c>
      <c r="G1149" t="s">
        <v>79</v>
      </c>
      <c r="H1149" t="s">
        <v>1501</v>
      </c>
      <c r="I1149" t="s">
        <v>410</v>
      </c>
      <c r="J1149" t="s">
        <v>325</v>
      </c>
      <c r="K1149" s="329">
        <v>46122.406435185185</v>
      </c>
      <c r="L1149" t="s">
        <v>309</v>
      </c>
      <c r="M1149" t="s">
        <v>1408</v>
      </c>
      <c r="N1149" t="s">
        <v>1678</v>
      </c>
      <c r="O1149" t="s">
        <v>364</v>
      </c>
      <c r="P1149" t="s">
        <v>365</v>
      </c>
      <c r="R1149" t="s">
        <v>122</v>
      </c>
      <c r="S1149" t="s">
        <v>122</v>
      </c>
      <c r="T1149" t="s">
        <v>330</v>
      </c>
      <c r="U1149" t="s">
        <v>331</v>
      </c>
      <c r="V1149" t="s">
        <v>107</v>
      </c>
      <c r="W1149" t="s">
        <v>470</v>
      </c>
      <c r="X1149">
        <v>0</v>
      </c>
      <c r="Y1149">
        <v>0</v>
      </c>
      <c r="Z1149">
        <v>1</v>
      </c>
      <c r="AA1149">
        <v>0</v>
      </c>
      <c r="AB1149">
        <v>0</v>
      </c>
      <c r="AC1149">
        <v>0</v>
      </c>
      <c r="AD1149">
        <v>0</v>
      </c>
      <c r="AE1149">
        <v>0</v>
      </c>
      <c r="AF1149">
        <v>0</v>
      </c>
      <c r="AG1149">
        <v>0</v>
      </c>
      <c r="AH1149">
        <v>0</v>
      </c>
      <c r="AI1149">
        <v>0</v>
      </c>
      <c r="AJ1149">
        <v>0</v>
      </c>
      <c r="AK1149">
        <v>0</v>
      </c>
      <c r="AL1149">
        <v>0</v>
      </c>
      <c r="AM1149">
        <v>0</v>
      </c>
      <c r="AN1149">
        <v>0</v>
      </c>
      <c r="AO1149">
        <v>0</v>
      </c>
      <c r="AP1149" t="s">
        <v>345</v>
      </c>
      <c r="AQ1149">
        <v>1</v>
      </c>
      <c r="AR1149">
        <v>0</v>
      </c>
      <c r="AS1149">
        <v>0</v>
      </c>
      <c r="AT1149">
        <v>0</v>
      </c>
      <c r="AU1149">
        <v>0</v>
      </c>
      <c r="AV1149">
        <v>0</v>
      </c>
      <c r="AW1149">
        <v>0</v>
      </c>
      <c r="AX1149">
        <v>0</v>
      </c>
      <c r="AY1149" t="s">
        <v>345</v>
      </c>
      <c r="AZ1149">
        <v>1</v>
      </c>
      <c r="BA1149">
        <v>0</v>
      </c>
      <c r="BB1149">
        <v>0</v>
      </c>
      <c r="BC1149">
        <v>0</v>
      </c>
      <c r="BD1149">
        <v>0</v>
      </c>
      <c r="BE1149">
        <v>0</v>
      </c>
      <c r="BF1149">
        <v>0</v>
      </c>
      <c r="BG1149">
        <v>0</v>
      </c>
      <c r="BH1149">
        <v>0</v>
      </c>
      <c r="BK1149" t="s">
        <v>132</v>
      </c>
      <c r="BL1149" t="s">
        <v>131</v>
      </c>
      <c r="BM1149" t="s">
        <v>130</v>
      </c>
      <c r="BN1149" t="s">
        <v>119</v>
      </c>
      <c r="BO1149" t="s">
        <v>924</v>
      </c>
      <c r="BP1149">
        <v>0</v>
      </c>
      <c r="BQ1149">
        <v>0</v>
      </c>
      <c r="BR1149">
        <v>0</v>
      </c>
      <c r="BS1149">
        <v>0</v>
      </c>
      <c r="BT1149">
        <v>0</v>
      </c>
      <c r="BU1149">
        <v>1</v>
      </c>
      <c r="BV1149">
        <v>0</v>
      </c>
      <c r="BW1149">
        <v>0</v>
      </c>
      <c r="BX1149">
        <v>0</v>
      </c>
      <c r="BY1149">
        <v>0</v>
      </c>
      <c r="BZ1149">
        <v>0</v>
      </c>
      <c r="CA1149">
        <v>0</v>
      </c>
      <c r="CB1149">
        <v>0</v>
      </c>
      <c r="CC1149">
        <v>0</v>
      </c>
      <c r="CD1149">
        <v>0</v>
      </c>
      <c r="CE1149" t="s">
        <v>191</v>
      </c>
      <c r="CG1149" t="s">
        <v>335</v>
      </c>
      <c r="CI1149" t="s">
        <v>128</v>
      </c>
      <c r="CJ1149" t="s">
        <v>52</v>
      </c>
      <c r="CL1149" t="s">
        <v>52</v>
      </c>
      <c r="CN1149" t="s">
        <v>346</v>
      </c>
      <c r="CP1149">
        <v>8</v>
      </c>
    </row>
    <row r="1150" spans="1:98" customFormat="1">
      <c r="A1150">
        <v>182167</v>
      </c>
      <c r="B1150" t="s">
        <v>518</v>
      </c>
      <c r="C1150" t="s">
        <v>360</v>
      </c>
      <c r="D1150">
        <v>1983</v>
      </c>
      <c r="E1150">
        <v>43</v>
      </c>
      <c r="F1150" t="s">
        <v>387</v>
      </c>
      <c r="G1150" t="s">
        <v>49</v>
      </c>
      <c r="H1150" t="s">
        <v>328</v>
      </c>
      <c r="I1150" t="s">
        <v>410</v>
      </c>
      <c r="J1150" t="s">
        <v>350</v>
      </c>
      <c r="K1150" s="329">
        <v>46122.349930555552</v>
      </c>
      <c r="L1150" t="s">
        <v>309</v>
      </c>
      <c r="M1150" t="s">
        <v>506</v>
      </c>
      <c r="N1150" t="s">
        <v>932</v>
      </c>
      <c r="O1150" t="s">
        <v>507</v>
      </c>
      <c r="P1150" t="s">
        <v>342</v>
      </c>
      <c r="R1150" t="s">
        <v>383</v>
      </c>
      <c r="S1150" t="s">
        <v>121</v>
      </c>
      <c r="T1150" t="s">
        <v>121</v>
      </c>
      <c r="U1150" t="s">
        <v>331</v>
      </c>
      <c r="V1150" t="s">
        <v>112</v>
      </c>
      <c r="W1150" t="s">
        <v>513</v>
      </c>
      <c r="X1150">
        <v>0</v>
      </c>
      <c r="Y1150">
        <v>0</v>
      </c>
      <c r="Z1150">
        <v>0</v>
      </c>
      <c r="AA1150">
        <v>0</v>
      </c>
      <c r="AB1150">
        <v>0</v>
      </c>
      <c r="AC1150">
        <v>0</v>
      </c>
      <c r="AD1150">
        <v>0</v>
      </c>
      <c r="AE1150">
        <v>0</v>
      </c>
      <c r="AF1150">
        <v>0</v>
      </c>
      <c r="AG1150">
        <v>0</v>
      </c>
      <c r="AH1150">
        <v>1</v>
      </c>
      <c r="AI1150">
        <v>0</v>
      </c>
      <c r="AJ1150">
        <v>0</v>
      </c>
      <c r="AK1150">
        <v>0</v>
      </c>
      <c r="AL1150">
        <v>0</v>
      </c>
      <c r="AM1150">
        <v>0</v>
      </c>
      <c r="AN1150">
        <v>0</v>
      </c>
      <c r="AO1150">
        <v>0</v>
      </c>
      <c r="AP1150" t="s">
        <v>399</v>
      </c>
      <c r="AQ1150">
        <v>0</v>
      </c>
      <c r="AR1150">
        <v>0</v>
      </c>
      <c r="AS1150">
        <v>0</v>
      </c>
      <c r="AT1150">
        <v>0</v>
      </c>
      <c r="AU1150">
        <v>0</v>
      </c>
      <c r="AV1150">
        <v>0</v>
      </c>
      <c r="AW1150">
        <v>1</v>
      </c>
      <c r="AX1150">
        <v>0</v>
      </c>
      <c r="AY1150" t="s">
        <v>464</v>
      </c>
      <c r="AZ1150">
        <v>0</v>
      </c>
      <c r="BA1150">
        <v>0</v>
      </c>
      <c r="BB1150">
        <v>0</v>
      </c>
      <c r="BC1150">
        <v>1</v>
      </c>
      <c r="BD1150">
        <v>0</v>
      </c>
      <c r="BE1150">
        <v>0</v>
      </c>
      <c r="BF1150">
        <v>0</v>
      </c>
      <c r="BG1150">
        <v>0</v>
      </c>
      <c r="BH1150">
        <v>0</v>
      </c>
      <c r="BI1150" t="s">
        <v>53</v>
      </c>
      <c r="BJ1150" t="s">
        <v>3407</v>
      </c>
      <c r="BK1150" t="s">
        <v>386</v>
      </c>
      <c r="BL1150" t="s">
        <v>128</v>
      </c>
      <c r="BM1150" t="s">
        <v>128</v>
      </c>
      <c r="BN1150" t="s">
        <v>117</v>
      </c>
      <c r="BO1150" t="s">
        <v>924</v>
      </c>
      <c r="BP1150">
        <v>0</v>
      </c>
      <c r="BQ1150">
        <v>0</v>
      </c>
      <c r="BR1150">
        <v>0</v>
      </c>
      <c r="BS1150">
        <v>0</v>
      </c>
      <c r="BT1150">
        <v>0</v>
      </c>
      <c r="BU1150">
        <v>1</v>
      </c>
      <c r="BV1150">
        <v>0</v>
      </c>
      <c r="BW1150">
        <v>0</v>
      </c>
      <c r="BX1150">
        <v>0</v>
      </c>
      <c r="BY1150">
        <v>0</v>
      </c>
      <c r="BZ1150">
        <v>0</v>
      </c>
      <c r="CA1150">
        <v>0</v>
      </c>
      <c r="CB1150">
        <v>0</v>
      </c>
      <c r="CC1150">
        <v>0</v>
      </c>
      <c r="CD1150">
        <v>0</v>
      </c>
      <c r="CE1150" t="s">
        <v>159</v>
      </c>
      <c r="CG1150" t="s">
        <v>180</v>
      </c>
      <c r="CI1150" t="s">
        <v>128</v>
      </c>
      <c r="CJ1150" t="s">
        <v>52</v>
      </c>
      <c r="CK1150" t="s">
        <v>3408</v>
      </c>
      <c r="CL1150" t="s">
        <v>51</v>
      </c>
      <c r="CM1150" t="s">
        <v>3409</v>
      </c>
      <c r="CN1150" t="s">
        <v>336</v>
      </c>
      <c r="CO1150" t="s">
        <v>3410</v>
      </c>
      <c r="CP1150">
        <v>8</v>
      </c>
      <c r="CS1150" t="s">
        <v>400</v>
      </c>
    </row>
    <row r="1151" spans="1:98" customFormat="1">
      <c r="A1151">
        <v>182167</v>
      </c>
      <c r="B1151" t="s">
        <v>518</v>
      </c>
      <c r="C1151" t="s">
        <v>360</v>
      </c>
      <c r="D1151">
        <v>1983</v>
      </c>
      <c r="E1151">
        <v>43</v>
      </c>
      <c r="F1151" t="s">
        <v>387</v>
      </c>
      <c r="G1151" t="s">
        <v>49</v>
      </c>
      <c r="H1151" t="s">
        <v>328</v>
      </c>
      <c r="I1151" t="s">
        <v>410</v>
      </c>
      <c r="J1151" t="s">
        <v>350</v>
      </c>
      <c r="K1151" s="329">
        <v>46122.34784722222</v>
      </c>
      <c r="L1151" t="s">
        <v>309</v>
      </c>
      <c r="M1151" t="s">
        <v>338</v>
      </c>
      <c r="N1151" t="s">
        <v>340</v>
      </c>
      <c r="O1151" t="s">
        <v>341</v>
      </c>
      <c r="P1151" t="s">
        <v>342</v>
      </c>
      <c r="R1151" t="s">
        <v>383</v>
      </c>
      <c r="S1151" t="s">
        <v>121</v>
      </c>
      <c r="T1151" t="s">
        <v>121</v>
      </c>
      <c r="U1151" t="s">
        <v>331</v>
      </c>
      <c r="V1151" t="s">
        <v>112</v>
      </c>
      <c r="W1151" t="s">
        <v>643</v>
      </c>
      <c r="X1151">
        <v>0</v>
      </c>
      <c r="Y1151">
        <v>0</v>
      </c>
      <c r="Z1151">
        <v>0</v>
      </c>
      <c r="AA1151">
        <v>0</v>
      </c>
      <c r="AB1151">
        <v>0</v>
      </c>
      <c r="AC1151">
        <v>1</v>
      </c>
      <c r="AD1151">
        <v>0</v>
      </c>
      <c r="AE1151">
        <v>0</v>
      </c>
      <c r="AF1151">
        <v>0</v>
      </c>
      <c r="AG1151">
        <v>0</v>
      </c>
      <c r="AH1151">
        <v>1</v>
      </c>
      <c r="AI1151">
        <v>0</v>
      </c>
      <c r="AJ1151">
        <v>0</v>
      </c>
      <c r="AK1151">
        <v>0</v>
      </c>
      <c r="AL1151">
        <v>0</v>
      </c>
      <c r="AM1151">
        <v>0</v>
      </c>
      <c r="AN1151">
        <v>0</v>
      </c>
      <c r="AO1151">
        <v>0</v>
      </c>
      <c r="AP1151" t="s">
        <v>399</v>
      </c>
      <c r="AQ1151">
        <v>0</v>
      </c>
      <c r="AR1151">
        <v>0</v>
      </c>
      <c r="AS1151">
        <v>0</v>
      </c>
      <c r="AT1151">
        <v>0</v>
      </c>
      <c r="AU1151">
        <v>0</v>
      </c>
      <c r="AV1151">
        <v>0</v>
      </c>
      <c r="AW1151">
        <v>1</v>
      </c>
      <c r="AX1151">
        <v>0</v>
      </c>
      <c r="AY1151" t="s">
        <v>668</v>
      </c>
      <c r="AZ1151">
        <v>0</v>
      </c>
      <c r="BA1151">
        <v>0</v>
      </c>
      <c r="BB1151">
        <v>0</v>
      </c>
      <c r="BC1151">
        <v>1</v>
      </c>
      <c r="BD1151">
        <v>0</v>
      </c>
      <c r="BE1151">
        <v>0</v>
      </c>
      <c r="BF1151">
        <v>1</v>
      </c>
      <c r="BG1151">
        <v>0</v>
      </c>
      <c r="BH1151">
        <v>0</v>
      </c>
      <c r="BK1151" t="s">
        <v>386</v>
      </c>
      <c r="BL1151" t="s">
        <v>128</v>
      </c>
      <c r="BM1151" t="s">
        <v>128</v>
      </c>
      <c r="BN1151" t="s">
        <v>117</v>
      </c>
      <c r="BO1151" t="s">
        <v>924</v>
      </c>
      <c r="BP1151">
        <v>0</v>
      </c>
      <c r="BQ1151">
        <v>0</v>
      </c>
      <c r="BR1151">
        <v>0</v>
      </c>
      <c r="BS1151">
        <v>0</v>
      </c>
      <c r="BT1151">
        <v>0</v>
      </c>
      <c r="BU1151">
        <v>1</v>
      </c>
      <c r="BV1151">
        <v>0</v>
      </c>
      <c r="BW1151">
        <v>0</v>
      </c>
      <c r="BX1151">
        <v>0</v>
      </c>
      <c r="BY1151">
        <v>0</v>
      </c>
      <c r="BZ1151">
        <v>0</v>
      </c>
      <c r="CA1151">
        <v>0</v>
      </c>
      <c r="CB1151">
        <v>0</v>
      </c>
      <c r="CC1151">
        <v>0</v>
      </c>
      <c r="CD1151">
        <v>0</v>
      </c>
      <c r="CE1151" t="s">
        <v>159</v>
      </c>
      <c r="CG1151" t="s">
        <v>335</v>
      </c>
      <c r="CI1151" t="s">
        <v>129</v>
      </c>
      <c r="CJ1151" t="s">
        <v>52</v>
      </c>
      <c r="CL1151" t="s">
        <v>52</v>
      </c>
      <c r="CM1151" t="s">
        <v>3411</v>
      </c>
      <c r="CN1151" t="s">
        <v>336</v>
      </c>
      <c r="CO1151" t="s">
        <v>3412</v>
      </c>
      <c r="CP1151">
        <v>9</v>
      </c>
      <c r="CQ1151" t="s">
        <v>159</v>
      </c>
      <c r="CS1151" t="s">
        <v>400</v>
      </c>
    </row>
    <row r="1152" spans="1:98" customFormat="1">
      <c r="A1152">
        <v>199286</v>
      </c>
      <c r="B1152" t="s">
        <v>356</v>
      </c>
      <c r="C1152" t="s">
        <v>322</v>
      </c>
      <c r="D1152">
        <v>2003</v>
      </c>
      <c r="E1152">
        <v>23</v>
      </c>
      <c r="F1152" t="s">
        <v>323</v>
      </c>
      <c r="G1152" t="s">
        <v>59</v>
      </c>
      <c r="H1152" t="s">
        <v>1521</v>
      </c>
      <c r="I1152" t="s">
        <v>324</v>
      </c>
      <c r="J1152" t="s">
        <v>325</v>
      </c>
      <c r="K1152" s="329">
        <v>46122.284259259257</v>
      </c>
      <c r="L1152" t="s">
        <v>309</v>
      </c>
      <c r="M1152" t="s">
        <v>356</v>
      </c>
      <c r="N1152" t="s">
        <v>357</v>
      </c>
      <c r="O1152" t="s">
        <v>358</v>
      </c>
      <c r="P1152" t="s">
        <v>329</v>
      </c>
      <c r="R1152" t="s">
        <v>123</v>
      </c>
      <c r="S1152" t="s">
        <v>122</v>
      </c>
      <c r="T1152" t="s">
        <v>330</v>
      </c>
      <c r="U1152" t="s">
        <v>372</v>
      </c>
      <c r="V1152" t="s">
        <v>110</v>
      </c>
      <c r="W1152" t="s">
        <v>554</v>
      </c>
      <c r="X1152">
        <v>0</v>
      </c>
      <c r="Y1152">
        <v>0</v>
      </c>
      <c r="Z1152">
        <v>1</v>
      </c>
      <c r="AA1152">
        <v>1</v>
      </c>
      <c r="AB1152">
        <v>1</v>
      </c>
      <c r="AC1152">
        <v>0</v>
      </c>
      <c r="AD1152">
        <v>0</v>
      </c>
      <c r="AE1152">
        <v>0</v>
      </c>
      <c r="AF1152">
        <v>0</v>
      </c>
      <c r="AG1152">
        <v>0</v>
      </c>
      <c r="AH1152">
        <v>1</v>
      </c>
      <c r="AI1152">
        <v>0</v>
      </c>
      <c r="AJ1152">
        <v>0</v>
      </c>
      <c r="AK1152">
        <v>0</v>
      </c>
      <c r="AL1152">
        <v>0</v>
      </c>
      <c r="AM1152">
        <v>0</v>
      </c>
      <c r="AN1152">
        <v>0</v>
      </c>
      <c r="AO1152">
        <v>0</v>
      </c>
      <c r="AP1152" t="s">
        <v>510</v>
      </c>
      <c r="AQ1152">
        <v>0</v>
      </c>
      <c r="AR1152">
        <v>0</v>
      </c>
      <c r="AS1152">
        <v>1</v>
      </c>
      <c r="AT1152">
        <v>0</v>
      </c>
      <c r="AU1152">
        <v>0</v>
      </c>
      <c r="AV1152">
        <v>0</v>
      </c>
      <c r="AW1152">
        <v>0</v>
      </c>
      <c r="AX1152">
        <v>0</v>
      </c>
      <c r="AY1152" t="s">
        <v>608</v>
      </c>
      <c r="AZ1152">
        <v>0</v>
      </c>
      <c r="BA1152">
        <v>0</v>
      </c>
      <c r="BB1152">
        <v>0</v>
      </c>
      <c r="BC1152">
        <v>0</v>
      </c>
      <c r="BD1152">
        <v>0</v>
      </c>
      <c r="BE1152">
        <v>1</v>
      </c>
      <c r="BF1152">
        <v>0</v>
      </c>
      <c r="BG1152">
        <v>0</v>
      </c>
      <c r="BH1152">
        <v>0</v>
      </c>
      <c r="BI1152" t="s">
        <v>52</v>
      </c>
      <c r="BJ1152" t="s">
        <v>3413</v>
      </c>
      <c r="BK1152" t="s">
        <v>132</v>
      </c>
      <c r="BL1152" t="s">
        <v>131</v>
      </c>
      <c r="BM1152" t="s">
        <v>131</v>
      </c>
      <c r="BN1152" t="s">
        <v>117</v>
      </c>
      <c r="BO1152" t="s">
        <v>924</v>
      </c>
      <c r="BP1152">
        <v>0</v>
      </c>
      <c r="BQ1152">
        <v>0</v>
      </c>
      <c r="BR1152">
        <v>0</v>
      </c>
      <c r="BS1152">
        <v>0</v>
      </c>
      <c r="BT1152">
        <v>0</v>
      </c>
      <c r="BU1152">
        <v>1</v>
      </c>
      <c r="BV1152">
        <v>0</v>
      </c>
      <c r="BW1152">
        <v>0</v>
      </c>
      <c r="BX1152">
        <v>0</v>
      </c>
      <c r="BY1152">
        <v>0</v>
      </c>
      <c r="BZ1152">
        <v>0</v>
      </c>
      <c r="CA1152">
        <v>0</v>
      </c>
      <c r="CB1152">
        <v>0</v>
      </c>
      <c r="CC1152">
        <v>0</v>
      </c>
      <c r="CD1152">
        <v>0</v>
      </c>
      <c r="CE1152" t="s">
        <v>335</v>
      </c>
      <c r="CF1152" t="s">
        <v>3414</v>
      </c>
      <c r="CG1152" t="s">
        <v>335</v>
      </c>
      <c r="CI1152" t="s">
        <v>131</v>
      </c>
      <c r="CJ1152" t="s">
        <v>51</v>
      </c>
      <c r="CK1152" t="s">
        <v>3415</v>
      </c>
      <c r="CL1152" t="s">
        <v>51</v>
      </c>
      <c r="CM1152" t="s">
        <v>3416</v>
      </c>
      <c r="CN1152" t="s">
        <v>346</v>
      </c>
      <c r="CP1152">
        <v>10</v>
      </c>
      <c r="CQ1152" t="s">
        <v>3417</v>
      </c>
      <c r="CR1152" t="s">
        <v>3418</v>
      </c>
      <c r="CS1152" t="s">
        <v>337</v>
      </c>
    </row>
    <row r="1153" spans="1:98" customFormat="1">
      <c r="A1153">
        <v>199281</v>
      </c>
      <c r="B1153" t="s">
        <v>321</v>
      </c>
      <c r="C1153" t="s">
        <v>360</v>
      </c>
      <c r="D1153">
        <v>1974</v>
      </c>
      <c r="E1153">
        <v>52</v>
      </c>
      <c r="F1153" t="s">
        <v>58</v>
      </c>
      <c r="G1153" t="s">
        <v>49</v>
      </c>
      <c r="H1153" t="s">
        <v>377</v>
      </c>
      <c r="I1153" t="s">
        <v>349</v>
      </c>
      <c r="J1153" t="s">
        <v>325</v>
      </c>
      <c r="K1153" s="329">
        <v>46122.068206018521</v>
      </c>
      <c r="L1153" t="s">
        <v>309</v>
      </c>
      <c r="M1153" t="s">
        <v>417</v>
      </c>
      <c r="N1153" t="s">
        <v>418</v>
      </c>
      <c r="O1153" t="s">
        <v>328</v>
      </c>
      <c r="P1153" t="s">
        <v>329</v>
      </c>
      <c r="R1153" t="s">
        <v>383</v>
      </c>
      <c r="S1153" t="s">
        <v>121</v>
      </c>
      <c r="T1153" t="s">
        <v>121</v>
      </c>
      <c r="U1153" t="s">
        <v>331</v>
      </c>
      <c r="V1153" t="s">
        <v>111</v>
      </c>
      <c r="W1153" t="s">
        <v>513</v>
      </c>
      <c r="X1153">
        <v>0</v>
      </c>
      <c r="Y1153">
        <v>0</v>
      </c>
      <c r="Z1153">
        <v>0</v>
      </c>
      <c r="AA1153">
        <v>0</v>
      </c>
      <c r="AB1153">
        <v>0</v>
      </c>
      <c r="AC1153">
        <v>0</v>
      </c>
      <c r="AD1153">
        <v>0</v>
      </c>
      <c r="AE1153">
        <v>0</v>
      </c>
      <c r="AF1153">
        <v>0</v>
      </c>
      <c r="AG1153">
        <v>0</v>
      </c>
      <c r="AH1153">
        <v>1</v>
      </c>
      <c r="AI1153">
        <v>0</v>
      </c>
      <c r="AJ1153">
        <v>0</v>
      </c>
      <c r="AK1153">
        <v>0</v>
      </c>
      <c r="AL1153">
        <v>0</v>
      </c>
      <c r="AM1153">
        <v>0</v>
      </c>
      <c r="AN1153">
        <v>0</v>
      </c>
      <c r="AO1153">
        <v>0</v>
      </c>
      <c r="AP1153" t="s">
        <v>399</v>
      </c>
      <c r="AQ1153">
        <v>0</v>
      </c>
      <c r="AR1153">
        <v>0</v>
      </c>
      <c r="AS1153">
        <v>0</v>
      </c>
      <c r="AT1153">
        <v>0</v>
      </c>
      <c r="AU1153">
        <v>0</v>
      </c>
      <c r="AV1153">
        <v>0</v>
      </c>
      <c r="AW1153">
        <v>1</v>
      </c>
      <c r="AX1153">
        <v>0</v>
      </c>
      <c r="AY1153" t="s">
        <v>345</v>
      </c>
      <c r="AZ1153">
        <v>1</v>
      </c>
      <c r="BA1153">
        <v>0</v>
      </c>
      <c r="BB1153">
        <v>0</v>
      </c>
      <c r="BC1153">
        <v>0</v>
      </c>
      <c r="BD1153">
        <v>0</v>
      </c>
      <c r="BE1153">
        <v>0</v>
      </c>
      <c r="BF1153">
        <v>0</v>
      </c>
      <c r="BG1153">
        <v>0</v>
      </c>
      <c r="BH1153">
        <v>0</v>
      </c>
      <c r="BK1153" t="s">
        <v>386</v>
      </c>
      <c r="BL1153" t="s">
        <v>386</v>
      </c>
      <c r="BM1153" t="s">
        <v>128</v>
      </c>
      <c r="BN1153" t="s">
        <v>119</v>
      </c>
      <c r="BO1153" t="s">
        <v>921</v>
      </c>
      <c r="BP1153">
        <v>0</v>
      </c>
      <c r="BQ1153">
        <v>0</v>
      </c>
      <c r="BR1153">
        <v>0</v>
      </c>
      <c r="BS1153">
        <v>0</v>
      </c>
      <c r="BT1153">
        <v>0</v>
      </c>
      <c r="BU1153">
        <v>0</v>
      </c>
      <c r="BV1153">
        <v>0</v>
      </c>
      <c r="BW1153">
        <v>0</v>
      </c>
      <c r="BX1153">
        <v>0</v>
      </c>
      <c r="BY1153">
        <v>0</v>
      </c>
      <c r="BZ1153">
        <v>1</v>
      </c>
      <c r="CA1153">
        <v>0</v>
      </c>
      <c r="CB1153">
        <v>0</v>
      </c>
      <c r="CC1153">
        <v>0</v>
      </c>
      <c r="CD1153">
        <v>0</v>
      </c>
      <c r="CE1153" t="s">
        <v>335</v>
      </c>
      <c r="CG1153" t="s">
        <v>335</v>
      </c>
      <c r="CI1153" t="s">
        <v>128</v>
      </c>
      <c r="CJ1153" t="s">
        <v>52</v>
      </c>
      <c r="CK1153" t="s">
        <v>3419</v>
      </c>
      <c r="CL1153" t="s">
        <v>52</v>
      </c>
      <c r="CN1153" t="s">
        <v>346</v>
      </c>
      <c r="CP1153">
        <v>10</v>
      </c>
      <c r="CS1153" t="s">
        <v>400</v>
      </c>
    </row>
    <row r="1154" spans="1:98" customFormat="1">
      <c r="A1154">
        <v>199225</v>
      </c>
      <c r="B1154" t="s">
        <v>32</v>
      </c>
      <c r="C1154" t="s">
        <v>360</v>
      </c>
      <c r="D1154">
        <v>1966</v>
      </c>
      <c r="E1154">
        <v>60</v>
      </c>
      <c r="F1154" t="s">
        <v>339</v>
      </c>
      <c r="G1154" t="s">
        <v>90</v>
      </c>
      <c r="H1154" t="s">
        <v>1301</v>
      </c>
      <c r="I1154" t="s">
        <v>397</v>
      </c>
      <c r="J1154" t="s">
        <v>350</v>
      </c>
      <c r="K1154" s="329">
        <v>46121.851481481484</v>
      </c>
      <c r="L1154" t="s">
        <v>309</v>
      </c>
      <c r="M1154" t="s">
        <v>401</v>
      </c>
      <c r="N1154" t="s">
        <v>403</v>
      </c>
      <c r="O1154" t="s">
        <v>404</v>
      </c>
      <c r="P1154" t="s">
        <v>405</v>
      </c>
      <c r="Q1154" t="s">
        <v>306</v>
      </c>
      <c r="R1154" t="s">
        <v>124</v>
      </c>
      <c r="S1154" t="s">
        <v>124</v>
      </c>
      <c r="T1154" t="s">
        <v>394</v>
      </c>
      <c r="U1154" t="s">
        <v>331</v>
      </c>
      <c r="V1154" t="s">
        <v>107</v>
      </c>
      <c r="W1154" t="s">
        <v>513</v>
      </c>
      <c r="X1154">
        <v>0</v>
      </c>
      <c r="Y1154">
        <v>0</v>
      </c>
      <c r="Z1154">
        <v>0</v>
      </c>
      <c r="AA1154">
        <v>0</v>
      </c>
      <c r="AB1154">
        <v>0</v>
      </c>
      <c r="AC1154">
        <v>0</v>
      </c>
      <c r="AD1154">
        <v>0</v>
      </c>
      <c r="AE1154">
        <v>0</v>
      </c>
      <c r="AF1154">
        <v>0</v>
      </c>
      <c r="AG1154">
        <v>0</v>
      </c>
      <c r="AH1154">
        <v>1</v>
      </c>
      <c r="AI1154">
        <v>0</v>
      </c>
      <c r="AJ1154">
        <v>0</v>
      </c>
      <c r="AK1154">
        <v>0</v>
      </c>
      <c r="AL1154">
        <v>0</v>
      </c>
      <c r="AM1154">
        <v>0</v>
      </c>
      <c r="AN1154">
        <v>0</v>
      </c>
      <c r="AO1154">
        <v>0</v>
      </c>
      <c r="AP1154" t="s">
        <v>373</v>
      </c>
      <c r="AQ1154">
        <v>0</v>
      </c>
      <c r="AR1154">
        <v>0</v>
      </c>
      <c r="AS1154">
        <v>0</v>
      </c>
      <c r="AT1154">
        <v>0</v>
      </c>
      <c r="AU1154">
        <v>0</v>
      </c>
      <c r="AV1154">
        <v>0</v>
      </c>
      <c r="AW1154">
        <v>0</v>
      </c>
      <c r="AX1154" t="s">
        <v>3420</v>
      </c>
      <c r="AY1154" t="s">
        <v>460</v>
      </c>
      <c r="AZ1154">
        <v>1</v>
      </c>
      <c r="BA1154">
        <v>0</v>
      </c>
      <c r="BB1154">
        <v>0</v>
      </c>
      <c r="BC1154">
        <v>0</v>
      </c>
      <c r="BD1154">
        <v>0</v>
      </c>
      <c r="BE1154">
        <v>0</v>
      </c>
      <c r="BF1154">
        <v>0</v>
      </c>
      <c r="BG1154">
        <v>0</v>
      </c>
      <c r="BH1154" t="s">
        <v>3420</v>
      </c>
      <c r="BK1154" t="s">
        <v>130</v>
      </c>
      <c r="BL1154" t="s">
        <v>131</v>
      </c>
      <c r="BM1154" t="s">
        <v>133</v>
      </c>
      <c r="BN1154" t="s">
        <v>117</v>
      </c>
      <c r="BO1154" t="s">
        <v>928</v>
      </c>
      <c r="BP1154">
        <v>0</v>
      </c>
      <c r="BQ1154">
        <v>0</v>
      </c>
      <c r="BR1154">
        <v>0</v>
      </c>
      <c r="BS1154">
        <v>1</v>
      </c>
      <c r="BT1154">
        <v>0</v>
      </c>
      <c r="BU1154">
        <v>0</v>
      </c>
      <c r="BV1154">
        <v>0</v>
      </c>
      <c r="BW1154">
        <v>0</v>
      </c>
      <c r="BX1154">
        <v>0</v>
      </c>
      <c r="BY1154">
        <v>0</v>
      </c>
      <c r="BZ1154">
        <v>0</v>
      </c>
      <c r="CA1154">
        <v>0</v>
      </c>
      <c r="CB1154">
        <v>0</v>
      </c>
      <c r="CC1154">
        <v>0</v>
      </c>
      <c r="CD1154">
        <v>0</v>
      </c>
      <c r="CE1154" t="s">
        <v>143</v>
      </c>
      <c r="CG1154" t="s">
        <v>145</v>
      </c>
      <c r="CH1154" t="s">
        <v>198</v>
      </c>
      <c r="CI1154" t="s">
        <v>130</v>
      </c>
      <c r="CJ1154" t="s">
        <v>52</v>
      </c>
      <c r="CK1154" t="s">
        <v>3421</v>
      </c>
      <c r="CL1154" t="s">
        <v>52</v>
      </c>
      <c r="CM1154" t="s">
        <v>3422</v>
      </c>
      <c r="CN1154" t="s">
        <v>336</v>
      </c>
      <c r="CO1154" t="s">
        <v>3423</v>
      </c>
      <c r="CP1154">
        <v>7</v>
      </c>
      <c r="CQ1154" t="s">
        <v>3424</v>
      </c>
      <c r="CR1154" t="s">
        <v>3425</v>
      </c>
      <c r="CS1154" t="s">
        <v>347</v>
      </c>
      <c r="CT1154" t="s">
        <v>3426</v>
      </c>
    </row>
    <row r="1155" spans="1:98" customFormat="1">
      <c r="A1155">
        <v>161529</v>
      </c>
      <c r="B1155" t="s">
        <v>362</v>
      </c>
      <c r="C1155" t="s">
        <v>322</v>
      </c>
      <c r="D1155">
        <v>1973</v>
      </c>
      <c r="E1155">
        <v>53</v>
      </c>
      <c r="F1155" t="s">
        <v>58</v>
      </c>
      <c r="G1155" t="s">
        <v>82</v>
      </c>
      <c r="H1155" t="s">
        <v>874</v>
      </c>
      <c r="I1155" t="s">
        <v>402</v>
      </c>
      <c r="J1155" t="s">
        <v>350</v>
      </c>
      <c r="K1155" s="329">
        <v>46121.845752314817</v>
      </c>
      <c r="L1155" t="s">
        <v>309</v>
      </c>
      <c r="M1155" t="s">
        <v>503</v>
      </c>
      <c r="N1155" t="s">
        <v>504</v>
      </c>
      <c r="O1155" t="s">
        <v>415</v>
      </c>
      <c r="P1155" t="s">
        <v>382</v>
      </c>
      <c r="R1155" t="s">
        <v>122</v>
      </c>
      <c r="S1155" t="s">
        <v>121</v>
      </c>
      <c r="T1155" t="s">
        <v>121</v>
      </c>
      <c r="U1155" t="s">
        <v>395</v>
      </c>
      <c r="V1155" t="s">
        <v>107</v>
      </c>
      <c r="W1155" t="s">
        <v>430</v>
      </c>
      <c r="X1155">
        <v>0</v>
      </c>
      <c r="Y1155">
        <v>1</v>
      </c>
      <c r="Z1155">
        <v>1</v>
      </c>
      <c r="AA1155">
        <v>0</v>
      </c>
      <c r="AB1155">
        <v>0</v>
      </c>
      <c r="AC1155">
        <v>0</v>
      </c>
      <c r="AD1155">
        <v>0</v>
      </c>
      <c r="AE1155">
        <v>0</v>
      </c>
      <c r="AF1155">
        <v>0</v>
      </c>
      <c r="AG1155">
        <v>0</v>
      </c>
      <c r="AH1155">
        <v>0</v>
      </c>
      <c r="AI1155">
        <v>0</v>
      </c>
      <c r="AJ1155">
        <v>0</v>
      </c>
      <c r="AK1155">
        <v>0</v>
      </c>
      <c r="AL1155">
        <v>0</v>
      </c>
      <c r="AM1155">
        <v>0</v>
      </c>
      <c r="AN1155">
        <v>0</v>
      </c>
      <c r="AO1155">
        <v>0</v>
      </c>
      <c r="AP1155" t="s">
        <v>345</v>
      </c>
      <c r="AQ1155">
        <v>1</v>
      </c>
      <c r="AR1155">
        <v>0</v>
      </c>
      <c r="AS1155">
        <v>0</v>
      </c>
      <c r="AT1155">
        <v>0</v>
      </c>
      <c r="AU1155">
        <v>0</v>
      </c>
      <c r="AV1155">
        <v>0</v>
      </c>
      <c r="AW1155">
        <v>0</v>
      </c>
      <c r="AX1155">
        <v>0</v>
      </c>
      <c r="AY1155" t="s">
        <v>345</v>
      </c>
      <c r="AZ1155">
        <v>1</v>
      </c>
      <c r="BA1155">
        <v>0</v>
      </c>
      <c r="BB1155">
        <v>0</v>
      </c>
      <c r="BC1155">
        <v>0</v>
      </c>
      <c r="BD1155">
        <v>0</v>
      </c>
      <c r="BE1155">
        <v>0</v>
      </c>
      <c r="BF1155">
        <v>0</v>
      </c>
      <c r="BG1155">
        <v>0</v>
      </c>
      <c r="BH1155">
        <v>0</v>
      </c>
      <c r="BK1155" t="s">
        <v>386</v>
      </c>
      <c r="BL1155" t="s">
        <v>131</v>
      </c>
      <c r="BM1155" t="s">
        <v>131</v>
      </c>
      <c r="BN1155" t="s">
        <v>117</v>
      </c>
      <c r="BO1155" t="s">
        <v>974</v>
      </c>
      <c r="BP1155">
        <v>0</v>
      </c>
      <c r="BQ1155">
        <v>0</v>
      </c>
      <c r="BR1155">
        <v>0</v>
      </c>
      <c r="BS1155">
        <v>0</v>
      </c>
      <c r="BT1155">
        <v>0</v>
      </c>
      <c r="BU1155">
        <v>1</v>
      </c>
      <c r="BV1155">
        <v>0</v>
      </c>
      <c r="BW1155">
        <v>0</v>
      </c>
      <c r="BX1155">
        <v>0</v>
      </c>
      <c r="BY1155">
        <v>0</v>
      </c>
      <c r="BZ1155">
        <v>0</v>
      </c>
      <c r="CA1155">
        <v>1</v>
      </c>
      <c r="CB1155">
        <v>0</v>
      </c>
      <c r="CC1155">
        <v>0</v>
      </c>
      <c r="CD1155">
        <v>0</v>
      </c>
      <c r="CE1155" t="s">
        <v>335</v>
      </c>
      <c r="CG1155" t="s">
        <v>1545</v>
      </c>
      <c r="CI1155" t="s">
        <v>127</v>
      </c>
      <c r="CJ1155" t="s">
        <v>51</v>
      </c>
      <c r="CL1155" t="s">
        <v>51</v>
      </c>
      <c r="CN1155" t="s">
        <v>346</v>
      </c>
      <c r="CP1155">
        <v>8</v>
      </c>
      <c r="CS1155" t="s">
        <v>337</v>
      </c>
    </row>
    <row r="1156" spans="1:98" customFormat="1">
      <c r="A1156">
        <v>126039</v>
      </c>
      <c r="B1156" t="s">
        <v>1408</v>
      </c>
      <c r="C1156" t="s">
        <v>360</v>
      </c>
      <c r="D1156">
        <v>1956</v>
      </c>
      <c r="E1156">
        <v>70</v>
      </c>
      <c r="F1156" t="s">
        <v>376</v>
      </c>
      <c r="G1156" t="s">
        <v>49</v>
      </c>
      <c r="H1156" t="s">
        <v>364</v>
      </c>
      <c r="I1156" t="s">
        <v>367</v>
      </c>
      <c r="J1156" t="s">
        <v>350</v>
      </c>
      <c r="K1156" s="329">
        <v>46121.840601851851</v>
      </c>
      <c r="L1156" t="s">
        <v>309</v>
      </c>
      <c r="M1156" t="s">
        <v>1408</v>
      </c>
      <c r="N1156" t="s">
        <v>1678</v>
      </c>
      <c r="O1156" t="s">
        <v>364</v>
      </c>
      <c r="P1156" t="s">
        <v>365</v>
      </c>
      <c r="R1156" t="s">
        <v>383</v>
      </c>
      <c r="S1156" t="s">
        <v>121</v>
      </c>
      <c r="T1156" t="s">
        <v>121</v>
      </c>
      <c r="U1156" t="s">
        <v>331</v>
      </c>
      <c r="V1156" t="s">
        <v>105</v>
      </c>
      <c r="W1156" t="s">
        <v>501</v>
      </c>
      <c r="X1156">
        <v>0</v>
      </c>
      <c r="Y1156">
        <v>0</v>
      </c>
      <c r="Z1156">
        <v>0</v>
      </c>
      <c r="AA1156">
        <v>0</v>
      </c>
      <c r="AB1156">
        <v>0</v>
      </c>
      <c r="AC1156">
        <v>0</v>
      </c>
      <c r="AD1156">
        <v>1</v>
      </c>
      <c r="AE1156">
        <v>0</v>
      </c>
      <c r="AF1156">
        <v>0</v>
      </c>
      <c r="AG1156">
        <v>0</v>
      </c>
      <c r="AH1156">
        <v>0</v>
      </c>
      <c r="AI1156">
        <v>0</v>
      </c>
      <c r="AJ1156">
        <v>0</v>
      </c>
      <c r="AK1156">
        <v>0</v>
      </c>
      <c r="AL1156">
        <v>0</v>
      </c>
      <c r="AM1156">
        <v>0</v>
      </c>
      <c r="AN1156">
        <v>0</v>
      </c>
      <c r="AO1156">
        <v>0</v>
      </c>
      <c r="AP1156" t="s">
        <v>399</v>
      </c>
      <c r="AQ1156">
        <v>0</v>
      </c>
      <c r="AR1156">
        <v>0</v>
      </c>
      <c r="AS1156">
        <v>0</v>
      </c>
      <c r="AT1156">
        <v>0</v>
      </c>
      <c r="AU1156">
        <v>0</v>
      </c>
      <c r="AV1156">
        <v>0</v>
      </c>
      <c r="AW1156">
        <v>1</v>
      </c>
      <c r="AX1156">
        <v>0</v>
      </c>
      <c r="AY1156" t="s">
        <v>345</v>
      </c>
      <c r="AZ1156">
        <v>1</v>
      </c>
      <c r="BA1156">
        <v>0</v>
      </c>
      <c r="BB1156">
        <v>0</v>
      </c>
      <c r="BC1156">
        <v>0</v>
      </c>
      <c r="BD1156">
        <v>0</v>
      </c>
      <c r="BE1156">
        <v>0</v>
      </c>
      <c r="BF1156">
        <v>0</v>
      </c>
      <c r="BG1156">
        <v>0</v>
      </c>
      <c r="BH1156">
        <v>0</v>
      </c>
      <c r="BK1156" t="s">
        <v>386</v>
      </c>
      <c r="BL1156" t="s">
        <v>386</v>
      </c>
      <c r="BM1156" t="s">
        <v>128</v>
      </c>
      <c r="BN1156" t="s">
        <v>120</v>
      </c>
      <c r="BO1156" t="s">
        <v>373</v>
      </c>
      <c r="BP1156">
        <v>0</v>
      </c>
      <c r="BQ1156">
        <v>0</v>
      </c>
      <c r="BR1156">
        <v>0</v>
      </c>
      <c r="BS1156">
        <v>0</v>
      </c>
      <c r="BT1156">
        <v>0</v>
      </c>
      <c r="BU1156">
        <v>0</v>
      </c>
      <c r="BV1156">
        <v>0</v>
      </c>
      <c r="BW1156">
        <v>0</v>
      </c>
      <c r="BX1156">
        <v>0</v>
      </c>
      <c r="BY1156">
        <v>0</v>
      </c>
      <c r="BZ1156">
        <v>0</v>
      </c>
      <c r="CA1156">
        <v>0</v>
      </c>
      <c r="CB1156">
        <v>0</v>
      </c>
      <c r="CC1156">
        <v>0</v>
      </c>
      <c r="CD1156" t="s">
        <v>705</v>
      </c>
      <c r="CE1156" t="s">
        <v>335</v>
      </c>
      <c r="CG1156" t="s">
        <v>335</v>
      </c>
      <c r="CI1156" t="s">
        <v>128</v>
      </c>
      <c r="CJ1156" t="s">
        <v>55</v>
      </c>
      <c r="CK1156" t="s">
        <v>3427</v>
      </c>
      <c r="CL1156" t="s">
        <v>54</v>
      </c>
      <c r="CN1156" t="s">
        <v>336</v>
      </c>
      <c r="CP1156">
        <v>2</v>
      </c>
      <c r="CS1156" t="s">
        <v>400</v>
      </c>
    </row>
    <row r="1157" spans="1:98" customFormat="1">
      <c r="A1157">
        <v>168818</v>
      </c>
      <c r="B1157" t="s">
        <v>321</v>
      </c>
      <c r="C1157" t="s">
        <v>360</v>
      </c>
      <c r="D1157">
        <v>1972</v>
      </c>
      <c r="E1157">
        <v>54</v>
      </c>
      <c r="F1157" t="s">
        <v>58</v>
      </c>
      <c r="G1157" t="s">
        <v>49</v>
      </c>
      <c r="H1157" t="s">
        <v>377</v>
      </c>
      <c r="I1157" t="s">
        <v>575</v>
      </c>
      <c r="J1157" t="s">
        <v>325</v>
      </c>
      <c r="K1157" s="329">
        <v>46121.819756944446</v>
      </c>
      <c r="L1157" t="s">
        <v>309</v>
      </c>
      <c r="M1157" t="s">
        <v>29</v>
      </c>
      <c r="N1157" t="s">
        <v>458</v>
      </c>
      <c r="O1157" t="s">
        <v>459</v>
      </c>
      <c r="P1157" t="s">
        <v>353</v>
      </c>
      <c r="Q1157" t="s">
        <v>305</v>
      </c>
      <c r="R1157" t="s">
        <v>383</v>
      </c>
      <c r="S1157" t="s">
        <v>121</v>
      </c>
      <c r="T1157" t="s">
        <v>121</v>
      </c>
      <c r="U1157" t="s">
        <v>331</v>
      </c>
      <c r="V1157" t="s">
        <v>105</v>
      </c>
      <c r="W1157" t="s">
        <v>344</v>
      </c>
      <c r="X1157">
        <v>0</v>
      </c>
      <c r="Y1157">
        <v>0</v>
      </c>
      <c r="Z1157">
        <v>0</v>
      </c>
      <c r="AA1157">
        <v>1</v>
      </c>
      <c r="AB1157">
        <v>0</v>
      </c>
      <c r="AC1157">
        <v>0</v>
      </c>
      <c r="AD1157">
        <v>0</v>
      </c>
      <c r="AE1157">
        <v>0</v>
      </c>
      <c r="AF1157">
        <v>0</v>
      </c>
      <c r="AG1157">
        <v>0</v>
      </c>
      <c r="AH1157">
        <v>0</v>
      </c>
      <c r="AI1157">
        <v>0</v>
      </c>
      <c r="AJ1157">
        <v>0</v>
      </c>
      <c r="AK1157">
        <v>0</v>
      </c>
      <c r="AL1157">
        <v>0</v>
      </c>
      <c r="AM1157">
        <v>0</v>
      </c>
      <c r="AN1157">
        <v>0</v>
      </c>
      <c r="AO1157">
        <v>0</v>
      </c>
      <c r="AP1157" t="s">
        <v>399</v>
      </c>
      <c r="AQ1157">
        <v>0</v>
      </c>
      <c r="AR1157">
        <v>0</v>
      </c>
      <c r="AS1157">
        <v>0</v>
      </c>
      <c r="AT1157">
        <v>0</v>
      </c>
      <c r="AU1157">
        <v>0</v>
      </c>
      <c r="AV1157">
        <v>0</v>
      </c>
      <c r="AW1157">
        <v>1</v>
      </c>
      <c r="AX1157">
        <v>0</v>
      </c>
      <c r="AY1157" t="s">
        <v>345</v>
      </c>
      <c r="AZ1157">
        <v>1</v>
      </c>
      <c r="BA1157">
        <v>0</v>
      </c>
      <c r="BB1157">
        <v>0</v>
      </c>
      <c r="BC1157">
        <v>0</v>
      </c>
      <c r="BD1157">
        <v>0</v>
      </c>
      <c r="BE1157">
        <v>0</v>
      </c>
      <c r="BF1157">
        <v>0</v>
      </c>
      <c r="BG1157">
        <v>0</v>
      </c>
      <c r="BH1157">
        <v>0</v>
      </c>
      <c r="BI1157" t="s">
        <v>52</v>
      </c>
      <c r="BK1157" t="s">
        <v>386</v>
      </c>
      <c r="BL1157" t="s">
        <v>127</v>
      </c>
      <c r="BM1157" t="s">
        <v>129</v>
      </c>
      <c r="BN1157" t="s">
        <v>119</v>
      </c>
      <c r="BO1157" t="s">
        <v>1648</v>
      </c>
      <c r="BP1157">
        <v>1</v>
      </c>
      <c r="BQ1157">
        <v>1</v>
      </c>
      <c r="BR1157">
        <v>1</v>
      </c>
      <c r="BS1157">
        <v>0</v>
      </c>
      <c r="BT1157">
        <v>0</v>
      </c>
      <c r="BU1157">
        <v>0</v>
      </c>
      <c r="BV1157">
        <v>0</v>
      </c>
      <c r="BW1157">
        <v>1</v>
      </c>
      <c r="BX1157">
        <v>0</v>
      </c>
      <c r="BY1157">
        <v>0</v>
      </c>
      <c r="BZ1157">
        <v>0</v>
      </c>
      <c r="CA1157">
        <v>0</v>
      </c>
      <c r="CB1157">
        <v>0</v>
      </c>
      <c r="CC1157">
        <v>0</v>
      </c>
      <c r="CD1157">
        <v>0</v>
      </c>
      <c r="CE1157" t="s">
        <v>335</v>
      </c>
      <c r="CF1157" t="s">
        <v>1572</v>
      </c>
      <c r="CG1157" t="s">
        <v>228</v>
      </c>
      <c r="CI1157" t="s">
        <v>128</v>
      </c>
      <c r="CJ1157" t="s">
        <v>52</v>
      </c>
      <c r="CK1157" t="s">
        <v>3428</v>
      </c>
      <c r="CL1157" t="s">
        <v>53</v>
      </c>
      <c r="CN1157" t="s">
        <v>346</v>
      </c>
      <c r="CP1157">
        <v>7</v>
      </c>
      <c r="CS1157" t="s">
        <v>337</v>
      </c>
    </row>
    <row r="1158" spans="1:98" customFormat="1">
      <c r="A1158">
        <v>195703</v>
      </c>
      <c r="B1158" t="s">
        <v>321</v>
      </c>
      <c r="C1158" t="s">
        <v>322</v>
      </c>
      <c r="D1158">
        <v>1967</v>
      </c>
      <c r="E1158">
        <v>59</v>
      </c>
      <c r="F1158" t="s">
        <v>58</v>
      </c>
      <c r="G1158" t="s">
        <v>80</v>
      </c>
      <c r="H1158" t="s">
        <v>560</v>
      </c>
      <c r="I1158" t="s">
        <v>424</v>
      </c>
      <c r="J1158" t="s">
        <v>325</v>
      </c>
      <c r="K1158" s="329">
        <v>46121.796817129631</v>
      </c>
      <c r="L1158" t="s">
        <v>309</v>
      </c>
      <c r="M1158" t="s">
        <v>326</v>
      </c>
      <c r="N1158" t="s">
        <v>327</v>
      </c>
      <c r="O1158" t="s">
        <v>328</v>
      </c>
      <c r="P1158" t="s">
        <v>329</v>
      </c>
      <c r="R1158" t="s">
        <v>125</v>
      </c>
      <c r="S1158" t="s">
        <v>123</v>
      </c>
      <c r="T1158" t="s">
        <v>330</v>
      </c>
      <c r="U1158" t="s">
        <v>372</v>
      </c>
      <c r="V1158" t="s">
        <v>105</v>
      </c>
      <c r="W1158" t="s">
        <v>332</v>
      </c>
      <c r="X1158">
        <v>0</v>
      </c>
      <c r="Y1158">
        <v>0</v>
      </c>
      <c r="Z1158">
        <v>0</v>
      </c>
      <c r="AA1158">
        <v>0</v>
      </c>
      <c r="AB1158">
        <v>0</v>
      </c>
      <c r="AC1158">
        <v>0</v>
      </c>
      <c r="AD1158">
        <v>0</v>
      </c>
      <c r="AE1158">
        <v>0</v>
      </c>
      <c r="AF1158">
        <v>0</v>
      </c>
      <c r="AG1158">
        <v>0</v>
      </c>
      <c r="AH1158">
        <v>0</v>
      </c>
      <c r="AI1158">
        <v>0</v>
      </c>
      <c r="AJ1158">
        <v>0</v>
      </c>
      <c r="AK1158">
        <v>0</v>
      </c>
      <c r="AL1158">
        <v>0</v>
      </c>
      <c r="AM1158">
        <v>0</v>
      </c>
      <c r="AN1158">
        <v>1</v>
      </c>
      <c r="AO1158">
        <v>0</v>
      </c>
      <c r="AP1158" t="s">
        <v>510</v>
      </c>
      <c r="AQ1158">
        <v>0</v>
      </c>
      <c r="AR1158">
        <v>0</v>
      </c>
      <c r="AS1158">
        <v>1</v>
      </c>
      <c r="AT1158">
        <v>0</v>
      </c>
      <c r="AU1158">
        <v>0</v>
      </c>
      <c r="AV1158">
        <v>0</v>
      </c>
      <c r="AW1158">
        <v>0</v>
      </c>
      <c r="AX1158">
        <v>0</v>
      </c>
      <c r="AY1158" t="s">
        <v>334</v>
      </c>
      <c r="AZ1158">
        <v>0</v>
      </c>
      <c r="BA1158">
        <v>0</v>
      </c>
      <c r="BB1158">
        <v>0</v>
      </c>
      <c r="BC1158">
        <v>0</v>
      </c>
      <c r="BD1158">
        <v>0</v>
      </c>
      <c r="BE1158">
        <v>0</v>
      </c>
      <c r="BF1158">
        <v>1</v>
      </c>
      <c r="BG1158">
        <v>0</v>
      </c>
      <c r="BH1158">
        <v>0</v>
      </c>
      <c r="BK1158" t="s">
        <v>131</v>
      </c>
      <c r="BL1158" t="s">
        <v>134</v>
      </c>
      <c r="BM1158" t="s">
        <v>130</v>
      </c>
      <c r="BN1158" t="s">
        <v>120</v>
      </c>
      <c r="BO1158" t="s">
        <v>935</v>
      </c>
      <c r="BP1158">
        <v>0</v>
      </c>
      <c r="BQ1158">
        <v>0</v>
      </c>
      <c r="BR1158">
        <v>0</v>
      </c>
      <c r="BS1158">
        <v>0</v>
      </c>
      <c r="BT1158">
        <v>0</v>
      </c>
      <c r="BU1158">
        <v>0</v>
      </c>
      <c r="BV1158">
        <v>0</v>
      </c>
      <c r="BW1158">
        <v>0</v>
      </c>
      <c r="BX1158">
        <v>0</v>
      </c>
      <c r="BY1158">
        <v>0</v>
      </c>
      <c r="BZ1158">
        <v>0</v>
      </c>
      <c r="CA1158">
        <v>0</v>
      </c>
      <c r="CB1158">
        <v>0</v>
      </c>
      <c r="CC1158">
        <v>1</v>
      </c>
      <c r="CD1158">
        <v>0</v>
      </c>
      <c r="CE1158" t="s">
        <v>335</v>
      </c>
      <c r="CG1158" t="s">
        <v>335</v>
      </c>
      <c r="CI1158" t="s">
        <v>386</v>
      </c>
      <c r="CJ1158" t="s">
        <v>52</v>
      </c>
      <c r="CL1158" t="s">
        <v>52</v>
      </c>
      <c r="CN1158" t="s">
        <v>346</v>
      </c>
      <c r="CP1158">
        <v>10</v>
      </c>
      <c r="CS1158" t="s">
        <v>337</v>
      </c>
    </row>
    <row r="1159" spans="1:98" customFormat="1">
      <c r="A1159">
        <v>199252</v>
      </c>
      <c r="B1159" t="s">
        <v>321</v>
      </c>
      <c r="C1159" t="s">
        <v>360</v>
      </c>
      <c r="D1159">
        <v>1979</v>
      </c>
      <c r="E1159">
        <v>47</v>
      </c>
      <c r="F1159" t="s">
        <v>387</v>
      </c>
      <c r="G1159" t="s">
        <v>83</v>
      </c>
      <c r="H1159" t="s">
        <v>761</v>
      </c>
      <c r="I1159" t="s">
        <v>349</v>
      </c>
      <c r="J1159" t="s">
        <v>350</v>
      </c>
      <c r="K1159" s="329">
        <v>46121.777395833335</v>
      </c>
      <c r="L1159" t="s">
        <v>309</v>
      </c>
      <c r="M1159" t="s">
        <v>551</v>
      </c>
      <c r="N1159" t="s">
        <v>552</v>
      </c>
      <c r="O1159" t="s">
        <v>553</v>
      </c>
      <c r="P1159" t="s">
        <v>382</v>
      </c>
      <c r="R1159" t="s">
        <v>122</v>
      </c>
      <c r="S1159" t="s">
        <v>122</v>
      </c>
      <c r="T1159" t="s">
        <v>343</v>
      </c>
      <c r="U1159" t="s">
        <v>331</v>
      </c>
      <c r="V1159" t="s">
        <v>108</v>
      </c>
      <c r="W1159" t="s">
        <v>384</v>
      </c>
      <c r="X1159">
        <v>0</v>
      </c>
      <c r="Y1159">
        <v>0</v>
      </c>
      <c r="Z1159">
        <v>0</v>
      </c>
      <c r="AA1159">
        <v>0</v>
      </c>
      <c r="AB1159">
        <v>1</v>
      </c>
      <c r="AC1159">
        <v>0</v>
      </c>
      <c r="AD1159">
        <v>0</v>
      </c>
      <c r="AE1159">
        <v>0</v>
      </c>
      <c r="AF1159">
        <v>0</v>
      </c>
      <c r="AG1159">
        <v>0</v>
      </c>
      <c r="AH1159">
        <v>0</v>
      </c>
      <c r="AI1159">
        <v>0</v>
      </c>
      <c r="AJ1159">
        <v>0</v>
      </c>
      <c r="AK1159">
        <v>0</v>
      </c>
      <c r="AL1159">
        <v>0</v>
      </c>
      <c r="AM1159">
        <v>0</v>
      </c>
      <c r="AN1159">
        <v>0</v>
      </c>
      <c r="AO1159">
        <v>0</v>
      </c>
      <c r="AP1159" t="s">
        <v>345</v>
      </c>
      <c r="AQ1159">
        <v>1</v>
      </c>
      <c r="AR1159">
        <v>0</v>
      </c>
      <c r="AS1159">
        <v>0</v>
      </c>
      <c r="AT1159">
        <v>0</v>
      </c>
      <c r="AU1159">
        <v>0</v>
      </c>
      <c r="AV1159">
        <v>0</v>
      </c>
      <c r="AW1159">
        <v>0</v>
      </c>
      <c r="AX1159">
        <v>0</v>
      </c>
      <c r="AY1159" t="s">
        <v>345</v>
      </c>
      <c r="AZ1159">
        <v>1</v>
      </c>
      <c r="BA1159">
        <v>0</v>
      </c>
      <c r="BB1159">
        <v>0</v>
      </c>
      <c r="BC1159">
        <v>0</v>
      </c>
      <c r="BD1159">
        <v>0</v>
      </c>
      <c r="BE1159">
        <v>0</v>
      </c>
      <c r="BF1159">
        <v>0</v>
      </c>
      <c r="BG1159">
        <v>0</v>
      </c>
      <c r="BH1159">
        <v>0</v>
      </c>
      <c r="BI1159" t="s">
        <v>51</v>
      </c>
      <c r="BK1159" t="s">
        <v>131</v>
      </c>
      <c r="BL1159" t="s">
        <v>128</v>
      </c>
      <c r="BM1159" t="s">
        <v>131</v>
      </c>
      <c r="BN1159" t="s">
        <v>118</v>
      </c>
      <c r="BO1159" t="s">
        <v>935</v>
      </c>
      <c r="BP1159">
        <v>0</v>
      </c>
      <c r="BQ1159">
        <v>0</v>
      </c>
      <c r="BR1159">
        <v>0</v>
      </c>
      <c r="BS1159">
        <v>0</v>
      </c>
      <c r="BT1159">
        <v>0</v>
      </c>
      <c r="BU1159">
        <v>0</v>
      </c>
      <c r="BV1159">
        <v>0</v>
      </c>
      <c r="BW1159">
        <v>0</v>
      </c>
      <c r="BX1159">
        <v>0</v>
      </c>
      <c r="BY1159">
        <v>0</v>
      </c>
      <c r="BZ1159">
        <v>0</v>
      </c>
      <c r="CA1159">
        <v>0</v>
      </c>
      <c r="CB1159">
        <v>0</v>
      </c>
      <c r="CC1159">
        <v>1</v>
      </c>
      <c r="CD1159">
        <v>0</v>
      </c>
      <c r="CE1159" t="s">
        <v>200</v>
      </c>
      <c r="CG1159" t="s">
        <v>335</v>
      </c>
      <c r="CI1159" t="s">
        <v>128</v>
      </c>
      <c r="CJ1159" t="s">
        <v>51</v>
      </c>
      <c r="CK1159" t="s">
        <v>3429</v>
      </c>
      <c r="CL1159" t="s">
        <v>51</v>
      </c>
      <c r="CM1159" t="s">
        <v>3430</v>
      </c>
      <c r="CN1159" t="s">
        <v>346</v>
      </c>
      <c r="CP1159">
        <v>10</v>
      </c>
      <c r="CS1159" t="s">
        <v>347</v>
      </c>
      <c r="CT1159" t="s">
        <v>3431</v>
      </c>
    </row>
    <row r="1160" spans="1:98" customFormat="1">
      <c r="A1160">
        <v>199269</v>
      </c>
      <c r="B1160" t="s">
        <v>389</v>
      </c>
      <c r="C1160" t="s">
        <v>360</v>
      </c>
      <c r="D1160">
        <v>1962</v>
      </c>
      <c r="E1160">
        <v>64</v>
      </c>
      <c r="F1160" t="s">
        <v>339</v>
      </c>
      <c r="G1160" t="s">
        <v>97</v>
      </c>
      <c r="H1160" t="s">
        <v>1288</v>
      </c>
      <c r="I1160" t="s">
        <v>367</v>
      </c>
      <c r="J1160" t="s">
        <v>350</v>
      </c>
      <c r="K1160" s="329">
        <v>46121.747071759259</v>
      </c>
      <c r="L1160" t="s">
        <v>309</v>
      </c>
      <c r="M1160" t="s">
        <v>389</v>
      </c>
      <c r="N1160" t="s">
        <v>390</v>
      </c>
      <c r="O1160" t="s">
        <v>381</v>
      </c>
      <c r="P1160" t="s">
        <v>382</v>
      </c>
      <c r="Q1160" t="s">
        <v>1255</v>
      </c>
      <c r="R1160" t="s">
        <v>125</v>
      </c>
      <c r="S1160" t="s">
        <v>123</v>
      </c>
      <c r="T1160" t="s">
        <v>391</v>
      </c>
      <c r="U1160" t="s">
        <v>82</v>
      </c>
      <c r="V1160" t="s">
        <v>107</v>
      </c>
      <c r="W1160" t="s">
        <v>791</v>
      </c>
      <c r="X1160">
        <v>0</v>
      </c>
      <c r="Y1160">
        <v>0</v>
      </c>
      <c r="Z1160">
        <v>1</v>
      </c>
      <c r="AA1160">
        <v>0</v>
      </c>
      <c r="AB1160">
        <v>0</v>
      </c>
      <c r="AC1160">
        <v>1</v>
      </c>
      <c r="AD1160">
        <v>0</v>
      </c>
      <c r="AE1160">
        <v>0</v>
      </c>
      <c r="AF1160">
        <v>0</v>
      </c>
      <c r="AG1160">
        <v>0</v>
      </c>
      <c r="AH1160">
        <v>1</v>
      </c>
      <c r="AI1160">
        <v>0</v>
      </c>
      <c r="AJ1160">
        <v>0</v>
      </c>
      <c r="AK1160">
        <v>0</v>
      </c>
      <c r="AL1160">
        <v>0</v>
      </c>
      <c r="AM1160">
        <v>0</v>
      </c>
      <c r="AN1160">
        <v>0</v>
      </c>
      <c r="AO1160">
        <v>0</v>
      </c>
      <c r="AP1160" t="s">
        <v>345</v>
      </c>
      <c r="AQ1160">
        <v>1</v>
      </c>
      <c r="AR1160">
        <v>0</v>
      </c>
      <c r="AS1160">
        <v>0</v>
      </c>
      <c r="AT1160">
        <v>0</v>
      </c>
      <c r="AU1160">
        <v>0</v>
      </c>
      <c r="AV1160">
        <v>0</v>
      </c>
      <c r="AW1160">
        <v>0</v>
      </c>
      <c r="AX1160">
        <v>0</v>
      </c>
      <c r="AY1160" t="s">
        <v>345</v>
      </c>
      <c r="AZ1160">
        <v>1</v>
      </c>
      <c r="BA1160">
        <v>0</v>
      </c>
      <c r="BB1160">
        <v>0</v>
      </c>
      <c r="BC1160">
        <v>0</v>
      </c>
      <c r="BD1160">
        <v>0</v>
      </c>
      <c r="BE1160">
        <v>0</v>
      </c>
      <c r="BF1160">
        <v>0</v>
      </c>
      <c r="BG1160">
        <v>0</v>
      </c>
      <c r="BH1160">
        <v>0</v>
      </c>
      <c r="BI1160" t="s">
        <v>53</v>
      </c>
      <c r="BK1160" t="s">
        <v>132</v>
      </c>
      <c r="BL1160" t="s">
        <v>136</v>
      </c>
      <c r="BM1160" t="s">
        <v>132</v>
      </c>
      <c r="BN1160" t="s">
        <v>117</v>
      </c>
      <c r="BO1160" t="s">
        <v>924</v>
      </c>
      <c r="BP1160">
        <v>0</v>
      </c>
      <c r="BQ1160">
        <v>0</v>
      </c>
      <c r="BR1160">
        <v>0</v>
      </c>
      <c r="BS1160">
        <v>0</v>
      </c>
      <c r="BT1160">
        <v>0</v>
      </c>
      <c r="BU1160">
        <v>1</v>
      </c>
      <c r="BV1160">
        <v>0</v>
      </c>
      <c r="BW1160">
        <v>0</v>
      </c>
      <c r="BX1160">
        <v>0</v>
      </c>
      <c r="BY1160">
        <v>0</v>
      </c>
      <c r="BZ1160">
        <v>0</v>
      </c>
      <c r="CA1160">
        <v>0</v>
      </c>
      <c r="CB1160">
        <v>0</v>
      </c>
      <c r="CC1160">
        <v>0</v>
      </c>
      <c r="CD1160">
        <v>0</v>
      </c>
      <c r="CE1160" t="s">
        <v>240</v>
      </c>
      <c r="CG1160" t="s">
        <v>167</v>
      </c>
      <c r="CI1160" t="s">
        <v>129</v>
      </c>
      <c r="CJ1160" t="s">
        <v>53</v>
      </c>
      <c r="CK1160" t="s">
        <v>3432</v>
      </c>
      <c r="CL1160" t="s">
        <v>53</v>
      </c>
      <c r="CM1160" t="s">
        <v>3433</v>
      </c>
      <c r="CN1160" t="s">
        <v>336</v>
      </c>
      <c r="CP1160">
        <v>5</v>
      </c>
      <c r="CS1160" t="s">
        <v>347</v>
      </c>
    </row>
    <row r="1161" spans="1:98" customFormat="1">
      <c r="A1161">
        <v>199252</v>
      </c>
      <c r="B1161" t="s">
        <v>321</v>
      </c>
      <c r="C1161" t="s">
        <v>360</v>
      </c>
      <c r="D1161">
        <v>1979</v>
      </c>
      <c r="E1161">
        <v>47</v>
      </c>
      <c r="F1161" t="s">
        <v>387</v>
      </c>
      <c r="G1161" t="s">
        <v>83</v>
      </c>
      <c r="H1161" t="s">
        <v>761</v>
      </c>
      <c r="I1161" t="s">
        <v>349</v>
      </c>
      <c r="J1161" t="s">
        <v>350</v>
      </c>
      <c r="K1161" s="329">
        <v>46121.727627314816</v>
      </c>
      <c r="L1161" t="s">
        <v>309</v>
      </c>
      <c r="M1161" t="s">
        <v>362</v>
      </c>
      <c r="N1161" t="s">
        <v>363</v>
      </c>
      <c r="O1161" t="s">
        <v>364</v>
      </c>
      <c r="P1161" t="s">
        <v>365</v>
      </c>
      <c r="R1161" t="s">
        <v>122</v>
      </c>
      <c r="S1161" t="s">
        <v>122</v>
      </c>
      <c r="T1161" t="s">
        <v>343</v>
      </c>
      <c r="U1161" t="s">
        <v>331</v>
      </c>
      <c r="V1161" t="s">
        <v>108</v>
      </c>
      <c r="W1161" t="s">
        <v>521</v>
      </c>
      <c r="X1161">
        <v>0</v>
      </c>
      <c r="Y1161">
        <v>1</v>
      </c>
      <c r="Z1161">
        <v>0</v>
      </c>
      <c r="AA1161">
        <v>0</v>
      </c>
      <c r="AB1161">
        <v>1</v>
      </c>
      <c r="AC1161">
        <v>0</v>
      </c>
      <c r="AD1161">
        <v>0</v>
      </c>
      <c r="AE1161">
        <v>0</v>
      </c>
      <c r="AF1161">
        <v>0</v>
      </c>
      <c r="AG1161">
        <v>0</v>
      </c>
      <c r="AH1161">
        <v>0</v>
      </c>
      <c r="AI1161">
        <v>0</v>
      </c>
      <c r="AJ1161">
        <v>0</v>
      </c>
      <c r="AK1161">
        <v>0</v>
      </c>
      <c r="AL1161">
        <v>0</v>
      </c>
      <c r="AM1161">
        <v>0</v>
      </c>
      <c r="AN1161">
        <v>0</v>
      </c>
      <c r="AO1161">
        <v>0</v>
      </c>
      <c r="AP1161" t="s">
        <v>345</v>
      </c>
      <c r="AQ1161">
        <v>1</v>
      </c>
      <c r="AR1161">
        <v>0</v>
      </c>
      <c r="AS1161">
        <v>0</v>
      </c>
      <c r="AT1161">
        <v>0</v>
      </c>
      <c r="AU1161">
        <v>0</v>
      </c>
      <c r="AV1161">
        <v>0</v>
      </c>
      <c r="AW1161">
        <v>0</v>
      </c>
      <c r="AX1161">
        <v>0</v>
      </c>
      <c r="AY1161" t="s">
        <v>345</v>
      </c>
      <c r="AZ1161">
        <v>1</v>
      </c>
      <c r="BA1161">
        <v>0</v>
      </c>
      <c r="BB1161">
        <v>0</v>
      </c>
      <c r="BC1161">
        <v>0</v>
      </c>
      <c r="BD1161">
        <v>0</v>
      </c>
      <c r="BE1161">
        <v>0</v>
      </c>
      <c r="BF1161">
        <v>0</v>
      </c>
      <c r="BG1161">
        <v>0</v>
      </c>
      <c r="BH1161">
        <v>0</v>
      </c>
      <c r="BI1161" t="s">
        <v>51</v>
      </c>
      <c r="BK1161" t="s">
        <v>131</v>
      </c>
      <c r="BL1161" t="s">
        <v>128</v>
      </c>
      <c r="BM1161" t="s">
        <v>131</v>
      </c>
      <c r="BN1161" t="s">
        <v>118</v>
      </c>
      <c r="BO1161" t="s">
        <v>950</v>
      </c>
      <c r="BP1161">
        <v>0</v>
      </c>
      <c r="BQ1161">
        <v>0</v>
      </c>
      <c r="BR1161">
        <v>0</v>
      </c>
      <c r="BS1161">
        <v>1</v>
      </c>
      <c r="BT1161">
        <v>0</v>
      </c>
      <c r="BU1161">
        <v>0</v>
      </c>
      <c r="BV1161">
        <v>0</v>
      </c>
      <c r="BW1161">
        <v>0</v>
      </c>
      <c r="BX1161">
        <v>0</v>
      </c>
      <c r="BY1161">
        <v>0</v>
      </c>
      <c r="BZ1161">
        <v>0</v>
      </c>
      <c r="CA1161">
        <v>0</v>
      </c>
      <c r="CB1161">
        <v>0</v>
      </c>
      <c r="CC1161">
        <v>1</v>
      </c>
      <c r="CD1161">
        <v>0</v>
      </c>
      <c r="CE1161" t="s">
        <v>175</v>
      </c>
      <c r="CF1161" t="s">
        <v>3434</v>
      </c>
      <c r="CG1161" t="s">
        <v>159</v>
      </c>
      <c r="CI1161" t="s">
        <v>129</v>
      </c>
      <c r="CJ1161" t="s">
        <v>51</v>
      </c>
      <c r="CK1161" t="s">
        <v>3435</v>
      </c>
      <c r="CL1161" t="s">
        <v>51</v>
      </c>
      <c r="CM1161" t="s">
        <v>3436</v>
      </c>
      <c r="CN1161" t="s">
        <v>346</v>
      </c>
      <c r="CP1161">
        <v>9</v>
      </c>
      <c r="CQ1161" t="s">
        <v>3437</v>
      </c>
      <c r="CR1161" t="s">
        <v>3438</v>
      </c>
      <c r="CS1161" t="s">
        <v>347</v>
      </c>
    </row>
    <row r="1162" spans="1:98" customFormat="1">
      <c r="A1162">
        <v>178916</v>
      </c>
      <c r="B1162" t="s">
        <v>493</v>
      </c>
      <c r="C1162" t="s">
        <v>322</v>
      </c>
      <c r="D1162">
        <v>1999</v>
      </c>
      <c r="E1162">
        <v>27</v>
      </c>
      <c r="F1162" t="s">
        <v>323</v>
      </c>
      <c r="G1162" t="s">
        <v>84</v>
      </c>
      <c r="H1162" t="s">
        <v>786</v>
      </c>
      <c r="I1162" t="s">
        <v>471</v>
      </c>
      <c r="J1162" t="s">
        <v>350</v>
      </c>
      <c r="K1162" s="329">
        <v>46121.681921296295</v>
      </c>
      <c r="L1162" t="s">
        <v>309</v>
      </c>
      <c r="M1162" t="s">
        <v>401</v>
      </c>
      <c r="N1162" t="s">
        <v>403</v>
      </c>
      <c r="O1162" t="s">
        <v>404</v>
      </c>
      <c r="P1162" t="s">
        <v>405</v>
      </c>
      <c r="Q1162" t="s">
        <v>306</v>
      </c>
      <c r="R1162" t="s">
        <v>383</v>
      </c>
      <c r="S1162" t="s">
        <v>121</v>
      </c>
      <c r="T1162" t="s">
        <v>121</v>
      </c>
      <c r="U1162" t="s">
        <v>331</v>
      </c>
      <c r="V1162" t="s">
        <v>105</v>
      </c>
      <c r="W1162" t="s">
        <v>499</v>
      </c>
      <c r="X1162">
        <v>0</v>
      </c>
      <c r="Y1162">
        <v>0</v>
      </c>
      <c r="Z1162">
        <v>0</v>
      </c>
      <c r="AA1162">
        <v>0</v>
      </c>
      <c r="AB1162">
        <v>0</v>
      </c>
      <c r="AC1162">
        <v>0</v>
      </c>
      <c r="AD1162">
        <v>0</v>
      </c>
      <c r="AE1162">
        <v>0</v>
      </c>
      <c r="AF1162">
        <v>0</v>
      </c>
      <c r="AG1162">
        <v>0</v>
      </c>
      <c r="AH1162">
        <v>0</v>
      </c>
      <c r="AI1162">
        <v>0</v>
      </c>
      <c r="AJ1162">
        <v>0</v>
      </c>
      <c r="AK1162">
        <v>0</v>
      </c>
      <c r="AL1162">
        <v>1</v>
      </c>
      <c r="AM1162">
        <v>0</v>
      </c>
      <c r="AN1162">
        <v>0</v>
      </c>
      <c r="AO1162">
        <v>0</v>
      </c>
      <c r="AP1162" t="s">
        <v>375</v>
      </c>
      <c r="AQ1162">
        <v>0</v>
      </c>
      <c r="AR1162">
        <v>1</v>
      </c>
      <c r="AS1162">
        <v>0</v>
      </c>
      <c r="AT1162">
        <v>0</v>
      </c>
      <c r="AU1162">
        <v>0</v>
      </c>
      <c r="AV1162">
        <v>0</v>
      </c>
      <c r="AW1162">
        <v>0</v>
      </c>
      <c r="AX1162">
        <v>0</v>
      </c>
      <c r="AY1162" t="s">
        <v>375</v>
      </c>
      <c r="AZ1162">
        <v>0</v>
      </c>
      <c r="BA1162">
        <v>1</v>
      </c>
      <c r="BB1162">
        <v>0</v>
      </c>
      <c r="BC1162">
        <v>0</v>
      </c>
      <c r="BD1162">
        <v>0</v>
      </c>
      <c r="BE1162">
        <v>0</v>
      </c>
      <c r="BF1162">
        <v>0</v>
      </c>
      <c r="BG1162">
        <v>0</v>
      </c>
      <c r="BH1162">
        <v>0</v>
      </c>
      <c r="BK1162" t="s">
        <v>127</v>
      </c>
      <c r="BL1162" t="s">
        <v>131</v>
      </c>
      <c r="BM1162" t="s">
        <v>127</v>
      </c>
      <c r="BN1162" t="s">
        <v>118</v>
      </c>
      <c r="BO1162" t="s">
        <v>924</v>
      </c>
      <c r="BP1162">
        <v>0</v>
      </c>
      <c r="BQ1162">
        <v>0</v>
      </c>
      <c r="BR1162">
        <v>0</v>
      </c>
      <c r="BS1162">
        <v>0</v>
      </c>
      <c r="BT1162">
        <v>0</v>
      </c>
      <c r="BU1162">
        <v>1</v>
      </c>
      <c r="BV1162">
        <v>0</v>
      </c>
      <c r="BW1162">
        <v>0</v>
      </c>
      <c r="BX1162">
        <v>0</v>
      </c>
      <c r="BY1162">
        <v>0</v>
      </c>
      <c r="BZ1162">
        <v>0</v>
      </c>
      <c r="CA1162">
        <v>0</v>
      </c>
      <c r="CB1162">
        <v>0</v>
      </c>
      <c r="CC1162">
        <v>0</v>
      </c>
      <c r="CD1162">
        <v>0</v>
      </c>
      <c r="CE1162" t="s">
        <v>335</v>
      </c>
      <c r="CG1162" t="s">
        <v>335</v>
      </c>
      <c r="CI1162" t="s">
        <v>386</v>
      </c>
      <c r="CJ1162" t="s">
        <v>53</v>
      </c>
      <c r="CL1162" t="s">
        <v>53</v>
      </c>
      <c r="CN1162" t="s">
        <v>346</v>
      </c>
      <c r="CP1162">
        <v>9</v>
      </c>
      <c r="CS1162" t="s">
        <v>337</v>
      </c>
    </row>
    <row r="1163" spans="1:98" customFormat="1">
      <c r="A1163">
        <v>199265</v>
      </c>
      <c r="B1163" t="s">
        <v>658</v>
      </c>
      <c r="C1163" t="s">
        <v>322</v>
      </c>
      <c r="D1163">
        <v>1954</v>
      </c>
      <c r="E1163">
        <v>72</v>
      </c>
      <c r="F1163" t="s">
        <v>376</v>
      </c>
      <c r="G1163" t="s">
        <v>49</v>
      </c>
      <c r="H1163" t="s">
        <v>642</v>
      </c>
      <c r="I1163" t="s">
        <v>324</v>
      </c>
      <c r="J1163" t="s">
        <v>350</v>
      </c>
      <c r="K1163" s="329">
        <v>46121.661805555559</v>
      </c>
      <c r="L1163" t="s">
        <v>309</v>
      </c>
      <c r="M1163" t="s">
        <v>658</v>
      </c>
      <c r="N1163" t="s">
        <v>660</v>
      </c>
      <c r="O1163" t="s">
        <v>319</v>
      </c>
      <c r="P1163" t="s">
        <v>405</v>
      </c>
      <c r="Q1163" t="s">
        <v>306</v>
      </c>
      <c r="R1163" t="s">
        <v>383</v>
      </c>
      <c r="S1163" t="s">
        <v>121</v>
      </c>
      <c r="T1163" t="s">
        <v>121</v>
      </c>
      <c r="U1163" t="s">
        <v>331</v>
      </c>
      <c r="V1163" t="s">
        <v>105</v>
      </c>
      <c r="W1163" t="s">
        <v>501</v>
      </c>
      <c r="X1163">
        <v>0</v>
      </c>
      <c r="Y1163">
        <v>0</v>
      </c>
      <c r="Z1163">
        <v>0</v>
      </c>
      <c r="AA1163">
        <v>0</v>
      </c>
      <c r="AB1163">
        <v>0</v>
      </c>
      <c r="AC1163">
        <v>0</v>
      </c>
      <c r="AD1163">
        <v>1</v>
      </c>
      <c r="AE1163">
        <v>0</v>
      </c>
      <c r="AF1163">
        <v>0</v>
      </c>
      <c r="AG1163">
        <v>0</v>
      </c>
      <c r="AH1163">
        <v>0</v>
      </c>
      <c r="AI1163">
        <v>0</v>
      </c>
      <c r="AJ1163">
        <v>0</v>
      </c>
      <c r="AK1163">
        <v>0</v>
      </c>
      <c r="AL1163">
        <v>0</v>
      </c>
      <c r="AM1163">
        <v>0</v>
      </c>
      <c r="AN1163">
        <v>0</v>
      </c>
      <c r="AO1163">
        <v>0</v>
      </c>
      <c r="AP1163" t="s">
        <v>345</v>
      </c>
      <c r="AQ1163">
        <v>1</v>
      </c>
      <c r="AR1163">
        <v>0</v>
      </c>
      <c r="AS1163">
        <v>0</v>
      </c>
      <c r="AT1163">
        <v>0</v>
      </c>
      <c r="AU1163">
        <v>0</v>
      </c>
      <c r="AV1163">
        <v>0</v>
      </c>
      <c r="AW1163">
        <v>0</v>
      </c>
      <c r="AX1163">
        <v>0</v>
      </c>
      <c r="AY1163" t="s">
        <v>345</v>
      </c>
      <c r="AZ1163">
        <v>1</v>
      </c>
      <c r="BA1163">
        <v>0</v>
      </c>
      <c r="BB1163">
        <v>0</v>
      </c>
      <c r="BC1163">
        <v>0</v>
      </c>
      <c r="BD1163">
        <v>0</v>
      </c>
      <c r="BE1163">
        <v>0</v>
      </c>
      <c r="BF1163">
        <v>0</v>
      </c>
      <c r="BG1163">
        <v>0</v>
      </c>
      <c r="BH1163">
        <v>0</v>
      </c>
      <c r="BI1163" t="s">
        <v>52</v>
      </c>
      <c r="BK1163" t="s">
        <v>386</v>
      </c>
      <c r="BL1163" t="s">
        <v>129</v>
      </c>
      <c r="BM1163" t="s">
        <v>130</v>
      </c>
      <c r="BN1163" t="s">
        <v>120</v>
      </c>
      <c r="BO1163" t="s">
        <v>928</v>
      </c>
      <c r="BP1163">
        <v>0</v>
      </c>
      <c r="BQ1163">
        <v>0</v>
      </c>
      <c r="BR1163">
        <v>0</v>
      </c>
      <c r="BS1163">
        <v>1</v>
      </c>
      <c r="BT1163">
        <v>0</v>
      </c>
      <c r="BU1163">
        <v>0</v>
      </c>
      <c r="BV1163">
        <v>0</v>
      </c>
      <c r="BW1163">
        <v>0</v>
      </c>
      <c r="BX1163">
        <v>0</v>
      </c>
      <c r="BY1163">
        <v>0</v>
      </c>
      <c r="BZ1163">
        <v>0</v>
      </c>
      <c r="CA1163">
        <v>0</v>
      </c>
      <c r="CB1163">
        <v>0</v>
      </c>
      <c r="CC1163">
        <v>0</v>
      </c>
      <c r="CD1163">
        <v>0</v>
      </c>
      <c r="CE1163" t="s">
        <v>151</v>
      </c>
      <c r="CG1163" t="s">
        <v>143</v>
      </c>
      <c r="CI1163" t="s">
        <v>386</v>
      </c>
      <c r="CJ1163" t="s">
        <v>52</v>
      </c>
      <c r="CL1163" t="s">
        <v>52</v>
      </c>
      <c r="CN1163" t="s">
        <v>346</v>
      </c>
      <c r="CP1163">
        <v>7</v>
      </c>
      <c r="CS1163" t="s">
        <v>347</v>
      </c>
    </row>
    <row r="1164" spans="1:98" customFormat="1">
      <c r="A1164">
        <v>199255</v>
      </c>
      <c r="B1164" t="s">
        <v>321</v>
      </c>
      <c r="C1164" t="s">
        <v>322</v>
      </c>
      <c r="D1164">
        <v>1977</v>
      </c>
      <c r="E1164">
        <v>49</v>
      </c>
      <c r="F1164" t="s">
        <v>387</v>
      </c>
      <c r="G1164" t="s">
        <v>88</v>
      </c>
      <c r="H1164" t="s">
        <v>1463</v>
      </c>
      <c r="I1164" t="s">
        <v>361</v>
      </c>
      <c r="J1164" t="s">
        <v>350</v>
      </c>
      <c r="K1164" s="329">
        <v>46121.542037037034</v>
      </c>
      <c r="L1164" t="s">
        <v>309</v>
      </c>
      <c r="M1164" t="s">
        <v>762</v>
      </c>
      <c r="N1164" t="s">
        <v>811</v>
      </c>
      <c r="O1164" t="s">
        <v>453</v>
      </c>
      <c r="P1164" t="s">
        <v>342</v>
      </c>
      <c r="Q1164" t="s">
        <v>307</v>
      </c>
      <c r="R1164" t="s">
        <v>124</v>
      </c>
      <c r="S1164" t="s">
        <v>123</v>
      </c>
      <c r="T1164" t="s">
        <v>391</v>
      </c>
      <c r="U1164" t="s">
        <v>488</v>
      </c>
      <c r="V1164" t="s">
        <v>111</v>
      </c>
      <c r="W1164" t="s">
        <v>3439</v>
      </c>
      <c r="X1164">
        <v>0</v>
      </c>
      <c r="Y1164">
        <v>0</v>
      </c>
      <c r="Z1164">
        <v>0</v>
      </c>
      <c r="AA1164">
        <v>1</v>
      </c>
      <c r="AB1164">
        <v>0</v>
      </c>
      <c r="AC1164">
        <v>0</v>
      </c>
      <c r="AD1164">
        <v>1</v>
      </c>
      <c r="AE1164">
        <v>0</v>
      </c>
      <c r="AF1164">
        <v>0</v>
      </c>
      <c r="AG1164">
        <v>0</v>
      </c>
      <c r="AH1164">
        <v>0</v>
      </c>
      <c r="AI1164">
        <v>0</v>
      </c>
      <c r="AJ1164">
        <v>0</v>
      </c>
      <c r="AK1164">
        <v>0</v>
      </c>
      <c r="AL1164">
        <v>0</v>
      </c>
      <c r="AM1164">
        <v>1</v>
      </c>
      <c r="AN1164">
        <v>0</v>
      </c>
      <c r="AO1164">
        <v>0</v>
      </c>
      <c r="AP1164" t="s">
        <v>345</v>
      </c>
      <c r="AQ1164">
        <v>1</v>
      </c>
      <c r="AR1164">
        <v>0</v>
      </c>
      <c r="AS1164">
        <v>0</v>
      </c>
      <c r="AT1164">
        <v>0</v>
      </c>
      <c r="AU1164">
        <v>0</v>
      </c>
      <c r="AV1164">
        <v>0</v>
      </c>
      <c r="AW1164">
        <v>0</v>
      </c>
      <c r="AX1164">
        <v>0</v>
      </c>
      <c r="AY1164" t="s">
        <v>345</v>
      </c>
      <c r="AZ1164">
        <v>1</v>
      </c>
      <c r="BA1164">
        <v>0</v>
      </c>
      <c r="BB1164">
        <v>0</v>
      </c>
      <c r="BC1164">
        <v>0</v>
      </c>
      <c r="BD1164">
        <v>0</v>
      </c>
      <c r="BE1164">
        <v>0</v>
      </c>
      <c r="BF1164">
        <v>0</v>
      </c>
      <c r="BG1164">
        <v>0</v>
      </c>
      <c r="BH1164">
        <v>0</v>
      </c>
      <c r="BK1164" t="s">
        <v>130</v>
      </c>
      <c r="BL1164" t="s">
        <v>133</v>
      </c>
      <c r="BM1164" t="s">
        <v>132</v>
      </c>
      <c r="BN1164" t="s">
        <v>118</v>
      </c>
      <c r="BO1164" t="s">
        <v>947</v>
      </c>
      <c r="BP1164">
        <v>0</v>
      </c>
      <c r="BQ1164">
        <v>0</v>
      </c>
      <c r="BR1164">
        <v>0</v>
      </c>
      <c r="BS1164">
        <v>0</v>
      </c>
      <c r="BT1164">
        <v>0</v>
      </c>
      <c r="BU1164">
        <v>1</v>
      </c>
      <c r="BV1164">
        <v>0</v>
      </c>
      <c r="BW1164">
        <v>0</v>
      </c>
      <c r="BX1164">
        <v>0</v>
      </c>
      <c r="BY1164">
        <v>0</v>
      </c>
      <c r="BZ1164">
        <v>1</v>
      </c>
      <c r="CA1164">
        <v>0</v>
      </c>
      <c r="CB1164">
        <v>0</v>
      </c>
      <c r="CC1164">
        <v>0</v>
      </c>
      <c r="CD1164">
        <v>0</v>
      </c>
      <c r="CE1164" t="s">
        <v>214</v>
      </c>
      <c r="CG1164" t="s">
        <v>335</v>
      </c>
      <c r="CH1164" t="s">
        <v>823</v>
      </c>
      <c r="CI1164" t="s">
        <v>130</v>
      </c>
      <c r="CJ1164" t="s">
        <v>52</v>
      </c>
      <c r="CK1164" t="s">
        <v>3440</v>
      </c>
      <c r="CL1164" t="s">
        <v>51</v>
      </c>
      <c r="CM1164" t="s">
        <v>3441</v>
      </c>
      <c r="CN1164" t="s">
        <v>346</v>
      </c>
      <c r="CP1164">
        <v>9</v>
      </c>
      <c r="CQ1164" t="s">
        <v>3442</v>
      </c>
      <c r="CS1164" t="s">
        <v>347</v>
      </c>
      <c r="CT1164" t="s">
        <v>3443</v>
      </c>
    </row>
    <row r="1165" spans="1:98" customFormat="1">
      <c r="A1165">
        <v>145203</v>
      </c>
      <c r="B1165" t="s">
        <v>321</v>
      </c>
      <c r="C1165" t="s">
        <v>360</v>
      </c>
      <c r="D1165">
        <v>1964</v>
      </c>
      <c r="E1165">
        <v>62</v>
      </c>
      <c r="F1165" t="s">
        <v>339</v>
      </c>
      <c r="G1165" t="s">
        <v>49</v>
      </c>
      <c r="H1165" t="s">
        <v>492</v>
      </c>
      <c r="I1165" t="s">
        <v>324</v>
      </c>
      <c r="J1165" t="s">
        <v>325</v>
      </c>
      <c r="K1165" s="329">
        <v>46121.511874999997</v>
      </c>
      <c r="L1165" t="s">
        <v>309</v>
      </c>
      <c r="M1165" t="s">
        <v>468</v>
      </c>
      <c r="N1165" t="s">
        <v>469</v>
      </c>
      <c r="O1165" t="s">
        <v>415</v>
      </c>
      <c r="P1165" t="s">
        <v>382</v>
      </c>
      <c r="R1165" t="s">
        <v>383</v>
      </c>
      <c r="S1165" t="s">
        <v>121</v>
      </c>
      <c r="T1165" t="s">
        <v>121</v>
      </c>
      <c r="U1165" t="s">
        <v>331</v>
      </c>
      <c r="V1165" t="s">
        <v>105</v>
      </c>
      <c r="W1165" t="s">
        <v>498</v>
      </c>
      <c r="X1165">
        <v>0</v>
      </c>
      <c r="Y1165">
        <v>0</v>
      </c>
      <c r="Z1165">
        <v>1</v>
      </c>
      <c r="AA1165">
        <v>1</v>
      </c>
      <c r="AB1165">
        <v>0</v>
      </c>
      <c r="AC1165">
        <v>0</v>
      </c>
      <c r="AD1165">
        <v>0</v>
      </c>
      <c r="AE1165">
        <v>0</v>
      </c>
      <c r="AF1165">
        <v>0</v>
      </c>
      <c r="AG1165">
        <v>0</v>
      </c>
      <c r="AH1165">
        <v>0</v>
      </c>
      <c r="AI1165">
        <v>0</v>
      </c>
      <c r="AJ1165">
        <v>0</v>
      </c>
      <c r="AK1165">
        <v>0</v>
      </c>
      <c r="AL1165">
        <v>0</v>
      </c>
      <c r="AM1165">
        <v>0</v>
      </c>
      <c r="AN1165">
        <v>0</v>
      </c>
      <c r="AO1165">
        <v>0</v>
      </c>
      <c r="AP1165" t="s">
        <v>399</v>
      </c>
      <c r="AQ1165">
        <v>0</v>
      </c>
      <c r="AR1165">
        <v>0</v>
      </c>
      <c r="AS1165">
        <v>0</v>
      </c>
      <c r="AT1165">
        <v>0</v>
      </c>
      <c r="AU1165">
        <v>0</v>
      </c>
      <c r="AV1165">
        <v>0</v>
      </c>
      <c r="AW1165">
        <v>1</v>
      </c>
      <c r="AX1165">
        <v>0</v>
      </c>
      <c r="AY1165" t="s">
        <v>345</v>
      </c>
      <c r="AZ1165">
        <v>1</v>
      </c>
      <c r="BA1165">
        <v>0</v>
      </c>
      <c r="BB1165">
        <v>0</v>
      </c>
      <c r="BC1165">
        <v>0</v>
      </c>
      <c r="BD1165">
        <v>0</v>
      </c>
      <c r="BE1165">
        <v>0</v>
      </c>
      <c r="BF1165">
        <v>0</v>
      </c>
      <c r="BG1165">
        <v>0</v>
      </c>
      <c r="BH1165">
        <v>0</v>
      </c>
      <c r="BI1165" t="s">
        <v>53</v>
      </c>
      <c r="BK1165" t="s">
        <v>128</v>
      </c>
      <c r="BL1165" t="s">
        <v>127</v>
      </c>
      <c r="BM1165" t="s">
        <v>128</v>
      </c>
      <c r="BN1165" t="s">
        <v>120</v>
      </c>
      <c r="BO1165" t="s">
        <v>924</v>
      </c>
      <c r="BP1165">
        <v>0</v>
      </c>
      <c r="BQ1165">
        <v>0</v>
      </c>
      <c r="BR1165">
        <v>0</v>
      </c>
      <c r="BS1165">
        <v>0</v>
      </c>
      <c r="BT1165">
        <v>0</v>
      </c>
      <c r="BU1165">
        <v>1</v>
      </c>
      <c r="BV1165">
        <v>0</v>
      </c>
      <c r="BW1165">
        <v>0</v>
      </c>
      <c r="BX1165">
        <v>0</v>
      </c>
      <c r="BY1165">
        <v>0</v>
      </c>
      <c r="BZ1165">
        <v>0</v>
      </c>
      <c r="CA1165">
        <v>0</v>
      </c>
      <c r="CB1165">
        <v>0</v>
      </c>
      <c r="CC1165">
        <v>0</v>
      </c>
      <c r="CD1165">
        <v>0</v>
      </c>
      <c r="CE1165" t="s">
        <v>335</v>
      </c>
      <c r="CG1165" t="s">
        <v>335</v>
      </c>
      <c r="CI1165" t="s">
        <v>128</v>
      </c>
      <c r="CJ1165" t="s">
        <v>51</v>
      </c>
      <c r="CL1165" t="s">
        <v>52</v>
      </c>
      <c r="CN1165" t="s">
        <v>346</v>
      </c>
      <c r="CP1165">
        <v>10</v>
      </c>
      <c r="CS1165" t="s">
        <v>400</v>
      </c>
    </row>
    <row r="1166" spans="1:98" customFormat="1">
      <c r="A1166">
        <v>106901</v>
      </c>
      <c r="B1166" t="s">
        <v>1408</v>
      </c>
      <c r="C1166" t="s">
        <v>360</v>
      </c>
      <c r="D1166">
        <v>1954</v>
      </c>
      <c r="E1166">
        <v>72</v>
      </c>
      <c r="F1166" t="s">
        <v>376</v>
      </c>
      <c r="G1166" t="s">
        <v>79</v>
      </c>
      <c r="H1166" t="s">
        <v>1501</v>
      </c>
      <c r="I1166" t="s">
        <v>361</v>
      </c>
      <c r="J1166" t="s">
        <v>325</v>
      </c>
      <c r="K1166" s="329">
        <v>46121.472141203703</v>
      </c>
      <c r="L1166" t="s">
        <v>309</v>
      </c>
      <c r="M1166" t="s">
        <v>389</v>
      </c>
      <c r="N1166" t="s">
        <v>390</v>
      </c>
      <c r="O1166" t="s">
        <v>381</v>
      </c>
      <c r="P1166" t="s">
        <v>382</v>
      </c>
      <c r="Q1166" t="s">
        <v>1255</v>
      </c>
      <c r="R1166" t="s">
        <v>122</v>
      </c>
      <c r="S1166" t="s">
        <v>122</v>
      </c>
      <c r="T1166" t="s">
        <v>330</v>
      </c>
      <c r="U1166" t="s">
        <v>331</v>
      </c>
      <c r="V1166" t="s">
        <v>107</v>
      </c>
      <c r="W1166" t="s">
        <v>1538</v>
      </c>
      <c r="X1166">
        <v>0</v>
      </c>
      <c r="Y1166">
        <v>0</v>
      </c>
      <c r="Z1166">
        <v>1</v>
      </c>
      <c r="AA1166">
        <v>1</v>
      </c>
      <c r="AB1166">
        <v>0</v>
      </c>
      <c r="AC1166">
        <v>0</v>
      </c>
      <c r="AD1166">
        <v>1</v>
      </c>
      <c r="AE1166">
        <v>0</v>
      </c>
      <c r="AF1166">
        <v>0</v>
      </c>
      <c r="AG1166">
        <v>0</v>
      </c>
      <c r="AH1166">
        <v>1</v>
      </c>
      <c r="AI1166">
        <v>0</v>
      </c>
      <c r="AJ1166">
        <v>0</v>
      </c>
      <c r="AK1166">
        <v>0</v>
      </c>
      <c r="AL1166">
        <v>0</v>
      </c>
      <c r="AM1166">
        <v>0</v>
      </c>
      <c r="AN1166">
        <v>0</v>
      </c>
      <c r="AO1166">
        <v>0</v>
      </c>
      <c r="AP1166" t="s">
        <v>345</v>
      </c>
      <c r="AQ1166">
        <v>1</v>
      </c>
      <c r="AR1166">
        <v>0</v>
      </c>
      <c r="AS1166">
        <v>0</v>
      </c>
      <c r="AT1166">
        <v>0</v>
      </c>
      <c r="AU1166">
        <v>0</v>
      </c>
      <c r="AV1166">
        <v>0</v>
      </c>
      <c r="AW1166">
        <v>0</v>
      </c>
      <c r="AX1166">
        <v>0</v>
      </c>
      <c r="AY1166" t="s">
        <v>345</v>
      </c>
      <c r="AZ1166">
        <v>1</v>
      </c>
      <c r="BA1166">
        <v>0</v>
      </c>
      <c r="BB1166">
        <v>0</v>
      </c>
      <c r="BC1166">
        <v>0</v>
      </c>
      <c r="BD1166">
        <v>0</v>
      </c>
      <c r="BE1166">
        <v>0</v>
      </c>
      <c r="BF1166">
        <v>0</v>
      </c>
      <c r="BG1166">
        <v>0</v>
      </c>
      <c r="BH1166">
        <v>0</v>
      </c>
      <c r="BK1166" t="s">
        <v>131</v>
      </c>
      <c r="BL1166" t="s">
        <v>131</v>
      </c>
      <c r="BM1166" t="s">
        <v>131</v>
      </c>
      <c r="BN1166" t="s">
        <v>120</v>
      </c>
      <c r="BO1166" t="s">
        <v>1449</v>
      </c>
      <c r="BP1166">
        <v>0</v>
      </c>
      <c r="BQ1166">
        <v>0</v>
      </c>
      <c r="BR1166">
        <v>0</v>
      </c>
      <c r="BS1166">
        <v>0</v>
      </c>
      <c r="BT1166">
        <v>1</v>
      </c>
      <c r="BU1166">
        <v>1</v>
      </c>
      <c r="BV1166">
        <v>0</v>
      </c>
      <c r="BW1166">
        <v>0</v>
      </c>
      <c r="BX1166">
        <v>0</v>
      </c>
      <c r="BY1166">
        <v>0</v>
      </c>
      <c r="BZ1166">
        <v>0</v>
      </c>
      <c r="CA1166">
        <v>1</v>
      </c>
      <c r="CB1166">
        <v>0</v>
      </c>
      <c r="CC1166">
        <v>0</v>
      </c>
      <c r="CD1166">
        <v>0</v>
      </c>
      <c r="CE1166" t="s">
        <v>335</v>
      </c>
      <c r="CG1166" t="s">
        <v>142</v>
      </c>
      <c r="CI1166" t="s">
        <v>131</v>
      </c>
      <c r="CJ1166" t="s">
        <v>51</v>
      </c>
      <c r="CK1166" t="s">
        <v>3444</v>
      </c>
      <c r="CL1166" t="s">
        <v>51</v>
      </c>
      <c r="CM1166" t="s">
        <v>3445</v>
      </c>
      <c r="CN1166" t="s">
        <v>346</v>
      </c>
      <c r="CP1166">
        <v>10</v>
      </c>
      <c r="CQ1166" t="s">
        <v>3446</v>
      </c>
      <c r="CR1166" t="s">
        <v>3447</v>
      </c>
      <c r="CS1166" t="s">
        <v>337</v>
      </c>
      <c r="CT1166" t="s">
        <v>3448</v>
      </c>
    </row>
    <row r="1167" spans="1:98" customFormat="1">
      <c r="A1167">
        <v>199245</v>
      </c>
      <c r="B1167" t="s">
        <v>468</v>
      </c>
      <c r="C1167" t="s">
        <v>360</v>
      </c>
      <c r="D1167">
        <v>2001</v>
      </c>
      <c r="E1167">
        <v>25</v>
      </c>
      <c r="F1167" t="s">
        <v>323</v>
      </c>
      <c r="G1167" t="s">
        <v>49</v>
      </c>
      <c r="H1167" t="s">
        <v>415</v>
      </c>
      <c r="I1167" t="s">
        <v>397</v>
      </c>
      <c r="J1167" t="s">
        <v>325</v>
      </c>
      <c r="K1167" s="329">
        <v>46121.463287037041</v>
      </c>
      <c r="L1167" t="s">
        <v>309</v>
      </c>
      <c r="M1167" t="s">
        <v>468</v>
      </c>
      <c r="N1167" t="s">
        <v>469</v>
      </c>
      <c r="O1167" t="s">
        <v>415</v>
      </c>
      <c r="P1167" t="s">
        <v>382</v>
      </c>
      <c r="R1167" t="s">
        <v>383</v>
      </c>
      <c r="S1167" t="s">
        <v>122</v>
      </c>
      <c r="T1167" t="s">
        <v>121</v>
      </c>
      <c r="U1167" t="s">
        <v>372</v>
      </c>
      <c r="V1167" t="s">
        <v>106</v>
      </c>
      <c r="W1167" t="s">
        <v>702</v>
      </c>
      <c r="X1167">
        <v>0</v>
      </c>
      <c r="Y1167">
        <v>0</v>
      </c>
      <c r="Z1167">
        <v>1</v>
      </c>
      <c r="AA1167">
        <v>0</v>
      </c>
      <c r="AB1167">
        <v>0</v>
      </c>
      <c r="AC1167">
        <v>0</v>
      </c>
      <c r="AD1167">
        <v>0</v>
      </c>
      <c r="AE1167">
        <v>0</v>
      </c>
      <c r="AF1167">
        <v>0</v>
      </c>
      <c r="AG1167">
        <v>0</v>
      </c>
      <c r="AH1167">
        <v>0</v>
      </c>
      <c r="AI1167">
        <v>0</v>
      </c>
      <c r="AJ1167">
        <v>0</v>
      </c>
      <c r="AK1167">
        <v>0</v>
      </c>
      <c r="AL1167">
        <v>0</v>
      </c>
      <c r="AM1167">
        <v>1</v>
      </c>
      <c r="AN1167">
        <v>0</v>
      </c>
      <c r="AO1167">
        <v>0</v>
      </c>
      <c r="AP1167" t="s">
        <v>1513</v>
      </c>
      <c r="AQ1167">
        <v>0</v>
      </c>
      <c r="AR1167">
        <v>1</v>
      </c>
      <c r="AS1167">
        <v>0</v>
      </c>
      <c r="AT1167">
        <v>0</v>
      </c>
      <c r="AU1167">
        <v>0</v>
      </c>
      <c r="AV1167">
        <v>1</v>
      </c>
      <c r="AW1167">
        <v>0</v>
      </c>
      <c r="AX1167">
        <v>0</v>
      </c>
      <c r="AY1167" t="s">
        <v>1795</v>
      </c>
      <c r="AZ1167">
        <v>0</v>
      </c>
      <c r="BA1167">
        <v>0</v>
      </c>
      <c r="BB1167">
        <v>1</v>
      </c>
      <c r="BC1167">
        <v>0</v>
      </c>
      <c r="BD1167">
        <v>1</v>
      </c>
      <c r="BE1167">
        <v>0</v>
      </c>
      <c r="BF1167">
        <v>0</v>
      </c>
      <c r="BG1167">
        <v>0</v>
      </c>
      <c r="BH1167">
        <v>0</v>
      </c>
      <c r="BI1167" t="s">
        <v>53</v>
      </c>
      <c r="BK1167" t="s">
        <v>127</v>
      </c>
      <c r="BL1167" t="s">
        <v>127</v>
      </c>
      <c r="BM1167" t="s">
        <v>127</v>
      </c>
      <c r="BN1167" t="s">
        <v>119</v>
      </c>
      <c r="BO1167" t="s">
        <v>923</v>
      </c>
      <c r="BP1167">
        <v>0</v>
      </c>
      <c r="BQ1167">
        <v>1</v>
      </c>
      <c r="BR1167">
        <v>0</v>
      </c>
      <c r="BS1167">
        <v>0</v>
      </c>
      <c r="BT1167">
        <v>0</v>
      </c>
      <c r="BU1167">
        <v>0</v>
      </c>
      <c r="BV1167">
        <v>0</v>
      </c>
      <c r="BW1167">
        <v>0</v>
      </c>
      <c r="BX1167">
        <v>0</v>
      </c>
      <c r="BY1167">
        <v>0</v>
      </c>
      <c r="BZ1167">
        <v>0</v>
      </c>
      <c r="CA1167">
        <v>0</v>
      </c>
      <c r="CB1167">
        <v>0</v>
      </c>
      <c r="CC1167">
        <v>0</v>
      </c>
      <c r="CD1167">
        <v>0</v>
      </c>
      <c r="CE1167" t="s">
        <v>335</v>
      </c>
      <c r="CG1167" t="s">
        <v>335</v>
      </c>
      <c r="CI1167" t="s">
        <v>132</v>
      </c>
      <c r="CJ1167" t="s">
        <v>52</v>
      </c>
      <c r="CL1167" t="s">
        <v>53</v>
      </c>
      <c r="CN1167" t="s">
        <v>336</v>
      </c>
      <c r="CP1167">
        <v>9</v>
      </c>
    </row>
    <row r="1168" spans="1:98" customFormat="1">
      <c r="A1168">
        <v>106864</v>
      </c>
      <c r="B1168" t="s">
        <v>1408</v>
      </c>
      <c r="C1168" t="s">
        <v>322</v>
      </c>
      <c r="D1168">
        <v>1952</v>
      </c>
      <c r="E1168">
        <v>74</v>
      </c>
      <c r="F1168" t="s">
        <v>376</v>
      </c>
      <c r="G1168" t="s">
        <v>79</v>
      </c>
      <c r="H1168" t="s">
        <v>1501</v>
      </c>
      <c r="I1168" t="s">
        <v>410</v>
      </c>
      <c r="J1168" t="s">
        <v>325</v>
      </c>
      <c r="K1168" s="329">
        <v>46121.442569444444</v>
      </c>
      <c r="L1168" t="s">
        <v>309</v>
      </c>
      <c r="M1168" t="s">
        <v>389</v>
      </c>
      <c r="N1168" t="s">
        <v>390</v>
      </c>
      <c r="O1168" t="s">
        <v>381</v>
      </c>
      <c r="P1168" t="s">
        <v>382</v>
      </c>
      <c r="Q1168" t="s">
        <v>1255</v>
      </c>
      <c r="R1168" t="s">
        <v>122</v>
      </c>
      <c r="S1168" t="s">
        <v>122</v>
      </c>
      <c r="T1168" t="s">
        <v>330</v>
      </c>
      <c r="U1168" t="s">
        <v>331</v>
      </c>
      <c r="V1168" t="s">
        <v>107</v>
      </c>
      <c r="W1168" t="s">
        <v>470</v>
      </c>
      <c r="X1168">
        <v>0</v>
      </c>
      <c r="Y1168">
        <v>0</v>
      </c>
      <c r="Z1168">
        <v>1</v>
      </c>
      <c r="AA1168">
        <v>0</v>
      </c>
      <c r="AB1168">
        <v>0</v>
      </c>
      <c r="AC1168">
        <v>0</v>
      </c>
      <c r="AD1168">
        <v>0</v>
      </c>
      <c r="AE1168">
        <v>0</v>
      </c>
      <c r="AF1168">
        <v>0</v>
      </c>
      <c r="AG1168">
        <v>0</v>
      </c>
      <c r="AH1168">
        <v>0</v>
      </c>
      <c r="AI1168">
        <v>0</v>
      </c>
      <c r="AJ1168">
        <v>0</v>
      </c>
      <c r="AK1168">
        <v>0</v>
      </c>
      <c r="AL1168">
        <v>0</v>
      </c>
      <c r="AM1168">
        <v>0</v>
      </c>
      <c r="AN1168">
        <v>0</v>
      </c>
      <c r="AO1168">
        <v>0</v>
      </c>
      <c r="AP1168" t="s">
        <v>345</v>
      </c>
      <c r="AQ1168">
        <v>1</v>
      </c>
      <c r="AR1168">
        <v>0</v>
      </c>
      <c r="AS1168">
        <v>0</v>
      </c>
      <c r="AT1168">
        <v>0</v>
      </c>
      <c r="AU1168">
        <v>0</v>
      </c>
      <c r="AV1168">
        <v>0</v>
      </c>
      <c r="AW1168">
        <v>0</v>
      </c>
      <c r="AX1168">
        <v>0</v>
      </c>
      <c r="AY1168" t="s">
        <v>345</v>
      </c>
      <c r="AZ1168">
        <v>1</v>
      </c>
      <c r="BA1168">
        <v>0</v>
      </c>
      <c r="BB1168">
        <v>0</v>
      </c>
      <c r="BC1168">
        <v>0</v>
      </c>
      <c r="BD1168">
        <v>0</v>
      </c>
      <c r="BE1168">
        <v>0</v>
      </c>
      <c r="BF1168">
        <v>0</v>
      </c>
      <c r="BG1168">
        <v>0</v>
      </c>
      <c r="BH1168">
        <v>0</v>
      </c>
      <c r="BK1168" t="s">
        <v>132</v>
      </c>
      <c r="BL1168" t="s">
        <v>131</v>
      </c>
      <c r="BM1168" t="s">
        <v>130</v>
      </c>
      <c r="BN1168" t="s">
        <v>120</v>
      </c>
      <c r="BO1168" t="s">
        <v>948</v>
      </c>
      <c r="BP1168">
        <v>0</v>
      </c>
      <c r="BQ1168">
        <v>0</v>
      </c>
      <c r="BR1168">
        <v>0</v>
      </c>
      <c r="BS1168">
        <v>1</v>
      </c>
      <c r="BT1168">
        <v>0</v>
      </c>
      <c r="BU1168">
        <v>1</v>
      </c>
      <c r="BV1168">
        <v>0</v>
      </c>
      <c r="BW1168">
        <v>0</v>
      </c>
      <c r="BX1168">
        <v>0</v>
      </c>
      <c r="BY1168">
        <v>0</v>
      </c>
      <c r="BZ1168">
        <v>0</v>
      </c>
      <c r="CA1168">
        <v>0</v>
      </c>
      <c r="CB1168">
        <v>0</v>
      </c>
      <c r="CC1168">
        <v>0</v>
      </c>
      <c r="CD1168">
        <v>0</v>
      </c>
      <c r="CE1168" t="s">
        <v>335</v>
      </c>
      <c r="CG1168" t="s">
        <v>335</v>
      </c>
      <c r="CI1168" t="s">
        <v>129</v>
      </c>
      <c r="CJ1168" t="s">
        <v>52</v>
      </c>
      <c r="CL1168" t="s">
        <v>51</v>
      </c>
      <c r="CN1168" t="s">
        <v>346</v>
      </c>
      <c r="CP1168">
        <v>9</v>
      </c>
    </row>
    <row r="1169" spans="1:98" customFormat="1">
      <c r="A1169">
        <v>199242</v>
      </c>
      <c r="B1169" t="s">
        <v>417</v>
      </c>
      <c r="C1169" t="s">
        <v>322</v>
      </c>
      <c r="D1169">
        <v>1973</v>
      </c>
      <c r="E1169">
        <v>53</v>
      </c>
      <c r="F1169" t="s">
        <v>58</v>
      </c>
      <c r="G1169" t="s">
        <v>83</v>
      </c>
      <c r="H1169" t="s">
        <v>431</v>
      </c>
      <c r="I1169" t="s">
        <v>324</v>
      </c>
      <c r="J1169" t="s">
        <v>350</v>
      </c>
      <c r="K1169" s="329">
        <v>46121.437858796293</v>
      </c>
      <c r="L1169" t="s">
        <v>309</v>
      </c>
      <c r="M1169" t="s">
        <v>417</v>
      </c>
      <c r="N1169" t="s">
        <v>418</v>
      </c>
      <c r="O1169" t="s">
        <v>328</v>
      </c>
      <c r="P1169" t="s">
        <v>329</v>
      </c>
      <c r="R1169" t="s">
        <v>122</v>
      </c>
      <c r="S1169" t="s">
        <v>121</v>
      </c>
      <c r="T1169" t="s">
        <v>121</v>
      </c>
      <c r="U1169" t="s">
        <v>74</v>
      </c>
      <c r="V1169" t="s">
        <v>105</v>
      </c>
      <c r="W1169" t="s">
        <v>532</v>
      </c>
      <c r="X1169">
        <v>0</v>
      </c>
      <c r="Y1169">
        <v>0</v>
      </c>
      <c r="Z1169">
        <v>1</v>
      </c>
      <c r="AA1169">
        <v>0</v>
      </c>
      <c r="AB1169">
        <v>0</v>
      </c>
      <c r="AC1169">
        <v>0</v>
      </c>
      <c r="AD1169">
        <v>0</v>
      </c>
      <c r="AE1169">
        <v>0</v>
      </c>
      <c r="AF1169">
        <v>0</v>
      </c>
      <c r="AG1169">
        <v>0</v>
      </c>
      <c r="AH1169">
        <v>1</v>
      </c>
      <c r="AI1169">
        <v>0</v>
      </c>
      <c r="AJ1169">
        <v>0</v>
      </c>
      <c r="AK1169">
        <v>0</v>
      </c>
      <c r="AL1169">
        <v>0</v>
      </c>
      <c r="AM1169">
        <v>0</v>
      </c>
      <c r="AN1169">
        <v>0</v>
      </c>
      <c r="AO1169">
        <v>0</v>
      </c>
      <c r="AP1169" t="s">
        <v>460</v>
      </c>
      <c r="AQ1169">
        <v>1</v>
      </c>
      <c r="AR1169">
        <v>0</v>
      </c>
      <c r="AS1169">
        <v>0</v>
      </c>
      <c r="AT1169">
        <v>0</v>
      </c>
      <c r="AU1169">
        <v>0</v>
      </c>
      <c r="AV1169">
        <v>0</v>
      </c>
      <c r="AW1169">
        <v>0</v>
      </c>
      <c r="AX1169" t="s">
        <v>1549</v>
      </c>
      <c r="AY1169" t="s">
        <v>345</v>
      </c>
      <c r="AZ1169">
        <v>1</v>
      </c>
      <c r="BA1169">
        <v>0</v>
      </c>
      <c r="BB1169">
        <v>0</v>
      </c>
      <c r="BC1169">
        <v>0</v>
      </c>
      <c r="BD1169">
        <v>0</v>
      </c>
      <c r="BE1169">
        <v>0</v>
      </c>
      <c r="BF1169">
        <v>0</v>
      </c>
      <c r="BG1169">
        <v>0</v>
      </c>
      <c r="BH1169">
        <v>0</v>
      </c>
      <c r="BK1169" t="s">
        <v>386</v>
      </c>
      <c r="BL1169" t="s">
        <v>131</v>
      </c>
      <c r="BM1169" t="s">
        <v>128</v>
      </c>
      <c r="BN1169" t="s">
        <v>117</v>
      </c>
      <c r="BO1169" t="s">
        <v>924</v>
      </c>
      <c r="BP1169">
        <v>0</v>
      </c>
      <c r="BQ1169">
        <v>0</v>
      </c>
      <c r="BR1169">
        <v>0</v>
      </c>
      <c r="BS1169">
        <v>0</v>
      </c>
      <c r="BT1169">
        <v>0</v>
      </c>
      <c r="BU1169">
        <v>1</v>
      </c>
      <c r="BV1169">
        <v>0</v>
      </c>
      <c r="BW1169">
        <v>0</v>
      </c>
      <c r="BX1169">
        <v>0</v>
      </c>
      <c r="BY1169">
        <v>0</v>
      </c>
      <c r="BZ1169">
        <v>0</v>
      </c>
      <c r="CA1169">
        <v>0</v>
      </c>
      <c r="CB1169">
        <v>0</v>
      </c>
      <c r="CC1169">
        <v>0</v>
      </c>
      <c r="CD1169">
        <v>0</v>
      </c>
      <c r="CE1169" t="s">
        <v>335</v>
      </c>
      <c r="CG1169" t="s">
        <v>227</v>
      </c>
      <c r="CI1169" t="s">
        <v>128</v>
      </c>
      <c r="CJ1169" t="s">
        <v>51</v>
      </c>
      <c r="CK1169" t="s">
        <v>3449</v>
      </c>
      <c r="CL1169" t="s">
        <v>52</v>
      </c>
      <c r="CN1169" t="s">
        <v>346</v>
      </c>
      <c r="CP1169">
        <v>8</v>
      </c>
      <c r="CQ1169" t="s">
        <v>3450</v>
      </c>
      <c r="CR1169" t="s">
        <v>3451</v>
      </c>
      <c r="CS1169" t="s">
        <v>347</v>
      </c>
    </row>
    <row r="1170" spans="1:98" customFormat="1">
      <c r="A1170">
        <v>199237</v>
      </c>
      <c r="B1170" t="s">
        <v>1363</v>
      </c>
      <c r="C1170" t="s">
        <v>303</v>
      </c>
      <c r="D1170">
        <v>1984</v>
      </c>
      <c r="E1170">
        <v>42</v>
      </c>
      <c r="F1170" t="s">
        <v>387</v>
      </c>
      <c r="G1170" t="s">
        <v>87</v>
      </c>
      <c r="H1170" t="s">
        <v>1705</v>
      </c>
      <c r="I1170" t="s">
        <v>402</v>
      </c>
      <c r="J1170" t="s">
        <v>350</v>
      </c>
      <c r="K1170" s="329">
        <v>46121.40766203704</v>
      </c>
      <c r="L1170" t="s">
        <v>309</v>
      </c>
      <c r="M1170" t="s">
        <v>1363</v>
      </c>
      <c r="N1170" t="s">
        <v>1364</v>
      </c>
      <c r="O1170" t="s">
        <v>459</v>
      </c>
      <c r="P1170" t="s">
        <v>353</v>
      </c>
      <c r="Q1170" t="s">
        <v>305</v>
      </c>
      <c r="R1170" t="s">
        <v>123</v>
      </c>
      <c r="S1170" t="s">
        <v>122</v>
      </c>
      <c r="T1170" t="s">
        <v>343</v>
      </c>
      <c r="U1170" t="s">
        <v>3452</v>
      </c>
      <c r="V1170" t="s">
        <v>108</v>
      </c>
      <c r="W1170" t="s">
        <v>505</v>
      </c>
      <c r="X1170">
        <v>0</v>
      </c>
      <c r="Y1170">
        <v>0</v>
      </c>
      <c r="Z1170">
        <v>0</v>
      </c>
      <c r="AA1170">
        <v>0</v>
      </c>
      <c r="AB1170">
        <v>0</v>
      </c>
      <c r="AC1170">
        <v>1</v>
      </c>
      <c r="AD1170">
        <v>0</v>
      </c>
      <c r="AE1170">
        <v>0</v>
      </c>
      <c r="AF1170">
        <v>0</v>
      </c>
      <c r="AG1170">
        <v>0</v>
      </c>
      <c r="AH1170">
        <v>0</v>
      </c>
      <c r="AI1170">
        <v>0</v>
      </c>
      <c r="AJ1170">
        <v>0</v>
      </c>
      <c r="AK1170">
        <v>0</v>
      </c>
      <c r="AL1170">
        <v>0</v>
      </c>
      <c r="AM1170">
        <v>0</v>
      </c>
      <c r="AN1170">
        <v>0</v>
      </c>
      <c r="AO1170">
        <v>0</v>
      </c>
      <c r="AP1170" t="s">
        <v>626</v>
      </c>
      <c r="AQ1170">
        <v>1</v>
      </c>
      <c r="AR1170">
        <v>0</v>
      </c>
      <c r="AS1170">
        <v>1</v>
      </c>
      <c r="AT1170">
        <v>0</v>
      </c>
      <c r="AU1170">
        <v>0</v>
      </c>
      <c r="AV1170">
        <v>0</v>
      </c>
      <c r="AW1170">
        <v>0</v>
      </c>
      <c r="AX1170">
        <v>0</v>
      </c>
      <c r="AY1170" t="s">
        <v>558</v>
      </c>
      <c r="AZ1170">
        <v>1</v>
      </c>
      <c r="BA1170">
        <v>0</v>
      </c>
      <c r="BB1170">
        <v>0</v>
      </c>
      <c r="BC1170">
        <v>1</v>
      </c>
      <c r="BD1170">
        <v>0</v>
      </c>
      <c r="BE1170">
        <v>0</v>
      </c>
      <c r="BF1170">
        <v>0</v>
      </c>
      <c r="BG1170">
        <v>0</v>
      </c>
      <c r="BH1170">
        <v>0</v>
      </c>
      <c r="BI1170" t="s">
        <v>51</v>
      </c>
      <c r="BJ1170" t="s">
        <v>3453</v>
      </c>
      <c r="BK1170" t="s">
        <v>131</v>
      </c>
      <c r="BL1170" t="s">
        <v>131</v>
      </c>
      <c r="BM1170" t="s">
        <v>133</v>
      </c>
      <c r="BN1170" t="s">
        <v>117</v>
      </c>
      <c r="BO1170" t="s">
        <v>927</v>
      </c>
      <c r="BP1170">
        <v>0</v>
      </c>
      <c r="BQ1170">
        <v>1</v>
      </c>
      <c r="BR1170">
        <v>0</v>
      </c>
      <c r="BS1170">
        <v>0</v>
      </c>
      <c r="BT1170">
        <v>0</v>
      </c>
      <c r="BU1170">
        <v>1</v>
      </c>
      <c r="BV1170">
        <v>0</v>
      </c>
      <c r="BW1170">
        <v>0</v>
      </c>
      <c r="BX1170">
        <v>0</v>
      </c>
      <c r="BY1170">
        <v>0</v>
      </c>
      <c r="BZ1170">
        <v>0</v>
      </c>
      <c r="CA1170">
        <v>0</v>
      </c>
      <c r="CB1170">
        <v>0</v>
      </c>
      <c r="CC1170">
        <v>0</v>
      </c>
      <c r="CD1170">
        <v>0</v>
      </c>
      <c r="CE1170" t="s">
        <v>167</v>
      </c>
      <c r="CF1170" t="s">
        <v>3454</v>
      </c>
      <c r="CG1170" t="s">
        <v>227</v>
      </c>
      <c r="CI1170" t="s">
        <v>128</v>
      </c>
      <c r="CJ1170" t="s">
        <v>51</v>
      </c>
      <c r="CK1170" t="s">
        <v>3455</v>
      </c>
      <c r="CL1170" t="s">
        <v>51</v>
      </c>
      <c r="CN1170" t="s">
        <v>336</v>
      </c>
      <c r="CO1170" t="s">
        <v>3456</v>
      </c>
      <c r="CP1170">
        <v>10</v>
      </c>
      <c r="CQ1170" t="s">
        <v>3457</v>
      </c>
      <c r="CR1170" t="s">
        <v>3458</v>
      </c>
      <c r="CS1170" t="s">
        <v>347</v>
      </c>
      <c r="CT1170" t="s">
        <v>3459</v>
      </c>
    </row>
    <row r="1171" spans="1:98" customFormat="1">
      <c r="A1171">
        <v>199240</v>
      </c>
      <c r="B1171" t="s">
        <v>551</v>
      </c>
      <c r="C1171" t="s">
        <v>360</v>
      </c>
      <c r="D1171">
        <v>1974</v>
      </c>
      <c r="E1171">
        <v>52</v>
      </c>
      <c r="F1171" t="s">
        <v>58</v>
      </c>
      <c r="G1171" t="s">
        <v>71</v>
      </c>
      <c r="H1171" t="s">
        <v>782</v>
      </c>
      <c r="I1171" t="s">
        <v>367</v>
      </c>
      <c r="J1171" t="s">
        <v>350</v>
      </c>
      <c r="K1171" s="329">
        <v>46121.405532407407</v>
      </c>
      <c r="L1171" t="s">
        <v>309</v>
      </c>
      <c r="M1171" t="s">
        <v>551</v>
      </c>
      <c r="N1171" t="s">
        <v>552</v>
      </c>
      <c r="O1171" t="s">
        <v>553</v>
      </c>
      <c r="P1171" t="s">
        <v>382</v>
      </c>
      <c r="R1171" t="s">
        <v>124</v>
      </c>
      <c r="S1171" t="s">
        <v>123</v>
      </c>
      <c r="T1171" t="s">
        <v>391</v>
      </c>
      <c r="U1171" t="s">
        <v>1627</v>
      </c>
      <c r="V1171" t="s">
        <v>105</v>
      </c>
      <c r="W1171" t="s">
        <v>1826</v>
      </c>
      <c r="X1171">
        <v>0</v>
      </c>
      <c r="Y1171">
        <v>1</v>
      </c>
      <c r="Z1171">
        <v>1</v>
      </c>
      <c r="AA1171">
        <v>1</v>
      </c>
      <c r="AB1171">
        <v>0</v>
      </c>
      <c r="AC1171">
        <v>0</v>
      </c>
      <c r="AD1171">
        <v>0</v>
      </c>
      <c r="AE1171">
        <v>0</v>
      </c>
      <c r="AF1171">
        <v>0</v>
      </c>
      <c r="AG1171">
        <v>0</v>
      </c>
      <c r="AH1171">
        <v>0</v>
      </c>
      <c r="AI1171">
        <v>0</v>
      </c>
      <c r="AJ1171">
        <v>0</v>
      </c>
      <c r="AK1171">
        <v>0</v>
      </c>
      <c r="AL1171">
        <v>0</v>
      </c>
      <c r="AM1171">
        <v>1</v>
      </c>
      <c r="AN1171">
        <v>0</v>
      </c>
      <c r="AO1171">
        <v>0</v>
      </c>
      <c r="AP1171" t="s">
        <v>510</v>
      </c>
      <c r="AQ1171">
        <v>0</v>
      </c>
      <c r="AR1171">
        <v>0</v>
      </c>
      <c r="AS1171">
        <v>1</v>
      </c>
      <c r="AT1171">
        <v>0</v>
      </c>
      <c r="AU1171">
        <v>0</v>
      </c>
      <c r="AV1171">
        <v>0</v>
      </c>
      <c r="AW1171">
        <v>0</v>
      </c>
      <c r="AX1171">
        <v>0</v>
      </c>
      <c r="AY1171" t="s">
        <v>373</v>
      </c>
      <c r="AZ1171">
        <v>0</v>
      </c>
      <c r="BA1171">
        <v>0</v>
      </c>
      <c r="BB1171">
        <v>0</v>
      </c>
      <c r="BC1171">
        <v>0</v>
      </c>
      <c r="BD1171">
        <v>0</v>
      </c>
      <c r="BE1171">
        <v>0</v>
      </c>
      <c r="BF1171">
        <v>0</v>
      </c>
      <c r="BG1171">
        <v>0</v>
      </c>
      <c r="BH1171" t="s">
        <v>1747</v>
      </c>
      <c r="BK1171" t="s">
        <v>386</v>
      </c>
      <c r="BL1171" t="s">
        <v>132</v>
      </c>
      <c r="BM1171" t="s">
        <v>132</v>
      </c>
      <c r="BN1171" t="s">
        <v>118</v>
      </c>
      <c r="BO1171" t="s">
        <v>921</v>
      </c>
      <c r="BP1171">
        <v>0</v>
      </c>
      <c r="BQ1171">
        <v>0</v>
      </c>
      <c r="BR1171">
        <v>0</v>
      </c>
      <c r="BS1171">
        <v>0</v>
      </c>
      <c r="BT1171">
        <v>0</v>
      </c>
      <c r="BU1171">
        <v>0</v>
      </c>
      <c r="BV1171">
        <v>0</v>
      </c>
      <c r="BW1171">
        <v>0</v>
      </c>
      <c r="BX1171">
        <v>0</v>
      </c>
      <c r="BY1171">
        <v>0</v>
      </c>
      <c r="BZ1171">
        <v>1</v>
      </c>
      <c r="CA1171">
        <v>0</v>
      </c>
      <c r="CB1171">
        <v>0</v>
      </c>
      <c r="CC1171">
        <v>0</v>
      </c>
      <c r="CD1171">
        <v>0</v>
      </c>
      <c r="CE1171" t="s">
        <v>152</v>
      </c>
      <c r="CG1171" t="s">
        <v>335</v>
      </c>
      <c r="CI1171" t="s">
        <v>130</v>
      </c>
      <c r="CJ1171" t="s">
        <v>51</v>
      </c>
      <c r="CK1171" t="s">
        <v>3460</v>
      </c>
      <c r="CL1171" t="s">
        <v>51</v>
      </c>
      <c r="CM1171" t="s">
        <v>3461</v>
      </c>
      <c r="CN1171" t="s">
        <v>346</v>
      </c>
      <c r="CP1171">
        <v>10</v>
      </c>
      <c r="CQ1171" t="s">
        <v>3462</v>
      </c>
      <c r="CS1171" t="s">
        <v>337</v>
      </c>
    </row>
    <row r="1172" spans="1:98" customFormat="1">
      <c r="A1172">
        <v>199241</v>
      </c>
      <c r="B1172" t="s">
        <v>321</v>
      </c>
      <c r="C1172" t="s">
        <v>360</v>
      </c>
      <c r="D1172">
        <v>1982</v>
      </c>
      <c r="E1172">
        <v>44</v>
      </c>
      <c r="F1172" t="s">
        <v>387</v>
      </c>
      <c r="G1172" t="s">
        <v>49</v>
      </c>
      <c r="H1172" t="s">
        <v>415</v>
      </c>
      <c r="I1172" t="s">
        <v>402</v>
      </c>
      <c r="J1172" t="s">
        <v>325</v>
      </c>
      <c r="K1172" s="329">
        <v>46121.400173611109</v>
      </c>
      <c r="L1172" t="s">
        <v>309</v>
      </c>
      <c r="M1172" t="s">
        <v>551</v>
      </c>
      <c r="N1172" t="s">
        <v>552</v>
      </c>
      <c r="O1172" t="s">
        <v>553</v>
      </c>
      <c r="P1172" t="s">
        <v>382</v>
      </c>
      <c r="R1172" t="s">
        <v>122</v>
      </c>
      <c r="S1172" t="s">
        <v>122</v>
      </c>
      <c r="T1172" t="s">
        <v>391</v>
      </c>
      <c r="U1172" t="s">
        <v>331</v>
      </c>
      <c r="V1172" t="s">
        <v>111</v>
      </c>
      <c r="W1172" t="s">
        <v>702</v>
      </c>
      <c r="X1172">
        <v>0</v>
      </c>
      <c r="Y1172">
        <v>0</v>
      </c>
      <c r="Z1172">
        <v>1</v>
      </c>
      <c r="AA1172">
        <v>0</v>
      </c>
      <c r="AB1172">
        <v>0</v>
      </c>
      <c r="AC1172">
        <v>0</v>
      </c>
      <c r="AD1172">
        <v>0</v>
      </c>
      <c r="AE1172">
        <v>0</v>
      </c>
      <c r="AF1172">
        <v>0</v>
      </c>
      <c r="AG1172">
        <v>0</v>
      </c>
      <c r="AH1172">
        <v>0</v>
      </c>
      <c r="AI1172">
        <v>0</v>
      </c>
      <c r="AJ1172">
        <v>0</v>
      </c>
      <c r="AK1172">
        <v>0</v>
      </c>
      <c r="AL1172">
        <v>0</v>
      </c>
      <c r="AM1172">
        <v>1</v>
      </c>
      <c r="AN1172">
        <v>0</v>
      </c>
      <c r="AO1172">
        <v>0</v>
      </c>
      <c r="AP1172" t="s">
        <v>399</v>
      </c>
      <c r="AQ1172">
        <v>0</v>
      </c>
      <c r="AR1172">
        <v>0</v>
      </c>
      <c r="AS1172">
        <v>0</v>
      </c>
      <c r="AT1172">
        <v>0</v>
      </c>
      <c r="AU1172">
        <v>0</v>
      </c>
      <c r="AV1172">
        <v>0</v>
      </c>
      <c r="AW1172">
        <v>1</v>
      </c>
      <c r="AX1172">
        <v>0</v>
      </c>
      <c r="AY1172" t="s">
        <v>345</v>
      </c>
      <c r="AZ1172">
        <v>1</v>
      </c>
      <c r="BA1172">
        <v>0</v>
      </c>
      <c r="BB1172">
        <v>0</v>
      </c>
      <c r="BC1172">
        <v>0</v>
      </c>
      <c r="BD1172">
        <v>0</v>
      </c>
      <c r="BE1172">
        <v>0</v>
      </c>
      <c r="BF1172">
        <v>0</v>
      </c>
      <c r="BG1172">
        <v>0</v>
      </c>
      <c r="BH1172">
        <v>0</v>
      </c>
      <c r="BK1172" t="s">
        <v>130</v>
      </c>
      <c r="BL1172" t="s">
        <v>128</v>
      </c>
      <c r="BM1172" t="s">
        <v>130</v>
      </c>
      <c r="BN1172" t="s">
        <v>120</v>
      </c>
      <c r="BO1172" t="s">
        <v>921</v>
      </c>
      <c r="BP1172">
        <v>0</v>
      </c>
      <c r="BQ1172">
        <v>0</v>
      </c>
      <c r="BR1172">
        <v>0</v>
      </c>
      <c r="BS1172">
        <v>0</v>
      </c>
      <c r="BT1172">
        <v>0</v>
      </c>
      <c r="BU1172">
        <v>0</v>
      </c>
      <c r="BV1172">
        <v>0</v>
      </c>
      <c r="BW1172">
        <v>0</v>
      </c>
      <c r="BX1172">
        <v>0</v>
      </c>
      <c r="BY1172">
        <v>0</v>
      </c>
      <c r="BZ1172">
        <v>1</v>
      </c>
      <c r="CA1172">
        <v>0</v>
      </c>
      <c r="CB1172">
        <v>0</v>
      </c>
      <c r="CC1172">
        <v>0</v>
      </c>
      <c r="CD1172">
        <v>0</v>
      </c>
      <c r="CE1172" t="s">
        <v>194</v>
      </c>
      <c r="CG1172" t="s">
        <v>197</v>
      </c>
      <c r="CI1172" t="s">
        <v>128</v>
      </c>
      <c r="CJ1172" t="s">
        <v>52</v>
      </c>
      <c r="CK1172" t="s">
        <v>3463</v>
      </c>
      <c r="CL1172" t="s">
        <v>52</v>
      </c>
      <c r="CM1172" t="s">
        <v>3464</v>
      </c>
      <c r="CN1172" t="s">
        <v>346</v>
      </c>
      <c r="CP1172">
        <v>8</v>
      </c>
      <c r="CQ1172" t="s">
        <v>3465</v>
      </c>
      <c r="CR1172" t="s">
        <v>3466</v>
      </c>
      <c r="CS1172" t="s">
        <v>400</v>
      </c>
    </row>
    <row r="1173" spans="1:98" customFormat="1">
      <c r="A1173">
        <v>171276</v>
      </c>
      <c r="B1173" t="s">
        <v>356</v>
      </c>
      <c r="C1173" t="s">
        <v>322</v>
      </c>
      <c r="D1173">
        <v>1972</v>
      </c>
      <c r="E1173">
        <v>54</v>
      </c>
      <c r="F1173" t="s">
        <v>58</v>
      </c>
      <c r="G1173" t="s">
        <v>80</v>
      </c>
      <c r="H1173" t="s">
        <v>880</v>
      </c>
      <c r="I1173" t="s">
        <v>324</v>
      </c>
      <c r="J1173" t="s">
        <v>325</v>
      </c>
      <c r="K1173" s="329">
        <v>46121.391539351855</v>
      </c>
      <c r="L1173" t="s">
        <v>309</v>
      </c>
      <c r="M1173" t="s">
        <v>356</v>
      </c>
      <c r="N1173" t="s">
        <v>357</v>
      </c>
      <c r="O1173" t="s">
        <v>358</v>
      </c>
      <c r="P1173" t="s">
        <v>329</v>
      </c>
      <c r="R1173" t="s">
        <v>124</v>
      </c>
      <c r="S1173" t="s">
        <v>122</v>
      </c>
      <c r="T1173" t="s">
        <v>391</v>
      </c>
      <c r="U1173" t="s">
        <v>82</v>
      </c>
      <c r="V1173" t="s">
        <v>105</v>
      </c>
      <c r="W1173" t="s">
        <v>373</v>
      </c>
      <c r="X1173">
        <v>0</v>
      </c>
      <c r="Y1173">
        <v>0</v>
      </c>
      <c r="Z1173">
        <v>0</v>
      </c>
      <c r="AA1173">
        <v>0</v>
      </c>
      <c r="AB1173">
        <v>0</v>
      </c>
      <c r="AC1173">
        <v>0</v>
      </c>
      <c r="AD1173">
        <v>0</v>
      </c>
      <c r="AE1173">
        <v>0</v>
      </c>
      <c r="AF1173">
        <v>0</v>
      </c>
      <c r="AG1173">
        <v>0</v>
      </c>
      <c r="AH1173">
        <v>0</v>
      </c>
      <c r="AI1173">
        <v>0</v>
      </c>
      <c r="AJ1173">
        <v>0</v>
      </c>
      <c r="AK1173">
        <v>0</v>
      </c>
      <c r="AL1173">
        <v>0</v>
      </c>
      <c r="AM1173">
        <v>0</v>
      </c>
      <c r="AN1173">
        <v>0</v>
      </c>
      <c r="AO1173" t="s">
        <v>1518</v>
      </c>
      <c r="AP1173" t="s">
        <v>345</v>
      </c>
      <c r="AQ1173">
        <v>1</v>
      </c>
      <c r="AR1173">
        <v>0</v>
      </c>
      <c r="AS1173">
        <v>0</v>
      </c>
      <c r="AT1173">
        <v>0</v>
      </c>
      <c r="AU1173">
        <v>0</v>
      </c>
      <c r="AV1173">
        <v>0</v>
      </c>
      <c r="AW1173">
        <v>0</v>
      </c>
      <c r="AX1173">
        <v>0</v>
      </c>
      <c r="AY1173" t="s">
        <v>345</v>
      </c>
      <c r="AZ1173">
        <v>1</v>
      </c>
      <c r="BA1173">
        <v>0</v>
      </c>
      <c r="BB1173">
        <v>0</v>
      </c>
      <c r="BC1173">
        <v>0</v>
      </c>
      <c r="BD1173">
        <v>0</v>
      </c>
      <c r="BE1173">
        <v>0</v>
      </c>
      <c r="BF1173">
        <v>0</v>
      </c>
      <c r="BG1173">
        <v>0</v>
      </c>
      <c r="BH1173">
        <v>0</v>
      </c>
      <c r="BI1173" t="s">
        <v>51</v>
      </c>
      <c r="BK1173" t="s">
        <v>131</v>
      </c>
      <c r="BL1173" t="s">
        <v>131</v>
      </c>
      <c r="BM1173" t="s">
        <v>130</v>
      </c>
      <c r="BN1173" t="s">
        <v>118</v>
      </c>
      <c r="BO1173" t="s">
        <v>924</v>
      </c>
      <c r="BP1173">
        <v>0</v>
      </c>
      <c r="BQ1173">
        <v>0</v>
      </c>
      <c r="BR1173">
        <v>0</v>
      </c>
      <c r="BS1173">
        <v>0</v>
      </c>
      <c r="BT1173">
        <v>0</v>
      </c>
      <c r="BU1173">
        <v>1</v>
      </c>
      <c r="BV1173">
        <v>0</v>
      </c>
      <c r="BW1173">
        <v>0</v>
      </c>
      <c r="BX1173">
        <v>0</v>
      </c>
      <c r="BY1173">
        <v>0</v>
      </c>
      <c r="BZ1173">
        <v>0</v>
      </c>
      <c r="CA1173">
        <v>0</v>
      </c>
      <c r="CB1173">
        <v>0</v>
      </c>
      <c r="CC1173">
        <v>0</v>
      </c>
      <c r="CD1173">
        <v>0</v>
      </c>
      <c r="CE1173" t="s">
        <v>146</v>
      </c>
      <c r="CG1173" t="s">
        <v>172</v>
      </c>
      <c r="CI1173" t="s">
        <v>129</v>
      </c>
      <c r="CJ1173" t="s">
        <v>51</v>
      </c>
      <c r="CL1173" t="s">
        <v>51</v>
      </c>
      <c r="CN1173" t="s">
        <v>346</v>
      </c>
      <c r="CP1173">
        <v>10</v>
      </c>
      <c r="CS1173" t="s">
        <v>337</v>
      </c>
    </row>
    <row r="1174" spans="1:98" customFormat="1">
      <c r="A1174">
        <v>199236</v>
      </c>
      <c r="B1174" t="s">
        <v>401</v>
      </c>
      <c r="C1174" t="s">
        <v>360</v>
      </c>
      <c r="D1174">
        <v>1981</v>
      </c>
      <c r="E1174">
        <v>45</v>
      </c>
      <c r="F1174" t="s">
        <v>387</v>
      </c>
      <c r="G1174" t="s">
        <v>49</v>
      </c>
      <c r="H1174" t="s">
        <v>448</v>
      </c>
      <c r="I1174" t="s">
        <v>402</v>
      </c>
      <c r="J1174" t="s">
        <v>325</v>
      </c>
      <c r="K1174" s="329">
        <v>46121.340624999997</v>
      </c>
      <c r="L1174" t="s">
        <v>309</v>
      </c>
      <c r="M1174" t="s">
        <v>401</v>
      </c>
      <c r="N1174" t="s">
        <v>403</v>
      </c>
      <c r="O1174" t="s">
        <v>404</v>
      </c>
      <c r="P1174" t="s">
        <v>405</v>
      </c>
      <c r="Q1174" t="s">
        <v>306</v>
      </c>
      <c r="R1174" t="s">
        <v>383</v>
      </c>
      <c r="S1174" t="s">
        <v>121</v>
      </c>
      <c r="T1174" t="s">
        <v>121</v>
      </c>
      <c r="U1174" t="s">
        <v>372</v>
      </c>
      <c r="V1174" t="s">
        <v>107</v>
      </c>
      <c r="W1174" t="s">
        <v>731</v>
      </c>
      <c r="X1174">
        <v>0</v>
      </c>
      <c r="Y1174">
        <v>0</v>
      </c>
      <c r="Z1174">
        <v>1</v>
      </c>
      <c r="AA1174">
        <v>1</v>
      </c>
      <c r="AB1174">
        <v>0</v>
      </c>
      <c r="AC1174">
        <v>0</v>
      </c>
      <c r="AD1174">
        <v>0</v>
      </c>
      <c r="AE1174">
        <v>1</v>
      </c>
      <c r="AF1174">
        <v>0</v>
      </c>
      <c r="AG1174">
        <v>0</v>
      </c>
      <c r="AH1174">
        <v>0</v>
      </c>
      <c r="AI1174">
        <v>0</v>
      </c>
      <c r="AJ1174">
        <v>0</v>
      </c>
      <c r="AK1174">
        <v>0</v>
      </c>
      <c r="AL1174">
        <v>0</v>
      </c>
      <c r="AM1174">
        <v>0</v>
      </c>
      <c r="AN1174">
        <v>0</v>
      </c>
      <c r="AO1174">
        <v>0</v>
      </c>
      <c r="AP1174" t="s">
        <v>399</v>
      </c>
      <c r="AQ1174">
        <v>0</v>
      </c>
      <c r="AR1174">
        <v>0</v>
      </c>
      <c r="AS1174">
        <v>0</v>
      </c>
      <c r="AT1174">
        <v>0</v>
      </c>
      <c r="AU1174">
        <v>0</v>
      </c>
      <c r="AV1174">
        <v>0</v>
      </c>
      <c r="AW1174">
        <v>1</v>
      </c>
      <c r="AX1174">
        <v>0</v>
      </c>
      <c r="AY1174" t="s">
        <v>345</v>
      </c>
      <c r="AZ1174">
        <v>1</v>
      </c>
      <c r="BA1174">
        <v>0</v>
      </c>
      <c r="BB1174">
        <v>0</v>
      </c>
      <c r="BC1174">
        <v>0</v>
      </c>
      <c r="BD1174">
        <v>0</v>
      </c>
      <c r="BE1174">
        <v>0</v>
      </c>
      <c r="BF1174">
        <v>0</v>
      </c>
      <c r="BG1174">
        <v>0</v>
      </c>
      <c r="BH1174">
        <v>0</v>
      </c>
      <c r="BK1174" t="s">
        <v>130</v>
      </c>
      <c r="BL1174" t="s">
        <v>128</v>
      </c>
      <c r="BM1174" t="s">
        <v>130</v>
      </c>
      <c r="BN1174" t="s">
        <v>120</v>
      </c>
      <c r="BO1174" t="s">
        <v>972</v>
      </c>
      <c r="BP1174">
        <v>0</v>
      </c>
      <c r="BQ1174">
        <v>1</v>
      </c>
      <c r="BR1174">
        <v>1</v>
      </c>
      <c r="BS1174">
        <v>1</v>
      </c>
      <c r="BT1174">
        <v>0</v>
      </c>
      <c r="BU1174">
        <v>0</v>
      </c>
      <c r="BV1174">
        <v>0</v>
      </c>
      <c r="BW1174">
        <v>0</v>
      </c>
      <c r="BX1174">
        <v>0</v>
      </c>
      <c r="BY1174">
        <v>0</v>
      </c>
      <c r="BZ1174">
        <v>0</v>
      </c>
      <c r="CA1174">
        <v>0</v>
      </c>
      <c r="CB1174">
        <v>0</v>
      </c>
      <c r="CC1174">
        <v>0</v>
      </c>
      <c r="CD1174">
        <v>0</v>
      </c>
      <c r="CE1174" t="s">
        <v>178</v>
      </c>
      <c r="CG1174" t="s">
        <v>200</v>
      </c>
      <c r="CI1174" t="s">
        <v>128</v>
      </c>
      <c r="CJ1174" t="s">
        <v>51</v>
      </c>
      <c r="CL1174" t="s">
        <v>52</v>
      </c>
      <c r="CN1174" t="s">
        <v>346</v>
      </c>
      <c r="CP1174">
        <v>8</v>
      </c>
      <c r="CR1174" t="s">
        <v>3467</v>
      </c>
      <c r="CS1174" t="s">
        <v>400</v>
      </c>
    </row>
    <row r="1175" spans="1:98" customFormat="1">
      <c r="A1175">
        <v>199234</v>
      </c>
      <c r="B1175" t="s">
        <v>356</v>
      </c>
      <c r="C1175" t="s">
        <v>322</v>
      </c>
      <c r="D1175">
        <v>1962</v>
      </c>
      <c r="E1175">
        <v>64</v>
      </c>
      <c r="F1175" t="s">
        <v>339</v>
      </c>
      <c r="G1175" t="s">
        <v>85</v>
      </c>
      <c r="H1175" t="s">
        <v>683</v>
      </c>
      <c r="I1175" t="s">
        <v>349</v>
      </c>
      <c r="J1175" t="s">
        <v>350</v>
      </c>
      <c r="K1175" s="329">
        <v>46120.954884259256</v>
      </c>
      <c r="L1175" t="s">
        <v>309</v>
      </c>
      <c r="M1175" t="s">
        <v>356</v>
      </c>
      <c r="N1175" t="s">
        <v>357</v>
      </c>
      <c r="O1175" t="s">
        <v>358</v>
      </c>
      <c r="P1175" t="s">
        <v>329</v>
      </c>
      <c r="R1175" t="s">
        <v>123</v>
      </c>
      <c r="S1175" t="s">
        <v>121</v>
      </c>
      <c r="T1175" t="s">
        <v>121</v>
      </c>
      <c r="U1175" t="s">
        <v>395</v>
      </c>
      <c r="V1175" t="s">
        <v>107</v>
      </c>
      <c r="W1175" t="s">
        <v>384</v>
      </c>
      <c r="X1175">
        <v>0</v>
      </c>
      <c r="Y1175">
        <v>0</v>
      </c>
      <c r="Z1175">
        <v>0</v>
      </c>
      <c r="AA1175">
        <v>0</v>
      </c>
      <c r="AB1175">
        <v>1</v>
      </c>
      <c r="AC1175">
        <v>0</v>
      </c>
      <c r="AD1175">
        <v>0</v>
      </c>
      <c r="AE1175">
        <v>0</v>
      </c>
      <c r="AF1175">
        <v>0</v>
      </c>
      <c r="AG1175">
        <v>0</v>
      </c>
      <c r="AH1175">
        <v>0</v>
      </c>
      <c r="AI1175">
        <v>0</v>
      </c>
      <c r="AJ1175">
        <v>0</v>
      </c>
      <c r="AK1175">
        <v>0</v>
      </c>
      <c r="AL1175">
        <v>0</v>
      </c>
      <c r="AM1175">
        <v>0</v>
      </c>
      <c r="AN1175">
        <v>0</v>
      </c>
      <c r="AO1175">
        <v>0</v>
      </c>
      <c r="AP1175" t="s">
        <v>345</v>
      </c>
      <c r="AQ1175">
        <v>1</v>
      </c>
      <c r="AR1175">
        <v>0</v>
      </c>
      <c r="AS1175">
        <v>0</v>
      </c>
      <c r="AT1175">
        <v>0</v>
      </c>
      <c r="AU1175">
        <v>0</v>
      </c>
      <c r="AV1175">
        <v>0</v>
      </c>
      <c r="AW1175">
        <v>0</v>
      </c>
      <c r="AX1175">
        <v>0</v>
      </c>
      <c r="AY1175" t="s">
        <v>345</v>
      </c>
      <c r="AZ1175">
        <v>1</v>
      </c>
      <c r="BA1175">
        <v>0</v>
      </c>
      <c r="BB1175">
        <v>0</v>
      </c>
      <c r="BC1175">
        <v>0</v>
      </c>
      <c r="BD1175">
        <v>0</v>
      </c>
      <c r="BE1175">
        <v>0</v>
      </c>
      <c r="BF1175">
        <v>0</v>
      </c>
      <c r="BG1175">
        <v>0</v>
      </c>
      <c r="BH1175">
        <v>0</v>
      </c>
      <c r="BK1175" t="s">
        <v>386</v>
      </c>
      <c r="BL1175" t="s">
        <v>132</v>
      </c>
      <c r="BM1175" t="s">
        <v>130</v>
      </c>
      <c r="BN1175" t="s">
        <v>118</v>
      </c>
      <c r="BO1175" t="s">
        <v>924</v>
      </c>
      <c r="BP1175">
        <v>0</v>
      </c>
      <c r="BQ1175">
        <v>0</v>
      </c>
      <c r="BR1175">
        <v>0</v>
      </c>
      <c r="BS1175">
        <v>0</v>
      </c>
      <c r="BT1175">
        <v>0</v>
      </c>
      <c r="BU1175">
        <v>1</v>
      </c>
      <c r="BV1175">
        <v>0</v>
      </c>
      <c r="BW1175">
        <v>0</v>
      </c>
      <c r="BX1175">
        <v>0</v>
      </c>
      <c r="BY1175">
        <v>0</v>
      </c>
      <c r="BZ1175">
        <v>0</v>
      </c>
      <c r="CA1175">
        <v>0</v>
      </c>
      <c r="CB1175">
        <v>0</v>
      </c>
      <c r="CC1175">
        <v>0</v>
      </c>
      <c r="CD1175">
        <v>0</v>
      </c>
      <c r="CE1175" t="s">
        <v>146</v>
      </c>
      <c r="CG1175" t="s">
        <v>137</v>
      </c>
      <c r="CI1175" t="s">
        <v>130</v>
      </c>
      <c r="CJ1175" t="s">
        <v>51</v>
      </c>
      <c r="CK1175" t="s">
        <v>3468</v>
      </c>
      <c r="CL1175" t="s">
        <v>51</v>
      </c>
      <c r="CN1175" t="s">
        <v>346</v>
      </c>
      <c r="CP1175">
        <v>8</v>
      </c>
      <c r="CS1175" t="s">
        <v>337</v>
      </c>
      <c r="CT1175" t="s">
        <v>3469</v>
      </c>
    </row>
    <row r="1176" spans="1:98" customFormat="1">
      <c r="A1176">
        <v>199235</v>
      </c>
      <c r="B1176" t="s">
        <v>356</v>
      </c>
      <c r="C1176" t="s">
        <v>360</v>
      </c>
      <c r="D1176">
        <v>1968</v>
      </c>
      <c r="E1176">
        <v>58</v>
      </c>
      <c r="F1176" t="s">
        <v>58</v>
      </c>
      <c r="G1176" t="s">
        <v>85</v>
      </c>
      <c r="H1176" t="s">
        <v>683</v>
      </c>
      <c r="I1176" t="s">
        <v>440</v>
      </c>
      <c r="J1176" t="s">
        <v>350</v>
      </c>
      <c r="K1176" s="329">
        <v>46120.951504629629</v>
      </c>
      <c r="L1176" t="s">
        <v>309</v>
      </c>
      <c r="M1176" t="s">
        <v>356</v>
      </c>
      <c r="N1176" t="s">
        <v>357</v>
      </c>
      <c r="O1176" t="s">
        <v>358</v>
      </c>
      <c r="P1176" t="s">
        <v>329</v>
      </c>
      <c r="R1176" t="s">
        <v>123</v>
      </c>
      <c r="S1176" t="s">
        <v>121</v>
      </c>
      <c r="T1176" t="s">
        <v>121</v>
      </c>
      <c r="U1176" t="s">
        <v>3470</v>
      </c>
      <c r="V1176" t="s">
        <v>107</v>
      </c>
      <c r="W1176" t="s">
        <v>369</v>
      </c>
      <c r="X1176">
        <v>0</v>
      </c>
      <c r="Y1176">
        <v>1</v>
      </c>
      <c r="Z1176">
        <v>1</v>
      </c>
      <c r="AA1176">
        <v>0</v>
      </c>
      <c r="AB1176">
        <v>1</v>
      </c>
      <c r="AC1176">
        <v>0</v>
      </c>
      <c r="AD1176">
        <v>0</v>
      </c>
      <c r="AE1176">
        <v>0</v>
      </c>
      <c r="AF1176">
        <v>0</v>
      </c>
      <c r="AG1176">
        <v>0</v>
      </c>
      <c r="AH1176">
        <v>0</v>
      </c>
      <c r="AI1176">
        <v>0</v>
      </c>
      <c r="AJ1176">
        <v>0</v>
      </c>
      <c r="AK1176">
        <v>0</v>
      </c>
      <c r="AL1176">
        <v>0</v>
      </c>
      <c r="AM1176">
        <v>0</v>
      </c>
      <c r="AN1176">
        <v>0</v>
      </c>
      <c r="AO1176">
        <v>0</v>
      </c>
      <c r="AP1176" t="s">
        <v>345</v>
      </c>
      <c r="AQ1176">
        <v>1</v>
      </c>
      <c r="AR1176">
        <v>0</v>
      </c>
      <c r="AS1176">
        <v>0</v>
      </c>
      <c r="AT1176">
        <v>0</v>
      </c>
      <c r="AU1176">
        <v>0</v>
      </c>
      <c r="AV1176">
        <v>0</v>
      </c>
      <c r="AW1176">
        <v>0</v>
      </c>
      <c r="AX1176">
        <v>0</v>
      </c>
      <c r="AY1176" t="s">
        <v>345</v>
      </c>
      <c r="AZ1176">
        <v>1</v>
      </c>
      <c r="BA1176">
        <v>0</v>
      </c>
      <c r="BB1176">
        <v>0</v>
      </c>
      <c r="BC1176">
        <v>0</v>
      </c>
      <c r="BD1176">
        <v>0</v>
      </c>
      <c r="BE1176">
        <v>0</v>
      </c>
      <c r="BF1176">
        <v>0</v>
      </c>
      <c r="BG1176">
        <v>0</v>
      </c>
      <c r="BH1176">
        <v>0</v>
      </c>
      <c r="BK1176" t="s">
        <v>129</v>
      </c>
      <c r="BL1176" t="s">
        <v>132</v>
      </c>
      <c r="BM1176" t="s">
        <v>131</v>
      </c>
      <c r="BN1176" t="s">
        <v>118</v>
      </c>
      <c r="BO1176" t="s">
        <v>927</v>
      </c>
      <c r="BP1176">
        <v>0</v>
      </c>
      <c r="BQ1176">
        <v>1</v>
      </c>
      <c r="BR1176">
        <v>0</v>
      </c>
      <c r="BS1176">
        <v>0</v>
      </c>
      <c r="BT1176">
        <v>0</v>
      </c>
      <c r="BU1176">
        <v>1</v>
      </c>
      <c r="BV1176">
        <v>0</v>
      </c>
      <c r="BW1176">
        <v>0</v>
      </c>
      <c r="BX1176">
        <v>0</v>
      </c>
      <c r="BY1176">
        <v>0</v>
      </c>
      <c r="BZ1176">
        <v>0</v>
      </c>
      <c r="CA1176">
        <v>0</v>
      </c>
      <c r="CB1176">
        <v>0</v>
      </c>
      <c r="CC1176">
        <v>0</v>
      </c>
      <c r="CD1176">
        <v>0</v>
      </c>
      <c r="CE1176" t="s">
        <v>335</v>
      </c>
      <c r="CG1176" t="s">
        <v>137</v>
      </c>
      <c r="CH1176" t="s">
        <v>1446</v>
      </c>
      <c r="CI1176" t="s">
        <v>129</v>
      </c>
      <c r="CJ1176" t="s">
        <v>51</v>
      </c>
      <c r="CL1176" t="s">
        <v>51</v>
      </c>
      <c r="CN1176" t="s">
        <v>346</v>
      </c>
      <c r="CP1176">
        <v>8</v>
      </c>
      <c r="CS1176" t="s">
        <v>347</v>
      </c>
    </row>
    <row r="1177" spans="1:98" customFormat="1">
      <c r="A1177">
        <v>199233</v>
      </c>
      <c r="B1177" t="s">
        <v>28</v>
      </c>
      <c r="C1177" t="s">
        <v>322</v>
      </c>
      <c r="D1177">
        <v>1969</v>
      </c>
      <c r="E1177">
        <v>57</v>
      </c>
      <c r="F1177" t="s">
        <v>58</v>
      </c>
      <c r="G1177" t="s">
        <v>83</v>
      </c>
      <c r="H1177" t="s">
        <v>673</v>
      </c>
      <c r="I1177" t="s">
        <v>428</v>
      </c>
      <c r="J1177" t="s">
        <v>325</v>
      </c>
      <c r="K1177" s="329">
        <v>46120.91642361111</v>
      </c>
      <c r="L1177" t="s">
        <v>309</v>
      </c>
      <c r="M1177" t="s">
        <v>28</v>
      </c>
      <c r="N1177" t="s">
        <v>538</v>
      </c>
      <c r="O1177" t="s">
        <v>377</v>
      </c>
      <c r="P1177" t="s">
        <v>365</v>
      </c>
      <c r="Q1177" t="s">
        <v>304</v>
      </c>
      <c r="R1177" t="s">
        <v>123</v>
      </c>
      <c r="S1177" t="s">
        <v>123</v>
      </c>
      <c r="T1177" t="s">
        <v>343</v>
      </c>
      <c r="U1177" t="s">
        <v>331</v>
      </c>
      <c r="V1177" t="s">
        <v>105</v>
      </c>
      <c r="W1177" t="s">
        <v>332</v>
      </c>
      <c r="X1177">
        <v>0</v>
      </c>
      <c r="Y1177">
        <v>0</v>
      </c>
      <c r="Z1177">
        <v>0</v>
      </c>
      <c r="AA1177">
        <v>0</v>
      </c>
      <c r="AB1177">
        <v>0</v>
      </c>
      <c r="AC1177">
        <v>0</v>
      </c>
      <c r="AD1177">
        <v>0</v>
      </c>
      <c r="AE1177">
        <v>0</v>
      </c>
      <c r="AF1177">
        <v>0</v>
      </c>
      <c r="AG1177">
        <v>0</v>
      </c>
      <c r="AH1177">
        <v>0</v>
      </c>
      <c r="AI1177">
        <v>0</v>
      </c>
      <c r="AJ1177">
        <v>0</v>
      </c>
      <c r="AK1177">
        <v>0</v>
      </c>
      <c r="AL1177">
        <v>0</v>
      </c>
      <c r="AM1177">
        <v>0</v>
      </c>
      <c r="AN1177">
        <v>1</v>
      </c>
      <c r="AO1177">
        <v>0</v>
      </c>
      <c r="AP1177" t="s">
        <v>373</v>
      </c>
      <c r="AQ1177">
        <v>0</v>
      </c>
      <c r="AR1177">
        <v>0</v>
      </c>
      <c r="AS1177">
        <v>0</v>
      </c>
      <c r="AT1177">
        <v>0</v>
      </c>
      <c r="AU1177">
        <v>0</v>
      </c>
      <c r="AV1177">
        <v>0</v>
      </c>
      <c r="AW1177">
        <v>0</v>
      </c>
      <c r="AX1177" t="s">
        <v>850</v>
      </c>
      <c r="AY1177" t="s">
        <v>460</v>
      </c>
      <c r="AZ1177">
        <v>1</v>
      </c>
      <c r="BA1177">
        <v>0</v>
      </c>
      <c r="BB1177">
        <v>0</v>
      </c>
      <c r="BC1177">
        <v>0</v>
      </c>
      <c r="BD1177">
        <v>0</v>
      </c>
      <c r="BE1177">
        <v>0</v>
      </c>
      <c r="BF1177">
        <v>0</v>
      </c>
      <c r="BG1177">
        <v>0</v>
      </c>
      <c r="BH1177" t="s">
        <v>850</v>
      </c>
      <c r="BK1177" t="s">
        <v>131</v>
      </c>
      <c r="BL1177" t="s">
        <v>131</v>
      </c>
      <c r="BM1177" t="s">
        <v>129</v>
      </c>
      <c r="BN1177" t="s">
        <v>120</v>
      </c>
      <c r="BO1177" t="s">
        <v>921</v>
      </c>
      <c r="BP1177">
        <v>0</v>
      </c>
      <c r="BQ1177">
        <v>0</v>
      </c>
      <c r="BR1177">
        <v>0</v>
      </c>
      <c r="BS1177">
        <v>0</v>
      </c>
      <c r="BT1177">
        <v>0</v>
      </c>
      <c r="BU1177">
        <v>0</v>
      </c>
      <c r="BV1177">
        <v>0</v>
      </c>
      <c r="BW1177">
        <v>0</v>
      </c>
      <c r="BX1177">
        <v>0</v>
      </c>
      <c r="BY1177">
        <v>0</v>
      </c>
      <c r="BZ1177">
        <v>1</v>
      </c>
      <c r="CA1177">
        <v>0</v>
      </c>
      <c r="CB1177">
        <v>0</v>
      </c>
      <c r="CC1177">
        <v>0</v>
      </c>
      <c r="CD1177">
        <v>0</v>
      </c>
      <c r="CE1177" t="s">
        <v>191</v>
      </c>
      <c r="CG1177" t="s">
        <v>335</v>
      </c>
      <c r="CI1177" t="s">
        <v>128</v>
      </c>
      <c r="CJ1177" t="s">
        <v>52</v>
      </c>
      <c r="CL1177" t="s">
        <v>52</v>
      </c>
      <c r="CN1177" t="s">
        <v>346</v>
      </c>
      <c r="CP1177">
        <v>8</v>
      </c>
      <c r="CS1177" t="s">
        <v>337</v>
      </c>
      <c r="CT1177" t="s">
        <v>3471</v>
      </c>
    </row>
    <row r="1178" spans="1:98" customFormat="1">
      <c r="A1178">
        <v>199232</v>
      </c>
      <c r="B1178" t="s">
        <v>356</v>
      </c>
      <c r="C1178" t="s">
        <v>360</v>
      </c>
      <c r="D1178">
        <v>1961</v>
      </c>
      <c r="E1178">
        <v>65</v>
      </c>
      <c r="F1178" t="s">
        <v>339</v>
      </c>
      <c r="G1178" t="s">
        <v>59</v>
      </c>
      <c r="H1178" t="s">
        <v>1521</v>
      </c>
      <c r="I1178" t="s">
        <v>367</v>
      </c>
      <c r="J1178" t="s">
        <v>325</v>
      </c>
      <c r="K1178" s="329">
        <v>46120.907719907409</v>
      </c>
      <c r="L1178" t="s">
        <v>309</v>
      </c>
      <c r="M1178" t="s">
        <v>356</v>
      </c>
      <c r="N1178" t="s">
        <v>357</v>
      </c>
      <c r="O1178" t="s">
        <v>358</v>
      </c>
      <c r="P1178" t="s">
        <v>329</v>
      </c>
      <c r="R1178" t="s">
        <v>123</v>
      </c>
      <c r="S1178" t="s">
        <v>122</v>
      </c>
      <c r="T1178" t="s">
        <v>330</v>
      </c>
      <c r="U1178" t="s">
        <v>372</v>
      </c>
      <c r="V1178" t="s">
        <v>109</v>
      </c>
      <c r="W1178" t="s">
        <v>610</v>
      </c>
      <c r="X1178">
        <v>0</v>
      </c>
      <c r="Y1178">
        <v>0</v>
      </c>
      <c r="Z1178">
        <v>1</v>
      </c>
      <c r="AA1178">
        <v>1</v>
      </c>
      <c r="AB1178">
        <v>1</v>
      </c>
      <c r="AC1178">
        <v>0</v>
      </c>
      <c r="AD1178">
        <v>0</v>
      </c>
      <c r="AE1178">
        <v>0</v>
      </c>
      <c r="AF1178">
        <v>0</v>
      </c>
      <c r="AG1178">
        <v>0</v>
      </c>
      <c r="AH1178">
        <v>0</v>
      </c>
      <c r="AI1178">
        <v>0</v>
      </c>
      <c r="AJ1178">
        <v>0</v>
      </c>
      <c r="AK1178">
        <v>0</v>
      </c>
      <c r="AL1178">
        <v>0</v>
      </c>
      <c r="AM1178">
        <v>0</v>
      </c>
      <c r="AN1178">
        <v>0</v>
      </c>
      <c r="AO1178">
        <v>0</v>
      </c>
      <c r="AP1178" t="s">
        <v>510</v>
      </c>
      <c r="AQ1178">
        <v>0</v>
      </c>
      <c r="AR1178">
        <v>0</v>
      </c>
      <c r="AS1178">
        <v>1</v>
      </c>
      <c r="AT1178">
        <v>0</v>
      </c>
      <c r="AU1178">
        <v>0</v>
      </c>
      <c r="AV1178">
        <v>0</v>
      </c>
      <c r="AW1178">
        <v>0</v>
      </c>
      <c r="AX1178">
        <v>0</v>
      </c>
      <c r="AY1178" t="s">
        <v>373</v>
      </c>
      <c r="AZ1178">
        <v>0</v>
      </c>
      <c r="BA1178">
        <v>0</v>
      </c>
      <c r="BB1178">
        <v>0</v>
      </c>
      <c r="BC1178">
        <v>0</v>
      </c>
      <c r="BD1178">
        <v>0</v>
      </c>
      <c r="BE1178">
        <v>0</v>
      </c>
      <c r="BF1178">
        <v>0</v>
      </c>
      <c r="BG1178">
        <v>0</v>
      </c>
      <c r="BH1178" t="s">
        <v>1769</v>
      </c>
      <c r="BI1178" t="s">
        <v>52</v>
      </c>
      <c r="BJ1178" t="s">
        <v>3472</v>
      </c>
      <c r="BK1178" t="s">
        <v>135</v>
      </c>
      <c r="BL1178" t="s">
        <v>133</v>
      </c>
      <c r="BM1178" t="s">
        <v>134</v>
      </c>
      <c r="BN1178" t="s">
        <v>117</v>
      </c>
      <c r="BO1178" t="s">
        <v>974</v>
      </c>
      <c r="BP1178">
        <v>0</v>
      </c>
      <c r="BQ1178">
        <v>0</v>
      </c>
      <c r="BR1178">
        <v>0</v>
      </c>
      <c r="BS1178">
        <v>0</v>
      </c>
      <c r="BT1178">
        <v>0</v>
      </c>
      <c r="BU1178">
        <v>1</v>
      </c>
      <c r="BV1178">
        <v>0</v>
      </c>
      <c r="BW1178">
        <v>0</v>
      </c>
      <c r="BX1178">
        <v>0</v>
      </c>
      <c r="BY1178">
        <v>0</v>
      </c>
      <c r="BZ1178">
        <v>0</v>
      </c>
      <c r="CA1178">
        <v>1</v>
      </c>
      <c r="CB1178">
        <v>0</v>
      </c>
      <c r="CC1178">
        <v>0</v>
      </c>
      <c r="CD1178">
        <v>0</v>
      </c>
      <c r="CE1178" t="s">
        <v>335</v>
      </c>
      <c r="CF1178" t="s">
        <v>1460</v>
      </c>
      <c r="CG1178" t="s">
        <v>335</v>
      </c>
      <c r="CH1178" t="s">
        <v>1460</v>
      </c>
      <c r="CI1178" t="s">
        <v>131</v>
      </c>
      <c r="CJ1178" t="s">
        <v>52</v>
      </c>
      <c r="CK1178" t="s">
        <v>3473</v>
      </c>
      <c r="CL1178" t="s">
        <v>52</v>
      </c>
      <c r="CM1178" t="s">
        <v>3474</v>
      </c>
      <c r="CN1178" t="s">
        <v>346</v>
      </c>
      <c r="CO1178" t="s">
        <v>3475</v>
      </c>
      <c r="CP1178">
        <v>10</v>
      </c>
      <c r="CQ1178" t="s">
        <v>3476</v>
      </c>
      <c r="CS1178" t="s">
        <v>347</v>
      </c>
    </row>
    <row r="1179" spans="1:98" customFormat="1">
      <c r="A1179">
        <v>100100</v>
      </c>
      <c r="B1179" t="s">
        <v>321</v>
      </c>
      <c r="C1179" t="s">
        <v>360</v>
      </c>
      <c r="D1179">
        <v>1997</v>
      </c>
      <c r="E1179">
        <v>29</v>
      </c>
      <c r="F1179" t="s">
        <v>323</v>
      </c>
      <c r="G1179" t="s">
        <v>49</v>
      </c>
      <c r="H1179" t="s">
        <v>377</v>
      </c>
      <c r="I1179" t="s">
        <v>367</v>
      </c>
      <c r="J1179" t="s">
        <v>325</v>
      </c>
      <c r="K1179" s="329">
        <v>46120.903854166667</v>
      </c>
      <c r="L1179" t="s">
        <v>309</v>
      </c>
      <c r="M1179" t="s">
        <v>425</v>
      </c>
      <c r="N1179" t="s">
        <v>426</v>
      </c>
      <c r="O1179" t="s">
        <v>364</v>
      </c>
      <c r="P1179" t="s">
        <v>365</v>
      </c>
      <c r="R1179" t="s">
        <v>383</v>
      </c>
      <c r="S1179" t="s">
        <v>121</v>
      </c>
      <c r="T1179" t="s">
        <v>121</v>
      </c>
      <c r="U1179" t="s">
        <v>331</v>
      </c>
      <c r="V1179" t="s">
        <v>105</v>
      </c>
      <c r="W1179" t="s">
        <v>470</v>
      </c>
      <c r="X1179">
        <v>0</v>
      </c>
      <c r="Y1179">
        <v>0</v>
      </c>
      <c r="Z1179">
        <v>1</v>
      </c>
      <c r="AA1179">
        <v>0</v>
      </c>
      <c r="AB1179">
        <v>0</v>
      </c>
      <c r="AC1179">
        <v>0</v>
      </c>
      <c r="AD1179">
        <v>0</v>
      </c>
      <c r="AE1179">
        <v>0</v>
      </c>
      <c r="AF1179">
        <v>0</v>
      </c>
      <c r="AG1179">
        <v>0</v>
      </c>
      <c r="AH1179">
        <v>0</v>
      </c>
      <c r="AI1179">
        <v>0</v>
      </c>
      <c r="AJ1179">
        <v>0</v>
      </c>
      <c r="AK1179">
        <v>0</v>
      </c>
      <c r="AL1179">
        <v>0</v>
      </c>
      <c r="AM1179">
        <v>0</v>
      </c>
      <c r="AN1179">
        <v>0</v>
      </c>
      <c r="AO1179">
        <v>0</v>
      </c>
      <c r="AP1179" t="s">
        <v>345</v>
      </c>
      <c r="AQ1179">
        <v>1</v>
      </c>
      <c r="AR1179">
        <v>0</v>
      </c>
      <c r="AS1179">
        <v>0</v>
      </c>
      <c r="AT1179">
        <v>0</v>
      </c>
      <c r="AU1179">
        <v>0</v>
      </c>
      <c r="AV1179">
        <v>0</v>
      </c>
      <c r="AW1179">
        <v>0</v>
      </c>
      <c r="AX1179">
        <v>0</v>
      </c>
      <c r="AY1179" t="s">
        <v>345</v>
      </c>
      <c r="AZ1179">
        <v>1</v>
      </c>
      <c r="BA1179">
        <v>0</v>
      </c>
      <c r="BB1179">
        <v>0</v>
      </c>
      <c r="BC1179">
        <v>0</v>
      </c>
      <c r="BD1179">
        <v>0</v>
      </c>
      <c r="BE1179">
        <v>0</v>
      </c>
      <c r="BF1179">
        <v>0</v>
      </c>
      <c r="BG1179">
        <v>0</v>
      </c>
      <c r="BH1179">
        <v>0</v>
      </c>
      <c r="BK1179" t="s">
        <v>386</v>
      </c>
      <c r="BL1179" t="s">
        <v>128</v>
      </c>
      <c r="BM1179" t="s">
        <v>128</v>
      </c>
      <c r="BN1179" t="s">
        <v>120</v>
      </c>
      <c r="BO1179" t="s">
        <v>938</v>
      </c>
      <c r="BP1179">
        <v>0</v>
      </c>
      <c r="BQ1179">
        <v>0</v>
      </c>
      <c r="BR1179">
        <v>0</v>
      </c>
      <c r="BS1179">
        <v>0</v>
      </c>
      <c r="BT1179">
        <v>0</v>
      </c>
      <c r="BU1179">
        <v>0</v>
      </c>
      <c r="BV1179">
        <v>0</v>
      </c>
      <c r="BW1179">
        <v>1</v>
      </c>
      <c r="BX1179">
        <v>0</v>
      </c>
      <c r="BY1179">
        <v>0</v>
      </c>
      <c r="BZ1179">
        <v>0</v>
      </c>
      <c r="CA1179">
        <v>0</v>
      </c>
      <c r="CB1179">
        <v>0</v>
      </c>
      <c r="CC1179">
        <v>0</v>
      </c>
      <c r="CD1179">
        <v>0</v>
      </c>
      <c r="CE1179" t="s">
        <v>335</v>
      </c>
      <c r="CG1179" t="s">
        <v>335</v>
      </c>
      <c r="CI1179" t="s">
        <v>128</v>
      </c>
      <c r="CJ1179" t="s">
        <v>53</v>
      </c>
      <c r="CL1179" t="s">
        <v>53</v>
      </c>
      <c r="CN1179" t="s">
        <v>346</v>
      </c>
      <c r="CP1179">
        <v>8</v>
      </c>
    </row>
    <row r="1180" spans="1:98" customFormat="1">
      <c r="A1180">
        <v>199231</v>
      </c>
      <c r="B1180" t="s">
        <v>489</v>
      </c>
      <c r="C1180" t="s">
        <v>322</v>
      </c>
      <c r="D1180">
        <v>2002</v>
      </c>
      <c r="E1180">
        <v>24</v>
      </c>
      <c r="F1180" t="s">
        <v>323</v>
      </c>
      <c r="G1180" t="s">
        <v>75</v>
      </c>
      <c r="H1180" t="s">
        <v>547</v>
      </c>
      <c r="I1180" t="s">
        <v>324</v>
      </c>
      <c r="J1180" t="s">
        <v>325</v>
      </c>
      <c r="K1180" s="329">
        <v>46120.898657407408</v>
      </c>
      <c r="L1180" t="s">
        <v>309</v>
      </c>
      <c r="M1180" t="s">
        <v>570</v>
      </c>
      <c r="N1180" t="s">
        <v>571</v>
      </c>
      <c r="O1180" t="s">
        <v>442</v>
      </c>
      <c r="P1180" t="s">
        <v>405</v>
      </c>
      <c r="R1180" t="s">
        <v>383</v>
      </c>
      <c r="S1180" t="s">
        <v>121</v>
      </c>
      <c r="T1180" t="s">
        <v>121</v>
      </c>
      <c r="U1180" t="s">
        <v>331</v>
      </c>
      <c r="V1180" t="s">
        <v>105</v>
      </c>
      <c r="W1180" t="s">
        <v>513</v>
      </c>
      <c r="X1180">
        <v>0</v>
      </c>
      <c r="Y1180">
        <v>0</v>
      </c>
      <c r="Z1180">
        <v>0</v>
      </c>
      <c r="AA1180">
        <v>0</v>
      </c>
      <c r="AB1180">
        <v>0</v>
      </c>
      <c r="AC1180">
        <v>0</v>
      </c>
      <c r="AD1180">
        <v>0</v>
      </c>
      <c r="AE1180">
        <v>0</v>
      </c>
      <c r="AF1180">
        <v>0</v>
      </c>
      <c r="AG1180">
        <v>0</v>
      </c>
      <c r="AH1180">
        <v>1</v>
      </c>
      <c r="AI1180">
        <v>0</v>
      </c>
      <c r="AJ1180">
        <v>0</v>
      </c>
      <c r="AK1180">
        <v>0</v>
      </c>
      <c r="AL1180">
        <v>0</v>
      </c>
      <c r="AM1180">
        <v>0</v>
      </c>
      <c r="AN1180">
        <v>0</v>
      </c>
      <c r="AO1180">
        <v>0</v>
      </c>
      <c r="AP1180" t="s">
        <v>464</v>
      </c>
      <c r="AQ1180">
        <v>0</v>
      </c>
      <c r="AR1180">
        <v>0</v>
      </c>
      <c r="AS1180">
        <v>0</v>
      </c>
      <c r="AT1180">
        <v>1</v>
      </c>
      <c r="AU1180">
        <v>0</v>
      </c>
      <c r="AV1180">
        <v>0</v>
      </c>
      <c r="AW1180">
        <v>0</v>
      </c>
      <c r="AX1180">
        <v>0</v>
      </c>
      <c r="AY1180" t="s">
        <v>464</v>
      </c>
      <c r="AZ1180">
        <v>0</v>
      </c>
      <c r="BA1180">
        <v>0</v>
      </c>
      <c r="BB1180">
        <v>0</v>
      </c>
      <c r="BC1180">
        <v>1</v>
      </c>
      <c r="BD1180">
        <v>0</v>
      </c>
      <c r="BE1180">
        <v>0</v>
      </c>
      <c r="BF1180">
        <v>0</v>
      </c>
      <c r="BG1180">
        <v>0</v>
      </c>
      <c r="BH1180">
        <v>0</v>
      </c>
      <c r="BI1180" t="s">
        <v>52</v>
      </c>
      <c r="BK1180" t="s">
        <v>130</v>
      </c>
      <c r="BL1180" t="s">
        <v>128</v>
      </c>
      <c r="BM1180" t="s">
        <v>128</v>
      </c>
      <c r="BN1180" t="s">
        <v>117</v>
      </c>
      <c r="BO1180" t="s">
        <v>924</v>
      </c>
      <c r="BP1180">
        <v>0</v>
      </c>
      <c r="BQ1180">
        <v>0</v>
      </c>
      <c r="BR1180">
        <v>0</v>
      </c>
      <c r="BS1180">
        <v>0</v>
      </c>
      <c r="BT1180">
        <v>0</v>
      </c>
      <c r="BU1180">
        <v>1</v>
      </c>
      <c r="BV1180">
        <v>0</v>
      </c>
      <c r="BW1180">
        <v>0</v>
      </c>
      <c r="BX1180">
        <v>0</v>
      </c>
      <c r="BY1180">
        <v>0</v>
      </c>
      <c r="BZ1180">
        <v>0</v>
      </c>
      <c r="CA1180">
        <v>0</v>
      </c>
      <c r="CB1180">
        <v>0</v>
      </c>
      <c r="CC1180">
        <v>0</v>
      </c>
      <c r="CD1180">
        <v>0</v>
      </c>
      <c r="CE1180" t="s">
        <v>335</v>
      </c>
      <c r="CG1180" t="s">
        <v>335</v>
      </c>
      <c r="CI1180" t="s">
        <v>128</v>
      </c>
      <c r="CJ1180" t="s">
        <v>52</v>
      </c>
      <c r="CL1180" t="s">
        <v>52</v>
      </c>
      <c r="CN1180" t="s">
        <v>346</v>
      </c>
      <c r="CP1180">
        <v>9</v>
      </c>
      <c r="CS1180" t="s">
        <v>337</v>
      </c>
    </row>
    <row r="1181" spans="1:98" customFormat="1">
      <c r="A1181">
        <v>199231</v>
      </c>
      <c r="B1181" t="s">
        <v>489</v>
      </c>
      <c r="C1181" t="s">
        <v>322</v>
      </c>
      <c r="D1181">
        <v>2002</v>
      </c>
      <c r="E1181">
        <v>24</v>
      </c>
      <c r="F1181" t="s">
        <v>323</v>
      </c>
      <c r="G1181" t="s">
        <v>75</v>
      </c>
      <c r="H1181" t="s">
        <v>547</v>
      </c>
      <c r="I1181" t="s">
        <v>324</v>
      </c>
      <c r="J1181" t="s">
        <v>325</v>
      </c>
      <c r="K1181" s="329">
        <v>46120.896527777775</v>
      </c>
      <c r="L1181" t="s">
        <v>309</v>
      </c>
      <c r="M1181" t="s">
        <v>489</v>
      </c>
      <c r="N1181" t="s">
        <v>490</v>
      </c>
      <c r="O1181" t="s">
        <v>442</v>
      </c>
      <c r="P1181" t="s">
        <v>405</v>
      </c>
      <c r="R1181" t="s">
        <v>383</v>
      </c>
      <c r="S1181" t="s">
        <v>121</v>
      </c>
      <c r="T1181" t="s">
        <v>121</v>
      </c>
      <c r="U1181" t="s">
        <v>331</v>
      </c>
      <c r="V1181" t="s">
        <v>105</v>
      </c>
      <c r="W1181" t="s">
        <v>758</v>
      </c>
      <c r="X1181">
        <v>0</v>
      </c>
      <c r="Y1181">
        <v>0</v>
      </c>
      <c r="Z1181">
        <v>0</v>
      </c>
      <c r="AA1181">
        <v>0</v>
      </c>
      <c r="AB1181">
        <v>1</v>
      </c>
      <c r="AC1181">
        <v>0</v>
      </c>
      <c r="AD1181">
        <v>0</v>
      </c>
      <c r="AE1181">
        <v>0</v>
      </c>
      <c r="AF1181">
        <v>0</v>
      </c>
      <c r="AG1181">
        <v>0</v>
      </c>
      <c r="AH1181">
        <v>1</v>
      </c>
      <c r="AI1181">
        <v>0</v>
      </c>
      <c r="AJ1181">
        <v>0</v>
      </c>
      <c r="AK1181">
        <v>0</v>
      </c>
      <c r="AL1181">
        <v>0</v>
      </c>
      <c r="AM1181">
        <v>0</v>
      </c>
      <c r="AN1181">
        <v>0</v>
      </c>
      <c r="AO1181">
        <v>0</v>
      </c>
      <c r="AP1181" t="s">
        <v>464</v>
      </c>
      <c r="AQ1181">
        <v>0</v>
      </c>
      <c r="AR1181">
        <v>0</v>
      </c>
      <c r="AS1181">
        <v>0</v>
      </c>
      <c r="AT1181">
        <v>1</v>
      </c>
      <c r="AU1181">
        <v>0</v>
      </c>
      <c r="AV1181">
        <v>0</v>
      </c>
      <c r="AW1181">
        <v>0</v>
      </c>
      <c r="AX1181">
        <v>0</v>
      </c>
      <c r="AY1181" t="s">
        <v>334</v>
      </c>
      <c r="AZ1181">
        <v>0</v>
      </c>
      <c r="BA1181">
        <v>0</v>
      </c>
      <c r="BB1181">
        <v>0</v>
      </c>
      <c r="BC1181">
        <v>0</v>
      </c>
      <c r="BD1181">
        <v>0</v>
      </c>
      <c r="BE1181">
        <v>0</v>
      </c>
      <c r="BF1181">
        <v>1</v>
      </c>
      <c r="BG1181">
        <v>0</v>
      </c>
      <c r="BH1181">
        <v>0</v>
      </c>
      <c r="BK1181" t="s">
        <v>130</v>
      </c>
      <c r="BL1181" t="s">
        <v>128</v>
      </c>
      <c r="BM1181" t="s">
        <v>128</v>
      </c>
      <c r="BN1181" t="s">
        <v>117</v>
      </c>
      <c r="BO1181" t="s">
        <v>924</v>
      </c>
      <c r="BP1181">
        <v>0</v>
      </c>
      <c r="BQ1181">
        <v>0</v>
      </c>
      <c r="BR1181">
        <v>0</v>
      </c>
      <c r="BS1181">
        <v>0</v>
      </c>
      <c r="BT1181">
        <v>0</v>
      </c>
      <c r="BU1181">
        <v>1</v>
      </c>
      <c r="BV1181">
        <v>0</v>
      </c>
      <c r="BW1181">
        <v>0</v>
      </c>
      <c r="BX1181">
        <v>0</v>
      </c>
      <c r="BY1181">
        <v>0</v>
      </c>
      <c r="BZ1181">
        <v>0</v>
      </c>
      <c r="CA1181">
        <v>0</v>
      </c>
      <c r="CB1181">
        <v>0</v>
      </c>
      <c r="CC1181">
        <v>0</v>
      </c>
      <c r="CD1181">
        <v>0</v>
      </c>
      <c r="CE1181" t="s">
        <v>335</v>
      </c>
      <c r="CG1181" t="s">
        <v>335</v>
      </c>
      <c r="CI1181" t="s">
        <v>127</v>
      </c>
      <c r="CJ1181" t="s">
        <v>51</v>
      </c>
      <c r="CL1181" t="s">
        <v>51</v>
      </c>
      <c r="CN1181" t="s">
        <v>346</v>
      </c>
      <c r="CP1181">
        <v>9</v>
      </c>
      <c r="CQ1181" t="s">
        <v>3477</v>
      </c>
      <c r="CS1181" t="s">
        <v>337</v>
      </c>
    </row>
    <row r="1182" spans="1:98" customFormat="1">
      <c r="A1182">
        <v>199229</v>
      </c>
      <c r="B1182" t="s">
        <v>370</v>
      </c>
      <c r="C1182" t="s">
        <v>322</v>
      </c>
      <c r="D1182">
        <v>1951</v>
      </c>
      <c r="E1182">
        <v>75</v>
      </c>
      <c r="F1182" t="s">
        <v>376</v>
      </c>
      <c r="G1182" t="s">
        <v>84</v>
      </c>
      <c r="H1182" t="s">
        <v>548</v>
      </c>
      <c r="I1182" t="s">
        <v>367</v>
      </c>
      <c r="J1182" t="s">
        <v>350</v>
      </c>
      <c r="K1182" s="329">
        <v>46120.89603009259</v>
      </c>
      <c r="L1182" t="s">
        <v>309</v>
      </c>
      <c r="M1182" t="s">
        <v>370</v>
      </c>
      <c r="N1182" t="s">
        <v>539</v>
      </c>
      <c r="O1182" t="s">
        <v>377</v>
      </c>
      <c r="P1182" t="s">
        <v>365</v>
      </c>
      <c r="Q1182" t="s">
        <v>304</v>
      </c>
      <c r="R1182" t="s">
        <v>123</v>
      </c>
      <c r="S1182" t="s">
        <v>122</v>
      </c>
      <c r="T1182" t="s">
        <v>343</v>
      </c>
      <c r="U1182" t="s">
        <v>82</v>
      </c>
      <c r="V1182" t="s">
        <v>107</v>
      </c>
      <c r="W1182" t="s">
        <v>730</v>
      </c>
      <c r="X1182">
        <v>0</v>
      </c>
      <c r="Y1182">
        <v>1</v>
      </c>
      <c r="Z1182">
        <v>0</v>
      </c>
      <c r="AA1182">
        <v>1</v>
      </c>
      <c r="AB1182">
        <v>1</v>
      </c>
      <c r="AC1182">
        <v>0</v>
      </c>
      <c r="AD1182">
        <v>0</v>
      </c>
      <c r="AE1182">
        <v>0</v>
      </c>
      <c r="AF1182">
        <v>0</v>
      </c>
      <c r="AG1182">
        <v>0</v>
      </c>
      <c r="AH1182">
        <v>0</v>
      </c>
      <c r="AI1182">
        <v>0</v>
      </c>
      <c r="AJ1182">
        <v>0</v>
      </c>
      <c r="AK1182">
        <v>0</v>
      </c>
      <c r="AL1182">
        <v>0</v>
      </c>
      <c r="AM1182">
        <v>0</v>
      </c>
      <c r="AN1182">
        <v>0</v>
      </c>
      <c r="AO1182">
        <v>0</v>
      </c>
      <c r="AP1182" t="s">
        <v>345</v>
      </c>
      <c r="AQ1182">
        <v>1</v>
      </c>
      <c r="AR1182">
        <v>0</v>
      </c>
      <c r="AS1182">
        <v>0</v>
      </c>
      <c r="AT1182">
        <v>0</v>
      </c>
      <c r="AU1182">
        <v>0</v>
      </c>
      <c r="AV1182">
        <v>0</v>
      </c>
      <c r="AW1182">
        <v>0</v>
      </c>
      <c r="AX1182">
        <v>0</v>
      </c>
      <c r="AY1182" t="s">
        <v>345</v>
      </c>
      <c r="AZ1182">
        <v>1</v>
      </c>
      <c r="BA1182">
        <v>0</v>
      </c>
      <c r="BB1182">
        <v>0</v>
      </c>
      <c r="BC1182">
        <v>0</v>
      </c>
      <c r="BD1182">
        <v>0</v>
      </c>
      <c r="BE1182">
        <v>0</v>
      </c>
      <c r="BF1182">
        <v>0</v>
      </c>
      <c r="BG1182">
        <v>0</v>
      </c>
      <c r="BH1182">
        <v>0</v>
      </c>
      <c r="BK1182" t="s">
        <v>133</v>
      </c>
      <c r="BL1182" t="s">
        <v>132</v>
      </c>
      <c r="BM1182" t="s">
        <v>129</v>
      </c>
      <c r="BN1182" t="s">
        <v>118</v>
      </c>
      <c r="BO1182" t="s">
        <v>948</v>
      </c>
      <c r="BP1182">
        <v>0</v>
      </c>
      <c r="BQ1182">
        <v>0</v>
      </c>
      <c r="BR1182">
        <v>0</v>
      </c>
      <c r="BS1182">
        <v>1</v>
      </c>
      <c r="BT1182">
        <v>0</v>
      </c>
      <c r="BU1182">
        <v>1</v>
      </c>
      <c r="BV1182">
        <v>0</v>
      </c>
      <c r="BW1182">
        <v>0</v>
      </c>
      <c r="BX1182">
        <v>0</v>
      </c>
      <c r="BY1182">
        <v>0</v>
      </c>
      <c r="BZ1182">
        <v>0</v>
      </c>
      <c r="CA1182">
        <v>0</v>
      </c>
      <c r="CB1182">
        <v>0</v>
      </c>
      <c r="CC1182">
        <v>0</v>
      </c>
      <c r="CD1182">
        <v>0</v>
      </c>
      <c r="CE1182" t="s">
        <v>335</v>
      </c>
      <c r="CG1182" t="s">
        <v>241</v>
      </c>
      <c r="CI1182" t="s">
        <v>129</v>
      </c>
      <c r="CJ1182" t="s">
        <v>52</v>
      </c>
      <c r="CL1182" t="s">
        <v>52</v>
      </c>
      <c r="CN1182" t="s">
        <v>346</v>
      </c>
      <c r="CP1182">
        <v>8</v>
      </c>
      <c r="CS1182" t="s">
        <v>337</v>
      </c>
    </row>
    <row r="1183" spans="1:98" customFormat="1">
      <c r="A1183">
        <v>199230</v>
      </c>
      <c r="B1183" t="s">
        <v>1363</v>
      </c>
      <c r="C1183" t="s">
        <v>360</v>
      </c>
      <c r="D1183">
        <v>1970</v>
      </c>
      <c r="E1183">
        <v>56</v>
      </c>
      <c r="F1183" t="s">
        <v>58</v>
      </c>
      <c r="G1183" t="s">
        <v>72</v>
      </c>
      <c r="H1183" t="s">
        <v>1398</v>
      </c>
      <c r="I1183" t="s">
        <v>402</v>
      </c>
      <c r="J1183" t="s">
        <v>325</v>
      </c>
      <c r="K1183" s="329">
        <v>46120.89439814815</v>
      </c>
      <c r="L1183" t="s">
        <v>309</v>
      </c>
      <c r="M1183" t="s">
        <v>1363</v>
      </c>
      <c r="N1183" t="s">
        <v>1364</v>
      </c>
      <c r="O1183" t="s">
        <v>459</v>
      </c>
      <c r="P1183" t="s">
        <v>353</v>
      </c>
      <c r="Q1183" t="s">
        <v>305</v>
      </c>
      <c r="R1183" t="s">
        <v>125</v>
      </c>
      <c r="S1183" t="s">
        <v>121</v>
      </c>
      <c r="T1183" t="s">
        <v>121</v>
      </c>
      <c r="U1183" t="s">
        <v>1290</v>
      </c>
      <c r="V1183" t="s">
        <v>108</v>
      </c>
      <c r="W1183" t="s">
        <v>505</v>
      </c>
      <c r="X1183">
        <v>0</v>
      </c>
      <c r="Y1183">
        <v>0</v>
      </c>
      <c r="Z1183">
        <v>0</v>
      </c>
      <c r="AA1183">
        <v>0</v>
      </c>
      <c r="AB1183">
        <v>0</v>
      </c>
      <c r="AC1183">
        <v>1</v>
      </c>
      <c r="AD1183">
        <v>0</v>
      </c>
      <c r="AE1183">
        <v>0</v>
      </c>
      <c r="AF1183">
        <v>0</v>
      </c>
      <c r="AG1183">
        <v>0</v>
      </c>
      <c r="AH1183">
        <v>0</v>
      </c>
      <c r="AI1183">
        <v>0</v>
      </c>
      <c r="AJ1183">
        <v>0</v>
      </c>
      <c r="AK1183">
        <v>0</v>
      </c>
      <c r="AL1183">
        <v>0</v>
      </c>
      <c r="AM1183">
        <v>0</v>
      </c>
      <c r="AN1183">
        <v>0</v>
      </c>
      <c r="AO1183">
        <v>0</v>
      </c>
      <c r="AP1183" t="s">
        <v>641</v>
      </c>
      <c r="AQ1183">
        <v>0</v>
      </c>
      <c r="AR1183">
        <v>1</v>
      </c>
      <c r="AS1183">
        <v>1</v>
      </c>
      <c r="AT1183">
        <v>0</v>
      </c>
      <c r="AU1183">
        <v>0</v>
      </c>
      <c r="AV1183">
        <v>0</v>
      </c>
      <c r="AW1183">
        <v>0</v>
      </c>
      <c r="AX1183">
        <v>0</v>
      </c>
      <c r="AY1183" t="s">
        <v>375</v>
      </c>
      <c r="AZ1183">
        <v>0</v>
      </c>
      <c r="BA1183">
        <v>1</v>
      </c>
      <c r="BB1183">
        <v>0</v>
      </c>
      <c r="BC1183">
        <v>0</v>
      </c>
      <c r="BD1183">
        <v>0</v>
      </c>
      <c r="BE1183">
        <v>0</v>
      </c>
      <c r="BF1183">
        <v>0</v>
      </c>
      <c r="BG1183">
        <v>0</v>
      </c>
      <c r="BH1183">
        <v>0</v>
      </c>
      <c r="BI1183" t="s">
        <v>53</v>
      </c>
      <c r="BK1183" t="s">
        <v>131</v>
      </c>
      <c r="BL1183" t="s">
        <v>133</v>
      </c>
      <c r="BM1183" t="s">
        <v>132</v>
      </c>
      <c r="BN1183" t="s">
        <v>118</v>
      </c>
      <c r="BO1183" t="s">
        <v>929</v>
      </c>
      <c r="BP1183">
        <v>0</v>
      </c>
      <c r="BQ1183">
        <v>0</v>
      </c>
      <c r="BR1183">
        <v>0</v>
      </c>
      <c r="BS1183">
        <v>0</v>
      </c>
      <c r="BT1183">
        <v>0</v>
      </c>
      <c r="BU1183">
        <v>1</v>
      </c>
      <c r="BV1183">
        <v>0</v>
      </c>
      <c r="BW1183">
        <v>1</v>
      </c>
      <c r="BX1183">
        <v>0</v>
      </c>
      <c r="BY1183">
        <v>0</v>
      </c>
      <c r="BZ1183">
        <v>0</v>
      </c>
      <c r="CA1183">
        <v>0</v>
      </c>
      <c r="CB1183">
        <v>0</v>
      </c>
      <c r="CC1183">
        <v>0</v>
      </c>
      <c r="CD1183">
        <v>0</v>
      </c>
      <c r="CE1183" t="s">
        <v>335</v>
      </c>
      <c r="CF1183" t="s">
        <v>1290</v>
      </c>
      <c r="CG1183" t="s">
        <v>239</v>
      </c>
      <c r="CI1183" t="s">
        <v>131</v>
      </c>
      <c r="CJ1183" t="s">
        <v>53</v>
      </c>
      <c r="CL1183" t="s">
        <v>52</v>
      </c>
      <c r="CN1183" t="s">
        <v>346</v>
      </c>
      <c r="CP1183">
        <v>8</v>
      </c>
      <c r="CS1183" t="s">
        <v>347</v>
      </c>
    </row>
    <row r="1184" spans="1:98" customFormat="1">
      <c r="A1184">
        <v>199228</v>
      </c>
      <c r="B1184" t="s">
        <v>570</v>
      </c>
      <c r="C1184" t="s">
        <v>360</v>
      </c>
      <c r="D1184">
        <v>1966</v>
      </c>
      <c r="E1184">
        <v>60</v>
      </c>
      <c r="F1184" t="s">
        <v>339</v>
      </c>
      <c r="G1184" t="s">
        <v>79</v>
      </c>
      <c r="H1184" t="s">
        <v>1295</v>
      </c>
      <c r="I1184" t="s">
        <v>471</v>
      </c>
      <c r="J1184" t="s">
        <v>325</v>
      </c>
      <c r="K1184" s="329">
        <v>46120.888182870367</v>
      </c>
      <c r="L1184" t="s">
        <v>309</v>
      </c>
      <c r="M1184" t="s">
        <v>489</v>
      </c>
      <c r="N1184" t="s">
        <v>490</v>
      </c>
      <c r="O1184" t="s">
        <v>442</v>
      </c>
      <c r="P1184" t="s">
        <v>405</v>
      </c>
      <c r="R1184" t="s">
        <v>125</v>
      </c>
      <c r="S1184" t="s">
        <v>121</v>
      </c>
      <c r="T1184" t="s">
        <v>121</v>
      </c>
      <c r="U1184" t="s">
        <v>372</v>
      </c>
      <c r="V1184" t="s">
        <v>105</v>
      </c>
      <c r="W1184" t="s">
        <v>423</v>
      </c>
      <c r="X1184">
        <v>0</v>
      </c>
      <c r="Y1184">
        <v>0</v>
      </c>
      <c r="Z1184">
        <v>0</v>
      </c>
      <c r="AA1184">
        <v>0</v>
      </c>
      <c r="AB1184">
        <v>0</v>
      </c>
      <c r="AC1184">
        <v>0</v>
      </c>
      <c r="AD1184">
        <v>0</v>
      </c>
      <c r="AE1184">
        <v>0</v>
      </c>
      <c r="AF1184">
        <v>0</v>
      </c>
      <c r="AG1184">
        <v>0</v>
      </c>
      <c r="AH1184">
        <v>0</v>
      </c>
      <c r="AI1184">
        <v>0</v>
      </c>
      <c r="AJ1184">
        <v>0</v>
      </c>
      <c r="AK1184">
        <v>0</v>
      </c>
      <c r="AL1184">
        <v>0</v>
      </c>
      <c r="AM1184">
        <v>1</v>
      </c>
      <c r="AN1184">
        <v>0</v>
      </c>
      <c r="AO1184">
        <v>0</v>
      </c>
      <c r="AP1184" t="s">
        <v>510</v>
      </c>
      <c r="AQ1184">
        <v>0</v>
      </c>
      <c r="AR1184">
        <v>0</v>
      </c>
      <c r="AS1184">
        <v>1</v>
      </c>
      <c r="AT1184">
        <v>0</v>
      </c>
      <c r="AU1184">
        <v>0</v>
      </c>
      <c r="AV1184">
        <v>0</v>
      </c>
      <c r="AW1184">
        <v>0</v>
      </c>
      <c r="AX1184">
        <v>0</v>
      </c>
      <c r="AY1184" t="s">
        <v>373</v>
      </c>
      <c r="AZ1184">
        <v>0</v>
      </c>
      <c r="BA1184">
        <v>0</v>
      </c>
      <c r="BB1184">
        <v>0</v>
      </c>
      <c r="BC1184">
        <v>0</v>
      </c>
      <c r="BD1184">
        <v>0</v>
      </c>
      <c r="BE1184">
        <v>0</v>
      </c>
      <c r="BF1184">
        <v>0</v>
      </c>
      <c r="BG1184">
        <v>0</v>
      </c>
      <c r="BH1184" t="s">
        <v>288</v>
      </c>
      <c r="BI1184" t="s">
        <v>52</v>
      </c>
      <c r="BK1184" t="s">
        <v>386</v>
      </c>
      <c r="BL1184" t="s">
        <v>131</v>
      </c>
      <c r="BM1184" t="s">
        <v>130</v>
      </c>
      <c r="BN1184" t="s">
        <v>117</v>
      </c>
      <c r="BO1184" t="s">
        <v>924</v>
      </c>
      <c r="BP1184">
        <v>0</v>
      </c>
      <c r="BQ1184">
        <v>0</v>
      </c>
      <c r="BR1184">
        <v>0</v>
      </c>
      <c r="BS1184">
        <v>0</v>
      </c>
      <c r="BT1184">
        <v>0</v>
      </c>
      <c r="BU1184">
        <v>1</v>
      </c>
      <c r="BV1184">
        <v>0</v>
      </c>
      <c r="BW1184">
        <v>0</v>
      </c>
      <c r="BX1184">
        <v>0</v>
      </c>
      <c r="BY1184">
        <v>0</v>
      </c>
      <c r="BZ1184">
        <v>0</v>
      </c>
      <c r="CA1184">
        <v>0</v>
      </c>
      <c r="CB1184">
        <v>0</v>
      </c>
      <c r="CC1184">
        <v>0</v>
      </c>
      <c r="CD1184">
        <v>0</v>
      </c>
      <c r="CE1184" t="s">
        <v>335</v>
      </c>
      <c r="CG1184" t="s">
        <v>335</v>
      </c>
      <c r="CI1184" t="s">
        <v>127</v>
      </c>
      <c r="CJ1184" t="s">
        <v>52</v>
      </c>
      <c r="CL1184" t="s">
        <v>52</v>
      </c>
      <c r="CN1184" t="s">
        <v>346</v>
      </c>
      <c r="CP1184">
        <v>10</v>
      </c>
      <c r="CS1184" t="s">
        <v>337</v>
      </c>
    </row>
    <row r="1185" spans="1:98" customFormat="1">
      <c r="A1185">
        <v>199228</v>
      </c>
      <c r="B1185" t="s">
        <v>570</v>
      </c>
      <c r="C1185" t="s">
        <v>360</v>
      </c>
      <c r="D1185">
        <v>1966</v>
      </c>
      <c r="E1185">
        <v>60</v>
      </c>
      <c r="F1185" t="s">
        <v>339</v>
      </c>
      <c r="G1185" t="s">
        <v>79</v>
      </c>
      <c r="H1185" t="s">
        <v>1295</v>
      </c>
      <c r="I1185" t="s">
        <v>471</v>
      </c>
      <c r="J1185" t="s">
        <v>325</v>
      </c>
      <c r="K1185" s="329">
        <v>46120.885312500002</v>
      </c>
      <c r="L1185" t="s">
        <v>309</v>
      </c>
      <c r="M1185" t="s">
        <v>570</v>
      </c>
      <c r="N1185" t="s">
        <v>571</v>
      </c>
      <c r="O1185" t="s">
        <v>442</v>
      </c>
      <c r="P1185" t="s">
        <v>405</v>
      </c>
      <c r="R1185" t="s">
        <v>125</v>
      </c>
      <c r="S1185" t="s">
        <v>121</v>
      </c>
      <c r="T1185" t="s">
        <v>121</v>
      </c>
      <c r="U1185" t="s">
        <v>372</v>
      </c>
      <c r="V1185" t="s">
        <v>105</v>
      </c>
      <c r="W1185" t="s">
        <v>423</v>
      </c>
      <c r="X1185">
        <v>0</v>
      </c>
      <c r="Y1185">
        <v>0</v>
      </c>
      <c r="Z1185">
        <v>0</v>
      </c>
      <c r="AA1185">
        <v>0</v>
      </c>
      <c r="AB1185">
        <v>0</v>
      </c>
      <c r="AC1185">
        <v>0</v>
      </c>
      <c r="AD1185">
        <v>0</v>
      </c>
      <c r="AE1185">
        <v>0</v>
      </c>
      <c r="AF1185">
        <v>0</v>
      </c>
      <c r="AG1185">
        <v>0</v>
      </c>
      <c r="AH1185">
        <v>0</v>
      </c>
      <c r="AI1185">
        <v>0</v>
      </c>
      <c r="AJ1185">
        <v>0</v>
      </c>
      <c r="AK1185">
        <v>0</v>
      </c>
      <c r="AL1185">
        <v>0</v>
      </c>
      <c r="AM1185">
        <v>1</v>
      </c>
      <c r="AN1185">
        <v>0</v>
      </c>
      <c r="AO1185">
        <v>0</v>
      </c>
      <c r="AP1185" t="s">
        <v>510</v>
      </c>
      <c r="AQ1185">
        <v>0</v>
      </c>
      <c r="AR1185">
        <v>0</v>
      </c>
      <c r="AS1185">
        <v>1</v>
      </c>
      <c r="AT1185">
        <v>0</v>
      </c>
      <c r="AU1185">
        <v>0</v>
      </c>
      <c r="AV1185">
        <v>0</v>
      </c>
      <c r="AW1185">
        <v>0</v>
      </c>
      <c r="AX1185">
        <v>0</v>
      </c>
      <c r="AY1185" t="s">
        <v>373</v>
      </c>
      <c r="AZ1185">
        <v>0</v>
      </c>
      <c r="BA1185">
        <v>0</v>
      </c>
      <c r="BB1185">
        <v>0</v>
      </c>
      <c r="BC1185">
        <v>0</v>
      </c>
      <c r="BD1185">
        <v>0</v>
      </c>
      <c r="BE1185">
        <v>0</v>
      </c>
      <c r="BF1185">
        <v>0</v>
      </c>
      <c r="BG1185">
        <v>0</v>
      </c>
      <c r="BH1185" t="s">
        <v>288</v>
      </c>
      <c r="BI1185" t="s">
        <v>52</v>
      </c>
      <c r="BJ1185" t="s">
        <v>1813</v>
      </c>
      <c r="BK1185" t="s">
        <v>386</v>
      </c>
      <c r="BL1185" t="s">
        <v>131</v>
      </c>
      <c r="BM1185" t="s">
        <v>130</v>
      </c>
      <c r="BN1185" t="s">
        <v>117</v>
      </c>
      <c r="BO1185" t="s">
        <v>927</v>
      </c>
      <c r="BP1185">
        <v>0</v>
      </c>
      <c r="BQ1185">
        <v>1</v>
      </c>
      <c r="BR1185">
        <v>0</v>
      </c>
      <c r="BS1185">
        <v>0</v>
      </c>
      <c r="BT1185">
        <v>0</v>
      </c>
      <c r="BU1185">
        <v>1</v>
      </c>
      <c r="BV1185">
        <v>0</v>
      </c>
      <c r="BW1185">
        <v>0</v>
      </c>
      <c r="BX1185">
        <v>0</v>
      </c>
      <c r="BY1185">
        <v>0</v>
      </c>
      <c r="BZ1185">
        <v>0</v>
      </c>
      <c r="CA1185">
        <v>0</v>
      </c>
      <c r="CB1185">
        <v>0</v>
      </c>
      <c r="CC1185">
        <v>0</v>
      </c>
      <c r="CD1185">
        <v>0</v>
      </c>
      <c r="CE1185" t="s">
        <v>143</v>
      </c>
      <c r="CG1185" t="s">
        <v>164</v>
      </c>
      <c r="CH1185" t="s">
        <v>1770</v>
      </c>
      <c r="CI1185" t="s">
        <v>130</v>
      </c>
      <c r="CJ1185" t="s">
        <v>52</v>
      </c>
      <c r="CL1185" t="s">
        <v>52</v>
      </c>
      <c r="CN1185" t="s">
        <v>346</v>
      </c>
      <c r="CP1185">
        <v>10</v>
      </c>
      <c r="CQ1185" t="s">
        <v>1770</v>
      </c>
      <c r="CS1185" t="s">
        <v>337</v>
      </c>
    </row>
    <row r="1186" spans="1:98" customFormat="1">
      <c r="A1186">
        <v>199227</v>
      </c>
      <c r="B1186" t="s">
        <v>32</v>
      </c>
      <c r="C1186" t="s">
        <v>322</v>
      </c>
      <c r="D1186">
        <v>1960</v>
      </c>
      <c r="E1186">
        <v>66</v>
      </c>
      <c r="F1186" t="s">
        <v>339</v>
      </c>
      <c r="G1186" t="s">
        <v>90</v>
      </c>
      <c r="H1186" t="s">
        <v>1301</v>
      </c>
      <c r="I1186" t="s">
        <v>397</v>
      </c>
      <c r="J1186" t="s">
        <v>350</v>
      </c>
      <c r="K1186" s="329">
        <v>46120.869837962964</v>
      </c>
      <c r="L1186" t="s">
        <v>309</v>
      </c>
      <c r="M1186" t="s">
        <v>32</v>
      </c>
      <c r="N1186" t="s">
        <v>526</v>
      </c>
      <c r="O1186" t="s">
        <v>492</v>
      </c>
      <c r="P1186" t="s">
        <v>382</v>
      </c>
      <c r="R1186" t="s">
        <v>124</v>
      </c>
      <c r="S1186" t="s">
        <v>124</v>
      </c>
      <c r="T1186" t="s">
        <v>394</v>
      </c>
      <c r="U1186" t="s">
        <v>331</v>
      </c>
      <c r="V1186" t="s">
        <v>107</v>
      </c>
      <c r="W1186" t="s">
        <v>640</v>
      </c>
      <c r="X1186">
        <v>0</v>
      </c>
      <c r="Y1186">
        <v>0</v>
      </c>
      <c r="Z1186">
        <v>1</v>
      </c>
      <c r="AA1186">
        <v>0</v>
      </c>
      <c r="AB1186">
        <v>1</v>
      </c>
      <c r="AC1186">
        <v>0</v>
      </c>
      <c r="AD1186">
        <v>1</v>
      </c>
      <c r="AE1186">
        <v>0</v>
      </c>
      <c r="AF1186">
        <v>0</v>
      </c>
      <c r="AG1186">
        <v>0</v>
      </c>
      <c r="AH1186">
        <v>1</v>
      </c>
      <c r="AI1186">
        <v>0</v>
      </c>
      <c r="AJ1186">
        <v>0</v>
      </c>
      <c r="AK1186">
        <v>0</v>
      </c>
      <c r="AL1186">
        <v>0</v>
      </c>
      <c r="AM1186">
        <v>0</v>
      </c>
      <c r="AN1186">
        <v>0</v>
      </c>
      <c r="AO1186">
        <v>0</v>
      </c>
      <c r="AP1186" t="s">
        <v>345</v>
      </c>
      <c r="AQ1186">
        <v>1</v>
      </c>
      <c r="AR1186">
        <v>0</v>
      </c>
      <c r="AS1186">
        <v>0</v>
      </c>
      <c r="AT1186">
        <v>0</v>
      </c>
      <c r="AU1186">
        <v>0</v>
      </c>
      <c r="AV1186">
        <v>0</v>
      </c>
      <c r="AW1186">
        <v>0</v>
      </c>
      <c r="AX1186">
        <v>0</v>
      </c>
      <c r="AY1186" t="s">
        <v>345</v>
      </c>
      <c r="AZ1186">
        <v>1</v>
      </c>
      <c r="BA1186">
        <v>0</v>
      </c>
      <c r="BB1186">
        <v>0</v>
      </c>
      <c r="BC1186">
        <v>0</v>
      </c>
      <c r="BD1186">
        <v>0</v>
      </c>
      <c r="BE1186">
        <v>0</v>
      </c>
      <c r="BF1186">
        <v>0</v>
      </c>
      <c r="BG1186">
        <v>0</v>
      </c>
      <c r="BH1186">
        <v>0</v>
      </c>
      <c r="BI1186" t="s">
        <v>51</v>
      </c>
      <c r="BJ1186" t="s">
        <v>3478</v>
      </c>
      <c r="BK1186" t="s">
        <v>135</v>
      </c>
      <c r="BL1186" t="s">
        <v>131</v>
      </c>
      <c r="BM1186" t="s">
        <v>133</v>
      </c>
      <c r="BN1186" t="s">
        <v>117</v>
      </c>
      <c r="BO1186" t="s">
        <v>923</v>
      </c>
      <c r="BP1186">
        <v>0</v>
      </c>
      <c r="BQ1186">
        <v>1</v>
      </c>
      <c r="BR1186">
        <v>0</v>
      </c>
      <c r="BS1186">
        <v>0</v>
      </c>
      <c r="BT1186">
        <v>0</v>
      </c>
      <c r="BU1186">
        <v>0</v>
      </c>
      <c r="BV1186">
        <v>0</v>
      </c>
      <c r="BW1186">
        <v>0</v>
      </c>
      <c r="BX1186">
        <v>0</v>
      </c>
      <c r="BY1186">
        <v>0</v>
      </c>
      <c r="BZ1186">
        <v>0</v>
      </c>
      <c r="CA1186">
        <v>0</v>
      </c>
      <c r="CB1186">
        <v>0</v>
      </c>
      <c r="CC1186">
        <v>0</v>
      </c>
      <c r="CD1186">
        <v>0</v>
      </c>
      <c r="CE1186" t="s">
        <v>203</v>
      </c>
      <c r="CG1186" t="s">
        <v>138</v>
      </c>
      <c r="CI1186" t="s">
        <v>129</v>
      </c>
      <c r="CJ1186" t="s">
        <v>52</v>
      </c>
      <c r="CK1186" t="s">
        <v>3479</v>
      </c>
      <c r="CL1186" t="s">
        <v>51</v>
      </c>
      <c r="CM1186" t="s">
        <v>3480</v>
      </c>
      <c r="CN1186" t="s">
        <v>346</v>
      </c>
      <c r="CP1186">
        <v>6</v>
      </c>
      <c r="CQ1186" t="s">
        <v>3481</v>
      </c>
      <c r="CR1186" t="s">
        <v>3482</v>
      </c>
      <c r="CS1186" t="s">
        <v>347</v>
      </c>
      <c r="CT1186" t="s">
        <v>3483</v>
      </c>
    </row>
    <row r="1187" spans="1:98" customFormat="1">
      <c r="A1187">
        <v>199226</v>
      </c>
      <c r="B1187" t="s">
        <v>489</v>
      </c>
      <c r="C1187" t="s">
        <v>360</v>
      </c>
      <c r="D1187">
        <v>1982</v>
      </c>
      <c r="E1187">
        <v>44</v>
      </c>
      <c r="F1187" t="s">
        <v>387</v>
      </c>
      <c r="G1187" t="s">
        <v>79</v>
      </c>
      <c r="H1187" t="s">
        <v>676</v>
      </c>
      <c r="I1187" t="s">
        <v>349</v>
      </c>
      <c r="J1187" t="s">
        <v>350</v>
      </c>
      <c r="K1187" s="329">
        <v>46120.866168981483</v>
      </c>
      <c r="L1187" t="s">
        <v>309</v>
      </c>
      <c r="M1187" t="s">
        <v>489</v>
      </c>
      <c r="N1187" t="s">
        <v>490</v>
      </c>
      <c r="O1187" t="s">
        <v>442</v>
      </c>
      <c r="P1187" t="s">
        <v>405</v>
      </c>
      <c r="R1187" t="s">
        <v>122</v>
      </c>
      <c r="S1187" t="s">
        <v>122</v>
      </c>
      <c r="T1187" t="s">
        <v>394</v>
      </c>
      <c r="U1187" t="s">
        <v>331</v>
      </c>
      <c r="V1187" t="s">
        <v>105</v>
      </c>
      <c r="W1187" t="s">
        <v>824</v>
      </c>
      <c r="X1187">
        <v>0</v>
      </c>
      <c r="Y1187">
        <v>0</v>
      </c>
      <c r="Z1187">
        <v>1</v>
      </c>
      <c r="AA1187">
        <v>1</v>
      </c>
      <c r="AB1187">
        <v>1</v>
      </c>
      <c r="AC1187">
        <v>0</v>
      </c>
      <c r="AD1187">
        <v>1</v>
      </c>
      <c r="AE1187">
        <v>0</v>
      </c>
      <c r="AF1187">
        <v>0</v>
      </c>
      <c r="AG1187">
        <v>0</v>
      </c>
      <c r="AH1187">
        <v>1</v>
      </c>
      <c r="AI1187">
        <v>0</v>
      </c>
      <c r="AJ1187">
        <v>0</v>
      </c>
      <c r="AK1187">
        <v>0</v>
      </c>
      <c r="AL1187">
        <v>0</v>
      </c>
      <c r="AM1187">
        <v>0</v>
      </c>
      <c r="AN1187">
        <v>0</v>
      </c>
      <c r="AO1187">
        <v>0</v>
      </c>
      <c r="AP1187" t="s">
        <v>464</v>
      </c>
      <c r="AQ1187">
        <v>0</v>
      </c>
      <c r="AR1187">
        <v>0</v>
      </c>
      <c r="AS1187">
        <v>0</v>
      </c>
      <c r="AT1187">
        <v>1</v>
      </c>
      <c r="AU1187">
        <v>0</v>
      </c>
      <c r="AV1187">
        <v>0</v>
      </c>
      <c r="AW1187">
        <v>0</v>
      </c>
      <c r="AX1187">
        <v>0</v>
      </c>
      <c r="AY1187" t="s">
        <v>334</v>
      </c>
      <c r="AZ1187">
        <v>0</v>
      </c>
      <c r="BA1187">
        <v>0</v>
      </c>
      <c r="BB1187">
        <v>0</v>
      </c>
      <c r="BC1187">
        <v>0</v>
      </c>
      <c r="BD1187">
        <v>0</v>
      </c>
      <c r="BE1187">
        <v>0</v>
      </c>
      <c r="BF1187">
        <v>1</v>
      </c>
      <c r="BG1187">
        <v>0</v>
      </c>
      <c r="BH1187">
        <v>0</v>
      </c>
      <c r="BK1187" t="s">
        <v>130</v>
      </c>
      <c r="BL1187" t="s">
        <v>131</v>
      </c>
      <c r="BM1187" t="s">
        <v>131</v>
      </c>
      <c r="BN1187" t="s">
        <v>117</v>
      </c>
      <c r="BO1187" t="s">
        <v>927</v>
      </c>
      <c r="BP1187">
        <v>0</v>
      </c>
      <c r="BQ1187">
        <v>1</v>
      </c>
      <c r="BR1187">
        <v>0</v>
      </c>
      <c r="BS1187">
        <v>0</v>
      </c>
      <c r="BT1187">
        <v>0</v>
      </c>
      <c r="BU1187">
        <v>1</v>
      </c>
      <c r="BV1187">
        <v>0</v>
      </c>
      <c r="BW1187">
        <v>0</v>
      </c>
      <c r="BX1187">
        <v>0</v>
      </c>
      <c r="BY1187">
        <v>0</v>
      </c>
      <c r="BZ1187">
        <v>0</v>
      </c>
      <c r="CA1187">
        <v>0</v>
      </c>
      <c r="CB1187">
        <v>0</v>
      </c>
      <c r="CC1187">
        <v>0</v>
      </c>
      <c r="CD1187">
        <v>0</v>
      </c>
      <c r="CE1187" t="s">
        <v>335</v>
      </c>
      <c r="CG1187" t="s">
        <v>152</v>
      </c>
      <c r="CI1187" t="s">
        <v>127</v>
      </c>
      <c r="CJ1187" t="s">
        <v>51</v>
      </c>
      <c r="CL1187" t="s">
        <v>51</v>
      </c>
      <c r="CM1187" t="s">
        <v>3484</v>
      </c>
      <c r="CN1187" t="s">
        <v>346</v>
      </c>
      <c r="CO1187" t="s">
        <v>3485</v>
      </c>
      <c r="CP1187">
        <v>9</v>
      </c>
      <c r="CQ1187" t="s">
        <v>3486</v>
      </c>
      <c r="CR1187" t="s">
        <v>3487</v>
      </c>
      <c r="CS1187" t="s">
        <v>337</v>
      </c>
      <c r="CT1187" t="s">
        <v>3488</v>
      </c>
    </row>
    <row r="1188" spans="1:98" customFormat="1">
      <c r="A1188">
        <v>112445</v>
      </c>
      <c r="B1188" t="s">
        <v>321</v>
      </c>
      <c r="C1188" t="s">
        <v>322</v>
      </c>
      <c r="D1188">
        <v>1962</v>
      </c>
      <c r="E1188">
        <v>64</v>
      </c>
      <c r="F1188" t="s">
        <v>339</v>
      </c>
      <c r="G1188" t="s">
        <v>82</v>
      </c>
      <c r="H1188" t="s">
        <v>783</v>
      </c>
      <c r="I1188" t="s">
        <v>402</v>
      </c>
      <c r="J1188" t="s">
        <v>325</v>
      </c>
      <c r="K1188" s="329">
        <v>46120.853275462963</v>
      </c>
      <c r="L1188" t="s">
        <v>309</v>
      </c>
      <c r="M1188" t="s">
        <v>326</v>
      </c>
      <c r="N1188" t="s">
        <v>327</v>
      </c>
      <c r="O1188" t="s">
        <v>328</v>
      </c>
      <c r="P1188" t="s">
        <v>329</v>
      </c>
      <c r="R1188" t="s">
        <v>122</v>
      </c>
      <c r="S1188" t="s">
        <v>122</v>
      </c>
      <c r="T1188" t="s">
        <v>330</v>
      </c>
      <c r="U1188" t="s">
        <v>331</v>
      </c>
      <c r="V1188" t="s">
        <v>106</v>
      </c>
      <c r="W1188" t="s">
        <v>505</v>
      </c>
      <c r="X1188">
        <v>0</v>
      </c>
      <c r="Y1188">
        <v>0</v>
      </c>
      <c r="Z1188">
        <v>0</v>
      </c>
      <c r="AA1188">
        <v>0</v>
      </c>
      <c r="AB1188">
        <v>0</v>
      </c>
      <c r="AC1188">
        <v>1</v>
      </c>
      <c r="AD1188">
        <v>0</v>
      </c>
      <c r="AE1188">
        <v>0</v>
      </c>
      <c r="AF1188">
        <v>0</v>
      </c>
      <c r="AG1188">
        <v>0</v>
      </c>
      <c r="AH1188">
        <v>0</v>
      </c>
      <c r="AI1188">
        <v>0</v>
      </c>
      <c r="AJ1188">
        <v>0</v>
      </c>
      <c r="AK1188">
        <v>0</v>
      </c>
      <c r="AL1188">
        <v>0</v>
      </c>
      <c r="AM1188">
        <v>0</v>
      </c>
      <c r="AN1188">
        <v>0</v>
      </c>
      <c r="AO1188">
        <v>0</v>
      </c>
      <c r="AP1188" t="s">
        <v>464</v>
      </c>
      <c r="AQ1188">
        <v>0</v>
      </c>
      <c r="AR1188">
        <v>0</v>
      </c>
      <c r="AS1188">
        <v>0</v>
      </c>
      <c r="AT1188">
        <v>1</v>
      </c>
      <c r="AU1188">
        <v>0</v>
      </c>
      <c r="AV1188">
        <v>0</v>
      </c>
      <c r="AW1188">
        <v>0</v>
      </c>
      <c r="AX1188">
        <v>0</v>
      </c>
      <c r="AY1188" t="s">
        <v>464</v>
      </c>
      <c r="AZ1188">
        <v>0</v>
      </c>
      <c r="BA1188">
        <v>0</v>
      </c>
      <c r="BB1188">
        <v>0</v>
      </c>
      <c r="BC1188">
        <v>1</v>
      </c>
      <c r="BD1188">
        <v>0</v>
      </c>
      <c r="BE1188">
        <v>0</v>
      </c>
      <c r="BF1188">
        <v>0</v>
      </c>
      <c r="BG1188">
        <v>0</v>
      </c>
      <c r="BH1188">
        <v>0</v>
      </c>
      <c r="BI1188" t="s">
        <v>54</v>
      </c>
      <c r="BJ1188" t="s">
        <v>3489</v>
      </c>
      <c r="BK1188" t="s">
        <v>129</v>
      </c>
      <c r="BL1188" t="s">
        <v>130</v>
      </c>
      <c r="BM1188" t="s">
        <v>131</v>
      </c>
      <c r="BN1188" t="s">
        <v>118</v>
      </c>
      <c r="BO1188" t="s">
        <v>924</v>
      </c>
      <c r="BP1188">
        <v>0</v>
      </c>
      <c r="BQ1188">
        <v>0</v>
      </c>
      <c r="BR1188">
        <v>0</v>
      </c>
      <c r="BS1188">
        <v>0</v>
      </c>
      <c r="BT1188">
        <v>0</v>
      </c>
      <c r="BU1188">
        <v>1</v>
      </c>
      <c r="BV1188">
        <v>0</v>
      </c>
      <c r="BW1188">
        <v>0</v>
      </c>
      <c r="BX1188">
        <v>0</v>
      </c>
      <c r="BY1188">
        <v>0</v>
      </c>
      <c r="BZ1188">
        <v>0</v>
      </c>
      <c r="CA1188">
        <v>0</v>
      </c>
      <c r="CB1188">
        <v>0</v>
      </c>
      <c r="CC1188">
        <v>0</v>
      </c>
      <c r="CD1188">
        <v>0</v>
      </c>
      <c r="CE1188" t="s">
        <v>142</v>
      </c>
      <c r="CG1188" t="s">
        <v>335</v>
      </c>
      <c r="CI1188" t="s">
        <v>131</v>
      </c>
      <c r="CJ1188" t="s">
        <v>52</v>
      </c>
      <c r="CL1188" t="s">
        <v>52</v>
      </c>
      <c r="CN1188" t="s">
        <v>346</v>
      </c>
      <c r="CP1188">
        <v>9</v>
      </c>
      <c r="CS1188" t="s">
        <v>337</v>
      </c>
    </row>
    <row r="1189" spans="1:98" customFormat="1">
      <c r="A1189">
        <v>199225</v>
      </c>
      <c r="B1189" t="s">
        <v>32</v>
      </c>
      <c r="C1189" t="s">
        <v>360</v>
      </c>
      <c r="D1189">
        <v>1966</v>
      </c>
      <c r="E1189">
        <v>60</v>
      </c>
      <c r="F1189" t="s">
        <v>339</v>
      </c>
      <c r="G1189" t="s">
        <v>90</v>
      </c>
      <c r="H1189" t="s">
        <v>1301</v>
      </c>
      <c r="I1189" t="s">
        <v>397</v>
      </c>
      <c r="J1189" t="s">
        <v>350</v>
      </c>
      <c r="K1189" s="329">
        <v>46120.759826388887</v>
      </c>
      <c r="L1189" t="s">
        <v>309</v>
      </c>
      <c r="M1189" t="s">
        <v>32</v>
      </c>
      <c r="N1189" t="s">
        <v>526</v>
      </c>
      <c r="O1189" t="s">
        <v>492</v>
      </c>
      <c r="P1189" t="s">
        <v>382</v>
      </c>
      <c r="R1189" t="s">
        <v>124</v>
      </c>
      <c r="S1189" t="s">
        <v>124</v>
      </c>
      <c r="T1189" t="s">
        <v>394</v>
      </c>
      <c r="U1189" t="s">
        <v>331</v>
      </c>
      <c r="V1189" t="s">
        <v>107</v>
      </c>
      <c r="W1189" t="s">
        <v>824</v>
      </c>
      <c r="X1189">
        <v>0</v>
      </c>
      <c r="Y1189">
        <v>0</v>
      </c>
      <c r="Z1189">
        <v>1</v>
      </c>
      <c r="AA1189">
        <v>1</v>
      </c>
      <c r="AB1189">
        <v>1</v>
      </c>
      <c r="AC1189">
        <v>0</v>
      </c>
      <c r="AD1189">
        <v>1</v>
      </c>
      <c r="AE1189">
        <v>0</v>
      </c>
      <c r="AF1189">
        <v>0</v>
      </c>
      <c r="AG1189">
        <v>0</v>
      </c>
      <c r="AH1189">
        <v>1</v>
      </c>
      <c r="AI1189">
        <v>0</v>
      </c>
      <c r="AJ1189">
        <v>0</v>
      </c>
      <c r="AK1189">
        <v>0</v>
      </c>
      <c r="AL1189">
        <v>0</v>
      </c>
      <c r="AM1189">
        <v>0</v>
      </c>
      <c r="AN1189">
        <v>0</v>
      </c>
      <c r="AO1189">
        <v>0</v>
      </c>
      <c r="AP1189" t="s">
        <v>460</v>
      </c>
      <c r="AQ1189">
        <v>1</v>
      </c>
      <c r="AR1189">
        <v>0</v>
      </c>
      <c r="AS1189">
        <v>0</v>
      </c>
      <c r="AT1189">
        <v>0</v>
      </c>
      <c r="AU1189">
        <v>0</v>
      </c>
      <c r="AV1189">
        <v>0</v>
      </c>
      <c r="AW1189">
        <v>0</v>
      </c>
      <c r="AX1189" t="s">
        <v>3420</v>
      </c>
      <c r="AY1189" t="s">
        <v>460</v>
      </c>
      <c r="AZ1189">
        <v>1</v>
      </c>
      <c r="BA1189">
        <v>0</v>
      </c>
      <c r="BB1189">
        <v>0</v>
      </c>
      <c r="BC1189">
        <v>0</v>
      </c>
      <c r="BD1189">
        <v>0</v>
      </c>
      <c r="BE1189">
        <v>0</v>
      </c>
      <c r="BF1189">
        <v>0</v>
      </c>
      <c r="BG1189">
        <v>0</v>
      </c>
      <c r="BH1189" t="s">
        <v>3420</v>
      </c>
      <c r="BK1189" t="s">
        <v>130</v>
      </c>
      <c r="BL1189" t="s">
        <v>131</v>
      </c>
      <c r="BM1189" t="s">
        <v>133</v>
      </c>
      <c r="BN1189" t="s">
        <v>117</v>
      </c>
      <c r="BO1189" t="s">
        <v>934</v>
      </c>
      <c r="BP1189">
        <v>0</v>
      </c>
      <c r="BQ1189">
        <v>1</v>
      </c>
      <c r="BR1189">
        <v>0</v>
      </c>
      <c r="BS1189">
        <v>1</v>
      </c>
      <c r="BT1189">
        <v>0</v>
      </c>
      <c r="BU1189">
        <v>0</v>
      </c>
      <c r="BV1189">
        <v>0</v>
      </c>
      <c r="BW1189">
        <v>0</v>
      </c>
      <c r="BX1189">
        <v>0</v>
      </c>
      <c r="BY1189">
        <v>0</v>
      </c>
      <c r="BZ1189">
        <v>0</v>
      </c>
      <c r="CA1189">
        <v>0</v>
      </c>
      <c r="CB1189">
        <v>0</v>
      </c>
      <c r="CC1189">
        <v>0</v>
      </c>
      <c r="CD1189">
        <v>0</v>
      </c>
      <c r="CE1189" t="s">
        <v>143</v>
      </c>
      <c r="CG1189" t="s">
        <v>138</v>
      </c>
      <c r="CI1189" t="s">
        <v>128</v>
      </c>
      <c r="CJ1189" t="s">
        <v>54</v>
      </c>
      <c r="CK1189" t="s">
        <v>3490</v>
      </c>
      <c r="CL1189" t="s">
        <v>55</v>
      </c>
      <c r="CN1189" t="s">
        <v>336</v>
      </c>
      <c r="CO1189" t="s">
        <v>3491</v>
      </c>
      <c r="CP1189">
        <v>6</v>
      </c>
      <c r="CQ1189" t="s">
        <v>3492</v>
      </c>
      <c r="CR1189" t="s">
        <v>3493</v>
      </c>
      <c r="CS1189" t="s">
        <v>347</v>
      </c>
      <c r="CT1189" t="s">
        <v>3494</v>
      </c>
    </row>
    <row r="1190" spans="1:98" customFormat="1">
      <c r="A1190">
        <v>199158</v>
      </c>
      <c r="B1190" t="s">
        <v>570</v>
      </c>
      <c r="C1190" t="s">
        <v>322</v>
      </c>
      <c r="D1190">
        <v>1961</v>
      </c>
      <c r="E1190">
        <v>65</v>
      </c>
      <c r="F1190" t="s">
        <v>339</v>
      </c>
      <c r="G1190" t="s">
        <v>71</v>
      </c>
      <c r="H1190" t="s">
        <v>665</v>
      </c>
      <c r="I1190" t="s">
        <v>402</v>
      </c>
      <c r="J1190" t="s">
        <v>350</v>
      </c>
      <c r="K1190" s="329">
        <v>46120.748136574075</v>
      </c>
      <c r="L1190" t="s">
        <v>309</v>
      </c>
      <c r="M1190" t="s">
        <v>445</v>
      </c>
      <c r="N1190" t="s">
        <v>447</v>
      </c>
      <c r="O1190" t="s">
        <v>328</v>
      </c>
      <c r="P1190" t="s">
        <v>329</v>
      </c>
      <c r="R1190" t="s">
        <v>124</v>
      </c>
      <c r="S1190" t="s">
        <v>123</v>
      </c>
      <c r="T1190" t="s">
        <v>394</v>
      </c>
      <c r="U1190" t="s">
        <v>78</v>
      </c>
      <c r="V1190" t="s">
        <v>107</v>
      </c>
      <c r="W1190" t="s">
        <v>557</v>
      </c>
      <c r="X1190">
        <v>0</v>
      </c>
      <c r="Y1190">
        <v>0</v>
      </c>
      <c r="Z1190">
        <v>0</v>
      </c>
      <c r="AA1190">
        <v>0</v>
      </c>
      <c r="AB1190">
        <v>0</v>
      </c>
      <c r="AC1190">
        <v>0</v>
      </c>
      <c r="AD1190">
        <v>0</v>
      </c>
      <c r="AE1190">
        <v>0</v>
      </c>
      <c r="AF1190">
        <v>1</v>
      </c>
      <c r="AG1190">
        <v>0</v>
      </c>
      <c r="AH1190">
        <v>0</v>
      </c>
      <c r="AI1190">
        <v>0</v>
      </c>
      <c r="AJ1190">
        <v>0</v>
      </c>
      <c r="AK1190">
        <v>0</v>
      </c>
      <c r="AL1190">
        <v>0</v>
      </c>
      <c r="AM1190">
        <v>0</v>
      </c>
      <c r="AN1190">
        <v>0</v>
      </c>
      <c r="AO1190">
        <v>0</v>
      </c>
      <c r="AP1190" t="s">
        <v>464</v>
      </c>
      <c r="AQ1190">
        <v>0</v>
      </c>
      <c r="AR1190">
        <v>0</v>
      </c>
      <c r="AS1190">
        <v>0</v>
      </c>
      <c r="AT1190">
        <v>1</v>
      </c>
      <c r="AU1190">
        <v>0</v>
      </c>
      <c r="AV1190">
        <v>0</v>
      </c>
      <c r="AW1190">
        <v>0</v>
      </c>
      <c r="AX1190">
        <v>0</v>
      </c>
      <c r="AY1190" t="s">
        <v>464</v>
      </c>
      <c r="AZ1190">
        <v>0</v>
      </c>
      <c r="BA1190">
        <v>0</v>
      </c>
      <c r="BB1190">
        <v>0</v>
      </c>
      <c r="BC1190">
        <v>1</v>
      </c>
      <c r="BD1190">
        <v>0</v>
      </c>
      <c r="BE1190">
        <v>0</v>
      </c>
      <c r="BF1190">
        <v>0</v>
      </c>
      <c r="BG1190">
        <v>0</v>
      </c>
      <c r="BH1190">
        <v>0</v>
      </c>
      <c r="BI1190" t="s">
        <v>52</v>
      </c>
      <c r="BK1190" t="s">
        <v>132</v>
      </c>
      <c r="BL1190" t="s">
        <v>133</v>
      </c>
      <c r="BM1190" t="s">
        <v>134</v>
      </c>
      <c r="BN1190" t="s">
        <v>118</v>
      </c>
      <c r="BO1190" t="s">
        <v>924</v>
      </c>
      <c r="BP1190">
        <v>0</v>
      </c>
      <c r="BQ1190">
        <v>0</v>
      </c>
      <c r="BR1190">
        <v>0</v>
      </c>
      <c r="BS1190">
        <v>0</v>
      </c>
      <c r="BT1190">
        <v>0</v>
      </c>
      <c r="BU1190">
        <v>1</v>
      </c>
      <c r="BV1190">
        <v>0</v>
      </c>
      <c r="BW1190">
        <v>0</v>
      </c>
      <c r="BX1190">
        <v>0</v>
      </c>
      <c r="BY1190">
        <v>0</v>
      </c>
      <c r="BZ1190">
        <v>0</v>
      </c>
      <c r="CA1190">
        <v>0</v>
      </c>
      <c r="CB1190">
        <v>0</v>
      </c>
      <c r="CC1190">
        <v>0</v>
      </c>
      <c r="CD1190">
        <v>0</v>
      </c>
      <c r="CE1190" t="s">
        <v>146</v>
      </c>
      <c r="CG1190" t="s">
        <v>233</v>
      </c>
      <c r="CI1190" t="s">
        <v>131</v>
      </c>
      <c r="CJ1190" t="s">
        <v>51</v>
      </c>
      <c r="CK1190" t="s">
        <v>3495</v>
      </c>
      <c r="CL1190" t="s">
        <v>51</v>
      </c>
      <c r="CM1190" t="s">
        <v>3496</v>
      </c>
      <c r="CN1190" t="s">
        <v>346</v>
      </c>
      <c r="CP1190">
        <v>10</v>
      </c>
      <c r="CS1190" t="s">
        <v>347</v>
      </c>
    </row>
    <row r="1191" spans="1:98" customFormat="1">
      <c r="A1191">
        <v>199219</v>
      </c>
      <c r="B1191" t="s">
        <v>33</v>
      </c>
      <c r="C1191" t="s">
        <v>322</v>
      </c>
      <c r="D1191">
        <v>1968</v>
      </c>
      <c r="E1191">
        <v>58</v>
      </c>
      <c r="F1191" t="s">
        <v>58</v>
      </c>
      <c r="G1191" t="s">
        <v>71</v>
      </c>
      <c r="H1191" t="s">
        <v>647</v>
      </c>
      <c r="I1191" t="s">
        <v>402</v>
      </c>
      <c r="J1191" t="s">
        <v>350</v>
      </c>
      <c r="K1191" s="329">
        <v>46120.719409722224</v>
      </c>
      <c r="L1191" t="s">
        <v>309</v>
      </c>
      <c r="M1191" t="s">
        <v>338</v>
      </c>
      <c r="N1191" t="s">
        <v>340</v>
      </c>
      <c r="O1191" t="s">
        <v>341</v>
      </c>
      <c r="P1191" t="s">
        <v>342</v>
      </c>
      <c r="R1191" t="s">
        <v>125</v>
      </c>
      <c r="S1191" t="s">
        <v>124</v>
      </c>
      <c r="T1191" t="s">
        <v>394</v>
      </c>
      <c r="U1191" t="s">
        <v>3497</v>
      </c>
      <c r="V1191" t="s">
        <v>106</v>
      </c>
      <c r="W1191" t="s">
        <v>513</v>
      </c>
      <c r="X1191">
        <v>0</v>
      </c>
      <c r="Y1191">
        <v>0</v>
      </c>
      <c r="Z1191">
        <v>0</v>
      </c>
      <c r="AA1191">
        <v>0</v>
      </c>
      <c r="AB1191">
        <v>0</v>
      </c>
      <c r="AC1191">
        <v>0</v>
      </c>
      <c r="AD1191">
        <v>0</v>
      </c>
      <c r="AE1191">
        <v>0</v>
      </c>
      <c r="AF1191">
        <v>0</v>
      </c>
      <c r="AG1191">
        <v>0</v>
      </c>
      <c r="AH1191">
        <v>1</v>
      </c>
      <c r="AI1191">
        <v>0</v>
      </c>
      <c r="AJ1191">
        <v>0</v>
      </c>
      <c r="AK1191">
        <v>0</v>
      </c>
      <c r="AL1191">
        <v>0</v>
      </c>
      <c r="AM1191">
        <v>0</v>
      </c>
      <c r="AN1191">
        <v>0</v>
      </c>
      <c r="AO1191">
        <v>0</v>
      </c>
      <c r="AP1191" t="s">
        <v>345</v>
      </c>
      <c r="AQ1191">
        <v>1</v>
      </c>
      <c r="AR1191">
        <v>0</v>
      </c>
      <c r="AS1191">
        <v>0</v>
      </c>
      <c r="AT1191">
        <v>0</v>
      </c>
      <c r="AU1191">
        <v>0</v>
      </c>
      <c r="AV1191">
        <v>0</v>
      </c>
      <c r="AW1191">
        <v>0</v>
      </c>
      <c r="AX1191">
        <v>0</v>
      </c>
      <c r="AY1191" t="s">
        <v>345</v>
      </c>
      <c r="AZ1191">
        <v>1</v>
      </c>
      <c r="BA1191">
        <v>0</v>
      </c>
      <c r="BB1191">
        <v>0</v>
      </c>
      <c r="BC1191">
        <v>0</v>
      </c>
      <c r="BD1191">
        <v>0</v>
      </c>
      <c r="BE1191">
        <v>0</v>
      </c>
      <c r="BF1191">
        <v>0</v>
      </c>
      <c r="BG1191">
        <v>0</v>
      </c>
      <c r="BH1191">
        <v>0</v>
      </c>
      <c r="BK1191" t="s">
        <v>134</v>
      </c>
      <c r="BL1191" t="s">
        <v>136</v>
      </c>
      <c r="BM1191" t="s">
        <v>133</v>
      </c>
      <c r="BN1191" t="s">
        <v>117</v>
      </c>
      <c r="BO1191" t="s">
        <v>922</v>
      </c>
      <c r="BP1191">
        <v>1</v>
      </c>
      <c r="BQ1191">
        <v>0</v>
      </c>
      <c r="BR1191">
        <v>0</v>
      </c>
      <c r="BS1191">
        <v>0</v>
      </c>
      <c r="BT1191">
        <v>0</v>
      </c>
      <c r="BU1191">
        <v>0</v>
      </c>
      <c r="BV1191">
        <v>0</v>
      </c>
      <c r="BW1191">
        <v>0</v>
      </c>
      <c r="BX1191">
        <v>0</v>
      </c>
      <c r="BY1191">
        <v>0</v>
      </c>
      <c r="BZ1191">
        <v>0</v>
      </c>
      <c r="CA1191">
        <v>0</v>
      </c>
      <c r="CB1191">
        <v>0</v>
      </c>
      <c r="CC1191">
        <v>0</v>
      </c>
      <c r="CD1191">
        <v>0</v>
      </c>
      <c r="CE1191" t="s">
        <v>335</v>
      </c>
      <c r="CG1191" t="s">
        <v>335</v>
      </c>
      <c r="CI1191" t="s">
        <v>129</v>
      </c>
      <c r="CJ1191" t="s">
        <v>51</v>
      </c>
      <c r="CL1191" t="s">
        <v>51</v>
      </c>
      <c r="CN1191" t="s">
        <v>346</v>
      </c>
      <c r="CP1191">
        <v>10</v>
      </c>
    </row>
    <row r="1192" spans="1:98" customFormat="1">
      <c r="A1192">
        <v>199191</v>
      </c>
      <c r="B1192" t="s">
        <v>321</v>
      </c>
      <c r="C1192" t="s">
        <v>360</v>
      </c>
      <c r="D1192">
        <v>1971</v>
      </c>
      <c r="E1192">
        <v>55</v>
      </c>
      <c r="F1192" t="s">
        <v>58</v>
      </c>
      <c r="G1192" t="s">
        <v>68</v>
      </c>
      <c r="H1192" t="s">
        <v>3498</v>
      </c>
      <c r="I1192" t="s">
        <v>410</v>
      </c>
      <c r="J1192" t="s">
        <v>350</v>
      </c>
      <c r="K1192" s="329">
        <v>46120.7187962963</v>
      </c>
      <c r="L1192" t="s">
        <v>309</v>
      </c>
      <c r="M1192" t="s">
        <v>338</v>
      </c>
      <c r="N1192" t="s">
        <v>340</v>
      </c>
      <c r="O1192" t="s">
        <v>341</v>
      </c>
      <c r="P1192" t="s">
        <v>342</v>
      </c>
      <c r="R1192" t="s">
        <v>122</v>
      </c>
      <c r="S1192" t="s">
        <v>122</v>
      </c>
      <c r="T1192" t="s">
        <v>394</v>
      </c>
      <c r="U1192" t="s">
        <v>372</v>
      </c>
      <c r="V1192" t="s">
        <v>106</v>
      </c>
      <c r="W1192" t="s">
        <v>384</v>
      </c>
      <c r="X1192">
        <v>0</v>
      </c>
      <c r="Y1192">
        <v>0</v>
      </c>
      <c r="Z1192">
        <v>0</v>
      </c>
      <c r="AA1192">
        <v>0</v>
      </c>
      <c r="AB1192">
        <v>1</v>
      </c>
      <c r="AC1192">
        <v>0</v>
      </c>
      <c r="AD1192">
        <v>0</v>
      </c>
      <c r="AE1192">
        <v>0</v>
      </c>
      <c r="AF1192">
        <v>0</v>
      </c>
      <c r="AG1192">
        <v>0</v>
      </c>
      <c r="AH1192">
        <v>0</v>
      </c>
      <c r="AI1192">
        <v>0</v>
      </c>
      <c r="AJ1192">
        <v>0</v>
      </c>
      <c r="AK1192">
        <v>0</v>
      </c>
      <c r="AL1192">
        <v>0</v>
      </c>
      <c r="AM1192">
        <v>0</v>
      </c>
      <c r="AN1192">
        <v>0</v>
      </c>
      <c r="AO1192">
        <v>0</v>
      </c>
      <c r="AP1192" t="s">
        <v>345</v>
      </c>
      <c r="AQ1192">
        <v>1</v>
      </c>
      <c r="AR1192">
        <v>0</v>
      </c>
      <c r="AS1192">
        <v>0</v>
      </c>
      <c r="AT1192">
        <v>0</v>
      </c>
      <c r="AU1192">
        <v>0</v>
      </c>
      <c r="AV1192">
        <v>0</v>
      </c>
      <c r="AW1192">
        <v>0</v>
      </c>
      <c r="AX1192">
        <v>0</v>
      </c>
      <c r="AY1192" t="s">
        <v>345</v>
      </c>
      <c r="AZ1192">
        <v>1</v>
      </c>
      <c r="BA1192">
        <v>0</v>
      </c>
      <c r="BB1192">
        <v>0</v>
      </c>
      <c r="BC1192">
        <v>0</v>
      </c>
      <c r="BD1192">
        <v>0</v>
      </c>
      <c r="BE1192">
        <v>0</v>
      </c>
      <c r="BF1192">
        <v>0</v>
      </c>
      <c r="BG1192">
        <v>0</v>
      </c>
      <c r="BH1192">
        <v>0</v>
      </c>
      <c r="BI1192" t="s">
        <v>51</v>
      </c>
      <c r="BK1192" t="s">
        <v>131</v>
      </c>
      <c r="BL1192" t="s">
        <v>131</v>
      </c>
      <c r="BM1192" t="s">
        <v>131</v>
      </c>
      <c r="BN1192" t="s">
        <v>117</v>
      </c>
      <c r="BO1192" t="s">
        <v>924</v>
      </c>
      <c r="BP1192">
        <v>0</v>
      </c>
      <c r="BQ1192">
        <v>0</v>
      </c>
      <c r="BR1192">
        <v>0</v>
      </c>
      <c r="BS1192">
        <v>0</v>
      </c>
      <c r="BT1192">
        <v>0</v>
      </c>
      <c r="BU1192">
        <v>1</v>
      </c>
      <c r="BV1192">
        <v>0</v>
      </c>
      <c r="BW1192">
        <v>0</v>
      </c>
      <c r="BX1192">
        <v>0</v>
      </c>
      <c r="BY1192">
        <v>0</v>
      </c>
      <c r="BZ1192">
        <v>0</v>
      </c>
      <c r="CA1192">
        <v>0</v>
      </c>
      <c r="CB1192">
        <v>0</v>
      </c>
      <c r="CC1192">
        <v>0</v>
      </c>
      <c r="CD1192">
        <v>0</v>
      </c>
      <c r="CE1192" t="s">
        <v>335</v>
      </c>
      <c r="CG1192" t="s">
        <v>335</v>
      </c>
      <c r="CI1192" t="s">
        <v>128</v>
      </c>
      <c r="CJ1192" t="s">
        <v>51</v>
      </c>
      <c r="CL1192" t="s">
        <v>51</v>
      </c>
      <c r="CN1192" t="s">
        <v>336</v>
      </c>
      <c r="CP1192">
        <v>6</v>
      </c>
      <c r="CS1192" t="s">
        <v>337</v>
      </c>
    </row>
    <row r="1193" spans="1:98" customFormat="1">
      <c r="A1193">
        <v>199221</v>
      </c>
      <c r="B1193" t="s">
        <v>1410</v>
      </c>
      <c r="C1193" t="s">
        <v>322</v>
      </c>
      <c r="D1193">
        <v>1985</v>
      </c>
      <c r="E1193">
        <v>41</v>
      </c>
      <c r="F1193" t="s">
        <v>387</v>
      </c>
      <c r="G1193" t="s">
        <v>49</v>
      </c>
      <c r="H1193" t="s">
        <v>492</v>
      </c>
      <c r="I1193" t="s">
        <v>424</v>
      </c>
      <c r="J1193" t="s">
        <v>773</v>
      </c>
      <c r="K1193" s="329">
        <v>46120.703900462962</v>
      </c>
      <c r="L1193" t="s">
        <v>309</v>
      </c>
      <c r="M1193" t="s">
        <v>1410</v>
      </c>
      <c r="N1193" t="s">
        <v>1411</v>
      </c>
      <c r="O1193" t="s">
        <v>553</v>
      </c>
      <c r="P1193" t="s">
        <v>382</v>
      </c>
      <c r="R1193" t="s">
        <v>383</v>
      </c>
      <c r="S1193" t="s">
        <v>121</v>
      </c>
      <c r="T1193" t="s">
        <v>121</v>
      </c>
      <c r="U1193" t="s">
        <v>372</v>
      </c>
      <c r="V1193" t="s">
        <v>111</v>
      </c>
      <c r="W1193" t="s">
        <v>392</v>
      </c>
      <c r="X1193">
        <v>1</v>
      </c>
      <c r="Y1193">
        <v>0</v>
      </c>
      <c r="Z1193">
        <v>0</v>
      </c>
      <c r="AA1193">
        <v>0</v>
      </c>
      <c r="AB1193">
        <v>0</v>
      </c>
      <c r="AC1193">
        <v>0</v>
      </c>
      <c r="AD1193">
        <v>0</v>
      </c>
      <c r="AE1193">
        <v>0</v>
      </c>
      <c r="AF1193">
        <v>0</v>
      </c>
      <c r="AG1193">
        <v>0</v>
      </c>
      <c r="AH1193">
        <v>0</v>
      </c>
      <c r="AI1193">
        <v>0</v>
      </c>
      <c r="AJ1193">
        <v>0</v>
      </c>
      <c r="AK1193">
        <v>0</v>
      </c>
      <c r="AL1193">
        <v>0</v>
      </c>
      <c r="AM1193">
        <v>0</v>
      </c>
      <c r="AN1193">
        <v>0</v>
      </c>
      <c r="AO1193">
        <v>0</v>
      </c>
      <c r="AP1193" t="s">
        <v>399</v>
      </c>
      <c r="AQ1193">
        <v>0</v>
      </c>
      <c r="AR1193">
        <v>0</v>
      </c>
      <c r="AS1193">
        <v>0</v>
      </c>
      <c r="AT1193">
        <v>0</v>
      </c>
      <c r="AU1193">
        <v>0</v>
      </c>
      <c r="AV1193">
        <v>0</v>
      </c>
      <c r="AW1193">
        <v>1</v>
      </c>
      <c r="AX1193">
        <v>0</v>
      </c>
      <c r="AY1193" t="s">
        <v>345</v>
      </c>
      <c r="AZ1193">
        <v>1</v>
      </c>
      <c r="BA1193">
        <v>0</v>
      </c>
      <c r="BB1193">
        <v>0</v>
      </c>
      <c r="BC1193">
        <v>0</v>
      </c>
      <c r="BD1193">
        <v>0</v>
      </c>
      <c r="BE1193">
        <v>0</v>
      </c>
      <c r="BF1193">
        <v>0</v>
      </c>
      <c r="BG1193">
        <v>0</v>
      </c>
      <c r="BH1193">
        <v>0</v>
      </c>
      <c r="BI1193" t="s">
        <v>53</v>
      </c>
      <c r="BK1193" t="s">
        <v>386</v>
      </c>
      <c r="BL1193" t="s">
        <v>386</v>
      </c>
      <c r="BM1193" t="s">
        <v>386</v>
      </c>
      <c r="BN1193" t="s">
        <v>117</v>
      </c>
      <c r="BO1193" t="s">
        <v>922</v>
      </c>
      <c r="BP1193">
        <v>1</v>
      </c>
      <c r="BQ1193">
        <v>0</v>
      </c>
      <c r="BR1193">
        <v>0</v>
      </c>
      <c r="BS1193">
        <v>0</v>
      </c>
      <c r="BT1193">
        <v>0</v>
      </c>
      <c r="BU1193">
        <v>0</v>
      </c>
      <c r="BV1193">
        <v>0</v>
      </c>
      <c r="BW1193">
        <v>0</v>
      </c>
      <c r="BX1193">
        <v>0</v>
      </c>
      <c r="BY1193">
        <v>0</v>
      </c>
      <c r="BZ1193">
        <v>0</v>
      </c>
      <c r="CA1193">
        <v>0</v>
      </c>
      <c r="CB1193">
        <v>0</v>
      </c>
      <c r="CC1193">
        <v>0</v>
      </c>
      <c r="CD1193">
        <v>0</v>
      </c>
      <c r="CE1193" t="s">
        <v>335</v>
      </c>
      <c r="CG1193" t="s">
        <v>335</v>
      </c>
      <c r="CI1193" t="s">
        <v>128</v>
      </c>
      <c r="CJ1193" t="s">
        <v>53</v>
      </c>
      <c r="CL1193" t="s">
        <v>54</v>
      </c>
      <c r="CN1193" t="s">
        <v>336</v>
      </c>
      <c r="CP1193">
        <v>3</v>
      </c>
    </row>
    <row r="1194" spans="1:98" customFormat="1">
      <c r="A1194">
        <v>199223</v>
      </c>
      <c r="B1194" t="s">
        <v>907</v>
      </c>
      <c r="C1194" t="s">
        <v>303</v>
      </c>
      <c r="D1194">
        <v>1986</v>
      </c>
      <c r="E1194">
        <v>40</v>
      </c>
      <c r="F1194" t="s">
        <v>387</v>
      </c>
      <c r="G1194" t="s">
        <v>75</v>
      </c>
      <c r="H1194" t="s">
        <v>547</v>
      </c>
      <c r="I1194" t="s">
        <v>478</v>
      </c>
      <c r="J1194" t="s">
        <v>444</v>
      </c>
      <c r="K1194" s="329">
        <v>46120.666863425926</v>
      </c>
      <c r="L1194" t="s">
        <v>309</v>
      </c>
      <c r="M1194" t="s">
        <v>907</v>
      </c>
      <c r="N1194" t="s">
        <v>1419</v>
      </c>
      <c r="O1194" t="s">
        <v>377</v>
      </c>
      <c r="P1194" t="s">
        <v>365</v>
      </c>
      <c r="Q1194" t="s">
        <v>304</v>
      </c>
      <c r="R1194" t="s">
        <v>383</v>
      </c>
      <c r="S1194" t="s">
        <v>121</v>
      </c>
      <c r="T1194" t="s">
        <v>121</v>
      </c>
      <c r="U1194" t="s">
        <v>331</v>
      </c>
      <c r="V1194" t="s">
        <v>108</v>
      </c>
      <c r="W1194" t="s">
        <v>3499</v>
      </c>
      <c r="X1194">
        <v>0</v>
      </c>
      <c r="Y1194">
        <v>0</v>
      </c>
      <c r="Z1194">
        <v>0</v>
      </c>
      <c r="AA1194">
        <v>0</v>
      </c>
      <c r="AB1194">
        <v>0</v>
      </c>
      <c r="AC1194">
        <v>1</v>
      </c>
      <c r="AD1194">
        <v>0</v>
      </c>
      <c r="AE1194">
        <v>1</v>
      </c>
      <c r="AF1194">
        <v>0</v>
      </c>
      <c r="AG1194">
        <v>0</v>
      </c>
      <c r="AH1194">
        <v>0</v>
      </c>
      <c r="AI1194">
        <v>0</v>
      </c>
      <c r="AJ1194">
        <v>0</v>
      </c>
      <c r="AK1194">
        <v>0</v>
      </c>
      <c r="AL1194">
        <v>1</v>
      </c>
      <c r="AM1194">
        <v>0</v>
      </c>
      <c r="AN1194">
        <v>0</v>
      </c>
      <c r="AO1194">
        <v>0</v>
      </c>
      <c r="AP1194" t="s">
        <v>345</v>
      </c>
      <c r="AQ1194">
        <v>1</v>
      </c>
      <c r="AR1194">
        <v>0</v>
      </c>
      <c r="AS1194">
        <v>0</v>
      </c>
      <c r="AT1194">
        <v>0</v>
      </c>
      <c r="AU1194">
        <v>0</v>
      </c>
      <c r="AV1194">
        <v>0</v>
      </c>
      <c r="AW1194">
        <v>0</v>
      </c>
      <c r="AX1194">
        <v>0</v>
      </c>
      <c r="AY1194" t="s">
        <v>345</v>
      </c>
      <c r="AZ1194">
        <v>1</v>
      </c>
      <c r="BA1194">
        <v>0</v>
      </c>
      <c r="BB1194">
        <v>0</v>
      </c>
      <c r="BC1194">
        <v>0</v>
      </c>
      <c r="BD1194">
        <v>0</v>
      </c>
      <c r="BE1194">
        <v>0</v>
      </c>
      <c r="BF1194">
        <v>0</v>
      </c>
      <c r="BG1194">
        <v>0</v>
      </c>
      <c r="BH1194">
        <v>0</v>
      </c>
      <c r="BK1194" t="s">
        <v>386</v>
      </c>
      <c r="BL1194" t="s">
        <v>128</v>
      </c>
      <c r="BM1194" t="s">
        <v>130</v>
      </c>
      <c r="BN1194" t="s">
        <v>118</v>
      </c>
      <c r="BO1194" t="s">
        <v>948</v>
      </c>
      <c r="BP1194">
        <v>0</v>
      </c>
      <c r="BQ1194">
        <v>0</v>
      </c>
      <c r="BR1194">
        <v>0</v>
      </c>
      <c r="BS1194">
        <v>1</v>
      </c>
      <c r="BT1194">
        <v>0</v>
      </c>
      <c r="BU1194">
        <v>1</v>
      </c>
      <c r="BV1194">
        <v>0</v>
      </c>
      <c r="BW1194">
        <v>0</v>
      </c>
      <c r="BX1194">
        <v>0</v>
      </c>
      <c r="BY1194">
        <v>0</v>
      </c>
      <c r="BZ1194">
        <v>0</v>
      </c>
      <c r="CA1194">
        <v>0</v>
      </c>
      <c r="CB1194">
        <v>0</v>
      </c>
      <c r="CC1194">
        <v>0</v>
      </c>
      <c r="CD1194">
        <v>0</v>
      </c>
      <c r="CE1194" t="s">
        <v>335</v>
      </c>
      <c r="CG1194" t="s">
        <v>335</v>
      </c>
      <c r="CI1194" t="s">
        <v>130</v>
      </c>
      <c r="CJ1194" t="s">
        <v>51</v>
      </c>
      <c r="CK1194" t="s">
        <v>3500</v>
      </c>
      <c r="CL1194" t="s">
        <v>51</v>
      </c>
      <c r="CM1194" t="s">
        <v>3501</v>
      </c>
      <c r="CN1194" t="s">
        <v>336</v>
      </c>
      <c r="CO1194" t="s">
        <v>3502</v>
      </c>
      <c r="CP1194">
        <v>10</v>
      </c>
      <c r="CQ1194" t="s">
        <v>3503</v>
      </c>
      <c r="CS1194" t="s">
        <v>337</v>
      </c>
      <c r="CT1194" t="s">
        <v>3504</v>
      </c>
    </row>
    <row r="1195" spans="1:98" customFormat="1">
      <c r="A1195">
        <v>199217</v>
      </c>
      <c r="B1195" t="s">
        <v>356</v>
      </c>
      <c r="C1195" t="s">
        <v>360</v>
      </c>
      <c r="D1195">
        <v>1953</v>
      </c>
      <c r="E1195">
        <v>73</v>
      </c>
      <c r="F1195" t="s">
        <v>376</v>
      </c>
      <c r="G1195" t="s">
        <v>91</v>
      </c>
      <c r="H1195" t="s">
        <v>3505</v>
      </c>
      <c r="I1195" t="s">
        <v>397</v>
      </c>
      <c r="J1195" t="s">
        <v>350</v>
      </c>
      <c r="K1195" s="329">
        <v>46120.652372685188</v>
      </c>
      <c r="L1195" t="s">
        <v>309</v>
      </c>
      <c r="M1195" t="s">
        <v>356</v>
      </c>
      <c r="N1195" t="s">
        <v>357</v>
      </c>
      <c r="O1195" t="s">
        <v>358</v>
      </c>
      <c r="P1195" t="s">
        <v>329</v>
      </c>
      <c r="R1195" t="s">
        <v>124</v>
      </c>
      <c r="S1195" t="s">
        <v>122</v>
      </c>
      <c r="T1195" t="s">
        <v>394</v>
      </c>
      <c r="U1195" t="s">
        <v>372</v>
      </c>
      <c r="V1195" t="s">
        <v>107</v>
      </c>
      <c r="W1195" t="s">
        <v>692</v>
      </c>
      <c r="X1195">
        <v>0</v>
      </c>
      <c r="Y1195">
        <v>0</v>
      </c>
      <c r="Z1195">
        <v>0</v>
      </c>
      <c r="AA1195">
        <v>0</v>
      </c>
      <c r="AB1195">
        <v>1</v>
      </c>
      <c r="AC1195">
        <v>0</v>
      </c>
      <c r="AD1195">
        <v>0</v>
      </c>
      <c r="AE1195">
        <v>0</v>
      </c>
      <c r="AF1195">
        <v>0</v>
      </c>
      <c r="AG1195">
        <v>1</v>
      </c>
      <c r="AH1195">
        <v>0</v>
      </c>
      <c r="AI1195">
        <v>0</v>
      </c>
      <c r="AJ1195">
        <v>0</v>
      </c>
      <c r="AK1195">
        <v>0</v>
      </c>
      <c r="AL1195">
        <v>0</v>
      </c>
      <c r="AM1195">
        <v>0</v>
      </c>
      <c r="AN1195">
        <v>0</v>
      </c>
      <c r="AO1195">
        <v>0</v>
      </c>
      <c r="AP1195" t="s">
        <v>333</v>
      </c>
      <c r="AQ1195">
        <v>0</v>
      </c>
      <c r="AR1195">
        <v>0</v>
      </c>
      <c r="AS1195">
        <v>1</v>
      </c>
      <c r="AT1195">
        <v>1</v>
      </c>
      <c r="AU1195">
        <v>0</v>
      </c>
      <c r="AV1195">
        <v>0</v>
      </c>
      <c r="AW1195">
        <v>0</v>
      </c>
      <c r="AX1195">
        <v>0</v>
      </c>
      <c r="AY1195" t="s">
        <v>608</v>
      </c>
      <c r="AZ1195">
        <v>0</v>
      </c>
      <c r="BA1195">
        <v>0</v>
      </c>
      <c r="BB1195">
        <v>0</v>
      </c>
      <c r="BC1195">
        <v>0</v>
      </c>
      <c r="BD1195">
        <v>0</v>
      </c>
      <c r="BE1195">
        <v>1</v>
      </c>
      <c r="BF1195">
        <v>0</v>
      </c>
      <c r="BG1195">
        <v>0</v>
      </c>
      <c r="BH1195">
        <v>0</v>
      </c>
      <c r="BI1195" t="s">
        <v>51</v>
      </c>
      <c r="BJ1195" t="s">
        <v>3506</v>
      </c>
      <c r="BK1195" t="s">
        <v>131</v>
      </c>
      <c r="BL1195" t="s">
        <v>134</v>
      </c>
      <c r="BM1195" t="s">
        <v>130</v>
      </c>
      <c r="BN1195" t="s">
        <v>118</v>
      </c>
      <c r="BO1195" t="s">
        <v>1674</v>
      </c>
      <c r="BP1195">
        <v>0</v>
      </c>
      <c r="BQ1195">
        <v>0</v>
      </c>
      <c r="BR1195">
        <v>0</v>
      </c>
      <c r="BS1195">
        <v>0</v>
      </c>
      <c r="BT1195">
        <v>1</v>
      </c>
      <c r="BU1195">
        <v>0</v>
      </c>
      <c r="BV1195">
        <v>0</v>
      </c>
      <c r="BW1195">
        <v>0</v>
      </c>
      <c r="BX1195">
        <v>0</v>
      </c>
      <c r="BY1195">
        <v>0</v>
      </c>
      <c r="BZ1195">
        <v>0</v>
      </c>
      <c r="CA1195">
        <v>1</v>
      </c>
      <c r="CB1195">
        <v>0</v>
      </c>
      <c r="CC1195">
        <v>0</v>
      </c>
      <c r="CD1195">
        <v>0</v>
      </c>
      <c r="CE1195" t="s">
        <v>335</v>
      </c>
      <c r="CF1195" t="s">
        <v>1440</v>
      </c>
      <c r="CG1195" t="s">
        <v>153</v>
      </c>
      <c r="CI1195" t="s">
        <v>128</v>
      </c>
      <c r="CJ1195" t="s">
        <v>52</v>
      </c>
      <c r="CK1195" t="s">
        <v>3507</v>
      </c>
      <c r="CL1195" t="s">
        <v>52</v>
      </c>
      <c r="CM1195" t="s">
        <v>3508</v>
      </c>
      <c r="CN1195" t="s">
        <v>346</v>
      </c>
      <c r="CP1195">
        <v>9</v>
      </c>
      <c r="CQ1195" t="s">
        <v>3509</v>
      </c>
      <c r="CR1195" t="s">
        <v>3510</v>
      </c>
      <c r="CS1195" t="s">
        <v>347</v>
      </c>
    </row>
    <row r="1196" spans="1:98" customFormat="1">
      <c r="A1196">
        <v>199219</v>
      </c>
      <c r="B1196" t="s">
        <v>33</v>
      </c>
      <c r="C1196" t="s">
        <v>322</v>
      </c>
      <c r="D1196">
        <v>1968</v>
      </c>
      <c r="E1196">
        <v>58</v>
      </c>
      <c r="F1196" t="s">
        <v>58</v>
      </c>
      <c r="G1196" t="s">
        <v>71</v>
      </c>
      <c r="H1196" t="s">
        <v>647</v>
      </c>
      <c r="I1196" t="s">
        <v>402</v>
      </c>
      <c r="J1196" t="s">
        <v>350</v>
      </c>
      <c r="K1196" s="329">
        <v>46120.623067129629</v>
      </c>
      <c r="L1196" t="s">
        <v>309</v>
      </c>
      <c r="M1196" t="s">
        <v>33</v>
      </c>
      <c r="N1196" t="s">
        <v>522</v>
      </c>
      <c r="O1196" t="s">
        <v>319</v>
      </c>
      <c r="P1196" t="s">
        <v>405</v>
      </c>
      <c r="Q1196" t="s">
        <v>306</v>
      </c>
      <c r="R1196" t="s">
        <v>125</v>
      </c>
      <c r="S1196" t="s">
        <v>124</v>
      </c>
      <c r="T1196" t="s">
        <v>394</v>
      </c>
      <c r="U1196" t="s">
        <v>3497</v>
      </c>
      <c r="V1196" t="s">
        <v>106</v>
      </c>
      <c r="W1196" t="s">
        <v>3511</v>
      </c>
      <c r="X1196">
        <v>0</v>
      </c>
      <c r="Y1196">
        <v>0</v>
      </c>
      <c r="Z1196">
        <v>0</v>
      </c>
      <c r="AA1196">
        <v>0</v>
      </c>
      <c r="AB1196">
        <v>1</v>
      </c>
      <c r="AC1196">
        <v>0</v>
      </c>
      <c r="AD1196">
        <v>1</v>
      </c>
      <c r="AE1196">
        <v>1</v>
      </c>
      <c r="AF1196">
        <v>0</v>
      </c>
      <c r="AG1196">
        <v>0</v>
      </c>
      <c r="AH1196">
        <v>1</v>
      </c>
      <c r="AI1196">
        <v>0</v>
      </c>
      <c r="AJ1196">
        <v>0</v>
      </c>
      <c r="AK1196">
        <v>0</v>
      </c>
      <c r="AL1196">
        <v>0</v>
      </c>
      <c r="AM1196">
        <v>0</v>
      </c>
      <c r="AN1196">
        <v>0</v>
      </c>
      <c r="AO1196">
        <v>0</v>
      </c>
      <c r="AP1196" t="s">
        <v>345</v>
      </c>
      <c r="AQ1196">
        <v>1</v>
      </c>
      <c r="AR1196">
        <v>0</v>
      </c>
      <c r="AS1196">
        <v>0</v>
      </c>
      <c r="AT1196">
        <v>0</v>
      </c>
      <c r="AU1196">
        <v>0</v>
      </c>
      <c r="AV1196">
        <v>0</v>
      </c>
      <c r="AW1196">
        <v>0</v>
      </c>
      <c r="AX1196">
        <v>0</v>
      </c>
      <c r="AY1196" t="s">
        <v>345</v>
      </c>
      <c r="AZ1196">
        <v>1</v>
      </c>
      <c r="BA1196">
        <v>0</v>
      </c>
      <c r="BB1196">
        <v>0</v>
      </c>
      <c r="BC1196">
        <v>0</v>
      </c>
      <c r="BD1196">
        <v>0</v>
      </c>
      <c r="BE1196">
        <v>0</v>
      </c>
      <c r="BF1196">
        <v>0</v>
      </c>
      <c r="BG1196">
        <v>0</v>
      </c>
      <c r="BH1196">
        <v>0</v>
      </c>
      <c r="BI1196" t="s">
        <v>51</v>
      </c>
      <c r="BK1196" t="s">
        <v>134</v>
      </c>
      <c r="BL1196" t="s">
        <v>136</v>
      </c>
      <c r="BM1196" t="s">
        <v>133</v>
      </c>
      <c r="BN1196" t="s">
        <v>117</v>
      </c>
      <c r="BO1196" t="s">
        <v>922</v>
      </c>
      <c r="BP1196">
        <v>1</v>
      </c>
      <c r="BQ1196">
        <v>0</v>
      </c>
      <c r="BR1196">
        <v>0</v>
      </c>
      <c r="BS1196">
        <v>0</v>
      </c>
      <c r="BT1196">
        <v>0</v>
      </c>
      <c r="BU1196">
        <v>0</v>
      </c>
      <c r="BV1196">
        <v>0</v>
      </c>
      <c r="BW1196">
        <v>0</v>
      </c>
      <c r="BX1196">
        <v>0</v>
      </c>
      <c r="BY1196">
        <v>0</v>
      </c>
      <c r="BZ1196">
        <v>0</v>
      </c>
      <c r="CA1196">
        <v>0</v>
      </c>
      <c r="CB1196">
        <v>0</v>
      </c>
      <c r="CC1196">
        <v>0</v>
      </c>
      <c r="CD1196">
        <v>0</v>
      </c>
      <c r="CE1196" t="s">
        <v>335</v>
      </c>
      <c r="CG1196" t="s">
        <v>243</v>
      </c>
      <c r="CI1196" t="s">
        <v>129</v>
      </c>
      <c r="CJ1196" t="s">
        <v>52</v>
      </c>
      <c r="CL1196" t="s">
        <v>51</v>
      </c>
      <c r="CN1196" t="s">
        <v>346</v>
      </c>
      <c r="CP1196">
        <v>10</v>
      </c>
    </row>
    <row r="1197" spans="1:98" customFormat="1">
      <c r="A1197">
        <v>199191</v>
      </c>
      <c r="B1197" t="s">
        <v>321</v>
      </c>
      <c r="C1197" t="s">
        <v>360</v>
      </c>
      <c r="D1197">
        <v>1971</v>
      </c>
      <c r="E1197">
        <v>55</v>
      </c>
      <c r="F1197" t="s">
        <v>58</v>
      </c>
      <c r="G1197" t="s">
        <v>68</v>
      </c>
      <c r="H1197" t="s">
        <v>3498</v>
      </c>
      <c r="I1197" t="s">
        <v>410</v>
      </c>
      <c r="J1197" t="s">
        <v>350</v>
      </c>
      <c r="K1197" s="329">
        <v>46120.622569444444</v>
      </c>
      <c r="L1197" t="s">
        <v>309</v>
      </c>
      <c r="M1197" t="s">
        <v>33</v>
      </c>
      <c r="N1197" t="s">
        <v>522</v>
      </c>
      <c r="O1197" t="s">
        <v>319</v>
      </c>
      <c r="P1197" t="s">
        <v>405</v>
      </c>
      <c r="Q1197" t="s">
        <v>306</v>
      </c>
      <c r="R1197" t="s">
        <v>122</v>
      </c>
      <c r="S1197" t="s">
        <v>122</v>
      </c>
      <c r="T1197" t="s">
        <v>394</v>
      </c>
      <c r="U1197" t="s">
        <v>372</v>
      </c>
      <c r="V1197" t="s">
        <v>106</v>
      </c>
      <c r="W1197" t="s">
        <v>384</v>
      </c>
      <c r="X1197">
        <v>0</v>
      </c>
      <c r="Y1197">
        <v>0</v>
      </c>
      <c r="Z1197">
        <v>0</v>
      </c>
      <c r="AA1197">
        <v>0</v>
      </c>
      <c r="AB1197">
        <v>1</v>
      </c>
      <c r="AC1197">
        <v>0</v>
      </c>
      <c r="AD1197">
        <v>0</v>
      </c>
      <c r="AE1197">
        <v>0</v>
      </c>
      <c r="AF1197">
        <v>0</v>
      </c>
      <c r="AG1197">
        <v>0</v>
      </c>
      <c r="AH1197">
        <v>0</v>
      </c>
      <c r="AI1197">
        <v>0</v>
      </c>
      <c r="AJ1197">
        <v>0</v>
      </c>
      <c r="AK1197">
        <v>0</v>
      </c>
      <c r="AL1197">
        <v>0</v>
      </c>
      <c r="AM1197">
        <v>0</v>
      </c>
      <c r="AN1197">
        <v>0</v>
      </c>
      <c r="AO1197">
        <v>0</v>
      </c>
      <c r="AP1197" t="s">
        <v>345</v>
      </c>
      <c r="AQ1197">
        <v>1</v>
      </c>
      <c r="AR1197">
        <v>0</v>
      </c>
      <c r="AS1197">
        <v>0</v>
      </c>
      <c r="AT1197">
        <v>0</v>
      </c>
      <c r="AU1197">
        <v>0</v>
      </c>
      <c r="AV1197">
        <v>0</v>
      </c>
      <c r="AW1197">
        <v>0</v>
      </c>
      <c r="AX1197">
        <v>0</v>
      </c>
      <c r="AY1197" t="s">
        <v>345</v>
      </c>
      <c r="AZ1197">
        <v>1</v>
      </c>
      <c r="BA1197">
        <v>0</v>
      </c>
      <c r="BB1197">
        <v>0</v>
      </c>
      <c r="BC1197">
        <v>0</v>
      </c>
      <c r="BD1197">
        <v>0</v>
      </c>
      <c r="BE1197">
        <v>0</v>
      </c>
      <c r="BF1197">
        <v>0</v>
      </c>
      <c r="BG1197">
        <v>0</v>
      </c>
      <c r="BH1197">
        <v>0</v>
      </c>
      <c r="BI1197" t="s">
        <v>51</v>
      </c>
      <c r="BK1197" t="s">
        <v>131</v>
      </c>
      <c r="BL1197" t="s">
        <v>131</v>
      </c>
      <c r="BM1197" t="s">
        <v>131</v>
      </c>
      <c r="BN1197" t="s">
        <v>117</v>
      </c>
      <c r="BO1197" t="s">
        <v>924</v>
      </c>
      <c r="BP1197">
        <v>0</v>
      </c>
      <c r="BQ1197">
        <v>0</v>
      </c>
      <c r="BR1197">
        <v>0</v>
      </c>
      <c r="BS1197">
        <v>0</v>
      </c>
      <c r="BT1197">
        <v>0</v>
      </c>
      <c r="BU1197">
        <v>1</v>
      </c>
      <c r="BV1197">
        <v>0</v>
      </c>
      <c r="BW1197">
        <v>0</v>
      </c>
      <c r="BX1197">
        <v>0</v>
      </c>
      <c r="BY1197">
        <v>0</v>
      </c>
      <c r="BZ1197">
        <v>0</v>
      </c>
      <c r="CA1197">
        <v>0</v>
      </c>
      <c r="CB1197">
        <v>0</v>
      </c>
      <c r="CC1197">
        <v>0</v>
      </c>
      <c r="CD1197">
        <v>0</v>
      </c>
      <c r="CE1197" t="s">
        <v>335</v>
      </c>
      <c r="CG1197" t="s">
        <v>335</v>
      </c>
      <c r="CI1197" t="s">
        <v>129</v>
      </c>
      <c r="CJ1197" t="s">
        <v>51</v>
      </c>
      <c r="CL1197" t="s">
        <v>51</v>
      </c>
      <c r="CN1197" t="s">
        <v>346</v>
      </c>
      <c r="CP1197">
        <v>8</v>
      </c>
      <c r="CS1197" t="s">
        <v>337</v>
      </c>
    </row>
    <row r="1198" spans="1:98" customFormat="1">
      <c r="A1198">
        <v>199214</v>
      </c>
      <c r="B1198" t="s">
        <v>468</v>
      </c>
      <c r="C1198" t="s">
        <v>322</v>
      </c>
      <c r="D1198">
        <v>1973</v>
      </c>
      <c r="E1198">
        <v>53</v>
      </c>
      <c r="F1198" t="s">
        <v>58</v>
      </c>
      <c r="G1198" t="s">
        <v>49</v>
      </c>
      <c r="H1198" t="s">
        <v>492</v>
      </c>
      <c r="I1198" t="s">
        <v>410</v>
      </c>
      <c r="J1198" t="s">
        <v>350</v>
      </c>
      <c r="K1198" s="329">
        <v>46120.555555555555</v>
      </c>
      <c r="L1198" t="s">
        <v>309</v>
      </c>
      <c r="M1198" t="s">
        <v>468</v>
      </c>
      <c r="N1198" t="s">
        <v>469</v>
      </c>
      <c r="O1198" t="s">
        <v>415</v>
      </c>
      <c r="P1198" t="s">
        <v>382</v>
      </c>
      <c r="R1198" t="s">
        <v>383</v>
      </c>
      <c r="S1198" t="s">
        <v>121</v>
      </c>
      <c r="T1198" t="s">
        <v>121</v>
      </c>
      <c r="U1198" t="s">
        <v>372</v>
      </c>
      <c r="V1198" t="s">
        <v>107</v>
      </c>
      <c r="W1198" t="s">
        <v>498</v>
      </c>
      <c r="X1198">
        <v>0</v>
      </c>
      <c r="Y1198">
        <v>0</v>
      </c>
      <c r="Z1198">
        <v>1</v>
      </c>
      <c r="AA1198">
        <v>1</v>
      </c>
      <c r="AB1198">
        <v>0</v>
      </c>
      <c r="AC1198">
        <v>0</v>
      </c>
      <c r="AD1198">
        <v>0</v>
      </c>
      <c r="AE1198">
        <v>0</v>
      </c>
      <c r="AF1198">
        <v>0</v>
      </c>
      <c r="AG1198">
        <v>0</v>
      </c>
      <c r="AH1198">
        <v>0</v>
      </c>
      <c r="AI1198">
        <v>0</v>
      </c>
      <c r="AJ1198">
        <v>0</v>
      </c>
      <c r="AK1198">
        <v>0</v>
      </c>
      <c r="AL1198">
        <v>0</v>
      </c>
      <c r="AM1198">
        <v>0</v>
      </c>
      <c r="AN1198">
        <v>0</v>
      </c>
      <c r="AO1198">
        <v>0</v>
      </c>
      <c r="AP1198" t="s">
        <v>345</v>
      </c>
      <c r="AQ1198">
        <v>1</v>
      </c>
      <c r="AR1198">
        <v>0</v>
      </c>
      <c r="AS1198">
        <v>0</v>
      </c>
      <c r="AT1198">
        <v>0</v>
      </c>
      <c r="AU1198">
        <v>0</v>
      </c>
      <c r="AV1198">
        <v>0</v>
      </c>
      <c r="AW1198">
        <v>0</v>
      </c>
      <c r="AX1198">
        <v>0</v>
      </c>
      <c r="AY1198" t="s">
        <v>345</v>
      </c>
      <c r="AZ1198">
        <v>1</v>
      </c>
      <c r="BA1198">
        <v>0</v>
      </c>
      <c r="BB1198">
        <v>0</v>
      </c>
      <c r="BC1198">
        <v>0</v>
      </c>
      <c r="BD1198">
        <v>0</v>
      </c>
      <c r="BE1198">
        <v>0</v>
      </c>
      <c r="BF1198">
        <v>0</v>
      </c>
      <c r="BG1198">
        <v>0</v>
      </c>
      <c r="BH1198">
        <v>0</v>
      </c>
      <c r="BI1198" t="s">
        <v>51</v>
      </c>
      <c r="BK1198" t="s">
        <v>130</v>
      </c>
      <c r="BL1198" t="s">
        <v>130</v>
      </c>
      <c r="BM1198" t="s">
        <v>130</v>
      </c>
      <c r="BN1198" t="s">
        <v>118</v>
      </c>
      <c r="BO1198" t="s">
        <v>940</v>
      </c>
      <c r="BP1198">
        <v>1</v>
      </c>
      <c r="BQ1198">
        <v>1</v>
      </c>
      <c r="BR1198">
        <v>0</v>
      </c>
      <c r="BS1198">
        <v>0</v>
      </c>
      <c r="BT1198">
        <v>0</v>
      </c>
      <c r="BU1198">
        <v>0</v>
      </c>
      <c r="BV1198">
        <v>0</v>
      </c>
      <c r="BW1198">
        <v>0</v>
      </c>
      <c r="BX1198">
        <v>0</v>
      </c>
      <c r="BY1198">
        <v>0</v>
      </c>
      <c r="BZ1198">
        <v>0</v>
      </c>
      <c r="CA1198">
        <v>0</v>
      </c>
      <c r="CB1198">
        <v>0</v>
      </c>
      <c r="CC1198">
        <v>0</v>
      </c>
      <c r="CD1198">
        <v>0</v>
      </c>
      <c r="CE1198" t="s">
        <v>141</v>
      </c>
      <c r="CG1198" t="s">
        <v>335</v>
      </c>
      <c r="CI1198" t="s">
        <v>129</v>
      </c>
      <c r="CJ1198" t="s">
        <v>51</v>
      </c>
      <c r="CL1198" t="s">
        <v>51</v>
      </c>
      <c r="CN1198" t="s">
        <v>336</v>
      </c>
      <c r="CP1198">
        <v>2</v>
      </c>
      <c r="CS1198" t="s">
        <v>337</v>
      </c>
    </row>
    <row r="1199" spans="1:98" customFormat="1">
      <c r="A1199">
        <v>199210</v>
      </c>
      <c r="B1199" t="s">
        <v>321</v>
      </c>
      <c r="C1199" t="s">
        <v>322</v>
      </c>
      <c r="D1199">
        <v>1997</v>
      </c>
      <c r="E1199">
        <v>29</v>
      </c>
      <c r="F1199" t="s">
        <v>323</v>
      </c>
      <c r="G1199" t="s">
        <v>49</v>
      </c>
      <c r="H1199" t="s">
        <v>492</v>
      </c>
      <c r="I1199" t="s">
        <v>440</v>
      </c>
      <c r="J1199" t="s">
        <v>325</v>
      </c>
      <c r="K1199" s="329">
        <v>46120.546099537038</v>
      </c>
      <c r="L1199" t="s">
        <v>309</v>
      </c>
      <c r="M1199" t="s">
        <v>468</v>
      </c>
      <c r="N1199" t="s">
        <v>469</v>
      </c>
      <c r="O1199" t="s">
        <v>415</v>
      </c>
      <c r="P1199" t="s">
        <v>382</v>
      </c>
      <c r="R1199" t="s">
        <v>383</v>
      </c>
      <c r="S1199" t="s">
        <v>121</v>
      </c>
      <c r="T1199" t="s">
        <v>121</v>
      </c>
      <c r="U1199" t="s">
        <v>331</v>
      </c>
      <c r="V1199" t="s">
        <v>110</v>
      </c>
      <c r="W1199" t="s">
        <v>470</v>
      </c>
      <c r="X1199">
        <v>0</v>
      </c>
      <c r="Y1199">
        <v>0</v>
      </c>
      <c r="Z1199">
        <v>1</v>
      </c>
      <c r="AA1199">
        <v>0</v>
      </c>
      <c r="AB1199">
        <v>0</v>
      </c>
      <c r="AC1199">
        <v>0</v>
      </c>
      <c r="AD1199">
        <v>0</v>
      </c>
      <c r="AE1199">
        <v>0</v>
      </c>
      <c r="AF1199">
        <v>0</v>
      </c>
      <c r="AG1199">
        <v>0</v>
      </c>
      <c r="AH1199">
        <v>0</v>
      </c>
      <c r="AI1199">
        <v>0</v>
      </c>
      <c r="AJ1199">
        <v>0</v>
      </c>
      <c r="AK1199">
        <v>0</v>
      </c>
      <c r="AL1199">
        <v>0</v>
      </c>
      <c r="AM1199">
        <v>0</v>
      </c>
      <c r="AN1199">
        <v>0</v>
      </c>
      <c r="AO1199">
        <v>0</v>
      </c>
      <c r="AP1199" t="s">
        <v>345</v>
      </c>
      <c r="AQ1199">
        <v>1</v>
      </c>
      <c r="AR1199">
        <v>0</v>
      </c>
      <c r="AS1199">
        <v>0</v>
      </c>
      <c r="AT1199">
        <v>0</v>
      </c>
      <c r="AU1199">
        <v>0</v>
      </c>
      <c r="AV1199">
        <v>0</v>
      </c>
      <c r="AW1199">
        <v>0</v>
      </c>
      <c r="AX1199">
        <v>0</v>
      </c>
      <c r="AY1199" t="s">
        <v>345</v>
      </c>
      <c r="AZ1199">
        <v>1</v>
      </c>
      <c r="BA1199">
        <v>0</v>
      </c>
      <c r="BB1199">
        <v>0</v>
      </c>
      <c r="BC1199">
        <v>0</v>
      </c>
      <c r="BD1199">
        <v>0</v>
      </c>
      <c r="BE1199">
        <v>0</v>
      </c>
      <c r="BF1199">
        <v>0</v>
      </c>
      <c r="BG1199">
        <v>0</v>
      </c>
      <c r="BH1199">
        <v>0</v>
      </c>
      <c r="BI1199" t="s">
        <v>51</v>
      </c>
      <c r="BK1199" t="s">
        <v>128</v>
      </c>
      <c r="BL1199" t="s">
        <v>128</v>
      </c>
      <c r="BM1199" t="s">
        <v>128</v>
      </c>
      <c r="BN1199" t="s">
        <v>120</v>
      </c>
      <c r="BO1199" t="s">
        <v>922</v>
      </c>
      <c r="BP1199">
        <v>1</v>
      </c>
      <c r="BQ1199">
        <v>0</v>
      </c>
      <c r="BR1199">
        <v>0</v>
      </c>
      <c r="BS1199">
        <v>0</v>
      </c>
      <c r="BT1199">
        <v>0</v>
      </c>
      <c r="BU1199">
        <v>0</v>
      </c>
      <c r="BV1199">
        <v>0</v>
      </c>
      <c r="BW1199">
        <v>0</v>
      </c>
      <c r="BX1199">
        <v>0</v>
      </c>
      <c r="BY1199">
        <v>0</v>
      </c>
      <c r="BZ1199">
        <v>0</v>
      </c>
      <c r="CA1199">
        <v>0</v>
      </c>
      <c r="CB1199">
        <v>0</v>
      </c>
      <c r="CC1199">
        <v>0</v>
      </c>
      <c r="CD1199">
        <v>0</v>
      </c>
      <c r="CE1199" t="s">
        <v>137</v>
      </c>
      <c r="CG1199" t="s">
        <v>137</v>
      </c>
      <c r="CI1199" t="s">
        <v>128</v>
      </c>
      <c r="CJ1199" t="s">
        <v>51</v>
      </c>
      <c r="CL1199" t="s">
        <v>51</v>
      </c>
      <c r="CN1199" t="s">
        <v>346</v>
      </c>
      <c r="CP1199">
        <v>10</v>
      </c>
    </row>
    <row r="1200" spans="1:98" customFormat="1">
      <c r="A1200">
        <v>199184</v>
      </c>
      <c r="B1200" t="s">
        <v>551</v>
      </c>
      <c r="C1200" t="s">
        <v>360</v>
      </c>
      <c r="D1200">
        <v>1976</v>
      </c>
      <c r="E1200">
        <v>50</v>
      </c>
      <c r="F1200" t="s">
        <v>58</v>
      </c>
      <c r="G1200" t="s">
        <v>99</v>
      </c>
      <c r="H1200" t="s">
        <v>1645</v>
      </c>
      <c r="I1200" t="s">
        <v>402</v>
      </c>
      <c r="J1200" t="s">
        <v>325</v>
      </c>
      <c r="K1200" s="329">
        <v>46120.539664351854</v>
      </c>
      <c r="L1200" t="s">
        <v>309</v>
      </c>
      <c r="M1200" t="s">
        <v>551</v>
      </c>
      <c r="N1200" t="s">
        <v>552</v>
      </c>
      <c r="O1200" t="s">
        <v>553</v>
      </c>
      <c r="P1200" t="s">
        <v>382</v>
      </c>
      <c r="R1200" t="s">
        <v>123</v>
      </c>
      <c r="S1200" t="s">
        <v>125</v>
      </c>
      <c r="T1200" t="s">
        <v>330</v>
      </c>
      <c r="U1200" t="s">
        <v>331</v>
      </c>
      <c r="V1200" t="s">
        <v>109</v>
      </c>
      <c r="W1200" t="s">
        <v>332</v>
      </c>
      <c r="X1200">
        <v>0</v>
      </c>
      <c r="Y1200">
        <v>0</v>
      </c>
      <c r="Z1200">
        <v>0</v>
      </c>
      <c r="AA1200">
        <v>0</v>
      </c>
      <c r="AB1200">
        <v>0</v>
      </c>
      <c r="AC1200">
        <v>0</v>
      </c>
      <c r="AD1200">
        <v>0</v>
      </c>
      <c r="AE1200">
        <v>0</v>
      </c>
      <c r="AF1200">
        <v>0</v>
      </c>
      <c r="AG1200">
        <v>0</v>
      </c>
      <c r="AH1200">
        <v>0</v>
      </c>
      <c r="AI1200">
        <v>0</v>
      </c>
      <c r="AJ1200">
        <v>0</v>
      </c>
      <c r="AK1200">
        <v>0</v>
      </c>
      <c r="AL1200">
        <v>0</v>
      </c>
      <c r="AM1200">
        <v>0</v>
      </c>
      <c r="AN1200">
        <v>1</v>
      </c>
      <c r="AO1200">
        <v>0</v>
      </c>
      <c r="AP1200" t="s">
        <v>641</v>
      </c>
      <c r="AQ1200">
        <v>0</v>
      </c>
      <c r="AR1200">
        <v>1</v>
      </c>
      <c r="AS1200">
        <v>1</v>
      </c>
      <c r="AT1200">
        <v>0</v>
      </c>
      <c r="AU1200">
        <v>0</v>
      </c>
      <c r="AV1200">
        <v>0</v>
      </c>
      <c r="AW1200">
        <v>0</v>
      </c>
      <c r="AX1200">
        <v>0</v>
      </c>
      <c r="AY1200" t="s">
        <v>375</v>
      </c>
      <c r="AZ1200">
        <v>0</v>
      </c>
      <c r="BA1200">
        <v>1</v>
      </c>
      <c r="BB1200">
        <v>0</v>
      </c>
      <c r="BC1200">
        <v>0</v>
      </c>
      <c r="BD1200">
        <v>0</v>
      </c>
      <c r="BE1200">
        <v>0</v>
      </c>
      <c r="BF1200">
        <v>0</v>
      </c>
      <c r="BG1200">
        <v>0</v>
      </c>
      <c r="BH1200">
        <v>0</v>
      </c>
      <c r="BI1200" t="s">
        <v>51</v>
      </c>
      <c r="BK1200" t="s">
        <v>134</v>
      </c>
      <c r="BL1200" t="s">
        <v>130</v>
      </c>
      <c r="BM1200" t="s">
        <v>129</v>
      </c>
      <c r="BN1200" t="s">
        <v>118</v>
      </c>
      <c r="BO1200" t="s">
        <v>924</v>
      </c>
      <c r="BP1200">
        <v>0</v>
      </c>
      <c r="BQ1200">
        <v>0</v>
      </c>
      <c r="BR1200">
        <v>0</v>
      </c>
      <c r="BS1200">
        <v>0</v>
      </c>
      <c r="BT1200">
        <v>0</v>
      </c>
      <c r="BU1200">
        <v>1</v>
      </c>
      <c r="BV1200">
        <v>0</v>
      </c>
      <c r="BW1200">
        <v>0</v>
      </c>
      <c r="BX1200">
        <v>0</v>
      </c>
      <c r="BY1200">
        <v>0</v>
      </c>
      <c r="BZ1200">
        <v>0</v>
      </c>
      <c r="CA1200">
        <v>0</v>
      </c>
      <c r="CB1200">
        <v>0</v>
      </c>
      <c r="CC1200">
        <v>0</v>
      </c>
      <c r="CD1200">
        <v>0</v>
      </c>
      <c r="CE1200" t="s">
        <v>140</v>
      </c>
      <c r="CG1200" t="s">
        <v>140</v>
      </c>
      <c r="CH1200" t="s">
        <v>1507</v>
      </c>
      <c r="CI1200" t="s">
        <v>386</v>
      </c>
      <c r="CJ1200" t="s">
        <v>52</v>
      </c>
      <c r="CL1200" t="s">
        <v>51</v>
      </c>
      <c r="CN1200" t="s">
        <v>336</v>
      </c>
      <c r="CP1200">
        <v>9</v>
      </c>
      <c r="CS1200" t="s">
        <v>347</v>
      </c>
    </row>
    <row r="1201" spans="1:98" customFormat="1">
      <c r="A1201">
        <v>199207</v>
      </c>
      <c r="B1201" t="s">
        <v>468</v>
      </c>
      <c r="C1201" t="s">
        <v>360</v>
      </c>
      <c r="D1201">
        <v>1969</v>
      </c>
      <c r="E1201">
        <v>57</v>
      </c>
      <c r="F1201" t="s">
        <v>58</v>
      </c>
      <c r="G1201" t="s">
        <v>81</v>
      </c>
      <c r="H1201" t="s">
        <v>729</v>
      </c>
      <c r="I1201" t="s">
        <v>378</v>
      </c>
      <c r="J1201" t="s">
        <v>325</v>
      </c>
      <c r="K1201" s="329">
        <v>46120.522210648145</v>
      </c>
      <c r="L1201" t="s">
        <v>309</v>
      </c>
      <c r="M1201" t="s">
        <v>468</v>
      </c>
      <c r="N1201" t="s">
        <v>469</v>
      </c>
      <c r="O1201" t="s">
        <v>415</v>
      </c>
      <c r="P1201" t="s">
        <v>382</v>
      </c>
      <c r="R1201" t="s">
        <v>123</v>
      </c>
      <c r="S1201" t="s">
        <v>122</v>
      </c>
      <c r="T1201" t="s">
        <v>343</v>
      </c>
      <c r="U1201" t="s">
        <v>74</v>
      </c>
      <c r="V1201" t="s">
        <v>107</v>
      </c>
      <c r="W1201" t="s">
        <v>527</v>
      </c>
      <c r="X1201">
        <v>1</v>
      </c>
      <c r="Y1201">
        <v>0</v>
      </c>
      <c r="Z1201">
        <v>1</v>
      </c>
      <c r="AA1201">
        <v>1</v>
      </c>
      <c r="AB1201">
        <v>0</v>
      </c>
      <c r="AC1201">
        <v>0</v>
      </c>
      <c r="AD1201">
        <v>0</v>
      </c>
      <c r="AE1201">
        <v>0</v>
      </c>
      <c r="AF1201">
        <v>0</v>
      </c>
      <c r="AG1201">
        <v>0</v>
      </c>
      <c r="AH1201">
        <v>0</v>
      </c>
      <c r="AI1201">
        <v>0</v>
      </c>
      <c r="AJ1201">
        <v>0</v>
      </c>
      <c r="AK1201">
        <v>0</v>
      </c>
      <c r="AL1201">
        <v>0</v>
      </c>
      <c r="AM1201">
        <v>0</v>
      </c>
      <c r="AN1201">
        <v>0</v>
      </c>
      <c r="AO1201">
        <v>0</v>
      </c>
      <c r="AP1201" t="s">
        <v>345</v>
      </c>
      <c r="AQ1201">
        <v>1</v>
      </c>
      <c r="AR1201">
        <v>0</v>
      </c>
      <c r="AS1201">
        <v>0</v>
      </c>
      <c r="AT1201">
        <v>0</v>
      </c>
      <c r="AU1201">
        <v>0</v>
      </c>
      <c r="AV1201">
        <v>0</v>
      </c>
      <c r="AW1201">
        <v>0</v>
      </c>
      <c r="AX1201">
        <v>0</v>
      </c>
      <c r="AY1201" t="s">
        <v>345</v>
      </c>
      <c r="AZ1201">
        <v>1</v>
      </c>
      <c r="BA1201">
        <v>0</v>
      </c>
      <c r="BB1201">
        <v>0</v>
      </c>
      <c r="BC1201">
        <v>0</v>
      </c>
      <c r="BD1201">
        <v>0</v>
      </c>
      <c r="BE1201">
        <v>0</v>
      </c>
      <c r="BF1201">
        <v>0</v>
      </c>
      <c r="BG1201">
        <v>0</v>
      </c>
      <c r="BH1201">
        <v>0</v>
      </c>
      <c r="BK1201" t="s">
        <v>132</v>
      </c>
      <c r="BL1201" t="s">
        <v>131</v>
      </c>
      <c r="BM1201" t="s">
        <v>131</v>
      </c>
      <c r="BN1201" t="s">
        <v>117</v>
      </c>
      <c r="BO1201" t="s">
        <v>924</v>
      </c>
      <c r="BP1201">
        <v>0</v>
      </c>
      <c r="BQ1201">
        <v>0</v>
      </c>
      <c r="BR1201">
        <v>0</v>
      </c>
      <c r="BS1201">
        <v>0</v>
      </c>
      <c r="BT1201">
        <v>0</v>
      </c>
      <c r="BU1201">
        <v>1</v>
      </c>
      <c r="BV1201">
        <v>0</v>
      </c>
      <c r="BW1201">
        <v>0</v>
      </c>
      <c r="BX1201">
        <v>0</v>
      </c>
      <c r="BY1201">
        <v>0</v>
      </c>
      <c r="BZ1201">
        <v>0</v>
      </c>
      <c r="CA1201">
        <v>0</v>
      </c>
      <c r="CB1201">
        <v>0</v>
      </c>
      <c r="CC1201">
        <v>0</v>
      </c>
      <c r="CD1201">
        <v>0</v>
      </c>
      <c r="CE1201" t="s">
        <v>210</v>
      </c>
      <c r="CG1201" t="s">
        <v>203</v>
      </c>
      <c r="CI1201" t="s">
        <v>130</v>
      </c>
      <c r="CJ1201" t="s">
        <v>51</v>
      </c>
      <c r="CK1201" t="s">
        <v>3512</v>
      </c>
      <c r="CL1201" t="s">
        <v>51</v>
      </c>
      <c r="CM1201" t="s">
        <v>3513</v>
      </c>
      <c r="CN1201" t="s">
        <v>346</v>
      </c>
      <c r="CP1201">
        <v>10</v>
      </c>
      <c r="CQ1201" t="s">
        <v>3514</v>
      </c>
      <c r="CR1201" t="s">
        <v>3515</v>
      </c>
      <c r="CS1201" t="s">
        <v>337</v>
      </c>
    </row>
    <row r="1202" spans="1:98" customFormat="1">
      <c r="A1202">
        <v>108039</v>
      </c>
      <c r="B1202" t="s">
        <v>366</v>
      </c>
      <c r="C1202" t="s">
        <v>116</v>
      </c>
      <c r="D1202">
        <v>1957</v>
      </c>
      <c r="E1202">
        <v>69</v>
      </c>
      <c r="F1202" t="s">
        <v>339</v>
      </c>
      <c r="G1202" t="s">
        <v>49</v>
      </c>
      <c r="H1202" t="s">
        <v>328</v>
      </c>
      <c r="I1202" t="s">
        <v>410</v>
      </c>
      <c r="J1202" t="s">
        <v>325</v>
      </c>
      <c r="K1202" s="329">
        <v>46120.52138888889</v>
      </c>
      <c r="L1202" t="s">
        <v>309</v>
      </c>
      <c r="M1202" t="s">
        <v>468</v>
      </c>
      <c r="N1202" t="s">
        <v>469</v>
      </c>
      <c r="O1202" t="s">
        <v>415</v>
      </c>
      <c r="P1202" t="s">
        <v>382</v>
      </c>
      <c r="R1202" t="s">
        <v>122</v>
      </c>
      <c r="S1202" t="s">
        <v>122</v>
      </c>
      <c r="T1202" t="s">
        <v>343</v>
      </c>
      <c r="U1202" t="s">
        <v>331</v>
      </c>
      <c r="V1202" t="s">
        <v>112</v>
      </c>
      <c r="W1202" t="s">
        <v>392</v>
      </c>
      <c r="X1202">
        <v>1</v>
      </c>
      <c r="Y1202">
        <v>0</v>
      </c>
      <c r="Z1202">
        <v>0</v>
      </c>
      <c r="AA1202">
        <v>0</v>
      </c>
      <c r="AB1202">
        <v>0</v>
      </c>
      <c r="AC1202">
        <v>0</v>
      </c>
      <c r="AD1202">
        <v>0</v>
      </c>
      <c r="AE1202">
        <v>0</v>
      </c>
      <c r="AF1202">
        <v>0</v>
      </c>
      <c r="AG1202">
        <v>0</v>
      </c>
      <c r="AH1202">
        <v>0</v>
      </c>
      <c r="AI1202">
        <v>0</v>
      </c>
      <c r="AJ1202">
        <v>0</v>
      </c>
      <c r="AK1202">
        <v>0</v>
      </c>
      <c r="AL1202">
        <v>0</v>
      </c>
      <c r="AM1202">
        <v>0</v>
      </c>
      <c r="AN1202">
        <v>0</v>
      </c>
      <c r="AO1202">
        <v>0</v>
      </c>
      <c r="AP1202" t="s">
        <v>345</v>
      </c>
      <c r="AQ1202">
        <v>1</v>
      </c>
      <c r="AR1202">
        <v>0</v>
      </c>
      <c r="AS1202">
        <v>0</v>
      </c>
      <c r="AT1202">
        <v>0</v>
      </c>
      <c r="AU1202">
        <v>0</v>
      </c>
      <c r="AV1202">
        <v>0</v>
      </c>
      <c r="AW1202">
        <v>0</v>
      </c>
      <c r="AX1202">
        <v>0</v>
      </c>
      <c r="AY1202" t="s">
        <v>345</v>
      </c>
      <c r="AZ1202">
        <v>1</v>
      </c>
      <c r="BA1202">
        <v>0</v>
      </c>
      <c r="BB1202">
        <v>0</v>
      </c>
      <c r="BC1202">
        <v>0</v>
      </c>
      <c r="BD1202">
        <v>0</v>
      </c>
      <c r="BE1202">
        <v>0</v>
      </c>
      <c r="BF1202">
        <v>0</v>
      </c>
      <c r="BG1202">
        <v>0</v>
      </c>
      <c r="BH1202">
        <v>0</v>
      </c>
      <c r="BI1202" t="s">
        <v>52</v>
      </c>
      <c r="BK1202" t="s">
        <v>131</v>
      </c>
      <c r="BL1202" t="s">
        <v>131</v>
      </c>
      <c r="BM1202" t="s">
        <v>131</v>
      </c>
      <c r="BN1202" t="s">
        <v>119</v>
      </c>
      <c r="BO1202" t="s">
        <v>923</v>
      </c>
      <c r="BP1202">
        <v>0</v>
      </c>
      <c r="BQ1202">
        <v>1</v>
      </c>
      <c r="BR1202">
        <v>0</v>
      </c>
      <c r="BS1202">
        <v>0</v>
      </c>
      <c r="BT1202">
        <v>0</v>
      </c>
      <c r="BU1202">
        <v>0</v>
      </c>
      <c r="BV1202">
        <v>0</v>
      </c>
      <c r="BW1202">
        <v>0</v>
      </c>
      <c r="BX1202">
        <v>0</v>
      </c>
      <c r="BY1202">
        <v>0</v>
      </c>
      <c r="BZ1202">
        <v>0</v>
      </c>
      <c r="CA1202">
        <v>0</v>
      </c>
      <c r="CB1202">
        <v>0</v>
      </c>
      <c r="CC1202">
        <v>0</v>
      </c>
      <c r="CD1202">
        <v>0</v>
      </c>
      <c r="CE1202" t="s">
        <v>335</v>
      </c>
      <c r="CG1202" t="s">
        <v>335</v>
      </c>
      <c r="CI1202" t="s">
        <v>130</v>
      </c>
      <c r="CJ1202" t="s">
        <v>52</v>
      </c>
      <c r="CL1202" t="s">
        <v>52</v>
      </c>
      <c r="CN1202" t="s">
        <v>346</v>
      </c>
      <c r="CP1202">
        <v>8</v>
      </c>
    </row>
    <row r="1203" spans="1:98" customFormat="1">
      <c r="A1203">
        <v>135621</v>
      </c>
      <c r="B1203" t="s">
        <v>321</v>
      </c>
      <c r="C1203" t="s">
        <v>360</v>
      </c>
      <c r="D1203">
        <v>1964</v>
      </c>
      <c r="E1203">
        <v>62</v>
      </c>
      <c r="F1203" t="s">
        <v>339</v>
      </c>
      <c r="G1203" t="s">
        <v>49</v>
      </c>
      <c r="H1203" t="s">
        <v>328</v>
      </c>
      <c r="I1203" t="s">
        <v>367</v>
      </c>
      <c r="J1203" t="s">
        <v>325</v>
      </c>
      <c r="K1203" s="329">
        <v>46120.515196759261</v>
      </c>
      <c r="L1203" t="s">
        <v>309</v>
      </c>
      <c r="M1203" t="s">
        <v>468</v>
      </c>
      <c r="N1203" t="s">
        <v>469</v>
      </c>
      <c r="O1203" t="s">
        <v>415</v>
      </c>
      <c r="P1203" t="s">
        <v>382</v>
      </c>
      <c r="R1203" t="s">
        <v>383</v>
      </c>
      <c r="S1203" t="s">
        <v>121</v>
      </c>
      <c r="T1203" t="s">
        <v>121</v>
      </c>
      <c r="U1203" t="s">
        <v>331</v>
      </c>
      <c r="V1203" t="s">
        <v>107</v>
      </c>
      <c r="W1203" t="s">
        <v>470</v>
      </c>
      <c r="X1203">
        <v>0</v>
      </c>
      <c r="Y1203">
        <v>0</v>
      </c>
      <c r="Z1203">
        <v>1</v>
      </c>
      <c r="AA1203">
        <v>0</v>
      </c>
      <c r="AB1203">
        <v>0</v>
      </c>
      <c r="AC1203">
        <v>0</v>
      </c>
      <c r="AD1203">
        <v>0</v>
      </c>
      <c r="AE1203">
        <v>0</v>
      </c>
      <c r="AF1203">
        <v>0</v>
      </c>
      <c r="AG1203">
        <v>0</v>
      </c>
      <c r="AH1203">
        <v>0</v>
      </c>
      <c r="AI1203">
        <v>0</v>
      </c>
      <c r="AJ1203">
        <v>0</v>
      </c>
      <c r="AK1203">
        <v>0</v>
      </c>
      <c r="AL1203">
        <v>0</v>
      </c>
      <c r="AM1203">
        <v>0</v>
      </c>
      <c r="AN1203">
        <v>0</v>
      </c>
      <c r="AO1203">
        <v>0</v>
      </c>
      <c r="AP1203" t="s">
        <v>399</v>
      </c>
      <c r="AQ1203">
        <v>0</v>
      </c>
      <c r="AR1203">
        <v>0</v>
      </c>
      <c r="AS1203">
        <v>0</v>
      </c>
      <c r="AT1203">
        <v>0</v>
      </c>
      <c r="AU1203">
        <v>0</v>
      </c>
      <c r="AV1203">
        <v>0</v>
      </c>
      <c r="AW1203">
        <v>1</v>
      </c>
      <c r="AX1203">
        <v>0</v>
      </c>
      <c r="AY1203" t="s">
        <v>345</v>
      </c>
      <c r="AZ1203">
        <v>1</v>
      </c>
      <c r="BA1203">
        <v>0</v>
      </c>
      <c r="BB1203">
        <v>0</v>
      </c>
      <c r="BC1203">
        <v>0</v>
      </c>
      <c r="BD1203">
        <v>0</v>
      </c>
      <c r="BE1203">
        <v>0</v>
      </c>
      <c r="BF1203">
        <v>0</v>
      </c>
      <c r="BG1203">
        <v>0</v>
      </c>
      <c r="BH1203">
        <v>0</v>
      </c>
      <c r="BI1203" t="s">
        <v>53</v>
      </c>
      <c r="BJ1203" t="s">
        <v>3516</v>
      </c>
      <c r="BK1203" t="s">
        <v>386</v>
      </c>
      <c r="BL1203" t="s">
        <v>127</v>
      </c>
      <c r="BM1203" t="s">
        <v>128</v>
      </c>
      <c r="BN1203" t="s">
        <v>119</v>
      </c>
      <c r="BO1203" t="s">
        <v>944</v>
      </c>
      <c r="BP1203">
        <v>0</v>
      </c>
      <c r="BQ1203">
        <v>0</v>
      </c>
      <c r="BR1203">
        <v>1</v>
      </c>
      <c r="BS1203">
        <v>0</v>
      </c>
      <c r="BT1203">
        <v>0</v>
      </c>
      <c r="BU1203">
        <v>1</v>
      </c>
      <c r="BV1203">
        <v>0</v>
      </c>
      <c r="BW1203">
        <v>0</v>
      </c>
      <c r="BX1203">
        <v>0</v>
      </c>
      <c r="BY1203">
        <v>0</v>
      </c>
      <c r="BZ1203">
        <v>0</v>
      </c>
      <c r="CA1203">
        <v>0</v>
      </c>
      <c r="CB1203">
        <v>0</v>
      </c>
      <c r="CC1203">
        <v>0</v>
      </c>
      <c r="CD1203">
        <v>0</v>
      </c>
      <c r="CE1203" t="s">
        <v>335</v>
      </c>
      <c r="CG1203" t="s">
        <v>335</v>
      </c>
      <c r="CI1203" t="s">
        <v>129</v>
      </c>
      <c r="CJ1203" t="s">
        <v>52</v>
      </c>
      <c r="CL1203" t="s">
        <v>52</v>
      </c>
      <c r="CN1203" t="s">
        <v>346</v>
      </c>
      <c r="CP1203">
        <v>8</v>
      </c>
    </row>
    <row r="1204" spans="1:98" customFormat="1">
      <c r="A1204">
        <v>199206</v>
      </c>
      <c r="B1204" t="s">
        <v>468</v>
      </c>
      <c r="C1204" t="s">
        <v>322</v>
      </c>
      <c r="D1204">
        <v>1958</v>
      </c>
      <c r="E1204">
        <v>68</v>
      </c>
      <c r="F1204" t="s">
        <v>339</v>
      </c>
      <c r="G1204" t="s">
        <v>80</v>
      </c>
      <c r="H1204" t="s">
        <v>785</v>
      </c>
      <c r="I1204" t="s">
        <v>424</v>
      </c>
      <c r="J1204" t="s">
        <v>350</v>
      </c>
      <c r="K1204" s="329">
        <v>46120.494155092594</v>
      </c>
      <c r="L1204" t="s">
        <v>309</v>
      </c>
      <c r="M1204" t="s">
        <v>468</v>
      </c>
      <c r="N1204" t="s">
        <v>469</v>
      </c>
      <c r="O1204" t="s">
        <v>415</v>
      </c>
      <c r="P1204" t="s">
        <v>382</v>
      </c>
      <c r="R1204" t="s">
        <v>383</v>
      </c>
      <c r="S1204" t="s">
        <v>121</v>
      </c>
      <c r="T1204" t="s">
        <v>121</v>
      </c>
      <c r="U1204" t="s">
        <v>331</v>
      </c>
      <c r="V1204" t="s">
        <v>105</v>
      </c>
      <c r="W1204" t="s">
        <v>470</v>
      </c>
      <c r="X1204">
        <v>0</v>
      </c>
      <c r="Y1204">
        <v>0</v>
      </c>
      <c r="Z1204">
        <v>1</v>
      </c>
      <c r="AA1204">
        <v>0</v>
      </c>
      <c r="AB1204">
        <v>0</v>
      </c>
      <c r="AC1204">
        <v>0</v>
      </c>
      <c r="AD1204">
        <v>0</v>
      </c>
      <c r="AE1204">
        <v>0</v>
      </c>
      <c r="AF1204">
        <v>0</v>
      </c>
      <c r="AG1204">
        <v>0</v>
      </c>
      <c r="AH1204">
        <v>0</v>
      </c>
      <c r="AI1204">
        <v>0</v>
      </c>
      <c r="AJ1204">
        <v>0</v>
      </c>
      <c r="AK1204">
        <v>0</v>
      </c>
      <c r="AL1204">
        <v>0</v>
      </c>
      <c r="AM1204">
        <v>0</v>
      </c>
      <c r="AN1204">
        <v>0</v>
      </c>
      <c r="AO1204">
        <v>0</v>
      </c>
      <c r="AP1204" t="s">
        <v>345</v>
      </c>
      <c r="AQ1204">
        <v>1</v>
      </c>
      <c r="AR1204">
        <v>0</v>
      </c>
      <c r="AS1204">
        <v>0</v>
      </c>
      <c r="AT1204">
        <v>0</v>
      </c>
      <c r="AU1204">
        <v>0</v>
      </c>
      <c r="AV1204">
        <v>0</v>
      </c>
      <c r="AW1204">
        <v>0</v>
      </c>
      <c r="AX1204">
        <v>0</v>
      </c>
      <c r="AY1204" t="s">
        <v>345</v>
      </c>
      <c r="AZ1204">
        <v>1</v>
      </c>
      <c r="BA1204">
        <v>0</v>
      </c>
      <c r="BB1204">
        <v>0</v>
      </c>
      <c r="BC1204">
        <v>0</v>
      </c>
      <c r="BD1204">
        <v>0</v>
      </c>
      <c r="BE1204">
        <v>0</v>
      </c>
      <c r="BF1204">
        <v>0</v>
      </c>
      <c r="BG1204">
        <v>0</v>
      </c>
      <c r="BH1204">
        <v>0</v>
      </c>
      <c r="BI1204" t="s">
        <v>52</v>
      </c>
      <c r="BK1204" t="s">
        <v>386</v>
      </c>
      <c r="BL1204" t="s">
        <v>130</v>
      </c>
      <c r="BM1204" t="s">
        <v>130</v>
      </c>
      <c r="BN1204" t="s">
        <v>119</v>
      </c>
      <c r="BO1204" t="s">
        <v>923</v>
      </c>
      <c r="BP1204">
        <v>0</v>
      </c>
      <c r="BQ1204">
        <v>1</v>
      </c>
      <c r="BR1204">
        <v>0</v>
      </c>
      <c r="BS1204">
        <v>0</v>
      </c>
      <c r="BT1204">
        <v>0</v>
      </c>
      <c r="BU1204">
        <v>0</v>
      </c>
      <c r="BV1204">
        <v>0</v>
      </c>
      <c r="BW1204">
        <v>0</v>
      </c>
      <c r="BX1204">
        <v>0</v>
      </c>
      <c r="BY1204">
        <v>0</v>
      </c>
      <c r="BZ1204">
        <v>0</v>
      </c>
      <c r="CA1204">
        <v>0</v>
      </c>
      <c r="CB1204">
        <v>0</v>
      </c>
      <c r="CC1204">
        <v>0</v>
      </c>
      <c r="CD1204">
        <v>0</v>
      </c>
      <c r="CE1204" t="s">
        <v>142</v>
      </c>
      <c r="CG1204" t="s">
        <v>150</v>
      </c>
      <c r="CI1204" t="s">
        <v>128</v>
      </c>
      <c r="CJ1204" t="s">
        <v>52</v>
      </c>
      <c r="CL1204" t="s">
        <v>52</v>
      </c>
      <c r="CN1204" t="s">
        <v>346</v>
      </c>
      <c r="CP1204">
        <v>9</v>
      </c>
      <c r="CS1204" t="s">
        <v>347</v>
      </c>
    </row>
    <row r="1205" spans="1:98" customFormat="1">
      <c r="A1205">
        <v>148717</v>
      </c>
      <c r="B1205" t="s">
        <v>650</v>
      </c>
      <c r="C1205" t="s">
        <v>360</v>
      </c>
      <c r="D1205">
        <v>1964</v>
      </c>
      <c r="E1205">
        <v>62</v>
      </c>
      <c r="F1205" t="s">
        <v>339</v>
      </c>
      <c r="G1205" t="s">
        <v>49</v>
      </c>
      <c r="H1205" t="s">
        <v>453</v>
      </c>
      <c r="I1205" t="s">
        <v>367</v>
      </c>
      <c r="J1205" t="s">
        <v>325</v>
      </c>
      <c r="K1205" s="329">
        <v>46120.451782407406</v>
      </c>
      <c r="L1205" t="s">
        <v>309</v>
      </c>
      <c r="M1205" t="s">
        <v>506</v>
      </c>
      <c r="N1205" t="s">
        <v>932</v>
      </c>
      <c r="O1205" t="s">
        <v>507</v>
      </c>
      <c r="P1205" t="s">
        <v>342</v>
      </c>
      <c r="R1205" t="s">
        <v>383</v>
      </c>
      <c r="S1205" t="s">
        <v>121</v>
      </c>
      <c r="T1205" t="s">
        <v>121</v>
      </c>
      <c r="U1205" t="s">
        <v>331</v>
      </c>
      <c r="V1205" t="s">
        <v>107</v>
      </c>
      <c r="W1205" t="s">
        <v>1081</v>
      </c>
      <c r="X1205">
        <v>0</v>
      </c>
      <c r="Y1205">
        <v>0</v>
      </c>
      <c r="Z1205">
        <v>1</v>
      </c>
      <c r="AA1205">
        <v>1</v>
      </c>
      <c r="AB1205">
        <v>0</v>
      </c>
      <c r="AC1205">
        <v>0</v>
      </c>
      <c r="AD1205">
        <v>1</v>
      </c>
      <c r="AE1205">
        <v>0</v>
      </c>
      <c r="AF1205">
        <v>0</v>
      </c>
      <c r="AG1205">
        <v>0</v>
      </c>
      <c r="AH1205">
        <v>0</v>
      </c>
      <c r="AI1205">
        <v>0</v>
      </c>
      <c r="AJ1205">
        <v>0</v>
      </c>
      <c r="AK1205">
        <v>0</v>
      </c>
      <c r="AL1205">
        <v>0</v>
      </c>
      <c r="AM1205">
        <v>0</v>
      </c>
      <c r="AN1205">
        <v>0</v>
      </c>
      <c r="AO1205">
        <v>0</v>
      </c>
      <c r="AP1205" t="s">
        <v>399</v>
      </c>
      <c r="AQ1205">
        <v>0</v>
      </c>
      <c r="AR1205">
        <v>0</v>
      </c>
      <c r="AS1205">
        <v>0</v>
      </c>
      <c r="AT1205">
        <v>0</v>
      </c>
      <c r="AU1205">
        <v>0</v>
      </c>
      <c r="AV1205">
        <v>0</v>
      </c>
      <c r="AW1205">
        <v>1</v>
      </c>
      <c r="AX1205">
        <v>0</v>
      </c>
      <c r="AY1205" t="s">
        <v>345</v>
      </c>
      <c r="AZ1205">
        <v>1</v>
      </c>
      <c r="BA1205">
        <v>0</v>
      </c>
      <c r="BB1205">
        <v>0</v>
      </c>
      <c r="BC1205">
        <v>0</v>
      </c>
      <c r="BD1205">
        <v>0</v>
      </c>
      <c r="BE1205">
        <v>0</v>
      </c>
      <c r="BF1205">
        <v>0</v>
      </c>
      <c r="BG1205">
        <v>0</v>
      </c>
      <c r="BH1205">
        <v>0</v>
      </c>
      <c r="BK1205" t="s">
        <v>130</v>
      </c>
      <c r="BL1205" t="s">
        <v>386</v>
      </c>
      <c r="BM1205" t="s">
        <v>130</v>
      </c>
      <c r="BN1205" t="s">
        <v>120</v>
      </c>
      <c r="BO1205" t="s">
        <v>938</v>
      </c>
      <c r="BP1205">
        <v>0</v>
      </c>
      <c r="BQ1205">
        <v>0</v>
      </c>
      <c r="BR1205">
        <v>0</v>
      </c>
      <c r="BS1205">
        <v>0</v>
      </c>
      <c r="BT1205">
        <v>0</v>
      </c>
      <c r="BU1205">
        <v>0</v>
      </c>
      <c r="BV1205">
        <v>0</v>
      </c>
      <c r="BW1205">
        <v>1</v>
      </c>
      <c r="BX1205">
        <v>0</v>
      </c>
      <c r="BY1205">
        <v>0</v>
      </c>
      <c r="BZ1205">
        <v>0</v>
      </c>
      <c r="CA1205">
        <v>0</v>
      </c>
      <c r="CB1205">
        <v>0</v>
      </c>
      <c r="CC1205">
        <v>0</v>
      </c>
      <c r="CD1205">
        <v>0</v>
      </c>
      <c r="CE1205" t="s">
        <v>335</v>
      </c>
      <c r="CG1205" t="s">
        <v>335</v>
      </c>
      <c r="CI1205" t="s">
        <v>130</v>
      </c>
      <c r="CJ1205" t="s">
        <v>51</v>
      </c>
      <c r="CL1205" t="s">
        <v>52</v>
      </c>
      <c r="CN1205" t="s">
        <v>346</v>
      </c>
      <c r="CP1205">
        <v>8</v>
      </c>
      <c r="CS1205" t="s">
        <v>337</v>
      </c>
    </row>
    <row r="1206" spans="1:98" customFormat="1">
      <c r="A1206">
        <v>199200</v>
      </c>
      <c r="B1206" t="s">
        <v>321</v>
      </c>
      <c r="C1206" t="s">
        <v>360</v>
      </c>
      <c r="D1206">
        <v>1972</v>
      </c>
      <c r="E1206">
        <v>54</v>
      </c>
      <c r="F1206" t="s">
        <v>58</v>
      </c>
      <c r="G1206" t="s">
        <v>49</v>
      </c>
      <c r="H1206" t="s">
        <v>377</v>
      </c>
      <c r="I1206" t="s">
        <v>349</v>
      </c>
      <c r="J1206" t="s">
        <v>325</v>
      </c>
      <c r="K1206" s="329">
        <v>46120.422743055555</v>
      </c>
      <c r="L1206" t="s">
        <v>309</v>
      </c>
      <c r="M1206" t="s">
        <v>425</v>
      </c>
      <c r="N1206" t="s">
        <v>426</v>
      </c>
      <c r="O1206" t="s">
        <v>364</v>
      </c>
      <c r="P1206" t="s">
        <v>365</v>
      </c>
      <c r="R1206" t="s">
        <v>122</v>
      </c>
      <c r="S1206" t="s">
        <v>122</v>
      </c>
      <c r="T1206" t="s">
        <v>343</v>
      </c>
      <c r="U1206" t="s">
        <v>331</v>
      </c>
      <c r="V1206" t="s">
        <v>111</v>
      </c>
      <c r="W1206" t="s">
        <v>392</v>
      </c>
      <c r="X1206">
        <v>1</v>
      </c>
      <c r="Y1206">
        <v>0</v>
      </c>
      <c r="Z1206">
        <v>0</v>
      </c>
      <c r="AA1206">
        <v>0</v>
      </c>
      <c r="AB1206">
        <v>0</v>
      </c>
      <c r="AC1206">
        <v>0</v>
      </c>
      <c r="AD1206">
        <v>0</v>
      </c>
      <c r="AE1206">
        <v>0</v>
      </c>
      <c r="AF1206">
        <v>0</v>
      </c>
      <c r="AG1206">
        <v>0</v>
      </c>
      <c r="AH1206">
        <v>0</v>
      </c>
      <c r="AI1206">
        <v>0</v>
      </c>
      <c r="AJ1206">
        <v>0</v>
      </c>
      <c r="AK1206">
        <v>0</v>
      </c>
      <c r="AL1206">
        <v>0</v>
      </c>
      <c r="AM1206">
        <v>0</v>
      </c>
      <c r="AN1206">
        <v>0</v>
      </c>
      <c r="AO1206">
        <v>0</v>
      </c>
      <c r="AP1206" t="s">
        <v>345</v>
      </c>
      <c r="AQ1206">
        <v>1</v>
      </c>
      <c r="AR1206">
        <v>0</v>
      </c>
      <c r="AS1206">
        <v>0</v>
      </c>
      <c r="AT1206">
        <v>0</v>
      </c>
      <c r="AU1206">
        <v>0</v>
      </c>
      <c r="AV1206">
        <v>0</v>
      </c>
      <c r="AW1206">
        <v>0</v>
      </c>
      <c r="AX1206">
        <v>0</v>
      </c>
      <c r="AY1206" t="s">
        <v>345</v>
      </c>
      <c r="AZ1206">
        <v>1</v>
      </c>
      <c r="BA1206">
        <v>0</v>
      </c>
      <c r="BB1206">
        <v>0</v>
      </c>
      <c r="BC1206">
        <v>0</v>
      </c>
      <c r="BD1206">
        <v>0</v>
      </c>
      <c r="BE1206">
        <v>0</v>
      </c>
      <c r="BF1206">
        <v>0</v>
      </c>
      <c r="BG1206">
        <v>0</v>
      </c>
      <c r="BH1206">
        <v>0</v>
      </c>
      <c r="BI1206" t="s">
        <v>51</v>
      </c>
      <c r="BK1206" t="s">
        <v>134</v>
      </c>
      <c r="BL1206" t="s">
        <v>386</v>
      </c>
      <c r="BM1206" t="s">
        <v>129</v>
      </c>
      <c r="BN1206" t="s">
        <v>120</v>
      </c>
      <c r="BO1206" t="s">
        <v>922</v>
      </c>
      <c r="BP1206">
        <v>1</v>
      </c>
      <c r="BQ1206">
        <v>0</v>
      </c>
      <c r="BR1206">
        <v>0</v>
      </c>
      <c r="BS1206">
        <v>0</v>
      </c>
      <c r="BT1206">
        <v>0</v>
      </c>
      <c r="BU1206">
        <v>0</v>
      </c>
      <c r="BV1206">
        <v>0</v>
      </c>
      <c r="BW1206">
        <v>0</v>
      </c>
      <c r="BX1206">
        <v>0</v>
      </c>
      <c r="BY1206">
        <v>0</v>
      </c>
      <c r="BZ1206">
        <v>0</v>
      </c>
      <c r="CA1206">
        <v>0</v>
      </c>
      <c r="CB1206">
        <v>0</v>
      </c>
      <c r="CC1206">
        <v>0</v>
      </c>
      <c r="CD1206">
        <v>0</v>
      </c>
      <c r="CE1206" t="s">
        <v>335</v>
      </c>
      <c r="CG1206" t="s">
        <v>335</v>
      </c>
      <c r="CI1206" t="s">
        <v>130</v>
      </c>
      <c r="CJ1206" t="s">
        <v>51</v>
      </c>
      <c r="CL1206" t="s">
        <v>51</v>
      </c>
      <c r="CN1206" t="s">
        <v>346</v>
      </c>
      <c r="CP1206">
        <v>10</v>
      </c>
    </row>
    <row r="1207" spans="1:98" customFormat="1">
      <c r="A1207">
        <v>199198</v>
      </c>
      <c r="B1207" t="s">
        <v>356</v>
      </c>
      <c r="C1207" t="s">
        <v>360</v>
      </c>
      <c r="D1207">
        <v>1961</v>
      </c>
      <c r="E1207">
        <v>65</v>
      </c>
      <c r="F1207" t="s">
        <v>339</v>
      </c>
      <c r="G1207" t="s">
        <v>79</v>
      </c>
      <c r="H1207" t="s">
        <v>675</v>
      </c>
      <c r="I1207" t="s">
        <v>397</v>
      </c>
      <c r="J1207" t="s">
        <v>350</v>
      </c>
      <c r="K1207" s="329">
        <v>46120.413958333331</v>
      </c>
      <c r="L1207" t="s">
        <v>309</v>
      </c>
      <c r="M1207" t="s">
        <v>356</v>
      </c>
      <c r="N1207" t="s">
        <v>357</v>
      </c>
      <c r="O1207" t="s">
        <v>358</v>
      </c>
      <c r="P1207" t="s">
        <v>329</v>
      </c>
      <c r="R1207" t="s">
        <v>123</v>
      </c>
      <c r="S1207" t="s">
        <v>122</v>
      </c>
      <c r="T1207" t="s">
        <v>330</v>
      </c>
      <c r="U1207" t="s">
        <v>372</v>
      </c>
      <c r="V1207" t="s">
        <v>107</v>
      </c>
      <c r="W1207" t="s">
        <v>384</v>
      </c>
      <c r="X1207">
        <v>0</v>
      </c>
      <c r="Y1207">
        <v>0</v>
      </c>
      <c r="Z1207">
        <v>0</v>
      </c>
      <c r="AA1207">
        <v>0</v>
      </c>
      <c r="AB1207">
        <v>1</v>
      </c>
      <c r="AC1207">
        <v>0</v>
      </c>
      <c r="AD1207">
        <v>0</v>
      </c>
      <c r="AE1207">
        <v>0</v>
      </c>
      <c r="AF1207">
        <v>0</v>
      </c>
      <c r="AG1207">
        <v>0</v>
      </c>
      <c r="AH1207">
        <v>0</v>
      </c>
      <c r="AI1207">
        <v>0</v>
      </c>
      <c r="AJ1207">
        <v>0</v>
      </c>
      <c r="AK1207">
        <v>0</v>
      </c>
      <c r="AL1207">
        <v>0</v>
      </c>
      <c r="AM1207">
        <v>0</v>
      </c>
      <c r="AN1207">
        <v>0</v>
      </c>
      <c r="AO1207">
        <v>0</v>
      </c>
      <c r="AP1207" t="s">
        <v>345</v>
      </c>
      <c r="AQ1207">
        <v>1</v>
      </c>
      <c r="AR1207">
        <v>0</v>
      </c>
      <c r="AS1207">
        <v>0</v>
      </c>
      <c r="AT1207">
        <v>0</v>
      </c>
      <c r="AU1207">
        <v>0</v>
      </c>
      <c r="AV1207">
        <v>0</v>
      </c>
      <c r="AW1207">
        <v>0</v>
      </c>
      <c r="AX1207">
        <v>0</v>
      </c>
      <c r="AY1207" t="s">
        <v>345</v>
      </c>
      <c r="AZ1207">
        <v>1</v>
      </c>
      <c r="BA1207">
        <v>0</v>
      </c>
      <c r="BB1207">
        <v>0</v>
      </c>
      <c r="BC1207">
        <v>0</v>
      </c>
      <c r="BD1207">
        <v>0</v>
      </c>
      <c r="BE1207">
        <v>0</v>
      </c>
      <c r="BF1207">
        <v>0</v>
      </c>
      <c r="BG1207">
        <v>0</v>
      </c>
      <c r="BH1207">
        <v>0</v>
      </c>
      <c r="BK1207" t="s">
        <v>129</v>
      </c>
      <c r="BL1207" t="s">
        <v>132</v>
      </c>
      <c r="BM1207" t="s">
        <v>131</v>
      </c>
      <c r="BN1207" t="s">
        <v>117</v>
      </c>
      <c r="BO1207" t="s">
        <v>927</v>
      </c>
      <c r="BP1207">
        <v>0</v>
      </c>
      <c r="BQ1207">
        <v>1</v>
      </c>
      <c r="BR1207">
        <v>0</v>
      </c>
      <c r="BS1207">
        <v>0</v>
      </c>
      <c r="BT1207">
        <v>0</v>
      </c>
      <c r="BU1207">
        <v>1</v>
      </c>
      <c r="BV1207">
        <v>0</v>
      </c>
      <c r="BW1207">
        <v>0</v>
      </c>
      <c r="BX1207">
        <v>0</v>
      </c>
      <c r="BY1207">
        <v>0</v>
      </c>
      <c r="BZ1207">
        <v>0</v>
      </c>
      <c r="CA1207">
        <v>0</v>
      </c>
      <c r="CB1207">
        <v>0</v>
      </c>
      <c r="CC1207">
        <v>0</v>
      </c>
      <c r="CD1207">
        <v>0</v>
      </c>
      <c r="CE1207" t="s">
        <v>138</v>
      </c>
      <c r="CG1207" t="s">
        <v>142</v>
      </c>
      <c r="CI1207" t="s">
        <v>129</v>
      </c>
      <c r="CJ1207" t="s">
        <v>52</v>
      </c>
      <c r="CK1207" t="s">
        <v>3517</v>
      </c>
      <c r="CL1207" t="s">
        <v>52</v>
      </c>
      <c r="CM1207" t="s">
        <v>1672</v>
      </c>
      <c r="CN1207" t="s">
        <v>346</v>
      </c>
      <c r="CP1207">
        <v>8</v>
      </c>
      <c r="CQ1207" t="s">
        <v>3518</v>
      </c>
      <c r="CR1207" t="s">
        <v>3519</v>
      </c>
      <c r="CS1207" t="s">
        <v>347</v>
      </c>
      <c r="CT1207" t="s">
        <v>3520</v>
      </c>
    </row>
    <row r="1208" spans="1:98" customFormat="1">
      <c r="A1208">
        <v>199195</v>
      </c>
      <c r="B1208" t="s">
        <v>425</v>
      </c>
      <c r="C1208" t="s">
        <v>322</v>
      </c>
      <c r="D1208">
        <v>1966</v>
      </c>
      <c r="E1208">
        <v>60</v>
      </c>
      <c r="F1208" t="s">
        <v>339</v>
      </c>
      <c r="G1208" t="s">
        <v>80</v>
      </c>
      <c r="H1208" t="s">
        <v>574</v>
      </c>
      <c r="I1208" t="s">
        <v>367</v>
      </c>
      <c r="J1208" t="s">
        <v>325</v>
      </c>
      <c r="K1208" s="329">
        <v>46120.334849537037</v>
      </c>
      <c r="L1208" t="s">
        <v>309</v>
      </c>
      <c r="M1208" t="s">
        <v>425</v>
      </c>
      <c r="N1208" t="s">
        <v>426</v>
      </c>
      <c r="O1208" t="s">
        <v>364</v>
      </c>
      <c r="P1208" t="s">
        <v>365</v>
      </c>
      <c r="R1208" t="s">
        <v>123</v>
      </c>
      <c r="S1208" t="s">
        <v>122</v>
      </c>
      <c r="T1208" t="s">
        <v>343</v>
      </c>
      <c r="U1208" t="s">
        <v>82</v>
      </c>
      <c r="V1208" t="s">
        <v>105</v>
      </c>
      <c r="W1208" t="s">
        <v>1358</v>
      </c>
      <c r="X1208">
        <v>1</v>
      </c>
      <c r="Y1208">
        <v>1</v>
      </c>
      <c r="Z1208">
        <v>1</v>
      </c>
      <c r="AA1208">
        <v>1</v>
      </c>
      <c r="AB1208">
        <v>1</v>
      </c>
      <c r="AC1208">
        <v>0</v>
      </c>
      <c r="AD1208">
        <v>0</v>
      </c>
      <c r="AE1208">
        <v>0</v>
      </c>
      <c r="AF1208">
        <v>0</v>
      </c>
      <c r="AG1208">
        <v>0</v>
      </c>
      <c r="AH1208">
        <v>1</v>
      </c>
      <c r="AI1208">
        <v>0</v>
      </c>
      <c r="AJ1208">
        <v>0</v>
      </c>
      <c r="AK1208">
        <v>0</v>
      </c>
      <c r="AL1208">
        <v>1</v>
      </c>
      <c r="AM1208">
        <v>0</v>
      </c>
      <c r="AN1208">
        <v>0</v>
      </c>
      <c r="AO1208">
        <v>0</v>
      </c>
      <c r="AP1208" t="s">
        <v>345</v>
      </c>
      <c r="AQ1208">
        <v>1</v>
      </c>
      <c r="AR1208">
        <v>0</v>
      </c>
      <c r="AS1208">
        <v>0</v>
      </c>
      <c r="AT1208">
        <v>0</v>
      </c>
      <c r="AU1208">
        <v>0</v>
      </c>
      <c r="AV1208">
        <v>0</v>
      </c>
      <c r="AW1208">
        <v>0</v>
      </c>
      <c r="AX1208">
        <v>0</v>
      </c>
      <c r="AY1208" t="s">
        <v>345</v>
      </c>
      <c r="AZ1208">
        <v>1</v>
      </c>
      <c r="BA1208">
        <v>0</v>
      </c>
      <c r="BB1208">
        <v>0</v>
      </c>
      <c r="BC1208">
        <v>0</v>
      </c>
      <c r="BD1208">
        <v>0</v>
      </c>
      <c r="BE1208">
        <v>0</v>
      </c>
      <c r="BF1208">
        <v>0</v>
      </c>
      <c r="BG1208">
        <v>0</v>
      </c>
      <c r="BH1208">
        <v>0</v>
      </c>
      <c r="BK1208" t="s">
        <v>132</v>
      </c>
      <c r="BL1208" t="s">
        <v>127</v>
      </c>
      <c r="BM1208" t="s">
        <v>131</v>
      </c>
      <c r="BN1208" t="s">
        <v>117</v>
      </c>
      <c r="BO1208" t="s">
        <v>935</v>
      </c>
      <c r="BP1208">
        <v>0</v>
      </c>
      <c r="BQ1208">
        <v>0</v>
      </c>
      <c r="BR1208">
        <v>0</v>
      </c>
      <c r="BS1208">
        <v>0</v>
      </c>
      <c r="BT1208">
        <v>0</v>
      </c>
      <c r="BU1208">
        <v>0</v>
      </c>
      <c r="BV1208">
        <v>0</v>
      </c>
      <c r="BW1208">
        <v>0</v>
      </c>
      <c r="BX1208">
        <v>0</v>
      </c>
      <c r="BY1208">
        <v>0</v>
      </c>
      <c r="BZ1208">
        <v>0</v>
      </c>
      <c r="CA1208">
        <v>0</v>
      </c>
      <c r="CB1208">
        <v>0</v>
      </c>
      <c r="CC1208">
        <v>1</v>
      </c>
      <c r="CD1208">
        <v>0</v>
      </c>
      <c r="CE1208" t="s">
        <v>142</v>
      </c>
      <c r="CG1208" t="s">
        <v>335</v>
      </c>
      <c r="CH1208" t="s">
        <v>3521</v>
      </c>
      <c r="CI1208" t="s">
        <v>130</v>
      </c>
      <c r="CJ1208" t="s">
        <v>53</v>
      </c>
      <c r="CK1208" t="s">
        <v>3522</v>
      </c>
      <c r="CL1208" t="s">
        <v>52</v>
      </c>
      <c r="CN1208" t="s">
        <v>346</v>
      </c>
      <c r="CP1208">
        <v>10</v>
      </c>
      <c r="CS1208" t="s">
        <v>337</v>
      </c>
    </row>
    <row r="1209" spans="1:98" customFormat="1">
      <c r="A1209">
        <v>199196</v>
      </c>
      <c r="B1209" t="s">
        <v>326</v>
      </c>
      <c r="C1209" t="s">
        <v>360</v>
      </c>
      <c r="D1209">
        <v>1970</v>
      </c>
      <c r="E1209">
        <v>56</v>
      </c>
      <c r="F1209" t="s">
        <v>58</v>
      </c>
      <c r="G1209" t="s">
        <v>84</v>
      </c>
      <c r="H1209" t="s">
        <v>616</v>
      </c>
      <c r="I1209" t="s">
        <v>367</v>
      </c>
      <c r="J1209" t="s">
        <v>325</v>
      </c>
      <c r="K1209" s="329">
        <v>46120.334675925929</v>
      </c>
      <c r="L1209" t="s">
        <v>309</v>
      </c>
      <c r="M1209" t="s">
        <v>326</v>
      </c>
      <c r="N1209" t="s">
        <v>327</v>
      </c>
      <c r="O1209" t="s">
        <v>328</v>
      </c>
      <c r="P1209" t="s">
        <v>329</v>
      </c>
      <c r="R1209" t="s">
        <v>122</v>
      </c>
      <c r="S1209" t="s">
        <v>122</v>
      </c>
      <c r="T1209" t="s">
        <v>330</v>
      </c>
      <c r="U1209" t="s">
        <v>331</v>
      </c>
      <c r="V1209" t="s">
        <v>105</v>
      </c>
      <c r="W1209" t="s">
        <v>423</v>
      </c>
      <c r="X1209">
        <v>0</v>
      </c>
      <c r="Y1209">
        <v>0</v>
      </c>
      <c r="Z1209">
        <v>0</v>
      </c>
      <c r="AA1209">
        <v>0</v>
      </c>
      <c r="AB1209">
        <v>0</v>
      </c>
      <c r="AC1209">
        <v>0</v>
      </c>
      <c r="AD1209">
        <v>0</v>
      </c>
      <c r="AE1209">
        <v>0</v>
      </c>
      <c r="AF1209">
        <v>0</v>
      </c>
      <c r="AG1209">
        <v>0</v>
      </c>
      <c r="AH1209">
        <v>0</v>
      </c>
      <c r="AI1209">
        <v>0</v>
      </c>
      <c r="AJ1209">
        <v>0</v>
      </c>
      <c r="AK1209">
        <v>0</v>
      </c>
      <c r="AL1209">
        <v>0</v>
      </c>
      <c r="AM1209">
        <v>1</v>
      </c>
      <c r="AN1209">
        <v>0</v>
      </c>
      <c r="AO1209">
        <v>0</v>
      </c>
      <c r="AP1209" t="s">
        <v>345</v>
      </c>
      <c r="AQ1209">
        <v>1</v>
      </c>
      <c r="AR1209">
        <v>0</v>
      </c>
      <c r="AS1209">
        <v>0</v>
      </c>
      <c r="AT1209">
        <v>0</v>
      </c>
      <c r="AU1209">
        <v>0</v>
      </c>
      <c r="AV1209">
        <v>0</v>
      </c>
      <c r="AW1209">
        <v>0</v>
      </c>
      <c r="AX1209">
        <v>0</v>
      </c>
      <c r="AY1209" t="s">
        <v>500</v>
      </c>
      <c r="AZ1209">
        <v>1</v>
      </c>
      <c r="BA1209">
        <v>0</v>
      </c>
      <c r="BB1209">
        <v>0</v>
      </c>
      <c r="BC1209">
        <v>0</v>
      </c>
      <c r="BD1209">
        <v>0</v>
      </c>
      <c r="BE1209">
        <v>0</v>
      </c>
      <c r="BF1209">
        <v>1</v>
      </c>
      <c r="BG1209">
        <v>0</v>
      </c>
      <c r="BH1209">
        <v>0</v>
      </c>
      <c r="BJ1209" t="s">
        <v>3523</v>
      </c>
      <c r="BK1209" t="s">
        <v>131</v>
      </c>
      <c r="BL1209" t="s">
        <v>131</v>
      </c>
      <c r="BM1209" t="s">
        <v>130</v>
      </c>
      <c r="BN1209" t="s">
        <v>117</v>
      </c>
      <c r="BO1209" t="s">
        <v>924</v>
      </c>
      <c r="BP1209">
        <v>0</v>
      </c>
      <c r="BQ1209">
        <v>0</v>
      </c>
      <c r="BR1209">
        <v>0</v>
      </c>
      <c r="BS1209">
        <v>0</v>
      </c>
      <c r="BT1209">
        <v>0</v>
      </c>
      <c r="BU1209">
        <v>1</v>
      </c>
      <c r="BV1209">
        <v>0</v>
      </c>
      <c r="BW1209">
        <v>0</v>
      </c>
      <c r="BX1209">
        <v>0</v>
      </c>
      <c r="BY1209">
        <v>0</v>
      </c>
      <c r="BZ1209">
        <v>0</v>
      </c>
      <c r="CA1209">
        <v>0</v>
      </c>
      <c r="CB1209">
        <v>0</v>
      </c>
      <c r="CC1209">
        <v>0</v>
      </c>
      <c r="CD1209">
        <v>0</v>
      </c>
      <c r="CE1209" t="s">
        <v>205</v>
      </c>
      <c r="CG1209" t="s">
        <v>335</v>
      </c>
      <c r="CH1209" t="s">
        <v>1798</v>
      </c>
      <c r="CI1209" t="s">
        <v>131</v>
      </c>
      <c r="CJ1209" t="s">
        <v>52</v>
      </c>
      <c r="CL1209" t="s">
        <v>52</v>
      </c>
      <c r="CN1209" t="s">
        <v>346</v>
      </c>
      <c r="CP1209">
        <v>8</v>
      </c>
      <c r="CS1209" t="s">
        <v>347</v>
      </c>
    </row>
    <row r="1210" spans="1:98" customFormat="1">
      <c r="A1210">
        <v>199186</v>
      </c>
      <c r="B1210" t="s">
        <v>321</v>
      </c>
      <c r="C1210" t="s">
        <v>322</v>
      </c>
      <c r="D1210">
        <v>1990</v>
      </c>
      <c r="E1210">
        <v>36</v>
      </c>
      <c r="F1210" t="s">
        <v>57</v>
      </c>
      <c r="G1210" t="s">
        <v>49</v>
      </c>
      <c r="H1210" t="s">
        <v>450</v>
      </c>
      <c r="I1210" t="s">
        <v>349</v>
      </c>
      <c r="J1210" t="s">
        <v>325</v>
      </c>
      <c r="K1210" s="329">
        <v>46120.333726851852</v>
      </c>
      <c r="L1210" t="s">
        <v>309</v>
      </c>
      <c r="M1210" t="s">
        <v>445</v>
      </c>
      <c r="N1210" t="s">
        <v>447</v>
      </c>
      <c r="O1210" t="s">
        <v>328</v>
      </c>
      <c r="P1210" t="s">
        <v>329</v>
      </c>
      <c r="R1210" t="s">
        <v>122</v>
      </c>
      <c r="S1210" t="s">
        <v>122</v>
      </c>
      <c r="T1210" t="s">
        <v>330</v>
      </c>
      <c r="U1210" t="s">
        <v>331</v>
      </c>
      <c r="V1210" t="s">
        <v>105</v>
      </c>
      <c r="W1210" t="s">
        <v>392</v>
      </c>
      <c r="X1210">
        <v>1</v>
      </c>
      <c r="Y1210">
        <v>0</v>
      </c>
      <c r="Z1210">
        <v>0</v>
      </c>
      <c r="AA1210">
        <v>0</v>
      </c>
      <c r="AB1210">
        <v>0</v>
      </c>
      <c r="AC1210">
        <v>0</v>
      </c>
      <c r="AD1210">
        <v>0</v>
      </c>
      <c r="AE1210">
        <v>0</v>
      </c>
      <c r="AF1210">
        <v>0</v>
      </c>
      <c r="AG1210">
        <v>0</v>
      </c>
      <c r="AH1210">
        <v>0</v>
      </c>
      <c r="AI1210">
        <v>0</v>
      </c>
      <c r="AJ1210">
        <v>0</v>
      </c>
      <c r="AK1210">
        <v>0</v>
      </c>
      <c r="AL1210">
        <v>0</v>
      </c>
      <c r="AM1210">
        <v>0</v>
      </c>
      <c r="AN1210">
        <v>0</v>
      </c>
      <c r="AO1210">
        <v>0</v>
      </c>
      <c r="AP1210" t="s">
        <v>345</v>
      </c>
      <c r="AQ1210">
        <v>1</v>
      </c>
      <c r="AR1210">
        <v>0</v>
      </c>
      <c r="AS1210">
        <v>0</v>
      </c>
      <c r="AT1210">
        <v>0</v>
      </c>
      <c r="AU1210">
        <v>0</v>
      </c>
      <c r="AV1210">
        <v>0</v>
      </c>
      <c r="AW1210">
        <v>0</v>
      </c>
      <c r="AX1210">
        <v>0</v>
      </c>
      <c r="AY1210" t="s">
        <v>345</v>
      </c>
      <c r="AZ1210">
        <v>1</v>
      </c>
      <c r="BA1210">
        <v>0</v>
      </c>
      <c r="BB1210">
        <v>0</v>
      </c>
      <c r="BC1210">
        <v>0</v>
      </c>
      <c r="BD1210">
        <v>0</v>
      </c>
      <c r="BE1210">
        <v>0</v>
      </c>
      <c r="BF1210">
        <v>0</v>
      </c>
      <c r="BG1210">
        <v>0</v>
      </c>
      <c r="BH1210">
        <v>0</v>
      </c>
      <c r="BI1210" t="s">
        <v>51</v>
      </c>
      <c r="BK1210" t="s">
        <v>130</v>
      </c>
      <c r="BL1210" t="s">
        <v>130</v>
      </c>
      <c r="BM1210" t="s">
        <v>129</v>
      </c>
      <c r="BN1210" t="s">
        <v>120</v>
      </c>
      <c r="BO1210" t="s">
        <v>956</v>
      </c>
      <c r="BP1210">
        <v>0</v>
      </c>
      <c r="BQ1210">
        <v>0</v>
      </c>
      <c r="BR1210">
        <v>0</v>
      </c>
      <c r="BS1210">
        <v>0</v>
      </c>
      <c r="BT1210">
        <v>1</v>
      </c>
      <c r="BU1210">
        <v>0</v>
      </c>
      <c r="BV1210">
        <v>0</v>
      </c>
      <c r="BW1210">
        <v>0</v>
      </c>
      <c r="BX1210">
        <v>0</v>
      </c>
      <c r="BY1210">
        <v>0</v>
      </c>
      <c r="BZ1210">
        <v>0</v>
      </c>
      <c r="CA1210">
        <v>0</v>
      </c>
      <c r="CB1210">
        <v>0</v>
      </c>
      <c r="CC1210">
        <v>0</v>
      </c>
      <c r="CD1210">
        <v>0</v>
      </c>
      <c r="CE1210" t="s">
        <v>146</v>
      </c>
      <c r="CG1210" t="s">
        <v>137</v>
      </c>
      <c r="CI1210" t="s">
        <v>130</v>
      </c>
      <c r="CJ1210" t="s">
        <v>51</v>
      </c>
      <c r="CL1210" t="s">
        <v>51</v>
      </c>
      <c r="CN1210" t="s">
        <v>346</v>
      </c>
      <c r="CP1210">
        <v>10</v>
      </c>
      <c r="CS1210" t="s">
        <v>337</v>
      </c>
    </row>
    <row r="1211" spans="1:98" customFormat="1">
      <c r="A1211">
        <v>199194</v>
      </c>
      <c r="B1211" t="s">
        <v>321</v>
      </c>
      <c r="C1211" t="s">
        <v>360</v>
      </c>
      <c r="D1211">
        <v>1965</v>
      </c>
      <c r="E1211">
        <v>61</v>
      </c>
      <c r="F1211" t="s">
        <v>339</v>
      </c>
      <c r="G1211" t="s">
        <v>73</v>
      </c>
      <c r="H1211" t="s">
        <v>1505</v>
      </c>
      <c r="I1211" t="s">
        <v>324</v>
      </c>
      <c r="J1211" t="s">
        <v>350</v>
      </c>
      <c r="K1211" s="329">
        <v>46120.274074074077</v>
      </c>
      <c r="L1211" t="s">
        <v>309</v>
      </c>
      <c r="M1211" t="s">
        <v>401</v>
      </c>
      <c r="N1211" t="s">
        <v>403</v>
      </c>
      <c r="O1211" t="s">
        <v>404</v>
      </c>
      <c r="P1211" t="s">
        <v>405</v>
      </c>
      <c r="Q1211" t="s">
        <v>306</v>
      </c>
      <c r="R1211" t="s">
        <v>124</v>
      </c>
      <c r="S1211" t="s">
        <v>122</v>
      </c>
      <c r="T1211" t="s">
        <v>343</v>
      </c>
      <c r="U1211" t="s">
        <v>83</v>
      </c>
      <c r="V1211" t="s">
        <v>112</v>
      </c>
      <c r="W1211" t="s">
        <v>384</v>
      </c>
      <c r="X1211">
        <v>0</v>
      </c>
      <c r="Y1211">
        <v>0</v>
      </c>
      <c r="Z1211">
        <v>0</v>
      </c>
      <c r="AA1211">
        <v>0</v>
      </c>
      <c r="AB1211">
        <v>1</v>
      </c>
      <c r="AC1211">
        <v>0</v>
      </c>
      <c r="AD1211">
        <v>0</v>
      </c>
      <c r="AE1211">
        <v>0</v>
      </c>
      <c r="AF1211">
        <v>0</v>
      </c>
      <c r="AG1211">
        <v>0</v>
      </c>
      <c r="AH1211">
        <v>0</v>
      </c>
      <c r="AI1211">
        <v>0</v>
      </c>
      <c r="AJ1211">
        <v>0</v>
      </c>
      <c r="AK1211">
        <v>0</v>
      </c>
      <c r="AL1211">
        <v>0</v>
      </c>
      <c r="AM1211">
        <v>0</v>
      </c>
      <c r="AN1211">
        <v>0</v>
      </c>
      <c r="AO1211">
        <v>0</v>
      </c>
      <c r="AP1211" t="s">
        <v>345</v>
      </c>
      <c r="AQ1211">
        <v>1</v>
      </c>
      <c r="AR1211">
        <v>0</v>
      </c>
      <c r="AS1211">
        <v>0</v>
      </c>
      <c r="AT1211">
        <v>0</v>
      </c>
      <c r="AU1211">
        <v>0</v>
      </c>
      <c r="AV1211">
        <v>0</v>
      </c>
      <c r="AW1211">
        <v>0</v>
      </c>
      <c r="AX1211">
        <v>0</v>
      </c>
      <c r="AY1211" t="s">
        <v>345</v>
      </c>
      <c r="AZ1211">
        <v>1</v>
      </c>
      <c r="BA1211">
        <v>0</v>
      </c>
      <c r="BB1211">
        <v>0</v>
      </c>
      <c r="BC1211">
        <v>0</v>
      </c>
      <c r="BD1211">
        <v>0</v>
      </c>
      <c r="BE1211">
        <v>0</v>
      </c>
      <c r="BF1211">
        <v>0</v>
      </c>
      <c r="BG1211">
        <v>0</v>
      </c>
      <c r="BH1211">
        <v>0</v>
      </c>
      <c r="BK1211" t="s">
        <v>386</v>
      </c>
      <c r="BL1211" t="s">
        <v>132</v>
      </c>
      <c r="BM1211" t="s">
        <v>131</v>
      </c>
      <c r="BN1211" t="s">
        <v>117</v>
      </c>
      <c r="BO1211" t="s">
        <v>928</v>
      </c>
      <c r="BP1211">
        <v>0</v>
      </c>
      <c r="BQ1211">
        <v>0</v>
      </c>
      <c r="BR1211">
        <v>0</v>
      </c>
      <c r="BS1211">
        <v>1</v>
      </c>
      <c r="BT1211">
        <v>0</v>
      </c>
      <c r="BU1211">
        <v>0</v>
      </c>
      <c r="BV1211">
        <v>0</v>
      </c>
      <c r="BW1211">
        <v>0</v>
      </c>
      <c r="BX1211">
        <v>0</v>
      </c>
      <c r="BY1211">
        <v>0</v>
      </c>
      <c r="BZ1211">
        <v>0</v>
      </c>
      <c r="CA1211">
        <v>0</v>
      </c>
      <c r="CB1211">
        <v>0</v>
      </c>
      <c r="CC1211">
        <v>0</v>
      </c>
      <c r="CD1211">
        <v>0</v>
      </c>
      <c r="CE1211" t="s">
        <v>335</v>
      </c>
      <c r="CG1211" t="s">
        <v>335</v>
      </c>
      <c r="CI1211" t="s">
        <v>128</v>
      </c>
      <c r="CJ1211" t="s">
        <v>53</v>
      </c>
      <c r="CL1211" t="s">
        <v>53</v>
      </c>
      <c r="CN1211" t="s">
        <v>346</v>
      </c>
      <c r="CP1211">
        <v>5</v>
      </c>
      <c r="CS1211" t="s">
        <v>347</v>
      </c>
    </row>
    <row r="1212" spans="1:98" customFormat="1">
      <c r="A1212">
        <v>199191</v>
      </c>
      <c r="B1212" t="s">
        <v>321</v>
      </c>
      <c r="C1212" t="s">
        <v>360</v>
      </c>
      <c r="D1212">
        <v>1971</v>
      </c>
      <c r="E1212">
        <v>55</v>
      </c>
      <c r="F1212" t="s">
        <v>58</v>
      </c>
      <c r="G1212" t="s">
        <v>68</v>
      </c>
      <c r="H1212" t="s">
        <v>3498</v>
      </c>
      <c r="I1212" t="s">
        <v>410</v>
      </c>
      <c r="J1212" t="s">
        <v>350</v>
      </c>
      <c r="K1212" s="329">
        <v>46119.862187500003</v>
      </c>
      <c r="L1212" t="s">
        <v>309</v>
      </c>
      <c r="M1212" t="s">
        <v>530</v>
      </c>
      <c r="N1212" t="s">
        <v>531</v>
      </c>
      <c r="O1212" t="s">
        <v>404</v>
      </c>
      <c r="P1212" t="s">
        <v>405</v>
      </c>
      <c r="Q1212" t="s">
        <v>306</v>
      </c>
      <c r="R1212" t="s">
        <v>122</v>
      </c>
      <c r="S1212" t="s">
        <v>122</v>
      </c>
      <c r="T1212" t="s">
        <v>394</v>
      </c>
      <c r="U1212" t="s">
        <v>372</v>
      </c>
      <c r="V1212" t="s">
        <v>106</v>
      </c>
      <c r="W1212" t="s">
        <v>610</v>
      </c>
      <c r="X1212">
        <v>0</v>
      </c>
      <c r="Y1212">
        <v>0</v>
      </c>
      <c r="Z1212">
        <v>1</v>
      </c>
      <c r="AA1212">
        <v>1</v>
      </c>
      <c r="AB1212">
        <v>1</v>
      </c>
      <c r="AC1212">
        <v>0</v>
      </c>
      <c r="AD1212">
        <v>0</v>
      </c>
      <c r="AE1212">
        <v>0</v>
      </c>
      <c r="AF1212">
        <v>0</v>
      </c>
      <c r="AG1212">
        <v>0</v>
      </c>
      <c r="AH1212">
        <v>0</v>
      </c>
      <c r="AI1212">
        <v>0</v>
      </c>
      <c r="AJ1212">
        <v>0</v>
      </c>
      <c r="AK1212">
        <v>0</v>
      </c>
      <c r="AL1212">
        <v>0</v>
      </c>
      <c r="AM1212">
        <v>0</v>
      </c>
      <c r="AN1212">
        <v>0</v>
      </c>
      <c r="AO1212">
        <v>0</v>
      </c>
      <c r="AP1212" t="s">
        <v>345</v>
      </c>
      <c r="AQ1212">
        <v>1</v>
      </c>
      <c r="AR1212">
        <v>0</v>
      </c>
      <c r="AS1212">
        <v>0</v>
      </c>
      <c r="AT1212">
        <v>0</v>
      </c>
      <c r="AU1212">
        <v>0</v>
      </c>
      <c r="AV1212">
        <v>0</v>
      </c>
      <c r="AW1212">
        <v>0</v>
      </c>
      <c r="AX1212">
        <v>0</v>
      </c>
      <c r="AY1212" t="s">
        <v>345</v>
      </c>
      <c r="AZ1212">
        <v>1</v>
      </c>
      <c r="BA1212">
        <v>0</v>
      </c>
      <c r="BB1212">
        <v>0</v>
      </c>
      <c r="BC1212">
        <v>0</v>
      </c>
      <c r="BD1212">
        <v>0</v>
      </c>
      <c r="BE1212">
        <v>0</v>
      </c>
      <c r="BF1212">
        <v>0</v>
      </c>
      <c r="BG1212">
        <v>0</v>
      </c>
      <c r="BH1212">
        <v>0</v>
      </c>
      <c r="BK1212" t="s">
        <v>131</v>
      </c>
      <c r="BL1212" t="s">
        <v>131</v>
      </c>
      <c r="BM1212" t="s">
        <v>131</v>
      </c>
      <c r="BN1212" t="s">
        <v>117</v>
      </c>
      <c r="BO1212" t="s">
        <v>924</v>
      </c>
      <c r="BP1212">
        <v>0</v>
      </c>
      <c r="BQ1212">
        <v>0</v>
      </c>
      <c r="BR1212">
        <v>0</v>
      </c>
      <c r="BS1212">
        <v>0</v>
      </c>
      <c r="BT1212">
        <v>0</v>
      </c>
      <c r="BU1212">
        <v>1</v>
      </c>
      <c r="BV1212">
        <v>0</v>
      </c>
      <c r="BW1212">
        <v>0</v>
      </c>
      <c r="BX1212">
        <v>0</v>
      </c>
      <c r="BY1212">
        <v>0</v>
      </c>
      <c r="BZ1212">
        <v>0</v>
      </c>
      <c r="CA1212">
        <v>0</v>
      </c>
      <c r="CB1212">
        <v>0</v>
      </c>
      <c r="CC1212">
        <v>0</v>
      </c>
      <c r="CD1212">
        <v>0</v>
      </c>
      <c r="CE1212" t="s">
        <v>335</v>
      </c>
      <c r="CG1212" t="s">
        <v>335</v>
      </c>
      <c r="CI1212" t="s">
        <v>132</v>
      </c>
      <c r="CJ1212" t="s">
        <v>51</v>
      </c>
      <c r="CK1212" t="s">
        <v>3524</v>
      </c>
      <c r="CL1212" t="s">
        <v>51</v>
      </c>
      <c r="CM1212" t="s">
        <v>3525</v>
      </c>
      <c r="CN1212" t="s">
        <v>336</v>
      </c>
      <c r="CO1212" t="s">
        <v>3526</v>
      </c>
      <c r="CP1212">
        <v>9</v>
      </c>
      <c r="CQ1212" t="s">
        <v>3527</v>
      </c>
      <c r="CR1212" t="s">
        <v>3528</v>
      </c>
      <c r="CS1212" t="s">
        <v>337</v>
      </c>
      <c r="CT1212" t="s">
        <v>3529</v>
      </c>
    </row>
    <row r="1213" spans="1:98" customFormat="1">
      <c r="A1213">
        <v>199190</v>
      </c>
      <c r="B1213" t="s">
        <v>474</v>
      </c>
      <c r="C1213" t="s">
        <v>360</v>
      </c>
      <c r="D1213">
        <v>1952</v>
      </c>
      <c r="E1213">
        <v>74</v>
      </c>
      <c r="F1213" t="s">
        <v>376</v>
      </c>
      <c r="G1213" t="s">
        <v>84</v>
      </c>
      <c r="H1213" t="s">
        <v>678</v>
      </c>
      <c r="I1213" t="s">
        <v>410</v>
      </c>
      <c r="J1213" t="s">
        <v>350</v>
      </c>
      <c r="K1213" s="329">
        <v>46119.820034722223</v>
      </c>
      <c r="L1213" t="s">
        <v>309</v>
      </c>
      <c r="M1213" t="s">
        <v>474</v>
      </c>
      <c r="N1213" t="s">
        <v>475</v>
      </c>
      <c r="O1213" t="s">
        <v>352</v>
      </c>
      <c r="P1213" t="s">
        <v>353</v>
      </c>
      <c r="R1213" t="s">
        <v>122</v>
      </c>
      <c r="S1213" t="s">
        <v>122</v>
      </c>
      <c r="T1213" t="s">
        <v>330</v>
      </c>
      <c r="U1213" t="s">
        <v>331</v>
      </c>
      <c r="V1213" t="s">
        <v>113</v>
      </c>
      <c r="W1213" t="s">
        <v>392</v>
      </c>
      <c r="X1213">
        <v>1</v>
      </c>
      <c r="Y1213">
        <v>0</v>
      </c>
      <c r="Z1213">
        <v>0</v>
      </c>
      <c r="AA1213">
        <v>0</v>
      </c>
      <c r="AB1213">
        <v>0</v>
      </c>
      <c r="AC1213">
        <v>0</v>
      </c>
      <c r="AD1213">
        <v>0</v>
      </c>
      <c r="AE1213">
        <v>0</v>
      </c>
      <c r="AF1213">
        <v>0</v>
      </c>
      <c r="AG1213">
        <v>0</v>
      </c>
      <c r="AH1213">
        <v>0</v>
      </c>
      <c r="AI1213">
        <v>0</v>
      </c>
      <c r="AJ1213">
        <v>0</v>
      </c>
      <c r="AK1213">
        <v>0</v>
      </c>
      <c r="AL1213">
        <v>0</v>
      </c>
      <c r="AM1213">
        <v>0</v>
      </c>
      <c r="AN1213">
        <v>0</v>
      </c>
      <c r="AO1213">
        <v>0</v>
      </c>
      <c r="AP1213" t="s">
        <v>464</v>
      </c>
      <c r="AQ1213">
        <v>0</v>
      </c>
      <c r="AR1213">
        <v>0</v>
      </c>
      <c r="AS1213">
        <v>0</v>
      </c>
      <c r="AT1213">
        <v>1</v>
      </c>
      <c r="AU1213">
        <v>0</v>
      </c>
      <c r="AV1213">
        <v>0</v>
      </c>
      <c r="AW1213">
        <v>0</v>
      </c>
      <c r="AX1213">
        <v>0</v>
      </c>
      <c r="AY1213" t="s">
        <v>433</v>
      </c>
      <c r="AZ1213">
        <v>0</v>
      </c>
      <c r="BA1213">
        <v>0</v>
      </c>
      <c r="BB1213">
        <v>0</v>
      </c>
      <c r="BC1213">
        <v>0</v>
      </c>
      <c r="BD1213">
        <v>1</v>
      </c>
      <c r="BE1213">
        <v>0</v>
      </c>
      <c r="BF1213">
        <v>0</v>
      </c>
      <c r="BG1213">
        <v>0</v>
      </c>
      <c r="BH1213">
        <v>0</v>
      </c>
      <c r="BI1213" t="s">
        <v>51</v>
      </c>
      <c r="BJ1213" t="s">
        <v>3530</v>
      </c>
      <c r="BK1213" t="s">
        <v>134</v>
      </c>
      <c r="BL1213" t="s">
        <v>131</v>
      </c>
      <c r="BM1213" t="s">
        <v>129</v>
      </c>
      <c r="BN1213" t="s">
        <v>118</v>
      </c>
      <c r="BO1213" t="s">
        <v>928</v>
      </c>
      <c r="BP1213">
        <v>0</v>
      </c>
      <c r="BQ1213">
        <v>0</v>
      </c>
      <c r="BR1213">
        <v>0</v>
      </c>
      <c r="BS1213">
        <v>1</v>
      </c>
      <c r="BT1213">
        <v>0</v>
      </c>
      <c r="BU1213">
        <v>0</v>
      </c>
      <c r="BV1213">
        <v>0</v>
      </c>
      <c r="BW1213">
        <v>0</v>
      </c>
      <c r="BX1213">
        <v>0</v>
      </c>
      <c r="BY1213">
        <v>0</v>
      </c>
      <c r="BZ1213">
        <v>0</v>
      </c>
      <c r="CA1213">
        <v>0</v>
      </c>
      <c r="CB1213">
        <v>0</v>
      </c>
      <c r="CC1213">
        <v>0</v>
      </c>
      <c r="CD1213">
        <v>0</v>
      </c>
      <c r="CE1213" t="s">
        <v>167</v>
      </c>
      <c r="CG1213" t="s">
        <v>137</v>
      </c>
      <c r="CI1213" t="s">
        <v>129</v>
      </c>
      <c r="CJ1213" t="s">
        <v>51</v>
      </c>
      <c r="CK1213" t="s">
        <v>3531</v>
      </c>
      <c r="CL1213" t="s">
        <v>51</v>
      </c>
      <c r="CM1213" t="s">
        <v>3532</v>
      </c>
      <c r="CN1213" t="s">
        <v>346</v>
      </c>
      <c r="CP1213">
        <v>10</v>
      </c>
      <c r="CQ1213" t="s">
        <v>3533</v>
      </c>
      <c r="CS1213" t="s">
        <v>337</v>
      </c>
      <c r="CT1213" t="s">
        <v>3534</v>
      </c>
    </row>
    <row r="1214" spans="1:98" customFormat="1">
      <c r="A1214">
        <v>199187</v>
      </c>
      <c r="B1214" t="s">
        <v>29</v>
      </c>
      <c r="C1214" t="s">
        <v>360</v>
      </c>
      <c r="D1214">
        <v>1998</v>
      </c>
      <c r="E1214">
        <v>28</v>
      </c>
      <c r="F1214" t="s">
        <v>323</v>
      </c>
      <c r="G1214" t="s">
        <v>83</v>
      </c>
      <c r="H1214" t="s">
        <v>1553</v>
      </c>
      <c r="I1214" t="s">
        <v>349</v>
      </c>
      <c r="J1214" t="s">
        <v>325</v>
      </c>
      <c r="K1214" s="329">
        <v>46119.799097222225</v>
      </c>
      <c r="L1214" t="s">
        <v>309</v>
      </c>
      <c r="M1214" t="s">
        <v>29</v>
      </c>
      <c r="N1214" t="s">
        <v>458</v>
      </c>
      <c r="O1214" t="s">
        <v>459</v>
      </c>
      <c r="P1214" t="s">
        <v>353</v>
      </c>
      <c r="Q1214" t="s">
        <v>305</v>
      </c>
      <c r="R1214" t="s">
        <v>383</v>
      </c>
      <c r="S1214" t="s">
        <v>122</v>
      </c>
      <c r="T1214" t="s">
        <v>330</v>
      </c>
      <c r="U1214" t="s">
        <v>82</v>
      </c>
      <c r="V1214" t="s">
        <v>108</v>
      </c>
      <c r="W1214" t="s">
        <v>1391</v>
      </c>
      <c r="X1214">
        <v>0</v>
      </c>
      <c r="Y1214">
        <v>1</v>
      </c>
      <c r="Z1214">
        <v>1</v>
      </c>
      <c r="AA1214">
        <v>0</v>
      </c>
      <c r="AB1214">
        <v>0</v>
      </c>
      <c r="AC1214">
        <v>1</v>
      </c>
      <c r="AD1214">
        <v>1</v>
      </c>
      <c r="AE1214">
        <v>0</v>
      </c>
      <c r="AF1214">
        <v>0</v>
      </c>
      <c r="AG1214">
        <v>0</v>
      </c>
      <c r="AH1214">
        <v>0</v>
      </c>
      <c r="AI1214">
        <v>0</v>
      </c>
      <c r="AJ1214">
        <v>0</v>
      </c>
      <c r="AK1214">
        <v>0</v>
      </c>
      <c r="AL1214">
        <v>0</v>
      </c>
      <c r="AM1214">
        <v>0</v>
      </c>
      <c r="AN1214">
        <v>0</v>
      </c>
      <c r="AO1214">
        <v>0</v>
      </c>
      <c r="AP1214" t="s">
        <v>345</v>
      </c>
      <c r="AQ1214">
        <v>1</v>
      </c>
      <c r="AR1214">
        <v>0</v>
      </c>
      <c r="AS1214">
        <v>0</v>
      </c>
      <c r="AT1214">
        <v>0</v>
      </c>
      <c r="AU1214">
        <v>0</v>
      </c>
      <c r="AV1214">
        <v>0</v>
      </c>
      <c r="AW1214">
        <v>0</v>
      </c>
      <c r="AX1214">
        <v>0</v>
      </c>
      <c r="AY1214" t="s">
        <v>345</v>
      </c>
      <c r="AZ1214">
        <v>1</v>
      </c>
      <c r="BA1214">
        <v>0</v>
      </c>
      <c r="BB1214">
        <v>0</v>
      </c>
      <c r="BC1214">
        <v>0</v>
      </c>
      <c r="BD1214">
        <v>0</v>
      </c>
      <c r="BE1214">
        <v>0</v>
      </c>
      <c r="BF1214">
        <v>0</v>
      </c>
      <c r="BG1214">
        <v>0</v>
      </c>
      <c r="BH1214">
        <v>0</v>
      </c>
      <c r="BK1214" t="s">
        <v>129</v>
      </c>
      <c r="BL1214" t="s">
        <v>128</v>
      </c>
      <c r="BM1214" t="s">
        <v>129</v>
      </c>
      <c r="BN1214" t="s">
        <v>118</v>
      </c>
      <c r="BO1214" t="s">
        <v>922</v>
      </c>
      <c r="BP1214">
        <v>1</v>
      </c>
      <c r="BQ1214">
        <v>0</v>
      </c>
      <c r="BR1214">
        <v>0</v>
      </c>
      <c r="BS1214">
        <v>0</v>
      </c>
      <c r="BT1214">
        <v>0</v>
      </c>
      <c r="BU1214">
        <v>0</v>
      </c>
      <c r="BV1214">
        <v>0</v>
      </c>
      <c r="BW1214">
        <v>0</v>
      </c>
      <c r="BX1214">
        <v>0</v>
      </c>
      <c r="BY1214">
        <v>0</v>
      </c>
      <c r="BZ1214">
        <v>0</v>
      </c>
      <c r="CA1214">
        <v>0</v>
      </c>
      <c r="CB1214">
        <v>0</v>
      </c>
      <c r="CC1214">
        <v>0</v>
      </c>
      <c r="CD1214">
        <v>0</v>
      </c>
      <c r="CE1214" t="s">
        <v>167</v>
      </c>
      <c r="CG1214" t="s">
        <v>168</v>
      </c>
      <c r="CI1214" t="s">
        <v>129</v>
      </c>
      <c r="CJ1214" t="s">
        <v>51</v>
      </c>
      <c r="CK1214" t="s">
        <v>3535</v>
      </c>
      <c r="CL1214" t="s">
        <v>51</v>
      </c>
      <c r="CM1214" t="s">
        <v>3536</v>
      </c>
      <c r="CN1214" t="s">
        <v>346</v>
      </c>
      <c r="CO1214" t="s">
        <v>3537</v>
      </c>
      <c r="CP1214">
        <v>10</v>
      </c>
      <c r="CQ1214" t="s">
        <v>3538</v>
      </c>
      <c r="CR1214" t="s">
        <v>3539</v>
      </c>
      <c r="CS1214" t="s">
        <v>337</v>
      </c>
    </row>
    <row r="1215" spans="1:98" customFormat="1">
      <c r="A1215">
        <v>199185</v>
      </c>
      <c r="B1215" t="s">
        <v>425</v>
      </c>
      <c r="C1215" t="s">
        <v>322</v>
      </c>
      <c r="D1215">
        <v>1955</v>
      </c>
      <c r="E1215">
        <v>71</v>
      </c>
      <c r="F1215" t="s">
        <v>376</v>
      </c>
      <c r="G1215" t="s">
        <v>84</v>
      </c>
      <c r="H1215" t="s">
        <v>393</v>
      </c>
      <c r="I1215" t="s">
        <v>410</v>
      </c>
      <c r="J1215" t="s">
        <v>350</v>
      </c>
      <c r="K1215" s="329">
        <v>46119.658437500002</v>
      </c>
      <c r="L1215" t="s">
        <v>309</v>
      </c>
      <c r="M1215" t="s">
        <v>425</v>
      </c>
      <c r="N1215" t="s">
        <v>426</v>
      </c>
      <c r="O1215" t="s">
        <v>364</v>
      </c>
      <c r="P1215" t="s">
        <v>365</v>
      </c>
      <c r="R1215" t="s">
        <v>124</v>
      </c>
      <c r="S1215" t="s">
        <v>124</v>
      </c>
      <c r="T1215" t="s">
        <v>343</v>
      </c>
      <c r="U1215" t="s">
        <v>331</v>
      </c>
      <c r="V1215" t="s">
        <v>107</v>
      </c>
      <c r="W1215" t="s">
        <v>430</v>
      </c>
      <c r="X1215">
        <v>0</v>
      </c>
      <c r="Y1215">
        <v>1</v>
      </c>
      <c r="Z1215">
        <v>1</v>
      </c>
      <c r="AA1215">
        <v>0</v>
      </c>
      <c r="AB1215">
        <v>0</v>
      </c>
      <c r="AC1215">
        <v>0</v>
      </c>
      <c r="AD1215">
        <v>0</v>
      </c>
      <c r="AE1215">
        <v>0</v>
      </c>
      <c r="AF1215">
        <v>0</v>
      </c>
      <c r="AG1215">
        <v>0</v>
      </c>
      <c r="AH1215">
        <v>0</v>
      </c>
      <c r="AI1215">
        <v>0</v>
      </c>
      <c r="AJ1215">
        <v>0</v>
      </c>
      <c r="AK1215">
        <v>0</v>
      </c>
      <c r="AL1215">
        <v>0</v>
      </c>
      <c r="AM1215">
        <v>0</v>
      </c>
      <c r="AN1215">
        <v>0</v>
      </c>
      <c r="AO1215">
        <v>0</v>
      </c>
      <c r="AP1215" t="s">
        <v>345</v>
      </c>
      <c r="AQ1215">
        <v>1</v>
      </c>
      <c r="AR1215">
        <v>0</v>
      </c>
      <c r="AS1215">
        <v>0</v>
      </c>
      <c r="AT1215">
        <v>0</v>
      </c>
      <c r="AU1215">
        <v>0</v>
      </c>
      <c r="AV1215">
        <v>0</v>
      </c>
      <c r="AW1215">
        <v>0</v>
      </c>
      <c r="AX1215">
        <v>0</v>
      </c>
      <c r="AY1215" t="s">
        <v>345</v>
      </c>
      <c r="AZ1215">
        <v>1</v>
      </c>
      <c r="BA1215">
        <v>0</v>
      </c>
      <c r="BB1215">
        <v>0</v>
      </c>
      <c r="BC1215">
        <v>0</v>
      </c>
      <c r="BD1215">
        <v>0</v>
      </c>
      <c r="BE1215">
        <v>0</v>
      </c>
      <c r="BF1215">
        <v>0</v>
      </c>
      <c r="BG1215">
        <v>0</v>
      </c>
      <c r="BH1215">
        <v>0</v>
      </c>
      <c r="BI1215" t="s">
        <v>51</v>
      </c>
      <c r="BJ1215" t="s">
        <v>1628</v>
      </c>
      <c r="BK1215" t="s">
        <v>136</v>
      </c>
      <c r="BL1215" t="s">
        <v>131</v>
      </c>
      <c r="BM1215" t="s">
        <v>131</v>
      </c>
      <c r="BN1215" t="s">
        <v>119</v>
      </c>
      <c r="BO1215" t="s">
        <v>373</v>
      </c>
      <c r="BP1215">
        <v>0</v>
      </c>
      <c r="BQ1215">
        <v>0</v>
      </c>
      <c r="BR1215">
        <v>0</v>
      </c>
      <c r="BS1215">
        <v>0</v>
      </c>
      <c r="BT1215">
        <v>0</v>
      </c>
      <c r="BU1215">
        <v>0</v>
      </c>
      <c r="BV1215">
        <v>0</v>
      </c>
      <c r="BW1215">
        <v>0</v>
      </c>
      <c r="BX1215">
        <v>0</v>
      </c>
      <c r="BY1215">
        <v>0</v>
      </c>
      <c r="BZ1215">
        <v>0</v>
      </c>
      <c r="CA1215">
        <v>0</v>
      </c>
      <c r="CB1215">
        <v>0</v>
      </c>
      <c r="CC1215">
        <v>0</v>
      </c>
      <c r="CD1215" t="s">
        <v>3540</v>
      </c>
      <c r="CE1215" t="s">
        <v>200</v>
      </c>
      <c r="CG1215" t="s">
        <v>185</v>
      </c>
      <c r="CI1215" t="s">
        <v>131</v>
      </c>
      <c r="CJ1215" t="s">
        <v>51</v>
      </c>
      <c r="CK1215" t="s">
        <v>3541</v>
      </c>
      <c r="CL1215" t="s">
        <v>51</v>
      </c>
      <c r="CM1215" t="s">
        <v>3541</v>
      </c>
      <c r="CN1215" t="s">
        <v>346</v>
      </c>
      <c r="CP1215">
        <v>10</v>
      </c>
      <c r="CQ1215" t="s">
        <v>3542</v>
      </c>
      <c r="CR1215" t="s">
        <v>3543</v>
      </c>
      <c r="CS1215" t="s">
        <v>337</v>
      </c>
      <c r="CT1215" t="s">
        <v>3544</v>
      </c>
    </row>
    <row r="1216" spans="1:98" customFormat="1">
      <c r="A1216">
        <v>199183</v>
      </c>
      <c r="B1216" t="s">
        <v>445</v>
      </c>
      <c r="C1216" t="s">
        <v>322</v>
      </c>
      <c r="D1216">
        <v>1949</v>
      </c>
      <c r="E1216">
        <v>77</v>
      </c>
      <c r="F1216" t="s">
        <v>376</v>
      </c>
      <c r="G1216" t="s">
        <v>85</v>
      </c>
      <c r="H1216" t="s">
        <v>625</v>
      </c>
      <c r="I1216" t="s">
        <v>349</v>
      </c>
      <c r="J1216" t="s">
        <v>325</v>
      </c>
      <c r="K1216" s="329">
        <v>46119.619108796294</v>
      </c>
      <c r="L1216" t="s">
        <v>309</v>
      </c>
      <c r="M1216" t="s">
        <v>445</v>
      </c>
      <c r="N1216" t="s">
        <v>447</v>
      </c>
      <c r="O1216" t="s">
        <v>328</v>
      </c>
      <c r="P1216" t="s">
        <v>329</v>
      </c>
      <c r="R1216" t="s">
        <v>125</v>
      </c>
      <c r="S1216" t="s">
        <v>123</v>
      </c>
      <c r="T1216" t="s">
        <v>391</v>
      </c>
      <c r="U1216" t="s">
        <v>78</v>
      </c>
      <c r="V1216" t="s">
        <v>107</v>
      </c>
      <c r="W1216" t="s">
        <v>498</v>
      </c>
      <c r="X1216">
        <v>0</v>
      </c>
      <c r="Y1216">
        <v>0</v>
      </c>
      <c r="Z1216">
        <v>1</v>
      </c>
      <c r="AA1216">
        <v>1</v>
      </c>
      <c r="AB1216">
        <v>0</v>
      </c>
      <c r="AC1216">
        <v>0</v>
      </c>
      <c r="AD1216">
        <v>0</v>
      </c>
      <c r="AE1216">
        <v>0</v>
      </c>
      <c r="AF1216">
        <v>0</v>
      </c>
      <c r="AG1216">
        <v>0</v>
      </c>
      <c r="AH1216">
        <v>0</v>
      </c>
      <c r="AI1216">
        <v>0</v>
      </c>
      <c r="AJ1216">
        <v>0</v>
      </c>
      <c r="AK1216">
        <v>0</v>
      </c>
      <c r="AL1216">
        <v>0</v>
      </c>
      <c r="AM1216">
        <v>0</v>
      </c>
      <c r="AN1216">
        <v>0</v>
      </c>
      <c r="AO1216">
        <v>0</v>
      </c>
      <c r="AP1216" t="s">
        <v>345</v>
      </c>
      <c r="AQ1216">
        <v>1</v>
      </c>
      <c r="AR1216">
        <v>0</v>
      </c>
      <c r="AS1216">
        <v>0</v>
      </c>
      <c r="AT1216">
        <v>0</v>
      </c>
      <c r="AU1216">
        <v>0</v>
      </c>
      <c r="AV1216">
        <v>0</v>
      </c>
      <c r="AW1216">
        <v>0</v>
      </c>
      <c r="AX1216">
        <v>0</v>
      </c>
      <c r="AY1216" t="s">
        <v>345</v>
      </c>
      <c r="AZ1216">
        <v>1</v>
      </c>
      <c r="BA1216">
        <v>0</v>
      </c>
      <c r="BB1216">
        <v>0</v>
      </c>
      <c r="BC1216">
        <v>0</v>
      </c>
      <c r="BD1216">
        <v>0</v>
      </c>
      <c r="BE1216">
        <v>0</v>
      </c>
      <c r="BF1216">
        <v>0</v>
      </c>
      <c r="BG1216">
        <v>0</v>
      </c>
      <c r="BH1216">
        <v>0</v>
      </c>
      <c r="BK1216" t="s">
        <v>132</v>
      </c>
      <c r="BL1216" t="s">
        <v>128</v>
      </c>
      <c r="BM1216" t="s">
        <v>131</v>
      </c>
      <c r="BN1216" t="s">
        <v>117</v>
      </c>
      <c r="BO1216" t="s">
        <v>924</v>
      </c>
      <c r="BP1216">
        <v>0</v>
      </c>
      <c r="BQ1216">
        <v>0</v>
      </c>
      <c r="BR1216">
        <v>0</v>
      </c>
      <c r="BS1216">
        <v>0</v>
      </c>
      <c r="BT1216">
        <v>0</v>
      </c>
      <c r="BU1216">
        <v>1</v>
      </c>
      <c r="BV1216">
        <v>0</v>
      </c>
      <c r="BW1216">
        <v>0</v>
      </c>
      <c r="BX1216">
        <v>0</v>
      </c>
      <c r="BY1216">
        <v>0</v>
      </c>
      <c r="BZ1216">
        <v>0</v>
      </c>
      <c r="CA1216">
        <v>0</v>
      </c>
      <c r="CB1216">
        <v>0</v>
      </c>
      <c r="CC1216">
        <v>0</v>
      </c>
      <c r="CD1216">
        <v>0</v>
      </c>
      <c r="CE1216" t="s">
        <v>172</v>
      </c>
      <c r="CG1216" t="s">
        <v>140</v>
      </c>
      <c r="CI1216" t="s">
        <v>133</v>
      </c>
      <c r="CJ1216" t="s">
        <v>53</v>
      </c>
      <c r="CL1216" t="s">
        <v>52</v>
      </c>
      <c r="CN1216" t="s">
        <v>346</v>
      </c>
      <c r="CP1216">
        <v>7</v>
      </c>
      <c r="CS1216" t="s">
        <v>337</v>
      </c>
    </row>
    <row r="1217" spans="1:98" customFormat="1">
      <c r="A1217">
        <v>199181</v>
      </c>
      <c r="B1217" t="s">
        <v>321</v>
      </c>
      <c r="C1217" t="s">
        <v>360</v>
      </c>
      <c r="D1217">
        <v>1960</v>
      </c>
      <c r="E1217">
        <v>66</v>
      </c>
      <c r="F1217" t="s">
        <v>339</v>
      </c>
      <c r="G1217" t="s">
        <v>84</v>
      </c>
      <c r="H1217" t="s">
        <v>616</v>
      </c>
      <c r="I1217" t="s">
        <v>324</v>
      </c>
      <c r="J1217" t="s">
        <v>350</v>
      </c>
      <c r="K1217" s="329">
        <v>46119.594953703701</v>
      </c>
      <c r="L1217" t="s">
        <v>309</v>
      </c>
      <c r="M1217" t="s">
        <v>1495</v>
      </c>
      <c r="N1217" t="s">
        <v>1496</v>
      </c>
      <c r="O1217" t="s">
        <v>415</v>
      </c>
      <c r="P1217" t="s">
        <v>382</v>
      </c>
      <c r="R1217" t="s">
        <v>123</v>
      </c>
      <c r="S1217" t="s">
        <v>121</v>
      </c>
      <c r="T1217" t="s">
        <v>121</v>
      </c>
      <c r="U1217" t="s">
        <v>372</v>
      </c>
      <c r="V1217" t="s">
        <v>111</v>
      </c>
      <c r="W1217" t="s">
        <v>384</v>
      </c>
      <c r="X1217">
        <v>0</v>
      </c>
      <c r="Y1217">
        <v>0</v>
      </c>
      <c r="Z1217">
        <v>0</v>
      </c>
      <c r="AA1217">
        <v>0</v>
      </c>
      <c r="AB1217">
        <v>1</v>
      </c>
      <c r="AC1217">
        <v>0</v>
      </c>
      <c r="AD1217">
        <v>0</v>
      </c>
      <c r="AE1217">
        <v>0</v>
      </c>
      <c r="AF1217">
        <v>0</v>
      </c>
      <c r="AG1217">
        <v>0</v>
      </c>
      <c r="AH1217">
        <v>0</v>
      </c>
      <c r="AI1217">
        <v>0</v>
      </c>
      <c r="AJ1217">
        <v>0</v>
      </c>
      <c r="AK1217">
        <v>0</v>
      </c>
      <c r="AL1217">
        <v>0</v>
      </c>
      <c r="AM1217">
        <v>0</v>
      </c>
      <c r="AN1217">
        <v>0</v>
      </c>
      <c r="AO1217">
        <v>0</v>
      </c>
      <c r="AP1217" t="s">
        <v>433</v>
      </c>
      <c r="AQ1217">
        <v>0</v>
      </c>
      <c r="AR1217">
        <v>0</v>
      </c>
      <c r="AS1217">
        <v>0</v>
      </c>
      <c r="AT1217">
        <v>0</v>
      </c>
      <c r="AU1217">
        <v>0</v>
      </c>
      <c r="AV1217">
        <v>1</v>
      </c>
      <c r="AW1217">
        <v>0</v>
      </c>
      <c r="AX1217">
        <v>0</v>
      </c>
      <c r="AY1217" t="s">
        <v>433</v>
      </c>
      <c r="AZ1217">
        <v>0</v>
      </c>
      <c r="BA1217">
        <v>0</v>
      </c>
      <c r="BB1217">
        <v>0</v>
      </c>
      <c r="BC1217">
        <v>0</v>
      </c>
      <c r="BD1217">
        <v>1</v>
      </c>
      <c r="BE1217">
        <v>0</v>
      </c>
      <c r="BF1217">
        <v>0</v>
      </c>
      <c r="BG1217">
        <v>0</v>
      </c>
      <c r="BH1217">
        <v>0</v>
      </c>
      <c r="BI1217" t="s">
        <v>52</v>
      </c>
      <c r="BK1217" t="s">
        <v>131</v>
      </c>
      <c r="BL1217" t="s">
        <v>131</v>
      </c>
      <c r="BM1217" t="s">
        <v>131</v>
      </c>
      <c r="BN1217" t="s">
        <v>117</v>
      </c>
      <c r="BO1217" t="s">
        <v>928</v>
      </c>
      <c r="BP1217">
        <v>0</v>
      </c>
      <c r="BQ1217">
        <v>0</v>
      </c>
      <c r="BR1217">
        <v>0</v>
      </c>
      <c r="BS1217">
        <v>1</v>
      </c>
      <c r="BT1217">
        <v>0</v>
      </c>
      <c r="BU1217">
        <v>0</v>
      </c>
      <c r="BV1217">
        <v>0</v>
      </c>
      <c r="BW1217">
        <v>0</v>
      </c>
      <c r="BX1217">
        <v>0</v>
      </c>
      <c r="BY1217">
        <v>0</v>
      </c>
      <c r="BZ1217">
        <v>0</v>
      </c>
      <c r="CA1217">
        <v>0</v>
      </c>
      <c r="CB1217">
        <v>0</v>
      </c>
      <c r="CC1217">
        <v>0</v>
      </c>
      <c r="CD1217">
        <v>0</v>
      </c>
      <c r="CE1217" t="s">
        <v>335</v>
      </c>
      <c r="CG1217" t="s">
        <v>335</v>
      </c>
      <c r="CI1217" t="s">
        <v>386</v>
      </c>
      <c r="CJ1217" t="s">
        <v>51</v>
      </c>
      <c r="CL1217" t="s">
        <v>51</v>
      </c>
      <c r="CN1217" t="s">
        <v>346</v>
      </c>
      <c r="CP1217">
        <v>9</v>
      </c>
      <c r="CS1217" t="s">
        <v>337</v>
      </c>
    </row>
    <row r="1218" spans="1:98" customFormat="1">
      <c r="A1218">
        <v>199179</v>
      </c>
      <c r="B1218" t="s">
        <v>362</v>
      </c>
      <c r="C1218" t="s">
        <v>360</v>
      </c>
      <c r="D1218">
        <v>1979</v>
      </c>
      <c r="E1218">
        <v>47</v>
      </c>
      <c r="F1218" t="s">
        <v>387</v>
      </c>
      <c r="G1218" t="s">
        <v>74</v>
      </c>
      <c r="H1218" t="s">
        <v>556</v>
      </c>
      <c r="I1218" t="s">
        <v>367</v>
      </c>
      <c r="J1218" t="s">
        <v>325</v>
      </c>
      <c r="K1218" s="329">
        <v>46119.58630787037</v>
      </c>
      <c r="L1218" t="s">
        <v>309</v>
      </c>
      <c r="M1218" t="s">
        <v>362</v>
      </c>
      <c r="N1218" t="s">
        <v>363</v>
      </c>
      <c r="O1218" t="s">
        <v>364</v>
      </c>
      <c r="P1218" t="s">
        <v>365</v>
      </c>
      <c r="R1218" t="s">
        <v>122</v>
      </c>
      <c r="S1218" t="s">
        <v>121</v>
      </c>
      <c r="T1218" t="s">
        <v>121</v>
      </c>
      <c r="U1218" t="s">
        <v>395</v>
      </c>
      <c r="V1218" t="s">
        <v>106</v>
      </c>
      <c r="W1218" t="s">
        <v>533</v>
      </c>
      <c r="X1218">
        <v>1</v>
      </c>
      <c r="Y1218">
        <v>1</v>
      </c>
      <c r="Z1218">
        <v>1</v>
      </c>
      <c r="AA1218">
        <v>0</v>
      </c>
      <c r="AB1218">
        <v>0</v>
      </c>
      <c r="AC1218">
        <v>0</v>
      </c>
      <c r="AD1218">
        <v>0</v>
      </c>
      <c r="AE1218">
        <v>0</v>
      </c>
      <c r="AF1218">
        <v>0</v>
      </c>
      <c r="AG1218">
        <v>0</v>
      </c>
      <c r="AH1218">
        <v>0</v>
      </c>
      <c r="AI1218">
        <v>0</v>
      </c>
      <c r="AJ1218">
        <v>0</v>
      </c>
      <c r="AK1218">
        <v>0</v>
      </c>
      <c r="AL1218">
        <v>0</v>
      </c>
      <c r="AM1218">
        <v>0</v>
      </c>
      <c r="AN1218">
        <v>0</v>
      </c>
      <c r="AO1218">
        <v>0</v>
      </c>
      <c r="AP1218" t="s">
        <v>345</v>
      </c>
      <c r="AQ1218">
        <v>1</v>
      </c>
      <c r="AR1218">
        <v>0</v>
      </c>
      <c r="AS1218">
        <v>0</v>
      </c>
      <c r="AT1218">
        <v>0</v>
      </c>
      <c r="AU1218">
        <v>0</v>
      </c>
      <c r="AV1218">
        <v>0</v>
      </c>
      <c r="AW1218">
        <v>0</v>
      </c>
      <c r="AX1218">
        <v>0</v>
      </c>
      <c r="AY1218" t="s">
        <v>345</v>
      </c>
      <c r="AZ1218">
        <v>1</v>
      </c>
      <c r="BA1218">
        <v>0</v>
      </c>
      <c r="BB1218">
        <v>0</v>
      </c>
      <c r="BC1218">
        <v>0</v>
      </c>
      <c r="BD1218">
        <v>0</v>
      </c>
      <c r="BE1218">
        <v>0</v>
      </c>
      <c r="BF1218">
        <v>0</v>
      </c>
      <c r="BG1218">
        <v>0</v>
      </c>
      <c r="BH1218">
        <v>0</v>
      </c>
      <c r="BK1218" t="s">
        <v>134</v>
      </c>
      <c r="BL1218" t="s">
        <v>130</v>
      </c>
      <c r="BM1218" t="s">
        <v>133</v>
      </c>
      <c r="BN1218" t="s">
        <v>117</v>
      </c>
      <c r="BO1218" t="s">
        <v>954</v>
      </c>
      <c r="BP1218">
        <v>0</v>
      </c>
      <c r="BQ1218">
        <v>0</v>
      </c>
      <c r="BR1218">
        <v>0</v>
      </c>
      <c r="BS1218">
        <v>0</v>
      </c>
      <c r="BT1218">
        <v>0</v>
      </c>
      <c r="BU1218">
        <v>0</v>
      </c>
      <c r="BV1218">
        <v>0</v>
      </c>
      <c r="BW1218">
        <v>1</v>
      </c>
      <c r="BX1218">
        <v>0</v>
      </c>
      <c r="BY1218">
        <v>0</v>
      </c>
      <c r="BZ1218">
        <v>1</v>
      </c>
      <c r="CA1218">
        <v>0</v>
      </c>
      <c r="CB1218">
        <v>0</v>
      </c>
      <c r="CC1218">
        <v>0</v>
      </c>
      <c r="CD1218">
        <v>0</v>
      </c>
      <c r="CE1218" t="s">
        <v>335</v>
      </c>
      <c r="CG1218" t="s">
        <v>335</v>
      </c>
      <c r="CI1218" t="s">
        <v>130</v>
      </c>
      <c r="CJ1218" t="s">
        <v>52</v>
      </c>
      <c r="CL1218" t="s">
        <v>52</v>
      </c>
      <c r="CN1218" t="s">
        <v>346</v>
      </c>
      <c r="CP1218">
        <v>8</v>
      </c>
      <c r="CS1218" t="s">
        <v>347</v>
      </c>
    </row>
    <row r="1219" spans="1:98" customFormat="1">
      <c r="A1219">
        <v>199178</v>
      </c>
      <c r="B1219" t="s">
        <v>417</v>
      </c>
      <c r="C1219" t="s">
        <v>322</v>
      </c>
      <c r="D1219">
        <v>1962</v>
      </c>
      <c r="E1219">
        <v>64</v>
      </c>
      <c r="F1219" t="s">
        <v>339</v>
      </c>
      <c r="G1219" t="s">
        <v>49</v>
      </c>
      <c r="H1219" t="s">
        <v>328</v>
      </c>
      <c r="I1219" t="s">
        <v>361</v>
      </c>
      <c r="J1219" t="s">
        <v>350</v>
      </c>
      <c r="K1219" s="329">
        <v>46119.577037037037</v>
      </c>
      <c r="L1219" t="s">
        <v>309</v>
      </c>
      <c r="M1219" t="s">
        <v>417</v>
      </c>
      <c r="N1219" t="s">
        <v>418</v>
      </c>
      <c r="O1219" t="s">
        <v>328</v>
      </c>
      <c r="P1219" t="s">
        <v>329</v>
      </c>
      <c r="R1219" t="s">
        <v>383</v>
      </c>
      <c r="S1219" t="s">
        <v>121</v>
      </c>
      <c r="T1219" t="s">
        <v>121</v>
      </c>
      <c r="U1219" t="s">
        <v>331</v>
      </c>
      <c r="V1219" t="s">
        <v>105</v>
      </c>
      <c r="W1219" t="s">
        <v>392</v>
      </c>
      <c r="X1219">
        <v>1</v>
      </c>
      <c r="Y1219">
        <v>0</v>
      </c>
      <c r="Z1219">
        <v>0</v>
      </c>
      <c r="AA1219">
        <v>0</v>
      </c>
      <c r="AB1219">
        <v>0</v>
      </c>
      <c r="AC1219">
        <v>0</v>
      </c>
      <c r="AD1219">
        <v>0</v>
      </c>
      <c r="AE1219">
        <v>0</v>
      </c>
      <c r="AF1219">
        <v>0</v>
      </c>
      <c r="AG1219">
        <v>0</v>
      </c>
      <c r="AH1219">
        <v>0</v>
      </c>
      <c r="AI1219">
        <v>0</v>
      </c>
      <c r="AJ1219">
        <v>0</v>
      </c>
      <c r="AK1219">
        <v>0</v>
      </c>
      <c r="AL1219">
        <v>0</v>
      </c>
      <c r="AM1219">
        <v>0</v>
      </c>
      <c r="AN1219">
        <v>0</v>
      </c>
      <c r="AO1219">
        <v>0</v>
      </c>
      <c r="AP1219" t="s">
        <v>345</v>
      </c>
      <c r="AQ1219">
        <v>1</v>
      </c>
      <c r="AR1219">
        <v>0</v>
      </c>
      <c r="AS1219">
        <v>0</v>
      </c>
      <c r="AT1219">
        <v>0</v>
      </c>
      <c r="AU1219">
        <v>0</v>
      </c>
      <c r="AV1219">
        <v>0</v>
      </c>
      <c r="AW1219">
        <v>0</v>
      </c>
      <c r="AX1219">
        <v>0</v>
      </c>
      <c r="AY1219" t="s">
        <v>345</v>
      </c>
      <c r="AZ1219">
        <v>1</v>
      </c>
      <c r="BA1219">
        <v>0</v>
      </c>
      <c r="BB1219">
        <v>0</v>
      </c>
      <c r="BC1219">
        <v>0</v>
      </c>
      <c r="BD1219">
        <v>0</v>
      </c>
      <c r="BE1219">
        <v>0</v>
      </c>
      <c r="BF1219">
        <v>0</v>
      </c>
      <c r="BG1219">
        <v>0</v>
      </c>
      <c r="BH1219">
        <v>0</v>
      </c>
      <c r="BI1219" t="s">
        <v>51</v>
      </c>
      <c r="BK1219" t="s">
        <v>131</v>
      </c>
      <c r="BL1219" t="s">
        <v>131</v>
      </c>
      <c r="BM1219" t="s">
        <v>130</v>
      </c>
      <c r="BN1219" t="s">
        <v>117</v>
      </c>
      <c r="BO1219" t="s">
        <v>922</v>
      </c>
      <c r="BP1219">
        <v>1</v>
      </c>
      <c r="BQ1219">
        <v>0</v>
      </c>
      <c r="BR1219">
        <v>0</v>
      </c>
      <c r="BS1219">
        <v>0</v>
      </c>
      <c r="BT1219">
        <v>0</v>
      </c>
      <c r="BU1219">
        <v>0</v>
      </c>
      <c r="BV1219">
        <v>0</v>
      </c>
      <c r="BW1219">
        <v>0</v>
      </c>
      <c r="BX1219">
        <v>0</v>
      </c>
      <c r="BY1219">
        <v>0</v>
      </c>
      <c r="BZ1219">
        <v>0</v>
      </c>
      <c r="CA1219">
        <v>0</v>
      </c>
      <c r="CB1219">
        <v>0</v>
      </c>
      <c r="CC1219">
        <v>0</v>
      </c>
      <c r="CD1219">
        <v>0</v>
      </c>
      <c r="CE1219" t="s">
        <v>335</v>
      </c>
      <c r="CG1219" t="s">
        <v>335</v>
      </c>
      <c r="CI1219" t="s">
        <v>129</v>
      </c>
      <c r="CJ1219" t="s">
        <v>52</v>
      </c>
      <c r="CL1219" t="s">
        <v>52</v>
      </c>
      <c r="CN1219" t="s">
        <v>336</v>
      </c>
      <c r="CP1219">
        <v>4</v>
      </c>
    </row>
    <row r="1220" spans="1:98" customFormat="1">
      <c r="A1220">
        <v>199071</v>
      </c>
      <c r="B1220" t="s">
        <v>1363</v>
      </c>
      <c r="C1220" t="s">
        <v>360</v>
      </c>
      <c r="D1220">
        <v>1965</v>
      </c>
      <c r="E1220">
        <v>61</v>
      </c>
      <c r="F1220" t="s">
        <v>339</v>
      </c>
      <c r="G1220" t="s">
        <v>72</v>
      </c>
      <c r="H1220" t="s">
        <v>1415</v>
      </c>
      <c r="I1220" t="s">
        <v>324</v>
      </c>
      <c r="J1220" t="s">
        <v>350</v>
      </c>
      <c r="K1220" s="329">
        <v>46119.552037037036</v>
      </c>
      <c r="L1220" t="s">
        <v>309</v>
      </c>
      <c r="M1220" t="s">
        <v>551</v>
      </c>
      <c r="N1220" t="s">
        <v>552</v>
      </c>
      <c r="O1220" t="s">
        <v>553</v>
      </c>
      <c r="P1220" t="s">
        <v>382</v>
      </c>
      <c r="R1220" t="s">
        <v>123</v>
      </c>
      <c r="S1220" t="s">
        <v>123</v>
      </c>
      <c r="T1220" t="s">
        <v>343</v>
      </c>
      <c r="U1220" t="s">
        <v>331</v>
      </c>
      <c r="V1220" t="s">
        <v>107</v>
      </c>
      <c r="W1220" t="s">
        <v>384</v>
      </c>
      <c r="X1220">
        <v>0</v>
      </c>
      <c r="Y1220">
        <v>0</v>
      </c>
      <c r="Z1220">
        <v>0</v>
      </c>
      <c r="AA1220">
        <v>0</v>
      </c>
      <c r="AB1220">
        <v>1</v>
      </c>
      <c r="AC1220">
        <v>0</v>
      </c>
      <c r="AD1220">
        <v>0</v>
      </c>
      <c r="AE1220">
        <v>0</v>
      </c>
      <c r="AF1220">
        <v>0</v>
      </c>
      <c r="AG1220">
        <v>0</v>
      </c>
      <c r="AH1220">
        <v>0</v>
      </c>
      <c r="AI1220">
        <v>0</v>
      </c>
      <c r="AJ1220">
        <v>0</v>
      </c>
      <c r="AK1220">
        <v>0</v>
      </c>
      <c r="AL1220">
        <v>0</v>
      </c>
      <c r="AM1220">
        <v>0</v>
      </c>
      <c r="AN1220">
        <v>0</v>
      </c>
      <c r="AO1220">
        <v>0</v>
      </c>
      <c r="AP1220" t="s">
        <v>345</v>
      </c>
      <c r="AQ1220">
        <v>1</v>
      </c>
      <c r="AR1220">
        <v>0</v>
      </c>
      <c r="AS1220">
        <v>0</v>
      </c>
      <c r="AT1220">
        <v>0</v>
      </c>
      <c r="AU1220">
        <v>0</v>
      </c>
      <c r="AV1220">
        <v>0</v>
      </c>
      <c r="AW1220">
        <v>0</v>
      </c>
      <c r="AX1220">
        <v>0</v>
      </c>
      <c r="AY1220" t="s">
        <v>345</v>
      </c>
      <c r="AZ1220">
        <v>1</v>
      </c>
      <c r="BA1220">
        <v>0</v>
      </c>
      <c r="BB1220">
        <v>0</v>
      </c>
      <c r="BC1220">
        <v>0</v>
      </c>
      <c r="BD1220">
        <v>0</v>
      </c>
      <c r="BE1220">
        <v>0</v>
      </c>
      <c r="BF1220">
        <v>0</v>
      </c>
      <c r="BG1220">
        <v>0</v>
      </c>
      <c r="BH1220">
        <v>0</v>
      </c>
      <c r="BK1220" t="s">
        <v>133</v>
      </c>
      <c r="BL1220" t="s">
        <v>133</v>
      </c>
      <c r="BM1220" t="s">
        <v>134</v>
      </c>
      <c r="BN1220" t="s">
        <v>117</v>
      </c>
      <c r="BO1220" t="s">
        <v>924</v>
      </c>
      <c r="BP1220">
        <v>0</v>
      </c>
      <c r="BQ1220">
        <v>0</v>
      </c>
      <c r="BR1220">
        <v>0</v>
      </c>
      <c r="BS1220">
        <v>0</v>
      </c>
      <c r="BT1220">
        <v>0</v>
      </c>
      <c r="BU1220">
        <v>1</v>
      </c>
      <c r="BV1220">
        <v>0</v>
      </c>
      <c r="BW1220">
        <v>0</v>
      </c>
      <c r="BX1220">
        <v>0</v>
      </c>
      <c r="BY1220">
        <v>0</v>
      </c>
      <c r="BZ1220">
        <v>0</v>
      </c>
      <c r="CA1220">
        <v>0</v>
      </c>
      <c r="CB1220">
        <v>0</v>
      </c>
      <c r="CC1220">
        <v>0</v>
      </c>
      <c r="CD1220">
        <v>0</v>
      </c>
      <c r="CE1220" t="s">
        <v>335</v>
      </c>
      <c r="CF1220" t="s">
        <v>385</v>
      </c>
      <c r="CG1220" t="s">
        <v>335</v>
      </c>
      <c r="CI1220" t="s">
        <v>129</v>
      </c>
      <c r="CJ1220" t="s">
        <v>53</v>
      </c>
      <c r="CL1220" t="s">
        <v>51</v>
      </c>
      <c r="CN1220" t="s">
        <v>346</v>
      </c>
      <c r="CP1220">
        <v>10</v>
      </c>
      <c r="CS1220" t="s">
        <v>337</v>
      </c>
    </row>
    <row r="1221" spans="1:98" customFormat="1">
      <c r="A1221">
        <v>199173</v>
      </c>
      <c r="B1221" t="s">
        <v>366</v>
      </c>
      <c r="C1221" t="s">
        <v>360</v>
      </c>
      <c r="D1221">
        <v>1960</v>
      </c>
      <c r="E1221">
        <v>66</v>
      </c>
      <c r="F1221" t="s">
        <v>339</v>
      </c>
      <c r="G1221" t="s">
        <v>75</v>
      </c>
      <c r="H1221" t="s">
        <v>537</v>
      </c>
      <c r="I1221" t="s">
        <v>367</v>
      </c>
      <c r="J1221" t="s">
        <v>325</v>
      </c>
      <c r="K1221" s="329">
        <v>46119.545231481483</v>
      </c>
      <c r="L1221" t="s">
        <v>309</v>
      </c>
      <c r="M1221" t="s">
        <v>366</v>
      </c>
      <c r="N1221" t="s">
        <v>368</v>
      </c>
      <c r="O1221" t="s">
        <v>328</v>
      </c>
      <c r="P1221" t="s">
        <v>329</v>
      </c>
      <c r="R1221" t="s">
        <v>383</v>
      </c>
      <c r="S1221" t="s">
        <v>121</v>
      </c>
      <c r="T1221" t="s">
        <v>121</v>
      </c>
      <c r="U1221" t="s">
        <v>331</v>
      </c>
      <c r="V1221" t="s">
        <v>107</v>
      </c>
      <c r="W1221" t="s">
        <v>498</v>
      </c>
      <c r="X1221">
        <v>0</v>
      </c>
      <c r="Y1221">
        <v>0</v>
      </c>
      <c r="Z1221">
        <v>1</v>
      </c>
      <c r="AA1221">
        <v>1</v>
      </c>
      <c r="AB1221">
        <v>0</v>
      </c>
      <c r="AC1221">
        <v>0</v>
      </c>
      <c r="AD1221">
        <v>0</v>
      </c>
      <c r="AE1221">
        <v>0</v>
      </c>
      <c r="AF1221">
        <v>0</v>
      </c>
      <c r="AG1221">
        <v>0</v>
      </c>
      <c r="AH1221">
        <v>0</v>
      </c>
      <c r="AI1221">
        <v>0</v>
      </c>
      <c r="AJ1221">
        <v>0</v>
      </c>
      <c r="AK1221">
        <v>0</v>
      </c>
      <c r="AL1221">
        <v>0</v>
      </c>
      <c r="AM1221">
        <v>0</v>
      </c>
      <c r="AN1221">
        <v>0</v>
      </c>
      <c r="AO1221">
        <v>0</v>
      </c>
      <c r="AP1221" t="s">
        <v>345</v>
      </c>
      <c r="AQ1221">
        <v>1</v>
      </c>
      <c r="AR1221">
        <v>0</v>
      </c>
      <c r="AS1221">
        <v>0</v>
      </c>
      <c r="AT1221">
        <v>0</v>
      </c>
      <c r="AU1221">
        <v>0</v>
      </c>
      <c r="AV1221">
        <v>0</v>
      </c>
      <c r="AW1221">
        <v>0</v>
      </c>
      <c r="AX1221">
        <v>0</v>
      </c>
      <c r="AY1221" t="s">
        <v>345</v>
      </c>
      <c r="AZ1221">
        <v>1</v>
      </c>
      <c r="BA1221">
        <v>0</v>
      </c>
      <c r="BB1221">
        <v>0</v>
      </c>
      <c r="BC1221">
        <v>0</v>
      </c>
      <c r="BD1221">
        <v>0</v>
      </c>
      <c r="BE1221">
        <v>0</v>
      </c>
      <c r="BF1221">
        <v>0</v>
      </c>
      <c r="BG1221">
        <v>0</v>
      </c>
      <c r="BH1221">
        <v>0</v>
      </c>
      <c r="BK1221" t="s">
        <v>386</v>
      </c>
      <c r="BL1221" t="s">
        <v>127</v>
      </c>
      <c r="BM1221" t="s">
        <v>130</v>
      </c>
      <c r="BN1221" t="s">
        <v>118</v>
      </c>
      <c r="BO1221" t="s">
        <v>937</v>
      </c>
      <c r="BP1221">
        <v>0</v>
      </c>
      <c r="BQ1221">
        <v>0</v>
      </c>
      <c r="BR1221">
        <v>0</v>
      </c>
      <c r="BS1221">
        <v>0</v>
      </c>
      <c r="BT1221">
        <v>0</v>
      </c>
      <c r="BU1221">
        <v>0</v>
      </c>
      <c r="BV1221">
        <v>0</v>
      </c>
      <c r="BW1221">
        <v>0</v>
      </c>
      <c r="BX1221">
        <v>0</v>
      </c>
      <c r="BY1221">
        <v>0</v>
      </c>
      <c r="BZ1221">
        <v>0</v>
      </c>
      <c r="CA1221">
        <v>0</v>
      </c>
      <c r="CB1221">
        <v>1</v>
      </c>
      <c r="CC1221">
        <v>0</v>
      </c>
      <c r="CD1221">
        <v>0</v>
      </c>
      <c r="CE1221" t="s">
        <v>137</v>
      </c>
      <c r="CG1221" t="s">
        <v>139</v>
      </c>
      <c r="CI1221" t="s">
        <v>129</v>
      </c>
      <c r="CJ1221" t="s">
        <v>52</v>
      </c>
      <c r="CL1221" t="s">
        <v>52</v>
      </c>
      <c r="CN1221" t="s">
        <v>346</v>
      </c>
      <c r="CP1221">
        <v>8</v>
      </c>
      <c r="CS1221" t="s">
        <v>337</v>
      </c>
    </row>
    <row r="1222" spans="1:98" customFormat="1">
      <c r="A1222">
        <v>135379</v>
      </c>
      <c r="B1222" t="s">
        <v>445</v>
      </c>
      <c r="C1222" t="s">
        <v>322</v>
      </c>
      <c r="D1222">
        <v>1966</v>
      </c>
      <c r="E1222">
        <v>60</v>
      </c>
      <c r="F1222" t="s">
        <v>339</v>
      </c>
      <c r="G1222" t="s">
        <v>71</v>
      </c>
      <c r="H1222" t="s">
        <v>696</v>
      </c>
      <c r="I1222" t="s">
        <v>478</v>
      </c>
      <c r="J1222" t="s">
        <v>350</v>
      </c>
      <c r="K1222" s="329">
        <v>46119.49324074074</v>
      </c>
      <c r="L1222" t="s">
        <v>309</v>
      </c>
      <c r="M1222" t="s">
        <v>445</v>
      </c>
      <c r="N1222" t="s">
        <v>447</v>
      </c>
      <c r="O1222" t="s">
        <v>328</v>
      </c>
      <c r="P1222" t="s">
        <v>329</v>
      </c>
      <c r="R1222" t="s">
        <v>122</v>
      </c>
      <c r="S1222" t="s">
        <v>121</v>
      </c>
      <c r="T1222" t="s">
        <v>121</v>
      </c>
      <c r="U1222" t="s">
        <v>82</v>
      </c>
      <c r="V1222" t="s">
        <v>115</v>
      </c>
      <c r="W1222" t="s">
        <v>332</v>
      </c>
      <c r="X1222">
        <v>0</v>
      </c>
      <c r="Y1222">
        <v>0</v>
      </c>
      <c r="Z1222">
        <v>0</v>
      </c>
      <c r="AA1222">
        <v>0</v>
      </c>
      <c r="AB1222">
        <v>0</v>
      </c>
      <c r="AC1222">
        <v>0</v>
      </c>
      <c r="AD1222">
        <v>0</v>
      </c>
      <c r="AE1222">
        <v>0</v>
      </c>
      <c r="AF1222">
        <v>0</v>
      </c>
      <c r="AG1222">
        <v>0</v>
      </c>
      <c r="AH1222">
        <v>0</v>
      </c>
      <c r="AI1222">
        <v>0</v>
      </c>
      <c r="AJ1222">
        <v>0</v>
      </c>
      <c r="AK1222">
        <v>0</v>
      </c>
      <c r="AL1222">
        <v>0</v>
      </c>
      <c r="AM1222">
        <v>0</v>
      </c>
      <c r="AN1222">
        <v>1</v>
      </c>
      <c r="AO1222">
        <v>0</v>
      </c>
      <c r="AP1222" t="s">
        <v>510</v>
      </c>
      <c r="AQ1222">
        <v>0</v>
      </c>
      <c r="AR1222">
        <v>0</v>
      </c>
      <c r="AS1222">
        <v>1</v>
      </c>
      <c r="AT1222">
        <v>0</v>
      </c>
      <c r="AU1222">
        <v>0</v>
      </c>
      <c r="AV1222">
        <v>0</v>
      </c>
      <c r="AW1222">
        <v>0</v>
      </c>
      <c r="AX1222">
        <v>0</v>
      </c>
      <c r="AY1222" t="s">
        <v>334</v>
      </c>
      <c r="AZ1222">
        <v>0</v>
      </c>
      <c r="BA1222">
        <v>0</v>
      </c>
      <c r="BB1222">
        <v>0</v>
      </c>
      <c r="BC1222">
        <v>0</v>
      </c>
      <c r="BD1222">
        <v>0</v>
      </c>
      <c r="BE1222">
        <v>0</v>
      </c>
      <c r="BF1222">
        <v>1</v>
      </c>
      <c r="BG1222">
        <v>0</v>
      </c>
      <c r="BH1222">
        <v>0</v>
      </c>
      <c r="BI1222" t="s">
        <v>52</v>
      </c>
      <c r="BK1222" t="s">
        <v>386</v>
      </c>
      <c r="BL1222" t="s">
        <v>132</v>
      </c>
      <c r="BM1222" t="s">
        <v>129</v>
      </c>
      <c r="BN1222" t="s">
        <v>120</v>
      </c>
      <c r="BO1222" t="s">
        <v>924</v>
      </c>
      <c r="BP1222">
        <v>0</v>
      </c>
      <c r="BQ1222">
        <v>0</v>
      </c>
      <c r="BR1222">
        <v>0</v>
      </c>
      <c r="BS1222">
        <v>0</v>
      </c>
      <c r="BT1222">
        <v>0</v>
      </c>
      <c r="BU1222">
        <v>1</v>
      </c>
      <c r="BV1222">
        <v>0</v>
      </c>
      <c r="BW1222">
        <v>0</v>
      </c>
      <c r="BX1222">
        <v>0</v>
      </c>
      <c r="BY1222">
        <v>0</v>
      </c>
      <c r="BZ1222">
        <v>0</v>
      </c>
      <c r="CA1222">
        <v>0</v>
      </c>
      <c r="CB1222">
        <v>0</v>
      </c>
      <c r="CC1222">
        <v>0</v>
      </c>
      <c r="CD1222">
        <v>0</v>
      </c>
      <c r="CE1222" t="s">
        <v>142</v>
      </c>
      <c r="CG1222" t="s">
        <v>335</v>
      </c>
      <c r="CI1222" t="s">
        <v>129</v>
      </c>
      <c r="CJ1222" t="s">
        <v>52</v>
      </c>
      <c r="CL1222" t="s">
        <v>52</v>
      </c>
      <c r="CN1222" t="s">
        <v>346</v>
      </c>
      <c r="CP1222">
        <v>8</v>
      </c>
      <c r="CS1222" t="s">
        <v>337</v>
      </c>
    </row>
    <row r="1223" spans="1:98" customFormat="1">
      <c r="A1223">
        <v>199168</v>
      </c>
      <c r="B1223" t="s">
        <v>321</v>
      </c>
      <c r="C1223" t="s">
        <v>360</v>
      </c>
      <c r="D1223">
        <v>1994</v>
      </c>
      <c r="E1223">
        <v>32</v>
      </c>
      <c r="F1223" t="s">
        <v>57</v>
      </c>
      <c r="G1223" t="s">
        <v>78</v>
      </c>
      <c r="H1223" t="s">
        <v>467</v>
      </c>
      <c r="I1223" t="s">
        <v>428</v>
      </c>
      <c r="J1223" t="s">
        <v>325</v>
      </c>
      <c r="K1223" s="329">
        <v>46119.456319444442</v>
      </c>
      <c r="L1223" t="s">
        <v>309</v>
      </c>
      <c r="M1223" t="s">
        <v>33</v>
      </c>
      <c r="N1223" t="s">
        <v>522</v>
      </c>
      <c r="O1223" t="s">
        <v>319</v>
      </c>
      <c r="P1223" t="s">
        <v>405</v>
      </c>
      <c r="Q1223" t="s">
        <v>306</v>
      </c>
      <c r="R1223" t="s">
        <v>122</v>
      </c>
      <c r="S1223" t="s">
        <v>122</v>
      </c>
      <c r="T1223" t="s">
        <v>394</v>
      </c>
      <c r="U1223" t="s">
        <v>331</v>
      </c>
      <c r="V1223" t="s">
        <v>105</v>
      </c>
      <c r="W1223" t="s">
        <v>599</v>
      </c>
      <c r="X1223">
        <v>1</v>
      </c>
      <c r="Y1223">
        <v>0</v>
      </c>
      <c r="Z1223">
        <v>0</v>
      </c>
      <c r="AA1223">
        <v>0</v>
      </c>
      <c r="AB1223">
        <v>1</v>
      </c>
      <c r="AC1223">
        <v>0</v>
      </c>
      <c r="AD1223">
        <v>0</v>
      </c>
      <c r="AE1223">
        <v>0</v>
      </c>
      <c r="AF1223">
        <v>0</v>
      </c>
      <c r="AG1223">
        <v>0</v>
      </c>
      <c r="AH1223">
        <v>0</v>
      </c>
      <c r="AI1223">
        <v>0</v>
      </c>
      <c r="AJ1223">
        <v>0</v>
      </c>
      <c r="AK1223">
        <v>0</v>
      </c>
      <c r="AL1223">
        <v>0</v>
      </c>
      <c r="AM1223">
        <v>0</v>
      </c>
      <c r="AN1223">
        <v>0</v>
      </c>
      <c r="AO1223">
        <v>0</v>
      </c>
      <c r="AP1223" t="s">
        <v>345</v>
      </c>
      <c r="AQ1223">
        <v>1</v>
      </c>
      <c r="AR1223">
        <v>0</v>
      </c>
      <c r="AS1223">
        <v>0</v>
      </c>
      <c r="AT1223">
        <v>0</v>
      </c>
      <c r="AU1223">
        <v>0</v>
      </c>
      <c r="AV1223">
        <v>0</v>
      </c>
      <c r="AW1223">
        <v>0</v>
      </c>
      <c r="AX1223">
        <v>0</v>
      </c>
      <c r="AY1223" t="s">
        <v>345</v>
      </c>
      <c r="AZ1223">
        <v>1</v>
      </c>
      <c r="BA1223">
        <v>0</v>
      </c>
      <c r="BB1223">
        <v>0</v>
      </c>
      <c r="BC1223">
        <v>0</v>
      </c>
      <c r="BD1223">
        <v>0</v>
      </c>
      <c r="BE1223">
        <v>0</v>
      </c>
      <c r="BF1223">
        <v>0</v>
      </c>
      <c r="BG1223">
        <v>0</v>
      </c>
      <c r="BH1223">
        <v>0</v>
      </c>
      <c r="BK1223" t="s">
        <v>131</v>
      </c>
      <c r="BL1223" t="s">
        <v>128</v>
      </c>
      <c r="BM1223" t="s">
        <v>130</v>
      </c>
      <c r="BN1223" t="s">
        <v>117</v>
      </c>
      <c r="BO1223" t="s">
        <v>929</v>
      </c>
      <c r="BP1223">
        <v>0</v>
      </c>
      <c r="BQ1223">
        <v>0</v>
      </c>
      <c r="BR1223">
        <v>0</v>
      </c>
      <c r="BS1223">
        <v>0</v>
      </c>
      <c r="BT1223">
        <v>0</v>
      </c>
      <c r="BU1223">
        <v>1</v>
      </c>
      <c r="BV1223">
        <v>0</v>
      </c>
      <c r="BW1223">
        <v>1</v>
      </c>
      <c r="BX1223">
        <v>0</v>
      </c>
      <c r="BY1223">
        <v>0</v>
      </c>
      <c r="BZ1223">
        <v>0</v>
      </c>
      <c r="CA1223">
        <v>0</v>
      </c>
      <c r="CB1223">
        <v>0</v>
      </c>
      <c r="CC1223">
        <v>0</v>
      </c>
      <c r="CD1223">
        <v>0</v>
      </c>
      <c r="CE1223" t="s">
        <v>335</v>
      </c>
      <c r="CG1223" t="s">
        <v>335</v>
      </c>
      <c r="CI1223" t="s">
        <v>128</v>
      </c>
      <c r="CJ1223" t="s">
        <v>52</v>
      </c>
      <c r="CL1223" t="s">
        <v>52</v>
      </c>
      <c r="CN1223" t="s">
        <v>346</v>
      </c>
      <c r="CP1223">
        <v>10</v>
      </c>
      <c r="CS1223" t="s">
        <v>347</v>
      </c>
    </row>
    <row r="1224" spans="1:98" customFormat="1">
      <c r="A1224">
        <v>160460</v>
      </c>
      <c r="B1224" t="s">
        <v>502</v>
      </c>
      <c r="C1224" t="s">
        <v>360</v>
      </c>
      <c r="D1224">
        <v>1973</v>
      </c>
      <c r="E1224">
        <v>53</v>
      </c>
      <c r="F1224" t="s">
        <v>58</v>
      </c>
      <c r="G1224" t="s">
        <v>49</v>
      </c>
      <c r="H1224" t="s">
        <v>377</v>
      </c>
      <c r="I1224" t="s">
        <v>378</v>
      </c>
      <c r="J1224" t="s">
        <v>350</v>
      </c>
      <c r="K1224" s="329">
        <v>46119.403298611112</v>
      </c>
      <c r="L1224" t="s">
        <v>309</v>
      </c>
      <c r="M1224" t="s">
        <v>561</v>
      </c>
      <c r="N1224" t="s">
        <v>572</v>
      </c>
      <c r="O1224" t="s">
        <v>328</v>
      </c>
      <c r="P1224" t="s">
        <v>329</v>
      </c>
      <c r="R1224" t="s">
        <v>383</v>
      </c>
      <c r="S1224" t="s">
        <v>122</v>
      </c>
      <c r="T1224" t="s">
        <v>343</v>
      </c>
      <c r="U1224" t="s">
        <v>331</v>
      </c>
      <c r="V1224" t="s">
        <v>111</v>
      </c>
      <c r="W1224" t="s">
        <v>685</v>
      </c>
      <c r="X1224">
        <v>0</v>
      </c>
      <c r="Y1224">
        <v>0</v>
      </c>
      <c r="Z1224">
        <v>0</v>
      </c>
      <c r="AA1224">
        <v>0</v>
      </c>
      <c r="AB1224">
        <v>1</v>
      </c>
      <c r="AC1224">
        <v>1</v>
      </c>
      <c r="AD1224">
        <v>0</v>
      </c>
      <c r="AE1224">
        <v>0</v>
      </c>
      <c r="AF1224">
        <v>0</v>
      </c>
      <c r="AG1224">
        <v>0</v>
      </c>
      <c r="AH1224">
        <v>0</v>
      </c>
      <c r="AI1224">
        <v>0</v>
      </c>
      <c r="AJ1224">
        <v>0</v>
      </c>
      <c r="AK1224">
        <v>0</v>
      </c>
      <c r="AL1224">
        <v>0</v>
      </c>
      <c r="AM1224">
        <v>0</v>
      </c>
      <c r="AN1224">
        <v>0</v>
      </c>
      <c r="AO1224">
        <v>0</v>
      </c>
      <c r="AP1224" t="s">
        <v>345</v>
      </c>
      <c r="AQ1224">
        <v>1</v>
      </c>
      <c r="AR1224">
        <v>0</v>
      </c>
      <c r="AS1224">
        <v>0</v>
      </c>
      <c r="AT1224">
        <v>0</v>
      </c>
      <c r="AU1224">
        <v>0</v>
      </c>
      <c r="AV1224">
        <v>0</v>
      </c>
      <c r="AW1224">
        <v>0</v>
      </c>
      <c r="AX1224">
        <v>0</v>
      </c>
      <c r="AY1224" t="s">
        <v>345</v>
      </c>
      <c r="AZ1224">
        <v>1</v>
      </c>
      <c r="BA1224">
        <v>0</v>
      </c>
      <c r="BB1224">
        <v>0</v>
      </c>
      <c r="BC1224">
        <v>0</v>
      </c>
      <c r="BD1224">
        <v>0</v>
      </c>
      <c r="BE1224">
        <v>0</v>
      </c>
      <c r="BF1224">
        <v>0</v>
      </c>
      <c r="BG1224">
        <v>0</v>
      </c>
      <c r="BH1224">
        <v>0</v>
      </c>
      <c r="BI1224" t="s">
        <v>51</v>
      </c>
      <c r="BJ1224" t="s">
        <v>3545</v>
      </c>
      <c r="BK1224" t="s">
        <v>131</v>
      </c>
      <c r="BL1224" t="s">
        <v>132</v>
      </c>
      <c r="BM1224" t="s">
        <v>129</v>
      </c>
      <c r="BN1224" t="s">
        <v>118</v>
      </c>
      <c r="BO1224" t="s">
        <v>923</v>
      </c>
      <c r="BP1224">
        <v>0</v>
      </c>
      <c r="BQ1224">
        <v>1</v>
      </c>
      <c r="BR1224">
        <v>0</v>
      </c>
      <c r="BS1224">
        <v>0</v>
      </c>
      <c r="BT1224">
        <v>0</v>
      </c>
      <c r="BU1224">
        <v>0</v>
      </c>
      <c r="BV1224">
        <v>0</v>
      </c>
      <c r="BW1224">
        <v>0</v>
      </c>
      <c r="BX1224">
        <v>0</v>
      </c>
      <c r="BY1224">
        <v>0</v>
      </c>
      <c r="BZ1224">
        <v>0</v>
      </c>
      <c r="CA1224">
        <v>0</v>
      </c>
      <c r="CB1224">
        <v>0</v>
      </c>
      <c r="CC1224">
        <v>0</v>
      </c>
      <c r="CD1224">
        <v>0</v>
      </c>
      <c r="CE1224" t="s">
        <v>139</v>
      </c>
      <c r="CF1224" t="s">
        <v>1102</v>
      </c>
      <c r="CG1224" t="s">
        <v>335</v>
      </c>
      <c r="CH1224" t="s">
        <v>517</v>
      </c>
      <c r="CI1224" t="s">
        <v>127</v>
      </c>
      <c r="CJ1224" t="s">
        <v>52</v>
      </c>
      <c r="CK1224" t="s">
        <v>3546</v>
      </c>
      <c r="CL1224" t="s">
        <v>52</v>
      </c>
      <c r="CM1224" t="s">
        <v>3547</v>
      </c>
      <c r="CN1224" t="s">
        <v>346</v>
      </c>
      <c r="CP1224">
        <v>8</v>
      </c>
      <c r="CS1224" t="s">
        <v>400</v>
      </c>
      <c r="CT1224" t="s">
        <v>3548</v>
      </c>
    </row>
    <row r="1225" spans="1:98" customFormat="1">
      <c r="A1225">
        <v>199162</v>
      </c>
      <c r="B1225" t="s">
        <v>493</v>
      </c>
      <c r="C1225" t="s">
        <v>322</v>
      </c>
      <c r="D1225">
        <v>1967</v>
      </c>
      <c r="E1225">
        <v>59</v>
      </c>
      <c r="F1225" t="s">
        <v>58</v>
      </c>
      <c r="G1225" t="s">
        <v>78</v>
      </c>
      <c r="H1225" t="s">
        <v>467</v>
      </c>
      <c r="I1225" t="s">
        <v>402</v>
      </c>
      <c r="J1225" t="s">
        <v>350</v>
      </c>
      <c r="K1225" s="329">
        <v>46119.379918981482</v>
      </c>
      <c r="L1225" t="s">
        <v>309</v>
      </c>
      <c r="M1225" t="s">
        <v>493</v>
      </c>
      <c r="N1225" t="s">
        <v>494</v>
      </c>
      <c r="O1225" t="s">
        <v>442</v>
      </c>
      <c r="P1225" t="s">
        <v>405</v>
      </c>
      <c r="R1225" t="s">
        <v>122</v>
      </c>
      <c r="S1225" t="s">
        <v>122</v>
      </c>
      <c r="T1225" t="s">
        <v>394</v>
      </c>
      <c r="U1225" t="s">
        <v>331</v>
      </c>
      <c r="V1225" t="s">
        <v>108</v>
      </c>
      <c r="W1225" t="s">
        <v>3549</v>
      </c>
      <c r="X1225">
        <v>0</v>
      </c>
      <c r="Y1225">
        <v>0</v>
      </c>
      <c r="Z1225">
        <v>1</v>
      </c>
      <c r="AA1225">
        <v>1</v>
      </c>
      <c r="AB1225">
        <v>1</v>
      </c>
      <c r="AC1225">
        <v>0</v>
      </c>
      <c r="AD1225">
        <v>0</v>
      </c>
      <c r="AE1225">
        <v>0</v>
      </c>
      <c r="AF1225">
        <v>0</v>
      </c>
      <c r="AG1225">
        <v>0</v>
      </c>
      <c r="AH1225">
        <v>0</v>
      </c>
      <c r="AI1225">
        <v>0</v>
      </c>
      <c r="AJ1225">
        <v>0</v>
      </c>
      <c r="AK1225">
        <v>1</v>
      </c>
      <c r="AL1225">
        <v>0</v>
      </c>
      <c r="AM1225">
        <v>0</v>
      </c>
      <c r="AN1225">
        <v>0</v>
      </c>
      <c r="AO1225">
        <v>0</v>
      </c>
      <c r="AP1225" t="s">
        <v>345</v>
      </c>
      <c r="AQ1225">
        <v>1</v>
      </c>
      <c r="AR1225">
        <v>0</v>
      </c>
      <c r="AS1225">
        <v>0</v>
      </c>
      <c r="AT1225">
        <v>0</v>
      </c>
      <c r="AU1225">
        <v>0</v>
      </c>
      <c r="AV1225">
        <v>0</v>
      </c>
      <c r="AW1225">
        <v>0</v>
      </c>
      <c r="AX1225">
        <v>0</v>
      </c>
      <c r="AY1225" t="s">
        <v>345</v>
      </c>
      <c r="AZ1225">
        <v>1</v>
      </c>
      <c r="BA1225">
        <v>0</v>
      </c>
      <c r="BB1225">
        <v>0</v>
      </c>
      <c r="BC1225">
        <v>0</v>
      </c>
      <c r="BD1225">
        <v>0</v>
      </c>
      <c r="BE1225">
        <v>0</v>
      </c>
      <c r="BF1225">
        <v>0</v>
      </c>
      <c r="BG1225">
        <v>0</v>
      </c>
      <c r="BH1225">
        <v>0</v>
      </c>
      <c r="BK1225" t="s">
        <v>131</v>
      </c>
      <c r="BL1225" t="s">
        <v>128</v>
      </c>
      <c r="BM1225" t="s">
        <v>132</v>
      </c>
      <c r="BN1225" t="s">
        <v>117</v>
      </c>
      <c r="BO1225" t="s">
        <v>928</v>
      </c>
      <c r="BP1225">
        <v>0</v>
      </c>
      <c r="BQ1225">
        <v>0</v>
      </c>
      <c r="BR1225">
        <v>0</v>
      </c>
      <c r="BS1225">
        <v>1</v>
      </c>
      <c r="BT1225">
        <v>0</v>
      </c>
      <c r="BU1225">
        <v>0</v>
      </c>
      <c r="BV1225">
        <v>0</v>
      </c>
      <c r="BW1225">
        <v>0</v>
      </c>
      <c r="BX1225">
        <v>0</v>
      </c>
      <c r="BY1225">
        <v>0</v>
      </c>
      <c r="BZ1225">
        <v>0</v>
      </c>
      <c r="CA1225">
        <v>0</v>
      </c>
      <c r="CB1225">
        <v>0</v>
      </c>
      <c r="CC1225">
        <v>0</v>
      </c>
      <c r="CD1225">
        <v>0</v>
      </c>
      <c r="CE1225" t="s">
        <v>162</v>
      </c>
      <c r="CG1225" t="s">
        <v>151</v>
      </c>
      <c r="CI1225" t="s">
        <v>127</v>
      </c>
      <c r="CJ1225" t="s">
        <v>51</v>
      </c>
      <c r="CK1225" t="s">
        <v>3550</v>
      </c>
      <c r="CL1225" t="s">
        <v>51</v>
      </c>
      <c r="CM1225" t="s">
        <v>3551</v>
      </c>
      <c r="CN1225" t="s">
        <v>336</v>
      </c>
      <c r="CO1225" t="s">
        <v>3552</v>
      </c>
      <c r="CP1225">
        <v>10</v>
      </c>
      <c r="CQ1225" t="s">
        <v>3553</v>
      </c>
      <c r="CR1225" t="s">
        <v>3554</v>
      </c>
      <c r="CS1225" t="s">
        <v>337</v>
      </c>
      <c r="CT1225" t="s">
        <v>3555</v>
      </c>
    </row>
    <row r="1226" spans="1:98" customFormat="1">
      <c r="A1226">
        <v>198974</v>
      </c>
      <c r="B1226" t="s">
        <v>514</v>
      </c>
      <c r="C1226" t="s">
        <v>360</v>
      </c>
      <c r="D1226">
        <v>1965</v>
      </c>
      <c r="E1226">
        <v>61</v>
      </c>
      <c r="F1226" t="s">
        <v>339</v>
      </c>
      <c r="G1226" t="s">
        <v>71</v>
      </c>
      <c r="H1226" t="s">
        <v>779</v>
      </c>
      <c r="I1226" t="s">
        <v>361</v>
      </c>
      <c r="J1226" t="s">
        <v>350</v>
      </c>
      <c r="K1226" s="329">
        <v>46119.37091435185</v>
      </c>
      <c r="L1226" t="s">
        <v>309</v>
      </c>
      <c r="M1226" t="s">
        <v>370</v>
      </c>
      <c r="N1226" t="s">
        <v>539</v>
      </c>
      <c r="O1226" t="s">
        <v>377</v>
      </c>
      <c r="P1226" t="s">
        <v>365</v>
      </c>
      <c r="Q1226" t="s">
        <v>304</v>
      </c>
      <c r="R1226" t="s">
        <v>122</v>
      </c>
      <c r="S1226" t="s">
        <v>121</v>
      </c>
      <c r="T1226" t="s">
        <v>121</v>
      </c>
      <c r="U1226" t="s">
        <v>372</v>
      </c>
      <c r="V1226" t="s">
        <v>105</v>
      </c>
      <c r="W1226" t="s">
        <v>384</v>
      </c>
      <c r="X1226">
        <v>0</v>
      </c>
      <c r="Y1226">
        <v>0</v>
      </c>
      <c r="Z1226">
        <v>0</v>
      </c>
      <c r="AA1226">
        <v>0</v>
      </c>
      <c r="AB1226">
        <v>1</v>
      </c>
      <c r="AC1226">
        <v>0</v>
      </c>
      <c r="AD1226">
        <v>0</v>
      </c>
      <c r="AE1226">
        <v>0</v>
      </c>
      <c r="AF1226">
        <v>0</v>
      </c>
      <c r="AG1226">
        <v>0</v>
      </c>
      <c r="AH1226">
        <v>0</v>
      </c>
      <c r="AI1226">
        <v>0</v>
      </c>
      <c r="AJ1226">
        <v>0</v>
      </c>
      <c r="AK1226">
        <v>0</v>
      </c>
      <c r="AL1226">
        <v>0</v>
      </c>
      <c r="AM1226">
        <v>0</v>
      </c>
      <c r="AN1226">
        <v>0</v>
      </c>
      <c r="AO1226">
        <v>0</v>
      </c>
      <c r="AP1226" t="s">
        <v>408</v>
      </c>
      <c r="AQ1226">
        <v>0</v>
      </c>
      <c r="AR1226">
        <v>0</v>
      </c>
      <c r="AS1226">
        <v>0</v>
      </c>
      <c r="AT1226">
        <v>0</v>
      </c>
      <c r="AU1226">
        <v>1</v>
      </c>
      <c r="AV1226">
        <v>0</v>
      </c>
      <c r="AW1226">
        <v>0</v>
      </c>
      <c r="AX1226">
        <v>0</v>
      </c>
      <c r="AY1226" t="s">
        <v>433</v>
      </c>
      <c r="AZ1226">
        <v>0</v>
      </c>
      <c r="BA1226">
        <v>0</v>
      </c>
      <c r="BB1226">
        <v>0</v>
      </c>
      <c r="BC1226">
        <v>0</v>
      </c>
      <c r="BD1226">
        <v>1</v>
      </c>
      <c r="BE1226">
        <v>0</v>
      </c>
      <c r="BF1226">
        <v>0</v>
      </c>
      <c r="BG1226">
        <v>0</v>
      </c>
      <c r="BH1226">
        <v>0</v>
      </c>
      <c r="BI1226" t="s">
        <v>51</v>
      </c>
      <c r="BJ1226" t="s">
        <v>3556</v>
      </c>
      <c r="BK1226" t="s">
        <v>130</v>
      </c>
      <c r="BL1226" t="s">
        <v>132</v>
      </c>
      <c r="BM1226" t="s">
        <v>131</v>
      </c>
      <c r="BN1226" t="s">
        <v>117</v>
      </c>
      <c r="BO1226" t="s">
        <v>924</v>
      </c>
      <c r="BP1226">
        <v>0</v>
      </c>
      <c r="BQ1226">
        <v>0</v>
      </c>
      <c r="BR1226">
        <v>0</v>
      </c>
      <c r="BS1226">
        <v>0</v>
      </c>
      <c r="BT1226">
        <v>0</v>
      </c>
      <c r="BU1226">
        <v>1</v>
      </c>
      <c r="BV1226">
        <v>0</v>
      </c>
      <c r="BW1226">
        <v>0</v>
      </c>
      <c r="BX1226">
        <v>0</v>
      </c>
      <c r="BY1226">
        <v>0</v>
      </c>
      <c r="BZ1226">
        <v>0</v>
      </c>
      <c r="CA1226">
        <v>0</v>
      </c>
      <c r="CB1226">
        <v>0</v>
      </c>
      <c r="CC1226">
        <v>0</v>
      </c>
      <c r="CD1226">
        <v>0</v>
      </c>
      <c r="CE1226" t="s">
        <v>137</v>
      </c>
      <c r="CG1226" t="s">
        <v>335</v>
      </c>
      <c r="CI1226" t="s">
        <v>128</v>
      </c>
      <c r="CJ1226" t="s">
        <v>51</v>
      </c>
      <c r="CK1226" t="s">
        <v>3557</v>
      </c>
      <c r="CL1226" t="s">
        <v>51</v>
      </c>
      <c r="CN1226" t="s">
        <v>336</v>
      </c>
      <c r="CO1226" t="s">
        <v>3558</v>
      </c>
      <c r="CP1226">
        <v>9</v>
      </c>
      <c r="CQ1226" t="s">
        <v>3559</v>
      </c>
      <c r="CR1226" t="s">
        <v>3560</v>
      </c>
      <c r="CS1226" t="s">
        <v>337</v>
      </c>
      <c r="CT1226" t="s">
        <v>3561</v>
      </c>
    </row>
    <row r="1227" spans="1:98" customFormat="1">
      <c r="A1227">
        <v>199165</v>
      </c>
      <c r="B1227" t="s">
        <v>751</v>
      </c>
      <c r="C1227" t="s">
        <v>360</v>
      </c>
      <c r="D1227">
        <v>1974</v>
      </c>
      <c r="E1227">
        <v>52</v>
      </c>
      <c r="F1227" t="s">
        <v>58</v>
      </c>
      <c r="G1227" t="s">
        <v>90</v>
      </c>
      <c r="H1227" t="s">
        <v>3562</v>
      </c>
      <c r="I1227" t="s">
        <v>349</v>
      </c>
      <c r="J1227" t="s">
        <v>325</v>
      </c>
      <c r="K1227" s="329">
        <v>46119.36891203704</v>
      </c>
      <c r="L1227" t="s">
        <v>309</v>
      </c>
      <c r="M1227" t="s">
        <v>751</v>
      </c>
      <c r="N1227" t="s">
        <v>752</v>
      </c>
      <c r="O1227" t="s">
        <v>453</v>
      </c>
      <c r="P1227" t="s">
        <v>342</v>
      </c>
      <c r="Q1227" t="s">
        <v>307</v>
      </c>
      <c r="R1227" t="s">
        <v>122</v>
      </c>
      <c r="S1227" t="s">
        <v>122</v>
      </c>
      <c r="T1227" t="s">
        <v>394</v>
      </c>
      <c r="U1227" t="s">
        <v>331</v>
      </c>
      <c r="V1227" t="s">
        <v>107</v>
      </c>
      <c r="W1227" t="s">
        <v>565</v>
      </c>
      <c r="X1227">
        <v>0</v>
      </c>
      <c r="Y1227">
        <v>0</v>
      </c>
      <c r="Z1227">
        <v>1</v>
      </c>
      <c r="AA1227">
        <v>0</v>
      </c>
      <c r="AB1227">
        <v>0</v>
      </c>
      <c r="AC1227">
        <v>1</v>
      </c>
      <c r="AD1227">
        <v>0</v>
      </c>
      <c r="AE1227">
        <v>0</v>
      </c>
      <c r="AF1227">
        <v>0</v>
      </c>
      <c r="AG1227">
        <v>0</v>
      </c>
      <c r="AH1227">
        <v>0</v>
      </c>
      <c r="AI1227">
        <v>0</v>
      </c>
      <c r="AJ1227">
        <v>0</v>
      </c>
      <c r="AK1227">
        <v>0</v>
      </c>
      <c r="AL1227">
        <v>0</v>
      </c>
      <c r="AM1227">
        <v>0</v>
      </c>
      <c r="AN1227">
        <v>0</v>
      </c>
      <c r="AO1227">
        <v>0</v>
      </c>
      <c r="AP1227" t="s">
        <v>345</v>
      </c>
      <c r="AQ1227">
        <v>1</v>
      </c>
      <c r="AR1227">
        <v>0</v>
      </c>
      <c r="AS1227">
        <v>0</v>
      </c>
      <c r="AT1227">
        <v>0</v>
      </c>
      <c r="AU1227">
        <v>0</v>
      </c>
      <c r="AV1227">
        <v>0</v>
      </c>
      <c r="AW1227">
        <v>0</v>
      </c>
      <c r="AX1227">
        <v>0</v>
      </c>
      <c r="AY1227" t="s">
        <v>345</v>
      </c>
      <c r="AZ1227">
        <v>1</v>
      </c>
      <c r="BA1227">
        <v>0</v>
      </c>
      <c r="BB1227">
        <v>0</v>
      </c>
      <c r="BC1227">
        <v>0</v>
      </c>
      <c r="BD1227">
        <v>0</v>
      </c>
      <c r="BE1227">
        <v>0</v>
      </c>
      <c r="BF1227">
        <v>0</v>
      </c>
      <c r="BG1227">
        <v>0</v>
      </c>
      <c r="BH1227">
        <v>0</v>
      </c>
      <c r="BI1227" t="s">
        <v>51</v>
      </c>
      <c r="BJ1227" t="s">
        <v>3563</v>
      </c>
      <c r="BK1227" t="s">
        <v>132</v>
      </c>
      <c r="BL1227" t="s">
        <v>131</v>
      </c>
      <c r="BM1227" t="s">
        <v>132</v>
      </c>
      <c r="BN1227" t="s">
        <v>117</v>
      </c>
      <c r="BO1227" t="s">
        <v>373</v>
      </c>
      <c r="BP1227">
        <v>0</v>
      </c>
      <c r="BQ1227">
        <v>0</v>
      </c>
      <c r="BR1227">
        <v>0</v>
      </c>
      <c r="BS1227">
        <v>0</v>
      </c>
      <c r="BT1227">
        <v>0</v>
      </c>
      <c r="BU1227">
        <v>0</v>
      </c>
      <c r="BV1227">
        <v>0</v>
      </c>
      <c r="BW1227">
        <v>0</v>
      </c>
      <c r="BX1227">
        <v>0</v>
      </c>
      <c r="BY1227">
        <v>0</v>
      </c>
      <c r="BZ1227">
        <v>0</v>
      </c>
      <c r="CA1227">
        <v>0</v>
      </c>
      <c r="CB1227">
        <v>0</v>
      </c>
      <c r="CC1227">
        <v>0</v>
      </c>
      <c r="CD1227" t="s">
        <v>988</v>
      </c>
      <c r="CE1227" t="s">
        <v>167</v>
      </c>
      <c r="CG1227" t="s">
        <v>151</v>
      </c>
      <c r="CI1227" t="s">
        <v>131</v>
      </c>
      <c r="CJ1227" t="s">
        <v>51</v>
      </c>
      <c r="CL1227" t="s">
        <v>51</v>
      </c>
      <c r="CM1227" t="s">
        <v>1374</v>
      </c>
      <c r="CN1227" t="s">
        <v>346</v>
      </c>
      <c r="CP1227">
        <v>10</v>
      </c>
      <c r="CQ1227" t="s">
        <v>3564</v>
      </c>
      <c r="CS1227" t="s">
        <v>337</v>
      </c>
    </row>
    <row r="1228" spans="1:98" customFormat="1">
      <c r="A1228">
        <v>199029</v>
      </c>
      <c r="B1228" t="s">
        <v>462</v>
      </c>
      <c r="C1228" t="s">
        <v>360</v>
      </c>
      <c r="D1228">
        <v>1983</v>
      </c>
      <c r="E1228">
        <v>43</v>
      </c>
      <c r="F1228" t="s">
        <v>387</v>
      </c>
      <c r="G1228" t="s">
        <v>71</v>
      </c>
      <c r="H1228" t="s">
        <v>646</v>
      </c>
      <c r="I1228" t="s">
        <v>471</v>
      </c>
      <c r="J1228" t="s">
        <v>350</v>
      </c>
      <c r="K1228" s="329">
        <v>46119.359432870369</v>
      </c>
      <c r="L1228" t="s">
        <v>309</v>
      </c>
      <c r="M1228" t="s">
        <v>438</v>
      </c>
      <c r="N1228" t="s">
        <v>441</v>
      </c>
      <c r="O1228" t="s">
        <v>442</v>
      </c>
      <c r="P1228" t="s">
        <v>405</v>
      </c>
      <c r="R1228" t="s">
        <v>123</v>
      </c>
      <c r="S1228" t="s">
        <v>123</v>
      </c>
      <c r="T1228" t="s">
        <v>343</v>
      </c>
      <c r="U1228" t="s">
        <v>331</v>
      </c>
      <c r="V1228" t="s">
        <v>108</v>
      </c>
      <c r="W1228" t="s">
        <v>423</v>
      </c>
      <c r="X1228">
        <v>0</v>
      </c>
      <c r="Y1228">
        <v>0</v>
      </c>
      <c r="Z1228">
        <v>0</v>
      </c>
      <c r="AA1228">
        <v>0</v>
      </c>
      <c r="AB1228">
        <v>0</v>
      </c>
      <c r="AC1228">
        <v>0</v>
      </c>
      <c r="AD1228">
        <v>0</v>
      </c>
      <c r="AE1228">
        <v>0</v>
      </c>
      <c r="AF1228">
        <v>0</v>
      </c>
      <c r="AG1228">
        <v>0</v>
      </c>
      <c r="AH1228">
        <v>0</v>
      </c>
      <c r="AI1228">
        <v>0</v>
      </c>
      <c r="AJ1228">
        <v>0</v>
      </c>
      <c r="AK1228">
        <v>0</v>
      </c>
      <c r="AL1228">
        <v>0</v>
      </c>
      <c r="AM1228">
        <v>1</v>
      </c>
      <c r="AN1228">
        <v>0</v>
      </c>
      <c r="AO1228">
        <v>0</v>
      </c>
      <c r="AP1228" t="s">
        <v>510</v>
      </c>
      <c r="AQ1228">
        <v>0</v>
      </c>
      <c r="AR1228">
        <v>0</v>
      </c>
      <c r="AS1228">
        <v>1</v>
      </c>
      <c r="AT1228">
        <v>0</v>
      </c>
      <c r="AU1228">
        <v>0</v>
      </c>
      <c r="AV1228">
        <v>0</v>
      </c>
      <c r="AW1228">
        <v>0</v>
      </c>
      <c r="AX1228">
        <v>0</v>
      </c>
      <c r="AY1228" t="s">
        <v>464</v>
      </c>
      <c r="AZ1228">
        <v>0</v>
      </c>
      <c r="BA1228">
        <v>0</v>
      </c>
      <c r="BB1228">
        <v>0</v>
      </c>
      <c r="BC1228">
        <v>1</v>
      </c>
      <c r="BD1228">
        <v>0</v>
      </c>
      <c r="BE1228">
        <v>0</v>
      </c>
      <c r="BF1228">
        <v>0</v>
      </c>
      <c r="BG1228">
        <v>0</v>
      </c>
      <c r="BH1228">
        <v>0</v>
      </c>
      <c r="BI1228" t="s">
        <v>52</v>
      </c>
      <c r="BJ1228" t="s">
        <v>3565</v>
      </c>
      <c r="BK1228" t="s">
        <v>132</v>
      </c>
      <c r="BL1228" t="s">
        <v>134</v>
      </c>
      <c r="BM1228" t="s">
        <v>134</v>
      </c>
      <c r="BN1228" t="s">
        <v>118</v>
      </c>
      <c r="BO1228" t="s">
        <v>921</v>
      </c>
      <c r="BP1228">
        <v>0</v>
      </c>
      <c r="BQ1228">
        <v>0</v>
      </c>
      <c r="BR1228">
        <v>0</v>
      </c>
      <c r="BS1228">
        <v>0</v>
      </c>
      <c r="BT1228">
        <v>0</v>
      </c>
      <c r="BU1228">
        <v>0</v>
      </c>
      <c r="BV1228">
        <v>0</v>
      </c>
      <c r="BW1228">
        <v>0</v>
      </c>
      <c r="BX1228">
        <v>0</v>
      </c>
      <c r="BY1228">
        <v>0</v>
      </c>
      <c r="BZ1228">
        <v>1</v>
      </c>
      <c r="CA1228">
        <v>0</v>
      </c>
      <c r="CB1228">
        <v>0</v>
      </c>
      <c r="CC1228">
        <v>0</v>
      </c>
      <c r="CD1228">
        <v>0</v>
      </c>
      <c r="CE1228" t="s">
        <v>210</v>
      </c>
      <c r="CG1228" t="s">
        <v>335</v>
      </c>
      <c r="CI1228" t="s">
        <v>129</v>
      </c>
      <c r="CJ1228" t="s">
        <v>53</v>
      </c>
      <c r="CK1228" t="s">
        <v>3566</v>
      </c>
      <c r="CL1228" t="s">
        <v>52</v>
      </c>
      <c r="CM1228" t="s">
        <v>3567</v>
      </c>
      <c r="CN1228" t="s">
        <v>336</v>
      </c>
      <c r="CO1228" t="s">
        <v>3568</v>
      </c>
      <c r="CP1228">
        <v>5</v>
      </c>
      <c r="CQ1228" t="s">
        <v>3569</v>
      </c>
      <c r="CS1228" t="s">
        <v>347</v>
      </c>
    </row>
    <row r="1229" spans="1:98" customFormat="1">
      <c r="A1229">
        <v>199163</v>
      </c>
      <c r="B1229" t="s">
        <v>468</v>
      </c>
      <c r="C1229" t="s">
        <v>360</v>
      </c>
      <c r="D1229">
        <v>1968</v>
      </c>
      <c r="E1229">
        <v>58</v>
      </c>
      <c r="F1229" t="s">
        <v>58</v>
      </c>
      <c r="G1229" t="s">
        <v>49</v>
      </c>
      <c r="H1229" t="s">
        <v>328</v>
      </c>
      <c r="I1229" t="s">
        <v>378</v>
      </c>
      <c r="J1229" t="s">
        <v>325</v>
      </c>
      <c r="K1229" s="329">
        <v>46119.35732638889</v>
      </c>
      <c r="L1229" t="s">
        <v>309</v>
      </c>
      <c r="M1229" t="s">
        <v>468</v>
      </c>
      <c r="N1229" t="s">
        <v>469</v>
      </c>
      <c r="O1229" t="s">
        <v>415</v>
      </c>
      <c r="P1229" t="s">
        <v>382</v>
      </c>
      <c r="R1229" t="s">
        <v>383</v>
      </c>
      <c r="S1229" t="s">
        <v>121</v>
      </c>
      <c r="T1229" t="s">
        <v>121</v>
      </c>
      <c r="U1229" t="s">
        <v>80</v>
      </c>
      <c r="V1229" t="s">
        <v>113</v>
      </c>
      <c r="W1229" t="s">
        <v>344</v>
      </c>
      <c r="X1229">
        <v>0</v>
      </c>
      <c r="Y1229">
        <v>0</v>
      </c>
      <c r="Z1229">
        <v>0</v>
      </c>
      <c r="AA1229">
        <v>1</v>
      </c>
      <c r="AB1229">
        <v>0</v>
      </c>
      <c r="AC1229">
        <v>0</v>
      </c>
      <c r="AD1229">
        <v>0</v>
      </c>
      <c r="AE1229">
        <v>0</v>
      </c>
      <c r="AF1229">
        <v>0</v>
      </c>
      <c r="AG1229">
        <v>0</v>
      </c>
      <c r="AH1229">
        <v>0</v>
      </c>
      <c r="AI1229">
        <v>0</v>
      </c>
      <c r="AJ1229">
        <v>0</v>
      </c>
      <c r="AK1229">
        <v>0</v>
      </c>
      <c r="AL1229">
        <v>0</v>
      </c>
      <c r="AM1229">
        <v>0</v>
      </c>
      <c r="AN1229">
        <v>0</v>
      </c>
      <c r="AO1229">
        <v>0</v>
      </c>
      <c r="AP1229" t="s">
        <v>399</v>
      </c>
      <c r="AQ1229">
        <v>0</v>
      </c>
      <c r="AR1229">
        <v>0</v>
      </c>
      <c r="AS1229">
        <v>0</v>
      </c>
      <c r="AT1229">
        <v>0</v>
      </c>
      <c r="AU1229">
        <v>0</v>
      </c>
      <c r="AV1229">
        <v>0</v>
      </c>
      <c r="AW1229">
        <v>1</v>
      </c>
      <c r="AX1229">
        <v>0</v>
      </c>
      <c r="AY1229" t="s">
        <v>373</v>
      </c>
      <c r="AZ1229">
        <v>0</v>
      </c>
      <c r="BA1229">
        <v>0</v>
      </c>
      <c r="BB1229">
        <v>0</v>
      </c>
      <c r="BC1229">
        <v>0</v>
      </c>
      <c r="BD1229">
        <v>0</v>
      </c>
      <c r="BE1229">
        <v>0</v>
      </c>
      <c r="BF1229">
        <v>0</v>
      </c>
      <c r="BG1229">
        <v>0</v>
      </c>
      <c r="BH1229" t="s">
        <v>3570</v>
      </c>
      <c r="BI1229" t="s">
        <v>51</v>
      </c>
      <c r="BJ1229" t="s">
        <v>3571</v>
      </c>
      <c r="BK1229" t="s">
        <v>386</v>
      </c>
      <c r="BL1229" t="s">
        <v>386</v>
      </c>
      <c r="BM1229" t="s">
        <v>128</v>
      </c>
      <c r="BN1229" t="s">
        <v>117</v>
      </c>
      <c r="BO1229" t="s">
        <v>924</v>
      </c>
      <c r="BP1229">
        <v>0</v>
      </c>
      <c r="BQ1229">
        <v>0</v>
      </c>
      <c r="BR1229">
        <v>0</v>
      </c>
      <c r="BS1229">
        <v>0</v>
      </c>
      <c r="BT1229">
        <v>0</v>
      </c>
      <c r="BU1229">
        <v>1</v>
      </c>
      <c r="BV1229">
        <v>0</v>
      </c>
      <c r="BW1229">
        <v>0</v>
      </c>
      <c r="BX1229">
        <v>0</v>
      </c>
      <c r="BY1229">
        <v>0</v>
      </c>
      <c r="BZ1229">
        <v>0</v>
      </c>
      <c r="CA1229">
        <v>0</v>
      </c>
      <c r="CB1229">
        <v>0</v>
      </c>
      <c r="CC1229">
        <v>0</v>
      </c>
      <c r="CD1229">
        <v>0</v>
      </c>
      <c r="CE1229" t="s">
        <v>335</v>
      </c>
      <c r="CG1229" t="s">
        <v>335</v>
      </c>
      <c r="CI1229" t="s">
        <v>128</v>
      </c>
      <c r="CJ1229" t="s">
        <v>51</v>
      </c>
      <c r="CL1229" t="s">
        <v>51</v>
      </c>
      <c r="CN1229" t="s">
        <v>346</v>
      </c>
      <c r="CP1229">
        <v>8</v>
      </c>
    </row>
    <row r="1230" spans="1:98" customFormat="1">
      <c r="A1230">
        <v>199158</v>
      </c>
      <c r="B1230" t="s">
        <v>570</v>
      </c>
      <c r="C1230" t="s">
        <v>322</v>
      </c>
      <c r="D1230">
        <v>1961</v>
      </c>
      <c r="E1230">
        <v>65</v>
      </c>
      <c r="F1230" t="s">
        <v>339</v>
      </c>
      <c r="G1230" t="s">
        <v>71</v>
      </c>
      <c r="H1230" t="s">
        <v>665</v>
      </c>
      <c r="I1230" t="s">
        <v>402</v>
      </c>
      <c r="J1230" t="s">
        <v>350</v>
      </c>
      <c r="K1230" s="329">
        <v>46119.004050925927</v>
      </c>
      <c r="L1230" t="s">
        <v>309</v>
      </c>
      <c r="M1230" t="s">
        <v>570</v>
      </c>
      <c r="N1230" t="s">
        <v>571</v>
      </c>
      <c r="O1230" t="s">
        <v>442</v>
      </c>
      <c r="P1230" t="s">
        <v>405</v>
      </c>
      <c r="R1230" t="s">
        <v>124</v>
      </c>
      <c r="S1230" t="s">
        <v>123</v>
      </c>
      <c r="T1230" t="s">
        <v>394</v>
      </c>
      <c r="U1230" t="s">
        <v>78</v>
      </c>
      <c r="V1230" t="s">
        <v>107</v>
      </c>
      <c r="W1230" t="s">
        <v>3572</v>
      </c>
      <c r="X1230">
        <v>0</v>
      </c>
      <c r="Y1230">
        <v>0</v>
      </c>
      <c r="Z1230">
        <v>1</v>
      </c>
      <c r="AA1230">
        <v>0</v>
      </c>
      <c r="AB1230">
        <v>1</v>
      </c>
      <c r="AC1230">
        <v>0</v>
      </c>
      <c r="AD1230">
        <v>0</v>
      </c>
      <c r="AE1230">
        <v>0</v>
      </c>
      <c r="AF1230">
        <v>1</v>
      </c>
      <c r="AG1230">
        <v>0</v>
      </c>
      <c r="AH1230">
        <v>0</v>
      </c>
      <c r="AI1230">
        <v>0</v>
      </c>
      <c r="AJ1230">
        <v>0</v>
      </c>
      <c r="AK1230">
        <v>0</v>
      </c>
      <c r="AL1230">
        <v>0</v>
      </c>
      <c r="AM1230">
        <v>0</v>
      </c>
      <c r="AN1230">
        <v>0</v>
      </c>
      <c r="AO1230">
        <v>0</v>
      </c>
      <c r="AP1230" t="s">
        <v>333</v>
      </c>
      <c r="AQ1230">
        <v>0</v>
      </c>
      <c r="AR1230">
        <v>0</v>
      </c>
      <c r="AS1230">
        <v>1</v>
      </c>
      <c r="AT1230">
        <v>1</v>
      </c>
      <c r="AU1230">
        <v>0</v>
      </c>
      <c r="AV1230">
        <v>0</v>
      </c>
      <c r="AW1230">
        <v>0</v>
      </c>
      <c r="AX1230">
        <v>0</v>
      </c>
      <c r="AY1230" t="s">
        <v>334</v>
      </c>
      <c r="AZ1230">
        <v>0</v>
      </c>
      <c r="BA1230">
        <v>0</v>
      </c>
      <c r="BB1230">
        <v>0</v>
      </c>
      <c r="BC1230">
        <v>0</v>
      </c>
      <c r="BD1230">
        <v>0</v>
      </c>
      <c r="BE1230">
        <v>0</v>
      </c>
      <c r="BF1230">
        <v>1</v>
      </c>
      <c r="BG1230">
        <v>0</v>
      </c>
      <c r="BH1230">
        <v>0</v>
      </c>
      <c r="BK1230" t="s">
        <v>132</v>
      </c>
      <c r="BL1230" t="s">
        <v>133</v>
      </c>
      <c r="BM1230" t="s">
        <v>134</v>
      </c>
      <c r="BN1230" t="s">
        <v>117</v>
      </c>
      <c r="BO1230" t="s">
        <v>948</v>
      </c>
      <c r="BP1230">
        <v>0</v>
      </c>
      <c r="BQ1230">
        <v>0</v>
      </c>
      <c r="BR1230">
        <v>0</v>
      </c>
      <c r="BS1230">
        <v>1</v>
      </c>
      <c r="BT1230">
        <v>0</v>
      </c>
      <c r="BU1230">
        <v>1</v>
      </c>
      <c r="BV1230">
        <v>0</v>
      </c>
      <c r="BW1230">
        <v>0</v>
      </c>
      <c r="BX1230">
        <v>0</v>
      </c>
      <c r="BY1230">
        <v>0</v>
      </c>
      <c r="BZ1230">
        <v>0</v>
      </c>
      <c r="CA1230">
        <v>0</v>
      </c>
      <c r="CB1230">
        <v>0</v>
      </c>
      <c r="CC1230">
        <v>0</v>
      </c>
      <c r="CD1230">
        <v>0</v>
      </c>
      <c r="CE1230" t="s">
        <v>151</v>
      </c>
      <c r="CG1230" t="s">
        <v>146</v>
      </c>
      <c r="CI1230" t="s">
        <v>129</v>
      </c>
      <c r="CJ1230" t="s">
        <v>51</v>
      </c>
      <c r="CL1230" t="s">
        <v>51</v>
      </c>
      <c r="CN1230" t="s">
        <v>346</v>
      </c>
      <c r="CP1230">
        <v>8</v>
      </c>
      <c r="CS1230" t="s">
        <v>347</v>
      </c>
    </row>
    <row r="1231" spans="1:98" customFormat="1">
      <c r="A1231">
        <v>199155</v>
      </c>
      <c r="B1231" t="s">
        <v>468</v>
      </c>
      <c r="C1231" t="s">
        <v>360</v>
      </c>
      <c r="D1231">
        <v>1958</v>
      </c>
      <c r="E1231">
        <v>68</v>
      </c>
      <c r="F1231" t="s">
        <v>339</v>
      </c>
      <c r="G1231" t="s">
        <v>80</v>
      </c>
      <c r="H1231" t="s">
        <v>1421</v>
      </c>
      <c r="I1231" t="s">
        <v>397</v>
      </c>
      <c r="J1231" t="s">
        <v>325</v>
      </c>
      <c r="K1231" s="329">
        <v>46118.89203703704</v>
      </c>
      <c r="L1231" t="s">
        <v>309</v>
      </c>
      <c r="M1231" t="s">
        <v>468</v>
      </c>
      <c r="N1231" t="s">
        <v>469</v>
      </c>
      <c r="O1231" t="s">
        <v>415</v>
      </c>
      <c r="P1231" t="s">
        <v>382</v>
      </c>
      <c r="R1231" t="s">
        <v>383</v>
      </c>
      <c r="S1231" t="s">
        <v>121</v>
      </c>
      <c r="T1231" t="s">
        <v>121</v>
      </c>
      <c r="U1231" t="s">
        <v>331</v>
      </c>
      <c r="V1231" t="s">
        <v>105</v>
      </c>
      <c r="W1231" t="s">
        <v>499</v>
      </c>
      <c r="X1231">
        <v>0</v>
      </c>
      <c r="Y1231">
        <v>0</v>
      </c>
      <c r="Z1231">
        <v>0</v>
      </c>
      <c r="AA1231">
        <v>0</v>
      </c>
      <c r="AB1231">
        <v>0</v>
      </c>
      <c r="AC1231">
        <v>0</v>
      </c>
      <c r="AD1231">
        <v>0</v>
      </c>
      <c r="AE1231">
        <v>0</v>
      </c>
      <c r="AF1231">
        <v>0</v>
      </c>
      <c r="AG1231">
        <v>0</v>
      </c>
      <c r="AH1231">
        <v>0</v>
      </c>
      <c r="AI1231">
        <v>0</v>
      </c>
      <c r="AJ1231">
        <v>0</v>
      </c>
      <c r="AK1231">
        <v>0</v>
      </c>
      <c r="AL1231">
        <v>1</v>
      </c>
      <c r="AM1231">
        <v>0</v>
      </c>
      <c r="AN1231">
        <v>0</v>
      </c>
      <c r="AO1231">
        <v>0</v>
      </c>
      <c r="AP1231" t="s">
        <v>345</v>
      </c>
      <c r="AQ1231">
        <v>1</v>
      </c>
      <c r="AR1231">
        <v>0</v>
      </c>
      <c r="AS1231">
        <v>0</v>
      </c>
      <c r="AT1231">
        <v>0</v>
      </c>
      <c r="AU1231">
        <v>0</v>
      </c>
      <c r="AV1231">
        <v>0</v>
      </c>
      <c r="AW1231">
        <v>0</v>
      </c>
      <c r="AX1231">
        <v>0</v>
      </c>
      <c r="AY1231" t="s">
        <v>345</v>
      </c>
      <c r="AZ1231">
        <v>1</v>
      </c>
      <c r="BA1231">
        <v>0</v>
      </c>
      <c r="BB1231">
        <v>0</v>
      </c>
      <c r="BC1231">
        <v>0</v>
      </c>
      <c r="BD1231">
        <v>0</v>
      </c>
      <c r="BE1231">
        <v>0</v>
      </c>
      <c r="BF1231">
        <v>0</v>
      </c>
      <c r="BG1231">
        <v>0</v>
      </c>
      <c r="BH1231">
        <v>0</v>
      </c>
      <c r="BK1231" t="s">
        <v>386</v>
      </c>
      <c r="BL1231" t="s">
        <v>129</v>
      </c>
      <c r="BM1231" t="s">
        <v>129</v>
      </c>
      <c r="BN1231" t="s">
        <v>118</v>
      </c>
      <c r="BO1231" t="s">
        <v>373</v>
      </c>
      <c r="BP1231">
        <v>0</v>
      </c>
      <c r="BQ1231">
        <v>0</v>
      </c>
      <c r="BR1231">
        <v>0</v>
      </c>
      <c r="BS1231">
        <v>0</v>
      </c>
      <c r="BT1231">
        <v>0</v>
      </c>
      <c r="BU1231">
        <v>0</v>
      </c>
      <c r="BV1231">
        <v>0</v>
      </c>
      <c r="BW1231">
        <v>0</v>
      </c>
      <c r="BX1231">
        <v>0</v>
      </c>
      <c r="BY1231">
        <v>0</v>
      </c>
      <c r="BZ1231">
        <v>0</v>
      </c>
      <c r="CA1231">
        <v>0</v>
      </c>
      <c r="CB1231">
        <v>0</v>
      </c>
      <c r="CC1231">
        <v>0</v>
      </c>
      <c r="CD1231" t="s">
        <v>3573</v>
      </c>
      <c r="CE1231" t="s">
        <v>201</v>
      </c>
      <c r="CG1231" t="s">
        <v>232</v>
      </c>
      <c r="CI1231" t="s">
        <v>128</v>
      </c>
      <c r="CJ1231" t="s">
        <v>52</v>
      </c>
      <c r="CK1231" t="s">
        <v>3574</v>
      </c>
      <c r="CL1231" t="s">
        <v>52</v>
      </c>
      <c r="CM1231" t="s">
        <v>3575</v>
      </c>
      <c r="CN1231" t="s">
        <v>346</v>
      </c>
      <c r="CP1231">
        <v>9</v>
      </c>
      <c r="CS1231" t="s">
        <v>337</v>
      </c>
    </row>
    <row r="1232" spans="1:98" customFormat="1">
      <c r="A1232">
        <v>199123</v>
      </c>
      <c r="B1232" t="s">
        <v>348</v>
      </c>
      <c r="C1232" t="s">
        <v>360</v>
      </c>
      <c r="D1232">
        <v>1972</v>
      </c>
      <c r="E1232">
        <v>54</v>
      </c>
      <c r="F1232" t="s">
        <v>58</v>
      </c>
      <c r="G1232" t="s">
        <v>72</v>
      </c>
      <c r="H1232" t="s">
        <v>674</v>
      </c>
      <c r="I1232" t="s">
        <v>324</v>
      </c>
      <c r="J1232" t="s">
        <v>350</v>
      </c>
      <c r="K1232" s="329">
        <v>46118.875891203701</v>
      </c>
      <c r="L1232" t="s">
        <v>309</v>
      </c>
      <c r="M1232" t="s">
        <v>425</v>
      </c>
      <c r="N1232" t="s">
        <v>426</v>
      </c>
      <c r="O1232" t="s">
        <v>364</v>
      </c>
      <c r="P1232" t="s">
        <v>365</v>
      </c>
      <c r="R1232" t="s">
        <v>122</v>
      </c>
      <c r="S1232" t="s">
        <v>122</v>
      </c>
      <c r="T1232" t="s">
        <v>343</v>
      </c>
      <c r="U1232" t="s">
        <v>331</v>
      </c>
      <c r="V1232" t="s">
        <v>111</v>
      </c>
      <c r="W1232" t="s">
        <v>3576</v>
      </c>
      <c r="X1232">
        <v>0</v>
      </c>
      <c r="Y1232">
        <v>1</v>
      </c>
      <c r="Z1232">
        <v>1</v>
      </c>
      <c r="AA1232">
        <v>1</v>
      </c>
      <c r="AB1232">
        <v>0</v>
      </c>
      <c r="AC1232">
        <v>1</v>
      </c>
      <c r="AD1232">
        <v>0</v>
      </c>
      <c r="AE1232">
        <v>0</v>
      </c>
      <c r="AF1232">
        <v>0</v>
      </c>
      <c r="AG1232">
        <v>0</v>
      </c>
      <c r="AH1232">
        <v>1</v>
      </c>
      <c r="AI1232">
        <v>0</v>
      </c>
      <c r="AJ1232">
        <v>0</v>
      </c>
      <c r="AK1232">
        <v>0</v>
      </c>
      <c r="AL1232">
        <v>0</v>
      </c>
      <c r="AM1232">
        <v>0</v>
      </c>
      <c r="AN1232">
        <v>0</v>
      </c>
      <c r="AO1232">
        <v>0</v>
      </c>
      <c r="AP1232" t="s">
        <v>345</v>
      </c>
      <c r="AQ1232">
        <v>1</v>
      </c>
      <c r="AR1232">
        <v>0</v>
      </c>
      <c r="AS1232">
        <v>0</v>
      </c>
      <c r="AT1232">
        <v>0</v>
      </c>
      <c r="AU1232">
        <v>0</v>
      </c>
      <c r="AV1232">
        <v>0</v>
      </c>
      <c r="AW1232">
        <v>0</v>
      </c>
      <c r="AX1232">
        <v>0</v>
      </c>
      <c r="AY1232" t="s">
        <v>558</v>
      </c>
      <c r="AZ1232">
        <v>1</v>
      </c>
      <c r="BA1232">
        <v>0</v>
      </c>
      <c r="BB1232">
        <v>0</v>
      </c>
      <c r="BC1232">
        <v>1</v>
      </c>
      <c r="BD1232">
        <v>0</v>
      </c>
      <c r="BE1232">
        <v>0</v>
      </c>
      <c r="BF1232">
        <v>0</v>
      </c>
      <c r="BG1232">
        <v>0</v>
      </c>
      <c r="BH1232">
        <v>0</v>
      </c>
      <c r="BK1232" t="s">
        <v>131</v>
      </c>
      <c r="BL1232" t="s">
        <v>132</v>
      </c>
      <c r="BM1232" t="s">
        <v>131</v>
      </c>
      <c r="BN1232" t="s">
        <v>117</v>
      </c>
      <c r="BO1232" t="s">
        <v>965</v>
      </c>
      <c r="BP1232">
        <v>0</v>
      </c>
      <c r="BQ1232">
        <v>0</v>
      </c>
      <c r="BR1232">
        <v>1</v>
      </c>
      <c r="BS1232">
        <v>0</v>
      </c>
      <c r="BT1232">
        <v>0</v>
      </c>
      <c r="BU1232">
        <v>0</v>
      </c>
      <c r="BV1232">
        <v>0</v>
      </c>
      <c r="BW1232">
        <v>0</v>
      </c>
      <c r="BX1232">
        <v>0</v>
      </c>
      <c r="BY1232">
        <v>0</v>
      </c>
      <c r="BZ1232">
        <v>1</v>
      </c>
      <c r="CA1232">
        <v>0</v>
      </c>
      <c r="CB1232">
        <v>0</v>
      </c>
      <c r="CC1232">
        <v>0</v>
      </c>
      <c r="CD1232">
        <v>0</v>
      </c>
      <c r="CE1232" t="s">
        <v>167</v>
      </c>
      <c r="CG1232" t="s">
        <v>335</v>
      </c>
      <c r="CI1232" t="s">
        <v>131</v>
      </c>
      <c r="CJ1232" t="s">
        <v>51</v>
      </c>
      <c r="CL1232" t="s">
        <v>51</v>
      </c>
      <c r="CN1232" t="s">
        <v>346</v>
      </c>
      <c r="CP1232">
        <v>2</v>
      </c>
      <c r="CS1232" t="s">
        <v>347</v>
      </c>
    </row>
    <row r="1233" spans="1:98" customFormat="1">
      <c r="A1233">
        <v>199121</v>
      </c>
      <c r="B1233" t="s">
        <v>348</v>
      </c>
      <c r="C1233" t="s">
        <v>322</v>
      </c>
      <c r="D1233">
        <v>1969</v>
      </c>
      <c r="E1233">
        <v>57</v>
      </c>
      <c r="F1233" t="s">
        <v>58</v>
      </c>
      <c r="G1233" t="s">
        <v>72</v>
      </c>
      <c r="H1233" t="s">
        <v>674</v>
      </c>
      <c r="I1233" t="s">
        <v>324</v>
      </c>
      <c r="J1233" t="s">
        <v>350</v>
      </c>
      <c r="K1233" s="329">
        <v>46118.8752662037</v>
      </c>
      <c r="L1233" t="s">
        <v>309</v>
      </c>
      <c r="M1233" t="s">
        <v>425</v>
      </c>
      <c r="N1233" t="s">
        <v>426</v>
      </c>
      <c r="O1233" t="s">
        <v>364</v>
      </c>
      <c r="P1233" t="s">
        <v>365</v>
      </c>
      <c r="R1233" t="s">
        <v>122</v>
      </c>
      <c r="S1233" t="s">
        <v>122</v>
      </c>
      <c r="T1233" t="s">
        <v>343</v>
      </c>
      <c r="U1233" t="s">
        <v>331</v>
      </c>
      <c r="V1233" t="s">
        <v>110</v>
      </c>
      <c r="W1233" t="s">
        <v>905</v>
      </c>
      <c r="X1233">
        <v>0</v>
      </c>
      <c r="Y1233">
        <v>1</v>
      </c>
      <c r="Z1233">
        <v>1</v>
      </c>
      <c r="AA1233">
        <v>0</v>
      </c>
      <c r="AB1233">
        <v>0</v>
      </c>
      <c r="AC1233">
        <v>1</v>
      </c>
      <c r="AD1233">
        <v>0</v>
      </c>
      <c r="AE1233">
        <v>0</v>
      </c>
      <c r="AF1233">
        <v>0</v>
      </c>
      <c r="AG1233">
        <v>0</v>
      </c>
      <c r="AH1233">
        <v>0</v>
      </c>
      <c r="AI1233">
        <v>0</v>
      </c>
      <c r="AJ1233">
        <v>0</v>
      </c>
      <c r="AK1233">
        <v>0</v>
      </c>
      <c r="AL1233">
        <v>0</v>
      </c>
      <c r="AM1233">
        <v>0</v>
      </c>
      <c r="AN1233">
        <v>0</v>
      </c>
      <c r="AO1233">
        <v>0</v>
      </c>
      <c r="AP1233" t="s">
        <v>345</v>
      </c>
      <c r="AQ1233">
        <v>1</v>
      </c>
      <c r="AR1233">
        <v>0</v>
      </c>
      <c r="AS1233">
        <v>0</v>
      </c>
      <c r="AT1233">
        <v>0</v>
      </c>
      <c r="AU1233">
        <v>0</v>
      </c>
      <c r="AV1233">
        <v>0</v>
      </c>
      <c r="AW1233">
        <v>0</v>
      </c>
      <c r="AX1233">
        <v>0</v>
      </c>
      <c r="AY1233" t="s">
        <v>345</v>
      </c>
      <c r="AZ1233">
        <v>1</v>
      </c>
      <c r="BA1233">
        <v>0</v>
      </c>
      <c r="BB1233">
        <v>0</v>
      </c>
      <c r="BC1233">
        <v>0</v>
      </c>
      <c r="BD1233">
        <v>0</v>
      </c>
      <c r="BE1233">
        <v>0</v>
      </c>
      <c r="BF1233">
        <v>0</v>
      </c>
      <c r="BG1233">
        <v>0</v>
      </c>
      <c r="BH1233">
        <v>0</v>
      </c>
      <c r="BK1233" t="s">
        <v>131</v>
      </c>
      <c r="BL1233" t="s">
        <v>133</v>
      </c>
      <c r="BM1233" t="s">
        <v>131</v>
      </c>
      <c r="BN1233" t="s">
        <v>117</v>
      </c>
      <c r="BO1233" t="s">
        <v>924</v>
      </c>
      <c r="BP1233">
        <v>0</v>
      </c>
      <c r="BQ1233">
        <v>0</v>
      </c>
      <c r="BR1233">
        <v>0</v>
      </c>
      <c r="BS1233">
        <v>0</v>
      </c>
      <c r="BT1233">
        <v>0</v>
      </c>
      <c r="BU1233">
        <v>1</v>
      </c>
      <c r="BV1233">
        <v>0</v>
      </c>
      <c r="BW1233">
        <v>0</v>
      </c>
      <c r="BX1233">
        <v>0</v>
      </c>
      <c r="BY1233">
        <v>0</v>
      </c>
      <c r="BZ1233">
        <v>0</v>
      </c>
      <c r="CA1233">
        <v>0</v>
      </c>
      <c r="CB1233">
        <v>0</v>
      </c>
      <c r="CC1233">
        <v>0</v>
      </c>
      <c r="CD1233">
        <v>0</v>
      </c>
      <c r="CE1233" t="s">
        <v>167</v>
      </c>
      <c r="CG1233" t="s">
        <v>335</v>
      </c>
      <c r="CH1233" t="s">
        <v>227</v>
      </c>
      <c r="CI1233" t="s">
        <v>131</v>
      </c>
      <c r="CJ1233" t="s">
        <v>52</v>
      </c>
      <c r="CK1233" t="s">
        <v>3577</v>
      </c>
      <c r="CL1233" t="s">
        <v>52</v>
      </c>
      <c r="CM1233" t="s">
        <v>1559</v>
      </c>
      <c r="CN1233" t="s">
        <v>346</v>
      </c>
      <c r="CO1233" t="s">
        <v>687</v>
      </c>
      <c r="CP1233">
        <v>8</v>
      </c>
      <c r="CQ1233" t="s">
        <v>1701</v>
      </c>
      <c r="CR1233" t="s">
        <v>3578</v>
      </c>
      <c r="CS1233" t="s">
        <v>347</v>
      </c>
      <c r="CT1233" t="s">
        <v>1548</v>
      </c>
    </row>
    <row r="1234" spans="1:98" customFormat="1">
      <c r="A1234">
        <v>141023</v>
      </c>
      <c r="B1234" t="s">
        <v>449</v>
      </c>
      <c r="C1234" t="s">
        <v>360</v>
      </c>
      <c r="D1234">
        <v>1960</v>
      </c>
      <c r="E1234">
        <v>66</v>
      </c>
      <c r="F1234" t="s">
        <v>339</v>
      </c>
      <c r="G1234" t="s">
        <v>49</v>
      </c>
      <c r="H1234" t="s">
        <v>415</v>
      </c>
      <c r="I1234" t="s">
        <v>324</v>
      </c>
      <c r="J1234" t="s">
        <v>350</v>
      </c>
      <c r="K1234" s="329">
        <v>46118.791817129626</v>
      </c>
      <c r="L1234" t="s">
        <v>309</v>
      </c>
      <c r="M1234" t="s">
        <v>412</v>
      </c>
      <c r="N1234" t="s">
        <v>543</v>
      </c>
      <c r="O1234" t="s">
        <v>404</v>
      </c>
      <c r="P1234" t="s">
        <v>405</v>
      </c>
      <c r="Q1234" t="s">
        <v>306</v>
      </c>
      <c r="R1234" t="s">
        <v>383</v>
      </c>
      <c r="S1234" t="s">
        <v>125</v>
      </c>
      <c r="T1234" t="s">
        <v>391</v>
      </c>
      <c r="U1234" t="s">
        <v>331</v>
      </c>
      <c r="V1234" t="s">
        <v>107</v>
      </c>
      <c r="W1234" t="s">
        <v>384</v>
      </c>
      <c r="X1234">
        <v>0</v>
      </c>
      <c r="Y1234">
        <v>0</v>
      </c>
      <c r="Z1234">
        <v>0</v>
      </c>
      <c r="AA1234">
        <v>0</v>
      </c>
      <c r="AB1234">
        <v>1</v>
      </c>
      <c r="AC1234">
        <v>0</v>
      </c>
      <c r="AD1234">
        <v>0</v>
      </c>
      <c r="AE1234">
        <v>0</v>
      </c>
      <c r="AF1234">
        <v>0</v>
      </c>
      <c r="AG1234">
        <v>0</v>
      </c>
      <c r="AH1234">
        <v>0</v>
      </c>
      <c r="AI1234">
        <v>0</v>
      </c>
      <c r="AJ1234">
        <v>0</v>
      </c>
      <c r="AK1234">
        <v>0</v>
      </c>
      <c r="AL1234">
        <v>0</v>
      </c>
      <c r="AM1234">
        <v>0</v>
      </c>
      <c r="AN1234">
        <v>0</v>
      </c>
      <c r="AO1234">
        <v>0</v>
      </c>
      <c r="AP1234" t="s">
        <v>345</v>
      </c>
      <c r="AQ1234">
        <v>1</v>
      </c>
      <c r="AR1234">
        <v>0</v>
      </c>
      <c r="AS1234">
        <v>0</v>
      </c>
      <c r="AT1234">
        <v>0</v>
      </c>
      <c r="AU1234">
        <v>0</v>
      </c>
      <c r="AV1234">
        <v>0</v>
      </c>
      <c r="AW1234">
        <v>0</v>
      </c>
      <c r="AX1234">
        <v>0</v>
      </c>
      <c r="AY1234" t="s">
        <v>345</v>
      </c>
      <c r="AZ1234">
        <v>1</v>
      </c>
      <c r="BA1234">
        <v>0</v>
      </c>
      <c r="BB1234">
        <v>0</v>
      </c>
      <c r="BC1234">
        <v>0</v>
      </c>
      <c r="BD1234">
        <v>0</v>
      </c>
      <c r="BE1234">
        <v>0</v>
      </c>
      <c r="BF1234">
        <v>0</v>
      </c>
      <c r="BG1234">
        <v>0</v>
      </c>
      <c r="BH1234">
        <v>0</v>
      </c>
      <c r="BI1234" t="s">
        <v>52</v>
      </c>
      <c r="BK1234" t="s">
        <v>129</v>
      </c>
      <c r="BL1234" t="s">
        <v>130</v>
      </c>
      <c r="BM1234" t="s">
        <v>130</v>
      </c>
      <c r="BN1234" t="s">
        <v>119</v>
      </c>
      <c r="BO1234" t="s">
        <v>931</v>
      </c>
      <c r="BP1234">
        <v>0</v>
      </c>
      <c r="BQ1234">
        <v>0</v>
      </c>
      <c r="BR1234">
        <v>1</v>
      </c>
      <c r="BS1234">
        <v>0</v>
      </c>
      <c r="BT1234">
        <v>0</v>
      </c>
      <c r="BU1234">
        <v>0</v>
      </c>
      <c r="BV1234">
        <v>0</v>
      </c>
      <c r="BW1234">
        <v>0</v>
      </c>
      <c r="BX1234">
        <v>0</v>
      </c>
      <c r="BY1234">
        <v>0</v>
      </c>
      <c r="BZ1234">
        <v>0</v>
      </c>
      <c r="CA1234">
        <v>0</v>
      </c>
      <c r="CB1234">
        <v>0</v>
      </c>
      <c r="CC1234">
        <v>0</v>
      </c>
      <c r="CD1234">
        <v>0</v>
      </c>
      <c r="CE1234" t="s">
        <v>335</v>
      </c>
      <c r="CF1234" t="s">
        <v>3579</v>
      </c>
      <c r="CG1234" t="s">
        <v>335</v>
      </c>
      <c r="CH1234" t="s">
        <v>1384</v>
      </c>
      <c r="CI1234" t="s">
        <v>128</v>
      </c>
      <c r="CJ1234" t="s">
        <v>53</v>
      </c>
      <c r="CK1234" t="s">
        <v>3580</v>
      </c>
      <c r="CL1234" t="s">
        <v>52</v>
      </c>
      <c r="CN1234" t="s">
        <v>346</v>
      </c>
      <c r="CP1234">
        <v>10</v>
      </c>
      <c r="CQ1234" t="s">
        <v>3581</v>
      </c>
    </row>
    <row r="1235" spans="1:98" customFormat="1">
      <c r="A1235">
        <v>199154</v>
      </c>
      <c r="B1235" t="s">
        <v>28</v>
      </c>
      <c r="C1235" t="s">
        <v>322</v>
      </c>
      <c r="D1235">
        <v>1963</v>
      </c>
      <c r="E1235">
        <v>63</v>
      </c>
      <c r="F1235" t="s">
        <v>339</v>
      </c>
      <c r="G1235" t="s">
        <v>80</v>
      </c>
      <c r="H1235" t="s">
        <v>1096</v>
      </c>
      <c r="I1235" t="s">
        <v>428</v>
      </c>
      <c r="J1235" t="s">
        <v>325</v>
      </c>
      <c r="K1235" s="329">
        <v>46118.781238425923</v>
      </c>
      <c r="L1235" t="s">
        <v>309</v>
      </c>
      <c r="M1235" t="s">
        <v>28</v>
      </c>
      <c r="N1235" t="s">
        <v>538</v>
      </c>
      <c r="O1235" t="s">
        <v>377</v>
      </c>
      <c r="P1235" t="s">
        <v>365</v>
      </c>
      <c r="Q1235" t="s">
        <v>304</v>
      </c>
      <c r="R1235" t="s">
        <v>125</v>
      </c>
      <c r="S1235" t="s">
        <v>123</v>
      </c>
      <c r="T1235" t="s">
        <v>391</v>
      </c>
      <c r="U1235" t="s">
        <v>395</v>
      </c>
      <c r="V1235" t="s">
        <v>105</v>
      </c>
      <c r="W1235" t="s">
        <v>3582</v>
      </c>
      <c r="X1235">
        <v>0</v>
      </c>
      <c r="Y1235">
        <v>0</v>
      </c>
      <c r="Z1235">
        <v>0</v>
      </c>
      <c r="AA1235">
        <v>0</v>
      </c>
      <c r="AB1235">
        <v>0</v>
      </c>
      <c r="AC1235">
        <v>0</v>
      </c>
      <c r="AD1235">
        <v>0</v>
      </c>
      <c r="AE1235">
        <v>0</v>
      </c>
      <c r="AF1235">
        <v>1</v>
      </c>
      <c r="AG1235">
        <v>0</v>
      </c>
      <c r="AH1235">
        <v>0</v>
      </c>
      <c r="AI1235">
        <v>0</v>
      </c>
      <c r="AJ1235">
        <v>0</v>
      </c>
      <c r="AK1235">
        <v>1</v>
      </c>
      <c r="AL1235">
        <v>0</v>
      </c>
      <c r="AM1235">
        <v>0</v>
      </c>
      <c r="AN1235">
        <v>0</v>
      </c>
      <c r="AO1235">
        <v>0</v>
      </c>
      <c r="AP1235" t="s">
        <v>345</v>
      </c>
      <c r="AQ1235">
        <v>1</v>
      </c>
      <c r="AR1235">
        <v>0</v>
      </c>
      <c r="AS1235">
        <v>0</v>
      </c>
      <c r="AT1235">
        <v>0</v>
      </c>
      <c r="AU1235">
        <v>0</v>
      </c>
      <c r="AV1235">
        <v>0</v>
      </c>
      <c r="AW1235">
        <v>0</v>
      </c>
      <c r="AX1235">
        <v>0</v>
      </c>
      <c r="AY1235" t="s">
        <v>345</v>
      </c>
      <c r="AZ1235">
        <v>1</v>
      </c>
      <c r="BA1235">
        <v>0</v>
      </c>
      <c r="BB1235">
        <v>0</v>
      </c>
      <c r="BC1235">
        <v>0</v>
      </c>
      <c r="BD1235">
        <v>0</v>
      </c>
      <c r="BE1235">
        <v>0</v>
      </c>
      <c r="BF1235">
        <v>0</v>
      </c>
      <c r="BG1235">
        <v>0</v>
      </c>
      <c r="BH1235">
        <v>0</v>
      </c>
      <c r="BK1235" t="s">
        <v>134</v>
      </c>
      <c r="BL1235" t="s">
        <v>132</v>
      </c>
      <c r="BM1235" t="s">
        <v>135</v>
      </c>
      <c r="BN1235" t="s">
        <v>117</v>
      </c>
      <c r="BO1235" t="s">
        <v>1085</v>
      </c>
      <c r="BP1235">
        <v>1</v>
      </c>
      <c r="BQ1235">
        <v>0</v>
      </c>
      <c r="BR1235">
        <v>0</v>
      </c>
      <c r="BS1235">
        <v>0</v>
      </c>
      <c r="BT1235">
        <v>0</v>
      </c>
      <c r="BU1235">
        <v>0</v>
      </c>
      <c r="BV1235">
        <v>0</v>
      </c>
      <c r="BW1235">
        <v>0</v>
      </c>
      <c r="BX1235">
        <v>0</v>
      </c>
      <c r="BY1235">
        <v>0</v>
      </c>
      <c r="BZ1235">
        <v>0</v>
      </c>
      <c r="CA1235">
        <v>0</v>
      </c>
      <c r="CB1235">
        <v>0</v>
      </c>
      <c r="CC1235">
        <v>1</v>
      </c>
      <c r="CD1235">
        <v>0</v>
      </c>
      <c r="CE1235" t="s">
        <v>137</v>
      </c>
      <c r="CG1235" t="s">
        <v>335</v>
      </c>
      <c r="CI1235" t="s">
        <v>131</v>
      </c>
      <c r="CJ1235" t="s">
        <v>53</v>
      </c>
      <c r="CL1235" t="s">
        <v>52</v>
      </c>
      <c r="CN1235" t="s">
        <v>346</v>
      </c>
      <c r="CP1235">
        <v>3</v>
      </c>
    </row>
    <row r="1236" spans="1:98" customFormat="1">
      <c r="A1236">
        <v>199153</v>
      </c>
      <c r="B1236" t="s">
        <v>356</v>
      </c>
      <c r="C1236" t="s">
        <v>360</v>
      </c>
      <c r="D1236">
        <v>2000</v>
      </c>
      <c r="E1236">
        <v>26</v>
      </c>
      <c r="F1236" t="s">
        <v>323</v>
      </c>
      <c r="G1236" t="s">
        <v>97</v>
      </c>
      <c r="H1236" t="s">
        <v>1399</v>
      </c>
      <c r="I1236" t="s">
        <v>378</v>
      </c>
      <c r="J1236" t="s">
        <v>325</v>
      </c>
      <c r="K1236" s="329">
        <v>46118.761956018519</v>
      </c>
      <c r="L1236" t="s">
        <v>309</v>
      </c>
      <c r="M1236" t="s">
        <v>356</v>
      </c>
      <c r="N1236" t="s">
        <v>357</v>
      </c>
      <c r="O1236" t="s">
        <v>358</v>
      </c>
      <c r="P1236" t="s">
        <v>329</v>
      </c>
      <c r="R1236" t="s">
        <v>124</v>
      </c>
      <c r="S1236" t="s">
        <v>123</v>
      </c>
      <c r="T1236" t="s">
        <v>343</v>
      </c>
      <c r="U1236" t="s">
        <v>3583</v>
      </c>
      <c r="V1236" t="s">
        <v>110</v>
      </c>
      <c r="W1236" t="s">
        <v>905</v>
      </c>
      <c r="X1236">
        <v>0</v>
      </c>
      <c r="Y1236">
        <v>1</v>
      </c>
      <c r="Z1236">
        <v>1</v>
      </c>
      <c r="AA1236">
        <v>0</v>
      </c>
      <c r="AB1236">
        <v>0</v>
      </c>
      <c r="AC1236">
        <v>1</v>
      </c>
      <c r="AD1236">
        <v>0</v>
      </c>
      <c r="AE1236">
        <v>0</v>
      </c>
      <c r="AF1236">
        <v>0</v>
      </c>
      <c r="AG1236">
        <v>0</v>
      </c>
      <c r="AH1236">
        <v>0</v>
      </c>
      <c r="AI1236">
        <v>0</v>
      </c>
      <c r="AJ1236">
        <v>0</v>
      </c>
      <c r="AK1236">
        <v>0</v>
      </c>
      <c r="AL1236">
        <v>0</v>
      </c>
      <c r="AM1236">
        <v>0</v>
      </c>
      <c r="AN1236">
        <v>0</v>
      </c>
      <c r="AO1236">
        <v>0</v>
      </c>
      <c r="AP1236" t="s">
        <v>626</v>
      </c>
      <c r="AQ1236">
        <v>1</v>
      </c>
      <c r="AR1236">
        <v>0</v>
      </c>
      <c r="AS1236">
        <v>1</v>
      </c>
      <c r="AT1236">
        <v>0</v>
      </c>
      <c r="AU1236">
        <v>0</v>
      </c>
      <c r="AV1236">
        <v>0</v>
      </c>
      <c r="AW1236">
        <v>0</v>
      </c>
      <c r="AX1236">
        <v>0</v>
      </c>
      <c r="AY1236" t="s">
        <v>345</v>
      </c>
      <c r="AZ1236">
        <v>1</v>
      </c>
      <c r="BA1236">
        <v>0</v>
      </c>
      <c r="BB1236">
        <v>0</v>
      </c>
      <c r="BC1236">
        <v>0</v>
      </c>
      <c r="BD1236">
        <v>0</v>
      </c>
      <c r="BE1236">
        <v>0</v>
      </c>
      <c r="BF1236">
        <v>0</v>
      </c>
      <c r="BG1236">
        <v>0</v>
      </c>
      <c r="BH1236">
        <v>0</v>
      </c>
      <c r="BK1236" t="s">
        <v>132</v>
      </c>
      <c r="BL1236" t="s">
        <v>132</v>
      </c>
      <c r="BM1236" t="s">
        <v>132</v>
      </c>
      <c r="BN1236" t="s">
        <v>117</v>
      </c>
      <c r="BO1236" t="s">
        <v>948</v>
      </c>
      <c r="BP1236">
        <v>0</v>
      </c>
      <c r="BQ1236">
        <v>0</v>
      </c>
      <c r="BR1236">
        <v>0</v>
      </c>
      <c r="BS1236">
        <v>1</v>
      </c>
      <c r="BT1236">
        <v>0</v>
      </c>
      <c r="BU1236">
        <v>1</v>
      </c>
      <c r="BV1236">
        <v>0</v>
      </c>
      <c r="BW1236">
        <v>0</v>
      </c>
      <c r="BX1236">
        <v>0</v>
      </c>
      <c r="BY1236">
        <v>0</v>
      </c>
      <c r="BZ1236">
        <v>0</v>
      </c>
      <c r="CA1236">
        <v>0</v>
      </c>
      <c r="CB1236">
        <v>0</v>
      </c>
      <c r="CC1236">
        <v>0</v>
      </c>
      <c r="CD1236">
        <v>0</v>
      </c>
      <c r="CE1236" t="s">
        <v>146</v>
      </c>
      <c r="CG1236" t="s">
        <v>167</v>
      </c>
      <c r="CI1236" t="s">
        <v>130</v>
      </c>
      <c r="CJ1236" t="s">
        <v>52</v>
      </c>
      <c r="CL1236" t="s">
        <v>52</v>
      </c>
      <c r="CN1236" t="s">
        <v>346</v>
      </c>
      <c r="CP1236">
        <v>8</v>
      </c>
      <c r="CS1236" t="s">
        <v>347</v>
      </c>
    </row>
    <row r="1237" spans="1:98" customFormat="1">
      <c r="A1237">
        <v>168147</v>
      </c>
      <c r="B1237" t="s">
        <v>445</v>
      </c>
      <c r="C1237" t="s">
        <v>322</v>
      </c>
      <c r="D1237">
        <v>1958</v>
      </c>
      <c r="E1237">
        <v>68</v>
      </c>
      <c r="F1237" t="s">
        <v>339</v>
      </c>
      <c r="G1237" t="s">
        <v>83</v>
      </c>
      <c r="H1237" t="s">
        <v>847</v>
      </c>
      <c r="I1237" t="s">
        <v>402</v>
      </c>
      <c r="J1237" t="s">
        <v>350</v>
      </c>
      <c r="K1237" s="329">
        <v>46118.758252314816</v>
      </c>
      <c r="L1237" t="s">
        <v>309</v>
      </c>
      <c r="M1237" t="s">
        <v>438</v>
      </c>
      <c r="N1237" t="s">
        <v>441</v>
      </c>
      <c r="O1237" t="s">
        <v>442</v>
      </c>
      <c r="P1237" t="s">
        <v>405</v>
      </c>
      <c r="R1237" t="s">
        <v>383</v>
      </c>
      <c r="S1237" t="s">
        <v>121</v>
      </c>
      <c r="T1237" t="s">
        <v>121</v>
      </c>
      <c r="U1237" t="s">
        <v>331</v>
      </c>
      <c r="V1237" t="s">
        <v>112</v>
      </c>
      <c r="W1237" t="s">
        <v>332</v>
      </c>
      <c r="X1237">
        <v>0</v>
      </c>
      <c r="Y1237">
        <v>0</v>
      </c>
      <c r="Z1237">
        <v>0</v>
      </c>
      <c r="AA1237">
        <v>0</v>
      </c>
      <c r="AB1237">
        <v>0</v>
      </c>
      <c r="AC1237">
        <v>0</v>
      </c>
      <c r="AD1237">
        <v>0</v>
      </c>
      <c r="AE1237">
        <v>0</v>
      </c>
      <c r="AF1237">
        <v>0</v>
      </c>
      <c r="AG1237">
        <v>0</v>
      </c>
      <c r="AH1237">
        <v>0</v>
      </c>
      <c r="AI1237">
        <v>0</v>
      </c>
      <c r="AJ1237">
        <v>0</v>
      </c>
      <c r="AK1237">
        <v>0</v>
      </c>
      <c r="AL1237">
        <v>0</v>
      </c>
      <c r="AM1237">
        <v>0</v>
      </c>
      <c r="AN1237">
        <v>1</v>
      </c>
      <c r="AO1237">
        <v>0</v>
      </c>
      <c r="AP1237" t="s">
        <v>464</v>
      </c>
      <c r="AQ1237">
        <v>0</v>
      </c>
      <c r="AR1237">
        <v>0</v>
      </c>
      <c r="AS1237">
        <v>0</v>
      </c>
      <c r="AT1237">
        <v>1</v>
      </c>
      <c r="AU1237">
        <v>0</v>
      </c>
      <c r="AV1237">
        <v>0</v>
      </c>
      <c r="AW1237">
        <v>0</v>
      </c>
      <c r="AX1237">
        <v>0</v>
      </c>
      <c r="AY1237" t="s">
        <v>464</v>
      </c>
      <c r="AZ1237">
        <v>0</v>
      </c>
      <c r="BA1237">
        <v>0</v>
      </c>
      <c r="BB1237">
        <v>0</v>
      </c>
      <c r="BC1237">
        <v>1</v>
      </c>
      <c r="BD1237">
        <v>0</v>
      </c>
      <c r="BE1237">
        <v>0</v>
      </c>
      <c r="BF1237">
        <v>0</v>
      </c>
      <c r="BG1237">
        <v>0</v>
      </c>
      <c r="BH1237">
        <v>0</v>
      </c>
      <c r="BI1237" t="s">
        <v>52</v>
      </c>
      <c r="BK1237" t="s">
        <v>128</v>
      </c>
      <c r="BL1237" t="s">
        <v>130</v>
      </c>
      <c r="BM1237" t="s">
        <v>128</v>
      </c>
      <c r="BN1237" t="s">
        <v>118</v>
      </c>
      <c r="BO1237" t="s">
        <v>968</v>
      </c>
      <c r="BP1237">
        <v>0</v>
      </c>
      <c r="BQ1237">
        <v>0</v>
      </c>
      <c r="BR1237">
        <v>0</v>
      </c>
      <c r="BS1237">
        <v>0</v>
      </c>
      <c r="BT1237">
        <v>0</v>
      </c>
      <c r="BU1237">
        <v>1</v>
      </c>
      <c r="BV1237">
        <v>0</v>
      </c>
      <c r="BW1237">
        <v>0</v>
      </c>
      <c r="BX1237">
        <v>0</v>
      </c>
      <c r="BY1237">
        <v>0</v>
      </c>
      <c r="BZ1237">
        <v>0</v>
      </c>
      <c r="CA1237">
        <v>0</v>
      </c>
      <c r="CB1237">
        <v>0</v>
      </c>
      <c r="CC1237">
        <v>0</v>
      </c>
      <c r="CD1237">
        <v>1</v>
      </c>
      <c r="CE1237" t="s">
        <v>335</v>
      </c>
      <c r="CG1237" t="s">
        <v>335</v>
      </c>
      <c r="CI1237" t="s">
        <v>128</v>
      </c>
      <c r="CJ1237" t="s">
        <v>53</v>
      </c>
      <c r="CL1237" t="s">
        <v>53</v>
      </c>
      <c r="CN1237" t="s">
        <v>346</v>
      </c>
      <c r="CP1237">
        <v>6</v>
      </c>
      <c r="CS1237" t="s">
        <v>473</v>
      </c>
    </row>
    <row r="1238" spans="1:98" customFormat="1">
      <c r="A1238">
        <v>199151</v>
      </c>
      <c r="B1238" t="s">
        <v>321</v>
      </c>
      <c r="C1238" t="s">
        <v>322</v>
      </c>
      <c r="D1238">
        <v>1987</v>
      </c>
      <c r="E1238">
        <v>39</v>
      </c>
      <c r="F1238" t="s">
        <v>57</v>
      </c>
      <c r="G1238" t="s">
        <v>80</v>
      </c>
      <c r="H1238" t="s">
        <v>697</v>
      </c>
      <c r="I1238" t="s">
        <v>367</v>
      </c>
      <c r="J1238" t="s">
        <v>350</v>
      </c>
      <c r="K1238" s="329">
        <v>46118.746469907404</v>
      </c>
      <c r="L1238" t="s">
        <v>309</v>
      </c>
      <c r="M1238" t="s">
        <v>1363</v>
      </c>
      <c r="N1238" t="s">
        <v>1364</v>
      </c>
      <c r="O1238" t="s">
        <v>459</v>
      </c>
      <c r="P1238" t="s">
        <v>353</v>
      </c>
      <c r="Q1238" t="s">
        <v>305</v>
      </c>
      <c r="R1238" t="s">
        <v>122</v>
      </c>
      <c r="S1238" t="s">
        <v>122</v>
      </c>
      <c r="T1238" t="s">
        <v>330</v>
      </c>
      <c r="U1238" t="s">
        <v>331</v>
      </c>
      <c r="V1238" t="s">
        <v>108</v>
      </c>
      <c r="W1238" t="s">
        <v>599</v>
      </c>
      <c r="X1238">
        <v>1</v>
      </c>
      <c r="Y1238">
        <v>0</v>
      </c>
      <c r="Z1238">
        <v>0</v>
      </c>
      <c r="AA1238">
        <v>0</v>
      </c>
      <c r="AB1238">
        <v>1</v>
      </c>
      <c r="AC1238">
        <v>0</v>
      </c>
      <c r="AD1238">
        <v>0</v>
      </c>
      <c r="AE1238">
        <v>0</v>
      </c>
      <c r="AF1238">
        <v>0</v>
      </c>
      <c r="AG1238">
        <v>0</v>
      </c>
      <c r="AH1238">
        <v>0</v>
      </c>
      <c r="AI1238">
        <v>0</v>
      </c>
      <c r="AJ1238">
        <v>0</v>
      </c>
      <c r="AK1238">
        <v>0</v>
      </c>
      <c r="AL1238">
        <v>0</v>
      </c>
      <c r="AM1238">
        <v>0</v>
      </c>
      <c r="AN1238">
        <v>0</v>
      </c>
      <c r="AO1238">
        <v>0</v>
      </c>
      <c r="AP1238" t="s">
        <v>345</v>
      </c>
      <c r="AQ1238">
        <v>1</v>
      </c>
      <c r="AR1238">
        <v>0</v>
      </c>
      <c r="AS1238">
        <v>0</v>
      </c>
      <c r="AT1238">
        <v>0</v>
      </c>
      <c r="AU1238">
        <v>0</v>
      </c>
      <c r="AV1238">
        <v>0</v>
      </c>
      <c r="AW1238">
        <v>0</v>
      </c>
      <c r="AX1238">
        <v>0</v>
      </c>
      <c r="AY1238" t="s">
        <v>345</v>
      </c>
      <c r="AZ1238">
        <v>1</v>
      </c>
      <c r="BA1238">
        <v>0</v>
      </c>
      <c r="BB1238">
        <v>0</v>
      </c>
      <c r="BC1238">
        <v>0</v>
      </c>
      <c r="BD1238">
        <v>0</v>
      </c>
      <c r="BE1238">
        <v>0</v>
      </c>
      <c r="BF1238">
        <v>0</v>
      </c>
      <c r="BG1238">
        <v>0</v>
      </c>
      <c r="BH1238">
        <v>0</v>
      </c>
      <c r="BK1238" t="s">
        <v>134</v>
      </c>
      <c r="BL1238" t="s">
        <v>130</v>
      </c>
      <c r="BM1238" t="s">
        <v>136</v>
      </c>
      <c r="BN1238" t="s">
        <v>117</v>
      </c>
      <c r="BO1238" t="s">
        <v>924</v>
      </c>
      <c r="BP1238">
        <v>0</v>
      </c>
      <c r="BQ1238">
        <v>0</v>
      </c>
      <c r="BR1238">
        <v>0</v>
      </c>
      <c r="BS1238">
        <v>0</v>
      </c>
      <c r="BT1238">
        <v>0</v>
      </c>
      <c r="BU1238">
        <v>1</v>
      </c>
      <c r="BV1238">
        <v>0</v>
      </c>
      <c r="BW1238">
        <v>0</v>
      </c>
      <c r="BX1238">
        <v>0</v>
      </c>
      <c r="BY1238">
        <v>0</v>
      </c>
      <c r="BZ1238">
        <v>0</v>
      </c>
      <c r="CA1238">
        <v>0</v>
      </c>
      <c r="CB1238">
        <v>0</v>
      </c>
      <c r="CC1238">
        <v>0</v>
      </c>
      <c r="CD1238">
        <v>0</v>
      </c>
      <c r="CE1238" t="s">
        <v>140</v>
      </c>
      <c r="CG1238" t="s">
        <v>137</v>
      </c>
      <c r="CI1238" t="s">
        <v>132</v>
      </c>
      <c r="CJ1238" t="s">
        <v>52</v>
      </c>
      <c r="CL1238" t="s">
        <v>52</v>
      </c>
      <c r="CM1238" t="s">
        <v>3584</v>
      </c>
      <c r="CN1238" t="s">
        <v>336</v>
      </c>
      <c r="CO1238" t="s">
        <v>3585</v>
      </c>
      <c r="CP1238">
        <v>10</v>
      </c>
      <c r="CQ1238" t="s">
        <v>3586</v>
      </c>
      <c r="CS1238" t="s">
        <v>347</v>
      </c>
    </row>
    <row r="1239" spans="1:98" customFormat="1">
      <c r="A1239">
        <v>199152</v>
      </c>
      <c r="B1239" t="s">
        <v>29</v>
      </c>
      <c r="C1239" t="s">
        <v>360</v>
      </c>
      <c r="D1239">
        <v>1956</v>
      </c>
      <c r="E1239">
        <v>70</v>
      </c>
      <c r="F1239" t="s">
        <v>376</v>
      </c>
      <c r="G1239" t="s">
        <v>75</v>
      </c>
      <c r="H1239" t="s">
        <v>537</v>
      </c>
      <c r="I1239" t="s">
        <v>397</v>
      </c>
      <c r="J1239" t="s">
        <v>350</v>
      </c>
      <c r="K1239" s="329">
        <v>46118.717662037037</v>
      </c>
      <c r="L1239" t="s">
        <v>309</v>
      </c>
      <c r="M1239" t="s">
        <v>29</v>
      </c>
      <c r="N1239" t="s">
        <v>458</v>
      </c>
      <c r="O1239" t="s">
        <v>459</v>
      </c>
      <c r="P1239" t="s">
        <v>353</v>
      </c>
      <c r="Q1239" t="s">
        <v>305</v>
      </c>
      <c r="R1239" t="s">
        <v>383</v>
      </c>
      <c r="S1239" t="s">
        <v>121</v>
      </c>
      <c r="T1239" t="s">
        <v>121</v>
      </c>
      <c r="U1239" t="s">
        <v>395</v>
      </c>
      <c r="V1239" t="s">
        <v>112</v>
      </c>
      <c r="W1239" t="s">
        <v>1635</v>
      </c>
      <c r="X1239">
        <v>0</v>
      </c>
      <c r="Y1239">
        <v>0</v>
      </c>
      <c r="Z1239">
        <v>0</v>
      </c>
      <c r="AA1239">
        <v>1</v>
      </c>
      <c r="AB1239">
        <v>0</v>
      </c>
      <c r="AC1239">
        <v>0</v>
      </c>
      <c r="AD1239">
        <v>1</v>
      </c>
      <c r="AE1239">
        <v>0</v>
      </c>
      <c r="AF1239">
        <v>0</v>
      </c>
      <c r="AG1239">
        <v>0</v>
      </c>
      <c r="AH1239">
        <v>0</v>
      </c>
      <c r="AI1239">
        <v>0</v>
      </c>
      <c r="AJ1239">
        <v>0</v>
      </c>
      <c r="AK1239">
        <v>0</v>
      </c>
      <c r="AL1239">
        <v>0</v>
      </c>
      <c r="AM1239">
        <v>0</v>
      </c>
      <c r="AN1239">
        <v>0</v>
      </c>
      <c r="AO1239">
        <v>0</v>
      </c>
      <c r="AP1239" t="s">
        <v>345</v>
      </c>
      <c r="AQ1239">
        <v>1</v>
      </c>
      <c r="AR1239">
        <v>0</v>
      </c>
      <c r="AS1239">
        <v>0</v>
      </c>
      <c r="AT1239">
        <v>0</v>
      </c>
      <c r="AU1239">
        <v>0</v>
      </c>
      <c r="AV1239">
        <v>0</v>
      </c>
      <c r="AW1239">
        <v>0</v>
      </c>
      <c r="AX1239">
        <v>0</v>
      </c>
      <c r="AY1239" t="s">
        <v>345</v>
      </c>
      <c r="AZ1239">
        <v>1</v>
      </c>
      <c r="BA1239">
        <v>0</v>
      </c>
      <c r="BB1239">
        <v>0</v>
      </c>
      <c r="BC1239">
        <v>0</v>
      </c>
      <c r="BD1239">
        <v>0</v>
      </c>
      <c r="BE1239">
        <v>0</v>
      </c>
      <c r="BF1239">
        <v>0</v>
      </c>
      <c r="BG1239">
        <v>0</v>
      </c>
      <c r="BH1239">
        <v>0</v>
      </c>
      <c r="BK1239" t="s">
        <v>386</v>
      </c>
      <c r="BL1239" t="s">
        <v>386</v>
      </c>
      <c r="BM1239" t="s">
        <v>130</v>
      </c>
      <c r="BN1239" t="s">
        <v>118</v>
      </c>
      <c r="BO1239" t="s">
        <v>921</v>
      </c>
      <c r="BP1239">
        <v>0</v>
      </c>
      <c r="BQ1239">
        <v>0</v>
      </c>
      <c r="BR1239">
        <v>0</v>
      </c>
      <c r="BS1239">
        <v>0</v>
      </c>
      <c r="BT1239">
        <v>0</v>
      </c>
      <c r="BU1239">
        <v>0</v>
      </c>
      <c r="BV1239">
        <v>0</v>
      </c>
      <c r="BW1239">
        <v>0</v>
      </c>
      <c r="BX1239">
        <v>0</v>
      </c>
      <c r="BY1239">
        <v>0</v>
      </c>
      <c r="BZ1239">
        <v>1</v>
      </c>
      <c r="CA1239">
        <v>0</v>
      </c>
      <c r="CB1239">
        <v>0</v>
      </c>
      <c r="CC1239">
        <v>0</v>
      </c>
      <c r="CD1239">
        <v>0</v>
      </c>
      <c r="CE1239" t="s">
        <v>205</v>
      </c>
      <c r="CG1239" t="s">
        <v>335</v>
      </c>
      <c r="CI1239" t="s">
        <v>130</v>
      </c>
      <c r="CJ1239" t="s">
        <v>52</v>
      </c>
      <c r="CL1239" t="s">
        <v>52</v>
      </c>
      <c r="CN1239" t="s">
        <v>346</v>
      </c>
      <c r="CP1239">
        <v>6</v>
      </c>
      <c r="CS1239" t="s">
        <v>337</v>
      </c>
    </row>
    <row r="1240" spans="1:98" customFormat="1">
      <c r="A1240">
        <v>199149</v>
      </c>
      <c r="B1240" t="s">
        <v>370</v>
      </c>
      <c r="C1240" t="s">
        <v>322</v>
      </c>
      <c r="D1240">
        <v>1948</v>
      </c>
      <c r="E1240">
        <v>78</v>
      </c>
      <c r="F1240" t="s">
        <v>376</v>
      </c>
      <c r="G1240" t="s">
        <v>75</v>
      </c>
      <c r="H1240" t="s">
        <v>1292</v>
      </c>
      <c r="I1240" t="s">
        <v>324</v>
      </c>
      <c r="J1240" t="s">
        <v>350</v>
      </c>
      <c r="K1240" s="329">
        <v>46118.711597222224</v>
      </c>
      <c r="L1240" t="s">
        <v>309</v>
      </c>
      <c r="M1240" t="s">
        <v>370</v>
      </c>
      <c r="N1240" t="s">
        <v>539</v>
      </c>
      <c r="O1240" t="s">
        <v>377</v>
      </c>
      <c r="P1240" t="s">
        <v>365</v>
      </c>
      <c r="Q1240" t="s">
        <v>304</v>
      </c>
      <c r="R1240" t="s">
        <v>383</v>
      </c>
      <c r="S1240" t="s">
        <v>121</v>
      </c>
      <c r="T1240" t="s">
        <v>121</v>
      </c>
      <c r="U1240" t="s">
        <v>395</v>
      </c>
      <c r="V1240" t="s">
        <v>111</v>
      </c>
      <c r="W1240" t="s">
        <v>344</v>
      </c>
      <c r="X1240">
        <v>0</v>
      </c>
      <c r="Y1240">
        <v>0</v>
      </c>
      <c r="Z1240">
        <v>0</v>
      </c>
      <c r="AA1240">
        <v>1</v>
      </c>
      <c r="AB1240">
        <v>0</v>
      </c>
      <c r="AC1240">
        <v>0</v>
      </c>
      <c r="AD1240">
        <v>0</v>
      </c>
      <c r="AE1240">
        <v>0</v>
      </c>
      <c r="AF1240">
        <v>0</v>
      </c>
      <c r="AG1240">
        <v>0</v>
      </c>
      <c r="AH1240">
        <v>0</v>
      </c>
      <c r="AI1240">
        <v>0</v>
      </c>
      <c r="AJ1240">
        <v>0</v>
      </c>
      <c r="AK1240">
        <v>0</v>
      </c>
      <c r="AL1240">
        <v>0</v>
      </c>
      <c r="AM1240">
        <v>0</v>
      </c>
      <c r="AN1240">
        <v>0</v>
      </c>
      <c r="AO1240">
        <v>0</v>
      </c>
      <c r="AP1240" t="s">
        <v>345</v>
      </c>
      <c r="AQ1240">
        <v>1</v>
      </c>
      <c r="AR1240">
        <v>0</v>
      </c>
      <c r="AS1240">
        <v>0</v>
      </c>
      <c r="AT1240">
        <v>0</v>
      </c>
      <c r="AU1240">
        <v>0</v>
      </c>
      <c r="AV1240">
        <v>0</v>
      </c>
      <c r="AW1240">
        <v>0</v>
      </c>
      <c r="AX1240">
        <v>0</v>
      </c>
      <c r="AY1240" t="s">
        <v>345</v>
      </c>
      <c r="AZ1240">
        <v>1</v>
      </c>
      <c r="BA1240">
        <v>0</v>
      </c>
      <c r="BB1240">
        <v>0</v>
      </c>
      <c r="BC1240">
        <v>0</v>
      </c>
      <c r="BD1240">
        <v>0</v>
      </c>
      <c r="BE1240">
        <v>0</v>
      </c>
      <c r="BF1240">
        <v>0</v>
      </c>
      <c r="BG1240">
        <v>0</v>
      </c>
      <c r="BH1240">
        <v>0</v>
      </c>
      <c r="BK1240" t="s">
        <v>130</v>
      </c>
      <c r="BL1240" t="s">
        <v>128</v>
      </c>
      <c r="BM1240" t="s">
        <v>128</v>
      </c>
      <c r="BN1240" t="s">
        <v>118</v>
      </c>
      <c r="BO1240" t="s">
        <v>927</v>
      </c>
      <c r="BP1240">
        <v>0</v>
      </c>
      <c r="BQ1240">
        <v>1</v>
      </c>
      <c r="BR1240">
        <v>0</v>
      </c>
      <c r="BS1240">
        <v>0</v>
      </c>
      <c r="BT1240">
        <v>0</v>
      </c>
      <c r="BU1240">
        <v>1</v>
      </c>
      <c r="BV1240">
        <v>0</v>
      </c>
      <c r="BW1240">
        <v>0</v>
      </c>
      <c r="BX1240">
        <v>0</v>
      </c>
      <c r="BY1240">
        <v>0</v>
      </c>
      <c r="BZ1240">
        <v>0</v>
      </c>
      <c r="CA1240">
        <v>0</v>
      </c>
      <c r="CB1240">
        <v>0</v>
      </c>
      <c r="CC1240">
        <v>0</v>
      </c>
      <c r="CD1240">
        <v>0</v>
      </c>
      <c r="CE1240" t="s">
        <v>139</v>
      </c>
      <c r="CG1240" t="s">
        <v>335</v>
      </c>
      <c r="CI1240" t="s">
        <v>128</v>
      </c>
      <c r="CJ1240" t="s">
        <v>52</v>
      </c>
      <c r="CK1240" t="s">
        <v>3587</v>
      </c>
      <c r="CL1240" t="s">
        <v>52</v>
      </c>
      <c r="CM1240" t="s">
        <v>3588</v>
      </c>
      <c r="CN1240" t="s">
        <v>346</v>
      </c>
      <c r="CP1240">
        <v>8</v>
      </c>
      <c r="CS1240" t="s">
        <v>347</v>
      </c>
    </row>
    <row r="1241" spans="1:98" customFormat="1">
      <c r="A1241">
        <v>199150</v>
      </c>
      <c r="B1241" t="s">
        <v>1363</v>
      </c>
      <c r="C1241" t="s">
        <v>360</v>
      </c>
      <c r="D1241">
        <v>1990</v>
      </c>
      <c r="E1241">
        <v>36</v>
      </c>
      <c r="F1241" t="s">
        <v>57</v>
      </c>
      <c r="G1241" t="s">
        <v>80</v>
      </c>
      <c r="H1241" t="s">
        <v>697</v>
      </c>
      <c r="I1241" t="s">
        <v>367</v>
      </c>
      <c r="J1241" t="s">
        <v>325</v>
      </c>
      <c r="K1241" s="329">
        <v>46118.705416666664</v>
      </c>
      <c r="L1241" t="s">
        <v>309</v>
      </c>
      <c r="M1241" t="s">
        <v>1363</v>
      </c>
      <c r="N1241" t="s">
        <v>1364</v>
      </c>
      <c r="O1241" t="s">
        <v>459</v>
      </c>
      <c r="P1241" t="s">
        <v>353</v>
      </c>
      <c r="Q1241" t="s">
        <v>305</v>
      </c>
      <c r="R1241" t="s">
        <v>122</v>
      </c>
      <c r="S1241" t="s">
        <v>122</v>
      </c>
      <c r="T1241" t="s">
        <v>520</v>
      </c>
      <c r="U1241" t="s">
        <v>331</v>
      </c>
      <c r="V1241" t="s">
        <v>108</v>
      </c>
      <c r="W1241" t="s">
        <v>505</v>
      </c>
      <c r="X1241">
        <v>0</v>
      </c>
      <c r="Y1241">
        <v>0</v>
      </c>
      <c r="Z1241">
        <v>0</v>
      </c>
      <c r="AA1241">
        <v>0</v>
      </c>
      <c r="AB1241">
        <v>0</v>
      </c>
      <c r="AC1241">
        <v>1</v>
      </c>
      <c r="AD1241">
        <v>0</v>
      </c>
      <c r="AE1241">
        <v>0</v>
      </c>
      <c r="AF1241">
        <v>0</v>
      </c>
      <c r="AG1241">
        <v>0</v>
      </c>
      <c r="AH1241">
        <v>0</v>
      </c>
      <c r="AI1241">
        <v>0</v>
      </c>
      <c r="AJ1241">
        <v>0</v>
      </c>
      <c r="AK1241">
        <v>0</v>
      </c>
      <c r="AL1241">
        <v>0</v>
      </c>
      <c r="AM1241">
        <v>0</v>
      </c>
      <c r="AN1241">
        <v>0</v>
      </c>
      <c r="AO1241">
        <v>0</v>
      </c>
      <c r="AP1241" t="s">
        <v>345</v>
      </c>
      <c r="AQ1241">
        <v>1</v>
      </c>
      <c r="AR1241">
        <v>0</v>
      </c>
      <c r="AS1241">
        <v>0</v>
      </c>
      <c r="AT1241">
        <v>0</v>
      </c>
      <c r="AU1241">
        <v>0</v>
      </c>
      <c r="AV1241">
        <v>0</v>
      </c>
      <c r="AW1241">
        <v>0</v>
      </c>
      <c r="AX1241">
        <v>0</v>
      </c>
      <c r="AY1241" t="s">
        <v>345</v>
      </c>
      <c r="AZ1241">
        <v>1</v>
      </c>
      <c r="BA1241">
        <v>0</v>
      </c>
      <c r="BB1241">
        <v>0</v>
      </c>
      <c r="BC1241">
        <v>0</v>
      </c>
      <c r="BD1241">
        <v>0</v>
      </c>
      <c r="BE1241">
        <v>0</v>
      </c>
      <c r="BF1241">
        <v>0</v>
      </c>
      <c r="BG1241">
        <v>0</v>
      </c>
      <c r="BH1241">
        <v>0</v>
      </c>
      <c r="BI1241" t="s">
        <v>53</v>
      </c>
      <c r="BK1241" t="s">
        <v>130</v>
      </c>
      <c r="BL1241" t="s">
        <v>130</v>
      </c>
      <c r="BM1241" t="s">
        <v>130</v>
      </c>
      <c r="BN1241" t="s">
        <v>117</v>
      </c>
      <c r="BO1241" t="s">
        <v>924</v>
      </c>
      <c r="BP1241">
        <v>0</v>
      </c>
      <c r="BQ1241">
        <v>0</v>
      </c>
      <c r="BR1241">
        <v>0</v>
      </c>
      <c r="BS1241">
        <v>0</v>
      </c>
      <c r="BT1241">
        <v>0</v>
      </c>
      <c r="BU1241">
        <v>1</v>
      </c>
      <c r="BV1241">
        <v>0</v>
      </c>
      <c r="BW1241">
        <v>0</v>
      </c>
      <c r="BX1241">
        <v>0</v>
      </c>
      <c r="BY1241">
        <v>0</v>
      </c>
      <c r="BZ1241">
        <v>0</v>
      </c>
      <c r="CA1241">
        <v>0</v>
      </c>
      <c r="CB1241">
        <v>0</v>
      </c>
      <c r="CC1241">
        <v>0</v>
      </c>
      <c r="CD1241">
        <v>0</v>
      </c>
      <c r="CE1241" t="s">
        <v>335</v>
      </c>
      <c r="CG1241" t="s">
        <v>335</v>
      </c>
      <c r="CI1241" t="s">
        <v>386</v>
      </c>
      <c r="CJ1241" t="s">
        <v>53</v>
      </c>
      <c r="CL1241" t="s">
        <v>53</v>
      </c>
      <c r="CN1241" t="s">
        <v>346</v>
      </c>
      <c r="CP1241">
        <v>5</v>
      </c>
    </row>
    <row r="1242" spans="1:98" customFormat="1">
      <c r="A1242">
        <v>199147</v>
      </c>
      <c r="B1242" t="s">
        <v>356</v>
      </c>
      <c r="C1242" t="s">
        <v>360</v>
      </c>
      <c r="D1242">
        <v>1970</v>
      </c>
      <c r="E1242">
        <v>56</v>
      </c>
      <c r="F1242" t="s">
        <v>58</v>
      </c>
      <c r="G1242" t="s">
        <v>61</v>
      </c>
      <c r="H1242" t="s">
        <v>1715</v>
      </c>
      <c r="I1242" t="s">
        <v>402</v>
      </c>
      <c r="J1242" t="s">
        <v>325</v>
      </c>
      <c r="K1242" s="329">
        <v>46118.700520833336</v>
      </c>
      <c r="L1242" t="s">
        <v>309</v>
      </c>
      <c r="M1242" t="s">
        <v>356</v>
      </c>
      <c r="N1242" t="s">
        <v>357</v>
      </c>
      <c r="O1242" t="s">
        <v>358</v>
      </c>
      <c r="P1242" t="s">
        <v>329</v>
      </c>
      <c r="R1242" t="s">
        <v>125</v>
      </c>
      <c r="S1242" t="s">
        <v>123</v>
      </c>
      <c r="T1242" t="s">
        <v>330</v>
      </c>
      <c r="U1242" t="s">
        <v>3589</v>
      </c>
      <c r="V1242" t="s">
        <v>105</v>
      </c>
      <c r="W1242" t="s">
        <v>685</v>
      </c>
      <c r="X1242">
        <v>0</v>
      </c>
      <c r="Y1242">
        <v>0</v>
      </c>
      <c r="Z1242">
        <v>0</v>
      </c>
      <c r="AA1242">
        <v>0</v>
      </c>
      <c r="AB1242">
        <v>1</v>
      </c>
      <c r="AC1242">
        <v>1</v>
      </c>
      <c r="AD1242">
        <v>0</v>
      </c>
      <c r="AE1242">
        <v>0</v>
      </c>
      <c r="AF1242">
        <v>0</v>
      </c>
      <c r="AG1242">
        <v>0</v>
      </c>
      <c r="AH1242">
        <v>0</v>
      </c>
      <c r="AI1242">
        <v>0</v>
      </c>
      <c r="AJ1242">
        <v>0</v>
      </c>
      <c r="AK1242">
        <v>0</v>
      </c>
      <c r="AL1242">
        <v>0</v>
      </c>
      <c r="AM1242">
        <v>0</v>
      </c>
      <c r="AN1242">
        <v>0</v>
      </c>
      <c r="AO1242">
        <v>0</v>
      </c>
      <c r="AP1242" t="s">
        <v>345</v>
      </c>
      <c r="AQ1242">
        <v>1</v>
      </c>
      <c r="AR1242">
        <v>0</v>
      </c>
      <c r="AS1242">
        <v>0</v>
      </c>
      <c r="AT1242">
        <v>0</v>
      </c>
      <c r="AU1242">
        <v>0</v>
      </c>
      <c r="AV1242">
        <v>0</v>
      </c>
      <c r="AW1242">
        <v>0</v>
      </c>
      <c r="AX1242">
        <v>0</v>
      </c>
      <c r="AY1242" t="s">
        <v>345</v>
      </c>
      <c r="AZ1242">
        <v>1</v>
      </c>
      <c r="BA1242">
        <v>0</v>
      </c>
      <c r="BB1242">
        <v>0</v>
      </c>
      <c r="BC1242">
        <v>0</v>
      </c>
      <c r="BD1242">
        <v>0</v>
      </c>
      <c r="BE1242">
        <v>0</v>
      </c>
      <c r="BF1242">
        <v>0</v>
      </c>
      <c r="BG1242">
        <v>0</v>
      </c>
      <c r="BH1242">
        <v>0</v>
      </c>
      <c r="BI1242" t="s">
        <v>52</v>
      </c>
      <c r="BK1242" t="s">
        <v>131</v>
      </c>
      <c r="BL1242" t="s">
        <v>132</v>
      </c>
      <c r="BM1242" t="s">
        <v>132</v>
      </c>
      <c r="BN1242" t="s">
        <v>117</v>
      </c>
      <c r="BO1242" t="s">
        <v>924</v>
      </c>
      <c r="BP1242">
        <v>0</v>
      </c>
      <c r="BQ1242">
        <v>0</v>
      </c>
      <c r="BR1242">
        <v>0</v>
      </c>
      <c r="BS1242">
        <v>0</v>
      </c>
      <c r="BT1242">
        <v>0</v>
      </c>
      <c r="BU1242">
        <v>1</v>
      </c>
      <c r="BV1242">
        <v>0</v>
      </c>
      <c r="BW1242">
        <v>0</v>
      </c>
      <c r="BX1242">
        <v>0</v>
      </c>
      <c r="BY1242">
        <v>0</v>
      </c>
      <c r="BZ1242">
        <v>0</v>
      </c>
      <c r="CA1242">
        <v>0</v>
      </c>
      <c r="CB1242">
        <v>0</v>
      </c>
      <c r="CC1242">
        <v>0</v>
      </c>
      <c r="CD1242">
        <v>0</v>
      </c>
      <c r="CE1242" t="s">
        <v>146</v>
      </c>
      <c r="CG1242" t="s">
        <v>137</v>
      </c>
      <c r="CI1242" t="s">
        <v>130</v>
      </c>
      <c r="CJ1242" t="s">
        <v>53</v>
      </c>
      <c r="CL1242" t="s">
        <v>52</v>
      </c>
      <c r="CN1242" t="s">
        <v>346</v>
      </c>
      <c r="CP1242">
        <v>8</v>
      </c>
      <c r="CS1242" t="s">
        <v>347</v>
      </c>
    </row>
    <row r="1243" spans="1:98" customFormat="1">
      <c r="A1243">
        <v>144660</v>
      </c>
      <c r="B1243" t="s">
        <v>321</v>
      </c>
      <c r="C1243" t="s">
        <v>360</v>
      </c>
      <c r="D1243">
        <v>1992</v>
      </c>
      <c r="E1243">
        <v>34</v>
      </c>
      <c r="F1243" t="s">
        <v>57</v>
      </c>
      <c r="G1243" t="s">
        <v>49</v>
      </c>
      <c r="H1243" t="s">
        <v>328</v>
      </c>
      <c r="I1243" t="s">
        <v>378</v>
      </c>
      <c r="J1243" t="s">
        <v>325</v>
      </c>
      <c r="K1243" s="329">
        <v>46118.69699074074</v>
      </c>
      <c r="L1243" t="s">
        <v>309</v>
      </c>
      <c r="M1243" t="s">
        <v>413</v>
      </c>
      <c r="N1243" t="s">
        <v>414</v>
      </c>
      <c r="O1243" t="s">
        <v>415</v>
      </c>
      <c r="P1243" t="s">
        <v>382</v>
      </c>
      <c r="R1243" t="s">
        <v>383</v>
      </c>
      <c r="S1243" t="s">
        <v>122</v>
      </c>
      <c r="T1243" t="s">
        <v>343</v>
      </c>
      <c r="U1243" t="s">
        <v>83</v>
      </c>
      <c r="V1243" t="s">
        <v>106</v>
      </c>
      <c r="W1243" t="s">
        <v>3590</v>
      </c>
      <c r="X1243">
        <v>1</v>
      </c>
      <c r="Y1243">
        <v>1</v>
      </c>
      <c r="Z1243">
        <v>1</v>
      </c>
      <c r="AA1243">
        <v>0</v>
      </c>
      <c r="AB1243">
        <v>0</v>
      </c>
      <c r="AC1243">
        <v>0</v>
      </c>
      <c r="AD1243">
        <v>0</v>
      </c>
      <c r="AE1243">
        <v>1</v>
      </c>
      <c r="AF1243">
        <v>0</v>
      </c>
      <c r="AG1243">
        <v>1</v>
      </c>
      <c r="AH1243">
        <v>0</v>
      </c>
      <c r="AI1243">
        <v>0</v>
      </c>
      <c r="AJ1243">
        <v>0</v>
      </c>
      <c r="AK1243">
        <v>0</v>
      </c>
      <c r="AL1243">
        <v>0</v>
      </c>
      <c r="AM1243">
        <v>0</v>
      </c>
      <c r="AN1243">
        <v>0</v>
      </c>
      <c r="AO1243">
        <v>0</v>
      </c>
      <c r="AP1243" t="s">
        <v>345</v>
      </c>
      <c r="AQ1243">
        <v>1</v>
      </c>
      <c r="AR1243">
        <v>0</v>
      </c>
      <c r="AS1243">
        <v>0</v>
      </c>
      <c r="AT1243">
        <v>0</v>
      </c>
      <c r="AU1243">
        <v>0</v>
      </c>
      <c r="AV1243">
        <v>0</v>
      </c>
      <c r="AW1243">
        <v>0</v>
      </c>
      <c r="AX1243">
        <v>0</v>
      </c>
      <c r="AY1243" t="s">
        <v>345</v>
      </c>
      <c r="AZ1243">
        <v>1</v>
      </c>
      <c r="BA1243">
        <v>0</v>
      </c>
      <c r="BB1243">
        <v>0</v>
      </c>
      <c r="BC1243">
        <v>0</v>
      </c>
      <c r="BD1243">
        <v>0</v>
      </c>
      <c r="BE1243">
        <v>0</v>
      </c>
      <c r="BF1243">
        <v>0</v>
      </c>
      <c r="BG1243">
        <v>0</v>
      </c>
      <c r="BH1243">
        <v>0</v>
      </c>
      <c r="BI1243" t="s">
        <v>52</v>
      </c>
      <c r="BJ1243" t="s">
        <v>3591</v>
      </c>
      <c r="BK1243" t="s">
        <v>131</v>
      </c>
      <c r="BL1243" t="s">
        <v>129</v>
      </c>
      <c r="BM1243" t="s">
        <v>130</v>
      </c>
      <c r="BN1243" t="s">
        <v>117</v>
      </c>
      <c r="BO1243" t="s">
        <v>970</v>
      </c>
      <c r="BP1243">
        <v>0</v>
      </c>
      <c r="BQ1243">
        <v>0</v>
      </c>
      <c r="BR1243">
        <v>0</v>
      </c>
      <c r="BS1243">
        <v>1</v>
      </c>
      <c r="BT1243">
        <v>0</v>
      </c>
      <c r="BU1243">
        <v>0</v>
      </c>
      <c r="BV1243">
        <v>0</v>
      </c>
      <c r="BW1243">
        <v>1</v>
      </c>
      <c r="BX1243">
        <v>0</v>
      </c>
      <c r="BY1243">
        <v>0</v>
      </c>
      <c r="BZ1243">
        <v>0</v>
      </c>
      <c r="CA1243">
        <v>0</v>
      </c>
      <c r="CB1243">
        <v>0</v>
      </c>
      <c r="CC1243">
        <v>0</v>
      </c>
      <c r="CD1243">
        <v>0</v>
      </c>
      <c r="CE1243" t="s">
        <v>335</v>
      </c>
      <c r="CG1243" t="s">
        <v>335</v>
      </c>
      <c r="CI1243" t="s">
        <v>131</v>
      </c>
      <c r="CJ1243" t="s">
        <v>52</v>
      </c>
      <c r="CL1243" t="s">
        <v>51</v>
      </c>
      <c r="CN1243" t="s">
        <v>346</v>
      </c>
      <c r="CP1243">
        <v>10</v>
      </c>
      <c r="CS1243" t="s">
        <v>337</v>
      </c>
      <c r="CT1243" t="s">
        <v>3592</v>
      </c>
    </row>
    <row r="1244" spans="1:98" customFormat="1">
      <c r="A1244">
        <v>199146</v>
      </c>
      <c r="B1244" t="s">
        <v>321</v>
      </c>
      <c r="C1244" t="s">
        <v>360</v>
      </c>
      <c r="D1244">
        <v>1978</v>
      </c>
      <c r="E1244">
        <v>48</v>
      </c>
      <c r="F1244" t="s">
        <v>387</v>
      </c>
      <c r="G1244" t="s">
        <v>84</v>
      </c>
      <c r="H1244" t="s">
        <v>777</v>
      </c>
      <c r="I1244" t="s">
        <v>402</v>
      </c>
      <c r="J1244" t="s">
        <v>325</v>
      </c>
      <c r="K1244" s="329">
        <v>46118.685729166667</v>
      </c>
      <c r="L1244" t="s">
        <v>309</v>
      </c>
      <c r="M1244" t="s">
        <v>1363</v>
      </c>
      <c r="N1244" t="s">
        <v>1364</v>
      </c>
      <c r="O1244" t="s">
        <v>459</v>
      </c>
      <c r="P1244" t="s">
        <v>353</v>
      </c>
      <c r="Q1244" t="s">
        <v>305</v>
      </c>
      <c r="R1244" t="s">
        <v>122</v>
      </c>
      <c r="S1244" t="s">
        <v>122</v>
      </c>
      <c r="T1244" t="s">
        <v>343</v>
      </c>
      <c r="U1244" t="s">
        <v>331</v>
      </c>
      <c r="V1244" t="s">
        <v>108</v>
      </c>
      <c r="W1244" t="s">
        <v>1607</v>
      </c>
      <c r="X1244">
        <v>1</v>
      </c>
      <c r="Y1244">
        <v>1</v>
      </c>
      <c r="Z1244">
        <v>1</v>
      </c>
      <c r="AA1244">
        <v>1</v>
      </c>
      <c r="AB1244">
        <v>1</v>
      </c>
      <c r="AC1244">
        <v>1</v>
      </c>
      <c r="AD1244">
        <v>0</v>
      </c>
      <c r="AE1244">
        <v>0</v>
      </c>
      <c r="AF1244">
        <v>0</v>
      </c>
      <c r="AG1244">
        <v>0</v>
      </c>
      <c r="AH1244">
        <v>0</v>
      </c>
      <c r="AI1244">
        <v>0</v>
      </c>
      <c r="AJ1244">
        <v>0</v>
      </c>
      <c r="AK1244">
        <v>0</v>
      </c>
      <c r="AL1244">
        <v>0</v>
      </c>
      <c r="AM1244">
        <v>0</v>
      </c>
      <c r="AN1244">
        <v>0</v>
      </c>
      <c r="AO1244">
        <v>0</v>
      </c>
      <c r="AP1244" t="s">
        <v>345</v>
      </c>
      <c r="AQ1244">
        <v>1</v>
      </c>
      <c r="AR1244">
        <v>0</v>
      </c>
      <c r="AS1244">
        <v>0</v>
      </c>
      <c r="AT1244">
        <v>0</v>
      </c>
      <c r="AU1244">
        <v>0</v>
      </c>
      <c r="AV1244">
        <v>0</v>
      </c>
      <c r="AW1244">
        <v>0</v>
      </c>
      <c r="AX1244">
        <v>0</v>
      </c>
      <c r="AY1244" t="s">
        <v>345</v>
      </c>
      <c r="AZ1244">
        <v>1</v>
      </c>
      <c r="BA1244">
        <v>0</v>
      </c>
      <c r="BB1244">
        <v>0</v>
      </c>
      <c r="BC1244">
        <v>0</v>
      </c>
      <c r="BD1244">
        <v>0</v>
      </c>
      <c r="BE1244">
        <v>0</v>
      </c>
      <c r="BF1244">
        <v>0</v>
      </c>
      <c r="BG1244">
        <v>0</v>
      </c>
      <c r="BH1244">
        <v>0</v>
      </c>
      <c r="BK1244" t="s">
        <v>131</v>
      </c>
      <c r="BL1244" t="s">
        <v>130</v>
      </c>
      <c r="BM1244" t="s">
        <v>131</v>
      </c>
      <c r="BN1244" t="s">
        <v>117</v>
      </c>
      <c r="BO1244" t="s">
        <v>973</v>
      </c>
      <c r="BP1244">
        <v>0</v>
      </c>
      <c r="BQ1244">
        <v>1</v>
      </c>
      <c r="BR1244">
        <v>0</v>
      </c>
      <c r="BS1244">
        <v>0</v>
      </c>
      <c r="BT1244">
        <v>0</v>
      </c>
      <c r="BU1244">
        <v>1</v>
      </c>
      <c r="BV1244">
        <v>0</v>
      </c>
      <c r="BW1244">
        <v>1</v>
      </c>
      <c r="BX1244">
        <v>0</v>
      </c>
      <c r="BY1244">
        <v>0</v>
      </c>
      <c r="BZ1244">
        <v>0</v>
      </c>
      <c r="CA1244">
        <v>0</v>
      </c>
      <c r="CB1244">
        <v>0</v>
      </c>
      <c r="CC1244">
        <v>0</v>
      </c>
      <c r="CD1244">
        <v>0</v>
      </c>
      <c r="CE1244" t="s">
        <v>335</v>
      </c>
      <c r="CG1244" t="s">
        <v>335</v>
      </c>
      <c r="CI1244" t="s">
        <v>129</v>
      </c>
      <c r="CJ1244" t="s">
        <v>51</v>
      </c>
      <c r="CK1244" t="s">
        <v>3593</v>
      </c>
      <c r="CL1244" t="s">
        <v>51</v>
      </c>
      <c r="CM1244" t="s">
        <v>3594</v>
      </c>
      <c r="CN1244" t="s">
        <v>346</v>
      </c>
      <c r="CP1244">
        <v>10</v>
      </c>
      <c r="CQ1244" t="s">
        <v>3595</v>
      </c>
      <c r="CR1244" t="s">
        <v>3596</v>
      </c>
      <c r="CS1244" t="s">
        <v>337</v>
      </c>
      <c r="CT1244" t="s">
        <v>3597</v>
      </c>
    </row>
    <row r="1245" spans="1:98" customFormat="1">
      <c r="A1245">
        <v>199145</v>
      </c>
      <c r="B1245" t="s">
        <v>1810</v>
      </c>
      <c r="C1245" t="s">
        <v>360</v>
      </c>
      <c r="D1245">
        <v>1965</v>
      </c>
      <c r="E1245">
        <v>61</v>
      </c>
      <c r="F1245" t="s">
        <v>339</v>
      </c>
      <c r="G1245" t="s">
        <v>84</v>
      </c>
      <c r="H1245" t="s">
        <v>678</v>
      </c>
      <c r="I1245" t="s">
        <v>471</v>
      </c>
      <c r="J1245" t="s">
        <v>325</v>
      </c>
      <c r="K1245" s="329">
        <v>46118.671261574076</v>
      </c>
      <c r="L1245" t="s">
        <v>309</v>
      </c>
      <c r="M1245" t="s">
        <v>1810</v>
      </c>
      <c r="N1245" t="s">
        <v>1812</v>
      </c>
      <c r="O1245" t="s">
        <v>319</v>
      </c>
      <c r="P1245" t="s">
        <v>405</v>
      </c>
      <c r="Q1245" t="s">
        <v>306</v>
      </c>
      <c r="R1245" t="s">
        <v>383</v>
      </c>
      <c r="S1245" t="s">
        <v>121</v>
      </c>
      <c r="T1245" t="s">
        <v>121</v>
      </c>
      <c r="U1245" t="s">
        <v>331</v>
      </c>
      <c r="V1245" t="s">
        <v>112</v>
      </c>
      <c r="W1245" t="s">
        <v>344</v>
      </c>
      <c r="X1245">
        <v>0</v>
      </c>
      <c r="Y1245">
        <v>0</v>
      </c>
      <c r="Z1245">
        <v>0</v>
      </c>
      <c r="AA1245">
        <v>1</v>
      </c>
      <c r="AB1245">
        <v>0</v>
      </c>
      <c r="AC1245">
        <v>0</v>
      </c>
      <c r="AD1245">
        <v>0</v>
      </c>
      <c r="AE1245">
        <v>0</v>
      </c>
      <c r="AF1245">
        <v>0</v>
      </c>
      <c r="AG1245">
        <v>0</v>
      </c>
      <c r="AH1245">
        <v>0</v>
      </c>
      <c r="AI1245">
        <v>0</v>
      </c>
      <c r="AJ1245">
        <v>0</v>
      </c>
      <c r="AK1245">
        <v>0</v>
      </c>
      <c r="AL1245">
        <v>0</v>
      </c>
      <c r="AM1245">
        <v>0</v>
      </c>
      <c r="AN1245">
        <v>0</v>
      </c>
      <c r="AO1245">
        <v>0</v>
      </c>
      <c r="AP1245" t="s">
        <v>577</v>
      </c>
      <c r="AQ1245">
        <v>0</v>
      </c>
      <c r="AR1245">
        <v>1</v>
      </c>
      <c r="AS1245">
        <v>0</v>
      </c>
      <c r="AT1245">
        <v>1</v>
      </c>
      <c r="AU1245">
        <v>0</v>
      </c>
      <c r="AV1245">
        <v>0</v>
      </c>
      <c r="AW1245">
        <v>0</v>
      </c>
      <c r="AX1245">
        <v>0</v>
      </c>
      <c r="AY1245" t="s">
        <v>375</v>
      </c>
      <c r="AZ1245">
        <v>0</v>
      </c>
      <c r="BA1245">
        <v>1</v>
      </c>
      <c r="BB1245">
        <v>0</v>
      </c>
      <c r="BC1245">
        <v>0</v>
      </c>
      <c r="BD1245">
        <v>0</v>
      </c>
      <c r="BE1245">
        <v>0</v>
      </c>
      <c r="BF1245">
        <v>0</v>
      </c>
      <c r="BG1245">
        <v>0</v>
      </c>
      <c r="BH1245">
        <v>0</v>
      </c>
      <c r="BI1245" t="s">
        <v>51</v>
      </c>
      <c r="BJ1245" t="s">
        <v>3598</v>
      </c>
      <c r="BK1245" t="s">
        <v>386</v>
      </c>
      <c r="BL1245" t="s">
        <v>130</v>
      </c>
      <c r="BM1245" t="s">
        <v>131</v>
      </c>
      <c r="BN1245" t="s">
        <v>117</v>
      </c>
      <c r="BO1245" t="s">
        <v>927</v>
      </c>
      <c r="BP1245">
        <v>0</v>
      </c>
      <c r="BQ1245">
        <v>1</v>
      </c>
      <c r="BR1245">
        <v>0</v>
      </c>
      <c r="BS1245">
        <v>0</v>
      </c>
      <c r="BT1245">
        <v>0</v>
      </c>
      <c r="BU1245">
        <v>1</v>
      </c>
      <c r="BV1245">
        <v>0</v>
      </c>
      <c r="BW1245">
        <v>0</v>
      </c>
      <c r="BX1245">
        <v>0</v>
      </c>
      <c r="BY1245">
        <v>0</v>
      </c>
      <c r="BZ1245">
        <v>0</v>
      </c>
      <c r="CA1245">
        <v>0</v>
      </c>
      <c r="CB1245">
        <v>0</v>
      </c>
      <c r="CC1245">
        <v>0</v>
      </c>
      <c r="CD1245">
        <v>0</v>
      </c>
      <c r="CE1245" t="s">
        <v>143</v>
      </c>
      <c r="CG1245" t="s">
        <v>335</v>
      </c>
      <c r="CH1245" t="s">
        <v>3599</v>
      </c>
      <c r="CI1245" t="s">
        <v>386</v>
      </c>
      <c r="CJ1245" t="s">
        <v>52</v>
      </c>
      <c r="CL1245" t="s">
        <v>51</v>
      </c>
      <c r="CN1245" t="s">
        <v>336</v>
      </c>
      <c r="CO1245" t="s">
        <v>3600</v>
      </c>
      <c r="CP1245">
        <v>8</v>
      </c>
      <c r="CS1245" t="s">
        <v>337</v>
      </c>
    </row>
    <row r="1246" spans="1:98" customFormat="1">
      <c r="A1246">
        <v>199143</v>
      </c>
      <c r="B1246" t="s">
        <v>321</v>
      </c>
      <c r="C1246" t="s">
        <v>360</v>
      </c>
      <c r="D1246">
        <v>1995</v>
      </c>
      <c r="E1246">
        <v>31</v>
      </c>
      <c r="F1246" t="s">
        <v>57</v>
      </c>
      <c r="G1246" t="s">
        <v>73</v>
      </c>
      <c r="H1246" t="s">
        <v>833</v>
      </c>
      <c r="I1246" t="s">
        <v>397</v>
      </c>
      <c r="J1246" t="s">
        <v>350</v>
      </c>
      <c r="K1246" s="329">
        <v>46118.660150462965</v>
      </c>
      <c r="L1246" t="s">
        <v>309</v>
      </c>
      <c r="M1246" t="s">
        <v>1363</v>
      </c>
      <c r="N1246" t="s">
        <v>1364</v>
      </c>
      <c r="O1246" t="s">
        <v>459</v>
      </c>
      <c r="P1246" t="s">
        <v>353</v>
      </c>
      <c r="Q1246" t="s">
        <v>305</v>
      </c>
      <c r="R1246" t="s">
        <v>122</v>
      </c>
      <c r="S1246" t="s">
        <v>122</v>
      </c>
      <c r="T1246" t="s">
        <v>330</v>
      </c>
      <c r="U1246" t="s">
        <v>331</v>
      </c>
      <c r="V1246" t="s">
        <v>112</v>
      </c>
      <c r="W1246" t="s">
        <v>505</v>
      </c>
      <c r="X1246">
        <v>0</v>
      </c>
      <c r="Y1246">
        <v>0</v>
      </c>
      <c r="Z1246">
        <v>0</v>
      </c>
      <c r="AA1246">
        <v>0</v>
      </c>
      <c r="AB1246">
        <v>0</v>
      </c>
      <c r="AC1246">
        <v>1</v>
      </c>
      <c r="AD1246">
        <v>0</v>
      </c>
      <c r="AE1246">
        <v>0</v>
      </c>
      <c r="AF1246">
        <v>0</v>
      </c>
      <c r="AG1246">
        <v>0</v>
      </c>
      <c r="AH1246">
        <v>0</v>
      </c>
      <c r="AI1246">
        <v>0</v>
      </c>
      <c r="AJ1246">
        <v>0</v>
      </c>
      <c r="AK1246">
        <v>0</v>
      </c>
      <c r="AL1246">
        <v>0</v>
      </c>
      <c r="AM1246">
        <v>0</v>
      </c>
      <c r="AN1246">
        <v>0</v>
      </c>
      <c r="AO1246">
        <v>0</v>
      </c>
      <c r="AP1246" t="s">
        <v>626</v>
      </c>
      <c r="AQ1246">
        <v>1</v>
      </c>
      <c r="AR1246">
        <v>0</v>
      </c>
      <c r="AS1246">
        <v>1</v>
      </c>
      <c r="AT1246">
        <v>0</v>
      </c>
      <c r="AU1246">
        <v>0</v>
      </c>
      <c r="AV1246">
        <v>0</v>
      </c>
      <c r="AW1246">
        <v>0</v>
      </c>
      <c r="AX1246">
        <v>0</v>
      </c>
      <c r="AY1246" t="s">
        <v>345</v>
      </c>
      <c r="AZ1246">
        <v>1</v>
      </c>
      <c r="BA1246">
        <v>0</v>
      </c>
      <c r="BB1246">
        <v>0</v>
      </c>
      <c r="BC1246">
        <v>0</v>
      </c>
      <c r="BD1246">
        <v>0</v>
      </c>
      <c r="BE1246">
        <v>0</v>
      </c>
      <c r="BF1246">
        <v>0</v>
      </c>
      <c r="BG1246">
        <v>0</v>
      </c>
      <c r="BH1246">
        <v>0</v>
      </c>
      <c r="BK1246" t="s">
        <v>131</v>
      </c>
      <c r="BL1246" t="s">
        <v>132</v>
      </c>
      <c r="BM1246" t="s">
        <v>132</v>
      </c>
      <c r="BN1246" t="s">
        <v>117</v>
      </c>
      <c r="BO1246" t="s">
        <v>948</v>
      </c>
      <c r="BP1246">
        <v>0</v>
      </c>
      <c r="BQ1246">
        <v>0</v>
      </c>
      <c r="BR1246">
        <v>0</v>
      </c>
      <c r="BS1246">
        <v>1</v>
      </c>
      <c r="BT1246">
        <v>0</v>
      </c>
      <c r="BU1246">
        <v>1</v>
      </c>
      <c r="BV1246">
        <v>0</v>
      </c>
      <c r="BW1246">
        <v>0</v>
      </c>
      <c r="BX1246">
        <v>0</v>
      </c>
      <c r="BY1246">
        <v>0</v>
      </c>
      <c r="BZ1246">
        <v>0</v>
      </c>
      <c r="CA1246">
        <v>0</v>
      </c>
      <c r="CB1246">
        <v>0</v>
      </c>
      <c r="CC1246">
        <v>0</v>
      </c>
      <c r="CD1246">
        <v>0</v>
      </c>
      <c r="CE1246" t="s">
        <v>335</v>
      </c>
      <c r="CG1246" t="s">
        <v>335</v>
      </c>
      <c r="CI1246" t="s">
        <v>130</v>
      </c>
      <c r="CJ1246" t="s">
        <v>51</v>
      </c>
      <c r="CL1246" t="s">
        <v>51</v>
      </c>
      <c r="CN1246" t="s">
        <v>336</v>
      </c>
      <c r="CO1246" t="s">
        <v>3601</v>
      </c>
      <c r="CP1246">
        <v>9</v>
      </c>
      <c r="CS1246" t="s">
        <v>347</v>
      </c>
    </row>
    <row r="1247" spans="1:98" customFormat="1">
      <c r="A1247">
        <v>199141</v>
      </c>
      <c r="B1247" t="s">
        <v>356</v>
      </c>
      <c r="C1247" t="s">
        <v>322</v>
      </c>
      <c r="D1247">
        <v>2001</v>
      </c>
      <c r="E1247">
        <v>25</v>
      </c>
      <c r="F1247" t="s">
        <v>323</v>
      </c>
      <c r="G1247" t="s">
        <v>80</v>
      </c>
      <c r="H1247" t="s">
        <v>724</v>
      </c>
      <c r="I1247" t="s">
        <v>367</v>
      </c>
      <c r="J1247" t="s">
        <v>325</v>
      </c>
      <c r="K1247" s="329">
        <v>46118.652986111112</v>
      </c>
      <c r="L1247" t="s">
        <v>309</v>
      </c>
      <c r="M1247" t="s">
        <v>356</v>
      </c>
      <c r="N1247" t="s">
        <v>357</v>
      </c>
      <c r="O1247" t="s">
        <v>358</v>
      </c>
      <c r="P1247" t="s">
        <v>329</v>
      </c>
      <c r="R1247" t="s">
        <v>122</v>
      </c>
      <c r="S1247" t="s">
        <v>122</v>
      </c>
      <c r="T1247" t="s">
        <v>330</v>
      </c>
      <c r="U1247" t="s">
        <v>331</v>
      </c>
      <c r="V1247" t="s">
        <v>110</v>
      </c>
      <c r="W1247" t="s">
        <v>661</v>
      </c>
      <c r="X1247">
        <v>0</v>
      </c>
      <c r="Y1247">
        <v>0</v>
      </c>
      <c r="Z1247">
        <v>0</v>
      </c>
      <c r="AA1247">
        <v>1</v>
      </c>
      <c r="AB1247">
        <v>0</v>
      </c>
      <c r="AC1247">
        <v>1</v>
      </c>
      <c r="AD1247">
        <v>0</v>
      </c>
      <c r="AE1247">
        <v>0</v>
      </c>
      <c r="AF1247">
        <v>0</v>
      </c>
      <c r="AG1247">
        <v>0</v>
      </c>
      <c r="AH1247">
        <v>0</v>
      </c>
      <c r="AI1247">
        <v>0</v>
      </c>
      <c r="AJ1247">
        <v>0</v>
      </c>
      <c r="AK1247">
        <v>0</v>
      </c>
      <c r="AL1247">
        <v>0</v>
      </c>
      <c r="AM1247">
        <v>0</v>
      </c>
      <c r="AN1247">
        <v>0</v>
      </c>
      <c r="AO1247">
        <v>0</v>
      </c>
      <c r="AP1247" t="s">
        <v>345</v>
      </c>
      <c r="AQ1247">
        <v>1</v>
      </c>
      <c r="AR1247">
        <v>0</v>
      </c>
      <c r="AS1247">
        <v>0</v>
      </c>
      <c r="AT1247">
        <v>0</v>
      </c>
      <c r="AU1247">
        <v>0</v>
      </c>
      <c r="AV1247">
        <v>0</v>
      </c>
      <c r="AW1247">
        <v>0</v>
      </c>
      <c r="AX1247">
        <v>0</v>
      </c>
      <c r="AY1247" t="s">
        <v>345</v>
      </c>
      <c r="AZ1247">
        <v>1</v>
      </c>
      <c r="BA1247">
        <v>0</v>
      </c>
      <c r="BB1247">
        <v>0</v>
      </c>
      <c r="BC1247">
        <v>0</v>
      </c>
      <c r="BD1247">
        <v>0</v>
      </c>
      <c r="BE1247">
        <v>0</v>
      </c>
      <c r="BF1247">
        <v>0</v>
      </c>
      <c r="BG1247">
        <v>0</v>
      </c>
      <c r="BH1247">
        <v>0</v>
      </c>
      <c r="BI1247" t="s">
        <v>52</v>
      </c>
      <c r="BK1247" t="s">
        <v>129</v>
      </c>
      <c r="BL1247" t="s">
        <v>129</v>
      </c>
      <c r="BM1247" t="s">
        <v>129</v>
      </c>
      <c r="BN1247" t="s">
        <v>117</v>
      </c>
      <c r="BO1247" t="s">
        <v>960</v>
      </c>
      <c r="BP1247">
        <v>1</v>
      </c>
      <c r="BQ1247">
        <v>1</v>
      </c>
      <c r="BR1247">
        <v>0</v>
      </c>
      <c r="BS1247">
        <v>1</v>
      </c>
      <c r="BT1247">
        <v>0</v>
      </c>
      <c r="BU1247">
        <v>0</v>
      </c>
      <c r="BV1247">
        <v>0</v>
      </c>
      <c r="BW1247">
        <v>0</v>
      </c>
      <c r="BX1247">
        <v>0</v>
      </c>
      <c r="BY1247">
        <v>0</v>
      </c>
      <c r="BZ1247">
        <v>0</v>
      </c>
      <c r="CA1247">
        <v>0</v>
      </c>
      <c r="CB1247">
        <v>0</v>
      </c>
      <c r="CC1247">
        <v>0</v>
      </c>
      <c r="CD1247">
        <v>0</v>
      </c>
      <c r="CE1247" t="s">
        <v>335</v>
      </c>
      <c r="CG1247" t="s">
        <v>335</v>
      </c>
      <c r="CI1247" t="s">
        <v>128</v>
      </c>
      <c r="CJ1247" t="s">
        <v>51</v>
      </c>
      <c r="CL1247" t="s">
        <v>51</v>
      </c>
      <c r="CN1247" t="s">
        <v>346</v>
      </c>
      <c r="CP1247">
        <v>10</v>
      </c>
      <c r="CS1247" t="s">
        <v>337</v>
      </c>
    </row>
    <row r="1248" spans="1:98" customFormat="1">
      <c r="A1248">
        <v>199138</v>
      </c>
      <c r="B1248" t="s">
        <v>366</v>
      </c>
      <c r="C1248" t="s">
        <v>360</v>
      </c>
      <c r="D1248">
        <v>1956</v>
      </c>
      <c r="E1248">
        <v>70</v>
      </c>
      <c r="F1248" t="s">
        <v>376</v>
      </c>
      <c r="G1248" t="s">
        <v>49</v>
      </c>
      <c r="H1248" t="s">
        <v>415</v>
      </c>
      <c r="I1248" t="s">
        <v>378</v>
      </c>
      <c r="J1248" t="s">
        <v>350</v>
      </c>
      <c r="K1248" s="329">
        <v>46118.636608796296</v>
      </c>
      <c r="L1248" t="s">
        <v>309</v>
      </c>
      <c r="M1248" t="s">
        <v>366</v>
      </c>
      <c r="N1248" t="s">
        <v>368</v>
      </c>
      <c r="O1248" t="s">
        <v>328</v>
      </c>
      <c r="P1248" t="s">
        <v>329</v>
      </c>
      <c r="R1248" t="s">
        <v>383</v>
      </c>
      <c r="S1248" t="s">
        <v>121</v>
      </c>
      <c r="T1248" t="s">
        <v>121</v>
      </c>
      <c r="U1248" t="s">
        <v>331</v>
      </c>
      <c r="V1248" t="s">
        <v>109</v>
      </c>
      <c r="W1248" t="s">
        <v>1081</v>
      </c>
      <c r="X1248">
        <v>0</v>
      </c>
      <c r="Y1248">
        <v>0</v>
      </c>
      <c r="Z1248">
        <v>1</v>
      </c>
      <c r="AA1248">
        <v>1</v>
      </c>
      <c r="AB1248">
        <v>0</v>
      </c>
      <c r="AC1248">
        <v>0</v>
      </c>
      <c r="AD1248">
        <v>1</v>
      </c>
      <c r="AE1248">
        <v>0</v>
      </c>
      <c r="AF1248">
        <v>0</v>
      </c>
      <c r="AG1248">
        <v>0</v>
      </c>
      <c r="AH1248">
        <v>0</v>
      </c>
      <c r="AI1248">
        <v>0</v>
      </c>
      <c r="AJ1248">
        <v>0</v>
      </c>
      <c r="AK1248">
        <v>0</v>
      </c>
      <c r="AL1248">
        <v>0</v>
      </c>
      <c r="AM1248">
        <v>0</v>
      </c>
      <c r="AN1248">
        <v>0</v>
      </c>
      <c r="AO1248">
        <v>0</v>
      </c>
      <c r="AP1248" t="s">
        <v>345</v>
      </c>
      <c r="AQ1248">
        <v>1</v>
      </c>
      <c r="AR1248">
        <v>0</v>
      </c>
      <c r="AS1248">
        <v>0</v>
      </c>
      <c r="AT1248">
        <v>0</v>
      </c>
      <c r="AU1248">
        <v>0</v>
      </c>
      <c r="AV1248">
        <v>0</v>
      </c>
      <c r="AW1248">
        <v>0</v>
      </c>
      <c r="AX1248">
        <v>0</v>
      </c>
      <c r="AY1248" t="s">
        <v>345</v>
      </c>
      <c r="AZ1248">
        <v>1</v>
      </c>
      <c r="BA1248">
        <v>0</v>
      </c>
      <c r="BB1248">
        <v>0</v>
      </c>
      <c r="BC1248">
        <v>0</v>
      </c>
      <c r="BD1248">
        <v>0</v>
      </c>
      <c r="BE1248">
        <v>0</v>
      </c>
      <c r="BF1248">
        <v>0</v>
      </c>
      <c r="BG1248">
        <v>0</v>
      </c>
      <c r="BH1248">
        <v>0</v>
      </c>
      <c r="BK1248" t="s">
        <v>386</v>
      </c>
      <c r="BL1248" t="s">
        <v>127</v>
      </c>
      <c r="BM1248" t="s">
        <v>130</v>
      </c>
      <c r="BN1248" t="s">
        <v>120</v>
      </c>
      <c r="BO1248" t="s">
        <v>1447</v>
      </c>
      <c r="BP1248">
        <v>0</v>
      </c>
      <c r="BQ1248">
        <v>1</v>
      </c>
      <c r="BR1248">
        <v>0</v>
      </c>
      <c r="BS1248">
        <v>0</v>
      </c>
      <c r="BT1248">
        <v>0</v>
      </c>
      <c r="BU1248">
        <v>0</v>
      </c>
      <c r="BV1248">
        <v>0</v>
      </c>
      <c r="BW1248">
        <v>0</v>
      </c>
      <c r="BX1248">
        <v>0</v>
      </c>
      <c r="BY1248">
        <v>0</v>
      </c>
      <c r="BZ1248">
        <v>0</v>
      </c>
      <c r="CA1248">
        <v>0</v>
      </c>
      <c r="CB1248">
        <v>0</v>
      </c>
      <c r="CC1248">
        <v>0</v>
      </c>
      <c r="CD1248" t="s">
        <v>3602</v>
      </c>
      <c r="CE1248" t="s">
        <v>335</v>
      </c>
      <c r="CG1248" t="s">
        <v>335</v>
      </c>
      <c r="CI1248" t="s">
        <v>128</v>
      </c>
      <c r="CJ1248" t="s">
        <v>51</v>
      </c>
      <c r="CK1248" t="s">
        <v>3603</v>
      </c>
      <c r="CL1248" t="s">
        <v>52</v>
      </c>
      <c r="CM1248" t="s">
        <v>3604</v>
      </c>
      <c r="CN1248" t="s">
        <v>346</v>
      </c>
      <c r="CP1248">
        <v>10</v>
      </c>
      <c r="CQ1248" t="s">
        <v>3605</v>
      </c>
      <c r="CR1248" t="s">
        <v>3606</v>
      </c>
      <c r="CS1248" t="s">
        <v>400</v>
      </c>
      <c r="CT1248" t="s">
        <v>3607</v>
      </c>
    </row>
    <row r="1249" spans="1:98" customFormat="1">
      <c r="A1249">
        <v>152196</v>
      </c>
      <c r="B1249" t="s">
        <v>321</v>
      </c>
      <c r="C1249" t="s">
        <v>322</v>
      </c>
      <c r="D1249">
        <v>1970</v>
      </c>
      <c r="E1249">
        <v>56</v>
      </c>
      <c r="F1249" t="s">
        <v>58</v>
      </c>
      <c r="G1249" t="s">
        <v>78</v>
      </c>
      <c r="H1249" t="s">
        <v>476</v>
      </c>
      <c r="I1249" t="s">
        <v>324</v>
      </c>
      <c r="J1249" t="s">
        <v>325</v>
      </c>
      <c r="K1249" s="329">
        <v>46118.62908564815</v>
      </c>
      <c r="L1249" t="s">
        <v>309</v>
      </c>
      <c r="M1249" t="s">
        <v>853</v>
      </c>
      <c r="N1249" t="s">
        <v>854</v>
      </c>
      <c r="O1249" t="s">
        <v>492</v>
      </c>
      <c r="P1249" t="s">
        <v>382</v>
      </c>
      <c r="R1249" t="s">
        <v>122</v>
      </c>
      <c r="S1249" t="s">
        <v>122</v>
      </c>
      <c r="T1249" t="s">
        <v>391</v>
      </c>
      <c r="U1249" t="s">
        <v>331</v>
      </c>
      <c r="V1249" t="s">
        <v>105</v>
      </c>
      <c r="W1249" t="s">
        <v>423</v>
      </c>
      <c r="X1249">
        <v>0</v>
      </c>
      <c r="Y1249">
        <v>0</v>
      </c>
      <c r="Z1249">
        <v>0</v>
      </c>
      <c r="AA1249">
        <v>0</v>
      </c>
      <c r="AB1249">
        <v>0</v>
      </c>
      <c r="AC1249">
        <v>0</v>
      </c>
      <c r="AD1249">
        <v>0</v>
      </c>
      <c r="AE1249">
        <v>0</v>
      </c>
      <c r="AF1249">
        <v>0</v>
      </c>
      <c r="AG1249">
        <v>0</v>
      </c>
      <c r="AH1249">
        <v>0</v>
      </c>
      <c r="AI1249">
        <v>0</v>
      </c>
      <c r="AJ1249">
        <v>0</v>
      </c>
      <c r="AK1249">
        <v>0</v>
      </c>
      <c r="AL1249">
        <v>0</v>
      </c>
      <c r="AM1249">
        <v>1</v>
      </c>
      <c r="AN1249">
        <v>0</v>
      </c>
      <c r="AO1249">
        <v>0</v>
      </c>
      <c r="AP1249" t="s">
        <v>345</v>
      </c>
      <c r="AQ1249">
        <v>1</v>
      </c>
      <c r="AR1249">
        <v>0</v>
      </c>
      <c r="AS1249">
        <v>0</v>
      </c>
      <c r="AT1249">
        <v>0</v>
      </c>
      <c r="AU1249">
        <v>0</v>
      </c>
      <c r="AV1249">
        <v>0</v>
      </c>
      <c r="AW1249">
        <v>0</v>
      </c>
      <c r="AX1249">
        <v>0</v>
      </c>
      <c r="AY1249" t="s">
        <v>345</v>
      </c>
      <c r="AZ1249">
        <v>1</v>
      </c>
      <c r="BA1249">
        <v>0</v>
      </c>
      <c r="BB1249">
        <v>0</v>
      </c>
      <c r="BC1249">
        <v>0</v>
      </c>
      <c r="BD1249">
        <v>0</v>
      </c>
      <c r="BE1249">
        <v>0</v>
      </c>
      <c r="BF1249">
        <v>0</v>
      </c>
      <c r="BG1249">
        <v>0</v>
      </c>
      <c r="BH1249">
        <v>0</v>
      </c>
      <c r="BK1249" t="s">
        <v>130</v>
      </c>
      <c r="BL1249" t="s">
        <v>130</v>
      </c>
      <c r="BM1249" t="s">
        <v>130</v>
      </c>
      <c r="BN1249" t="s">
        <v>117</v>
      </c>
      <c r="BO1249" t="s">
        <v>924</v>
      </c>
      <c r="BP1249">
        <v>0</v>
      </c>
      <c r="BQ1249">
        <v>0</v>
      </c>
      <c r="BR1249">
        <v>0</v>
      </c>
      <c r="BS1249">
        <v>0</v>
      </c>
      <c r="BT1249">
        <v>0</v>
      </c>
      <c r="BU1249">
        <v>1</v>
      </c>
      <c r="BV1249">
        <v>0</v>
      </c>
      <c r="BW1249">
        <v>0</v>
      </c>
      <c r="BX1249">
        <v>0</v>
      </c>
      <c r="BY1249">
        <v>0</v>
      </c>
      <c r="BZ1249">
        <v>0</v>
      </c>
      <c r="CA1249">
        <v>0</v>
      </c>
      <c r="CB1249">
        <v>0</v>
      </c>
      <c r="CC1249">
        <v>0</v>
      </c>
      <c r="CD1249">
        <v>0</v>
      </c>
      <c r="CE1249" t="s">
        <v>335</v>
      </c>
      <c r="CG1249" t="s">
        <v>335</v>
      </c>
      <c r="CI1249" t="s">
        <v>128</v>
      </c>
      <c r="CJ1249" t="s">
        <v>51</v>
      </c>
      <c r="CL1249" t="s">
        <v>51</v>
      </c>
      <c r="CN1249" t="s">
        <v>346</v>
      </c>
      <c r="CP1249">
        <v>9</v>
      </c>
    </row>
    <row r="1250" spans="1:98" customFormat="1">
      <c r="A1250">
        <v>199140</v>
      </c>
      <c r="B1250" t="s">
        <v>489</v>
      </c>
      <c r="C1250" t="s">
        <v>360</v>
      </c>
      <c r="D1250">
        <v>1976</v>
      </c>
      <c r="E1250">
        <v>50</v>
      </c>
      <c r="F1250" t="s">
        <v>58</v>
      </c>
      <c r="G1250" t="s">
        <v>82</v>
      </c>
      <c r="H1250" t="s">
        <v>667</v>
      </c>
      <c r="I1250" t="s">
        <v>361</v>
      </c>
      <c r="J1250" t="s">
        <v>325</v>
      </c>
      <c r="K1250" s="329">
        <v>46118.621307870373</v>
      </c>
      <c r="L1250" t="s">
        <v>309</v>
      </c>
      <c r="M1250" t="s">
        <v>489</v>
      </c>
      <c r="N1250" t="s">
        <v>490</v>
      </c>
      <c r="O1250" t="s">
        <v>442</v>
      </c>
      <c r="P1250" t="s">
        <v>405</v>
      </c>
      <c r="R1250" t="s">
        <v>383</v>
      </c>
      <c r="S1250" t="s">
        <v>121</v>
      </c>
      <c r="T1250" t="s">
        <v>121</v>
      </c>
      <c r="U1250" t="s">
        <v>331</v>
      </c>
      <c r="V1250" t="s">
        <v>111</v>
      </c>
      <c r="W1250" t="s">
        <v>495</v>
      </c>
      <c r="X1250">
        <v>0</v>
      </c>
      <c r="Y1250">
        <v>0</v>
      </c>
      <c r="Z1250">
        <v>1</v>
      </c>
      <c r="AA1250">
        <v>0</v>
      </c>
      <c r="AB1250">
        <v>1</v>
      </c>
      <c r="AC1250">
        <v>0</v>
      </c>
      <c r="AD1250">
        <v>0</v>
      </c>
      <c r="AE1250">
        <v>0</v>
      </c>
      <c r="AF1250">
        <v>0</v>
      </c>
      <c r="AG1250">
        <v>0</v>
      </c>
      <c r="AH1250">
        <v>1</v>
      </c>
      <c r="AI1250">
        <v>0</v>
      </c>
      <c r="AJ1250">
        <v>0</v>
      </c>
      <c r="AK1250">
        <v>0</v>
      </c>
      <c r="AL1250">
        <v>0</v>
      </c>
      <c r="AM1250">
        <v>0</v>
      </c>
      <c r="AN1250">
        <v>0</v>
      </c>
      <c r="AO1250">
        <v>0</v>
      </c>
      <c r="AP1250" t="s">
        <v>345</v>
      </c>
      <c r="AQ1250">
        <v>1</v>
      </c>
      <c r="AR1250">
        <v>0</v>
      </c>
      <c r="AS1250">
        <v>0</v>
      </c>
      <c r="AT1250">
        <v>0</v>
      </c>
      <c r="AU1250">
        <v>0</v>
      </c>
      <c r="AV1250">
        <v>0</v>
      </c>
      <c r="AW1250">
        <v>0</v>
      </c>
      <c r="AX1250">
        <v>0</v>
      </c>
      <c r="AY1250" t="s">
        <v>345</v>
      </c>
      <c r="AZ1250">
        <v>1</v>
      </c>
      <c r="BA1250">
        <v>0</v>
      </c>
      <c r="BB1250">
        <v>0</v>
      </c>
      <c r="BC1250">
        <v>0</v>
      </c>
      <c r="BD1250">
        <v>0</v>
      </c>
      <c r="BE1250">
        <v>0</v>
      </c>
      <c r="BF1250">
        <v>0</v>
      </c>
      <c r="BG1250">
        <v>0</v>
      </c>
      <c r="BH1250">
        <v>0</v>
      </c>
      <c r="BK1250" t="s">
        <v>386</v>
      </c>
      <c r="BL1250" t="s">
        <v>131</v>
      </c>
      <c r="BM1250" t="s">
        <v>131</v>
      </c>
      <c r="BN1250" t="s">
        <v>117</v>
      </c>
      <c r="BO1250" t="s">
        <v>924</v>
      </c>
      <c r="BP1250">
        <v>0</v>
      </c>
      <c r="BQ1250">
        <v>0</v>
      </c>
      <c r="BR1250">
        <v>0</v>
      </c>
      <c r="BS1250">
        <v>0</v>
      </c>
      <c r="BT1250">
        <v>0</v>
      </c>
      <c r="BU1250">
        <v>1</v>
      </c>
      <c r="BV1250">
        <v>0</v>
      </c>
      <c r="BW1250">
        <v>0</v>
      </c>
      <c r="BX1250">
        <v>0</v>
      </c>
      <c r="BY1250">
        <v>0</v>
      </c>
      <c r="BZ1250">
        <v>0</v>
      </c>
      <c r="CA1250">
        <v>0</v>
      </c>
      <c r="CB1250">
        <v>0</v>
      </c>
      <c r="CC1250">
        <v>0</v>
      </c>
      <c r="CD1250">
        <v>0</v>
      </c>
      <c r="CE1250" t="s">
        <v>335</v>
      </c>
      <c r="CG1250" t="s">
        <v>335</v>
      </c>
      <c r="CI1250" t="s">
        <v>127</v>
      </c>
      <c r="CJ1250" t="s">
        <v>51</v>
      </c>
      <c r="CL1250" t="s">
        <v>51</v>
      </c>
      <c r="CN1250" t="s">
        <v>346</v>
      </c>
      <c r="CP1250">
        <v>8</v>
      </c>
      <c r="CQ1250" t="s">
        <v>3608</v>
      </c>
      <c r="CS1250" t="s">
        <v>347</v>
      </c>
    </row>
    <row r="1251" spans="1:98" customFormat="1">
      <c r="A1251">
        <v>152196</v>
      </c>
      <c r="B1251" t="s">
        <v>321</v>
      </c>
      <c r="C1251" t="s">
        <v>322</v>
      </c>
      <c r="D1251">
        <v>1970</v>
      </c>
      <c r="E1251">
        <v>56</v>
      </c>
      <c r="F1251" t="s">
        <v>58</v>
      </c>
      <c r="G1251" t="s">
        <v>78</v>
      </c>
      <c r="H1251" t="s">
        <v>476</v>
      </c>
      <c r="I1251" t="s">
        <v>324</v>
      </c>
      <c r="J1251" t="s">
        <v>325</v>
      </c>
      <c r="K1251" s="329">
        <v>46118.61246527778</v>
      </c>
      <c r="L1251" t="s">
        <v>309</v>
      </c>
      <c r="M1251" t="s">
        <v>468</v>
      </c>
      <c r="N1251" t="s">
        <v>469</v>
      </c>
      <c r="O1251" t="s">
        <v>415</v>
      </c>
      <c r="P1251" t="s">
        <v>382</v>
      </c>
      <c r="R1251" t="s">
        <v>122</v>
      </c>
      <c r="S1251" t="s">
        <v>122</v>
      </c>
      <c r="T1251" t="s">
        <v>391</v>
      </c>
      <c r="U1251" t="s">
        <v>331</v>
      </c>
      <c r="V1251" t="s">
        <v>105</v>
      </c>
      <c r="W1251" t="s">
        <v>423</v>
      </c>
      <c r="X1251">
        <v>0</v>
      </c>
      <c r="Y1251">
        <v>0</v>
      </c>
      <c r="Z1251">
        <v>0</v>
      </c>
      <c r="AA1251">
        <v>0</v>
      </c>
      <c r="AB1251">
        <v>0</v>
      </c>
      <c r="AC1251">
        <v>0</v>
      </c>
      <c r="AD1251">
        <v>0</v>
      </c>
      <c r="AE1251">
        <v>0</v>
      </c>
      <c r="AF1251">
        <v>0</v>
      </c>
      <c r="AG1251">
        <v>0</v>
      </c>
      <c r="AH1251">
        <v>0</v>
      </c>
      <c r="AI1251">
        <v>0</v>
      </c>
      <c r="AJ1251">
        <v>0</v>
      </c>
      <c r="AK1251">
        <v>0</v>
      </c>
      <c r="AL1251">
        <v>0</v>
      </c>
      <c r="AM1251">
        <v>1</v>
      </c>
      <c r="AN1251">
        <v>0</v>
      </c>
      <c r="AO1251">
        <v>0</v>
      </c>
      <c r="AP1251" t="s">
        <v>345</v>
      </c>
      <c r="AQ1251">
        <v>1</v>
      </c>
      <c r="AR1251">
        <v>0</v>
      </c>
      <c r="AS1251">
        <v>0</v>
      </c>
      <c r="AT1251">
        <v>0</v>
      </c>
      <c r="AU1251">
        <v>0</v>
      </c>
      <c r="AV1251">
        <v>0</v>
      </c>
      <c r="AW1251">
        <v>0</v>
      </c>
      <c r="AX1251">
        <v>0</v>
      </c>
      <c r="AY1251" t="s">
        <v>345</v>
      </c>
      <c r="AZ1251">
        <v>1</v>
      </c>
      <c r="BA1251">
        <v>0</v>
      </c>
      <c r="BB1251">
        <v>0</v>
      </c>
      <c r="BC1251">
        <v>0</v>
      </c>
      <c r="BD1251">
        <v>0</v>
      </c>
      <c r="BE1251">
        <v>0</v>
      </c>
      <c r="BF1251">
        <v>0</v>
      </c>
      <c r="BG1251">
        <v>0</v>
      </c>
      <c r="BH1251">
        <v>0</v>
      </c>
      <c r="BI1251" t="s">
        <v>51</v>
      </c>
      <c r="BK1251" t="s">
        <v>130</v>
      </c>
      <c r="BL1251" t="s">
        <v>130</v>
      </c>
      <c r="BM1251" t="s">
        <v>130</v>
      </c>
      <c r="BN1251" t="s">
        <v>118</v>
      </c>
      <c r="BO1251" t="s">
        <v>948</v>
      </c>
      <c r="BP1251">
        <v>0</v>
      </c>
      <c r="BQ1251">
        <v>0</v>
      </c>
      <c r="BR1251">
        <v>0</v>
      </c>
      <c r="BS1251">
        <v>1</v>
      </c>
      <c r="BT1251">
        <v>0</v>
      </c>
      <c r="BU1251">
        <v>1</v>
      </c>
      <c r="BV1251">
        <v>0</v>
      </c>
      <c r="BW1251">
        <v>0</v>
      </c>
      <c r="BX1251">
        <v>0</v>
      </c>
      <c r="BY1251">
        <v>0</v>
      </c>
      <c r="BZ1251">
        <v>0</v>
      </c>
      <c r="CA1251">
        <v>0</v>
      </c>
      <c r="CB1251">
        <v>0</v>
      </c>
      <c r="CC1251">
        <v>0</v>
      </c>
      <c r="CD1251">
        <v>0</v>
      </c>
      <c r="CE1251" t="s">
        <v>335</v>
      </c>
      <c r="CG1251" t="s">
        <v>335</v>
      </c>
      <c r="CI1251" t="s">
        <v>128</v>
      </c>
      <c r="CJ1251" t="s">
        <v>51</v>
      </c>
      <c r="CL1251" t="s">
        <v>51</v>
      </c>
      <c r="CN1251" t="s">
        <v>346</v>
      </c>
      <c r="CP1251">
        <v>9</v>
      </c>
    </row>
    <row r="1252" spans="1:98" customFormat="1">
      <c r="A1252">
        <v>198555</v>
      </c>
      <c r="B1252" t="s">
        <v>762</v>
      </c>
      <c r="C1252" t="s">
        <v>360</v>
      </c>
      <c r="D1252">
        <v>1989</v>
      </c>
      <c r="E1252">
        <v>37</v>
      </c>
      <c r="F1252" t="s">
        <v>57</v>
      </c>
      <c r="G1252" t="s">
        <v>80</v>
      </c>
      <c r="H1252" t="s">
        <v>576</v>
      </c>
      <c r="I1252" t="s">
        <v>397</v>
      </c>
      <c r="J1252" t="s">
        <v>325</v>
      </c>
      <c r="K1252" s="329">
        <v>46118.607060185182</v>
      </c>
      <c r="L1252" t="s">
        <v>309</v>
      </c>
      <c r="M1252" t="s">
        <v>759</v>
      </c>
      <c r="N1252" t="s">
        <v>787</v>
      </c>
      <c r="O1252" t="s">
        <v>453</v>
      </c>
      <c r="P1252" t="s">
        <v>342</v>
      </c>
      <c r="Q1252" t="s">
        <v>307</v>
      </c>
      <c r="R1252" t="s">
        <v>122</v>
      </c>
      <c r="S1252" t="s">
        <v>122</v>
      </c>
      <c r="T1252" t="s">
        <v>394</v>
      </c>
      <c r="U1252" t="s">
        <v>331</v>
      </c>
      <c r="V1252" t="s">
        <v>108</v>
      </c>
      <c r="W1252" t="s">
        <v>629</v>
      </c>
      <c r="X1252">
        <v>1</v>
      </c>
      <c r="Y1252">
        <v>1</v>
      </c>
      <c r="Z1252">
        <v>1</v>
      </c>
      <c r="AA1252">
        <v>0</v>
      </c>
      <c r="AB1252">
        <v>1</v>
      </c>
      <c r="AC1252">
        <v>0</v>
      </c>
      <c r="AD1252">
        <v>0</v>
      </c>
      <c r="AE1252">
        <v>0</v>
      </c>
      <c r="AF1252">
        <v>0</v>
      </c>
      <c r="AG1252">
        <v>0</v>
      </c>
      <c r="AH1252">
        <v>1</v>
      </c>
      <c r="AI1252">
        <v>0</v>
      </c>
      <c r="AJ1252">
        <v>0</v>
      </c>
      <c r="AK1252">
        <v>0</v>
      </c>
      <c r="AL1252">
        <v>0</v>
      </c>
      <c r="AM1252">
        <v>0</v>
      </c>
      <c r="AN1252">
        <v>0</v>
      </c>
      <c r="AO1252">
        <v>0</v>
      </c>
      <c r="AP1252" t="s">
        <v>345</v>
      </c>
      <c r="AQ1252">
        <v>1</v>
      </c>
      <c r="AR1252">
        <v>0</v>
      </c>
      <c r="AS1252">
        <v>0</v>
      </c>
      <c r="AT1252">
        <v>0</v>
      </c>
      <c r="AU1252">
        <v>0</v>
      </c>
      <c r="AV1252">
        <v>0</v>
      </c>
      <c r="AW1252">
        <v>0</v>
      </c>
      <c r="AX1252">
        <v>0</v>
      </c>
      <c r="AY1252" t="s">
        <v>345</v>
      </c>
      <c r="AZ1252">
        <v>1</v>
      </c>
      <c r="BA1252">
        <v>0</v>
      </c>
      <c r="BB1252">
        <v>0</v>
      </c>
      <c r="BC1252">
        <v>0</v>
      </c>
      <c r="BD1252">
        <v>0</v>
      </c>
      <c r="BE1252">
        <v>0</v>
      </c>
      <c r="BF1252">
        <v>0</v>
      </c>
      <c r="BG1252">
        <v>0</v>
      </c>
      <c r="BH1252">
        <v>0</v>
      </c>
      <c r="BK1252" t="s">
        <v>132</v>
      </c>
      <c r="BL1252" t="s">
        <v>131</v>
      </c>
      <c r="BM1252" t="s">
        <v>131</v>
      </c>
      <c r="BN1252" t="s">
        <v>117</v>
      </c>
      <c r="BO1252" t="s">
        <v>373</v>
      </c>
      <c r="BP1252">
        <v>0</v>
      </c>
      <c r="BQ1252">
        <v>0</v>
      </c>
      <c r="BR1252">
        <v>0</v>
      </c>
      <c r="BS1252">
        <v>0</v>
      </c>
      <c r="BT1252">
        <v>0</v>
      </c>
      <c r="BU1252">
        <v>0</v>
      </c>
      <c r="BV1252">
        <v>0</v>
      </c>
      <c r="BW1252">
        <v>0</v>
      </c>
      <c r="BX1252">
        <v>0</v>
      </c>
      <c r="BY1252">
        <v>0</v>
      </c>
      <c r="BZ1252">
        <v>0</v>
      </c>
      <c r="CA1252">
        <v>0</v>
      </c>
      <c r="CB1252">
        <v>0</v>
      </c>
      <c r="CC1252">
        <v>0</v>
      </c>
      <c r="CD1252" t="s">
        <v>3609</v>
      </c>
      <c r="CE1252" t="s">
        <v>335</v>
      </c>
      <c r="CF1252" t="s">
        <v>1723</v>
      </c>
      <c r="CG1252" t="s">
        <v>335</v>
      </c>
      <c r="CH1252" t="s">
        <v>3610</v>
      </c>
      <c r="CI1252" t="s">
        <v>128</v>
      </c>
      <c r="CJ1252" t="s">
        <v>51</v>
      </c>
      <c r="CL1252" t="s">
        <v>51</v>
      </c>
      <c r="CM1252" t="s">
        <v>3611</v>
      </c>
      <c r="CN1252" t="s">
        <v>346</v>
      </c>
      <c r="CP1252">
        <v>10</v>
      </c>
      <c r="CQ1252" t="s">
        <v>3612</v>
      </c>
      <c r="CS1252" t="s">
        <v>337</v>
      </c>
      <c r="CT1252" t="s">
        <v>3613</v>
      </c>
    </row>
    <row r="1253" spans="1:98" customFormat="1">
      <c r="A1253">
        <v>199101</v>
      </c>
      <c r="B1253" t="s">
        <v>425</v>
      </c>
      <c r="C1253" t="s">
        <v>360</v>
      </c>
      <c r="D1253">
        <v>1997</v>
      </c>
      <c r="E1253">
        <v>29</v>
      </c>
      <c r="F1253" t="s">
        <v>323</v>
      </c>
      <c r="G1253" t="s">
        <v>80</v>
      </c>
      <c r="H1253" t="s">
        <v>1590</v>
      </c>
      <c r="I1253" t="s">
        <v>367</v>
      </c>
      <c r="J1253" t="s">
        <v>325</v>
      </c>
      <c r="K1253" s="329">
        <v>46118.601585648146</v>
      </c>
      <c r="L1253" t="s">
        <v>309</v>
      </c>
      <c r="M1253" t="s">
        <v>514</v>
      </c>
      <c r="N1253" t="s">
        <v>516</v>
      </c>
      <c r="O1253" t="s">
        <v>352</v>
      </c>
      <c r="P1253" t="s">
        <v>353</v>
      </c>
      <c r="R1253" t="s">
        <v>123</v>
      </c>
      <c r="S1253" t="s">
        <v>122</v>
      </c>
      <c r="T1253" t="s">
        <v>343</v>
      </c>
      <c r="U1253" t="s">
        <v>372</v>
      </c>
      <c r="V1253" t="s">
        <v>107</v>
      </c>
      <c r="W1253" t="s">
        <v>423</v>
      </c>
      <c r="X1253">
        <v>0</v>
      </c>
      <c r="Y1253">
        <v>0</v>
      </c>
      <c r="Z1253">
        <v>0</v>
      </c>
      <c r="AA1253">
        <v>0</v>
      </c>
      <c r="AB1253">
        <v>0</v>
      </c>
      <c r="AC1253">
        <v>0</v>
      </c>
      <c r="AD1253">
        <v>0</v>
      </c>
      <c r="AE1253">
        <v>0</v>
      </c>
      <c r="AF1253">
        <v>0</v>
      </c>
      <c r="AG1253">
        <v>0</v>
      </c>
      <c r="AH1253">
        <v>0</v>
      </c>
      <c r="AI1253">
        <v>0</v>
      </c>
      <c r="AJ1253">
        <v>0</v>
      </c>
      <c r="AK1253">
        <v>0</v>
      </c>
      <c r="AL1253">
        <v>0</v>
      </c>
      <c r="AM1253">
        <v>1</v>
      </c>
      <c r="AN1253">
        <v>0</v>
      </c>
      <c r="AO1253">
        <v>0</v>
      </c>
      <c r="AP1253" t="s">
        <v>345</v>
      </c>
      <c r="AQ1253">
        <v>1</v>
      </c>
      <c r="AR1253">
        <v>0</v>
      </c>
      <c r="AS1253">
        <v>0</v>
      </c>
      <c r="AT1253">
        <v>0</v>
      </c>
      <c r="AU1253">
        <v>0</v>
      </c>
      <c r="AV1253">
        <v>0</v>
      </c>
      <c r="AW1253">
        <v>0</v>
      </c>
      <c r="AX1253">
        <v>0</v>
      </c>
      <c r="AY1253" t="s">
        <v>345</v>
      </c>
      <c r="AZ1253">
        <v>1</v>
      </c>
      <c r="BA1253">
        <v>0</v>
      </c>
      <c r="BB1253">
        <v>0</v>
      </c>
      <c r="BC1253">
        <v>0</v>
      </c>
      <c r="BD1253">
        <v>0</v>
      </c>
      <c r="BE1253">
        <v>0</v>
      </c>
      <c r="BF1253">
        <v>0</v>
      </c>
      <c r="BG1253">
        <v>0</v>
      </c>
      <c r="BH1253">
        <v>0</v>
      </c>
      <c r="BK1253" t="s">
        <v>132</v>
      </c>
      <c r="BL1253" t="s">
        <v>130</v>
      </c>
      <c r="BM1253" t="s">
        <v>130</v>
      </c>
      <c r="BN1253" t="s">
        <v>118</v>
      </c>
      <c r="BO1253" t="s">
        <v>921</v>
      </c>
      <c r="BP1253">
        <v>0</v>
      </c>
      <c r="BQ1253">
        <v>0</v>
      </c>
      <c r="BR1253">
        <v>0</v>
      </c>
      <c r="BS1253">
        <v>0</v>
      </c>
      <c r="BT1253">
        <v>0</v>
      </c>
      <c r="BU1253">
        <v>0</v>
      </c>
      <c r="BV1253">
        <v>0</v>
      </c>
      <c r="BW1253">
        <v>0</v>
      </c>
      <c r="BX1253">
        <v>0</v>
      </c>
      <c r="BY1253">
        <v>0</v>
      </c>
      <c r="BZ1253">
        <v>1</v>
      </c>
      <c r="CA1253">
        <v>0</v>
      </c>
      <c r="CB1253">
        <v>0</v>
      </c>
      <c r="CC1253">
        <v>0</v>
      </c>
      <c r="CD1253">
        <v>0</v>
      </c>
      <c r="CE1253" t="s">
        <v>138</v>
      </c>
      <c r="CG1253" t="s">
        <v>335</v>
      </c>
      <c r="CI1253" t="s">
        <v>128</v>
      </c>
      <c r="CJ1253" t="s">
        <v>51</v>
      </c>
      <c r="CL1253" t="s">
        <v>51</v>
      </c>
      <c r="CN1253" t="s">
        <v>346</v>
      </c>
      <c r="CP1253">
        <v>10</v>
      </c>
      <c r="CS1253" t="s">
        <v>337</v>
      </c>
    </row>
    <row r="1254" spans="1:98" customFormat="1">
      <c r="A1254">
        <v>199103</v>
      </c>
      <c r="B1254" t="s">
        <v>425</v>
      </c>
      <c r="C1254" t="s">
        <v>322</v>
      </c>
      <c r="D1254">
        <v>1995</v>
      </c>
      <c r="E1254">
        <v>31</v>
      </c>
      <c r="F1254" t="s">
        <v>57</v>
      </c>
      <c r="G1254" t="s">
        <v>80</v>
      </c>
      <c r="H1254" t="s">
        <v>1590</v>
      </c>
      <c r="I1254" t="s">
        <v>367</v>
      </c>
      <c r="J1254" t="s">
        <v>350</v>
      </c>
      <c r="K1254" s="329">
        <v>46118.60056712963</v>
      </c>
      <c r="L1254" t="s">
        <v>309</v>
      </c>
      <c r="M1254" t="s">
        <v>514</v>
      </c>
      <c r="N1254" t="s">
        <v>516</v>
      </c>
      <c r="O1254" t="s">
        <v>352</v>
      </c>
      <c r="P1254" t="s">
        <v>353</v>
      </c>
      <c r="R1254" t="s">
        <v>123</v>
      </c>
      <c r="S1254" t="s">
        <v>122</v>
      </c>
      <c r="T1254" t="s">
        <v>343</v>
      </c>
      <c r="U1254" t="s">
        <v>372</v>
      </c>
      <c r="V1254" t="s">
        <v>107</v>
      </c>
      <c r="W1254" t="s">
        <v>505</v>
      </c>
      <c r="X1254">
        <v>0</v>
      </c>
      <c r="Y1254">
        <v>0</v>
      </c>
      <c r="Z1254">
        <v>0</v>
      </c>
      <c r="AA1254">
        <v>0</v>
      </c>
      <c r="AB1254">
        <v>0</v>
      </c>
      <c r="AC1254">
        <v>1</v>
      </c>
      <c r="AD1254">
        <v>0</v>
      </c>
      <c r="AE1254">
        <v>0</v>
      </c>
      <c r="AF1254">
        <v>0</v>
      </c>
      <c r="AG1254">
        <v>0</v>
      </c>
      <c r="AH1254">
        <v>0</v>
      </c>
      <c r="AI1254">
        <v>0</v>
      </c>
      <c r="AJ1254">
        <v>0</v>
      </c>
      <c r="AK1254">
        <v>0</v>
      </c>
      <c r="AL1254">
        <v>0</v>
      </c>
      <c r="AM1254">
        <v>0</v>
      </c>
      <c r="AN1254">
        <v>0</v>
      </c>
      <c r="AO1254">
        <v>0</v>
      </c>
      <c r="AP1254" t="s">
        <v>345</v>
      </c>
      <c r="AQ1254">
        <v>1</v>
      </c>
      <c r="AR1254">
        <v>0</v>
      </c>
      <c r="AS1254">
        <v>0</v>
      </c>
      <c r="AT1254">
        <v>0</v>
      </c>
      <c r="AU1254">
        <v>0</v>
      </c>
      <c r="AV1254">
        <v>0</v>
      </c>
      <c r="AW1254">
        <v>0</v>
      </c>
      <c r="AX1254">
        <v>0</v>
      </c>
      <c r="AY1254" t="s">
        <v>345</v>
      </c>
      <c r="AZ1254">
        <v>1</v>
      </c>
      <c r="BA1254">
        <v>0</v>
      </c>
      <c r="BB1254">
        <v>0</v>
      </c>
      <c r="BC1254">
        <v>0</v>
      </c>
      <c r="BD1254">
        <v>0</v>
      </c>
      <c r="BE1254">
        <v>0</v>
      </c>
      <c r="BF1254">
        <v>0</v>
      </c>
      <c r="BG1254">
        <v>0</v>
      </c>
      <c r="BH1254">
        <v>0</v>
      </c>
      <c r="BK1254" t="s">
        <v>132</v>
      </c>
      <c r="BL1254" t="s">
        <v>130</v>
      </c>
      <c r="BM1254" t="s">
        <v>130</v>
      </c>
      <c r="BN1254" t="s">
        <v>118</v>
      </c>
      <c r="BO1254" t="s">
        <v>938</v>
      </c>
      <c r="BP1254">
        <v>0</v>
      </c>
      <c r="BQ1254">
        <v>0</v>
      </c>
      <c r="BR1254">
        <v>0</v>
      </c>
      <c r="BS1254">
        <v>0</v>
      </c>
      <c r="BT1254">
        <v>0</v>
      </c>
      <c r="BU1254">
        <v>0</v>
      </c>
      <c r="BV1254">
        <v>0</v>
      </c>
      <c r="BW1254">
        <v>1</v>
      </c>
      <c r="BX1254">
        <v>0</v>
      </c>
      <c r="BY1254">
        <v>0</v>
      </c>
      <c r="BZ1254">
        <v>0</v>
      </c>
      <c r="CA1254">
        <v>0</v>
      </c>
      <c r="CB1254">
        <v>0</v>
      </c>
      <c r="CC1254">
        <v>0</v>
      </c>
      <c r="CD1254">
        <v>0</v>
      </c>
      <c r="CE1254" t="s">
        <v>335</v>
      </c>
      <c r="CG1254" t="s">
        <v>335</v>
      </c>
      <c r="CI1254" t="s">
        <v>128</v>
      </c>
      <c r="CJ1254" t="s">
        <v>51</v>
      </c>
      <c r="CL1254" t="s">
        <v>51</v>
      </c>
      <c r="CN1254" t="s">
        <v>346</v>
      </c>
      <c r="CP1254">
        <v>9</v>
      </c>
      <c r="CS1254" t="s">
        <v>347</v>
      </c>
    </row>
    <row r="1255" spans="1:98" customFormat="1">
      <c r="A1255">
        <v>199137</v>
      </c>
      <c r="B1255" t="s">
        <v>1363</v>
      </c>
      <c r="C1255" t="s">
        <v>322</v>
      </c>
      <c r="D1255">
        <v>1989</v>
      </c>
      <c r="E1255">
        <v>37</v>
      </c>
      <c r="F1255" t="s">
        <v>57</v>
      </c>
      <c r="G1255" t="s">
        <v>81</v>
      </c>
      <c r="H1255" t="s">
        <v>885</v>
      </c>
      <c r="I1255" t="s">
        <v>349</v>
      </c>
      <c r="J1255" t="s">
        <v>325</v>
      </c>
      <c r="K1255" s="329">
        <v>46118.582557870373</v>
      </c>
      <c r="L1255" t="s">
        <v>309</v>
      </c>
      <c r="M1255" t="s">
        <v>1363</v>
      </c>
      <c r="N1255" t="s">
        <v>1364</v>
      </c>
      <c r="O1255" t="s">
        <v>459</v>
      </c>
      <c r="P1255" t="s">
        <v>353</v>
      </c>
      <c r="Q1255" t="s">
        <v>305</v>
      </c>
      <c r="R1255" t="s">
        <v>122</v>
      </c>
      <c r="S1255" t="s">
        <v>122</v>
      </c>
      <c r="T1255" t="s">
        <v>343</v>
      </c>
      <c r="U1255" t="s">
        <v>331</v>
      </c>
      <c r="V1255" t="s">
        <v>108</v>
      </c>
      <c r="W1255" t="s">
        <v>814</v>
      </c>
      <c r="X1255">
        <v>1</v>
      </c>
      <c r="Y1255">
        <v>1</v>
      </c>
      <c r="Z1255">
        <v>1</v>
      </c>
      <c r="AA1255">
        <v>0</v>
      </c>
      <c r="AB1255">
        <v>1</v>
      </c>
      <c r="AC1255">
        <v>1</v>
      </c>
      <c r="AD1255">
        <v>0</v>
      </c>
      <c r="AE1255">
        <v>0</v>
      </c>
      <c r="AF1255">
        <v>0</v>
      </c>
      <c r="AG1255">
        <v>0</v>
      </c>
      <c r="AH1255">
        <v>0</v>
      </c>
      <c r="AI1255">
        <v>0</v>
      </c>
      <c r="AJ1255">
        <v>0</v>
      </c>
      <c r="AK1255">
        <v>0</v>
      </c>
      <c r="AL1255">
        <v>0</v>
      </c>
      <c r="AM1255">
        <v>0</v>
      </c>
      <c r="AN1255">
        <v>0</v>
      </c>
      <c r="AO1255">
        <v>0</v>
      </c>
      <c r="AP1255" t="s">
        <v>345</v>
      </c>
      <c r="AQ1255">
        <v>1</v>
      </c>
      <c r="AR1255">
        <v>0</v>
      </c>
      <c r="AS1255">
        <v>0</v>
      </c>
      <c r="AT1255">
        <v>0</v>
      </c>
      <c r="AU1255">
        <v>0</v>
      </c>
      <c r="AV1255">
        <v>0</v>
      </c>
      <c r="AW1255">
        <v>0</v>
      </c>
      <c r="AX1255">
        <v>0</v>
      </c>
      <c r="AY1255" t="s">
        <v>345</v>
      </c>
      <c r="AZ1255">
        <v>1</v>
      </c>
      <c r="BA1255">
        <v>0</v>
      </c>
      <c r="BB1255">
        <v>0</v>
      </c>
      <c r="BC1255">
        <v>0</v>
      </c>
      <c r="BD1255">
        <v>0</v>
      </c>
      <c r="BE1255">
        <v>0</v>
      </c>
      <c r="BF1255">
        <v>0</v>
      </c>
      <c r="BG1255">
        <v>0</v>
      </c>
      <c r="BH1255">
        <v>0</v>
      </c>
      <c r="BK1255" t="s">
        <v>132</v>
      </c>
      <c r="BL1255" t="s">
        <v>130</v>
      </c>
      <c r="BM1255" t="s">
        <v>134</v>
      </c>
      <c r="BN1255" t="s">
        <v>117</v>
      </c>
      <c r="BO1255" t="s">
        <v>924</v>
      </c>
      <c r="BP1255">
        <v>0</v>
      </c>
      <c r="BQ1255">
        <v>0</v>
      </c>
      <c r="BR1255">
        <v>0</v>
      </c>
      <c r="BS1255">
        <v>0</v>
      </c>
      <c r="BT1255">
        <v>0</v>
      </c>
      <c r="BU1255">
        <v>1</v>
      </c>
      <c r="BV1255">
        <v>0</v>
      </c>
      <c r="BW1255">
        <v>0</v>
      </c>
      <c r="BX1255">
        <v>0</v>
      </c>
      <c r="BY1255">
        <v>0</v>
      </c>
      <c r="BZ1255">
        <v>0</v>
      </c>
      <c r="CA1255">
        <v>0</v>
      </c>
      <c r="CB1255">
        <v>0</v>
      </c>
      <c r="CC1255">
        <v>0</v>
      </c>
      <c r="CD1255">
        <v>0</v>
      </c>
      <c r="CE1255" t="s">
        <v>139</v>
      </c>
      <c r="CG1255" t="s">
        <v>335</v>
      </c>
      <c r="CI1255" t="s">
        <v>130</v>
      </c>
      <c r="CJ1255" t="s">
        <v>52</v>
      </c>
      <c r="CL1255" t="s">
        <v>52</v>
      </c>
      <c r="CM1255" t="s">
        <v>3614</v>
      </c>
      <c r="CN1255" t="s">
        <v>346</v>
      </c>
      <c r="CP1255">
        <v>6</v>
      </c>
      <c r="CQ1255" t="s">
        <v>3615</v>
      </c>
      <c r="CR1255" t="s">
        <v>3616</v>
      </c>
      <c r="CS1255" t="s">
        <v>347</v>
      </c>
    </row>
    <row r="1256" spans="1:98" customFormat="1">
      <c r="A1256">
        <v>199133</v>
      </c>
      <c r="B1256" t="s">
        <v>321</v>
      </c>
      <c r="C1256" t="s">
        <v>360</v>
      </c>
      <c r="D1256">
        <v>1969</v>
      </c>
      <c r="E1256">
        <v>57</v>
      </c>
      <c r="F1256" t="s">
        <v>58</v>
      </c>
      <c r="G1256" t="s">
        <v>65</v>
      </c>
      <c r="H1256" t="s">
        <v>1285</v>
      </c>
      <c r="I1256" t="s">
        <v>349</v>
      </c>
      <c r="J1256" t="s">
        <v>325</v>
      </c>
      <c r="K1256" s="329">
        <v>46118.57916666667</v>
      </c>
      <c r="L1256" t="s">
        <v>309</v>
      </c>
      <c r="M1256" t="s">
        <v>370</v>
      </c>
      <c r="N1256" t="s">
        <v>539</v>
      </c>
      <c r="O1256" t="s">
        <v>377</v>
      </c>
      <c r="P1256" t="s">
        <v>365</v>
      </c>
      <c r="Q1256" t="s">
        <v>304</v>
      </c>
      <c r="R1256" t="s">
        <v>123</v>
      </c>
      <c r="S1256" t="s">
        <v>122</v>
      </c>
      <c r="T1256" t="s">
        <v>343</v>
      </c>
      <c r="U1256" t="s">
        <v>74</v>
      </c>
      <c r="V1256" t="s">
        <v>113</v>
      </c>
      <c r="W1256" t="s">
        <v>744</v>
      </c>
      <c r="X1256">
        <v>0</v>
      </c>
      <c r="Y1256">
        <v>1</v>
      </c>
      <c r="Z1256">
        <v>1</v>
      </c>
      <c r="AA1256">
        <v>1</v>
      </c>
      <c r="AB1256">
        <v>1</v>
      </c>
      <c r="AC1256">
        <v>0</v>
      </c>
      <c r="AD1256">
        <v>0</v>
      </c>
      <c r="AE1256">
        <v>0</v>
      </c>
      <c r="AF1256">
        <v>0</v>
      </c>
      <c r="AG1256">
        <v>0</v>
      </c>
      <c r="AH1256">
        <v>0</v>
      </c>
      <c r="AI1256">
        <v>0</v>
      </c>
      <c r="AJ1256">
        <v>0</v>
      </c>
      <c r="AK1256">
        <v>0</v>
      </c>
      <c r="AL1256">
        <v>0</v>
      </c>
      <c r="AM1256">
        <v>0</v>
      </c>
      <c r="AN1256">
        <v>0</v>
      </c>
      <c r="AO1256">
        <v>0</v>
      </c>
      <c r="AP1256" t="s">
        <v>510</v>
      </c>
      <c r="AQ1256">
        <v>0</v>
      </c>
      <c r="AR1256">
        <v>0</v>
      </c>
      <c r="AS1256">
        <v>1</v>
      </c>
      <c r="AT1256">
        <v>0</v>
      </c>
      <c r="AU1256">
        <v>0</v>
      </c>
      <c r="AV1256">
        <v>0</v>
      </c>
      <c r="AW1256">
        <v>0</v>
      </c>
      <c r="AX1256">
        <v>0</v>
      </c>
      <c r="AY1256" t="s">
        <v>433</v>
      </c>
      <c r="AZ1256">
        <v>0</v>
      </c>
      <c r="BA1256">
        <v>0</v>
      </c>
      <c r="BB1256">
        <v>0</v>
      </c>
      <c r="BC1256">
        <v>0</v>
      </c>
      <c r="BD1256">
        <v>1</v>
      </c>
      <c r="BE1256">
        <v>0</v>
      </c>
      <c r="BF1256">
        <v>0</v>
      </c>
      <c r="BG1256">
        <v>0</v>
      </c>
      <c r="BH1256">
        <v>0</v>
      </c>
      <c r="BI1256" t="s">
        <v>52</v>
      </c>
      <c r="BJ1256" t="s">
        <v>3617</v>
      </c>
      <c r="BK1256" t="s">
        <v>133</v>
      </c>
      <c r="BL1256" t="s">
        <v>136</v>
      </c>
      <c r="BM1256" t="s">
        <v>132</v>
      </c>
      <c r="BN1256" t="s">
        <v>117</v>
      </c>
      <c r="BO1256" t="s">
        <v>948</v>
      </c>
      <c r="BP1256">
        <v>0</v>
      </c>
      <c r="BQ1256">
        <v>0</v>
      </c>
      <c r="BR1256">
        <v>0</v>
      </c>
      <c r="BS1256">
        <v>1</v>
      </c>
      <c r="BT1256">
        <v>0</v>
      </c>
      <c r="BU1256">
        <v>1</v>
      </c>
      <c r="BV1256">
        <v>0</v>
      </c>
      <c r="BW1256">
        <v>0</v>
      </c>
      <c r="BX1256">
        <v>0</v>
      </c>
      <c r="BY1256">
        <v>0</v>
      </c>
      <c r="BZ1256">
        <v>0</v>
      </c>
      <c r="CA1256">
        <v>0</v>
      </c>
      <c r="CB1256">
        <v>0</v>
      </c>
      <c r="CC1256">
        <v>0</v>
      </c>
      <c r="CD1256">
        <v>0</v>
      </c>
      <c r="CE1256" t="s">
        <v>137</v>
      </c>
      <c r="CF1256" t="s">
        <v>200</v>
      </c>
      <c r="CG1256" t="s">
        <v>230</v>
      </c>
      <c r="CH1256" t="s">
        <v>3618</v>
      </c>
      <c r="CI1256" t="s">
        <v>128</v>
      </c>
      <c r="CJ1256" t="s">
        <v>52</v>
      </c>
      <c r="CK1256" t="s">
        <v>3619</v>
      </c>
      <c r="CL1256" t="s">
        <v>52</v>
      </c>
      <c r="CM1256" t="s">
        <v>3620</v>
      </c>
      <c r="CN1256" t="s">
        <v>346</v>
      </c>
      <c r="CP1256">
        <v>8</v>
      </c>
      <c r="CQ1256" t="s">
        <v>3621</v>
      </c>
      <c r="CR1256" t="s">
        <v>3622</v>
      </c>
      <c r="CS1256" t="s">
        <v>347</v>
      </c>
      <c r="CT1256" t="s">
        <v>3623</v>
      </c>
    </row>
    <row r="1257" spans="1:98" customFormat="1">
      <c r="A1257">
        <v>199132</v>
      </c>
      <c r="B1257" t="s">
        <v>468</v>
      </c>
      <c r="C1257" t="s">
        <v>360</v>
      </c>
      <c r="D1257">
        <v>1967</v>
      </c>
      <c r="E1257">
        <v>59</v>
      </c>
      <c r="F1257" t="s">
        <v>58</v>
      </c>
      <c r="G1257" t="s">
        <v>84</v>
      </c>
      <c r="H1257" t="s">
        <v>587</v>
      </c>
      <c r="I1257" t="s">
        <v>397</v>
      </c>
      <c r="J1257" t="s">
        <v>350</v>
      </c>
      <c r="K1257" s="329">
        <v>46118.579085648147</v>
      </c>
      <c r="L1257" t="s">
        <v>309</v>
      </c>
      <c r="M1257" t="s">
        <v>468</v>
      </c>
      <c r="N1257" t="s">
        <v>469</v>
      </c>
      <c r="O1257" t="s">
        <v>415</v>
      </c>
      <c r="P1257" t="s">
        <v>382</v>
      </c>
      <c r="R1257" t="s">
        <v>123</v>
      </c>
      <c r="S1257" t="s">
        <v>123</v>
      </c>
      <c r="T1257" t="s">
        <v>330</v>
      </c>
      <c r="U1257" t="s">
        <v>331</v>
      </c>
      <c r="V1257" t="s">
        <v>112</v>
      </c>
      <c r="W1257" t="s">
        <v>344</v>
      </c>
      <c r="X1257">
        <v>0</v>
      </c>
      <c r="Y1257">
        <v>0</v>
      </c>
      <c r="Z1257">
        <v>0</v>
      </c>
      <c r="AA1257">
        <v>1</v>
      </c>
      <c r="AB1257">
        <v>0</v>
      </c>
      <c r="AC1257">
        <v>0</v>
      </c>
      <c r="AD1257">
        <v>0</v>
      </c>
      <c r="AE1257">
        <v>0</v>
      </c>
      <c r="AF1257">
        <v>0</v>
      </c>
      <c r="AG1257">
        <v>0</v>
      </c>
      <c r="AH1257">
        <v>0</v>
      </c>
      <c r="AI1257">
        <v>0</v>
      </c>
      <c r="AJ1257">
        <v>0</v>
      </c>
      <c r="AK1257">
        <v>0</v>
      </c>
      <c r="AL1257">
        <v>0</v>
      </c>
      <c r="AM1257">
        <v>0</v>
      </c>
      <c r="AN1257">
        <v>0</v>
      </c>
      <c r="AO1257">
        <v>0</v>
      </c>
      <c r="AP1257" t="s">
        <v>345</v>
      </c>
      <c r="AQ1257">
        <v>1</v>
      </c>
      <c r="AR1257">
        <v>0</v>
      </c>
      <c r="AS1257">
        <v>0</v>
      </c>
      <c r="AT1257">
        <v>0</v>
      </c>
      <c r="AU1257">
        <v>0</v>
      </c>
      <c r="AV1257">
        <v>0</v>
      </c>
      <c r="AW1257">
        <v>0</v>
      </c>
      <c r="AX1257">
        <v>0</v>
      </c>
      <c r="AY1257" t="s">
        <v>345</v>
      </c>
      <c r="AZ1257">
        <v>1</v>
      </c>
      <c r="BA1257">
        <v>0</v>
      </c>
      <c r="BB1257">
        <v>0</v>
      </c>
      <c r="BC1257">
        <v>0</v>
      </c>
      <c r="BD1257">
        <v>0</v>
      </c>
      <c r="BE1257">
        <v>0</v>
      </c>
      <c r="BF1257">
        <v>0</v>
      </c>
      <c r="BG1257">
        <v>0</v>
      </c>
      <c r="BH1257">
        <v>0</v>
      </c>
      <c r="BI1257" t="s">
        <v>53</v>
      </c>
      <c r="BK1257" t="s">
        <v>386</v>
      </c>
      <c r="BL1257" t="s">
        <v>131</v>
      </c>
      <c r="BM1257" t="s">
        <v>130</v>
      </c>
      <c r="BN1257" t="s">
        <v>120</v>
      </c>
      <c r="BO1257" t="s">
        <v>934</v>
      </c>
      <c r="BP1257">
        <v>0</v>
      </c>
      <c r="BQ1257">
        <v>1</v>
      </c>
      <c r="BR1257">
        <v>0</v>
      </c>
      <c r="BS1257">
        <v>1</v>
      </c>
      <c r="BT1257">
        <v>0</v>
      </c>
      <c r="BU1257">
        <v>0</v>
      </c>
      <c r="BV1257">
        <v>0</v>
      </c>
      <c r="BW1257">
        <v>0</v>
      </c>
      <c r="BX1257">
        <v>0</v>
      </c>
      <c r="BY1257">
        <v>0</v>
      </c>
      <c r="BZ1257">
        <v>0</v>
      </c>
      <c r="CA1257">
        <v>0</v>
      </c>
      <c r="CB1257">
        <v>0</v>
      </c>
      <c r="CC1257">
        <v>0</v>
      </c>
      <c r="CD1257">
        <v>0</v>
      </c>
      <c r="CE1257" t="s">
        <v>335</v>
      </c>
      <c r="CG1257" t="s">
        <v>335</v>
      </c>
      <c r="CI1257" t="s">
        <v>130</v>
      </c>
      <c r="CJ1257" t="s">
        <v>52</v>
      </c>
      <c r="CL1257" t="s">
        <v>52</v>
      </c>
      <c r="CN1257" t="s">
        <v>346</v>
      </c>
      <c r="CP1257">
        <v>10</v>
      </c>
      <c r="CS1257" t="s">
        <v>337</v>
      </c>
    </row>
    <row r="1258" spans="1:98" customFormat="1">
      <c r="A1258">
        <v>199135</v>
      </c>
      <c r="B1258" t="s">
        <v>356</v>
      </c>
      <c r="C1258" t="s">
        <v>322</v>
      </c>
      <c r="D1258">
        <v>1959</v>
      </c>
      <c r="E1258">
        <v>67</v>
      </c>
      <c r="F1258" t="s">
        <v>339</v>
      </c>
      <c r="G1258" t="s">
        <v>69</v>
      </c>
      <c r="H1258" t="s">
        <v>858</v>
      </c>
      <c r="I1258" t="s">
        <v>378</v>
      </c>
      <c r="J1258" t="s">
        <v>325</v>
      </c>
      <c r="K1258" s="329">
        <v>46118.5781712963</v>
      </c>
      <c r="L1258" t="s">
        <v>309</v>
      </c>
      <c r="M1258" t="s">
        <v>356</v>
      </c>
      <c r="N1258" t="s">
        <v>357</v>
      </c>
      <c r="O1258" t="s">
        <v>358</v>
      </c>
      <c r="P1258" t="s">
        <v>329</v>
      </c>
      <c r="R1258" t="s">
        <v>124</v>
      </c>
      <c r="S1258" t="s">
        <v>121</v>
      </c>
      <c r="T1258" t="s">
        <v>121</v>
      </c>
      <c r="U1258" t="s">
        <v>83</v>
      </c>
      <c r="V1258" t="s">
        <v>107</v>
      </c>
      <c r="W1258" t="s">
        <v>384</v>
      </c>
      <c r="X1258">
        <v>0</v>
      </c>
      <c r="Y1258">
        <v>0</v>
      </c>
      <c r="Z1258">
        <v>0</v>
      </c>
      <c r="AA1258">
        <v>0</v>
      </c>
      <c r="AB1258">
        <v>1</v>
      </c>
      <c r="AC1258">
        <v>0</v>
      </c>
      <c r="AD1258">
        <v>0</v>
      </c>
      <c r="AE1258">
        <v>0</v>
      </c>
      <c r="AF1258">
        <v>0</v>
      </c>
      <c r="AG1258">
        <v>0</v>
      </c>
      <c r="AH1258">
        <v>0</v>
      </c>
      <c r="AI1258">
        <v>0</v>
      </c>
      <c r="AJ1258">
        <v>0</v>
      </c>
      <c r="AK1258">
        <v>0</v>
      </c>
      <c r="AL1258">
        <v>0</v>
      </c>
      <c r="AM1258">
        <v>0</v>
      </c>
      <c r="AN1258">
        <v>0</v>
      </c>
      <c r="AO1258">
        <v>0</v>
      </c>
      <c r="AP1258" t="s">
        <v>345</v>
      </c>
      <c r="AQ1258">
        <v>1</v>
      </c>
      <c r="AR1258">
        <v>0</v>
      </c>
      <c r="AS1258">
        <v>0</v>
      </c>
      <c r="AT1258">
        <v>0</v>
      </c>
      <c r="AU1258">
        <v>0</v>
      </c>
      <c r="AV1258">
        <v>0</v>
      </c>
      <c r="AW1258">
        <v>0</v>
      </c>
      <c r="AX1258">
        <v>0</v>
      </c>
      <c r="AY1258" t="s">
        <v>345</v>
      </c>
      <c r="AZ1258">
        <v>1</v>
      </c>
      <c r="BA1258">
        <v>0</v>
      </c>
      <c r="BB1258">
        <v>0</v>
      </c>
      <c r="BC1258">
        <v>0</v>
      </c>
      <c r="BD1258">
        <v>0</v>
      </c>
      <c r="BE1258">
        <v>0</v>
      </c>
      <c r="BF1258">
        <v>0</v>
      </c>
      <c r="BG1258">
        <v>0</v>
      </c>
      <c r="BH1258">
        <v>0</v>
      </c>
      <c r="BK1258" t="s">
        <v>386</v>
      </c>
      <c r="BL1258" t="s">
        <v>136</v>
      </c>
      <c r="BM1258" t="s">
        <v>129</v>
      </c>
      <c r="BN1258" t="s">
        <v>117</v>
      </c>
      <c r="BO1258" t="s">
        <v>929</v>
      </c>
      <c r="BP1258">
        <v>0</v>
      </c>
      <c r="BQ1258">
        <v>0</v>
      </c>
      <c r="BR1258">
        <v>0</v>
      </c>
      <c r="BS1258">
        <v>0</v>
      </c>
      <c r="BT1258">
        <v>0</v>
      </c>
      <c r="BU1258">
        <v>1</v>
      </c>
      <c r="BV1258">
        <v>0</v>
      </c>
      <c r="BW1258">
        <v>1</v>
      </c>
      <c r="BX1258">
        <v>0</v>
      </c>
      <c r="BY1258">
        <v>0</v>
      </c>
      <c r="BZ1258">
        <v>0</v>
      </c>
      <c r="CA1258">
        <v>0</v>
      </c>
      <c r="CB1258">
        <v>0</v>
      </c>
      <c r="CC1258">
        <v>0</v>
      </c>
      <c r="CD1258">
        <v>0</v>
      </c>
      <c r="CE1258" t="s">
        <v>202</v>
      </c>
      <c r="CG1258" t="s">
        <v>139</v>
      </c>
      <c r="CI1258" t="s">
        <v>129</v>
      </c>
      <c r="CJ1258" t="s">
        <v>51</v>
      </c>
      <c r="CK1258" t="s">
        <v>3624</v>
      </c>
      <c r="CL1258" t="s">
        <v>51</v>
      </c>
      <c r="CM1258" t="s">
        <v>3625</v>
      </c>
      <c r="CN1258" t="s">
        <v>346</v>
      </c>
      <c r="CP1258">
        <v>10</v>
      </c>
      <c r="CQ1258" t="s">
        <v>3626</v>
      </c>
      <c r="CR1258" t="s">
        <v>3627</v>
      </c>
      <c r="CS1258" t="s">
        <v>337</v>
      </c>
      <c r="CT1258" t="s">
        <v>3628</v>
      </c>
    </row>
    <row r="1259" spans="1:98" customFormat="1">
      <c r="A1259">
        <v>199136</v>
      </c>
      <c r="B1259" t="s">
        <v>356</v>
      </c>
      <c r="C1259" t="s">
        <v>360</v>
      </c>
      <c r="D1259">
        <v>1958</v>
      </c>
      <c r="E1259">
        <v>68</v>
      </c>
      <c r="F1259" t="s">
        <v>339</v>
      </c>
      <c r="G1259" t="s">
        <v>69</v>
      </c>
      <c r="H1259" t="s">
        <v>858</v>
      </c>
      <c r="I1259" t="s">
        <v>367</v>
      </c>
      <c r="J1259" t="s">
        <v>325</v>
      </c>
      <c r="K1259" s="329">
        <v>46118.578009259261</v>
      </c>
      <c r="L1259" t="s">
        <v>309</v>
      </c>
      <c r="M1259" t="s">
        <v>356</v>
      </c>
      <c r="N1259" t="s">
        <v>357</v>
      </c>
      <c r="O1259" t="s">
        <v>358</v>
      </c>
      <c r="P1259" t="s">
        <v>329</v>
      </c>
      <c r="R1259" t="s">
        <v>124</v>
      </c>
      <c r="S1259" t="s">
        <v>121</v>
      </c>
      <c r="T1259" t="s">
        <v>121</v>
      </c>
      <c r="U1259" t="s">
        <v>83</v>
      </c>
      <c r="V1259" t="s">
        <v>107</v>
      </c>
      <c r="W1259" t="s">
        <v>384</v>
      </c>
      <c r="X1259">
        <v>0</v>
      </c>
      <c r="Y1259">
        <v>0</v>
      </c>
      <c r="Z1259">
        <v>0</v>
      </c>
      <c r="AA1259">
        <v>0</v>
      </c>
      <c r="AB1259">
        <v>1</v>
      </c>
      <c r="AC1259">
        <v>0</v>
      </c>
      <c r="AD1259">
        <v>0</v>
      </c>
      <c r="AE1259">
        <v>0</v>
      </c>
      <c r="AF1259">
        <v>0</v>
      </c>
      <c r="AG1259">
        <v>0</v>
      </c>
      <c r="AH1259">
        <v>0</v>
      </c>
      <c r="AI1259">
        <v>0</v>
      </c>
      <c r="AJ1259">
        <v>0</v>
      </c>
      <c r="AK1259">
        <v>0</v>
      </c>
      <c r="AL1259">
        <v>0</v>
      </c>
      <c r="AM1259">
        <v>0</v>
      </c>
      <c r="AN1259">
        <v>0</v>
      </c>
      <c r="AO1259">
        <v>0</v>
      </c>
      <c r="AP1259" t="s">
        <v>345</v>
      </c>
      <c r="AQ1259">
        <v>1</v>
      </c>
      <c r="AR1259">
        <v>0</v>
      </c>
      <c r="AS1259">
        <v>0</v>
      </c>
      <c r="AT1259">
        <v>0</v>
      </c>
      <c r="AU1259">
        <v>0</v>
      </c>
      <c r="AV1259">
        <v>0</v>
      </c>
      <c r="AW1259">
        <v>0</v>
      </c>
      <c r="AX1259">
        <v>0</v>
      </c>
      <c r="AY1259" t="s">
        <v>345</v>
      </c>
      <c r="AZ1259">
        <v>1</v>
      </c>
      <c r="BA1259">
        <v>0</v>
      </c>
      <c r="BB1259">
        <v>0</v>
      </c>
      <c r="BC1259">
        <v>0</v>
      </c>
      <c r="BD1259">
        <v>0</v>
      </c>
      <c r="BE1259">
        <v>0</v>
      </c>
      <c r="BF1259">
        <v>0</v>
      </c>
      <c r="BG1259">
        <v>0</v>
      </c>
      <c r="BH1259">
        <v>0</v>
      </c>
      <c r="BI1259" t="s">
        <v>53</v>
      </c>
      <c r="BK1259" t="s">
        <v>386</v>
      </c>
      <c r="BL1259" t="s">
        <v>133</v>
      </c>
      <c r="BM1259" t="s">
        <v>129</v>
      </c>
      <c r="BN1259" t="s">
        <v>117</v>
      </c>
      <c r="BO1259" t="s">
        <v>924</v>
      </c>
      <c r="BP1259">
        <v>0</v>
      </c>
      <c r="BQ1259">
        <v>0</v>
      </c>
      <c r="BR1259">
        <v>0</v>
      </c>
      <c r="BS1259">
        <v>0</v>
      </c>
      <c r="BT1259">
        <v>0</v>
      </c>
      <c r="BU1259">
        <v>1</v>
      </c>
      <c r="BV1259">
        <v>0</v>
      </c>
      <c r="BW1259">
        <v>0</v>
      </c>
      <c r="BX1259">
        <v>0</v>
      </c>
      <c r="BY1259">
        <v>0</v>
      </c>
      <c r="BZ1259">
        <v>0</v>
      </c>
      <c r="CA1259">
        <v>0</v>
      </c>
      <c r="CB1259">
        <v>0</v>
      </c>
      <c r="CC1259">
        <v>0</v>
      </c>
      <c r="CD1259">
        <v>0</v>
      </c>
      <c r="CE1259" t="s">
        <v>1535</v>
      </c>
      <c r="CG1259" t="s">
        <v>335</v>
      </c>
      <c r="CI1259" t="s">
        <v>129</v>
      </c>
      <c r="CJ1259" t="s">
        <v>51</v>
      </c>
      <c r="CK1259" t="s">
        <v>3629</v>
      </c>
      <c r="CL1259" t="s">
        <v>51</v>
      </c>
      <c r="CN1259" t="s">
        <v>346</v>
      </c>
      <c r="CP1259">
        <v>10</v>
      </c>
      <c r="CS1259" t="s">
        <v>347</v>
      </c>
    </row>
    <row r="1260" spans="1:98" customFormat="1">
      <c r="A1260">
        <v>188882</v>
      </c>
      <c r="B1260" t="s">
        <v>762</v>
      </c>
      <c r="C1260" t="s">
        <v>360</v>
      </c>
      <c r="D1260">
        <v>1983</v>
      </c>
      <c r="E1260">
        <v>43</v>
      </c>
      <c r="F1260" t="s">
        <v>387</v>
      </c>
      <c r="G1260" t="s">
        <v>82</v>
      </c>
      <c r="H1260" t="s">
        <v>496</v>
      </c>
      <c r="I1260" t="s">
        <v>410</v>
      </c>
      <c r="J1260" t="s">
        <v>325</v>
      </c>
      <c r="K1260" s="329">
        <v>46118.56354166667</v>
      </c>
      <c r="L1260" t="s">
        <v>309</v>
      </c>
      <c r="M1260" t="s">
        <v>445</v>
      </c>
      <c r="N1260" t="s">
        <v>447</v>
      </c>
      <c r="O1260" t="s">
        <v>328</v>
      </c>
      <c r="P1260" t="s">
        <v>329</v>
      </c>
      <c r="R1260" t="s">
        <v>383</v>
      </c>
      <c r="S1260" t="s">
        <v>121</v>
      </c>
      <c r="T1260" t="s">
        <v>121</v>
      </c>
      <c r="U1260" t="s">
        <v>331</v>
      </c>
      <c r="V1260" t="s">
        <v>110</v>
      </c>
      <c r="W1260" t="s">
        <v>499</v>
      </c>
      <c r="X1260">
        <v>0</v>
      </c>
      <c r="Y1260">
        <v>0</v>
      </c>
      <c r="Z1260">
        <v>0</v>
      </c>
      <c r="AA1260">
        <v>0</v>
      </c>
      <c r="AB1260">
        <v>0</v>
      </c>
      <c r="AC1260">
        <v>0</v>
      </c>
      <c r="AD1260">
        <v>0</v>
      </c>
      <c r="AE1260">
        <v>0</v>
      </c>
      <c r="AF1260">
        <v>0</v>
      </c>
      <c r="AG1260">
        <v>0</v>
      </c>
      <c r="AH1260">
        <v>0</v>
      </c>
      <c r="AI1260">
        <v>0</v>
      </c>
      <c r="AJ1260">
        <v>0</v>
      </c>
      <c r="AK1260">
        <v>0</v>
      </c>
      <c r="AL1260">
        <v>1</v>
      </c>
      <c r="AM1260">
        <v>0</v>
      </c>
      <c r="AN1260">
        <v>0</v>
      </c>
      <c r="AO1260">
        <v>0</v>
      </c>
      <c r="AP1260" t="s">
        <v>345</v>
      </c>
      <c r="AQ1260">
        <v>1</v>
      </c>
      <c r="AR1260">
        <v>0</v>
      </c>
      <c r="AS1260">
        <v>0</v>
      </c>
      <c r="AT1260">
        <v>0</v>
      </c>
      <c r="AU1260">
        <v>0</v>
      </c>
      <c r="AV1260">
        <v>0</v>
      </c>
      <c r="AW1260">
        <v>0</v>
      </c>
      <c r="AX1260">
        <v>0</v>
      </c>
      <c r="AY1260" t="s">
        <v>464</v>
      </c>
      <c r="AZ1260">
        <v>0</v>
      </c>
      <c r="BA1260">
        <v>0</v>
      </c>
      <c r="BB1260">
        <v>0</v>
      </c>
      <c r="BC1260">
        <v>1</v>
      </c>
      <c r="BD1260">
        <v>0</v>
      </c>
      <c r="BE1260">
        <v>0</v>
      </c>
      <c r="BF1260">
        <v>0</v>
      </c>
      <c r="BG1260">
        <v>0</v>
      </c>
      <c r="BH1260">
        <v>0</v>
      </c>
      <c r="BK1260" t="s">
        <v>131</v>
      </c>
      <c r="BL1260" t="s">
        <v>129</v>
      </c>
      <c r="BM1260" t="s">
        <v>131</v>
      </c>
      <c r="BN1260" t="s">
        <v>117</v>
      </c>
      <c r="BO1260" t="s">
        <v>924</v>
      </c>
      <c r="BP1260">
        <v>0</v>
      </c>
      <c r="BQ1260">
        <v>0</v>
      </c>
      <c r="BR1260">
        <v>0</v>
      </c>
      <c r="BS1260">
        <v>0</v>
      </c>
      <c r="BT1260">
        <v>0</v>
      </c>
      <c r="BU1260">
        <v>1</v>
      </c>
      <c r="BV1260">
        <v>0</v>
      </c>
      <c r="BW1260">
        <v>0</v>
      </c>
      <c r="BX1260">
        <v>0</v>
      </c>
      <c r="BY1260">
        <v>0</v>
      </c>
      <c r="BZ1260">
        <v>0</v>
      </c>
      <c r="CA1260">
        <v>0</v>
      </c>
      <c r="CB1260">
        <v>0</v>
      </c>
      <c r="CC1260">
        <v>0</v>
      </c>
      <c r="CD1260">
        <v>0</v>
      </c>
      <c r="CE1260" t="s">
        <v>335</v>
      </c>
      <c r="CG1260" t="s">
        <v>335</v>
      </c>
      <c r="CI1260" t="s">
        <v>129</v>
      </c>
      <c r="CJ1260" t="s">
        <v>52</v>
      </c>
      <c r="CL1260" t="s">
        <v>52</v>
      </c>
      <c r="CN1260" t="s">
        <v>346</v>
      </c>
      <c r="CP1260">
        <v>6</v>
      </c>
    </row>
    <row r="1261" spans="1:98" customFormat="1">
      <c r="A1261">
        <v>199101</v>
      </c>
      <c r="B1261" t="s">
        <v>425</v>
      </c>
      <c r="C1261" t="s">
        <v>360</v>
      </c>
      <c r="D1261">
        <v>1997</v>
      </c>
      <c r="E1261">
        <v>29</v>
      </c>
      <c r="F1261" t="s">
        <v>323</v>
      </c>
      <c r="G1261" t="s">
        <v>80</v>
      </c>
      <c r="H1261" t="s">
        <v>1590</v>
      </c>
      <c r="I1261" t="s">
        <v>367</v>
      </c>
      <c r="J1261" t="s">
        <v>325</v>
      </c>
      <c r="K1261" s="329">
        <v>46118.558298611111</v>
      </c>
      <c r="L1261" t="s">
        <v>309</v>
      </c>
      <c r="M1261" t="s">
        <v>1363</v>
      </c>
      <c r="N1261" t="s">
        <v>1364</v>
      </c>
      <c r="O1261" t="s">
        <v>459</v>
      </c>
      <c r="P1261" t="s">
        <v>353</v>
      </c>
      <c r="Q1261" t="s">
        <v>305</v>
      </c>
      <c r="R1261" t="s">
        <v>123</v>
      </c>
      <c r="S1261" t="s">
        <v>122</v>
      </c>
      <c r="T1261" t="s">
        <v>343</v>
      </c>
      <c r="U1261" t="s">
        <v>372</v>
      </c>
      <c r="V1261" t="s">
        <v>107</v>
      </c>
      <c r="W1261" t="s">
        <v>423</v>
      </c>
      <c r="X1261">
        <v>0</v>
      </c>
      <c r="Y1261">
        <v>0</v>
      </c>
      <c r="Z1261">
        <v>0</v>
      </c>
      <c r="AA1261">
        <v>0</v>
      </c>
      <c r="AB1261">
        <v>0</v>
      </c>
      <c r="AC1261">
        <v>0</v>
      </c>
      <c r="AD1261">
        <v>0</v>
      </c>
      <c r="AE1261">
        <v>0</v>
      </c>
      <c r="AF1261">
        <v>0</v>
      </c>
      <c r="AG1261">
        <v>0</v>
      </c>
      <c r="AH1261">
        <v>0</v>
      </c>
      <c r="AI1261">
        <v>0</v>
      </c>
      <c r="AJ1261">
        <v>0</v>
      </c>
      <c r="AK1261">
        <v>0</v>
      </c>
      <c r="AL1261">
        <v>0</v>
      </c>
      <c r="AM1261">
        <v>1</v>
      </c>
      <c r="AN1261">
        <v>0</v>
      </c>
      <c r="AO1261">
        <v>0</v>
      </c>
      <c r="AP1261" t="s">
        <v>345</v>
      </c>
      <c r="AQ1261">
        <v>1</v>
      </c>
      <c r="AR1261">
        <v>0</v>
      </c>
      <c r="AS1261">
        <v>0</v>
      </c>
      <c r="AT1261">
        <v>0</v>
      </c>
      <c r="AU1261">
        <v>0</v>
      </c>
      <c r="AV1261">
        <v>0</v>
      </c>
      <c r="AW1261">
        <v>0</v>
      </c>
      <c r="AX1261">
        <v>0</v>
      </c>
      <c r="AY1261" t="s">
        <v>345</v>
      </c>
      <c r="AZ1261">
        <v>1</v>
      </c>
      <c r="BA1261">
        <v>0</v>
      </c>
      <c r="BB1261">
        <v>0</v>
      </c>
      <c r="BC1261">
        <v>0</v>
      </c>
      <c r="BD1261">
        <v>0</v>
      </c>
      <c r="BE1261">
        <v>0</v>
      </c>
      <c r="BF1261">
        <v>0</v>
      </c>
      <c r="BG1261">
        <v>0</v>
      </c>
      <c r="BH1261">
        <v>0</v>
      </c>
      <c r="BI1261" t="s">
        <v>51</v>
      </c>
      <c r="BK1261" t="s">
        <v>132</v>
      </c>
      <c r="BL1261" t="s">
        <v>130</v>
      </c>
      <c r="BM1261" t="s">
        <v>130</v>
      </c>
      <c r="BN1261" t="s">
        <v>118</v>
      </c>
      <c r="BO1261" t="s">
        <v>921</v>
      </c>
      <c r="BP1261">
        <v>0</v>
      </c>
      <c r="BQ1261">
        <v>0</v>
      </c>
      <c r="BR1261">
        <v>0</v>
      </c>
      <c r="BS1261">
        <v>0</v>
      </c>
      <c r="BT1261">
        <v>0</v>
      </c>
      <c r="BU1261">
        <v>0</v>
      </c>
      <c r="BV1261">
        <v>0</v>
      </c>
      <c r="BW1261">
        <v>0</v>
      </c>
      <c r="BX1261">
        <v>0</v>
      </c>
      <c r="BY1261">
        <v>0</v>
      </c>
      <c r="BZ1261">
        <v>1</v>
      </c>
      <c r="CA1261">
        <v>0</v>
      </c>
      <c r="CB1261">
        <v>0</v>
      </c>
      <c r="CC1261">
        <v>0</v>
      </c>
      <c r="CD1261">
        <v>0</v>
      </c>
      <c r="CE1261" t="s">
        <v>167</v>
      </c>
      <c r="CG1261" t="s">
        <v>139</v>
      </c>
      <c r="CI1261" t="s">
        <v>129</v>
      </c>
      <c r="CJ1261" t="s">
        <v>51</v>
      </c>
      <c r="CL1261" t="s">
        <v>52</v>
      </c>
      <c r="CN1261" t="s">
        <v>346</v>
      </c>
      <c r="CP1261">
        <v>10</v>
      </c>
      <c r="CS1261" t="s">
        <v>337</v>
      </c>
    </row>
    <row r="1262" spans="1:98" customFormat="1">
      <c r="A1262">
        <v>199103</v>
      </c>
      <c r="B1262" t="s">
        <v>425</v>
      </c>
      <c r="C1262" t="s">
        <v>322</v>
      </c>
      <c r="D1262">
        <v>1995</v>
      </c>
      <c r="E1262">
        <v>31</v>
      </c>
      <c r="F1262" t="s">
        <v>57</v>
      </c>
      <c r="G1262" t="s">
        <v>80</v>
      </c>
      <c r="H1262" t="s">
        <v>1590</v>
      </c>
      <c r="I1262" t="s">
        <v>367</v>
      </c>
      <c r="J1262" t="s">
        <v>350</v>
      </c>
      <c r="K1262" s="329">
        <v>46118.558263888888</v>
      </c>
      <c r="L1262" t="s">
        <v>309</v>
      </c>
      <c r="M1262" t="s">
        <v>1363</v>
      </c>
      <c r="N1262" t="s">
        <v>1364</v>
      </c>
      <c r="O1262" t="s">
        <v>459</v>
      </c>
      <c r="P1262" t="s">
        <v>353</v>
      </c>
      <c r="Q1262" t="s">
        <v>305</v>
      </c>
      <c r="R1262" t="s">
        <v>123</v>
      </c>
      <c r="S1262" t="s">
        <v>122</v>
      </c>
      <c r="T1262" t="s">
        <v>343</v>
      </c>
      <c r="U1262" t="s">
        <v>372</v>
      </c>
      <c r="V1262" t="s">
        <v>107</v>
      </c>
      <c r="W1262" t="s">
        <v>505</v>
      </c>
      <c r="X1262">
        <v>0</v>
      </c>
      <c r="Y1262">
        <v>0</v>
      </c>
      <c r="Z1262">
        <v>0</v>
      </c>
      <c r="AA1262">
        <v>0</v>
      </c>
      <c r="AB1262">
        <v>0</v>
      </c>
      <c r="AC1262">
        <v>1</v>
      </c>
      <c r="AD1262">
        <v>0</v>
      </c>
      <c r="AE1262">
        <v>0</v>
      </c>
      <c r="AF1262">
        <v>0</v>
      </c>
      <c r="AG1262">
        <v>0</v>
      </c>
      <c r="AH1262">
        <v>0</v>
      </c>
      <c r="AI1262">
        <v>0</v>
      </c>
      <c r="AJ1262">
        <v>0</v>
      </c>
      <c r="AK1262">
        <v>0</v>
      </c>
      <c r="AL1262">
        <v>0</v>
      </c>
      <c r="AM1262">
        <v>0</v>
      </c>
      <c r="AN1262">
        <v>0</v>
      </c>
      <c r="AO1262">
        <v>0</v>
      </c>
      <c r="AP1262" t="s">
        <v>345</v>
      </c>
      <c r="AQ1262">
        <v>1</v>
      </c>
      <c r="AR1262">
        <v>0</v>
      </c>
      <c r="AS1262">
        <v>0</v>
      </c>
      <c r="AT1262">
        <v>0</v>
      </c>
      <c r="AU1262">
        <v>0</v>
      </c>
      <c r="AV1262">
        <v>0</v>
      </c>
      <c r="AW1262">
        <v>0</v>
      </c>
      <c r="AX1262">
        <v>0</v>
      </c>
      <c r="AY1262" t="s">
        <v>345</v>
      </c>
      <c r="AZ1262">
        <v>1</v>
      </c>
      <c r="BA1262">
        <v>0</v>
      </c>
      <c r="BB1262">
        <v>0</v>
      </c>
      <c r="BC1262">
        <v>0</v>
      </c>
      <c r="BD1262">
        <v>0</v>
      </c>
      <c r="BE1262">
        <v>0</v>
      </c>
      <c r="BF1262">
        <v>0</v>
      </c>
      <c r="BG1262">
        <v>0</v>
      </c>
      <c r="BH1262">
        <v>0</v>
      </c>
      <c r="BK1262" t="s">
        <v>132</v>
      </c>
      <c r="BL1262" t="s">
        <v>130</v>
      </c>
      <c r="BM1262" t="s">
        <v>130</v>
      </c>
      <c r="BN1262" t="s">
        <v>118</v>
      </c>
      <c r="BO1262" t="s">
        <v>938</v>
      </c>
      <c r="BP1262">
        <v>0</v>
      </c>
      <c r="BQ1262">
        <v>0</v>
      </c>
      <c r="BR1262">
        <v>0</v>
      </c>
      <c r="BS1262">
        <v>0</v>
      </c>
      <c r="BT1262">
        <v>0</v>
      </c>
      <c r="BU1262">
        <v>0</v>
      </c>
      <c r="BV1262">
        <v>0</v>
      </c>
      <c r="BW1262">
        <v>1</v>
      </c>
      <c r="BX1262">
        <v>0</v>
      </c>
      <c r="BY1262">
        <v>0</v>
      </c>
      <c r="BZ1262">
        <v>0</v>
      </c>
      <c r="CA1262">
        <v>0</v>
      </c>
      <c r="CB1262">
        <v>0</v>
      </c>
      <c r="CC1262">
        <v>0</v>
      </c>
      <c r="CD1262">
        <v>0</v>
      </c>
      <c r="CE1262" t="s">
        <v>167</v>
      </c>
      <c r="CG1262" t="s">
        <v>335</v>
      </c>
      <c r="CI1262" t="s">
        <v>128</v>
      </c>
      <c r="CJ1262" t="s">
        <v>51</v>
      </c>
      <c r="CL1262" t="s">
        <v>51</v>
      </c>
      <c r="CN1262" t="s">
        <v>346</v>
      </c>
      <c r="CP1262">
        <v>10</v>
      </c>
      <c r="CS1262" t="s">
        <v>347</v>
      </c>
    </row>
    <row r="1263" spans="1:98" customFormat="1">
      <c r="A1263">
        <v>199131</v>
      </c>
      <c r="B1263" t="s">
        <v>468</v>
      </c>
      <c r="C1263" t="s">
        <v>322</v>
      </c>
      <c r="D1263">
        <v>1977</v>
      </c>
      <c r="E1263">
        <v>49</v>
      </c>
      <c r="F1263" t="s">
        <v>387</v>
      </c>
      <c r="G1263" t="s">
        <v>83</v>
      </c>
      <c r="H1263" t="s">
        <v>645</v>
      </c>
      <c r="I1263" t="s">
        <v>378</v>
      </c>
      <c r="J1263" t="s">
        <v>350</v>
      </c>
      <c r="K1263" s="329">
        <v>46118.552488425928</v>
      </c>
      <c r="L1263" t="s">
        <v>309</v>
      </c>
      <c r="M1263" t="s">
        <v>468</v>
      </c>
      <c r="N1263" t="s">
        <v>469</v>
      </c>
      <c r="O1263" t="s">
        <v>415</v>
      </c>
      <c r="P1263" t="s">
        <v>382</v>
      </c>
      <c r="R1263" t="s">
        <v>383</v>
      </c>
      <c r="S1263" t="s">
        <v>121</v>
      </c>
      <c r="T1263" t="s">
        <v>391</v>
      </c>
      <c r="U1263" t="s">
        <v>83</v>
      </c>
      <c r="V1263" t="s">
        <v>105</v>
      </c>
      <c r="W1263" t="s">
        <v>470</v>
      </c>
      <c r="X1263">
        <v>0</v>
      </c>
      <c r="Y1263">
        <v>0</v>
      </c>
      <c r="Z1263">
        <v>1</v>
      </c>
      <c r="AA1263">
        <v>0</v>
      </c>
      <c r="AB1263">
        <v>0</v>
      </c>
      <c r="AC1263">
        <v>0</v>
      </c>
      <c r="AD1263">
        <v>0</v>
      </c>
      <c r="AE1263">
        <v>0</v>
      </c>
      <c r="AF1263">
        <v>0</v>
      </c>
      <c r="AG1263">
        <v>0</v>
      </c>
      <c r="AH1263">
        <v>0</v>
      </c>
      <c r="AI1263">
        <v>0</v>
      </c>
      <c r="AJ1263">
        <v>0</v>
      </c>
      <c r="AK1263">
        <v>0</v>
      </c>
      <c r="AL1263">
        <v>0</v>
      </c>
      <c r="AM1263">
        <v>0</v>
      </c>
      <c r="AN1263">
        <v>0</v>
      </c>
      <c r="AO1263">
        <v>0</v>
      </c>
      <c r="AP1263" t="s">
        <v>345</v>
      </c>
      <c r="AQ1263">
        <v>1</v>
      </c>
      <c r="AR1263">
        <v>0</v>
      </c>
      <c r="AS1263">
        <v>0</v>
      </c>
      <c r="AT1263">
        <v>0</v>
      </c>
      <c r="AU1263">
        <v>0</v>
      </c>
      <c r="AV1263">
        <v>0</v>
      </c>
      <c r="AW1263">
        <v>0</v>
      </c>
      <c r="AX1263">
        <v>0</v>
      </c>
      <c r="AY1263" t="s">
        <v>345</v>
      </c>
      <c r="AZ1263">
        <v>1</v>
      </c>
      <c r="BA1263">
        <v>0</v>
      </c>
      <c r="BB1263">
        <v>0</v>
      </c>
      <c r="BC1263">
        <v>0</v>
      </c>
      <c r="BD1263">
        <v>0</v>
      </c>
      <c r="BE1263">
        <v>0</v>
      </c>
      <c r="BF1263">
        <v>0</v>
      </c>
      <c r="BG1263">
        <v>0</v>
      </c>
      <c r="BH1263">
        <v>0</v>
      </c>
      <c r="BI1263" t="s">
        <v>52</v>
      </c>
      <c r="BK1263" t="s">
        <v>130</v>
      </c>
      <c r="BL1263" t="s">
        <v>130</v>
      </c>
      <c r="BM1263" t="s">
        <v>127</v>
      </c>
      <c r="BN1263" t="s">
        <v>118</v>
      </c>
      <c r="BO1263" t="s">
        <v>922</v>
      </c>
      <c r="BP1263">
        <v>1</v>
      </c>
      <c r="BQ1263">
        <v>0</v>
      </c>
      <c r="BR1263">
        <v>0</v>
      </c>
      <c r="BS1263">
        <v>0</v>
      </c>
      <c r="BT1263">
        <v>0</v>
      </c>
      <c r="BU1263">
        <v>0</v>
      </c>
      <c r="BV1263">
        <v>0</v>
      </c>
      <c r="BW1263">
        <v>0</v>
      </c>
      <c r="BX1263">
        <v>0</v>
      </c>
      <c r="BY1263">
        <v>0</v>
      </c>
      <c r="BZ1263">
        <v>0</v>
      </c>
      <c r="CA1263">
        <v>0</v>
      </c>
      <c r="CB1263">
        <v>0</v>
      </c>
      <c r="CC1263">
        <v>0</v>
      </c>
      <c r="CD1263">
        <v>0</v>
      </c>
      <c r="CE1263" t="s">
        <v>335</v>
      </c>
      <c r="CG1263" t="s">
        <v>335</v>
      </c>
      <c r="CI1263" t="s">
        <v>128</v>
      </c>
      <c r="CJ1263" t="s">
        <v>52</v>
      </c>
      <c r="CL1263" t="s">
        <v>52</v>
      </c>
      <c r="CN1263" t="s">
        <v>346</v>
      </c>
      <c r="CP1263">
        <v>8</v>
      </c>
    </row>
    <row r="1264" spans="1:98" customFormat="1">
      <c r="A1264">
        <v>199130</v>
      </c>
      <c r="B1264" t="s">
        <v>658</v>
      </c>
      <c r="C1264" t="s">
        <v>360</v>
      </c>
      <c r="D1264">
        <v>1955</v>
      </c>
      <c r="E1264">
        <v>71</v>
      </c>
      <c r="F1264" t="s">
        <v>376</v>
      </c>
      <c r="G1264" t="s">
        <v>85</v>
      </c>
      <c r="H1264" t="s">
        <v>627</v>
      </c>
      <c r="I1264" t="s">
        <v>361</v>
      </c>
      <c r="J1264" t="s">
        <v>325</v>
      </c>
      <c r="K1264" s="329">
        <v>46118.547673611109</v>
      </c>
      <c r="L1264" t="s">
        <v>309</v>
      </c>
      <c r="M1264" t="s">
        <v>658</v>
      </c>
      <c r="N1264" t="s">
        <v>660</v>
      </c>
      <c r="O1264" t="s">
        <v>319</v>
      </c>
      <c r="P1264" t="s">
        <v>405</v>
      </c>
      <c r="Q1264" t="s">
        <v>306</v>
      </c>
      <c r="R1264" t="s">
        <v>122</v>
      </c>
      <c r="S1264" t="s">
        <v>122</v>
      </c>
      <c r="T1264" t="s">
        <v>394</v>
      </c>
      <c r="U1264" t="s">
        <v>331</v>
      </c>
      <c r="V1264" t="s">
        <v>106</v>
      </c>
      <c r="W1264" t="s">
        <v>436</v>
      </c>
      <c r="X1264">
        <v>0</v>
      </c>
      <c r="Y1264">
        <v>1</v>
      </c>
      <c r="Z1264">
        <v>1</v>
      </c>
      <c r="AA1264">
        <v>1</v>
      </c>
      <c r="AB1264">
        <v>0</v>
      </c>
      <c r="AC1264">
        <v>0</v>
      </c>
      <c r="AD1264">
        <v>0</v>
      </c>
      <c r="AE1264">
        <v>0</v>
      </c>
      <c r="AF1264">
        <v>0</v>
      </c>
      <c r="AG1264">
        <v>0</v>
      </c>
      <c r="AH1264">
        <v>0</v>
      </c>
      <c r="AI1264">
        <v>0</v>
      </c>
      <c r="AJ1264">
        <v>0</v>
      </c>
      <c r="AK1264">
        <v>0</v>
      </c>
      <c r="AL1264">
        <v>0</v>
      </c>
      <c r="AM1264">
        <v>0</v>
      </c>
      <c r="AN1264">
        <v>0</v>
      </c>
      <c r="AO1264">
        <v>0</v>
      </c>
      <c r="AP1264" t="s">
        <v>464</v>
      </c>
      <c r="AQ1264">
        <v>0</v>
      </c>
      <c r="AR1264">
        <v>0</v>
      </c>
      <c r="AS1264">
        <v>0</v>
      </c>
      <c r="AT1264">
        <v>1</v>
      </c>
      <c r="AU1264">
        <v>0</v>
      </c>
      <c r="AV1264">
        <v>0</v>
      </c>
      <c r="AW1264">
        <v>0</v>
      </c>
      <c r="AX1264">
        <v>0</v>
      </c>
      <c r="AY1264" t="s">
        <v>375</v>
      </c>
      <c r="AZ1264">
        <v>0</v>
      </c>
      <c r="BA1264">
        <v>1</v>
      </c>
      <c r="BB1264">
        <v>0</v>
      </c>
      <c r="BC1264">
        <v>0</v>
      </c>
      <c r="BD1264">
        <v>0</v>
      </c>
      <c r="BE1264">
        <v>0</v>
      </c>
      <c r="BF1264">
        <v>0</v>
      </c>
      <c r="BG1264">
        <v>0</v>
      </c>
      <c r="BH1264">
        <v>0</v>
      </c>
      <c r="BI1264" t="s">
        <v>51</v>
      </c>
      <c r="BJ1264" t="s">
        <v>3630</v>
      </c>
      <c r="BK1264" t="s">
        <v>131</v>
      </c>
      <c r="BL1264" t="s">
        <v>131</v>
      </c>
      <c r="BM1264" t="s">
        <v>130</v>
      </c>
      <c r="BN1264" t="s">
        <v>117</v>
      </c>
      <c r="BO1264" t="s">
        <v>928</v>
      </c>
      <c r="BP1264">
        <v>0</v>
      </c>
      <c r="BQ1264">
        <v>0</v>
      </c>
      <c r="BR1264">
        <v>0</v>
      </c>
      <c r="BS1264">
        <v>1</v>
      </c>
      <c r="BT1264">
        <v>0</v>
      </c>
      <c r="BU1264">
        <v>0</v>
      </c>
      <c r="BV1264">
        <v>0</v>
      </c>
      <c r="BW1264">
        <v>0</v>
      </c>
      <c r="BX1264">
        <v>0</v>
      </c>
      <c r="BY1264">
        <v>0</v>
      </c>
      <c r="BZ1264">
        <v>0</v>
      </c>
      <c r="CA1264">
        <v>0</v>
      </c>
      <c r="CB1264">
        <v>0</v>
      </c>
      <c r="CC1264">
        <v>0</v>
      </c>
      <c r="CD1264">
        <v>0</v>
      </c>
      <c r="CE1264" t="s">
        <v>203</v>
      </c>
      <c r="CG1264" t="s">
        <v>178</v>
      </c>
      <c r="CI1264" t="s">
        <v>128</v>
      </c>
      <c r="CJ1264" t="s">
        <v>51</v>
      </c>
      <c r="CL1264" t="s">
        <v>52</v>
      </c>
      <c r="CN1264" t="s">
        <v>346</v>
      </c>
      <c r="CP1264">
        <v>10</v>
      </c>
      <c r="CQ1264" t="s">
        <v>3631</v>
      </c>
      <c r="CS1264" t="s">
        <v>347</v>
      </c>
    </row>
    <row r="1265" spans="1:98" customFormat="1">
      <c r="A1265">
        <v>199129</v>
      </c>
      <c r="B1265" t="s">
        <v>468</v>
      </c>
      <c r="C1265" t="s">
        <v>322</v>
      </c>
      <c r="D1265">
        <v>1957</v>
      </c>
      <c r="E1265">
        <v>69</v>
      </c>
      <c r="F1265" t="s">
        <v>339</v>
      </c>
      <c r="G1265" t="s">
        <v>78</v>
      </c>
      <c r="H1265" t="s">
        <v>467</v>
      </c>
      <c r="I1265" t="s">
        <v>324</v>
      </c>
      <c r="J1265" t="s">
        <v>325</v>
      </c>
      <c r="K1265" s="329">
        <v>46118.537407407406</v>
      </c>
      <c r="L1265" t="s">
        <v>309</v>
      </c>
      <c r="M1265" t="s">
        <v>468</v>
      </c>
      <c r="N1265" t="s">
        <v>469</v>
      </c>
      <c r="O1265" t="s">
        <v>415</v>
      </c>
      <c r="P1265" t="s">
        <v>382</v>
      </c>
      <c r="R1265" t="s">
        <v>383</v>
      </c>
      <c r="S1265" t="s">
        <v>121</v>
      </c>
      <c r="T1265" t="s">
        <v>121</v>
      </c>
      <c r="U1265" t="s">
        <v>78</v>
      </c>
      <c r="V1265" t="s">
        <v>107</v>
      </c>
      <c r="W1265" t="s">
        <v>740</v>
      </c>
      <c r="X1265">
        <v>0</v>
      </c>
      <c r="Y1265">
        <v>0</v>
      </c>
      <c r="Z1265">
        <v>0</v>
      </c>
      <c r="AA1265">
        <v>1</v>
      </c>
      <c r="AB1265">
        <v>1</v>
      </c>
      <c r="AC1265">
        <v>0</v>
      </c>
      <c r="AD1265">
        <v>0</v>
      </c>
      <c r="AE1265">
        <v>0</v>
      </c>
      <c r="AF1265">
        <v>0</v>
      </c>
      <c r="AG1265">
        <v>0</v>
      </c>
      <c r="AH1265">
        <v>0</v>
      </c>
      <c r="AI1265">
        <v>0</v>
      </c>
      <c r="AJ1265">
        <v>0</v>
      </c>
      <c r="AK1265">
        <v>0</v>
      </c>
      <c r="AL1265">
        <v>0</v>
      </c>
      <c r="AM1265">
        <v>0</v>
      </c>
      <c r="AN1265">
        <v>0</v>
      </c>
      <c r="AO1265">
        <v>0</v>
      </c>
      <c r="AP1265" t="s">
        <v>345</v>
      </c>
      <c r="AQ1265">
        <v>1</v>
      </c>
      <c r="AR1265">
        <v>0</v>
      </c>
      <c r="AS1265">
        <v>0</v>
      </c>
      <c r="AT1265">
        <v>0</v>
      </c>
      <c r="AU1265">
        <v>0</v>
      </c>
      <c r="AV1265">
        <v>0</v>
      </c>
      <c r="AW1265">
        <v>0</v>
      </c>
      <c r="AX1265">
        <v>0</v>
      </c>
      <c r="AY1265" t="s">
        <v>345</v>
      </c>
      <c r="AZ1265">
        <v>1</v>
      </c>
      <c r="BA1265">
        <v>0</v>
      </c>
      <c r="BB1265">
        <v>0</v>
      </c>
      <c r="BC1265">
        <v>0</v>
      </c>
      <c r="BD1265">
        <v>0</v>
      </c>
      <c r="BE1265">
        <v>0</v>
      </c>
      <c r="BF1265">
        <v>0</v>
      </c>
      <c r="BG1265">
        <v>0</v>
      </c>
      <c r="BH1265">
        <v>0</v>
      </c>
      <c r="BK1265" t="s">
        <v>386</v>
      </c>
      <c r="BL1265" t="s">
        <v>128</v>
      </c>
      <c r="BM1265" t="s">
        <v>128</v>
      </c>
      <c r="BN1265" t="s">
        <v>117</v>
      </c>
      <c r="BO1265" t="s">
        <v>927</v>
      </c>
      <c r="BP1265">
        <v>0</v>
      </c>
      <c r="BQ1265">
        <v>1</v>
      </c>
      <c r="BR1265">
        <v>0</v>
      </c>
      <c r="BS1265">
        <v>0</v>
      </c>
      <c r="BT1265">
        <v>0</v>
      </c>
      <c r="BU1265">
        <v>1</v>
      </c>
      <c r="BV1265">
        <v>0</v>
      </c>
      <c r="BW1265">
        <v>0</v>
      </c>
      <c r="BX1265">
        <v>0</v>
      </c>
      <c r="BY1265">
        <v>0</v>
      </c>
      <c r="BZ1265">
        <v>0</v>
      </c>
      <c r="CA1265">
        <v>0</v>
      </c>
      <c r="CB1265">
        <v>0</v>
      </c>
      <c r="CC1265">
        <v>0</v>
      </c>
      <c r="CD1265">
        <v>0</v>
      </c>
      <c r="CE1265" t="s">
        <v>138</v>
      </c>
      <c r="CG1265" t="s">
        <v>335</v>
      </c>
      <c r="CI1265" t="s">
        <v>129</v>
      </c>
      <c r="CJ1265" t="s">
        <v>52</v>
      </c>
      <c r="CL1265" t="s">
        <v>52</v>
      </c>
      <c r="CN1265" t="s">
        <v>346</v>
      </c>
      <c r="CP1265">
        <v>5</v>
      </c>
      <c r="CS1265" t="s">
        <v>347</v>
      </c>
    </row>
    <row r="1266" spans="1:98" customFormat="1">
      <c r="A1266">
        <v>199126</v>
      </c>
      <c r="B1266" t="s">
        <v>468</v>
      </c>
      <c r="C1266" t="s">
        <v>360</v>
      </c>
      <c r="D1266">
        <v>2003</v>
      </c>
      <c r="E1266">
        <v>23</v>
      </c>
      <c r="F1266" t="s">
        <v>323</v>
      </c>
      <c r="G1266" t="s">
        <v>49</v>
      </c>
      <c r="H1266" t="s">
        <v>415</v>
      </c>
      <c r="I1266" t="s">
        <v>361</v>
      </c>
      <c r="J1266" t="s">
        <v>325</v>
      </c>
      <c r="K1266" s="329">
        <v>46118.517048611109</v>
      </c>
      <c r="L1266" t="s">
        <v>309</v>
      </c>
      <c r="M1266" t="s">
        <v>468</v>
      </c>
      <c r="N1266" t="s">
        <v>469</v>
      </c>
      <c r="O1266" t="s">
        <v>415</v>
      </c>
      <c r="P1266" t="s">
        <v>382</v>
      </c>
      <c r="R1266" t="s">
        <v>383</v>
      </c>
      <c r="S1266" t="s">
        <v>121</v>
      </c>
      <c r="T1266" t="s">
        <v>121</v>
      </c>
      <c r="U1266" t="s">
        <v>331</v>
      </c>
      <c r="V1266" t="s">
        <v>110</v>
      </c>
      <c r="W1266" t="s">
        <v>499</v>
      </c>
      <c r="X1266">
        <v>0</v>
      </c>
      <c r="Y1266">
        <v>0</v>
      </c>
      <c r="Z1266">
        <v>0</v>
      </c>
      <c r="AA1266">
        <v>0</v>
      </c>
      <c r="AB1266">
        <v>0</v>
      </c>
      <c r="AC1266">
        <v>0</v>
      </c>
      <c r="AD1266">
        <v>0</v>
      </c>
      <c r="AE1266">
        <v>0</v>
      </c>
      <c r="AF1266">
        <v>0</v>
      </c>
      <c r="AG1266">
        <v>0</v>
      </c>
      <c r="AH1266">
        <v>0</v>
      </c>
      <c r="AI1266">
        <v>0</v>
      </c>
      <c r="AJ1266">
        <v>0</v>
      </c>
      <c r="AK1266">
        <v>0</v>
      </c>
      <c r="AL1266">
        <v>1</v>
      </c>
      <c r="AM1266">
        <v>0</v>
      </c>
      <c r="AN1266">
        <v>0</v>
      </c>
      <c r="AO1266">
        <v>0</v>
      </c>
      <c r="AP1266" t="s">
        <v>345</v>
      </c>
      <c r="AQ1266">
        <v>1</v>
      </c>
      <c r="AR1266">
        <v>0</v>
      </c>
      <c r="AS1266">
        <v>0</v>
      </c>
      <c r="AT1266">
        <v>0</v>
      </c>
      <c r="AU1266">
        <v>0</v>
      </c>
      <c r="AV1266">
        <v>0</v>
      </c>
      <c r="AW1266">
        <v>0</v>
      </c>
      <c r="AX1266">
        <v>0</v>
      </c>
      <c r="AY1266" t="s">
        <v>345</v>
      </c>
      <c r="AZ1266">
        <v>1</v>
      </c>
      <c r="BA1266">
        <v>0</v>
      </c>
      <c r="BB1266">
        <v>0</v>
      </c>
      <c r="BC1266">
        <v>0</v>
      </c>
      <c r="BD1266">
        <v>0</v>
      </c>
      <c r="BE1266">
        <v>0</v>
      </c>
      <c r="BF1266">
        <v>0</v>
      </c>
      <c r="BG1266">
        <v>0</v>
      </c>
      <c r="BH1266">
        <v>0</v>
      </c>
      <c r="BK1266" t="s">
        <v>129</v>
      </c>
      <c r="BL1266" t="s">
        <v>386</v>
      </c>
      <c r="BM1266" t="s">
        <v>131</v>
      </c>
      <c r="BN1266" t="s">
        <v>119</v>
      </c>
      <c r="BO1266" t="s">
        <v>938</v>
      </c>
      <c r="BP1266">
        <v>0</v>
      </c>
      <c r="BQ1266">
        <v>0</v>
      </c>
      <c r="BR1266">
        <v>0</v>
      </c>
      <c r="BS1266">
        <v>0</v>
      </c>
      <c r="BT1266">
        <v>0</v>
      </c>
      <c r="BU1266">
        <v>0</v>
      </c>
      <c r="BV1266">
        <v>0</v>
      </c>
      <c r="BW1266">
        <v>1</v>
      </c>
      <c r="BX1266">
        <v>0</v>
      </c>
      <c r="BY1266">
        <v>0</v>
      </c>
      <c r="BZ1266">
        <v>0</v>
      </c>
      <c r="CA1266">
        <v>0</v>
      </c>
      <c r="CB1266">
        <v>0</v>
      </c>
      <c r="CC1266">
        <v>0</v>
      </c>
      <c r="CD1266">
        <v>0</v>
      </c>
      <c r="CE1266" t="s">
        <v>335</v>
      </c>
      <c r="CG1266" t="s">
        <v>335</v>
      </c>
      <c r="CI1266" t="s">
        <v>129</v>
      </c>
      <c r="CJ1266" t="s">
        <v>52</v>
      </c>
      <c r="CL1266" t="s">
        <v>52</v>
      </c>
      <c r="CN1266" t="s">
        <v>346</v>
      </c>
      <c r="CP1266">
        <v>8</v>
      </c>
    </row>
    <row r="1267" spans="1:98" customFormat="1">
      <c r="A1267">
        <v>199125</v>
      </c>
      <c r="B1267" t="s">
        <v>468</v>
      </c>
      <c r="C1267" t="s">
        <v>322</v>
      </c>
      <c r="D1267">
        <v>1971</v>
      </c>
      <c r="E1267">
        <v>55</v>
      </c>
      <c r="F1267" t="s">
        <v>58</v>
      </c>
      <c r="G1267" t="s">
        <v>49</v>
      </c>
      <c r="H1267" t="s">
        <v>328</v>
      </c>
      <c r="I1267" t="s">
        <v>402</v>
      </c>
      <c r="J1267" t="s">
        <v>325</v>
      </c>
      <c r="K1267" s="329">
        <v>46118.514490740738</v>
      </c>
      <c r="L1267" t="s">
        <v>309</v>
      </c>
      <c r="M1267" t="s">
        <v>468</v>
      </c>
      <c r="N1267" t="s">
        <v>469</v>
      </c>
      <c r="O1267" t="s">
        <v>415</v>
      </c>
      <c r="P1267" t="s">
        <v>382</v>
      </c>
      <c r="R1267" t="s">
        <v>383</v>
      </c>
      <c r="S1267" t="s">
        <v>121</v>
      </c>
      <c r="T1267" t="s">
        <v>121</v>
      </c>
      <c r="U1267" t="s">
        <v>331</v>
      </c>
      <c r="V1267" t="s">
        <v>113</v>
      </c>
      <c r="W1267" t="s">
        <v>610</v>
      </c>
      <c r="X1267">
        <v>0</v>
      </c>
      <c r="Y1267">
        <v>0</v>
      </c>
      <c r="Z1267">
        <v>1</v>
      </c>
      <c r="AA1267">
        <v>1</v>
      </c>
      <c r="AB1267">
        <v>1</v>
      </c>
      <c r="AC1267">
        <v>0</v>
      </c>
      <c r="AD1267">
        <v>0</v>
      </c>
      <c r="AE1267">
        <v>0</v>
      </c>
      <c r="AF1267">
        <v>0</v>
      </c>
      <c r="AG1267">
        <v>0</v>
      </c>
      <c r="AH1267">
        <v>0</v>
      </c>
      <c r="AI1267">
        <v>0</v>
      </c>
      <c r="AJ1267">
        <v>0</v>
      </c>
      <c r="AK1267">
        <v>0</v>
      </c>
      <c r="AL1267">
        <v>0</v>
      </c>
      <c r="AM1267">
        <v>0</v>
      </c>
      <c r="AN1267">
        <v>0</v>
      </c>
      <c r="AO1267">
        <v>0</v>
      </c>
      <c r="AP1267" t="s">
        <v>345</v>
      </c>
      <c r="AQ1267">
        <v>1</v>
      </c>
      <c r="AR1267">
        <v>0</v>
      </c>
      <c r="AS1267">
        <v>0</v>
      </c>
      <c r="AT1267">
        <v>0</v>
      </c>
      <c r="AU1267">
        <v>0</v>
      </c>
      <c r="AV1267">
        <v>0</v>
      </c>
      <c r="AW1267">
        <v>0</v>
      </c>
      <c r="AX1267">
        <v>0</v>
      </c>
      <c r="AY1267" t="s">
        <v>345</v>
      </c>
      <c r="AZ1267">
        <v>1</v>
      </c>
      <c r="BA1267">
        <v>0</v>
      </c>
      <c r="BB1267">
        <v>0</v>
      </c>
      <c r="BC1267">
        <v>0</v>
      </c>
      <c r="BD1267">
        <v>0</v>
      </c>
      <c r="BE1267">
        <v>0</v>
      </c>
      <c r="BF1267">
        <v>0</v>
      </c>
      <c r="BG1267">
        <v>0</v>
      </c>
      <c r="BH1267">
        <v>0</v>
      </c>
      <c r="BI1267" t="s">
        <v>51</v>
      </c>
      <c r="BK1267" t="s">
        <v>130</v>
      </c>
      <c r="BL1267" t="s">
        <v>131</v>
      </c>
      <c r="BM1267" t="s">
        <v>130</v>
      </c>
      <c r="BN1267" t="s">
        <v>117</v>
      </c>
      <c r="BO1267" t="s">
        <v>1525</v>
      </c>
      <c r="BP1267">
        <v>1</v>
      </c>
      <c r="BQ1267">
        <v>0</v>
      </c>
      <c r="BR1267">
        <v>0</v>
      </c>
      <c r="BS1267">
        <v>0</v>
      </c>
      <c r="BT1267">
        <v>0</v>
      </c>
      <c r="BU1267">
        <v>0</v>
      </c>
      <c r="BV1267">
        <v>0</v>
      </c>
      <c r="BW1267">
        <v>1</v>
      </c>
      <c r="BX1267">
        <v>1</v>
      </c>
      <c r="BY1267">
        <v>0</v>
      </c>
      <c r="BZ1267">
        <v>0</v>
      </c>
      <c r="CA1267">
        <v>0</v>
      </c>
      <c r="CB1267">
        <v>0</v>
      </c>
      <c r="CC1267">
        <v>0</v>
      </c>
      <c r="CD1267">
        <v>0</v>
      </c>
      <c r="CE1267" t="s">
        <v>335</v>
      </c>
      <c r="CF1267" t="s">
        <v>1766</v>
      </c>
      <c r="CG1267" t="s">
        <v>335</v>
      </c>
      <c r="CH1267" t="s">
        <v>224</v>
      </c>
      <c r="CI1267" t="s">
        <v>128</v>
      </c>
      <c r="CJ1267" t="s">
        <v>51</v>
      </c>
      <c r="CL1267" t="s">
        <v>51</v>
      </c>
      <c r="CN1267" t="s">
        <v>346</v>
      </c>
      <c r="CP1267">
        <v>4</v>
      </c>
      <c r="CQ1267" t="s">
        <v>3632</v>
      </c>
      <c r="CR1267" t="s">
        <v>3633</v>
      </c>
      <c r="CS1267" t="s">
        <v>337</v>
      </c>
    </row>
    <row r="1268" spans="1:98" customFormat="1">
      <c r="A1268">
        <v>158384</v>
      </c>
      <c r="B1268" t="s">
        <v>413</v>
      </c>
      <c r="C1268" t="s">
        <v>360</v>
      </c>
      <c r="D1268">
        <v>1988</v>
      </c>
      <c r="E1268">
        <v>38</v>
      </c>
      <c r="F1268" t="s">
        <v>57</v>
      </c>
      <c r="G1268" t="s">
        <v>49</v>
      </c>
      <c r="H1268" t="s">
        <v>377</v>
      </c>
      <c r="I1268" t="s">
        <v>397</v>
      </c>
      <c r="J1268" t="s">
        <v>325</v>
      </c>
      <c r="K1268" s="329">
        <v>46118.50922453704</v>
      </c>
      <c r="L1268" t="s">
        <v>309</v>
      </c>
      <c r="M1268" t="s">
        <v>1363</v>
      </c>
      <c r="N1268" t="s">
        <v>1364</v>
      </c>
      <c r="O1268" t="s">
        <v>459</v>
      </c>
      <c r="P1268" t="s">
        <v>353</v>
      </c>
      <c r="Q1268" t="s">
        <v>305</v>
      </c>
      <c r="R1268" t="s">
        <v>383</v>
      </c>
      <c r="S1268" t="s">
        <v>121</v>
      </c>
      <c r="T1268" t="s">
        <v>121</v>
      </c>
      <c r="U1268" t="s">
        <v>331</v>
      </c>
      <c r="V1268" t="s">
        <v>108</v>
      </c>
      <c r="W1268" t="s">
        <v>499</v>
      </c>
      <c r="X1268">
        <v>0</v>
      </c>
      <c r="Y1268">
        <v>0</v>
      </c>
      <c r="Z1268">
        <v>0</v>
      </c>
      <c r="AA1268">
        <v>0</v>
      </c>
      <c r="AB1268">
        <v>0</v>
      </c>
      <c r="AC1268">
        <v>0</v>
      </c>
      <c r="AD1268">
        <v>0</v>
      </c>
      <c r="AE1268">
        <v>0</v>
      </c>
      <c r="AF1268">
        <v>0</v>
      </c>
      <c r="AG1268">
        <v>0</v>
      </c>
      <c r="AH1268">
        <v>0</v>
      </c>
      <c r="AI1268">
        <v>0</v>
      </c>
      <c r="AJ1268">
        <v>0</v>
      </c>
      <c r="AK1268">
        <v>0</v>
      </c>
      <c r="AL1268">
        <v>1</v>
      </c>
      <c r="AM1268">
        <v>0</v>
      </c>
      <c r="AN1268">
        <v>0</v>
      </c>
      <c r="AO1268">
        <v>0</v>
      </c>
      <c r="AP1268" t="s">
        <v>345</v>
      </c>
      <c r="AQ1268">
        <v>1</v>
      </c>
      <c r="AR1268">
        <v>0</v>
      </c>
      <c r="AS1268">
        <v>0</v>
      </c>
      <c r="AT1268">
        <v>0</v>
      </c>
      <c r="AU1268">
        <v>0</v>
      </c>
      <c r="AV1268">
        <v>0</v>
      </c>
      <c r="AW1268">
        <v>0</v>
      </c>
      <c r="AX1268">
        <v>0</v>
      </c>
      <c r="AY1268" t="s">
        <v>345</v>
      </c>
      <c r="AZ1268">
        <v>1</v>
      </c>
      <c r="BA1268">
        <v>0</v>
      </c>
      <c r="BB1268">
        <v>0</v>
      </c>
      <c r="BC1268">
        <v>0</v>
      </c>
      <c r="BD1268">
        <v>0</v>
      </c>
      <c r="BE1268">
        <v>0</v>
      </c>
      <c r="BF1268">
        <v>0</v>
      </c>
      <c r="BG1268">
        <v>0</v>
      </c>
      <c r="BH1268">
        <v>0</v>
      </c>
      <c r="BI1268" t="s">
        <v>51</v>
      </c>
      <c r="BK1268" t="s">
        <v>130</v>
      </c>
      <c r="BL1268" t="s">
        <v>128</v>
      </c>
      <c r="BM1268" t="s">
        <v>129</v>
      </c>
      <c r="BN1268" t="s">
        <v>118</v>
      </c>
      <c r="BO1268" t="s">
        <v>938</v>
      </c>
      <c r="BP1268">
        <v>0</v>
      </c>
      <c r="BQ1268">
        <v>0</v>
      </c>
      <c r="BR1268">
        <v>0</v>
      </c>
      <c r="BS1268">
        <v>0</v>
      </c>
      <c r="BT1268">
        <v>0</v>
      </c>
      <c r="BU1268">
        <v>0</v>
      </c>
      <c r="BV1268">
        <v>0</v>
      </c>
      <c r="BW1268">
        <v>1</v>
      </c>
      <c r="BX1268">
        <v>0</v>
      </c>
      <c r="BY1268">
        <v>0</v>
      </c>
      <c r="BZ1268">
        <v>0</v>
      </c>
      <c r="CA1268">
        <v>0</v>
      </c>
      <c r="CB1268">
        <v>0</v>
      </c>
      <c r="CC1268">
        <v>0</v>
      </c>
      <c r="CD1268">
        <v>0</v>
      </c>
      <c r="CE1268" t="s">
        <v>139</v>
      </c>
      <c r="CG1268" t="s">
        <v>335</v>
      </c>
      <c r="CI1268" t="s">
        <v>130</v>
      </c>
      <c r="CJ1268" t="s">
        <v>52</v>
      </c>
      <c r="CL1268" t="s">
        <v>52</v>
      </c>
      <c r="CN1268" t="s">
        <v>346</v>
      </c>
      <c r="CP1268">
        <v>9</v>
      </c>
      <c r="CS1268" t="s">
        <v>337</v>
      </c>
    </row>
    <row r="1269" spans="1:98" customFormat="1">
      <c r="A1269">
        <v>174479</v>
      </c>
      <c r="B1269" t="s">
        <v>321</v>
      </c>
      <c r="C1269" t="s">
        <v>360</v>
      </c>
      <c r="D1269">
        <v>1984</v>
      </c>
      <c r="E1269">
        <v>42</v>
      </c>
      <c r="F1269" t="s">
        <v>387</v>
      </c>
      <c r="G1269" t="s">
        <v>49</v>
      </c>
      <c r="H1269" t="s">
        <v>328</v>
      </c>
      <c r="I1269" t="s">
        <v>324</v>
      </c>
      <c r="J1269" t="s">
        <v>325</v>
      </c>
      <c r="K1269" s="329">
        <v>46118.508217592593</v>
      </c>
      <c r="L1269" t="s">
        <v>309</v>
      </c>
      <c r="M1269" t="s">
        <v>468</v>
      </c>
      <c r="N1269" t="s">
        <v>469</v>
      </c>
      <c r="O1269" t="s">
        <v>415</v>
      </c>
      <c r="P1269" t="s">
        <v>382</v>
      </c>
      <c r="R1269" t="s">
        <v>383</v>
      </c>
      <c r="S1269" t="s">
        <v>121</v>
      </c>
      <c r="T1269" t="s">
        <v>121</v>
      </c>
      <c r="U1269" t="s">
        <v>331</v>
      </c>
      <c r="V1269" t="s">
        <v>111</v>
      </c>
      <c r="W1269" t="s">
        <v>470</v>
      </c>
      <c r="X1269">
        <v>0</v>
      </c>
      <c r="Y1269">
        <v>0</v>
      </c>
      <c r="Z1269">
        <v>1</v>
      </c>
      <c r="AA1269">
        <v>0</v>
      </c>
      <c r="AB1269">
        <v>0</v>
      </c>
      <c r="AC1269">
        <v>0</v>
      </c>
      <c r="AD1269">
        <v>0</v>
      </c>
      <c r="AE1269">
        <v>0</v>
      </c>
      <c r="AF1269">
        <v>0</v>
      </c>
      <c r="AG1269">
        <v>0</v>
      </c>
      <c r="AH1269">
        <v>0</v>
      </c>
      <c r="AI1269">
        <v>0</v>
      </c>
      <c r="AJ1269">
        <v>0</v>
      </c>
      <c r="AK1269">
        <v>0</v>
      </c>
      <c r="AL1269">
        <v>0</v>
      </c>
      <c r="AM1269">
        <v>0</v>
      </c>
      <c r="AN1269">
        <v>0</v>
      </c>
      <c r="AO1269">
        <v>0</v>
      </c>
      <c r="AP1269" t="s">
        <v>399</v>
      </c>
      <c r="AQ1269">
        <v>0</v>
      </c>
      <c r="AR1269">
        <v>0</v>
      </c>
      <c r="AS1269">
        <v>0</v>
      </c>
      <c r="AT1269">
        <v>0</v>
      </c>
      <c r="AU1269">
        <v>0</v>
      </c>
      <c r="AV1269">
        <v>0</v>
      </c>
      <c r="AW1269">
        <v>1</v>
      </c>
      <c r="AX1269">
        <v>0</v>
      </c>
      <c r="AY1269" t="s">
        <v>345</v>
      </c>
      <c r="AZ1269">
        <v>1</v>
      </c>
      <c r="BA1269">
        <v>0</v>
      </c>
      <c r="BB1269">
        <v>0</v>
      </c>
      <c r="BC1269">
        <v>0</v>
      </c>
      <c r="BD1269">
        <v>0</v>
      </c>
      <c r="BE1269">
        <v>0</v>
      </c>
      <c r="BF1269">
        <v>0</v>
      </c>
      <c r="BG1269">
        <v>0</v>
      </c>
      <c r="BH1269">
        <v>0</v>
      </c>
      <c r="BI1269" t="s">
        <v>53</v>
      </c>
      <c r="BK1269" t="s">
        <v>386</v>
      </c>
      <c r="BL1269" t="s">
        <v>127</v>
      </c>
      <c r="BM1269" t="s">
        <v>128</v>
      </c>
      <c r="BN1269" t="s">
        <v>120</v>
      </c>
      <c r="BO1269" t="s">
        <v>921</v>
      </c>
      <c r="BP1269">
        <v>0</v>
      </c>
      <c r="BQ1269">
        <v>0</v>
      </c>
      <c r="BR1269">
        <v>0</v>
      </c>
      <c r="BS1269">
        <v>0</v>
      </c>
      <c r="BT1269">
        <v>0</v>
      </c>
      <c r="BU1269">
        <v>0</v>
      </c>
      <c r="BV1269">
        <v>0</v>
      </c>
      <c r="BW1269">
        <v>0</v>
      </c>
      <c r="BX1269">
        <v>0</v>
      </c>
      <c r="BY1269">
        <v>0</v>
      </c>
      <c r="BZ1269">
        <v>1</v>
      </c>
      <c r="CA1269">
        <v>0</v>
      </c>
      <c r="CB1269">
        <v>0</v>
      </c>
      <c r="CC1269">
        <v>0</v>
      </c>
      <c r="CD1269">
        <v>0</v>
      </c>
      <c r="CE1269" t="s">
        <v>335</v>
      </c>
      <c r="CG1269" t="s">
        <v>335</v>
      </c>
      <c r="CI1269" t="s">
        <v>128</v>
      </c>
      <c r="CJ1269" t="s">
        <v>52</v>
      </c>
      <c r="CL1269" t="s">
        <v>52</v>
      </c>
      <c r="CN1269" t="s">
        <v>346</v>
      </c>
      <c r="CP1269">
        <v>10</v>
      </c>
      <c r="CS1269" t="s">
        <v>400</v>
      </c>
    </row>
    <row r="1270" spans="1:98" customFormat="1">
      <c r="A1270">
        <v>139543</v>
      </c>
      <c r="B1270" t="s">
        <v>321</v>
      </c>
      <c r="C1270" t="s">
        <v>360</v>
      </c>
      <c r="D1270">
        <v>1959</v>
      </c>
      <c r="E1270">
        <v>67</v>
      </c>
      <c r="F1270" t="s">
        <v>339</v>
      </c>
      <c r="G1270" t="s">
        <v>49</v>
      </c>
      <c r="H1270" t="s">
        <v>453</v>
      </c>
      <c r="I1270" t="s">
        <v>424</v>
      </c>
      <c r="J1270" t="s">
        <v>325</v>
      </c>
      <c r="K1270" s="329">
        <v>46118.50677083333</v>
      </c>
      <c r="L1270" t="s">
        <v>309</v>
      </c>
      <c r="M1270" t="s">
        <v>518</v>
      </c>
      <c r="N1270" t="s">
        <v>519</v>
      </c>
      <c r="O1270" t="s">
        <v>453</v>
      </c>
      <c r="P1270" t="s">
        <v>342</v>
      </c>
      <c r="Q1270" t="s">
        <v>307</v>
      </c>
      <c r="R1270" t="s">
        <v>383</v>
      </c>
      <c r="S1270" t="s">
        <v>121</v>
      </c>
      <c r="T1270" t="s">
        <v>121</v>
      </c>
      <c r="U1270" t="s">
        <v>331</v>
      </c>
      <c r="V1270" t="s">
        <v>105</v>
      </c>
      <c r="W1270" t="s">
        <v>384</v>
      </c>
      <c r="X1270">
        <v>0</v>
      </c>
      <c r="Y1270">
        <v>0</v>
      </c>
      <c r="Z1270">
        <v>0</v>
      </c>
      <c r="AA1270">
        <v>0</v>
      </c>
      <c r="AB1270">
        <v>1</v>
      </c>
      <c r="AC1270">
        <v>0</v>
      </c>
      <c r="AD1270">
        <v>0</v>
      </c>
      <c r="AE1270">
        <v>0</v>
      </c>
      <c r="AF1270">
        <v>0</v>
      </c>
      <c r="AG1270">
        <v>0</v>
      </c>
      <c r="AH1270">
        <v>0</v>
      </c>
      <c r="AI1270">
        <v>0</v>
      </c>
      <c r="AJ1270">
        <v>0</v>
      </c>
      <c r="AK1270">
        <v>0</v>
      </c>
      <c r="AL1270">
        <v>0</v>
      </c>
      <c r="AM1270">
        <v>0</v>
      </c>
      <c r="AN1270">
        <v>0</v>
      </c>
      <c r="AO1270">
        <v>0</v>
      </c>
      <c r="AP1270" t="s">
        <v>345</v>
      </c>
      <c r="AQ1270">
        <v>1</v>
      </c>
      <c r="AR1270">
        <v>0</v>
      </c>
      <c r="AS1270">
        <v>0</v>
      </c>
      <c r="AT1270">
        <v>0</v>
      </c>
      <c r="AU1270">
        <v>0</v>
      </c>
      <c r="AV1270">
        <v>0</v>
      </c>
      <c r="AW1270">
        <v>0</v>
      </c>
      <c r="AX1270">
        <v>0</v>
      </c>
      <c r="AY1270" t="s">
        <v>345</v>
      </c>
      <c r="AZ1270">
        <v>1</v>
      </c>
      <c r="BA1270">
        <v>0</v>
      </c>
      <c r="BB1270">
        <v>0</v>
      </c>
      <c r="BC1270">
        <v>0</v>
      </c>
      <c r="BD1270">
        <v>0</v>
      </c>
      <c r="BE1270">
        <v>0</v>
      </c>
      <c r="BF1270">
        <v>0</v>
      </c>
      <c r="BG1270">
        <v>0</v>
      </c>
      <c r="BH1270">
        <v>0</v>
      </c>
      <c r="BI1270" t="s">
        <v>51</v>
      </c>
      <c r="BK1270" t="s">
        <v>127</v>
      </c>
      <c r="BL1270" t="s">
        <v>127</v>
      </c>
      <c r="BM1270" t="s">
        <v>127</v>
      </c>
      <c r="BN1270" t="s">
        <v>120</v>
      </c>
      <c r="BO1270" t="s">
        <v>940</v>
      </c>
      <c r="BP1270">
        <v>1</v>
      </c>
      <c r="BQ1270">
        <v>1</v>
      </c>
      <c r="BR1270">
        <v>0</v>
      </c>
      <c r="BS1270">
        <v>0</v>
      </c>
      <c r="BT1270">
        <v>0</v>
      </c>
      <c r="BU1270">
        <v>0</v>
      </c>
      <c r="BV1270">
        <v>0</v>
      </c>
      <c r="BW1270">
        <v>0</v>
      </c>
      <c r="BX1270">
        <v>0</v>
      </c>
      <c r="BY1270">
        <v>0</v>
      </c>
      <c r="BZ1270">
        <v>0</v>
      </c>
      <c r="CA1270">
        <v>0</v>
      </c>
      <c r="CB1270">
        <v>0</v>
      </c>
      <c r="CC1270">
        <v>0</v>
      </c>
      <c r="CD1270">
        <v>0</v>
      </c>
      <c r="CE1270" t="s">
        <v>335</v>
      </c>
      <c r="CG1270" t="s">
        <v>335</v>
      </c>
      <c r="CI1270" t="s">
        <v>127</v>
      </c>
      <c r="CJ1270" t="s">
        <v>51</v>
      </c>
      <c r="CL1270" t="s">
        <v>51</v>
      </c>
      <c r="CN1270" t="s">
        <v>346</v>
      </c>
      <c r="CP1270">
        <v>10</v>
      </c>
    </row>
    <row r="1271" spans="1:98" customFormat="1">
      <c r="A1271">
        <v>199124</v>
      </c>
      <c r="B1271" t="s">
        <v>321</v>
      </c>
      <c r="C1271" t="s">
        <v>360</v>
      </c>
      <c r="D1271">
        <v>1987</v>
      </c>
      <c r="E1271">
        <v>39</v>
      </c>
      <c r="F1271" t="s">
        <v>57</v>
      </c>
      <c r="G1271" t="s">
        <v>49</v>
      </c>
      <c r="H1271" t="s">
        <v>328</v>
      </c>
      <c r="I1271" t="s">
        <v>440</v>
      </c>
      <c r="J1271" t="s">
        <v>350</v>
      </c>
      <c r="K1271" s="329">
        <v>46118.505243055559</v>
      </c>
      <c r="L1271" t="s">
        <v>309</v>
      </c>
      <c r="M1271" t="s">
        <v>417</v>
      </c>
      <c r="N1271" t="s">
        <v>418</v>
      </c>
      <c r="O1271" t="s">
        <v>328</v>
      </c>
      <c r="P1271" t="s">
        <v>329</v>
      </c>
      <c r="R1271" t="s">
        <v>383</v>
      </c>
      <c r="S1271" t="s">
        <v>121</v>
      </c>
      <c r="T1271" t="s">
        <v>121</v>
      </c>
      <c r="U1271" t="s">
        <v>331</v>
      </c>
      <c r="V1271" t="s">
        <v>108</v>
      </c>
      <c r="W1271" t="s">
        <v>501</v>
      </c>
      <c r="X1271">
        <v>0</v>
      </c>
      <c r="Y1271">
        <v>0</v>
      </c>
      <c r="Z1271">
        <v>0</v>
      </c>
      <c r="AA1271">
        <v>0</v>
      </c>
      <c r="AB1271">
        <v>0</v>
      </c>
      <c r="AC1271">
        <v>0</v>
      </c>
      <c r="AD1271">
        <v>1</v>
      </c>
      <c r="AE1271">
        <v>0</v>
      </c>
      <c r="AF1271">
        <v>0</v>
      </c>
      <c r="AG1271">
        <v>0</v>
      </c>
      <c r="AH1271">
        <v>0</v>
      </c>
      <c r="AI1271">
        <v>0</v>
      </c>
      <c r="AJ1271">
        <v>0</v>
      </c>
      <c r="AK1271">
        <v>0</v>
      </c>
      <c r="AL1271">
        <v>0</v>
      </c>
      <c r="AM1271">
        <v>0</v>
      </c>
      <c r="AN1271">
        <v>0</v>
      </c>
      <c r="AO1271">
        <v>0</v>
      </c>
      <c r="AP1271" t="s">
        <v>399</v>
      </c>
      <c r="AQ1271">
        <v>0</v>
      </c>
      <c r="AR1271">
        <v>0</v>
      </c>
      <c r="AS1271">
        <v>0</v>
      </c>
      <c r="AT1271">
        <v>0</v>
      </c>
      <c r="AU1271">
        <v>0</v>
      </c>
      <c r="AV1271">
        <v>0</v>
      </c>
      <c r="AW1271">
        <v>1</v>
      </c>
      <c r="AX1271">
        <v>0</v>
      </c>
      <c r="AY1271" t="s">
        <v>345</v>
      </c>
      <c r="AZ1271">
        <v>1</v>
      </c>
      <c r="BA1271">
        <v>0</v>
      </c>
      <c r="BB1271">
        <v>0</v>
      </c>
      <c r="BC1271">
        <v>0</v>
      </c>
      <c r="BD1271">
        <v>0</v>
      </c>
      <c r="BE1271">
        <v>0</v>
      </c>
      <c r="BF1271">
        <v>0</v>
      </c>
      <c r="BG1271">
        <v>0</v>
      </c>
      <c r="BH1271">
        <v>0</v>
      </c>
      <c r="BK1271" t="s">
        <v>131</v>
      </c>
      <c r="BL1271" t="s">
        <v>130</v>
      </c>
      <c r="BM1271" t="s">
        <v>129</v>
      </c>
      <c r="BN1271" t="s">
        <v>120</v>
      </c>
      <c r="BO1271" t="s">
        <v>921</v>
      </c>
      <c r="BP1271">
        <v>0</v>
      </c>
      <c r="BQ1271">
        <v>0</v>
      </c>
      <c r="BR1271">
        <v>0</v>
      </c>
      <c r="BS1271">
        <v>0</v>
      </c>
      <c r="BT1271">
        <v>0</v>
      </c>
      <c r="BU1271">
        <v>0</v>
      </c>
      <c r="BV1271">
        <v>0</v>
      </c>
      <c r="BW1271">
        <v>0</v>
      </c>
      <c r="BX1271">
        <v>0</v>
      </c>
      <c r="BY1271">
        <v>0</v>
      </c>
      <c r="BZ1271">
        <v>1</v>
      </c>
      <c r="CA1271">
        <v>0</v>
      </c>
      <c r="CB1271">
        <v>0</v>
      </c>
      <c r="CC1271">
        <v>0</v>
      </c>
      <c r="CD1271">
        <v>0</v>
      </c>
      <c r="CE1271" t="s">
        <v>335</v>
      </c>
      <c r="CG1271" t="s">
        <v>335</v>
      </c>
      <c r="CI1271" t="s">
        <v>128</v>
      </c>
      <c r="CJ1271" t="s">
        <v>51</v>
      </c>
      <c r="CK1271" t="s">
        <v>3634</v>
      </c>
      <c r="CL1271" t="s">
        <v>52</v>
      </c>
      <c r="CN1271" t="s">
        <v>336</v>
      </c>
      <c r="CO1271" t="s">
        <v>3635</v>
      </c>
      <c r="CP1271">
        <v>8</v>
      </c>
      <c r="CS1271" t="s">
        <v>400</v>
      </c>
    </row>
    <row r="1272" spans="1:98" customFormat="1">
      <c r="A1272">
        <v>199122</v>
      </c>
      <c r="B1272" t="s">
        <v>438</v>
      </c>
      <c r="C1272" t="s">
        <v>360</v>
      </c>
      <c r="D1272">
        <v>1969</v>
      </c>
      <c r="E1272">
        <v>57</v>
      </c>
      <c r="F1272" t="s">
        <v>58</v>
      </c>
      <c r="G1272" t="s">
        <v>85</v>
      </c>
      <c r="H1272" t="s">
        <v>1459</v>
      </c>
      <c r="I1272" t="s">
        <v>402</v>
      </c>
      <c r="J1272" t="s">
        <v>325</v>
      </c>
      <c r="K1272" s="329">
        <v>46118.499560185184</v>
      </c>
      <c r="L1272" t="s">
        <v>309</v>
      </c>
      <c r="M1272" t="s">
        <v>438</v>
      </c>
      <c r="N1272" t="s">
        <v>441</v>
      </c>
      <c r="O1272" t="s">
        <v>442</v>
      </c>
      <c r="P1272" t="s">
        <v>405</v>
      </c>
      <c r="R1272" t="s">
        <v>122</v>
      </c>
      <c r="S1272" t="s">
        <v>121</v>
      </c>
      <c r="T1272" t="s">
        <v>121</v>
      </c>
      <c r="U1272" t="s">
        <v>372</v>
      </c>
      <c r="V1272" t="s">
        <v>110</v>
      </c>
      <c r="W1272" t="s">
        <v>554</v>
      </c>
      <c r="X1272">
        <v>0</v>
      </c>
      <c r="Y1272">
        <v>0</v>
      </c>
      <c r="Z1272">
        <v>1</v>
      </c>
      <c r="AA1272">
        <v>1</v>
      </c>
      <c r="AB1272">
        <v>1</v>
      </c>
      <c r="AC1272">
        <v>0</v>
      </c>
      <c r="AD1272">
        <v>0</v>
      </c>
      <c r="AE1272">
        <v>0</v>
      </c>
      <c r="AF1272">
        <v>0</v>
      </c>
      <c r="AG1272">
        <v>0</v>
      </c>
      <c r="AH1272">
        <v>1</v>
      </c>
      <c r="AI1272">
        <v>0</v>
      </c>
      <c r="AJ1272">
        <v>0</v>
      </c>
      <c r="AK1272">
        <v>0</v>
      </c>
      <c r="AL1272">
        <v>0</v>
      </c>
      <c r="AM1272">
        <v>0</v>
      </c>
      <c r="AN1272">
        <v>0</v>
      </c>
      <c r="AO1272">
        <v>0</v>
      </c>
      <c r="AP1272" t="s">
        <v>464</v>
      </c>
      <c r="AQ1272">
        <v>0</v>
      </c>
      <c r="AR1272">
        <v>0</v>
      </c>
      <c r="AS1272">
        <v>0</v>
      </c>
      <c r="AT1272">
        <v>1</v>
      </c>
      <c r="AU1272">
        <v>0</v>
      </c>
      <c r="AV1272">
        <v>0</v>
      </c>
      <c r="AW1272">
        <v>0</v>
      </c>
      <c r="AX1272">
        <v>0</v>
      </c>
      <c r="AY1272" t="s">
        <v>668</v>
      </c>
      <c r="AZ1272">
        <v>0</v>
      </c>
      <c r="BA1272">
        <v>0</v>
      </c>
      <c r="BB1272">
        <v>0</v>
      </c>
      <c r="BC1272">
        <v>1</v>
      </c>
      <c r="BD1272">
        <v>0</v>
      </c>
      <c r="BE1272">
        <v>0</v>
      </c>
      <c r="BF1272">
        <v>1</v>
      </c>
      <c r="BG1272">
        <v>0</v>
      </c>
      <c r="BH1272">
        <v>0</v>
      </c>
      <c r="BI1272" t="s">
        <v>52</v>
      </c>
      <c r="BJ1272" t="s">
        <v>3636</v>
      </c>
      <c r="BK1272" t="s">
        <v>130</v>
      </c>
      <c r="BL1272" t="s">
        <v>131</v>
      </c>
      <c r="BM1272" t="s">
        <v>128</v>
      </c>
      <c r="BN1272" t="s">
        <v>120</v>
      </c>
      <c r="BO1272" t="s">
        <v>924</v>
      </c>
      <c r="BP1272">
        <v>0</v>
      </c>
      <c r="BQ1272">
        <v>0</v>
      </c>
      <c r="BR1272">
        <v>0</v>
      </c>
      <c r="BS1272">
        <v>0</v>
      </c>
      <c r="BT1272">
        <v>0</v>
      </c>
      <c r="BU1272">
        <v>1</v>
      </c>
      <c r="BV1272">
        <v>0</v>
      </c>
      <c r="BW1272">
        <v>0</v>
      </c>
      <c r="BX1272">
        <v>0</v>
      </c>
      <c r="BY1272">
        <v>0</v>
      </c>
      <c r="BZ1272">
        <v>0</v>
      </c>
      <c r="CA1272">
        <v>0</v>
      </c>
      <c r="CB1272">
        <v>0</v>
      </c>
      <c r="CC1272">
        <v>0</v>
      </c>
      <c r="CD1272">
        <v>0</v>
      </c>
      <c r="CE1272" t="s">
        <v>335</v>
      </c>
      <c r="CF1272" t="s">
        <v>1084</v>
      </c>
      <c r="CG1272" t="s">
        <v>335</v>
      </c>
      <c r="CH1272" t="s">
        <v>3637</v>
      </c>
      <c r="CI1272" t="s">
        <v>128</v>
      </c>
      <c r="CJ1272" t="s">
        <v>52</v>
      </c>
      <c r="CK1272" t="s">
        <v>3638</v>
      </c>
      <c r="CL1272" t="s">
        <v>52</v>
      </c>
      <c r="CM1272" t="s">
        <v>3639</v>
      </c>
      <c r="CN1272" t="s">
        <v>346</v>
      </c>
      <c r="CP1272">
        <v>4</v>
      </c>
      <c r="CQ1272" t="s">
        <v>3640</v>
      </c>
      <c r="CR1272" t="s">
        <v>3641</v>
      </c>
      <c r="CS1272" t="s">
        <v>337</v>
      </c>
    </row>
    <row r="1273" spans="1:98" customFormat="1">
      <c r="A1273">
        <v>144605</v>
      </c>
      <c r="B1273" t="s">
        <v>401</v>
      </c>
      <c r="C1273" t="s">
        <v>322</v>
      </c>
      <c r="D1273">
        <v>1959</v>
      </c>
      <c r="E1273">
        <v>67</v>
      </c>
      <c r="F1273" t="s">
        <v>339</v>
      </c>
      <c r="G1273" t="s">
        <v>78</v>
      </c>
      <c r="H1273" t="s">
        <v>918</v>
      </c>
      <c r="I1273" t="s">
        <v>349</v>
      </c>
      <c r="J1273" t="s">
        <v>325</v>
      </c>
      <c r="K1273" s="329">
        <v>46118.490879629629</v>
      </c>
      <c r="L1273" t="s">
        <v>309</v>
      </c>
      <c r="M1273" t="s">
        <v>658</v>
      </c>
      <c r="N1273" t="s">
        <v>660</v>
      </c>
      <c r="O1273" t="s">
        <v>319</v>
      </c>
      <c r="P1273" t="s">
        <v>405</v>
      </c>
      <c r="Q1273" t="s">
        <v>306</v>
      </c>
      <c r="R1273" t="s">
        <v>123</v>
      </c>
      <c r="S1273" t="s">
        <v>123</v>
      </c>
      <c r="T1273" t="s">
        <v>394</v>
      </c>
      <c r="U1273" t="s">
        <v>331</v>
      </c>
      <c r="V1273" t="s">
        <v>105</v>
      </c>
      <c r="W1273" t="s">
        <v>1468</v>
      </c>
      <c r="X1273">
        <v>1</v>
      </c>
      <c r="Y1273">
        <v>0</v>
      </c>
      <c r="Z1273">
        <v>1</v>
      </c>
      <c r="AA1273">
        <v>0</v>
      </c>
      <c r="AB1273">
        <v>1</v>
      </c>
      <c r="AC1273">
        <v>0</v>
      </c>
      <c r="AD1273">
        <v>0</v>
      </c>
      <c r="AE1273">
        <v>0</v>
      </c>
      <c r="AF1273">
        <v>0</v>
      </c>
      <c r="AG1273">
        <v>0</v>
      </c>
      <c r="AH1273">
        <v>0</v>
      </c>
      <c r="AI1273">
        <v>0</v>
      </c>
      <c r="AJ1273">
        <v>0</v>
      </c>
      <c r="AK1273">
        <v>0</v>
      </c>
      <c r="AL1273">
        <v>1</v>
      </c>
      <c r="AM1273">
        <v>0</v>
      </c>
      <c r="AN1273">
        <v>0</v>
      </c>
      <c r="AO1273">
        <v>0</v>
      </c>
      <c r="AP1273" t="s">
        <v>345</v>
      </c>
      <c r="AQ1273">
        <v>1</v>
      </c>
      <c r="AR1273">
        <v>0</v>
      </c>
      <c r="AS1273">
        <v>0</v>
      </c>
      <c r="AT1273">
        <v>0</v>
      </c>
      <c r="AU1273">
        <v>0</v>
      </c>
      <c r="AV1273">
        <v>0</v>
      </c>
      <c r="AW1273">
        <v>0</v>
      </c>
      <c r="AX1273">
        <v>0</v>
      </c>
      <c r="AY1273" t="s">
        <v>345</v>
      </c>
      <c r="AZ1273">
        <v>1</v>
      </c>
      <c r="BA1273">
        <v>0</v>
      </c>
      <c r="BB1273">
        <v>0</v>
      </c>
      <c r="BC1273">
        <v>0</v>
      </c>
      <c r="BD1273">
        <v>0</v>
      </c>
      <c r="BE1273">
        <v>0</v>
      </c>
      <c r="BF1273">
        <v>0</v>
      </c>
      <c r="BG1273">
        <v>0</v>
      </c>
      <c r="BH1273">
        <v>0</v>
      </c>
      <c r="BK1273" t="s">
        <v>130</v>
      </c>
      <c r="BL1273" t="s">
        <v>129</v>
      </c>
      <c r="BM1273" t="s">
        <v>128</v>
      </c>
      <c r="BN1273" t="s">
        <v>120</v>
      </c>
      <c r="BO1273" t="s">
        <v>924</v>
      </c>
      <c r="BP1273">
        <v>0</v>
      </c>
      <c r="BQ1273">
        <v>0</v>
      </c>
      <c r="BR1273">
        <v>0</v>
      </c>
      <c r="BS1273">
        <v>0</v>
      </c>
      <c r="BT1273">
        <v>0</v>
      </c>
      <c r="BU1273">
        <v>1</v>
      </c>
      <c r="BV1273">
        <v>0</v>
      </c>
      <c r="BW1273">
        <v>0</v>
      </c>
      <c r="BX1273">
        <v>0</v>
      </c>
      <c r="BY1273">
        <v>0</v>
      </c>
      <c r="BZ1273">
        <v>0</v>
      </c>
      <c r="CA1273">
        <v>0</v>
      </c>
      <c r="CB1273">
        <v>0</v>
      </c>
      <c r="CC1273">
        <v>0</v>
      </c>
      <c r="CD1273">
        <v>0</v>
      </c>
      <c r="CE1273" t="s">
        <v>335</v>
      </c>
      <c r="CG1273" t="s">
        <v>335</v>
      </c>
      <c r="CI1273" t="s">
        <v>128</v>
      </c>
      <c r="CJ1273" t="s">
        <v>51</v>
      </c>
      <c r="CL1273" t="s">
        <v>51</v>
      </c>
      <c r="CN1273" t="s">
        <v>346</v>
      </c>
      <c r="CP1273">
        <v>10</v>
      </c>
    </row>
    <row r="1274" spans="1:98" customFormat="1">
      <c r="A1274">
        <v>199119</v>
      </c>
      <c r="B1274" t="s">
        <v>468</v>
      </c>
      <c r="C1274" t="s">
        <v>360</v>
      </c>
      <c r="D1274">
        <v>1951</v>
      </c>
      <c r="E1274">
        <v>75</v>
      </c>
      <c r="F1274" t="s">
        <v>376</v>
      </c>
      <c r="G1274" t="s">
        <v>80</v>
      </c>
      <c r="H1274" t="s">
        <v>1475</v>
      </c>
      <c r="I1274" t="s">
        <v>410</v>
      </c>
      <c r="J1274" t="s">
        <v>350</v>
      </c>
      <c r="K1274" s="329">
        <v>46118.489340277774</v>
      </c>
      <c r="L1274" t="s">
        <v>309</v>
      </c>
      <c r="M1274" t="s">
        <v>468</v>
      </c>
      <c r="N1274" t="s">
        <v>469</v>
      </c>
      <c r="O1274" t="s">
        <v>415</v>
      </c>
      <c r="P1274" t="s">
        <v>382</v>
      </c>
      <c r="R1274" t="s">
        <v>122</v>
      </c>
      <c r="S1274" t="s">
        <v>121</v>
      </c>
      <c r="T1274" t="s">
        <v>121</v>
      </c>
      <c r="U1274" t="s">
        <v>395</v>
      </c>
      <c r="V1274" t="s">
        <v>107</v>
      </c>
      <c r="W1274" t="s">
        <v>533</v>
      </c>
      <c r="X1274">
        <v>1</v>
      </c>
      <c r="Y1274">
        <v>1</v>
      </c>
      <c r="Z1274">
        <v>1</v>
      </c>
      <c r="AA1274">
        <v>0</v>
      </c>
      <c r="AB1274">
        <v>0</v>
      </c>
      <c r="AC1274">
        <v>0</v>
      </c>
      <c r="AD1274">
        <v>0</v>
      </c>
      <c r="AE1274">
        <v>0</v>
      </c>
      <c r="AF1274">
        <v>0</v>
      </c>
      <c r="AG1274">
        <v>0</v>
      </c>
      <c r="AH1274">
        <v>0</v>
      </c>
      <c r="AI1274">
        <v>0</v>
      </c>
      <c r="AJ1274">
        <v>0</v>
      </c>
      <c r="AK1274">
        <v>0</v>
      </c>
      <c r="AL1274">
        <v>0</v>
      </c>
      <c r="AM1274">
        <v>0</v>
      </c>
      <c r="AN1274">
        <v>0</v>
      </c>
      <c r="AO1274">
        <v>0</v>
      </c>
      <c r="AP1274" t="s">
        <v>345</v>
      </c>
      <c r="AQ1274">
        <v>1</v>
      </c>
      <c r="AR1274">
        <v>0</v>
      </c>
      <c r="AS1274">
        <v>0</v>
      </c>
      <c r="AT1274">
        <v>0</v>
      </c>
      <c r="AU1274">
        <v>0</v>
      </c>
      <c r="AV1274">
        <v>0</v>
      </c>
      <c r="AW1274">
        <v>0</v>
      </c>
      <c r="AX1274">
        <v>0</v>
      </c>
      <c r="AY1274" t="s">
        <v>345</v>
      </c>
      <c r="AZ1274">
        <v>1</v>
      </c>
      <c r="BA1274">
        <v>0</v>
      </c>
      <c r="BB1274">
        <v>0</v>
      </c>
      <c r="BC1274">
        <v>0</v>
      </c>
      <c r="BD1274">
        <v>0</v>
      </c>
      <c r="BE1274">
        <v>0</v>
      </c>
      <c r="BF1274">
        <v>0</v>
      </c>
      <c r="BG1274">
        <v>0</v>
      </c>
      <c r="BH1274">
        <v>0</v>
      </c>
      <c r="BK1274" t="s">
        <v>131</v>
      </c>
      <c r="BL1274" t="s">
        <v>131</v>
      </c>
      <c r="BM1274" t="s">
        <v>131</v>
      </c>
      <c r="BN1274" t="s">
        <v>118</v>
      </c>
      <c r="BO1274" t="s">
        <v>926</v>
      </c>
      <c r="BP1274">
        <v>1</v>
      </c>
      <c r="BQ1274">
        <v>0</v>
      </c>
      <c r="BR1274">
        <v>0</v>
      </c>
      <c r="BS1274">
        <v>0</v>
      </c>
      <c r="BT1274">
        <v>0</v>
      </c>
      <c r="BU1274">
        <v>1</v>
      </c>
      <c r="BV1274">
        <v>0</v>
      </c>
      <c r="BW1274">
        <v>0</v>
      </c>
      <c r="BX1274">
        <v>0</v>
      </c>
      <c r="BY1274">
        <v>0</v>
      </c>
      <c r="BZ1274">
        <v>0</v>
      </c>
      <c r="CA1274">
        <v>0</v>
      </c>
      <c r="CB1274">
        <v>0</v>
      </c>
      <c r="CC1274">
        <v>0</v>
      </c>
      <c r="CD1274">
        <v>0</v>
      </c>
      <c r="CE1274" t="s">
        <v>140</v>
      </c>
      <c r="CG1274" t="s">
        <v>335</v>
      </c>
      <c r="CI1274" t="s">
        <v>130</v>
      </c>
      <c r="CJ1274" t="s">
        <v>53</v>
      </c>
      <c r="CL1274" t="s">
        <v>53</v>
      </c>
      <c r="CN1274" t="s">
        <v>346</v>
      </c>
      <c r="CP1274">
        <v>5</v>
      </c>
      <c r="CS1274" t="s">
        <v>473</v>
      </c>
    </row>
    <row r="1275" spans="1:98" customFormat="1">
      <c r="A1275">
        <v>199117</v>
      </c>
      <c r="B1275" t="s">
        <v>468</v>
      </c>
      <c r="C1275" t="s">
        <v>322</v>
      </c>
      <c r="D1275">
        <v>1956</v>
      </c>
      <c r="E1275">
        <v>70</v>
      </c>
      <c r="F1275" t="s">
        <v>376</v>
      </c>
      <c r="G1275" t="s">
        <v>49</v>
      </c>
      <c r="H1275" t="s">
        <v>415</v>
      </c>
      <c r="I1275" t="s">
        <v>361</v>
      </c>
      <c r="J1275" t="s">
        <v>350</v>
      </c>
      <c r="K1275" s="329">
        <v>46118.483263888891</v>
      </c>
      <c r="L1275" t="s">
        <v>309</v>
      </c>
      <c r="M1275" t="s">
        <v>468</v>
      </c>
      <c r="N1275" t="s">
        <v>469</v>
      </c>
      <c r="O1275" t="s">
        <v>415</v>
      </c>
      <c r="P1275" t="s">
        <v>382</v>
      </c>
      <c r="R1275" t="s">
        <v>383</v>
      </c>
      <c r="S1275" t="s">
        <v>121</v>
      </c>
      <c r="T1275" t="s">
        <v>343</v>
      </c>
      <c r="U1275" t="s">
        <v>83</v>
      </c>
      <c r="V1275" t="s">
        <v>105</v>
      </c>
      <c r="W1275" t="s">
        <v>524</v>
      </c>
      <c r="X1275">
        <v>0</v>
      </c>
      <c r="Y1275">
        <v>1</v>
      </c>
      <c r="Z1275">
        <v>0</v>
      </c>
      <c r="AA1275">
        <v>0</v>
      </c>
      <c r="AB1275">
        <v>0</v>
      </c>
      <c r="AC1275">
        <v>0</v>
      </c>
      <c r="AD1275">
        <v>0</v>
      </c>
      <c r="AE1275">
        <v>0</v>
      </c>
      <c r="AF1275">
        <v>0</v>
      </c>
      <c r="AG1275">
        <v>0</v>
      </c>
      <c r="AH1275">
        <v>0</v>
      </c>
      <c r="AI1275">
        <v>0</v>
      </c>
      <c r="AJ1275">
        <v>0</v>
      </c>
      <c r="AK1275">
        <v>0</v>
      </c>
      <c r="AL1275">
        <v>0</v>
      </c>
      <c r="AM1275">
        <v>0</v>
      </c>
      <c r="AN1275">
        <v>0</v>
      </c>
      <c r="AO1275">
        <v>0</v>
      </c>
      <c r="AP1275" t="s">
        <v>345</v>
      </c>
      <c r="AQ1275">
        <v>1</v>
      </c>
      <c r="AR1275">
        <v>0</v>
      </c>
      <c r="AS1275">
        <v>0</v>
      </c>
      <c r="AT1275">
        <v>0</v>
      </c>
      <c r="AU1275">
        <v>0</v>
      </c>
      <c r="AV1275">
        <v>0</v>
      </c>
      <c r="AW1275">
        <v>0</v>
      </c>
      <c r="AX1275">
        <v>0</v>
      </c>
      <c r="AY1275" t="s">
        <v>345</v>
      </c>
      <c r="AZ1275">
        <v>1</v>
      </c>
      <c r="BA1275">
        <v>0</v>
      </c>
      <c r="BB1275">
        <v>0</v>
      </c>
      <c r="BC1275">
        <v>0</v>
      </c>
      <c r="BD1275">
        <v>0</v>
      </c>
      <c r="BE1275">
        <v>0</v>
      </c>
      <c r="BF1275">
        <v>0</v>
      </c>
      <c r="BG1275">
        <v>0</v>
      </c>
      <c r="BH1275">
        <v>0</v>
      </c>
      <c r="BI1275" t="s">
        <v>52</v>
      </c>
      <c r="BK1275" t="s">
        <v>130</v>
      </c>
      <c r="BL1275" t="s">
        <v>132</v>
      </c>
      <c r="BM1275" t="s">
        <v>129</v>
      </c>
      <c r="BN1275" t="s">
        <v>118</v>
      </c>
      <c r="BO1275" t="s">
        <v>923</v>
      </c>
      <c r="BP1275">
        <v>0</v>
      </c>
      <c r="BQ1275">
        <v>1</v>
      </c>
      <c r="BR1275">
        <v>0</v>
      </c>
      <c r="BS1275">
        <v>0</v>
      </c>
      <c r="BT1275">
        <v>0</v>
      </c>
      <c r="BU1275">
        <v>0</v>
      </c>
      <c r="BV1275">
        <v>0</v>
      </c>
      <c r="BW1275">
        <v>0</v>
      </c>
      <c r="BX1275">
        <v>0</v>
      </c>
      <c r="BY1275">
        <v>0</v>
      </c>
      <c r="BZ1275">
        <v>0</v>
      </c>
      <c r="CA1275">
        <v>0</v>
      </c>
      <c r="CB1275">
        <v>0</v>
      </c>
      <c r="CC1275">
        <v>0</v>
      </c>
      <c r="CD1275">
        <v>0</v>
      </c>
      <c r="CE1275" t="s">
        <v>139</v>
      </c>
      <c r="CG1275" t="s">
        <v>145</v>
      </c>
      <c r="CI1275" t="s">
        <v>128</v>
      </c>
      <c r="CJ1275" t="s">
        <v>52</v>
      </c>
      <c r="CL1275" t="s">
        <v>52</v>
      </c>
      <c r="CN1275" t="s">
        <v>346</v>
      </c>
      <c r="CP1275">
        <v>5</v>
      </c>
      <c r="CS1275" t="s">
        <v>400</v>
      </c>
    </row>
    <row r="1276" spans="1:98" customFormat="1">
      <c r="A1276">
        <v>152232</v>
      </c>
      <c r="B1276" t="s">
        <v>321</v>
      </c>
      <c r="C1276" t="s">
        <v>322</v>
      </c>
      <c r="D1276">
        <v>1983</v>
      </c>
      <c r="E1276">
        <v>43</v>
      </c>
      <c r="F1276" t="s">
        <v>387</v>
      </c>
      <c r="G1276" t="s">
        <v>49</v>
      </c>
      <c r="H1276" t="s">
        <v>328</v>
      </c>
      <c r="I1276" t="s">
        <v>324</v>
      </c>
      <c r="J1276" t="s">
        <v>325</v>
      </c>
      <c r="K1276" s="329">
        <v>46118.468541666669</v>
      </c>
      <c r="L1276" t="s">
        <v>309</v>
      </c>
      <c r="M1276" t="s">
        <v>506</v>
      </c>
      <c r="N1276" t="s">
        <v>932</v>
      </c>
      <c r="O1276" t="s">
        <v>507</v>
      </c>
      <c r="P1276" t="s">
        <v>342</v>
      </c>
      <c r="R1276" t="s">
        <v>383</v>
      </c>
      <c r="S1276" t="s">
        <v>121</v>
      </c>
      <c r="T1276" t="s">
        <v>121</v>
      </c>
      <c r="U1276" t="s">
        <v>331</v>
      </c>
      <c r="V1276" t="s">
        <v>105</v>
      </c>
      <c r="W1276" t="s">
        <v>513</v>
      </c>
      <c r="X1276">
        <v>0</v>
      </c>
      <c r="Y1276">
        <v>0</v>
      </c>
      <c r="Z1276">
        <v>0</v>
      </c>
      <c r="AA1276">
        <v>0</v>
      </c>
      <c r="AB1276">
        <v>0</v>
      </c>
      <c r="AC1276">
        <v>0</v>
      </c>
      <c r="AD1276">
        <v>0</v>
      </c>
      <c r="AE1276">
        <v>0</v>
      </c>
      <c r="AF1276">
        <v>0</v>
      </c>
      <c r="AG1276">
        <v>0</v>
      </c>
      <c r="AH1276">
        <v>1</v>
      </c>
      <c r="AI1276">
        <v>0</v>
      </c>
      <c r="AJ1276">
        <v>0</v>
      </c>
      <c r="AK1276">
        <v>0</v>
      </c>
      <c r="AL1276">
        <v>0</v>
      </c>
      <c r="AM1276">
        <v>0</v>
      </c>
      <c r="AN1276">
        <v>0</v>
      </c>
      <c r="AO1276">
        <v>0</v>
      </c>
      <c r="AP1276" t="s">
        <v>464</v>
      </c>
      <c r="AQ1276">
        <v>0</v>
      </c>
      <c r="AR1276">
        <v>0</v>
      </c>
      <c r="AS1276">
        <v>0</v>
      </c>
      <c r="AT1276">
        <v>1</v>
      </c>
      <c r="AU1276">
        <v>0</v>
      </c>
      <c r="AV1276">
        <v>0</v>
      </c>
      <c r="AW1276">
        <v>0</v>
      </c>
      <c r="AX1276">
        <v>0</v>
      </c>
      <c r="AY1276" t="s">
        <v>464</v>
      </c>
      <c r="AZ1276">
        <v>0</v>
      </c>
      <c r="BA1276">
        <v>0</v>
      </c>
      <c r="BB1276">
        <v>0</v>
      </c>
      <c r="BC1276">
        <v>1</v>
      </c>
      <c r="BD1276">
        <v>0</v>
      </c>
      <c r="BE1276">
        <v>0</v>
      </c>
      <c r="BF1276">
        <v>0</v>
      </c>
      <c r="BG1276">
        <v>0</v>
      </c>
      <c r="BH1276">
        <v>0</v>
      </c>
      <c r="BI1276" t="s">
        <v>53</v>
      </c>
      <c r="BJ1276" t="s">
        <v>1541</v>
      </c>
      <c r="BK1276" t="s">
        <v>129</v>
      </c>
      <c r="BL1276" t="s">
        <v>129</v>
      </c>
      <c r="BM1276" t="s">
        <v>127</v>
      </c>
      <c r="BN1276" t="s">
        <v>118</v>
      </c>
      <c r="BO1276" t="s">
        <v>977</v>
      </c>
      <c r="BP1276">
        <v>1</v>
      </c>
      <c r="BQ1276">
        <v>0</v>
      </c>
      <c r="BR1276">
        <v>0</v>
      </c>
      <c r="BS1276">
        <v>0</v>
      </c>
      <c r="BT1276">
        <v>0</v>
      </c>
      <c r="BU1276">
        <v>0</v>
      </c>
      <c r="BV1276">
        <v>0</v>
      </c>
      <c r="BW1276">
        <v>0</v>
      </c>
      <c r="BX1276">
        <v>0</v>
      </c>
      <c r="BY1276">
        <v>0</v>
      </c>
      <c r="BZ1276">
        <v>0</v>
      </c>
      <c r="CA1276">
        <v>1</v>
      </c>
      <c r="CB1276">
        <v>0</v>
      </c>
      <c r="CC1276">
        <v>0</v>
      </c>
      <c r="CD1276">
        <v>0</v>
      </c>
      <c r="CE1276" t="s">
        <v>335</v>
      </c>
      <c r="CG1276" t="s">
        <v>335</v>
      </c>
      <c r="CI1276" t="s">
        <v>127</v>
      </c>
      <c r="CJ1276" t="s">
        <v>52</v>
      </c>
      <c r="CL1276" t="s">
        <v>52</v>
      </c>
      <c r="CN1276" t="s">
        <v>346</v>
      </c>
      <c r="CP1276">
        <v>8</v>
      </c>
      <c r="CS1276" t="s">
        <v>337</v>
      </c>
    </row>
    <row r="1277" spans="1:98" customFormat="1">
      <c r="A1277">
        <v>105388</v>
      </c>
      <c r="B1277" t="s">
        <v>445</v>
      </c>
      <c r="C1277" t="s">
        <v>322</v>
      </c>
      <c r="D1277">
        <v>1986</v>
      </c>
      <c r="E1277">
        <v>40</v>
      </c>
      <c r="F1277" t="s">
        <v>387</v>
      </c>
      <c r="G1277" t="s">
        <v>80</v>
      </c>
      <c r="H1277" t="s">
        <v>837</v>
      </c>
      <c r="I1277" t="s">
        <v>324</v>
      </c>
      <c r="J1277" t="s">
        <v>325</v>
      </c>
      <c r="K1277" s="329">
        <v>46118.467789351853</v>
      </c>
      <c r="L1277" t="s">
        <v>309</v>
      </c>
      <c r="M1277" t="s">
        <v>716</v>
      </c>
      <c r="N1277" t="s">
        <v>870</v>
      </c>
      <c r="O1277" t="s">
        <v>459</v>
      </c>
      <c r="P1277" t="s">
        <v>353</v>
      </c>
      <c r="Q1277" t="s">
        <v>305</v>
      </c>
      <c r="R1277" t="s">
        <v>125</v>
      </c>
      <c r="S1277" t="s">
        <v>125</v>
      </c>
      <c r="T1277" t="s">
        <v>330</v>
      </c>
      <c r="U1277" t="s">
        <v>331</v>
      </c>
      <c r="V1277" t="s">
        <v>112</v>
      </c>
      <c r="W1277" t="s">
        <v>605</v>
      </c>
      <c r="X1277">
        <v>0</v>
      </c>
      <c r="Y1277">
        <v>0</v>
      </c>
      <c r="Z1277">
        <v>0</v>
      </c>
      <c r="AA1277">
        <v>0</v>
      </c>
      <c r="AB1277">
        <v>0</v>
      </c>
      <c r="AC1277">
        <v>0</v>
      </c>
      <c r="AD1277">
        <v>0</v>
      </c>
      <c r="AE1277">
        <v>0</v>
      </c>
      <c r="AF1277">
        <v>0</v>
      </c>
      <c r="AG1277">
        <v>0</v>
      </c>
      <c r="AH1277">
        <v>0</v>
      </c>
      <c r="AI1277">
        <v>1</v>
      </c>
      <c r="AJ1277">
        <v>0</v>
      </c>
      <c r="AK1277">
        <v>0</v>
      </c>
      <c r="AL1277">
        <v>0</v>
      </c>
      <c r="AM1277">
        <v>0</v>
      </c>
      <c r="AN1277">
        <v>0</v>
      </c>
      <c r="AO1277">
        <v>0</v>
      </c>
      <c r="AP1277" t="s">
        <v>464</v>
      </c>
      <c r="AQ1277">
        <v>0</v>
      </c>
      <c r="AR1277">
        <v>0</v>
      </c>
      <c r="AS1277">
        <v>0</v>
      </c>
      <c r="AT1277">
        <v>1</v>
      </c>
      <c r="AU1277">
        <v>0</v>
      </c>
      <c r="AV1277">
        <v>0</v>
      </c>
      <c r="AW1277">
        <v>0</v>
      </c>
      <c r="AX1277">
        <v>0</v>
      </c>
      <c r="AY1277" t="s">
        <v>558</v>
      </c>
      <c r="AZ1277">
        <v>1</v>
      </c>
      <c r="BA1277">
        <v>0</v>
      </c>
      <c r="BB1277">
        <v>0</v>
      </c>
      <c r="BC1277">
        <v>1</v>
      </c>
      <c r="BD1277">
        <v>0</v>
      </c>
      <c r="BE1277">
        <v>0</v>
      </c>
      <c r="BF1277">
        <v>0</v>
      </c>
      <c r="BG1277">
        <v>0</v>
      </c>
      <c r="BH1277">
        <v>0</v>
      </c>
      <c r="BI1277" t="s">
        <v>51</v>
      </c>
      <c r="BK1277" t="s">
        <v>134</v>
      </c>
      <c r="BL1277" t="s">
        <v>132</v>
      </c>
      <c r="BM1277" t="s">
        <v>132</v>
      </c>
      <c r="BN1277" t="s">
        <v>117</v>
      </c>
      <c r="BO1277" t="s">
        <v>928</v>
      </c>
      <c r="BP1277">
        <v>0</v>
      </c>
      <c r="BQ1277">
        <v>0</v>
      </c>
      <c r="BR1277">
        <v>0</v>
      </c>
      <c r="BS1277">
        <v>1</v>
      </c>
      <c r="BT1277">
        <v>0</v>
      </c>
      <c r="BU1277">
        <v>0</v>
      </c>
      <c r="BV1277">
        <v>0</v>
      </c>
      <c r="BW1277">
        <v>0</v>
      </c>
      <c r="BX1277">
        <v>0</v>
      </c>
      <c r="BY1277">
        <v>0</v>
      </c>
      <c r="BZ1277">
        <v>0</v>
      </c>
      <c r="CA1277">
        <v>0</v>
      </c>
      <c r="CB1277">
        <v>0</v>
      </c>
      <c r="CC1277">
        <v>0</v>
      </c>
      <c r="CD1277">
        <v>0</v>
      </c>
      <c r="CE1277" t="s">
        <v>137</v>
      </c>
      <c r="CG1277" t="s">
        <v>227</v>
      </c>
      <c r="CI1277" t="s">
        <v>127</v>
      </c>
      <c r="CJ1277" t="s">
        <v>51</v>
      </c>
      <c r="CL1277" t="s">
        <v>51</v>
      </c>
      <c r="CN1277" t="s">
        <v>336</v>
      </c>
      <c r="CP1277">
        <v>9</v>
      </c>
      <c r="CS1277" t="s">
        <v>337</v>
      </c>
      <c r="CT1277" t="s">
        <v>3642</v>
      </c>
    </row>
    <row r="1278" spans="1:98" customFormat="1">
      <c r="A1278">
        <v>179065</v>
      </c>
      <c r="B1278" t="s">
        <v>658</v>
      </c>
      <c r="C1278" t="s">
        <v>322</v>
      </c>
      <c r="D1278">
        <v>1978</v>
      </c>
      <c r="E1278">
        <v>48</v>
      </c>
      <c r="F1278" t="s">
        <v>387</v>
      </c>
      <c r="G1278" t="s">
        <v>49</v>
      </c>
      <c r="H1278" t="s">
        <v>328</v>
      </c>
      <c r="I1278" t="s">
        <v>349</v>
      </c>
      <c r="J1278" t="s">
        <v>350</v>
      </c>
      <c r="K1278" s="329">
        <v>46118.386840277781</v>
      </c>
      <c r="L1278" t="s">
        <v>309</v>
      </c>
      <c r="M1278" t="s">
        <v>417</v>
      </c>
      <c r="N1278" t="s">
        <v>418</v>
      </c>
      <c r="O1278" t="s">
        <v>328</v>
      </c>
      <c r="P1278" t="s">
        <v>329</v>
      </c>
      <c r="R1278" t="s">
        <v>383</v>
      </c>
      <c r="S1278" t="s">
        <v>121</v>
      </c>
      <c r="T1278" t="s">
        <v>121</v>
      </c>
      <c r="U1278" t="s">
        <v>331</v>
      </c>
      <c r="V1278" t="s">
        <v>109</v>
      </c>
      <c r="W1278" t="s">
        <v>470</v>
      </c>
      <c r="X1278">
        <v>0</v>
      </c>
      <c r="Y1278">
        <v>0</v>
      </c>
      <c r="Z1278">
        <v>1</v>
      </c>
      <c r="AA1278">
        <v>0</v>
      </c>
      <c r="AB1278">
        <v>0</v>
      </c>
      <c r="AC1278">
        <v>0</v>
      </c>
      <c r="AD1278">
        <v>0</v>
      </c>
      <c r="AE1278">
        <v>0</v>
      </c>
      <c r="AF1278">
        <v>0</v>
      </c>
      <c r="AG1278">
        <v>0</v>
      </c>
      <c r="AH1278">
        <v>0</v>
      </c>
      <c r="AI1278">
        <v>0</v>
      </c>
      <c r="AJ1278">
        <v>0</v>
      </c>
      <c r="AK1278">
        <v>0</v>
      </c>
      <c r="AL1278">
        <v>0</v>
      </c>
      <c r="AM1278">
        <v>0</v>
      </c>
      <c r="AN1278">
        <v>0</v>
      </c>
      <c r="AO1278">
        <v>0</v>
      </c>
      <c r="AP1278" t="s">
        <v>399</v>
      </c>
      <c r="AQ1278">
        <v>0</v>
      </c>
      <c r="AR1278">
        <v>0</v>
      </c>
      <c r="AS1278">
        <v>0</v>
      </c>
      <c r="AT1278">
        <v>0</v>
      </c>
      <c r="AU1278">
        <v>0</v>
      </c>
      <c r="AV1278">
        <v>0</v>
      </c>
      <c r="AW1278">
        <v>1</v>
      </c>
      <c r="AX1278">
        <v>0</v>
      </c>
      <c r="AY1278" t="s">
        <v>345</v>
      </c>
      <c r="AZ1278">
        <v>1</v>
      </c>
      <c r="BA1278">
        <v>0</v>
      </c>
      <c r="BB1278">
        <v>0</v>
      </c>
      <c r="BC1278">
        <v>0</v>
      </c>
      <c r="BD1278">
        <v>0</v>
      </c>
      <c r="BE1278">
        <v>0</v>
      </c>
      <c r="BF1278">
        <v>0</v>
      </c>
      <c r="BG1278">
        <v>0</v>
      </c>
      <c r="BH1278">
        <v>0</v>
      </c>
      <c r="BK1278" t="s">
        <v>386</v>
      </c>
      <c r="BL1278" t="s">
        <v>127</v>
      </c>
      <c r="BM1278" t="s">
        <v>128</v>
      </c>
      <c r="BN1278" t="s">
        <v>119</v>
      </c>
      <c r="BO1278" t="s">
        <v>931</v>
      </c>
      <c r="BP1278">
        <v>0</v>
      </c>
      <c r="BQ1278">
        <v>0</v>
      </c>
      <c r="BR1278">
        <v>1</v>
      </c>
      <c r="BS1278">
        <v>0</v>
      </c>
      <c r="BT1278">
        <v>0</v>
      </c>
      <c r="BU1278">
        <v>0</v>
      </c>
      <c r="BV1278">
        <v>0</v>
      </c>
      <c r="BW1278">
        <v>0</v>
      </c>
      <c r="BX1278">
        <v>0</v>
      </c>
      <c r="BY1278">
        <v>0</v>
      </c>
      <c r="BZ1278">
        <v>0</v>
      </c>
      <c r="CA1278">
        <v>0</v>
      </c>
      <c r="CB1278">
        <v>0</v>
      </c>
      <c r="CC1278">
        <v>0</v>
      </c>
      <c r="CD1278">
        <v>0</v>
      </c>
      <c r="CE1278" t="s">
        <v>335</v>
      </c>
      <c r="CG1278" t="s">
        <v>335</v>
      </c>
      <c r="CI1278" t="s">
        <v>128</v>
      </c>
      <c r="CJ1278" t="s">
        <v>52</v>
      </c>
      <c r="CL1278" t="s">
        <v>52</v>
      </c>
      <c r="CN1278" t="s">
        <v>346</v>
      </c>
      <c r="CP1278">
        <v>9</v>
      </c>
      <c r="CS1278" t="s">
        <v>337</v>
      </c>
    </row>
    <row r="1279" spans="1:98" customFormat="1">
      <c r="A1279">
        <v>199114</v>
      </c>
      <c r="B1279" t="s">
        <v>514</v>
      </c>
      <c r="C1279" t="s">
        <v>322</v>
      </c>
      <c r="D1279">
        <v>1979</v>
      </c>
      <c r="E1279">
        <v>47</v>
      </c>
      <c r="F1279" t="s">
        <v>387</v>
      </c>
      <c r="G1279" t="s">
        <v>80</v>
      </c>
      <c r="H1279" t="s">
        <v>481</v>
      </c>
      <c r="I1279" t="s">
        <v>349</v>
      </c>
      <c r="J1279" t="s">
        <v>325</v>
      </c>
      <c r="K1279" s="329">
        <v>46118.38013888889</v>
      </c>
      <c r="L1279" t="s">
        <v>309</v>
      </c>
      <c r="M1279" t="s">
        <v>514</v>
      </c>
      <c r="N1279" t="s">
        <v>516</v>
      </c>
      <c r="O1279" t="s">
        <v>352</v>
      </c>
      <c r="P1279" t="s">
        <v>353</v>
      </c>
      <c r="R1279" t="s">
        <v>122</v>
      </c>
      <c r="S1279" t="s">
        <v>122</v>
      </c>
      <c r="T1279" t="s">
        <v>330</v>
      </c>
      <c r="U1279" t="s">
        <v>331</v>
      </c>
      <c r="V1279" t="s">
        <v>105</v>
      </c>
      <c r="W1279" t="s">
        <v>359</v>
      </c>
      <c r="X1279">
        <v>0</v>
      </c>
      <c r="Y1279">
        <v>0</v>
      </c>
      <c r="Z1279">
        <v>1</v>
      </c>
      <c r="AA1279">
        <v>0</v>
      </c>
      <c r="AB1279">
        <v>1</v>
      </c>
      <c r="AC1279">
        <v>0</v>
      </c>
      <c r="AD1279">
        <v>0</v>
      </c>
      <c r="AE1279">
        <v>0</v>
      </c>
      <c r="AF1279">
        <v>0</v>
      </c>
      <c r="AG1279">
        <v>0</v>
      </c>
      <c r="AH1279">
        <v>0</v>
      </c>
      <c r="AI1279">
        <v>0</v>
      </c>
      <c r="AJ1279">
        <v>0</v>
      </c>
      <c r="AK1279">
        <v>0</v>
      </c>
      <c r="AL1279">
        <v>0</v>
      </c>
      <c r="AM1279">
        <v>0</v>
      </c>
      <c r="AN1279">
        <v>0</v>
      </c>
      <c r="AO1279">
        <v>0</v>
      </c>
      <c r="AP1279" t="s">
        <v>373</v>
      </c>
      <c r="AQ1279">
        <v>0</v>
      </c>
      <c r="AR1279">
        <v>0</v>
      </c>
      <c r="AS1279">
        <v>0</v>
      </c>
      <c r="AT1279">
        <v>0</v>
      </c>
      <c r="AU1279">
        <v>0</v>
      </c>
      <c r="AV1279">
        <v>0</v>
      </c>
      <c r="AW1279">
        <v>0</v>
      </c>
      <c r="AX1279" t="s">
        <v>882</v>
      </c>
      <c r="AY1279" t="s">
        <v>608</v>
      </c>
      <c r="AZ1279">
        <v>0</v>
      </c>
      <c r="BA1279">
        <v>0</v>
      </c>
      <c r="BB1279">
        <v>0</v>
      </c>
      <c r="BC1279">
        <v>0</v>
      </c>
      <c r="BD1279">
        <v>0</v>
      </c>
      <c r="BE1279">
        <v>1</v>
      </c>
      <c r="BF1279">
        <v>0</v>
      </c>
      <c r="BG1279">
        <v>0</v>
      </c>
      <c r="BH1279">
        <v>0</v>
      </c>
      <c r="BI1279" t="s">
        <v>54</v>
      </c>
      <c r="BJ1279" t="s">
        <v>3643</v>
      </c>
      <c r="BK1279" t="s">
        <v>130</v>
      </c>
      <c r="BL1279" t="s">
        <v>130</v>
      </c>
      <c r="BM1279" t="s">
        <v>131</v>
      </c>
      <c r="BN1279" t="s">
        <v>117</v>
      </c>
      <c r="BO1279" t="s">
        <v>923</v>
      </c>
      <c r="BP1279">
        <v>0</v>
      </c>
      <c r="BQ1279">
        <v>1</v>
      </c>
      <c r="BR1279">
        <v>0</v>
      </c>
      <c r="BS1279">
        <v>0</v>
      </c>
      <c r="BT1279">
        <v>0</v>
      </c>
      <c r="BU1279">
        <v>0</v>
      </c>
      <c r="BV1279">
        <v>0</v>
      </c>
      <c r="BW1279">
        <v>0</v>
      </c>
      <c r="BX1279">
        <v>0</v>
      </c>
      <c r="BY1279">
        <v>0</v>
      </c>
      <c r="BZ1279">
        <v>0</v>
      </c>
      <c r="CA1279">
        <v>0</v>
      </c>
      <c r="CB1279">
        <v>0</v>
      </c>
      <c r="CC1279">
        <v>0</v>
      </c>
      <c r="CD1279">
        <v>0</v>
      </c>
      <c r="CE1279" t="s">
        <v>138</v>
      </c>
      <c r="CG1279" t="s">
        <v>137</v>
      </c>
      <c r="CI1279" t="s">
        <v>129</v>
      </c>
      <c r="CJ1279" t="s">
        <v>52</v>
      </c>
      <c r="CK1279" t="s">
        <v>3644</v>
      </c>
      <c r="CL1279" t="s">
        <v>52</v>
      </c>
      <c r="CN1279" t="s">
        <v>346</v>
      </c>
      <c r="CP1279">
        <v>7</v>
      </c>
      <c r="CS1279" t="s">
        <v>347</v>
      </c>
      <c r="CT1279" t="s">
        <v>3645</v>
      </c>
    </row>
    <row r="1280" spans="1:98" customFormat="1">
      <c r="A1280">
        <v>199113</v>
      </c>
      <c r="B1280" t="s">
        <v>751</v>
      </c>
      <c r="C1280" t="s">
        <v>360</v>
      </c>
      <c r="D1280">
        <v>1980</v>
      </c>
      <c r="E1280">
        <v>46</v>
      </c>
      <c r="F1280" t="s">
        <v>387</v>
      </c>
      <c r="G1280" t="s">
        <v>83</v>
      </c>
      <c r="H1280" t="s">
        <v>1558</v>
      </c>
      <c r="I1280" t="s">
        <v>324</v>
      </c>
      <c r="J1280" t="s">
        <v>350</v>
      </c>
      <c r="K1280" s="329">
        <v>46118.375752314816</v>
      </c>
      <c r="L1280" t="s">
        <v>309</v>
      </c>
      <c r="M1280" t="s">
        <v>751</v>
      </c>
      <c r="N1280" t="s">
        <v>752</v>
      </c>
      <c r="O1280" t="s">
        <v>453</v>
      </c>
      <c r="P1280" t="s">
        <v>342</v>
      </c>
      <c r="Q1280" t="s">
        <v>307</v>
      </c>
      <c r="R1280" t="s">
        <v>122</v>
      </c>
      <c r="S1280" t="s">
        <v>122</v>
      </c>
      <c r="T1280" t="s">
        <v>394</v>
      </c>
      <c r="U1280" t="s">
        <v>83</v>
      </c>
      <c r="V1280" t="s">
        <v>109</v>
      </c>
      <c r="W1280" t="s">
        <v>470</v>
      </c>
      <c r="X1280">
        <v>0</v>
      </c>
      <c r="Y1280">
        <v>0</v>
      </c>
      <c r="Z1280">
        <v>1</v>
      </c>
      <c r="AA1280">
        <v>0</v>
      </c>
      <c r="AB1280">
        <v>0</v>
      </c>
      <c r="AC1280">
        <v>0</v>
      </c>
      <c r="AD1280">
        <v>0</v>
      </c>
      <c r="AE1280">
        <v>0</v>
      </c>
      <c r="AF1280">
        <v>0</v>
      </c>
      <c r="AG1280">
        <v>0</v>
      </c>
      <c r="AH1280">
        <v>0</v>
      </c>
      <c r="AI1280">
        <v>0</v>
      </c>
      <c r="AJ1280">
        <v>0</v>
      </c>
      <c r="AK1280">
        <v>0</v>
      </c>
      <c r="AL1280">
        <v>0</v>
      </c>
      <c r="AM1280">
        <v>0</v>
      </c>
      <c r="AN1280">
        <v>0</v>
      </c>
      <c r="AO1280">
        <v>0</v>
      </c>
      <c r="AP1280" t="s">
        <v>345</v>
      </c>
      <c r="AQ1280">
        <v>1</v>
      </c>
      <c r="AR1280">
        <v>0</v>
      </c>
      <c r="AS1280">
        <v>0</v>
      </c>
      <c r="AT1280">
        <v>0</v>
      </c>
      <c r="AU1280">
        <v>0</v>
      </c>
      <c r="AV1280">
        <v>0</v>
      </c>
      <c r="AW1280">
        <v>0</v>
      </c>
      <c r="AX1280">
        <v>0</v>
      </c>
      <c r="AY1280" t="s">
        <v>345</v>
      </c>
      <c r="AZ1280">
        <v>1</v>
      </c>
      <c r="BA1280">
        <v>0</v>
      </c>
      <c r="BB1280">
        <v>0</v>
      </c>
      <c r="BC1280">
        <v>0</v>
      </c>
      <c r="BD1280">
        <v>0</v>
      </c>
      <c r="BE1280">
        <v>0</v>
      </c>
      <c r="BF1280">
        <v>0</v>
      </c>
      <c r="BG1280">
        <v>0</v>
      </c>
      <c r="BH1280">
        <v>0</v>
      </c>
      <c r="BK1280" t="s">
        <v>131</v>
      </c>
      <c r="BL1280" t="s">
        <v>128</v>
      </c>
      <c r="BM1280" t="s">
        <v>129</v>
      </c>
      <c r="BN1280" t="s">
        <v>119</v>
      </c>
      <c r="BO1280" t="s">
        <v>924</v>
      </c>
      <c r="BP1280">
        <v>0</v>
      </c>
      <c r="BQ1280">
        <v>0</v>
      </c>
      <c r="BR1280">
        <v>0</v>
      </c>
      <c r="BS1280">
        <v>0</v>
      </c>
      <c r="BT1280">
        <v>0</v>
      </c>
      <c r="BU1280">
        <v>1</v>
      </c>
      <c r="BV1280">
        <v>0</v>
      </c>
      <c r="BW1280">
        <v>0</v>
      </c>
      <c r="BX1280">
        <v>0</v>
      </c>
      <c r="BY1280">
        <v>0</v>
      </c>
      <c r="BZ1280">
        <v>0</v>
      </c>
      <c r="CA1280">
        <v>0</v>
      </c>
      <c r="CB1280">
        <v>0</v>
      </c>
      <c r="CC1280">
        <v>0</v>
      </c>
      <c r="CD1280">
        <v>0</v>
      </c>
      <c r="CE1280" t="s">
        <v>335</v>
      </c>
      <c r="CG1280" t="s">
        <v>335</v>
      </c>
      <c r="CI1280" t="s">
        <v>131</v>
      </c>
      <c r="CJ1280" t="s">
        <v>51</v>
      </c>
      <c r="CK1280" t="s">
        <v>3646</v>
      </c>
      <c r="CL1280" t="s">
        <v>51</v>
      </c>
      <c r="CN1280" t="s">
        <v>346</v>
      </c>
      <c r="CP1280">
        <v>10</v>
      </c>
      <c r="CQ1280" t="s">
        <v>3647</v>
      </c>
      <c r="CS1280" t="s">
        <v>337</v>
      </c>
      <c r="CT1280" t="s">
        <v>3648</v>
      </c>
    </row>
    <row r="1281" spans="1:98" customFormat="1">
      <c r="A1281">
        <v>199112</v>
      </c>
      <c r="B1281" t="s">
        <v>321</v>
      </c>
      <c r="C1281" t="s">
        <v>322</v>
      </c>
      <c r="D1281">
        <v>1973</v>
      </c>
      <c r="E1281">
        <v>53</v>
      </c>
      <c r="F1281" t="s">
        <v>58</v>
      </c>
      <c r="G1281" t="s">
        <v>83</v>
      </c>
      <c r="H1281" t="s">
        <v>1558</v>
      </c>
      <c r="I1281" t="s">
        <v>424</v>
      </c>
      <c r="J1281" t="s">
        <v>350</v>
      </c>
      <c r="K1281" s="329">
        <v>46118.359120370369</v>
      </c>
      <c r="L1281" t="s">
        <v>309</v>
      </c>
      <c r="M1281" t="s">
        <v>751</v>
      </c>
      <c r="N1281" t="s">
        <v>752</v>
      </c>
      <c r="O1281" t="s">
        <v>453</v>
      </c>
      <c r="P1281" t="s">
        <v>342</v>
      </c>
      <c r="Q1281" t="s">
        <v>307</v>
      </c>
      <c r="R1281" t="s">
        <v>122</v>
      </c>
      <c r="S1281" t="s">
        <v>122</v>
      </c>
      <c r="T1281" t="s">
        <v>394</v>
      </c>
      <c r="U1281" t="s">
        <v>331</v>
      </c>
      <c r="V1281" t="s">
        <v>109</v>
      </c>
      <c r="W1281" t="s">
        <v>470</v>
      </c>
      <c r="X1281">
        <v>0</v>
      </c>
      <c r="Y1281">
        <v>0</v>
      </c>
      <c r="Z1281">
        <v>1</v>
      </c>
      <c r="AA1281">
        <v>0</v>
      </c>
      <c r="AB1281">
        <v>0</v>
      </c>
      <c r="AC1281">
        <v>0</v>
      </c>
      <c r="AD1281">
        <v>0</v>
      </c>
      <c r="AE1281">
        <v>0</v>
      </c>
      <c r="AF1281">
        <v>0</v>
      </c>
      <c r="AG1281">
        <v>0</v>
      </c>
      <c r="AH1281">
        <v>0</v>
      </c>
      <c r="AI1281">
        <v>0</v>
      </c>
      <c r="AJ1281">
        <v>0</v>
      </c>
      <c r="AK1281">
        <v>0</v>
      </c>
      <c r="AL1281">
        <v>0</v>
      </c>
      <c r="AM1281">
        <v>0</v>
      </c>
      <c r="AN1281">
        <v>0</v>
      </c>
      <c r="AO1281">
        <v>0</v>
      </c>
      <c r="AP1281" t="s">
        <v>345</v>
      </c>
      <c r="AQ1281">
        <v>1</v>
      </c>
      <c r="AR1281">
        <v>0</v>
      </c>
      <c r="AS1281">
        <v>0</v>
      </c>
      <c r="AT1281">
        <v>0</v>
      </c>
      <c r="AU1281">
        <v>0</v>
      </c>
      <c r="AV1281">
        <v>0</v>
      </c>
      <c r="AW1281">
        <v>0</v>
      </c>
      <c r="AX1281">
        <v>0</v>
      </c>
      <c r="AY1281" t="s">
        <v>345</v>
      </c>
      <c r="AZ1281">
        <v>1</v>
      </c>
      <c r="BA1281">
        <v>0</v>
      </c>
      <c r="BB1281">
        <v>0</v>
      </c>
      <c r="BC1281">
        <v>0</v>
      </c>
      <c r="BD1281">
        <v>0</v>
      </c>
      <c r="BE1281">
        <v>0</v>
      </c>
      <c r="BF1281">
        <v>0</v>
      </c>
      <c r="BG1281">
        <v>0</v>
      </c>
      <c r="BH1281">
        <v>0</v>
      </c>
      <c r="BK1281" t="s">
        <v>131</v>
      </c>
      <c r="BL1281" t="s">
        <v>129</v>
      </c>
      <c r="BM1281" t="s">
        <v>129</v>
      </c>
      <c r="BN1281" t="s">
        <v>118</v>
      </c>
      <c r="BO1281" t="s">
        <v>952</v>
      </c>
      <c r="BP1281">
        <v>0</v>
      </c>
      <c r="BQ1281">
        <v>1</v>
      </c>
      <c r="BR1281">
        <v>0</v>
      </c>
      <c r="BS1281">
        <v>1</v>
      </c>
      <c r="BT1281">
        <v>0</v>
      </c>
      <c r="BU1281">
        <v>1</v>
      </c>
      <c r="BV1281">
        <v>0</v>
      </c>
      <c r="BW1281">
        <v>0</v>
      </c>
      <c r="BX1281">
        <v>0</v>
      </c>
      <c r="BY1281">
        <v>0</v>
      </c>
      <c r="BZ1281">
        <v>0</v>
      </c>
      <c r="CA1281">
        <v>0</v>
      </c>
      <c r="CB1281">
        <v>0</v>
      </c>
      <c r="CC1281">
        <v>0</v>
      </c>
      <c r="CD1281">
        <v>0</v>
      </c>
      <c r="CE1281" t="s">
        <v>189</v>
      </c>
      <c r="CG1281" t="s">
        <v>335</v>
      </c>
      <c r="CI1281" t="s">
        <v>129</v>
      </c>
      <c r="CJ1281" t="s">
        <v>52</v>
      </c>
      <c r="CL1281" t="s">
        <v>52</v>
      </c>
      <c r="CN1281" t="s">
        <v>346</v>
      </c>
      <c r="CP1281">
        <v>8</v>
      </c>
      <c r="CS1281" t="s">
        <v>347</v>
      </c>
    </row>
    <row r="1282" spans="1:98" customFormat="1">
      <c r="A1282">
        <v>199111</v>
      </c>
      <c r="B1282" t="s">
        <v>570</v>
      </c>
      <c r="C1282" t="s">
        <v>360</v>
      </c>
      <c r="D1282">
        <v>1975</v>
      </c>
      <c r="E1282">
        <v>51</v>
      </c>
      <c r="F1282" t="s">
        <v>58</v>
      </c>
      <c r="G1282" t="s">
        <v>49</v>
      </c>
      <c r="H1282" t="s">
        <v>545</v>
      </c>
      <c r="I1282" t="s">
        <v>349</v>
      </c>
      <c r="J1282" t="s">
        <v>325</v>
      </c>
      <c r="K1282" s="329">
        <v>46118.321898148148</v>
      </c>
      <c r="L1282" t="s">
        <v>309</v>
      </c>
      <c r="M1282" t="s">
        <v>570</v>
      </c>
      <c r="N1282" t="s">
        <v>571</v>
      </c>
      <c r="O1282" t="s">
        <v>442</v>
      </c>
      <c r="P1282" t="s">
        <v>405</v>
      </c>
      <c r="R1282" t="s">
        <v>122</v>
      </c>
      <c r="S1282" t="s">
        <v>122</v>
      </c>
      <c r="T1282" t="s">
        <v>394</v>
      </c>
      <c r="U1282" t="s">
        <v>331</v>
      </c>
      <c r="V1282" t="s">
        <v>105</v>
      </c>
      <c r="W1282" t="s">
        <v>359</v>
      </c>
      <c r="X1282">
        <v>0</v>
      </c>
      <c r="Y1282">
        <v>0</v>
      </c>
      <c r="Z1282">
        <v>1</v>
      </c>
      <c r="AA1282">
        <v>0</v>
      </c>
      <c r="AB1282">
        <v>1</v>
      </c>
      <c r="AC1282">
        <v>0</v>
      </c>
      <c r="AD1282">
        <v>0</v>
      </c>
      <c r="AE1282">
        <v>0</v>
      </c>
      <c r="AF1282">
        <v>0</v>
      </c>
      <c r="AG1282">
        <v>0</v>
      </c>
      <c r="AH1282">
        <v>0</v>
      </c>
      <c r="AI1282">
        <v>0</v>
      </c>
      <c r="AJ1282">
        <v>0</v>
      </c>
      <c r="AK1282">
        <v>0</v>
      </c>
      <c r="AL1282">
        <v>0</v>
      </c>
      <c r="AM1282">
        <v>0</v>
      </c>
      <c r="AN1282">
        <v>0</v>
      </c>
      <c r="AO1282">
        <v>0</v>
      </c>
      <c r="AP1282" t="s">
        <v>345</v>
      </c>
      <c r="AQ1282">
        <v>1</v>
      </c>
      <c r="AR1282">
        <v>0</v>
      </c>
      <c r="AS1282">
        <v>0</v>
      </c>
      <c r="AT1282">
        <v>0</v>
      </c>
      <c r="AU1282">
        <v>0</v>
      </c>
      <c r="AV1282">
        <v>0</v>
      </c>
      <c r="AW1282">
        <v>0</v>
      </c>
      <c r="AX1282">
        <v>0</v>
      </c>
      <c r="AY1282" t="s">
        <v>345</v>
      </c>
      <c r="AZ1282">
        <v>1</v>
      </c>
      <c r="BA1282">
        <v>0</v>
      </c>
      <c r="BB1282">
        <v>0</v>
      </c>
      <c r="BC1282">
        <v>0</v>
      </c>
      <c r="BD1282">
        <v>0</v>
      </c>
      <c r="BE1282">
        <v>0</v>
      </c>
      <c r="BF1282">
        <v>0</v>
      </c>
      <c r="BG1282">
        <v>0</v>
      </c>
      <c r="BH1282">
        <v>0</v>
      </c>
      <c r="BK1282" t="s">
        <v>131</v>
      </c>
      <c r="BL1282" t="s">
        <v>129</v>
      </c>
      <c r="BM1282" t="s">
        <v>130</v>
      </c>
      <c r="BN1282" t="s">
        <v>118</v>
      </c>
      <c r="BO1282" t="s">
        <v>924</v>
      </c>
      <c r="BP1282">
        <v>0</v>
      </c>
      <c r="BQ1282">
        <v>0</v>
      </c>
      <c r="BR1282">
        <v>0</v>
      </c>
      <c r="BS1282">
        <v>0</v>
      </c>
      <c r="BT1282">
        <v>0</v>
      </c>
      <c r="BU1282">
        <v>1</v>
      </c>
      <c r="BV1282">
        <v>0</v>
      </c>
      <c r="BW1282">
        <v>0</v>
      </c>
      <c r="BX1282">
        <v>0</v>
      </c>
      <c r="BY1282">
        <v>0</v>
      </c>
      <c r="BZ1282">
        <v>0</v>
      </c>
      <c r="CA1282">
        <v>0</v>
      </c>
      <c r="CB1282">
        <v>0</v>
      </c>
      <c r="CC1282">
        <v>0</v>
      </c>
      <c r="CD1282">
        <v>0</v>
      </c>
      <c r="CE1282" t="s">
        <v>162</v>
      </c>
      <c r="CG1282" t="s">
        <v>187</v>
      </c>
      <c r="CI1282" t="s">
        <v>128</v>
      </c>
      <c r="CJ1282" t="s">
        <v>52</v>
      </c>
      <c r="CK1282" t="s">
        <v>3649</v>
      </c>
      <c r="CL1282" t="s">
        <v>52</v>
      </c>
      <c r="CN1282" t="s">
        <v>336</v>
      </c>
      <c r="CO1282" t="s">
        <v>3650</v>
      </c>
      <c r="CP1282">
        <v>7</v>
      </c>
      <c r="CQ1282" t="s">
        <v>3651</v>
      </c>
      <c r="CR1282" t="s">
        <v>3652</v>
      </c>
      <c r="CS1282" t="s">
        <v>337</v>
      </c>
      <c r="CT1282" t="s">
        <v>3653</v>
      </c>
    </row>
    <row r="1283" spans="1:98" customFormat="1">
      <c r="A1283">
        <v>199110</v>
      </c>
      <c r="B1283" t="s">
        <v>321</v>
      </c>
      <c r="C1283" t="s">
        <v>360</v>
      </c>
      <c r="D1283">
        <v>2012</v>
      </c>
      <c r="E1283">
        <v>14</v>
      </c>
      <c r="F1283" t="s">
        <v>742</v>
      </c>
      <c r="G1283" t="s">
        <v>75</v>
      </c>
      <c r="H1283" t="s">
        <v>584</v>
      </c>
      <c r="I1283" t="s">
        <v>367</v>
      </c>
      <c r="J1283" t="s">
        <v>350</v>
      </c>
      <c r="K1283" s="329">
        <v>46118.293553240743</v>
      </c>
      <c r="L1283" t="s">
        <v>309</v>
      </c>
      <c r="M1283" t="s">
        <v>551</v>
      </c>
      <c r="N1283" t="s">
        <v>552</v>
      </c>
      <c r="O1283" t="s">
        <v>553</v>
      </c>
      <c r="P1283" t="s">
        <v>382</v>
      </c>
      <c r="R1283" t="s">
        <v>383</v>
      </c>
      <c r="S1283" t="s">
        <v>121</v>
      </c>
      <c r="T1283" t="s">
        <v>121</v>
      </c>
      <c r="U1283" t="s">
        <v>331</v>
      </c>
      <c r="V1283" t="s">
        <v>109</v>
      </c>
      <c r="W1283" t="s">
        <v>344</v>
      </c>
      <c r="X1283">
        <v>0</v>
      </c>
      <c r="Y1283">
        <v>0</v>
      </c>
      <c r="Z1283">
        <v>0</v>
      </c>
      <c r="AA1283">
        <v>1</v>
      </c>
      <c r="AB1283">
        <v>0</v>
      </c>
      <c r="AC1283">
        <v>0</v>
      </c>
      <c r="AD1283">
        <v>0</v>
      </c>
      <c r="AE1283">
        <v>0</v>
      </c>
      <c r="AF1283">
        <v>0</v>
      </c>
      <c r="AG1283">
        <v>0</v>
      </c>
      <c r="AH1283">
        <v>0</v>
      </c>
      <c r="AI1283">
        <v>0</v>
      </c>
      <c r="AJ1283">
        <v>0</v>
      </c>
      <c r="AK1283">
        <v>0</v>
      </c>
      <c r="AL1283">
        <v>0</v>
      </c>
      <c r="AM1283">
        <v>0</v>
      </c>
      <c r="AN1283">
        <v>0</v>
      </c>
      <c r="AO1283">
        <v>0</v>
      </c>
      <c r="AP1283" t="s">
        <v>345</v>
      </c>
      <c r="AQ1283">
        <v>1</v>
      </c>
      <c r="AR1283">
        <v>0</v>
      </c>
      <c r="AS1283">
        <v>0</v>
      </c>
      <c r="AT1283">
        <v>0</v>
      </c>
      <c r="AU1283">
        <v>0</v>
      </c>
      <c r="AV1283">
        <v>0</v>
      </c>
      <c r="AW1283">
        <v>0</v>
      </c>
      <c r="AX1283">
        <v>0</v>
      </c>
      <c r="AY1283" t="s">
        <v>345</v>
      </c>
      <c r="AZ1283">
        <v>1</v>
      </c>
      <c r="BA1283">
        <v>0</v>
      </c>
      <c r="BB1283">
        <v>0</v>
      </c>
      <c r="BC1283">
        <v>0</v>
      </c>
      <c r="BD1283">
        <v>0</v>
      </c>
      <c r="BE1283">
        <v>0</v>
      </c>
      <c r="BF1283">
        <v>0</v>
      </c>
      <c r="BG1283">
        <v>0</v>
      </c>
      <c r="BH1283">
        <v>0</v>
      </c>
      <c r="BK1283" t="s">
        <v>128</v>
      </c>
      <c r="BL1283" t="s">
        <v>386</v>
      </c>
      <c r="BM1283" t="s">
        <v>128</v>
      </c>
      <c r="BN1283" t="s">
        <v>118</v>
      </c>
      <c r="BO1283" t="s">
        <v>924</v>
      </c>
      <c r="BP1283">
        <v>0</v>
      </c>
      <c r="BQ1283">
        <v>0</v>
      </c>
      <c r="BR1283">
        <v>0</v>
      </c>
      <c r="BS1283">
        <v>0</v>
      </c>
      <c r="BT1283">
        <v>0</v>
      </c>
      <c r="BU1283">
        <v>1</v>
      </c>
      <c r="BV1283">
        <v>0</v>
      </c>
      <c r="BW1283">
        <v>0</v>
      </c>
      <c r="BX1283">
        <v>0</v>
      </c>
      <c r="BY1283">
        <v>0</v>
      </c>
      <c r="BZ1283">
        <v>0</v>
      </c>
      <c r="CA1283">
        <v>0</v>
      </c>
      <c r="CB1283">
        <v>0</v>
      </c>
      <c r="CC1283">
        <v>0</v>
      </c>
      <c r="CD1283">
        <v>0</v>
      </c>
      <c r="CE1283" t="s">
        <v>335</v>
      </c>
      <c r="CG1283" t="s">
        <v>143</v>
      </c>
      <c r="CI1283" t="s">
        <v>127</v>
      </c>
      <c r="CJ1283" t="s">
        <v>52</v>
      </c>
      <c r="CL1283" t="s">
        <v>51</v>
      </c>
      <c r="CM1283" t="s">
        <v>3654</v>
      </c>
      <c r="CN1283" t="s">
        <v>346</v>
      </c>
      <c r="CP1283">
        <v>10</v>
      </c>
      <c r="CS1283" t="s">
        <v>337</v>
      </c>
    </row>
    <row r="1284" spans="1:98" customFormat="1">
      <c r="A1284">
        <v>199109</v>
      </c>
      <c r="B1284" t="s">
        <v>420</v>
      </c>
      <c r="C1284" t="s">
        <v>322</v>
      </c>
      <c r="D1284">
        <v>1985</v>
      </c>
      <c r="E1284">
        <v>41</v>
      </c>
      <c r="F1284" t="s">
        <v>387</v>
      </c>
      <c r="G1284" t="s">
        <v>69</v>
      </c>
      <c r="H1284" t="s">
        <v>1506</v>
      </c>
      <c r="I1284" t="s">
        <v>349</v>
      </c>
      <c r="J1284" t="s">
        <v>350</v>
      </c>
      <c r="K1284" s="329">
        <v>46118.248101851852</v>
      </c>
      <c r="L1284" t="s">
        <v>309</v>
      </c>
      <c r="M1284" t="s">
        <v>420</v>
      </c>
      <c r="N1284" t="s">
        <v>421</v>
      </c>
      <c r="O1284" t="s">
        <v>377</v>
      </c>
      <c r="P1284" t="s">
        <v>365</v>
      </c>
      <c r="Q1284" t="s">
        <v>304</v>
      </c>
      <c r="R1284" t="s">
        <v>123</v>
      </c>
      <c r="S1284" t="s">
        <v>123</v>
      </c>
      <c r="T1284" t="s">
        <v>343</v>
      </c>
      <c r="U1284" t="s">
        <v>331</v>
      </c>
      <c r="V1284" t="s">
        <v>108</v>
      </c>
      <c r="W1284" t="s">
        <v>505</v>
      </c>
      <c r="X1284">
        <v>0</v>
      </c>
      <c r="Y1284">
        <v>0</v>
      </c>
      <c r="Z1284">
        <v>0</v>
      </c>
      <c r="AA1284">
        <v>0</v>
      </c>
      <c r="AB1284">
        <v>0</v>
      </c>
      <c r="AC1284">
        <v>1</v>
      </c>
      <c r="AD1284">
        <v>0</v>
      </c>
      <c r="AE1284">
        <v>0</v>
      </c>
      <c r="AF1284">
        <v>0</v>
      </c>
      <c r="AG1284">
        <v>0</v>
      </c>
      <c r="AH1284">
        <v>0</v>
      </c>
      <c r="AI1284">
        <v>0</v>
      </c>
      <c r="AJ1284">
        <v>0</v>
      </c>
      <c r="AK1284">
        <v>0</v>
      </c>
      <c r="AL1284">
        <v>0</v>
      </c>
      <c r="AM1284">
        <v>0</v>
      </c>
      <c r="AN1284">
        <v>0</v>
      </c>
      <c r="AO1284">
        <v>0</v>
      </c>
      <c r="AP1284" t="s">
        <v>345</v>
      </c>
      <c r="AQ1284">
        <v>1</v>
      </c>
      <c r="AR1284">
        <v>0</v>
      </c>
      <c r="AS1284">
        <v>0</v>
      </c>
      <c r="AT1284">
        <v>0</v>
      </c>
      <c r="AU1284">
        <v>0</v>
      </c>
      <c r="AV1284">
        <v>0</v>
      </c>
      <c r="AW1284">
        <v>0</v>
      </c>
      <c r="AX1284">
        <v>0</v>
      </c>
      <c r="AY1284" t="s">
        <v>345</v>
      </c>
      <c r="AZ1284">
        <v>1</v>
      </c>
      <c r="BA1284">
        <v>0</v>
      </c>
      <c r="BB1284">
        <v>0</v>
      </c>
      <c r="BC1284">
        <v>0</v>
      </c>
      <c r="BD1284">
        <v>0</v>
      </c>
      <c r="BE1284">
        <v>0</v>
      </c>
      <c r="BF1284">
        <v>0</v>
      </c>
      <c r="BG1284">
        <v>0</v>
      </c>
      <c r="BH1284">
        <v>0</v>
      </c>
      <c r="BI1284" t="s">
        <v>52</v>
      </c>
      <c r="BK1284" t="s">
        <v>136</v>
      </c>
      <c r="BL1284" t="s">
        <v>132</v>
      </c>
      <c r="BM1284" t="s">
        <v>135</v>
      </c>
      <c r="BN1284" t="s">
        <v>117</v>
      </c>
      <c r="BO1284" t="s">
        <v>924</v>
      </c>
      <c r="BP1284">
        <v>0</v>
      </c>
      <c r="BQ1284">
        <v>0</v>
      </c>
      <c r="BR1284">
        <v>0</v>
      </c>
      <c r="BS1284">
        <v>0</v>
      </c>
      <c r="BT1284">
        <v>0</v>
      </c>
      <c r="BU1284">
        <v>1</v>
      </c>
      <c r="BV1284">
        <v>0</v>
      </c>
      <c r="BW1284">
        <v>0</v>
      </c>
      <c r="BX1284">
        <v>0</v>
      </c>
      <c r="BY1284">
        <v>0</v>
      </c>
      <c r="BZ1284">
        <v>0</v>
      </c>
      <c r="CA1284">
        <v>0</v>
      </c>
      <c r="CB1284">
        <v>0</v>
      </c>
      <c r="CC1284">
        <v>0</v>
      </c>
      <c r="CD1284">
        <v>0</v>
      </c>
      <c r="CE1284" t="s">
        <v>176</v>
      </c>
      <c r="CG1284" t="s">
        <v>167</v>
      </c>
      <c r="CI1284" t="s">
        <v>133</v>
      </c>
      <c r="CJ1284" t="s">
        <v>52</v>
      </c>
      <c r="CL1284" t="s">
        <v>52</v>
      </c>
      <c r="CN1284" t="s">
        <v>346</v>
      </c>
      <c r="CP1284">
        <v>10</v>
      </c>
      <c r="CS1284" t="s">
        <v>347</v>
      </c>
    </row>
    <row r="1285" spans="1:98" customFormat="1">
      <c r="A1285">
        <v>199108</v>
      </c>
      <c r="B1285" t="s">
        <v>1363</v>
      </c>
      <c r="C1285" t="s">
        <v>322</v>
      </c>
      <c r="D1285">
        <v>1987</v>
      </c>
      <c r="E1285">
        <v>39</v>
      </c>
      <c r="F1285" t="s">
        <v>57</v>
      </c>
      <c r="G1285" t="s">
        <v>78</v>
      </c>
      <c r="H1285" t="s">
        <v>772</v>
      </c>
      <c r="I1285" t="s">
        <v>361</v>
      </c>
      <c r="J1285" t="s">
        <v>325</v>
      </c>
      <c r="K1285" s="329">
        <v>46117.934259259258</v>
      </c>
      <c r="L1285" t="s">
        <v>309</v>
      </c>
      <c r="M1285" t="s">
        <v>1363</v>
      </c>
      <c r="N1285" t="s">
        <v>1364</v>
      </c>
      <c r="O1285" t="s">
        <v>459</v>
      </c>
      <c r="P1285" t="s">
        <v>353</v>
      </c>
      <c r="Q1285" t="s">
        <v>305</v>
      </c>
      <c r="R1285" t="s">
        <v>122</v>
      </c>
      <c r="S1285" t="s">
        <v>122</v>
      </c>
      <c r="T1285" t="s">
        <v>330</v>
      </c>
      <c r="U1285" t="s">
        <v>331</v>
      </c>
      <c r="V1285" t="s">
        <v>108</v>
      </c>
      <c r="W1285" t="s">
        <v>557</v>
      </c>
      <c r="X1285">
        <v>0</v>
      </c>
      <c r="Y1285">
        <v>0</v>
      </c>
      <c r="Z1285">
        <v>0</v>
      </c>
      <c r="AA1285">
        <v>0</v>
      </c>
      <c r="AB1285">
        <v>0</v>
      </c>
      <c r="AC1285">
        <v>0</v>
      </c>
      <c r="AD1285">
        <v>0</v>
      </c>
      <c r="AE1285">
        <v>0</v>
      </c>
      <c r="AF1285">
        <v>1</v>
      </c>
      <c r="AG1285">
        <v>0</v>
      </c>
      <c r="AH1285">
        <v>0</v>
      </c>
      <c r="AI1285">
        <v>0</v>
      </c>
      <c r="AJ1285">
        <v>0</v>
      </c>
      <c r="AK1285">
        <v>0</v>
      </c>
      <c r="AL1285">
        <v>0</v>
      </c>
      <c r="AM1285">
        <v>0</v>
      </c>
      <c r="AN1285">
        <v>0</v>
      </c>
      <c r="AO1285">
        <v>0</v>
      </c>
      <c r="AP1285" t="s">
        <v>345</v>
      </c>
      <c r="AQ1285">
        <v>1</v>
      </c>
      <c r="AR1285">
        <v>0</v>
      </c>
      <c r="AS1285">
        <v>0</v>
      </c>
      <c r="AT1285">
        <v>0</v>
      </c>
      <c r="AU1285">
        <v>0</v>
      </c>
      <c r="AV1285">
        <v>0</v>
      </c>
      <c r="AW1285">
        <v>0</v>
      </c>
      <c r="AX1285">
        <v>0</v>
      </c>
      <c r="AY1285" t="s">
        <v>345</v>
      </c>
      <c r="AZ1285">
        <v>1</v>
      </c>
      <c r="BA1285">
        <v>0</v>
      </c>
      <c r="BB1285">
        <v>0</v>
      </c>
      <c r="BC1285">
        <v>0</v>
      </c>
      <c r="BD1285">
        <v>0</v>
      </c>
      <c r="BE1285">
        <v>0</v>
      </c>
      <c r="BF1285">
        <v>0</v>
      </c>
      <c r="BG1285">
        <v>0</v>
      </c>
      <c r="BH1285">
        <v>0</v>
      </c>
      <c r="BK1285" t="s">
        <v>131</v>
      </c>
      <c r="BL1285" t="s">
        <v>130</v>
      </c>
      <c r="BM1285" t="s">
        <v>130</v>
      </c>
      <c r="BN1285" t="s">
        <v>117</v>
      </c>
      <c r="BO1285" t="s">
        <v>921</v>
      </c>
      <c r="BP1285">
        <v>0</v>
      </c>
      <c r="BQ1285">
        <v>0</v>
      </c>
      <c r="BR1285">
        <v>0</v>
      </c>
      <c r="BS1285">
        <v>0</v>
      </c>
      <c r="BT1285">
        <v>0</v>
      </c>
      <c r="BU1285">
        <v>0</v>
      </c>
      <c r="BV1285">
        <v>0</v>
      </c>
      <c r="BW1285">
        <v>0</v>
      </c>
      <c r="BX1285">
        <v>0</v>
      </c>
      <c r="BY1285">
        <v>0</v>
      </c>
      <c r="BZ1285">
        <v>1</v>
      </c>
      <c r="CA1285">
        <v>0</v>
      </c>
      <c r="CB1285">
        <v>0</v>
      </c>
      <c r="CC1285">
        <v>0</v>
      </c>
      <c r="CD1285">
        <v>0</v>
      </c>
      <c r="CE1285" t="s">
        <v>205</v>
      </c>
      <c r="CG1285" t="s">
        <v>335</v>
      </c>
      <c r="CI1285" t="s">
        <v>129</v>
      </c>
      <c r="CJ1285" t="s">
        <v>52</v>
      </c>
      <c r="CK1285" t="s">
        <v>3655</v>
      </c>
      <c r="CL1285" t="s">
        <v>51</v>
      </c>
      <c r="CM1285" t="s">
        <v>3656</v>
      </c>
      <c r="CN1285" t="s">
        <v>346</v>
      </c>
      <c r="CP1285">
        <v>10</v>
      </c>
      <c r="CQ1285" t="s">
        <v>3657</v>
      </c>
      <c r="CR1285" t="s">
        <v>3658</v>
      </c>
      <c r="CS1285" t="s">
        <v>337</v>
      </c>
      <c r="CT1285" t="s">
        <v>3659</v>
      </c>
    </row>
    <row r="1286" spans="1:98" customFormat="1">
      <c r="A1286">
        <v>199023</v>
      </c>
      <c r="B1286" t="s">
        <v>362</v>
      </c>
      <c r="C1286" t="s">
        <v>360</v>
      </c>
      <c r="D1286">
        <v>1982</v>
      </c>
      <c r="E1286">
        <v>44</v>
      </c>
      <c r="F1286" t="s">
        <v>387</v>
      </c>
      <c r="G1286" t="s">
        <v>87</v>
      </c>
      <c r="H1286" t="s">
        <v>654</v>
      </c>
      <c r="I1286" t="s">
        <v>410</v>
      </c>
      <c r="J1286" t="s">
        <v>350</v>
      </c>
      <c r="K1286" s="329">
        <v>46117.928495370368</v>
      </c>
      <c r="L1286" t="s">
        <v>309</v>
      </c>
      <c r="M1286" t="s">
        <v>602</v>
      </c>
      <c r="N1286" t="s">
        <v>649</v>
      </c>
      <c r="O1286" t="s">
        <v>352</v>
      </c>
      <c r="P1286" t="s">
        <v>353</v>
      </c>
      <c r="R1286" t="s">
        <v>124</v>
      </c>
      <c r="S1286" t="s">
        <v>123</v>
      </c>
      <c r="T1286" t="s">
        <v>330</v>
      </c>
      <c r="U1286" t="s">
        <v>82</v>
      </c>
      <c r="V1286" t="s">
        <v>109</v>
      </c>
      <c r="W1286" t="s">
        <v>373</v>
      </c>
      <c r="X1286">
        <v>0</v>
      </c>
      <c r="Y1286">
        <v>0</v>
      </c>
      <c r="Z1286">
        <v>0</v>
      </c>
      <c r="AA1286">
        <v>0</v>
      </c>
      <c r="AB1286">
        <v>0</v>
      </c>
      <c r="AC1286">
        <v>0</v>
      </c>
      <c r="AD1286">
        <v>0</v>
      </c>
      <c r="AE1286">
        <v>0</v>
      </c>
      <c r="AF1286">
        <v>0</v>
      </c>
      <c r="AG1286">
        <v>0</v>
      </c>
      <c r="AH1286">
        <v>0</v>
      </c>
      <c r="AI1286">
        <v>0</v>
      </c>
      <c r="AJ1286">
        <v>0</v>
      </c>
      <c r="AK1286">
        <v>0</v>
      </c>
      <c r="AL1286">
        <v>0</v>
      </c>
      <c r="AM1286">
        <v>0</v>
      </c>
      <c r="AN1286">
        <v>0</v>
      </c>
      <c r="AO1286" t="s">
        <v>3660</v>
      </c>
      <c r="AP1286" t="s">
        <v>345</v>
      </c>
      <c r="AQ1286">
        <v>1</v>
      </c>
      <c r="AR1286">
        <v>0</v>
      </c>
      <c r="AS1286">
        <v>0</v>
      </c>
      <c r="AT1286">
        <v>0</v>
      </c>
      <c r="AU1286">
        <v>0</v>
      </c>
      <c r="AV1286">
        <v>0</v>
      </c>
      <c r="AW1286">
        <v>0</v>
      </c>
      <c r="AX1286">
        <v>0</v>
      </c>
      <c r="AY1286" t="s">
        <v>345</v>
      </c>
      <c r="AZ1286">
        <v>1</v>
      </c>
      <c r="BA1286">
        <v>0</v>
      </c>
      <c r="BB1286">
        <v>0</v>
      </c>
      <c r="BC1286">
        <v>0</v>
      </c>
      <c r="BD1286">
        <v>0</v>
      </c>
      <c r="BE1286">
        <v>0</v>
      </c>
      <c r="BF1286">
        <v>0</v>
      </c>
      <c r="BG1286">
        <v>0</v>
      </c>
      <c r="BH1286">
        <v>0</v>
      </c>
      <c r="BK1286" t="s">
        <v>131</v>
      </c>
      <c r="BL1286" t="s">
        <v>131</v>
      </c>
      <c r="BM1286" t="s">
        <v>133</v>
      </c>
      <c r="BN1286" t="s">
        <v>117</v>
      </c>
      <c r="BO1286" t="s">
        <v>373</v>
      </c>
      <c r="BP1286">
        <v>0</v>
      </c>
      <c r="BQ1286">
        <v>0</v>
      </c>
      <c r="BR1286">
        <v>0</v>
      </c>
      <c r="BS1286">
        <v>0</v>
      </c>
      <c r="BT1286">
        <v>0</v>
      </c>
      <c r="BU1286">
        <v>0</v>
      </c>
      <c r="BV1286">
        <v>0</v>
      </c>
      <c r="BW1286">
        <v>0</v>
      </c>
      <c r="BX1286">
        <v>0</v>
      </c>
      <c r="BY1286">
        <v>0</v>
      </c>
      <c r="BZ1286">
        <v>0</v>
      </c>
      <c r="CA1286">
        <v>0</v>
      </c>
      <c r="CB1286">
        <v>0</v>
      </c>
      <c r="CC1286">
        <v>0</v>
      </c>
      <c r="CD1286" t="s">
        <v>3661</v>
      </c>
      <c r="CE1286" t="s">
        <v>186</v>
      </c>
      <c r="CF1286" t="s">
        <v>1437</v>
      </c>
      <c r="CG1286" t="s">
        <v>190</v>
      </c>
      <c r="CI1286" t="s">
        <v>386</v>
      </c>
      <c r="CJ1286" t="s">
        <v>53</v>
      </c>
      <c r="CK1286" t="s">
        <v>3662</v>
      </c>
      <c r="CL1286" t="s">
        <v>53</v>
      </c>
      <c r="CM1286" t="s">
        <v>3663</v>
      </c>
      <c r="CN1286" t="s">
        <v>346</v>
      </c>
      <c r="CP1286">
        <v>5</v>
      </c>
      <c r="CQ1286" t="s">
        <v>3664</v>
      </c>
      <c r="CR1286" t="s">
        <v>3665</v>
      </c>
      <c r="CS1286" t="s">
        <v>347</v>
      </c>
      <c r="CT1286" t="s">
        <v>3666</v>
      </c>
    </row>
    <row r="1287" spans="1:98" customFormat="1">
      <c r="A1287">
        <v>199023</v>
      </c>
      <c r="B1287" t="s">
        <v>362</v>
      </c>
      <c r="C1287" t="s">
        <v>360</v>
      </c>
      <c r="D1287">
        <v>1982</v>
      </c>
      <c r="E1287">
        <v>44</v>
      </c>
      <c r="F1287" t="s">
        <v>387</v>
      </c>
      <c r="G1287" t="s">
        <v>87</v>
      </c>
      <c r="H1287" t="s">
        <v>654</v>
      </c>
      <c r="I1287" t="s">
        <v>410</v>
      </c>
      <c r="J1287" t="s">
        <v>350</v>
      </c>
      <c r="K1287" s="329">
        <v>46117.912465277775</v>
      </c>
      <c r="L1287" t="s">
        <v>309</v>
      </c>
      <c r="M1287" t="s">
        <v>29</v>
      </c>
      <c r="N1287" t="s">
        <v>458</v>
      </c>
      <c r="O1287" t="s">
        <v>459</v>
      </c>
      <c r="P1287" t="s">
        <v>353</v>
      </c>
      <c r="Q1287" t="s">
        <v>305</v>
      </c>
      <c r="R1287" t="s">
        <v>124</v>
      </c>
      <c r="S1287" t="s">
        <v>123</v>
      </c>
      <c r="T1287" t="s">
        <v>330</v>
      </c>
      <c r="U1287" t="s">
        <v>82</v>
      </c>
      <c r="V1287" t="s">
        <v>109</v>
      </c>
      <c r="W1287" t="s">
        <v>373</v>
      </c>
      <c r="X1287">
        <v>0</v>
      </c>
      <c r="Y1287">
        <v>0</v>
      </c>
      <c r="Z1287">
        <v>0</v>
      </c>
      <c r="AA1287">
        <v>0</v>
      </c>
      <c r="AB1287">
        <v>0</v>
      </c>
      <c r="AC1287">
        <v>0</v>
      </c>
      <c r="AD1287">
        <v>0</v>
      </c>
      <c r="AE1287">
        <v>0</v>
      </c>
      <c r="AF1287">
        <v>0</v>
      </c>
      <c r="AG1287">
        <v>0</v>
      </c>
      <c r="AH1287">
        <v>0</v>
      </c>
      <c r="AI1287">
        <v>0</v>
      </c>
      <c r="AJ1287">
        <v>0</v>
      </c>
      <c r="AK1287">
        <v>0</v>
      </c>
      <c r="AL1287">
        <v>0</v>
      </c>
      <c r="AM1287">
        <v>0</v>
      </c>
      <c r="AN1287">
        <v>0</v>
      </c>
      <c r="AO1287" t="s">
        <v>3660</v>
      </c>
      <c r="AP1287" t="s">
        <v>345</v>
      </c>
      <c r="AQ1287">
        <v>1</v>
      </c>
      <c r="AR1287">
        <v>0</v>
      </c>
      <c r="AS1287">
        <v>0</v>
      </c>
      <c r="AT1287">
        <v>0</v>
      </c>
      <c r="AU1287">
        <v>0</v>
      </c>
      <c r="AV1287">
        <v>0</v>
      </c>
      <c r="AW1287">
        <v>0</v>
      </c>
      <c r="AX1287">
        <v>0</v>
      </c>
      <c r="AY1287" t="s">
        <v>345</v>
      </c>
      <c r="AZ1287">
        <v>1</v>
      </c>
      <c r="BA1287">
        <v>0</v>
      </c>
      <c r="BB1287">
        <v>0</v>
      </c>
      <c r="BC1287">
        <v>0</v>
      </c>
      <c r="BD1287">
        <v>0</v>
      </c>
      <c r="BE1287">
        <v>0</v>
      </c>
      <c r="BF1287">
        <v>0</v>
      </c>
      <c r="BG1287">
        <v>0</v>
      </c>
      <c r="BH1287">
        <v>0</v>
      </c>
      <c r="BK1287" t="s">
        <v>131</v>
      </c>
      <c r="BL1287" t="s">
        <v>131</v>
      </c>
      <c r="BM1287" t="s">
        <v>133</v>
      </c>
      <c r="BN1287" t="s">
        <v>117</v>
      </c>
      <c r="BO1287" t="s">
        <v>373</v>
      </c>
      <c r="BP1287">
        <v>0</v>
      </c>
      <c r="BQ1287">
        <v>0</v>
      </c>
      <c r="BR1287">
        <v>0</v>
      </c>
      <c r="BS1287">
        <v>0</v>
      </c>
      <c r="BT1287">
        <v>0</v>
      </c>
      <c r="BU1287">
        <v>0</v>
      </c>
      <c r="BV1287">
        <v>0</v>
      </c>
      <c r="BW1287">
        <v>0</v>
      </c>
      <c r="BX1287">
        <v>0</v>
      </c>
      <c r="BY1287">
        <v>0</v>
      </c>
      <c r="BZ1287">
        <v>0</v>
      </c>
      <c r="CA1287">
        <v>0</v>
      </c>
      <c r="CB1287">
        <v>0</v>
      </c>
      <c r="CC1287">
        <v>0</v>
      </c>
      <c r="CD1287" t="s">
        <v>3661</v>
      </c>
      <c r="CE1287" t="s">
        <v>140</v>
      </c>
      <c r="CF1287" t="s">
        <v>3667</v>
      </c>
      <c r="CG1287" t="s">
        <v>140</v>
      </c>
      <c r="CI1287" t="s">
        <v>128</v>
      </c>
      <c r="CJ1287" t="s">
        <v>53</v>
      </c>
      <c r="CK1287" t="s">
        <v>3668</v>
      </c>
      <c r="CL1287" t="s">
        <v>51</v>
      </c>
      <c r="CM1287" t="s">
        <v>3669</v>
      </c>
      <c r="CN1287" t="s">
        <v>346</v>
      </c>
      <c r="CP1287">
        <v>10</v>
      </c>
      <c r="CQ1287" t="s">
        <v>3670</v>
      </c>
      <c r="CR1287" t="s">
        <v>3671</v>
      </c>
      <c r="CS1287" t="s">
        <v>347</v>
      </c>
      <c r="CT1287" t="s">
        <v>3672</v>
      </c>
    </row>
    <row r="1288" spans="1:98" customFormat="1">
      <c r="A1288">
        <v>198977</v>
      </c>
      <c r="B1288" t="s">
        <v>356</v>
      </c>
      <c r="C1288" t="s">
        <v>360</v>
      </c>
      <c r="D1288">
        <v>1989</v>
      </c>
      <c r="E1288">
        <v>37</v>
      </c>
      <c r="F1288" t="s">
        <v>57</v>
      </c>
      <c r="G1288" t="s">
        <v>91</v>
      </c>
      <c r="H1288" t="s">
        <v>3673</v>
      </c>
      <c r="I1288" t="s">
        <v>478</v>
      </c>
      <c r="J1288" t="s">
        <v>325</v>
      </c>
      <c r="K1288" s="329">
        <v>46117.90966435185</v>
      </c>
      <c r="L1288" t="s">
        <v>309</v>
      </c>
      <c r="M1288" t="s">
        <v>32</v>
      </c>
      <c r="N1288" t="s">
        <v>526</v>
      </c>
      <c r="O1288" t="s">
        <v>492</v>
      </c>
      <c r="P1288" t="s">
        <v>382</v>
      </c>
      <c r="R1288" t="s">
        <v>122</v>
      </c>
      <c r="S1288" t="s">
        <v>122</v>
      </c>
      <c r="T1288" t="s">
        <v>343</v>
      </c>
      <c r="U1288" t="s">
        <v>331</v>
      </c>
      <c r="V1288" t="s">
        <v>111</v>
      </c>
      <c r="W1288" t="s">
        <v>505</v>
      </c>
      <c r="X1288">
        <v>0</v>
      </c>
      <c r="Y1288">
        <v>0</v>
      </c>
      <c r="Z1288">
        <v>0</v>
      </c>
      <c r="AA1288">
        <v>0</v>
      </c>
      <c r="AB1288">
        <v>0</v>
      </c>
      <c r="AC1288">
        <v>1</v>
      </c>
      <c r="AD1288">
        <v>0</v>
      </c>
      <c r="AE1288">
        <v>0</v>
      </c>
      <c r="AF1288">
        <v>0</v>
      </c>
      <c r="AG1288">
        <v>0</v>
      </c>
      <c r="AH1288">
        <v>0</v>
      </c>
      <c r="AI1288">
        <v>0</v>
      </c>
      <c r="AJ1288">
        <v>0</v>
      </c>
      <c r="AK1288">
        <v>0</v>
      </c>
      <c r="AL1288">
        <v>0</v>
      </c>
      <c r="AM1288">
        <v>0</v>
      </c>
      <c r="AN1288">
        <v>0</v>
      </c>
      <c r="AO1288">
        <v>0</v>
      </c>
      <c r="AP1288" t="s">
        <v>345</v>
      </c>
      <c r="AQ1288">
        <v>1</v>
      </c>
      <c r="AR1288">
        <v>0</v>
      </c>
      <c r="AS1288">
        <v>0</v>
      </c>
      <c r="AT1288">
        <v>0</v>
      </c>
      <c r="AU1288">
        <v>0</v>
      </c>
      <c r="AV1288">
        <v>0</v>
      </c>
      <c r="AW1288">
        <v>0</v>
      </c>
      <c r="AX1288">
        <v>0</v>
      </c>
      <c r="AY1288" t="s">
        <v>345</v>
      </c>
      <c r="AZ1288">
        <v>1</v>
      </c>
      <c r="BA1288">
        <v>0</v>
      </c>
      <c r="BB1288">
        <v>0</v>
      </c>
      <c r="BC1288">
        <v>0</v>
      </c>
      <c r="BD1288">
        <v>0</v>
      </c>
      <c r="BE1288">
        <v>0</v>
      </c>
      <c r="BF1288">
        <v>0</v>
      </c>
      <c r="BG1288">
        <v>0</v>
      </c>
      <c r="BH1288">
        <v>0</v>
      </c>
      <c r="BK1288" t="s">
        <v>133</v>
      </c>
      <c r="BL1288" t="s">
        <v>132</v>
      </c>
      <c r="BM1288" t="s">
        <v>132</v>
      </c>
      <c r="BN1288" t="s">
        <v>117</v>
      </c>
      <c r="BO1288" t="s">
        <v>923</v>
      </c>
      <c r="BP1288">
        <v>0</v>
      </c>
      <c r="BQ1288">
        <v>1</v>
      </c>
      <c r="BR1288">
        <v>0</v>
      </c>
      <c r="BS1288">
        <v>0</v>
      </c>
      <c r="BT1288">
        <v>0</v>
      </c>
      <c r="BU1288">
        <v>0</v>
      </c>
      <c r="BV1288">
        <v>0</v>
      </c>
      <c r="BW1288">
        <v>0</v>
      </c>
      <c r="BX1288">
        <v>0</v>
      </c>
      <c r="BY1288">
        <v>0</v>
      </c>
      <c r="BZ1288">
        <v>0</v>
      </c>
      <c r="CA1288">
        <v>0</v>
      </c>
      <c r="CB1288">
        <v>0</v>
      </c>
      <c r="CC1288">
        <v>0</v>
      </c>
      <c r="CD1288">
        <v>0</v>
      </c>
      <c r="CE1288" t="s">
        <v>167</v>
      </c>
      <c r="CG1288" t="s">
        <v>335</v>
      </c>
      <c r="CI1288" t="s">
        <v>386</v>
      </c>
      <c r="CJ1288" t="s">
        <v>52</v>
      </c>
      <c r="CL1288" t="s">
        <v>52</v>
      </c>
      <c r="CN1288" t="s">
        <v>346</v>
      </c>
      <c r="CP1288">
        <v>9</v>
      </c>
    </row>
    <row r="1289" spans="1:98" customFormat="1">
      <c r="A1289">
        <v>107153</v>
      </c>
      <c r="B1289" t="s">
        <v>425</v>
      </c>
      <c r="C1289" t="s">
        <v>322</v>
      </c>
      <c r="D1289">
        <v>1966</v>
      </c>
      <c r="E1289">
        <v>60</v>
      </c>
      <c r="F1289" t="s">
        <v>339</v>
      </c>
      <c r="G1289" t="s">
        <v>49</v>
      </c>
      <c r="H1289" t="s">
        <v>492</v>
      </c>
      <c r="I1289" t="s">
        <v>397</v>
      </c>
      <c r="J1289" t="s">
        <v>350</v>
      </c>
      <c r="K1289" s="329">
        <v>46117.904016203705</v>
      </c>
      <c r="L1289" t="s">
        <v>309</v>
      </c>
      <c r="M1289" t="s">
        <v>568</v>
      </c>
      <c r="N1289" t="s">
        <v>1397</v>
      </c>
      <c r="O1289" t="s">
        <v>492</v>
      </c>
      <c r="P1289" t="s">
        <v>382</v>
      </c>
      <c r="R1289" t="s">
        <v>383</v>
      </c>
      <c r="S1289" t="s">
        <v>121</v>
      </c>
      <c r="T1289" t="s">
        <v>121</v>
      </c>
      <c r="U1289" t="s">
        <v>705</v>
      </c>
      <c r="V1289" t="s">
        <v>107</v>
      </c>
      <c r="W1289" t="s">
        <v>501</v>
      </c>
      <c r="X1289">
        <v>0</v>
      </c>
      <c r="Y1289">
        <v>0</v>
      </c>
      <c r="Z1289">
        <v>0</v>
      </c>
      <c r="AA1289">
        <v>0</v>
      </c>
      <c r="AB1289">
        <v>0</v>
      </c>
      <c r="AC1289">
        <v>0</v>
      </c>
      <c r="AD1289">
        <v>1</v>
      </c>
      <c r="AE1289">
        <v>0</v>
      </c>
      <c r="AF1289">
        <v>0</v>
      </c>
      <c r="AG1289">
        <v>0</v>
      </c>
      <c r="AH1289">
        <v>0</v>
      </c>
      <c r="AI1289">
        <v>0</v>
      </c>
      <c r="AJ1289">
        <v>0</v>
      </c>
      <c r="AK1289">
        <v>0</v>
      </c>
      <c r="AL1289">
        <v>0</v>
      </c>
      <c r="AM1289">
        <v>0</v>
      </c>
      <c r="AN1289">
        <v>0</v>
      </c>
      <c r="AO1289">
        <v>0</v>
      </c>
      <c r="AP1289" t="s">
        <v>345</v>
      </c>
      <c r="AQ1289">
        <v>1</v>
      </c>
      <c r="AR1289">
        <v>0</v>
      </c>
      <c r="AS1289">
        <v>0</v>
      </c>
      <c r="AT1289">
        <v>0</v>
      </c>
      <c r="AU1289">
        <v>0</v>
      </c>
      <c r="AV1289">
        <v>0</v>
      </c>
      <c r="AW1289">
        <v>0</v>
      </c>
      <c r="AX1289">
        <v>0</v>
      </c>
      <c r="AY1289" t="s">
        <v>345</v>
      </c>
      <c r="AZ1289">
        <v>1</v>
      </c>
      <c r="BA1289">
        <v>0</v>
      </c>
      <c r="BB1289">
        <v>0</v>
      </c>
      <c r="BC1289">
        <v>0</v>
      </c>
      <c r="BD1289">
        <v>0</v>
      </c>
      <c r="BE1289">
        <v>0</v>
      </c>
      <c r="BF1289">
        <v>0</v>
      </c>
      <c r="BG1289">
        <v>0</v>
      </c>
      <c r="BH1289">
        <v>0</v>
      </c>
      <c r="BI1289" t="s">
        <v>51</v>
      </c>
      <c r="BK1289" t="s">
        <v>128</v>
      </c>
      <c r="BL1289" t="s">
        <v>386</v>
      </c>
      <c r="BM1289" t="s">
        <v>128</v>
      </c>
      <c r="BN1289" t="s">
        <v>120</v>
      </c>
      <c r="BO1289" t="s">
        <v>923</v>
      </c>
      <c r="BP1289">
        <v>0</v>
      </c>
      <c r="BQ1289">
        <v>1</v>
      </c>
      <c r="BR1289">
        <v>0</v>
      </c>
      <c r="BS1289">
        <v>0</v>
      </c>
      <c r="BT1289">
        <v>0</v>
      </c>
      <c r="BU1289">
        <v>0</v>
      </c>
      <c r="BV1289">
        <v>0</v>
      </c>
      <c r="BW1289">
        <v>0</v>
      </c>
      <c r="BX1289">
        <v>0</v>
      </c>
      <c r="BY1289">
        <v>0</v>
      </c>
      <c r="BZ1289">
        <v>0</v>
      </c>
      <c r="CA1289">
        <v>0</v>
      </c>
      <c r="CB1289">
        <v>0</v>
      </c>
      <c r="CC1289">
        <v>0</v>
      </c>
      <c r="CD1289">
        <v>0</v>
      </c>
      <c r="CE1289" t="s">
        <v>212</v>
      </c>
      <c r="CG1289" t="s">
        <v>335</v>
      </c>
      <c r="CI1289" t="s">
        <v>128</v>
      </c>
      <c r="CJ1289" t="s">
        <v>52</v>
      </c>
      <c r="CK1289" t="s">
        <v>3674</v>
      </c>
      <c r="CL1289" t="s">
        <v>51</v>
      </c>
      <c r="CM1289" t="s">
        <v>3675</v>
      </c>
      <c r="CN1289" t="s">
        <v>346</v>
      </c>
      <c r="CP1289">
        <v>10</v>
      </c>
      <c r="CQ1289" t="s">
        <v>3676</v>
      </c>
      <c r="CR1289" t="s">
        <v>3677</v>
      </c>
      <c r="CS1289" t="s">
        <v>337</v>
      </c>
      <c r="CT1289" t="s">
        <v>3678</v>
      </c>
    </row>
    <row r="1290" spans="1:98" customFormat="1">
      <c r="A1290">
        <v>196321</v>
      </c>
      <c r="B1290" t="s">
        <v>321</v>
      </c>
      <c r="C1290" t="s">
        <v>360</v>
      </c>
      <c r="D1290">
        <v>1983</v>
      </c>
      <c r="E1290">
        <v>43</v>
      </c>
      <c r="F1290" t="s">
        <v>387</v>
      </c>
      <c r="G1290" t="s">
        <v>49</v>
      </c>
      <c r="H1290" t="s">
        <v>453</v>
      </c>
      <c r="I1290" t="s">
        <v>367</v>
      </c>
      <c r="J1290" t="s">
        <v>350</v>
      </c>
      <c r="K1290" s="329">
        <v>46117.890428240738</v>
      </c>
      <c r="L1290" t="s">
        <v>309</v>
      </c>
      <c r="M1290" t="s">
        <v>28</v>
      </c>
      <c r="N1290" t="s">
        <v>538</v>
      </c>
      <c r="O1290" t="s">
        <v>377</v>
      </c>
      <c r="P1290" t="s">
        <v>365</v>
      </c>
      <c r="Q1290" t="s">
        <v>304</v>
      </c>
      <c r="R1290" t="s">
        <v>122</v>
      </c>
      <c r="S1290" t="s">
        <v>122</v>
      </c>
      <c r="T1290" t="s">
        <v>343</v>
      </c>
      <c r="U1290" t="s">
        <v>331</v>
      </c>
      <c r="V1290" t="s">
        <v>111</v>
      </c>
      <c r="W1290" t="s">
        <v>1121</v>
      </c>
      <c r="X1290">
        <v>0</v>
      </c>
      <c r="Y1290">
        <v>0</v>
      </c>
      <c r="Z1290">
        <v>1</v>
      </c>
      <c r="AA1290">
        <v>0</v>
      </c>
      <c r="AB1290">
        <v>1</v>
      </c>
      <c r="AC1290">
        <v>1</v>
      </c>
      <c r="AD1290">
        <v>0</v>
      </c>
      <c r="AE1290">
        <v>0</v>
      </c>
      <c r="AF1290">
        <v>0</v>
      </c>
      <c r="AG1290">
        <v>0</v>
      </c>
      <c r="AH1290">
        <v>0</v>
      </c>
      <c r="AI1290">
        <v>1</v>
      </c>
      <c r="AJ1290">
        <v>0</v>
      </c>
      <c r="AK1290">
        <v>0</v>
      </c>
      <c r="AL1290">
        <v>0</v>
      </c>
      <c r="AM1290">
        <v>0</v>
      </c>
      <c r="AN1290">
        <v>0</v>
      </c>
      <c r="AO1290">
        <v>0</v>
      </c>
      <c r="AP1290" t="s">
        <v>399</v>
      </c>
      <c r="AQ1290">
        <v>0</v>
      </c>
      <c r="AR1290">
        <v>0</v>
      </c>
      <c r="AS1290">
        <v>0</v>
      </c>
      <c r="AT1290">
        <v>0</v>
      </c>
      <c r="AU1290">
        <v>0</v>
      </c>
      <c r="AV1290">
        <v>0</v>
      </c>
      <c r="AW1290">
        <v>1</v>
      </c>
      <c r="AX1290">
        <v>0</v>
      </c>
      <c r="AY1290" t="s">
        <v>345</v>
      </c>
      <c r="AZ1290">
        <v>1</v>
      </c>
      <c r="BA1290">
        <v>0</v>
      </c>
      <c r="BB1290">
        <v>0</v>
      </c>
      <c r="BC1290">
        <v>0</v>
      </c>
      <c r="BD1290">
        <v>0</v>
      </c>
      <c r="BE1290">
        <v>0</v>
      </c>
      <c r="BF1290">
        <v>0</v>
      </c>
      <c r="BG1290">
        <v>0</v>
      </c>
      <c r="BH1290">
        <v>0</v>
      </c>
      <c r="BK1290" t="s">
        <v>132</v>
      </c>
      <c r="BL1290" t="s">
        <v>129</v>
      </c>
      <c r="BM1290" t="s">
        <v>131</v>
      </c>
      <c r="BN1290" t="s">
        <v>117</v>
      </c>
      <c r="BO1290" t="s">
        <v>1802</v>
      </c>
      <c r="BP1290">
        <v>0</v>
      </c>
      <c r="BQ1290">
        <v>1</v>
      </c>
      <c r="BR1290">
        <v>0</v>
      </c>
      <c r="BS1290">
        <v>0</v>
      </c>
      <c r="BT1290">
        <v>0</v>
      </c>
      <c r="BU1290">
        <v>1</v>
      </c>
      <c r="BV1290">
        <v>0</v>
      </c>
      <c r="BW1290">
        <v>1</v>
      </c>
      <c r="BX1290">
        <v>0</v>
      </c>
      <c r="BY1290">
        <v>1</v>
      </c>
      <c r="BZ1290">
        <v>0</v>
      </c>
      <c r="CA1290">
        <v>0</v>
      </c>
      <c r="CB1290">
        <v>0</v>
      </c>
      <c r="CC1290">
        <v>0</v>
      </c>
      <c r="CD1290">
        <v>0</v>
      </c>
      <c r="CE1290" t="s">
        <v>335</v>
      </c>
      <c r="CG1290" t="s">
        <v>335</v>
      </c>
      <c r="CI1290" t="s">
        <v>130</v>
      </c>
      <c r="CJ1290" t="s">
        <v>52</v>
      </c>
      <c r="CL1290" t="s">
        <v>52</v>
      </c>
      <c r="CN1290" t="s">
        <v>346</v>
      </c>
      <c r="CP1290">
        <v>5</v>
      </c>
      <c r="CS1290" t="s">
        <v>337</v>
      </c>
    </row>
    <row r="1291" spans="1:98" customFormat="1">
      <c r="A1291">
        <v>199029</v>
      </c>
      <c r="B1291" t="s">
        <v>462</v>
      </c>
      <c r="C1291" t="s">
        <v>360</v>
      </c>
      <c r="D1291">
        <v>1983</v>
      </c>
      <c r="E1291">
        <v>43</v>
      </c>
      <c r="F1291" t="s">
        <v>387</v>
      </c>
      <c r="G1291" t="s">
        <v>71</v>
      </c>
      <c r="H1291" t="s">
        <v>646</v>
      </c>
      <c r="I1291" t="s">
        <v>471</v>
      </c>
      <c r="J1291" t="s">
        <v>350</v>
      </c>
      <c r="K1291" s="329">
        <v>46117.884432870371</v>
      </c>
      <c r="L1291" t="s">
        <v>309</v>
      </c>
      <c r="M1291" t="s">
        <v>425</v>
      </c>
      <c r="N1291" t="s">
        <v>426</v>
      </c>
      <c r="O1291" t="s">
        <v>364</v>
      </c>
      <c r="P1291" t="s">
        <v>365</v>
      </c>
      <c r="R1291" t="s">
        <v>123</v>
      </c>
      <c r="S1291" t="s">
        <v>123</v>
      </c>
      <c r="T1291" t="s">
        <v>343</v>
      </c>
      <c r="U1291" t="s">
        <v>331</v>
      </c>
      <c r="V1291" t="s">
        <v>108</v>
      </c>
      <c r="W1291" t="s">
        <v>423</v>
      </c>
      <c r="X1291">
        <v>0</v>
      </c>
      <c r="Y1291">
        <v>0</v>
      </c>
      <c r="Z1291">
        <v>0</v>
      </c>
      <c r="AA1291">
        <v>0</v>
      </c>
      <c r="AB1291">
        <v>0</v>
      </c>
      <c r="AC1291">
        <v>0</v>
      </c>
      <c r="AD1291">
        <v>0</v>
      </c>
      <c r="AE1291">
        <v>0</v>
      </c>
      <c r="AF1291">
        <v>0</v>
      </c>
      <c r="AG1291">
        <v>0</v>
      </c>
      <c r="AH1291">
        <v>0</v>
      </c>
      <c r="AI1291">
        <v>0</v>
      </c>
      <c r="AJ1291">
        <v>0</v>
      </c>
      <c r="AK1291">
        <v>0</v>
      </c>
      <c r="AL1291">
        <v>0</v>
      </c>
      <c r="AM1291">
        <v>1</v>
      </c>
      <c r="AN1291">
        <v>0</v>
      </c>
      <c r="AO1291">
        <v>0</v>
      </c>
      <c r="AP1291" t="s">
        <v>510</v>
      </c>
      <c r="AQ1291">
        <v>0</v>
      </c>
      <c r="AR1291">
        <v>0</v>
      </c>
      <c r="AS1291">
        <v>1</v>
      </c>
      <c r="AT1291">
        <v>0</v>
      </c>
      <c r="AU1291">
        <v>0</v>
      </c>
      <c r="AV1291">
        <v>0</v>
      </c>
      <c r="AW1291">
        <v>0</v>
      </c>
      <c r="AX1291">
        <v>0</v>
      </c>
      <c r="AY1291" t="s">
        <v>577</v>
      </c>
      <c r="AZ1291">
        <v>0</v>
      </c>
      <c r="BA1291">
        <v>1</v>
      </c>
      <c r="BB1291">
        <v>0</v>
      </c>
      <c r="BC1291">
        <v>1</v>
      </c>
      <c r="BD1291">
        <v>0</v>
      </c>
      <c r="BE1291">
        <v>0</v>
      </c>
      <c r="BF1291">
        <v>0</v>
      </c>
      <c r="BG1291">
        <v>0</v>
      </c>
      <c r="BH1291">
        <v>0</v>
      </c>
      <c r="BI1291" t="s">
        <v>52</v>
      </c>
      <c r="BJ1291" t="s">
        <v>3679</v>
      </c>
      <c r="BK1291" t="s">
        <v>132</v>
      </c>
      <c r="BL1291" t="s">
        <v>134</v>
      </c>
      <c r="BM1291" t="s">
        <v>134</v>
      </c>
      <c r="BN1291" t="s">
        <v>120</v>
      </c>
      <c r="BO1291" t="s">
        <v>921</v>
      </c>
      <c r="BP1291">
        <v>0</v>
      </c>
      <c r="BQ1291">
        <v>0</v>
      </c>
      <c r="BR1291">
        <v>0</v>
      </c>
      <c r="BS1291">
        <v>0</v>
      </c>
      <c r="BT1291">
        <v>0</v>
      </c>
      <c r="BU1291">
        <v>0</v>
      </c>
      <c r="BV1291">
        <v>0</v>
      </c>
      <c r="BW1291">
        <v>0</v>
      </c>
      <c r="BX1291">
        <v>0</v>
      </c>
      <c r="BY1291">
        <v>0</v>
      </c>
      <c r="BZ1291">
        <v>1</v>
      </c>
      <c r="CA1291">
        <v>0</v>
      </c>
      <c r="CB1291">
        <v>0</v>
      </c>
      <c r="CC1291">
        <v>0</v>
      </c>
      <c r="CD1291">
        <v>0</v>
      </c>
      <c r="CE1291" t="s">
        <v>210</v>
      </c>
      <c r="CG1291" t="s">
        <v>191</v>
      </c>
      <c r="CI1291" t="s">
        <v>131</v>
      </c>
      <c r="CJ1291" t="s">
        <v>52</v>
      </c>
      <c r="CL1291" t="s">
        <v>52</v>
      </c>
      <c r="CN1291" t="s">
        <v>346</v>
      </c>
      <c r="CP1291">
        <v>7</v>
      </c>
      <c r="CQ1291" t="s">
        <v>3680</v>
      </c>
      <c r="CS1291" t="s">
        <v>347</v>
      </c>
      <c r="CT1291" t="s">
        <v>3681</v>
      </c>
    </row>
    <row r="1292" spans="1:98" customFormat="1">
      <c r="A1292">
        <v>188882</v>
      </c>
      <c r="B1292" t="s">
        <v>762</v>
      </c>
      <c r="C1292" t="s">
        <v>360</v>
      </c>
      <c r="D1292">
        <v>1983</v>
      </c>
      <c r="E1292">
        <v>43</v>
      </c>
      <c r="F1292" t="s">
        <v>387</v>
      </c>
      <c r="G1292" t="s">
        <v>82</v>
      </c>
      <c r="H1292" t="s">
        <v>496</v>
      </c>
      <c r="I1292" t="s">
        <v>410</v>
      </c>
      <c r="J1292" t="s">
        <v>325</v>
      </c>
      <c r="K1292" s="329">
        <v>46117.882199074076</v>
      </c>
      <c r="L1292" t="s">
        <v>309</v>
      </c>
      <c r="M1292" t="s">
        <v>762</v>
      </c>
      <c r="N1292" t="s">
        <v>811</v>
      </c>
      <c r="O1292" t="s">
        <v>453</v>
      </c>
      <c r="P1292" t="s">
        <v>342</v>
      </c>
      <c r="Q1292" t="s">
        <v>307</v>
      </c>
      <c r="R1292" t="s">
        <v>383</v>
      </c>
      <c r="S1292" t="s">
        <v>121</v>
      </c>
      <c r="T1292" t="s">
        <v>121</v>
      </c>
      <c r="U1292" t="s">
        <v>331</v>
      </c>
      <c r="V1292" t="s">
        <v>110</v>
      </c>
      <c r="W1292" t="s">
        <v>499</v>
      </c>
      <c r="X1292">
        <v>0</v>
      </c>
      <c r="Y1292">
        <v>0</v>
      </c>
      <c r="Z1292">
        <v>0</v>
      </c>
      <c r="AA1292">
        <v>0</v>
      </c>
      <c r="AB1292">
        <v>0</v>
      </c>
      <c r="AC1292">
        <v>0</v>
      </c>
      <c r="AD1292">
        <v>0</v>
      </c>
      <c r="AE1292">
        <v>0</v>
      </c>
      <c r="AF1292">
        <v>0</v>
      </c>
      <c r="AG1292">
        <v>0</v>
      </c>
      <c r="AH1292">
        <v>0</v>
      </c>
      <c r="AI1292">
        <v>0</v>
      </c>
      <c r="AJ1292">
        <v>0</v>
      </c>
      <c r="AK1292">
        <v>0</v>
      </c>
      <c r="AL1292">
        <v>1</v>
      </c>
      <c r="AM1292">
        <v>0</v>
      </c>
      <c r="AN1292">
        <v>0</v>
      </c>
      <c r="AO1292">
        <v>0</v>
      </c>
      <c r="AP1292" t="s">
        <v>345</v>
      </c>
      <c r="AQ1292">
        <v>1</v>
      </c>
      <c r="AR1292">
        <v>0</v>
      </c>
      <c r="AS1292">
        <v>0</v>
      </c>
      <c r="AT1292">
        <v>0</v>
      </c>
      <c r="AU1292">
        <v>0</v>
      </c>
      <c r="AV1292">
        <v>0</v>
      </c>
      <c r="AW1292">
        <v>0</v>
      </c>
      <c r="AX1292">
        <v>0</v>
      </c>
      <c r="AY1292" t="s">
        <v>345</v>
      </c>
      <c r="AZ1292">
        <v>1</v>
      </c>
      <c r="BA1292">
        <v>0</v>
      </c>
      <c r="BB1292">
        <v>0</v>
      </c>
      <c r="BC1292">
        <v>0</v>
      </c>
      <c r="BD1292">
        <v>0</v>
      </c>
      <c r="BE1292">
        <v>0</v>
      </c>
      <c r="BF1292">
        <v>0</v>
      </c>
      <c r="BG1292">
        <v>0</v>
      </c>
      <c r="BH1292">
        <v>0</v>
      </c>
      <c r="BK1292" t="s">
        <v>131</v>
      </c>
      <c r="BL1292" t="s">
        <v>129</v>
      </c>
      <c r="BM1292" t="s">
        <v>131</v>
      </c>
      <c r="BN1292" t="s">
        <v>118</v>
      </c>
      <c r="BO1292" t="s">
        <v>924</v>
      </c>
      <c r="BP1292">
        <v>0</v>
      </c>
      <c r="BQ1292">
        <v>0</v>
      </c>
      <c r="BR1292">
        <v>0</v>
      </c>
      <c r="BS1292">
        <v>0</v>
      </c>
      <c r="BT1292">
        <v>0</v>
      </c>
      <c r="BU1292">
        <v>1</v>
      </c>
      <c r="BV1292">
        <v>0</v>
      </c>
      <c r="BW1292">
        <v>0</v>
      </c>
      <c r="BX1292">
        <v>0</v>
      </c>
      <c r="BY1292">
        <v>0</v>
      </c>
      <c r="BZ1292">
        <v>0</v>
      </c>
      <c r="CA1292">
        <v>0</v>
      </c>
      <c r="CB1292">
        <v>0</v>
      </c>
      <c r="CC1292">
        <v>0</v>
      </c>
      <c r="CD1292">
        <v>0</v>
      </c>
      <c r="CE1292" t="s">
        <v>335</v>
      </c>
      <c r="CG1292" t="s">
        <v>335</v>
      </c>
      <c r="CI1292" t="s">
        <v>131</v>
      </c>
      <c r="CJ1292" t="s">
        <v>52</v>
      </c>
      <c r="CL1292" t="s">
        <v>52</v>
      </c>
      <c r="CN1292" t="s">
        <v>346</v>
      </c>
      <c r="CP1292">
        <v>6</v>
      </c>
    </row>
    <row r="1293" spans="1:98" customFormat="1">
      <c r="A1293">
        <v>188882</v>
      </c>
      <c r="B1293" t="s">
        <v>762</v>
      </c>
      <c r="C1293" t="s">
        <v>360</v>
      </c>
      <c r="D1293">
        <v>1983</v>
      </c>
      <c r="E1293">
        <v>43</v>
      </c>
      <c r="F1293" t="s">
        <v>387</v>
      </c>
      <c r="G1293" t="s">
        <v>82</v>
      </c>
      <c r="H1293" t="s">
        <v>496</v>
      </c>
      <c r="I1293" t="s">
        <v>410</v>
      </c>
      <c r="J1293" t="s">
        <v>325</v>
      </c>
      <c r="K1293" s="329">
        <v>46117.881736111114</v>
      </c>
      <c r="L1293" t="s">
        <v>309</v>
      </c>
      <c r="M1293" t="s">
        <v>29</v>
      </c>
      <c r="N1293" t="s">
        <v>458</v>
      </c>
      <c r="O1293" t="s">
        <v>459</v>
      </c>
      <c r="P1293" t="s">
        <v>353</v>
      </c>
      <c r="Q1293" t="s">
        <v>305</v>
      </c>
      <c r="R1293" t="s">
        <v>383</v>
      </c>
      <c r="S1293" t="s">
        <v>121</v>
      </c>
      <c r="T1293" t="s">
        <v>121</v>
      </c>
      <c r="U1293" t="s">
        <v>331</v>
      </c>
      <c r="V1293" t="s">
        <v>110</v>
      </c>
      <c r="W1293" t="s">
        <v>499</v>
      </c>
      <c r="X1293">
        <v>0</v>
      </c>
      <c r="Y1293">
        <v>0</v>
      </c>
      <c r="Z1293">
        <v>0</v>
      </c>
      <c r="AA1293">
        <v>0</v>
      </c>
      <c r="AB1293">
        <v>0</v>
      </c>
      <c r="AC1293">
        <v>0</v>
      </c>
      <c r="AD1293">
        <v>0</v>
      </c>
      <c r="AE1293">
        <v>0</v>
      </c>
      <c r="AF1293">
        <v>0</v>
      </c>
      <c r="AG1293">
        <v>0</v>
      </c>
      <c r="AH1293">
        <v>0</v>
      </c>
      <c r="AI1293">
        <v>0</v>
      </c>
      <c r="AJ1293">
        <v>0</v>
      </c>
      <c r="AK1293">
        <v>0</v>
      </c>
      <c r="AL1293">
        <v>1</v>
      </c>
      <c r="AM1293">
        <v>0</v>
      </c>
      <c r="AN1293">
        <v>0</v>
      </c>
      <c r="AO1293">
        <v>0</v>
      </c>
      <c r="AP1293" t="s">
        <v>345</v>
      </c>
      <c r="AQ1293">
        <v>1</v>
      </c>
      <c r="AR1293">
        <v>0</v>
      </c>
      <c r="AS1293">
        <v>0</v>
      </c>
      <c r="AT1293">
        <v>0</v>
      </c>
      <c r="AU1293">
        <v>0</v>
      </c>
      <c r="AV1293">
        <v>0</v>
      </c>
      <c r="AW1293">
        <v>0</v>
      </c>
      <c r="AX1293">
        <v>0</v>
      </c>
      <c r="AY1293" t="s">
        <v>345</v>
      </c>
      <c r="AZ1293">
        <v>1</v>
      </c>
      <c r="BA1293">
        <v>0</v>
      </c>
      <c r="BB1293">
        <v>0</v>
      </c>
      <c r="BC1293">
        <v>0</v>
      </c>
      <c r="BD1293">
        <v>0</v>
      </c>
      <c r="BE1293">
        <v>0</v>
      </c>
      <c r="BF1293">
        <v>0</v>
      </c>
      <c r="BG1293">
        <v>0</v>
      </c>
      <c r="BH1293">
        <v>0</v>
      </c>
      <c r="BK1293" t="s">
        <v>131</v>
      </c>
      <c r="BL1293" t="s">
        <v>129</v>
      </c>
      <c r="BM1293" t="s">
        <v>131</v>
      </c>
      <c r="BN1293" t="s">
        <v>118</v>
      </c>
      <c r="BO1293" t="s">
        <v>924</v>
      </c>
      <c r="BP1293">
        <v>0</v>
      </c>
      <c r="BQ1293">
        <v>0</v>
      </c>
      <c r="BR1293">
        <v>0</v>
      </c>
      <c r="BS1293">
        <v>0</v>
      </c>
      <c r="BT1293">
        <v>0</v>
      </c>
      <c r="BU1293">
        <v>1</v>
      </c>
      <c r="BV1293">
        <v>0</v>
      </c>
      <c r="BW1293">
        <v>0</v>
      </c>
      <c r="BX1293">
        <v>0</v>
      </c>
      <c r="BY1293">
        <v>0</v>
      </c>
      <c r="BZ1293">
        <v>0</v>
      </c>
      <c r="CA1293">
        <v>0</v>
      </c>
      <c r="CB1293">
        <v>0</v>
      </c>
      <c r="CC1293">
        <v>0</v>
      </c>
      <c r="CD1293">
        <v>0</v>
      </c>
      <c r="CE1293" t="s">
        <v>335</v>
      </c>
      <c r="CG1293" t="s">
        <v>335</v>
      </c>
      <c r="CI1293" t="s">
        <v>130</v>
      </c>
      <c r="CJ1293" t="s">
        <v>52</v>
      </c>
      <c r="CL1293" t="s">
        <v>52</v>
      </c>
      <c r="CN1293" t="s">
        <v>346</v>
      </c>
      <c r="CP1293">
        <v>6</v>
      </c>
    </row>
    <row r="1294" spans="1:98" customFormat="1">
      <c r="A1294">
        <v>188882</v>
      </c>
      <c r="B1294" t="s">
        <v>762</v>
      </c>
      <c r="C1294" t="s">
        <v>360</v>
      </c>
      <c r="D1294">
        <v>1983</v>
      </c>
      <c r="E1294">
        <v>43</v>
      </c>
      <c r="F1294" t="s">
        <v>387</v>
      </c>
      <c r="G1294" t="s">
        <v>82</v>
      </c>
      <c r="H1294" t="s">
        <v>496</v>
      </c>
      <c r="I1294" t="s">
        <v>410</v>
      </c>
      <c r="J1294" t="s">
        <v>325</v>
      </c>
      <c r="K1294" s="329">
        <v>46117.88113425926</v>
      </c>
      <c r="L1294" t="s">
        <v>309</v>
      </c>
      <c r="M1294" t="s">
        <v>716</v>
      </c>
      <c r="N1294" t="s">
        <v>870</v>
      </c>
      <c r="O1294" t="s">
        <v>459</v>
      </c>
      <c r="P1294" t="s">
        <v>353</v>
      </c>
      <c r="Q1294" t="s">
        <v>305</v>
      </c>
      <c r="R1294" t="s">
        <v>383</v>
      </c>
      <c r="S1294" t="s">
        <v>121</v>
      </c>
      <c r="T1294" t="s">
        <v>121</v>
      </c>
      <c r="U1294" t="s">
        <v>331</v>
      </c>
      <c r="V1294" t="s">
        <v>110</v>
      </c>
      <c r="W1294" t="s">
        <v>1416</v>
      </c>
      <c r="X1294">
        <v>0</v>
      </c>
      <c r="Y1294">
        <v>0</v>
      </c>
      <c r="Z1294">
        <v>1</v>
      </c>
      <c r="AA1294">
        <v>1</v>
      </c>
      <c r="AB1294">
        <v>1</v>
      </c>
      <c r="AC1294">
        <v>0</v>
      </c>
      <c r="AD1294">
        <v>0</v>
      </c>
      <c r="AE1294">
        <v>0</v>
      </c>
      <c r="AF1294">
        <v>0</v>
      </c>
      <c r="AG1294">
        <v>0</v>
      </c>
      <c r="AH1294">
        <v>0</v>
      </c>
      <c r="AI1294">
        <v>0</v>
      </c>
      <c r="AJ1294">
        <v>0</v>
      </c>
      <c r="AK1294">
        <v>0</v>
      </c>
      <c r="AL1294">
        <v>1</v>
      </c>
      <c r="AM1294">
        <v>0</v>
      </c>
      <c r="AN1294">
        <v>0</v>
      </c>
      <c r="AO1294">
        <v>0</v>
      </c>
      <c r="AP1294" t="s">
        <v>345</v>
      </c>
      <c r="AQ1294">
        <v>1</v>
      </c>
      <c r="AR1294">
        <v>0</v>
      </c>
      <c r="AS1294">
        <v>0</v>
      </c>
      <c r="AT1294">
        <v>0</v>
      </c>
      <c r="AU1294">
        <v>0</v>
      </c>
      <c r="AV1294">
        <v>0</v>
      </c>
      <c r="AW1294">
        <v>0</v>
      </c>
      <c r="AX1294">
        <v>0</v>
      </c>
      <c r="AY1294" t="s">
        <v>345</v>
      </c>
      <c r="AZ1294">
        <v>1</v>
      </c>
      <c r="BA1294">
        <v>0</v>
      </c>
      <c r="BB1294">
        <v>0</v>
      </c>
      <c r="BC1294">
        <v>0</v>
      </c>
      <c r="BD1294">
        <v>0</v>
      </c>
      <c r="BE1294">
        <v>0</v>
      </c>
      <c r="BF1294">
        <v>0</v>
      </c>
      <c r="BG1294">
        <v>0</v>
      </c>
      <c r="BH1294">
        <v>0</v>
      </c>
      <c r="BK1294" t="s">
        <v>131</v>
      </c>
      <c r="BL1294" t="s">
        <v>129</v>
      </c>
      <c r="BM1294" t="s">
        <v>131</v>
      </c>
      <c r="BN1294" t="s">
        <v>118</v>
      </c>
      <c r="BO1294" t="s">
        <v>927</v>
      </c>
      <c r="BP1294">
        <v>0</v>
      </c>
      <c r="BQ1294">
        <v>1</v>
      </c>
      <c r="BR1294">
        <v>0</v>
      </c>
      <c r="BS1294">
        <v>0</v>
      </c>
      <c r="BT1294">
        <v>0</v>
      </c>
      <c r="BU1294">
        <v>1</v>
      </c>
      <c r="BV1294">
        <v>0</v>
      </c>
      <c r="BW1294">
        <v>0</v>
      </c>
      <c r="BX1294">
        <v>0</v>
      </c>
      <c r="BY1294">
        <v>0</v>
      </c>
      <c r="BZ1294">
        <v>0</v>
      </c>
      <c r="CA1294">
        <v>0</v>
      </c>
      <c r="CB1294">
        <v>0</v>
      </c>
      <c r="CC1294">
        <v>0</v>
      </c>
      <c r="CD1294">
        <v>0</v>
      </c>
      <c r="CE1294" t="s">
        <v>335</v>
      </c>
      <c r="CG1294" t="s">
        <v>335</v>
      </c>
      <c r="CI1294" t="s">
        <v>129</v>
      </c>
      <c r="CJ1294" t="s">
        <v>52</v>
      </c>
      <c r="CL1294" t="s">
        <v>52</v>
      </c>
      <c r="CN1294" t="s">
        <v>346</v>
      </c>
      <c r="CP1294">
        <v>6</v>
      </c>
    </row>
    <row r="1295" spans="1:98" customFormat="1">
      <c r="A1295">
        <v>199106</v>
      </c>
      <c r="B1295" t="s">
        <v>370</v>
      </c>
      <c r="C1295" t="s">
        <v>303</v>
      </c>
      <c r="D1295">
        <v>1996</v>
      </c>
      <c r="E1295">
        <v>30</v>
      </c>
      <c r="F1295" t="s">
        <v>57</v>
      </c>
      <c r="G1295" t="s">
        <v>82</v>
      </c>
      <c r="H1295" t="s">
        <v>874</v>
      </c>
      <c r="I1295" t="s">
        <v>361</v>
      </c>
      <c r="J1295" t="s">
        <v>350</v>
      </c>
      <c r="K1295" s="329">
        <v>46117.865706018521</v>
      </c>
      <c r="L1295" t="s">
        <v>309</v>
      </c>
      <c r="M1295" t="s">
        <v>356</v>
      </c>
      <c r="N1295" t="s">
        <v>357</v>
      </c>
      <c r="O1295" t="s">
        <v>358</v>
      </c>
      <c r="P1295" t="s">
        <v>329</v>
      </c>
      <c r="R1295" t="s">
        <v>122</v>
      </c>
      <c r="S1295" t="s">
        <v>122</v>
      </c>
      <c r="T1295" t="s">
        <v>343</v>
      </c>
      <c r="U1295" t="s">
        <v>331</v>
      </c>
      <c r="V1295" t="s">
        <v>110</v>
      </c>
      <c r="W1295" t="s">
        <v>513</v>
      </c>
      <c r="X1295">
        <v>0</v>
      </c>
      <c r="Y1295">
        <v>0</v>
      </c>
      <c r="Z1295">
        <v>0</v>
      </c>
      <c r="AA1295">
        <v>0</v>
      </c>
      <c r="AB1295">
        <v>0</v>
      </c>
      <c r="AC1295">
        <v>0</v>
      </c>
      <c r="AD1295">
        <v>0</v>
      </c>
      <c r="AE1295">
        <v>0</v>
      </c>
      <c r="AF1295">
        <v>0</v>
      </c>
      <c r="AG1295">
        <v>0</v>
      </c>
      <c r="AH1295">
        <v>1</v>
      </c>
      <c r="AI1295">
        <v>0</v>
      </c>
      <c r="AJ1295">
        <v>0</v>
      </c>
      <c r="AK1295">
        <v>0</v>
      </c>
      <c r="AL1295">
        <v>0</v>
      </c>
      <c r="AM1295">
        <v>0</v>
      </c>
      <c r="AN1295">
        <v>0</v>
      </c>
      <c r="AO1295">
        <v>0</v>
      </c>
      <c r="AP1295" t="s">
        <v>345</v>
      </c>
      <c r="AQ1295">
        <v>1</v>
      </c>
      <c r="AR1295">
        <v>0</v>
      </c>
      <c r="AS1295">
        <v>0</v>
      </c>
      <c r="AT1295">
        <v>0</v>
      </c>
      <c r="AU1295">
        <v>0</v>
      </c>
      <c r="AV1295">
        <v>0</v>
      </c>
      <c r="AW1295">
        <v>0</v>
      </c>
      <c r="AX1295">
        <v>0</v>
      </c>
      <c r="AY1295" t="s">
        <v>345</v>
      </c>
      <c r="AZ1295">
        <v>1</v>
      </c>
      <c r="BA1295">
        <v>0</v>
      </c>
      <c r="BB1295">
        <v>0</v>
      </c>
      <c r="BC1295">
        <v>0</v>
      </c>
      <c r="BD1295">
        <v>0</v>
      </c>
      <c r="BE1295">
        <v>0</v>
      </c>
      <c r="BF1295">
        <v>0</v>
      </c>
      <c r="BG1295">
        <v>0</v>
      </c>
      <c r="BH1295">
        <v>0</v>
      </c>
      <c r="BK1295" t="s">
        <v>131</v>
      </c>
      <c r="BL1295" t="s">
        <v>129</v>
      </c>
      <c r="BM1295" t="s">
        <v>131</v>
      </c>
      <c r="BN1295" t="s">
        <v>117</v>
      </c>
      <c r="BO1295" t="s">
        <v>935</v>
      </c>
      <c r="BP1295">
        <v>0</v>
      </c>
      <c r="BQ1295">
        <v>0</v>
      </c>
      <c r="BR1295">
        <v>0</v>
      </c>
      <c r="BS1295">
        <v>0</v>
      </c>
      <c r="BT1295">
        <v>0</v>
      </c>
      <c r="BU1295">
        <v>0</v>
      </c>
      <c r="BV1295">
        <v>0</v>
      </c>
      <c r="BW1295">
        <v>0</v>
      </c>
      <c r="BX1295">
        <v>0</v>
      </c>
      <c r="BY1295">
        <v>0</v>
      </c>
      <c r="BZ1295">
        <v>0</v>
      </c>
      <c r="CA1295">
        <v>0</v>
      </c>
      <c r="CB1295">
        <v>0</v>
      </c>
      <c r="CC1295">
        <v>1</v>
      </c>
      <c r="CD1295">
        <v>0</v>
      </c>
      <c r="CE1295" t="s">
        <v>335</v>
      </c>
      <c r="CF1295" t="s">
        <v>892</v>
      </c>
      <c r="CG1295" t="s">
        <v>335</v>
      </c>
      <c r="CH1295" t="s">
        <v>1091</v>
      </c>
      <c r="CI1295" t="s">
        <v>127</v>
      </c>
      <c r="CJ1295" t="s">
        <v>53</v>
      </c>
      <c r="CL1295" t="s">
        <v>54</v>
      </c>
      <c r="CM1295" t="s">
        <v>3682</v>
      </c>
      <c r="CN1295" t="s">
        <v>336</v>
      </c>
      <c r="CO1295" t="s">
        <v>3683</v>
      </c>
      <c r="CP1295">
        <v>6</v>
      </c>
      <c r="CS1295" t="s">
        <v>347</v>
      </c>
    </row>
    <row r="1296" spans="1:98" customFormat="1">
      <c r="A1296">
        <v>199106</v>
      </c>
      <c r="B1296" t="s">
        <v>370</v>
      </c>
      <c r="C1296" t="s">
        <v>303</v>
      </c>
      <c r="D1296">
        <v>1996</v>
      </c>
      <c r="E1296">
        <v>30</v>
      </c>
      <c r="F1296" t="s">
        <v>57</v>
      </c>
      <c r="G1296" t="s">
        <v>82</v>
      </c>
      <c r="H1296" t="s">
        <v>874</v>
      </c>
      <c r="I1296" t="s">
        <v>361</v>
      </c>
      <c r="J1296" t="s">
        <v>350</v>
      </c>
      <c r="K1296" s="329">
        <v>46117.859178240738</v>
      </c>
      <c r="L1296" t="s">
        <v>309</v>
      </c>
      <c r="M1296" t="s">
        <v>29</v>
      </c>
      <c r="N1296" t="s">
        <v>458</v>
      </c>
      <c r="O1296" t="s">
        <v>459</v>
      </c>
      <c r="P1296" t="s">
        <v>353</v>
      </c>
      <c r="Q1296" t="s">
        <v>305</v>
      </c>
      <c r="R1296" t="s">
        <v>122</v>
      </c>
      <c r="S1296" t="s">
        <v>122</v>
      </c>
      <c r="T1296" t="s">
        <v>343</v>
      </c>
      <c r="U1296" t="s">
        <v>331</v>
      </c>
      <c r="V1296" t="s">
        <v>110</v>
      </c>
      <c r="W1296" t="s">
        <v>513</v>
      </c>
      <c r="X1296">
        <v>0</v>
      </c>
      <c r="Y1296">
        <v>0</v>
      </c>
      <c r="Z1296">
        <v>0</v>
      </c>
      <c r="AA1296">
        <v>0</v>
      </c>
      <c r="AB1296">
        <v>0</v>
      </c>
      <c r="AC1296">
        <v>0</v>
      </c>
      <c r="AD1296">
        <v>0</v>
      </c>
      <c r="AE1296">
        <v>0</v>
      </c>
      <c r="AF1296">
        <v>0</v>
      </c>
      <c r="AG1296">
        <v>0</v>
      </c>
      <c r="AH1296">
        <v>1</v>
      </c>
      <c r="AI1296">
        <v>0</v>
      </c>
      <c r="AJ1296">
        <v>0</v>
      </c>
      <c r="AK1296">
        <v>0</v>
      </c>
      <c r="AL1296">
        <v>0</v>
      </c>
      <c r="AM1296">
        <v>0</v>
      </c>
      <c r="AN1296">
        <v>0</v>
      </c>
      <c r="AO1296">
        <v>0</v>
      </c>
      <c r="AP1296" t="s">
        <v>345</v>
      </c>
      <c r="AQ1296">
        <v>1</v>
      </c>
      <c r="AR1296">
        <v>0</v>
      </c>
      <c r="AS1296">
        <v>0</v>
      </c>
      <c r="AT1296">
        <v>0</v>
      </c>
      <c r="AU1296">
        <v>0</v>
      </c>
      <c r="AV1296">
        <v>0</v>
      </c>
      <c r="AW1296">
        <v>0</v>
      </c>
      <c r="AX1296">
        <v>0</v>
      </c>
      <c r="AY1296" t="s">
        <v>345</v>
      </c>
      <c r="AZ1296">
        <v>1</v>
      </c>
      <c r="BA1296">
        <v>0</v>
      </c>
      <c r="BB1296">
        <v>0</v>
      </c>
      <c r="BC1296">
        <v>0</v>
      </c>
      <c r="BD1296">
        <v>0</v>
      </c>
      <c r="BE1296">
        <v>0</v>
      </c>
      <c r="BF1296">
        <v>0</v>
      </c>
      <c r="BG1296">
        <v>0</v>
      </c>
      <c r="BH1296">
        <v>0</v>
      </c>
      <c r="BK1296" t="s">
        <v>131</v>
      </c>
      <c r="BL1296" t="s">
        <v>129</v>
      </c>
      <c r="BM1296" t="s">
        <v>131</v>
      </c>
      <c r="BN1296" t="s">
        <v>117</v>
      </c>
      <c r="BO1296" t="s">
        <v>935</v>
      </c>
      <c r="BP1296">
        <v>0</v>
      </c>
      <c r="BQ1296">
        <v>0</v>
      </c>
      <c r="BR1296">
        <v>0</v>
      </c>
      <c r="BS1296">
        <v>0</v>
      </c>
      <c r="BT1296">
        <v>0</v>
      </c>
      <c r="BU1296">
        <v>0</v>
      </c>
      <c r="BV1296">
        <v>0</v>
      </c>
      <c r="BW1296">
        <v>0</v>
      </c>
      <c r="BX1296">
        <v>0</v>
      </c>
      <c r="BY1296">
        <v>0</v>
      </c>
      <c r="BZ1296">
        <v>0</v>
      </c>
      <c r="CA1296">
        <v>0</v>
      </c>
      <c r="CB1296">
        <v>0</v>
      </c>
      <c r="CC1296">
        <v>1</v>
      </c>
      <c r="CD1296">
        <v>0</v>
      </c>
      <c r="CE1296" t="s">
        <v>138</v>
      </c>
      <c r="CG1296" t="s">
        <v>218</v>
      </c>
      <c r="CI1296" t="s">
        <v>129</v>
      </c>
      <c r="CJ1296" t="s">
        <v>52</v>
      </c>
      <c r="CK1296" t="s">
        <v>3684</v>
      </c>
      <c r="CL1296" t="s">
        <v>53</v>
      </c>
      <c r="CN1296" t="s">
        <v>346</v>
      </c>
      <c r="CP1296">
        <v>5</v>
      </c>
      <c r="CS1296" t="s">
        <v>347</v>
      </c>
    </row>
    <row r="1297" spans="1:98" customFormat="1">
      <c r="A1297">
        <v>105388</v>
      </c>
      <c r="B1297" t="s">
        <v>445</v>
      </c>
      <c r="C1297" t="s">
        <v>322</v>
      </c>
      <c r="D1297">
        <v>1986</v>
      </c>
      <c r="E1297">
        <v>40</v>
      </c>
      <c r="F1297" t="s">
        <v>387</v>
      </c>
      <c r="G1297" t="s">
        <v>80</v>
      </c>
      <c r="H1297" t="s">
        <v>837</v>
      </c>
      <c r="I1297" t="s">
        <v>324</v>
      </c>
      <c r="J1297" t="s">
        <v>325</v>
      </c>
      <c r="K1297" s="329">
        <v>46117.858784722222</v>
      </c>
      <c r="L1297" t="s">
        <v>309</v>
      </c>
      <c r="M1297" t="s">
        <v>445</v>
      </c>
      <c r="N1297" t="s">
        <v>447</v>
      </c>
      <c r="O1297" t="s">
        <v>328</v>
      </c>
      <c r="P1297" t="s">
        <v>329</v>
      </c>
      <c r="R1297" t="s">
        <v>125</v>
      </c>
      <c r="S1297" t="s">
        <v>125</v>
      </c>
      <c r="T1297" t="s">
        <v>330</v>
      </c>
      <c r="U1297" t="s">
        <v>331</v>
      </c>
      <c r="V1297" t="s">
        <v>112</v>
      </c>
      <c r="W1297" t="s">
        <v>605</v>
      </c>
      <c r="X1297">
        <v>0</v>
      </c>
      <c r="Y1297">
        <v>0</v>
      </c>
      <c r="Z1297">
        <v>0</v>
      </c>
      <c r="AA1297">
        <v>0</v>
      </c>
      <c r="AB1297">
        <v>0</v>
      </c>
      <c r="AC1297">
        <v>0</v>
      </c>
      <c r="AD1297">
        <v>0</v>
      </c>
      <c r="AE1297">
        <v>0</v>
      </c>
      <c r="AF1297">
        <v>0</v>
      </c>
      <c r="AG1297">
        <v>0</v>
      </c>
      <c r="AH1297">
        <v>0</v>
      </c>
      <c r="AI1297">
        <v>1</v>
      </c>
      <c r="AJ1297">
        <v>0</v>
      </c>
      <c r="AK1297">
        <v>0</v>
      </c>
      <c r="AL1297">
        <v>0</v>
      </c>
      <c r="AM1297">
        <v>0</v>
      </c>
      <c r="AN1297">
        <v>0</v>
      </c>
      <c r="AO1297">
        <v>0</v>
      </c>
      <c r="AP1297" t="s">
        <v>464</v>
      </c>
      <c r="AQ1297">
        <v>0</v>
      </c>
      <c r="AR1297">
        <v>0</v>
      </c>
      <c r="AS1297">
        <v>0</v>
      </c>
      <c r="AT1297">
        <v>1</v>
      </c>
      <c r="AU1297">
        <v>0</v>
      </c>
      <c r="AV1297">
        <v>0</v>
      </c>
      <c r="AW1297">
        <v>0</v>
      </c>
      <c r="AX1297">
        <v>0</v>
      </c>
      <c r="AY1297" t="s">
        <v>558</v>
      </c>
      <c r="AZ1297">
        <v>1</v>
      </c>
      <c r="BA1297">
        <v>0</v>
      </c>
      <c r="BB1297">
        <v>0</v>
      </c>
      <c r="BC1297">
        <v>1</v>
      </c>
      <c r="BD1297">
        <v>0</v>
      </c>
      <c r="BE1297">
        <v>0</v>
      </c>
      <c r="BF1297">
        <v>0</v>
      </c>
      <c r="BG1297">
        <v>0</v>
      </c>
      <c r="BH1297">
        <v>0</v>
      </c>
      <c r="BI1297" t="s">
        <v>51</v>
      </c>
      <c r="BK1297" t="s">
        <v>134</v>
      </c>
      <c r="BL1297" t="s">
        <v>132</v>
      </c>
      <c r="BM1297" t="s">
        <v>132</v>
      </c>
      <c r="BN1297" t="s">
        <v>117</v>
      </c>
      <c r="BO1297" t="s">
        <v>928</v>
      </c>
      <c r="BP1297">
        <v>0</v>
      </c>
      <c r="BQ1297">
        <v>0</v>
      </c>
      <c r="BR1297">
        <v>0</v>
      </c>
      <c r="BS1297">
        <v>1</v>
      </c>
      <c r="BT1297">
        <v>0</v>
      </c>
      <c r="BU1297">
        <v>0</v>
      </c>
      <c r="BV1297">
        <v>0</v>
      </c>
      <c r="BW1297">
        <v>0</v>
      </c>
      <c r="BX1297">
        <v>0</v>
      </c>
      <c r="BY1297">
        <v>0</v>
      </c>
      <c r="BZ1297">
        <v>0</v>
      </c>
      <c r="CA1297">
        <v>0</v>
      </c>
      <c r="CB1297">
        <v>0</v>
      </c>
      <c r="CC1297">
        <v>0</v>
      </c>
      <c r="CD1297">
        <v>0</v>
      </c>
      <c r="CE1297" t="s">
        <v>335</v>
      </c>
      <c r="CG1297" t="s">
        <v>166</v>
      </c>
      <c r="CI1297" t="s">
        <v>386</v>
      </c>
      <c r="CJ1297" t="s">
        <v>51</v>
      </c>
      <c r="CL1297" t="s">
        <v>51</v>
      </c>
      <c r="CN1297" t="s">
        <v>346</v>
      </c>
      <c r="CP1297">
        <v>8</v>
      </c>
      <c r="CR1297" t="s">
        <v>3685</v>
      </c>
      <c r="CS1297" t="s">
        <v>337</v>
      </c>
      <c r="CT1297" t="s">
        <v>3686</v>
      </c>
    </row>
    <row r="1298" spans="1:98" customFormat="1">
      <c r="A1298">
        <v>199106</v>
      </c>
      <c r="B1298" t="s">
        <v>370</v>
      </c>
      <c r="C1298" t="s">
        <v>303</v>
      </c>
      <c r="D1298">
        <v>1996</v>
      </c>
      <c r="E1298">
        <v>30</v>
      </c>
      <c r="F1298" t="s">
        <v>57</v>
      </c>
      <c r="G1298" t="s">
        <v>82</v>
      </c>
      <c r="H1298" t="s">
        <v>874</v>
      </c>
      <c r="I1298" t="s">
        <v>361</v>
      </c>
      <c r="J1298" t="s">
        <v>350</v>
      </c>
      <c r="K1298" s="329">
        <v>46117.857488425929</v>
      </c>
      <c r="L1298" t="s">
        <v>309</v>
      </c>
      <c r="M1298" t="s">
        <v>514</v>
      </c>
      <c r="N1298" t="s">
        <v>516</v>
      </c>
      <c r="O1298" t="s">
        <v>352</v>
      </c>
      <c r="P1298" t="s">
        <v>353</v>
      </c>
      <c r="R1298" t="s">
        <v>122</v>
      </c>
      <c r="S1298" t="s">
        <v>122</v>
      </c>
      <c r="T1298" t="s">
        <v>343</v>
      </c>
      <c r="U1298" t="s">
        <v>331</v>
      </c>
      <c r="V1298" t="s">
        <v>110</v>
      </c>
      <c r="W1298" t="s">
        <v>513</v>
      </c>
      <c r="X1298">
        <v>0</v>
      </c>
      <c r="Y1298">
        <v>0</v>
      </c>
      <c r="Z1298">
        <v>0</v>
      </c>
      <c r="AA1298">
        <v>0</v>
      </c>
      <c r="AB1298">
        <v>0</v>
      </c>
      <c r="AC1298">
        <v>0</v>
      </c>
      <c r="AD1298">
        <v>0</v>
      </c>
      <c r="AE1298">
        <v>0</v>
      </c>
      <c r="AF1298">
        <v>0</v>
      </c>
      <c r="AG1298">
        <v>0</v>
      </c>
      <c r="AH1298">
        <v>1</v>
      </c>
      <c r="AI1298">
        <v>0</v>
      </c>
      <c r="AJ1298">
        <v>0</v>
      </c>
      <c r="AK1298">
        <v>0</v>
      </c>
      <c r="AL1298">
        <v>0</v>
      </c>
      <c r="AM1298">
        <v>0</v>
      </c>
      <c r="AN1298">
        <v>0</v>
      </c>
      <c r="AO1298">
        <v>0</v>
      </c>
      <c r="AP1298" t="s">
        <v>345</v>
      </c>
      <c r="AQ1298">
        <v>1</v>
      </c>
      <c r="AR1298">
        <v>0</v>
      </c>
      <c r="AS1298">
        <v>0</v>
      </c>
      <c r="AT1298">
        <v>0</v>
      </c>
      <c r="AU1298">
        <v>0</v>
      </c>
      <c r="AV1298">
        <v>0</v>
      </c>
      <c r="AW1298">
        <v>0</v>
      </c>
      <c r="AX1298">
        <v>0</v>
      </c>
      <c r="AY1298" t="s">
        <v>345</v>
      </c>
      <c r="AZ1298">
        <v>1</v>
      </c>
      <c r="BA1298">
        <v>0</v>
      </c>
      <c r="BB1298">
        <v>0</v>
      </c>
      <c r="BC1298">
        <v>0</v>
      </c>
      <c r="BD1298">
        <v>0</v>
      </c>
      <c r="BE1298">
        <v>0</v>
      </c>
      <c r="BF1298">
        <v>0</v>
      </c>
      <c r="BG1298">
        <v>0</v>
      </c>
      <c r="BH1298">
        <v>0</v>
      </c>
      <c r="BI1298" t="s">
        <v>51</v>
      </c>
      <c r="BK1298" t="s">
        <v>131</v>
      </c>
      <c r="BL1298" t="s">
        <v>129</v>
      </c>
      <c r="BM1298" t="s">
        <v>131</v>
      </c>
      <c r="BN1298" t="s">
        <v>117</v>
      </c>
      <c r="BO1298" t="s">
        <v>935</v>
      </c>
      <c r="BP1298">
        <v>0</v>
      </c>
      <c r="BQ1298">
        <v>0</v>
      </c>
      <c r="BR1298">
        <v>0</v>
      </c>
      <c r="BS1298">
        <v>0</v>
      </c>
      <c r="BT1298">
        <v>0</v>
      </c>
      <c r="BU1298">
        <v>0</v>
      </c>
      <c r="BV1298">
        <v>0</v>
      </c>
      <c r="BW1298">
        <v>0</v>
      </c>
      <c r="BX1298">
        <v>0</v>
      </c>
      <c r="BY1298">
        <v>0</v>
      </c>
      <c r="BZ1298">
        <v>0</v>
      </c>
      <c r="CA1298">
        <v>0</v>
      </c>
      <c r="CB1298">
        <v>0</v>
      </c>
      <c r="CC1298">
        <v>1</v>
      </c>
      <c r="CD1298">
        <v>0</v>
      </c>
      <c r="CE1298" t="s">
        <v>200</v>
      </c>
      <c r="CG1298" t="s">
        <v>335</v>
      </c>
      <c r="CH1298" t="s">
        <v>3687</v>
      </c>
      <c r="CI1298" t="s">
        <v>128</v>
      </c>
      <c r="CJ1298" t="s">
        <v>53</v>
      </c>
      <c r="CK1298" t="s">
        <v>3688</v>
      </c>
      <c r="CL1298" t="s">
        <v>55</v>
      </c>
      <c r="CM1298" t="s">
        <v>3689</v>
      </c>
      <c r="CN1298" t="s">
        <v>336</v>
      </c>
      <c r="CO1298" t="s">
        <v>3690</v>
      </c>
      <c r="CP1298">
        <v>0</v>
      </c>
      <c r="CR1298" t="s">
        <v>3691</v>
      </c>
      <c r="CS1298" t="s">
        <v>347</v>
      </c>
      <c r="CT1298" t="s">
        <v>3692</v>
      </c>
    </row>
    <row r="1299" spans="1:98" customFormat="1">
      <c r="A1299">
        <v>105388</v>
      </c>
      <c r="B1299" t="s">
        <v>445</v>
      </c>
      <c r="C1299" t="s">
        <v>322</v>
      </c>
      <c r="D1299">
        <v>1986</v>
      </c>
      <c r="E1299">
        <v>40</v>
      </c>
      <c r="F1299" t="s">
        <v>387</v>
      </c>
      <c r="G1299" t="s">
        <v>80</v>
      </c>
      <c r="H1299" t="s">
        <v>837</v>
      </c>
      <c r="I1299" t="s">
        <v>324</v>
      </c>
      <c r="J1299" t="s">
        <v>325</v>
      </c>
      <c r="K1299" s="329">
        <v>46117.855752314812</v>
      </c>
      <c r="L1299" t="s">
        <v>309</v>
      </c>
      <c r="M1299" t="s">
        <v>366</v>
      </c>
      <c r="N1299" t="s">
        <v>368</v>
      </c>
      <c r="O1299" t="s">
        <v>328</v>
      </c>
      <c r="P1299" t="s">
        <v>329</v>
      </c>
      <c r="R1299" t="s">
        <v>125</v>
      </c>
      <c r="S1299" t="s">
        <v>125</v>
      </c>
      <c r="T1299" t="s">
        <v>330</v>
      </c>
      <c r="U1299" t="s">
        <v>331</v>
      </c>
      <c r="V1299" t="s">
        <v>112</v>
      </c>
      <c r="W1299" t="s">
        <v>3693</v>
      </c>
      <c r="X1299">
        <v>1</v>
      </c>
      <c r="Y1299">
        <v>0</v>
      </c>
      <c r="Z1299">
        <v>1</v>
      </c>
      <c r="AA1299">
        <v>0</v>
      </c>
      <c r="AB1299">
        <v>0</v>
      </c>
      <c r="AC1299">
        <v>0</v>
      </c>
      <c r="AD1299">
        <v>0</v>
      </c>
      <c r="AE1299">
        <v>0</v>
      </c>
      <c r="AF1299">
        <v>0</v>
      </c>
      <c r="AG1299">
        <v>1</v>
      </c>
      <c r="AH1299">
        <v>0</v>
      </c>
      <c r="AI1299">
        <v>1</v>
      </c>
      <c r="AJ1299">
        <v>0</v>
      </c>
      <c r="AK1299">
        <v>0</v>
      </c>
      <c r="AL1299">
        <v>0</v>
      </c>
      <c r="AM1299">
        <v>0</v>
      </c>
      <c r="AN1299">
        <v>0</v>
      </c>
      <c r="AO1299">
        <v>0</v>
      </c>
      <c r="AP1299" t="s">
        <v>558</v>
      </c>
      <c r="AQ1299">
        <v>1</v>
      </c>
      <c r="AR1299">
        <v>0</v>
      </c>
      <c r="AS1299">
        <v>0</v>
      </c>
      <c r="AT1299">
        <v>1</v>
      </c>
      <c r="AU1299">
        <v>0</v>
      </c>
      <c r="AV1299">
        <v>0</v>
      </c>
      <c r="AW1299">
        <v>0</v>
      </c>
      <c r="AX1299">
        <v>0</v>
      </c>
      <c r="AY1299" t="s">
        <v>558</v>
      </c>
      <c r="AZ1299">
        <v>1</v>
      </c>
      <c r="BA1299">
        <v>0</v>
      </c>
      <c r="BB1299">
        <v>0</v>
      </c>
      <c r="BC1299">
        <v>1</v>
      </c>
      <c r="BD1299">
        <v>0</v>
      </c>
      <c r="BE1299">
        <v>0</v>
      </c>
      <c r="BF1299">
        <v>0</v>
      </c>
      <c r="BG1299">
        <v>0</v>
      </c>
      <c r="BH1299">
        <v>0</v>
      </c>
      <c r="BI1299" t="s">
        <v>51</v>
      </c>
      <c r="BJ1299" t="s">
        <v>3694</v>
      </c>
      <c r="BK1299" t="s">
        <v>134</v>
      </c>
      <c r="BL1299" t="s">
        <v>132</v>
      </c>
      <c r="BM1299" t="s">
        <v>132</v>
      </c>
      <c r="BN1299" t="s">
        <v>117</v>
      </c>
      <c r="BO1299" t="s">
        <v>930</v>
      </c>
      <c r="BP1299">
        <v>1</v>
      </c>
      <c r="BQ1299">
        <v>0</v>
      </c>
      <c r="BR1299">
        <v>0</v>
      </c>
      <c r="BS1299">
        <v>1</v>
      </c>
      <c r="BT1299">
        <v>0</v>
      </c>
      <c r="BU1299">
        <v>0</v>
      </c>
      <c r="BV1299">
        <v>0</v>
      </c>
      <c r="BW1299">
        <v>0</v>
      </c>
      <c r="BX1299">
        <v>0</v>
      </c>
      <c r="BY1299">
        <v>0</v>
      </c>
      <c r="BZ1299">
        <v>0</v>
      </c>
      <c r="CA1299">
        <v>0</v>
      </c>
      <c r="CB1299">
        <v>0</v>
      </c>
      <c r="CC1299">
        <v>0</v>
      </c>
      <c r="CD1299">
        <v>0</v>
      </c>
      <c r="CE1299" t="s">
        <v>137</v>
      </c>
      <c r="CG1299" t="s">
        <v>140</v>
      </c>
      <c r="CI1299" t="s">
        <v>128</v>
      </c>
      <c r="CJ1299" t="s">
        <v>51</v>
      </c>
      <c r="CL1299" t="s">
        <v>51</v>
      </c>
      <c r="CN1299" t="s">
        <v>346</v>
      </c>
      <c r="CP1299">
        <v>9</v>
      </c>
      <c r="CQ1299" t="s">
        <v>3695</v>
      </c>
      <c r="CR1299" t="s">
        <v>3642</v>
      </c>
      <c r="CS1299" t="s">
        <v>337</v>
      </c>
      <c r="CT1299" t="s">
        <v>3696</v>
      </c>
    </row>
    <row r="1300" spans="1:98" customFormat="1">
      <c r="A1300">
        <v>199107</v>
      </c>
      <c r="B1300" t="s">
        <v>1372</v>
      </c>
      <c r="C1300" t="s">
        <v>360</v>
      </c>
      <c r="D1300">
        <v>1978</v>
      </c>
      <c r="E1300">
        <v>48</v>
      </c>
      <c r="F1300" t="s">
        <v>387</v>
      </c>
      <c r="G1300" t="s">
        <v>74</v>
      </c>
      <c r="H1300" t="s">
        <v>842</v>
      </c>
      <c r="I1300" t="s">
        <v>471</v>
      </c>
      <c r="J1300" t="s">
        <v>350</v>
      </c>
      <c r="K1300" s="329">
        <v>46117.855104166665</v>
      </c>
      <c r="L1300" t="s">
        <v>309</v>
      </c>
      <c r="M1300" t="s">
        <v>1372</v>
      </c>
      <c r="N1300" t="s">
        <v>1402</v>
      </c>
      <c r="O1300" t="s">
        <v>377</v>
      </c>
      <c r="P1300" t="s">
        <v>365</v>
      </c>
      <c r="Q1300" t="s">
        <v>304</v>
      </c>
      <c r="R1300" t="s">
        <v>122</v>
      </c>
      <c r="S1300" t="s">
        <v>122</v>
      </c>
      <c r="T1300" t="s">
        <v>343</v>
      </c>
      <c r="U1300" t="s">
        <v>331</v>
      </c>
      <c r="V1300" t="s">
        <v>106</v>
      </c>
      <c r="W1300" t="s">
        <v>686</v>
      </c>
      <c r="X1300">
        <v>1</v>
      </c>
      <c r="Y1300">
        <v>0</v>
      </c>
      <c r="Z1300">
        <v>1</v>
      </c>
      <c r="AA1300">
        <v>0</v>
      </c>
      <c r="AB1300">
        <v>0</v>
      </c>
      <c r="AC1300">
        <v>0</v>
      </c>
      <c r="AD1300">
        <v>0</v>
      </c>
      <c r="AE1300">
        <v>0</v>
      </c>
      <c r="AF1300">
        <v>0</v>
      </c>
      <c r="AG1300">
        <v>0</v>
      </c>
      <c r="AH1300">
        <v>1</v>
      </c>
      <c r="AI1300">
        <v>0</v>
      </c>
      <c r="AJ1300">
        <v>0</v>
      </c>
      <c r="AK1300">
        <v>0</v>
      </c>
      <c r="AL1300">
        <v>0</v>
      </c>
      <c r="AM1300">
        <v>0</v>
      </c>
      <c r="AN1300">
        <v>0</v>
      </c>
      <c r="AO1300">
        <v>0</v>
      </c>
      <c r="AP1300" t="s">
        <v>345</v>
      </c>
      <c r="AQ1300">
        <v>1</v>
      </c>
      <c r="AR1300">
        <v>0</v>
      </c>
      <c r="AS1300">
        <v>0</v>
      </c>
      <c r="AT1300">
        <v>0</v>
      </c>
      <c r="AU1300">
        <v>0</v>
      </c>
      <c r="AV1300">
        <v>0</v>
      </c>
      <c r="AW1300">
        <v>0</v>
      </c>
      <c r="AX1300">
        <v>0</v>
      </c>
      <c r="AY1300" t="s">
        <v>345</v>
      </c>
      <c r="AZ1300">
        <v>1</v>
      </c>
      <c r="BA1300">
        <v>0</v>
      </c>
      <c r="BB1300">
        <v>0</v>
      </c>
      <c r="BC1300">
        <v>0</v>
      </c>
      <c r="BD1300">
        <v>0</v>
      </c>
      <c r="BE1300">
        <v>0</v>
      </c>
      <c r="BF1300">
        <v>0</v>
      </c>
      <c r="BG1300">
        <v>0</v>
      </c>
      <c r="BH1300">
        <v>0</v>
      </c>
      <c r="BI1300" t="s">
        <v>53</v>
      </c>
      <c r="BJ1300" t="s">
        <v>3697</v>
      </c>
      <c r="BK1300" t="s">
        <v>131</v>
      </c>
      <c r="BL1300" t="s">
        <v>129</v>
      </c>
      <c r="BM1300" t="s">
        <v>130</v>
      </c>
      <c r="BN1300" t="s">
        <v>117</v>
      </c>
      <c r="BO1300" t="s">
        <v>3698</v>
      </c>
      <c r="BP1300">
        <v>0</v>
      </c>
      <c r="BQ1300">
        <v>0</v>
      </c>
      <c r="BR1300">
        <v>0</v>
      </c>
      <c r="BS1300">
        <v>0</v>
      </c>
      <c r="BT1300">
        <v>0</v>
      </c>
      <c r="BU1300">
        <v>0</v>
      </c>
      <c r="BV1300">
        <v>0</v>
      </c>
      <c r="BW1300">
        <v>0</v>
      </c>
      <c r="BX1300">
        <v>0</v>
      </c>
      <c r="BY1300">
        <v>0</v>
      </c>
      <c r="BZ1300">
        <v>1</v>
      </c>
      <c r="CA1300">
        <v>0</v>
      </c>
      <c r="CB1300">
        <v>0</v>
      </c>
      <c r="CC1300">
        <v>1</v>
      </c>
      <c r="CD1300" t="s">
        <v>1092</v>
      </c>
      <c r="CE1300" t="s">
        <v>153</v>
      </c>
      <c r="CG1300" t="s">
        <v>335</v>
      </c>
      <c r="CI1300" t="s">
        <v>129</v>
      </c>
      <c r="CJ1300" t="s">
        <v>52</v>
      </c>
      <c r="CK1300" t="s">
        <v>3699</v>
      </c>
      <c r="CL1300" t="s">
        <v>52</v>
      </c>
      <c r="CM1300" t="s">
        <v>3700</v>
      </c>
      <c r="CN1300" t="s">
        <v>336</v>
      </c>
      <c r="CO1300" t="s">
        <v>3701</v>
      </c>
      <c r="CP1300">
        <v>7</v>
      </c>
      <c r="CQ1300" t="s">
        <v>3702</v>
      </c>
      <c r="CS1300" t="s">
        <v>337</v>
      </c>
      <c r="CT1300" t="s">
        <v>3703</v>
      </c>
    </row>
    <row r="1301" spans="1:98" customFormat="1">
      <c r="A1301">
        <v>199106</v>
      </c>
      <c r="B1301" t="s">
        <v>370</v>
      </c>
      <c r="C1301" t="s">
        <v>303</v>
      </c>
      <c r="D1301">
        <v>1996</v>
      </c>
      <c r="E1301">
        <v>30</v>
      </c>
      <c r="F1301" t="s">
        <v>57</v>
      </c>
      <c r="G1301" t="s">
        <v>82</v>
      </c>
      <c r="H1301" t="s">
        <v>874</v>
      </c>
      <c r="I1301" t="s">
        <v>361</v>
      </c>
      <c r="J1301" t="s">
        <v>350</v>
      </c>
      <c r="K1301" s="329">
        <v>46117.846539351849</v>
      </c>
      <c r="L1301" t="s">
        <v>309</v>
      </c>
      <c r="M1301" t="s">
        <v>1372</v>
      </c>
      <c r="N1301" t="s">
        <v>1402</v>
      </c>
      <c r="O1301" t="s">
        <v>377</v>
      </c>
      <c r="P1301" t="s">
        <v>365</v>
      </c>
      <c r="Q1301" t="s">
        <v>304</v>
      </c>
      <c r="R1301" t="s">
        <v>122</v>
      </c>
      <c r="S1301" t="s">
        <v>122</v>
      </c>
      <c r="T1301" t="s">
        <v>343</v>
      </c>
      <c r="U1301" t="s">
        <v>331</v>
      </c>
      <c r="V1301" t="s">
        <v>110</v>
      </c>
      <c r="W1301" t="s">
        <v>513</v>
      </c>
      <c r="X1301">
        <v>0</v>
      </c>
      <c r="Y1301">
        <v>0</v>
      </c>
      <c r="Z1301">
        <v>0</v>
      </c>
      <c r="AA1301">
        <v>0</v>
      </c>
      <c r="AB1301">
        <v>0</v>
      </c>
      <c r="AC1301">
        <v>0</v>
      </c>
      <c r="AD1301">
        <v>0</v>
      </c>
      <c r="AE1301">
        <v>0</v>
      </c>
      <c r="AF1301">
        <v>0</v>
      </c>
      <c r="AG1301">
        <v>0</v>
      </c>
      <c r="AH1301">
        <v>1</v>
      </c>
      <c r="AI1301">
        <v>0</v>
      </c>
      <c r="AJ1301">
        <v>0</v>
      </c>
      <c r="AK1301">
        <v>0</v>
      </c>
      <c r="AL1301">
        <v>0</v>
      </c>
      <c r="AM1301">
        <v>0</v>
      </c>
      <c r="AN1301">
        <v>0</v>
      </c>
      <c r="AO1301">
        <v>0</v>
      </c>
      <c r="AP1301" t="s">
        <v>345</v>
      </c>
      <c r="AQ1301">
        <v>1</v>
      </c>
      <c r="AR1301">
        <v>0</v>
      </c>
      <c r="AS1301">
        <v>0</v>
      </c>
      <c r="AT1301">
        <v>0</v>
      </c>
      <c r="AU1301">
        <v>0</v>
      </c>
      <c r="AV1301">
        <v>0</v>
      </c>
      <c r="AW1301">
        <v>0</v>
      </c>
      <c r="AX1301">
        <v>0</v>
      </c>
      <c r="AY1301" t="s">
        <v>345</v>
      </c>
      <c r="AZ1301">
        <v>1</v>
      </c>
      <c r="BA1301">
        <v>0</v>
      </c>
      <c r="BB1301">
        <v>0</v>
      </c>
      <c r="BC1301">
        <v>0</v>
      </c>
      <c r="BD1301">
        <v>0</v>
      </c>
      <c r="BE1301">
        <v>0</v>
      </c>
      <c r="BF1301">
        <v>0</v>
      </c>
      <c r="BG1301">
        <v>0</v>
      </c>
      <c r="BH1301">
        <v>0</v>
      </c>
      <c r="BK1301" t="s">
        <v>131</v>
      </c>
      <c r="BL1301" t="s">
        <v>129</v>
      </c>
      <c r="BM1301" t="s">
        <v>131</v>
      </c>
      <c r="BN1301" t="s">
        <v>117</v>
      </c>
      <c r="BO1301" t="s">
        <v>935</v>
      </c>
      <c r="BP1301">
        <v>0</v>
      </c>
      <c r="BQ1301">
        <v>0</v>
      </c>
      <c r="BR1301">
        <v>0</v>
      </c>
      <c r="BS1301">
        <v>0</v>
      </c>
      <c r="BT1301">
        <v>0</v>
      </c>
      <c r="BU1301">
        <v>0</v>
      </c>
      <c r="BV1301">
        <v>0</v>
      </c>
      <c r="BW1301">
        <v>0</v>
      </c>
      <c r="BX1301">
        <v>0</v>
      </c>
      <c r="BY1301">
        <v>0</v>
      </c>
      <c r="BZ1301">
        <v>0</v>
      </c>
      <c r="CA1301">
        <v>0</v>
      </c>
      <c r="CB1301">
        <v>0</v>
      </c>
      <c r="CC1301">
        <v>1</v>
      </c>
      <c r="CD1301">
        <v>0</v>
      </c>
      <c r="CE1301" t="s">
        <v>335</v>
      </c>
      <c r="CG1301" t="s">
        <v>146</v>
      </c>
      <c r="CI1301" t="s">
        <v>128</v>
      </c>
      <c r="CJ1301" t="s">
        <v>52</v>
      </c>
      <c r="CK1301" t="s">
        <v>3704</v>
      </c>
      <c r="CL1301" t="s">
        <v>52</v>
      </c>
      <c r="CN1301" t="s">
        <v>336</v>
      </c>
      <c r="CO1301" t="s">
        <v>3705</v>
      </c>
      <c r="CP1301">
        <v>6</v>
      </c>
      <c r="CS1301" t="s">
        <v>347</v>
      </c>
    </row>
    <row r="1302" spans="1:98" customFormat="1">
      <c r="A1302">
        <v>199105</v>
      </c>
      <c r="B1302" t="s">
        <v>650</v>
      </c>
      <c r="C1302" t="s">
        <v>322</v>
      </c>
      <c r="D1302">
        <v>1967</v>
      </c>
      <c r="E1302">
        <v>59</v>
      </c>
      <c r="F1302" t="s">
        <v>58</v>
      </c>
      <c r="G1302" t="s">
        <v>71</v>
      </c>
      <c r="H1302" t="s">
        <v>581</v>
      </c>
      <c r="I1302" t="s">
        <v>575</v>
      </c>
      <c r="J1302" t="s">
        <v>350</v>
      </c>
      <c r="K1302" s="329">
        <v>46117.842777777776</v>
      </c>
      <c r="L1302" t="s">
        <v>309</v>
      </c>
      <c r="M1302" t="s">
        <v>650</v>
      </c>
      <c r="N1302" t="s">
        <v>651</v>
      </c>
      <c r="O1302" t="s">
        <v>507</v>
      </c>
      <c r="P1302" t="s">
        <v>342</v>
      </c>
      <c r="R1302" t="s">
        <v>122</v>
      </c>
      <c r="S1302" t="s">
        <v>122</v>
      </c>
      <c r="T1302" t="s">
        <v>394</v>
      </c>
      <c r="U1302" t="s">
        <v>331</v>
      </c>
      <c r="V1302" t="s">
        <v>105</v>
      </c>
      <c r="W1302" t="s">
        <v>1284</v>
      </c>
      <c r="X1302">
        <v>0</v>
      </c>
      <c r="Y1302">
        <v>0</v>
      </c>
      <c r="Z1302">
        <v>1</v>
      </c>
      <c r="AA1302">
        <v>1</v>
      </c>
      <c r="AB1302">
        <v>0</v>
      </c>
      <c r="AC1302">
        <v>0</v>
      </c>
      <c r="AD1302">
        <v>0</v>
      </c>
      <c r="AE1302">
        <v>0</v>
      </c>
      <c r="AF1302">
        <v>0</v>
      </c>
      <c r="AG1302">
        <v>0</v>
      </c>
      <c r="AH1302">
        <v>0</v>
      </c>
      <c r="AI1302">
        <v>0</v>
      </c>
      <c r="AJ1302">
        <v>0</v>
      </c>
      <c r="AK1302">
        <v>0</v>
      </c>
      <c r="AL1302">
        <v>0</v>
      </c>
      <c r="AM1302">
        <v>0</v>
      </c>
      <c r="AN1302">
        <v>0</v>
      </c>
      <c r="AO1302" t="s">
        <v>1817</v>
      </c>
      <c r="AP1302" t="s">
        <v>464</v>
      </c>
      <c r="AQ1302">
        <v>0</v>
      </c>
      <c r="AR1302">
        <v>0</v>
      </c>
      <c r="AS1302">
        <v>0</v>
      </c>
      <c r="AT1302">
        <v>1</v>
      </c>
      <c r="AU1302">
        <v>0</v>
      </c>
      <c r="AV1302">
        <v>0</v>
      </c>
      <c r="AW1302">
        <v>0</v>
      </c>
      <c r="AX1302">
        <v>0</v>
      </c>
      <c r="AY1302" t="s">
        <v>577</v>
      </c>
      <c r="AZ1302">
        <v>0</v>
      </c>
      <c r="BA1302">
        <v>1</v>
      </c>
      <c r="BB1302">
        <v>0</v>
      </c>
      <c r="BC1302">
        <v>1</v>
      </c>
      <c r="BD1302">
        <v>0</v>
      </c>
      <c r="BE1302">
        <v>0</v>
      </c>
      <c r="BF1302">
        <v>0</v>
      </c>
      <c r="BG1302">
        <v>0</v>
      </c>
      <c r="BH1302">
        <v>0</v>
      </c>
      <c r="BI1302" t="s">
        <v>52</v>
      </c>
      <c r="BK1302" t="s">
        <v>130</v>
      </c>
      <c r="BL1302" t="s">
        <v>131</v>
      </c>
      <c r="BM1302" t="s">
        <v>129</v>
      </c>
      <c r="BN1302" t="s">
        <v>120</v>
      </c>
      <c r="BO1302" t="s">
        <v>935</v>
      </c>
      <c r="BP1302">
        <v>0</v>
      </c>
      <c r="BQ1302">
        <v>0</v>
      </c>
      <c r="BR1302">
        <v>0</v>
      </c>
      <c r="BS1302">
        <v>0</v>
      </c>
      <c r="BT1302">
        <v>0</v>
      </c>
      <c r="BU1302">
        <v>0</v>
      </c>
      <c r="BV1302">
        <v>0</v>
      </c>
      <c r="BW1302">
        <v>0</v>
      </c>
      <c r="BX1302">
        <v>0</v>
      </c>
      <c r="BY1302">
        <v>0</v>
      </c>
      <c r="BZ1302">
        <v>0</v>
      </c>
      <c r="CA1302">
        <v>0</v>
      </c>
      <c r="CB1302">
        <v>0</v>
      </c>
      <c r="CC1302">
        <v>1</v>
      </c>
      <c r="CD1302">
        <v>0</v>
      </c>
      <c r="CE1302" t="s">
        <v>182</v>
      </c>
      <c r="CG1302" t="s">
        <v>244</v>
      </c>
      <c r="CI1302" t="s">
        <v>129</v>
      </c>
      <c r="CJ1302" t="s">
        <v>52</v>
      </c>
      <c r="CL1302" t="s">
        <v>52</v>
      </c>
      <c r="CN1302" t="s">
        <v>346</v>
      </c>
      <c r="CP1302">
        <v>8</v>
      </c>
      <c r="CQ1302" t="s">
        <v>1817</v>
      </c>
      <c r="CS1302" t="s">
        <v>337</v>
      </c>
    </row>
    <row r="1303" spans="1:98" customFormat="1">
      <c r="A1303">
        <v>199106</v>
      </c>
      <c r="B1303" t="s">
        <v>370</v>
      </c>
      <c r="C1303" t="s">
        <v>303</v>
      </c>
      <c r="D1303">
        <v>1996</v>
      </c>
      <c r="E1303">
        <v>30</v>
      </c>
      <c r="F1303" t="s">
        <v>57</v>
      </c>
      <c r="G1303" t="s">
        <v>82</v>
      </c>
      <c r="H1303" t="s">
        <v>874</v>
      </c>
      <c r="I1303" t="s">
        <v>361</v>
      </c>
      <c r="J1303" t="s">
        <v>350</v>
      </c>
      <c r="K1303" s="329">
        <v>46117.841585648152</v>
      </c>
      <c r="L1303" t="s">
        <v>309</v>
      </c>
      <c r="M1303" t="s">
        <v>370</v>
      </c>
      <c r="N1303" t="s">
        <v>539</v>
      </c>
      <c r="O1303" t="s">
        <v>377</v>
      </c>
      <c r="P1303" t="s">
        <v>365</v>
      </c>
      <c r="Q1303" t="s">
        <v>304</v>
      </c>
      <c r="R1303" t="s">
        <v>122</v>
      </c>
      <c r="S1303" t="s">
        <v>122</v>
      </c>
      <c r="T1303" t="s">
        <v>343</v>
      </c>
      <c r="U1303" t="s">
        <v>331</v>
      </c>
      <c r="V1303" t="s">
        <v>110</v>
      </c>
      <c r="W1303" t="s">
        <v>629</v>
      </c>
      <c r="X1303">
        <v>1</v>
      </c>
      <c r="Y1303">
        <v>1</v>
      </c>
      <c r="Z1303">
        <v>1</v>
      </c>
      <c r="AA1303">
        <v>0</v>
      </c>
      <c r="AB1303">
        <v>1</v>
      </c>
      <c r="AC1303">
        <v>0</v>
      </c>
      <c r="AD1303">
        <v>0</v>
      </c>
      <c r="AE1303">
        <v>0</v>
      </c>
      <c r="AF1303">
        <v>0</v>
      </c>
      <c r="AG1303">
        <v>0</v>
      </c>
      <c r="AH1303">
        <v>1</v>
      </c>
      <c r="AI1303">
        <v>0</v>
      </c>
      <c r="AJ1303">
        <v>0</v>
      </c>
      <c r="AK1303">
        <v>0</v>
      </c>
      <c r="AL1303">
        <v>0</v>
      </c>
      <c r="AM1303">
        <v>0</v>
      </c>
      <c r="AN1303">
        <v>0</v>
      </c>
      <c r="AO1303">
        <v>0</v>
      </c>
      <c r="AP1303" t="s">
        <v>345</v>
      </c>
      <c r="AQ1303">
        <v>1</v>
      </c>
      <c r="AR1303">
        <v>0</v>
      </c>
      <c r="AS1303">
        <v>0</v>
      </c>
      <c r="AT1303">
        <v>0</v>
      </c>
      <c r="AU1303">
        <v>0</v>
      </c>
      <c r="AV1303">
        <v>0</v>
      </c>
      <c r="AW1303">
        <v>0</v>
      </c>
      <c r="AX1303">
        <v>0</v>
      </c>
      <c r="AY1303" t="s">
        <v>345</v>
      </c>
      <c r="AZ1303">
        <v>1</v>
      </c>
      <c r="BA1303">
        <v>0</v>
      </c>
      <c r="BB1303">
        <v>0</v>
      </c>
      <c r="BC1303">
        <v>0</v>
      </c>
      <c r="BD1303">
        <v>0</v>
      </c>
      <c r="BE1303">
        <v>0</v>
      </c>
      <c r="BF1303">
        <v>0</v>
      </c>
      <c r="BG1303">
        <v>0</v>
      </c>
      <c r="BH1303">
        <v>0</v>
      </c>
      <c r="BK1303" t="s">
        <v>131</v>
      </c>
      <c r="BL1303" t="s">
        <v>129</v>
      </c>
      <c r="BM1303" t="s">
        <v>131</v>
      </c>
      <c r="BN1303" t="s">
        <v>117</v>
      </c>
      <c r="BO1303" t="s">
        <v>3706</v>
      </c>
      <c r="BP1303">
        <v>0</v>
      </c>
      <c r="BQ1303">
        <v>1</v>
      </c>
      <c r="BR1303">
        <v>0</v>
      </c>
      <c r="BS1303">
        <v>1</v>
      </c>
      <c r="BT1303">
        <v>1</v>
      </c>
      <c r="BU1303">
        <v>1</v>
      </c>
      <c r="BV1303">
        <v>0</v>
      </c>
      <c r="BW1303">
        <v>1</v>
      </c>
      <c r="BX1303">
        <v>0</v>
      </c>
      <c r="BY1303">
        <v>0</v>
      </c>
      <c r="BZ1303">
        <v>0</v>
      </c>
      <c r="CA1303">
        <v>1</v>
      </c>
      <c r="CB1303">
        <v>0</v>
      </c>
      <c r="CC1303">
        <v>1</v>
      </c>
      <c r="CD1303">
        <v>0</v>
      </c>
      <c r="CE1303" t="s">
        <v>335</v>
      </c>
      <c r="CF1303" t="s">
        <v>892</v>
      </c>
      <c r="CG1303" t="s">
        <v>335</v>
      </c>
      <c r="CH1303" t="s">
        <v>892</v>
      </c>
      <c r="CI1303" t="s">
        <v>127</v>
      </c>
      <c r="CJ1303" t="s">
        <v>52</v>
      </c>
      <c r="CK1303" t="s">
        <v>3707</v>
      </c>
      <c r="CL1303" t="s">
        <v>52</v>
      </c>
      <c r="CM1303" t="s">
        <v>3708</v>
      </c>
      <c r="CN1303" t="s">
        <v>346</v>
      </c>
      <c r="CP1303">
        <v>4</v>
      </c>
      <c r="CS1303" t="s">
        <v>347</v>
      </c>
    </row>
    <row r="1304" spans="1:98" customFormat="1">
      <c r="A1304">
        <v>199104</v>
      </c>
      <c r="B1304" t="s">
        <v>570</v>
      </c>
      <c r="C1304" t="s">
        <v>360</v>
      </c>
      <c r="D1304">
        <v>1970</v>
      </c>
      <c r="E1304">
        <v>56</v>
      </c>
      <c r="F1304" t="s">
        <v>58</v>
      </c>
      <c r="G1304" t="s">
        <v>49</v>
      </c>
      <c r="H1304" t="s">
        <v>442</v>
      </c>
      <c r="I1304" t="s">
        <v>367</v>
      </c>
      <c r="J1304" t="s">
        <v>325</v>
      </c>
      <c r="K1304" s="329">
        <v>46117.828449074077</v>
      </c>
      <c r="L1304" t="s">
        <v>309</v>
      </c>
      <c r="M1304" t="s">
        <v>570</v>
      </c>
      <c r="N1304" t="s">
        <v>571</v>
      </c>
      <c r="O1304" t="s">
        <v>442</v>
      </c>
      <c r="P1304" t="s">
        <v>405</v>
      </c>
      <c r="R1304" t="s">
        <v>383</v>
      </c>
      <c r="S1304" t="s">
        <v>121</v>
      </c>
      <c r="T1304" t="s">
        <v>121</v>
      </c>
      <c r="U1304" t="s">
        <v>331</v>
      </c>
      <c r="V1304" t="s">
        <v>107</v>
      </c>
      <c r="W1304" t="s">
        <v>498</v>
      </c>
      <c r="X1304">
        <v>0</v>
      </c>
      <c r="Y1304">
        <v>0</v>
      </c>
      <c r="Z1304">
        <v>1</v>
      </c>
      <c r="AA1304">
        <v>1</v>
      </c>
      <c r="AB1304">
        <v>0</v>
      </c>
      <c r="AC1304">
        <v>0</v>
      </c>
      <c r="AD1304">
        <v>0</v>
      </c>
      <c r="AE1304">
        <v>0</v>
      </c>
      <c r="AF1304">
        <v>0</v>
      </c>
      <c r="AG1304">
        <v>0</v>
      </c>
      <c r="AH1304">
        <v>0</v>
      </c>
      <c r="AI1304">
        <v>0</v>
      </c>
      <c r="AJ1304">
        <v>0</v>
      </c>
      <c r="AK1304">
        <v>0</v>
      </c>
      <c r="AL1304">
        <v>0</v>
      </c>
      <c r="AM1304">
        <v>0</v>
      </c>
      <c r="AN1304">
        <v>0</v>
      </c>
      <c r="AO1304">
        <v>0</v>
      </c>
      <c r="AP1304" t="s">
        <v>399</v>
      </c>
      <c r="AQ1304">
        <v>0</v>
      </c>
      <c r="AR1304">
        <v>0</v>
      </c>
      <c r="AS1304">
        <v>0</v>
      </c>
      <c r="AT1304">
        <v>0</v>
      </c>
      <c r="AU1304">
        <v>0</v>
      </c>
      <c r="AV1304">
        <v>0</v>
      </c>
      <c r="AW1304">
        <v>1</v>
      </c>
      <c r="AX1304">
        <v>0</v>
      </c>
      <c r="AY1304" t="s">
        <v>345</v>
      </c>
      <c r="AZ1304">
        <v>1</v>
      </c>
      <c r="BA1304">
        <v>0</v>
      </c>
      <c r="BB1304">
        <v>0</v>
      </c>
      <c r="BC1304">
        <v>0</v>
      </c>
      <c r="BD1304">
        <v>0</v>
      </c>
      <c r="BE1304">
        <v>0</v>
      </c>
      <c r="BF1304">
        <v>0</v>
      </c>
      <c r="BG1304">
        <v>0</v>
      </c>
      <c r="BH1304">
        <v>0</v>
      </c>
      <c r="BI1304" t="s">
        <v>51</v>
      </c>
      <c r="BK1304" t="s">
        <v>386</v>
      </c>
      <c r="BL1304" t="s">
        <v>127</v>
      </c>
      <c r="BM1304" t="s">
        <v>128</v>
      </c>
      <c r="BN1304" t="s">
        <v>120</v>
      </c>
      <c r="BO1304" t="s">
        <v>969</v>
      </c>
      <c r="BP1304">
        <v>0</v>
      </c>
      <c r="BQ1304">
        <v>0</v>
      </c>
      <c r="BR1304">
        <v>1</v>
      </c>
      <c r="BS1304">
        <v>0</v>
      </c>
      <c r="BT1304">
        <v>0</v>
      </c>
      <c r="BU1304">
        <v>0</v>
      </c>
      <c r="BV1304">
        <v>0</v>
      </c>
      <c r="BW1304">
        <v>1</v>
      </c>
      <c r="BX1304">
        <v>0</v>
      </c>
      <c r="BY1304">
        <v>0</v>
      </c>
      <c r="BZ1304">
        <v>0</v>
      </c>
      <c r="CA1304">
        <v>0</v>
      </c>
      <c r="CB1304">
        <v>0</v>
      </c>
      <c r="CC1304">
        <v>0</v>
      </c>
      <c r="CD1304">
        <v>0</v>
      </c>
      <c r="CE1304" t="s">
        <v>335</v>
      </c>
      <c r="CG1304" t="s">
        <v>335</v>
      </c>
      <c r="CI1304" t="s">
        <v>128</v>
      </c>
      <c r="CJ1304" t="s">
        <v>51</v>
      </c>
      <c r="CK1304" t="s">
        <v>3709</v>
      </c>
      <c r="CL1304" t="s">
        <v>51</v>
      </c>
      <c r="CN1304" t="s">
        <v>346</v>
      </c>
      <c r="CP1304">
        <v>6</v>
      </c>
      <c r="CS1304" t="s">
        <v>400</v>
      </c>
    </row>
    <row r="1305" spans="1:98" customFormat="1">
      <c r="A1305">
        <v>100144</v>
      </c>
      <c r="B1305" t="s">
        <v>1754</v>
      </c>
      <c r="C1305" t="s">
        <v>360</v>
      </c>
      <c r="D1305">
        <v>1970</v>
      </c>
      <c r="E1305">
        <v>56</v>
      </c>
      <c r="F1305" t="s">
        <v>58</v>
      </c>
      <c r="G1305" t="s">
        <v>49</v>
      </c>
      <c r="H1305" t="s">
        <v>415</v>
      </c>
      <c r="I1305" t="s">
        <v>410</v>
      </c>
      <c r="J1305" t="s">
        <v>325</v>
      </c>
      <c r="K1305" s="329">
        <v>46117.805856481478</v>
      </c>
      <c r="L1305" t="s">
        <v>309</v>
      </c>
      <c r="M1305" t="s">
        <v>551</v>
      </c>
      <c r="N1305" t="s">
        <v>552</v>
      </c>
      <c r="O1305" t="s">
        <v>553</v>
      </c>
      <c r="P1305" t="s">
        <v>382</v>
      </c>
      <c r="R1305" t="s">
        <v>383</v>
      </c>
      <c r="S1305" t="s">
        <v>121</v>
      </c>
      <c r="T1305" t="s">
        <v>121</v>
      </c>
      <c r="U1305" t="s">
        <v>331</v>
      </c>
      <c r="V1305" t="s">
        <v>106</v>
      </c>
      <c r="W1305" t="s">
        <v>470</v>
      </c>
      <c r="X1305">
        <v>0</v>
      </c>
      <c r="Y1305">
        <v>0</v>
      </c>
      <c r="Z1305">
        <v>1</v>
      </c>
      <c r="AA1305">
        <v>0</v>
      </c>
      <c r="AB1305">
        <v>0</v>
      </c>
      <c r="AC1305">
        <v>0</v>
      </c>
      <c r="AD1305">
        <v>0</v>
      </c>
      <c r="AE1305">
        <v>0</v>
      </c>
      <c r="AF1305">
        <v>0</v>
      </c>
      <c r="AG1305">
        <v>0</v>
      </c>
      <c r="AH1305">
        <v>0</v>
      </c>
      <c r="AI1305">
        <v>0</v>
      </c>
      <c r="AJ1305">
        <v>0</v>
      </c>
      <c r="AK1305">
        <v>0</v>
      </c>
      <c r="AL1305">
        <v>0</v>
      </c>
      <c r="AM1305">
        <v>0</v>
      </c>
      <c r="AN1305">
        <v>0</v>
      </c>
      <c r="AO1305">
        <v>0</v>
      </c>
      <c r="AP1305" t="s">
        <v>399</v>
      </c>
      <c r="AQ1305">
        <v>0</v>
      </c>
      <c r="AR1305">
        <v>0</v>
      </c>
      <c r="AS1305">
        <v>0</v>
      </c>
      <c r="AT1305">
        <v>0</v>
      </c>
      <c r="AU1305">
        <v>0</v>
      </c>
      <c r="AV1305">
        <v>0</v>
      </c>
      <c r="AW1305">
        <v>1</v>
      </c>
      <c r="AX1305">
        <v>0</v>
      </c>
      <c r="AY1305" t="s">
        <v>345</v>
      </c>
      <c r="AZ1305">
        <v>1</v>
      </c>
      <c r="BA1305">
        <v>0</v>
      </c>
      <c r="BB1305">
        <v>0</v>
      </c>
      <c r="BC1305">
        <v>0</v>
      </c>
      <c r="BD1305">
        <v>0</v>
      </c>
      <c r="BE1305">
        <v>0</v>
      </c>
      <c r="BF1305">
        <v>0</v>
      </c>
      <c r="BG1305">
        <v>0</v>
      </c>
      <c r="BH1305">
        <v>0</v>
      </c>
      <c r="BK1305" t="s">
        <v>128</v>
      </c>
      <c r="BL1305" t="s">
        <v>128</v>
      </c>
      <c r="BM1305" t="s">
        <v>128</v>
      </c>
      <c r="BN1305" t="s">
        <v>120</v>
      </c>
      <c r="BO1305" t="s">
        <v>933</v>
      </c>
      <c r="BP1305">
        <v>0</v>
      </c>
      <c r="BQ1305">
        <v>0</v>
      </c>
      <c r="BR1305">
        <v>0</v>
      </c>
      <c r="BS1305">
        <v>0</v>
      </c>
      <c r="BT1305">
        <v>0</v>
      </c>
      <c r="BU1305">
        <v>0</v>
      </c>
      <c r="BV1305">
        <v>0</v>
      </c>
      <c r="BW1305">
        <v>0</v>
      </c>
      <c r="BX1305">
        <v>0</v>
      </c>
      <c r="BY1305">
        <v>0</v>
      </c>
      <c r="BZ1305">
        <v>0</v>
      </c>
      <c r="CA1305">
        <v>1</v>
      </c>
      <c r="CB1305">
        <v>0</v>
      </c>
      <c r="CC1305">
        <v>0</v>
      </c>
      <c r="CD1305">
        <v>0</v>
      </c>
      <c r="CE1305" t="s">
        <v>335</v>
      </c>
      <c r="CG1305" t="s">
        <v>335</v>
      </c>
      <c r="CI1305" t="s">
        <v>128</v>
      </c>
      <c r="CJ1305" t="s">
        <v>52</v>
      </c>
      <c r="CL1305" t="s">
        <v>52</v>
      </c>
      <c r="CN1305" t="s">
        <v>346</v>
      </c>
      <c r="CP1305">
        <v>7</v>
      </c>
      <c r="CS1305" t="s">
        <v>400</v>
      </c>
      <c r="CT1305" t="s">
        <v>3710</v>
      </c>
    </row>
    <row r="1306" spans="1:98" customFormat="1">
      <c r="A1306">
        <v>199103</v>
      </c>
      <c r="B1306" t="s">
        <v>425</v>
      </c>
      <c r="C1306" t="s">
        <v>322</v>
      </c>
      <c r="D1306">
        <v>1995</v>
      </c>
      <c r="E1306">
        <v>31</v>
      </c>
      <c r="F1306" t="s">
        <v>57</v>
      </c>
      <c r="G1306" t="s">
        <v>80</v>
      </c>
      <c r="H1306" t="s">
        <v>1590</v>
      </c>
      <c r="I1306" t="s">
        <v>367</v>
      </c>
      <c r="J1306" t="s">
        <v>350</v>
      </c>
      <c r="K1306" s="329">
        <v>46117.803402777776</v>
      </c>
      <c r="L1306" t="s">
        <v>309</v>
      </c>
      <c r="M1306" t="s">
        <v>425</v>
      </c>
      <c r="N1306" t="s">
        <v>426</v>
      </c>
      <c r="O1306" t="s">
        <v>364</v>
      </c>
      <c r="P1306" t="s">
        <v>365</v>
      </c>
      <c r="R1306" t="s">
        <v>123</v>
      </c>
      <c r="S1306" t="s">
        <v>122</v>
      </c>
      <c r="T1306" t="s">
        <v>343</v>
      </c>
      <c r="U1306" t="s">
        <v>372</v>
      </c>
      <c r="V1306" t="s">
        <v>107</v>
      </c>
      <c r="W1306" t="s">
        <v>486</v>
      </c>
      <c r="X1306">
        <v>0</v>
      </c>
      <c r="Y1306">
        <v>1</v>
      </c>
      <c r="Z1306">
        <v>0</v>
      </c>
      <c r="AA1306">
        <v>0</v>
      </c>
      <c r="AB1306">
        <v>0</v>
      </c>
      <c r="AC1306">
        <v>1</v>
      </c>
      <c r="AD1306">
        <v>0</v>
      </c>
      <c r="AE1306">
        <v>0</v>
      </c>
      <c r="AF1306">
        <v>0</v>
      </c>
      <c r="AG1306">
        <v>0</v>
      </c>
      <c r="AH1306">
        <v>0</v>
      </c>
      <c r="AI1306">
        <v>0</v>
      </c>
      <c r="AJ1306">
        <v>0</v>
      </c>
      <c r="AK1306">
        <v>0</v>
      </c>
      <c r="AL1306">
        <v>0</v>
      </c>
      <c r="AM1306">
        <v>0</v>
      </c>
      <c r="AN1306">
        <v>0</v>
      </c>
      <c r="AO1306">
        <v>0</v>
      </c>
      <c r="AP1306" t="s">
        <v>345</v>
      </c>
      <c r="AQ1306">
        <v>1</v>
      </c>
      <c r="AR1306">
        <v>0</v>
      </c>
      <c r="AS1306">
        <v>0</v>
      </c>
      <c r="AT1306">
        <v>0</v>
      </c>
      <c r="AU1306">
        <v>0</v>
      </c>
      <c r="AV1306">
        <v>0</v>
      </c>
      <c r="AW1306">
        <v>0</v>
      </c>
      <c r="AX1306">
        <v>0</v>
      </c>
      <c r="AY1306" t="s">
        <v>345</v>
      </c>
      <c r="AZ1306">
        <v>1</v>
      </c>
      <c r="BA1306">
        <v>0</v>
      </c>
      <c r="BB1306">
        <v>0</v>
      </c>
      <c r="BC1306">
        <v>0</v>
      </c>
      <c r="BD1306">
        <v>0</v>
      </c>
      <c r="BE1306">
        <v>0</v>
      </c>
      <c r="BF1306">
        <v>0</v>
      </c>
      <c r="BG1306">
        <v>0</v>
      </c>
      <c r="BH1306">
        <v>0</v>
      </c>
      <c r="BK1306" t="s">
        <v>132</v>
      </c>
      <c r="BL1306" t="s">
        <v>130</v>
      </c>
      <c r="BM1306" t="s">
        <v>130</v>
      </c>
      <c r="BN1306" t="s">
        <v>118</v>
      </c>
      <c r="BO1306" t="s">
        <v>945</v>
      </c>
      <c r="BP1306">
        <v>0</v>
      </c>
      <c r="BQ1306">
        <v>0</v>
      </c>
      <c r="BR1306">
        <v>0</v>
      </c>
      <c r="BS1306">
        <v>0</v>
      </c>
      <c r="BT1306">
        <v>0</v>
      </c>
      <c r="BU1306">
        <v>1</v>
      </c>
      <c r="BV1306">
        <v>1</v>
      </c>
      <c r="BW1306">
        <v>1</v>
      </c>
      <c r="BX1306">
        <v>0</v>
      </c>
      <c r="BY1306">
        <v>0</v>
      </c>
      <c r="BZ1306">
        <v>0</v>
      </c>
      <c r="CA1306">
        <v>0</v>
      </c>
      <c r="CB1306">
        <v>0</v>
      </c>
      <c r="CC1306">
        <v>0</v>
      </c>
      <c r="CD1306">
        <v>0</v>
      </c>
      <c r="CE1306" t="s">
        <v>167</v>
      </c>
      <c r="CG1306" t="s">
        <v>335</v>
      </c>
      <c r="CI1306" t="s">
        <v>386</v>
      </c>
      <c r="CJ1306" t="s">
        <v>51</v>
      </c>
      <c r="CL1306" t="s">
        <v>51</v>
      </c>
      <c r="CN1306" t="s">
        <v>346</v>
      </c>
      <c r="CP1306">
        <v>10</v>
      </c>
      <c r="CS1306" t="s">
        <v>347</v>
      </c>
    </row>
    <row r="1307" spans="1:98" customFormat="1">
      <c r="A1307">
        <v>199102</v>
      </c>
      <c r="B1307" t="s">
        <v>650</v>
      </c>
      <c r="C1307" t="s">
        <v>360</v>
      </c>
      <c r="D1307">
        <v>1967</v>
      </c>
      <c r="E1307">
        <v>59</v>
      </c>
      <c r="F1307" t="s">
        <v>58</v>
      </c>
      <c r="G1307" t="s">
        <v>74</v>
      </c>
      <c r="H1307" t="s">
        <v>488</v>
      </c>
      <c r="I1307" t="s">
        <v>397</v>
      </c>
      <c r="J1307" t="s">
        <v>325</v>
      </c>
      <c r="K1307" s="329">
        <v>46117.774282407408</v>
      </c>
      <c r="L1307" t="s">
        <v>309</v>
      </c>
      <c r="M1307" t="s">
        <v>650</v>
      </c>
      <c r="N1307" t="s">
        <v>651</v>
      </c>
      <c r="O1307" t="s">
        <v>507</v>
      </c>
      <c r="P1307" t="s">
        <v>342</v>
      </c>
      <c r="R1307" t="s">
        <v>122</v>
      </c>
      <c r="S1307" t="s">
        <v>122</v>
      </c>
      <c r="T1307" t="s">
        <v>394</v>
      </c>
      <c r="U1307" t="s">
        <v>90</v>
      </c>
      <c r="V1307" t="s">
        <v>111</v>
      </c>
      <c r="W1307" t="s">
        <v>470</v>
      </c>
      <c r="X1307">
        <v>0</v>
      </c>
      <c r="Y1307">
        <v>0</v>
      </c>
      <c r="Z1307">
        <v>1</v>
      </c>
      <c r="AA1307">
        <v>0</v>
      </c>
      <c r="AB1307">
        <v>0</v>
      </c>
      <c r="AC1307">
        <v>0</v>
      </c>
      <c r="AD1307">
        <v>0</v>
      </c>
      <c r="AE1307">
        <v>0</v>
      </c>
      <c r="AF1307">
        <v>0</v>
      </c>
      <c r="AG1307">
        <v>0</v>
      </c>
      <c r="AH1307">
        <v>0</v>
      </c>
      <c r="AI1307">
        <v>0</v>
      </c>
      <c r="AJ1307">
        <v>0</v>
      </c>
      <c r="AK1307">
        <v>0</v>
      </c>
      <c r="AL1307">
        <v>0</v>
      </c>
      <c r="AM1307">
        <v>0</v>
      </c>
      <c r="AN1307">
        <v>0</v>
      </c>
      <c r="AO1307">
        <v>0</v>
      </c>
      <c r="AP1307" t="s">
        <v>345</v>
      </c>
      <c r="AQ1307">
        <v>1</v>
      </c>
      <c r="AR1307">
        <v>0</v>
      </c>
      <c r="AS1307">
        <v>0</v>
      </c>
      <c r="AT1307">
        <v>0</v>
      </c>
      <c r="AU1307">
        <v>0</v>
      </c>
      <c r="AV1307">
        <v>0</v>
      </c>
      <c r="AW1307">
        <v>0</v>
      </c>
      <c r="AX1307">
        <v>0</v>
      </c>
      <c r="AY1307" t="s">
        <v>464</v>
      </c>
      <c r="AZ1307">
        <v>0</v>
      </c>
      <c r="BA1307">
        <v>0</v>
      </c>
      <c r="BB1307">
        <v>0</v>
      </c>
      <c r="BC1307">
        <v>1</v>
      </c>
      <c r="BD1307">
        <v>0</v>
      </c>
      <c r="BE1307">
        <v>0</v>
      </c>
      <c r="BF1307">
        <v>0</v>
      </c>
      <c r="BG1307">
        <v>0</v>
      </c>
      <c r="BH1307">
        <v>0</v>
      </c>
      <c r="BI1307" t="s">
        <v>51</v>
      </c>
      <c r="BJ1307" t="s">
        <v>3711</v>
      </c>
      <c r="BK1307" t="s">
        <v>131</v>
      </c>
      <c r="BL1307" t="s">
        <v>132</v>
      </c>
      <c r="BM1307" t="s">
        <v>134</v>
      </c>
      <c r="BN1307" t="s">
        <v>117</v>
      </c>
      <c r="BO1307" t="s">
        <v>948</v>
      </c>
      <c r="BP1307">
        <v>0</v>
      </c>
      <c r="BQ1307">
        <v>0</v>
      </c>
      <c r="BR1307">
        <v>0</v>
      </c>
      <c r="BS1307">
        <v>1</v>
      </c>
      <c r="BT1307">
        <v>0</v>
      </c>
      <c r="BU1307">
        <v>1</v>
      </c>
      <c r="BV1307">
        <v>0</v>
      </c>
      <c r="BW1307">
        <v>0</v>
      </c>
      <c r="BX1307">
        <v>0</v>
      </c>
      <c r="BY1307">
        <v>0</v>
      </c>
      <c r="BZ1307">
        <v>0</v>
      </c>
      <c r="CA1307">
        <v>0</v>
      </c>
      <c r="CB1307">
        <v>0</v>
      </c>
      <c r="CC1307">
        <v>0</v>
      </c>
      <c r="CD1307">
        <v>0</v>
      </c>
      <c r="CE1307" t="s">
        <v>182</v>
      </c>
      <c r="CG1307" t="s">
        <v>335</v>
      </c>
      <c r="CI1307" t="s">
        <v>133</v>
      </c>
      <c r="CJ1307" t="s">
        <v>53</v>
      </c>
      <c r="CL1307" t="s">
        <v>52</v>
      </c>
      <c r="CN1307" t="s">
        <v>346</v>
      </c>
      <c r="CP1307">
        <v>8</v>
      </c>
      <c r="CQ1307" t="s">
        <v>3712</v>
      </c>
      <c r="CS1307" t="s">
        <v>347</v>
      </c>
      <c r="CT1307" t="s">
        <v>3713</v>
      </c>
    </row>
    <row r="1308" spans="1:98" customFormat="1">
      <c r="A1308">
        <v>199101</v>
      </c>
      <c r="B1308" t="s">
        <v>425</v>
      </c>
      <c r="C1308" t="s">
        <v>360</v>
      </c>
      <c r="D1308">
        <v>1997</v>
      </c>
      <c r="E1308">
        <v>29</v>
      </c>
      <c r="F1308" t="s">
        <v>323</v>
      </c>
      <c r="G1308" t="s">
        <v>80</v>
      </c>
      <c r="H1308" t="s">
        <v>1590</v>
      </c>
      <c r="I1308" t="s">
        <v>367</v>
      </c>
      <c r="J1308" t="s">
        <v>325</v>
      </c>
      <c r="K1308" s="329">
        <v>46117.767361111109</v>
      </c>
      <c r="L1308" t="s">
        <v>309</v>
      </c>
      <c r="M1308" t="s">
        <v>425</v>
      </c>
      <c r="N1308" t="s">
        <v>426</v>
      </c>
      <c r="O1308" t="s">
        <v>364</v>
      </c>
      <c r="P1308" t="s">
        <v>365</v>
      </c>
      <c r="R1308" t="s">
        <v>123</v>
      </c>
      <c r="S1308" t="s">
        <v>122</v>
      </c>
      <c r="T1308" t="s">
        <v>343</v>
      </c>
      <c r="U1308" t="s">
        <v>372</v>
      </c>
      <c r="V1308" t="s">
        <v>107</v>
      </c>
      <c r="W1308" t="s">
        <v>3714</v>
      </c>
      <c r="X1308">
        <v>1</v>
      </c>
      <c r="Y1308">
        <v>1</v>
      </c>
      <c r="Z1308">
        <v>1</v>
      </c>
      <c r="AA1308">
        <v>1</v>
      </c>
      <c r="AB1308">
        <v>0</v>
      </c>
      <c r="AC1308">
        <v>0</v>
      </c>
      <c r="AD1308">
        <v>0</v>
      </c>
      <c r="AE1308">
        <v>0</v>
      </c>
      <c r="AF1308">
        <v>0</v>
      </c>
      <c r="AG1308">
        <v>0</v>
      </c>
      <c r="AH1308">
        <v>0</v>
      </c>
      <c r="AI1308">
        <v>0</v>
      </c>
      <c r="AJ1308">
        <v>0</v>
      </c>
      <c r="AK1308">
        <v>0</v>
      </c>
      <c r="AL1308">
        <v>0</v>
      </c>
      <c r="AM1308">
        <v>1</v>
      </c>
      <c r="AN1308">
        <v>0</v>
      </c>
      <c r="AO1308">
        <v>0</v>
      </c>
      <c r="AP1308" t="s">
        <v>345</v>
      </c>
      <c r="AQ1308">
        <v>1</v>
      </c>
      <c r="AR1308">
        <v>0</v>
      </c>
      <c r="AS1308">
        <v>0</v>
      </c>
      <c r="AT1308">
        <v>0</v>
      </c>
      <c r="AU1308">
        <v>0</v>
      </c>
      <c r="AV1308">
        <v>0</v>
      </c>
      <c r="AW1308">
        <v>0</v>
      </c>
      <c r="AX1308">
        <v>0</v>
      </c>
      <c r="AY1308" t="s">
        <v>345</v>
      </c>
      <c r="AZ1308">
        <v>1</v>
      </c>
      <c r="BA1308">
        <v>0</v>
      </c>
      <c r="BB1308">
        <v>0</v>
      </c>
      <c r="BC1308">
        <v>0</v>
      </c>
      <c r="BD1308">
        <v>0</v>
      </c>
      <c r="BE1308">
        <v>0</v>
      </c>
      <c r="BF1308">
        <v>0</v>
      </c>
      <c r="BG1308">
        <v>0</v>
      </c>
      <c r="BH1308">
        <v>0</v>
      </c>
      <c r="BK1308" t="s">
        <v>132</v>
      </c>
      <c r="BL1308" t="s">
        <v>130</v>
      </c>
      <c r="BM1308" t="s">
        <v>130</v>
      </c>
      <c r="BN1308" t="s">
        <v>118</v>
      </c>
      <c r="BO1308" t="s">
        <v>954</v>
      </c>
      <c r="BP1308">
        <v>0</v>
      </c>
      <c r="BQ1308">
        <v>0</v>
      </c>
      <c r="BR1308">
        <v>0</v>
      </c>
      <c r="BS1308">
        <v>0</v>
      </c>
      <c r="BT1308">
        <v>0</v>
      </c>
      <c r="BU1308">
        <v>0</v>
      </c>
      <c r="BV1308">
        <v>0</v>
      </c>
      <c r="BW1308">
        <v>1</v>
      </c>
      <c r="BX1308">
        <v>0</v>
      </c>
      <c r="BY1308">
        <v>0</v>
      </c>
      <c r="BZ1308">
        <v>1</v>
      </c>
      <c r="CA1308">
        <v>0</v>
      </c>
      <c r="CB1308">
        <v>0</v>
      </c>
      <c r="CC1308">
        <v>0</v>
      </c>
      <c r="CD1308">
        <v>0</v>
      </c>
      <c r="CE1308" t="s">
        <v>239</v>
      </c>
      <c r="CG1308" t="s">
        <v>167</v>
      </c>
      <c r="CI1308" t="s">
        <v>128</v>
      </c>
      <c r="CJ1308" t="s">
        <v>51</v>
      </c>
      <c r="CK1308" t="s">
        <v>3715</v>
      </c>
      <c r="CL1308" t="s">
        <v>51</v>
      </c>
      <c r="CN1308" t="s">
        <v>346</v>
      </c>
      <c r="CP1308">
        <v>10</v>
      </c>
      <c r="CS1308" t="s">
        <v>337</v>
      </c>
      <c r="CT1308" t="s">
        <v>3716</v>
      </c>
    </row>
    <row r="1309" spans="1:98" customFormat="1">
      <c r="A1309">
        <v>199100</v>
      </c>
      <c r="B1309" t="s">
        <v>321</v>
      </c>
      <c r="C1309" t="s">
        <v>322</v>
      </c>
      <c r="D1309">
        <v>1979</v>
      </c>
      <c r="E1309">
        <v>47</v>
      </c>
      <c r="F1309" t="s">
        <v>387</v>
      </c>
      <c r="G1309" t="s">
        <v>49</v>
      </c>
      <c r="H1309" t="s">
        <v>415</v>
      </c>
      <c r="I1309" t="s">
        <v>367</v>
      </c>
      <c r="J1309" t="s">
        <v>350</v>
      </c>
      <c r="K1309" s="329">
        <v>46117.741307870368</v>
      </c>
      <c r="L1309" t="s">
        <v>309</v>
      </c>
      <c r="M1309" t="s">
        <v>338</v>
      </c>
      <c r="N1309" t="s">
        <v>340</v>
      </c>
      <c r="O1309" t="s">
        <v>341</v>
      </c>
      <c r="P1309" t="s">
        <v>342</v>
      </c>
      <c r="R1309" t="s">
        <v>383</v>
      </c>
      <c r="S1309" t="s">
        <v>121</v>
      </c>
      <c r="T1309" t="s">
        <v>121</v>
      </c>
      <c r="U1309" t="s">
        <v>331</v>
      </c>
      <c r="V1309" t="s">
        <v>108</v>
      </c>
      <c r="W1309" t="s">
        <v>1298</v>
      </c>
      <c r="X1309">
        <v>0</v>
      </c>
      <c r="Y1309">
        <v>0</v>
      </c>
      <c r="Z1309">
        <v>0</v>
      </c>
      <c r="AA1309">
        <v>0</v>
      </c>
      <c r="AB1309">
        <v>0</v>
      </c>
      <c r="AC1309">
        <v>1</v>
      </c>
      <c r="AD1309">
        <v>0</v>
      </c>
      <c r="AE1309">
        <v>0</v>
      </c>
      <c r="AF1309">
        <v>0</v>
      </c>
      <c r="AG1309">
        <v>0</v>
      </c>
      <c r="AH1309">
        <v>0</v>
      </c>
      <c r="AI1309">
        <v>1</v>
      </c>
      <c r="AJ1309">
        <v>0</v>
      </c>
      <c r="AK1309">
        <v>0</v>
      </c>
      <c r="AL1309">
        <v>0</v>
      </c>
      <c r="AM1309">
        <v>0</v>
      </c>
      <c r="AN1309">
        <v>0</v>
      </c>
      <c r="AO1309">
        <v>0</v>
      </c>
      <c r="AP1309" t="s">
        <v>399</v>
      </c>
      <c r="AQ1309">
        <v>0</v>
      </c>
      <c r="AR1309">
        <v>0</v>
      </c>
      <c r="AS1309">
        <v>0</v>
      </c>
      <c r="AT1309">
        <v>0</v>
      </c>
      <c r="AU1309">
        <v>0</v>
      </c>
      <c r="AV1309">
        <v>0</v>
      </c>
      <c r="AW1309">
        <v>1</v>
      </c>
      <c r="AX1309">
        <v>0</v>
      </c>
      <c r="AY1309" t="s">
        <v>345</v>
      </c>
      <c r="AZ1309">
        <v>1</v>
      </c>
      <c r="BA1309">
        <v>0</v>
      </c>
      <c r="BB1309">
        <v>0</v>
      </c>
      <c r="BC1309">
        <v>0</v>
      </c>
      <c r="BD1309">
        <v>0</v>
      </c>
      <c r="BE1309">
        <v>0</v>
      </c>
      <c r="BF1309">
        <v>0</v>
      </c>
      <c r="BG1309">
        <v>0</v>
      </c>
      <c r="BH1309">
        <v>0</v>
      </c>
      <c r="BK1309" t="s">
        <v>386</v>
      </c>
      <c r="BL1309" t="s">
        <v>129</v>
      </c>
      <c r="BM1309" t="s">
        <v>131</v>
      </c>
      <c r="BN1309" t="s">
        <v>118</v>
      </c>
      <c r="BO1309" t="s">
        <v>924</v>
      </c>
      <c r="BP1309">
        <v>0</v>
      </c>
      <c r="BQ1309">
        <v>0</v>
      </c>
      <c r="BR1309">
        <v>0</v>
      </c>
      <c r="BS1309">
        <v>0</v>
      </c>
      <c r="BT1309">
        <v>0</v>
      </c>
      <c r="BU1309">
        <v>1</v>
      </c>
      <c r="BV1309">
        <v>0</v>
      </c>
      <c r="BW1309">
        <v>0</v>
      </c>
      <c r="BX1309">
        <v>0</v>
      </c>
      <c r="BY1309">
        <v>0</v>
      </c>
      <c r="BZ1309">
        <v>0</v>
      </c>
      <c r="CA1309">
        <v>0</v>
      </c>
      <c r="CB1309">
        <v>0</v>
      </c>
      <c r="CC1309">
        <v>0</v>
      </c>
      <c r="CD1309">
        <v>0</v>
      </c>
      <c r="CE1309" t="s">
        <v>335</v>
      </c>
      <c r="CG1309" t="s">
        <v>335</v>
      </c>
      <c r="CH1309" t="s">
        <v>3717</v>
      </c>
      <c r="CI1309" t="s">
        <v>128</v>
      </c>
      <c r="CJ1309" t="s">
        <v>51</v>
      </c>
      <c r="CL1309" t="s">
        <v>51</v>
      </c>
      <c r="CN1309" t="s">
        <v>346</v>
      </c>
      <c r="CP1309">
        <v>10</v>
      </c>
      <c r="CS1309" t="s">
        <v>400</v>
      </c>
    </row>
    <row r="1310" spans="1:98" customFormat="1">
      <c r="A1310">
        <v>199099</v>
      </c>
      <c r="B1310" t="s">
        <v>321</v>
      </c>
      <c r="C1310" t="s">
        <v>322</v>
      </c>
      <c r="D1310">
        <v>2010</v>
      </c>
      <c r="E1310">
        <v>16</v>
      </c>
      <c r="F1310" t="s">
        <v>742</v>
      </c>
      <c r="G1310" t="s">
        <v>49</v>
      </c>
      <c r="H1310" t="s">
        <v>459</v>
      </c>
      <c r="I1310" t="s">
        <v>440</v>
      </c>
      <c r="J1310" t="s">
        <v>350</v>
      </c>
      <c r="K1310" s="329">
        <v>46117.737025462964</v>
      </c>
      <c r="L1310" t="s">
        <v>309</v>
      </c>
      <c r="M1310" t="s">
        <v>530</v>
      </c>
      <c r="N1310" t="s">
        <v>531</v>
      </c>
      <c r="O1310" t="s">
        <v>404</v>
      </c>
      <c r="P1310" t="s">
        <v>405</v>
      </c>
      <c r="Q1310" t="s">
        <v>306</v>
      </c>
      <c r="R1310" t="s">
        <v>123</v>
      </c>
      <c r="S1310" t="s">
        <v>122</v>
      </c>
      <c r="T1310" t="s">
        <v>394</v>
      </c>
      <c r="U1310" t="s">
        <v>82</v>
      </c>
      <c r="V1310" t="s">
        <v>108</v>
      </c>
      <c r="W1310" t="s">
        <v>3718</v>
      </c>
      <c r="X1310">
        <v>1</v>
      </c>
      <c r="Y1310">
        <v>0</v>
      </c>
      <c r="Z1310">
        <v>1</v>
      </c>
      <c r="AA1310">
        <v>1</v>
      </c>
      <c r="AB1310">
        <v>1</v>
      </c>
      <c r="AC1310">
        <v>0</v>
      </c>
      <c r="AD1310">
        <v>0</v>
      </c>
      <c r="AE1310">
        <v>0</v>
      </c>
      <c r="AF1310">
        <v>0</v>
      </c>
      <c r="AG1310">
        <v>1</v>
      </c>
      <c r="AH1310">
        <v>1</v>
      </c>
      <c r="AI1310">
        <v>1</v>
      </c>
      <c r="AJ1310">
        <v>0</v>
      </c>
      <c r="AK1310">
        <v>0</v>
      </c>
      <c r="AL1310">
        <v>0</v>
      </c>
      <c r="AM1310">
        <v>1</v>
      </c>
      <c r="AN1310">
        <v>0</v>
      </c>
      <c r="AO1310">
        <v>0</v>
      </c>
      <c r="AP1310" t="s">
        <v>399</v>
      </c>
      <c r="AQ1310">
        <v>0</v>
      </c>
      <c r="AR1310">
        <v>0</v>
      </c>
      <c r="AS1310">
        <v>0</v>
      </c>
      <c r="AT1310">
        <v>0</v>
      </c>
      <c r="AU1310">
        <v>0</v>
      </c>
      <c r="AV1310">
        <v>0</v>
      </c>
      <c r="AW1310">
        <v>1</v>
      </c>
      <c r="AX1310">
        <v>0</v>
      </c>
      <c r="AY1310" t="s">
        <v>345</v>
      </c>
      <c r="AZ1310">
        <v>1</v>
      </c>
      <c r="BA1310">
        <v>0</v>
      </c>
      <c r="BB1310">
        <v>0</v>
      </c>
      <c r="BC1310">
        <v>0</v>
      </c>
      <c r="BD1310">
        <v>0</v>
      </c>
      <c r="BE1310">
        <v>0</v>
      </c>
      <c r="BF1310">
        <v>0</v>
      </c>
      <c r="BG1310">
        <v>0</v>
      </c>
      <c r="BH1310">
        <v>0</v>
      </c>
      <c r="BI1310" t="s">
        <v>51</v>
      </c>
      <c r="BK1310" t="s">
        <v>131</v>
      </c>
      <c r="BL1310" t="s">
        <v>131</v>
      </c>
      <c r="BM1310" t="s">
        <v>131</v>
      </c>
      <c r="BN1310" t="s">
        <v>118</v>
      </c>
      <c r="BO1310" t="s">
        <v>924</v>
      </c>
      <c r="BP1310">
        <v>0</v>
      </c>
      <c r="BQ1310">
        <v>0</v>
      </c>
      <c r="BR1310">
        <v>0</v>
      </c>
      <c r="BS1310">
        <v>0</v>
      </c>
      <c r="BT1310">
        <v>0</v>
      </c>
      <c r="BU1310">
        <v>1</v>
      </c>
      <c r="BV1310">
        <v>0</v>
      </c>
      <c r="BW1310">
        <v>0</v>
      </c>
      <c r="BX1310">
        <v>0</v>
      </c>
      <c r="BY1310">
        <v>0</v>
      </c>
      <c r="BZ1310">
        <v>0</v>
      </c>
      <c r="CA1310">
        <v>0</v>
      </c>
      <c r="CB1310">
        <v>0</v>
      </c>
      <c r="CC1310">
        <v>0</v>
      </c>
      <c r="CD1310">
        <v>0</v>
      </c>
      <c r="CE1310" t="s">
        <v>195</v>
      </c>
      <c r="CG1310" t="s">
        <v>335</v>
      </c>
      <c r="CI1310" t="s">
        <v>131</v>
      </c>
      <c r="CJ1310" t="s">
        <v>51</v>
      </c>
      <c r="CL1310" t="s">
        <v>51</v>
      </c>
      <c r="CN1310" t="s">
        <v>346</v>
      </c>
      <c r="CP1310">
        <v>10</v>
      </c>
      <c r="CS1310" t="s">
        <v>400</v>
      </c>
    </row>
    <row r="1311" spans="1:98" customFormat="1">
      <c r="A1311">
        <v>100560</v>
      </c>
      <c r="B1311" t="s">
        <v>230</v>
      </c>
      <c r="C1311" t="s">
        <v>360</v>
      </c>
      <c r="D1311">
        <v>1974</v>
      </c>
      <c r="E1311">
        <v>52</v>
      </c>
      <c r="F1311" t="s">
        <v>58</v>
      </c>
      <c r="G1311" t="s">
        <v>86</v>
      </c>
      <c r="H1311" t="s">
        <v>805</v>
      </c>
      <c r="I1311" t="s">
        <v>471</v>
      </c>
      <c r="J1311" t="s">
        <v>350</v>
      </c>
      <c r="K1311" s="329">
        <v>46117.729502314818</v>
      </c>
      <c r="L1311" t="s">
        <v>309</v>
      </c>
      <c r="M1311" t="s">
        <v>379</v>
      </c>
      <c r="N1311" t="s">
        <v>380</v>
      </c>
      <c r="O1311" t="s">
        <v>381</v>
      </c>
      <c r="P1311" t="s">
        <v>382</v>
      </c>
      <c r="Q1311" t="s">
        <v>1255</v>
      </c>
      <c r="R1311" t="s">
        <v>383</v>
      </c>
      <c r="S1311" t="s">
        <v>121</v>
      </c>
      <c r="T1311" t="s">
        <v>121</v>
      </c>
      <c r="U1311" t="s">
        <v>331</v>
      </c>
      <c r="V1311" t="s">
        <v>112</v>
      </c>
      <c r="W1311" t="s">
        <v>344</v>
      </c>
      <c r="X1311">
        <v>0</v>
      </c>
      <c r="Y1311">
        <v>0</v>
      </c>
      <c r="Z1311">
        <v>0</v>
      </c>
      <c r="AA1311">
        <v>1</v>
      </c>
      <c r="AB1311">
        <v>0</v>
      </c>
      <c r="AC1311">
        <v>0</v>
      </c>
      <c r="AD1311">
        <v>0</v>
      </c>
      <c r="AE1311">
        <v>0</v>
      </c>
      <c r="AF1311">
        <v>0</v>
      </c>
      <c r="AG1311">
        <v>0</v>
      </c>
      <c r="AH1311">
        <v>0</v>
      </c>
      <c r="AI1311">
        <v>0</v>
      </c>
      <c r="AJ1311">
        <v>0</v>
      </c>
      <c r="AK1311">
        <v>0</v>
      </c>
      <c r="AL1311">
        <v>0</v>
      </c>
      <c r="AM1311">
        <v>0</v>
      </c>
      <c r="AN1311">
        <v>0</v>
      </c>
      <c r="AO1311">
        <v>0</v>
      </c>
      <c r="AP1311" t="s">
        <v>345</v>
      </c>
      <c r="AQ1311">
        <v>1</v>
      </c>
      <c r="AR1311">
        <v>0</v>
      </c>
      <c r="AS1311">
        <v>0</v>
      </c>
      <c r="AT1311">
        <v>0</v>
      </c>
      <c r="AU1311">
        <v>0</v>
      </c>
      <c r="AV1311">
        <v>0</v>
      </c>
      <c r="AW1311">
        <v>0</v>
      </c>
      <c r="AX1311">
        <v>0</v>
      </c>
      <c r="AY1311" t="s">
        <v>345</v>
      </c>
      <c r="AZ1311">
        <v>1</v>
      </c>
      <c r="BA1311">
        <v>0</v>
      </c>
      <c r="BB1311">
        <v>0</v>
      </c>
      <c r="BC1311">
        <v>0</v>
      </c>
      <c r="BD1311">
        <v>0</v>
      </c>
      <c r="BE1311">
        <v>0</v>
      </c>
      <c r="BF1311">
        <v>0</v>
      </c>
      <c r="BG1311">
        <v>0</v>
      </c>
      <c r="BH1311">
        <v>0</v>
      </c>
      <c r="BI1311" t="s">
        <v>51</v>
      </c>
      <c r="BJ1311" t="s">
        <v>1142</v>
      </c>
      <c r="BK1311" t="s">
        <v>128</v>
      </c>
      <c r="BL1311" t="s">
        <v>128</v>
      </c>
      <c r="BM1311" t="s">
        <v>129</v>
      </c>
      <c r="BN1311" t="s">
        <v>119</v>
      </c>
      <c r="BO1311" t="s">
        <v>921</v>
      </c>
      <c r="BP1311">
        <v>0</v>
      </c>
      <c r="BQ1311">
        <v>0</v>
      </c>
      <c r="BR1311">
        <v>0</v>
      </c>
      <c r="BS1311">
        <v>0</v>
      </c>
      <c r="BT1311">
        <v>0</v>
      </c>
      <c r="BU1311">
        <v>0</v>
      </c>
      <c r="BV1311">
        <v>0</v>
      </c>
      <c r="BW1311">
        <v>0</v>
      </c>
      <c r="BX1311">
        <v>0</v>
      </c>
      <c r="BY1311">
        <v>0</v>
      </c>
      <c r="BZ1311">
        <v>1</v>
      </c>
      <c r="CA1311">
        <v>0</v>
      </c>
      <c r="CB1311">
        <v>0</v>
      </c>
      <c r="CC1311">
        <v>0</v>
      </c>
      <c r="CD1311">
        <v>0</v>
      </c>
      <c r="CE1311" t="s">
        <v>335</v>
      </c>
      <c r="CF1311" t="s">
        <v>3719</v>
      </c>
      <c r="CG1311" t="s">
        <v>335</v>
      </c>
      <c r="CH1311" t="s">
        <v>3720</v>
      </c>
      <c r="CI1311" t="s">
        <v>128</v>
      </c>
      <c r="CJ1311" t="s">
        <v>51</v>
      </c>
      <c r="CK1311" t="s">
        <v>3721</v>
      </c>
      <c r="CL1311" t="s">
        <v>51</v>
      </c>
      <c r="CM1311" t="s">
        <v>3722</v>
      </c>
      <c r="CN1311" t="s">
        <v>346</v>
      </c>
      <c r="CP1311">
        <v>10</v>
      </c>
      <c r="CQ1311" t="s">
        <v>3723</v>
      </c>
      <c r="CS1311" t="s">
        <v>337</v>
      </c>
      <c r="CT1311" t="s">
        <v>3724</v>
      </c>
    </row>
    <row r="1312" spans="1:98" customFormat="1">
      <c r="A1312">
        <v>199085</v>
      </c>
      <c r="B1312" t="s">
        <v>1363</v>
      </c>
      <c r="C1312" t="s">
        <v>322</v>
      </c>
      <c r="D1312">
        <v>1992</v>
      </c>
      <c r="E1312">
        <v>34</v>
      </c>
      <c r="F1312" t="s">
        <v>57</v>
      </c>
      <c r="G1312" t="s">
        <v>84</v>
      </c>
      <c r="H1312" t="s">
        <v>548</v>
      </c>
      <c r="I1312" t="s">
        <v>471</v>
      </c>
      <c r="J1312" t="s">
        <v>325</v>
      </c>
      <c r="K1312" s="329">
        <v>46117.721342592595</v>
      </c>
      <c r="L1312" t="s">
        <v>309</v>
      </c>
      <c r="M1312" t="s">
        <v>1363</v>
      </c>
      <c r="N1312" t="s">
        <v>1364</v>
      </c>
      <c r="O1312" t="s">
        <v>459</v>
      </c>
      <c r="P1312" t="s">
        <v>353</v>
      </c>
      <c r="Q1312" t="s">
        <v>305</v>
      </c>
      <c r="R1312" t="s">
        <v>122</v>
      </c>
      <c r="S1312" t="s">
        <v>122</v>
      </c>
      <c r="T1312" t="s">
        <v>330</v>
      </c>
      <c r="U1312" t="s">
        <v>331</v>
      </c>
      <c r="V1312" t="s">
        <v>108</v>
      </c>
      <c r="W1312" t="s">
        <v>3725</v>
      </c>
      <c r="X1312">
        <v>0</v>
      </c>
      <c r="Y1312">
        <v>0</v>
      </c>
      <c r="Z1312">
        <v>0</v>
      </c>
      <c r="AA1312">
        <v>1</v>
      </c>
      <c r="AB1312">
        <v>0</v>
      </c>
      <c r="AC1312">
        <v>1</v>
      </c>
      <c r="AD1312">
        <v>0</v>
      </c>
      <c r="AE1312">
        <v>0</v>
      </c>
      <c r="AF1312">
        <v>0</v>
      </c>
      <c r="AG1312">
        <v>0</v>
      </c>
      <c r="AH1312">
        <v>0</v>
      </c>
      <c r="AI1312">
        <v>0</v>
      </c>
      <c r="AJ1312">
        <v>0</v>
      </c>
      <c r="AK1312">
        <v>0</v>
      </c>
      <c r="AL1312">
        <v>0</v>
      </c>
      <c r="AM1312">
        <v>1</v>
      </c>
      <c r="AN1312">
        <v>0</v>
      </c>
      <c r="AO1312">
        <v>0</v>
      </c>
      <c r="AP1312" t="s">
        <v>345</v>
      </c>
      <c r="AQ1312">
        <v>1</v>
      </c>
      <c r="AR1312">
        <v>0</v>
      </c>
      <c r="AS1312">
        <v>0</v>
      </c>
      <c r="AT1312">
        <v>0</v>
      </c>
      <c r="AU1312">
        <v>0</v>
      </c>
      <c r="AV1312">
        <v>0</v>
      </c>
      <c r="AW1312">
        <v>0</v>
      </c>
      <c r="AX1312">
        <v>0</v>
      </c>
      <c r="AY1312" t="s">
        <v>345</v>
      </c>
      <c r="AZ1312">
        <v>1</v>
      </c>
      <c r="BA1312">
        <v>0</v>
      </c>
      <c r="BB1312">
        <v>0</v>
      </c>
      <c r="BC1312">
        <v>0</v>
      </c>
      <c r="BD1312">
        <v>0</v>
      </c>
      <c r="BE1312">
        <v>0</v>
      </c>
      <c r="BF1312">
        <v>0</v>
      </c>
      <c r="BG1312">
        <v>0</v>
      </c>
      <c r="BH1312">
        <v>0</v>
      </c>
      <c r="BI1312" t="s">
        <v>51</v>
      </c>
      <c r="BJ1312" t="s">
        <v>3726</v>
      </c>
      <c r="BK1312" t="s">
        <v>133</v>
      </c>
      <c r="BL1312" t="s">
        <v>133</v>
      </c>
      <c r="BM1312" t="s">
        <v>133</v>
      </c>
      <c r="BN1312" t="s">
        <v>117</v>
      </c>
      <c r="BO1312" t="s">
        <v>1392</v>
      </c>
      <c r="BP1312">
        <v>1</v>
      </c>
      <c r="BQ1312">
        <v>0</v>
      </c>
      <c r="BR1312">
        <v>0</v>
      </c>
      <c r="BS1312">
        <v>0</v>
      </c>
      <c r="BT1312">
        <v>0</v>
      </c>
      <c r="BU1312">
        <v>0</v>
      </c>
      <c r="BV1312">
        <v>0</v>
      </c>
      <c r="BW1312">
        <v>1</v>
      </c>
      <c r="BX1312">
        <v>0</v>
      </c>
      <c r="BY1312">
        <v>0</v>
      </c>
      <c r="BZ1312">
        <v>0</v>
      </c>
      <c r="CA1312">
        <v>0</v>
      </c>
      <c r="CB1312">
        <v>0</v>
      </c>
      <c r="CC1312">
        <v>0</v>
      </c>
      <c r="CD1312">
        <v>0</v>
      </c>
      <c r="CE1312" t="s">
        <v>335</v>
      </c>
      <c r="CG1312" t="s">
        <v>335</v>
      </c>
      <c r="CI1312" t="s">
        <v>129</v>
      </c>
      <c r="CJ1312" t="s">
        <v>52</v>
      </c>
      <c r="CL1312" t="s">
        <v>52</v>
      </c>
      <c r="CM1312" t="s">
        <v>3727</v>
      </c>
      <c r="CN1312" t="s">
        <v>346</v>
      </c>
      <c r="CP1312">
        <v>10</v>
      </c>
      <c r="CQ1312" t="s">
        <v>3728</v>
      </c>
      <c r="CS1312" t="s">
        <v>337</v>
      </c>
      <c r="CT1312" t="s">
        <v>3729</v>
      </c>
    </row>
    <row r="1313" spans="1:98" customFormat="1">
      <c r="A1313">
        <v>199095</v>
      </c>
      <c r="B1313" t="s">
        <v>593</v>
      </c>
      <c r="C1313" t="s">
        <v>322</v>
      </c>
      <c r="D1313">
        <v>1965</v>
      </c>
      <c r="E1313">
        <v>61</v>
      </c>
      <c r="F1313" t="s">
        <v>339</v>
      </c>
      <c r="G1313" t="s">
        <v>82</v>
      </c>
      <c r="H1313" t="s">
        <v>783</v>
      </c>
      <c r="I1313" t="s">
        <v>440</v>
      </c>
      <c r="J1313" t="s">
        <v>325</v>
      </c>
      <c r="K1313" s="329">
        <v>46117.718287037038</v>
      </c>
      <c r="L1313" t="s">
        <v>309</v>
      </c>
      <c r="M1313" t="s">
        <v>593</v>
      </c>
      <c r="N1313" t="s">
        <v>594</v>
      </c>
      <c r="O1313" t="s">
        <v>453</v>
      </c>
      <c r="P1313" t="s">
        <v>342</v>
      </c>
      <c r="Q1313" t="s">
        <v>307</v>
      </c>
      <c r="R1313" t="s">
        <v>122</v>
      </c>
      <c r="S1313" t="s">
        <v>122</v>
      </c>
      <c r="T1313" t="s">
        <v>394</v>
      </c>
      <c r="U1313" t="s">
        <v>331</v>
      </c>
      <c r="V1313" t="s">
        <v>105</v>
      </c>
      <c r="W1313" t="s">
        <v>332</v>
      </c>
      <c r="X1313">
        <v>0</v>
      </c>
      <c r="Y1313">
        <v>0</v>
      </c>
      <c r="Z1313">
        <v>0</v>
      </c>
      <c r="AA1313">
        <v>0</v>
      </c>
      <c r="AB1313">
        <v>0</v>
      </c>
      <c r="AC1313">
        <v>0</v>
      </c>
      <c r="AD1313">
        <v>0</v>
      </c>
      <c r="AE1313">
        <v>0</v>
      </c>
      <c r="AF1313">
        <v>0</v>
      </c>
      <c r="AG1313">
        <v>0</v>
      </c>
      <c r="AH1313">
        <v>0</v>
      </c>
      <c r="AI1313">
        <v>0</v>
      </c>
      <c r="AJ1313">
        <v>0</v>
      </c>
      <c r="AK1313">
        <v>0</v>
      </c>
      <c r="AL1313">
        <v>0</v>
      </c>
      <c r="AM1313">
        <v>0</v>
      </c>
      <c r="AN1313">
        <v>1</v>
      </c>
      <c r="AO1313">
        <v>0</v>
      </c>
      <c r="AP1313" t="s">
        <v>373</v>
      </c>
      <c r="AQ1313">
        <v>0</v>
      </c>
      <c r="AR1313">
        <v>0</v>
      </c>
      <c r="AS1313">
        <v>0</v>
      </c>
      <c r="AT1313">
        <v>0</v>
      </c>
      <c r="AU1313">
        <v>0</v>
      </c>
      <c r="AV1313">
        <v>0</v>
      </c>
      <c r="AW1313">
        <v>0</v>
      </c>
      <c r="AX1313" t="s">
        <v>3730</v>
      </c>
      <c r="AY1313" t="s">
        <v>604</v>
      </c>
      <c r="AZ1313">
        <v>0</v>
      </c>
      <c r="BA1313">
        <v>0</v>
      </c>
      <c r="BB1313">
        <v>0</v>
      </c>
      <c r="BC1313">
        <v>1</v>
      </c>
      <c r="BD1313">
        <v>0</v>
      </c>
      <c r="BE1313">
        <v>1</v>
      </c>
      <c r="BF1313">
        <v>0</v>
      </c>
      <c r="BG1313">
        <v>0</v>
      </c>
      <c r="BH1313">
        <v>0</v>
      </c>
      <c r="BK1313" t="s">
        <v>130</v>
      </c>
      <c r="BL1313" t="s">
        <v>128</v>
      </c>
      <c r="BM1313" t="s">
        <v>131</v>
      </c>
      <c r="BN1313" t="s">
        <v>119</v>
      </c>
      <c r="BO1313" t="s">
        <v>924</v>
      </c>
      <c r="BP1313">
        <v>0</v>
      </c>
      <c r="BQ1313">
        <v>0</v>
      </c>
      <c r="BR1313">
        <v>0</v>
      </c>
      <c r="BS1313">
        <v>0</v>
      </c>
      <c r="BT1313">
        <v>0</v>
      </c>
      <c r="BU1313">
        <v>1</v>
      </c>
      <c r="BV1313">
        <v>0</v>
      </c>
      <c r="BW1313">
        <v>0</v>
      </c>
      <c r="BX1313">
        <v>0</v>
      </c>
      <c r="BY1313">
        <v>0</v>
      </c>
      <c r="BZ1313">
        <v>0</v>
      </c>
      <c r="CA1313">
        <v>0</v>
      </c>
      <c r="CB1313">
        <v>0</v>
      </c>
      <c r="CC1313">
        <v>0</v>
      </c>
      <c r="CD1313">
        <v>0</v>
      </c>
      <c r="CE1313" t="s">
        <v>240</v>
      </c>
      <c r="CG1313" t="s">
        <v>335</v>
      </c>
      <c r="CI1313" t="s">
        <v>131</v>
      </c>
      <c r="CJ1313" t="s">
        <v>52</v>
      </c>
      <c r="CL1313" t="s">
        <v>52</v>
      </c>
      <c r="CN1313" t="s">
        <v>346</v>
      </c>
      <c r="CP1313">
        <v>8</v>
      </c>
      <c r="CS1313" t="s">
        <v>347</v>
      </c>
    </row>
    <row r="1314" spans="1:98" customFormat="1">
      <c r="A1314">
        <v>199097</v>
      </c>
      <c r="B1314" t="s">
        <v>425</v>
      </c>
      <c r="C1314" t="s">
        <v>322</v>
      </c>
      <c r="D1314">
        <v>1976</v>
      </c>
      <c r="E1314">
        <v>50</v>
      </c>
      <c r="F1314" t="s">
        <v>58</v>
      </c>
      <c r="G1314" t="s">
        <v>49</v>
      </c>
      <c r="H1314" t="s">
        <v>450</v>
      </c>
      <c r="I1314" t="s">
        <v>471</v>
      </c>
      <c r="J1314" t="s">
        <v>325</v>
      </c>
      <c r="K1314" s="329">
        <v>46117.717881944445</v>
      </c>
      <c r="L1314" t="s">
        <v>309</v>
      </c>
      <c r="M1314" t="s">
        <v>425</v>
      </c>
      <c r="N1314" t="s">
        <v>426</v>
      </c>
      <c r="O1314" t="s">
        <v>364</v>
      </c>
      <c r="P1314" t="s">
        <v>365</v>
      </c>
      <c r="R1314" t="s">
        <v>122</v>
      </c>
      <c r="S1314" t="s">
        <v>122</v>
      </c>
      <c r="T1314" t="s">
        <v>343</v>
      </c>
      <c r="U1314" t="s">
        <v>331</v>
      </c>
      <c r="V1314" t="s">
        <v>106</v>
      </c>
      <c r="W1314" t="s">
        <v>470</v>
      </c>
      <c r="X1314">
        <v>0</v>
      </c>
      <c r="Y1314">
        <v>0</v>
      </c>
      <c r="Z1314">
        <v>1</v>
      </c>
      <c r="AA1314">
        <v>0</v>
      </c>
      <c r="AB1314">
        <v>0</v>
      </c>
      <c r="AC1314">
        <v>0</v>
      </c>
      <c r="AD1314">
        <v>0</v>
      </c>
      <c r="AE1314">
        <v>0</v>
      </c>
      <c r="AF1314">
        <v>0</v>
      </c>
      <c r="AG1314">
        <v>0</v>
      </c>
      <c r="AH1314">
        <v>0</v>
      </c>
      <c r="AI1314">
        <v>0</v>
      </c>
      <c r="AJ1314">
        <v>0</v>
      </c>
      <c r="AK1314">
        <v>0</v>
      </c>
      <c r="AL1314">
        <v>0</v>
      </c>
      <c r="AM1314">
        <v>0</v>
      </c>
      <c r="AN1314">
        <v>0</v>
      </c>
      <c r="AO1314">
        <v>0</v>
      </c>
      <c r="AP1314" t="s">
        <v>345</v>
      </c>
      <c r="AQ1314">
        <v>1</v>
      </c>
      <c r="AR1314">
        <v>0</v>
      </c>
      <c r="AS1314">
        <v>0</v>
      </c>
      <c r="AT1314">
        <v>0</v>
      </c>
      <c r="AU1314">
        <v>0</v>
      </c>
      <c r="AV1314">
        <v>0</v>
      </c>
      <c r="AW1314">
        <v>0</v>
      </c>
      <c r="AX1314">
        <v>0</v>
      </c>
      <c r="AY1314" t="s">
        <v>345</v>
      </c>
      <c r="AZ1314">
        <v>1</v>
      </c>
      <c r="BA1314">
        <v>0</v>
      </c>
      <c r="BB1314">
        <v>0</v>
      </c>
      <c r="BC1314">
        <v>0</v>
      </c>
      <c r="BD1314">
        <v>0</v>
      </c>
      <c r="BE1314">
        <v>0</v>
      </c>
      <c r="BF1314">
        <v>0</v>
      </c>
      <c r="BG1314">
        <v>0</v>
      </c>
      <c r="BH1314">
        <v>0</v>
      </c>
      <c r="BI1314" t="s">
        <v>53</v>
      </c>
      <c r="BK1314" t="s">
        <v>136</v>
      </c>
      <c r="BL1314" t="s">
        <v>135</v>
      </c>
      <c r="BM1314" t="s">
        <v>135</v>
      </c>
      <c r="BN1314" t="s">
        <v>117</v>
      </c>
      <c r="BO1314" t="s">
        <v>924</v>
      </c>
      <c r="BP1314">
        <v>0</v>
      </c>
      <c r="BQ1314">
        <v>0</v>
      </c>
      <c r="BR1314">
        <v>0</v>
      </c>
      <c r="BS1314">
        <v>0</v>
      </c>
      <c r="BT1314">
        <v>0</v>
      </c>
      <c r="BU1314">
        <v>1</v>
      </c>
      <c r="BV1314">
        <v>0</v>
      </c>
      <c r="BW1314">
        <v>0</v>
      </c>
      <c r="BX1314">
        <v>0</v>
      </c>
      <c r="BY1314">
        <v>0</v>
      </c>
      <c r="BZ1314">
        <v>0</v>
      </c>
      <c r="CA1314">
        <v>0</v>
      </c>
      <c r="CB1314">
        <v>0</v>
      </c>
      <c r="CC1314">
        <v>0</v>
      </c>
      <c r="CD1314">
        <v>0</v>
      </c>
      <c r="CE1314" t="s">
        <v>139</v>
      </c>
      <c r="CG1314" t="s">
        <v>140</v>
      </c>
      <c r="CI1314" t="s">
        <v>134</v>
      </c>
      <c r="CJ1314" t="s">
        <v>52</v>
      </c>
      <c r="CL1314" t="s">
        <v>52</v>
      </c>
      <c r="CN1314" t="s">
        <v>346</v>
      </c>
      <c r="CP1314">
        <v>7</v>
      </c>
      <c r="CS1314" t="s">
        <v>347</v>
      </c>
    </row>
    <row r="1315" spans="1:98" customFormat="1">
      <c r="A1315">
        <v>199011</v>
      </c>
      <c r="B1315" t="s">
        <v>370</v>
      </c>
      <c r="C1315" t="s">
        <v>322</v>
      </c>
      <c r="D1315">
        <v>1965</v>
      </c>
      <c r="E1315">
        <v>61</v>
      </c>
      <c r="F1315" t="s">
        <v>339</v>
      </c>
      <c r="G1315" t="s">
        <v>84</v>
      </c>
      <c r="H1315" t="s">
        <v>1073</v>
      </c>
      <c r="I1315" t="s">
        <v>402</v>
      </c>
      <c r="J1315" t="s">
        <v>350</v>
      </c>
      <c r="K1315" s="329">
        <v>46117.717824074076</v>
      </c>
      <c r="L1315" t="s">
        <v>309</v>
      </c>
      <c r="M1315" t="s">
        <v>551</v>
      </c>
      <c r="N1315" t="s">
        <v>552</v>
      </c>
      <c r="O1315" t="s">
        <v>553</v>
      </c>
      <c r="P1315" t="s">
        <v>382</v>
      </c>
      <c r="R1315" t="s">
        <v>123</v>
      </c>
      <c r="S1315" t="s">
        <v>123</v>
      </c>
      <c r="T1315" t="s">
        <v>343</v>
      </c>
      <c r="U1315" t="s">
        <v>331</v>
      </c>
      <c r="V1315" t="s">
        <v>107</v>
      </c>
      <c r="W1315" t="s">
        <v>384</v>
      </c>
      <c r="X1315">
        <v>0</v>
      </c>
      <c r="Y1315">
        <v>0</v>
      </c>
      <c r="Z1315">
        <v>0</v>
      </c>
      <c r="AA1315">
        <v>0</v>
      </c>
      <c r="AB1315">
        <v>1</v>
      </c>
      <c r="AC1315">
        <v>0</v>
      </c>
      <c r="AD1315">
        <v>0</v>
      </c>
      <c r="AE1315">
        <v>0</v>
      </c>
      <c r="AF1315">
        <v>0</v>
      </c>
      <c r="AG1315">
        <v>0</v>
      </c>
      <c r="AH1315">
        <v>0</v>
      </c>
      <c r="AI1315">
        <v>0</v>
      </c>
      <c r="AJ1315">
        <v>0</v>
      </c>
      <c r="AK1315">
        <v>0</v>
      </c>
      <c r="AL1315">
        <v>0</v>
      </c>
      <c r="AM1315">
        <v>0</v>
      </c>
      <c r="AN1315">
        <v>0</v>
      </c>
      <c r="AO1315">
        <v>0</v>
      </c>
      <c r="AP1315" t="s">
        <v>345</v>
      </c>
      <c r="AQ1315">
        <v>1</v>
      </c>
      <c r="AR1315">
        <v>0</v>
      </c>
      <c r="AS1315">
        <v>0</v>
      </c>
      <c r="AT1315">
        <v>0</v>
      </c>
      <c r="AU1315">
        <v>0</v>
      </c>
      <c r="AV1315">
        <v>0</v>
      </c>
      <c r="AW1315">
        <v>0</v>
      </c>
      <c r="AX1315">
        <v>0</v>
      </c>
      <c r="AY1315" t="s">
        <v>345</v>
      </c>
      <c r="AZ1315">
        <v>1</v>
      </c>
      <c r="BA1315">
        <v>0</v>
      </c>
      <c r="BB1315">
        <v>0</v>
      </c>
      <c r="BC1315">
        <v>0</v>
      </c>
      <c r="BD1315">
        <v>0</v>
      </c>
      <c r="BE1315">
        <v>0</v>
      </c>
      <c r="BF1315">
        <v>0</v>
      </c>
      <c r="BG1315">
        <v>0</v>
      </c>
      <c r="BH1315">
        <v>0</v>
      </c>
      <c r="BK1315" t="s">
        <v>132</v>
      </c>
      <c r="BL1315" t="s">
        <v>130</v>
      </c>
      <c r="BM1315" t="s">
        <v>131</v>
      </c>
      <c r="BN1315" t="s">
        <v>117</v>
      </c>
      <c r="BO1315" t="s">
        <v>924</v>
      </c>
      <c r="BP1315">
        <v>0</v>
      </c>
      <c r="BQ1315">
        <v>0</v>
      </c>
      <c r="BR1315">
        <v>0</v>
      </c>
      <c r="BS1315">
        <v>0</v>
      </c>
      <c r="BT1315">
        <v>0</v>
      </c>
      <c r="BU1315">
        <v>1</v>
      </c>
      <c r="BV1315">
        <v>0</v>
      </c>
      <c r="BW1315">
        <v>0</v>
      </c>
      <c r="BX1315">
        <v>0</v>
      </c>
      <c r="BY1315">
        <v>0</v>
      </c>
      <c r="BZ1315">
        <v>0</v>
      </c>
      <c r="CA1315">
        <v>0</v>
      </c>
      <c r="CB1315">
        <v>0</v>
      </c>
      <c r="CC1315">
        <v>0</v>
      </c>
      <c r="CD1315">
        <v>0</v>
      </c>
      <c r="CE1315" t="s">
        <v>335</v>
      </c>
      <c r="CF1315" t="s">
        <v>199</v>
      </c>
      <c r="CG1315" t="s">
        <v>335</v>
      </c>
      <c r="CI1315" t="s">
        <v>130</v>
      </c>
      <c r="CJ1315" t="s">
        <v>52</v>
      </c>
      <c r="CL1315" t="s">
        <v>53</v>
      </c>
      <c r="CM1315" t="s">
        <v>3731</v>
      </c>
      <c r="CN1315" t="s">
        <v>346</v>
      </c>
      <c r="CP1315">
        <v>3</v>
      </c>
      <c r="CS1315" t="s">
        <v>347</v>
      </c>
    </row>
    <row r="1316" spans="1:98" customFormat="1">
      <c r="A1316">
        <v>199010</v>
      </c>
      <c r="B1316" t="s">
        <v>370</v>
      </c>
      <c r="C1316" t="s">
        <v>360</v>
      </c>
      <c r="D1316">
        <v>1970</v>
      </c>
      <c r="E1316">
        <v>56</v>
      </c>
      <c r="F1316" t="s">
        <v>58</v>
      </c>
      <c r="G1316" t="s">
        <v>84</v>
      </c>
      <c r="H1316" t="s">
        <v>1073</v>
      </c>
      <c r="I1316" t="s">
        <v>402</v>
      </c>
      <c r="J1316" t="s">
        <v>325</v>
      </c>
      <c r="K1316" s="329">
        <v>46117.714050925926</v>
      </c>
      <c r="L1316" t="s">
        <v>309</v>
      </c>
      <c r="M1316" t="s">
        <v>551</v>
      </c>
      <c r="N1316" t="s">
        <v>552</v>
      </c>
      <c r="O1316" t="s">
        <v>553</v>
      </c>
      <c r="P1316" t="s">
        <v>382</v>
      </c>
      <c r="R1316" t="s">
        <v>123</v>
      </c>
      <c r="S1316" t="s">
        <v>123</v>
      </c>
      <c r="T1316" t="s">
        <v>343</v>
      </c>
      <c r="U1316" t="s">
        <v>331</v>
      </c>
      <c r="V1316" t="s">
        <v>107</v>
      </c>
      <c r="W1316" t="s">
        <v>344</v>
      </c>
      <c r="X1316">
        <v>0</v>
      </c>
      <c r="Y1316">
        <v>0</v>
      </c>
      <c r="Z1316">
        <v>0</v>
      </c>
      <c r="AA1316">
        <v>1</v>
      </c>
      <c r="AB1316">
        <v>0</v>
      </c>
      <c r="AC1316">
        <v>0</v>
      </c>
      <c r="AD1316">
        <v>0</v>
      </c>
      <c r="AE1316">
        <v>0</v>
      </c>
      <c r="AF1316">
        <v>0</v>
      </c>
      <c r="AG1316">
        <v>0</v>
      </c>
      <c r="AH1316">
        <v>0</v>
      </c>
      <c r="AI1316">
        <v>0</v>
      </c>
      <c r="AJ1316">
        <v>0</v>
      </c>
      <c r="AK1316">
        <v>0</v>
      </c>
      <c r="AL1316">
        <v>0</v>
      </c>
      <c r="AM1316">
        <v>0</v>
      </c>
      <c r="AN1316">
        <v>0</v>
      </c>
      <c r="AO1316">
        <v>0</v>
      </c>
      <c r="AP1316" t="s">
        <v>345</v>
      </c>
      <c r="AQ1316">
        <v>1</v>
      </c>
      <c r="AR1316">
        <v>0</v>
      </c>
      <c r="AS1316">
        <v>0</v>
      </c>
      <c r="AT1316">
        <v>0</v>
      </c>
      <c r="AU1316">
        <v>0</v>
      </c>
      <c r="AV1316">
        <v>0</v>
      </c>
      <c r="AW1316">
        <v>0</v>
      </c>
      <c r="AX1316">
        <v>0</v>
      </c>
      <c r="AY1316" t="s">
        <v>345</v>
      </c>
      <c r="AZ1316">
        <v>1</v>
      </c>
      <c r="BA1316">
        <v>0</v>
      </c>
      <c r="BB1316">
        <v>0</v>
      </c>
      <c r="BC1316">
        <v>0</v>
      </c>
      <c r="BD1316">
        <v>0</v>
      </c>
      <c r="BE1316">
        <v>0</v>
      </c>
      <c r="BF1316">
        <v>0</v>
      </c>
      <c r="BG1316">
        <v>0</v>
      </c>
      <c r="BH1316">
        <v>0</v>
      </c>
      <c r="BK1316" t="s">
        <v>132</v>
      </c>
      <c r="BL1316" t="s">
        <v>130</v>
      </c>
      <c r="BM1316" t="s">
        <v>132</v>
      </c>
      <c r="BN1316" t="s">
        <v>117</v>
      </c>
      <c r="BO1316" t="s">
        <v>924</v>
      </c>
      <c r="BP1316">
        <v>0</v>
      </c>
      <c r="BQ1316">
        <v>0</v>
      </c>
      <c r="BR1316">
        <v>0</v>
      </c>
      <c r="BS1316">
        <v>0</v>
      </c>
      <c r="BT1316">
        <v>0</v>
      </c>
      <c r="BU1316">
        <v>1</v>
      </c>
      <c r="BV1316">
        <v>0</v>
      </c>
      <c r="BW1316">
        <v>0</v>
      </c>
      <c r="BX1316">
        <v>0</v>
      </c>
      <c r="BY1316">
        <v>0</v>
      </c>
      <c r="BZ1316">
        <v>0</v>
      </c>
      <c r="CA1316">
        <v>0</v>
      </c>
      <c r="CB1316">
        <v>0</v>
      </c>
      <c r="CC1316">
        <v>0</v>
      </c>
      <c r="CD1316">
        <v>0</v>
      </c>
      <c r="CE1316" t="s">
        <v>335</v>
      </c>
      <c r="CF1316" t="s">
        <v>1053</v>
      </c>
      <c r="CG1316" t="s">
        <v>335</v>
      </c>
      <c r="CI1316" t="s">
        <v>130</v>
      </c>
      <c r="CJ1316" t="s">
        <v>52</v>
      </c>
      <c r="CL1316" t="s">
        <v>53</v>
      </c>
      <c r="CM1316" t="s">
        <v>3732</v>
      </c>
      <c r="CN1316" t="s">
        <v>346</v>
      </c>
      <c r="CP1316">
        <v>3</v>
      </c>
      <c r="CR1316" t="s">
        <v>3733</v>
      </c>
      <c r="CS1316" t="s">
        <v>347</v>
      </c>
    </row>
    <row r="1317" spans="1:98" customFormat="1">
      <c r="A1317">
        <v>199006</v>
      </c>
      <c r="B1317" t="s">
        <v>321</v>
      </c>
      <c r="C1317" t="s">
        <v>360</v>
      </c>
      <c r="D1317">
        <v>1987</v>
      </c>
      <c r="E1317">
        <v>39</v>
      </c>
      <c r="F1317" t="s">
        <v>57</v>
      </c>
      <c r="G1317" t="s">
        <v>95</v>
      </c>
      <c r="H1317" t="s">
        <v>1698</v>
      </c>
      <c r="I1317" t="s">
        <v>378</v>
      </c>
      <c r="J1317" t="s">
        <v>350</v>
      </c>
      <c r="K1317" s="329">
        <v>46117.710682870369</v>
      </c>
      <c r="L1317" t="s">
        <v>309</v>
      </c>
      <c r="M1317" t="s">
        <v>1363</v>
      </c>
      <c r="N1317" t="s">
        <v>1364</v>
      </c>
      <c r="O1317" t="s">
        <v>459</v>
      </c>
      <c r="P1317" t="s">
        <v>353</v>
      </c>
      <c r="Q1317" t="s">
        <v>305</v>
      </c>
      <c r="R1317" t="s">
        <v>124</v>
      </c>
      <c r="S1317" t="s">
        <v>121</v>
      </c>
      <c r="T1317" t="s">
        <v>121</v>
      </c>
      <c r="U1317" t="s">
        <v>395</v>
      </c>
      <c r="V1317" t="s">
        <v>108</v>
      </c>
      <c r="W1317" t="s">
        <v>384</v>
      </c>
      <c r="X1317">
        <v>0</v>
      </c>
      <c r="Y1317">
        <v>0</v>
      </c>
      <c r="Z1317">
        <v>0</v>
      </c>
      <c r="AA1317">
        <v>0</v>
      </c>
      <c r="AB1317">
        <v>1</v>
      </c>
      <c r="AC1317">
        <v>0</v>
      </c>
      <c r="AD1317">
        <v>0</v>
      </c>
      <c r="AE1317">
        <v>0</v>
      </c>
      <c r="AF1317">
        <v>0</v>
      </c>
      <c r="AG1317">
        <v>0</v>
      </c>
      <c r="AH1317">
        <v>0</v>
      </c>
      <c r="AI1317">
        <v>0</v>
      </c>
      <c r="AJ1317">
        <v>0</v>
      </c>
      <c r="AK1317">
        <v>0</v>
      </c>
      <c r="AL1317">
        <v>0</v>
      </c>
      <c r="AM1317">
        <v>0</v>
      </c>
      <c r="AN1317">
        <v>0</v>
      </c>
      <c r="AO1317">
        <v>0</v>
      </c>
      <c r="AP1317" t="s">
        <v>510</v>
      </c>
      <c r="AQ1317">
        <v>0</v>
      </c>
      <c r="AR1317">
        <v>0</v>
      </c>
      <c r="AS1317">
        <v>1</v>
      </c>
      <c r="AT1317">
        <v>0</v>
      </c>
      <c r="AU1317">
        <v>0</v>
      </c>
      <c r="AV1317">
        <v>0</v>
      </c>
      <c r="AW1317">
        <v>0</v>
      </c>
      <c r="AX1317">
        <v>0</v>
      </c>
      <c r="AY1317" t="s">
        <v>375</v>
      </c>
      <c r="AZ1317">
        <v>0</v>
      </c>
      <c r="BA1317">
        <v>1</v>
      </c>
      <c r="BB1317">
        <v>0</v>
      </c>
      <c r="BC1317">
        <v>0</v>
      </c>
      <c r="BD1317">
        <v>0</v>
      </c>
      <c r="BE1317">
        <v>0</v>
      </c>
      <c r="BF1317">
        <v>0</v>
      </c>
      <c r="BG1317">
        <v>0</v>
      </c>
      <c r="BH1317">
        <v>0</v>
      </c>
      <c r="BI1317" t="s">
        <v>52</v>
      </c>
      <c r="BJ1317" t="s">
        <v>3734</v>
      </c>
      <c r="BK1317" t="s">
        <v>386</v>
      </c>
      <c r="BL1317" t="s">
        <v>135</v>
      </c>
      <c r="BM1317" t="s">
        <v>135</v>
      </c>
      <c r="BN1317" t="s">
        <v>119</v>
      </c>
      <c r="BO1317" t="s">
        <v>923</v>
      </c>
      <c r="BP1317">
        <v>0</v>
      </c>
      <c r="BQ1317">
        <v>1</v>
      </c>
      <c r="BR1317">
        <v>0</v>
      </c>
      <c r="BS1317">
        <v>0</v>
      </c>
      <c r="BT1317">
        <v>0</v>
      </c>
      <c r="BU1317">
        <v>0</v>
      </c>
      <c r="BV1317">
        <v>0</v>
      </c>
      <c r="BW1317">
        <v>0</v>
      </c>
      <c r="BX1317">
        <v>0</v>
      </c>
      <c r="BY1317">
        <v>0</v>
      </c>
      <c r="BZ1317">
        <v>0</v>
      </c>
      <c r="CA1317">
        <v>0</v>
      </c>
      <c r="CB1317">
        <v>0</v>
      </c>
      <c r="CC1317">
        <v>0</v>
      </c>
      <c r="CD1317">
        <v>0</v>
      </c>
      <c r="CE1317" t="s">
        <v>335</v>
      </c>
      <c r="CG1317" t="s">
        <v>1545</v>
      </c>
      <c r="CI1317" t="s">
        <v>131</v>
      </c>
      <c r="CJ1317" t="s">
        <v>51</v>
      </c>
      <c r="CK1317" t="s">
        <v>3735</v>
      </c>
      <c r="CL1317" t="s">
        <v>51</v>
      </c>
      <c r="CM1317" t="s">
        <v>3736</v>
      </c>
      <c r="CN1317" t="s">
        <v>346</v>
      </c>
      <c r="CP1317">
        <v>10</v>
      </c>
      <c r="CQ1317" t="s">
        <v>3737</v>
      </c>
      <c r="CR1317" t="s">
        <v>3738</v>
      </c>
      <c r="CS1317" t="s">
        <v>347</v>
      </c>
    </row>
    <row r="1318" spans="1:98" customFormat="1">
      <c r="A1318">
        <v>199090</v>
      </c>
      <c r="B1318" t="s">
        <v>370</v>
      </c>
      <c r="C1318" t="s">
        <v>360</v>
      </c>
      <c r="D1318">
        <v>1998</v>
      </c>
      <c r="E1318">
        <v>28</v>
      </c>
      <c r="F1318" t="s">
        <v>323</v>
      </c>
      <c r="G1318" t="s">
        <v>49</v>
      </c>
      <c r="H1318" t="s">
        <v>377</v>
      </c>
      <c r="I1318" t="s">
        <v>361</v>
      </c>
      <c r="J1318" t="s">
        <v>325</v>
      </c>
      <c r="K1318" s="329">
        <v>46117.698136574072</v>
      </c>
      <c r="L1318" t="s">
        <v>309</v>
      </c>
      <c r="M1318" t="s">
        <v>370</v>
      </c>
      <c r="N1318" t="s">
        <v>539</v>
      </c>
      <c r="O1318" t="s">
        <v>377</v>
      </c>
      <c r="P1318" t="s">
        <v>365</v>
      </c>
      <c r="Q1318" t="s">
        <v>304</v>
      </c>
      <c r="R1318" t="s">
        <v>383</v>
      </c>
      <c r="S1318" t="s">
        <v>121</v>
      </c>
      <c r="T1318" t="s">
        <v>121</v>
      </c>
      <c r="U1318" t="s">
        <v>331</v>
      </c>
      <c r="V1318" t="s">
        <v>110</v>
      </c>
      <c r="W1318" t="s">
        <v>422</v>
      </c>
      <c r="X1318">
        <v>0</v>
      </c>
      <c r="Y1318">
        <v>0</v>
      </c>
      <c r="Z1318">
        <v>0</v>
      </c>
      <c r="AA1318">
        <v>1</v>
      </c>
      <c r="AB1318">
        <v>0</v>
      </c>
      <c r="AC1318">
        <v>0</v>
      </c>
      <c r="AD1318">
        <v>0</v>
      </c>
      <c r="AE1318">
        <v>1</v>
      </c>
      <c r="AF1318">
        <v>0</v>
      </c>
      <c r="AG1318">
        <v>0</v>
      </c>
      <c r="AH1318">
        <v>0</v>
      </c>
      <c r="AI1318">
        <v>0</v>
      </c>
      <c r="AJ1318">
        <v>0</v>
      </c>
      <c r="AK1318">
        <v>0</v>
      </c>
      <c r="AL1318">
        <v>0</v>
      </c>
      <c r="AM1318">
        <v>0</v>
      </c>
      <c r="AN1318">
        <v>0</v>
      </c>
      <c r="AO1318">
        <v>0</v>
      </c>
      <c r="AP1318" t="s">
        <v>399</v>
      </c>
      <c r="AQ1318">
        <v>0</v>
      </c>
      <c r="AR1318">
        <v>0</v>
      </c>
      <c r="AS1318">
        <v>0</v>
      </c>
      <c r="AT1318">
        <v>0</v>
      </c>
      <c r="AU1318">
        <v>0</v>
      </c>
      <c r="AV1318">
        <v>0</v>
      </c>
      <c r="AW1318">
        <v>1</v>
      </c>
      <c r="AX1318">
        <v>0</v>
      </c>
      <c r="AY1318" t="s">
        <v>345</v>
      </c>
      <c r="AZ1318">
        <v>1</v>
      </c>
      <c r="BA1318">
        <v>0</v>
      </c>
      <c r="BB1318">
        <v>0</v>
      </c>
      <c r="BC1318">
        <v>0</v>
      </c>
      <c r="BD1318">
        <v>0</v>
      </c>
      <c r="BE1318">
        <v>0</v>
      </c>
      <c r="BF1318">
        <v>0</v>
      </c>
      <c r="BG1318">
        <v>0</v>
      </c>
      <c r="BH1318">
        <v>0</v>
      </c>
      <c r="BK1318" t="s">
        <v>386</v>
      </c>
      <c r="BL1318" t="s">
        <v>127</v>
      </c>
      <c r="BM1318" t="s">
        <v>128</v>
      </c>
      <c r="BN1318" t="s">
        <v>120</v>
      </c>
      <c r="BO1318" t="s">
        <v>921</v>
      </c>
      <c r="BP1318">
        <v>0</v>
      </c>
      <c r="BQ1318">
        <v>0</v>
      </c>
      <c r="BR1318">
        <v>0</v>
      </c>
      <c r="BS1318">
        <v>0</v>
      </c>
      <c r="BT1318">
        <v>0</v>
      </c>
      <c r="BU1318">
        <v>0</v>
      </c>
      <c r="BV1318">
        <v>0</v>
      </c>
      <c r="BW1318">
        <v>0</v>
      </c>
      <c r="BX1318">
        <v>0</v>
      </c>
      <c r="BY1318">
        <v>0</v>
      </c>
      <c r="BZ1318">
        <v>1</v>
      </c>
      <c r="CA1318">
        <v>0</v>
      </c>
      <c r="CB1318">
        <v>0</v>
      </c>
      <c r="CC1318">
        <v>0</v>
      </c>
      <c r="CD1318">
        <v>0</v>
      </c>
      <c r="CE1318" t="s">
        <v>335</v>
      </c>
      <c r="CG1318" t="s">
        <v>335</v>
      </c>
      <c r="CI1318" t="s">
        <v>128</v>
      </c>
      <c r="CJ1318" t="s">
        <v>52</v>
      </c>
      <c r="CK1318" t="s">
        <v>3739</v>
      </c>
      <c r="CL1318" t="s">
        <v>52</v>
      </c>
      <c r="CM1318" t="s">
        <v>3740</v>
      </c>
      <c r="CN1318" t="s">
        <v>336</v>
      </c>
      <c r="CP1318">
        <v>10</v>
      </c>
      <c r="CQ1318" t="s">
        <v>3741</v>
      </c>
      <c r="CR1318" t="s">
        <v>3742</v>
      </c>
      <c r="CS1318" t="s">
        <v>400</v>
      </c>
      <c r="CT1318" t="s">
        <v>3743</v>
      </c>
    </row>
    <row r="1319" spans="1:98" customFormat="1">
      <c r="A1319">
        <v>146234</v>
      </c>
      <c r="B1319" t="s">
        <v>445</v>
      </c>
      <c r="C1319" t="s">
        <v>322</v>
      </c>
      <c r="D1319">
        <v>1963</v>
      </c>
      <c r="E1319">
        <v>63</v>
      </c>
      <c r="F1319" t="s">
        <v>339</v>
      </c>
      <c r="G1319" t="s">
        <v>85</v>
      </c>
      <c r="H1319" t="s">
        <v>635</v>
      </c>
      <c r="I1319" t="s">
        <v>367</v>
      </c>
      <c r="J1319" t="s">
        <v>325</v>
      </c>
      <c r="K1319" s="329">
        <v>46117.698113425926</v>
      </c>
      <c r="L1319" t="s">
        <v>309</v>
      </c>
      <c r="M1319" t="s">
        <v>551</v>
      </c>
      <c r="N1319" t="s">
        <v>552</v>
      </c>
      <c r="O1319" t="s">
        <v>553</v>
      </c>
      <c r="P1319" t="s">
        <v>382</v>
      </c>
      <c r="R1319" t="s">
        <v>124</v>
      </c>
      <c r="S1319" t="s">
        <v>124</v>
      </c>
      <c r="T1319" t="s">
        <v>330</v>
      </c>
      <c r="U1319" t="s">
        <v>331</v>
      </c>
      <c r="V1319" t="s">
        <v>107</v>
      </c>
      <c r="W1319" t="s">
        <v>423</v>
      </c>
      <c r="X1319">
        <v>0</v>
      </c>
      <c r="Y1319">
        <v>0</v>
      </c>
      <c r="Z1319">
        <v>0</v>
      </c>
      <c r="AA1319">
        <v>0</v>
      </c>
      <c r="AB1319">
        <v>0</v>
      </c>
      <c r="AC1319">
        <v>0</v>
      </c>
      <c r="AD1319">
        <v>0</v>
      </c>
      <c r="AE1319">
        <v>0</v>
      </c>
      <c r="AF1319">
        <v>0</v>
      </c>
      <c r="AG1319">
        <v>0</v>
      </c>
      <c r="AH1319">
        <v>0</v>
      </c>
      <c r="AI1319">
        <v>0</v>
      </c>
      <c r="AJ1319">
        <v>0</v>
      </c>
      <c r="AK1319">
        <v>0</v>
      </c>
      <c r="AL1319">
        <v>0</v>
      </c>
      <c r="AM1319">
        <v>1</v>
      </c>
      <c r="AN1319">
        <v>0</v>
      </c>
      <c r="AO1319">
        <v>0</v>
      </c>
      <c r="AP1319" t="s">
        <v>345</v>
      </c>
      <c r="AQ1319">
        <v>1</v>
      </c>
      <c r="AR1319">
        <v>0</v>
      </c>
      <c r="AS1319">
        <v>0</v>
      </c>
      <c r="AT1319">
        <v>0</v>
      </c>
      <c r="AU1319">
        <v>0</v>
      </c>
      <c r="AV1319">
        <v>0</v>
      </c>
      <c r="AW1319">
        <v>0</v>
      </c>
      <c r="AX1319">
        <v>0</v>
      </c>
      <c r="AY1319" t="s">
        <v>345</v>
      </c>
      <c r="AZ1319">
        <v>1</v>
      </c>
      <c r="BA1319">
        <v>0</v>
      </c>
      <c r="BB1319">
        <v>0</v>
      </c>
      <c r="BC1319">
        <v>0</v>
      </c>
      <c r="BD1319">
        <v>0</v>
      </c>
      <c r="BE1319">
        <v>0</v>
      </c>
      <c r="BF1319">
        <v>0</v>
      </c>
      <c r="BG1319">
        <v>0</v>
      </c>
      <c r="BH1319">
        <v>0</v>
      </c>
      <c r="BI1319" t="s">
        <v>52</v>
      </c>
      <c r="BK1319" t="s">
        <v>132</v>
      </c>
      <c r="BL1319" t="s">
        <v>131</v>
      </c>
      <c r="BM1319" t="s">
        <v>132</v>
      </c>
      <c r="BN1319" t="s">
        <v>120</v>
      </c>
      <c r="BO1319" t="s">
        <v>935</v>
      </c>
      <c r="BP1319">
        <v>0</v>
      </c>
      <c r="BQ1319">
        <v>0</v>
      </c>
      <c r="BR1319">
        <v>0</v>
      </c>
      <c r="BS1319">
        <v>0</v>
      </c>
      <c r="BT1319">
        <v>0</v>
      </c>
      <c r="BU1319">
        <v>0</v>
      </c>
      <c r="BV1319">
        <v>0</v>
      </c>
      <c r="BW1319">
        <v>0</v>
      </c>
      <c r="BX1319">
        <v>0</v>
      </c>
      <c r="BY1319">
        <v>0</v>
      </c>
      <c r="BZ1319">
        <v>0</v>
      </c>
      <c r="CA1319">
        <v>0</v>
      </c>
      <c r="CB1319">
        <v>0</v>
      </c>
      <c r="CC1319">
        <v>1</v>
      </c>
      <c r="CD1319">
        <v>0</v>
      </c>
      <c r="CE1319" t="s">
        <v>142</v>
      </c>
      <c r="CG1319" t="s">
        <v>335</v>
      </c>
      <c r="CI1319" t="s">
        <v>130</v>
      </c>
      <c r="CJ1319" t="s">
        <v>53</v>
      </c>
      <c r="CK1319" t="s">
        <v>3744</v>
      </c>
      <c r="CL1319" t="s">
        <v>53</v>
      </c>
      <c r="CN1319" t="s">
        <v>346</v>
      </c>
      <c r="CP1319">
        <v>7</v>
      </c>
      <c r="CS1319" t="s">
        <v>337</v>
      </c>
    </row>
    <row r="1320" spans="1:98" customFormat="1">
      <c r="A1320">
        <v>199088</v>
      </c>
      <c r="B1320" t="s">
        <v>1363</v>
      </c>
      <c r="C1320" t="s">
        <v>322</v>
      </c>
      <c r="D1320">
        <v>1959</v>
      </c>
      <c r="E1320">
        <v>67</v>
      </c>
      <c r="F1320" t="s">
        <v>339</v>
      </c>
      <c r="G1320" t="s">
        <v>72</v>
      </c>
      <c r="H1320" t="s">
        <v>718</v>
      </c>
      <c r="I1320" t="s">
        <v>428</v>
      </c>
      <c r="J1320" t="s">
        <v>325</v>
      </c>
      <c r="K1320" s="329">
        <v>46117.694363425922</v>
      </c>
      <c r="L1320" t="s">
        <v>309</v>
      </c>
      <c r="M1320" t="s">
        <v>1363</v>
      </c>
      <c r="N1320" t="s">
        <v>1364</v>
      </c>
      <c r="O1320" t="s">
        <v>459</v>
      </c>
      <c r="P1320" t="s">
        <v>353</v>
      </c>
      <c r="Q1320" t="s">
        <v>305</v>
      </c>
      <c r="R1320" t="s">
        <v>122</v>
      </c>
      <c r="S1320" t="s">
        <v>122</v>
      </c>
      <c r="T1320" t="s">
        <v>330</v>
      </c>
      <c r="U1320" t="s">
        <v>331</v>
      </c>
      <c r="V1320" t="s">
        <v>107</v>
      </c>
      <c r="W1320" t="s">
        <v>623</v>
      </c>
      <c r="X1320">
        <v>0</v>
      </c>
      <c r="Y1320">
        <v>0</v>
      </c>
      <c r="Z1320">
        <v>0</v>
      </c>
      <c r="AA1320">
        <v>0</v>
      </c>
      <c r="AB1320">
        <v>0</v>
      </c>
      <c r="AC1320">
        <v>0</v>
      </c>
      <c r="AD1320">
        <v>0</v>
      </c>
      <c r="AE1320">
        <v>1</v>
      </c>
      <c r="AF1320">
        <v>0</v>
      </c>
      <c r="AG1320">
        <v>0</v>
      </c>
      <c r="AH1320">
        <v>0</v>
      </c>
      <c r="AI1320">
        <v>0</v>
      </c>
      <c r="AJ1320">
        <v>0</v>
      </c>
      <c r="AK1320">
        <v>0</v>
      </c>
      <c r="AL1320">
        <v>0</v>
      </c>
      <c r="AM1320">
        <v>0</v>
      </c>
      <c r="AN1320">
        <v>0</v>
      </c>
      <c r="AO1320">
        <v>0</v>
      </c>
      <c r="AP1320" t="s">
        <v>408</v>
      </c>
      <c r="AQ1320">
        <v>0</v>
      </c>
      <c r="AR1320">
        <v>0</v>
      </c>
      <c r="AS1320">
        <v>0</v>
      </c>
      <c r="AT1320">
        <v>0</v>
      </c>
      <c r="AU1320">
        <v>1</v>
      </c>
      <c r="AV1320">
        <v>0</v>
      </c>
      <c r="AW1320">
        <v>0</v>
      </c>
      <c r="AX1320">
        <v>0</v>
      </c>
      <c r="AY1320" t="s">
        <v>433</v>
      </c>
      <c r="AZ1320">
        <v>0</v>
      </c>
      <c r="BA1320">
        <v>0</v>
      </c>
      <c r="BB1320">
        <v>0</v>
      </c>
      <c r="BC1320">
        <v>0</v>
      </c>
      <c r="BD1320">
        <v>1</v>
      </c>
      <c r="BE1320">
        <v>0</v>
      </c>
      <c r="BF1320">
        <v>0</v>
      </c>
      <c r="BG1320">
        <v>0</v>
      </c>
      <c r="BH1320">
        <v>0</v>
      </c>
      <c r="BI1320" t="s">
        <v>51</v>
      </c>
      <c r="BJ1320" t="s">
        <v>1606</v>
      </c>
      <c r="BK1320" t="s">
        <v>131</v>
      </c>
      <c r="BL1320" t="s">
        <v>133</v>
      </c>
      <c r="BM1320" t="s">
        <v>133</v>
      </c>
      <c r="BN1320" t="s">
        <v>117</v>
      </c>
      <c r="BO1320" t="s">
        <v>947</v>
      </c>
      <c r="BP1320">
        <v>0</v>
      </c>
      <c r="BQ1320">
        <v>0</v>
      </c>
      <c r="BR1320">
        <v>0</v>
      </c>
      <c r="BS1320">
        <v>0</v>
      </c>
      <c r="BT1320">
        <v>0</v>
      </c>
      <c r="BU1320">
        <v>1</v>
      </c>
      <c r="BV1320">
        <v>0</v>
      </c>
      <c r="BW1320">
        <v>0</v>
      </c>
      <c r="BX1320">
        <v>0</v>
      </c>
      <c r="BY1320">
        <v>0</v>
      </c>
      <c r="BZ1320">
        <v>1</v>
      </c>
      <c r="CA1320">
        <v>0</v>
      </c>
      <c r="CB1320">
        <v>0</v>
      </c>
      <c r="CC1320">
        <v>0</v>
      </c>
      <c r="CD1320">
        <v>0</v>
      </c>
      <c r="CE1320" t="s">
        <v>1436</v>
      </c>
      <c r="CG1320" t="s">
        <v>335</v>
      </c>
      <c r="CI1320" t="s">
        <v>129</v>
      </c>
      <c r="CJ1320" t="s">
        <v>52</v>
      </c>
      <c r="CK1320" t="s">
        <v>3745</v>
      </c>
      <c r="CL1320" t="s">
        <v>52</v>
      </c>
      <c r="CM1320" t="s">
        <v>3745</v>
      </c>
      <c r="CN1320" t="s">
        <v>346</v>
      </c>
      <c r="CP1320">
        <v>10</v>
      </c>
      <c r="CQ1320" t="s">
        <v>3746</v>
      </c>
      <c r="CS1320" t="s">
        <v>337</v>
      </c>
      <c r="CT1320" t="s">
        <v>3747</v>
      </c>
    </row>
    <row r="1321" spans="1:98" customFormat="1">
      <c r="A1321">
        <v>199089</v>
      </c>
      <c r="B1321" t="s">
        <v>1363</v>
      </c>
      <c r="C1321" t="s">
        <v>360</v>
      </c>
      <c r="D1321">
        <v>1963</v>
      </c>
      <c r="E1321">
        <v>63</v>
      </c>
      <c r="F1321" t="s">
        <v>339</v>
      </c>
      <c r="G1321" t="s">
        <v>72</v>
      </c>
      <c r="H1321" t="s">
        <v>718</v>
      </c>
      <c r="I1321" t="s">
        <v>349</v>
      </c>
      <c r="J1321" t="s">
        <v>325</v>
      </c>
      <c r="K1321" s="329">
        <v>46117.691076388888</v>
      </c>
      <c r="L1321" t="s">
        <v>309</v>
      </c>
      <c r="M1321" t="s">
        <v>1363</v>
      </c>
      <c r="N1321" t="s">
        <v>1364</v>
      </c>
      <c r="O1321" t="s">
        <v>459</v>
      </c>
      <c r="P1321" t="s">
        <v>353</v>
      </c>
      <c r="Q1321" t="s">
        <v>305</v>
      </c>
      <c r="R1321" t="s">
        <v>122</v>
      </c>
      <c r="S1321" t="s">
        <v>122</v>
      </c>
      <c r="T1321" t="s">
        <v>330</v>
      </c>
      <c r="U1321" t="s">
        <v>331</v>
      </c>
      <c r="V1321" t="s">
        <v>107</v>
      </c>
      <c r="W1321" t="s">
        <v>557</v>
      </c>
      <c r="X1321">
        <v>0</v>
      </c>
      <c r="Y1321">
        <v>0</v>
      </c>
      <c r="Z1321">
        <v>0</v>
      </c>
      <c r="AA1321">
        <v>0</v>
      </c>
      <c r="AB1321">
        <v>0</v>
      </c>
      <c r="AC1321">
        <v>0</v>
      </c>
      <c r="AD1321">
        <v>0</v>
      </c>
      <c r="AE1321">
        <v>0</v>
      </c>
      <c r="AF1321">
        <v>1</v>
      </c>
      <c r="AG1321">
        <v>0</v>
      </c>
      <c r="AH1321">
        <v>0</v>
      </c>
      <c r="AI1321">
        <v>0</v>
      </c>
      <c r="AJ1321">
        <v>0</v>
      </c>
      <c r="AK1321">
        <v>0</v>
      </c>
      <c r="AL1321">
        <v>0</v>
      </c>
      <c r="AM1321">
        <v>0</v>
      </c>
      <c r="AN1321">
        <v>0</v>
      </c>
      <c r="AO1321">
        <v>0</v>
      </c>
      <c r="AP1321" t="s">
        <v>408</v>
      </c>
      <c r="AQ1321">
        <v>0</v>
      </c>
      <c r="AR1321">
        <v>0</v>
      </c>
      <c r="AS1321">
        <v>0</v>
      </c>
      <c r="AT1321">
        <v>0</v>
      </c>
      <c r="AU1321">
        <v>1</v>
      </c>
      <c r="AV1321">
        <v>0</v>
      </c>
      <c r="AW1321">
        <v>0</v>
      </c>
      <c r="AX1321">
        <v>0</v>
      </c>
      <c r="AY1321" t="s">
        <v>433</v>
      </c>
      <c r="AZ1321">
        <v>0</v>
      </c>
      <c r="BA1321">
        <v>0</v>
      </c>
      <c r="BB1321">
        <v>0</v>
      </c>
      <c r="BC1321">
        <v>0</v>
      </c>
      <c r="BD1321">
        <v>1</v>
      </c>
      <c r="BE1321">
        <v>0</v>
      </c>
      <c r="BF1321">
        <v>0</v>
      </c>
      <c r="BG1321">
        <v>0</v>
      </c>
      <c r="BH1321">
        <v>0</v>
      </c>
      <c r="BI1321" t="s">
        <v>52</v>
      </c>
      <c r="BK1321" t="s">
        <v>130</v>
      </c>
      <c r="BL1321" t="s">
        <v>133</v>
      </c>
      <c r="BM1321" t="s">
        <v>133</v>
      </c>
      <c r="BN1321" t="s">
        <v>117</v>
      </c>
      <c r="BO1321" t="s">
        <v>947</v>
      </c>
      <c r="BP1321">
        <v>0</v>
      </c>
      <c r="BQ1321">
        <v>0</v>
      </c>
      <c r="BR1321">
        <v>0</v>
      </c>
      <c r="BS1321">
        <v>0</v>
      </c>
      <c r="BT1321">
        <v>0</v>
      </c>
      <c r="BU1321">
        <v>1</v>
      </c>
      <c r="BV1321">
        <v>0</v>
      </c>
      <c r="BW1321">
        <v>0</v>
      </c>
      <c r="BX1321">
        <v>0</v>
      </c>
      <c r="BY1321">
        <v>0</v>
      </c>
      <c r="BZ1321">
        <v>1</v>
      </c>
      <c r="CA1321">
        <v>0</v>
      </c>
      <c r="CB1321">
        <v>0</v>
      </c>
      <c r="CC1321">
        <v>0</v>
      </c>
      <c r="CD1321">
        <v>0</v>
      </c>
      <c r="CE1321" t="s">
        <v>335</v>
      </c>
      <c r="CF1321" t="s">
        <v>3748</v>
      </c>
      <c r="CG1321" t="s">
        <v>335</v>
      </c>
      <c r="CI1321" t="s">
        <v>131</v>
      </c>
      <c r="CJ1321" t="s">
        <v>52</v>
      </c>
      <c r="CL1321" t="s">
        <v>52</v>
      </c>
      <c r="CN1321" t="s">
        <v>346</v>
      </c>
      <c r="CP1321">
        <v>10</v>
      </c>
      <c r="CQ1321" t="s">
        <v>899</v>
      </c>
      <c r="CS1321" t="s">
        <v>337</v>
      </c>
    </row>
    <row r="1322" spans="1:98" customFormat="1">
      <c r="A1322">
        <v>108039</v>
      </c>
      <c r="B1322" t="s">
        <v>366</v>
      </c>
      <c r="C1322" t="s">
        <v>116</v>
      </c>
      <c r="D1322">
        <v>1957</v>
      </c>
      <c r="E1322">
        <v>69</v>
      </c>
      <c r="F1322" t="s">
        <v>339</v>
      </c>
      <c r="G1322" t="s">
        <v>49</v>
      </c>
      <c r="H1322" t="s">
        <v>328</v>
      </c>
      <c r="I1322" t="s">
        <v>410</v>
      </c>
      <c r="J1322" t="s">
        <v>325</v>
      </c>
      <c r="K1322" s="329">
        <v>46117.684907407405</v>
      </c>
      <c r="L1322" t="s">
        <v>309</v>
      </c>
      <c r="M1322" t="s">
        <v>420</v>
      </c>
      <c r="N1322" t="s">
        <v>421</v>
      </c>
      <c r="O1322" t="s">
        <v>377</v>
      </c>
      <c r="P1322" t="s">
        <v>365</v>
      </c>
      <c r="Q1322" t="s">
        <v>304</v>
      </c>
      <c r="R1322" t="s">
        <v>122</v>
      </c>
      <c r="S1322" t="s">
        <v>122</v>
      </c>
      <c r="T1322" t="s">
        <v>343</v>
      </c>
      <c r="U1322" t="s">
        <v>331</v>
      </c>
      <c r="V1322" t="s">
        <v>112</v>
      </c>
      <c r="W1322" t="s">
        <v>392</v>
      </c>
      <c r="X1322">
        <v>1</v>
      </c>
      <c r="Y1322">
        <v>0</v>
      </c>
      <c r="Z1322">
        <v>0</v>
      </c>
      <c r="AA1322">
        <v>0</v>
      </c>
      <c r="AB1322">
        <v>0</v>
      </c>
      <c r="AC1322">
        <v>0</v>
      </c>
      <c r="AD1322">
        <v>0</v>
      </c>
      <c r="AE1322">
        <v>0</v>
      </c>
      <c r="AF1322">
        <v>0</v>
      </c>
      <c r="AG1322">
        <v>0</v>
      </c>
      <c r="AH1322">
        <v>0</v>
      </c>
      <c r="AI1322">
        <v>0</v>
      </c>
      <c r="AJ1322">
        <v>0</v>
      </c>
      <c r="AK1322">
        <v>0</v>
      </c>
      <c r="AL1322">
        <v>0</v>
      </c>
      <c r="AM1322">
        <v>0</v>
      </c>
      <c r="AN1322">
        <v>0</v>
      </c>
      <c r="AO1322">
        <v>0</v>
      </c>
      <c r="AP1322" t="s">
        <v>345</v>
      </c>
      <c r="AQ1322">
        <v>1</v>
      </c>
      <c r="AR1322">
        <v>0</v>
      </c>
      <c r="AS1322">
        <v>0</v>
      </c>
      <c r="AT1322">
        <v>0</v>
      </c>
      <c r="AU1322">
        <v>0</v>
      </c>
      <c r="AV1322">
        <v>0</v>
      </c>
      <c r="AW1322">
        <v>0</v>
      </c>
      <c r="AX1322">
        <v>0</v>
      </c>
      <c r="AY1322" t="s">
        <v>437</v>
      </c>
      <c r="AZ1322">
        <v>1</v>
      </c>
      <c r="BA1322">
        <v>1</v>
      </c>
      <c r="BB1322">
        <v>0</v>
      </c>
      <c r="BC1322">
        <v>0</v>
      </c>
      <c r="BD1322">
        <v>0</v>
      </c>
      <c r="BE1322">
        <v>0</v>
      </c>
      <c r="BF1322">
        <v>0</v>
      </c>
      <c r="BG1322">
        <v>0</v>
      </c>
      <c r="BH1322">
        <v>0</v>
      </c>
      <c r="BI1322" t="s">
        <v>52</v>
      </c>
      <c r="BK1322" t="s">
        <v>131</v>
      </c>
      <c r="BL1322" t="s">
        <v>131</v>
      </c>
      <c r="BM1322" t="s">
        <v>131</v>
      </c>
      <c r="BN1322" t="s">
        <v>118</v>
      </c>
      <c r="BO1322" t="s">
        <v>923</v>
      </c>
      <c r="BP1322">
        <v>0</v>
      </c>
      <c r="BQ1322">
        <v>1</v>
      </c>
      <c r="BR1322">
        <v>0</v>
      </c>
      <c r="BS1322">
        <v>0</v>
      </c>
      <c r="BT1322">
        <v>0</v>
      </c>
      <c r="BU1322">
        <v>0</v>
      </c>
      <c r="BV1322">
        <v>0</v>
      </c>
      <c r="BW1322">
        <v>0</v>
      </c>
      <c r="BX1322">
        <v>0</v>
      </c>
      <c r="BY1322">
        <v>0</v>
      </c>
      <c r="BZ1322">
        <v>0</v>
      </c>
      <c r="CA1322">
        <v>0</v>
      </c>
      <c r="CB1322">
        <v>0</v>
      </c>
      <c r="CC1322">
        <v>0</v>
      </c>
      <c r="CD1322">
        <v>0</v>
      </c>
      <c r="CE1322" t="s">
        <v>137</v>
      </c>
      <c r="CG1322" t="s">
        <v>335</v>
      </c>
      <c r="CI1322" t="s">
        <v>131</v>
      </c>
      <c r="CJ1322" t="s">
        <v>52</v>
      </c>
      <c r="CL1322" t="s">
        <v>52</v>
      </c>
      <c r="CN1322" t="s">
        <v>346</v>
      </c>
      <c r="CP1322">
        <v>7</v>
      </c>
    </row>
    <row r="1323" spans="1:98" customFormat="1">
      <c r="A1323">
        <v>175042</v>
      </c>
      <c r="B1323" t="s">
        <v>321</v>
      </c>
      <c r="C1323" t="s">
        <v>360</v>
      </c>
      <c r="D1323">
        <v>1960</v>
      </c>
      <c r="E1323">
        <v>66</v>
      </c>
      <c r="F1323" t="s">
        <v>339</v>
      </c>
      <c r="G1323" t="s">
        <v>70</v>
      </c>
      <c r="H1323" t="s">
        <v>1104</v>
      </c>
      <c r="I1323" t="s">
        <v>575</v>
      </c>
      <c r="J1323" t="s">
        <v>325</v>
      </c>
      <c r="K1323" s="329">
        <v>46117.67863425926</v>
      </c>
      <c r="L1323" t="s">
        <v>309</v>
      </c>
      <c r="M1323" t="s">
        <v>401</v>
      </c>
      <c r="N1323" t="s">
        <v>403</v>
      </c>
      <c r="O1323" t="s">
        <v>404</v>
      </c>
      <c r="P1323" t="s">
        <v>405</v>
      </c>
      <c r="Q1323" t="s">
        <v>306</v>
      </c>
      <c r="R1323" t="s">
        <v>125</v>
      </c>
      <c r="S1323" t="s">
        <v>125</v>
      </c>
      <c r="T1323" t="s">
        <v>330</v>
      </c>
      <c r="U1323" t="s">
        <v>372</v>
      </c>
      <c r="V1323" t="s">
        <v>107</v>
      </c>
      <c r="W1323" t="s">
        <v>344</v>
      </c>
      <c r="X1323">
        <v>0</v>
      </c>
      <c r="Y1323">
        <v>0</v>
      </c>
      <c r="Z1323">
        <v>0</v>
      </c>
      <c r="AA1323">
        <v>1</v>
      </c>
      <c r="AB1323">
        <v>0</v>
      </c>
      <c r="AC1323">
        <v>0</v>
      </c>
      <c r="AD1323">
        <v>0</v>
      </c>
      <c r="AE1323">
        <v>0</v>
      </c>
      <c r="AF1323">
        <v>0</v>
      </c>
      <c r="AG1323">
        <v>0</v>
      </c>
      <c r="AH1323">
        <v>0</v>
      </c>
      <c r="AI1323">
        <v>0</v>
      </c>
      <c r="AJ1323">
        <v>0</v>
      </c>
      <c r="AK1323">
        <v>0</v>
      </c>
      <c r="AL1323">
        <v>0</v>
      </c>
      <c r="AM1323">
        <v>0</v>
      </c>
      <c r="AN1323">
        <v>0</v>
      </c>
      <c r="AO1323">
        <v>0</v>
      </c>
      <c r="AP1323" t="s">
        <v>510</v>
      </c>
      <c r="AQ1323">
        <v>0</v>
      </c>
      <c r="AR1323">
        <v>0</v>
      </c>
      <c r="AS1323">
        <v>1</v>
      </c>
      <c r="AT1323">
        <v>0</v>
      </c>
      <c r="AU1323">
        <v>0</v>
      </c>
      <c r="AV1323">
        <v>0</v>
      </c>
      <c r="AW1323">
        <v>0</v>
      </c>
      <c r="AX1323">
        <v>0</v>
      </c>
      <c r="AY1323" t="s">
        <v>375</v>
      </c>
      <c r="AZ1323">
        <v>0</v>
      </c>
      <c r="BA1323">
        <v>1</v>
      </c>
      <c r="BB1323">
        <v>0</v>
      </c>
      <c r="BC1323">
        <v>0</v>
      </c>
      <c r="BD1323">
        <v>0</v>
      </c>
      <c r="BE1323">
        <v>0</v>
      </c>
      <c r="BF1323">
        <v>0</v>
      </c>
      <c r="BG1323">
        <v>0</v>
      </c>
      <c r="BH1323">
        <v>0</v>
      </c>
      <c r="BK1323" t="s">
        <v>136</v>
      </c>
      <c r="BL1323" t="s">
        <v>133</v>
      </c>
      <c r="BM1323" t="s">
        <v>135</v>
      </c>
      <c r="BN1323" t="s">
        <v>118</v>
      </c>
      <c r="BO1323" t="s">
        <v>924</v>
      </c>
      <c r="BP1323">
        <v>0</v>
      </c>
      <c r="BQ1323">
        <v>0</v>
      </c>
      <c r="BR1323">
        <v>0</v>
      </c>
      <c r="BS1323">
        <v>0</v>
      </c>
      <c r="BT1323">
        <v>0</v>
      </c>
      <c r="BU1323">
        <v>1</v>
      </c>
      <c r="BV1323">
        <v>0</v>
      </c>
      <c r="BW1323">
        <v>0</v>
      </c>
      <c r="BX1323">
        <v>0</v>
      </c>
      <c r="BY1323">
        <v>0</v>
      </c>
      <c r="BZ1323">
        <v>0</v>
      </c>
      <c r="CA1323">
        <v>0</v>
      </c>
      <c r="CB1323">
        <v>0</v>
      </c>
      <c r="CC1323">
        <v>0</v>
      </c>
      <c r="CD1323">
        <v>0</v>
      </c>
      <c r="CE1323" t="s">
        <v>335</v>
      </c>
      <c r="CG1323" t="s">
        <v>335</v>
      </c>
      <c r="CI1323" t="s">
        <v>129</v>
      </c>
      <c r="CJ1323" t="s">
        <v>52</v>
      </c>
      <c r="CL1323" t="s">
        <v>52</v>
      </c>
      <c r="CN1323" t="s">
        <v>346</v>
      </c>
      <c r="CP1323">
        <v>8</v>
      </c>
    </row>
    <row r="1324" spans="1:98" customFormat="1">
      <c r="A1324">
        <v>199050</v>
      </c>
      <c r="B1324" t="s">
        <v>321</v>
      </c>
      <c r="C1324" t="s">
        <v>322</v>
      </c>
      <c r="D1324">
        <v>1980</v>
      </c>
      <c r="E1324">
        <v>46</v>
      </c>
      <c r="F1324" t="s">
        <v>387</v>
      </c>
      <c r="G1324" t="s">
        <v>69</v>
      </c>
      <c r="H1324" t="s">
        <v>1393</v>
      </c>
      <c r="I1324" t="s">
        <v>428</v>
      </c>
      <c r="J1324" t="s">
        <v>350</v>
      </c>
      <c r="K1324" s="329">
        <v>46117.654444444444</v>
      </c>
      <c r="L1324" t="s">
        <v>309</v>
      </c>
      <c r="M1324" t="s">
        <v>356</v>
      </c>
      <c r="N1324" t="s">
        <v>357</v>
      </c>
      <c r="O1324" t="s">
        <v>358</v>
      </c>
      <c r="P1324" t="s">
        <v>329</v>
      </c>
      <c r="R1324" t="s">
        <v>123</v>
      </c>
      <c r="S1324" t="s">
        <v>123</v>
      </c>
      <c r="T1324" t="s">
        <v>343</v>
      </c>
      <c r="U1324" t="s">
        <v>331</v>
      </c>
      <c r="V1324" t="s">
        <v>109</v>
      </c>
      <c r="W1324" t="s">
        <v>423</v>
      </c>
      <c r="X1324">
        <v>0</v>
      </c>
      <c r="Y1324">
        <v>0</v>
      </c>
      <c r="Z1324">
        <v>0</v>
      </c>
      <c r="AA1324">
        <v>0</v>
      </c>
      <c r="AB1324">
        <v>0</v>
      </c>
      <c r="AC1324">
        <v>0</v>
      </c>
      <c r="AD1324">
        <v>0</v>
      </c>
      <c r="AE1324">
        <v>0</v>
      </c>
      <c r="AF1324">
        <v>0</v>
      </c>
      <c r="AG1324">
        <v>0</v>
      </c>
      <c r="AH1324">
        <v>0</v>
      </c>
      <c r="AI1324">
        <v>0</v>
      </c>
      <c r="AJ1324">
        <v>0</v>
      </c>
      <c r="AK1324">
        <v>0</v>
      </c>
      <c r="AL1324">
        <v>0</v>
      </c>
      <c r="AM1324">
        <v>1</v>
      </c>
      <c r="AN1324">
        <v>0</v>
      </c>
      <c r="AO1324">
        <v>0</v>
      </c>
      <c r="AP1324" t="s">
        <v>510</v>
      </c>
      <c r="AQ1324">
        <v>0</v>
      </c>
      <c r="AR1324">
        <v>0</v>
      </c>
      <c r="AS1324">
        <v>1</v>
      </c>
      <c r="AT1324">
        <v>0</v>
      </c>
      <c r="AU1324">
        <v>0</v>
      </c>
      <c r="AV1324">
        <v>0</v>
      </c>
      <c r="AW1324">
        <v>0</v>
      </c>
      <c r="AX1324">
        <v>0</v>
      </c>
      <c r="AY1324" t="s">
        <v>345</v>
      </c>
      <c r="AZ1324">
        <v>1</v>
      </c>
      <c r="BA1324">
        <v>0</v>
      </c>
      <c r="BB1324">
        <v>0</v>
      </c>
      <c r="BC1324">
        <v>0</v>
      </c>
      <c r="BD1324">
        <v>0</v>
      </c>
      <c r="BE1324">
        <v>0</v>
      </c>
      <c r="BF1324">
        <v>0</v>
      </c>
      <c r="BG1324">
        <v>0</v>
      </c>
      <c r="BH1324">
        <v>0</v>
      </c>
      <c r="BI1324" t="s">
        <v>51</v>
      </c>
      <c r="BK1324" t="s">
        <v>386</v>
      </c>
      <c r="BL1324" t="s">
        <v>128</v>
      </c>
      <c r="BM1324" t="s">
        <v>130</v>
      </c>
      <c r="BN1324" t="s">
        <v>117</v>
      </c>
      <c r="BO1324" t="s">
        <v>956</v>
      </c>
      <c r="BP1324">
        <v>0</v>
      </c>
      <c r="BQ1324">
        <v>0</v>
      </c>
      <c r="BR1324">
        <v>0</v>
      </c>
      <c r="BS1324">
        <v>0</v>
      </c>
      <c r="BT1324">
        <v>1</v>
      </c>
      <c r="BU1324">
        <v>0</v>
      </c>
      <c r="BV1324">
        <v>0</v>
      </c>
      <c r="BW1324">
        <v>0</v>
      </c>
      <c r="BX1324">
        <v>0</v>
      </c>
      <c r="BY1324">
        <v>0</v>
      </c>
      <c r="BZ1324">
        <v>0</v>
      </c>
      <c r="CA1324">
        <v>0</v>
      </c>
      <c r="CB1324">
        <v>0</v>
      </c>
      <c r="CC1324">
        <v>0</v>
      </c>
      <c r="CD1324">
        <v>0</v>
      </c>
      <c r="CE1324" t="s">
        <v>167</v>
      </c>
      <c r="CG1324" t="s">
        <v>335</v>
      </c>
      <c r="CI1324" t="s">
        <v>127</v>
      </c>
      <c r="CJ1324" t="s">
        <v>51</v>
      </c>
      <c r="CL1324" t="s">
        <v>51</v>
      </c>
      <c r="CN1324" t="s">
        <v>346</v>
      </c>
      <c r="CP1324">
        <v>10</v>
      </c>
      <c r="CS1324" t="s">
        <v>337</v>
      </c>
    </row>
    <row r="1325" spans="1:98" customFormat="1">
      <c r="A1325">
        <v>149690</v>
      </c>
      <c r="B1325" t="s">
        <v>321</v>
      </c>
      <c r="C1325" t="s">
        <v>360</v>
      </c>
      <c r="D1325">
        <v>1972</v>
      </c>
      <c r="E1325">
        <v>54</v>
      </c>
      <c r="F1325" t="s">
        <v>58</v>
      </c>
      <c r="G1325" t="s">
        <v>78</v>
      </c>
      <c r="H1325" t="s">
        <v>476</v>
      </c>
      <c r="I1325" t="s">
        <v>440</v>
      </c>
      <c r="J1325" t="s">
        <v>325</v>
      </c>
      <c r="K1325" s="329">
        <v>46117.649513888886</v>
      </c>
      <c r="L1325" t="s">
        <v>309</v>
      </c>
      <c r="M1325" t="s">
        <v>514</v>
      </c>
      <c r="N1325" t="s">
        <v>516</v>
      </c>
      <c r="O1325" t="s">
        <v>352</v>
      </c>
      <c r="P1325" t="s">
        <v>353</v>
      </c>
      <c r="R1325" t="s">
        <v>383</v>
      </c>
      <c r="S1325" t="s">
        <v>121</v>
      </c>
      <c r="T1325" t="s">
        <v>121</v>
      </c>
      <c r="U1325" t="s">
        <v>383</v>
      </c>
      <c r="V1325" t="s">
        <v>107</v>
      </c>
      <c r="W1325" t="s">
        <v>1680</v>
      </c>
      <c r="X1325">
        <v>0</v>
      </c>
      <c r="Y1325">
        <v>1</v>
      </c>
      <c r="Z1325">
        <v>1</v>
      </c>
      <c r="AA1325">
        <v>1</v>
      </c>
      <c r="AB1325">
        <v>1</v>
      </c>
      <c r="AC1325">
        <v>0</v>
      </c>
      <c r="AD1325">
        <v>1</v>
      </c>
      <c r="AE1325">
        <v>0</v>
      </c>
      <c r="AF1325">
        <v>0</v>
      </c>
      <c r="AG1325">
        <v>0</v>
      </c>
      <c r="AH1325">
        <v>0</v>
      </c>
      <c r="AI1325">
        <v>0</v>
      </c>
      <c r="AJ1325">
        <v>0</v>
      </c>
      <c r="AK1325">
        <v>0</v>
      </c>
      <c r="AL1325">
        <v>0</v>
      </c>
      <c r="AM1325">
        <v>0</v>
      </c>
      <c r="AN1325">
        <v>0</v>
      </c>
      <c r="AO1325">
        <v>0</v>
      </c>
      <c r="AP1325" t="s">
        <v>345</v>
      </c>
      <c r="AQ1325">
        <v>1</v>
      </c>
      <c r="AR1325">
        <v>0</v>
      </c>
      <c r="AS1325">
        <v>0</v>
      </c>
      <c r="AT1325">
        <v>0</v>
      </c>
      <c r="AU1325">
        <v>0</v>
      </c>
      <c r="AV1325">
        <v>0</v>
      </c>
      <c r="AW1325">
        <v>0</v>
      </c>
      <c r="AX1325">
        <v>0</v>
      </c>
      <c r="AY1325" t="s">
        <v>345</v>
      </c>
      <c r="AZ1325">
        <v>1</v>
      </c>
      <c r="BA1325">
        <v>0</v>
      </c>
      <c r="BB1325">
        <v>0</v>
      </c>
      <c r="BC1325">
        <v>0</v>
      </c>
      <c r="BD1325">
        <v>0</v>
      </c>
      <c r="BE1325">
        <v>0</v>
      </c>
      <c r="BF1325">
        <v>0</v>
      </c>
      <c r="BG1325">
        <v>0</v>
      </c>
      <c r="BH1325">
        <v>0</v>
      </c>
      <c r="BK1325" t="s">
        <v>386</v>
      </c>
      <c r="BL1325" t="s">
        <v>129</v>
      </c>
      <c r="BM1325" t="s">
        <v>131</v>
      </c>
      <c r="BN1325" t="s">
        <v>119</v>
      </c>
      <c r="BO1325" t="s">
        <v>940</v>
      </c>
      <c r="BP1325">
        <v>1</v>
      </c>
      <c r="BQ1325">
        <v>1</v>
      </c>
      <c r="BR1325">
        <v>0</v>
      </c>
      <c r="BS1325">
        <v>0</v>
      </c>
      <c r="BT1325">
        <v>0</v>
      </c>
      <c r="BU1325">
        <v>0</v>
      </c>
      <c r="BV1325">
        <v>0</v>
      </c>
      <c r="BW1325">
        <v>0</v>
      </c>
      <c r="BX1325">
        <v>0</v>
      </c>
      <c r="BY1325">
        <v>0</v>
      </c>
      <c r="BZ1325">
        <v>0</v>
      </c>
      <c r="CA1325">
        <v>0</v>
      </c>
      <c r="CB1325">
        <v>0</v>
      </c>
      <c r="CC1325">
        <v>0</v>
      </c>
      <c r="CD1325">
        <v>0</v>
      </c>
      <c r="CE1325" t="s">
        <v>138</v>
      </c>
      <c r="CG1325" t="s">
        <v>335</v>
      </c>
      <c r="CI1325" t="s">
        <v>131</v>
      </c>
      <c r="CJ1325" t="s">
        <v>51</v>
      </c>
      <c r="CL1325" t="s">
        <v>51</v>
      </c>
      <c r="CN1325" t="s">
        <v>346</v>
      </c>
      <c r="CP1325">
        <v>8</v>
      </c>
    </row>
    <row r="1326" spans="1:98" customFormat="1">
      <c r="A1326">
        <v>199051</v>
      </c>
      <c r="B1326" t="s">
        <v>1363</v>
      </c>
      <c r="C1326" t="s">
        <v>322</v>
      </c>
      <c r="D1326">
        <v>2010</v>
      </c>
      <c r="E1326">
        <v>16</v>
      </c>
      <c r="F1326" t="s">
        <v>742</v>
      </c>
      <c r="G1326" t="s">
        <v>69</v>
      </c>
      <c r="H1326" t="s">
        <v>1393</v>
      </c>
      <c r="I1326" t="s">
        <v>367</v>
      </c>
      <c r="J1326" t="s">
        <v>350</v>
      </c>
      <c r="K1326" s="329">
        <v>46117.648680555554</v>
      </c>
      <c r="L1326" t="s">
        <v>309</v>
      </c>
      <c r="M1326" t="s">
        <v>356</v>
      </c>
      <c r="N1326" t="s">
        <v>357</v>
      </c>
      <c r="O1326" t="s">
        <v>358</v>
      </c>
      <c r="P1326" t="s">
        <v>329</v>
      </c>
      <c r="R1326" t="s">
        <v>123</v>
      </c>
      <c r="S1326" t="s">
        <v>123</v>
      </c>
      <c r="T1326" t="s">
        <v>343</v>
      </c>
      <c r="U1326" t="s">
        <v>331</v>
      </c>
      <c r="V1326" t="s">
        <v>110</v>
      </c>
      <c r="W1326" t="s">
        <v>423</v>
      </c>
      <c r="X1326">
        <v>0</v>
      </c>
      <c r="Y1326">
        <v>0</v>
      </c>
      <c r="Z1326">
        <v>0</v>
      </c>
      <c r="AA1326">
        <v>0</v>
      </c>
      <c r="AB1326">
        <v>0</v>
      </c>
      <c r="AC1326">
        <v>0</v>
      </c>
      <c r="AD1326">
        <v>0</v>
      </c>
      <c r="AE1326">
        <v>0</v>
      </c>
      <c r="AF1326">
        <v>0</v>
      </c>
      <c r="AG1326">
        <v>0</v>
      </c>
      <c r="AH1326">
        <v>0</v>
      </c>
      <c r="AI1326">
        <v>0</v>
      </c>
      <c r="AJ1326">
        <v>0</v>
      </c>
      <c r="AK1326">
        <v>0</v>
      </c>
      <c r="AL1326">
        <v>0</v>
      </c>
      <c r="AM1326">
        <v>1</v>
      </c>
      <c r="AN1326">
        <v>0</v>
      </c>
      <c r="AO1326">
        <v>0</v>
      </c>
      <c r="AP1326" t="s">
        <v>510</v>
      </c>
      <c r="AQ1326">
        <v>0</v>
      </c>
      <c r="AR1326">
        <v>0</v>
      </c>
      <c r="AS1326">
        <v>1</v>
      </c>
      <c r="AT1326">
        <v>0</v>
      </c>
      <c r="AU1326">
        <v>0</v>
      </c>
      <c r="AV1326">
        <v>0</v>
      </c>
      <c r="AW1326">
        <v>0</v>
      </c>
      <c r="AX1326">
        <v>0</v>
      </c>
      <c r="AY1326" t="s">
        <v>345</v>
      </c>
      <c r="AZ1326">
        <v>1</v>
      </c>
      <c r="BA1326">
        <v>0</v>
      </c>
      <c r="BB1326">
        <v>0</v>
      </c>
      <c r="BC1326">
        <v>0</v>
      </c>
      <c r="BD1326">
        <v>0</v>
      </c>
      <c r="BE1326">
        <v>0</v>
      </c>
      <c r="BF1326">
        <v>0</v>
      </c>
      <c r="BG1326">
        <v>0</v>
      </c>
      <c r="BH1326">
        <v>0</v>
      </c>
      <c r="BK1326" t="s">
        <v>386</v>
      </c>
      <c r="BL1326" t="s">
        <v>386</v>
      </c>
      <c r="BM1326" t="s">
        <v>130</v>
      </c>
      <c r="BN1326" t="s">
        <v>117</v>
      </c>
      <c r="BO1326" t="s">
        <v>921</v>
      </c>
      <c r="BP1326">
        <v>0</v>
      </c>
      <c r="BQ1326">
        <v>0</v>
      </c>
      <c r="BR1326">
        <v>0</v>
      </c>
      <c r="BS1326">
        <v>0</v>
      </c>
      <c r="BT1326">
        <v>0</v>
      </c>
      <c r="BU1326">
        <v>0</v>
      </c>
      <c r="BV1326">
        <v>0</v>
      </c>
      <c r="BW1326">
        <v>0</v>
      </c>
      <c r="BX1326">
        <v>0</v>
      </c>
      <c r="BY1326">
        <v>0</v>
      </c>
      <c r="BZ1326">
        <v>1</v>
      </c>
      <c r="CA1326">
        <v>0</v>
      </c>
      <c r="CB1326">
        <v>0</v>
      </c>
      <c r="CC1326">
        <v>0</v>
      </c>
      <c r="CD1326">
        <v>0</v>
      </c>
      <c r="CE1326" t="s">
        <v>335</v>
      </c>
      <c r="CG1326" t="s">
        <v>335</v>
      </c>
      <c r="CI1326" t="s">
        <v>127</v>
      </c>
      <c r="CJ1326" t="s">
        <v>51</v>
      </c>
      <c r="CL1326" t="s">
        <v>51</v>
      </c>
      <c r="CN1326" t="s">
        <v>346</v>
      </c>
      <c r="CP1326">
        <v>7</v>
      </c>
    </row>
    <row r="1327" spans="1:98" customFormat="1">
      <c r="A1327">
        <v>109740</v>
      </c>
      <c r="B1327" t="s">
        <v>412</v>
      </c>
      <c r="C1327" t="s">
        <v>360</v>
      </c>
      <c r="D1327">
        <v>1961</v>
      </c>
      <c r="E1327">
        <v>65</v>
      </c>
      <c r="F1327" t="s">
        <v>339</v>
      </c>
      <c r="G1327" t="s">
        <v>49</v>
      </c>
      <c r="H1327" t="s">
        <v>377</v>
      </c>
      <c r="I1327" t="s">
        <v>378</v>
      </c>
      <c r="J1327" t="s">
        <v>350</v>
      </c>
      <c r="K1327" s="329">
        <v>46117.642951388887</v>
      </c>
      <c r="L1327" t="s">
        <v>309</v>
      </c>
      <c r="M1327" t="s">
        <v>551</v>
      </c>
      <c r="N1327" t="s">
        <v>552</v>
      </c>
      <c r="O1327" t="s">
        <v>553</v>
      </c>
      <c r="P1327" t="s">
        <v>382</v>
      </c>
      <c r="R1327" t="s">
        <v>383</v>
      </c>
      <c r="S1327" t="s">
        <v>121</v>
      </c>
      <c r="T1327" t="s">
        <v>121</v>
      </c>
      <c r="U1327" t="s">
        <v>331</v>
      </c>
      <c r="V1327" t="s">
        <v>107</v>
      </c>
      <c r="W1327" t="s">
        <v>419</v>
      </c>
      <c r="X1327">
        <v>0</v>
      </c>
      <c r="Y1327">
        <v>0</v>
      </c>
      <c r="Z1327">
        <v>1</v>
      </c>
      <c r="AA1327">
        <v>0</v>
      </c>
      <c r="AB1327">
        <v>0</v>
      </c>
      <c r="AC1327">
        <v>0</v>
      </c>
      <c r="AD1327">
        <v>1</v>
      </c>
      <c r="AE1327">
        <v>0</v>
      </c>
      <c r="AF1327">
        <v>0</v>
      </c>
      <c r="AG1327">
        <v>0</v>
      </c>
      <c r="AH1327">
        <v>0</v>
      </c>
      <c r="AI1327">
        <v>0</v>
      </c>
      <c r="AJ1327">
        <v>0</v>
      </c>
      <c r="AK1327">
        <v>0</v>
      </c>
      <c r="AL1327">
        <v>0</v>
      </c>
      <c r="AM1327">
        <v>0</v>
      </c>
      <c r="AN1327">
        <v>0</v>
      </c>
      <c r="AO1327">
        <v>0</v>
      </c>
      <c r="AP1327" t="s">
        <v>345</v>
      </c>
      <c r="AQ1327">
        <v>1</v>
      </c>
      <c r="AR1327">
        <v>0</v>
      </c>
      <c r="AS1327">
        <v>0</v>
      </c>
      <c r="AT1327">
        <v>0</v>
      </c>
      <c r="AU1327">
        <v>0</v>
      </c>
      <c r="AV1327">
        <v>0</v>
      </c>
      <c r="AW1327">
        <v>0</v>
      </c>
      <c r="AX1327">
        <v>0</v>
      </c>
      <c r="AY1327" t="s">
        <v>345</v>
      </c>
      <c r="AZ1327">
        <v>1</v>
      </c>
      <c r="BA1327">
        <v>0</v>
      </c>
      <c r="BB1327">
        <v>0</v>
      </c>
      <c r="BC1327">
        <v>0</v>
      </c>
      <c r="BD1327">
        <v>0</v>
      </c>
      <c r="BE1327">
        <v>0</v>
      </c>
      <c r="BF1327">
        <v>0</v>
      </c>
      <c r="BG1327">
        <v>0</v>
      </c>
      <c r="BH1327">
        <v>0</v>
      </c>
      <c r="BI1327" t="s">
        <v>53</v>
      </c>
      <c r="BK1327" t="s">
        <v>129</v>
      </c>
      <c r="BL1327" t="s">
        <v>386</v>
      </c>
      <c r="BM1327" t="s">
        <v>128</v>
      </c>
      <c r="BN1327" t="s">
        <v>119</v>
      </c>
      <c r="BO1327" t="s">
        <v>956</v>
      </c>
      <c r="BP1327">
        <v>0</v>
      </c>
      <c r="BQ1327">
        <v>0</v>
      </c>
      <c r="BR1327">
        <v>0</v>
      </c>
      <c r="BS1327">
        <v>0</v>
      </c>
      <c r="BT1327">
        <v>1</v>
      </c>
      <c r="BU1327">
        <v>0</v>
      </c>
      <c r="BV1327">
        <v>0</v>
      </c>
      <c r="BW1327">
        <v>0</v>
      </c>
      <c r="BX1327">
        <v>0</v>
      </c>
      <c r="BY1327">
        <v>0</v>
      </c>
      <c r="BZ1327">
        <v>0</v>
      </c>
      <c r="CA1327">
        <v>0</v>
      </c>
      <c r="CB1327">
        <v>0</v>
      </c>
      <c r="CC1327">
        <v>0</v>
      </c>
      <c r="CD1327">
        <v>0</v>
      </c>
      <c r="CE1327" t="s">
        <v>335</v>
      </c>
      <c r="CG1327" t="s">
        <v>335</v>
      </c>
      <c r="CI1327" t="s">
        <v>129</v>
      </c>
      <c r="CJ1327" t="s">
        <v>52</v>
      </c>
      <c r="CL1327" t="s">
        <v>52</v>
      </c>
      <c r="CN1327" t="s">
        <v>346</v>
      </c>
      <c r="CP1327">
        <v>7</v>
      </c>
    </row>
    <row r="1328" spans="1:98" customFormat="1">
      <c r="A1328">
        <v>199083</v>
      </c>
      <c r="B1328" t="s">
        <v>853</v>
      </c>
      <c r="C1328" t="s">
        <v>360</v>
      </c>
      <c r="D1328">
        <v>1965</v>
      </c>
      <c r="E1328">
        <v>61</v>
      </c>
      <c r="F1328" t="s">
        <v>339</v>
      </c>
      <c r="G1328" t="s">
        <v>82</v>
      </c>
      <c r="H1328" t="s">
        <v>1479</v>
      </c>
      <c r="I1328" t="s">
        <v>349</v>
      </c>
      <c r="J1328" t="s">
        <v>350</v>
      </c>
      <c r="K1328" s="329">
        <v>46117.642048611109</v>
      </c>
      <c r="L1328" t="s">
        <v>309</v>
      </c>
      <c r="M1328" t="s">
        <v>853</v>
      </c>
      <c r="N1328" t="s">
        <v>854</v>
      </c>
      <c r="O1328" t="s">
        <v>492</v>
      </c>
      <c r="P1328" t="s">
        <v>382</v>
      </c>
      <c r="R1328" t="s">
        <v>383</v>
      </c>
      <c r="S1328" t="s">
        <v>121</v>
      </c>
      <c r="T1328" t="s">
        <v>121</v>
      </c>
      <c r="U1328" t="s">
        <v>331</v>
      </c>
      <c r="V1328" t="s">
        <v>107</v>
      </c>
      <c r="W1328" t="s">
        <v>470</v>
      </c>
      <c r="X1328">
        <v>0</v>
      </c>
      <c r="Y1328">
        <v>0</v>
      </c>
      <c r="Z1328">
        <v>1</v>
      </c>
      <c r="AA1328">
        <v>0</v>
      </c>
      <c r="AB1328">
        <v>0</v>
      </c>
      <c r="AC1328">
        <v>0</v>
      </c>
      <c r="AD1328">
        <v>0</v>
      </c>
      <c r="AE1328">
        <v>0</v>
      </c>
      <c r="AF1328">
        <v>0</v>
      </c>
      <c r="AG1328">
        <v>0</v>
      </c>
      <c r="AH1328">
        <v>0</v>
      </c>
      <c r="AI1328">
        <v>0</v>
      </c>
      <c r="AJ1328">
        <v>0</v>
      </c>
      <c r="AK1328">
        <v>0</v>
      </c>
      <c r="AL1328">
        <v>0</v>
      </c>
      <c r="AM1328">
        <v>0</v>
      </c>
      <c r="AN1328">
        <v>0</v>
      </c>
      <c r="AO1328">
        <v>0</v>
      </c>
      <c r="AP1328" t="s">
        <v>345</v>
      </c>
      <c r="AQ1328">
        <v>1</v>
      </c>
      <c r="AR1328">
        <v>0</v>
      </c>
      <c r="AS1328">
        <v>0</v>
      </c>
      <c r="AT1328">
        <v>0</v>
      </c>
      <c r="AU1328">
        <v>0</v>
      </c>
      <c r="AV1328">
        <v>0</v>
      </c>
      <c r="AW1328">
        <v>0</v>
      </c>
      <c r="AX1328">
        <v>0</v>
      </c>
      <c r="AY1328" t="s">
        <v>345</v>
      </c>
      <c r="AZ1328">
        <v>1</v>
      </c>
      <c r="BA1328">
        <v>0</v>
      </c>
      <c r="BB1328">
        <v>0</v>
      </c>
      <c r="BC1328">
        <v>0</v>
      </c>
      <c r="BD1328">
        <v>0</v>
      </c>
      <c r="BE1328">
        <v>0</v>
      </c>
      <c r="BF1328">
        <v>0</v>
      </c>
      <c r="BG1328">
        <v>0</v>
      </c>
      <c r="BH1328">
        <v>0</v>
      </c>
      <c r="BK1328" t="s">
        <v>386</v>
      </c>
      <c r="BL1328" t="s">
        <v>129</v>
      </c>
      <c r="BM1328" t="s">
        <v>133</v>
      </c>
      <c r="BN1328" t="s">
        <v>117</v>
      </c>
      <c r="BO1328" t="s">
        <v>949</v>
      </c>
      <c r="BP1328">
        <v>0</v>
      </c>
      <c r="BQ1328">
        <v>1</v>
      </c>
      <c r="BR1328">
        <v>1</v>
      </c>
      <c r="BS1328">
        <v>0</v>
      </c>
      <c r="BT1328">
        <v>0</v>
      </c>
      <c r="BU1328">
        <v>0</v>
      </c>
      <c r="BV1328">
        <v>0</v>
      </c>
      <c r="BW1328">
        <v>0</v>
      </c>
      <c r="BX1328">
        <v>0</v>
      </c>
      <c r="BY1328">
        <v>0</v>
      </c>
      <c r="BZ1328">
        <v>0</v>
      </c>
      <c r="CA1328">
        <v>0</v>
      </c>
      <c r="CB1328">
        <v>0</v>
      </c>
      <c r="CC1328">
        <v>0</v>
      </c>
      <c r="CD1328">
        <v>0</v>
      </c>
      <c r="CE1328" t="s">
        <v>1471</v>
      </c>
      <c r="CG1328" t="s">
        <v>335</v>
      </c>
      <c r="CH1328" t="s">
        <v>1074</v>
      </c>
      <c r="CI1328" t="s">
        <v>127</v>
      </c>
      <c r="CJ1328" t="s">
        <v>52</v>
      </c>
      <c r="CK1328" t="s">
        <v>3749</v>
      </c>
      <c r="CL1328" t="s">
        <v>52</v>
      </c>
      <c r="CM1328" t="s">
        <v>3750</v>
      </c>
      <c r="CN1328" t="s">
        <v>336</v>
      </c>
      <c r="CO1328" t="s">
        <v>3751</v>
      </c>
      <c r="CP1328">
        <v>5</v>
      </c>
      <c r="CQ1328" t="s">
        <v>1378</v>
      </c>
      <c r="CR1328" t="s">
        <v>3752</v>
      </c>
      <c r="CS1328" t="s">
        <v>337</v>
      </c>
      <c r="CT1328" t="s">
        <v>3753</v>
      </c>
    </row>
    <row r="1329" spans="1:98" customFormat="1">
      <c r="A1329">
        <v>199074</v>
      </c>
      <c r="B1329" t="s">
        <v>468</v>
      </c>
      <c r="C1329" t="s">
        <v>360</v>
      </c>
      <c r="D1329">
        <v>1972</v>
      </c>
      <c r="E1329">
        <v>54</v>
      </c>
      <c r="F1329" t="s">
        <v>58</v>
      </c>
      <c r="G1329" t="s">
        <v>81</v>
      </c>
      <c r="H1329" t="s">
        <v>1598</v>
      </c>
      <c r="I1329" t="s">
        <v>397</v>
      </c>
      <c r="J1329" t="s">
        <v>350</v>
      </c>
      <c r="K1329" s="329">
        <v>46117.635775462964</v>
      </c>
      <c r="L1329" t="s">
        <v>309</v>
      </c>
      <c r="M1329" t="s">
        <v>468</v>
      </c>
      <c r="N1329" t="s">
        <v>469</v>
      </c>
      <c r="O1329" t="s">
        <v>415</v>
      </c>
      <c r="P1329" t="s">
        <v>382</v>
      </c>
      <c r="R1329" t="s">
        <v>122</v>
      </c>
      <c r="S1329" t="s">
        <v>122</v>
      </c>
      <c r="T1329" t="s">
        <v>394</v>
      </c>
      <c r="U1329" t="s">
        <v>331</v>
      </c>
      <c r="V1329" t="s">
        <v>106</v>
      </c>
      <c r="W1329" t="s">
        <v>513</v>
      </c>
      <c r="X1329">
        <v>0</v>
      </c>
      <c r="Y1329">
        <v>0</v>
      </c>
      <c r="Z1329">
        <v>0</v>
      </c>
      <c r="AA1329">
        <v>0</v>
      </c>
      <c r="AB1329">
        <v>0</v>
      </c>
      <c r="AC1329">
        <v>0</v>
      </c>
      <c r="AD1329">
        <v>0</v>
      </c>
      <c r="AE1329">
        <v>0</v>
      </c>
      <c r="AF1329">
        <v>0</v>
      </c>
      <c r="AG1329">
        <v>0</v>
      </c>
      <c r="AH1329">
        <v>1</v>
      </c>
      <c r="AI1329">
        <v>0</v>
      </c>
      <c r="AJ1329">
        <v>0</v>
      </c>
      <c r="AK1329">
        <v>0</v>
      </c>
      <c r="AL1329">
        <v>0</v>
      </c>
      <c r="AM1329">
        <v>0</v>
      </c>
      <c r="AN1329">
        <v>0</v>
      </c>
      <c r="AO1329">
        <v>0</v>
      </c>
      <c r="AP1329" t="s">
        <v>345</v>
      </c>
      <c r="AQ1329">
        <v>1</v>
      </c>
      <c r="AR1329">
        <v>0</v>
      </c>
      <c r="AS1329">
        <v>0</v>
      </c>
      <c r="AT1329">
        <v>0</v>
      </c>
      <c r="AU1329">
        <v>0</v>
      </c>
      <c r="AV1329">
        <v>0</v>
      </c>
      <c r="AW1329">
        <v>0</v>
      </c>
      <c r="AX1329">
        <v>0</v>
      </c>
      <c r="AY1329" t="s">
        <v>345</v>
      </c>
      <c r="AZ1329">
        <v>1</v>
      </c>
      <c r="BA1329">
        <v>0</v>
      </c>
      <c r="BB1329">
        <v>0</v>
      </c>
      <c r="BC1329">
        <v>0</v>
      </c>
      <c r="BD1329">
        <v>0</v>
      </c>
      <c r="BE1329">
        <v>0</v>
      </c>
      <c r="BF1329">
        <v>0</v>
      </c>
      <c r="BG1329">
        <v>0</v>
      </c>
      <c r="BH1329">
        <v>0</v>
      </c>
      <c r="BK1329" t="s">
        <v>131</v>
      </c>
      <c r="BL1329" t="s">
        <v>130</v>
      </c>
      <c r="BM1329" t="s">
        <v>130</v>
      </c>
      <c r="BN1329" t="s">
        <v>118</v>
      </c>
      <c r="BO1329" t="s">
        <v>924</v>
      </c>
      <c r="BP1329">
        <v>0</v>
      </c>
      <c r="BQ1329">
        <v>0</v>
      </c>
      <c r="BR1329">
        <v>0</v>
      </c>
      <c r="BS1329">
        <v>0</v>
      </c>
      <c r="BT1329">
        <v>0</v>
      </c>
      <c r="BU1329">
        <v>1</v>
      </c>
      <c r="BV1329">
        <v>0</v>
      </c>
      <c r="BW1329">
        <v>0</v>
      </c>
      <c r="BX1329">
        <v>0</v>
      </c>
      <c r="BY1329">
        <v>0</v>
      </c>
      <c r="BZ1329">
        <v>0</v>
      </c>
      <c r="CA1329">
        <v>0</v>
      </c>
      <c r="CB1329">
        <v>0</v>
      </c>
      <c r="CC1329">
        <v>0</v>
      </c>
      <c r="CD1329">
        <v>0</v>
      </c>
      <c r="CE1329" t="s">
        <v>152</v>
      </c>
      <c r="CG1329" t="s">
        <v>335</v>
      </c>
      <c r="CI1329" t="s">
        <v>130</v>
      </c>
      <c r="CJ1329" t="s">
        <v>51</v>
      </c>
      <c r="CL1329" t="s">
        <v>51</v>
      </c>
      <c r="CM1329" t="s">
        <v>3754</v>
      </c>
      <c r="CN1329" t="s">
        <v>346</v>
      </c>
      <c r="CP1329">
        <v>5</v>
      </c>
      <c r="CQ1329" t="s">
        <v>3755</v>
      </c>
      <c r="CS1329" t="s">
        <v>337</v>
      </c>
      <c r="CT1329" t="s">
        <v>3756</v>
      </c>
    </row>
    <row r="1330" spans="1:98" customFormat="1">
      <c r="A1330">
        <v>167205</v>
      </c>
      <c r="B1330" t="s">
        <v>28</v>
      </c>
      <c r="C1330" t="s">
        <v>360</v>
      </c>
      <c r="D1330">
        <v>1987</v>
      </c>
      <c r="E1330">
        <v>39</v>
      </c>
      <c r="F1330" t="s">
        <v>57</v>
      </c>
      <c r="G1330" t="s">
        <v>71</v>
      </c>
      <c r="H1330" t="s">
        <v>767</v>
      </c>
      <c r="I1330" t="s">
        <v>367</v>
      </c>
      <c r="J1330" t="s">
        <v>325</v>
      </c>
      <c r="K1330" s="329">
        <v>46117.631689814814</v>
      </c>
      <c r="L1330" t="s">
        <v>309</v>
      </c>
      <c r="M1330" t="s">
        <v>1408</v>
      </c>
      <c r="N1330" t="s">
        <v>1678</v>
      </c>
      <c r="O1330" t="s">
        <v>364</v>
      </c>
      <c r="P1330" t="s">
        <v>365</v>
      </c>
      <c r="R1330" t="s">
        <v>383</v>
      </c>
      <c r="S1330" t="s">
        <v>121</v>
      </c>
      <c r="T1330" t="s">
        <v>121</v>
      </c>
      <c r="U1330" t="s">
        <v>331</v>
      </c>
      <c r="V1330" t="s">
        <v>107</v>
      </c>
      <c r="W1330" t="s">
        <v>1635</v>
      </c>
      <c r="X1330">
        <v>0</v>
      </c>
      <c r="Y1330">
        <v>0</v>
      </c>
      <c r="Z1330">
        <v>0</v>
      </c>
      <c r="AA1330">
        <v>1</v>
      </c>
      <c r="AB1330">
        <v>0</v>
      </c>
      <c r="AC1330">
        <v>0</v>
      </c>
      <c r="AD1330">
        <v>1</v>
      </c>
      <c r="AE1330">
        <v>0</v>
      </c>
      <c r="AF1330">
        <v>0</v>
      </c>
      <c r="AG1330">
        <v>0</v>
      </c>
      <c r="AH1330">
        <v>0</v>
      </c>
      <c r="AI1330">
        <v>0</v>
      </c>
      <c r="AJ1330">
        <v>0</v>
      </c>
      <c r="AK1330">
        <v>0</v>
      </c>
      <c r="AL1330">
        <v>0</v>
      </c>
      <c r="AM1330">
        <v>0</v>
      </c>
      <c r="AN1330">
        <v>0</v>
      </c>
      <c r="AO1330">
        <v>0</v>
      </c>
      <c r="AP1330" t="s">
        <v>345</v>
      </c>
      <c r="AQ1330">
        <v>1</v>
      </c>
      <c r="AR1330">
        <v>0</v>
      </c>
      <c r="AS1330">
        <v>0</v>
      </c>
      <c r="AT1330">
        <v>0</v>
      </c>
      <c r="AU1330">
        <v>0</v>
      </c>
      <c r="AV1330">
        <v>0</v>
      </c>
      <c r="AW1330">
        <v>0</v>
      </c>
      <c r="AX1330">
        <v>0</v>
      </c>
      <c r="AY1330" t="s">
        <v>345</v>
      </c>
      <c r="AZ1330">
        <v>1</v>
      </c>
      <c r="BA1330">
        <v>0</v>
      </c>
      <c r="BB1330">
        <v>0</v>
      </c>
      <c r="BC1330">
        <v>0</v>
      </c>
      <c r="BD1330">
        <v>0</v>
      </c>
      <c r="BE1330">
        <v>0</v>
      </c>
      <c r="BF1330">
        <v>0</v>
      </c>
      <c r="BG1330">
        <v>0</v>
      </c>
      <c r="BH1330">
        <v>0</v>
      </c>
      <c r="BK1330" t="s">
        <v>386</v>
      </c>
      <c r="BL1330" t="s">
        <v>127</v>
      </c>
      <c r="BM1330" t="s">
        <v>129</v>
      </c>
      <c r="BN1330" t="s">
        <v>119</v>
      </c>
      <c r="BO1330" t="s">
        <v>930</v>
      </c>
      <c r="BP1330">
        <v>1</v>
      </c>
      <c r="BQ1330">
        <v>0</v>
      </c>
      <c r="BR1330">
        <v>0</v>
      </c>
      <c r="BS1330">
        <v>1</v>
      </c>
      <c r="BT1330">
        <v>0</v>
      </c>
      <c r="BU1330">
        <v>0</v>
      </c>
      <c r="BV1330">
        <v>0</v>
      </c>
      <c r="BW1330">
        <v>0</v>
      </c>
      <c r="BX1330">
        <v>0</v>
      </c>
      <c r="BY1330">
        <v>0</v>
      </c>
      <c r="BZ1330">
        <v>0</v>
      </c>
      <c r="CA1330">
        <v>0</v>
      </c>
      <c r="CB1330">
        <v>0</v>
      </c>
      <c r="CC1330">
        <v>0</v>
      </c>
      <c r="CD1330">
        <v>0</v>
      </c>
      <c r="CE1330" t="s">
        <v>213</v>
      </c>
      <c r="CG1330" t="s">
        <v>335</v>
      </c>
      <c r="CH1330" t="s">
        <v>3757</v>
      </c>
      <c r="CI1330" t="s">
        <v>129</v>
      </c>
      <c r="CJ1330" t="s">
        <v>51</v>
      </c>
      <c r="CK1330" t="s">
        <v>3758</v>
      </c>
      <c r="CL1330" t="s">
        <v>51</v>
      </c>
      <c r="CN1330" t="s">
        <v>346</v>
      </c>
      <c r="CP1330">
        <v>10</v>
      </c>
      <c r="CS1330" t="s">
        <v>400</v>
      </c>
    </row>
    <row r="1331" spans="1:98" customFormat="1">
      <c r="A1331">
        <v>199077</v>
      </c>
      <c r="B1331" t="s">
        <v>321</v>
      </c>
      <c r="C1331" t="s">
        <v>360</v>
      </c>
      <c r="D1331">
        <v>1999</v>
      </c>
      <c r="E1331">
        <v>27</v>
      </c>
      <c r="F1331" t="s">
        <v>323</v>
      </c>
      <c r="G1331" t="s">
        <v>79</v>
      </c>
      <c r="H1331" t="s">
        <v>1550</v>
      </c>
      <c r="I1331" t="s">
        <v>402</v>
      </c>
      <c r="J1331" t="s">
        <v>325</v>
      </c>
      <c r="K1331" s="329">
        <v>46117.626886574071</v>
      </c>
      <c r="L1331" t="s">
        <v>309</v>
      </c>
      <c r="M1331" t="s">
        <v>29</v>
      </c>
      <c r="N1331" t="s">
        <v>458</v>
      </c>
      <c r="O1331" t="s">
        <v>459</v>
      </c>
      <c r="P1331" t="s">
        <v>353</v>
      </c>
      <c r="Q1331" t="s">
        <v>305</v>
      </c>
      <c r="R1331" t="s">
        <v>122</v>
      </c>
      <c r="S1331" t="s">
        <v>122</v>
      </c>
      <c r="T1331" t="s">
        <v>520</v>
      </c>
      <c r="U1331" t="s">
        <v>331</v>
      </c>
      <c r="V1331" t="s">
        <v>115</v>
      </c>
      <c r="W1331" t="s">
        <v>1407</v>
      </c>
      <c r="X1331">
        <v>0</v>
      </c>
      <c r="Y1331">
        <v>0</v>
      </c>
      <c r="Z1331">
        <v>1</v>
      </c>
      <c r="AA1331">
        <v>0</v>
      </c>
      <c r="AB1331">
        <v>0</v>
      </c>
      <c r="AC1331">
        <v>0</v>
      </c>
      <c r="AD1331">
        <v>1</v>
      </c>
      <c r="AE1331">
        <v>0</v>
      </c>
      <c r="AF1331">
        <v>0</v>
      </c>
      <c r="AG1331">
        <v>0</v>
      </c>
      <c r="AH1331">
        <v>0</v>
      </c>
      <c r="AI1331">
        <v>0</v>
      </c>
      <c r="AJ1331">
        <v>0</v>
      </c>
      <c r="AK1331">
        <v>0</v>
      </c>
      <c r="AL1331">
        <v>1</v>
      </c>
      <c r="AM1331">
        <v>0</v>
      </c>
      <c r="AN1331">
        <v>0</v>
      </c>
      <c r="AO1331">
        <v>0</v>
      </c>
      <c r="AP1331" t="s">
        <v>345</v>
      </c>
      <c r="AQ1331">
        <v>1</v>
      </c>
      <c r="AR1331">
        <v>0</v>
      </c>
      <c r="AS1331">
        <v>0</v>
      </c>
      <c r="AT1331">
        <v>0</v>
      </c>
      <c r="AU1331">
        <v>0</v>
      </c>
      <c r="AV1331">
        <v>0</v>
      </c>
      <c r="AW1331">
        <v>0</v>
      </c>
      <c r="AX1331">
        <v>0</v>
      </c>
      <c r="AY1331" t="s">
        <v>345</v>
      </c>
      <c r="AZ1331">
        <v>1</v>
      </c>
      <c r="BA1331">
        <v>0</v>
      </c>
      <c r="BB1331">
        <v>0</v>
      </c>
      <c r="BC1331">
        <v>0</v>
      </c>
      <c r="BD1331">
        <v>0</v>
      </c>
      <c r="BE1331">
        <v>0</v>
      </c>
      <c r="BF1331">
        <v>0</v>
      </c>
      <c r="BG1331">
        <v>0</v>
      </c>
      <c r="BH1331">
        <v>0</v>
      </c>
      <c r="BI1331" t="s">
        <v>51</v>
      </c>
      <c r="BJ1331" t="s">
        <v>3759</v>
      </c>
      <c r="BK1331" t="s">
        <v>131</v>
      </c>
      <c r="BL1331" t="s">
        <v>130</v>
      </c>
      <c r="BM1331" t="s">
        <v>132</v>
      </c>
      <c r="BN1331" t="s">
        <v>117</v>
      </c>
      <c r="BO1331" t="s">
        <v>922</v>
      </c>
      <c r="BP1331">
        <v>1</v>
      </c>
      <c r="BQ1331">
        <v>0</v>
      </c>
      <c r="BR1331">
        <v>0</v>
      </c>
      <c r="BS1331">
        <v>0</v>
      </c>
      <c r="BT1331">
        <v>0</v>
      </c>
      <c r="BU1331">
        <v>0</v>
      </c>
      <c r="BV1331">
        <v>0</v>
      </c>
      <c r="BW1331">
        <v>0</v>
      </c>
      <c r="BX1331">
        <v>0</v>
      </c>
      <c r="BY1331">
        <v>0</v>
      </c>
      <c r="BZ1331">
        <v>0</v>
      </c>
      <c r="CA1331">
        <v>0</v>
      </c>
      <c r="CB1331">
        <v>0</v>
      </c>
      <c r="CC1331">
        <v>0</v>
      </c>
      <c r="CD1331">
        <v>0</v>
      </c>
      <c r="CE1331" t="s">
        <v>138</v>
      </c>
      <c r="CG1331" t="s">
        <v>335</v>
      </c>
      <c r="CI1331" t="s">
        <v>128</v>
      </c>
      <c r="CJ1331" t="s">
        <v>51</v>
      </c>
      <c r="CL1331" t="s">
        <v>51</v>
      </c>
      <c r="CM1331" t="s">
        <v>3760</v>
      </c>
      <c r="CN1331" t="s">
        <v>346</v>
      </c>
      <c r="CP1331">
        <v>8</v>
      </c>
      <c r="CQ1331" t="s">
        <v>3761</v>
      </c>
      <c r="CR1331" t="s">
        <v>3762</v>
      </c>
      <c r="CS1331" t="s">
        <v>400</v>
      </c>
      <c r="CT1331" t="s">
        <v>3763</v>
      </c>
    </row>
    <row r="1332" spans="1:98" customFormat="1">
      <c r="A1332">
        <v>180084</v>
      </c>
      <c r="B1332" t="s">
        <v>595</v>
      </c>
      <c r="C1332" t="s">
        <v>322</v>
      </c>
      <c r="D1332">
        <v>1977</v>
      </c>
      <c r="E1332">
        <v>49</v>
      </c>
      <c r="F1332" t="s">
        <v>387</v>
      </c>
      <c r="G1332" t="s">
        <v>49</v>
      </c>
      <c r="H1332" t="s">
        <v>415</v>
      </c>
      <c r="I1332" t="s">
        <v>367</v>
      </c>
      <c r="J1332" t="s">
        <v>350</v>
      </c>
      <c r="K1332" s="329">
        <v>46117.617662037039</v>
      </c>
      <c r="L1332" t="s">
        <v>309</v>
      </c>
      <c r="M1332" t="s">
        <v>551</v>
      </c>
      <c r="N1332" t="s">
        <v>552</v>
      </c>
      <c r="O1332" t="s">
        <v>553</v>
      </c>
      <c r="P1332" t="s">
        <v>382</v>
      </c>
      <c r="R1332" t="s">
        <v>383</v>
      </c>
      <c r="S1332" t="s">
        <v>122</v>
      </c>
      <c r="T1332" t="s">
        <v>520</v>
      </c>
      <c r="U1332" t="s">
        <v>372</v>
      </c>
      <c r="V1332" t="s">
        <v>108</v>
      </c>
      <c r="W1332" t="s">
        <v>1287</v>
      </c>
      <c r="X1332">
        <v>0</v>
      </c>
      <c r="Y1332">
        <v>1</v>
      </c>
      <c r="Z1332">
        <v>0</v>
      </c>
      <c r="AA1332">
        <v>0</v>
      </c>
      <c r="AB1332">
        <v>0</v>
      </c>
      <c r="AC1332">
        <v>1</v>
      </c>
      <c r="AD1332">
        <v>0</v>
      </c>
      <c r="AE1332">
        <v>0</v>
      </c>
      <c r="AF1332">
        <v>0</v>
      </c>
      <c r="AG1332">
        <v>0</v>
      </c>
      <c r="AH1332">
        <v>0</v>
      </c>
      <c r="AI1332">
        <v>1</v>
      </c>
      <c r="AJ1332">
        <v>0</v>
      </c>
      <c r="AK1332">
        <v>0</v>
      </c>
      <c r="AL1332">
        <v>0</v>
      </c>
      <c r="AM1332">
        <v>0</v>
      </c>
      <c r="AN1332">
        <v>0</v>
      </c>
      <c r="AO1332">
        <v>0</v>
      </c>
      <c r="AP1332" t="s">
        <v>345</v>
      </c>
      <c r="AQ1332">
        <v>1</v>
      </c>
      <c r="AR1332">
        <v>0</v>
      </c>
      <c r="AS1332">
        <v>0</v>
      </c>
      <c r="AT1332">
        <v>0</v>
      </c>
      <c r="AU1332">
        <v>0</v>
      </c>
      <c r="AV1332">
        <v>0</v>
      </c>
      <c r="AW1332">
        <v>0</v>
      </c>
      <c r="AX1332">
        <v>0</v>
      </c>
      <c r="AY1332" t="s">
        <v>604</v>
      </c>
      <c r="AZ1332">
        <v>0</v>
      </c>
      <c r="BA1332">
        <v>0</v>
      </c>
      <c r="BB1332">
        <v>0</v>
      </c>
      <c r="BC1332">
        <v>1</v>
      </c>
      <c r="BD1332">
        <v>0</v>
      </c>
      <c r="BE1332">
        <v>1</v>
      </c>
      <c r="BF1332">
        <v>0</v>
      </c>
      <c r="BG1332">
        <v>0</v>
      </c>
      <c r="BH1332">
        <v>0</v>
      </c>
      <c r="BI1332" t="s">
        <v>53</v>
      </c>
      <c r="BK1332" t="s">
        <v>132</v>
      </c>
      <c r="BL1332" t="s">
        <v>130</v>
      </c>
      <c r="BM1332" t="s">
        <v>132</v>
      </c>
      <c r="BN1332" t="s">
        <v>118</v>
      </c>
      <c r="BO1332" t="s">
        <v>976</v>
      </c>
      <c r="BP1332">
        <v>1</v>
      </c>
      <c r="BQ1332">
        <v>1</v>
      </c>
      <c r="BR1332">
        <v>1</v>
      </c>
      <c r="BS1332">
        <v>1</v>
      </c>
      <c r="BT1332">
        <v>0</v>
      </c>
      <c r="BU1332">
        <v>0</v>
      </c>
      <c r="BV1332">
        <v>0</v>
      </c>
      <c r="BW1332">
        <v>0</v>
      </c>
      <c r="BX1332">
        <v>0</v>
      </c>
      <c r="BY1332">
        <v>0</v>
      </c>
      <c r="BZ1332">
        <v>0</v>
      </c>
      <c r="CA1332">
        <v>0</v>
      </c>
      <c r="CB1332">
        <v>0</v>
      </c>
      <c r="CC1332">
        <v>0</v>
      </c>
      <c r="CD1332">
        <v>0</v>
      </c>
      <c r="CE1332" t="s">
        <v>139</v>
      </c>
      <c r="CG1332" t="s">
        <v>146</v>
      </c>
      <c r="CI1332" t="s">
        <v>129</v>
      </c>
      <c r="CJ1332" t="s">
        <v>52</v>
      </c>
      <c r="CL1332" t="s">
        <v>52</v>
      </c>
      <c r="CN1332" t="s">
        <v>346</v>
      </c>
      <c r="CP1332">
        <v>8</v>
      </c>
      <c r="CS1332" t="s">
        <v>347</v>
      </c>
    </row>
    <row r="1333" spans="1:98" customFormat="1">
      <c r="A1333">
        <v>150194</v>
      </c>
      <c r="B1333" t="s">
        <v>530</v>
      </c>
      <c r="C1333" t="s">
        <v>322</v>
      </c>
      <c r="D1333">
        <v>1962</v>
      </c>
      <c r="E1333">
        <v>64</v>
      </c>
      <c r="F1333" t="s">
        <v>339</v>
      </c>
      <c r="G1333" t="s">
        <v>74</v>
      </c>
      <c r="H1333" t="s">
        <v>488</v>
      </c>
      <c r="I1333" t="s">
        <v>402</v>
      </c>
      <c r="J1333" t="s">
        <v>325</v>
      </c>
      <c r="K1333" s="329">
        <v>46117.615671296298</v>
      </c>
      <c r="L1333" t="s">
        <v>309</v>
      </c>
      <c r="M1333" t="s">
        <v>551</v>
      </c>
      <c r="N1333" t="s">
        <v>552</v>
      </c>
      <c r="O1333" t="s">
        <v>553</v>
      </c>
      <c r="P1333" t="s">
        <v>382</v>
      </c>
      <c r="R1333" t="s">
        <v>383</v>
      </c>
      <c r="S1333" t="s">
        <v>121</v>
      </c>
      <c r="T1333" t="s">
        <v>121</v>
      </c>
      <c r="U1333" t="s">
        <v>331</v>
      </c>
      <c r="V1333" t="s">
        <v>107</v>
      </c>
      <c r="W1333" t="s">
        <v>513</v>
      </c>
      <c r="X1333">
        <v>0</v>
      </c>
      <c r="Y1333">
        <v>0</v>
      </c>
      <c r="Z1333">
        <v>0</v>
      </c>
      <c r="AA1333">
        <v>0</v>
      </c>
      <c r="AB1333">
        <v>0</v>
      </c>
      <c r="AC1333">
        <v>0</v>
      </c>
      <c r="AD1333">
        <v>0</v>
      </c>
      <c r="AE1333">
        <v>0</v>
      </c>
      <c r="AF1333">
        <v>0</v>
      </c>
      <c r="AG1333">
        <v>0</v>
      </c>
      <c r="AH1333">
        <v>1</v>
      </c>
      <c r="AI1333">
        <v>0</v>
      </c>
      <c r="AJ1333">
        <v>0</v>
      </c>
      <c r="AK1333">
        <v>0</v>
      </c>
      <c r="AL1333">
        <v>0</v>
      </c>
      <c r="AM1333">
        <v>0</v>
      </c>
      <c r="AN1333">
        <v>0</v>
      </c>
      <c r="AO1333">
        <v>0</v>
      </c>
      <c r="AP1333" t="s">
        <v>345</v>
      </c>
      <c r="AQ1333">
        <v>1</v>
      </c>
      <c r="AR1333">
        <v>0</v>
      </c>
      <c r="AS1333">
        <v>0</v>
      </c>
      <c r="AT1333">
        <v>0</v>
      </c>
      <c r="AU1333">
        <v>0</v>
      </c>
      <c r="AV1333">
        <v>0</v>
      </c>
      <c r="AW1333">
        <v>0</v>
      </c>
      <c r="AX1333">
        <v>0</v>
      </c>
      <c r="AY1333" t="s">
        <v>345</v>
      </c>
      <c r="AZ1333">
        <v>1</v>
      </c>
      <c r="BA1333">
        <v>0</v>
      </c>
      <c r="BB1333">
        <v>0</v>
      </c>
      <c r="BC1333">
        <v>0</v>
      </c>
      <c r="BD1333">
        <v>0</v>
      </c>
      <c r="BE1333">
        <v>0</v>
      </c>
      <c r="BF1333">
        <v>0</v>
      </c>
      <c r="BG1333">
        <v>0</v>
      </c>
      <c r="BH1333">
        <v>0</v>
      </c>
      <c r="BI1333" t="s">
        <v>52</v>
      </c>
      <c r="BK1333" t="s">
        <v>386</v>
      </c>
      <c r="BL1333" t="s">
        <v>131</v>
      </c>
      <c r="BM1333" t="s">
        <v>131</v>
      </c>
      <c r="BN1333" t="s">
        <v>119</v>
      </c>
      <c r="BO1333" t="s">
        <v>924</v>
      </c>
      <c r="BP1333">
        <v>0</v>
      </c>
      <c r="BQ1333">
        <v>0</v>
      </c>
      <c r="BR1333">
        <v>0</v>
      </c>
      <c r="BS1333">
        <v>0</v>
      </c>
      <c r="BT1333">
        <v>0</v>
      </c>
      <c r="BU1333">
        <v>1</v>
      </c>
      <c r="BV1333">
        <v>0</v>
      </c>
      <c r="BW1333">
        <v>0</v>
      </c>
      <c r="BX1333">
        <v>0</v>
      </c>
      <c r="BY1333">
        <v>0</v>
      </c>
      <c r="BZ1333">
        <v>0</v>
      </c>
      <c r="CA1333">
        <v>0</v>
      </c>
      <c r="CB1333">
        <v>0</v>
      </c>
      <c r="CC1333">
        <v>0</v>
      </c>
      <c r="CD1333">
        <v>0</v>
      </c>
      <c r="CE1333" t="s">
        <v>335</v>
      </c>
      <c r="CG1333" t="s">
        <v>335</v>
      </c>
      <c r="CI1333" t="s">
        <v>128</v>
      </c>
      <c r="CJ1333" t="s">
        <v>52</v>
      </c>
      <c r="CL1333" t="s">
        <v>52</v>
      </c>
      <c r="CN1333" t="s">
        <v>346</v>
      </c>
      <c r="CP1333">
        <v>8</v>
      </c>
      <c r="CS1333" t="s">
        <v>337</v>
      </c>
    </row>
    <row r="1334" spans="1:98" customFormat="1">
      <c r="A1334">
        <v>199075</v>
      </c>
      <c r="B1334" t="s">
        <v>321</v>
      </c>
      <c r="C1334" t="s">
        <v>322</v>
      </c>
      <c r="D1334">
        <v>1974</v>
      </c>
      <c r="E1334">
        <v>52</v>
      </c>
      <c r="F1334" t="s">
        <v>58</v>
      </c>
      <c r="G1334" t="s">
        <v>81</v>
      </c>
      <c r="H1334" t="s">
        <v>1598</v>
      </c>
      <c r="I1334" t="s">
        <v>478</v>
      </c>
      <c r="J1334" t="s">
        <v>350</v>
      </c>
      <c r="K1334" s="329">
        <v>46117.613217592596</v>
      </c>
      <c r="L1334" t="s">
        <v>309</v>
      </c>
      <c r="M1334" t="s">
        <v>468</v>
      </c>
      <c r="N1334" t="s">
        <v>469</v>
      </c>
      <c r="O1334" t="s">
        <v>415</v>
      </c>
      <c r="P1334" t="s">
        <v>382</v>
      </c>
      <c r="R1334" t="s">
        <v>122</v>
      </c>
      <c r="S1334" t="s">
        <v>122</v>
      </c>
      <c r="T1334" t="s">
        <v>394</v>
      </c>
      <c r="U1334" t="s">
        <v>331</v>
      </c>
      <c r="V1334" t="s">
        <v>106</v>
      </c>
      <c r="W1334" t="s">
        <v>554</v>
      </c>
      <c r="X1334">
        <v>0</v>
      </c>
      <c r="Y1334">
        <v>0</v>
      </c>
      <c r="Z1334">
        <v>1</v>
      </c>
      <c r="AA1334">
        <v>1</v>
      </c>
      <c r="AB1334">
        <v>1</v>
      </c>
      <c r="AC1334">
        <v>0</v>
      </c>
      <c r="AD1334">
        <v>0</v>
      </c>
      <c r="AE1334">
        <v>0</v>
      </c>
      <c r="AF1334">
        <v>0</v>
      </c>
      <c r="AG1334">
        <v>0</v>
      </c>
      <c r="AH1334">
        <v>1</v>
      </c>
      <c r="AI1334">
        <v>0</v>
      </c>
      <c r="AJ1334">
        <v>0</v>
      </c>
      <c r="AK1334">
        <v>0</v>
      </c>
      <c r="AL1334">
        <v>0</v>
      </c>
      <c r="AM1334">
        <v>0</v>
      </c>
      <c r="AN1334">
        <v>0</v>
      </c>
      <c r="AO1334">
        <v>0</v>
      </c>
      <c r="AP1334" t="s">
        <v>345</v>
      </c>
      <c r="AQ1334">
        <v>1</v>
      </c>
      <c r="AR1334">
        <v>0</v>
      </c>
      <c r="AS1334">
        <v>0</v>
      </c>
      <c r="AT1334">
        <v>0</v>
      </c>
      <c r="AU1334">
        <v>0</v>
      </c>
      <c r="AV1334">
        <v>0</v>
      </c>
      <c r="AW1334">
        <v>0</v>
      </c>
      <c r="AX1334">
        <v>0</v>
      </c>
      <c r="AY1334" t="s">
        <v>345</v>
      </c>
      <c r="AZ1334">
        <v>1</v>
      </c>
      <c r="BA1334">
        <v>0</v>
      </c>
      <c r="BB1334">
        <v>0</v>
      </c>
      <c r="BC1334">
        <v>0</v>
      </c>
      <c r="BD1334">
        <v>0</v>
      </c>
      <c r="BE1334">
        <v>0</v>
      </c>
      <c r="BF1334">
        <v>0</v>
      </c>
      <c r="BG1334">
        <v>0</v>
      </c>
      <c r="BH1334">
        <v>0</v>
      </c>
      <c r="BK1334" t="s">
        <v>131</v>
      </c>
      <c r="BL1334" t="s">
        <v>130</v>
      </c>
      <c r="BM1334" t="s">
        <v>131</v>
      </c>
      <c r="BN1334" t="s">
        <v>118</v>
      </c>
      <c r="BO1334" t="s">
        <v>924</v>
      </c>
      <c r="BP1334">
        <v>0</v>
      </c>
      <c r="BQ1334">
        <v>0</v>
      </c>
      <c r="BR1334">
        <v>0</v>
      </c>
      <c r="BS1334">
        <v>0</v>
      </c>
      <c r="BT1334">
        <v>0</v>
      </c>
      <c r="BU1334">
        <v>1</v>
      </c>
      <c r="BV1334">
        <v>0</v>
      </c>
      <c r="BW1334">
        <v>0</v>
      </c>
      <c r="BX1334">
        <v>0</v>
      </c>
      <c r="BY1334">
        <v>0</v>
      </c>
      <c r="BZ1334">
        <v>0</v>
      </c>
      <c r="CA1334">
        <v>0</v>
      </c>
      <c r="CB1334">
        <v>0</v>
      </c>
      <c r="CC1334">
        <v>0</v>
      </c>
      <c r="CD1334">
        <v>0</v>
      </c>
      <c r="CE1334" t="s">
        <v>152</v>
      </c>
      <c r="CF1334" t="s">
        <v>3764</v>
      </c>
      <c r="CG1334" t="s">
        <v>335</v>
      </c>
      <c r="CI1334" t="s">
        <v>129</v>
      </c>
      <c r="CJ1334" t="s">
        <v>52</v>
      </c>
      <c r="CL1334" t="s">
        <v>52</v>
      </c>
      <c r="CN1334" t="s">
        <v>346</v>
      </c>
      <c r="CP1334">
        <v>8</v>
      </c>
      <c r="CS1334" t="s">
        <v>337</v>
      </c>
    </row>
    <row r="1335" spans="1:98" customFormat="1">
      <c r="A1335">
        <v>169857</v>
      </c>
      <c r="B1335" t="s">
        <v>514</v>
      </c>
      <c r="C1335" t="s">
        <v>322</v>
      </c>
      <c r="D1335">
        <v>1963</v>
      </c>
      <c r="E1335">
        <v>63</v>
      </c>
      <c r="F1335" t="s">
        <v>339</v>
      </c>
      <c r="G1335" t="s">
        <v>49</v>
      </c>
      <c r="H1335" t="s">
        <v>442</v>
      </c>
      <c r="I1335" t="s">
        <v>402</v>
      </c>
      <c r="J1335" t="s">
        <v>350</v>
      </c>
      <c r="K1335" s="329">
        <v>46117.594513888886</v>
      </c>
      <c r="L1335" t="s">
        <v>309</v>
      </c>
      <c r="M1335" t="s">
        <v>366</v>
      </c>
      <c r="N1335" t="s">
        <v>368</v>
      </c>
      <c r="O1335" t="s">
        <v>328</v>
      </c>
      <c r="P1335" t="s">
        <v>329</v>
      </c>
      <c r="R1335" t="s">
        <v>383</v>
      </c>
      <c r="S1335" t="s">
        <v>121</v>
      </c>
      <c r="T1335" t="s">
        <v>121</v>
      </c>
      <c r="U1335" t="s">
        <v>331</v>
      </c>
      <c r="V1335" t="s">
        <v>107</v>
      </c>
      <c r="W1335" t="s">
        <v>554</v>
      </c>
      <c r="X1335">
        <v>0</v>
      </c>
      <c r="Y1335">
        <v>0</v>
      </c>
      <c r="Z1335">
        <v>1</v>
      </c>
      <c r="AA1335">
        <v>1</v>
      </c>
      <c r="AB1335">
        <v>1</v>
      </c>
      <c r="AC1335">
        <v>0</v>
      </c>
      <c r="AD1335">
        <v>0</v>
      </c>
      <c r="AE1335">
        <v>0</v>
      </c>
      <c r="AF1335">
        <v>0</v>
      </c>
      <c r="AG1335">
        <v>0</v>
      </c>
      <c r="AH1335">
        <v>1</v>
      </c>
      <c r="AI1335">
        <v>0</v>
      </c>
      <c r="AJ1335">
        <v>0</v>
      </c>
      <c r="AK1335">
        <v>0</v>
      </c>
      <c r="AL1335">
        <v>0</v>
      </c>
      <c r="AM1335">
        <v>0</v>
      </c>
      <c r="AN1335">
        <v>0</v>
      </c>
      <c r="AO1335">
        <v>0</v>
      </c>
      <c r="AP1335" t="s">
        <v>345</v>
      </c>
      <c r="AQ1335">
        <v>1</v>
      </c>
      <c r="AR1335">
        <v>0</v>
      </c>
      <c r="AS1335">
        <v>0</v>
      </c>
      <c r="AT1335">
        <v>0</v>
      </c>
      <c r="AU1335">
        <v>0</v>
      </c>
      <c r="AV1335">
        <v>0</v>
      </c>
      <c r="AW1335">
        <v>0</v>
      </c>
      <c r="AX1335">
        <v>0</v>
      </c>
      <c r="AY1335" t="s">
        <v>345</v>
      </c>
      <c r="AZ1335">
        <v>1</v>
      </c>
      <c r="BA1335">
        <v>0</v>
      </c>
      <c r="BB1335">
        <v>0</v>
      </c>
      <c r="BC1335">
        <v>0</v>
      </c>
      <c r="BD1335">
        <v>0</v>
      </c>
      <c r="BE1335">
        <v>0</v>
      </c>
      <c r="BF1335">
        <v>0</v>
      </c>
      <c r="BG1335">
        <v>0</v>
      </c>
      <c r="BH1335">
        <v>0</v>
      </c>
      <c r="BI1335" t="s">
        <v>52</v>
      </c>
      <c r="BK1335" t="s">
        <v>129</v>
      </c>
      <c r="BL1335" t="s">
        <v>129</v>
      </c>
      <c r="BM1335" t="s">
        <v>129</v>
      </c>
      <c r="BN1335" t="s">
        <v>118</v>
      </c>
      <c r="BO1335" t="s">
        <v>924</v>
      </c>
      <c r="BP1335">
        <v>0</v>
      </c>
      <c r="BQ1335">
        <v>0</v>
      </c>
      <c r="BR1335">
        <v>0</v>
      </c>
      <c r="BS1335">
        <v>0</v>
      </c>
      <c r="BT1335">
        <v>0</v>
      </c>
      <c r="BU1335">
        <v>1</v>
      </c>
      <c r="BV1335">
        <v>0</v>
      </c>
      <c r="BW1335">
        <v>0</v>
      </c>
      <c r="BX1335">
        <v>0</v>
      </c>
      <c r="BY1335">
        <v>0</v>
      </c>
      <c r="BZ1335">
        <v>0</v>
      </c>
      <c r="CA1335">
        <v>0</v>
      </c>
      <c r="CB1335">
        <v>0</v>
      </c>
      <c r="CC1335">
        <v>0</v>
      </c>
      <c r="CD1335">
        <v>0</v>
      </c>
      <c r="CE1335" t="s">
        <v>216</v>
      </c>
      <c r="CG1335" t="s">
        <v>335</v>
      </c>
      <c r="CI1335" t="s">
        <v>129</v>
      </c>
      <c r="CJ1335" t="s">
        <v>52</v>
      </c>
      <c r="CL1335" t="s">
        <v>52</v>
      </c>
      <c r="CN1335" t="s">
        <v>346</v>
      </c>
      <c r="CP1335">
        <v>8</v>
      </c>
      <c r="CS1335" t="s">
        <v>347</v>
      </c>
    </row>
    <row r="1336" spans="1:98" customFormat="1">
      <c r="A1336">
        <v>199073</v>
      </c>
      <c r="B1336" t="s">
        <v>1363</v>
      </c>
      <c r="C1336" t="s">
        <v>322</v>
      </c>
      <c r="D1336">
        <v>1966</v>
      </c>
      <c r="E1336">
        <v>60</v>
      </c>
      <c r="F1336" t="s">
        <v>339</v>
      </c>
      <c r="G1336" t="s">
        <v>72</v>
      </c>
      <c r="H1336" t="s">
        <v>1415</v>
      </c>
      <c r="I1336" t="s">
        <v>324</v>
      </c>
      <c r="J1336" t="s">
        <v>325</v>
      </c>
      <c r="K1336" s="329">
        <v>46117.587766203702</v>
      </c>
      <c r="L1336" t="s">
        <v>309</v>
      </c>
      <c r="M1336" t="s">
        <v>1363</v>
      </c>
      <c r="N1336" t="s">
        <v>1364</v>
      </c>
      <c r="O1336" t="s">
        <v>459</v>
      </c>
      <c r="P1336" t="s">
        <v>353</v>
      </c>
      <c r="Q1336" t="s">
        <v>305</v>
      </c>
      <c r="R1336" t="s">
        <v>123</v>
      </c>
      <c r="S1336" t="s">
        <v>123</v>
      </c>
      <c r="T1336" t="s">
        <v>343</v>
      </c>
      <c r="U1336" t="s">
        <v>331</v>
      </c>
      <c r="V1336" t="s">
        <v>107</v>
      </c>
      <c r="W1336" t="s">
        <v>524</v>
      </c>
      <c r="X1336">
        <v>0</v>
      </c>
      <c r="Y1336">
        <v>1</v>
      </c>
      <c r="Z1336">
        <v>0</v>
      </c>
      <c r="AA1336">
        <v>0</v>
      </c>
      <c r="AB1336">
        <v>0</v>
      </c>
      <c r="AC1336">
        <v>0</v>
      </c>
      <c r="AD1336">
        <v>0</v>
      </c>
      <c r="AE1336">
        <v>0</v>
      </c>
      <c r="AF1336">
        <v>0</v>
      </c>
      <c r="AG1336">
        <v>0</v>
      </c>
      <c r="AH1336">
        <v>0</v>
      </c>
      <c r="AI1336">
        <v>0</v>
      </c>
      <c r="AJ1336">
        <v>0</v>
      </c>
      <c r="AK1336">
        <v>0</v>
      </c>
      <c r="AL1336">
        <v>0</v>
      </c>
      <c r="AM1336">
        <v>0</v>
      </c>
      <c r="AN1336">
        <v>0</v>
      </c>
      <c r="AO1336">
        <v>0</v>
      </c>
      <c r="AP1336" t="s">
        <v>345</v>
      </c>
      <c r="AQ1336">
        <v>1</v>
      </c>
      <c r="AR1336">
        <v>0</v>
      </c>
      <c r="AS1336">
        <v>0</v>
      </c>
      <c r="AT1336">
        <v>0</v>
      </c>
      <c r="AU1336">
        <v>0</v>
      </c>
      <c r="AV1336">
        <v>0</v>
      </c>
      <c r="AW1336">
        <v>0</v>
      </c>
      <c r="AX1336">
        <v>0</v>
      </c>
      <c r="AY1336" t="s">
        <v>345</v>
      </c>
      <c r="AZ1336">
        <v>1</v>
      </c>
      <c r="BA1336">
        <v>0</v>
      </c>
      <c r="BB1336">
        <v>0</v>
      </c>
      <c r="BC1336">
        <v>0</v>
      </c>
      <c r="BD1336">
        <v>0</v>
      </c>
      <c r="BE1336">
        <v>0</v>
      </c>
      <c r="BF1336">
        <v>0</v>
      </c>
      <c r="BG1336">
        <v>0</v>
      </c>
      <c r="BH1336">
        <v>0</v>
      </c>
      <c r="BI1336" t="s">
        <v>53</v>
      </c>
      <c r="BK1336" t="s">
        <v>131</v>
      </c>
      <c r="BL1336" t="s">
        <v>131</v>
      </c>
      <c r="BM1336" t="s">
        <v>131</v>
      </c>
      <c r="BN1336" t="s">
        <v>120</v>
      </c>
      <c r="BO1336" t="s">
        <v>923</v>
      </c>
      <c r="BP1336">
        <v>0</v>
      </c>
      <c r="BQ1336">
        <v>1</v>
      </c>
      <c r="BR1336">
        <v>0</v>
      </c>
      <c r="BS1336">
        <v>0</v>
      </c>
      <c r="BT1336">
        <v>0</v>
      </c>
      <c r="BU1336">
        <v>0</v>
      </c>
      <c r="BV1336">
        <v>0</v>
      </c>
      <c r="BW1336">
        <v>0</v>
      </c>
      <c r="BX1336">
        <v>0</v>
      </c>
      <c r="BY1336">
        <v>0</v>
      </c>
      <c r="BZ1336">
        <v>0</v>
      </c>
      <c r="CA1336">
        <v>0</v>
      </c>
      <c r="CB1336">
        <v>0</v>
      </c>
      <c r="CC1336">
        <v>0</v>
      </c>
      <c r="CD1336">
        <v>0</v>
      </c>
      <c r="CE1336" t="s">
        <v>335</v>
      </c>
      <c r="CG1336" t="s">
        <v>335</v>
      </c>
      <c r="CI1336" t="s">
        <v>386</v>
      </c>
      <c r="CJ1336" t="s">
        <v>51</v>
      </c>
      <c r="CL1336" t="s">
        <v>53</v>
      </c>
      <c r="CN1336" t="s">
        <v>346</v>
      </c>
      <c r="CP1336">
        <v>10</v>
      </c>
    </row>
    <row r="1337" spans="1:98" customFormat="1">
      <c r="A1337">
        <v>199071</v>
      </c>
      <c r="B1337" t="s">
        <v>1363</v>
      </c>
      <c r="C1337" t="s">
        <v>360</v>
      </c>
      <c r="D1337">
        <v>1965</v>
      </c>
      <c r="E1337">
        <v>61</v>
      </c>
      <c r="F1337" t="s">
        <v>339</v>
      </c>
      <c r="G1337" t="s">
        <v>72</v>
      </c>
      <c r="H1337" t="s">
        <v>1415</v>
      </c>
      <c r="I1337" t="s">
        <v>324</v>
      </c>
      <c r="J1337" t="s">
        <v>350</v>
      </c>
      <c r="K1337" s="329">
        <v>46117.586678240739</v>
      </c>
      <c r="L1337" t="s">
        <v>309</v>
      </c>
      <c r="M1337" t="s">
        <v>1363</v>
      </c>
      <c r="N1337" t="s">
        <v>1364</v>
      </c>
      <c r="O1337" t="s">
        <v>459</v>
      </c>
      <c r="P1337" t="s">
        <v>353</v>
      </c>
      <c r="Q1337" t="s">
        <v>305</v>
      </c>
      <c r="R1337" t="s">
        <v>123</v>
      </c>
      <c r="S1337" t="s">
        <v>123</v>
      </c>
      <c r="T1337" t="s">
        <v>343</v>
      </c>
      <c r="U1337" t="s">
        <v>331</v>
      </c>
      <c r="V1337" t="s">
        <v>107</v>
      </c>
      <c r="W1337" t="s">
        <v>485</v>
      </c>
      <c r="X1337">
        <v>1</v>
      </c>
      <c r="Y1337">
        <v>1</v>
      </c>
      <c r="Z1337">
        <v>0</v>
      </c>
      <c r="AA1337">
        <v>0</v>
      </c>
      <c r="AB1337">
        <v>1</v>
      </c>
      <c r="AC1337">
        <v>0</v>
      </c>
      <c r="AD1337">
        <v>0</v>
      </c>
      <c r="AE1337">
        <v>0</v>
      </c>
      <c r="AF1337">
        <v>0</v>
      </c>
      <c r="AG1337">
        <v>0</v>
      </c>
      <c r="AH1337">
        <v>0</v>
      </c>
      <c r="AI1337">
        <v>0</v>
      </c>
      <c r="AJ1337">
        <v>0</v>
      </c>
      <c r="AK1337">
        <v>0</v>
      </c>
      <c r="AL1337">
        <v>0</v>
      </c>
      <c r="AM1337">
        <v>0</v>
      </c>
      <c r="AN1337">
        <v>0</v>
      </c>
      <c r="AO1337">
        <v>0</v>
      </c>
      <c r="AP1337" t="s">
        <v>345</v>
      </c>
      <c r="AQ1337">
        <v>1</v>
      </c>
      <c r="AR1337">
        <v>0</v>
      </c>
      <c r="AS1337">
        <v>0</v>
      </c>
      <c r="AT1337">
        <v>0</v>
      </c>
      <c r="AU1337">
        <v>0</v>
      </c>
      <c r="AV1337">
        <v>0</v>
      </c>
      <c r="AW1337">
        <v>0</v>
      </c>
      <c r="AX1337">
        <v>0</v>
      </c>
      <c r="AY1337" t="s">
        <v>345</v>
      </c>
      <c r="AZ1337">
        <v>1</v>
      </c>
      <c r="BA1337">
        <v>0</v>
      </c>
      <c r="BB1337">
        <v>0</v>
      </c>
      <c r="BC1337">
        <v>0</v>
      </c>
      <c r="BD1337">
        <v>0</v>
      </c>
      <c r="BE1337">
        <v>0</v>
      </c>
      <c r="BF1337">
        <v>0</v>
      </c>
      <c r="BG1337">
        <v>0</v>
      </c>
      <c r="BH1337">
        <v>0</v>
      </c>
      <c r="BI1337" t="s">
        <v>51</v>
      </c>
      <c r="BK1337" t="s">
        <v>133</v>
      </c>
      <c r="BL1337" t="s">
        <v>133</v>
      </c>
      <c r="BM1337" t="s">
        <v>134</v>
      </c>
      <c r="BN1337" t="s">
        <v>117</v>
      </c>
      <c r="BO1337" t="s">
        <v>924</v>
      </c>
      <c r="BP1337">
        <v>0</v>
      </c>
      <c r="BQ1337">
        <v>0</v>
      </c>
      <c r="BR1337">
        <v>0</v>
      </c>
      <c r="BS1337">
        <v>0</v>
      </c>
      <c r="BT1337">
        <v>0</v>
      </c>
      <c r="BU1337">
        <v>1</v>
      </c>
      <c r="BV1337">
        <v>0</v>
      </c>
      <c r="BW1337">
        <v>0</v>
      </c>
      <c r="BX1337">
        <v>0</v>
      </c>
      <c r="BY1337">
        <v>0</v>
      </c>
      <c r="BZ1337">
        <v>0</v>
      </c>
      <c r="CA1337">
        <v>0</v>
      </c>
      <c r="CB1337">
        <v>0</v>
      </c>
      <c r="CC1337">
        <v>0</v>
      </c>
      <c r="CD1337">
        <v>0</v>
      </c>
      <c r="CE1337" t="s">
        <v>138</v>
      </c>
      <c r="CG1337" t="s">
        <v>146</v>
      </c>
      <c r="CI1337" t="s">
        <v>130</v>
      </c>
      <c r="CJ1337" t="s">
        <v>51</v>
      </c>
      <c r="CL1337" t="s">
        <v>51</v>
      </c>
      <c r="CN1337" t="s">
        <v>346</v>
      </c>
      <c r="CP1337">
        <v>10</v>
      </c>
      <c r="CS1337" t="s">
        <v>337</v>
      </c>
    </row>
    <row r="1338" spans="1:98" customFormat="1">
      <c r="A1338">
        <v>175690</v>
      </c>
      <c r="B1338" t="s">
        <v>321</v>
      </c>
      <c r="C1338" t="s">
        <v>322</v>
      </c>
      <c r="D1338">
        <v>1980</v>
      </c>
      <c r="E1338">
        <v>46</v>
      </c>
      <c r="F1338" t="s">
        <v>387</v>
      </c>
      <c r="G1338" t="s">
        <v>49</v>
      </c>
      <c r="H1338" t="s">
        <v>453</v>
      </c>
      <c r="I1338" t="s">
        <v>367</v>
      </c>
      <c r="J1338" t="s">
        <v>350</v>
      </c>
      <c r="K1338" s="329">
        <v>46117.571238425924</v>
      </c>
      <c r="L1338" t="s">
        <v>309</v>
      </c>
      <c r="M1338" t="s">
        <v>1423</v>
      </c>
      <c r="N1338" t="s">
        <v>1424</v>
      </c>
      <c r="O1338" t="s">
        <v>507</v>
      </c>
      <c r="P1338" t="s">
        <v>342</v>
      </c>
      <c r="R1338" t="s">
        <v>383</v>
      </c>
      <c r="S1338" t="s">
        <v>121</v>
      </c>
      <c r="T1338" t="s">
        <v>121</v>
      </c>
      <c r="U1338" t="s">
        <v>331</v>
      </c>
      <c r="V1338" t="s">
        <v>108</v>
      </c>
      <c r="W1338" t="s">
        <v>411</v>
      </c>
      <c r="X1338">
        <v>0</v>
      </c>
      <c r="Y1338">
        <v>0</v>
      </c>
      <c r="Z1338">
        <v>0</v>
      </c>
      <c r="AA1338">
        <v>0</v>
      </c>
      <c r="AB1338">
        <v>0</v>
      </c>
      <c r="AC1338">
        <v>0</v>
      </c>
      <c r="AD1338">
        <v>0</v>
      </c>
      <c r="AE1338">
        <v>0</v>
      </c>
      <c r="AF1338">
        <v>0</v>
      </c>
      <c r="AG1338">
        <v>1</v>
      </c>
      <c r="AH1338">
        <v>0</v>
      </c>
      <c r="AI1338">
        <v>0</v>
      </c>
      <c r="AJ1338">
        <v>0</v>
      </c>
      <c r="AK1338">
        <v>0</v>
      </c>
      <c r="AL1338">
        <v>0</v>
      </c>
      <c r="AM1338">
        <v>0</v>
      </c>
      <c r="AN1338">
        <v>0</v>
      </c>
      <c r="AO1338">
        <v>0</v>
      </c>
      <c r="AP1338" t="s">
        <v>399</v>
      </c>
      <c r="AQ1338">
        <v>0</v>
      </c>
      <c r="AR1338">
        <v>0</v>
      </c>
      <c r="AS1338">
        <v>0</v>
      </c>
      <c r="AT1338">
        <v>0</v>
      </c>
      <c r="AU1338">
        <v>0</v>
      </c>
      <c r="AV1338">
        <v>0</v>
      </c>
      <c r="AW1338">
        <v>1</v>
      </c>
      <c r="AX1338">
        <v>0</v>
      </c>
      <c r="AY1338" t="s">
        <v>345</v>
      </c>
      <c r="AZ1338">
        <v>1</v>
      </c>
      <c r="BA1338">
        <v>0</v>
      </c>
      <c r="BB1338">
        <v>0</v>
      </c>
      <c r="BC1338">
        <v>0</v>
      </c>
      <c r="BD1338">
        <v>0</v>
      </c>
      <c r="BE1338">
        <v>0</v>
      </c>
      <c r="BF1338">
        <v>0</v>
      </c>
      <c r="BG1338">
        <v>0</v>
      </c>
      <c r="BH1338">
        <v>0</v>
      </c>
      <c r="BK1338" t="s">
        <v>386</v>
      </c>
      <c r="BL1338" t="s">
        <v>127</v>
      </c>
      <c r="BM1338" t="s">
        <v>128</v>
      </c>
      <c r="BN1338" t="s">
        <v>118</v>
      </c>
      <c r="BO1338" t="s">
        <v>924</v>
      </c>
      <c r="BP1338">
        <v>0</v>
      </c>
      <c r="BQ1338">
        <v>0</v>
      </c>
      <c r="BR1338">
        <v>0</v>
      </c>
      <c r="BS1338">
        <v>0</v>
      </c>
      <c r="BT1338">
        <v>0</v>
      </c>
      <c r="BU1338">
        <v>1</v>
      </c>
      <c r="BV1338">
        <v>0</v>
      </c>
      <c r="BW1338">
        <v>0</v>
      </c>
      <c r="BX1338">
        <v>0</v>
      </c>
      <c r="BY1338">
        <v>0</v>
      </c>
      <c r="BZ1338">
        <v>0</v>
      </c>
      <c r="CA1338">
        <v>0</v>
      </c>
      <c r="CB1338">
        <v>0</v>
      </c>
      <c r="CC1338">
        <v>0</v>
      </c>
      <c r="CD1338">
        <v>0</v>
      </c>
      <c r="CE1338" t="s">
        <v>335</v>
      </c>
      <c r="CG1338" t="s">
        <v>335</v>
      </c>
      <c r="CI1338" t="s">
        <v>127</v>
      </c>
      <c r="CJ1338" t="s">
        <v>52</v>
      </c>
      <c r="CL1338" t="s">
        <v>52</v>
      </c>
      <c r="CN1338" t="s">
        <v>346</v>
      </c>
      <c r="CP1338">
        <v>6</v>
      </c>
      <c r="CS1338" t="s">
        <v>400</v>
      </c>
    </row>
    <row r="1339" spans="1:98" customFormat="1">
      <c r="A1339">
        <v>148779</v>
      </c>
      <c r="B1339" t="s">
        <v>321</v>
      </c>
      <c r="C1339" t="s">
        <v>360</v>
      </c>
      <c r="D1339">
        <v>1970</v>
      </c>
      <c r="E1339">
        <v>56</v>
      </c>
      <c r="F1339" t="s">
        <v>58</v>
      </c>
      <c r="G1339" t="s">
        <v>75</v>
      </c>
      <c r="H1339" t="s">
        <v>547</v>
      </c>
      <c r="I1339" t="s">
        <v>397</v>
      </c>
      <c r="J1339" t="s">
        <v>325</v>
      </c>
      <c r="K1339" s="329">
        <v>46117.557881944442</v>
      </c>
      <c r="L1339" t="s">
        <v>309</v>
      </c>
      <c r="M1339" t="s">
        <v>406</v>
      </c>
      <c r="N1339" t="s">
        <v>407</v>
      </c>
      <c r="O1339" t="s">
        <v>328</v>
      </c>
      <c r="P1339" t="s">
        <v>329</v>
      </c>
      <c r="R1339" t="s">
        <v>383</v>
      </c>
      <c r="S1339" t="s">
        <v>121</v>
      </c>
      <c r="T1339" t="s">
        <v>121</v>
      </c>
      <c r="U1339" t="s">
        <v>331</v>
      </c>
      <c r="V1339" t="s">
        <v>107</v>
      </c>
      <c r="W1339" t="s">
        <v>513</v>
      </c>
      <c r="X1339">
        <v>0</v>
      </c>
      <c r="Y1339">
        <v>0</v>
      </c>
      <c r="Z1339">
        <v>0</v>
      </c>
      <c r="AA1339">
        <v>0</v>
      </c>
      <c r="AB1339">
        <v>0</v>
      </c>
      <c r="AC1339">
        <v>0</v>
      </c>
      <c r="AD1339">
        <v>0</v>
      </c>
      <c r="AE1339">
        <v>0</v>
      </c>
      <c r="AF1339">
        <v>0</v>
      </c>
      <c r="AG1339">
        <v>0</v>
      </c>
      <c r="AH1339">
        <v>1</v>
      </c>
      <c r="AI1339">
        <v>0</v>
      </c>
      <c r="AJ1339">
        <v>0</v>
      </c>
      <c r="AK1339">
        <v>0</v>
      </c>
      <c r="AL1339">
        <v>0</v>
      </c>
      <c r="AM1339">
        <v>0</v>
      </c>
      <c r="AN1339">
        <v>0</v>
      </c>
      <c r="AO1339">
        <v>0</v>
      </c>
      <c r="AP1339" t="s">
        <v>345</v>
      </c>
      <c r="AQ1339">
        <v>1</v>
      </c>
      <c r="AR1339">
        <v>0</v>
      </c>
      <c r="AS1339">
        <v>0</v>
      </c>
      <c r="AT1339">
        <v>0</v>
      </c>
      <c r="AU1339">
        <v>0</v>
      </c>
      <c r="AV1339">
        <v>0</v>
      </c>
      <c r="AW1339">
        <v>0</v>
      </c>
      <c r="AX1339">
        <v>0</v>
      </c>
      <c r="AY1339" t="s">
        <v>345</v>
      </c>
      <c r="AZ1339">
        <v>1</v>
      </c>
      <c r="BA1339">
        <v>0</v>
      </c>
      <c r="BB1339">
        <v>0</v>
      </c>
      <c r="BC1339">
        <v>0</v>
      </c>
      <c r="BD1339">
        <v>0</v>
      </c>
      <c r="BE1339">
        <v>0</v>
      </c>
      <c r="BF1339">
        <v>0</v>
      </c>
      <c r="BG1339">
        <v>0</v>
      </c>
      <c r="BH1339">
        <v>0</v>
      </c>
      <c r="BI1339" t="s">
        <v>51</v>
      </c>
      <c r="BK1339" t="s">
        <v>128</v>
      </c>
      <c r="BL1339" t="s">
        <v>128</v>
      </c>
      <c r="BM1339" t="s">
        <v>128</v>
      </c>
      <c r="BN1339" t="s">
        <v>117</v>
      </c>
      <c r="BO1339" t="s">
        <v>931</v>
      </c>
      <c r="BP1339">
        <v>0</v>
      </c>
      <c r="BQ1339">
        <v>0</v>
      </c>
      <c r="BR1339">
        <v>1</v>
      </c>
      <c r="BS1339">
        <v>0</v>
      </c>
      <c r="BT1339">
        <v>0</v>
      </c>
      <c r="BU1339">
        <v>0</v>
      </c>
      <c r="BV1339">
        <v>0</v>
      </c>
      <c r="BW1339">
        <v>0</v>
      </c>
      <c r="BX1339">
        <v>0</v>
      </c>
      <c r="BY1339">
        <v>0</v>
      </c>
      <c r="BZ1339">
        <v>0</v>
      </c>
      <c r="CA1339">
        <v>0</v>
      </c>
      <c r="CB1339">
        <v>0</v>
      </c>
      <c r="CC1339">
        <v>0</v>
      </c>
      <c r="CD1339">
        <v>0</v>
      </c>
      <c r="CE1339" t="s">
        <v>335</v>
      </c>
      <c r="CG1339" t="s">
        <v>335</v>
      </c>
      <c r="CI1339" t="s">
        <v>127</v>
      </c>
      <c r="CJ1339" t="s">
        <v>51</v>
      </c>
      <c r="CL1339" t="s">
        <v>51</v>
      </c>
      <c r="CN1339" t="s">
        <v>346</v>
      </c>
      <c r="CP1339">
        <v>9</v>
      </c>
    </row>
    <row r="1340" spans="1:98" customFormat="1">
      <c r="A1340">
        <v>199065</v>
      </c>
      <c r="B1340" t="s">
        <v>417</v>
      </c>
      <c r="C1340" t="s">
        <v>360</v>
      </c>
      <c r="D1340">
        <v>1958</v>
      </c>
      <c r="E1340">
        <v>68</v>
      </c>
      <c r="F1340" t="s">
        <v>339</v>
      </c>
      <c r="G1340" t="s">
        <v>49</v>
      </c>
      <c r="H1340" t="s">
        <v>328</v>
      </c>
      <c r="I1340" t="s">
        <v>324</v>
      </c>
      <c r="J1340" t="s">
        <v>350</v>
      </c>
      <c r="K1340" s="329">
        <v>46117.555439814816</v>
      </c>
      <c r="L1340" t="s">
        <v>309</v>
      </c>
      <c r="M1340" t="s">
        <v>417</v>
      </c>
      <c r="N1340" t="s">
        <v>418</v>
      </c>
      <c r="O1340" t="s">
        <v>328</v>
      </c>
      <c r="P1340" t="s">
        <v>329</v>
      </c>
      <c r="R1340" t="s">
        <v>122</v>
      </c>
      <c r="S1340" t="s">
        <v>122</v>
      </c>
      <c r="T1340" t="s">
        <v>343</v>
      </c>
      <c r="U1340" t="s">
        <v>395</v>
      </c>
      <c r="V1340" t="s">
        <v>112</v>
      </c>
      <c r="W1340" t="s">
        <v>430</v>
      </c>
      <c r="X1340">
        <v>0</v>
      </c>
      <c r="Y1340">
        <v>1</v>
      </c>
      <c r="Z1340">
        <v>1</v>
      </c>
      <c r="AA1340">
        <v>0</v>
      </c>
      <c r="AB1340">
        <v>0</v>
      </c>
      <c r="AC1340">
        <v>0</v>
      </c>
      <c r="AD1340">
        <v>0</v>
      </c>
      <c r="AE1340">
        <v>0</v>
      </c>
      <c r="AF1340">
        <v>0</v>
      </c>
      <c r="AG1340">
        <v>0</v>
      </c>
      <c r="AH1340">
        <v>0</v>
      </c>
      <c r="AI1340">
        <v>0</v>
      </c>
      <c r="AJ1340">
        <v>0</v>
      </c>
      <c r="AK1340">
        <v>0</v>
      </c>
      <c r="AL1340">
        <v>0</v>
      </c>
      <c r="AM1340">
        <v>0</v>
      </c>
      <c r="AN1340">
        <v>0</v>
      </c>
      <c r="AO1340">
        <v>0</v>
      </c>
      <c r="AP1340" t="s">
        <v>878</v>
      </c>
      <c r="AQ1340">
        <v>1</v>
      </c>
      <c r="AR1340">
        <v>0</v>
      </c>
      <c r="AS1340">
        <v>0</v>
      </c>
      <c r="AT1340">
        <v>0</v>
      </c>
      <c r="AU1340">
        <v>0</v>
      </c>
      <c r="AV1340">
        <v>1</v>
      </c>
      <c r="AW1340">
        <v>0</v>
      </c>
      <c r="AX1340">
        <v>0</v>
      </c>
      <c r="AY1340" t="s">
        <v>345</v>
      </c>
      <c r="AZ1340">
        <v>1</v>
      </c>
      <c r="BA1340">
        <v>0</v>
      </c>
      <c r="BB1340">
        <v>0</v>
      </c>
      <c r="BC1340">
        <v>0</v>
      </c>
      <c r="BD1340">
        <v>0</v>
      </c>
      <c r="BE1340">
        <v>0</v>
      </c>
      <c r="BF1340">
        <v>0</v>
      </c>
      <c r="BG1340">
        <v>0</v>
      </c>
      <c r="BH1340">
        <v>0</v>
      </c>
      <c r="BI1340" t="s">
        <v>53</v>
      </c>
      <c r="BJ1340" t="s">
        <v>3765</v>
      </c>
      <c r="BK1340" t="s">
        <v>133</v>
      </c>
      <c r="BL1340" t="s">
        <v>130</v>
      </c>
      <c r="BM1340" t="s">
        <v>130</v>
      </c>
      <c r="BN1340" t="s">
        <v>119</v>
      </c>
      <c r="BO1340" t="s">
        <v>924</v>
      </c>
      <c r="BP1340">
        <v>0</v>
      </c>
      <c r="BQ1340">
        <v>0</v>
      </c>
      <c r="BR1340">
        <v>0</v>
      </c>
      <c r="BS1340">
        <v>0</v>
      </c>
      <c r="BT1340">
        <v>0</v>
      </c>
      <c r="BU1340">
        <v>1</v>
      </c>
      <c r="BV1340">
        <v>0</v>
      </c>
      <c r="BW1340">
        <v>0</v>
      </c>
      <c r="BX1340">
        <v>0</v>
      </c>
      <c r="BY1340">
        <v>0</v>
      </c>
      <c r="BZ1340">
        <v>0</v>
      </c>
      <c r="CA1340">
        <v>0</v>
      </c>
      <c r="CB1340">
        <v>0</v>
      </c>
      <c r="CC1340">
        <v>0</v>
      </c>
      <c r="CD1340">
        <v>0</v>
      </c>
      <c r="CE1340" t="s">
        <v>137</v>
      </c>
      <c r="CF1340" t="s">
        <v>157</v>
      </c>
      <c r="CG1340" t="s">
        <v>139</v>
      </c>
      <c r="CH1340" t="s">
        <v>657</v>
      </c>
      <c r="CI1340" t="s">
        <v>130</v>
      </c>
      <c r="CJ1340" t="s">
        <v>54</v>
      </c>
      <c r="CK1340" t="s">
        <v>3766</v>
      </c>
      <c r="CL1340" t="s">
        <v>54</v>
      </c>
      <c r="CM1340" t="s">
        <v>1140</v>
      </c>
      <c r="CN1340" t="s">
        <v>336</v>
      </c>
      <c r="CO1340" t="s">
        <v>3767</v>
      </c>
      <c r="CP1340">
        <v>5</v>
      </c>
      <c r="CQ1340" t="s">
        <v>3768</v>
      </c>
      <c r="CR1340" t="s">
        <v>3769</v>
      </c>
      <c r="CS1340" t="s">
        <v>347</v>
      </c>
      <c r="CT1340" t="s">
        <v>3770</v>
      </c>
    </row>
    <row r="1341" spans="1:98" customFormat="1">
      <c r="A1341">
        <v>199067</v>
      </c>
      <c r="B1341" t="s">
        <v>1363</v>
      </c>
      <c r="C1341" t="s">
        <v>360</v>
      </c>
      <c r="D1341">
        <v>1980</v>
      </c>
      <c r="E1341">
        <v>46</v>
      </c>
      <c r="F1341" t="s">
        <v>387</v>
      </c>
      <c r="G1341" t="s">
        <v>85</v>
      </c>
      <c r="H1341" t="s">
        <v>491</v>
      </c>
      <c r="I1341" t="s">
        <v>410</v>
      </c>
      <c r="J1341" t="s">
        <v>325</v>
      </c>
      <c r="K1341" s="329">
        <v>46117.547500000001</v>
      </c>
      <c r="L1341" t="s">
        <v>309</v>
      </c>
      <c r="M1341" t="s">
        <v>1363</v>
      </c>
      <c r="N1341" t="s">
        <v>1364</v>
      </c>
      <c r="O1341" t="s">
        <v>459</v>
      </c>
      <c r="P1341" t="s">
        <v>353</v>
      </c>
      <c r="Q1341" t="s">
        <v>305</v>
      </c>
      <c r="R1341" t="s">
        <v>122</v>
      </c>
      <c r="S1341" t="s">
        <v>122</v>
      </c>
      <c r="T1341" t="s">
        <v>330</v>
      </c>
      <c r="U1341" t="s">
        <v>331</v>
      </c>
      <c r="V1341" t="s">
        <v>108</v>
      </c>
      <c r="W1341" t="s">
        <v>505</v>
      </c>
      <c r="X1341">
        <v>0</v>
      </c>
      <c r="Y1341">
        <v>0</v>
      </c>
      <c r="Z1341">
        <v>0</v>
      </c>
      <c r="AA1341">
        <v>0</v>
      </c>
      <c r="AB1341">
        <v>0</v>
      </c>
      <c r="AC1341">
        <v>1</v>
      </c>
      <c r="AD1341">
        <v>0</v>
      </c>
      <c r="AE1341">
        <v>0</v>
      </c>
      <c r="AF1341">
        <v>0</v>
      </c>
      <c r="AG1341">
        <v>0</v>
      </c>
      <c r="AH1341">
        <v>0</v>
      </c>
      <c r="AI1341">
        <v>0</v>
      </c>
      <c r="AJ1341">
        <v>0</v>
      </c>
      <c r="AK1341">
        <v>0</v>
      </c>
      <c r="AL1341">
        <v>0</v>
      </c>
      <c r="AM1341">
        <v>0</v>
      </c>
      <c r="AN1341">
        <v>0</v>
      </c>
      <c r="AO1341">
        <v>0</v>
      </c>
      <c r="AP1341" t="s">
        <v>333</v>
      </c>
      <c r="AQ1341">
        <v>0</v>
      </c>
      <c r="AR1341">
        <v>0</v>
      </c>
      <c r="AS1341">
        <v>1</v>
      </c>
      <c r="AT1341">
        <v>1</v>
      </c>
      <c r="AU1341">
        <v>0</v>
      </c>
      <c r="AV1341">
        <v>0</v>
      </c>
      <c r="AW1341">
        <v>0</v>
      </c>
      <c r="AX1341">
        <v>0</v>
      </c>
      <c r="AY1341" t="s">
        <v>433</v>
      </c>
      <c r="AZ1341">
        <v>0</v>
      </c>
      <c r="BA1341">
        <v>0</v>
      </c>
      <c r="BB1341">
        <v>0</v>
      </c>
      <c r="BC1341">
        <v>0</v>
      </c>
      <c r="BD1341">
        <v>1</v>
      </c>
      <c r="BE1341">
        <v>0</v>
      </c>
      <c r="BF1341">
        <v>0</v>
      </c>
      <c r="BG1341">
        <v>0</v>
      </c>
      <c r="BH1341">
        <v>0</v>
      </c>
      <c r="BI1341" t="s">
        <v>52</v>
      </c>
      <c r="BJ1341" t="s">
        <v>3771</v>
      </c>
      <c r="BK1341" t="s">
        <v>133</v>
      </c>
      <c r="BL1341" t="s">
        <v>131</v>
      </c>
      <c r="BM1341" t="s">
        <v>132</v>
      </c>
      <c r="BN1341" t="s">
        <v>117</v>
      </c>
      <c r="BO1341" t="s">
        <v>923</v>
      </c>
      <c r="BP1341">
        <v>0</v>
      </c>
      <c r="BQ1341">
        <v>1</v>
      </c>
      <c r="BR1341">
        <v>0</v>
      </c>
      <c r="BS1341">
        <v>0</v>
      </c>
      <c r="BT1341">
        <v>0</v>
      </c>
      <c r="BU1341">
        <v>0</v>
      </c>
      <c r="BV1341">
        <v>0</v>
      </c>
      <c r="BW1341">
        <v>0</v>
      </c>
      <c r="BX1341">
        <v>0</v>
      </c>
      <c r="BY1341">
        <v>0</v>
      </c>
      <c r="BZ1341">
        <v>0</v>
      </c>
      <c r="CA1341">
        <v>0</v>
      </c>
      <c r="CB1341">
        <v>0</v>
      </c>
      <c r="CC1341">
        <v>0</v>
      </c>
      <c r="CD1341">
        <v>0</v>
      </c>
      <c r="CE1341" t="s">
        <v>335</v>
      </c>
      <c r="CG1341" t="s">
        <v>335</v>
      </c>
      <c r="CI1341" t="s">
        <v>131</v>
      </c>
      <c r="CJ1341" t="s">
        <v>52</v>
      </c>
      <c r="CK1341" t="s">
        <v>3772</v>
      </c>
      <c r="CL1341" t="s">
        <v>52</v>
      </c>
      <c r="CN1341" t="s">
        <v>346</v>
      </c>
      <c r="CP1341">
        <v>6</v>
      </c>
      <c r="CQ1341" t="s">
        <v>3773</v>
      </c>
      <c r="CS1341" t="s">
        <v>347</v>
      </c>
    </row>
    <row r="1342" spans="1:98" customFormat="1">
      <c r="A1342">
        <v>199064</v>
      </c>
      <c r="B1342" t="s">
        <v>401</v>
      </c>
      <c r="C1342" t="s">
        <v>322</v>
      </c>
      <c r="D1342">
        <v>1962</v>
      </c>
      <c r="E1342">
        <v>64</v>
      </c>
      <c r="F1342" t="s">
        <v>339</v>
      </c>
      <c r="G1342" t="s">
        <v>72</v>
      </c>
      <c r="H1342" t="s">
        <v>562</v>
      </c>
      <c r="I1342" t="s">
        <v>402</v>
      </c>
      <c r="J1342" t="s">
        <v>350</v>
      </c>
      <c r="K1342" s="329">
        <v>46117.541226851848</v>
      </c>
      <c r="L1342" t="s">
        <v>309</v>
      </c>
      <c r="M1342" t="s">
        <v>401</v>
      </c>
      <c r="N1342" t="s">
        <v>403</v>
      </c>
      <c r="O1342" t="s">
        <v>404</v>
      </c>
      <c r="P1342" t="s">
        <v>405</v>
      </c>
      <c r="Q1342" t="s">
        <v>306</v>
      </c>
      <c r="R1342" t="s">
        <v>123</v>
      </c>
      <c r="S1342" t="s">
        <v>123</v>
      </c>
      <c r="T1342" t="s">
        <v>330</v>
      </c>
      <c r="U1342" t="s">
        <v>633</v>
      </c>
      <c r="V1342" t="s">
        <v>105</v>
      </c>
      <c r="W1342" t="s">
        <v>430</v>
      </c>
      <c r="X1342">
        <v>0</v>
      </c>
      <c r="Y1342">
        <v>1</v>
      </c>
      <c r="Z1342">
        <v>1</v>
      </c>
      <c r="AA1342">
        <v>0</v>
      </c>
      <c r="AB1342">
        <v>0</v>
      </c>
      <c r="AC1342">
        <v>0</v>
      </c>
      <c r="AD1342">
        <v>0</v>
      </c>
      <c r="AE1342">
        <v>0</v>
      </c>
      <c r="AF1342">
        <v>0</v>
      </c>
      <c r="AG1342">
        <v>0</v>
      </c>
      <c r="AH1342">
        <v>0</v>
      </c>
      <c r="AI1342">
        <v>0</v>
      </c>
      <c r="AJ1342">
        <v>0</v>
      </c>
      <c r="AK1342">
        <v>0</v>
      </c>
      <c r="AL1342">
        <v>0</v>
      </c>
      <c r="AM1342">
        <v>0</v>
      </c>
      <c r="AN1342">
        <v>0</v>
      </c>
      <c r="AO1342">
        <v>0</v>
      </c>
      <c r="AP1342" t="s">
        <v>333</v>
      </c>
      <c r="AQ1342">
        <v>0</v>
      </c>
      <c r="AR1342">
        <v>0</v>
      </c>
      <c r="AS1342">
        <v>1</v>
      </c>
      <c r="AT1342">
        <v>1</v>
      </c>
      <c r="AU1342">
        <v>0</v>
      </c>
      <c r="AV1342">
        <v>0</v>
      </c>
      <c r="AW1342">
        <v>0</v>
      </c>
      <c r="AX1342">
        <v>0</v>
      </c>
      <c r="AY1342" t="s">
        <v>608</v>
      </c>
      <c r="AZ1342">
        <v>0</v>
      </c>
      <c r="BA1342">
        <v>0</v>
      </c>
      <c r="BB1342">
        <v>0</v>
      </c>
      <c r="BC1342">
        <v>0</v>
      </c>
      <c r="BD1342">
        <v>0</v>
      </c>
      <c r="BE1342">
        <v>1</v>
      </c>
      <c r="BF1342">
        <v>0</v>
      </c>
      <c r="BG1342">
        <v>0</v>
      </c>
      <c r="BH1342">
        <v>0</v>
      </c>
      <c r="BI1342" t="s">
        <v>53</v>
      </c>
      <c r="BJ1342" t="s">
        <v>3774</v>
      </c>
      <c r="BK1342" t="s">
        <v>133</v>
      </c>
      <c r="BL1342" t="s">
        <v>133</v>
      </c>
      <c r="BM1342" t="s">
        <v>131</v>
      </c>
      <c r="BN1342" t="s">
        <v>117</v>
      </c>
      <c r="BO1342" t="s">
        <v>928</v>
      </c>
      <c r="BP1342">
        <v>0</v>
      </c>
      <c r="BQ1342">
        <v>0</v>
      </c>
      <c r="BR1342">
        <v>0</v>
      </c>
      <c r="BS1342">
        <v>1</v>
      </c>
      <c r="BT1342">
        <v>0</v>
      </c>
      <c r="BU1342">
        <v>0</v>
      </c>
      <c r="BV1342">
        <v>0</v>
      </c>
      <c r="BW1342">
        <v>0</v>
      </c>
      <c r="BX1342">
        <v>0</v>
      </c>
      <c r="BY1342">
        <v>0</v>
      </c>
      <c r="BZ1342">
        <v>0</v>
      </c>
      <c r="CA1342">
        <v>0</v>
      </c>
      <c r="CB1342">
        <v>0</v>
      </c>
      <c r="CC1342">
        <v>0</v>
      </c>
      <c r="CD1342">
        <v>0</v>
      </c>
      <c r="CE1342" t="s">
        <v>143</v>
      </c>
      <c r="CG1342" t="s">
        <v>335</v>
      </c>
      <c r="CI1342" t="s">
        <v>130</v>
      </c>
      <c r="CJ1342" t="s">
        <v>53</v>
      </c>
      <c r="CL1342" t="s">
        <v>53</v>
      </c>
      <c r="CN1342" t="s">
        <v>346</v>
      </c>
      <c r="CP1342">
        <v>8</v>
      </c>
      <c r="CS1342" t="s">
        <v>337</v>
      </c>
    </row>
    <row r="1343" spans="1:98" customFormat="1">
      <c r="A1343">
        <v>199042</v>
      </c>
      <c r="B1343" t="s">
        <v>514</v>
      </c>
      <c r="C1343" t="s">
        <v>322</v>
      </c>
      <c r="D1343">
        <v>1957</v>
      </c>
      <c r="E1343">
        <v>69</v>
      </c>
      <c r="F1343" t="s">
        <v>339</v>
      </c>
      <c r="G1343" t="s">
        <v>49</v>
      </c>
      <c r="H1343" t="s">
        <v>377</v>
      </c>
      <c r="I1343" t="s">
        <v>440</v>
      </c>
      <c r="J1343" t="s">
        <v>350</v>
      </c>
      <c r="K1343" s="329">
        <v>46117.537256944444</v>
      </c>
      <c r="L1343" t="s">
        <v>309</v>
      </c>
      <c r="M1343" t="s">
        <v>514</v>
      </c>
      <c r="N1343" t="s">
        <v>516</v>
      </c>
      <c r="O1343" t="s">
        <v>352</v>
      </c>
      <c r="P1343" t="s">
        <v>353</v>
      </c>
      <c r="R1343" t="s">
        <v>383</v>
      </c>
      <c r="S1343" t="s">
        <v>121</v>
      </c>
      <c r="T1343" t="s">
        <v>121</v>
      </c>
      <c r="U1343" t="s">
        <v>331</v>
      </c>
      <c r="V1343" t="s">
        <v>107</v>
      </c>
      <c r="W1343" t="s">
        <v>758</v>
      </c>
      <c r="X1343">
        <v>0</v>
      </c>
      <c r="Y1343">
        <v>0</v>
      </c>
      <c r="Z1343">
        <v>0</v>
      </c>
      <c r="AA1343">
        <v>0</v>
      </c>
      <c r="AB1343">
        <v>1</v>
      </c>
      <c r="AC1343">
        <v>0</v>
      </c>
      <c r="AD1343">
        <v>0</v>
      </c>
      <c r="AE1343">
        <v>0</v>
      </c>
      <c r="AF1343">
        <v>0</v>
      </c>
      <c r="AG1343">
        <v>0</v>
      </c>
      <c r="AH1343">
        <v>1</v>
      </c>
      <c r="AI1343">
        <v>0</v>
      </c>
      <c r="AJ1343">
        <v>0</v>
      </c>
      <c r="AK1343">
        <v>0</v>
      </c>
      <c r="AL1343">
        <v>0</v>
      </c>
      <c r="AM1343">
        <v>0</v>
      </c>
      <c r="AN1343">
        <v>0</v>
      </c>
      <c r="AO1343">
        <v>0</v>
      </c>
      <c r="AP1343" t="s">
        <v>399</v>
      </c>
      <c r="AQ1343">
        <v>0</v>
      </c>
      <c r="AR1343">
        <v>0</v>
      </c>
      <c r="AS1343">
        <v>0</v>
      </c>
      <c r="AT1343">
        <v>0</v>
      </c>
      <c r="AU1343">
        <v>0</v>
      </c>
      <c r="AV1343">
        <v>0</v>
      </c>
      <c r="AW1343">
        <v>1</v>
      </c>
      <c r="AX1343">
        <v>0</v>
      </c>
      <c r="AY1343" t="s">
        <v>500</v>
      </c>
      <c r="AZ1343">
        <v>1</v>
      </c>
      <c r="BA1343">
        <v>0</v>
      </c>
      <c r="BB1343">
        <v>0</v>
      </c>
      <c r="BC1343">
        <v>0</v>
      </c>
      <c r="BD1343">
        <v>0</v>
      </c>
      <c r="BE1343">
        <v>0</v>
      </c>
      <c r="BF1343">
        <v>1</v>
      </c>
      <c r="BG1343">
        <v>0</v>
      </c>
      <c r="BH1343">
        <v>0</v>
      </c>
      <c r="BI1343" t="s">
        <v>52</v>
      </c>
      <c r="BK1343" t="s">
        <v>386</v>
      </c>
      <c r="BL1343" t="s">
        <v>130</v>
      </c>
      <c r="BM1343" t="s">
        <v>130</v>
      </c>
      <c r="BN1343" t="s">
        <v>118</v>
      </c>
      <c r="BO1343" t="s">
        <v>924</v>
      </c>
      <c r="BP1343">
        <v>0</v>
      </c>
      <c r="BQ1343">
        <v>0</v>
      </c>
      <c r="BR1343">
        <v>0</v>
      </c>
      <c r="BS1343">
        <v>0</v>
      </c>
      <c r="BT1343">
        <v>0</v>
      </c>
      <c r="BU1343">
        <v>1</v>
      </c>
      <c r="BV1343">
        <v>0</v>
      </c>
      <c r="BW1343">
        <v>0</v>
      </c>
      <c r="BX1343">
        <v>0</v>
      </c>
      <c r="BY1343">
        <v>0</v>
      </c>
      <c r="BZ1343">
        <v>0</v>
      </c>
      <c r="CA1343">
        <v>0</v>
      </c>
      <c r="CB1343">
        <v>0</v>
      </c>
      <c r="CC1343">
        <v>0</v>
      </c>
      <c r="CD1343">
        <v>0</v>
      </c>
      <c r="CE1343" t="s">
        <v>335</v>
      </c>
      <c r="CG1343" t="s">
        <v>335</v>
      </c>
      <c r="CI1343" t="s">
        <v>130</v>
      </c>
      <c r="CJ1343" t="s">
        <v>52</v>
      </c>
      <c r="CL1343" t="s">
        <v>52</v>
      </c>
      <c r="CN1343" t="s">
        <v>346</v>
      </c>
      <c r="CP1343">
        <v>8</v>
      </c>
      <c r="CS1343" t="s">
        <v>400</v>
      </c>
    </row>
    <row r="1344" spans="1:98" customFormat="1">
      <c r="A1344">
        <v>199063</v>
      </c>
      <c r="B1344" t="s">
        <v>417</v>
      </c>
      <c r="C1344" t="s">
        <v>322</v>
      </c>
      <c r="D1344">
        <v>1993</v>
      </c>
      <c r="E1344">
        <v>33</v>
      </c>
      <c r="F1344" t="s">
        <v>57</v>
      </c>
      <c r="G1344" t="s">
        <v>49</v>
      </c>
      <c r="H1344" t="s">
        <v>328</v>
      </c>
      <c r="I1344" t="s">
        <v>397</v>
      </c>
      <c r="J1344" t="s">
        <v>325</v>
      </c>
      <c r="K1344" s="329">
        <v>46117.53597222222</v>
      </c>
      <c r="L1344" t="s">
        <v>309</v>
      </c>
      <c r="M1344" t="s">
        <v>417</v>
      </c>
      <c r="N1344" t="s">
        <v>418</v>
      </c>
      <c r="O1344" t="s">
        <v>328</v>
      </c>
      <c r="P1344" t="s">
        <v>329</v>
      </c>
      <c r="R1344" t="s">
        <v>122</v>
      </c>
      <c r="S1344" t="s">
        <v>122</v>
      </c>
      <c r="T1344" t="s">
        <v>330</v>
      </c>
      <c r="U1344" t="s">
        <v>331</v>
      </c>
      <c r="V1344" t="s">
        <v>107</v>
      </c>
      <c r="W1344" t="s">
        <v>430</v>
      </c>
      <c r="X1344">
        <v>0</v>
      </c>
      <c r="Y1344">
        <v>1</v>
      </c>
      <c r="Z1344">
        <v>1</v>
      </c>
      <c r="AA1344">
        <v>0</v>
      </c>
      <c r="AB1344">
        <v>0</v>
      </c>
      <c r="AC1344">
        <v>0</v>
      </c>
      <c r="AD1344">
        <v>0</v>
      </c>
      <c r="AE1344">
        <v>0</v>
      </c>
      <c r="AF1344">
        <v>0</v>
      </c>
      <c r="AG1344">
        <v>0</v>
      </c>
      <c r="AH1344">
        <v>0</v>
      </c>
      <c r="AI1344">
        <v>0</v>
      </c>
      <c r="AJ1344">
        <v>0</v>
      </c>
      <c r="AK1344">
        <v>0</v>
      </c>
      <c r="AL1344">
        <v>0</v>
      </c>
      <c r="AM1344">
        <v>0</v>
      </c>
      <c r="AN1344">
        <v>0</v>
      </c>
      <c r="AO1344">
        <v>0</v>
      </c>
      <c r="AP1344" t="s">
        <v>345</v>
      </c>
      <c r="AQ1344">
        <v>1</v>
      </c>
      <c r="AR1344">
        <v>0</v>
      </c>
      <c r="AS1344">
        <v>0</v>
      </c>
      <c r="AT1344">
        <v>0</v>
      </c>
      <c r="AU1344">
        <v>0</v>
      </c>
      <c r="AV1344">
        <v>0</v>
      </c>
      <c r="AW1344">
        <v>0</v>
      </c>
      <c r="AX1344">
        <v>0</v>
      </c>
      <c r="AY1344" t="s">
        <v>345</v>
      </c>
      <c r="AZ1344">
        <v>1</v>
      </c>
      <c r="BA1344">
        <v>0</v>
      </c>
      <c r="BB1344">
        <v>0</v>
      </c>
      <c r="BC1344">
        <v>0</v>
      </c>
      <c r="BD1344">
        <v>0</v>
      </c>
      <c r="BE1344">
        <v>0</v>
      </c>
      <c r="BF1344">
        <v>0</v>
      </c>
      <c r="BG1344">
        <v>0</v>
      </c>
      <c r="BH1344">
        <v>0</v>
      </c>
      <c r="BI1344" t="s">
        <v>51</v>
      </c>
      <c r="BK1344" t="s">
        <v>132</v>
      </c>
      <c r="BL1344" t="s">
        <v>132</v>
      </c>
      <c r="BM1344" t="s">
        <v>132</v>
      </c>
      <c r="BN1344" t="s">
        <v>117</v>
      </c>
      <c r="BO1344" t="s">
        <v>940</v>
      </c>
      <c r="BP1344">
        <v>1</v>
      </c>
      <c r="BQ1344">
        <v>1</v>
      </c>
      <c r="BR1344">
        <v>0</v>
      </c>
      <c r="BS1344">
        <v>0</v>
      </c>
      <c r="BT1344">
        <v>0</v>
      </c>
      <c r="BU1344">
        <v>0</v>
      </c>
      <c r="BV1344">
        <v>0</v>
      </c>
      <c r="BW1344">
        <v>0</v>
      </c>
      <c r="BX1344">
        <v>0</v>
      </c>
      <c r="BY1344">
        <v>0</v>
      </c>
      <c r="BZ1344">
        <v>0</v>
      </c>
      <c r="CA1344">
        <v>0</v>
      </c>
      <c r="CB1344">
        <v>0</v>
      </c>
      <c r="CC1344">
        <v>0</v>
      </c>
      <c r="CD1344">
        <v>0</v>
      </c>
      <c r="CE1344" t="s">
        <v>335</v>
      </c>
      <c r="CG1344" t="s">
        <v>335</v>
      </c>
      <c r="CI1344" t="s">
        <v>130</v>
      </c>
      <c r="CJ1344" t="s">
        <v>51</v>
      </c>
      <c r="CL1344" t="s">
        <v>51</v>
      </c>
      <c r="CN1344" t="s">
        <v>346</v>
      </c>
      <c r="CP1344">
        <v>9</v>
      </c>
      <c r="CS1344" t="s">
        <v>347</v>
      </c>
    </row>
    <row r="1345" spans="1:98" customFormat="1">
      <c r="A1345">
        <v>199058</v>
      </c>
      <c r="B1345" t="s">
        <v>29</v>
      </c>
      <c r="C1345" t="s">
        <v>360</v>
      </c>
      <c r="D1345">
        <v>1972</v>
      </c>
      <c r="E1345">
        <v>54</v>
      </c>
      <c r="F1345" t="s">
        <v>58</v>
      </c>
      <c r="G1345" t="s">
        <v>85</v>
      </c>
      <c r="H1345" t="s">
        <v>1459</v>
      </c>
      <c r="I1345" t="s">
        <v>349</v>
      </c>
      <c r="J1345" t="s">
        <v>325</v>
      </c>
      <c r="K1345" s="329">
        <v>46117.529953703706</v>
      </c>
      <c r="L1345" t="s">
        <v>309</v>
      </c>
      <c r="M1345" t="s">
        <v>29</v>
      </c>
      <c r="N1345" t="s">
        <v>458</v>
      </c>
      <c r="O1345" t="s">
        <v>459</v>
      </c>
      <c r="P1345" t="s">
        <v>353</v>
      </c>
      <c r="Q1345" t="s">
        <v>305</v>
      </c>
      <c r="R1345" t="s">
        <v>122</v>
      </c>
      <c r="S1345" t="s">
        <v>122</v>
      </c>
      <c r="T1345" t="s">
        <v>330</v>
      </c>
      <c r="U1345" t="s">
        <v>331</v>
      </c>
      <c r="V1345" t="s">
        <v>111</v>
      </c>
      <c r="W1345" t="s">
        <v>505</v>
      </c>
      <c r="X1345">
        <v>0</v>
      </c>
      <c r="Y1345">
        <v>0</v>
      </c>
      <c r="Z1345">
        <v>0</v>
      </c>
      <c r="AA1345">
        <v>0</v>
      </c>
      <c r="AB1345">
        <v>0</v>
      </c>
      <c r="AC1345">
        <v>1</v>
      </c>
      <c r="AD1345">
        <v>0</v>
      </c>
      <c r="AE1345">
        <v>0</v>
      </c>
      <c r="AF1345">
        <v>0</v>
      </c>
      <c r="AG1345">
        <v>0</v>
      </c>
      <c r="AH1345">
        <v>0</v>
      </c>
      <c r="AI1345">
        <v>0</v>
      </c>
      <c r="AJ1345">
        <v>0</v>
      </c>
      <c r="AK1345">
        <v>0</v>
      </c>
      <c r="AL1345">
        <v>0</v>
      </c>
      <c r="AM1345">
        <v>0</v>
      </c>
      <c r="AN1345">
        <v>0</v>
      </c>
      <c r="AO1345">
        <v>0</v>
      </c>
      <c r="AP1345" t="s">
        <v>345</v>
      </c>
      <c r="AQ1345">
        <v>1</v>
      </c>
      <c r="AR1345">
        <v>0</v>
      </c>
      <c r="AS1345">
        <v>0</v>
      </c>
      <c r="AT1345">
        <v>0</v>
      </c>
      <c r="AU1345">
        <v>0</v>
      </c>
      <c r="AV1345">
        <v>0</v>
      </c>
      <c r="AW1345">
        <v>0</v>
      </c>
      <c r="AX1345">
        <v>0</v>
      </c>
      <c r="AY1345" t="s">
        <v>345</v>
      </c>
      <c r="AZ1345">
        <v>1</v>
      </c>
      <c r="BA1345">
        <v>0</v>
      </c>
      <c r="BB1345">
        <v>0</v>
      </c>
      <c r="BC1345">
        <v>0</v>
      </c>
      <c r="BD1345">
        <v>0</v>
      </c>
      <c r="BE1345">
        <v>0</v>
      </c>
      <c r="BF1345">
        <v>0</v>
      </c>
      <c r="BG1345">
        <v>0</v>
      </c>
      <c r="BH1345">
        <v>0</v>
      </c>
      <c r="BI1345" t="s">
        <v>51</v>
      </c>
      <c r="BJ1345" t="s">
        <v>3775</v>
      </c>
      <c r="BK1345" t="s">
        <v>131</v>
      </c>
      <c r="BL1345" t="s">
        <v>130</v>
      </c>
      <c r="BM1345" t="s">
        <v>131</v>
      </c>
      <c r="BN1345" t="s">
        <v>117</v>
      </c>
      <c r="BO1345" t="s">
        <v>922</v>
      </c>
      <c r="BP1345">
        <v>1</v>
      </c>
      <c r="BQ1345">
        <v>0</v>
      </c>
      <c r="BR1345">
        <v>0</v>
      </c>
      <c r="BS1345">
        <v>0</v>
      </c>
      <c r="BT1345">
        <v>0</v>
      </c>
      <c r="BU1345">
        <v>0</v>
      </c>
      <c r="BV1345">
        <v>0</v>
      </c>
      <c r="BW1345">
        <v>0</v>
      </c>
      <c r="BX1345">
        <v>0</v>
      </c>
      <c r="BY1345">
        <v>0</v>
      </c>
      <c r="BZ1345">
        <v>0</v>
      </c>
      <c r="CA1345">
        <v>0</v>
      </c>
      <c r="CB1345">
        <v>0</v>
      </c>
      <c r="CC1345">
        <v>0</v>
      </c>
      <c r="CD1345">
        <v>0</v>
      </c>
      <c r="CE1345" t="s">
        <v>167</v>
      </c>
      <c r="CG1345" t="s">
        <v>167</v>
      </c>
      <c r="CI1345" t="s">
        <v>131</v>
      </c>
      <c r="CJ1345" t="s">
        <v>51</v>
      </c>
      <c r="CL1345" t="s">
        <v>51</v>
      </c>
      <c r="CM1345" t="s">
        <v>3776</v>
      </c>
      <c r="CN1345" t="s">
        <v>346</v>
      </c>
      <c r="CP1345">
        <v>10</v>
      </c>
      <c r="CS1345" t="s">
        <v>337</v>
      </c>
    </row>
    <row r="1346" spans="1:98" customFormat="1">
      <c r="A1346">
        <v>199060</v>
      </c>
      <c r="B1346" t="s">
        <v>425</v>
      </c>
      <c r="C1346" t="s">
        <v>360</v>
      </c>
      <c r="D1346">
        <v>1999</v>
      </c>
      <c r="E1346">
        <v>27</v>
      </c>
      <c r="F1346" t="s">
        <v>323</v>
      </c>
      <c r="G1346" t="s">
        <v>49</v>
      </c>
      <c r="H1346" t="s">
        <v>415</v>
      </c>
      <c r="I1346" t="s">
        <v>397</v>
      </c>
      <c r="J1346" t="s">
        <v>325</v>
      </c>
      <c r="K1346" s="329">
        <v>46117.528391203705</v>
      </c>
      <c r="L1346" t="s">
        <v>309</v>
      </c>
      <c r="M1346" t="s">
        <v>425</v>
      </c>
      <c r="N1346" t="s">
        <v>426</v>
      </c>
      <c r="O1346" t="s">
        <v>364</v>
      </c>
      <c r="P1346" t="s">
        <v>365</v>
      </c>
      <c r="R1346" t="s">
        <v>383</v>
      </c>
      <c r="S1346" t="s">
        <v>121</v>
      </c>
      <c r="T1346" t="s">
        <v>343</v>
      </c>
      <c r="U1346" t="s">
        <v>83</v>
      </c>
      <c r="V1346" t="s">
        <v>1434</v>
      </c>
      <c r="W1346" t="s">
        <v>470</v>
      </c>
      <c r="X1346">
        <v>0</v>
      </c>
      <c r="Y1346">
        <v>0</v>
      </c>
      <c r="Z1346">
        <v>1</v>
      </c>
      <c r="AA1346">
        <v>0</v>
      </c>
      <c r="AB1346">
        <v>0</v>
      </c>
      <c r="AC1346">
        <v>0</v>
      </c>
      <c r="AD1346">
        <v>0</v>
      </c>
      <c r="AE1346">
        <v>0</v>
      </c>
      <c r="AF1346">
        <v>0</v>
      </c>
      <c r="AG1346">
        <v>0</v>
      </c>
      <c r="AH1346">
        <v>0</v>
      </c>
      <c r="AI1346">
        <v>0</v>
      </c>
      <c r="AJ1346">
        <v>0</v>
      </c>
      <c r="AK1346">
        <v>0</v>
      </c>
      <c r="AL1346">
        <v>0</v>
      </c>
      <c r="AM1346">
        <v>0</v>
      </c>
      <c r="AN1346">
        <v>0</v>
      </c>
      <c r="AO1346">
        <v>0</v>
      </c>
      <c r="AP1346" t="s">
        <v>399</v>
      </c>
      <c r="AQ1346">
        <v>0</v>
      </c>
      <c r="AR1346">
        <v>0</v>
      </c>
      <c r="AS1346">
        <v>0</v>
      </c>
      <c r="AT1346">
        <v>0</v>
      </c>
      <c r="AU1346">
        <v>0</v>
      </c>
      <c r="AV1346">
        <v>0</v>
      </c>
      <c r="AW1346">
        <v>1</v>
      </c>
      <c r="AX1346">
        <v>0</v>
      </c>
      <c r="AY1346" t="s">
        <v>345</v>
      </c>
      <c r="AZ1346">
        <v>1</v>
      </c>
      <c r="BA1346">
        <v>0</v>
      </c>
      <c r="BB1346">
        <v>0</v>
      </c>
      <c r="BC1346">
        <v>0</v>
      </c>
      <c r="BD1346">
        <v>0</v>
      </c>
      <c r="BE1346">
        <v>0</v>
      </c>
      <c r="BF1346">
        <v>0</v>
      </c>
      <c r="BG1346">
        <v>0</v>
      </c>
      <c r="BH1346">
        <v>0</v>
      </c>
      <c r="BK1346" t="s">
        <v>386</v>
      </c>
      <c r="BL1346" t="s">
        <v>386</v>
      </c>
      <c r="BM1346" t="s">
        <v>128</v>
      </c>
      <c r="BN1346" t="s">
        <v>118</v>
      </c>
      <c r="BO1346" t="s">
        <v>938</v>
      </c>
      <c r="BP1346">
        <v>0</v>
      </c>
      <c r="BQ1346">
        <v>0</v>
      </c>
      <c r="BR1346">
        <v>0</v>
      </c>
      <c r="BS1346">
        <v>0</v>
      </c>
      <c r="BT1346">
        <v>0</v>
      </c>
      <c r="BU1346">
        <v>0</v>
      </c>
      <c r="BV1346">
        <v>0</v>
      </c>
      <c r="BW1346">
        <v>1</v>
      </c>
      <c r="BX1346">
        <v>0</v>
      </c>
      <c r="BY1346">
        <v>0</v>
      </c>
      <c r="BZ1346">
        <v>0</v>
      </c>
      <c r="CA1346">
        <v>0</v>
      </c>
      <c r="CB1346">
        <v>0</v>
      </c>
      <c r="CC1346">
        <v>0</v>
      </c>
      <c r="CD1346">
        <v>0</v>
      </c>
      <c r="CE1346" t="s">
        <v>335</v>
      </c>
      <c r="CG1346" t="s">
        <v>335</v>
      </c>
      <c r="CI1346" t="s">
        <v>128</v>
      </c>
      <c r="CJ1346" t="s">
        <v>51</v>
      </c>
      <c r="CL1346" t="s">
        <v>51</v>
      </c>
      <c r="CN1346" t="s">
        <v>346</v>
      </c>
      <c r="CP1346">
        <v>8</v>
      </c>
    </row>
    <row r="1347" spans="1:98" customFormat="1">
      <c r="A1347">
        <v>199052</v>
      </c>
      <c r="B1347" t="s">
        <v>1363</v>
      </c>
      <c r="C1347" t="s">
        <v>360</v>
      </c>
      <c r="D1347">
        <v>1974</v>
      </c>
      <c r="E1347">
        <v>52</v>
      </c>
      <c r="F1347" t="s">
        <v>58</v>
      </c>
      <c r="G1347" t="s">
        <v>91</v>
      </c>
      <c r="H1347" t="s">
        <v>1291</v>
      </c>
      <c r="I1347" t="s">
        <v>349</v>
      </c>
      <c r="J1347" t="s">
        <v>325</v>
      </c>
      <c r="K1347" s="329">
        <v>46117.520300925928</v>
      </c>
      <c r="L1347" t="s">
        <v>309</v>
      </c>
      <c r="M1347" t="s">
        <v>1363</v>
      </c>
      <c r="N1347" t="s">
        <v>1364</v>
      </c>
      <c r="O1347" t="s">
        <v>459</v>
      </c>
      <c r="P1347" t="s">
        <v>353</v>
      </c>
      <c r="Q1347" t="s">
        <v>305</v>
      </c>
      <c r="R1347" t="s">
        <v>125</v>
      </c>
      <c r="S1347" t="s">
        <v>122</v>
      </c>
      <c r="T1347" t="s">
        <v>330</v>
      </c>
      <c r="U1347" t="s">
        <v>372</v>
      </c>
      <c r="V1347" t="s">
        <v>111</v>
      </c>
      <c r="W1347" t="s">
        <v>557</v>
      </c>
      <c r="X1347">
        <v>0</v>
      </c>
      <c r="Y1347">
        <v>0</v>
      </c>
      <c r="Z1347">
        <v>0</v>
      </c>
      <c r="AA1347">
        <v>0</v>
      </c>
      <c r="AB1347">
        <v>0</v>
      </c>
      <c r="AC1347">
        <v>0</v>
      </c>
      <c r="AD1347">
        <v>0</v>
      </c>
      <c r="AE1347">
        <v>0</v>
      </c>
      <c r="AF1347">
        <v>1</v>
      </c>
      <c r="AG1347">
        <v>0</v>
      </c>
      <c r="AH1347">
        <v>0</v>
      </c>
      <c r="AI1347">
        <v>0</v>
      </c>
      <c r="AJ1347">
        <v>0</v>
      </c>
      <c r="AK1347">
        <v>0</v>
      </c>
      <c r="AL1347">
        <v>0</v>
      </c>
      <c r="AM1347">
        <v>0</v>
      </c>
      <c r="AN1347">
        <v>0</v>
      </c>
      <c r="AO1347">
        <v>0</v>
      </c>
      <c r="AP1347" t="s">
        <v>840</v>
      </c>
      <c r="AQ1347">
        <v>1</v>
      </c>
      <c r="AR1347">
        <v>0</v>
      </c>
      <c r="AS1347">
        <v>0</v>
      </c>
      <c r="AT1347">
        <v>0</v>
      </c>
      <c r="AU1347">
        <v>1</v>
      </c>
      <c r="AV1347">
        <v>0</v>
      </c>
      <c r="AW1347">
        <v>0</v>
      </c>
      <c r="AX1347">
        <v>0</v>
      </c>
      <c r="AY1347" t="s">
        <v>345</v>
      </c>
      <c r="AZ1347">
        <v>1</v>
      </c>
      <c r="BA1347">
        <v>0</v>
      </c>
      <c r="BB1347">
        <v>0</v>
      </c>
      <c r="BC1347">
        <v>0</v>
      </c>
      <c r="BD1347">
        <v>0</v>
      </c>
      <c r="BE1347">
        <v>0</v>
      </c>
      <c r="BF1347">
        <v>0</v>
      </c>
      <c r="BG1347">
        <v>0</v>
      </c>
      <c r="BH1347">
        <v>0</v>
      </c>
      <c r="BK1347" t="s">
        <v>130</v>
      </c>
      <c r="BL1347" t="s">
        <v>133</v>
      </c>
      <c r="BM1347" t="s">
        <v>133</v>
      </c>
      <c r="BN1347" t="s">
        <v>117</v>
      </c>
      <c r="BO1347" t="s">
        <v>924</v>
      </c>
      <c r="BP1347">
        <v>0</v>
      </c>
      <c r="BQ1347">
        <v>0</v>
      </c>
      <c r="BR1347">
        <v>0</v>
      </c>
      <c r="BS1347">
        <v>0</v>
      </c>
      <c r="BT1347">
        <v>0</v>
      </c>
      <c r="BU1347">
        <v>1</v>
      </c>
      <c r="BV1347">
        <v>0</v>
      </c>
      <c r="BW1347">
        <v>0</v>
      </c>
      <c r="BX1347">
        <v>0</v>
      </c>
      <c r="BY1347">
        <v>0</v>
      </c>
      <c r="BZ1347">
        <v>0</v>
      </c>
      <c r="CA1347">
        <v>0</v>
      </c>
      <c r="CB1347">
        <v>0</v>
      </c>
      <c r="CC1347">
        <v>0</v>
      </c>
      <c r="CD1347">
        <v>0</v>
      </c>
      <c r="CE1347" t="s">
        <v>1436</v>
      </c>
      <c r="CF1347" t="s">
        <v>1822</v>
      </c>
      <c r="CG1347" t="s">
        <v>200</v>
      </c>
      <c r="CI1347" t="s">
        <v>130</v>
      </c>
      <c r="CJ1347" t="s">
        <v>51</v>
      </c>
      <c r="CK1347" t="s">
        <v>3777</v>
      </c>
      <c r="CL1347" t="s">
        <v>51</v>
      </c>
      <c r="CM1347" t="s">
        <v>1299</v>
      </c>
      <c r="CN1347" t="s">
        <v>346</v>
      </c>
      <c r="CO1347" t="s">
        <v>3778</v>
      </c>
      <c r="CP1347">
        <v>10</v>
      </c>
      <c r="CS1347" t="s">
        <v>347</v>
      </c>
      <c r="CT1347" t="s">
        <v>3779</v>
      </c>
    </row>
    <row r="1348" spans="1:98" customFormat="1">
      <c r="A1348">
        <v>104811</v>
      </c>
      <c r="B1348" t="s">
        <v>321</v>
      </c>
      <c r="C1348" t="s">
        <v>360</v>
      </c>
      <c r="D1348">
        <v>1954</v>
      </c>
      <c r="E1348">
        <v>72</v>
      </c>
      <c r="F1348" t="s">
        <v>376</v>
      </c>
      <c r="G1348" t="s">
        <v>49</v>
      </c>
      <c r="H1348" t="s">
        <v>492</v>
      </c>
      <c r="I1348" t="s">
        <v>367</v>
      </c>
      <c r="J1348" t="s">
        <v>350</v>
      </c>
      <c r="K1348" s="329">
        <v>46117.520057870373</v>
      </c>
      <c r="L1348" t="s">
        <v>309</v>
      </c>
      <c r="M1348" t="s">
        <v>568</v>
      </c>
      <c r="N1348" t="s">
        <v>1397</v>
      </c>
      <c r="O1348" t="s">
        <v>492</v>
      </c>
      <c r="P1348" t="s">
        <v>382</v>
      </c>
      <c r="R1348" t="s">
        <v>383</v>
      </c>
      <c r="S1348" t="s">
        <v>121</v>
      </c>
      <c r="T1348" t="s">
        <v>121</v>
      </c>
      <c r="U1348" t="s">
        <v>331</v>
      </c>
      <c r="V1348" t="s">
        <v>111</v>
      </c>
      <c r="W1348" t="s">
        <v>344</v>
      </c>
      <c r="X1348">
        <v>0</v>
      </c>
      <c r="Y1348">
        <v>0</v>
      </c>
      <c r="Z1348">
        <v>0</v>
      </c>
      <c r="AA1348">
        <v>1</v>
      </c>
      <c r="AB1348">
        <v>0</v>
      </c>
      <c r="AC1348">
        <v>0</v>
      </c>
      <c r="AD1348">
        <v>0</v>
      </c>
      <c r="AE1348">
        <v>0</v>
      </c>
      <c r="AF1348">
        <v>0</v>
      </c>
      <c r="AG1348">
        <v>0</v>
      </c>
      <c r="AH1348">
        <v>0</v>
      </c>
      <c r="AI1348">
        <v>0</v>
      </c>
      <c r="AJ1348">
        <v>0</v>
      </c>
      <c r="AK1348">
        <v>0</v>
      </c>
      <c r="AL1348">
        <v>0</v>
      </c>
      <c r="AM1348">
        <v>0</v>
      </c>
      <c r="AN1348">
        <v>0</v>
      </c>
      <c r="AO1348">
        <v>0</v>
      </c>
      <c r="AP1348" t="s">
        <v>345</v>
      </c>
      <c r="AQ1348">
        <v>1</v>
      </c>
      <c r="AR1348">
        <v>0</v>
      </c>
      <c r="AS1348">
        <v>0</v>
      </c>
      <c r="AT1348">
        <v>0</v>
      </c>
      <c r="AU1348">
        <v>0</v>
      </c>
      <c r="AV1348">
        <v>0</v>
      </c>
      <c r="AW1348">
        <v>0</v>
      </c>
      <c r="AX1348">
        <v>0</v>
      </c>
      <c r="AY1348" t="s">
        <v>345</v>
      </c>
      <c r="AZ1348">
        <v>1</v>
      </c>
      <c r="BA1348">
        <v>0</v>
      </c>
      <c r="BB1348">
        <v>0</v>
      </c>
      <c r="BC1348">
        <v>0</v>
      </c>
      <c r="BD1348">
        <v>0</v>
      </c>
      <c r="BE1348">
        <v>0</v>
      </c>
      <c r="BF1348">
        <v>0</v>
      </c>
      <c r="BG1348">
        <v>0</v>
      </c>
      <c r="BH1348">
        <v>0</v>
      </c>
      <c r="BK1348" t="s">
        <v>131</v>
      </c>
      <c r="BL1348" t="s">
        <v>128</v>
      </c>
      <c r="BM1348" t="s">
        <v>131</v>
      </c>
      <c r="BN1348" t="s">
        <v>120</v>
      </c>
      <c r="BO1348" t="s">
        <v>931</v>
      </c>
      <c r="BP1348">
        <v>0</v>
      </c>
      <c r="BQ1348">
        <v>0</v>
      </c>
      <c r="BR1348">
        <v>1</v>
      </c>
      <c r="BS1348">
        <v>0</v>
      </c>
      <c r="BT1348">
        <v>0</v>
      </c>
      <c r="BU1348">
        <v>0</v>
      </c>
      <c r="BV1348">
        <v>0</v>
      </c>
      <c r="BW1348">
        <v>0</v>
      </c>
      <c r="BX1348">
        <v>0</v>
      </c>
      <c r="BY1348">
        <v>0</v>
      </c>
      <c r="BZ1348">
        <v>0</v>
      </c>
      <c r="CA1348">
        <v>0</v>
      </c>
      <c r="CB1348">
        <v>0</v>
      </c>
      <c r="CC1348">
        <v>0</v>
      </c>
      <c r="CD1348">
        <v>0</v>
      </c>
      <c r="CE1348" t="s">
        <v>335</v>
      </c>
      <c r="CG1348" t="s">
        <v>335</v>
      </c>
      <c r="CI1348" t="s">
        <v>130</v>
      </c>
      <c r="CJ1348" t="s">
        <v>52</v>
      </c>
      <c r="CL1348" t="s">
        <v>52</v>
      </c>
      <c r="CN1348" t="s">
        <v>346</v>
      </c>
      <c r="CP1348">
        <v>8</v>
      </c>
      <c r="CS1348" t="s">
        <v>337</v>
      </c>
    </row>
    <row r="1349" spans="1:98" customFormat="1">
      <c r="A1349">
        <v>199050</v>
      </c>
      <c r="B1349" t="s">
        <v>321</v>
      </c>
      <c r="C1349" t="s">
        <v>322</v>
      </c>
      <c r="D1349">
        <v>1980</v>
      </c>
      <c r="E1349">
        <v>46</v>
      </c>
      <c r="F1349" t="s">
        <v>387</v>
      </c>
      <c r="G1349" t="s">
        <v>69</v>
      </c>
      <c r="H1349" t="s">
        <v>1393</v>
      </c>
      <c r="I1349" t="s">
        <v>428</v>
      </c>
      <c r="J1349" t="s">
        <v>350</v>
      </c>
      <c r="K1349" s="329">
        <v>46117.518587962964</v>
      </c>
      <c r="L1349" t="s">
        <v>309</v>
      </c>
      <c r="M1349" t="s">
        <v>1363</v>
      </c>
      <c r="N1349" t="s">
        <v>1364</v>
      </c>
      <c r="O1349" t="s">
        <v>459</v>
      </c>
      <c r="P1349" t="s">
        <v>353</v>
      </c>
      <c r="Q1349" t="s">
        <v>305</v>
      </c>
      <c r="R1349" t="s">
        <v>123</v>
      </c>
      <c r="S1349" t="s">
        <v>123</v>
      </c>
      <c r="T1349" t="s">
        <v>343</v>
      </c>
      <c r="U1349" t="s">
        <v>331</v>
      </c>
      <c r="V1349" t="s">
        <v>109</v>
      </c>
      <c r="W1349" t="s">
        <v>423</v>
      </c>
      <c r="X1349">
        <v>0</v>
      </c>
      <c r="Y1349">
        <v>0</v>
      </c>
      <c r="Z1349">
        <v>0</v>
      </c>
      <c r="AA1349">
        <v>0</v>
      </c>
      <c r="AB1349">
        <v>0</v>
      </c>
      <c r="AC1349">
        <v>0</v>
      </c>
      <c r="AD1349">
        <v>0</v>
      </c>
      <c r="AE1349">
        <v>0</v>
      </c>
      <c r="AF1349">
        <v>0</v>
      </c>
      <c r="AG1349">
        <v>0</v>
      </c>
      <c r="AH1349">
        <v>0</v>
      </c>
      <c r="AI1349">
        <v>0</v>
      </c>
      <c r="AJ1349">
        <v>0</v>
      </c>
      <c r="AK1349">
        <v>0</v>
      </c>
      <c r="AL1349">
        <v>0</v>
      </c>
      <c r="AM1349">
        <v>1</v>
      </c>
      <c r="AN1349">
        <v>0</v>
      </c>
      <c r="AO1349">
        <v>0</v>
      </c>
      <c r="AP1349" t="s">
        <v>510</v>
      </c>
      <c r="AQ1349">
        <v>0</v>
      </c>
      <c r="AR1349">
        <v>0</v>
      </c>
      <c r="AS1349">
        <v>1</v>
      </c>
      <c r="AT1349">
        <v>0</v>
      </c>
      <c r="AU1349">
        <v>0</v>
      </c>
      <c r="AV1349">
        <v>0</v>
      </c>
      <c r="AW1349">
        <v>0</v>
      </c>
      <c r="AX1349">
        <v>0</v>
      </c>
      <c r="AY1349" t="s">
        <v>345</v>
      </c>
      <c r="AZ1349">
        <v>1</v>
      </c>
      <c r="BA1349">
        <v>0</v>
      </c>
      <c r="BB1349">
        <v>0</v>
      </c>
      <c r="BC1349">
        <v>0</v>
      </c>
      <c r="BD1349">
        <v>0</v>
      </c>
      <c r="BE1349">
        <v>0</v>
      </c>
      <c r="BF1349">
        <v>0</v>
      </c>
      <c r="BG1349">
        <v>0</v>
      </c>
      <c r="BH1349">
        <v>0</v>
      </c>
      <c r="BK1349" t="s">
        <v>386</v>
      </c>
      <c r="BL1349" t="s">
        <v>128</v>
      </c>
      <c r="BM1349" t="s">
        <v>130</v>
      </c>
      <c r="BN1349" t="s">
        <v>117</v>
      </c>
      <c r="BO1349" t="s">
        <v>956</v>
      </c>
      <c r="BP1349">
        <v>0</v>
      </c>
      <c r="BQ1349">
        <v>0</v>
      </c>
      <c r="BR1349">
        <v>0</v>
      </c>
      <c r="BS1349">
        <v>0</v>
      </c>
      <c r="BT1349">
        <v>1</v>
      </c>
      <c r="BU1349">
        <v>0</v>
      </c>
      <c r="BV1349">
        <v>0</v>
      </c>
      <c r="BW1349">
        <v>0</v>
      </c>
      <c r="BX1349">
        <v>0</v>
      </c>
      <c r="BY1349">
        <v>0</v>
      </c>
      <c r="BZ1349">
        <v>0</v>
      </c>
      <c r="CA1349">
        <v>0</v>
      </c>
      <c r="CB1349">
        <v>0</v>
      </c>
      <c r="CC1349">
        <v>0</v>
      </c>
      <c r="CD1349">
        <v>0</v>
      </c>
      <c r="CE1349" t="s">
        <v>335</v>
      </c>
      <c r="CG1349" t="s">
        <v>146</v>
      </c>
      <c r="CI1349" t="s">
        <v>127</v>
      </c>
      <c r="CJ1349" t="s">
        <v>51</v>
      </c>
      <c r="CL1349" t="s">
        <v>51</v>
      </c>
      <c r="CN1349" t="s">
        <v>336</v>
      </c>
      <c r="CO1349" t="s">
        <v>3780</v>
      </c>
      <c r="CP1349">
        <v>10</v>
      </c>
      <c r="CS1349" t="s">
        <v>337</v>
      </c>
    </row>
    <row r="1350" spans="1:98" customFormat="1">
      <c r="A1350">
        <v>199051</v>
      </c>
      <c r="B1350" t="s">
        <v>1363</v>
      </c>
      <c r="C1350" t="s">
        <v>322</v>
      </c>
      <c r="D1350">
        <v>2010</v>
      </c>
      <c r="E1350">
        <v>16</v>
      </c>
      <c r="F1350" t="s">
        <v>742</v>
      </c>
      <c r="G1350" t="s">
        <v>69</v>
      </c>
      <c r="H1350" t="s">
        <v>1393</v>
      </c>
      <c r="I1350" t="s">
        <v>367</v>
      </c>
      <c r="J1350" t="s">
        <v>350</v>
      </c>
      <c r="K1350" s="329">
        <v>46117.517199074071</v>
      </c>
      <c r="L1350" t="s">
        <v>309</v>
      </c>
      <c r="M1350" t="s">
        <v>1363</v>
      </c>
      <c r="N1350" t="s">
        <v>1364</v>
      </c>
      <c r="O1350" t="s">
        <v>459</v>
      </c>
      <c r="P1350" t="s">
        <v>353</v>
      </c>
      <c r="Q1350" t="s">
        <v>305</v>
      </c>
      <c r="R1350" t="s">
        <v>123</v>
      </c>
      <c r="S1350" t="s">
        <v>123</v>
      </c>
      <c r="T1350" t="s">
        <v>343</v>
      </c>
      <c r="U1350" t="s">
        <v>331</v>
      </c>
      <c r="V1350" t="s">
        <v>110</v>
      </c>
      <c r="W1350" t="s">
        <v>423</v>
      </c>
      <c r="X1350">
        <v>0</v>
      </c>
      <c r="Y1350">
        <v>0</v>
      </c>
      <c r="Z1350">
        <v>0</v>
      </c>
      <c r="AA1350">
        <v>0</v>
      </c>
      <c r="AB1350">
        <v>0</v>
      </c>
      <c r="AC1350">
        <v>0</v>
      </c>
      <c r="AD1350">
        <v>0</v>
      </c>
      <c r="AE1350">
        <v>0</v>
      </c>
      <c r="AF1350">
        <v>0</v>
      </c>
      <c r="AG1350">
        <v>0</v>
      </c>
      <c r="AH1350">
        <v>0</v>
      </c>
      <c r="AI1350">
        <v>0</v>
      </c>
      <c r="AJ1350">
        <v>0</v>
      </c>
      <c r="AK1350">
        <v>0</v>
      </c>
      <c r="AL1350">
        <v>0</v>
      </c>
      <c r="AM1350">
        <v>1</v>
      </c>
      <c r="AN1350">
        <v>0</v>
      </c>
      <c r="AO1350">
        <v>0</v>
      </c>
      <c r="AP1350" t="s">
        <v>510</v>
      </c>
      <c r="AQ1350">
        <v>0</v>
      </c>
      <c r="AR1350">
        <v>0</v>
      </c>
      <c r="AS1350">
        <v>1</v>
      </c>
      <c r="AT1350">
        <v>0</v>
      </c>
      <c r="AU1350">
        <v>0</v>
      </c>
      <c r="AV1350">
        <v>0</v>
      </c>
      <c r="AW1350">
        <v>0</v>
      </c>
      <c r="AX1350">
        <v>0</v>
      </c>
      <c r="AY1350" t="s">
        <v>345</v>
      </c>
      <c r="AZ1350">
        <v>1</v>
      </c>
      <c r="BA1350">
        <v>0</v>
      </c>
      <c r="BB1350">
        <v>0</v>
      </c>
      <c r="BC1350">
        <v>0</v>
      </c>
      <c r="BD1350">
        <v>0</v>
      </c>
      <c r="BE1350">
        <v>0</v>
      </c>
      <c r="BF1350">
        <v>0</v>
      </c>
      <c r="BG1350">
        <v>0</v>
      </c>
      <c r="BH1350">
        <v>0</v>
      </c>
      <c r="BK1350" t="s">
        <v>386</v>
      </c>
      <c r="BL1350" t="s">
        <v>386</v>
      </c>
      <c r="BM1350" t="s">
        <v>130</v>
      </c>
      <c r="BN1350" t="s">
        <v>117</v>
      </c>
      <c r="BO1350" t="s">
        <v>921</v>
      </c>
      <c r="BP1350">
        <v>0</v>
      </c>
      <c r="BQ1350">
        <v>0</v>
      </c>
      <c r="BR1350">
        <v>0</v>
      </c>
      <c r="BS1350">
        <v>0</v>
      </c>
      <c r="BT1350">
        <v>0</v>
      </c>
      <c r="BU1350">
        <v>0</v>
      </c>
      <c r="BV1350">
        <v>0</v>
      </c>
      <c r="BW1350">
        <v>0</v>
      </c>
      <c r="BX1350">
        <v>0</v>
      </c>
      <c r="BY1350">
        <v>0</v>
      </c>
      <c r="BZ1350">
        <v>1</v>
      </c>
      <c r="CA1350">
        <v>0</v>
      </c>
      <c r="CB1350">
        <v>0</v>
      </c>
      <c r="CC1350">
        <v>0</v>
      </c>
      <c r="CD1350">
        <v>0</v>
      </c>
      <c r="CE1350" t="s">
        <v>227</v>
      </c>
      <c r="CG1350" t="s">
        <v>335</v>
      </c>
      <c r="CI1350" t="s">
        <v>127</v>
      </c>
      <c r="CJ1350" t="s">
        <v>51</v>
      </c>
      <c r="CL1350" t="s">
        <v>51</v>
      </c>
      <c r="CN1350" t="s">
        <v>346</v>
      </c>
      <c r="CP1350">
        <v>7</v>
      </c>
    </row>
    <row r="1351" spans="1:98" customFormat="1">
      <c r="A1351">
        <v>199048</v>
      </c>
      <c r="B1351" t="s">
        <v>762</v>
      </c>
      <c r="C1351" t="s">
        <v>360</v>
      </c>
      <c r="D1351">
        <v>1959</v>
      </c>
      <c r="E1351">
        <v>67</v>
      </c>
      <c r="F1351" t="s">
        <v>339</v>
      </c>
      <c r="G1351" t="s">
        <v>71</v>
      </c>
      <c r="H1351" t="s">
        <v>696</v>
      </c>
      <c r="I1351" t="s">
        <v>361</v>
      </c>
      <c r="J1351" t="s">
        <v>325</v>
      </c>
      <c r="K1351" s="329">
        <v>46117.51226851852</v>
      </c>
      <c r="L1351" t="s">
        <v>309</v>
      </c>
      <c r="M1351" t="s">
        <v>762</v>
      </c>
      <c r="N1351" t="s">
        <v>811</v>
      </c>
      <c r="O1351" t="s">
        <v>453</v>
      </c>
      <c r="P1351" t="s">
        <v>342</v>
      </c>
      <c r="Q1351" t="s">
        <v>307</v>
      </c>
      <c r="R1351" t="s">
        <v>122</v>
      </c>
      <c r="S1351" t="s">
        <v>122</v>
      </c>
      <c r="T1351" t="s">
        <v>394</v>
      </c>
      <c r="U1351" t="s">
        <v>331</v>
      </c>
      <c r="V1351" t="s">
        <v>111</v>
      </c>
      <c r="W1351" t="s">
        <v>3781</v>
      </c>
      <c r="X1351">
        <v>1</v>
      </c>
      <c r="Y1351">
        <v>0</v>
      </c>
      <c r="Z1351">
        <v>1</v>
      </c>
      <c r="AA1351">
        <v>0</v>
      </c>
      <c r="AB1351">
        <v>0</v>
      </c>
      <c r="AC1351">
        <v>0</v>
      </c>
      <c r="AD1351">
        <v>1</v>
      </c>
      <c r="AE1351">
        <v>0</v>
      </c>
      <c r="AF1351">
        <v>0</v>
      </c>
      <c r="AG1351">
        <v>0</v>
      </c>
      <c r="AH1351">
        <v>1</v>
      </c>
      <c r="AI1351">
        <v>0</v>
      </c>
      <c r="AJ1351">
        <v>0</v>
      </c>
      <c r="AK1351">
        <v>0</v>
      </c>
      <c r="AL1351">
        <v>0</v>
      </c>
      <c r="AM1351">
        <v>0</v>
      </c>
      <c r="AN1351">
        <v>0</v>
      </c>
      <c r="AO1351" t="s">
        <v>1531</v>
      </c>
      <c r="AP1351" t="s">
        <v>345</v>
      </c>
      <c r="AQ1351">
        <v>1</v>
      </c>
      <c r="AR1351">
        <v>0</v>
      </c>
      <c r="AS1351">
        <v>0</v>
      </c>
      <c r="AT1351">
        <v>0</v>
      </c>
      <c r="AU1351">
        <v>0</v>
      </c>
      <c r="AV1351">
        <v>0</v>
      </c>
      <c r="AW1351">
        <v>0</v>
      </c>
      <c r="AX1351">
        <v>0</v>
      </c>
      <c r="AY1351" t="s">
        <v>345</v>
      </c>
      <c r="AZ1351">
        <v>1</v>
      </c>
      <c r="BA1351">
        <v>0</v>
      </c>
      <c r="BB1351">
        <v>0</v>
      </c>
      <c r="BC1351">
        <v>0</v>
      </c>
      <c r="BD1351">
        <v>0</v>
      </c>
      <c r="BE1351">
        <v>0</v>
      </c>
      <c r="BF1351">
        <v>0</v>
      </c>
      <c r="BG1351">
        <v>0</v>
      </c>
      <c r="BH1351">
        <v>0</v>
      </c>
      <c r="BJ1351" t="s">
        <v>3782</v>
      </c>
      <c r="BK1351" t="s">
        <v>132</v>
      </c>
      <c r="BL1351" t="s">
        <v>131</v>
      </c>
      <c r="BM1351" t="s">
        <v>135</v>
      </c>
      <c r="BN1351" t="s">
        <v>120</v>
      </c>
      <c r="BO1351" t="s">
        <v>1111</v>
      </c>
      <c r="BP1351">
        <v>0</v>
      </c>
      <c r="BQ1351">
        <v>0</v>
      </c>
      <c r="BR1351">
        <v>0</v>
      </c>
      <c r="BS1351">
        <v>0</v>
      </c>
      <c r="BT1351">
        <v>0</v>
      </c>
      <c r="BU1351">
        <v>0</v>
      </c>
      <c r="BV1351">
        <v>0</v>
      </c>
      <c r="BW1351">
        <v>0</v>
      </c>
      <c r="BX1351">
        <v>0</v>
      </c>
      <c r="BY1351">
        <v>0</v>
      </c>
      <c r="BZ1351">
        <v>0</v>
      </c>
      <c r="CA1351">
        <v>0</v>
      </c>
      <c r="CB1351">
        <v>0</v>
      </c>
      <c r="CC1351">
        <v>1</v>
      </c>
      <c r="CD1351" t="s">
        <v>1531</v>
      </c>
      <c r="CE1351" t="s">
        <v>235</v>
      </c>
      <c r="CF1351" t="s">
        <v>3783</v>
      </c>
      <c r="CG1351" t="s">
        <v>335</v>
      </c>
      <c r="CI1351" t="s">
        <v>131</v>
      </c>
      <c r="CJ1351" t="s">
        <v>52</v>
      </c>
      <c r="CK1351" t="s">
        <v>3784</v>
      </c>
      <c r="CL1351" t="s">
        <v>52</v>
      </c>
      <c r="CM1351" t="s">
        <v>3785</v>
      </c>
      <c r="CN1351" t="s">
        <v>346</v>
      </c>
      <c r="CO1351" t="s">
        <v>1624</v>
      </c>
      <c r="CP1351">
        <v>8</v>
      </c>
      <c r="CQ1351" t="s">
        <v>3786</v>
      </c>
      <c r="CR1351" t="s">
        <v>3787</v>
      </c>
      <c r="CS1351" t="s">
        <v>347</v>
      </c>
      <c r="CT1351" t="s">
        <v>3788</v>
      </c>
    </row>
    <row r="1352" spans="1:98" customFormat="1">
      <c r="A1352">
        <v>199046</v>
      </c>
      <c r="B1352" t="s">
        <v>514</v>
      </c>
      <c r="C1352" t="s">
        <v>322</v>
      </c>
      <c r="D1352">
        <v>1978</v>
      </c>
      <c r="E1352">
        <v>48</v>
      </c>
      <c r="F1352" t="s">
        <v>387</v>
      </c>
      <c r="G1352" t="s">
        <v>84</v>
      </c>
      <c r="H1352" t="s">
        <v>903</v>
      </c>
      <c r="I1352" t="s">
        <v>424</v>
      </c>
      <c r="J1352" t="s">
        <v>350</v>
      </c>
      <c r="K1352" s="329">
        <v>46117.512118055558</v>
      </c>
      <c r="L1352" t="s">
        <v>309</v>
      </c>
      <c r="M1352" t="s">
        <v>514</v>
      </c>
      <c r="N1352" t="s">
        <v>516</v>
      </c>
      <c r="O1352" t="s">
        <v>352</v>
      </c>
      <c r="P1352" t="s">
        <v>353</v>
      </c>
      <c r="R1352" t="s">
        <v>383</v>
      </c>
      <c r="S1352" t="s">
        <v>121</v>
      </c>
      <c r="T1352" t="s">
        <v>121</v>
      </c>
      <c r="U1352" t="s">
        <v>331</v>
      </c>
      <c r="V1352" t="s">
        <v>106</v>
      </c>
      <c r="W1352" t="s">
        <v>1640</v>
      </c>
      <c r="X1352">
        <v>0</v>
      </c>
      <c r="Y1352">
        <v>0</v>
      </c>
      <c r="Z1352">
        <v>0</v>
      </c>
      <c r="AA1352">
        <v>0</v>
      </c>
      <c r="AB1352">
        <v>0</v>
      </c>
      <c r="AC1352">
        <v>0</v>
      </c>
      <c r="AD1352">
        <v>0</v>
      </c>
      <c r="AE1352">
        <v>1</v>
      </c>
      <c r="AF1352">
        <v>0</v>
      </c>
      <c r="AG1352">
        <v>0</v>
      </c>
      <c r="AH1352">
        <v>0</v>
      </c>
      <c r="AI1352">
        <v>0</v>
      </c>
      <c r="AJ1352">
        <v>0</v>
      </c>
      <c r="AK1352">
        <v>0</v>
      </c>
      <c r="AL1352">
        <v>1</v>
      </c>
      <c r="AM1352">
        <v>0</v>
      </c>
      <c r="AN1352">
        <v>0</v>
      </c>
      <c r="AO1352">
        <v>0</v>
      </c>
      <c r="AP1352" t="s">
        <v>375</v>
      </c>
      <c r="AQ1352">
        <v>0</v>
      </c>
      <c r="AR1352">
        <v>1</v>
      </c>
      <c r="AS1352">
        <v>0</v>
      </c>
      <c r="AT1352">
        <v>0</v>
      </c>
      <c r="AU1352">
        <v>0</v>
      </c>
      <c r="AV1352">
        <v>0</v>
      </c>
      <c r="AW1352">
        <v>0</v>
      </c>
      <c r="AX1352">
        <v>0</v>
      </c>
      <c r="AY1352" t="s">
        <v>375</v>
      </c>
      <c r="AZ1352">
        <v>0</v>
      </c>
      <c r="BA1352">
        <v>1</v>
      </c>
      <c r="BB1352">
        <v>0</v>
      </c>
      <c r="BC1352">
        <v>0</v>
      </c>
      <c r="BD1352">
        <v>0</v>
      </c>
      <c r="BE1352">
        <v>0</v>
      </c>
      <c r="BF1352">
        <v>0</v>
      </c>
      <c r="BG1352">
        <v>0</v>
      </c>
      <c r="BH1352">
        <v>0</v>
      </c>
      <c r="BI1352" t="s">
        <v>52</v>
      </c>
      <c r="BK1352" t="s">
        <v>131</v>
      </c>
      <c r="BL1352" t="s">
        <v>130</v>
      </c>
      <c r="BM1352" t="s">
        <v>128</v>
      </c>
      <c r="BN1352" t="s">
        <v>117</v>
      </c>
      <c r="BO1352" t="s">
        <v>924</v>
      </c>
      <c r="BP1352">
        <v>0</v>
      </c>
      <c r="BQ1352">
        <v>0</v>
      </c>
      <c r="BR1352">
        <v>0</v>
      </c>
      <c r="BS1352">
        <v>0</v>
      </c>
      <c r="BT1352">
        <v>0</v>
      </c>
      <c r="BU1352">
        <v>1</v>
      </c>
      <c r="BV1352">
        <v>0</v>
      </c>
      <c r="BW1352">
        <v>0</v>
      </c>
      <c r="BX1352">
        <v>0</v>
      </c>
      <c r="BY1352">
        <v>0</v>
      </c>
      <c r="BZ1352">
        <v>0</v>
      </c>
      <c r="CA1352">
        <v>0</v>
      </c>
      <c r="CB1352">
        <v>0</v>
      </c>
      <c r="CC1352">
        <v>0</v>
      </c>
      <c r="CD1352">
        <v>0</v>
      </c>
      <c r="CE1352" t="s">
        <v>138</v>
      </c>
      <c r="CG1352" t="s">
        <v>139</v>
      </c>
      <c r="CI1352" t="s">
        <v>128</v>
      </c>
      <c r="CJ1352" t="s">
        <v>52</v>
      </c>
      <c r="CL1352" t="s">
        <v>52</v>
      </c>
      <c r="CN1352" t="s">
        <v>346</v>
      </c>
      <c r="CP1352">
        <v>8</v>
      </c>
      <c r="CS1352" t="s">
        <v>347</v>
      </c>
    </row>
    <row r="1353" spans="1:98" customFormat="1">
      <c r="A1353">
        <v>199045</v>
      </c>
      <c r="B1353" t="s">
        <v>412</v>
      </c>
      <c r="C1353" t="s">
        <v>360</v>
      </c>
      <c r="D1353">
        <v>1978</v>
      </c>
      <c r="E1353">
        <v>48</v>
      </c>
      <c r="F1353" t="s">
        <v>387</v>
      </c>
      <c r="G1353" t="s">
        <v>84</v>
      </c>
      <c r="H1353" t="s">
        <v>1079</v>
      </c>
      <c r="I1353" t="s">
        <v>367</v>
      </c>
      <c r="J1353" t="s">
        <v>350</v>
      </c>
      <c r="K1353" s="329">
        <v>46117.502141203702</v>
      </c>
      <c r="L1353" t="s">
        <v>309</v>
      </c>
      <c r="M1353" t="s">
        <v>412</v>
      </c>
      <c r="N1353" t="s">
        <v>543</v>
      </c>
      <c r="O1353" t="s">
        <v>404</v>
      </c>
      <c r="P1353" t="s">
        <v>405</v>
      </c>
      <c r="Q1353" t="s">
        <v>306</v>
      </c>
      <c r="R1353" t="s">
        <v>122</v>
      </c>
      <c r="S1353" t="s">
        <v>122</v>
      </c>
      <c r="T1353" t="s">
        <v>394</v>
      </c>
      <c r="U1353" t="s">
        <v>331</v>
      </c>
      <c r="V1353" t="s">
        <v>111</v>
      </c>
      <c r="W1353" t="s">
        <v>392</v>
      </c>
      <c r="X1353">
        <v>1</v>
      </c>
      <c r="Y1353">
        <v>0</v>
      </c>
      <c r="Z1353">
        <v>0</v>
      </c>
      <c r="AA1353">
        <v>0</v>
      </c>
      <c r="AB1353">
        <v>0</v>
      </c>
      <c r="AC1353">
        <v>0</v>
      </c>
      <c r="AD1353">
        <v>0</v>
      </c>
      <c r="AE1353">
        <v>0</v>
      </c>
      <c r="AF1353">
        <v>0</v>
      </c>
      <c r="AG1353">
        <v>0</v>
      </c>
      <c r="AH1353">
        <v>0</v>
      </c>
      <c r="AI1353">
        <v>0</v>
      </c>
      <c r="AJ1353">
        <v>0</v>
      </c>
      <c r="AK1353">
        <v>0</v>
      </c>
      <c r="AL1353">
        <v>0</v>
      </c>
      <c r="AM1353">
        <v>0</v>
      </c>
      <c r="AN1353">
        <v>0</v>
      </c>
      <c r="AO1353">
        <v>0</v>
      </c>
      <c r="AP1353" t="s">
        <v>345</v>
      </c>
      <c r="AQ1353">
        <v>1</v>
      </c>
      <c r="AR1353">
        <v>0</v>
      </c>
      <c r="AS1353">
        <v>0</v>
      </c>
      <c r="AT1353">
        <v>0</v>
      </c>
      <c r="AU1353">
        <v>0</v>
      </c>
      <c r="AV1353">
        <v>0</v>
      </c>
      <c r="AW1353">
        <v>0</v>
      </c>
      <c r="AX1353">
        <v>0</v>
      </c>
      <c r="AY1353" t="s">
        <v>345</v>
      </c>
      <c r="AZ1353">
        <v>1</v>
      </c>
      <c r="BA1353">
        <v>0</v>
      </c>
      <c r="BB1353">
        <v>0</v>
      </c>
      <c r="BC1353">
        <v>0</v>
      </c>
      <c r="BD1353">
        <v>0</v>
      </c>
      <c r="BE1353">
        <v>0</v>
      </c>
      <c r="BF1353">
        <v>0</v>
      </c>
      <c r="BG1353">
        <v>0</v>
      </c>
      <c r="BH1353">
        <v>0</v>
      </c>
      <c r="BI1353" t="s">
        <v>51</v>
      </c>
      <c r="BK1353" t="s">
        <v>132</v>
      </c>
      <c r="BL1353" t="s">
        <v>131</v>
      </c>
      <c r="BM1353" t="s">
        <v>131</v>
      </c>
      <c r="BN1353" t="s">
        <v>118</v>
      </c>
      <c r="BO1353" t="s">
        <v>922</v>
      </c>
      <c r="BP1353">
        <v>1</v>
      </c>
      <c r="BQ1353">
        <v>0</v>
      </c>
      <c r="BR1353">
        <v>0</v>
      </c>
      <c r="BS1353">
        <v>0</v>
      </c>
      <c r="BT1353">
        <v>0</v>
      </c>
      <c r="BU1353">
        <v>0</v>
      </c>
      <c r="BV1353">
        <v>0</v>
      </c>
      <c r="BW1353">
        <v>0</v>
      </c>
      <c r="BX1353">
        <v>0</v>
      </c>
      <c r="BY1353">
        <v>0</v>
      </c>
      <c r="BZ1353">
        <v>0</v>
      </c>
      <c r="CA1353">
        <v>0</v>
      </c>
      <c r="CB1353">
        <v>0</v>
      </c>
      <c r="CC1353">
        <v>0</v>
      </c>
      <c r="CD1353">
        <v>0</v>
      </c>
      <c r="CE1353" t="s">
        <v>335</v>
      </c>
      <c r="CG1353" t="s">
        <v>335</v>
      </c>
      <c r="CI1353" t="s">
        <v>386</v>
      </c>
      <c r="CJ1353" t="s">
        <v>51</v>
      </c>
      <c r="CL1353" t="s">
        <v>51</v>
      </c>
      <c r="CN1353" t="s">
        <v>346</v>
      </c>
      <c r="CP1353">
        <v>9</v>
      </c>
      <c r="CS1353" t="s">
        <v>337</v>
      </c>
    </row>
    <row r="1354" spans="1:98" customFormat="1">
      <c r="A1354">
        <v>199017</v>
      </c>
      <c r="B1354" t="s">
        <v>751</v>
      </c>
      <c r="C1354" t="s">
        <v>360</v>
      </c>
      <c r="D1354">
        <v>1974</v>
      </c>
      <c r="E1354">
        <v>52</v>
      </c>
      <c r="F1354" t="s">
        <v>58</v>
      </c>
      <c r="G1354" t="s">
        <v>49</v>
      </c>
      <c r="H1354" t="s">
        <v>328</v>
      </c>
      <c r="I1354" t="s">
        <v>397</v>
      </c>
      <c r="J1354" t="s">
        <v>325</v>
      </c>
      <c r="K1354" s="329">
        <v>46117.497233796297</v>
      </c>
      <c r="L1354" t="s">
        <v>309</v>
      </c>
      <c r="M1354" t="s">
        <v>508</v>
      </c>
      <c r="N1354" t="s">
        <v>509</v>
      </c>
      <c r="O1354" t="s">
        <v>442</v>
      </c>
      <c r="P1354" t="s">
        <v>405</v>
      </c>
      <c r="R1354" t="s">
        <v>122</v>
      </c>
      <c r="S1354" t="s">
        <v>122</v>
      </c>
      <c r="T1354" t="s">
        <v>394</v>
      </c>
      <c r="U1354" t="s">
        <v>331</v>
      </c>
      <c r="V1354" t="s">
        <v>107</v>
      </c>
      <c r="W1354" t="s">
        <v>344</v>
      </c>
      <c r="X1354">
        <v>0</v>
      </c>
      <c r="Y1354">
        <v>0</v>
      </c>
      <c r="Z1354">
        <v>0</v>
      </c>
      <c r="AA1354">
        <v>1</v>
      </c>
      <c r="AB1354">
        <v>0</v>
      </c>
      <c r="AC1354">
        <v>0</v>
      </c>
      <c r="AD1354">
        <v>0</v>
      </c>
      <c r="AE1354">
        <v>0</v>
      </c>
      <c r="AF1354">
        <v>0</v>
      </c>
      <c r="AG1354">
        <v>0</v>
      </c>
      <c r="AH1354">
        <v>0</v>
      </c>
      <c r="AI1354">
        <v>0</v>
      </c>
      <c r="AJ1354">
        <v>0</v>
      </c>
      <c r="AK1354">
        <v>0</v>
      </c>
      <c r="AL1354">
        <v>0</v>
      </c>
      <c r="AM1354">
        <v>0</v>
      </c>
      <c r="AN1354">
        <v>0</v>
      </c>
      <c r="AO1354">
        <v>0</v>
      </c>
      <c r="AP1354" t="s">
        <v>345</v>
      </c>
      <c r="AQ1354">
        <v>1</v>
      </c>
      <c r="AR1354">
        <v>0</v>
      </c>
      <c r="AS1354">
        <v>0</v>
      </c>
      <c r="AT1354">
        <v>0</v>
      </c>
      <c r="AU1354">
        <v>0</v>
      </c>
      <c r="AV1354">
        <v>0</v>
      </c>
      <c r="AW1354">
        <v>0</v>
      </c>
      <c r="AX1354">
        <v>0</v>
      </c>
      <c r="AY1354" t="s">
        <v>345</v>
      </c>
      <c r="AZ1354">
        <v>1</v>
      </c>
      <c r="BA1354">
        <v>0</v>
      </c>
      <c r="BB1354">
        <v>0</v>
      </c>
      <c r="BC1354">
        <v>0</v>
      </c>
      <c r="BD1354">
        <v>0</v>
      </c>
      <c r="BE1354">
        <v>0</v>
      </c>
      <c r="BF1354">
        <v>0</v>
      </c>
      <c r="BG1354">
        <v>0</v>
      </c>
      <c r="BH1354">
        <v>0</v>
      </c>
      <c r="BK1354" t="s">
        <v>135</v>
      </c>
      <c r="BL1354" t="s">
        <v>129</v>
      </c>
      <c r="BM1354" t="s">
        <v>130</v>
      </c>
      <c r="BN1354" t="s">
        <v>118</v>
      </c>
      <c r="BO1354" t="s">
        <v>924</v>
      </c>
      <c r="BP1354">
        <v>0</v>
      </c>
      <c r="BQ1354">
        <v>0</v>
      </c>
      <c r="BR1354">
        <v>0</v>
      </c>
      <c r="BS1354">
        <v>0</v>
      </c>
      <c r="BT1354">
        <v>0</v>
      </c>
      <c r="BU1354">
        <v>1</v>
      </c>
      <c r="BV1354">
        <v>0</v>
      </c>
      <c r="BW1354">
        <v>0</v>
      </c>
      <c r="BX1354">
        <v>0</v>
      </c>
      <c r="BY1354">
        <v>0</v>
      </c>
      <c r="BZ1354">
        <v>0</v>
      </c>
      <c r="CA1354">
        <v>0</v>
      </c>
      <c r="CB1354">
        <v>0</v>
      </c>
      <c r="CC1354">
        <v>0</v>
      </c>
      <c r="CD1354">
        <v>0</v>
      </c>
      <c r="CE1354" t="s">
        <v>154</v>
      </c>
      <c r="CG1354" t="s">
        <v>335</v>
      </c>
      <c r="CI1354" t="s">
        <v>129</v>
      </c>
      <c r="CJ1354" t="s">
        <v>52</v>
      </c>
      <c r="CL1354" t="s">
        <v>52</v>
      </c>
      <c r="CN1354" t="s">
        <v>346</v>
      </c>
      <c r="CP1354">
        <v>6</v>
      </c>
      <c r="CS1354" t="s">
        <v>347</v>
      </c>
    </row>
    <row r="1355" spans="1:98" customFormat="1">
      <c r="A1355">
        <v>199018</v>
      </c>
      <c r="B1355" t="s">
        <v>751</v>
      </c>
      <c r="C1355" t="s">
        <v>322</v>
      </c>
      <c r="D1355">
        <v>1978</v>
      </c>
      <c r="E1355">
        <v>48</v>
      </c>
      <c r="F1355" t="s">
        <v>387</v>
      </c>
      <c r="G1355" t="s">
        <v>49</v>
      </c>
      <c r="H1355" t="s">
        <v>328</v>
      </c>
      <c r="I1355" t="s">
        <v>410</v>
      </c>
      <c r="J1355" t="s">
        <v>325</v>
      </c>
      <c r="K1355" s="329">
        <v>46117.494976851849</v>
      </c>
      <c r="L1355" t="s">
        <v>309</v>
      </c>
      <c r="M1355" t="s">
        <v>508</v>
      </c>
      <c r="N1355" t="s">
        <v>509</v>
      </c>
      <c r="O1355" t="s">
        <v>442</v>
      </c>
      <c r="P1355" t="s">
        <v>405</v>
      </c>
      <c r="R1355" t="s">
        <v>122</v>
      </c>
      <c r="S1355" t="s">
        <v>122</v>
      </c>
      <c r="T1355" t="s">
        <v>394</v>
      </c>
      <c r="U1355" t="s">
        <v>331</v>
      </c>
      <c r="V1355" t="s">
        <v>107</v>
      </c>
      <c r="W1355" t="s">
        <v>470</v>
      </c>
      <c r="X1355">
        <v>0</v>
      </c>
      <c r="Y1355">
        <v>0</v>
      </c>
      <c r="Z1355">
        <v>1</v>
      </c>
      <c r="AA1355">
        <v>0</v>
      </c>
      <c r="AB1355">
        <v>0</v>
      </c>
      <c r="AC1355">
        <v>0</v>
      </c>
      <c r="AD1355">
        <v>0</v>
      </c>
      <c r="AE1355">
        <v>0</v>
      </c>
      <c r="AF1355">
        <v>0</v>
      </c>
      <c r="AG1355">
        <v>0</v>
      </c>
      <c r="AH1355">
        <v>0</v>
      </c>
      <c r="AI1355">
        <v>0</v>
      </c>
      <c r="AJ1355">
        <v>0</v>
      </c>
      <c r="AK1355">
        <v>0</v>
      </c>
      <c r="AL1355">
        <v>0</v>
      </c>
      <c r="AM1355">
        <v>0</v>
      </c>
      <c r="AN1355">
        <v>0</v>
      </c>
      <c r="AO1355">
        <v>0</v>
      </c>
      <c r="AP1355" t="s">
        <v>399</v>
      </c>
      <c r="AQ1355">
        <v>0</v>
      </c>
      <c r="AR1355">
        <v>0</v>
      </c>
      <c r="AS1355">
        <v>0</v>
      </c>
      <c r="AT1355">
        <v>0</v>
      </c>
      <c r="AU1355">
        <v>0</v>
      </c>
      <c r="AV1355">
        <v>0</v>
      </c>
      <c r="AW1355">
        <v>1</v>
      </c>
      <c r="AX1355">
        <v>0</v>
      </c>
      <c r="AY1355" t="s">
        <v>345</v>
      </c>
      <c r="AZ1355">
        <v>1</v>
      </c>
      <c r="BA1355">
        <v>0</v>
      </c>
      <c r="BB1355">
        <v>0</v>
      </c>
      <c r="BC1355">
        <v>0</v>
      </c>
      <c r="BD1355">
        <v>0</v>
      </c>
      <c r="BE1355">
        <v>0</v>
      </c>
      <c r="BF1355">
        <v>0</v>
      </c>
      <c r="BG1355">
        <v>0</v>
      </c>
      <c r="BH1355">
        <v>0</v>
      </c>
      <c r="BI1355" t="s">
        <v>53</v>
      </c>
      <c r="BK1355" t="s">
        <v>136</v>
      </c>
      <c r="BL1355" t="s">
        <v>130</v>
      </c>
      <c r="BM1355" t="s">
        <v>136</v>
      </c>
      <c r="BN1355" t="s">
        <v>117</v>
      </c>
      <c r="BO1355" t="s">
        <v>924</v>
      </c>
      <c r="BP1355">
        <v>0</v>
      </c>
      <c r="BQ1355">
        <v>0</v>
      </c>
      <c r="BR1355">
        <v>0</v>
      </c>
      <c r="BS1355">
        <v>0</v>
      </c>
      <c r="BT1355">
        <v>0</v>
      </c>
      <c r="BU1355">
        <v>1</v>
      </c>
      <c r="BV1355">
        <v>0</v>
      </c>
      <c r="BW1355">
        <v>0</v>
      </c>
      <c r="BX1355">
        <v>0</v>
      </c>
      <c r="BY1355">
        <v>0</v>
      </c>
      <c r="BZ1355">
        <v>0</v>
      </c>
      <c r="CA1355">
        <v>0</v>
      </c>
      <c r="CB1355">
        <v>0</v>
      </c>
      <c r="CC1355">
        <v>0</v>
      </c>
      <c r="CD1355">
        <v>0</v>
      </c>
      <c r="CE1355" t="s">
        <v>233</v>
      </c>
      <c r="CG1355" t="s">
        <v>335</v>
      </c>
      <c r="CI1355" t="s">
        <v>128</v>
      </c>
      <c r="CJ1355" t="s">
        <v>53</v>
      </c>
      <c r="CL1355" t="s">
        <v>53</v>
      </c>
      <c r="CN1355" t="s">
        <v>346</v>
      </c>
      <c r="CP1355">
        <v>6</v>
      </c>
      <c r="CS1355" t="s">
        <v>400</v>
      </c>
    </row>
    <row r="1356" spans="1:98" customFormat="1">
      <c r="A1356">
        <v>150194</v>
      </c>
      <c r="B1356" t="s">
        <v>530</v>
      </c>
      <c r="C1356" t="s">
        <v>322</v>
      </c>
      <c r="D1356">
        <v>1962</v>
      </c>
      <c r="E1356">
        <v>64</v>
      </c>
      <c r="F1356" t="s">
        <v>339</v>
      </c>
      <c r="G1356" t="s">
        <v>74</v>
      </c>
      <c r="H1356" t="s">
        <v>488</v>
      </c>
      <c r="I1356" t="s">
        <v>402</v>
      </c>
      <c r="J1356" t="s">
        <v>325</v>
      </c>
      <c r="K1356" s="329">
        <v>46117.489328703705</v>
      </c>
      <c r="L1356" t="s">
        <v>309</v>
      </c>
      <c r="M1356" t="s">
        <v>1372</v>
      </c>
      <c r="N1356" t="s">
        <v>1402</v>
      </c>
      <c r="O1356" t="s">
        <v>377</v>
      </c>
      <c r="P1356" t="s">
        <v>365</v>
      </c>
      <c r="Q1356" t="s">
        <v>304</v>
      </c>
      <c r="R1356" t="s">
        <v>383</v>
      </c>
      <c r="S1356" t="s">
        <v>121</v>
      </c>
      <c r="T1356" t="s">
        <v>121</v>
      </c>
      <c r="U1356" t="s">
        <v>331</v>
      </c>
      <c r="V1356" t="s">
        <v>107</v>
      </c>
      <c r="W1356" t="s">
        <v>1523</v>
      </c>
      <c r="X1356">
        <v>0</v>
      </c>
      <c r="Y1356">
        <v>1</v>
      </c>
      <c r="Z1356">
        <v>1</v>
      </c>
      <c r="AA1356">
        <v>0</v>
      </c>
      <c r="AB1356">
        <v>0</v>
      </c>
      <c r="AC1356">
        <v>0</v>
      </c>
      <c r="AD1356">
        <v>1</v>
      </c>
      <c r="AE1356">
        <v>0</v>
      </c>
      <c r="AF1356">
        <v>0</v>
      </c>
      <c r="AG1356">
        <v>0</v>
      </c>
      <c r="AH1356">
        <v>1</v>
      </c>
      <c r="AI1356">
        <v>0</v>
      </c>
      <c r="AJ1356">
        <v>0</v>
      </c>
      <c r="AK1356">
        <v>0</v>
      </c>
      <c r="AL1356">
        <v>0</v>
      </c>
      <c r="AM1356">
        <v>0</v>
      </c>
      <c r="AN1356">
        <v>0</v>
      </c>
      <c r="AO1356">
        <v>0</v>
      </c>
      <c r="AP1356" t="s">
        <v>345</v>
      </c>
      <c r="AQ1356">
        <v>1</v>
      </c>
      <c r="AR1356">
        <v>0</v>
      </c>
      <c r="AS1356">
        <v>0</v>
      </c>
      <c r="AT1356">
        <v>0</v>
      </c>
      <c r="AU1356">
        <v>0</v>
      </c>
      <c r="AV1356">
        <v>0</v>
      </c>
      <c r="AW1356">
        <v>0</v>
      </c>
      <c r="AX1356">
        <v>0</v>
      </c>
      <c r="AY1356" t="s">
        <v>345</v>
      </c>
      <c r="AZ1356">
        <v>1</v>
      </c>
      <c r="BA1356">
        <v>0</v>
      </c>
      <c r="BB1356">
        <v>0</v>
      </c>
      <c r="BC1356">
        <v>0</v>
      </c>
      <c r="BD1356">
        <v>0</v>
      </c>
      <c r="BE1356">
        <v>0</v>
      </c>
      <c r="BF1356">
        <v>0</v>
      </c>
      <c r="BG1356">
        <v>0</v>
      </c>
      <c r="BH1356">
        <v>0</v>
      </c>
      <c r="BK1356" t="s">
        <v>386</v>
      </c>
      <c r="BL1356" t="s">
        <v>131</v>
      </c>
      <c r="BM1356" t="s">
        <v>131</v>
      </c>
      <c r="BN1356" t="s">
        <v>118</v>
      </c>
      <c r="BO1356" t="s">
        <v>924</v>
      </c>
      <c r="BP1356">
        <v>0</v>
      </c>
      <c r="BQ1356">
        <v>0</v>
      </c>
      <c r="BR1356">
        <v>0</v>
      </c>
      <c r="BS1356">
        <v>0</v>
      </c>
      <c r="BT1356">
        <v>0</v>
      </c>
      <c r="BU1356">
        <v>1</v>
      </c>
      <c r="BV1356">
        <v>0</v>
      </c>
      <c r="BW1356">
        <v>0</v>
      </c>
      <c r="BX1356">
        <v>0</v>
      </c>
      <c r="BY1356">
        <v>0</v>
      </c>
      <c r="BZ1356">
        <v>0</v>
      </c>
      <c r="CA1356">
        <v>0</v>
      </c>
      <c r="CB1356">
        <v>0</v>
      </c>
      <c r="CC1356">
        <v>0</v>
      </c>
      <c r="CD1356">
        <v>0</v>
      </c>
      <c r="CE1356" t="s">
        <v>335</v>
      </c>
      <c r="CG1356" t="s">
        <v>335</v>
      </c>
      <c r="CI1356" t="s">
        <v>130</v>
      </c>
      <c r="CJ1356" t="s">
        <v>52</v>
      </c>
      <c r="CL1356" t="s">
        <v>52</v>
      </c>
      <c r="CN1356" t="s">
        <v>346</v>
      </c>
      <c r="CP1356">
        <v>8</v>
      </c>
      <c r="CS1356" t="s">
        <v>337</v>
      </c>
    </row>
    <row r="1357" spans="1:98" customFormat="1">
      <c r="A1357">
        <v>198985</v>
      </c>
      <c r="B1357" t="s">
        <v>356</v>
      </c>
      <c r="C1357" t="s">
        <v>322</v>
      </c>
      <c r="D1357">
        <v>1967</v>
      </c>
      <c r="E1357">
        <v>59</v>
      </c>
      <c r="F1357" t="s">
        <v>58</v>
      </c>
      <c r="G1357" t="s">
        <v>69</v>
      </c>
      <c r="H1357" t="s">
        <v>1393</v>
      </c>
      <c r="I1357" t="s">
        <v>478</v>
      </c>
      <c r="J1357" t="s">
        <v>350</v>
      </c>
      <c r="K1357" s="329">
        <v>46117.483599537038</v>
      </c>
      <c r="L1357" t="s">
        <v>309</v>
      </c>
      <c r="M1357" t="s">
        <v>461</v>
      </c>
      <c r="N1357" t="s">
        <v>541</v>
      </c>
      <c r="O1357" t="s">
        <v>377</v>
      </c>
      <c r="P1357" t="s">
        <v>365</v>
      </c>
      <c r="Q1357" t="s">
        <v>304</v>
      </c>
      <c r="R1357" t="s">
        <v>123</v>
      </c>
      <c r="S1357" t="s">
        <v>122</v>
      </c>
      <c r="T1357" t="s">
        <v>343</v>
      </c>
      <c r="U1357" t="s">
        <v>372</v>
      </c>
      <c r="V1357" t="s">
        <v>107</v>
      </c>
      <c r="W1357" t="s">
        <v>392</v>
      </c>
      <c r="X1357">
        <v>1</v>
      </c>
      <c r="Y1357">
        <v>0</v>
      </c>
      <c r="Z1357">
        <v>0</v>
      </c>
      <c r="AA1357">
        <v>0</v>
      </c>
      <c r="AB1357">
        <v>0</v>
      </c>
      <c r="AC1357">
        <v>0</v>
      </c>
      <c r="AD1357">
        <v>0</v>
      </c>
      <c r="AE1357">
        <v>0</v>
      </c>
      <c r="AF1357">
        <v>0</v>
      </c>
      <c r="AG1357">
        <v>0</v>
      </c>
      <c r="AH1357">
        <v>0</v>
      </c>
      <c r="AI1357">
        <v>0</v>
      </c>
      <c r="AJ1357">
        <v>0</v>
      </c>
      <c r="AK1357">
        <v>0</v>
      </c>
      <c r="AL1357">
        <v>0</v>
      </c>
      <c r="AM1357">
        <v>0</v>
      </c>
      <c r="AN1357">
        <v>0</v>
      </c>
      <c r="AO1357">
        <v>0</v>
      </c>
      <c r="AP1357" t="s">
        <v>375</v>
      </c>
      <c r="AQ1357">
        <v>0</v>
      </c>
      <c r="AR1357">
        <v>1</v>
      </c>
      <c r="AS1357">
        <v>0</v>
      </c>
      <c r="AT1357">
        <v>0</v>
      </c>
      <c r="AU1357">
        <v>0</v>
      </c>
      <c r="AV1357">
        <v>0</v>
      </c>
      <c r="AW1357">
        <v>0</v>
      </c>
      <c r="AX1357">
        <v>0</v>
      </c>
      <c r="AY1357" t="s">
        <v>375</v>
      </c>
      <c r="AZ1357">
        <v>0</v>
      </c>
      <c r="BA1357">
        <v>1</v>
      </c>
      <c r="BB1357">
        <v>0</v>
      </c>
      <c r="BC1357">
        <v>0</v>
      </c>
      <c r="BD1357">
        <v>0</v>
      </c>
      <c r="BE1357">
        <v>0</v>
      </c>
      <c r="BF1357">
        <v>0</v>
      </c>
      <c r="BG1357">
        <v>0</v>
      </c>
      <c r="BH1357">
        <v>0</v>
      </c>
      <c r="BI1357" t="s">
        <v>52</v>
      </c>
      <c r="BK1357" t="s">
        <v>135</v>
      </c>
      <c r="BL1357" t="s">
        <v>135</v>
      </c>
      <c r="BM1357" t="s">
        <v>136</v>
      </c>
      <c r="BN1357" t="s">
        <v>117</v>
      </c>
      <c r="BO1357" t="s">
        <v>922</v>
      </c>
      <c r="BP1357">
        <v>1</v>
      </c>
      <c r="BQ1357">
        <v>0</v>
      </c>
      <c r="BR1357">
        <v>0</v>
      </c>
      <c r="BS1357">
        <v>0</v>
      </c>
      <c r="BT1357">
        <v>0</v>
      </c>
      <c r="BU1357">
        <v>0</v>
      </c>
      <c r="BV1357">
        <v>0</v>
      </c>
      <c r="BW1357">
        <v>0</v>
      </c>
      <c r="BX1357">
        <v>0</v>
      </c>
      <c r="BY1357">
        <v>0</v>
      </c>
      <c r="BZ1357">
        <v>0</v>
      </c>
      <c r="CA1357">
        <v>0</v>
      </c>
      <c r="CB1357">
        <v>0</v>
      </c>
      <c r="CC1357">
        <v>0</v>
      </c>
      <c r="CD1357">
        <v>0</v>
      </c>
      <c r="CE1357" t="s">
        <v>139</v>
      </c>
      <c r="CG1357" t="s">
        <v>335</v>
      </c>
      <c r="CI1357" t="s">
        <v>133</v>
      </c>
      <c r="CJ1357" t="s">
        <v>52</v>
      </c>
      <c r="CL1357" t="s">
        <v>52</v>
      </c>
      <c r="CN1357" t="s">
        <v>346</v>
      </c>
      <c r="CP1357">
        <v>8</v>
      </c>
      <c r="CS1357" t="s">
        <v>347</v>
      </c>
    </row>
    <row r="1358" spans="1:98" customFormat="1">
      <c r="A1358">
        <v>199043</v>
      </c>
      <c r="B1358" t="s">
        <v>412</v>
      </c>
      <c r="C1358" t="s">
        <v>322</v>
      </c>
      <c r="D1358">
        <v>2012</v>
      </c>
      <c r="E1358">
        <v>14</v>
      </c>
      <c r="F1358" t="s">
        <v>742</v>
      </c>
      <c r="G1358" t="s">
        <v>84</v>
      </c>
      <c r="H1358" t="s">
        <v>1079</v>
      </c>
      <c r="I1358" t="s">
        <v>367</v>
      </c>
      <c r="J1358" t="s">
        <v>350</v>
      </c>
      <c r="K1358" s="329">
        <v>46117.483576388891</v>
      </c>
      <c r="L1358" t="s">
        <v>309</v>
      </c>
      <c r="M1358" t="s">
        <v>412</v>
      </c>
      <c r="N1358" t="s">
        <v>543</v>
      </c>
      <c r="O1358" t="s">
        <v>404</v>
      </c>
      <c r="P1358" t="s">
        <v>405</v>
      </c>
      <c r="Q1358" t="s">
        <v>306</v>
      </c>
      <c r="R1358" t="s">
        <v>122</v>
      </c>
      <c r="S1358" t="s">
        <v>122</v>
      </c>
      <c r="T1358" t="s">
        <v>394</v>
      </c>
      <c r="U1358" t="s">
        <v>331</v>
      </c>
      <c r="V1358" t="s">
        <v>110</v>
      </c>
      <c r="W1358" t="s">
        <v>791</v>
      </c>
      <c r="X1358">
        <v>0</v>
      </c>
      <c r="Y1358">
        <v>0</v>
      </c>
      <c r="Z1358">
        <v>1</v>
      </c>
      <c r="AA1358">
        <v>0</v>
      </c>
      <c r="AB1358">
        <v>0</v>
      </c>
      <c r="AC1358">
        <v>1</v>
      </c>
      <c r="AD1358">
        <v>0</v>
      </c>
      <c r="AE1358">
        <v>0</v>
      </c>
      <c r="AF1358">
        <v>0</v>
      </c>
      <c r="AG1358">
        <v>0</v>
      </c>
      <c r="AH1358">
        <v>1</v>
      </c>
      <c r="AI1358">
        <v>0</v>
      </c>
      <c r="AJ1358">
        <v>0</v>
      </c>
      <c r="AK1358">
        <v>0</v>
      </c>
      <c r="AL1358">
        <v>0</v>
      </c>
      <c r="AM1358">
        <v>0</v>
      </c>
      <c r="AN1358">
        <v>0</v>
      </c>
      <c r="AO1358">
        <v>0</v>
      </c>
      <c r="AP1358" t="s">
        <v>345</v>
      </c>
      <c r="AQ1358">
        <v>1</v>
      </c>
      <c r="AR1358">
        <v>0</v>
      </c>
      <c r="AS1358">
        <v>0</v>
      </c>
      <c r="AT1358">
        <v>0</v>
      </c>
      <c r="AU1358">
        <v>0</v>
      </c>
      <c r="AV1358">
        <v>0</v>
      </c>
      <c r="AW1358">
        <v>0</v>
      </c>
      <c r="AX1358">
        <v>0</v>
      </c>
      <c r="AY1358" t="s">
        <v>345</v>
      </c>
      <c r="AZ1358">
        <v>1</v>
      </c>
      <c r="BA1358">
        <v>0</v>
      </c>
      <c r="BB1358">
        <v>0</v>
      </c>
      <c r="BC1358">
        <v>0</v>
      </c>
      <c r="BD1358">
        <v>0</v>
      </c>
      <c r="BE1358">
        <v>0</v>
      </c>
      <c r="BF1358">
        <v>0</v>
      </c>
      <c r="BG1358">
        <v>0</v>
      </c>
      <c r="BH1358">
        <v>0</v>
      </c>
      <c r="BI1358" t="s">
        <v>51</v>
      </c>
      <c r="BK1358" t="s">
        <v>130</v>
      </c>
      <c r="BL1358" t="s">
        <v>130</v>
      </c>
      <c r="BM1358" t="s">
        <v>128</v>
      </c>
      <c r="BN1358" t="s">
        <v>117</v>
      </c>
      <c r="BO1358" t="s">
        <v>948</v>
      </c>
      <c r="BP1358">
        <v>0</v>
      </c>
      <c r="BQ1358">
        <v>0</v>
      </c>
      <c r="BR1358">
        <v>0</v>
      </c>
      <c r="BS1358">
        <v>1</v>
      </c>
      <c r="BT1358">
        <v>0</v>
      </c>
      <c r="BU1358">
        <v>1</v>
      </c>
      <c r="BV1358">
        <v>0</v>
      </c>
      <c r="BW1358">
        <v>0</v>
      </c>
      <c r="BX1358">
        <v>0</v>
      </c>
      <c r="BY1358">
        <v>0</v>
      </c>
      <c r="BZ1358">
        <v>0</v>
      </c>
      <c r="CA1358">
        <v>0</v>
      </c>
      <c r="CB1358">
        <v>0</v>
      </c>
      <c r="CC1358">
        <v>0</v>
      </c>
      <c r="CD1358">
        <v>0</v>
      </c>
      <c r="CE1358" t="s">
        <v>170</v>
      </c>
      <c r="CG1358" t="s">
        <v>167</v>
      </c>
      <c r="CI1358" t="s">
        <v>128</v>
      </c>
      <c r="CJ1358" t="s">
        <v>51</v>
      </c>
      <c r="CL1358" t="s">
        <v>51</v>
      </c>
      <c r="CN1358" t="s">
        <v>336</v>
      </c>
      <c r="CP1358">
        <v>10</v>
      </c>
      <c r="CS1358" t="s">
        <v>347</v>
      </c>
    </row>
    <row r="1359" spans="1:98" customFormat="1">
      <c r="A1359">
        <v>199017</v>
      </c>
      <c r="B1359" t="s">
        <v>751</v>
      </c>
      <c r="C1359" t="s">
        <v>360</v>
      </c>
      <c r="D1359">
        <v>1974</v>
      </c>
      <c r="E1359">
        <v>52</v>
      </c>
      <c r="F1359" t="s">
        <v>58</v>
      </c>
      <c r="G1359" t="s">
        <v>49</v>
      </c>
      <c r="H1359" t="s">
        <v>328</v>
      </c>
      <c r="I1359" t="s">
        <v>397</v>
      </c>
      <c r="J1359" t="s">
        <v>325</v>
      </c>
      <c r="K1359" s="329">
        <v>46117.481956018521</v>
      </c>
      <c r="L1359" t="s">
        <v>309</v>
      </c>
      <c r="M1359" t="s">
        <v>658</v>
      </c>
      <c r="N1359" t="s">
        <v>660</v>
      </c>
      <c r="O1359" t="s">
        <v>319</v>
      </c>
      <c r="P1359" t="s">
        <v>405</v>
      </c>
      <c r="Q1359" t="s">
        <v>306</v>
      </c>
      <c r="R1359" t="s">
        <v>122</v>
      </c>
      <c r="S1359" t="s">
        <v>122</v>
      </c>
      <c r="T1359" t="s">
        <v>394</v>
      </c>
      <c r="U1359" t="s">
        <v>331</v>
      </c>
      <c r="V1359" t="s">
        <v>107</v>
      </c>
      <c r="W1359" t="s">
        <v>344</v>
      </c>
      <c r="X1359">
        <v>0</v>
      </c>
      <c r="Y1359">
        <v>0</v>
      </c>
      <c r="Z1359">
        <v>0</v>
      </c>
      <c r="AA1359">
        <v>1</v>
      </c>
      <c r="AB1359">
        <v>0</v>
      </c>
      <c r="AC1359">
        <v>0</v>
      </c>
      <c r="AD1359">
        <v>0</v>
      </c>
      <c r="AE1359">
        <v>0</v>
      </c>
      <c r="AF1359">
        <v>0</v>
      </c>
      <c r="AG1359">
        <v>0</v>
      </c>
      <c r="AH1359">
        <v>0</v>
      </c>
      <c r="AI1359">
        <v>0</v>
      </c>
      <c r="AJ1359">
        <v>0</v>
      </c>
      <c r="AK1359">
        <v>0</v>
      </c>
      <c r="AL1359">
        <v>0</v>
      </c>
      <c r="AM1359">
        <v>0</v>
      </c>
      <c r="AN1359">
        <v>0</v>
      </c>
      <c r="AO1359">
        <v>0</v>
      </c>
      <c r="AP1359" t="s">
        <v>345</v>
      </c>
      <c r="AQ1359">
        <v>1</v>
      </c>
      <c r="AR1359">
        <v>0</v>
      </c>
      <c r="AS1359">
        <v>0</v>
      </c>
      <c r="AT1359">
        <v>0</v>
      </c>
      <c r="AU1359">
        <v>0</v>
      </c>
      <c r="AV1359">
        <v>0</v>
      </c>
      <c r="AW1359">
        <v>0</v>
      </c>
      <c r="AX1359">
        <v>0</v>
      </c>
      <c r="AY1359" t="s">
        <v>345</v>
      </c>
      <c r="AZ1359">
        <v>1</v>
      </c>
      <c r="BA1359">
        <v>0</v>
      </c>
      <c r="BB1359">
        <v>0</v>
      </c>
      <c r="BC1359">
        <v>0</v>
      </c>
      <c r="BD1359">
        <v>0</v>
      </c>
      <c r="BE1359">
        <v>0</v>
      </c>
      <c r="BF1359">
        <v>0</v>
      </c>
      <c r="BG1359">
        <v>0</v>
      </c>
      <c r="BH1359">
        <v>0</v>
      </c>
      <c r="BK1359" t="s">
        <v>135</v>
      </c>
      <c r="BL1359" t="s">
        <v>129</v>
      </c>
      <c r="BM1359" t="s">
        <v>130</v>
      </c>
      <c r="BN1359" t="s">
        <v>117</v>
      </c>
      <c r="BO1359" t="s">
        <v>924</v>
      </c>
      <c r="BP1359">
        <v>0</v>
      </c>
      <c r="BQ1359">
        <v>0</v>
      </c>
      <c r="BR1359">
        <v>0</v>
      </c>
      <c r="BS1359">
        <v>0</v>
      </c>
      <c r="BT1359">
        <v>0</v>
      </c>
      <c r="BU1359">
        <v>1</v>
      </c>
      <c r="BV1359">
        <v>0</v>
      </c>
      <c r="BW1359">
        <v>0</v>
      </c>
      <c r="BX1359">
        <v>0</v>
      </c>
      <c r="BY1359">
        <v>0</v>
      </c>
      <c r="BZ1359">
        <v>0</v>
      </c>
      <c r="CA1359">
        <v>0</v>
      </c>
      <c r="CB1359">
        <v>0</v>
      </c>
      <c r="CC1359">
        <v>0</v>
      </c>
      <c r="CD1359">
        <v>0</v>
      </c>
      <c r="CE1359" t="s">
        <v>192</v>
      </c>
      <c r="CG1359" t="s">
        <v>143</v>
      </c>
      <c r="CI1359" t="s">
        <v>129</v>
      </c>
      <c r="CJ1359" t="s">
        <v>52</v>
      </c>
      <c r="CK1359" t="s">
        <v>3789</v>
      </c>
      <c r="CL1359" t="s">
        <v>52</v>
      </c>
      <c r="CN1359" t="s">
        <v>346</v>
      </c>
      <c r="CP1359">
        <v>6</v>
      </c>
      <c r="CS1359" t="s">
        <v>347</v>
      </c>
    </row>
    <row r="1360" spans="1:98" customFormat="1">
      <c r="A1360">
        <v>198984</v>
      </c>
      <c r="B1360" t="s">
        <v>356</v>
      </c>
      <c r="C1360" t="s">
        <v>360</v>
      </c>
      <c r="D1360">
        <v>1968</v>
      </c>
      <c r="E1360">
        <v>58</v>
      </c>
      <c r="F1360" t="s">
        <v>58</v>
      </c>
      <c r="G1360" t="s">
        <v>69</v>
      </c>
      <c r="H1360" t="s">
        <v>1393</v>
      </c>
      <c r="I1360" t="s">
        <v>440</v>
      </c>
      <c r="J1360" t="s">
        <v>350</v>
      </c>
      <c r="K1360" s="329">
        <v>46117.481574074074</v>
      </c>
      <c r="L1360" t="s">
        <v>309</v>
      </c>
      <c r="M1360" t="s">
        <v>461</v>
      </c>
      <c r="N1360" t="s">
        <v>541</v>
      </c>
      <c r="O1360" t="s">
        <v>377</v>
      </c>
      <c r="P1360" t="s">
        <v>365</v>
      </c>
      <c r="Q1360" t="s">
        <v>304</v>
      </c>
      <c r="R1360" t="s">
        <v>123</v>
      </c>
      <c r="S1360" t="s">
        <v>122</v>
      </c>
      <c r="T1360" t="s">
        <v>343</v>
      </c>
      <c r="U1360" t="s">
        <v>372</v>
      </c>
      <c r="V1360" t="s">
        <v>107</v>
      </c>
      <c r="W1360" t="s">
        <v>384</v>
      </c>
      <c r="X1360">
        <v>0</v>
      </c>
      <c r="Y1360">
        <v>0</v>
      </c>
      <c r="Z1360">
        <v>0</v>
      </c>
      <c r="AA1360">
        <v>0</v>
      </c>
      <c r="AB1360">
        <v>1</v>
      </c>
      <c r="AC1360">
        <v>0</v>
      </c>
      <c r="AD1360">
        <v>0</v>
      </c>
      <c r="AE1360">
        <v>0</v>
      </c>
      <c r="AF1360">
        <v>0</v>
      </c>
      <c r="AG1360">
        <v>0</v>
      </c>
      <c r="AH1360">
        <v>0</v>
      </c>
      <c r="AI1360">
        <v>0</v>
      </c>
      <c r="AJ1360">
        <v>0</v>
      </c>
      <c r="AK1360">
        <v>0</v>
      </c>
      <c r="AL1360">
        <v>0</v>
      </c>
      <c r="AM1360">
        <v>0</v>
      </c>
      <c r="AN1360">
        <v>0</v>
      </c>
      <c r="AO1360">
        <v>0</v>
      </c>
      <c r="AP1360" t="s">
        <v>510</v>
      </c>
      <c r="AQ1360">
        <v>0</v>
      </c>
      <c r="AR1360">
        <v>0</v>
      </c>
      <c r="AS1360">
        <v>1</v>
      </c>
      <c r="AT1360">
        <v>0</v>
      </c>
      <c r="AU1360">
        <v>0</v>
      </c>
      <c r="AV1360">
        <v>0</v>
      </c>
      <c r="AW1360">
        <v>0</v>
      </c>
      <c r="AX1360">
        <v>0</v>
      </c>
      <c r="AY1360" t="s">
        <v>375</v>
      </c>
      <c r="AZ1360">
        <v>0</v>
      </c>
      <c r="BA1360">
        <v>1</v>
      </c>
      <c r="BB1360">
        <v>0</v>
      </c>
      <c r="BC1360">
        <v>0</v>
      </c>
      <c r="BD1360">
        <v>0</v>
      </c>
      <c r="BE1360">
        <v>0</v>
      </c>
      <c r="BF1360">
        <v>0</v>
      </c>
      <c r="BG1360">
        <v>0</v>
      </c>
      <c r="BH1360">
        <v>0</v>
      </c>
      <c r="BI1360" t="s">
        <v>51</v>
      </c>
      <c r="BK1360" t="s">
        <v>135</v>
      </c>
      <c r="BL1360" t="s">
        <v>133</v>
      </c>
      <c r="BM1360" t="s">
        <v>131</v>
      </c>
      <c r="BN1360" t="s">
        <v>117</v>
      </c>
      <c r="BO1360" t="s">
        <v>924</v>
      </c>
      <c r="BP1360">
        <v>0</v>
      </c>
      <c r="BQ1360">
        <v>0</v>
      </c>
      <c r="BR1360">
        <v>0</v>
      </c>
      <c r="BS1360">
        <v>0</v>
      </c>
      <c r="BT1360">
        <v>0</v>
      </c>
      <c r="BU1360">
        <v>1</v>
      </c>
      <c r="BV1360">
        <v>0</v>
      </c>
      <c r="BW1360">
        <v>0</v>
      </c>
      <c r="BX1360">
        <v>0</v>
      </c>
      <c r="BY1360">
        <v>0</v>
      </c>
      <c r="BZ1360">
        <v>0</v>
      </c>
      <c r="CA1360">
        <v>0</v>
      </c>
      <c r="CB1360">
        <v>0</v>
      </c>
      <c r="CC1360">
        <v>0</v>
      </c>
      <c r="CD1360">
        <v>0</v>
      </c>
      <c r="CE1360" t="s">
        <v>210</v>
      </c>
      <c r="CG1360" t="s">
        <v>139</v>
      </c>
      <c r="CI1360" t="s">
        <v>132</v>
      </c>
      <c r="CJ1360" t="s">
        <v>51</v>
      </c>
      <c r="CL1360" t="s">
        <v>51</v>
      </c>
      <c r="CN1360" t="s">
        <v>346</v>
      </c>
      <c r="CP1360">
        <v>10</v>
      </c>
      <c r="CS1360" t="s">
        <v>347</v>
      </c>
    </row>
    <row r="1361" spans="1:98" customFormat="1">
      <c r="A1361">
        <v>199018</v>
      </c>
      <c r="B1361" t="s">
        <v>751</v>
      </c>
      <c r="C1361" t="s">
        <v>322</v>
      </c>
      <c r="D1361">
        <v>1978</v>
      </c>
      <c r="E1361">
        <v>48</v>
      </c>
      <c r="F1361" t="s">
        <v>387</v>
      </c>
      <c r="G1361" t="s">
        <v>49</v>
      </c>
      <c r="H1361" t="s">
        <v>328</v>
      </c>
      <c r="I1361" t="s">
        <v>410</v>
      </c>
      <c r="J1361" t="s">
        <v>325</v>
      </c>
      <c r="K1361" s="329">
        <v>46117.481539351851</v>
      </c>
      <c r="L1361" t="s">
        <v>309</v>
      </c>
      <c r="M1361" t="s">
        <v>658</v>
      </c>
      <c r="N1361" t="s">
        <v>660</v>
      </c>
      <c r="O1361" t="s">
        <v>319</v>
      </c>
      <c r="P1361" t="s">
        <v>405</v>
      </c>
      <c r="Q1361" t="s">
        <v>306</v>
      </c>
      <c r="R1361" t="s">
        <v>122</v>
      </c>
      <c r="S1361" t="s">
        <v>122</v>
      </c>
      <c r="T1361" t="s">
        <v>394</v>
      </c>
      <c r="U1361" t="s">
        <v>331</v>
      </c>
      <c r="V1361" t="s">
        <v>107</v>
      </c>
      <c r="W1361" t="s">
        <v>470</v>
      </c>
      <c r="X1361">
        <v>0</v>
      </c>
      <c r="Y1361">
        <v>0</v>
      </c>
      <c r="Z1361">
        <v>1</v>
      </c>
      <c r="AA1361">
        <v>0</v>
      </c>
      <c r="AB1361">
        <v>0</v>
      </c>
      <c r="AC1361">
        <v>0</v>
      </c>
      <c r="AD1361">
        <v>0</v>
      </c>
      <c r="AE1361">
        <v>0</v>
      </c>
      <c r="AF1361">
        <v>0</v>
      </c>
      <c r="AG1361">
        <v>0</v>
      </c>
      <c r="AH1361">
        <v>0</v>
      </c>
      <c r="AI1361">
        <v>0</v>
      </c>
      <c r="AJ1361">
        <v>0</v>
      </c>
      <c r="AK1361">
        <v>0</v>
      </c>
      <c r="AL1361">
        <v>0</v>
      </c>
      <c r="AM1361">
        <v>0</v>
      </c>
      <c r="AN1361">
        <v>0</v>
      </c>
      <c r="AO1361">
        <v>0</v>
      </c>
      <c r="AP1361" t="s">
        <v>399</v>
      </c>
      <c r="AQ1361">
        <v>0</v>
      </c>
      <c r="AR1361">
        <v>0</v>
      </c>
      <c r="AS1361">
        <v>0</v>
      </c>
      <c r="AT1361">
        <v>0</v>
      </c>
      <c r="AU1361">
        <v>0</v>
      </c>
      <c r="AV1361">
        <v>0</v>
      </c>
      <c r="AW1361">
        <v>1</v>
      </c>
      <c r="AX1361">
        <v>0</v>
      </c>
      <c r="AY1361" t="s">
        <v>345</v>
      </c>
      <c r="AZ1361">
        <v>1</v>
      </c>
      <c r="BA1361">
        <v>0</v>
      </c>
      <c r="BB1361">
        <v>0</v>
      </c>
      <c r="BC1361">
        <v>0</v>
      </c>
      <c r="BD1361">
        <v>0</v>
      </c>
      <c r="BE1361">
        <v>0</v>
      </c>
      <c r="BF1361">
        <v>0</v>
      </c>
      <c r="BG1361">
        <v>0</v>
      </c>
      <c r="BH1361">
        <v>0</v>
      </c>
      <c r="BI1361" t="s">
        <v>53</v>
      </c>
      <c r="BK1361" t="s">
        <v>136</v>
      </c>
      <c r="BL1361" t="s">
        <v>130</v>
      </c>
      <c r="BM1361" t="s">
        <v>136</v>
      </c>
      <c r="BN1361" t="s">
        <v>118</v>
      </c>
      <c r="BO1361" t="s">
        <v>924</v>
      </c>
      <c r="BP1361">
        <v>0</v>
      </c>
      <c r="BQ1361">
        <v>0</v>
      </c>
      <c r="BR1361">
        <v>0</v>
      </c>
      <c r="BS1361">
        <v>0</v>
      </c>
      <c r="BT1361">
        <v>0</v>
      </c>
      <c r="BU1361">
        <v>1</v>
      </c>
      <c r="BV1361">
        <v>0</v>
      </c>
      <c r="BW1361">
        <v>0</v>
      </c>
      <c r="BX1361">
        <v>0</v>
      </c>
      <c r="BY1361">
        <v>0</v>
      </c>
      <c r="BZ1361">
        <v>0</v>
      </c>
      <c r="CA1361">
        <v>0</v>
      </c>
      <c r="CB1361">
        <v>0</v>
      </c>
      <c r="CC1361">
        <v>0</v>
      </c>
      <c r="CD1361">
        <v>0</v>
      </c>
      <c r="CE1361" t="s">
        <v>1699</v>
      </c>
      <c r="CG1361" t="s">
        <v>154</v>
      </c>
      <c r="CI1361" t="s">
        <v>128</v>
      </c>
      <c r="CJ1361" t="s">
        <v>53</v>
      </c>
      <c r="CL1361" t="s">
        <v>53</v>
      </c>
      <c r="CN1361" t="s">
        <v>346</v>
      </c>
      <c r="CP1361">
        <v>5</v>
      </c>
      <c r="CS1361" t="s">
        <v>400</v>
      </c>
    </row>
    <row r="1362" spans="1:98" customFormat="1">
      <c r="A1362">
        <v>199040</v>
      </c>
      <c r="B1362" t="s">
        <v>1423</v>
      </c>
      <c r="C1362" t="s">
        <v>322</v>
      </c>
      <c r="D1362">
        <v>1978</v>
      </c>
      <c r="E1362">
        <v>48</v>
      </c>
      <c r="F1362" t="s">
        <v>387</v>
      </c>
      <c r="G1362" t="s">
        <v>83</v>
      </c>
      <c r="H1362" t="s">
        <v>632</v>
      </c>
      <c r="I1362" t="s">
        <v>440</v>
      </c>
      <c r="J1362" t="s">
        <v>325</v>
      </c>
      <c r="K1362" s="329">
        <v>46117.472395833334</v>
      </c>
      <c r="L1362" t="s">
        <v>309</v>
      </c>
      <c r="M1362" t="s">
        <v>1423</v>
      </c>
      <c r="N1362" t="s">
        <v>1424</v>
      </c>
      <c r="O1362" t="s">
        <v>507</v>
      </c>
      <c r="P1362" t="s">
        <v>342</v>
      </c>
      <c r="R1362" t="s">
        <v>383</v>
      </c>
      <c r="S1362" t="s">
        <v>121</v>
      </c>
      <c r="T1362" t="s">
        <v>121</v>
      </c>
      <c r="U1362" t="s">
        <v>3790</v>
      </c>
      <c r="V1362" t="s">
        <v>108</v>
      </c>
      <c r="W1362" t="s">
        <v>373</v>
      </c>
      <c r="X1362">
        <v>0</v>
      </c>
      <c r="Y1362">
        <v>0</v>
      </c>
      <c r="Z1362">
        <v>0</v>
      </c>
      <c r="AA1362">
        <v>0</v>
      </c>
      <c r="AB1362">
        <v>0</v>
      </c>
      <c r="AC1362">
        <v>0</v>
      </c>
      <c r="AD1362">
        <v>0</v>
      </c>
      <c r="AE1362">
        <v>0</v>
      </c>
      <c r="AF1362">
        <v>0</v>
      </c>
      <c r="AG1362">
        <v>0</v>
      </c>
      <c r="AH1362">
        <v>0</v>
      </c>
      <c r="AI1362">
        <v>0</v>
      </c>
      <c r="AJ1362">
        <v>0</v>
      </c>
      <c r="AK1362">
        <v>0</v>
      </c>
      <c r="AL1362">
        <v>0</v>
      </c>
      <c r="AM1362">
        <v>0</v>
      </c>
      <c r="AN1362">
        <v>0</v>
      </c>
      <c r="AO1362" t="s">
        <v>3791</v>
      </c>
      <c r="AP1362" t="s">
        <v>345</v>
      </c>
      <c r="AQ1362">
        <v>1</v>
      </c>
      <c r="AR1362">
        <v>0</v>
      </c>
      <c r="AS1362">
        <v>0</v>
      </c>
      <c r="AT1362">
        <v>0</v>
      </c>
      <c r="AU1362">
        <v>0</v>
      </c>
      <c r="AV1362">
        <v>0</v>
      </c>
      <c r="AW1362">
        <v>0</v>
      </c>
      <c r="AX1362">
        <v>0</v>
      </c>
      <c r="AY1362" t="s">
        <v>345</v>
      </c>
      <c r="AZ1362">
        <v>1</v>
      </c>
      <c r="BA1362">
        <v>0</v>
      </c>
      <c r="BB1362">
        <v>0</v>
      </c>
      <c r="BC1362">
        <v>0</v>
      </c>
      <c r="BD1362">
        <v>0</v>
      </c>
      <c r="BE1362">
        <v>0</v>
      </c>
      <c r="BF1362">
        <v>0</v>
      </c>
      <c r="BG1362">
        <v>0</v>
      </c>
      <c r="BH1362">
        <v>0</v>
      </c>
      <c r="BK1362" t="s">
        <v>128</v>
      </c>
      <c r="BL1362" t="s">
        <v>127</v>
      </c>
      <c r="BM1362" t="s">
        <v>128</v>
      </c>
      <c r="BN1362" t="s">
        <v>118</v>
      </c>
      <c r="BO1362" t="s">
        <v>921</v>
      </c>
      <c r="BP1362">
        <v>0</v>
      </c>
      <c r="BQ1362">
        <v>0</v>
      </c>
      <c r="BR1362">
        <v>0</v>
      </c>
      <c r="BS1362">
        <v>0</v>
      </c>
      <c r="BT1362">
        <v>0</v>
      </c>
      <c r="BU1362">
        <v>0</v>
      </c>
      <c r="BV1362">
        <v>0</v>
      </c>
      <c r="BW1362">
        <v>0</v>
      </c>
      <c r="BX1362">
        <v>0</v>
      </c>
      <c r="BY1362">
        <v>0</v>
      </c>
      <c r="BZ1362">
        <v>1</v>
      </c>
      <c r="CA1362">
        <v>0</v>
      </c>
      <c r="CB1362">
        <v>0</v>
      </c>
      <c r="CC1362">
        <v>0</v>
      </c>
      <c r="CD1362">
        <v>0</v>
      </c>
      <c r="CE1362" t="s">
        <v>335</v>
      </c>
      <c r="CG1362" t="s">
        <v>335</v>
      </c>
      <c r="CI1362" t="s">
        <v>386</v>
      </c>
      <c r="CJ1362" t="s">
        <v>51</v>
      </c>
      <c r="CL1362" t="s">
        <v>51</v>
      </c>
      <c r="CN1362" t="s">
        <v>346</v>
      </c>
      <c r="CP1362">
        <v>9</v>
      </c>
      <c r="CQ1362" t="s">
        <v>3792</v>
      </c>
      <c r="CR1362" t="s">
        <v>3793</v>
      </c>
      <c r="CS1362" t="s">
        <v>337</v>
      </c>
      <c r="CT1362" t="s">
        <v>3794</v>
      </c>
    </row>
    <row r="1363" spans="1:98" customFormat="1">
      <c r="A1363">
        <v>175042</v>
      </c>
      <c r="B1363" t="s">
        <v>321</v>
      </c>
      <c r="C1363" t="s">
        <v>360</v>
      </c>
      <c r="D1363">
        <v>1960</v>
      </c>
      <c r="E1363">
        <v>66</v>
      </c>
      <c r="F1363" t="s">
        <v>339</v>
      </c>
      <c r="G1363" t="s">
        <v>70</v>
      </c>
      <c r="H1363" t="s">
        <v>1104</v>
      </c>
      <c r="I1363" t="s">
        <v>575</v>
      </c>
      <c r="J1363" t="s">
        <v>325</v>
      </c>
      <c r="K1363" s="329">
        <v>46117.463912037034</v>
      </c>
      <c r="L1363" t="s">
        <v>309</v>
      </c>
      <c r="M1363" t="s">
        <v>717</v>
      </c>
      <c r="N1363" t="s">
        <v>719</v>
      </c>
      <c r="O1363" t="s">
        <v>341</v>
      </c>
      <c r="P1363" t="s">
        <v>342</v>
      </c>
      <c r="R1363" t="s">
        <v>125</v>
      </c>
      <c r="S1363" t="s">
        <v>125</v>
      </c>
      <c r="T1363" t="s">
        <v>330</v>
      </c>
      <c r="U1363" t="s">
        <v>372</v>
      </c>
      <c r="V1363" t="s">
        <v>107</v>
      </c>
      <c r="W1363" t="s">
        <v>344</v>
      </c>
      <c r="X1363">
        <v>0</v>
      </c>
      <c r="Y1363">
        <v>0</v>
      </c>
      <c r="Z1363">
        <v>0</v>
      </c>
      <c r="AA1363">
        <v>1</v>
      </c>
      <c r="AB1363">
        <v>0</v>
      </c>
      <c r="AC1363">
        <v>0</v>
      </c>
      <c r="AD1363">
        <v>0</v>
      </c>
      <c r="AE1363">
        <v>0</v>
      </c>
      <c r="AF1363">
        <v>0</v>
      </c>
      <c r="AG1363">
        <v>0</v>
      </c>
      <c r="AH1363">
        <v>0</v>
      </c>
      <c r="AI1363">
        <v>0</v>
      </c>
      <c r="AJ1363">
        <v>0</v>
      </c>
      <c r="AK1363">
        <v>0</v>
      </c>
      <c r="AL1363">
        <v>0</v>
      </c>
      <c r="AM1363">
        <v>0</v>
      </c>
      <c r="AN1363">
        <v>0</v>
      </c>
      <c r="AO1363">
        <v>0</v>
      </c>
      <c r="AP1363" t="s">
        <v>510</v>
      </c>
      <c r="AQ1363">
        <v>0</v>
      </c>
      <c r="AR1363">
        <v>0</v>
      </c>
      <c r="AS1363">
        <v>1</v>
      </c>
      <c r="AT1363">
        <v>0</v>
      </c>
      <c r="AU1363">
        <v>0</v>
      </c>
      <c r="AV1363">
        <v>0</v>
      </c>
      <c r="AW1363">
        <v>0</v>
      </c>
      <c r="AX1363">
        <v>0</v>
      </c>
      <c r="AY1363" t="s">
        <v>375</v>
      </c>
      <c r="AZ1363">
        <v>0</v>
      </c>
      <c r="BA1363">
        <v>1</v>
      </c>
      <c r="BB1363">
        <v>0</v>
      </c>
      <c r="BC1363">
        <v>0</v>
      </c>
      <c r="BD1363">
        <v>0</v>
      </c>
      <c r="BE1363">
        <v>0</v>
      </c>
      <c r="BF1363">
        <v>0</v>
      </c>
      <c r="BG1363">
        <v>0</v>
      </c>
      <c r="BH1363">
        <v>0</v>
      </c>
      <c r="BK1363" t="s">
        <v>136</v>
      </c>
      <c r="BL1363" t="s">
        <v>133</v>
      </c>
      <c r="BM1363" t="s">
        <v>135</v>
      </c>
      <c r="BN1363" t="s">
        <v>118</v>
      </c>
      <c r="BO1363" t="s">
        <v>924</v>
      </c>
      <c r="BP1363">
        <v>0</v>
      </c>
      <c r="BQ1363">
        <v>0</v>
      </c>
      <c r="BR1363">
        <v>0</v>
      </c>
      <c r="BS1363">
        <v>0</v>
      </c>
      <c r="BT1363">
        <v>0</v>
      </c>
      <c r="BU1363">
        <v>1</v>
      </c>
      <c r="BV1363">
        <v>0</v>
      </c>
      <c r="BW1363">
        <v>0</v>
      </c>
      <c r="BX1363">
        <v>0</v>
      </c>
      <c r="BY1363">
        <v>0</v>
      </c>
      <c r="BZ1363">
        <v>0</v>
      </c>
      <c r="CA1363">
        <v>0</v>
      </c>
      <c r="CB1363">
        <v>0</v>
      </c>
      <c r="CC1363">
        <v>0</v>
      </c>
      <c r="CD1363">
        <v>0</v>
      </c>
      <c r="CE1363" t="s">
        <v>335</v>
      </c>
      <c r="CG1363" t="s">
        <v>335</v>
      </c>
      <c r="CI1363" t="s">
        <v>132</v>
      </c>
      <c r="CJ1363" t="s">
        <v>51</v>
      </c>
      <c r="CL1363" t="s">
        <v>51</v>
      </c>
      <c r="CN1363" t="s">
        <v>346</v>
      </c>
      <c r="CP1363">
        <v>10</v>
      </c>
    </row>
    <row r="1364" spans="1:98" customFormat="1">
      <c r="A1364">
        <v>185826</v>
      </c>
      <c r="B1364" t="s">
        <v>321</v>
      </c>
      <c r="C1364" t="s">
        <v>360</v>
      </c>
      <c r="D1364">
        <v>1969</v>
      </c>
      <c r="E1364">
        <v>57</v>
      </c>
      <c r="F1364" t="s">
        <v>58</v>
      </c>
      <c r="G1364" t="s">
        <v>49</v>
      </c>
      <c r="H1364" t="s">
        <v>328</v>
      </c>
      <c r="I1364" t="s">
        <v>471</v>
      </c>
      <c r="J1364" t="s">
        <v>350</v>
      </c>
      <c r="K1364" s="329">
        <v>46117.456284722219</v>
      </c>
      <c r="L1364" t="s">
        <v>309</v>
      </c>
      <c r="M1364" t="s">
        <v>493</v>
      </c>
      <c r="N1364" t="s">
        <v>494</v>
      </c>
      <c r="O1364" t="s">
        <v>442</v>
      </c>
      <c r="P1364" t="s">
        <v>405</v>
      </c>
      <c r="R1364" t="s">
        <v>383</v>
      </c>
      <c r="S1364" t="s">
        <v>121</v>
      </c>
      <c r="T1364" t="s">
        <v>121</v>
      </c>
      <c r="U1364" t="s">
        <v>331</v>
      </c>
      <c r="V1364" t="s">
        <v>107</v>
      </c>
      <c r="W1364" t="s">
        <v>813</v>
      </c>
      <c r="X1364">
        <v>0</v>
      </c>
      <c r="Y1364">
        <v>0</v>
      </c>
      <c r="Z1364">
        <v>1</v>
      </c>
      <c r="AA1364">
        <v>0</v>
      </c>
      <c r="AB1364">
        <v>0</v>
      </c>
      <c r="AC1364">
        <v>0</v>
      </c>
      <c r="AD1364">
        <v>0</v>
      </c>
      <c r="AE1364">
        <v>1</v>
      </c>
      <c r="AF1364">
        <v>0</v>
      </c>
      <c r="AG1364">
        <v>0</v>
      </c>
      <c r="AH1364">
        <v>0</v>
      </c>
      <c r="AI1364">
        <v>0</v>
      </c>
      <c r="AJ1364">
        <v>0</v>
      </c>
      <c r="AK1364">
        <v>0</v>
      </c>
      <c r="AL1364">
        <v>0</v>
      </c>
      <c r="AM1364">
        <v>0</v>
      </c>
      <c r="AN1364">
        <v>0</v>
      </c>
      <c r="AO1364">
        <v>0</v>
      </c>
      <c r="AP1364" t="s">
        <v>345</v>
      </c>
      <c r="AQ1364">
        <v>1</v>
      </c>
      <c r="AR1364">
        <v>0</v>
      </c>
      <c r="AS1364">
        <v>0</v>
      </c>
      <c r="AT1364">
        <v>0</v>
      </c>
      <c r="AU1364">
        <v>0</v>
      </c>
      <c r="AV1364">
        <v>0</v>
      </c>
      <c r="AW1364">
        <v>0</v>
      </c>
      <c r="AX1364">
        <v>0</v>
      </c>
      <c r="AY1364" t="s">
        <v>345</v>
      </c>
      <c r="AZ1364">
        <v>1</v>
      </c>
      <c r="BA1364">
        <v>0</v>
      </c>
      <c r="BB1364">
        <v>0</v>
      </c>
      <c r="BC1364">
        <v>0</v>
      </c>
      <c r="BD1364">
        <v>0</v>
      </c>
      <c r="BE1364">
        <v>0</v>
      </c>
      <c r="BF1364">
        <v>0</v>
      </c>
      <c r="BG1364">
        <v>0</v>
      </c>
      <c r="BH1364">
        <v>0</v>
      </c>
      <c r="BI1364" t="s">
        <v>52</v>
      </c>
      <c r="BK1364" t="s">
        <v>129</v>
      </c>
      <c r="BL1364" t="s">
        <v>130</v>
      </c>
      <c r="BM1364" t="s">
        <v>130</v>
      </c>
      <c r="BN1364" t="s">
        <v>118</v>
      </c>
      <c r="BO1364" t="s">
        <v>928</v>
      </c>
      <c r="BP1364">
        <v>0</v>
      </c>
      <c r="BQ1364">
        <v>0</v>
      </c>
      <c r="BR1364">
        <v>0</v>
      </c>
      <c r="BS1364">
        <v>1</v>
      </c>
      <c r="BT1364">
        <v>0</v>
      </c>
      <c r="BU1364">
        <v>0</v>
      </c>
      <c r="BV1364">
        <v>0</v>
      </c>
      <c r="BW1364">
        <v>0</v>
      </c>
      <c r="BX1364">
        <v>0</v>
      </c>
      <c r="BY1364">
        <v>0</v>
      </c>
      <c r="BZ1364">
        <v>0</v>
      </c>
      <c r="CA1364">
        <v>0</v>
      </c>
      <c r="CB1364">
        <v>0</v>
      </c>
      <c r="CC1364">
        <v>0</v>
      </c>
      <c r="CD1364">
        <v>0</v>
      </c>
      <c r="CE1364" t="s">
        <v>335</v>
      </c>
      <c r="CG1364" t="s">
        <v>335</v>
      </c>
      <c r="CI1364" t="s">
        <v>129</v>
      </c>
      <c r="CJ1364" t="s">
        <v>52</v>
      </c>
      <c r="CL1364" t="s">
        <v>52</v>
      </c>
      <c r="CN1364" t="s">
        <v>346</v>
      </c>
      <c r="CP1364">
        <v>8</v>
      </c>
      <c r="CS1364" t="s">
        <v>337</v>
      </c>
    </row>
    <row r="1365" spans="1:98" customFormat="1">
      <c r="A1365">
        <v>175042</v>
      </c>
      <c r="B1365" t="s">
        <v>321</v>
      </c>
      <c r="C1365" t="s">
        <v>360</v>
      </c>
      <c r="D1365">
        <v>1960</v>
      </c>
      <c r="E1365">
        <v>66</v>
      </c>
      <c r="F1365" t="s">
        <v>339</v>
      </c>
      <c r="G1365" t="s">
        <v>70</v>
      </c>
      <c r="H1365" t="s">
        <v>1104</v>
      </c>
      <c r="I1365" t="s">
        <v>575</v>
      </c>
      <c r="J1365" t="s">
        <v>325</v>
      </c>
      <c r="K1365" s="329">
        <v>46117.433796296296</v>
      </c>
      <c r="L1365" t="s">
        <v>309</v>
      </c>
      <c r="M1365" t="s">
        <v>762</v>
      </c>
      <c r="N1365" t="s">
        <v>811</v>
      </c>
      <c r="O1365" t="s">
        <v>453</v>
      </c>
      <c r="P1365" t="s">
        <v>342</v>
      </c>
      <c r="Q1365" t="s">
        <v>307</v>
      </c>
      <c r="R1365" t="s">
        <v>125</v>
      </c>
      <c r="S1365" t="s">
        <v>125</v>
      </c>
      <c r="T1365" t="s">
        <v>330</v>
      </c>
      <c r="U1365" t="s">
        <v>372</v>
      </c>
      <c r="V1365" t="s">
        <v>107</v>
      </c>
      <c r="W1365" t="s">
        <v>344</v>
      </c>
      <c r="X1365">
        <v>0</v>
      </c>
      <c r="Y1365">
        <v>0</v>
      </c>
      <c r="Z1365">
        <v>0</v>
      </c>
      <c r="AA1365">
        <v>1</v>
      </c>
      <c r="AB1365">
        <v>0</v>
      </c>
      <c r="AC1365">
        <v>0</v>
      </c>
      <c r="AD1365">
        <v>0</v>
      </c>
      <c r="AE1365">
        <v>0</v>
      </c>
      <c r="AF1365">
        <v>0</v>
      </c>
      <c r="AG1365">
        <v>0</v>
      </c>
      <c r="AH1365">
        <v>0</v>
      </c>
      <c r="AI1365">
        <v>0</v>
      </c>
      <c r="AJ1365">
        <v>0</v>
      </c>
      <c r="AK1365">
        <v>0</v>
      </c>
      <c r="AL1365">
        <v>0</v>
      </c>
      <c r="AM1365">
        <v>0</v>
      </c>
      <c r="AN1365">
        <v>0</v>
      </c>
      <c r="AO1365">
        <v>0</v>
      </c>
      <c r="AP1365" t="s">
        <v>510</v>
      </c>
      <c r="AQ1365">
        <v>0</v>
      </c>
      <c r="AR1365">
        <v>0</v>
      </c>
      <c r="AS1365">
        <v>1</v>
      </c>
      <c r="AT1365">
        <v>0</v>
      </c>
      <c r="AU1365">
        <v>0</v>
      </c>
      <c r="AV1365">
        <v>0</v>
      </c>
      <c r="AW1365">
        <v>0</v>
      </c>
      <c r="AX1365">
        <v>0</v>
      </c>
      <c r="AY1365" t="s">
        <v>375</v>
      </c>
      <c r="AZ1365">
        <v>0</v>
      </c>
      <c r="BA1365">
        <v>1</v>
      </c>
      <c r="BB1365">
        <v>0</v>
      </c>
      <c r="BC1365">
        <v>0</v>
      </c>
      <c r="BD1365">
        <v>0</v>
      </c>
      <c r="BE1365">
        <v>0</v>
      </c>
      <c r="BF1365">
        <v>0</v>
      </c>
      <c r="BG1365">
        <v>0</v>
      </c>
      <c r="BH1365">
        <v>0</v>
      </c>
      <c r="BI1365" t="s">
        <v>52</v>
      </c>
      <c r="BK1365" t="s">
        <v>136</v>
      </c>
      <c r="BL1365" t="s">
        <v>133</v>
      </c>
      <c r="BM1365" t="s">
        <v>135</v>
      </c>
      <c r="BN1365" t="s">
        <v>118</v>
      </c>
      <c r="BO1365" t="s">
        <v>924</v>
      </c>
      <c r="BP1365">
        <v>0</v>
      </c>
      <c r="BQ1365">
        <v>0</v>
      </c>
      <c r="BR1365">
        <v>0</v>
      </c>
      <c r="BS1365">
        <v>0</v>
      </c>
      <c r="BT1365">
        <v>0</v>
      </c>
      <c r="BU1365">
        <v>1</v>
      </c>
      <c r="BV1365">
        <v>0</v>
      </c>
      <c r="BW1365">
        <v>0</v>
      </c>
      <c r="BX1365">
        <v>0</v>
      </c>
      <c r="BY1365">
        <v>0</v>
      </c>
      <c r="BZ1365">
        <v>0</v>
      </c>
      <c r="CA1365">
        <v>0</v>
      </c>
      <c r="CB1365">
        <v>0</v>
      </c>
      <c r="CC1365">
        <v>0</v>
      </c>
      <c r="CD1365">
        <v>0</v>
      </c>
      <c r="CE1365" t="s">
        <v>335</v>
      </c>
      <c r="CG1365" t="s">
        <v>335</v>
      </c>
      <c r="CI1365" t="s">
        <v>129</v>
      </c>
      <c r="CJ1365" t="s">
        <v>52</v>
      </c>
      <c r="CL1365" t="s">
        <v>52</v>
      </c>
      <c r="CN1365" t="s">
        <v>346</v>
      </c>
      <c r="CP1365">
        <v>9</v>
      </c>
    </row>
    <row r="1366" spans="1:98" customFormat="1">
      <c r="A1366">
        <v>175038</v>
      </c>
      <c r="B1366" t="s">
        <v>356</v>
      </c>
      <c r="C1366" t="s">
        <v>322</v>
      </c>
      <c r="D1366">
        <v>1960</v>
      </c>
      <c r="E1366">
        <v>66</v>
      </c>
      <c r="F1366" t="s">
        <v>339</v>
      </c>
      <c r="G1366" t="s">
        <v>70</v>
      </c>
      <c r="H1366" t="s">
        <v>1104</v>
      </c>
      <c r="I1366" t="s">
        <v>478</v>
      </c>
      <c r="J1366" t="s">
        <v>325</v>
      </c>
      <c r="K1366" s="329">
        <v>46117.433761574073</v>
      </c>
      <c r="L1366" t="s">
        <v>309</v>
      </c>
      <c r="M1366" t="s">
        <v>762</v>
      </c>
      <c r="N1366" t="s">
        <v>811</v>
      </c>
      <c r="O1366" t="s">
        <v>453</v>
      </c>
      <c r="P1366" t="s">
        <v>342</v>
      </c>
      <c r="Q1366" t="s">
        <v>307</v>
      </c>
      <c r="R1366" t="s">
        <v>125</v>
      </c>
      <c r="S1366" t="s">
        <v>125</v>
      </c>
      <c r="T1366" t="s">
        <v>330</v>
      </c>
      <c r="U1366" t="s">
        <v>331</v>
      </c>
      <c r="V1366" t="s">
        <v>107</v>
      </c>
      <c r="W1366" t="s">
        <v>384</v>
      </c>
      <c r="X1366">
        <v>0</v>
      </c>
      <c r="Y1366">
        <v>0</v>
      </c>
      <c r="Z1366">
        <v>0</v>
      </c>
      <c r="AA1366">
        <v>0</v>
      </c>
      <c r="AB1366">
        <v>1</v>
      </c>
      <c r="AC1366">
        <v>0</v>
      </c>
      <c r="AD1366">
        <v>0</v>
      </c>
      <c r="AE1366">
        <v>0</v>
      </c>
      <c r="AF1366">
        <v>0</v>
      </c>
      <c r="AG1366">
        <v>0</v>
      </c>
      <c r="AH1366">
        <v>0</v>
      </c>
      <c r="AI1366">
        <v>0</v>
      </c>
      <c r="AJ1366">
        <v>0</v>
      </c>
      <c r="AK1366">
        <v>0</v>
      </c>
      <c r="AL1366">
        <v>0</v>
      </c>
      <c r="AM1366">
        <v>0</v>
      </c>
      <c r="AN1366">
        <v>0</v>
      </c>
      <c r="AO1366">
        <v>0</v>
      </c>
      <c r="AP1366" t="s">
        <v>510</v>
      </c>
      <c r="AQ1366">
        <v>0</v>
      </c>
      <c r="AR1366">
        <v>0</v>
      </c>
      <c r="AS1366">
        <v>1</v>
      </c>
      <c r="AT1366">
        <v>0</v>
      </c>
      <c r="AU1366">
        <v>0</v>
      </c>
      <c r="AV1366">
        <v>0</v>
      </c>
      <c r="AW1366">
        <v>0</v>
      </c>
      <c r="AX1366">
        <v>0</v>
      </c>
      <c r="AY1366" t="s">
        <v>375</v>
      </c>
      <c r="AZ1366">
        <v>0</v>
      </c>
      <c r="BA1366">
        <v>1</v>
      </c>
      <c r="BB1366">
        <v>0</v>
      </c>
      <c r="BC1366">
        <v>0</v>
      </c>
      <c r="BD1366">
        <v>0</v>
      </c>
      <c r="BE1366">
        <v>0</v>
      </c>
      <c r="BF1366">
        <v>0</v>
      </c>
      <c r="BG1366">
        <v>0</v>
      </c>
      <c r="BH1366">
        <v>0</v>
      </c>
      <c r="BI1366" t="s">
        <v>52</v>
      </c>
      <c r="BK1366" t="s">
        <v>131</v>
      </c>
      <c r="BL1366" t="s">
        <v>133</v>
      </c>
      <c r="BM1366" t="s">
        <v>132</v>
      </c>
      <c r="BN1366" t="s">
        <v>118</v>
      </c>
      <c r="BO1366" t="s">
        <v>928</v>
      </c>
      <c r="BP1366">
        <v>0</v>
      </c>
      <c r="BQ1366">
        <v>0</v>
      </c>
      <c r="BR1366">
        <v>0</v>
      </c>
      <c r="BS1366">
        <v>1</v>
      </c>
      <c r="BT1366">
        <v>0</v>
      </c>
      <c r="BU1366">
        <v>0</v>
      </c>
      <c r="BV1366">
        <v>0</v>
      </c>
      <c r="BW1366">
        <v>0</v>
      </c>
      <c r="BX1366">
        <v>0</v>
      </c>
      <c r="BY1366">
        <v>0</v>
      </c>
      <c r="BZ1366">
        <v>0</v>
      </c>
      <c r="CA1366">
        <v>0</v>
      </c>
      <c r="CB1366">
        <v>0</v>
      </c>
      <c r="CC1366">
        <v>0</v>
      </c>
      <c r="CD1366">
        <v>0</v>
      </c>
      <c r="CE1366" t="s">
        <v>335</v>
      </c>
      <c r="CG1366" t="s">
        <v>335</v>
      </c>
      <c r="CI1366" t="s">
        <v>128</v>
      </c>
      <c r="CJ1366" t="s">
        <v>52</v>
      </c>
      <c r="CL1366" t="s">
        <v>52</v>
      </c>
      <c r="CN1366" t="s">
        <v>346</v>
      </c>
      <c r="CP1366">
        <v>8</v>
      </c>
      <c r="CS1366" t="s">
        <v>337</v>
      </c>
    </row>
    <row r="1367" spans="1:98" customFormat="1">
      <c r="A1367">
        <v>132201</v>
      </c>
      <c r="B1367" t="s">
        <v>366</v>
      </c>
      <c r="C1367" t="s">
        <v>360</v>
      </c>
      <c r="D1367">
        <v>1961</v>
      </c>
      <c r="E1367">
        <v>65</v>
      </c>
      <c r="F1367" t="s">
        <v>339</v>
      </c>
      <c r="G1367" t="s">
        <v>49</v>
      </c>
      <c r="H1367" t="s">
        <v>328</v>
      </c>
      <c r="I1367" t="s">
        <v>361</v>
      </c>
      <c r="J1367" t="s">
        <v>350</v>
      </c>
      <c r="K1367" s="329">
        <v>46117.42596064815</v>
      </c>
      <c r="L1367" t="s">
        <v>309</v>
      </c>
      <c r="M1367" t="s">
        <v>370</v>
      </c>
      <c r="N1367" t="s">
        <v>539</v>
      </c>
      <c r="O1367" t="s">
        <v>377</v>
      </c>
      <c r="P1367" t="s">
        <v>365</v>
      </c>
      <c r="Q1367" t="s">
        <v>304</v>
      </c>
      <c r="R1367" t="s">
        <v>383</v>
      </c>
      <c r="S1367" t="s">
        <v>121</v>
      </c>
      <c r="T1367" t="s">
        <v>121</v>
      </c>
      <c r="U1367" t="s">
        <v>331</v>
      </c>
      <c r="V1367" t="s">
        <v>112</v>
      </c>
      <c r="W1367" t="s">
        <v>344</v>
      </c>
      <c r="X1367">
        <v>0</v>
      </c>
      <c r="Y1367">
        <v>0</v>
      </c>
      <c r="Z1367">
        <v>0</v>
      </c>
      <c r="AA1367">
        <v>1</v>
      </c>
      <c r="AB1367">
        <v>0</v>
      </c>
      <c r="AC1367">
        <v>0</v>
      </c>
      <c r="AD1367">
        <v>0</v>
      </c>
      <c r="AE1367">
        <v>0</v>
      </c>
      <c r="AF1367">
        <v>0</v>
      </c>
      <c r="AG1367">
        <v>0</v>
      </c>
      <c r="AH1367">
        <v>0</v>
      </c>
      <c r="AI1367">
        <v>0</v>
      </c>
      <c r="AJ1367">
        <v>0</v>
      </c>
      <c r="AK1367">
        <v>0</v>
      </c>
      <c r="AL1367">
        <v>0</v>
      </c>
      <c r="AM1367">
        <v>0</v>
      </c>
      <c r="AN1367">
        <v>0</v>
      </c>
      <c r="AO1367">
        <v>0</v>
      </c>
      <c r="AP1367" t="s">
        <v>345</v>
      </c>
      <c r="AQ1367">
        <v>1</v>
      </c>
      <c r="AR1367">
        <v>0</v>
      </c>
      <c r="AS1367">
        <v>0</v>
      </c>
      <c r="AT1367">
        <v>0</v>
      </c>
      <c r="AU1367">
        <v>0</v>
      </c>
      <c r="AV1367">
        <v>0</v>
      </c>
      <c r="AW1367">
        <v>0</v>
      </c>
      <c r="AX1367">
        <v>0</v>
      </c>
      <c r="AY1367" t="s">
        <v>345</v>
      </c>
      <c r="AZ1367">
        <v>1</v>
      </c>
      <c r="BA1367">
        <v>0</v>
      </c>
      <c r="BB1367">
        <v>0</v>
      </c>
      <c r="BC1367">
        <v>0</v>
      </c>
      <c r="BD1367">
        <v>0</v>
      </c>
      <c r="BE1367">
        <v>0</v>
      </c>
      <c r="BF1367">
        <v>0</v>
      </c>
      <c r="BG1367">
        <v>0</v>
      </c>
      <c r="BH1367">
        <v>0</v>
      </c>
      <c r="BI1367" t="s">
        <v>51</v>
      </c>
      <c r="BJ1367" t="s">
        <v>3795</v>
      </c>
      <c r="BK1367" t="s">
        <v>129</v>
      </c>
      <c r="BL1367" t="s">
        <v>129</v>
      </c>
      <c r="BM1367" t="s">
        <v>129</v>
      </c>
      <c r="BN1367" t="s">
        <v>117</v>
      </c>
      <c r="BO1367" t="s">
        <v>923</v>
      </c>
      <c r="BP1367">
        <v>0</v>
      </c>
      <c r="BQ1367">
        <v>1</v>
      </c>
      <c r="BR1367">
        <v>0</v>
      </c>
      <c r="BS1367">
        <v>0</v>
      </c>
      <c r="BT1367">
        <v>0</v>
      </c>
      <c r="BU1367">
        <v>0</v>
      </c>
      <c r="BV1367">
        <v>0</v>
      </c>
      <c r="BW1367">
        <v>0</v>
      </c>
      <c r="BX1367">
        <v>0</v>
      </c>
      <c r="BY1367">
        <v>0</v>
      </c>
      <c r="BZ1367">
        <v>0</v>
      </c>
      <c r="CA1367">
        <v>0</v>
      </c>
      <c r="CB1367">
        <v>0</v>
      </c>
      <c r="CC1367">
        <v>0</v>
      </c>
      <c r="CD1367">
        <v>0</v>
      </c>
      <c r="CE1367" t="s">
        <v>335</v>
      </c>
      <c r="CF1367" t="s">
        <v>3796</v>
      </c>
      <c r="CG1367" t="s">
        <v>205</v>
      </c>
      <c r="CI1367" t="s">
        <v>128</v>
      </c>
      <c r="CJ1367" t="s">
        <v>51</v>
      </c>
      <c r="CK1367" t="s">
        <v>3797</v>
      </c>
      <c r="CL1367" t="s">
        <v>51</v>
      </c>
      <c r="CM1367" t="s">
        <v>3798</v>
      </c>
      <c r="CN1367" t="s">
        <v>346</v>
      </c>
      <c r="CO1367" t="s">
        <v>749</v>
      </c>
      <c r="CP1367">
        <v>10</v>
      </c>
      <c r="CQ1367" t="s">
        <v>3799</v>
      </c>
      <c r="CR1367" t="s">
        <v>3800</v>
      </c>
      <c r="CS1367" t="s">
        <v>337</v>
      </c>
    </row>
    <row r="1368" spans="1:98" customFormat="1">
      <c r="A1368">
        <v>172027</v>
      </c>
      <c r="B1368" t="s">
        <v>489</v>
      </c>
      <c r="C1368" t="s">
        <v>360</v>
      </c>
      <c r="D1368">
        <v>1969</v>
      </c>
      <c r="E1368">
        <v>57</v>
      </c>
      <c r="F1368" t="s">
        <v>58</v>
      </c>
      <c r="G1368" t="s">
        <v>84</v>
      </c>
      <c r="H1368" t="s">
        <v>765</v>
      </c>
      <c r="I1368" t="s">
        <v>367</v>
      </c>
      <c r="J1368" t="s">
        <v>325</v>
      </c>
      <c r="K1368" s="329">
        <v>46117.416307870371</v>
      </c>
      <c r="L1368" t="s">
        <v>309</v>
      </c>
      <c r="M1368" t="s">
        <v>658</v>
      </c>
      <c r="N1368" t="s">
        <v>660</v>
      </c>
      <c r="O1368" t="s">
        <v>319</v>
      </c>
      <c r="P1368" t="s">
        <v>405</v>
      </c>
      <c r="Q1368" t="s">
        <v>306</v>
      </c>
      <c r="R1368" t="s">
        <v>383</v>
      </c>
      <c r="S1368" t="s">
        <v>122</v>
      </c>
      <c r="T1368" t="s">
        <v>394</v>
      </c>
      <c r="U1368" t="s">
        <v>331</v>
      </c>
      <c r="V1368" t="s">
        <v>111</v>
      </c>
      <c r="W1368" t="s">
        <v>470</v>
      </c>
      <c r="X1368">
        <v>0</v>
      </c>
      <c r="Y1368">
        <v>0</v>
      </c>
      <c r="Z1368">
        <v>1</v>
      </c>
      <c r="AA1368">
        <v>0</v>
      </c>
      <c r="AB1368">
        <v>0</v>
      </c>
      <c r="AC1368">
        <v>0</v>
      </c>
      <c r="AD1368">
        <v>0</v>
      </c>
      <c r="AE1368">
        <v>0</v>
      </c>
      <c r="AF1368">
        <v>0</v>
      </c>
      <c r="AG1368">
        <v>0</v>
      </c>
      <c r="AH1368">
        <v>0</v>
      </c>
      <c r="AI1368">
        <v>0</v>
      </c>
      <c r="AJ1368">
        <v>0</v>
      </c>
      <c r="AK1368">
        <v>0</v>
      </c>
      <c r="AL1368">
        <v>0</v>
      </c>
      <c r="AM1368">
        <v>0</v>
      </c>
      <c r="AN1368">
        <v>0</v>
      </c>
      <c r="AO1368">
        <v>0</v>
      </c>
      <c r="AP1368" t="s">
        <v>345</v>
      </c>
      <c r="AQ1368">
        <v>1</v>
      </c>
      <c r="AR1368">
        <v>0</v>
      </c>
      <c r="AS1368">
        <v>0</v>
      </c>
      <c r="AT1368">
        <v>0</v>
      </c>
      <c r="AU1368">
        <v>0</v>
      </c>
      <c r="AV1368">
        <v>0</v>
      </c>
      <c r="AW1368">
        <v>0</v>
      </c>
      <c r="AX1368">
        <v>0</v>
      </c>
      <c r="AY1368" t="s">
        <v>345</v>
      </c>
      <c r="AZ1368">
        <v>1</v>
      </c>
      <c r="BA1368">
        <v>0</v>
      </c>
      <c r="BB1368">
        <v>0</v>
      </c>
      <c r="BC1368">
        <v>0</v>
      </c>
      <c r="BD1368">
        <v>0</v>
      </c>
      <c r="BE1368">
        <v>0</v>
      </c>
      <c r="BF1368">
        <v>0</v>
      </c>
      <c r="BG1368">
        <v>0</v>
      </c>
      <c r="BH1368">
        <v>0</v>
      </c>
      <c r="BK1368" t="s">
        <v>386</v>
      </c>
      <c r="BL1368" t="s">
        <v>128</v>
      </c>
      <c r="BM1368" t="s">
        <v>130</v>
      </c>
      <c r="BN1368" t="s">
        <v>118</v>
      </c>
      <c r="BO1368" t="s">
        <v>940</v>
      </c>
      <c r="BP1368">
        <v>1</v>
      </c>
      <c r="BQ1368">
        <v>1</v>
      </c>
      <c r="BR1368">
        <v>0</v>
      </c>
      <c r="BS1368">
        <v>0</v>
      </c>
      <c r="BT1368">
        <v>0</v>
      </c>
      <c r="BU1368">
        <v>0</v>
      </c>
      <c r="BV1368">
        <v>0</v>
      </c>
      <c r="BW1368">
        <v>0</v>
      </c>
      <c r="BX1368">
        <v>0</v>
      </c>
      <c r="BY1368">
        <v>0</v>
      </c>
      <c r="BZ1368">
        <v>0</v>
      </c>
      <c r="CA1368">
        <v>0</v>
      </c>
      <c r="CB1368">
        <v>0</v>
      </c>
      <c r="CC1368">
        <v>0</v>
      </c>
      <c r="CD1368">
        <v>0</v>
      </c>
      <c r="CE1368" t="s">
        <v>170</v>
      </c>
      <c r="CG1368" t="s">
        <v>335</v>
      </c>
      <c r="CI1368" t="s">
        <v>128</v>
      </c>
      <c r="CJ1368" t="s">
        <v>51</v>
      </c>
      <c r="CL1368" t="s">
        <v>51</v>
      </c>
      <c r="CN1368" t="s">
        <v>346</v>
      </c>
      <c r="CP1368">
        <v>10</v>
      </c>
      <c r="CS1368" t="s">
        <v>337</v>
      </c>
    </row>
    <row r="1369" spans="1:98" customFormat="1">
      <c r="A1369">
        <v>199036</v>
      </c>
      <c r="B1369" t="s">
        <v>406</v>
      </c>
      <c r="C1369" t="s">
        <v>360</v>
      </c>
      <c r="D1369">
        <v>1973</v>
      </c>
      <c r="E1369">
        <v>53</v>
      </c>
      <c r="F1369" t="s">
        <v>58</v>
      </c>
      <c r="G1369" t="s">
        <v>84</v>
      </c>
      <c r="H1369" t="s">
        <v>781</v>
      </c>
      <c r="I1369" t="s">
        <v>349</v>
      </c>
      <c r="J1369" t="s">
        <v>325</v>
      </c>
      <c r="K1369" s="329">
        <v>46117.411145833335</v>
      </c>
      <c r="L1369" t="s">
        <v>309</v>
      </c>
      <c r="M1369" t="s">
        <v>406</v>
      </c>
      <c r="N1369" t="s">
        <v>407</v>
      </c>
      <c r="O1369" t="s">
        <v>328</v>
      </c>
      <c r="P1369" t="s">
        <v>329</v>
      </c>
      <c r="R1369" t="s">
        <v>122</v>
      </c>
      <c r="S1369" t="s">
        <v>122</v>
      </c>
      <c r="T1369" t="s">
        <v>391</v>
      </c>
      <c r="U1369" t="s">
        <v>331</v>
      </c>
      <c r="V1369" t="s">
        <v>107</v>
      </c>
      <c r="W1369" t="s">
        <v>470</v>
      </c>
      <c r="X1369">
        <v>0</v>
      </c>
      <c r="Y1369">
        <v>0</v>
      </c>
      <c r="Z1369">
        <v>1</v>
      </c>
      <c r="AA1369">
        <v>0</v>
      </c>
      <c r="AB1369">
        <v>0</v>
      </c>
      <c r="AC1369">
        <v>0</v>
      </c>
      <c r="AD1369">
        <v>0</v>
      </c>
      <c r="AE1369">
        <v>0</v>
      </c>
      <c r="AF1369">
        <v>0</v>
      </c>
      <c r="AG1369">
        <v>0</v>
      </c>
      <c r="AH1369">
        <v>0</v>
      </c>
      <c r="AI1369">
        <v>0</v>
      </c>
      <c r="AJ1369">
        <v>0</v>
      </c>
      <c r="AK1369">
        <v>0</v>
      </c>
      <c r="AL1369">
        <v>0</v>
      </c>
      <c r="AM1369">
        <v>0</v>
      </c>
      <c r="AN1369">
        <v>0</v>
      </c>
      <c r="AO1369">
        <v>0</v>
      </c>
      <c r="AP1369" t="s">
        <v>345</v>
      </c>
      <c r="AQ1369">
        <v>1</v>
      </c>
      <c r="AR1369">
        <v>0</v>
      </c>
      <c r="AS1369">
        <v>0</v>
      </c>
      <c r="AT1369">
        <v>0</v>
      </c>
      <c r="AU1369">
        <v>0</v>
      </c>
      <c r="AV1369">
        <v>0</v>
      </c>
      <c r="AW1369">
        <v>0</v>
      </c>
      <c r="AX1369">
        <v>0</v>
      </c>
      <c r="AY1369" t="s">
        <v>345</v>
      </c>
      <c r="AZ1369">
        <v>1</v>
      </c>
      <c r="BA1369">
        <v>0</v>
      </c>
      <c r="BB1369">
        <v>0</v>
      </c>
      <c r="BC1369">
        <v>0</v>
      </c>
      <c r="BD1369">
        <v>0</v>
      </c>
      <c r="BE1369">
        <v>0</v>
      </c>
      <c r="BF1369">
        <v>0</v>
      </c>
      <c r="BG1369">
        <v>0</v>
      </c>
      <c r="BH1369">
        <v>0</v>
      </c>
      <c r="BI1369" t="s">
        <v>52</v>
      </c>
      <c r="BK1369" t="s">
        <v>132</v>
      </c>
      <c r="BL1369" t="s">
        <v>131</v>
      </c>
      <c r="BM1369" t="s">
        <v>130</v>
      </c>
      <c r="BN1369" t="s">
        <v>119</v>
      </c>
      <c r="BO1369" t="s">
        <v>922</v>
      </c>
      <c r="BP1369">
        <v>1</v>
      </c>
      <c r="BQ1369">
        <v>0</v>
      </c>
      <c r="BR1369">
        <v>0</v>
      </c>
      <c r="BS1369">
        <v>0</v>
      </c>
      <c r="BT1369">
        <v>0</v>
      </c>
      <c r="BU1369">
        <v>0</v>
      </c>
      <c r="BV1369">
        <v>0</v>
      </c>
      <c r="BW1369">
        <v>0</v>
      </c>
      <c r="BX1369">
        <v>0</v>
      </c>
      <c r="BY1369">
        <v>0</v>
      </c>
      <c r="BZ1369">
        <v>0</v>
      </c>
      <c r="CA1369">
        <v>0</v>
      </c>
      <c r="CB1369">
        <v>0</v>
      </c>
      <c r="CC1369">
        <v>0</v>
      </c>
      <c r="CD1369">
        <v>0</v>
      </c>
      <c r="CE1369" t="s">
        <v>335</v>
      </c>
      <c r="CG1369" t="s">
        <v>335</v>
      </c>
      <c r="CI1369" t="s">
        <v>129</v>
      </c>
      <c r="CJ1369" t="s">
        <v>52</v>
      </c>
      <c r="CL1369" t="s">
        <v>52</v>
      </c>
      <c r="CN1369" t="s">
        <v>346</v>
      </c>
      <c r="CP1369">
        <v>6</v>
      </c>
    </row>
    <row r="1370" spans="1:98" customFormat="1">
      <c r="A1370">
        <v>198985</v>
      </c>
      <c r="B1370" t="s">
        <v>356</v>
      </c>
      <c r="C1370" t="s">
        <v>322</v>
      </c>
      <c r="D1370">
        <v>1967</v>
      </c>
      <c r="E1370">
        <v>59</v>
      </c>
      <c r="F1370" t="s">
        <v>58</v>
      </c>
      <c r="G1370" t="s">
        <v>69</v>
      </c>
      <c r="H1370" t="s">
        <v>1393</v>
      </c>
      <c r="I1370" t="s">
        <v>478</v>
      </c>
      <c r="J1370" t="s">
        <v>350</v>
      </c>
      <c r="K1370" s="329">
        <v>46117.403831018521</v>
      </c>
      <c r="L1370" t="s">
        <v>309</v>
      </c>
      <c r="M1370" t="s">
        <v>425</v>
      </c>
      <c r="N1370" t="s">
        <v>426</v>
      </c>
      <c r="O1370" t="s">
        <v>364</v>
      </c>
      <c r="P1370" t="s">
        <v>365</v>
      </c>
      <c r="R1370" t="s">
        <v>123</v>
      </c>
      <c r="S1370" t="s">
        <v>122</v>
      </c>
      <c r="T1370" t="s">
        <v>343</v>
      </c>
      <c r="U1370" t="s">
        <v>372</v>
      </c>
      <c r="V1370" t="s">
        <v>107</v>
      </c>
      <c r="W1370" t="s">
        <v>392</v>
      </c>
      <c r="X1370">
        <v>1</v>
      </c>
      <c r="Y1370">
        <v>0</v>
      </c>
      <c r="Z1370">
        <v>0</v>
      </c>
      <c r="AA1370">
        <v>0</v>
      </c>
      <c r="AB1370">
        <v>0</v>
      </c>
      <c r="AC1370">
        <v>0</v>
      </c>
      <c r="AD1370">
        <v>0</v>
      </c>
      <c r="AE1370">
        <v>0</v>
      </c>
      <c r="AF1370">
        <v>0</v>
      </c>
      <c r="AG1370">
        <v>0</v>
      </c>
      <c r="AH1370">
        <v>0</v>
      </c>
      <c r="AI1370">
        <v>0</v>
      </c>
      <c r="AJ1370">
        <v>0</v>
      </c>
      <c r="AK1370">
        <v>0</v>
      </c>
      <c r="AL1370">
        <v>0</v>
      </c>
      <c r="AM1370">
        <v>0</v>
      </c>
      <c r="AN1370">
        <v>0</v>
      </c>
      <c r="AO1370">
        <v>0</v>
      </c>
      <c r="AP1370" t="s">
        <v>375</v>
      </c>
      <c r="AQ1370">
        <v>0</v>
      </c>
      <c r="AR1370">
        <v>1</v>
      </c>
      <c r="AS1370">
        <v>0</v>
      </c>
      <c r="AT1370">
        <v>0</v>
      </c>
      <c r="AU1370">
        <v>0</v>
      </c>
      <c r="AV1370">
        <v>0</v>
      </c>
      <c r="AW1370">
        <v>0</v>
      </c>
      <c r="AX1370">
        <v>0</v>
      </c>
      <c r="AY1370" t="s">
        <v>375</v>
      </c>
      <c r="AZ1370">
        <v>0</v>
      </c>
      <c r="BA1370">
        <v>1</v>
      </c>
      <c r="BB1370">
        <v>0</v>
      </c>
      <c r="BC1370">
        <v>0</v>
      </c>
      <c r="BD1370">
        <v>0</v>
      </c>
      <c r="BE1370">
        <v>0</v>
      </c>
      <c r="BF1370">
        <v>0</v>
      </c>
      <c r="BG1370">
        <v>0</v>
      </c>
      <c r="BH1370">
        <v>0</v>
      </c>
      <c r="BI1370" t="s">
        <v>52</v>
      </c>
      <c r="BK1370" t="s">
        <v>135</v>
      </c>
      <c r="BL1370" t="s">
        <v>135</v>
      </c>
      <c r="BM1370" t="s">
        <v>136</v>
      </c>
      <c r="BN1370" t="s">
        <v>117</v>
      </c>
      <c r="BO1370" t="s">
        <v>922</v>
      </c>
      <c r="BP1370">
        <v>1</v>
      </c>
      <c r="BQ1370">
        <v>0</v>
      </c>
      <c r="BR1370">
        <v>0</v>
      </c>
      <c r="BS1370">
        <v>0</v>
      </c>
      <c r="BT1370">
        <v>0</v>
      </c>
      <c r="BU1370">
        <v>0</v>
      </c>
      <c r="BV1370">
        <v>0</v>
      </c>
      <c r="BW1370">
        <v>0</v>
      </c>
      <c r="BX1370">
        <v>0</v>
      </c>
      <c r="BY1370">
        <v>0</v>
      </c>
      <c r="BZ1370">
        <v>0</v>
      </c>
      <c r="CA1370">
        <v>0</v>
      </c>
      <c r="CB1370">
        <v>0</v>
      </c>
      <c r="CC1370">
        <v>0</v>
      </c>
      <c r="CD1370">
        <v>0</v>
      </c>
      <c r="CE1370" t="s">
        <v>183</v>
      </c>
      <c r="CG1370" t="s">
        <v>335</v>
      </c>
      <c r="CH1370" t="s">
        <v>892</v>
      </c>
      <c r="CI1370" t="s">
        <v>136</v>
      </c>
      <c r="CJ1370" t="s">
        <v>52</v>
      </c>
      <c r="CL1370" t="s">
        <v>52</v>
      </c>
      <c r="CN1370" t="s">
        <v>346</v>
      </c>
      <c r="CP1370">
        <v>8</v>
      </c>
      <c r="CS1370" t="s">
        <v>347</v>
      </c>
    </row>
    <row r="1371" spans="1:98" customFormat="1">
      <c r="A1371">
        <v>198984</v>
      </c>
      <c r="B1371" t="s">
        <v>356</v>
      </c>
      <c r="C1371" t="s">
        <v>360</v>
      </c>
      <c r="D1371">
        <v>1968</v>
      </c>
      <c r="E1371">
        <v>58</v>
      </c>
      <c r="F1371" t="s">
        <v>58</v>
      </c>
      <c r="G1371" t="s">
        <v>69</v>
      </c>
      <c r="H1371" t="s">
        <v>1393</v>
      </c>
      <c r="I1371" t="s">
        <v>440</v>
      </c>
      <c r="J1371" t="s">
        <v>350</v>
      </c>
      <c r="K1371" s="329">
        <v>46117.394513888888</v>
      </c>
      <c r="L1371" t="s">
        <v>309</v>
      </c>
      <c r="M1371" t="s">
        <v>425</v>
      </c>
      <c r="N1371" t="s">
        <v>426</v>
      </c>
      <c r="O1371" t="s">
        <v>364</v>
      </c>
      <c r="P1371" t="s">
        <v>365</v>
      </c>
      <c r="R1371" t="s">
        <v>123</v>
      </c>
      <c r="S1371" t="s">
        <v>122</v>
      </c>
      <c r="T1371" t="s">
        <v>343</v>
      </c>
      <c r="U1371" t="s">
        <v>372</v>
      </c>
      <c r="V1371" t="s">
        <v>107</v>
      </c>
      <c r="W1371" t="s">
        <v>384</v>
      </c>
      <c r="X1371">
        <v>0</v>
      </c>
      <c r="Y1371">
        <v>0</v>
      </c>
      <c r="Z1371">
        <v>0</v>
      </c>
      <c r="AA1371">
        <v>0</v>
      </c>
      <c r="AB1371">
        <v>1</v>
      </c>
      <c r="AC1371">
        <v>0</v>
      </c>
      <c r="AD1371">
        <v>0</v>
      </c>
      <c r="AE1371">
        <v>0</v>
      </c>
      <c r="AF1371">
        <v>0</v>
      </c>
      <c r="AG1371">
        <v>0</v>
      </c>
      <c r="AH1371">
        <v>0</v>
      </c>
      <c r="AI1371">
        <v>0</v>
      </c>
      <c r="AJ1371">
        <v>0</v>
      </c>
      <c r="AK1371">
        <v>0</v>
      </c>
      <c r="AL1371">
        <v>0</v>
      </c>
      <c r="AM1371">
        <v>0</v>
      </c>
      <c r="AN1371">
        <v>0</v>
      </c>
      <c r="AO1371">
        <v>0</v>
      </c>
      <c r="AP1371" t="s">
        <v>510</v>
      </c>
      <c r="AQ1371">
        <v>0</v>
      </c>
      <c r="AR1371">
        <v>0</v>
      </c>
      <c r="AS1371">
        <v>1</v>
      </c>
      <c r="AT1371">
        <v>0</v>
      </c>
      <c r="AU1371">
        <v>0</v>
      </c>
      <c r="AV1371">
        <v>0</v>
      </c>
      <c r="AW1371">
        <v>0</v>
      </c>
      <c r="AX1371">
        <v>0</v>
      </c>
      <c r="AY1371" t="s">
        <v>375</v>
      </c>
      <c r="AZ1371">
        <v>0</v>
      </c>
      <c r="BA1371">
        <v>1</v>
      </c>
      <c r="BB1371">
        <v>0</v>
      </c>
      <c r="BC1371">
        <v>0</v>
      </c>
      <c r="BD1371">
        <v>0</v>
      </c>
      <c r="BE1371">
        <v>0</v>
      </c>
      <c r="BF1371">
        <v>0</v>
      </c>
      <c r="BG1371">
        <v>0</v>
      </c>
      <c r="BH1371">
        <v>0</v>
      </c>
      <c r="BI1371" t="s">
        <v>51</v>
      </c>
      <c r="BK1371" t="s">
        <v>135</v>
      </c>
      <c r="BL1371" t="s">
        <v>133</v>
      </c>
      <c r="BM1371" t="s">
        <v>131</v>
      </c>
      <c r="BN1371" t="s">
        <v>117</v>
      </c>
      <c r="BO1371" t="s">
        <v>924</v>
      </c>
      <c r="BP1371">
        <v>0</v>
      </c>
      <c r="BQ1371">
        <v>0</v>
      </c>
      <c r="BR1371">
        <v>0</v>
      </c>
      <c r="BS1371">
        <v>0</v>
      </c>
      <c r="BT1371">
        <v>0</v>
      </c>
      <c r="BU1371">
        <v>1</v>
      </c>
      <c r="BV1371">
        <v>0</v>
      </c>
      <c r="BW1371">
        <v>0</v>
      </c>
      <c r="BX1371">
        <v>0</v>
      </c>
      <c r="BY1371">
        <v>0</v>
      </c>
      <c r="BZ1371">
        <v>0</v>
      </c>
      <c r="CA1371">
        <v>0</v>
      </c>
      <c r="CB1371">
        <v>0</v>
      </c>
      <c r="CC1371">
        <v>0</v>
      </c>
      <c r="CD1371">
        <v>0</v>
      </c>
      <c r="CE1371" t="s">
        <v>146</v>
      </c>
      <c r="CG1371" t="s">
        <v>200</v>
      </c>
      <c r="CI1371" t="s">
        <v>135</v>
      </c>
      <c r="CJ1371" t="s">
        <v>51</v>
      </c>
      <c r="CL1371" t="s">
        <v>51</v>
      </c>
      <c r="CN1371" t="s">
        <v>346</v>
      </c>
      <c r="CP1371">
        <v>10</v>
      </c>
      <c r="CS1371" t="s">
        <v>347</v>
      </c>
    </row>
    <row r="1372" spans="1:98" customFormat="1">
      <c r="A1372">
        <v>188134</v>
      </c>
      <c r="B1372" t="s">
        <v>658</v>
      </c>
      <c r="C1372" t="s">
        <v>322</v>
      </c>
      <c r="D1372">
        <v>1970</v>
      </c>
      <c r="E1372">
        <v>56</v>
      </c>
      <c r="F1372" t="s">
        <v>58</v>
      </c>
      <c r="G1372" t="s">
        <v>49</v>
      </c>
      <c r="H1372" t="s">
        <v>415</v>
      </c>
      <c r="I1372" t="s">
        <v>478</v>
      </c>
      <c r="J1372" t="s">
        <v>325</v>
      </c>
      <c r="K1372" s="329">
        <v>46117.391331018516</v>
      </c>
      <c r="L1372" t="s">
        <v>309</v>
      </c>
      <c r="M1372" t="s">
        <v>401</v>
      </c>
      <c r="N1372" t="s">
        <v>403</v>
      </c>
      <c r="O1372" t="s">
        <v>404</v>
      </c>
      <c r="P1372" t="s">
        <v>405</v>
      </c>
      <c r="Q1372" t="s">
        <v>306</v>
      </c>
      <c r="R1372" t="s">
        <v>122</v>
      </c>
      <c r="S1372" t="s">
        <v>121</v>
      </c>
      <c r="T1372" t="s">
        <v>121</v>
      </c>
      <c r="U1372" t="s">
        <v>85</v>
      </c>
      <c r="V1372" t="s">
        <v>107</v>
      </c>
      <c r="W1372" t="s">
        <v>384</v>
      </c>
      <c r="X1372">
        <v>0</v>
      </c>
      <c r="Y1372">
        <v>0</v>
      </c>
      <c r="Z1372">
        <v>0</v>
      </c>
      <c r="AA1372">
        <v>0</v>
      </c>
      <c r="AB1372">
        <v>1</v>
      </c>
      <c r="AC1372">
        <v>0</v>
      </c>
      <c r="AD1372">
        <v>0</v>
      </c>
      <c r="AE1372">
        <v>0</v>
      </c>
      <c r="AF1372">
        <v>0</v>
      </c>
      <c r="AG1372">
        <v>0</v>
      </c>
      <c r="AH1372">
        <v>0</v>
      </c>
      <c r="AI1372">
        <v>0</v>
      </c>
      <c r="AJ1372">
        <v>0</v>
      </c>
      <c r="AK1372">
        <v>0</v>
      </c>
      <c r="AL1372">
        <v>0</v>
      </c>
      <c r="AM1372">
        <v>0</v>
      </c>
      <c r="AN1372">
        <v>0</v>
      </c>
      <c r="AO1372">
        <v>0</v>
      </c>
      <c r="AP1372" t="s">
        <v>399</v>
      </c>
      <c r="AQ1372">
        <v>0</v>
      </c>
      <c r="AR1372">
        <v>0</v>
      </c>
      <c r="AS1372">
        <v>0</v>
      </c>
      <c r="AT1372">
        <v>0</v>
      </c>
      <c r="AU1372">
        <v>0</v>
      </c>
      <c r="AV1372">
        <v>0</v>
      </c>
      <c r="AW1372">
        <v>1</v>
      </c>
      <c r="AX1372">
        <v>0</v>
      </c>
      <c r="AY1372" t="s">
        <v>345</v>
      </c>
      <c r="AZ1372">
        <v>1</v>
      </c>
      <c r="BA1372">
        <v>0</v>
      </c>
      <c r="BB1372">
        <v>0</v>
      </c>
      <c r="BC1372">
        <v>0</v>
      </c>
      <c r="BD1372">
        <v>0</v>
      </c>
      <c r="BE1372">
        <v>0</v>
      </c>
      <c r="BF1372">
        <v>0</v>
      </c>
      <c r="BG1372">
        <v>0</v>
      </c>
      <c r="BH1372">
        <v>0</v>
      </c>
      <c r="BK1372" t="s">
        <v>128</v>
      </c>
      <c r="BL1372" t="s">
        <v>130</v>
      </c>
      <c r="BM1372" t="s">
        <v>128</v>
      </c>
      <c r="BN1372" t="s">
        <v>120</v>
      </c>
      <c r="BO1372" t="s">
        <v>924</v>
      </c>
      <c r="BP1372">
        <v>0</v>
      </c>
      <c r="BQ1372">
        <v>0</v>
      </c>
      <c r="BR1372">
        <v>0</v>
      </c>
      <c r="BS1372">
        <v>0</v>
      </c>
      <c r="BT1372">
        <v>0</v>
      </c>
      <c r="BU1372">
        <v>1</v>
      </c>
      <c r="BV1372">
        <v>0</v>
      </c>
      <c r="BW1372">
        <v>0</v>
      </c>
      <c r="BX1372">
        <v>0</v>
      </c>
      <c r="BY1372">
        <v>0</v>
      </c>
      <c r="BZ1372">
        <v>0</v>
      </c>
      <c r="CA1372">
        <v>0</v>
      </c>
      <c r="CB1372">
        <v>0</v>
      </c>
      <c r="CC1372">
        <v>0</v>
      </c>
      <c r="CD1372">
        <v>0</v>
      </c>
      <c r="CE1372" t="s">
        <v>335</v>
      </c>
      <c r="CG1372" t="s">
        <v>335</v>
      </c>
      <c r="CI1372" t="s">
        <v>128</v>
      </c>
      <c r="CJ1372" t="s">
        <v>52</v>
      </c>
      <c r="CL1372" t="s">
        <v>52</v>
      </c>
      <c r="CN1372" t="s">
        <v>346</v>
      </c>
      <c r="CP1372">
        <v>8</v>
      </c>
    </row>
    <row r="1373" spans="1:98" customFormat="1">
      <c r="A1373">
        <v>199035</v>
      </c>
      <c r="B1373" t="s">
        <v>326</v>
      </c>
      <c r="C1373" t="s">
        <v>322</v>
      </c>
      <c r="D1373">
        <v>1975</v>
      </c>
      <c r="E1373">
        <v>51</v>
      </c>
      <c r="F1373" t="s">
        <v>58</v>
      </c>
      <c r="G1373" t="s">
        <v>71</v>
      </c>
      <c r="H1373" t="s">
        <v>779</v>
      </c>
      <c r="I1373" t="s">
        <v>428</v>
      </c>
      <c r="J1373" t="s">
        <v>325</v>
      </c>
      <c r="K1373" s="329">
        <v>46117.365740740737</v>
      </c>
      <c r="L1373" t="s">
        <v>309</v>
      </c>
      <c r="M1373" t="s">
        <v>326</v>
      </c>
      <c r="N1373" t="s">
        <v>327</v>
      </c>
      <c r="O1373" t="s">
        <v>328</v>
      </c>
      <c r="P1373" t="s">
        <v>329</v>
      </c>
      <c r="R1373" t="s">
        <v>123</v>
      </c>
      <c r="S1373" t="s">
        <v>123</v>
      </c>
      <c r="T1373" t="s">
        <v>330</v>
      </c>
      <c r="U1373" t="s">
        <v>331</v>
      </c>
      <c r="V1373" t="s">
        <v>108</v>
      </c>
      <c r="W1373" t="s">
        <v>655</v>
      </c>
      <c r="X1373">
        <v>1</v>
      </c>
      <c r="Y1373">
        <v>1</v>
      </c>
      <c r="Z1373">
        <v>1</v>
      </c>
      <c r="AA1373">
        <v>0</v>
      </c>
      <c r="AB1373">
        <v>0</v>
      </c>
      <c r="AC1373">
        <v>1</v>
      </c>
      <c r="AD1373">
        <v>0</v>
      </c>
      <c r="AE1373">
        <v>0</v>
      </c>
      <c r="AF1373">
        <v>0</v>
      </c>
      <c r="AG1373">
        <v>0</v>
      </c>
      <c r="AH1373">
        <v>0</v>
      </c>
      <c r="AI1373">
        <v>0</v>
      </c>
      <c r="AJ1373">
        <v>0</v>
      </c>
      <c r="AK1373">
        <v>0</v>
      </c>
      <c r="AL1373">
        <v>0</v>
      </c>
      <c r="AM1373">
        <v>0</v>
      </c>
      <c r="AN1373">
        <v>0</v>
      </c>
      <c r="AO1373">
        <v>0</v>
      </c>
      <c r="AP1373" t="s">
        <v>510</v>
      </c>
      <c r="AQ1373">
        <v>0</v>
      </c>
      <c r="AR1373">
        <v>0</v>
      </c>
      <c r="AS1373">
        <v>1</v>
      </c>
      <c r="AT1373">
        <v>0</v>
      </c>
      <c r="AU1373">
        <v>0</v>
      </c>
      <c r="AV1373">
        <v>0</v>
      </c>
      <c r="AW1373">
        <v>0</v>
      </c>
      <c r="AX1373">
        <v>0</v>
      </c>
      <c r="AY1373" t="s">
        <v>334</v>
      </c>
      <c r="AZ1373">
        <v>0</v>
      </c>
      <c r="BA1373">
        <v>0</v>
      </c>
      <c r="BB1373">
        <v>0</v>
      </c>
      <c r="BC1373">
        <v>0</v>
      </c>
      <c r="BD1373">
        <v>0</v>
      </c>
      <c r="BE1373">
        <v>0</v>
      </c>
      <c r="BF1373">
        <v>1</v>
      </c>
      <c r="BG1373">
        <v>0</v>
      </c>
      <c r="BH1373">
        <v>0</v>
      </c>
      <c r="BK1373" t="s">
        <v>135</v>
      </c>
      <c r="BL1373" t="s">
        <v>133</v>
      </c>
      <c r="BM1373" t="s">
        <v>131</v>
      </c>
      <c r="BN1373" t="s">
        <v>117</v>
      </c>
      <c r="BO1373" t="s">
        <v>924</v>
      </c>
      <c r="BP1373">
        <v>0</v>
      </c>
      <c r="BQ1373">
        <v>0</v>
      </c>
      <c r="BR1373">
        <v>0</v>
      </c>
      <c r="BS1373">
        <v>0</v>
      </c>
      <c r="BT1373">
        <v>0</v>
      </c>
      <c r="BU1373">
        <v>1</v>
      </c>
      <c r="BV1373">
        <v>0</v>
      </c>
      <c r="BW1373">
        <v>0</v>
      </c>
      <c r="BX1373">
        <v>0</v>
      </c>
      <c r="BY1373">
        <v>0</v>
      </c>
      <c r="BZ1373">
        <v>0</v>
      </c>
      <c r="CA1373">
        <v>0</v>
      </c>
      <c r="CB1373">
        <v>0</v>
      </c>
      <c r="CC1373">
        <v>0</v>
      </c>
      <c r="CD1373">
        <v>0</v>
      </c>
      <c r="CE1373" t="s">
        <v>176</v>
      </c>
      <c r="CG1373" t="s">
        <v>167</v>
      </c>
      <c r="CH1373" t="s">
        <v>196</v>
      </c>
      <c r="CI1373" t="s">
        <v>386</v>
      </c>
      <c r="CJ1373" t="s">
        <v>52</v>
      </c>
      <c r="CL1373" t="s">
        <v>52</v>
      </c>
      <c r="CN1373" t="s">
        <v>346</v>
      </c>
      <c r="CP1373">
        <v>6</v>
      </c>
      <c r="CQ1373" t="s">
        <v>3801</v>
      </c>
      <c r="CS1373" t="s">
        <v>347</v>
      </c>
    </row>
    <row r="1374" spans="1:98" customFormat="1">
      <c r="A1374">
        <v>199034</v>
      </c>
      <c r="B1374" t="s">
        <v>321</v>
      </c>
      <c r="C1374" t="s">
        <v>360</v>
      </c>
      <c r="D1374">
        <v>1964</v>
      </c>
      <c r="E1374">
        <v>62</v>
      </c>
      <c r="F1374" t="s">
        <v>339</v>
      </c>
      <c r="G1374" t="s">
        <v>74</v>
      </c>
      <c r="H1374" t="s">
        <v>488</v>
      </c>
      <c r="I1374" t="s">
        <v>440</v>
      </c>
      <c r="J1374" t="s">
        <v>350</v>
      </c>
      <c r="K1374" s="329">
        <v>46117.333124999997</v>
      </c>
      <c r="L1374" t="s">
        <v>309</v>
      </c>
      <c r="M1374" t="s">
        <v>1372</v>
      </c>
      <c r="N1374" t="s">
        <v>1402</v>
      </c>
      <c r="O1374" t="s">
        <v>377</v>
      </c>
      <c r="P1374" t="s">
        <v>365</v>
      </c>
      <c r="Q1374" t="s">
        <v>304</v>
      </c>
      <c r="R1374" t="s">
        <v>122</v>
      </c>
      <c r="S1374" t="s">
        <v>122</v>
      </c>
      <c r="T1374" t="s">
        <v>330</v>
      </c>
      <c r="U1374" t="s">
        <v>331</v>
      </c>
      <c r="V1374" t="s">
        <v>111</v>
      </c>
      <c r="W1374" t="s">
        <v>354</v>
      </c>
      <c r="X1374">
        <v>0</v>
      </c>
      <c r="Y1374">
        <v>1</v>
      </c>
      <c r="Z1374">
        <v>0</v>
      </c>
      <c r="AA1374">
        <v>1</v>
      </c>
      <c r="AB1374">
        <v>0</v>
      </c>
      <c r="AC1374">
        <v>0</v>
      </c>
      <c r="AD1374">
        <v>0</v>
      </c>
      <c r="AE1374">
        <v>0</v>
      </c>
      <c r="AF1374">
        <v>0</v>
      </c>
      <c r="AG1374">
        <v>0</v>
      </c>
      <c r="AH1374">
        <v>0</v>
      </c>
      <c r="AI1374">
        <v>0</v>
      </c>
      <c r="AJ1374">
        <v>0</v>
      </c>
      <c r="AK1374">
        <v>0</v>
      </c>
      <c r="AL1374">
        <v>0</v>
      </c>
      <c r="AM1374">
        <v>0</v>
      </c>
      <c r="AN1374">
        <v>0</v>
      </c>
      <c r="AO1374">
        <v>0</v>
      </c>
      <c r="AP1374" t="s">
        <v>345</v>
      </c>
      <c r="AQ1374">
        <v>1</v>
      </c>
      <c r="AR1374">
        <v>0</v>
      </c>
      <c r="AS1374">
        <v>0</v>
      </c>
      <c r="AT1374">
        <v>0</v>
      </c>
      <c r="AU1374">
        <v>0</v>
      </c>
      <c r="AV1374">
        <v>0</v>
      </c>
      <c r="AW1374">
        <v>0</v>
      </c>
      <c r="AX1374">
        <v>0</v>
      </c>
      <c r="AY1374" t="s">
        <v>345</v>
      </c>
      <c r="AZ1374">
        <v>1</v>
      </c>
      <c r="BA1374">
        <v>0</v>
      </c>
      <c r="BB1374">
        <v>0</v>
      </c>
      <c r="BC1374">
        <v>0</v>
      </c>
      <c r="BD1374">
        <v>0</v>
      </c>
      <c r="BE1374">
        <v>0</v>
      </c>
      <c r="BF1374">
        <v>0</v>
      </c>
      <c r="BG1374">
        <v>0</v>
      </c>
      <c r="BH1374">
        <v>0</v>
      </c>
      <c r="BK1374" t="s">
        <v>131</v>
      </c>
      <c r="BL1374" t="s">
        <v>131</v>
      </c>
      <c r="BM1374" t="s">
        <v>131</v>
      </c>
      <c r="BN1374" t="s">
        <v>119</v>
      </c>
      <c r="BO1374" t="s">
        <v>924</v>
      </c>
      <c r="BP1374">
        <v>0</v>
      </c>
      <c r="BQ1374">
        <v>0</v>
      </c>
      <c r="BR1374">
        <v>0</v>
      </c>
      <c r="BS1374">
        <v>0</v>
      </c>
      <c r="BT1374">
        <v>0</v>
      </c>
      <c r="BU1374">
        <v>1</v>
      </c>
      <c r="BV1374">
        <v>0</v>
      </c>
      <c r="BW1374">
        <v>0</v>
      </c>
      <c r="BX1374">
        <v>0</v>
      </c>
      <c r="BY1374">
        <v>0</v>
      </c>
      <c r="BZ1374">
        <v>0</v>
      </c>
      <c r="CA1374">
        <v>0</v>
      </c>
      <c r="CB1374">
        <v>0</v>
      </c>
      <c r="CC1374">
        <v>0</v>
      </c>
      <c r="CD1374">
        <v>0</v>
      </c>
      <c r="CE1374" t="s">
        <v>139</v>
      </c>
      <c r="CG1374" t="s">
        <v>205</v>
      </c>
      <c r="CI1374" t="s">
        <v>132</v>
      </c>
      <c r="CJ1374" t="s">
        <v>52</v>
      </c>
      <c r="CL1374" t="s">
        <v>52</v>
      </c>
      <c r="CN1374" t="s">
        <v>346</v>
      </c>
      <c r="CP1374">
        <v>7</v>
      </c>
      <c r="CS1374" t="s">
        <v>347</v>
      </c>
    </row>
    <row r="1375" spans="1:98" customFormat="1">
      <c r="A1375">
        <v>130145</v>
      </c>
      <c r="B1375" t="s">
        <v>321</v>
      </c>
      <c r="C1375" t="s">
        <v>360</v>
      </c>
      <c r="D1375">
        <v>1967</v>
      </c>
      <c r="E1375">
        <v>59</v>
      </c>
      <c r="F1375" t="s">
        <v>58</v>
      </c>
      <c r="G1375" t="s">
        <v>74</v>
      </c>
      <c r="H1375" t="s">
        <v>488</v>
      </c>
      <c r="I1375" t="s">
        <v>349</v>
      </c>
      <c r="J1375" t="s">
        <v>350</v>
      </c>
      <c r="K1375" s="329">
        <v>46117.332314814812</v>
      </c>
      <c r="L1375" t="s">
        <v>309</v>
      </c>
      <c r="M1375" t="s">
        <v>1372</v>
      </c>
      <c r="N1375" t="s">
        <v>1402</v>
      </c>
      <c r="O1375" t="s">
        <v>377</v>
      </c>
      <c r="P1375" t="s">
        <v>365</v>
      </c>
      <c r="Q1375" t="s">
        <v>304</v>
      </c>
      <c r="R1375" t="s">
        <v>122</v>
      </c>
      <c r="S1375" t="s">
        <v>122</v>
      </c>
      <c r="T1375" t="s">
        <v>330</v>
      </c>
      <c r="U1375" t="s">
        <v>331</v>
      </c>
      <c r="V1375" t="s">
        <v>111</v>
      </c>
      <c r="W1375" t="s">
        <v>344</v>
      </c>
      <c r="X1375">
        <v>0</v>
      </c>
      <c r="Y1375">
        <v>0</v>
      </c>
      <c r="Z1375">
        <v>0</v>
      </c>
      <c r="AA1375">
        <v>1</v>
      </c>
      <c r="AB1375">
        <v>0</v>
      </c>
      <c r="AC1375">
        <v>0</v>
      </c>
      <c r="AD1375">
        <v>0</v>
      </c>
      <c r="AE1375">
        <v>0</v>
      </c>
      <c r="AF1375">
        <v>0</v>
      </c>
      <c r="AG1375">
        <v>0</v>
      </c>
      <c r="AH1375">
        <v>0</v>
      </c>
      <c r="AI1375">
        <v>0</v>
      </c>
      <c r="AJ1375">
        <v>0</v>
      </c>
      <c r="AK1375">
        <v>0</v>
      </c>
      <c r="AL1375">
        <v>0</v>
      </c>
      <c r="AM1375">
        <v>0</v>
      </c>
      <c r="AN1375">
        <v>0</v>
      </c>
      <c r="AO1375">
        <v>0</v>
      </c>
      <c r="AP1375" t="s">
        <v>345</v>
      </c>
      <c r="AQ1375">
        <v>1</v>
      </c>
      <c r="AR1375">
        <v>0</v>
      </c>
      <c r="AS1375">
        <v>0</v>
      </c>
      <c r="AT1375">
        <v>0</v>
      </c>
      <c r="AU1375">
        <v>0</v>
      </c>
      <c r="AV1375">
        <v>0</v>
      </c>
      <c r="AW1375">
        <v>0</v>
      </c>
      <c r="AX1375">
        <v>0</v>
      </c>
      <c r="AY1375" t="s">
        <v>345</v>
      </c>
      <c r="AZ1375">
        <v>1</v>
      </c>
      <c r="BA1375">
        <v>0</v>
      </c>
      <c r="BB1375">
        <v>0</v>
      </c>
      <c r="BC1375">
        <v>0</v>
      </c>
      <c r="BD1375">
        <v>0</v>
      </c>
      <c r="BE1375">
        <v>0</v>
      </c>
      <c r="BF1375">
        <v>0</v>
      </c>
      <c r="BG1375">
        <v>0</v>
      </c>
      <c r="BH1375">
        <v>0</v>
      </c>
      <c r="BI1375" t="s">
        <v>53</v>
      </c>
      <c r="BK1375" t="s">
        <v>132</v>
      </c>
      <c r="BL1375" t="s">
        <v>130</v>
      </c>
      <c r="BM1375" t="s">
        <v>131</v>
      </c>
      <c r="BN1375" t="s">
        <v>118</v>
      </c>
      <c r="BO1375" t="s">
        <v>924</v>
      </c>
      <c r="BP1375">
        <v>0</v>
      </c>
      <c r="BQ1375">
        <v>0</v>
      </c>
      <c r="BR1375">
        <v>0</v>
      </c>
      <c r="BS1375">
        <v>0</v>
      </c>
      <c r="BT1375">
        <v>0</v>
      </c>
      <c r="BU1375">
        <v>1</v>
      </c>
      <c r="BV1375">
        <v>0</v>
      </c>
      <c r="BW1375">
        <v>0</v>
      </c>
      <c r="BX1375">
        <v>0</v>
      </c>
      <c r="BY1375">
        <v>0</v>
      </c>
      <c r="BZ1375">
        <v>0</v>
      </c>
      <c r="CA1375">
        <v>0</v>
      </c>
      <c r="CB1375">
        <v>0</v>
      </c>
      <c r="CC1375">
        <v>0</v>
      </c>
      <c r="CD1375">
        <v>0</v>
      </c>
      <c r="CE1375" t="s">
        <v>137</v>
      </c>
      <c r="CG1375" t="s">
        <v>139</v>
      </c>
      <c r="CI1375" t="s">
        <v>131</v>
      </c>
      <c r="CJ1375" t="s">
        <v>52</v>
      </c>
      <c r="CL1375" t="s">
        <v>52</v>
      </c>
      <c r="CN1375" t="s">
        <v>346</v>
      </c>
      <c r="CP1375">
        <v>5</v>
      </c>
      <c r="CQ1375" t="s">
        <v>1381</v>
      </c>
      <c r="CR1375" t="s">
        <v>3802</v>
      </c>
      <c r="CS1375" t="s">
        <v>347</v>
      </c>
    </row>
    <row r="1376" spans="1:98" customFormat="1">
      <c r="A1376">
        <v>199033</v>
      </c>
      <c r="B1376" t="s">
        <v>751</v>
      </c>
      <c r="C1376" t="s">
        <v>360</v>
      </c>
      <c r="D1376">
        <v>1965</v>
      </c>
      <c r="E1376">
        <v>61</v>
      </c>
      <c r="F1376" t="s">
        <v>339</v>
      </c>
      <c r="G1376" t="s">
        <v>84</v>
      </c>
      <c r="H1376" t="s">
        <v>865</v>
      </c>
      <c r="I1376" t="s">
        <v>361</v>
      </c>
      <c r="J1376" t="s">
        <v>350</v>
      </c>
      <c r="K1376" s="329">
        <v>46117.323472222219</v>
      </c>
      <c r="L1376" t="s">
        <v>309</v>
      </c>
      <c r="M1376" t="s">
        <v>751</v>
      </c>
      <c r="N1376" t="s">
        <v>752</v>
      </c>
      <c r="O1376" t="s">
        <v>453</v>
      </c>
      <c r="P1376" t="s">
        <v>342</v>
      </c>
      <c r="Q1376" t="s">
        <v>307</v>
      </c>
      <c r="R1376" t="s">
        <v>122</v>
      </c>
      <c r="S1376" t="s">
        <v>122</v>
      </c>
      <c r="T1376" t="s">
        <v>394</v>
      </c>
      <c r="U1376" t="s">
        <v>331</v>
      </c>
      <c r="V1376" t="s">
        <v>3803</v>
      </c>
      <c r="W1376" t="s">
        <v>470</v>
      </c>
      <c r="X1376">
        <v>0</v>
      </c>
      <c r="Y1376">
        <v>0</v>
      </c>
      <c r="Z1376">
        <v>1</v>
      </c>
      <c r="AA1376">
        <v>0</v>
      </c>
      <c r="AB1376">
        <v>0</v>
      </c>
      <c r="AC1376">
        <v>0</v>
      </c>
      <c r="AD1376">
        <v>0</v>
      </c>
      <c r="AE1376">
        <v>0</v>
      </c>
      <c r="AF1376">
        <v>0</v>
      </c>
      <c r="AG1376">
        <v>0</v>
      </c>
      <c r="AH1376">
        <v>0</v>
      </c>
      <c r="AI1376">
        <v>0</v>
      </c>
      <c r="AJ1376">
        <v>0</v>
      </c>
      <c r="AK1376">
        <v>0</v>
      </c>
      <c r="AL1376">
        <v>0</v>
      </c>
      <c r="AM1376">
        <v>0</v>
      </c>
      <c r="AN1376">
        <v>0</v>
      </c>
      <c r="AO1376">
        <v>0</v>
      </c>
      <c r="AP1376" t="s">
        <v>345</v>
      </c>
      <c r="AQ1376">
        <v>1</v>
      </c>
      <c r="AR1376">
        <v>0</v>
      </c>
      <c r="AS1376">
        <v>0</v>
      </c>
      <c r="AT1376">
        <v>0</v>
      </c>
      <c r="AU1376">
        <v>0</v>
      </c>
      <c r="AV1376">
        <v>0</v>
      </c>
      <c r="AW1376">
        <v>0</v>
      </c>
      <c r="AX1376">
        <v>0</v>
      </c>
      <c r="AY1376" t="s">
        <v>345</v>
      </c>
      <c r="AZ1376">
        <v>1</v>
      </c>
      <c r="BA1376">
        <v>0</v>
      </c>
      <c r="BB1376">
        <v>0</v>
      </c>
      <c r="BC1376">
        <v>0</v>
      </c>
      <c r="BD1376">
        <v>0</v>
      </c>
      <c r="BE1376">
        <v>0</v>
      </c>
      <c r="BF1376">
        <v>0</v>
      </c>
      <c r="BG1376">
        <v>0</v>
      </c>
      <c r="BH1376">
        <v>0</v>
      </c>
      <c r="BK1376" t="s">
        <v>132</v>
      </c>
      <c r="BL1376" t="s">
        <v>128</v>
      </c>
      <c r="BM1376" t="s">
        <v>132</v>
      </c>
      <c r="BN1376" t="s">
        <v>118</v>
      </c>
      <c r="BO1376" t="s">
        <v>924</v>
      </c>
      <c r="BP1376">
        <v>0</v>
      </c>
      <c r="BQ1376">
        <v>0</v>
      </c>
      <c r="BR1376">
        <v>0</v>
      </c>
      <c r="BS1376">
        <v>0</v>
      </c>
      <c r="BT1376">
        <v>0</v>
      </c>
      <c r="BU1376">
        <v>1</v>
      </c>
      <c r="BV1376">
        <v>0</v>
      </c>
      <c r="BW1376">
        <v>0</v>
      </c>
      <c r="BX1376">
        <v>0</v>
      </c>
      <c r="BY1376">
        <v>0</v>
      </c>
      <c r="BZ1376">
        <v>0</v>
      </c>
      <c r="CA1376">
        <v>0</v>
      </c>
      <c r="CB1376">
        <v>0</v>
      </c>
      <c r="CC1376">
        <v>0</v>
      </c>
      <c r="CD1376">
        <v>0</v>
      </c>
      <c r="CE1376" t="s">
        <v>335</v>
      </c>
      <c r="CG1376" t="s">
        <v>335</v>
      </c>
      <c r="CI1376" t="s">
        <v>132</v>
      </c>
      <c r="CJ1376" t="s">
        <v>52</v>
      </c>
      <c r="CL1376" t="s">
        <v>52</v>
      </c>
      <c r="CN1376" t="s">
        <v>346</v>
      </c>
      <c r="CP1376">
        <v>8</v>
      </c>
    </row>
    <row r="1377" spans="1:98" customFormat="1">
      <c r="A1377">
        <v>188033</v>
      </c>
      <c r="B1377" t="s">
        <v>356</v>
      </c>
      <c r="C1377" t="s">
        <v>322</v>
      </c>
      <c r="D1377">
        <v>1962</v>
      </c>
      <c r="E1377">
        <v>64</v>
      </c>
      <c r="F1377" t="s">
        <v>339</v>
      </c>
      <c r="G1377" t="s">
        <v>85</v>
      </c>
      <c r="H1377" t="s">
        <v>635</v>
      </c>
      <c r="I1377" t="s">
        <v>367</v>
      </c>
      <c r="J1377" t="s">
        <v>350</v>
      </c>
      <c r="K1377" s="329">
        <v>46117.290578703702</v>
      </c>
      <c r="L1377" t="s">
        <v>309</v>
      </c>
      <c r="M1377" t="s">
        <v>438</v>
      </c>
      <c r="N1377" t="s">
        <v>441</v>
      </c>
      <c r="O1377" t="s">
        <v>442</v>
      </c>
      <c r="P1377" t="s">
        <v>405</v>
      </c>
      <c r="R1377" t="s">
        <v>122</v>
      </c>
      <c r="S1377" t="s">
        <v>122</v>
      </c>
      <c r="T1377" t="s">
        <v>394</v>
      </c>
      <c r="U1377" t="s">
        <v>331</v>
      </c>
      <c r="V1377" t="s">
        <v>107</v>
      </c>
      <c r="W1377" t="s">
        <v>1105</v>
      </c>
      <c r="X1377">
        <v>0</v>
      </c>
      <c r="Y1377">
        <v>0</v>
      </c>
      <c r="Z1377">
        <v>0</v>
      </c>
      <c r="AA1377">
        <v>1</v>
      </c>
      <c r="AB1377">
        <v>1</v>
      </c>
      <c r="AC1377">
        <v>0</v>
      </c>
      <c r="AD1377">
        <v>1</v>
      </c>
      <c r="AE1377">
        <v>0</v>
      </c>
      <c r="AF1377">
        <v>0</v>
      </c>
      <c r="AG1377">
        <v>0</v>
      </c>
      <c r="AH1377">
        <v>0</v>
      </c>
      <c r="AI1377">
        <v>0</v>
      </c>
      <c r="AJ1377">
        <v>0</v>
      </c>
      <c r="AK1377">
        <v>0</v>
      </c>
      <c r="AL1377">
        <v>0</v>
      </c>
      <c r="AM1377">
        <v>0</v>
      </c>
      <c r="AN1377">
        <v>0</v>
      </c>
      <c r="AO1377">
        <v>0</v>
      </c>
      <c r="AP1377" t="s">
        <v>345</v>
      </c>
      <c r="AQ1377">
        <v>1</v>
      </c>
      <c r="AR1377">
        <v>0</v>
      </c>
      <c r="AS1377">
        <v>0</v>
      </c>
      <c r="AT1377">
        <v>0</v>
      </c>
      <c r="AU1377">
        <v>0</v>
      </c>
      <c r="AV1377">
        <v>0</v>
      </c>
      <c r="AW1377">
        <v>0</v>
      </c>
      <c r="AX1377">
        <v>0</v>
      </c>
      <c r="AY1377" t="s">
        <v>345</v>
      </c>
      <c r="AZ1377">
        <v>1</v>
      </c>
      <c r="BA1377">
        <v>0</v>
      </c>
      <c r="BB1377">
        <v>0</v>
      </c>
      <c r="BC1377">
        <v>0</v>
      </c>
      <c r="BD1377">
        <v>0</v>
      </c>
      <c r="BE1377">
        <v>0</v>
      </c>
      <c r="BF1377">
        <v>0</v>
      </c>
      <c r="BG1377">
        <v>0</v>
      </c>
      <c r="BH1377">
        <v>0</v>
      </c>
      <c r="BI1377" t="s">
        <v>51</v>
      </c>
      <c r="BK1377" t="s">
        <v>131</v>
      </c>
      <c r="BL1377" t="s">
        <v>130</v>
      </c>
      <c r="BM1377" t="s">
        <v>132</v>
      </c>
      <c r="BN1377" t="s">
        <v>118</v>
      </c>
      <c r="BO1377" t="s">
        <v>1444</v>
      </c>
      <c r="BP1377">
        <v>0</v>
      </c>
      <c r="BQ1377">
        <v>1</v>
      </c>
      <c r="BR1377">
        <v>0</v>
      </c>
      <c r="BS1377">
        <v>0</v>
      </c>
      <c r="BT1377">
        <v>0</v>
      </c>
      <c r="BU1377">
        <v>0</v>
      </c>
      <c r="BV1377">
        <v>0</v>
      </c>
      <c r="BW1377">
        <v>0</v>
      </c>
      <c r="BX1377">
        <v>0</v>
      </c>
      <c r="BY1377">
        <v>0</v>
      </c>
      <c r="BZ1377">
        <v>0</v>
      </c>
      <c r="CA1377">
        <v>1</v>
      </c>
      <c r="CB1377">
        <v>0</v>
      </c>
      <c r="CC1377">
        <v>0</v>
      </c>
      <c r="CD1377">
        <v>0</v>
      </c>
      <c r="CE1377" t="s">
        <v>143</v>
      </c>
      <c r="CG1377" t="s">
        <v>335</v>
      </c>
      <c r="CH1377" t="s">
        <v>3235</v>
      </c>
      <c r="CI1377" t="s">
        <v>133</v>
      </c>
      <c r="CJ1377" t="s">
        <v>54</v>
      </c>
      <c r="CK1377" t="s">
        <v>3804</v>
      </c>
      <c r="CL1377" t="s">
        <v>54</v>
      </c>
      <c r="CN1377" t="s">
        <v>346</v>
      </c>
      <c r="CP1377">
        <v>8</v>
      </c>
      <c r="CS1377" t="s">
        <v>337</v>
      </c>
    </row>
    <row r="1378" spans="1:98" customFormat="1">
      <c r="A1378">
        <v>188070</v>
      </c>
      <c r="B1378" t="s">
        <v>321</v>
      </c>
      <c r="C1378" t="s">
        <v>360</v>
      </c>
      <c r="D1378">
        <v>1974</v>
      </c>
      <c r="E1378">
        <v>52</v>
      </c>
      <c r="F1378" t="s">
        <v>58</v>
      </c>
      <c r="G1378" t="s">
        <v>85</v>
      </c>
      <c r="H1378" t="s">
        <v>635</v>
      </c>
      <c r="I1378" t="s">
        <v>478</v>
      </c>
      <c r="J1378" t="s">
        <v>325</v>
      </c>
      <c r="K1378" s="329">
        <v>46117.289814814816</v>
      </c>
      <c r="L1378" t="s">
        <v>309</v>
      </c>
      <c r="M1378" t="s">
        <v>438</v>
      </c>
      <c r="N1378" t="s">
        <v>441</v>
      </c>
      <c r="O1378" t="s">
        <v>442</v>
      </c>
      <c r="P1378" t="s">
        <v>405</v>
      </c>
      <c r="R1378" t="s">
        <v>122</v>
      </c>
      <c r="S1378" t="s">
        <v>122</v>
      </c>
      <c r="T1378" t="s">
        <v>394</v>
      </c>
      <c r="U1378" t="s">
        <v>331</v>
      </c>
      <c r="V1378" t="s">
        <v>107</v>
      </c>
      <c r="W1378" t="s">
        <v>498</v>
      </c>
      <c r="X1378">
        <v>0</v>
      </c>
      <c r="Y1378">
        <v>0</v>
      </c>
      <c r="Z1378">
        <v>1</v>
      </c>
      <c r="AA1378">
        <v>1</v>
      </c>
      <c r="AB1378">
        <v>0</v>
      </c>
      <c r="AC1378">
        <v>0</v>
      </c>
      <c r="AD1378">
        <v>0</v>
      </c>
      <c r="AE1378">
        <v>0</v>
      </c>
      <c r="AF1378">
        <v>0</v>
      </c>
      <c r="AG1378">
        <v>0</v>
      </c>
      <c r="AH1378">
        <v>0</v>
      </c>
      <c r="AI1378">
        <v>0</v>
      </c>
      <c r="AJ1378">
        <v>0</v>
      </c>
      <c r="AK1378">
        <v>0</v>
      </c>
      <c r="AL1378">
        <v>0</v>
      </c>
      <c r="AM1378">
        <v>0</v>
      </c>
      <c r="AN1378">
        <v>0</v>
      </c>
      <c r="AO1378">
        <v>0</v>
      </c>
      <c r="AP1378" t="s">
        <v>345</v>
      </c>
      <c r="AQ1378">
        <v>1</v>
      </c>
      <c r="AR1378">
        <v>0</v>
      </c>
      <c r="AS1378">
        <v>0</v>
      </c>
      <c r="AT1378">
        <v>0</v>
      </c>
      <c r="AU1378">
        <v>0</v>
      </c>
      <c r="AV1378">
        <v>0</v>
      </c>
      <c r="AW1378">
        <v>0</v>
      </c>
      <c r="AX1378">
        <v>0</v>
      </c>
      <c r="AY1378" t="s">
        <v>345</v>
      </c>
      <c r="AZ1378">
        <v>1</v>
      </c>
      <c r="BA1378">
        <v>0</v>
      </c>
      <c r="BB1378">
        <v>0</v>
      </c>
      <c r="BC1378">
        <v>0</v>
      </c>
      <c r="BD1378">
        <v>0</v>
      </c>
      <c r="BE1378">
        <v>0</v>
      </c>
      <c r="BF1378">
        <v>0</v>
      </c>
      <c r="BG1378">
        <v>0</v>
      </c>
      <c r="BH1378">
        <v>0</v>
      </c>
      <c r="BK1378" t="s">
        <v>132</v>
      </c>
      <c r="BL1378" t="s">
        <v>130</v>
      </c>
      <c r="BM1378" t="s">
        <v>133</v>
      </c>
      <c r="BN1378" t="s">
        <v>118</v>
      </c>
      <c r="BO1378" t="s">
        <v>962</v>
      </c>
      <c r="BP1378">
        <v>0</v>
      </c>
      <c r="BQ1378">
        <v>1</v>
      </c>
      <c r="BR1378">
        <v>1</v>
      </c>
      <c r="BS1378">
        <v>0</v>
      </c>
      <c r="BT1378">
        <v>0</v>
      </c>
      <c r="BU1378">
        <v>1</v>
      </c>
      <c r="BV1378">
        <v>0</v>
      </c>
      <c r="BW1378">
        <v>0</v>
      </c>
      <c r="BX1378">
        <v>0</v>
      </c>
      <c r="BY1378">
        <v>0</v>
      </c>
      <c r="BZ1378">
        <v>0</v>
      </c>
      <c r="CA1378">
        <v>0</v>
      </c>
      <c r="CB1378">
        <v>0</v>
      </c>
      <c r="CC1378">
        <v>0</v>
      </c>
      <c r="CD1378">
        <v>0</v>
      </c>
      <c r="CE1378" t="s">
        <v>335</v>
      </c>
      <c r="CG1378" t="s">
        <v>335</v>
      </c>
      <c r="CI1378" t="s">
        <v>131</v>
      </c>
      <c r="CJ1378" t="s">
        <v>51</v>
      </c>
      <c r="CL1378" t="s">
        <v>52</v>
      </c>
      <c r="CN1378" t="s">
        <v>346</v>
      </c>
      <c r="CP1378">
        <v>8</v>
      </c>
    </row>
    <row r="1379" spans="1:98" customFormat="1">
      <c r="A1379">
        <v>160657</v>
      </c>
      <c r="B1379" t="s">
        <v>417</v>
      </c>
      <c r="C1379" t="s">
        <v>360</v>
      </c>
      <c r="D1379">
        <v>1975</v>
      </c>
      <c r="E1379">
        <v>51</v>
      </c>
      <c r="F1379" t="s">
        <v>58</v>
      </c>
      <c r="G1379" t="s">
        <v>49</v>
      </c>
      <c r="H1379" t="s">
        <v>328</v>
      </c>
      <c r="I1379" t="s">
        <v>424</v>
      </c>
      <c r="J1379" t="s">
        <v>325</v>
      </c>
      <c r="K1379" s="329">
        <v>46117.023287037038</v>
      </c>
      <c r="L1379" t="s">
        <v>309</v>
      </c>
      <c r="M1379" t="s">
        <v>1372</v>
      </c>
      <c r="N1379" t="s">
        <v>1402</v>
      </c>
      <c r="O1379" t="s">
        <v>377</v>
      </c>
      <c r="P1379" t="s">
        <v>365</v>
      </c>
      <c r="Q1379" t="s">
        <v>304</v>
      </c>
      <c r="R1379" t="s">
        <v>383</v>
      </c>
      <c r="S1379" t="s">
        <v>121</v>
      </c>
      <c r="T1379" t="s">
        <v>121</v>
      </c>
      <c r="U1379" t="s">
        <v>331</v>
      </c>
      <c r="V1379" t="s">
        <v>107</v>
      </c>
      <c r="W1379" t="s">
        <v>344</v>
      </c>
      <c r="X1379">
        <v>0</v>
      </c>
      <c r="Y1379">
        <v>0</v>
      </c>
      <c r="Z1379">
        <v>0</v>
      </c>
      <c r="AA1379">
        <v>1</v>
      </c>
      <c r="AB1379">
        <v>0</v>
      </c>
      <c r="AC1379">
        <v>0</v>
      </c>
      <c r="AD1379">
        <v>0</v>
      </c>
      <c r="AE1379">
        <v>0</v>
      </c>
      <c r="AF1379">
        <v>0</v>
      </c>
      <c r="AG1379">
        <v>0</v>
      </c>
      <c r="AH1379">
        <v>0</v>
      </c>
      <c r="AI1379">
        <v>0</v>
      </c>
      <c r="AJ1379">
        <v>0</v>
      </c>
      <c r="AK1379">
        <v>0</v>
      </c>
      <c r="AL1379">
        <v>0</v>
      </c>
      <c r="AM1379">
        <v>0</v>
      </c>
      <c r="AN1379">
        <v>0</v>
      </c>
      <c r="AO1379">
        <v>0</v>
      </c>
      <c r="AP1379" t="s">
        <v>399</v>
      </c>
      <c r="AQ1379">
        <v>0</v>
      </c>
      <c r="AR1379">
        <v>0</v>
      </c>
      <c r="AS1379">
        <v>0</v>
      </c>
      <c r="AT1379">
        <v>0</v>
      </c>
      <c r="AU1379">
        <v>0</v>
      </c>
      <c r="AV1379">
        <v>0</v>
      </c>
      <c r="AW1379">
        <v>1</v>
      </c>
      <c r="AX1379">
        <v>0</v>
      </c>
      <c r="AY1379" t="s">
        <v>345</v>
      </c>
      <c r="AZ1379">
        <v>1</v>
      </c>
      <c r="BA1379">
        <v>0</v>
      </c>
      <c r="BB1379">
        <v>0</v>
      </c>
      <c r="BC1379">
        <v>0</v>
      </c>
      <c r="BD1379">
        <v>0</v>
      </c>
      <c r="BE1379">
        <v>0</v>
      </c>
      <c r="BF1379">
        <v>0</v>
      </c>
      <c r="BG1379">
        <v>0</v>
      </c>
      <c r="BH1379">
        <v>0</v>
      </c>
      <c r="BK1379" t="s">
        <v>127</v>
      </c>
      <c r="BL1379" t="s">
        <v>127</v>
      </c>
      <c r="BM1379" t="s">
        <v>127</v>
      </c>
      <c r="BN1379" t="s">
        <v>118</v>
      </c>
      <c r="BO1379" t="s">
        <v>924</v>
      </c>
      <c r="BP1379">
        <v>0</v>
      </c>
      <c r="BQ1379">
        <v>0</v>
      </c>
      <c r="BR1379">
        <v>0</v>
      </c>
      <c r="BS1379">
        <v>0</v>
      </c>
      <c r="BT1379">
        <v>0</v>
      </c>
      <c r="BU1379">
        <v>1</v>
      </c>
      <c r="BV1379">
        <v>0</v>
      </c>
      <c r="BW1379">
        <v>0</v>
      </c>
      <c r="BX1379">
        <v>0</v>
      </c>
      <c r="BY1379">
        <v>0</v>
      </c>
      <c r="BZ1379">
        <v>0</v>
      </c>
      <c r="CA1379">
        <v>0</v>
      </c>
      <c r="CB1379">
        <v>0</v>
      </c>
      <c r="CC1379">
        <v>0</v>
      </c>
      <c r="CD1379">
        <v>0</v>
      </c>
      <c r="CE1379" t="s">
        <v>335</v>
      </c>
      <c r="CG1379" t="s">
        <v>139</v>
      </c>
      <c r="CI1379" t="s">
        <v>127</v>
      </c>
      <c r="CJ1379" t="s">
        <v>53</v>
      </c>
      <c r="CL1379" t="s">
        <v>53</v>
      </c>
      <c r="CN1379" t="s">
        <v>336</v>
      </c>
      <c r="CP1379">
        <v>5</v>
      </c>
      <c r="CS1379" t="s">
        <v>337</v>
      </c>
    </row>
    <row r="1380" spans="1:98" customFormat="1">
      <c r="A1380">
        <v>198988</v>
      </c>
      <c r="B1380" t="s">
        <v>356</v>
      </c>
      <c r="C1380" t="s">
        <v>360</v>
      </c>
      <c r="D1380">
        <v>1997</v>
      </c>
      <c r="E1380">
        <v>29</v>
      </c>
      <c r="F1380" t="s">
        <v>323</v>
      </c>
      <c r="G1380" t="s">
        <v>72</v>
      </c>
      <c r="H1380" t="s">
        <v>1657</v>
      </c>
      <c r="I1380" t="s">
        <v>361</v>
      </c>
      <c r="J1380" t="s">
        <v>325</v>
      </c>
      <c r="K1380" s="329">
        <v>46116.988969907405</v>
      </c>
      <c r="L1380" t="s">
        <v>309</v>
      </c>
      <c r="M1380" t="s">
        <v>445</v>
      </c>
      <c r="N1380" t="s">
        <v>447</v>
      </c>
      <c r="O1380" t="s">
        <v>328</v>
      </c>
      <c r="P1380" t="s">
        <v>329</v>
      </c>
      <c r="R1380" t="s">
        <v>122</v>
      </c>
      <c r="S1380" t="s">
        <v>122</v>
      </c>
      <c r="T1380" t="s">
        <v>343</v>
      </c>
      <c r="U1380" t="s">
        <v>331</v>
      </c>
      <c r="V1380" t="s">
        <v>112</v>
      </c>
      <c r="W1380" t="s">
        <v>505</v>
      </c>
      <c r="X1380">
        <v>0</v>
      </c>
      <c r="Y1380">
        <v>0</v>
      </c>
      <c r="Z1380">
        <v>0</v>
      </c>
      <c r="AA1380">
        <v>0</v>
      </c>
      <c r="AB1380">
        <v>0</v>
      </c>
      <c r="AC1380">
        <v>1</v>
      </c>
      <c r="AD1380">
        <v>0</v>
      </c>
      <c r="AE1380">
        <v>0</v>
      </c>
      <c r="AF1380">
        <v>0</v>
      </c>
      <c r="AG1380">
        <v>0</v>
      </c>
      <c r="AH1380">
        <v>0</v>
      </c>
      <c r="AI1380">
        <v>0</v>
      </c>
      <c r="AJ1380">
        <v>0</v>
      </c>
      <c r="AK1380">
        <v>0</v>
      </c>
      <c r="AL1380">
        <v>0</v>
      </c>
      <c r="AM1380">
        <v>0</v>
      </c>
      <c r="AN1380">
        <v>0</v>
      </c>
      <c r="AO1380">
        <v>0</v>
      </c>
      <c r="AP1380" t="s">
        <v>464</v>
      </c>
      <c r="AQ1380">
        <v>0</v>
      </c>
      <c r="AR1380">
        <v>0</v>
      </c>
      <c r="AS1380">
        <v>0</v>
      </c>
      <c r="AT1380">
        <v>1</v>
      </c>
      <c r="AU1380">
        <v>0</v>
      </c>
      <c r="AV1380">
        <v>0</v>
      </c>
      <c r="AW1380">
        <v>0</v>
      </c>
      <c r="AX1380">
        <v>0</v>
      </c>
      <c r="AY1380" t="s">
        <v>373</v>
      </c>
      <c r="AZ1380">
        <v>0</v>
      </c>
      <c r="BA1380">
        <v>0</v>
      </c>
      <c r="BB1380">
        <v>0</v>
      </c>
      <c r="BC1380">
        <v>0</v>
      </c>
      <c r="BD1380">
        <v>0</v>
      </c>
      <c r="BE1380">
        <v>0</v>
      </c>
      <c r="BF1380">
        <v>0</v>
      </c>
      <c r="BG1380">
        <v>0</v>
      </c>
      <c r="BH1380" t="s">
        <v>288</v>
      </c>
      <c r="BI1380" t="s">
        <v>51</v>
      </c>
      <c r="BK1380" t="s">
        <v>132</v>
      </c>
      <c r="BL1380" t="s">
        <v>132</v>
      </c>
      <c r="BM1380" t="s">
        <v>131</v>
      </c>
      <c r="BN1380" t="s">
        <v>118</v>
      </c>
      <c r="BO1380" t="s">
        <v>924</v>
      </c>
      <c r="BP1380">
        <v>0</v>
      </c>
      <c r="BQ1380">
        <v>0</v>
      </c>
      <c r="BR1380">
        <v>0</v>
      </c>
      <c r="BS1380">
        <v>0</v>
      </c>
      <c r="BT1380">
        <v>0</v>
      </c>
      <c r="BU1380">
        <v>1</v>
      </c>
      <c r="BV1380">
        <v>0</v>
      </c>
      <c r="BW1380">
        <v>0</v>
      </c>
      <c r="BX1380">
        <v>0</v>
      </c>
      <c r="BY1380">
        <v>0</v>
      </c>
      <c r="BZ1380">
        <v>0</v>
      </c>
      <c r="CA1380">
        <v>0</v>
      </c>
      <c r="CB1380">
        <v>0</v>
      </c>
      <c r="CC1380">
        <v>0</v>
      </c>
      <c r="CD1380">
        <v>0</v>
      </c>
      <c r="CE1380" t="s">
        <v>335</v>
      </c>
      <c r="CG1380" t="s">
        <v>200</v>
      </c>
      <c r="CI1380" t="s">
        <v>129</v>
      </c>
      <c r="CJ1380" t="s">
        <v>51</v>
      </c>
      <c r="CL1380" t="s">
        <v>52</v>
      </c>
      <c r="CN1380" t="s">
        <v>346</v>
      </c>
      <c r="CP1380">
        <v>10</v>
      </c>
      <c r="CS1380" t="s">
        <v>347</v>
      </c>
    </row>
    <row r="1381" spans="1:98" customFormat="1">
      <c r="A1381">
        <v>199029</v>
      </c>
      <c r="B1381" t="s">
        <v>462</v>
      </c>
      <c r="C1381" t="s">
        <v>360</v>
      </c>
      <c r="D1381">
        <v>1983</v>
      </c>
      <c r="E1381">
        <v>43</v>
      </c>
      <c r="F1381" t="s">
        <v>387</v>
      </c>
      <c r="G1381" t="s">
        <v>71</v>
      </c>
      <c r="H1381" t="s">
        <v>646</v>
      </c>
      <c r="I1381" t="s">
        <v>471</v>
      </c>
      <c r="J1381" t="s">
        <v>350</v>
      </c>
      <c r="K1381" s="329">
        <v>46116.930266203701</v>
      </c>
      <c r="L1381" t="s">
        <v>309</v>
      </c>
      <c r="M1381" t="s">
        <v>462</v>
      </c>
      <c r="N1381" t="s">
        <v>463</v>
      </c>
      <c r="O1381" t="s">
        <v>364</v>
      </c>
      <c r="P1381" t="s">
        <v>365</v>
      </c>
      <c r="R1381" t="s">
        <v>123</v>
      </c>
      <c r="S1381" t="s">
        <v>123</v>
      </c>
      <c r="T1381" t="s">
        <v>343</v>
      </c>
      <c r="U1381" t="s">
        <v>331</v>
      </c>
      <c r="V1381" t="s">
        <v>108</v>
      </c>
      <c r="W1381" t="s">
        <v>1473</v>
      </c>
      <c r="X1381">
        <v>0</v>
      </c>
      <c r="Y1381">
        <v>1</v>
      </c>
      <c r="Z1381">
        <v>1</v>
      </c>
      <c r="AA1381">
        <v>0</v>
      </c>
      <c r="AB1381">
        <v>0</v>
      </c>
      <c r="AC1381">
        <v>0</v>
      </c>
      <c r="AD1381">
        <v>0</v>
      </c>
      <c r="AE1381">
        <v>0</v>
      </c>
      <c r="AF1381">
        <v>0</v>
      </c>
      <c r="AG1381">
        <v>0</v>
      </c>
      <c r="AH1381">
        <v>0</v>
      </c>
      <c r="AI1381">
        <v>0</v>
      </c>
      <c r="AJ1381">
        <v>0</v>
      </c>
      <c r="AK1381">
        <v>0</v>
      </c>
      <c r="AL1381">
        <v>0</v>
      </c>
      <c r="AM1381">
        <v>1</v>
      </c>
      <c r="AN1381">
        <v>0</v>
      </c>
      <c r="AO1381">
        <v>0</v>
      </c>
      <c r="AP1381" t="s">
        <v>510</v>
      </c>
      <c r="AQ1381">
        <v>0</v>
      </c>
      <c r="AR1381">
        <v>0</v>
      </c>
      <c r="AS1381">
        <v>1</v>
      </c>
      <c r="AT1381">
        <v>0</v>
      </c>
      <c r="AU1381">
        <v>0</v>
      </c>
      <c r="AV1381">
        <v>0</v>
      </c>
      <c r="AW1381">
        <v>0</v>
      </c>
      <c r="AX1381">
        <v>0</v>
      </c>
      <c r="AY1381" t="s">
        <v>375</v>
      </c>
      <c r="AZ1381">
        <v>0</v>
      </c>
      <c r="BA1381">
        <v>1</v>
      </c>
      <c r="BB1381">
        <v>0</v>
      </c>
      <c r="BC1381">
        <v>0</v>
      </c>
      <c r="BD1381">
        <v>0</v>
      </c>
      <c r="BE1381">
        <v>0</v>
      </c>
      <c r="BF1381">
        <v>0</v>
      </c>
      <c r="BG1381">
        <v>0</v>
      </c>
      <c r="BH1381">
        <v>0</v>
      </c>
      <c r="BI1381" t="s">
        <v>53</v>
      </c>
      <c r="BJ1381" t="s">
        <v>3805</v>
      </c>
      <c r="BK1381" t="s">
        <v>132</v>
      </c>
      <c r="BL1381" t="s">
        <v>134</v>
      </c>
      <c r="BM1381" t="s">
        <v>134</v>
      </c>
      <c r="BN1381" t="s">
        <v>120</v>
      </c>
      <c r="BO1381" t="s">
        <v>978</v>
      </c>
      <c r="BP1381">
        <v>0</v>
      </c>
      <c r="BQ1381">
        <v>1</v>
      </c>
      <c r="BR1381">
        <v>0</v>
      </c>
      <c r="BS1381">
        <v>0</v>
      </c>
      <c r="BT1381">
        <v>0</v>
      </c>
      <c r="BU1381">
        <v>1</v>
      </c>
      <c r="BV1381">
        <v>0</v>
      </c>
      <c r="BW1381">
        <v>0</v>
      </c>
      <c r="BX1381">
        <v>0</v>
      </c>
      <c r="BY1381">
        <v>0</v>
      </c>
      <c r="BZ1381">
        <v>1</v>
      </c>
      <c r="CA1381">
        <v>0</v>
      </c>
      <c r="CB1381">
        <v>0</v>
      </c>
      <c r="CC1381">
        <v>0</v>
      </c>
      <c r="CD1381">
        <v>0</v>
      </c>
      <c r="CE1381" t="s">
        <v>335</v>
      </c>
      <c r="CG1381" t="s">
        <v>151</v>
      </c>
      <c r="CI1381" t="s">
        <v>133</v>
      </c>
      <c r="CJ1381" t="s">
        <v>52</v>
      </c>
      <c r="CK1381" t="s">
        <v>3806</v>
      </c>
      <c r="CL1381" t="s">
        <v>52</v>
      </c>
      <c r="CM1381" t="s">
        <v>3807</v>
      </c>
      <c r="CN1381" t="s">
        <v>346</v>
      </c>
      <c r="CP1381">
        <v>8</v>
      </c>
      <c r="CQ1381" t="s">
        <v>3808</v>
      </c>
      <c r="CR1381" t="s">
        <v>3809</v>
      </c>
      <c r="CS1381" t="s">
        <v>347</v>
      </c>
      <c r="CT1381" t="s">
        <v>3810</v>
      </c>
    </row>
    <row r="1382" spans="1:98" customFormat="1">
      <c r="A1382">
        <v>199030</v>
      </c>
      <c r="B1382" t="s">
        <v>751</v>
      </c>
      <c r="C1382" t="s">
        <v>360</v>
      </c>
      <c r="D1382">
        <v>1996</v>
      </c>
      <c r="E1382">
        <v>30</v>
      </c>
      <c r="F1382" t="s">
        <v>57</v>
      </c>
      <c r="G1382" t="s">
        <v>71</v>
      </c>
      <c r="H1382" t="s">
        <v>804</v>
      </c>
      <c r="I1382" t="s">
        <v>361</v>
      </c>
      <c r="J1382" t="s">
        <v>325</v>
      </c>
      <c r="K1382" s="329">
        <v>46116.928229166668</v>
      </c>
      <c r="L1382" t="s">
        <v>309</v>
      </c>
      <c r="M1382" t="s">
        <v>751</v>
      </c>
      <c r="N1382" t="s">
        <v>752</v>
      </c>
      <c r="O1382" t="s">
        <v>453</v>
      </c>
      <c r="P1382" t="s">
        <v>342</v>
      </c>
      <c r="Q1382" t="s">
        <v>307</v>
      </c>
      <c r="R1382" t="s">
        <v>123</v>
      </c>
      <c r="S1382" t="s">
        <v>123</v>
      </c>
      <c r="T1382" t="s">
        <v>394</v>
      </c>
      <c r="U1382" t="s">
        <v>331</v>
      </c>
      <c r="V1382" t="s">
        <v>112</v>
      </c>
      <c r="W1382" t="s">
        <v>702</v>
      </c>
      <c r="X1382">
        <v>0</v>
      </c>
      <c r="Y1382">
        <v>0</v>
      </c>
      <c r="Z1382">
        <v>1</v>
      </c>
      <c r="AA1382">
        <v>0</v>
      </c>
      <c r="AB1382">
        <v>0</v>
      </c>
      <c r="AC1382">
        <v>0</v>
      </c>
      <c r="AD1382">
        <v>0</v>
      </c>
      <c r="AE1382">
        <v>0</v>
      </c>
      <c r="AF1382">
        <v>0</v>
      </c>
      <c r="AG1382">
        <v>0</v>
      </c>
      <c r="AH1382">
        <v>0</v>
      </c>
      <c r="AI1382">
        <v>0</v>
      </c>
      <c r="AJ1382">
        <v>0</v>
      </c>
      <c r="AK1382">
        <v>0</v>
      </c>
      <c r="AL1382">
        <v>0</v>
      </c>
      <c r="AM1382">
        <v>1</v>
      </c>
      <c r="AN1382">
        <v>0</v>
      </c>
      <c r="AO1382">
        <v>0</v>
      </c>
      <c r="AP1382" t="s">
        <v>510</v>
      </c>
      <c r="AQ1382">
        <v>0</v>
      </c>
      <c r="AR1382">
        <v>0</v>
      </c>
      <c r="AS1382">
        <v>1</v>
      </c>
      <c r="AT1382">
        <v>0</v>
      </c>
      <c r="AU1382">
        <v>0</v>
      </c>
      <c r="AV1382">
        <v>0</v>
      </c>
      <c r="AW1382">
        <v>0</v>
      </c>
      <c r="AX1382">
        <v>0</v>
      </c>
      <c r="AY1382" t="s">
        <v>375</v>
      </c>
      <c r="AZ1382">
        <v>0</v>
      </c>
      <c r="BA1382">
        <v>1</v>
      </c>
      <c r="BB1382">
        <v>0</v>
      </c>
      <c r="BC1382">
        <v>0</v>
      </c>
      <c r="BD1382">
        <v>0</v>
      </c>
      <c r="BE1382">
        <v>0</v>
      </c>
      <c r="BF1382">
        <v>0</v>
      </c>
      <c r="BG1382">
        <v>0</v>
      </c>
      <c r="BH1382">
        <v>0</v>
      </c>
      <c r="BI1382" t="s">
        <v>52</v>
      </c>
      <c r="BK1382" t="s">
        <v>134</v>
      </c>
      <c r="BL1382" t="s">
        <v>132</v>
      </c>
      <c r="BM1382" t="s">
        <v>135</v>
      </c>
      <c r="BN1382" t="s">
        <v>117</v>
      </c>
      <c r="BO1382" t="s">
        <v>938</v>
      </c>
      <c r="BP1382">
        <v>0</v>
      </c>
      <c r="BQ1382">
        <v>0</v>
      </c>
      <c r="BR1382">
        <v>0</v>
      </c>
      <c r="BS1382">
        <v>0</v>
      </c>
      <c r="BT1382">
        <v>0</v>
      </c>
      <c r="BU1382">
        <v>0</v>
      </c>
      <c r="BV1382">
        <v>0</v>
      </c>
      <c r="BW1382">
        <v>1</v>
      </c>
      <c r="BX1382">
        <v>0</v>
      </c>
      <c r="BY1382">
        <v>0</v>
      </c>
      <c r="BZ1382">
        <v>0</v>
      </c>
      <c r="CA1382">
        <v>0</v>
      </c>
      <c r="CB1382">
        <v>0</v>
      </c>
      <c r="CC1382">
        <v>0</v>
      </c>
      <c r="CD1382">
        <v>0</v>
      </c>
      <c r="CE1382" t="s">
        <v>167</v>
      </c>
      <c r="CG1382" t="s">
        <v>335</v>
      </c>
      <c r="CH1382" t="s">
        <v>1576</v>
      </c>
      <c r="CI1382" t="s">
        <v>132</v>
      </c>
      <c r="CJ1382" t="s">
        <v>52</v>
      </c>
      <c r="CL1382" t="s">
        <v>51</v>
      </c>
      <c r="CN1382" t="s">
        <v>336</v>
      </c>
      <c r="CO1382" t="s">
        <v>3811</v>
      </c>
      <c r="CP1382">
        <v>10</v>
      </c>
      <c r="CS1382" t="s">
        <v>347</v>
      </c>
      <c r="CT1382" t="s">
        <v>3812</v>
      </c>
    </row>
    <row r="1383" spans="1:98" customFormat="1">
      <c r="A1383">
        <v>199031</v>
      </c>
      <c r="B1383" t="s">
        <v>321</v>
      </c>
      <c r="C1383" t="s">
        <v>360</v>
      </c>
      <c r="D1383">
        <v>1997</v>
      </c>
      <c r="E1383">
        <v>29</v>
      </c>
      <c r="F1383" t="s">
        <v>323</v>
      </c>
      <c r="G1383" t="s">
        <v>69</v>
      </c>
      <c r="H1383" t="s">
        <v>669</v>
      </c>
      <c r="I1383" t="s">
        <v>349</v>
      </c>
      <c r="J1383" t="s">
        <v>350</v>
      </c>
      <c r="K1383" s="329">
        <v>46116.926701388889</v>
      </c>
      <c r="L1383" t="s">
        <v>309</v>
      </c>
      <c r="M1383" t="s">
        <v>751</v>
      </c>
      <c r="N1383" t="s">
        <v>752</v>
      </c>
      <c r="O1383" t="s">
        <v>453</v>
      </c>
      <c r="P1383" t="s">
        <v>342</v>
      </c>
      <c r="Q1383" t="s">
        <v>307</v>
      </c>
      <c r="R1383" t="s">
        <v>122</v>
      </c>
      <c r="S1383" t="s">
        <v>122</v>
      </c>
      <c r="T1383" t="s">
        <v>394</v>
      </c>
      <c r="U1383" t="s">
        <v>331</v>
      </c>
      <c r="V1383" t="s">
        <v>112</v>
      </c>
      <c r="W1383" t="s">
        <v>1547</v>
      </c>
      <c r="X1383">
        <v>1</v>
      </c>
      <c r="Y1383">
        <v>0</v>
      </c>
      <c r="Z1383">
        <v>1</v>
      </c>
      <c r="AA1383">
        <v>1</v>
      </c>
      <c r="AB1383">
        <v>1</v>
      </c>
      <c r="AC1383">
        <v>0</v>
      </c>
      <c r="AD1383">
        <v>0</v>
      </c>
      <c r="AE1383">
        <v>0</v>
      </c>
      <c r="AF1383">
        <v>0</v>
      </c>
      <c r="AG1383">
        <v>0</v>
      </c>
      <c r="AH1383">
        <v>0</v>
      </c>
      <c r="AI1383">
        <v>0</v>
      </c>
      <c r="AJ1383">
        <v>0</v>
      </c>
      <c r="AK1383">
        <v>0</v>
      </c>
      <c r="AL1383">
        <v>0</v>
      </c>
      <c r="AM1383">
        <v>0</v>
      </c>
      <c r="AN1383">
        <v>0</v>
      </c>
      <c r="AO1383">
        <v>0</v>
      </c>
      <c r="AP1383" t="s">
        <v>510</v>
      </c>
      <c r="AQ1383">
        <v>0</v>
      </c>
      <c r="AR1383">
        <v>0</v>
      </c>
      <c r="AS1383">
        <v>1</v>
      </c>
      <c r="AT1383">
        <v>0</v>
      </c>
      <c r="AU1383">
        <v>0</v>
      </c>
      <c r="AV1383">
        <v>0</v>
      </c>
      <c r="AW1383">
        <v>0</v>
      </c>
      <c r="AX1383">
        <v>0</v>
      </c>
      <c r="AY1383" t="s">
        <v>375</v>
      </c>
      <c r="AZ1383">
        <v>0</v>
      </c>
      <c r="BA1383">
        <v>1</v>
      </c>
      <c r="BB1383">
        <v>0</v>
      </c>
      <c r="BC1383">
        <v>0</v>
      </c>
      <c r="BD1383">
        <v>0</v>
      </c>
      <c r="BE1383">
        <v>0</v>
      </c>
      <c r="BF1383">
        <v>0</v>
      </c>
      <c r="BG1383">
        <v>0</v>
      </c>
      <c r="BH1383">
        <v>0</v>
      </c>
      <c r="BI1383" t="s">
        <v>52</v>
      </c>
      <c r="BK1383" t="s">
        <v>133</v>
      </c>
      <c r="BL1383" t="s">
        <v>132</v>
      </c>
      <c r="BM1383" t="s">
        <v>136</v>
      </c>
      <c r="BN1383" t="s">
        <v>117</v>
      </c>
      <c r="BO1383" t="s">
        <v>929</v>
      </c>
      <c r="BP1383">
        <v>0</v>
      </c>
      <c r="BQ1383">
        <v>0</v>
      </c>
      <c r="BR1383">
        <v>0</v>
      </c>
      <c r="BS1383">
        <v>0</v>
      </c>
      <c r="BT1383">
        <v>0</v>
      </c>
      <c r="BU1383">
        <v>1</v>
      </c>
      <c r="BV1383">
        <v>0</v>
      </c>
      <c r="BW1383">
        <v>1</v>
      </c>
      <c r="BX1383">
        <v>0</v>
      </c>
      <c r="BY1383">
        <v>0</v>
      </c>
      <c r="BZ1383">
        <v>0</v>
      </c>
      <c r="CA1383">
        <v>0</v>
      </c>
      <c r="CB1383">
        <v>0</v>
      </c>
      <c r="CC1383">
        <v>0</v>
      </c>
      <c r="CD1383">
        <v>0</v>
      </c>
      <c r="CE1383" t="s">
        <v>335</v>
      </c>
      <c r="CG1383" t="s">
        <v>335</v>
      </c>
      <c r="CI1383" t="s">
        <v>134</v>
      </c>
      <c r="CJ1383" t="s">
        <v>52</v>
      </c>
      <c r="CL1383" t="s">
        <v>52</v>
      </c>
      <c r="CN1383" t="s">
        <v>336</v>
      </c>
      <c r="CP1383">
        <v>8</v>
      </c>
    </row>
    <row r="1384" spans="1:98" customFormat="1">
      <c r="A1384">
        <v>199028</v>
      </c>
      <c r="B1384" t="s">
        <v>1363</v>
      </c>
      <c r="C1384" t="s">
        <v>360</v>
      </c>
      <c r="D1384">
        <v>1985</v>
      </c>
      <c r="E1384">
        <v>41</v>
      </c>
      <c r="F1384" t="s">
        <v>387</v>
      </c>
      <c r="G1384" t="s">
        <v>69</v>
      </c>
      <c r="H1384" t="s">
        <v>1456</v>
      </c>
      <c r="I1384" t="s">
        <v>367</v>
      </c>
      <c r="J1384" t="s">
        <v>325</v>
      </c>
      <c r="K1384" s="329">
        <v>46116.880381944444</v>
      </c>
      <c r="L1384" t="s">
        <v>309</v>
      </c>
      <c r="M1384" t="s">
        <v>716</v>
      </c>
      <c r="N1384" t="s">
        <v>870</v>
      </c>
      <c r="O1384" t="s">
        <v>459</v>
      </c>
      <c r="P1384" t="s">
        <v>353</v>
      </c>
      <c r="Q1384" t="s">
        <v>305</v>
      </c>
      <c r="R1384" t="s">
        <v>123</v>
      </c>
      <c r="S1384" t="s">
        <v>122</v>
      </c>
      <c r="T1384" t="s">
        <v>330</v>
      </c>
      <c r="U1384" t="s">
        <v>372</v>
      </c>
      <c r="V1384" t="s">
        <v>108</v>
      </c>
      <c r="W1384" t="s">
        <v>505</v>
      </c>
      <c r="X1384">
        <v>0</v>
      </c>
      <c r="Y1384">
        <v>0</v>
      </c>
      <c r="Z1384">
        <v>0</v>
      </c>
      <c r="AA1384">
        <v>0</v>
      </c>
      <c r="AB1384">
        <v>0</v>
      </c>
      <c r="AC1384">
        <v>1</v>
      </c>
      <c r="AD1384">
        <v>0</v>
      </c>
      <c r="AE1384">
        <v>0</v>
      </c>
      <c r="AF1384">
        <v>0</v>
      </c>
      <c r="AG1384">
        <v>0</v>
      </c>
      <c r="AH1384">
        <v>0</v>
      </c>
      <c r="AI1384">
        <v>0</v>
      </c>
      <c r="AJ1384">
        <v>0</v>
      </c>
      <c r="AK1384">
        <v>0</v>
      </c>
      <c r="AL1384">
        <v>0</v>
      </c>
      <c r="AM1384">
        <v>0</v>
      </c>
      <c r="AN1384">
        <v>0</v>
      </c>
      <c r="AO1384">
        <v>0</v>
      </c>
      <c r="AP1384" t="s">
        <v>345</v>
      </c>
      <c r="AQ1384">
        <v>1</v>
      </c>
      <c r="AR1384">
        <v>0</v>
      </c>
      <c r="AS1384">
        <v>0</v>
      </c>
      <c r="AT1384">
        <v>0</v>
      </c>
      <c r="AU1384">
        <v>0</v>
      </c>
      <c r="AV1384">
        <v>0</v>
      </c>
      <c r="AW1384">
        <v>0</v>
      </c>
      <c r="AX1384">
        <v>0</v>
      </c>
      <c r="AY1384" t="s">
        <v>345</v>
      </c>
      <c r="AZ1384">
        <v>1</v>
      </c>
      <c r="BA1384">
        <v>0</v>
      </c>
      <c r="BB1384">
        <v>0</v>
      </c>
      <c r="BC1384">
        <v>0</v>
      </c>
      <c r="BD1384">
        <v>0</v>
      </c>
      <c r="BE1384">
        <v>0</v>
      </c>
      <c r="BF1384">
        <v>0</v>
      </c>
      <c r="BG1384">
        <v>0</v>
      </c>
      <c r="BH1384">
        <v>0</v>
      </c>
      <c r="BK1384" t="s">
        <v>132</v>
      </c>
      <c r="BL1384" t="s">
        <v>132</v>
      </c>
      <c r="BM1384" t="s">
        <v>130</v>
      </c>
      <c r="BN1384" t="s">
        <v>117</v>
      </c>
      <c r="BO1384" t="s">
        <v>921</v>
      </c>
      <c r="BP1384">
        <v>0</v>
      </c>
      <c r="BQ1384">
        <v>0</v>
      </c>
      <c r="BR1384">
        <v>0</v>
      </c>
      <c r="BS1384">
        <v>0</v>
      </c>
      <c r="BT1384">
        <v>0</v>
      </c>
      <c r="BU1384">
        <v>0</v>
      </c>
      <c r="BV1384">
        <v>0</v>
      </c>
      <c r="BW1384">
        <v>0</v>
      </c>
      <c r="BX1384">
        <v>0</v>
      </c>
      <c r="BY1384">
        <v>0</v>
      </c>
      <c r="BZ1384">
        <v>1</v>
      </c>
      <c r="CA1384">
        <v>0</v>
      </c>
      <c r="CB1384">
        <v>0</v>
      </c>
      <c r="CC1384">
        <v>0</v>
      </c>
      <c r="CD1384">
        <v>0</v>
      </c>
      <c r="CE1384" t="s">
        <v>167</v>
      </c>
      <c r="CG1384" t="s">
        <v>335</v>
      </c>
      <c r="CI1384" t="s">
        <v>127</v>
      </c>
      <c r="CJ1384" t="s">
        <v>52</v>
      </c>
      <c r="CL1384" t="s">
        <v>52</v>
      </c>
      <c r="CN1384" t="s">
        <v>346</v>
      </c>
      <c r="CP1384">
        <v>7</v>
      </c>
      <c r="CS1384" t="s">
        <v>347</v>
      </c>
    </row>
    <row r="1385" spans="1:98" customFormat="1">
      <c r="A1385">
        <v>199028</v>
      </c>
      <c r="B1385" t="s">
        <v>1363</v>
      </c>
      <c r="C1385" t="s">
        <v>360</v>
      </c>
      <c r="D1385">
        <v>1985</v>
      </c>
      <c r="E1385">
        <v>41</v>
      </c>
      <c r="F1385" t="s">
        <v>387</v>
      </c>
      <c r="G1385" t="s">
        <v>69</v>
      </c>
      <c r="H1385" t="s">
        <v>1456</v>
      </c>
      <c r="I1385" t="s">
        <v>367</v>
      </c>
      <c r="J1385" t="s">
        <v>325</v>
      </c>
      <c r="K1385" s="329">
        <v>46116.878553240742</v>
      </c>
      <c r="L1385" t="s">
        <v>309</v>
      </c>
      <c r="M1385" t="s">
        <v>1363</v>
      </c>
      <c r="N1385" t="s">
        <v>1364</v>
      </c>
      <c r="O1385" t="s">
        <v>459</v>
      </c>
      <c r="P1385" t="s">
        <v>353</v>
      </c>
      <c r="Q1385" t="s">
        <v>305</v>
      </c>
      <c r="R1385" t="s">
        <v>123</v>
      </c>
      <c r="S1385" t="s">
        <v>122</v>
      </c>
      <c r="T1385" t="s">
        <v>330</v>
      </c>
      <c r="U1385" t="s">
        <v>372</v>
      </c>
      <c r="V1385" t="s">
        <v>108</v>
      </c>
      <c r="W1385" t="s">
        <v>820</v>
      </c>
      <c r="X1385">
        <v>0</v>
      </c>
      <c r="Y1385">
        <v>0</v>
      </c>
      <c r="Z1385">
        <v>1</v>
      </c>
      <c r="AA1385">
        <v>1</v>
      </c>
      <c r="AB1385">
        <v>0</v>
      </c>
      <c r="AC1385">
        <v>1</v>
      </c>
      <c r="AD1385">
        <v>0</v>
      </c>
      <c r="AE1385">
        <v>0</v>
      </c>
      <c r="AF1385">
        <v>0</v>
      </c>
      <c r="AG1385">
        <v>0</v>
      </c>
      <c r="AH1385">
        <v>0</v>
      </c>
      <c r="AI1385">
        <v>0</v>
      </c>
      <c r="AJ1385">
        <v>0</v>
      </c>
      <c r="AK1385">
        <v>0</v>
      </c>
      <c r="AL1385">
        <v>0</v>
      </c>
      <c r="AM1385">
        <v>0</v>
      </c>
      <c r="AN1385">
        <v>0</v>
      </c>
      <c r="AO1385">
        <v>0</v>
      </c>
      <c r="AP1385" t="s">
        <v>345</v>
      </c>
      <c r="AQ1385">
        <v>1</v>
      </c>
      <c r="AR1385">
        <v>0</v>
      </c>
      <c r="AS1385">
        <v>0</v>
      </c>
      <c r="AT1385">
        <v>0</v>
      </c>
      <c r="AU1385">
        <v>0</v>
      </c>
      <c r="AV1385">
        <v>0</v>
      </c>
      <c r="AW1385">
        <v>0</v>
      </c>
      <c r="AX1385">
        <v>0</v>
      </c>
      <c r="AY1385" t="s">
        <v>345</v>
      </c>
      <c r="AZ1385">
        <v>1</v>
      </c>
      <c r="BA1385">
        <v>0</v>
      </c>
      <c r="BB1385">
        <v>0</v>
      </c>
      <c r="BC1385">
        <v>0</v>
      </c>
      <c r="BD1385">
        <v>0</v>
      </c>
      <c r="BE1385">
        <v>0</v>
      </c>
      <c r="BF1385">
        <v>0</v>
      </c>
      <c r="BG1385">
        <v>0</v>
      </c>
      <c r="BH1385">
        <v>0</v>
      </c>
      <c r="BK1385" t="s">
        <v>132</v>
      </c>
      <c r="BL1385" t="s">
        <v>132</v>
      </c>
      <c r="BM1385" t="s">
        <v>130</v>
      </c>
      <c r="BN1385" t="s">
        <v>117</v>
      </c>
      <c r="BO1385" t="s">
        <v>947</v>
      </c>
      <c r="BP1385">
        <v>0</v>
      </c>
      <c r="BQ1385">
        <v>0</v>
      </c>
      <c r="BR1385">
        <v>0</v>
      </c>
      <c r="BS1385">
        <v>0</v>
      </c>
      <c r="BT1385">
        <v>0</v>
      </c>
      <c r="BU1385">
        <v>1</v>
      </c>
      <c r="BV1385">
        <v>0</v>
      </c>
      <c r="BW1385">
        <v>0</v>
      </c>
      <c r="BX1385">
        <v>0</v>
      </c>
      <c r="BY1385">
        <v>0</v>
      </c>
      <c r="BZ1385">
        <v>1</v>
      </c>
      <c r="CA1385">
        <v>0</v>
      </c>
      <c r="CB1385">
        <v>0</v>
      </c>
      <c r="CC1385">
        <v>0</v>
      </c>
      <c r="CD1385">
        <v>0</v>
      </c>
      <c r="CE1385" t="s">
        <v>335</v>
      </c>
      <c r="CG1385" t="s">
        <v>138</v>
      </c>
      <c r="CI1385" t="s">
        <v>128</v>
      </c>
      <c r="CJ1385" t="s">
        <v>51</v>
      </c>
      <c r="CL1385" t="s">
        <v>51</v>
      </c>
      <c r="CN1385" t="s">
        <v>346</v>
      </c>
      <c r="CP1385">
        <v>10</v>
      </c>
      <c r="CQ1385" t="s">
        <v>3813</v>
      </c>
      <c r="CS1385" t="s">
        <v>347</v>
      </c>
    </row>
    <row r="1386" spans="1:98" customFormat="1">
      <c r="A1386">
        <v>199026</v>
      </c>
      <c r="B1386" t="s">
        <v>321</v>
      </c>
      <c r="C1386" t="s">
        <v>360</v>
      </c>
      <c r="D1386">
        <v>1964</v>
      </c>
      <c r="E1386">
        <v>62</v>
      </c>
      <c r="F1386" t="s">
        <v>339</v>
      </c>
      <c r="G1386" t="s">
        <v>83</v>
      </c>
      <c r="H1386" t="s">
        <v>761</v>
      </c>
      <c r="I1386" t="s">
        <v>397</v>
      </c>
      <c r="J1386" t="s">
        <v>325</v>
      </c>
      <c r="K1386" s="329">
        <v>46116.875428240739</v>
      </c>
      <c r="L1386" t="s">
        <v>309</v>
      </c>
      <c r="M1386" t="s">
        <v>759</v>
      </c>
      <c r="N1386" t="s">
        <v>787</v>
      </c>
      <c r="O1386" t="s">
        <v>453</v>
      </c>
      <c r="P1386" t="s">
        <v>342</v>
      </c>
      <c r="Q1386" t="s">
        <v>307</v>
      </c>
      <c r="R1386" t="s">
        <v>383</v>
      </c>
      <c r="S1386" t="s">
        <v>121</v>
      </c>
      <c r="T1386" t="s">
        <v>121</v>
      </c>
      <c r="U1386" t="s">
        <v>331</v>
      </c>
      <c r="V1386" t="s">
        <v>107</v>
      </c>
      <c r="W1386" t="s">
        <v>532</v>
      </c>
      <c r="X1386">
        <v>0</v>
      </c>
      <c r="Y1386">
        <v>0</v>
      </c>
      <c r="Z1386">
        <v>1</v>
      </c>
      <c r="AA1386">
        <v>0</v>
      </c>
      <c r="AB1386">
        <v>0</v>
      </c>
      <c r="AC1386">
        <v>0</v>
      </c>
      <c r="AD1386">
        <v>0</v>
      </c>
      <c r="AE1386">
        <v>0</v>
      </c>
      <c r="AF1386">
        <v>0</v>
      </c>
      <c r="AG1386">
        <v>0</v>
      </c>
      <c r="AH1386">
        <v>1</v>
      </c>
      <c r="AI1386">
        <v>0</v>
      </c>
      <c r="AJ1386">
        <v>0</v>
      </c>
      <c r="AK1386">
        <v>0</v>
      </c>
      <c r="AL1386">
        <v>0</v>
      </c>
      <c r="AM1386">
        <v>0</v>
      </c>
      <c r="AN1386">
        <v>0</v>
      </c>
      <c r="AO1386">
        <v>0</v>
      </c>
      <c r="AP1386" t="s">
        <v>345</v>
      </c>
      <c r="AQ1386">
        <v>1</v>
      </c>
      <c r="AR1386">
        <v>0</v>
      </c>
      <c r="AS1386">
        <v>0</v>
      </c>
      <c r="AT1386">
        <v>0</v>
      </c>
      <c r="AU1386">
        <v>0</v>
      </c>
      <c r="AV1386">
        <v>0</v>
      </c>
      <c r="AW1386">
        <v>0</v>
      </c>
      <c r="AX1386">
        <v>0</v>
      </c>
      <c r="AY1386" t="s">
        <v>345</v>
      </c>
      <c r="AZ1386">
        <v>1</v>
      </c>
      <c r="BA1386">
        <v>0</v>
      </c>
      <c r="BB1386">
        <v>0</v>
      </c>
      <c r="BC1386">
        <v>0</v>
      </c>
      <c r="BD1386">
        <v>0</v>
      </c>
      <c r="BE1386">
        <v>0</v>
      </c>
      <c r="BF1386">
        <v>0</v>
      </c>
      <c r="BG1386">
        <v>0</v>
      </c>
      <c r="BH1386">
        <v>0</v>
      </c>
      <c r="BK1386" t="s">
        <v>386</v>
      </c>
      <c r="BL1386" t="s">
        <v>128</v>
      </c>
      <c r="BM1386" t="s">
        <v>130</v>
      </c>
      <c r="BN1386" t="s">
        <v>120</v>
      </c>
      <c r="BO1386" t="s">
        <v>928</v>
      </c>
      <c r="BP1386">
        <v>0</v>
      </c>
      <c r="BQ1386">
        <v>0</v>
      </c>
      <c r="BR1386">
        <v>0</v>
      </c>
      <c r="BS1386">
        <v>1</v>
      </c>
      <c r="BT1386">
        <v>0</v>
      </c>
      <c r="BU1386">
        <v>0</v>
      </c>
      <c r="BV1386">
        <v>0</v>
      </c>
      <c r="BW1386">
        <v>0</v>
      </c>
      <c r="BX1386">
        <v>0</v>
      </c>
      <c r="BY1386">
        <v>0</v>
      </c>
      <c r="BZ1386">
        <v>0</v>
      </c>
      <c r="CA1386">
        <v>0</v>
      </c>
      <c r="CB1386">
        <v>0</v>
      </c>
      <c r="CC1386">
        <v>0</v>
      </c>
      <c r="CD1386">
        <v>0</v>
      </c>
      <c r="CE1386" t="s">
        <v>235</v>
      </c>
      <c r="CG1386" t="s">
        <v>335</v>
      </c>
      <c r="CH1386" t="s">
        <v>3814</v>
      </c>
      <c r="CI1386" t="s">
        <v>128</v>
      </c>
      <c r="CJ1386" t="s">
        <v>52</v>
      </c>
      <c r="CK1386" t="s">
        <v>3815</v>
      </c>
      <c r="CL1386" t="s">
        <v>53</v>
      </c>
      <c r="CM1386" t="s">
        <v>3816</v>
      </c>
      <c r="CN1386" t="s">
        <v>346</v>
      </c>
      <c r="CP1386">
        <v>7</v>
      </c>
      <c r="CR1386" t="s">
        <v>3817</v>
      </c>
      <c r="CS1386" t="s">
        <v>337</v>
      </c>
      <c r="CT1386" t="s">
        <v>3818</v>
      </c>
    </row>
    <row r="1387" spans="1:98" customFormat="1">
      <c r="A1387">
        <v>199027</v>
      </c>
      <c r="B1387" t="s">
        <v>561</v>
      </c>
      <c r="C1387" t="s">
        <v>360</v>
      </c>
      <c r="D1387">
        <v>1971</v>
      </c>
      <c r="E1387">
        <v>55</v>
      </c>
      <c r="F1387" t="s">
        <v>58</v>
      </c>
      <c r="G1387" t="s">
        <v>68</v>
      </c>
      <c r="H1387" t="s">
        <v>1667</v>
      </c>
      <c r="I1387" t="s">
        <v>367</v>
      </c>
      <c r="J1387" t="s">
        <v>325</v>
      </c>
      <c r="K1387" s="329">
        <v>46116.873402777775</v>
      </c>
      <c r="L1387" t="s">
        <v>309</v>
      </c>
      <c r="M1387" t="s">
        <v>561</v>
      </c>
      <c r="N1387" t="s">
        <v>572</v>
      </c>
      <c r="O1387" t="s">
        <v>328</v>
      </c>
      <c r="P1387" t="s">
        <v>329</v>
      </c>
      <c r="R1387" t="s">
        <v>122</v>
      </c>
      <c r="S1387" t="s">
        <v>122</v>
      </c>
      <c r="T1387" t="s">
        <v>343</v>
      </c>
      <c r="U1387" t="s">
        <v>331</v>
      </c>
      <c r="V1387" t="s">
        <v>105</v>
      </c>
      <c r="W1387" t="s">
        <v>529</v>
      </c>
      <c r="X1387">
        <v>1</v>
      </c>
      <c r="Y1387">
        <v>0</v>
      </c>
      <c r="Z1387">
        <v>1</v>
      </c>
      <c r="AA1387">
        <v>0</v>
      </c>
      <c r="AB1387">
        <v>1</v>
      </c>
      <c r="AC1387">
        <v>0</v>
      </c>
      <c r="AD1387">
        <v>0</v>
      </c>
      <c r="AE1387">
        <v>0</v>
      </c>
      <c r="AF1387">
        <v>0</v>
      </c>
      <c r="AG1387">
        <v>0</v>
      </c>
      <c r="AH1387">
        <v>0</v>
      </c>
      <c r="AI1387">
        <v>0</v>
      </c>
      <c r="AJ1387">
        <v>0</v>
      </c>
      <c r="AK1387">
        <v>0</v>
      </c>
      <c r="AL1387">
        <v>0</v>
      </c>
      <c r="AM1387">
        <v>0</v>
      </c>
      <c r="AN1387">
        <v>0</v>
      </c>
      <c r="AO1387">
        <v>0</v>
      </c>
      <c r="AP1387" t="s">
        <v>510</v>
      </c>
      <c r="AQ1387">
        <v>0</v>
      </c>
      <c r="AR1387">
        <v>0</v>
      </c>
      <c r="AS1387">
        <v>1</v>
      </c>
      <c r="AT1387">
        <v>0</v>
      </c>
      <c r="AU1387">
        <v>0</v>
      </c>
      <c r="AV1387">
        <v>0</v>
      </c>
      <c r="AW1387">
        <v>0</v>
      </c>
      <c r="AX1387">
        <v>0</v>
      </c>
      <c r="AY1387" t="s">
        <v>373</v>
      </c>
      <c r="AZ1387">
        <v>0</v>
      </c>
      <c r="BA1387">
        <v>0</v>
      </c>
      <c r="BB1387">
        <v>0</v>
      </c>
      <c r="BC1387">
        <v>0</v>
      </c>
      <c r="BD1387">
        <v>0</v>
      </c>
      <c r="BE1387">
        <v>0</v>
      </c>
      <c r="BF1387">
        <v>0</v>
      </c>
      <c r="BG1387">
        <v>0</v>
      </c>
      <c r="BH1387" t="s">
        <v>3819</v>
      </c>
      <c r="BI1387" t="s">
        <v>51</v>
      </c>
      <c r="BJ1387" t="s">
        <v>1803</v>
      </c>
      <c r="BK1387" t="s">
        <v>128</v>
      </c>
      <c r="BL1387" t="s">
        <v>128</v>
      </c>
      <c r="BM1387" t="s">
        <v>131</v>
      </c>
      <c r="BN1387" t="s">
        <v>119</v>
      </c>
      <c r="BO1387" t="s">
        <v>1636</v>
      </c>
      <c r="BP1387">
        <v>0</v>
      </c>
      <c r="BQ1387">
        <v>0</v>
      </c>
      <c r="BR1387">
        <v>0</v>
      </c>
      <c r="BS1387">
        <v>0</v>
      </c>
      <c r="BT1387">
        <v>1</v>
      </c>
      <c r="BU1387">
        <v>0</v>
      </c>
      <c r="BV1387">
        <v>0</v>
      </c>
      <c r="BW1387">
        <v>0</v>
      </c>
      <c r="BX1387">
        <v>0</v>
      </c>
      <c r="BY1387">
        <v>0</v>
      </c>
      <c r="BZ1387">
        <v>1</v>
      </c>
      <c r="CA1387">
        <v>0</v>
      </c>
      <c r="CB1387">
        <v>0</v>
      </c>
      <c r="CC1387">
        <v>0</v>
      </c>
      <c r="CD1387">
        <v>0</v>
      </c>
      <c r="CE1387" t="s">
        <v>167</v>
      </c>
      <c r="CG1387" t="s">
        <v>335</v>
      </c>
      <c r="CI1387" t="s">
        <v>127</v>
      </c>
      <c r="CJ1387" t="s">
        <v>52</v>
      </c>
      <c r="CK1387" t="s">
        <v>3820</v>
      </c>
      <c r="CL1387" t="s">
        <v>52</v>
      </c>
      <c r="CM1387" t="s">
        <v>1675</v>
      </c>
      <c r="CN1387" t="s">
        <v>346</v>
      </c>
      <c r="CP1387">
        <v>7</v>
      </c>
      <c r="CS1387" t="s">
        <v>337</v>
      </c>
      <c r="CT1387" t="s">
        <v>3821</v>
      </c>
    </row>
    <row r="1388" spans="1:98" customFormat="1">
      <c r="A1388">
        <v>199025</v>
      </c>
      <c r="B1388" t="s">
        <v>321</v>
      </c>
      <c r="C1388" t="s">
        <v>322</v>
      </c>
      <c r="D1388">
        <v>1966</v>
      </c>
      <c r="E1388">
        <v>60</v>
      </c>
      <c r="F1388" t="s">
        <v>339</v>
      </c>
      <c r="G1388" t="s">
        <v>82</v>
      </c>
      <c r="H1388" t="s">
        <v>540</v>
      </c>
      <c r="I1388" t="s">
        <v>349</v>
      </c>
      <c r="J1388" t="s">
        <v>325</v>
      </c>
      <c r="K1388" s="329">
        <v>46116.86613425926</v>
      </c>
      <c r="L1388" t="s">
        <v>309</v>
      </c>
      <c r="M1388" t="s">
        <v>412</v>
      </c>
      <c r="N1388" t="s">
        <v>543</v>
      </c>
      <c r="O1388" t="s">
        <v>404</v>
      </c>
      <c r="P1388" t="s">
        <v>405</v>
      </c>
      <c r="Q1388" t="s">
        <v>306</v>
      </c>
      <c r="R1388" t="s">
        <v>383</v>
      </c>
      <c r="S1388" t="s">
        <v>121</v>
      </c>
      <c r="T1388" t="s">
        <v>121</v>
      </c>
      <c r="U1388" t="s">
        <v>331</v>
      </c>
      <c r="V1388" t="s">
        <v>107</v>
      </c>
      <c r="W1388" t="s">
        <v>470</v>
      </c>
      <c r="X1388">
        <v>0</v>
      </c>
      <c r="Y1388">
        <v>0</v>
      </c>
      <c r="Z1388">
        <v>1</v>
      </c>
      <c r="AA1388">
        <v>0</v>
      </c>
      <c r="AB1388">
        <v>0</v>
      </c>
      <c r="AC1388">
        <v>0</v>
      </c>
      <c r="AD1388">
        <v>0</v>
      </c>
      <c r="AE1388">
        <v>0</v>
      </c>
      <c r="AF1388">
        <v>0</v>
      </c>
      <c r="AG1388">
        <v>0</v>
      </c>
      <c r="AH1388">
        <v>0</v>
      </c>
      <c r="AI1388">
        <v>0</v>
      </c>
      <c r="AJ1388">
        <v>0</v>
      </c>
      <c r="AK1388">
        <v>0</v>
      </c>
      <c r="AL1388">
        <v>0</v>
      </c>
      <c r="AM1388">
        <v>0</v>
      </c>
      <c r="AN1388">
        <v>0</v>
      </c>
      <c r="AO1388">
        <v>0</v>
      </c>
      <c r="AP1388" t="s">
        <v>345</v>
      </c>
      <c r="AQ1388">
        <v>1</v>
      </c>
      <c r="AR1388">
        <v>0</v>
      </c>
      <c r="AS1388">
        <v>0</v>
      </c>
      <c r="AT1388">
        <v>0</v>
      </c>
      <c r="AU1388">
        <v>0</v>
      </c>
      <c r="AV1388">
        <v>0</v>
      </c>
      <c r="AW1388">
        <v>0</v>
      </c>
      <c r="AX1388">
        <v>0</v>
      </c>
      <c r="AY1388" t="s">
        <v>345</v>
      </c>
      <c r="AZ1388">
        <v>1</v>
      </c>
      <c r="BA1388">
        <v>0</v>
      </c>
      <c r="BB1388">
        <v>0</v>
      </c>
      <c r="BC1388">
        <v>0</v>
      </c>
      <c r="BD1388">
        <v>0</v>
      </c>
      <c r="BE1388">
        <v>0</v>
      </c>
      <c r="BF1388">
        <v>0</v>
      </c>
      <c r="BG1388">
        <v>0</v>
      </c>
      <c r="BH1388">
        <v>0</v>
      </c>
      <c r="BI1388" t="s">
        <v>51</v>
      </c>
      <c r="BJ1388" t="s">
        <v>3822</v>
      </c>
      <c r="BK1388" t="s">
        <v>386</v>
      </c>
      <c r="BL1388" t="s">
        <v>129</v>
      </c>
      <c r="BM1388" t="s">
        <v>129</v>
      </c>
      <c r="BN1388" t="s">
        <v>117</v>
      </c>
      <c r="BO1388" t="s">
        <v>956</v>
      </c>
      <c r="BP1388">
        <v>0</v>
      </c>
      <c r="BQ1388">
        <v>0</v>
      </c>
      <c r="BR1388">
        <v>0</v>
      </c>
      <c r="BS1388">
        <v>0</v>
      </c>
      <c r="BT1388">
        <v>1</v>
      </c>
      <c r="BU1388">
        <v>0</v>
      </c>
      <c r="BV1388">
        <v>0</v>
      </c>
      <c r="BW1388">
        <v>0</v>
      </c>
      <c r="BX1388">
        <v>0</v>
      </c>
      <c r="BY1388">
        <v>0</v>
      </c>
      <c r="BZ1388">
        <v>0</v>
      </c>
      <c r="CA1388">
        <v>0</v>
      </c>
      <c r="CB1388">
        <v>0</v>
      </c>
      <c r="CC1388">
        <v>0</v>
      </c>
      <c r="CD1388">
        <v>0</v>
      </c>
      <c r="CE1388" t="s">
        <v>192</v>
      </c>
      <c r="CG1388" t="s">
        <v>335</v>
      </c>
      <c r="CH1388" t="s">
        <v>1564</v>
      </c>
      <c r="CI1388" t="s">
        <v>128</v>
      </c>
      <c r="CJ1388" t="s">
        <v>51</v>
      </c>
      <c r="CK1388" t="s">
        <v>1568</v>
      </c>
      <c r="CL1388" t="s">
        <v>51</v>
      </c>
      <c r="CM1388" t="s">
        <v>3823</v>
      </c>
      <c r="CN1388" t="s">
        <v>346</v>
      </c>
      <c r="CP1388">
        <v>10</v>
      </c>
      <c r="CQ1388" t="s">
        <v>3824</v>
      </c>
      <c r="CR1388" t="s">
        <v>3825</v>
      </c>
      <c r="CS1388" t="s">
        <v>337</v>
      </c>
      <c r="CT1388" t="s">
        <v>3826</v>
      </c>
    </row>
    <row r="1389" spans="1:98" customFormat="1">
      <c r="A1389">
        <v>137673</v>
      </c>
      <c r="B1389" t="s">
        <v>362</v>
      </c>
      <c r="C1389" t="s">
        <v>360</v>
      </c>
      <c r="D1389">
        <v>1962</v>
      </c>
      <c r="E1389">
        <v>64</v>
      </c>
      <c r="F1389" t="s">
        <v>339</v>
      </c>
      <c r="G1389" t="s">
        <v>80</v>
      </c>
      <c r="H1389" t="s">
        <v>1096</v>
      </c>
      <c r="I1389" t="s">
        <v>428</v>
      </c>
      <c r="J1389" t="s">
        <v>325</v>
      </c>
      <c r="K1389" s="329">
        <v>46116.847361111111</v>
      </c>
      <c r="L1389" t="s">
        <v>309</v>
      </c>
      <c r="M1389" t="s">
        <v>508</v>
      </c>
      <c r="N1389" t="s">
        <v>509</v>
      </c>
      <c r="O1389" t="s">
        <v>442</v>
      </c>
      <c r="P1389" t="s">
        <v>405</v>
      </c>
      <c r="R1389" t="s">
        <v>383</v>
      </c>
      <c r="S1389" t="s">
        <v>121</v>
      </c>
      <c r="T1389" t="s">
        <v>121</v>
      </c>
      <c r="U1389" t="s">
        <v>331</v>
      </c>
      <c r="V1389" t="s">
        <v>112</v>
      </c>
      <c r="W1389" t="s">
        <v>470</v>
      </c>
      <c r="X1389">
        <v>0</v>
      </c>
      <c r="Y1389">
        <v>0</v>
      </c>
      <c r="Z1389">
        <v>1</v>
      </c>
      <c r="AA1389">
        <v>0</v>
      </c>
      <c r="AB1389">
        <v>0</v>
      </c>
      <c r="AC1389">
        <v>0</v>
      </c>
      <c r="AD1389">
        <v>0</v>
      </c>
      <c r="AE1389">
        <v>0</v>
      </c>
      <c r="AF1389">
        <v>0</v>
      </c>
      <c r="AG1389">
        <v>0</v>
      </c>
      <c r="AH1389">
        <v>0</v>
      </c>
      <c r="AI1389">
        <v>0</v>
      </c>
      <c r="AJ1389">
        <v>0</v>
      </c>
      <c r="AK1389">
        <v>0</v>
      </c>
      <c r="AL1389">
        <v>0</v>
      </c>
      <c r="AM1389">
        <v>0</v>
      </c>
      <c r="AN1389">
        <v>0</v>
      </c>
      <c r="AO1389">
        <v>0</v>
      </c>
      <c r="AP1389" t="s">
        <v>433</v>
      </c>
      <c r="AQ1389">
        <v>0</v>
      </c>
      <c r="AR1389">
        <v>0</v>
      </c>
      <c r="AS1389">
        <v>0</v>
      </c>
      <c r="AT1389">
        <v>0</v>
      </c>
      <c r="AU1389">
        <v>0</v>
      </c>
      <c r="AV1389">
        <v>1</v>
      </c>
      <c r="AW1389">
        <v>0</v>
      </c>
      <c r="AX1389">
        <v>0</v>
      </c>
      <c r="AY1389" t="s">
        <v>433</v>
      </c>
      <c r="AZ1389">
        <v>0</v>
      </c>
      <c r="BA1389">
        <v>0</v>
      </c>
      <c r="BB1389">
        <v>0</v>
      </c>
      <c r="BC1389">
        <v>0</v>
      </c>
      <c r="BD1389">
        <v>1</v>
      </c>
      <c r="BE1389">
        <v>0</v>
      </c>
      <c r="BF1389">
        <v>0</v>
      </c>
      <c r="BG1389">
        <v>0</v>
      </c>
      <c r="BH1389">
        <v>0</v>
      </c>
      <c r="BI1389" t="s">
        <v>53</v>
      </c>
      <c r="BK1389" t="s">
        <v>386</v>
      </c>
      <c r="BL1389" t="s">
        <v>131</v>
      </c>
      <c r="BM1389" t="s">
        <v>130</v>
      </c>
      <c r="BN1389" t="s">
        <v>120</v>
      </c>
      <c r="BO1389" t="s">
        <v>922</v>
      </c>
      <c r="BP1389">
        <v>1</v>
      </c>
      <c r="BQ1389">
        <v>0</v>
      </c>
      <c r="BR1389">
        <v>0</v>
      </c>
      <c r="BS1389">
        <v>0</v>
      </c>
      <c r="BT1389">
        <v>0</v>
      </c>
      <c r="BU1389">
        <v>0</v>
      </c>
      <c r="BV1389">
        <v>0</v>
      </c>
      <c r="BW1389">
        <v>0</v>
      </c>
      <c r="BX1389">
        <v>0</v>
      </c>
      <c r="BY1389">
        <v>0</v>
      </c>
      <c r="BZ1389">
        <v>0</v>
      </c>
      <c r="CA1389">
        <v>0</v>
      </c>
      <c r="CB1389">
        <v>0</v>
      </c>
      <c r="CC1389">
        <v>0</v>
      </c>
      <c r="CD1389">
        <v>0</v>
      </c>
      <c r="CE1389" t="s">
        <v>142</v>
      </c>
      <c r="CG1389" t="s">
        <v>335</v>
      </c>
      <c r="CI1389" t="s">
        <v>130</v>
      </c>
      <c r="CJ1389" t="s">
        <v>53</v>
      </c>
      <c r="CL1389" t="s">
        <v>53</v>
      </c>
      <c r="CN1389" t="s">
        <v>346</v>
      </c>
      <c r="CP1389">
        <v>5</v>
      </c>
      <c r="CS1389" t="s">
        <v>347</v>
      </c>
    </row>
    <row r="1390" spans="1:98" customFormat="1">
      <c r="A1390">
        <v>199024</v>
      </c>
      <c r="B1390" t="s">
        <v>506</v>
      </c>
      <c r="C1390" t="s">
        <v>322</v>
      </c>
      <c r="D1390">
        <v>1963</v>
      </c>
      <c r="E1390">
        <v>63</v>
      </c>
      <c r="F1390" t="s">
        <v>339</v>
      </c>
      <c r="G1390" t="s">
        <v>82</v>
      </c>
      <c r="H1390" t="s">
        <v>496</v>
      </c>
      <c r="I1390" t="s">
        <v>410</v>
      </c>
      <c r="J1390" t="s">
        <v>350</v>
      </c>
      <c r="K1390" s="329">
        <v>46116.843634259261</v>
      </c>
      <c r="L1390" t="s">
        <v>309</v>
      </c>
      <c r="M1390" t="s">
        <v>506</v>
      </c>
      <c r="N1390" t="s">
        <v>932</v>
      </c>
      <c r="O1390" t="s">
        <v>507</v>
      </c>
      <c r="P1390" t="s">
        <v>342</v>
      </c>
      <c r="R1390" t="s">
        <v>122</v>
      </c>
      <c r="S1390" t="s">
        <v>122</v>
      </c>
      <c r="T1390" t="s">
        <v>394</v>
      </c>
      <c r="U1390" t="s">
        <v>331</v>
      </c>
      <c r="V1390" t="s">
        <v>107</v>
      </c>
      <c r="W1390" t="s">
        <v>533</v>
      </c>
      <c r="X1390">
        <v>1</v>
      </c>
      <c r="Y1390">
        <v>1</v>
      </c>
      <c r="Z1390">
        <v>1</v>
      </c>
      <c r="AA1390">
        <v>0</v>
      </c>
      <c r="AB1390">
        <v>0</v>
      </c>
      <c r="AC1390">
        <v>0</v>
      </c>
      <c r="AD1390">
        <v>0</v>
      </c>
      <c r="AE1390">
        <v>0</v>
      </c>
      <c r="AF1390">
        <v>0</v>
      </c>
      <c r="AG1390">
        <v>0</v>
      </c>
      <c r="AH1390">
        <v>0</v>
      </c>
      <c r="AI1390">
        <v>0</v>
      </c>
      <c r="AJ1390">
        <v>0</v>
      </c>
      <c r="AK1390">
        <v>0</v>
      </c>
      <c r="AL1390">
        <v>0</v>
      </c>
      <c r="AM1390">
        <v>0</v>
      </c>
      <c r="AN1390">
        <v>0</v>
      </c>
      <c r="AO1390">
        <v>0</v>
      </c>
      <c r="AP1390" t="s">
        <v>345</v>
      </c>
      <c r="AQ1390">
        <v>1</v>
      </c>
      <c r="AR1390">
        <v>0</v>
      </c>
      <c r="AS1390">
        <v>0</v>
      </c>
      <c r="AT1390">
        <v>0</v>
      </c>
      <c r="AU1390">
        <v>0</v>
      </c>
      <c r="AV1390">
        <v>0</v>
      </c>
      <c r="AW1390">
        <v>0</v>
      </c>
      <c r="AX1390">
        <v>0</v>
      </c>
      <c r="AY1390" t="s">
        <v>345</v>
      </c>
      <c r="AZ1390">
        <v>1</v>
      </c>
      <c r="BA1390">
        <v>0</v>
      </c>
      <c r="BB1390">
        <v>0</v>
      </c>
      <c r="BC1390">
        <v>0</v>
      </c>
      <c r="BD1390">
        <v>0</v>
      </c>
      <c r="BE1390">
        <v>0</v>
      </c>
      <c r="BF1390">
        <v>0</v>
      </c>
      <c r="BG1390">
        <v>0</v>
      </c>
      <c r="BH1390">
        <v>0</v>
      </c>
      <c r="BK1390" t="s">
        <v>130</v>
      </c>
      <c r="BL1390" t="s">
        <v>129</v>
      </c>
      <c r="BM1390" t="s">
        <v>129</v>
      </c>
      <c r="BN1390" t="s">
        <v>118</v>
      </c>
      <c r="BO1390" t="s">
        <v>921</v>
      </c>
      <c r="BP1390">
        <v>0</v>
      </c>
      <c r="BQ1390">
        <v>0</v>
      </c>
      <c r="BR1390">
        <v>0</v>
      </c>
      <c r="BS1390">
        <v>0</v>
      </c>
      <c r="BT1390">
        <v>0</v>
      </c>
      <c r="BU1390">
        <v>0</v>
      </c>
      <c r="BV1390">
        <v>0</v>
      </c>
      <c r="BW1390">
        <v>0</v>
      </c>
      <c r="BX1390">
        <v>0</v>
      </c>
      <c r="BY1390">
        <v>0</v>
      </c>
      <c r="BZ1390">
        <v>1</v>
      </c>
      <c r="CA1390">
        <v>0</v>
      </c>
      <c r="CB1390">
        <v>0</v>
      </c>
      <c r="CC1390">
        <v>0</v>
      </c>
      <c r="CD1390">
        <v>0</v>
      </c>
      <c r="CE1390" t="s">
        <v>148</v>
      </c>
      <c r="CG1390" t="s">
        <v>335</v>
      </c>
      <c r="CI1390" t="s">
        <v>130</v>
      </c>
      <c r="CJ1390" t="s">
        <v>52</v>
      </c>
      <c r="CL1390" t="s">
        <v>52</v>
      </c>
      <c r="CN1390" t="s">
        <v>346</v>
      </c>
      <c r="CP1390">
        <v>9</v>
      </c>
      <c r="CS1390" t="s">
        <v>337</v>
      </c>
    </row>
    <row r="1391" spans="1:98" customFormat="1">
      <c r="A1391">
        <v>166819</v>
      </c>
      <c r="B1391" t="s">
        <v>1810</v>
      </c>
      <c r="C1391" t="s">
        <v>322</v>
      </c>
      <c r="D1391">
        <v>1956</v>
      </c>
      <c r="E1391">
        <v>70</v>
      </c>
      <c r="F1391" t="s">
        <v>376</v>
      </c>
      <c r="G1391" t="s">
        <v>49</v>
      </c>
      <c r="H1391" t="s">
        <v>415</v>
      </c>
      <c r="I1391" t="s">
        <v>397</v>
      </c>
      <c r="J1391" t="s">
        <v>350</v>
      </c>
      <c r="K1391" s="329">
        <v>46116.834166666667</v>
      </c>
      <c r="L1391" t="s">
        <v>309</v>
      </c>
      <c r="M1391" t="s">
        <v>503</v>
      </c>
      <c r="N1391" t="s">
        <v>504</v>
      </c>
      <c r="O1391" t="s">
        <v>415</v>
      </c>
      <c r="P1391" t="s">
        <v>382</v>
      </c>
      <c r="R1391" t="s">
        <v>383</v>
      </c>
      <c r="S1391" t="s">
        <v>121</v>
      </c>
      <c r="T1391" t="s">
        <v>121</v>
      </c>
      <c r="U1391" t="s">
        <v>331</v>
      </c>
      <c r="V1391" t="s">
        <v>105</v>
      </c>
      <c r="W1391" t="s">
        <v>501</v>
      </c>
      <c r="X1391">
        <v>0</v>
      </c>
      <c r="Y1391">
        <v>0</v>
      </c>
      <c r="Z1391">
        <v>0</v>
      </c>
      <c r="AA1391">
        <v>0</v>
      </c>
      <c r="AB1391">
        <v>0</v>
      </c>
      <c r="AC1391">
        <v>0</v>
      </c>
      <c r="AD1391">
        <v>1</v>
      </c>
      <c r="AE1391">
        <v>0</v>
      </c>
      <c r="AF1391">
        <v>0</v>
      </c>
      <c r="AG1391">
        <v>0</v>
      </c>
      <c r="AH1391">
        <v>0</v>
      </c>
      <c r="AI1391">
        <v>0</v>
      </c>
      <c r="AJ1391">
        <v>0</v>
      </c>
      <c r="AK1391">
        <v>0</v>
      </c>
      <c r="AL1391">
        <v>0</v>
      </c>
      <c r="AM1391">
        <v>0</v>
      </c>
      <c r="AN1391">
        <v>0</v>
      </c>
      <c r="AO1391">
        <v>0</v>
      </c>
      <c r="AP1391" t="s">
        <v>399</v>
      </c>
      <c r="AQ1391">
        <v>0</v>
      </c>
      <c r="AR1391">
        <v>0</v>
      </c>
      <c r="AS1391">
        <v>0</v>
      </c>
      <c r="AT1391">
        <v>0</v>
      </c>
      <c r="AU1391">
        <v>0</v>
      </c>
      <c r="AV1391">
        <v>0</v>
      </c>
      <c r="AW1391">
        <v>1</v>
      </c>
      <c r="AX1391">
        <v>0</v>
      </c>
      <c r="AY1391" t="s">
        <v>345</v>
      </c>
      <c r="AZ1391">
        <v>1</v>
      </c>
      <c r="BA1391">
        <v>0</v>
      </c>
      <c r="BB1391">
        <v>0</v>
      </c>
      <c r="BC1391">
        <v>0</v>
      </c>
      <c r="BD1391">
        <v>0</v>
      </c>
      <c r="BE1391">
        <v>0</v>
      </c>
      <c r="BF1391">
        <v>0</v>
      </c>
      <c r="BG1391">
        <v>0</v>
      </c>
      <c r="BH1391">
        <v>0</v>
      </c>
      <c r="BK1391" t="s">
        <v>386</v>
      </c>
      <c r="BL1391" t="s">
        <v>386</v>
      </c>
      <c r="BM1391" t="s">
        <v>128</v>
      </c>
      <c r="BN1391" t="s">
        <v>120</v>
      </c>
      <c r="BO1391" t="s">
        <v>924</v>
      </c>
      <c r="BP1391">
        <v>0</v>
      </c>
      <c r="BQ1391">
        <v>0</v>
      </c>
      <c r="BR1391">
        <v>0</v>
      </c>
      <c r="BS1391">
        <v>0</v>
      </c>
      <c r="BT1391">
        <v>0</v>
      </c>
      <c r="BU1391">
        <v>1</v>
      </c>
      <c r="BV1391">
        <v>0</v>
      </c>
      <c r="BW1391">
        <v>0</v>
      </c>
      <c r="BX1391">
        <v>0</v>
      </c>
      <c r="BY1391">
        <v>0</v>
      </c>
      <c r="BZ1391">
        <v>0</v>
      </c>
      <c r="CA1391">
        <v>0</v>
      </c>
      <c r="CB1391">
        <v>0</v>
      </c>
      <c r="CC1391">
        <v>0</v>
      </c>
      <c r="CD1391">
        <v>0</v>
      </c>
      <c r="CE1391" t="s">
        <v>335</v>
      </c>
      <c r="CG1391" t="s">
        <v>335</v>
      </c>
      <c r="CI1391" t="s">
        <v>128</v>
      </c>
      <c r="CJ1391" t="s">
        <v>53</v>
      </c>
      <c r="CL1391" t="s">
        <v>52</v>
      </c>
      <c r="CN1391" t="s">
        <v>346</v>
      </c>
      <c r="CP1391">
        <v>8</v>
      </c>
    </row>
    <row r="1392" spans="1:98" customFormat="1">
      <c r="A1392">
        <v>199023</v>
      </c>
      <c r="B1392" t="s">
        <v>362</v>
      </c>
      <c r="C1392" t="s">
        <v>360</v>
      </c>
      <c r="D1392">
        <v>1982</v>
      </c>
      <c r="E1392">
        <v>44</v>
      </c>
      <c r="F1392" t="s">
        <v>387</v>
      </c>
      <c r="G1392" t="s">
        <v>87</v>
      </c>
      <c r="H1392" t="s">
        <v>654</v>
      </c>
      <c r="I1392" t="s">
        <v>410</v>
      </c>
      <c r="J1392" t="s">
        <v>350</v>
      </c>
      <c r="K1392" s="329">
        <v>46116.821446759262</v>
      </c>
      <c r="L1392" t="s">
        <v>309</v>
      </c>
      <c r="M1392" t="s">
        <v>362</v>
      </c>
      <c r="N1392" t="s">
        <v>363</v>
      </c>
      <c r="O1392" t="s">
        <v>364</v>
      </c>
      <c r="P1392" t="s">
        <v>365</v>
      </c>
      <c r="R1392" t="s">
        <v>124</v>
      </c>
      <c r="S1392" t="s">
        <v>123</v>
      </c>
      <c r="T1392" t="s">
        <v>330</v>
      </c>
      <c r="U1392" t="s">
        <v>82</v>
      </c>
      <c r="V1392" t="s">
        <v>109</v>
      </c>
      <c r="W1392" t="s">
        <v>1284</v>
      </c>
      <c r="X1392">
        <v>0</v>
      </c>
      <c r="Y1392">
        <v>0</v>
      </c>
      <c r="Z1392">
        <v>1</v>
      </c>
      <c r="AA1392">
        <v>1</v>
      </c>
      <c r="AB1392">
        <v>0</v>
      </c>
      <c r="AC1392">
        <v>0</v>
      </c>
      <c r="AD1392">
        <v>0</v>
      </c>
      <c r="AE1392">
        <v>0</v>
      </c>
      <c r="AF1392">
        <v>0</v>
      </c>
      <c r="AG1392">
        <v>0</v>
      </c>
      <c r="AH1392">
        <v>0</v>
      </c>
      <c r="AI1392">
        <v>0</v>
      </c>
      <c r="AJ1392">
        <v>0</v>
      </c>
      <c r="AK1392">
        <v>0</v>
      </c>
      <c r="AL1392">
        <v>0</v>
      </c>
      <c r="AM1392">
        <v>0</v>
      </c>
      <c r="AN1392">
        <v>0</v>
      </c>
      <c r="AO1392" t="s">
        <v>3660</v>
      </c>
      <c r="AP1392" t="s">
        <v>345</v>
      </c>
      <c r="AQ1392">
        <v>1</v>
      </c>
      <c r="AR1392">
        <v>0</v>
      </c>
      <c r="AS1392">
        <v>0</v>
      </c>
      <c r="AT1392">
        <v>0</v>
      </c>
      <c r="AU1392">
        <v>0</v>
      </c>
      <c r="AV1392">
        <v>0</v>
      </c>
      <c r="AW1392">
        <v>0</v>
      </c>
      <c r="AX1392">
        <v>0</v>
      </c>
      <c r="AY1392" t="s">
        <v>345</v>
      </c>
      <c r="AZ1392">
        <v>1</v>
      </c>
      <c r="BA1392">
        <v>0</v>
      </c>
      <c r="BB1392">
        <v>0</v>
      </c>
      <c r="BC1392">
        <v>0</v>
      </c>
      <c r="BD1392">
        <v>0</v>
      </c>
      <c r="BE1392">
        <v>0</v>
      </c>
      <c r="BF1392">
        <v>0</v>
      </c>
      <c r="BG1392">
        <v>0</v>
      </c>
      <c r="BH1392">
        <v>0</v>
      </c>
      <c r="BK1392" t="s">
        <v>131</v>
      </c>
      <c r="BL1392" t="s">
        <v>131</v>
      </c>
      <c r="BM1392" t="s">
        <v>133</v>
      </c>
      <c r="BN1392" t="s">
        <v>117</v>
      </c>
      <c r="BO1392" t="s">
        <v>373</v>
      </c>
      <c r="BP1392">
        <v>0</v>
      </c>
      <c r="BQ1392">
        <v>0</v>
      </c>
      <c r="BR1392">
        <v>0</v>
      </c>
      <c r="BS1392">
        <v>0</v>
      </c>
      <c r="BT1392">
        <v>0</v>
      </c>
      <c r="BU1392">
        <v>0</v>
      </c>
      <c r="BV1392">
        <v>0</v>
      </c>
      <c r="BW1392">
        <v>0</v>
      </c>
      <c r="BX1392">
        <v>0</v>
      </c>
      <c r="BY1392">
        <v>0</v>
      </c>
      <c r="BZ1392">
        <v>0</v>
      </c>
      <c r="CA1392">
        <v>0</v>
      </c>
      <c r="CB1392">
        <v>0</v>
      </c>
      <c r="CC1392">
        <v>0</v>
      </c>
      <c r="CD1392" t="s">
        <v>3661</v>
      </c>
      <c r="CE1392" t="s">
        <v>335</v>
      </c>
      <c r="CF1392" t="s">
        <v>3827</v>
      </c>
      <c r="CG1392" t="s">
        <v>188</v>
      </c>
      <c r="CI1392" t="s">
        <v>130</v>
      </c>
      <c r="CJ1392" t="s">
        <v>51</v>
      </c>
      <c r="CK1392" t="s">
        <v>3828</v>
      </c>
      <c r="CL1392" t="s">
        <v>51</v>
      </c>
      <c r="CM1392" t="s">
        <v>3829</v>
      </c>
      <c r="CN1392" t="s">
        <v>346</v>
      </c>
      <c r="CP1392">
        <v>8</v>
      </c>
      <c r="CQ1392" t="s">
        <v>3830</v>
      </c>
      <c r="CR1392" t="s">
        <v>3831</v>
      </c>
      <c r="CS1392" t="s">
        <v>347</v>
      </c>
      <c r="CT1392" t="s">
        <v>3832</v>
      </c>
    </row>
    <row r="1393" spans="1:98" customFormat="1">
      <c r="A1393">
        <v>136497</v>
      </c>
      <c r="B1393" t="s">
        <v>185</v>
      </c>
      <c r="C1393" t="s">
        <v>322</v>
      </c>
      <c r="D1393">
        <v>1986</v>
      </c>
      <c r="E1393">
        <v>40</v>
      </c>
      <c r="F1393" t="s">
        <v>387</v>
      </c>
      <c r="G1393" t="s">
        <v>85</v>
      </c>
      <c r="H1393" t="s">
        <v>887</v>
      </c>
      <c r="I1393" t="s">
        <v>361</v>
      </c>
      <c r="J1393" t="s">
        <v>325</v>
      </c>
      <c r="K1393" s="329">
        <v>46116.791412037041</v>
      </c>
      <c r="L1393" t="s">
        <v>309</v>
      </c>
      <c r="M1393" t="s">
        <v>413</v>
      </c>
      <c r="N1393" t="s">
        <v>414</v>
      </c>
      <c r="O1393" t="s">
        <v>415</v>
      </c>
      <c r="P1393" t="s">
        <v>382</v>
      </c>
      <c r="R1393" t="s">
        <v>122</v>
      </c>
      <c r="S1393" t="s">
        <v>122</v>
      </c>
      <c r="T1393" t="s">
        <v>330</v>
      </c>
      <c r="U1393" t="s">
        <v>331</v>
      </c>
      <c r="V1393" t="s">
        <v>105</v>
      </c>
      <c r="W1393" t="s">
        <v>384</v>
      </c>
      <c r="X1393">
        <v>0</v>
      </c>
      <c r="Y1393">
        <v>0</v>
      </c>
      <c r="Z1393">
        <v>0</v>
      </c>
      <c r="AA1393">
        <v>0</v>
      </c>
      <c r="AB1393">
        <v>1</v>
      </c>
      <c r="AC1393">
        <v>0</v>
      </c>
      <c r="AD1393">
        <v>0</v>
      </c>
      <c r="AE1393">
        <v>0</v>
      </c>
      <c r="AF1393">
        <v>0</v>
      </c>
      <c r="AG1393">
        <v>0</v>
      </c>
      <c r="AH1393">
        <v>0</v>
      </c>
      <c r="AI1393">
        <v>0</v>
      </c>
      <c r="AJ1393">
        <v>0</v>
      </c>
      <c r="AK1393">
        <v>0</v>
      </c>
      <c r="AL1393">
        <v>0</v>
      </c>
      <c r="AM1393">
        <v>0</v>
      </c>
      <c r="AN1393">
        <v>0</v>
      </c>
      <c r="AO1393">
        <v>0</v>
      </c>
      <c r="AP1393" t="s">
        <v>345</v>
      </c>
      <c r="AQ1393">
        <v>1</v>
      </c>
      <c r="AR1393">
        <v>0</v>
      </c>
      <c r="AS1393">
        <v>0</v>
      </c>
      <c r="AT1393">
        <v>0</v>
      </c>
      <c r="AU1393">
        <v>0</v>
      </c>
      <c r="AV1393">
        <v>0</v>
      </c>
      <c r="AW1393">
        <v>0</v>
      </c>
      <c r="AX1393">
        <v>0</v>
      </c>
      <c r="AY1393" t="s">
        <v>345</v>
      </c>
      <c r="AZ1393">
        <v>1</v>
      </c>
      <c r="BA1393">
        <v>0</v>
      </c>
      <c r="BB1393">
        <v>0</v>
      </c>
      <c r="BC1393">
        <v>0</v>
      </c>
      <c r="BD1393">
        <v>0</v>
      </c>
      <c r="BE1393">
        <v>0</v>
      </c>
      <c r="BF1393">
        <v>0</v>
      </c>
      <c r="BG1393">
        <v>0</v>
      </c>
      <c r="BH1393">
        <v>0</v>
      </c>
      <c r="BI1393" t="s">
        <v>51</v>
      </c>
      <c r="BK1393" t="s">
        <v>131</v>
      </c>
      <c r="BL1393" t="s">
        <v>130</v>
      </c>
      <c r="BM1393" t="s">
        <v>130</v>
      </c>
      <c r="BN1393" t="s">
        <v>118</v>
      </c>
      <c r="BO1393" t="s">
        <v>938</v>
      </c>
      <c r="BP1393">
        <v>0</v>
      </c>
      <c r="BQ1393">
        <v>0</v>
      </c>
      <c r="BR1393">
        <v>0</v>
      </c>
      <c r="BS1393">
        <v>0</v>
      </c>
      <c r="BT1393">
        <v>0</v>
      </c>
      <c r="BU1393">
        <v>0</v>
      </c>
      <c r="BV1393">
        <v>0</v>
      </c>
      <c r="BW1393">
        <v>1</v>
      </c>
      <c r="BX1393">
        <v>0</v>
      </c>
      <c r="BY1393">
        <v>0</v>
      </c>
      <c r="BZ1393">
        <v>0</v>
      </c>
      <c r="CA1393">
        <v>0</v>
      </c>
      <c r="CB1393">
        <v>0</v>
      </c>
      <c r="CC1393">
        <v>0</v>
      </c>
      <c r="CD1393">
        <v>0</v>
      </c>
      <c r="CE1393" t="s">
        <v>139</v>
      </c>
      <c r="CG1393" t="s">
        <v>140</v>
      </c>
      <c r="CI1393" t="s">
        <v>130</v>
      </c>
      <c r="CJ1393" t="s">
        <v>51</v>
      </c>
      <c r="CL1393" t="s">
        <v>51</v>
      </c>
      <c r="CN1393" t="s">
        <v>336</v>
      </c>
      <c r="CP1393">
        <v>9</v>
      </c>
      <c r="CS1393" t="s">
        <v>347</v>
      </c>
    </row>
    <row r="1394" spans="1:98" customFormat="1">
      <c r="A1394">
        <v>198992</v>
      </c>
      <c r="B1394" t="s">
        <v>356</v>
      </c>
      <c r="C1394" t="s">
        <v>360</v>
      </c>
      <c r="D1394">
        <v>1997</v>
      </c>
      <c r="E1394">
        <v>29</v>
      </c>
      <c r="F1394" t="s">
        <v>323</v>
      </c>
      <c r="G1394" t="s">
        <v>70</v>
      </c>
      <c r="H1394" t="s">
        <v>832</v>
      </c>
      <c r="I1394" t="s">
        <v>402</v>
      </c>
      <c r="J1394" t="s">
        <v>350</v>
      </c>
      <c r="K1394" s="329">
        <v>46116.781354166669</v>
      </c>
      <c r="L1394" t="s">
        <v>309</v>
      </c>
      <c r="M1394" t="s">
        <v>445</v>
      </c>
      <c r="N1394" t="s">
        <v>447</v>
      </c>
      <c r="O1394" t="s">
        <v>328</v>
      </c>
      <c r="P1394" t="s">
        <v>329</v>
      </c>
      <c r="R1394" t="s">
        <v>122</v>
      </c>
      <c r="S1394" t="s">
        <v>122</v>
      </c>
      <c r="T1394" t="s">
        <v>343</v>
      </c>
      <c r="U1394" t="s">
        <v>331</v>
      </c>
      <c r="V1394" t="s">
        <v>112</v>
      </c>
      <c r="W1394" t="s">
        <v>384</v>
      </c>
      <c r="X1394">
        <v>0</v>
      </c>
      <c r="Y1394">
        <v>0</v>
      </c>
      <c r="Z1394">
        <v>0</v>
      </c>
      <c r="AA1394">
        <v>0</v>
      </c>
      <c r="AB1394">
        <v>1</v>
      </c>
      <c r="AC1394">
        <v>0</v>
      </c>
      <c r="AD1394">
        <v>0</v>
      </c>
      <c r="AE1394">
        <v>0</v>
      </c>
      <c r="AF1394">
        <v>0</v>
      </c>
      <c r="AG1394">
        <v>0</v>
      </c>
      <c r="AH1394">
        <v>0</v>
      </c>
      <c r="AI1394">
        <v>0</v>
      </c>
      <c r="AJ1394">
        <v>0</v>
      </c>
      <c r="AK1394">
        <v>0</v>
      </c>
      <c r="AL1394">
        <v>0</v>
      </c>
      <c r="AM1394">
        <v>0</v>
      </c>
      <c r="AN1394">
        <v>0</v>
      </c>
      <c r="AO1394">
        <v>0</v>
      </c>
      <c r="AP1394" t="s">
        <v>510</v>
      </c>
      <c r="AQ1394">
        <v>0</v>
      </c>
      <c r="AR1394">
        <v>0</v>
      </c>
      <c r="AS1394">
        <v>1</v>
      </c>
      <c r="AT1394">
        <v>0</v>
      </c>
      <c r="AU1394">
        <v>0</v>
      </c>
      <c r="AV1394">
        <v>0</v>
      </c>
      <c r="AW1394">
        <v>0</v>
      </c>
      <c r="AX1394">
        <v>0</v>
      </c>
      <c r="AY1394" t="s">
        <v>373</v>
      </c>
      <c r="AZ1394">
        <v>0</v>
      </c>
      <c r="BA1394">
        <v>0</v>
      </c>
      <c r="BB1394">
        <v>0</v>
      </c>
      <c r="BC1394">
        <v>0</v>
      </c>
      <c r="BD1394">
        <v>0</v>
      </c>
      <c r="BE1394">
        <v>0</v>
      </c>
      <c r="BF1394">
        <v>0</v>
      </c>
      <c r="BG1394">
        <v>0</v>
      </c>
      <c r="BH1394" t="s">
        <v>3833</v>
      </c>
      <c r="BI1394" t="s">
        <v>52</v>
      </c>
      <c r="BK1394" t="s">
        <v>132</v>
      </c>
      <c r="BL1394" t="s">
        <v>132</v>
      </c>
      <c r="BM1394" t="s">
        <v>131</v>
      </c>
      <c r="BN1394" t="s">
        <v>117</v>
      </c>
      <c r="BO1394" t="s">
        <v>924</v>
      </c>
      <c r="BP1394">
        <v>0</v>
      </c>
      <c r="BQ1394">
        <v>0</v>
      </c>
      <c r="BR1394">
        <v>0</v>
      </c>
      <c r="BS1394">
        <v>0</v>
      </c>
      <c r="BT1394">
        <v>0</v>
      </c>
      <c r="BU1394">
        <v>1</v>
      </c>
      <c r="BV1394">
        <v>0</v>
      </c>
      <c r="BW1394">
        <v>0</v>
      </c>
      <c r="BX1394">
        <v>0</v>
      </c>
      <c r="BY1394">
        <v>0</v>
      </c>
      <c r="BZ1394">
        <v>0</v>
      </c>
      <c r="CA1394">
        <v>0</v>
      </c>
      <c r="CB1394">
        <v>0</v>
      </c>
      <c r="CC1394">
        <v>0</v>
      </c>
      <c r="CD1394">
        <v>0</v>
      </c>
      <c r="CE1394" t="s">
        <v>167</v>
      </c>
      <c r="CG1394" t="s">
        <v>335</v>
      </c>
      <c r="CH1394" t="s">
        <v>3834</v>
      </c>
      <c r="CI1394" t="s">
        <v>130</v>
      </c>
      <c r="CJ1394" t="s">
        <v>51</v>
      </c>
      <c r="CL1394" t="s">
        <v>51</v>
      </c>
      <c r="CN1394" t="s">
        <v>346</v>
      </c>
      <c r="CP1394">
        <v>10</v>
      </c>
      <c r="CS1394" t="s">
        <v>347</v>
      </c>
    </row>
    <row r="1395" spans="1:98" customFormat="1">
      <c r="A1395">
        <v>198988</v>
      </c>
      <c r="B1395" t="s">
        <v>356</v>
      </c>
      <c r="C1395" t="s">
        <v>360</v>
      </c>
      <c r="D1395">
        <v>1997</v>
      </c>
      <c r="E1395">
        <v>29</v>
      </c>
      <c r="F1395" t="s">
        <v>323</v>
      </c>
      <c r="G1395" t="s">
        <v>72</v>
      </c>
      <c r="H1395" t="s">
        <v>1657</v>
      </c>
      <c r="I1395" t="s">
        <v>361</v>
      </c>
      <c r="J1395" t="s">
        <v>325</v>
      </c>
      <c r="K1395" s="329">
        <v>46116.780717592592</v>
      </c>
      <c r="L1395" t="s">
        <v>309</v>
      </c>
      <c r="M1395" t="s">
        <v>1363</v>
      </c>
      <c r="N1395" t="s">
        <v>1364</v>
      </c>
      <c r="O1395" t="s">
        <v>459</v>
      </c>
      <c r="P1395" t="s">
        <v>353</v>
      </c>
      <c r="Q1395" t="s">
        <v>305</v>
      </c>
      <c r="R1395" t="s">
        <v>122</v>
      </c>
      <c r="S1395" t="s">
        <v>122</v>
      </c>
      <c r="T1395" t="s">
        <v>343</v>
      </c>
      <c r="U1395" t="s">
        <v>331</v>
      </c>
      <c r="V1395" t="s">
        <v>112</v>
      </c>
      <c r="W1395" t="s">
        <v>505</v>
      </c>
      <c r="X1395">
        <v>0</v>
      </c>
      <c r="Y1395">
        <v>0</v>
      </c>
      <c r="Z1395">
        <v>0</v>
      </c>
      <c r="AA1395">
        <v>0</v>
      </c>
      <c r="AB1395">
        <v>0</v>
      </c>
      <c r="AC1395">
        <v>1</v>
      </c>
      <c r="AD1395">
        <v>0</v>
      </c>
      <c r="AE1395">
        <v>0</v>
      </c>
      <c r="AF1395">
        <v>0</v>
      </c>
      <c r="AG1395">
        <v>0</v>
      </c>
      <c r="AH1395">
        <v>0</v>
      </c>
      <c r="AI1395">
        <v>0</v>
      </c>
      <c r="AJ1395">
        <v>0</v>
      </c>
      <c r="AK1395">
        <v>0</v>
      </c>
      <c r="AL1395">
        <v>0</v>
      </c>
      <c r="AM1395">
        <v>0</v>
      </c>
      <c r="AN1395">
        <v>0</v>
      </c>
      <c r="AO1395">
        <v>0</v>
      </c>
      <c r="AP1395" t="s">
        <v>464</v>
      </c>
      <c r="AQ1395">
        <v>0</v>
      </c>
      <c r="AR1395">
        <v>0</v>
      </c>
      <c r="AS1395">
        <v>0</v>
      </c>
      <c r="AT1395">
        <v>1</v>
      </c>
      <c r="AU1395">
        <v>0</v>
      </c>
      <c r="AV1395">
        <v>0</v>
      </c>
      <c r="AW1395">
        <v>0</v>
      </c>
      <c r="AX1395">
        <v>0</v>
      </c>
      <c r="AY1395" t="s">
        <v>745</v>
      </c>
      <c r="AZ1395">
        <v>0</v>
      </c>
      <c r="BA1395">
        <v>0</v>
      </c>
      <c r="BB1395">
        <v>1</v>
      </c>
      <c r="BC1395">
        <v>0</v>
      </c>
      <c r="BD1395">
        <v>0</v>
      </c>
      <c r="BE1395">
        <v>0</v>
      </c>
      <c r="BF1395">
        <v>0</v>
      </c>
      <c r="BG1395">
        <v>0</v>
      </c>
      <c r="BH1395">
        <v>0</v>
      </c>
      <c r="BI1395" t="s">
        <v>51</v>
      </c>
      <c r="BK1395" t="s">
        <v>132</v>
      </c>
      <c r="BL1395" t="s">
        <v>132</v>
      </c>
      <c r="BM1395" t="s">
        <v>131</v>
      </c>
      <c r="BN1395" t="s">
        <v>117</v>
      </c>
      <c r="BO1395" t="s">
        <v>924</v>
      </c>
      <c r="BP1395">
        <v>0</v>
      </c>
      <c r="BQ1395">
        <v>0</v>
      </c>
      <c r="BR1395">
        <v>0</v>
      </c>
      <c r="BS1395">
        <v>0</v>
      </c>
      <c r="BT1395">
        <v>0</v>
      </c>
      <c r="BU1395">
        <v>1</v>
      </c>
      <c r="BV1395">
        <v>0</v>
      </c>
      <c r="BW1395">
        <v>0</v>
      </c>
      <c r="BX1395">
        <v>0</v>
      </c>
      <c r="BY1395">
        <v>0</v>
      </c>
      <c r="BZ1395">
        <v>0</v>
      </c>
      <c r="CA1395">
        <v>0</v>
      </c>
      <c r="CB1395">
        <v>0</v>
      </c>
      <c r="CC1395">
        <v>0</v>
      </c>
      <c r="CD1395">
        <v>0</v>
      </c>
      <c r="CE1395" t="s">
        <v>335</v>
      </c>
      <c r="CG1395" t="s">
        <v>335</v>
      </c>
      <c r="CI1395" t="s">
        <v>128</v>
      </c>
      <c r="CJ1395" t="s">
        <v>52</v>
      </c>
      <c r="CL1395" t="s">
        <v>51</v>
      </c>
      <c r="CN1395" t="s">
        <v>346</v>
      </c>
      <c r="CP1395">
        <v>8</v>
      </c>
      <c r="CS1395" t="s">
        <v>347</v>
      </c>
    </row>
    <row r="1396" spans="1:98" customFormat="1">
      <c r="A1396">
        <v>199021</v>
      </c>
      <c r="B1396" t="s">
        <v>401</v>
      </c>
      <c r="C1396" t="s">
        <v>360</v>
      </c>
      <c r="D1396">
        <v>1998</v>
      </c>
      <c r="E1396">
        <v>28</v>
      </c>
      <c r="F1396" t="s">
        <v>323</v>
      </c>
      <c r="G1396" t="s">
        <v>49</v>
      </c>
      <c r="H1396" t="s">
        <v>442</v>
      </c>
      <c r="I1396" t="s">
        <v>575</v>
      </c>
      <c r="J1396" t="s">
        <v>325</v>
      </c>
      <c r="K1396" s="329">
        <v>46116.76290509259</v>
      </c>
      <c r="L1396" t="s">
        <v>309</v>
      </c>
      <c r="M1396" t="s">
        <v>401</v>
      </c>
      <c r="N1396" t="s">
        <v>403</v>
      </c>
      <c r="O1396" t="s">
        <v>404</v>
      </c>
      <c r="P1396" t="s">
        <v>405</v>
      </c>
      <c r="Q1396" t="s">
        <v>306</v>
      </c>
      <c r="R1396" t="s">
        <v>122</v>
      </c>
      <c r="S1396" t="s">
        <v>122</v>
      </c>
      <c r="T1396" t="s">
        <v>343</v>
      </c>
      <c r="U1396" t="s">
        <v>83</v>
      </c>
      <c r="V1396" t="s">
        <v>111</v>
      </c>
      <c r="W1396" t="s">
        <v>477</v>
      </c>
      <c r="X1396">
        <v>0</v>
      </c>
      <c r="Y1396">
        <v>1</v>
      </c>
      <c r="Z1396">
        <v>1</v>
      </c>
      <c r="AA1396">
        <v>0</v>
      </c>
      <c r="AB1396">
        <v>0</v>
      </c>
      <c r="AC1396">
        <v>0</v>
      </c>
      <c r="AD1396">
        <v>1</v>
      </c>
      <c r="AE1396">
        <v>0</v>
      </c>
      <c r="AF1396">
        <v>0</v>
      </c>
      <c r="AG1396">
        <v>0</v>
      </c>
      <c r="AH1396">
        <v>0</v>
      </c>
      <c r="AI1396">
        <v>0</v>
      </c>
      <c r="AJ1396">
        <v>0</v>
      </c>
      <c r="AK1396">
        <v>0</v>
      </c>
      <c r="AL1396">
        <v>0</v>
      </c>
      <c r="AM1396">
        <v>0</v>
      </c>
      <c r="AN1396">
        <v>0</v>
      </c>
      <c r="AO1396">
        <v>0</v>
      </c>
      <c r="AP1396" t="s">
        <v>399</v>
      </c>
      <c r="AQ1396">
        <v>0</v>
      </c>
      <c r="AR1396">
        <v>0</v>
      </c>
      <c r="AS1396">
        <v>0</v>
      </c>
      <c r="AT1396">
        <v>0</v>
      </c>
      <c r="AU1396">
        <v>0</v>
      </c>
      <c r="AV1396">
        <v>0</v>
      </c>
      <c r="AW1396">
        <v>1</v>
      </c>
      <c r="AX1396">
        <v>0</v>
      </c>
      <c r="AY1396" t="s">
        <v>345</v>
      </c>
      <c r="AZ1396">
        <v>1</v>
      </c>
      <c r="BA1396">
        <v>0</v>
      </c>
      <c r="BB1396">
        <v>0</v>
      </c>
      <c r="BC1396">
        <v>0</v>
      </c>
      <c r="BD1396">
        <v>0</v>
      </c>
      <c r="BE1396">
        <v>0</v>
      </c>
      <c r="BF1396">
        <v>0</v>
      </c>
      <c r="BG1396">
        <v>0</v>
      </c>
      <c r="BH1396">
        <v>0</v>
      </c>
      <c r="BK1396" t="s">
        <v>131</v>
      </c>
      <c r="BL1396" t="s">
        <v>130</v>
      </c>
      <c r="BM1396" t="s">
        <v>133</v>
      </c>
      <c r="BN1396" t="s">
        <v>118</v>
      </c>
      <c r="BO1396" t="s">
        <v>926</v>
      </c>
      <c r="BP1396">
        <v>1</v>
      </c>
      <c r="BQ1396">
        <v>0</v>
      </c>
      <c r="BR1396">
        <v>0</v>
      </c>
      <c r="BS1396">
        <v>0</v>
      </c>
      <c r="BT1396">
        <v>0</v>
      </c>
      <c r="BU1396">
        <v>1</v>
      </c>
      <c r="BV1396">
        <v>0</v>
      </c>
      <c r="BW1396">
        <v>0</v>
      </c>
      <c r="BX1396">
        <v>0</v>
      </c>
      <c r="BY1396">
        <v>0</v>
      </c>
      <c r="BZ1396">
        <v>0</v>
      </c>
      <c r="CA1396">
        <v>0</v>
      </c>
      <c r="CB1396">
        <v>0</v>
      </c>
      <c r="CC1396">
        <v>0</v>
      </c>
      <c r="CD1396">
        <v>0</v>
      </c>
      <c r="CE1396" t="s">
        <v>335</v>
      </c>
      <c r="CG1396" t="s">
        <v>335</v>
      </c>
      <c r="CI1396" t="s">
        <v>132</v>
      </c>
      <c r="CJ1396" t="s">
        <v>51</v>
      </c>
      <c r="CL1396" t="s">
        <v>51</v>
      </c>
      <c r="CN1396" t="s">
        <v>346</v>
      </c>
      <c r="CP1396">
        <v>10</v>
      </c>
    </row>
    <row r="1397" spans="1:98" customFormat="1">
      <c r="A1397">
        <v>199020</v>
      </c>
      <c r="B1397" t="s">
        <v>1363</v>
      </c>
      <c r="C1397" t="s">
        <v>360</v>
      </c>
      <c r="D1397">
        <v>1999</v>
      </c>
      <c r="E1397">
        <v>27</v>
      </c>
      <c r="F1397" t="s">
        <v>323</v>
      </c>
      <c r="G1397" t="s">
        <v>80</v>
      </c>
      <c r="H1397" t="s">
        <v>756</v>
      </c>
      <c r="I1397" t="s">
        <v>367</v>
      </c>
      <c r="J1397" t="s">
        <v>325</v>
      </c>
      <c r="K1397" s="329">
        <v>46116.762291666666</v>
      </c>
      <c r="L1397" t="s">
        <v>309</v>
      </c>
      <c r="M1397" t="s">
        <v>1363</v>
      </c>
      <c r="N1397" t="s">
        <v>1364</v>
      </c>
      <c r="O1397" t="s">
        <v>459</v>
      </c>
      <c r="P1397" t="s">
        <v>353</v>
      </c>
      <c r="Q1397" t="s">
        <v>305</v>
      </c>
      <c r="R1397" t="s">
        <v>383</v>
      </c>
      <c r="S1397" t="s">
        <v>121</v>
      </c>
      <c r="T1397" t="s">
        <v>121</v>
      </c>
      <c r="U1397" t="s">
        <v>331</v>
      </c>
      <c r="V1397" t="s">
        <v>112</v>
      </c>
      <c r="W1397" t="s">
        <v>373</v>
      </c>
      <c r="X1397">
        <v>0</v>
      </c>
      <c r="Y1397">
        <v>0</v>
      </c>
      <c r="Z1397">
        <v>0</v>
      </c>
      <c r="AA1397">
        <v>0</v>
      </c>
      <c r="AB1397">
        <v>0</v>
      </c>
      <c r="AC1397">
        <v>0</v>
      </c>
      <c r="AD1397">
        <v>0</v>
      </c>
      <c r="AE1397">
        <v>0</v>
      </c>
      <c r="AF1397">
        <v>0</v>
      </c>
      <c r="AG1397">
        <v>0</v>
      </c>
      <c r="AH1397">
        <v>0</v>
      </c>
      <c r="AI1397">
        <v>0</v>
      </c>
      <c r="AJ1397">
        <v>0</v>
      </c>
      <c r="AK1397">
        <v>0</v>
      </c>
      <c r="AL1397">
        <v>0</v>
      </c>
      <c r="AM1397">
        <v>0</v>
      </c>
      <c r="AN1397">
        <v>0</v>
      </c>
      <c r="AO1397" t="s">
        <v>3835</v>
      </c>
      <c r="AP1397" t="s">
        <v>345</v>
      </c>
      <c r="AQ1397">
        <v>1</v>
      </c>
      <c r="AR1397">
        <v>0</v>
      </c>
      <c r="AS1397">
        <v>0</v>
      </c>
      <c r="AT1397">
        <v>0</v>
      </c>
      <c r="AU1397">
        <v>0</v>
      </c>
      <c r="AV1397">
        <v>0</v>
      </c>
      <c r="AW1397">
        <v>0</v>
      </c>
      <c r="AX1397">
        <v>0</v>
      </c>
      <c r="AY1397" t="s">
        <v>345</v>
      </c>
      <c r="AZ1397">
        <v>1</v>
      </c>
      <c r="BA1397">
        <v>0</v>
      </c>
      <c r="BB1397">
        <v>0</v>
      </c>
      <c r="BC1397">
        <v>0</v>
      </c>
      <c r="BD1397">
        <v>0</v>
      </c>
      <c r="BE1397">
        <v>0</v>
      </c>
      <c r="BF1397">
        <v>0</v>
      </c>
      <c r="BG1397">
        <v>0</v>
      </c>
      <c r="BH1397">
        <v>0</v>
      </c>
      <c r="BI1397" t="s">
        <v>51</v>
      </c>
      <c r="BJ1397" t="s">
        <v>1819</v>
      </c>
      <c r="BK1397" t="s">
        <v>129</v>
      </c>
      <c r="BL1397" t="s">
        <v>129</v>
      </c>
      <c r="BM1397" t="s">
        <v>129</v>
      </c>
      <c r="BN1397" t="s">
        <v>117</v>
      </c>
      <c r="BO1397" t="s">
        <v>921</v>
      </c>
      <c r="BP1397">
        <v>0</v>
      </c>
      <c r="BQ1397">
        <v>0</v>
      </c>
      <c r="BR1397">
        <v>0</v>
      </c>
      <c r="BS1397">
        <v>0</v>
      </c>
      <c r="BT1397">
        <v>0</v>
      </c>
      <c r="BU1397">
        <v>0</v>
      </c>
      <c r="BV1397">
        <v>0</v>
      </c>
      <c r="BW1397">
        <v>0</v>
      </c>
      <c r="BX1397">
        <v>0</v>
      </c>
      <c r="BY1397">
        <v>0</v>
      </c>
      <c r="BZ1397">
        <v>1</v>
      </c>
      <c r="CA1397">
        <v>0</v>
      </c>
      <c r="CB1397">
        <v>0</v>
      </c>
      <c r="CC1397">
        <v>0</v>
      </c>
      <c r="CD1397">
        <v>0</v>
      </c>
      <c r="CE1397" t="s">
        <v>335</v>
      </c>
      <c r="CG1397" t="s">
        <v>335</v>
      </c>
      <c r="CI1397" t="s">
        <v>129</v>
      </c>
      <c r="CJ1397" t="s">
        <v>51</v>
      </c>
      <c r="CL1397" t="s">
        <v>51</v>
      </c>
      <c r="CM1397" t="s">
        <v>3836</v>
      </c>
      <c r="CN1397" t="s">
        <v>346</v>
      </c>
      <c r="CP1397">
        <v>10</v>
      </c>
      <c r="CQ1397" t="s">
        <v>3837</v>
      </c>
      <c r="CR1397" t="s">
        <v>3838</v>
      </c>
      <c r="CS1397" t="s">
        <v>337</v>
      </c>
    </row>
    <row r="1398" spans="1:98" customFormat="1">
      <c r="A1398">
        <v>199008</v>
      </c>
      <c r="B1398" t="s">
        <v>321</v>
      </c>
      <c r="C1398" t="s">
        <v>322</v>
      </c>
      <c r="D1398">
        <v>1975</v>
      </c>
      <c r="E1398">
        <v>51</v>
      </c>
      <c r="F1398" t="s">
        <v>58</v>
      </c>
      <c r="G1398" t="s">
        <v>94</v>
      </c>
      <c r="H1398" t="s">
        <v>409</v>
      </c>
      <c r="I1398" t="s">
        <v>349</v>
      </c>
      <c r="J1398" t="s">
        <v>350</v>
      </c>
      <c r="K1398" s="329">
        <v>46116.759594907409</v>
      </c>
      <c r="L1398" t="s">
        <v>309</v>
      </c>
      <c r="M1398" t="s">
        <v>425</v>
      </c>
      <c r="N1398" t="s">
        <v>426</v>
      </c>
      <c r="O1398" t="s">
        <v>364</v>
      </c>
      <c r="P1398" t="s">
        <v>365</v>
      </c>
      <c r="R1398" t="s">
        <v>122</v>
      </c>
      <c r="S1398" t="s">
        <v>122</v>
      </c>
      <c r="T1398" t="s">
        <v>343</v>
      </c>
      <c r="U1398" t="s">
        <v>331</v>
      </c>
      <c r="V1398" t="s">
        <v>105</v>
      </c>
      <c r="W1398" t="s">
        <v>808</v>
      </c>
      <c r="X1398">
        <v>1</v>
      </c>
      <c r="Y1398">
        <v>1</v>
      </c>
      <c r="Z1398">
        <v>1</v>
      </c>
      <c r="AA1398">
        <v>0</v>
      </c>
      <c r="AB1398">
        <v>0</v>
      </c>
      <c r="AC1398">
        <v>0</v>
      </c>
      <c r="AD1398">
        <v>1</v>
      </c>
      <c r="AE1398">
        <v>0</v>
      </c>
      <c r="AF1398">
        <v>0</v>
      </c>
      <c r="AG1398">
        <v>0</v>
      </c>
      <c r="AH1398">
        <v>0</v>
      </c>
      <c r="AI1398">
        <v>0</v>
      </c>
      <c r="AJ1398">
        <v>0</v>
      </c>
      <c r="AK1398">
        <v>0</v>
      </c>
      <c r="AL1398">
        <v>0</v>
      </c>
      <c r="AM1398">
        <v>0</v>
      </c>
      <c r="AN1398">
        <v>0</v>
      </c>
      <c r="AO1398">
        <v>0</v>
      </c>
      <c r="AP1398" t="s">
        <v>827</v>
      </c>
      <c r="AQ1398">
        <v>0</v>
      </c>
      <c r="AR1398">
        <v>0</v>
      </c>
      <c r="AS1398">
        <v>0</v>
      </c>
      <c r="AT1398">
        <v>1</v>
      </c>
      <c r="AU1398">
        <v>0</v>
      </c>
      <c r="AV1398">
        <v>0</v>
      </c>
      <c r="AW1398">
        <v>0</v>
      </c>
      <c r="AX1398" t="s">
        <v>3839</v>
      </c>
      <c r="AY1398" t="s">
        <v>373</v>
      </c>
      <c r="AZ1398">
        <v>0</v>
      </c>
      <c r="BA1398">
        <v>0</v>
      </c>
      <c r="BB1398">
        <v>0</v>
      </c>
      <c r="BC1398">
        <v>0</v>
      </c>
      <c r="BD1398">
        <v>0</v>
      </c>
      <c r="BE1398">
        <v>0</v>
      </c>
      <c r="BF1398">
        <v>0</v>
      </c>
      <c r="BG1398">
        <v>0</v>
      </c>
      <c r="BH1398" t="s">
        <v>1653</v>
      </c>
      <c r="BI1398" t="s">
        <v>53</v>
      </c>
      <c r="BJ1398" t="s">
        <v>3840</v>
      </c>
      <c r="BK1398" t="s">
        <v>131</v>
      </c>
      <c r="BL1398" t="s">
        <v>131</v>
      </c>
      <c r="BM1398" t="s">
        <v>131</v>
      </c>
      <c r="BN1398" t="s">
        <v>120</v>
      </c>
      <c r="BO1398" t="s">
        <v>968</v>
      </c>
      <c r="BP1398">
        <v>0</v>
      </c>
      <c r="BQ1398">
        <v>0</v>
      </c>
      <c r="BR1398">
        <v>0</v>
      </c>
      <c r="BS1398">
        <v>0</v>
      </c>
      <c r="BT1398">
        <v>0</v>
      </c>
      <c r="BU1398">
        <v>1</v>
      </c>
      <c r="BV1398">
        <v>0</v>
      </c>
      <c r="BW1398">
        <v>0</v>
      </c>
      <c r="BX1398">
        <v>0</v>
      </c>
      <c r="BY1398">
        <v>0</v>
      </c>
      <c r="BZ1398">
        <v>0</v>
      </c>
      <c r="CA1398">
        <v>0</v>
      </c>
      <c r="CB1398">
        <v>0</v>
      </c>
      <c r="CC1398">
        <v>0</v>
      </c>
      <c r="CD1398" t="s">
        <v>1821</v>
      </c>
      <c r="CE1398" t="s">
        <v>151</v>
      </c>
      <c r="CG1398" t="s">
        <v>335</v>
      </c>
      <c r="CH1398" t="s">
        <v>633</v>
      </c>
      <c r="CI1398" t="s">
        <v>131</v>
      </c>
      <c r="CJ1398" t="s">
        <v>52</v>
      </c>
      <c r="CK1398" t="s">
        <v>3841</v>
      </c>
      <c r="CL1398" t="s">
        <v>52</v>
      </c>
      <c r="CM1398" t="s">
        <v>3842</v>
      </c>
      <c r="CN1398" t="s">
        <v>346</v>
      </c>
      <c r="CO1398" t="s">
        <v>3843</v>
      </c>
      <c r="CP1398">
        <v>8</v>
      </c>
      <c r="CQ1398" t="s">
        <v>3844</v>
      </c>
      <c r="CR1398" t="s">
        <v>3845</v>
      </c>
      <c r="CS1398" t="s">
        <v>337</v>
      </c>
      <c r="CT1398" t="s">
        <v>3846</v>
      </c>
    </row>
    <row r="1399" spans="1:98" customFormat="1">
      <c r="A1399">
        <v>199019</v>
      </c>
      <c r="B1399" t="s">
        <v>1363</v>
      </c>
      <c r="C1399" t="s">
        <v>360</v>
      </c>
      <c r="D1399">
        <v>2000</v>
      </c>
      <c r="E1399">
        <v>26</v>
      </c>
      <c r="F1399" t="s">
        <v>323</v>
      </c>
      <c r="G1399" t="s">
        <v>80</v>
      </c>
      <c r="H1399" t="s">
        <v>756</v>
      </c>
      <c r="I1399" t="s">
        <v>367</v>
      </c>
      <c r="J1399" t="s">
        <v>325</v>
      </c>
      <c r="K1399" s="329">
        <v>46116.756516203706</v>
      </c>
      <c r="L1399" t="s">
        <v>309</v>
      </c>
      <c r="M1399" t="s">
        <v>1363</v>
      </c>
      <c r="N1399" t="s">
        <v>1364</v>
      </c>
      <c r="O1399" t="s">
        <v>459</v>
      </c>
      <c r="P1399" t="s">
        <v>353</v>
      </c>
      <c r="Q1399" t="s">
        <v>305</v>
      </c>
      <c r="R1399" t="s">
        <v>383</v>
      </c>
      <c r="S1399" t="s">
        <v>121</v>
      </c>
      <c r="T1399" t="s">
        <v>121</v>
      </c>
      <c r="U1399" t="s">
        <v>331</v>
      </c>
      <c r="V1399" t="s">
        <v>115</v>
      </c>
      <c r="W1399" t="s">
        <v>373</v>
      </c>
      <c r="X1399">
        <v>0</v>
      </c>
      <c r="Y1399">
        <v>0</v>
      </c>
      <c r="Z1399">
        <v>0</v>
      </c>
      <c r="AA1399">
        <v>0</v>
      </c>
      <c r="AB1399">
        <v>0</v>
      </c>
      <c r="AC1399">
        <v>0</v>
      </c>
      <c r="AD1399">
        <v>0</v>
      </c>
      <c r="AE1399">
        <v>0</v>
      </c>
      <c r="AF1399">
        <v>0</v>
      </c>
      <c r="AG1399">
        <v>0</v>
      </c>
      <c r="AH1399">
        <v>0</v>
      </c>
      <c r="AI1399">
        <v>0</v>
      </c>
      <c r="AJ1399">
        <v>0</v>
      </c>
      <c r="AK1399">
        <v>0</v>
      </c>
      <c r="AL1399">
        <v>0</v>
      </c>
      <c r="AM1399">
        <v>0</v>
      </c>
      <c r="AN1399">
        <v>0</v>
      </c>
      <c r="AO1399" t="s">
        <v>3835</v>
      </c>
      <c r="AP1399" t="s">
        <v>345</v>
      </c>
      <c r="AQ1399">
        <v>1</v>
      </c>
      <c r="AR1399">
        <v>0</v>
      </c>
      <c r="AS1399">
        <v>0</v>
      </c>
      <c r="AT1399">
        <v>0</v>
      </c>
      <c r="AU1399">
        <v>0</v>
      </c>
      <c r="AV1399">
        <v>0</v>
      </c>
      <c r="AW1399">
        <v>0</v>
      </c>
      <c r="AX1399">
        <v>0</v>
      </c>
      <c r="AY1399" t="s">
        <v>345</v>
      </c>
      <c r="AZ1399">
        <v>1</v>
      </c>
      <c r="BA1399">
        <v>0</v>
      </c>
      <c r="BB1399">
        <v>0</v>
      </c>
      <c r="BC1399">
        <v>0</v>
      </c>
      <c r="BD1399">
        <v>0</v>
      </c>
      <c r="BE1399">
        <v>0</v>
      </c>
      <c r="BF1399">
        <v>0</v>
      </c>
      <c r="BG1399">
        <v>0</v>
      </c>
      <c r="BH1399">
        <v>0</v>
      </c>
      <c r="BK1399" t="s">
        <v>386</v>
      </c>
      <c r="BL1399" t="s">
        <v>131</v>
      </c>
      <c r="BM1399" t="s">
        <v>129</v>
      </c>
      <c r="BN1399" t="s">
        <v>117</v>
      </c>
      <c r="BO1399" t="s">
        <v>921</v>
      </c>
      <c r="BP1399">
        <v>0</v>
      </c>
      <c r="BQ1399">
        <v>0</v>
      </c>
      <c r="BR1399">
        <v>0</v>
      </c>
      <c r="BS1399">
        <v>0</v>
      </c>
      <c r="BT1399">
        <v>0</v>
      </c>
      <c r="BU1399">
        <v>0</v>
      </c>
      <c r="BV1399">
        <v>0</v>
      </c>
      <c r="BW1399">
        <v>0</v>
      </c>
      <c r="BX1399">
        <v>0</v>
      </c>
      <c r="BY1399">
        <v>0</v>
      </c>
      <c r="BZ1399">
        <v>1</v>
      </c>
      <c r="CA1399">
        <v>0</v>
      </c>
      <c r="CB1399">
        <v>0</v>
      </c>
      <c r="CC1399">
        <v>0</v>
      </c>
      <c r="CD1399">
        <v>0</v>
      </c>
      <c r="CE1399" t="s">
        <v>335</v>
      </c>
      <c r="CG1399" t="s">
        <v>335</v>
      </c>
      <c r="CI1399" t="s">
        <v>128</v>
      </c>
      <c r="CJ1399" t="s">
        <v>51</v>
      </c>
      <c r="CL1399" t="s">
        <v>51</v>
      </c>
      <c r="CN1399" t="s">
        <v>346</v>
      </c>
      <c r="CP1399">
        <v>10</v>
      </c>
      <c r="CS1399" t="s">
        <v>337</v>
      </c>
    </row>
    <row r="1400" spans="1:98" customFormat="1">
      <c r="A1400">
        <v>199017</v>
      </c>
      <c r="B1400" t="s">
        <v>751</v>
      </c>
      <c r="C1400" t="s">
        <v>360</v>
      </c>
      <c r="D1400">
        <v>1974</v>
      </c>
      <c r="E1400">
        <v>52</v>
      </c>
      <c r="F1400" t="s">
        <v>58</v>
      </c>
      <c r="G1400" t="s">
        <v>49</v>
      </c>
      <c r="H1400" t="s">
        <v>328</v>
      </c>
      <c r="I1400" t="s">
        <v>397</v>
      </c>
      <c r="J1400" t="s">
        <v>325</v>
      </c>
      <c r="K1400" s="329">
        <v>46116.746261574073</v>
      </c>
      <c r="L1400" t="s">
        <v>309</v>
      </c>
      <c r="M1400" t="s">
        <v>751</v>
      </c>
      <c r="N1400" t="s">
        <v>752</v>
      </c>
      <c r="O1400" t="s">
        <v>453</v>
      </c>
      <c r="P1400" t="s">
        <v>342</v>
      </c>
      <c r="Q1400" t="s">
        <v>307</v>
      </c>
      <c r="R1400" t="s">
        <v>122</v>
      </c>
      <c r="S1400" t="s">
        <v>122</v>
      </c>
      <c r="T1400" t="s">
        <v>394</v>
      </c>
      <c r="U1400" t="s">
        <v>331</v>
      </c>
      <c r="V1400" t="s">
        <v>107</v>
      </c>
      <c r="W1400" t="s">
        <v>527</v>
      </c>
      <c r="X1400">
        <v>1</v>
      </c>
      <c r="Y1400">
        <v>0</v>
      </c>
      <c r="Z1400">
        <v>1</v>
      </c>
      <c r="AA1400">
        <v>1</v>
      </c>
      <c r="AB1400">
        <v>0</v>
      </c>
      <c r="AC1400">
        <v>0</v>
      </c>
      <c r="AD1400">
        <v>0</v>
      </c>
      <c r="AE1400">
        <v>0</v>
      </c>
      <c r="AF1400">
        <v>0</v>
      </c>
      <c r="AG1400">
        <v>0</v>
      </c>
      <c r="AH1400">
        <v>0</v>
      </c>
      <c r="AI1400">
        <v>0</v>
      </c>
      <c r="AJ1400">
        <v>0</v>
      </c>
      <c r="AK1400">
        <v>0</v>
      </c>
      <c r="AL1400">
        <v>0</v>
      </c>
      <c r="AM1400">
        <v>0</v>
      </c>
      <c r="AN1400">
        <v>0</v>
      </c>
      <c r="AO1400">
        <v>0</v>
      </c>
      <c r="AP1400" t="s">
        <v>345</v>
      </c>
      <c r="AQ1400">
        <v>1</v>
      </c>
      <c r="AR1400">
        <v>0</v>
      </c>
      <c r="AS1400">
        <v>0</v>
      </c>
      <c r="AT1400">
        <v>0</v>
      </c>
      <c r="AU1400">
        <v>0</v>
      </c>
      <c r="AV1400">
        <v>0</v>
      </c>
      <c r="AW1400">
        <v>0</v>
      </c>
      <c r="AX1400">
        <v>0</v>
      </c>
      <c r="AY1400" t="s">
        <v>345</v>
      </c>
      <c r="AZ1400">
        <v>1</v>
      </c>
      <c r="BA1400">
        <v>0</v>
      </c>
      <c r="BB1400">
        <v>0</v>
      </c>
      <c r="BC1400">
        <v>0</v>
      </c>
      <c r="BD1400">
        <v>0</v>
      </c>
      <c r="BE1400">
        <v>0</v>
      </c>
      <c r="BF1400">
        <v>0</v>
      </c>
      <c r="BG1400">
        <v>0</v>
      </c>
      <c r="BH1400">
        <v>0</v>
      </c>
      <c r="BK1400" t="s">
        <v>135</v>
      </c>
      <c r="BL1400" t="s">
        <v>129</v>
      </c>
      <c r="BM1400" t="s">
        <v>130</v>
      </c>
      <c r="BN1400" t="s">
        <v>118</v>
      </c>
      <c r="BO1400" t="s">
        <v>924</v>
      </c>
      <c r="BP1400">
        <v>0</v>
      </c>
      <c r="BQ1400">
        <v>0</v>
      </c>
      <c r="BR1400">
        <v>0</v>
      </c>
      <c r="BS1400">
        <v>0</v>
      </c>
      <c r="BT1400">
        <v>0</v>
      </c>
      <c r="BU1400">
        <v>1</v>
      </c>
      <c r="BV1400">
        <v>0</v>
      </c>
      <c r="BW1400">
        <v>0</v>
      </c>
      <c r="BX1400">
        <v>0</v>
      </c>
      <c r="BY1400">
        <v>0</v>
      </c>
      <c r="BZ1400">
        <v>0</v>
      </c>
      <c r="CA1400">
        <v>0</v>
      </c>
      <c r="CB1400">
        <v>0</v>
      </c>
      <c r="CC1400">
        <v>0</v>
      </c>
      <c r="CD1400">
        <v>0</v>
      </c>
      <c r="CE1400" t="s">
        <v>335</v>
      </c>
      <c r="CG1400" t="s">
        <v>204</v>
      </c>
      <c r="CI1400" t="s">
        <v>129</v>
      </c>
      <c r="CJ1400" t="s">
        <v>52</v>
      </c>
      <c r="CL1400" t="s">
        <v>52</v>
      </c>
      <c r="CN1400" t="s">
        <v>346</v>
      </c>
      <c r="CP1400">
        <v>8</v>
      </c>
      <c r="CS1400" t="s">
        <v>347</v>
      </c>
    </row>
    <row r="1401" spans="1:98" customFormat="1">
      <c r="A1401">
        <v>199018</v>
      </c>
      <c r="B1401" t="s">
        <v>751</v>
      </c>
      <c r="C1401" t="s">
        <v>322</v>
      </c>
      <c r="D1401">
        <v>1978</v>
      </c>
      <c r="E1401">
        <v>48</v>
      </c>
      <c r="F1401" t="s">
        <v>387</v>
      </c>
      <c r="G1401" t="s">
        <v>49</v>
      </c>
      <c r="H1401" t="s">
        <v>328</v>
      </c>
      <c r="I1401" t="s">
        <v>410</v>
      </c>
      <c r="J1401" t="s">
        <v>325</v>
      </c>
      <c r="K1401" s="329">
        <v>46116.745613425926</v>
      </c>
      <c r="L1401" t="s">
        <v>309</v>
      </c>
      <c r="M1401" t="s">
        <v>751</v>
      </c>
      <c r="N1401" t="s">
        <v>752</v>
      </c>
      <c r="O1401" t="s">
        <v>453</v>
      </c>
      <c r="P1401" t="s">
        <v>342</v>
      </c>
      <c r="Q1401" t="s">
        <v>307</v>
      </c>
      <c r="R1401" t="s">
        <v>122</v>
      </c>
      <c r="S1401" t="s">
        <v>122</v>
      </c>
      <c r="T1401" t="s">
        <v>394</v>
      </c>
      <c r="U1401" t="s">
        <v>331</v>
      </c>
      <c r="V1401" t="s">
        <v>107</v>
      </c>
      <c r="W1401" t="s">
        <v>550</v>
      </c>
      <c r="X1401">
        <v>1</v>
      </c>
      <c r="Y1401">
        <v>0</v>
      </c>
      <c r="Z1401">
        <v>1</v>
      </c>
      <c r="AA1401">
        <v>0</v>
      </c>
      <c r="AB1401">
        <v>0</v>
      </c>
      <c r="AC1401">
        <v>0</v>
      </c>
      <c r="AD1401">
        <v>0</v>
      </c>
      <c r="AE1401">
        <v>0</v>
      </c>
      <c r="AF1401">
        <v>0</v>
      </c>
      <c r="AG1401">
        <v>0</v>
      </c>
      <c r="AH1401">
        <v>0</v>
      </c>
      <c r="AI1401">
        <v>0</v>
      </c>
      <c r="AJ1401">
        <v>0</v>
      </c>
      <c r="AK1401">
        <v>0</v>
      </c>
      <c r="AL1401">
        <v>0</v>
      </c>
      <c r="AM1401">
        <v>0</v>
      </c>
      <c r="AN1401">
        <v>0</v>
      </c>
      <c r="AO1401">
        <v>0</v>
      </c>
      <c r="AP1401" t="s">
        <v>399</v>
      </c>
      <c r="AQ1401">
        <v>0</v>
      </c>
      <c r="AR1401">
        <v>0</v>
      </c>
      <c r="AS1401">
        <v>0</v>
      </c>
      <c r="AT1401">
        <v>0</v>
      </c>
      <c r="AU1401">
        <v>0</v>
      </c>
      <c r="AV1401">
        <v>0</v>
      </c>
      <c r="AW1401">
        <v>1</v>
      </c>
      <c r="AX1401">
        <v>0</v>
      </c>
      <c r="AY1401" t="s">
        <v>345</v>
      </c>
      <c r="AZ1401">
        <v>1</v>
      </c>
      <c r="BA1401">
        <v>0</v>
      </c>
      <c r="BB1401">
        <v>0</v>
      </c>
      <c r="BC1401">
        <v>0</v>
      </c>
      <c r="BD1401">
        <v>0</v>
      </c>
      <c r="BE1401">
        <v>0</v>
      </c>
      <c r="BF1401">
        <v>0</v>
      </c>
      <c r="BG1401">
        <v>0</v>
      </c>
      <c r="BH1401">
        <v>0</v>
      </c>
      <c r="BK1401" t="s">
        <v>136</v>
      </c>
      <c r="BL1401" t="s">
        <v>130</v>
      </c>
      <c r="BM1401" t="s">
        <v>136</v>
      </c>
      <c r="BN1401" t="s">
        <v>118</v>
      </c>
      <c r="BO1401" t="s">
        <v>924</v>
      </c>
      <c r="BP1401">
        <v>0</v>
      </c>
      <c r="BQ1401">
        <v>0</v>
      </c>
      <c r="BR1401">
        <v>0</v>
      </c>
      <c r="BS1401">
        <v>0</v>
      </c>
      <c r="BT1401">
        <v>0</v>
      </c>
      <c r="BU1401">
        <v>1</v>
      </c>
      <c r="BV1401">
        <v>0</v>
      </c>
      <c r="BW1401">
        <v>0</v>
      </c>
      <c r="BX1401">
        <v>0</v>
      </c>
      <c r="BY1401">
        <v>0</v>
      </c>
      <c r="BZ1401">
        <v>0</v>
      </c>
      <c r="CA1401">
        <v>0</v>
      </c>
      <c r="CB1401">
        <v>0</v>
      </c>
      <c r="CC1401">
        <v>0</v>
      </c>
      <c r="CD1401">
        <v>0</v>
      </c>
      <c r="CE1401" t="s">
        <v>335</v>
      </c>
      <c r="CG1401" t="s">
        <v>335</v>
      </c>
      <c r="CI1401" t="s">
        <v>131</v>
      </c>
      <c r="CJ1401" t="s">
        <v>52</v>
      </c>
      <c r="CL1401" t="s">
        <v>52</v>
      </c>
      <c r="CN1401" t="s">
        <v>346</v>
      </c>
      <c r="CP1401">
        <v>6</v>
      </c>
      <c r="CS1401" t="s">
        <v>400</v>
      </c>
    </row>
    <row r="1402" spans="1:98" customFormat="1">
      <c r="A1402">
        <v>136497</v>
      </c>
      <c r="B1402" t="s">
        <v>185</v>
      </c>
      <c r="C1402" t="s">
        <v>322</v>
      </c>
      <c r="D1402">
        <v>1986</v>
      </c>
      <c r="E1402">
        <v>40</v>
      </c>
      <c r="F1402" t="s">
        <v>387</v>
      </c>
      <c r="G1402" t="s">
        <v>85</v>
      </c>
      <c r="H1402" t="s">
        <v>887</v>
      </c>
      <c r="I1402" t="s">
        <v>361</v>
      </c>
      <c r="J1402" t="s">
        <v>325</v>
      </c>
      <c r="K1402" s="329">
        <v>46116.737754629627</v>
      </c>
      <c r="L1402" t="s">
        <v>309</v>
      </c>
      <c r="M1402" t="s">
        <v>445</v>
      </c>
      <c r="N1402" t="s">
        <v>447</v>
      </c>
      <c r="O1402" t="s">
        <v>328</v>
      </c>
      <c r="P1402" t="s">
        <v>329</v>
      </c>
      <c r="R1402" t="s">
        <v>122</v>
      </c>
      <c r="S1402" t="s">
        <v>122</v>
      </c>
      <c r="T1402" t="s">
        <v>330</v>
      </c>
      <c r="U1402" t="s">
        <v>331</v>
      </c>
      <c r="V1402" t="s">
        <v>105</v>
      </c>
      <c r="W1402" t="s">
        <v>521</v>
      </c>
      <c r="X1402">
        <v>0</v>
      </c>
      <c r="Y1402">
        <v>1</v>
      </c>
      <c r="Z1402">
        <v>0</v>
      </c>
      <c r="AA1402">
        <v>0</v>
      </c>
      <c r="AB1402">
        <v>1</v>
      </c>
      <c r="AC1402">
        <v>0</v>
      </c>
      <c r="AD1402">
        <v>0</v>
      </c>
      <c r="AE1402">
        <v>0</v>
      </c>
      <c r="AF1402">
        <v>0</v>
      </c>
      <c r="AG1402">
        <v>0</v>
      </c>
      <c r="AH1402">
        <v>0</v>
      </c>
      <c r="AI1402">
        <v>0</v>
      </c>
      <c r="AJ1402">
        <v>0</v>
      </c>
      <c r="AK1402">
        <v>0</v>
      </c>
      <c r="AL1402">
        <v>0</v>
      </c>
      <c r="AM1402">
        <v>0</v>
      </c>
      <c r="AN1402">
        <v>0</v>
      </c>
      <c r="AO1402">
        <v>0</v>
      </c>
      <c r="AP1402" t="s">
        <v>345</v>
      </c>
      <c r="AQ1402">
        <v>1</v>
      </c>
      <c r="AR1402">
        <v>0</v>
      </c>
      <c r="AS1402">
        <v>0</v>
      </c>
      <c r="AT1402">
        <v>0</v>
      </c>
      <c r="AU1402">
        <v>0</v>
      </c>
      <c r="AV1402">
        <v>0</v>
      </c>
      <c r="AW1402">
        <v>0</v>
      </c>
      <c r="AX1402">
        <v>0</v>
      </c>
      <c r="AY1402" t="s">
        <v>345</v>
      </c>
      <c r="AZ1402">
        <v>1</v>
      </c>
      <c r="BA1402">
        <v>0</v>
      </c>
      <c r="BB1402">
        <v>0</v>
      </c>
      <c r="BC1402">
        <v>0</v>
      </c>
      <c r="BD1402">
        <v>0</v>
      </c>
      <c r="BE1402">
        <v>0</v>
      </c>
      <c r="BF1402">
        <v>0</v>
      </c>
      <c r="BG1402">
        <v>0</v>
      </c>
      <c r="BH1402">
        <v>0</v>
      </c>
      <c r="BK1402" t="s">
        <v>131</v>
      </c>
      <c r="BL1402" t="s">
        <v>130</v>
      </c>
      <c r="BM1402" t="s">
        <v>130</v>
      </c>
      <c r="BN1402" t="s">
        <v>118</v>
      </c>
      <c r="BO1402" t="s">
        <v>1729</v>
      </c>
      <c r="BP1402">
        <v>1</v>
      </c>
      <c r="BQ1402">
        <v>0</v>
      </c>
      <c r="BR1402">
        <v>0</v>
      </c>
      <c r="BS1402">
        <v>0</v>
      </c>
      <c r="BT1402">
        <v>0</v>
      </c>
      <c r="BU1402">
        <v>0</v>
      </c>
      <c r="BV1402">
        <v>1</v>
      </c>
      <c r="BW1402">
        <v>1</v>
      </c>
      <c r="BX1402">
        <v>0</v>
      </c>
      <c r="BY1402">
        <v>0</v>
      </c>
      <c r="BZ1402">
        <v>0</v>
      </c>
      <c r="CA1402">
        <v>0</v>
      </c>
      <c r="CB1402">
        <v>0</v>
      </c>
      <c r="CC1402">
        <v>0</v>
      </c>
      <c r="CD1402">
        <v>0</v>
      </c>
      <c r="CE1402" t="s">
        <v>140</v>
      </c>
      <c r="CG1402" t="s">
        <v>139</v>
      </c>
      <c r="CI1402" t="s">
        <v>129</v>
      </c>
      <c r="CJ1402" t="s">
        <v>51</v>
      </c>
      <c r="CK1402" t="s">
        <v>3847</v>
      </c>
      <c r="CL1402" t="s">
        <v>51</v>
      </c>
      <c r="CN1402" t="s">
        <v>346</v>
      </c>
      <c r="CP1402">
        <v>9</v>
      </c>
      <c r="CS1402" t="s">
        <v>347</v>
      </c>
    </row>
    <row r="1403" spans="1:98" customFormat="1">
      <c r="A1403">
        <v>199014</v>
      </c>
      <c r="B1403" t="s">
        <v>425</v>
      </c>
      <c r="C1403" t="s">
        <v>322</v>
      </c>
      <c r="D1403">
        <v>1972</v>
      </c>
      <c r="E1403">
        <v>54</v>
      </c>
      <c r="F1403" t="s">
        <v>58</v>
      </c>
      <c r="G1403" t="s">
        <v>84</v>
      </c>
      <c r="H1403" t="s">
        <v>721</v>
      </c>
      <c r="I1403" t="s">
        <v>402</v>
      </c>
      <c r="J1403" t="s">
        <v>325</v>
      </c>
      <c r="K1403" s="329">
        <v>46116.719363425924</v>
      </c>
      <c r="L1403" t="s">
        <v>309</v>
      </c>
      <c r="M1403" t="s">
        <v>425</v>
      </c>
      <c r="N1403" t="s">
        <v>426</v>
      </c>
      <c r="O1403" t="s">
        <v>364</v>
      </c>
      <c r="P1403" t="s">
        <v>365</v>
      </c>
      <c r="R1403" t="s">
        <v>383</v>
      </c>
      <c r="S1403" t="s">
        <v>121</v>
      </c>
      <c r="T1403" t="s">
        <v>121</v>
      </c>
      <c r="U1403" t="s">
        <v>331</v>
      </c>
      <c r="V1403" t="s">
        <v>107</v>
      </c>
      <c r="W1403" t="s">
        <v>392</v>
      </c>
      <c r="X1403">
        <v>1</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t="s">
        <v>510</v>
      </c>
      <c r="AQ1403">
        <v>0</v>
      </c>
      <c r="AR1403">
        <v>0</v>
      </c>
      <c r="AS1403">
        <v>1</v>
      </c>
      <c r="AT1403">
        <v>0</v>
      </c>
      <c r="AU1403">
        <v>0</v>
      </c>
      <c r="AV1403">
        <v>0</v>
      </c>
      <c r="AW1403">
        <v>0</v>
      </c>
      <c r="AX1403">
        <v>0</v>
      </c>
      <c r="AY1403" t="s">
        <v>334</v>
      </c>
      <c r="AZ1403">
        <v>0</v>
      </c>
      <c r="BA1403">
        <v>0</v>
      </c>
      <c r="BB1403">
        <v>0</v>
      </c>
      <c r="BC1403">
        <v>0</v>
      </c>
      <c r="BD1403">
        <v>0</v>
      </c>
      <c r="BE1403">
        <v>0</v>
      </c>
      <c r="BF1403">
        <v>1</v>
      </c>
      <c r="BG1403">
        <v>0</v>
      </c>
      <c r="BH1403">
        <v>0</v>
      </c>
      <c r="BI1403" t="s">
        <v>51</v>
      </c>
      <c r="BK1403" t="s">
        <v>131</v>
      </c>
      <c r="BL1403" t="s">
        <v>131</v>
      </c>
      <c r="BM1403" t="s">
        <v>131</v>
      </c>
      <c r="BN1403" t="s">
        <v>118</v>
      </c>
      <c r="BO1403" t="s">
        <v>926</v>
      </c>
      <c r="BP1403">
        <v>1</v>
      </c>
      <c r="BQ1403">
        <v>0</v>
      </c>
      <c r="BR1403">
        <v>0</v>
      </c>
      <c r="BS1403">
        <v>0</v>
      </c>
      <c r="BT1403">
        <v>0</v>
      </c>
      <c r="BU1403">
        <v>1</v>
      </c>
      <c r="BV1403">
        <v>0</v>
      </c>
      <c r="BW1403">
        <v>0</v>
      </c>
      <c r="BX1403">
        <v>0</v>
      </c>
      <c r="BY1403">
        <v>0</v>
      </c>
      <c r="BZ1403">
        <v>0</v>
      </c>
      <c r="CA1403">
        <v>0</v>
      </c>
      <c r="CB1403">
        <v>0</v>
      </c>
      <c r="CC1403">
        <v>0</v>
      </c>
      <c r="CD1403">
        <v>0</v>
      </c>
      <c r="CE1403" t="s">
        <v>335</v>
      </c>
      <c r="CG1403" t="s">
        <v>335</v>
      </c>
      <c r="CI1403" t="s">
        <v>129</v>
      </c>
      <c r="CJ1403" t="s">
        <v>51</v>
      </c>
      <c r="CL1403" t="s">
        <v>51</v>
      </c>
      <c r="CN1403" t="s">
        <v>346</v>
      </c>
      <c r="CP1403">
        <v>10</v>
      </c>
    </row>
    <row r="1404" spans="1:98" customFormat="1">
      <c r="A1404">
        <v>199013</v>
      </c>
      <c r="B1404" t="s">
        <v>321</v>
      </c>
      <c r="C1404" t="s">
        <v>360</v>
      </c>
      <c r="D1404">
        <v>1989</v>
      </c>
      <c r="E1404">
        <v>37</v>
      </c>
      <c r="F1404" t="s">
        <v>57</v>
      </c>
      <c r="G1404" t="s">
        <v>85</v>
      </c>
      <c r="H1404" t="s">
        <v>615</v>
      </c>
      <c r="I1404" t="s">
        <v>428</v>
      </c>
      <c r="J1404" t="s">
        <v>325</v>
      </c>
      <c r="K1404" s="329">
        <v>46116.716215277775</v>
      </c>
      <c r="L1404" t="s">
        <v>309</v>
      </c>
      <c r="M1404" t="s">
        <v>29</v>
      </c>
      <c r="N1404" t="s">
        <v>458</v>
      </c>
      <c r="O1404" t="s">
        <v>459</v>
      </c>
      <c r="P1404" t="s">
        <v>353</v>
      </c>
      <c r="Q1404" t="s">
        <v>305</v>
      </c>
      <c r="R1404" t="s">
        <v>122</v>
      </c>
      <c r="S1404" t="s">
        <v>122</v>
      </c>
      <c r="T1404" t="s">
        <v>394</v>
      </c>
      <c r="U1404" t="s">
        <v>331</v>
      </c>
      <c r="V1404" t="s">
        <v>108</v>
      </c>
      <c r="W1404" t="s">
        <v>905</v>
      </c>
      <c r="X1404">
        <v>0</v>
      </c>
      <c r="Y1404">
        <v>1</v>
      </c>
      <c r="Z1404">
        <v>1</v>
      </c>
      <c r="AA1404">
        <v>0</v>
      </c>
      <c r="AB1404">
        <v>0</v>
      </c>
      <c r="AC1404">
        <v>1</v>
      </c>
      <c r="AD1404">
        <v>0</v>
      </c>
      <c r="AE1404">
        <v>0</v>
      </c>
      <c r="AF1404">
        <v>0</v>
      </c>
      <c r="AG1404">
        <v>0</v>
      </c>
      <c r="AH1404">
        <v>0</v>
      </c>
      <c r="AI1404">
        <v>0</v>
      </c>
      <c r="AJ1404">
        <v>0</v>
      </c>
      <c r="AK1404">
        <v>0</v>
      </c>
      <c r="AL1404">
        <v>0</v>
      </c>
      <c r="AM1404">
        <v>0</v>
      </c>
      <c r="AN1404">
        <v>0</v>
      </c>
      <c r="AO1404">
        <v>0</v>
      </c>
      <c r="AP1404" t="s">
        <v>345</v>
      </c>
      <c r="AQ1404">
        <v>1</v>
      </c>
      <c r="AR1404">
        <v>0</v>
      </c>
      <c r="AS1404">
        <v>0</v>
      </c>
      <c r="AT1404">
        <v>0</v>
      </c>
      <c r="AU1404">
        <v>0</v>
      </c>
      <c r="AV1404">
        <v>0</v>
      </c>
      <c r="AW1404">
        <v>0</v>
      </c>
      <c r="AX1404">
        <v>0</v>
      </c>
      <c r="AY1404" t="s">
        <v>345</v>
      </c>
      <c r="AZ1404">
        <v>1</v>
      </c>
      <c r="BA1404">
        <v>0</v>
      </c>
      <c r="BB1404">
        <v>0</v>
      </c>
      <c r="BC1404">
        <v>0</v>
      </c>
      <c r="BD1404">
        <v>0</v>
      </c>
      <c r="BE1404">
        <v>0</v>
      </c>
      <c r="BF1404">
        <v>0</v>
      </c>
      <c r="BG1404">
        <v>0</v>
      </c>
      <c r="BH1404">
        <v>0</v>
      </c>
      <c r="BK1404" t="s">
        <v>130</v>
      </c>
      <c r="BL1404" t="s">
        <v>130</v>
      </c>
      <c r="BM1404" t="s">
        <v>130</v>
      </c>
      <c r="BN1404" t="s">
        <v>117</v>
      </c>
      <c r="BO1404" t="s">
        <v>924</v>
      </c>
      <c r="BP1404">
        <v>0</v>
      </c>
      <c r="BQ1404">
        <v>0</v>
      </c>
      <c r="BR1404">
        <v>0</v>
      </c>
      <c r="BS1404">
        <v>0</v>
      </c>
      <c r="BT1404">
        <v>0</v>
      </c>
      <c r="BU1404">
        <v>1</v>
      </c>
      <c r="BV1404">
        <v>0</v>
      </c>
      <c r="BW1404">
        <v>0</v>
      </c>
      <c r="BX1404">
        <v>0</v>
      </c>
      <c r="BY1404">
        <v>0</v>
      </c>
      <c r="BZ1404">
        <v>0</v>
      </c>
      <c r="CA1404">
        <v>0</v>
      </c>
      <c r="CB1404">
        <v>0</v>
      </c>
      <c r="CC1404">
        <v>0</v>
      </c>
      <c r="CD1404">
        <v>0</v>
      </c>
      <c r="CE1404" t="s">
        <v>167</v>
      </c>
      <c r="CG1404" t="s">
        <v>146</v>
      </c>
      <c r="CI1404" t="s">
        <v>129</v>
      </c>
      <c r="CJ1404" t="s">
        <v>52</v>
      </c>
      <c r="CL1404" t="s">
        <v>52</v>
      </c>
      <c r="CN1404" t="s">
        <v>346</v>
      </c>
      <c r="CP1404">
        <v>8</v>
      </c>
      <c r="CR1404" t="s">
        <v>3848</v>
      </c>
      <c r="CS1404" t="s">
        <v>347</v>
      </c>
    </row>
    <row r="1405" spans="1:98" customFormat="1">
      <c r="A1405">
        <v>198992</v>
      </c>
      <c r="B1405" t="s">
        <v>356</v>
      </c>
      <c r="C1405" t="s">
        <v>360</v>
      </c>
      <c r="D1405">
        <v>1997</v>
      </c>
      <c r="E1405">
        <v>29</v>
      </c>
      <c r="F1405" t="s">
        <v>323</v>
      </c>
      <c r="G1405" t="s">
        <v>70</v>
      </c>
      <c r="H1405" t="s">
        <v>832</v>
      </c>
      <c r="I1405" t="s">
        <v>402</v>
      </c>
      <c r="J1405" t="s">
        <v>350</v>
      </c>
      <c r="K1405" s="329">
        <v>46116.712430555555</v>
      </c>
      <c r="L1405" t="s">
        <v>309</v>
      </c>
      <c r="M1405" t="s">
        <v>1363</v>
      </c>
      <c r="N1405" t="s">
        <v>1364</v>
      </c>
      <c r="O1405" t="s">
        <v>459</v>
      </c>
      <c r="P1405" t="s">
        <v>353</v>
      </c>
      <c r="Q1405" t="s">
        <v>305</v>
      </c>
      <c r="R1405" t="s">
        <v>122</v>
      </c>
      <c r="S1405" t="s">
        <v>122</v>
      </c>
      <c r="T1405" t="s">
        <v>343</v>
      </c>
      <c r="U1405" t="s">
        <v>331</v>
      </c>
      <c r="V1405" t="s">
        <v>112</v>
      </c>
      <c r="W1405" t="s">
        <v>384</v>
      </c>
      <c r="X1405">
        <v>0</v>
      </c>
      <c r="Y1405">
        <v>0</v>
      </c>
      <c r="Z1405">
        <v>0</v>
      </c>
      <c r="AA1405">
        <v>0</v>
      </c>
      <c r="AB1405">
        <v>1</v>
      </c>
      <c r="AC1405">
        <v>0</v>
      </c>
      <c r="AD1405">
        <v>0</v>
      </c>
      <c r="AE1405">
        <v>0</v>
      </c>
      <c r="AF1405">
        <v>0</v>
      </c>
      <c r="AG1405">
        <v>0</v>
      </c>
      <c r="AH1405">
        <v>0</v>
      </c>
      <c r="AI1405">
        <v>0</v>
      </c>
      <c r="AJ1405">
        <v>0</v>
      </c>
      <c r="AK1405">
        <v>0</v>
      </c>
      <c r="AL1405">
        <v>0</v>
      </c>
      <c r="AM1405">
        <v>0</v>
      </c>
      <c r="AN1405">
        <v>0</v>
      </c>
      <c r="AO1405">
        <v>0</v>
      </c>
      <c r="AP1405" t="s">
        <v>510</v>
      </c>
      <c r="AQ1405">
        <v>0</v>
      </c>
      <c r="AR1405">
        <v>0</v>
      </c>
      <c r="AS1405">
        <v>1</v>
      </c>
      <c r="AT1405">
        <v>0</v>
      </c>
      <c r="AU1405">
        <v>0</v>
      </c>
      <c r="AV1405">
        <v>0</v>
      </c>
      <c r="AW1405">
        <v>0</v>
      </c>
      <c r="AX1405">
        <v>0</v>
      </c>
      <c r="AY1405" t="s">
        <v>745</v>
      </c>
      <c r="AZ1405">
        <v>0</v>
      </c>
      <c r="BA1405">
        <v>0</v>
      </c>
      <c r="BB1405">
        <v>1</v>
      </c>
      <c r="BC1405">
        <v>0</v>
      </c>
      <c r="BD1405">
        <v>0</v>
      </c>
      <c r="BE1405">
        <v>0</v>
      </c>
      <c r="BF1405">
        <v>0</v>
      </c>
      <c r="BG1405">
        <v>0</v>
      </c>
      <c r="BH1405">
        <v>0</v>
      </c>
      <c r="BI1405" t="s">
        <v>52</v>
      </c>
      <c r="BJ1405" t="s">
        <v>3849</v>
      </c>
      <c r="BK1405" t="s">
        <v>132</v>
      </c>
      <c r="BL1405" t="s">
        <v>132</v>
      </c>
      <c r="BM1405" t="s">
        <v>131</v>
      </c>
      <c r="BN1405" t="s">
        <v>117</v>
      </c>
      <c r="BO1405" t="s">
        <v>924</v>
      </c>
      <c r="BP1405">
        <v>0</v>
      </c>
      <c r="BQ1405">
        <v>0</v>
      </c>
      <c r="BR1405">
        <v>0</v>
      </c>
      <c r="BS1405">
        <v>0</v>
      </c>
      <c r="BT1405">
        <v>0</v>
      </c>
      <c r="BU1405">
        <v>1</v>
      </c>
      <c r="BV1405">
        <v>0</v>
      </c>
      <c r="BW1405">
        <v>0</v>
      </c>
      <c r="BX1405">
        <v>0</v>
      </c>
      <c r="BY1405">
        <v>0</v>
      </c>
      <c r="BZ1405">
        <v>0</v>
      </c>
      <c r="CA1405">
        <v>0</v>
      </c>
      <c r="CB1405">
        <v>0</v>
      </c>
      <c r="CC1405">
        <v>0</v>
      </c>
      <c r="CD1405">
        <v>0</v>
      </c>
      <c r="CE1405" t="s">
        <v>146</v>
      </c>
      <c r="CG1405" t="s">
        <v>227</v>
      </c>
      <c r="CI1405" t="s">
        <v>131</v>
      </c>
      <c r="CJ1405" t="s">
        <v>51</v>
      </c>
      <c r="CL1405" t="s">
        <v>51</v>
      </c>
      <c r="CN1405" t="s">
        <v>346</v>
      </c>
      <c r="CP1405">
        <v>10</v>
      </c>
      <c r="CS1405" t="s">
        <v>347</v>
      </c>
    </row>
    <row r="1406" spans="1:98" customFormat="1">
      <c r="A1406">
        <v>199012</v>
      </c>
      <c r="B1406" t="s">
        <v>401</v>
      </c>
      <c r="C1406" t="s">
        <v>360</v>
      </c>
      <c r="D1406">
        <v>1966</v>
      </c>
      <c r="E1406">
        <v>60</v>
      </c>
      <c r="F1406" t="s">
        <v>339</v>
      </c>
      <c r="G1406" t="s">
        <v>84</v>
      </c>
      <c r="H1406" t="s">
        <v>603</v>
      </c>
      <c r="I1406" t="s">
        <v>428</v>
      </c>
      <c r="J1406" t="s">
        <v>325</v>
      </c>
      <c r="K1406" s="329">
        <v>46116.706296296295</v>
      </c>
      <c r="L1406" t="s">
        <v>309</v>
      </c>
      <c r="M1406" t="s">
        <v>401</v>
      </c>
      <c r="N1406" t="s">
        <v>403</v>
      </c>
      <c r="O1406" t="s">
        <v>404</v>
      </c>
      <c r="P1406" t="s">
        <v>405</v>
      </c>
      <c r="Q1406" t="s">
        <v>306</v>
      </c>
      <c r="R1406" t="s">
        <v>122</v>
      </c>
      <c r="S1406" t="s">
        <v>122</v>
      </c>
      <c r="T1406" t="s">
        <v>394</v>
      </c>
      <c r="U1406" t="s">
        <v>83</v>
      </c>
      <c r="V1406" t="s">
        <v>112</v>
      </c>
      <c r="W1406" t="s">
        <v>744</v>
      </c>
      <c r="X1406">
        <v>0</v>
      </c>
      <c r="Y1406">
        <v>1</v>
      </c>
      <c r="Z1406">
        <v>1</v>
      </c>
      <c r="AA1406">
        <v>1</v>
      </c>
      <c r="AB1406">
        <v>1</v>
      </c>
      <c r="AC1406">
        <v>0</v>
      </c>
      <c r="AD1406">
        <v>0</v>
      </c>
      <c r="AE1406">
        <v>0</v>
      </c>
      <c r="AF1406">
        <v>0</v>
      </c>
      <c r="AG1406">
        <v>0</v>
      </c>
      <c r="AH1406">
        <v>0</v>
      </c>
      <c r="AI1406">
        <v>0</v>
      </c>
      <c r="AJ1406">
        <v>0</v>
      </c>
      <c r="AK1406">
        <v>0</v>
      </c>
      <c r="AL1406">
        <v>0</v>
      </c>
      <c r="AM1406">
        <v>0</v>
      </c>
      <c r="AN1406">
        <v>0</v>
      </c>
      <c r="AO1406">
        <v>0</v>
      </c>
      <c r="AP1406" t="s">
        <v>577</v>
      </c>
      <c r="AQ1406">
        <v>0</v>
      </c>
      <c r="AR1406">
        <v>1</v>
      </c>
      <c r="AS1406">
        <v>0</v>
      </c>
      <c r="AT1406">
        <v>1</v>
      </c>
      <c r="AU1406">
        <v>0</v>
      </c>
      <c r="AV1406">
        <v>0</v>
      </c>
      <c r="AW1406">
        <v>0</v>
      </c>
      <c r="AX1406">
        <v>0</v>
      </c>
      <c r="AY1406" t="s">
        <v>375</v>
      </c>
      <c r="AZ1406">
        <v>0</v>
      </c>
      <c r="BA1406">
        <v>1</v>
      </c>
      <c r="BB1406">
        <v>0</v>
      </c>
      <c r="BC1406">
        <v>0</v>
      </c>
      <c r="BD1406">
        <v>0</v>
      </c>
      <c r="BE1406">
        <v>0</v>
      </c>
      <c r="BF1406">
        <v>0</v>
      </c>
      <c r="BG1406">
        <v>0</v>
      </c>
      <c r="BH1406">
        <v>0</v>
      </c>
      <c r="BI1406" t="s">
        <v>51</v>
      </c>
      <c r="BJ1406" t="s">
        <v>3850</v>
      </c>
      <c r="BK1406" t="s">
        <v>131</v>
      </c>
      <c r="BL1406" t="s">
        <v>131</v>
      </c>
      <c r="BM1406" t="s">
        <v>130</v>
      </c>
      <c r="BN1406" t="s">
        <v>118</v>
      </c>
      <c r="BO1406" t="s">
        <v>925</v>
      </c>
      <c r="BP1406">
        <v>0</v>
      </c>
      <c r="BQ1406">
        <v>0</v>
      </c>
      <c r="BR1406">
        <v>0</v>
      </c>
      <c r="BS1406">
        <v>0</v>
      </c>
      <c r="BT1406">
        <v>0</v>
      </c>
      <c r="BU1406">
        <v>1</v>
      </c>
      <c r="BV1406">
        <v>0</v>
      </c>
      <c r="BW1406">
        <v>0</v>
      </c>
      <c r="BX1406">
        <v>0</v>
      </c>
      <c r="BY1406">
        <v>0</v>
      </c>
      <c r="BZ1406">
        <v>0</v>
      </c>
      <c r="CA1406">
        <v>0</v>
      </c>
      <c r="CB1406">
        <v>0</v>
      </c>
      <c r="CC1406">
        <v>1</v>
      </c>
      <c r="CD1406">
        <v>0</v>
      </c>
      <c r="CE1406" t="s">
        <v>146</v>
      </c>
      <c r="CG1406" t="s">
        <v>143</v>
      </c>
      <c r="CI1406" t="s">
        <v>129</v>
      </c>
      <c r="CJ1406" t="s">
        <v>51</v>
      </c>
      <c r="CL1406" t="s">
        <v>51</v>
      </c>
      <c r="CN1406" t="s">
        <v>346</v>
      </c>
      <c r="CP1406">
        <v>8</v>
      </c>
      <c r="CQ1406" t="s">
        <v>3851</v>
      </c>
      <c r="CS1406" t="s">
        <v>347</v>
      </c>
    </row>
    <row r="1407" spans="1:98" customFormat="1">
      <c r="A1407">
        <v>199011</v>
      </c>
      <c r="B1407" t="s">
        <v>370</v>
      </c>
      <c r="C1407" t="s">
        <v>322</v>
      </c>
      <c r="D1407">
        <v>1965</v>
      </c>
      <c r="E1407">
        <v>61</v>
      </c>
      <c r="F1407" t="s">
        <v>339</v>
      </c>
      <c r="G1407" t="s">
        <v>84</v>
      </c>
      <c r="H1407" t="s">
        <v>1073</v>
      </c>
      <c r="I1407" t="s">
        <v>402</v>
      </c>
      <c r="J1407" t="s">
        <v>350</v>
      </c>
      <c r="K1407" s="329">
        <v>46116.702557870369</v>
      </c>
      <c r="L1407" t="s">
        <v>309</v>
      </c>
      <c r="M1407" t="s">
        <v>420</v>
      </c>
      <c r="N1407" t="s">
        <v>421</v>
      </c>
      <c r="O1407" t="s">
        <v>377</v>
      </c>
      <c r="P1407" t="s">
        <v>365</v>
      </c>
      <c r="Q1407" t="s">
        <v>304</v>
      </c>
      <c r="R1407" t="s">
        <v>123</v>
      </c>
      <c r="S1407" t="s">
        <v>123</v>
      </c>
      <c r="T1407" t="s">
        <v>343</v>
      </c>
      <c r="U1407" t="s">
        <v>331</v>
      </c>
      <c r="V1407" t="s">
        <v>107</v>
      </c>
      <c r="W1407" t="s">
        <v>384</v>
      </c>
      <c r="X1407">
        <v>0</v>
      </c>
      <c r="Y1407">
        <v>0</v>
      </c>
      <c r="Z1407">
        <v>0</v>
      </c>
      <c r="AA1407">
        <v>0</v>
      </c>
      <c r="AB1407">
        <v>1</v>
      </c>
      <c r="AC1407">
        <v>0</v>
      </c>
      <c r="AD1407">
        <v>0</v>
      </c>
      <c r="AE1407">
        <v>0</v>
      </c>
      <c r="AF1407">
        <v>0</v>
      </c>
      <c r="AG1407">
        <v>0</v>
      </c>
      <c r="AH1407">
        <v>0</v>
      </c>
      <c r="AI1407">
        <v>0</v>
      </c>
      <c r="AJ1407">
        <v>0</v>
      </c>
      <c r="AK1407">
        <v>0</v>
      </c>
      <c r="AL1407">
        <v>0</v>
      </c>
      <c r="AM1407">
        <v>0</v>
      </c>
      <c r="AN1407">
        <v>0</v>
      </c>
      <c r="AO1407">
        <v>0</v>
      </c>
      <c r="AP1407" t="s">
        <v>345</v>
      </c>
      <c r="AQ1407">
        <v>1</v>
      </c>
      <c r="AR1407">
        <v>0</v>
      </c>
      <c r="AS1407">
        <v>0</v>
      </c>
      <c r="AT1407">
        <v>0</v>
      </c>
      <c r="AU1407">
        <v>0</v>
      </c>
      <c r="AV1407">
        <v>0</v>
      </c>
      <c r="AW1407">
        <v>0</v>
      </c>
      <c r="AX1407">
        <v>0</v>
      </c>
      <c r="AY1407" t="s">
        <v>345</v>
      </c>
      <c r="AZ1407">
        <v>1</v>
      </c>
      <c r="BA1407">
        <v>0</v>
      </c>
      <c r="BB1407">
        <v>0</v>
      </c>
      <c r="BC1407">
        <v>0</v>
      </c>
      <c r="BD1407">
        <v>0</v>
      </c>
      <c r="BE1407">
        <v>0</v>
      </c>
      <c r="BF1407">
        <v>0</v>
      </c>
      <c r="BG1407">
        <v>0</v>
      </c>
      <c r="BH1407">
        <v>0</v>
      </c>
      <c r="BK1407" t="s">
        <v>132</v>
      </c>
      <c r="BL1407" t="s">
        <v>130</v>
      </c>
      <c r="BM1407" t="s">
        <v>131</v>
      </c>
      <c r="BN1407" t="s">
        <v>118</v>
      </c>
      <c r="BO1407" t="s">
        <v>924</v>
      </c>
      <c r="BP1407">
        <v>0</v>
      </c>
      <c r="BQ1407">
        <v>0</v>
      </c>
      <c r="BR1407">
        <v>0</v>
      </c>
      <c r="BS1407">
        <v>0</v>
      </c>
      <c r="BT1407">
        <v>0</v>
      </c>
      <c r="BU1407">
        <v>1</v>
      </c>
      <c r="BV1407">
        <v>0</v>
      </c>
      <c r="BW1407">
        <v>0</v>
      </c>
      <c r="BX1407">
        <v>0</v>
      </c>
      <c r="BY1407">
        <v>0</v>
      </c>
      <c r="BZ1407">
        <v>0</v>
      </c>
      <c r="CA1407">
        <v>0</v>
      </c>
      <c r="CB1407">
        <v>0</v>
      </c>
      <c r="CC1407">
        <v>0</v>
      </c>
      <c r="CD1407">
        <v>0</v>
      </c>
      <c r="CE1407" t="s">
        <v>165</v>
      </c>
      <c r="CG1407" t="s">
        <v>191</v>
      </c>
      <c r="CI1407" t="s">
        <v>132</v>
      </c>
      <c r="CJ1407" t="s">
        <v>51</v>
      </c>
      <c r="CL1407" t="s">
        <v>51</v>
      </c>
      <c r="CN1407" t="s">
        <v>346</v>
      </c>
      <c r="CP1407">
        <v>7</v>
      </c>
      <c r="CS1407" t="s">
        <v>347</v>
      </c>
    </row>
    <row r="1408" spans="1:98" customFormat="1">
      <c r="A1408">
        <v>199011</v>
      </c>
      <c r="B1408" t="s">
        <v>370</v>
      </c>
      <c r="C1408" t="s">
        <v>322</v>
      </c>
      <c r="D1408">
        <v>1965</v>
      </c>
      <c r="E1408">
        <v>61</v>
      </c>
      <c r="F1408" t="s">
        <v>339</v>
      </c>
      <c r="G1408" t="s">
        <v>84</v>
      </c>
      <c r="H1408" t="s">
        <v>1073</v>
      </c>
      <c r="I1408" t="s">
        <v>402</v>
      </c>
      <c r="J1408" t="s">
        <v>350</v>
      </c>
      <c r="K1408" s="329">
        <v>46116.699895833335</v>
      </c>
      <c r="L1408" t="s">
        <v>309</v>
      </c>
      <c r="M1408" t="s">
        <v>370</v>
      </c>
      <c r="N1408" t="s">
        <v>539</v>
      </c>
      <c r="O1408" t="s">
        <v>377</v>
      </c>
      <c r="P1408" t="s">
        <v>365</v>
      </c>
      <c r="Q1408" t="s">
        <v>304</v>
      </c>
      <c r="R1408" t="s">
        <v>123</v>
      </c>
      <c r="S1408" t="s">
        <v>123</v>
      </c>
      <c r="T1408" t="s">
        <v>343</v>
      </c>
      <c r="U1408" t="s">
        <v>331</v>
      </c>
      <c r="V1408" t="s">
        <v>107</v>
      </c>
      <c r="W1408" t="s">
        <v>744</v>
      </c>
      <c r="X1408">
        <v>0</v>
      </c>
      <c r="Y1408">
        <v>1</v>
      </c>
      <c r="Z1408">
        <v>1</v>
      </c>
      <c r="AA1408">
        <v>1</v>
      </c>
      <c r="AB1408">
        <v>1</v>
      </c>
      <c r="AC1408">
        <v>0</v>
      </c>
      <c r="AD1408">
        <v>0</v>
      </c>
      <c r="AE1408">
        <v>0</v>
      </c>
      <c r="AF1408">
        <v>0</v>
      </c>
      <c r="AG1408">
        <v>0</v>
      </c>
      <c r="AH1408">
        <v>0</v>
      </c>
      <c r="AI1408">
        <v>0</v>
      </c>
      <c r="AJ1408">
        <v>0</v>
      </c>
      <c r="AK1408">
        <v>0</v>
      </c>
      <c r="AL1408">
        <v>0</v>
      </c>
      <c r="AM1408">
        <v>0</v>
      </c>
      <c r="AN1408">
        <v>0</v>
      </c>
      <c r="AO1408">
        <v>0</v>
      </c>
      <c r="AP1408" t="s">
        <v>345</v>
      </c>
      <c r="AQ1408">
        <v>1</v>
      </c>
      <c r="AR1408">
        <v>0</v>
      </c>
      <c r="AS1408">
        <v>0</v>
      </c>
      <c r="AT1408">
        <v>0</v>
      </c>
      <c r="AU1408">
        <v>0</v>
      </c>
      <c r="AV1408">
        <v>0</v>
      </c>
      <c r="AW1408">
        <v>0</v>
      </c>
      <c r="AX1408">
        <v>0</v>
      </c>
      <c r="AY1408" t="s">
        <v>345</v>
      </c>
      <c r="AZ1408">
        <v>1</v>
      </c>
      <c r="BA1408">
        <v>0</v>
      </c>
      <c r="BB1408">
        <v>0</v>
      </c>
      <c r="BC1408">
        <v>0</v>
      </c>
      <c r="BD1408">
        <v>0</v>
      </c>
      <c r="BE1408">
        <v>0</v>
      </c>
      <c r="BF1408">
        <v>0</v>
      </c>
      <c r="BG1408">
        <v>0</v>
      </c>
      <c r="BH1408">
        <v>0</v>
      </c>
      <c r="BK1408" t="s">
        <v>132</v>
      </c>
      <c r="BL1408" t="s">
        <v>130</v>
      </c>
      <c r="BM1408" t="s">
        <v>131</v>
      </c>
      <c r="BN1408" t="s">
        <v>117</v>
      </c>
      <c r="BO1408" t="s">
        <v>924</v>
      </c>
      <c r="BP1408">
        <v>0</v>
      </c>
      <c r="BQ1408">
        <v>0</v>
      </c>
      <c r="BR1408">
        <v>0</v>
      </c>
      <c r="BS1408">
        <v>0</v>
      </c>
      <c r="BT1408">
        <v>0</v>
      </c>
      <c r="BU1408">
        <v>1</v>
      </c>
      <c r="BV1408">
        <v>0</v>
      </c>
      <c r="BW1408">
        <v>0</v>
      </c>
      <c r="BX1408">
        <v>0</v>
      </c>
      <c r="BY1408">
        <v>0</v>
      </c>
      <c r="BZ1408">
        <v>0</v>
      </c>
      <c r="CA1408">
        <v>0</v>
      </c>
      <c r="CB1408">
        <v>0</v>
      </c>
      <c r="CC1408">
        <v>0</v>
      </c>
      <c r="CD1408">
        <v>0</v>
      </c>
      <c r="CE1408" t="s">
        <v>335</v>
      </c>
      <c r="CG1408" t="s">
        <v>335</v>
      </c>
      <c r="CI1408" t="s">
        <v>130</v>
      </c>
      <c r="CJ1408" t="s">
        <v>51</v>
      </c>
      <c r="CL1408" t="s">
        <v>51</v>
      </c>
      <c r="CN1408" t="s">
        <v>346</v>
      </c>
      <c r="CP1408">
        <v>5</v>
      </c>
      <c r="CS1408" t="s">
        <v>347</v>
      </c>
    </row>
    <row r="1409" spans="1:98" customFormat="1">
      <c r="A1409">
        <v>199010</v>
      </c>
      <c r="B1409" t="s">
        <v>370</v>
      </c>
      <c r="C1409" t="s">
        <v>360</v>
      </c>
      <c r="D1409">
        <v>1970</v>
      </c>
      <c r="E1409">
        <v>56</v>
      </c>
      <c r="F1409" t="s">
        <v>58</v>
      </c>
      <c r="G1409" t="s">
        <v>84</v>
      </c>
      <c r="H1409" t="s">
        <v>1073</v>
      </c>
      <c r="I1409" t="s">
        <v>402</v>
      </c>
      <c r="J1409" t="s">
        <v>325</v>
      </c>
      <c r="K1409" s="329">
        <v>46116.692175925928</v>
      </c>
      <c r="L1409" t="s">
        <v>309</v>
      </c>
      <c r="M1409" t="s">
        <v>420</v>
      </c>
      <c r="N1409" t="s">
        <v>421</v>
      </c>
      <c r="O1409" t="s">
        <v>377</v>
      </c>
      <c r="P1409" t="s">
        <v>365</v>
      </c>
      <c r="Q1409" t="s">
        <v>304</v>
      </c>
      <c r="R1409" t="s">
        <v>123</v>
      </c>
      <c r="S1409" t="s">
        <v>123</v>
      </c>
      <c r="T1409" t="s">
        <v>343</v>
      </c>
      <c r="U1409" t="s">
        <v>331</v>
      </c>
      <c r="V1409" t="s">
        <v>107</v>
      </c>
      <c r="W1409" t="s">
        <v>344</v>
      </c>
      <c r="X1409">
        <v>0</v>
      </c>
      <c r="Y1409">
        <v>0</v>
      </c>
      <c r="Z1409">
        <v>0</v>
      </c>
      <c r="AA1409">
        <v>1</v>
      </c>
      <c r="AB1409">
        <v>0</v>
      </c>
      <c r="AC1409">
        <v>0</v>
      </c>
      <c r="AD1409">
        <v>0</v>
      </c>
      <c r="AE1409">
        <v>0</v>
      </c>
      <c r="AF1409">
        <v>0</v>
      </c>
      <c r="AG1409">
        <v>0</v>
      </c>
      <c r="AH1409">
        <v>0</v>
      </c>
      <c r="AI1409">
        <v>0</v>
      </c>
      <c r="AJ1409">
        <v>0</v>
      </c>
      <c r="AK1409">
        <v>0</v>
      </c>
      <c r="AL1409">
        <v>0</v>
      </c>
      <c r="AM1409">
        <v>0</v>
      </c>
      <c r="AN1409">
        <v>0</v>
      </c>
      <c r="AO1409">
        <v>0</v>
      </c>
      <c r="AP1409" t="s">
        <v>345</v>
      </c>
      <c r="AQ1409">
        <v>1</v>
      </c>
      <c r="AR1409">
        <v>0</v>
      </c>
      <c r="AS1409">
        <v>0</v>
      </c>
      <c r="AT1409">
        <v>0</v>
      </c>
      <c r="AU1409">
        <v>0</v>
      </c>
      <c r="AV1409">
        <v>0</v>
      </c>
      <c r="AW1409">
        <v>0</v>
      </c>
      <c r="AX1409">
        <v>0</v>
      </c>
      <c r="AY1409" t="s">
        <v>345</v>
      </c>
      <c r="AZ1409">
        <v>1</v>
      </c>
      <c r="BA1409">
        <v>0</v>
      </c>
      <c r="BB1409">
        <v>0</v>
      </c>
      <c r="BC1409">
        <v>0</v>
      </c>
      <c r="BD1409">
        <v>0</v>
      </c>
      <c r="BE1409">
        <v>0</v>
      </c>
      <c r="BF1409">
        <v>0</v>
      </c>
      <c r="BG1409">
        <v>0</v>
      </c>
      <c r="BH1409">
        <v>0</v>
      </c>
      <c r="BK1409" t="s">
        <v>132</v>
      </c>
      <c r="BL1409" t="s">
        <v>130</v>
      </c>
      <c r="BM1409" t="s">
        <v>132</v>
      </c>
      <c r="BN1409" t="s">
        <v>118</v>
      </c>
      <c r="BO1409" t="s">
        <v>924</v>
      </c>
      <c r="BP1409">
        <v>0</v>
      </c>
      <c r="BQ1409">
        <v>0</v>
      </c>
      <c r="BR1409">
        <v>0</v>
      </c>
      <c r="BS1409">
        <v>0</v>
      </c>
      <c r="BT1409">
        <v>0</v>
      </c>
      <c r="BU1409">
        <v>1</v>
      </c>
      <c r="BV1409">
        <v>0</v>
      </c>
      <c r="BW1409">
        <v>0</v>
      </c>
      <c r="BX1409">
        <v>0</v>
      </c>
      <c r="BY1409">
        <v>0</v>
      </c>
      <c r="BZ1409">
        <v>0</v>
      </c>
      <c r="CA1409">
        <v>0</v>
      </c>
      <c r="CB1409">
        <v>0</v>
      </c>
      <c r="CC1409">
        <v>0</v>
      </c>
      <c r="CD1409">
        <v>0</v>
      </c>
      <c r="CE1409" t="s">
        <v>165</v>
      </c>
      <c r="CG1409" t="s">
        <v>191</v>
      </c>
      <c r="CI1409" t="s">
        <v>132</v>
      </c>
      <c r="CJ1409" t="s">
        <v>51</v>
      </c>
      <c r="CL1409" t="s">
        <v>52</v>
      </c>
      <c r="CN1409" t="s">
        <v>346</v>
      </c>
      <c r="CP1409">
        <v>7</v>
      </c>
      <c r="CQ1409" t="s">
        <v>3852</v>
      </c>
      <c r="CS1409" t="s">
        <v>347</v>
      </c>
    </row>
    <row r="1410" spans="1:98" customFormat="1">
      <c r="A1410">
        <v>199010</v>
      </c>
      <c r="B1410" t="s">
        <v>370</v>
      </c>
      <c r="C1410" t="s">
        <v>360</v>
      </c>
      <c r="D1410">
        <v>1970</v>
      </c>
      <c r="E1410">
        <v>56</v>
      </c>
      <c r="F1410" t="s">
        <v>58</v>
      </c>
      <c r="G1410" t="s">
        <v>84</v>
      </c>
      <c r="H1410" t="s">
        <v>1073</v>
      </c>
      <c r="I1410" t="s">
        <v>402</v>
      </c>
      <c r="J1410" t="s">
        <v>325</v>
      </c>
      <c r="K1410" s="329">
        <v>46116.682604166665</v>
      </c>
      <c r="L1410" t="s">
        <v>309</v>
      </c>
      <c r="M1410" t="s">
        <v>370</v>
      </c>
      <c r="N1410" t="s">
        <v>539</v>
      </c>
      <c r="O1410" t="s">
        <v>377</v>
      </c>
      <c r="P1410" t="s">
        <v>365</v>
      </c>
      <c r="Q1410" t="s">
        <v>304</v>
      </c>
      <c r="R1410" t="s">
        <v>123</v>
      </c>
      <c r="S1410" t="s">
        <v>123</v>
      </c>
      <c r="T1410" t="s">
        <v>343</v>
      </c>
      <c r="U1410" t="s">
        <v>331</v>
      </c>
      <c r="V1410" t="s">
        <v>107</v>
      </c>
      <c r="W1410" t="s">
        <v>436</v>
      </c>
      <c r="X1410">
        <v>0</v>
      </c>
      <c r="Y1410">
        <v>1</v>
      </c>
      <c r="Z1410">
        <v>1</v>
      </c>
      <c r="AA1410">
        <v>1</v>
      </c>
      <c r="AB1410">
        <v>0</v>
      </c>
      <c r="AC1410">
        <v>0</v>
      </c>
      <c r="AD1410">
        <v>0</v>
      </c>
      <c r="AE1410">
        <v>0</v>
      </c>
      <c r="AF1410">
        <v>0</v>
      </c>
      <c r="AG1410">
        <v>0</v>
      </c>
      <c r="AH1410">
        <v>0</v>
      </c>
      <c r="AI1410">
        <v>0</v>
      </c>
      <c r="AJ1410">
        <v>0</v>
      </c>
      <c r="AK1410">
        <v>0</v>
      </c>
      <c r="AL1410">
        <v>0</v>
      </c>
      <c r="AM1410">
        <v>0</v>
      </c>
      <c r="AN1410">
        <v>0</v>
      </c>
      <c r="AO1410">
        <v>0</v>
      </c>
      <c r="AP1410" t="s">
        <v>345</v>
      </c>
      <c r="AQ1410">
        <v>1</v>
      </c>
      <c r="AR1410">
        <v>0</v>
      </c>
      <c r="AS1410">
        <v>0</v>
      </c>
      <c r="AT1410">
        <v>0</v>
      </c>
      <c r="AU1410">
        <v>0</v>
      </c>
      <c r="AV1410">
        <v>0</v>
      </c>
      <c r="AW1410">
        <v>0</v>
      </c>
      <c r="AX1410">
        <v>0</v>
      </c>
      <c r="AY1410" t="s">
        <v>345</v>
      </c>
      <c r="AZ1410">
        <v>1</v>
      </c>
      <c r="BA1410">
        <v>0</v>
      </c>
      <c r="BB1410">
        <v>0</v>
      </c>
      <c r="BC1410">
        <v>0</v>
      </c>
      <c r="BD1410">
        <v>0</v>
      </c>
      <c r="BE1410">
        <v>0</v>
      </c>
      <c r="BF1410">
        <v>0</v>
      </c>
      <c r="BG1410">
        <v>0</v>
      </c>
      <c r="BH1410">
        <v>0</v>
      </c>
      <c r="BK1410" t="s">
        <v>132</v>
      </c>
      <c r="BL1410" t="s">
        <v>130</v>
      </c>
      <c r="BM1410" t="s">
        <v>132</v>
      </c>
      <c r="BN1410" t="s">
        <v>117</v>
      </c>
      <c r="BO1410" t="s">
        <v>924</v>
      </c>
      <c r="BP1410">
        <v>0</v>
      </c>
      <c r="BQ1410">
        <v>0</v>
      </c>
      <c r="BR1410">
        <v>0</v>
      </c>
      <c r="BS1410">
        <v>0</v>
      </c>
      <c r="BT1410">
        <v>0</v>
      </c>
      <c r="BU1410">
        <v>1</v>
      </c>
      <c r="BV1410">
        <v>0</v>
      </c>
      <c r="BW1410">
        <v>0</v>
      </c>
      <c r="BX1410">
        <v>0</v>
      </c>
      <c r="BY1410">
        <v>0</v>
      </c>
      <c r="BZ1410">
        <v>0</v>
      </c>
      <c r="CA1410">
        <v>0</v>
      </c>
      <c r="CB1410">
        <v>0</v>
      </c>
      <c r="CC1410">
        <v>0</v>
      </c>
      <c r="CD1410">
        <v>0</v>
      </c>
      <c r="CE1410" t="s">
        <v>335</v>
      </c>
      <c r="CG1410" t="s">
        <v>141</v>
      </c>
      <c r="CI1410" t="s">
        <v>129</v>
      </c>
      <c r="CJ1410" t="s">
        <v>52</v>
      </c>
      <c r="CL1410" t="s">
        <v>51</v>
      </c>
      <c r="CM1410" t="s">
        <v>3853</v>
      </c>
      <c r="CN1410" t="s">
        <v>346</v>
      </c>
      <c r="CP1410">
        <v>7</v>
      </c>
      <c r="CQ1410" t="s">
        <v>3854</v>
      </c>
      <c r="CS1410" t="s">
        <v>347</v>
      </c>
    </row>
    <row r="1411" spans="1:98" customFormat="1">
      <c r="A1411">
        <v>199006</v>
      </c>
      <c r="B1411" t="s">
        <v>321</v>
      </c>
      <c r="C1411" t="s">
        <v>360</v>
      </c>
      <c r="D1411">
        <v>1987</v>
      </c>
      <c r="E1411">
        <v>39</v>
      </c>
      <c r="F1411" t="s">
        <v>57</v>
      </c>
      <c r="G1411" t="s">
        <v>95</v>
      </c>
      <c r="H1411" t="s">
        <v>1698</v>
      </c>
      <c r="I1411" t="s">
        <v>378</v>
      </c>
      <c r="J1411" t="s">
        <v>350</v>
      </c>
      <c r="K1411" s="329">
        <v>46116.672974537039</v>
      </c>
      <c r="L1411" t="s">
        <v>309</v>
      </c>
      <c r="M1411" t="s">
        <v>356</v>
      </c>
      <c r="N1411" t="s">
        <v>357</v>
      </c>
      <c r="O1411" t="s">
        <v>358</v>
      </c>
      <c r="P1411" t="s">
        <v>329</v>
      </c>
      <c r="R1411" t="s">
        <v>124</v>
      </c>
      <c r="S1411" t="s">
        <v>121</v>
      </c>
      <c r="T1411" t="s">
        <v>121</v>
      </c>
      <c r="U1411" t="s">
        <v>395</v>
      </c>
      <c r="V1411" t="s">
        <v>108</v>
      </c>
      <c r="W1411" t="s">
        <v>359</v>
      </c>
      <c r="X1411">
        <v>0</v>
      </c>
      <c r="Y1411">
        <v>0</v>
      </c>
      <c r="Z1411">
        <v>1</v>
      </c>
      <c r="AA1411">
        <v>0</v>
      </c>
      <c r="AB1411">
        <v>1</v>
      </c>
      <c r="AC1411">
        <v>0</v>
      </c>
      <c r="AD1411">
        <v>0</v>
      </c>
      <c r="AE1411">
        <v>0</v>
      </c>
      <c r="AF1411">
        <v>0</v>
      </c>
      <c r="AG1411">
        <v>0</v>
      </c>
      <c r="AH1411">
        <v>0</v>
      </c>
      <c r="AI1411">
        <v>0</v>
      </c>
      <c r="AJ1411">
        <v>0</v>
      </c>
      <c r="AK1411">
        <v>0</v>
      </c>
      <c r="AL1411">
        <v>0</v>
      </c>
      <c r="AM1411">
        <v>0</v>
      </c>
      <c r="AN1411">
        <v>0</v>
      </c>
      <c r="AO1411">
        <v>0</v>
      </c>
      <c r="AP1411" t="s">
        <v>510</v>
      </c>
      <c r="AQ1411">
        <v>0</v>
      </c>
      <c r="AR1411">
        <v>0</v>
      </c>
      <c r="AS1411">
        <v>1</v>
      </c>
      <c r="AT1411">
        <v>0</v>
      </c>
      <c r="AU1411">
        <v>0</v>
      </c>
      <c r="AV1411">
        <v>0</v>
      </c>
      <c r="AW1411">
        <v>0</v>
      </c>
      <c r="AX1411">
        <v>0</v>
      </c>
      <c r="AY1411" t="s">
        <v>375</v>
      </c>
      <c r="AZ1411">
        <v>0</v>
      </c>
      <c r="BA1411">
        <v>1</v>
      </c>
      <c r="BB1411">
        <v>0</v>
      </c>
      <c r="BC1411">
        <v>0</v>
      </c>
      <c r="BD1411">
        <v>0</v>
      </c>
      <c r="BE1411">
        <v>0</v>
      </c>
      <c r="BF1411">
        <v>0</v>
      </c>
      <c r="BG1411">
        <v>0</v>
      </c>
      <c r="BH1411">
        <v>0</v>
      </c>
      <c r="BI1411" t="s">
        <v>52</v>
      </c>
      <c r="BK1411" t="s">
        <v>386</v>
      </c>
      <c r="BL1411" t="s">
        <v>135</v>
      </c>
      <c r="BM1411" t="s">
        <v>135</v>
      </c>
      <c r="BN1411" t="s">
        <v>117</v>
      </c>
      <c r="BO1411" t="s">
        <v>923</v>
      </c>
      <c r="BP1411">
        <v>0</v>
      </c>
      <c r="BQ1411">
        <v>1</v>
      </c>
      <c r="BR1411">
        <v>0</v>
      </c>
      <c r="BS1411">
        <v>0</v>
      </c>
      <c r="BT1411">
        <v>0</v>
      </c>
      <c r="BU1411">
        <v>0</v>
      </c>
      <c r="BV1411">
        <v>0</v>
      </c>
      <c r="BW1411">
        <v>0</v>
      </c>
      <c r="BX1411">
        <v>0</v>
      </c>
      <c r="BY1411">
        <v>0</v>
      </c>
      <c r="BZ1411">
        <v>0</v>
      </c>
      <c r="CA1411">
        <v>0</v>
      </c>
      <c r="CB1411">
        <v>0</v>
      </c>
      <c r="CC1411">
        <v>0</v>
      </c>
      <c r="CD1411">
        <v>0</v>
      </c>
      <c r="CE1411" t="s">
        <v>139</v>
      </c>
      <c r="CG1411" t="s">
        <v>167</v>
      </c>
      <c r="CI1411" t="s">
        <v>130</v>
      </c>
      <c r="CJ1411" t="s">
        <v>51</v>
      </c>
      <c r="CK1411" t="s">
        <v>3855</v>
      </c>
      <c r="CL1411" t="s">
        <v>51</v>
      </c>
      <c r="CM1411" t="s">
        <v>3856</v>
      </c>
      <c r="CN1411" t="s">
        <v>346</v>
      </c>
      <c r="CP1411">
        <v>10</v>
      </c>
      <c r="CQ1411" t="s">
        <v>3857</v>
      </c>
      <c r="CR1411" t="s">
        <v>3858</v>
      </c>
      <c r="CS1411" t="s">
        <v>347</v>
      </c>
      <c r="CT1411" t="s">
        <v>3859</v>
      </c>
    </row>
    <row r="1412" spans="1:98" customFormat="1">
      <c r="A1412">
        <v>188436</v>
      </c>
      <c r="B1412" t="s">
        <v>1363</v>
      </c>
      <c r="C1412" t="s">
        <v>360</v>
      </c>
      <c r="D1412">
        <v>1967</v>
      </c>
      <c r="E1412">
        <v>59</v>
      </c>
      <c r="F1412" t="s">
        <v>58</v>
      </c>
      <c r="G1412" t="s">
        <v>84</v>
      </c>
      <c r="H1412" t="s">
        <v>765</v>
      </c>
      <c r="I1412" t="s">
        <v>410</v>
      </c>
      <c r="J1412" t="s">
        <v>350</v>
      </c>
      <c r="K1412" s="329">
        <v>46116.668773148151</v>
      </c>
      <c r="L1412" t="s">
        <v>309</v>
      </c>
      <c r="M1412" t="s">
        <v>1363</v>
      </c>
      <c r="N1412" t="s">
        <v>1364</v>
      </c>
      <c r="O1412" t="s">
        <v>459</v>
      </c>
      <c r="P1412" t="s">
        <v>353</v>
      </c>
      <c r="Q1412" t="s">
        <v>305</v>
      </c>
      <c r="R1412" t="s">
        <v>122</v>
      </c>
      <c r="S1412" t="s">
        <v>122</v>
      </c>
      <c r="T1412" t="s">
        <v>391</v>
      </c>
      <c r="U1412" t="s">
        <v>331</v>
      </c>
      <c r="V1412" t="s">
        <v>107</v>
      </c>
      <c r="W1412" t="s">
        <v>1368</v>
      </c>
      <c r="X1412">
        <v>0</v>
      </c>
      <c r="Y1412">
        <v>1</v>
      </c>
      <c r="Z1412">
        <v>0</v>
      </c>
      <c r="AA1412">
        <v>1</v>
      </c>
      <c r="AB1412">
        <v>0</v>
      </c>
      <c r="AC1412">
        <v>1</v>
      </c>
      <c r="AD1412">
        <v>0</v>
      </c>
      <c r="AE1412">
        <v>0</v>
      </c>
      <c r="AF1412">
        <v>0</v>
      </c>
      <c r="AG1412">
        <v>0</v>
      </c>
      <c r="AH1412">
        <v>0</v>
      </c>
      <c r="AI1412">
        <v>0</v>
      </c>
      <c r="AJ1412">
        <v>0</v>
      </c>
      <c r="AK1412">
        <v>0</v>
      </c>
      <c r="AL1412">
        <v>0</v>
      </c>
      <c r="AM1412">
        <v>0</v>
      </c>
      <c r="AN1412">
        <v>0</v>
      </c>
      <c r="AO1412">
        <v>0</v>
      </c>
      <c r="AP1412" t="s">
        <v>345</v>
      </c>
      <c r="AQ1412">
        <v>1</v>
      </c>
      <c r="AR1412">
        <v>0</v>
      </c>
      <c r="AS1412">
        <v>0</v>
      </c>
      <c r="AT1412">
        <v>0</v>
      </c>
      <c r="AU1412">
        <v>0</v>
      </c>
      <c r="AV1412">
        <v>0</v>
      </c>
      <c r="AW1412">
        <v>0</v>
      </c>
      <c r="AX1412">
        <v>0</v>
      </c>
      <c r="AY1412" t="s">
        <v>345</v>
      </c>
      <c r="AZ1412">
        <v>1</v>
      </c>
      <c r="BA1412">
        <v>0</v>
      </c>
      <c r="BB1412">
        <v>0</v>
      </c>
      <c r="BC1412">
        <v>0</v>
      </c>
      <c r="BD1412">
        <v>0</v>
      </c>
      <c r="BE1412">
        <v>0</v>
      </c>
      <c r="BF1412">
        <v>0</v>
      </c>
      <c r="BG1412">
        <v>0</v>
      </c>
      <c r="BH1412">
        <v>0</v>
      </c>
      <c r="BI1412" t="s">
        <v>51</v>
      </c>
      <c r="BK1412" t="s">
        <v>128</v>
      </c>
      <c r="BL1412" t="s">
        <v>129</v>
      </c>
      <c r="BM1412" t="s">
        <v>129</v>
      </c>
      <c r="BN1412" t="s">
        <v>118</v>
      </c>
      <c r="BO1412" t="s">
        <v>924</v>
      </c>
      <c r="BP1412">
        <v>0</v>
      </c>
      <c r="BQ1412">
        <v>0</v>
      </c>
      <c r="BR1412">
        <v>0</v>
      </c>
      <c r="BS1412">
        <v>0</v>
      </c>
      <c r="BT1412">
        <v>0</v>
      </c>
      <c r="BU1412">
        <v>1</v>
      </c>
      <c r="BV1412">
        <v>0</v>
      </c>
      <c r="BW1412">
        <v>0</v>
      </c>
      <c r="BX1412">
        <v>0</v>
      </c>
      <c r="BY1412">
        <v>0</v>
      </c>
      <c r="BZ1412">
        <v>0</v>
      </c>
      <c r="CA1412">
        <v>0</v>
      </c>
      <c r="CB1412">
        <v>0</v>
      </c>
      <c r="CC1412">
        <v>0</v>
      </c>
      <c r="CD1412">
        <v>0</v>
      </c>
      <c r="CE1412" t="s">
        <v>335</v>
      </c>
      <c r="CG1412" t="s">
        <v>167</v>
      </c>
      <c r="CI1412" t="s">
        <v>128</v>
      </c>
      <c r="CJ1412" t="s">
        <v>52</v>
      </c>
      <c r="CL1412" t="s">
        <v>51</v>
      </c>
      <c r="CN1412" t="s">
        <v>346</v>
      </c>
      <c r="CP1412">
        <v>10</v>
      </c>
      <c r="CS1412" t="s">
        <v>337</v>
      </c>
    </row>
    <row r="1413" spans="1:98" customFormat="1">
      <c r="A1413">
        <v>199009</v>
      </c>
      <c r="B1413" t="s">
        <v>321</v>
      </c>
      <c r="C1413" t="s">
        <v>360</v>
      </c>
      <c r="D1413">
        <v>1988</v>
      </c>
      <c r="E1413">
        <v>38</v>
      </c>
      <c r="F1413" t="s">
        <v>57</v>
      </c>
      <c r="G1413" t="s">
        <v>71</v>
      </c>
      <c r="H1413" t="s">
        <v>1457</v>
      </c>
      <c r="I1413" t="s">
        <v>428</v>
      </c>
      <c r="J1413" t="s">
        <v>325</v>
      </c>
      <c r="K1413" s="329">
        <v>46116.662210648145</v>
      </c>
      <c r="L1413" t="s">
        <v>309</v>
      </c>
      <c r="M1413" t="s">
        <v>1363</v>
      </c>
      <c r="N1413" t="s">
        <v>1364</v>
      </c>
      <c r="O1413" t="s">
        <v>459</v>
      </c>
      <c r="P1413" t="s">
        <v>353</v>
      </c>
      <c r="Q1413" t="s">
        <v>305</v>
      </c>
      <c r="R1413" t="s">
        <v>123</v>
      </c>
      <c r="S1413" t="s">
        <v>123</v>
      </c>
      <c r="T1413" t="s">
        <v>343</v>
      </c>
      <c r="U1413" t="s">
        <v>331</v>
      </c>
      <c r="V1413" t="s">
        <v>108</v>
      </c>
      <c r="W1413" t="s">
        <v>505</v>
      </c>
      <c r="X1413">
        <v>0</v>
      </c>
      <c r="Y1413">
        <v>0</v>
      </c>
      <c r="Z1413">
        <v>0</v>
      </c>
      <c r="AA1413">
        <v>0</v>
      </c>
      <c r="AB1413">
        <v>0</v>
      </c>
      <c r="AC1413">
        <v>1</v>
      </c>
      <c r="AD1413">
        <v>0</v>
      </c>
      <c r="AE1413">
        <v>0</v>
      </c>
      <c r="AF1413">
        <v>0</v>
      </c>
      <c r="AG1413">
        <v>0</v>
      </c>
      <c r="AH1413">
        <v>0</v>
      </c>
      <c r="AI1413">
        <v>0</v>
      </c>
      <c r="AJ1413">
        <v>0</v>
      </c>
      <c r="AK1413">
        <v>0</v>
      </c>
      <c r="AL1413">
        <v>0</v>
      </c>
      <c r="AM1413">
        <v>0</v>
      </c>
      <c r="AN1413">
        <v>0</v>
      </c>
      <c r="AO1413">
        <v>0</v>
      </c>
      <c r="AP1413" t="s">
        <v>345</v>
      </c>
      <c r="AQ1413">
        <v>1</v>
      </c>
      <c r="AR1413">
        <v>0</v>
      </c>
      <c r="AS1413">
        <v>0</v>
      </c>
      <c r="AT1413">
        <v>0</v>
      </c>
      <c r="AU1413">
        <v>0</v>
      </c>
      <c r="AV1413">
        <v>0</v>
      </c>
      <c r="AW1413">
        <v>0</v>
      </c>
      <c r="AX1413">
        <v>0</v>
      </c>
      <c r="AY1413" t="s">
        <v>345</v>
      </c>
      <c r="AZ1413">
        <v>1</v>
      </c>
      <c r="BA1413">
        <v>0</v>
      </c>
      <c r="BB1413">
        <v>0</v>
      </c>
      <c r="BC1413">
        <v>0</v>
      </c>
      <c r="BD1413">
        <v>0</v>
      </c>
      <c r="BE1413">
        <v>0</v>
      </c>
      <c r="BF1413">
        <v>0</v>
      </c>
      <c r="BG1413">
        <v>0</v>
      </c>
      <c r="BH1413">
        <v>0</v>
      </c>
      <c r="BI1413" t="s">
        <v>51</v>
      </c>
      <c r="BK1413" t="s">
        <v>131</v>
      </c>
      <c r="BL1413" t="s">
        <v>129</v>
      </c>
      <c r="BM1413" t="s">
        <v>132</v>
      </c>
      <c r="BN1413" t="s">
        <v>118</v>
      </c>
      <c r="BO1413" t="s">
        <v>924</v>
      </c>
      <c r="BP1413">
        <v>0</v>
      </c>
      <c r="BQ1413">
        <v>0</v>
      </c>
      <c r="BR1413">
        <v>0</v>
      </c>
      <c r="BS1413">
        <v>0</v>
      </c>
      <c r="BT1413">
        <v>0</v>
      </c>
      <c r="BU1413">
        <v>1</v>
      </c>
      <c r="BV1413">
        <v>0</v>
      </c>
      <c r="BW1413">
        <v>0</v>
      </c>
      <c r="BX1413">
        <v>0</v>
      </c>
      <c r="BY1413">
        <v>0</v>
      </c>
      <c r="BZ1413">
        <v>0</v>
      </c>
      <c r="CA1413">
        <v>0</v>
      </c>
      <c r="CB1413">
        <v>0</v>
      </c>
      <c r="CC1413">
        <v>0</v>
      </c>
      <c r="CD1413">
        <v>0</v>
      </c>
      <c r="CE1413" t="s">
        <v>335</v>
      </c>
      <c r="CG1413" t="s">
        <v>335</v>
      </c>
      <c r="CI1413" t="s">
        <v>129</v>
      </c>
      <c r="CJ1413" t="s">
        <v>51</v>
      </c>
      <c r="CL1413" t="s">
        <v>51</v>
      </c>
      <c r="CN1413" t="s">
        <v>346</v>
      </c>
      <c r="CP1413">
        <v>10</v>
      </c>
    </row>
    <row r="1414" spans="1:98" customFormat="1">
      <c r="A1414">
        <v>175042</v>
      </c>
      <c r="B1414" t="s">
        <v>321</v>
      </c>
      <c r="C1414" t="s">
        <v>360</v>
      </c>
      <c r="D1414">
        <v>1960</v>
      </c>
      <c r="E1414">
        <v>66</v>
      </c>
      <c r="F1414" t="s">
        <v>339</v>
      </c>
      <c r="G1414" t="s">
        <v>70</v>
      </c>
      <c r="H1414" t="s">
        <v>1104</v>
      </c>
      <c r="I1414" t="s">
        <v>575</v>
      </c>
      <c r="J1414" t="s">
        <v>325</v>
      </c>
      <c r="K1414" s="329">
        <v>46116.653009259258</v>
      </c>
      <c r="L1414" t="s">
        <v>309</v>
      </c>
      <c r="M1414" t="s">
        <v>508</v>
      </c>
      <c r="N1414" t="s">
        <v>509</v>
      </c>
      <c r="O1414" t="s">
        <v>442</v>
      </c>
      <c r="P1414" t="s">
        <v>405</v>
      </c>
      <c r="R1414" t="s">
        <v>125</v>
      </c>
      <c r="S1414" t="s">
        <v>125</v>
      </c>
      <c r="T1414" t="s">
        <v>330</v>
      </c>
      <c r="U1414" t="s">
        <v>372</v>
      </c>
      <c r="V1414" t="s">
        <v>107</v>
      </c>
      <c r="W1414" t="s">
        <v>344</v>
      </c>
      <c r="X1414">
        <v>0</v>
      </c>
      <c r="Y1414">
        <v>0</v>
      </c>
      <c r="Z1414">
        <v>0</v>
      </c>
      <c r="AA1414">
        <v>1</v>
      </c>
      <c r="AB1414">
        <v>0</v>
      </c>
      <c r="AC1414">
        <v>0</v>
      </c>
      <c r="AD1414">
        <v>0</v>
      </c>
      <c r="AE1414">
        <v>0</v>
      </c>
      <c r="AF1414">
        <v>0</v>
      </c>
      <c r="AG1414">
        <v>0</v>
      </c>
      <c r="AH1414">
        <v>0</v>
      </c>
      <c r="AI1414">
        <v>0</v>
      </c>
      <c r="AJ1414">
        <v>0</v>
      </c>
      <c r="AK1414">
        <v>0</v>
      </c>
      <c r="AL1414">
        <v>0</v>
      </c>
      <c r="AM1414">
        <v>0</v>
      </c>
      <c r="AN1414">
        <v>0</v>
      </c>
      <c r="AO1414">
        <v>0</v>
      </c>
      <c r="AP1414" t="s">
        <v>510</v>
      </c>
      <c r="AQ1414">
        <v>0</v>
      </c>
      <c r="AR1414">
        <v>0</v>
      </c>
      <c r="AS1414">
        <v>1</v>
      </c>
      <c r="AT1414">
        <v>0</v>
      </c>
      <c r="AU1414">
        <v>0</v>
      </c>
      <c r="AV1414">
        <v>0</v>
      </c>
      <c r="AW1414">
        <v>0</v>
      </c>
      <c r="AX1414">
        <v>0</v>
      </c>
      <c r="AY1414" t="s">
        <v>375</v>
      </c>
      <c r="AZ1414">
        <v>0</v>
      </c>
      <c r="BA1414">
        <v>1</v>
      </c>
      <c r="BB1414">
        <v>0</v>
      </c>
      <c r="BC1414">
        <v>0</v>
      </c>
      <c r="BD1414">
        <v>0</v>
      </c>
      <c r="BE1414">
        <v>0</v>
      </c>
      <c r="BF1414">
        <v>0</v>
      </c>
      <c r="BG1414">
        <v>0</v>
      </c>
      <c r="BH1414">
        <v>0</v>
      </c>
      <c r="BK1414" t="s">
        <v>136</v>
      </c>
      <c r="BL1414" t="s">
        <v>133</v>
      </c>
      <c r="BM1414" t="s">
        <v>135</v>
      </c>
      <c r="BN1414" t="s">
        <v>117</v>
      </c>
      <c r="BO1414" t="s">
        <v>924</v>
      </c>
      <c r="BP1414">
        <v>0</v>
      </c>
      <c r="BQ1414">
        <v>0</v>
      </c>
      <c r="BR1414">
        <v>0</v>
      </c>
      <c r="BS1414">
        <v>0</v>
      </c>
      <c r="BT1414">
        <v>0</v>
      </c>
      <c r="BU1414">
        <v>1</v>
      </c>
      <c r="BV1414">
        <v>0</v>
      </c>
      <c r="BW1414">
        <v>0</v>
      </c>
      <c r="BX1414">
        <v>0</v>
      </c>
      <c r="BY1414">
        <v>0</v>
      </c>
      <c r="BZ1414">
        <v>0</v>
      </c>
      <c r="CA1414">
        <v>0</v>
      </c>
      <c r="CB1414">
        <v>0</v>
      </c>
      <c r="CC1414">
        <v>0</v>
      </c>
      <c r="CD1414">
        <v>0</v>
      </c>
      <c r="CE1414" t="s">
        <v>335</v>
      </c>
      <c r="CG1414" t="s">
        <v>335</v>
      </c>
      <c r="CI1414" t="s">
        <v>131</v>
      </c>
      <c r="CJ1414" t="s">
        <v>52</v>
      </c>
      <c r="CL1414" t="s">
        <v>52</v>
      </c>
      <c r="CN1414" t="s">
        <v>346</v>
      </c>
      <c r="CP1414">
        <v>8</v>
      </c>
    </row>
    <row r="1415" spans="1:98" customFormat="1">
      <c r="A1415">
        <v>175038</v>
      </c>
      <c r="B1415" t="s">
        <v>356</v>
      </c>
      <c r="C1415" t="s">
        <v>322</v>
      </c>
      <c r="D1415">
        <v>1960</v>
      </c>
      <c r="E1415">
        <v>66</v>
      </c>
      <c r="F1415" t="s">
        <v>339</v>
      </c>
      <c r="G1415" t="s">
        <v>70</v>
      </c>
      <c r="H1415" t="s">
        <v>1104</v>
      </c>
      <c r="I1415" t="s">
        <v>478</v>
      </c>
      <c r="J1415" t="s">
        <v>325</v>
      </c>
      <c r="K1415" s="329">
        <v>46116.65284722222</v>
      </c>
      <c r="L1415" t="s">
        <v>309</v>
      </c>
      <c r="M1415" t="s">
        <v>508</v>
      </c>
      <c r="N1415" t="s">
        <v>509</v>
      </c>
      <c r="O1415" t="s">
        <v>442</v>
      </c>
      <c r="P1415" t="s">
        <v>405</v>
      </c>
      <c r="R1415" t="s">
        <v>125</v>
      </c>
      <c r="S1415" t="s">
        <v>125</v>
      </c>
      <c r="T1415" t="s">
        <v>330</v>
      </c>
      <c r="U1415" t="s">
        <v>331</v>
      </c>
      <c r="V1415" t="s">
        <v>107</v>
      </c>
      <c r="W1415" t="s">
        <v>384</v>
      </c>
      <c r="X1415">
        <v>0</v>
      </c>
      <c r="Y1415">
        <v>0</v>
      </c>
      <c r="Z1415">
        <v>0</v>
      </c>
      <c r="AA1415">
        <v>0</v>
      </c>
      <c r="AB1415">
        <v>1</v>
      </c>
      <c r="AC1415">
        <v>0</v>
      </c>
      <c r="AD1415">
        <v>0</v>
      </c>
      <c r="AE1415">
        <v>0</v>
      </c>
      <c r="AF1415">
        <v>0</v>
      </c>
      <c r="AG1415">
        <v>0</v>
      </c>
      <c r="AH1415">
        <v>0</v>
      </c>
      <c r="AI1415">
        <v>0</v>
      </c>
      <c r="AJ1415">
        <v>0</v>
      </c>
      <c r="AK1415">
        <v>0</v>
      </c>
      <c r="AL1415">
        <v>0</v>
      </c>
      <c r="AM1415">
        <v>0</v>
      </c>
      <c r="AN1415">
        <v>0</v>
      </c>
      <c r="AO1415">
        <v>0</v>
      </c>
      <c r="AP1415" t="s">
        <v>510</v>
      </c>
      <c r="AQ1415">
        <v>0</v>
      </c>
      <c r="AR1415">
        <v>0</v>
      </c>
      <c r="AS1415">
        <v>1</v>
      </c>
      <c r="AT1415">
        <v>0</v>
      </c>
      <c r="AU1415">
        <v>0</v>
      </c>
      <c r="AV1415">
        <v>0</v>
      </c>
      <c r="AW1415">
        <v>0</v>
      </c>
      <c r="AX1415">
        <v>0</v>
      </c>
      <c r="AY1415" t="s">
        <v>375</v>
      </c>
      <c r="AZ1415">
        <v>0</v>
      </c>
      <c r="BA1415">
        <v>1</v>
      </c>
      <c r="BB1415">
        <v>0</v>
      </c>
      <c r="BC1415">
        <v>0</v>
      </c>
      <c r="BD1415">
        <v>0</v>
      </c>
      <c r="BE1415">
        <v>0</v>
      </c>
      <c r="BF1415">
        <v>0</v>
      </c>
      <c r="BG1415">
        <v>0</v>
      </c>
      <c r="BH1415">
        <v>0</v>
      </c>
      <c r="BI1415" t="s">
        <v>52</v>
      </c>
      <c r="BK1415" t="s">
        <v>131</v>
      </c>
      <c r="BL1415" t="s">
        <v>133</v>
      </c>
      <c r="BM1415" t="s">
        <v>132</v>
      </c>
      <c r="BN1415" t="s">
        <v>117</v>
      </c>
      <c r="BO1415" t="s">
        <v>928</v>
      </c>
      <c r="BP1415">
        <v>0</v>
      </c>
      <c r="BQ1415">
        <v>0</v>
      </c>
      <c r="BR1415">
        <v>0</v>
      </c>
      <c r="BS1415">
        <v>1</v>
      </c>
      <c r="BT1415">
        <v>0</v>
      </c>
      <c r="BU1415">
        <v>0</v>
      </c>
      <c r="BV1415">
        <v>0</v>
      </c>
      <c r="BW1415">
        <v>0</v>
      </c>
      <c r="BX1415">
        <v>0</v>
      </c>
      <c r="BY1415">
        <v>0</v>
      </c>
      <c r="BZ1415">
        <v>0</v>
      </c>
      <c r="CA1415">
        <v>0</v>
      </c>
      <c r="CB1415">
        <v>0</v>
      </c>
      <c r="CC1415">
        <v>0</v>
      </c>
      <c r="CD1415">
        <v>0</v>
      </c>
      <c r="CE1415" t="s">
        <v>335</v>
      </c>
      <c r="CG1415" t="s">
        <v>335</v>
      </c>
      <c r="CI1415" t="s">
        <v>130</v>
      </c>
      <c r="CJ1415" t="s">
        <v>52</v>
      </c>
      <c r="CL1415" t="s">
        <v>52</v>
      </c>
      <c r="CN1415" t="s">
        <v>346</v>
      </c>
      <c r="CP1415">
        <v>8</v>
      </c>
      <c r="CS1415" t="s">
        <v>337</v>
      </c>
    </row>
    <row r="1416" spans="1:98" customFormat="1">
      <c r="A1416">
        <v>199005</v>
      </c>
      <c r="B1416" t="s">
        <v>1363</v>
      </c>
      <c r="C1416" t="s">
        <v>322</v>
      </c>
      <c r="D1416">
        <v>2012</v>
      </c>
      <c r="E1416">
        <v>14</v>
      </c>
      <c r="F1416" t="s">
        <v>742</v>
      </c>
      <c r="G1416" t="s">
        <v>84</v>
      </c>
      <c r="H1416" t="s">
        <v>1622</v>
      </c>
      <c r="I1416" t="s">
        <v>478</v>
      </c>
      <c r="J1416" t="s">
        <v>350</v>
      </c>
      <c r="K1416" s="329">
        <v>46116.641388888886</v>
      </c>
      <c r="L1416" t="s">
        <v>309</v>
      </c>
      <c r="M1416" t="s">
        <v>1363</v>
      </c>
      <c r="N1416" t="s">
        <v>1364</v>
      </c>
      <c r="O1416" t="s">
        <v>459</v>
      </c>
      <c r="P1416" t="s">
        <v>353</v>
      </c>
      <c r="Q1416" t="s">
        <v>305</v>
      </c>
      <c r="R1416" t="s">
        <v>122</v>
      </c>
      <c r="S1416" t="s">
        <v>122</v>
      </c>
      <c r="T1416" t="s">
        <v>330</v>
      </c>
      <c r="U1416" t="s">
        <v>331</v>
      </c>
      <c r="V1416" t="s">
        <v>109</v>
      </c>
      <c r="W1416" t="s">
        <v>505</v>
      </c>
      <c r="X1416">
        <v>0</v>
      </c>
      <c r="Y1416">
        <v>0</v>
      </c>
      <c r="Z1416">
        <v>0</v>
      </c>
      <c r="AA1416">
        <v>0</v>
      </c>
      <c r="AB1416">
        <v>0</v>
      </c>
      <c r="AC1416">
        <v>1</v>
      </c>
      <c r="AD1416">
        <v>0</v>
      </c>
      <c r="AE1416">
        <v>0</v>
      </c>
      <c r="AF1416">
        <v>0</v>
      </c>
      <c r="AG1416">
        <v>0</v>
      </c>
      <c r="AH1416">
        <v>0</v>
      </c>
      <c r="AI1416">
        <v>0</v>
      </c>
      <c r="AJ1416">
        <v>0</v>
      </c>
      <c r="AK1416">
        <v>0</v>
      </c>
      <c r="AL1416">
        <v>0</v>
      </c>
      <c r="AM1416">
        <v>0</v>
      </c>
      <c r="AN1416">
        <v>0</v>
      </c>
      <c r="AO1416">
        <v>0</v>
      </c>
      <c r="AP1416" t="s">
        <v>437</v>
      </c>
      <c r="AQ1416">
        <v>1</v>
      </c>
      <c r="AR1416">
        <v>1</v>
      </c>
      <c r="AS1416">
        <v>0</v>
      </c>
      <c r="AT1416">
        <v>0</v>
      </c>
      <c r="AU1416">
        <v>0</v>
      </c>
      <c r="AV1416">
        <v>0</v>
      </c>
      <c r="AW1416">
        <v>0</v>
      </c>
      <c r="AX1416">
        <v>0</v>
      </c>
      <c r="AY1416" t="s">
        <v>375</v>
      </c>
      <c r="AZ1416">
        <v>0</v>
      </c>
      <c r="BA1416">
        <v>1</v>
      </c>
      <c r="BB1416">
        <v>0</v>
      </c>
      <c r="BC1416">
        <v>0</v>
      </c>
      <c r="BD1416">
        <v>0</v>
      </c>
      <c r="BE1416">
        <v>0</v>
      </c>
      <c r="BF1416">
        <v>0</v>
      </c>
      <c r="BG1416">
        <v>0</v>
      </c>
      <c r="BH1416">
        <v>0</v>
      </c>
      <c r="BI1416" t="s">
        <v>51</v>
      </c>
      <c r="BJ1416" t="s">
        <v>3860</v>
      </c>
      <c r="BK1416" t="s">
        <v>135</v>
      </c>
      <c r="BL1416" t="s">
        <v>129</v>
      </c>
      <c r="BM1416" t="s">
        <v>133</v>
      </c>
      <c r="BN1416" t="s">
        <v>117</v>
      </c>
      <c r="BO1416" t="s">
        <v>939</v>
      </c>
      <c r="BP1416">
        <v>0</v>
      </c>
      <c r="BQ1416">
        <v>0</v>
      </c>
      <c r="BR1416">
        <v>0</v>
      </c>
      <c r="BS1416">
        <v>1</v>
      </c>
      <c r="BT1416">
        <v>0</v>
      </c>
      <c r="BU1416">
        <v>1</v>
      </c>
      <c r="BV1416">
        <v>0</v>
      </c>
      <c r="BW1416">
        <v>0</v>
      </c>
      <c r="BX1416">
        <v>0</v>
      </c>
      <c r="BY1416">
        <v>0</v>
      </c>
      <c r="BZ1416">
        <v>1</v>
      </c>
      <c r="CA1416">
        <v>0</v>
      </c>
      <c r="CB1416">
        <v>0</v>
      </c>
      <c r="CC1416">
        <v>0</v>
      </c>
      <c r="CD1416">
        <v>0</v>
      </c>
      <c r="CE1416" t="s">
        <v>167</v>
      </c>
      <c r="CG1416" t="s">
        <v>335</v>
      </c>
      <c r="CI1416" t="s">
        <v>128</v>
      </c>
      <c r="CJ1416" t="s">
        <v>51</v>
      </c>
      <c r="CK1416" t="s">
        <v>3861</v>
      </c>
      <c r="CL1416" t="s">
        <v>51</v>
      </c>
      <c r="CM1416" t="s">
        <v>790</v>
      </c>
      <c r="CN1416" t="s">
        <v>346</v>
      </c>
      <c r="CP1416">
        <v>10</v>
      </c>
      <c r="CS1416" t="s">
        <v>347</v>
      </c>
    </row>
    <row r="1417" spans="1:98" customFormat="1">
      <c r="A1417">
        <v>199003</v>
      </c>
      <c r="B1417" t="s">
        <v>1363</v>
      </c>
      <c r="C1417" t="s">
        <v>322</v>
      </c>
      <c r="D1417">
        <v>2021</v>
      </c>
      <c r="E1417">
        <v>5</v>
      </c>
      <c r="F1417" t="s">
        <v>723</v>
      </c>
      <c r="G1417" t="s">
        <v>84</v>
      </c>
      <c r="H1417" t="s">
        <v>548</v>
      </c>
      <c r="I1417" t="s">
        <v>478</v>
      </c>
      <c r="J1417" t="s">
        <v>325</v>
      </c>
      <c r="K1417" s="329">
        <v>46116.628599537034</v>
      </c>
      <c r="L1417" t="s">
        <v>309</v>
      </c>
      <c r="M1417" t="s">
        <v>1363</v>
      </c>
      <c r="N1417" t="s">
        <v>1364</v>
      </c>
      <c r="O1417" t="s">
        <v>459</v>
      </c>
      <c r="P1417" t="s">
        <v>353</v>
      </c>
      <c r="Q1417" t="s">
        <v>305</v>
      </c>
      <c r="R1417" t="s">
        <v>122</v>
      </c>
      <c r="S1417" t="s">
        <v>122</v>
      </c>
      <c r="T1417" t="s">
        <v>520</v>
      </c>
      <c r="U1417" t="s">
        <v>331</v>
      </c>
      <c r="V1417" t="s">
        <v>108</v>
      </c>
      <c r="W1417" t="s">
        <v>505</v>
      </c>
      <c r="X1417">
        <v>0</v>
      </c>
      <c r="Y1417">
        <v>0</v>
      </c>
      <c r="Z1417">
        <v>0</v>
      </c>
      <c r="AA1417">
        <v>0</v>
      </c>
      <c r="AB1417">
        <v>0</v>
      </c>
      <c r="AC1417">
        <v>1</v>
      </c>
      <c r="AD1417">
        <v>0</v>
      </c>
      <c r="AE1417">
        <v>0</v>
      </c>
      <c r="AF1417">
        <v>0</v>
      </c>
      <c r="AG1417">
        <v>0</v>
      </c>
      <c r="AH1417">
        <v>0</v>
      </c>
      <c r="AI1417">
        <v>0</v>
      </c>
      <c r="AJ1417">
        <v>0</v>
      </c>
      <c r="AK1417">
        <v>0</v>
      </c>
      <c r="AL1417">
        <v>0</v>
      </c>
      <c r="AM1417">
        <v>0</v>
      </c>
      <c r="AN1417">
        <v>0</v>
      </c>
      <c r="AO1417">
        <v>0</v>
      </c>
      <c r="AP1417" t="s">
        <v>345</v>
      </c>
      <c r="AQ1417">
        <v>1</v>
      </c>
      <c r="AR1417">
        <v>0</v>
      </c>
      <c r="AS1417">
        <v>0</v>
      </c>
      <c r="AT1417">
        <v>0</v>
      </c>
      <c r="AU1417">
        <v>0</v>
      </c>
      <c r="AV1417">
        <v>0</v>
      </c>
      <c r="AW1417">
        <v>0</v>
      </c>
      <c r="AX1417">
        <v>0</v>
      </c>
      <c r="AY1417" t="s">
        <v>345</v>
      </c>
      <c r="AZ1417">
        <v>1</v>
      </c>
      <c r="BA1417">
        <v>0</v>
      </c>
      <c r="BB1417">
        <v>0</v>
      </c>
      <c r="BC1417">
        <v>0</v>
      </c>
      <c r="BD1417">
        <v>0</v>
      </c>
      <c r="BE1417">
        <v>0</v>
      </c>
      <c r="BF1417">
        <v>0</v>
      </c>
      <c r="BG1417">
        <v>0</v>
      </c>
      <c r="BH1417">
        <v>0</v>
      </c>
      <c r="BK1417" t="s">
        <v>131</v>
      </c>
      <c r="BL1417" t="s">
        <v>129</v>
      </c>
      <c r="BM1417" t="s">
        <v>132</v>
      </c>
      <c r="BN1417" t="s">
        <v>117</v>
      </c>
      <c r="BO1417" t="s">
        <v>982</v>
      </c>
      <c r="BP1417">
        <v>1</v>
      </c>
      <c r="BQ1417">
        <v>1</v>
      </c>
      <c r="BR1417">
        <v>0</v>
      </c>
      <c r="BS1417">
        <v>0</v>
      </c>
      <c r="BT1417">
        <v>0</v>
      </c>
      <c r="BU1417">
        <v>1</v>
      </c>
      <c r="BV1417">
        <v>0</v>
      </c>
      <c r="BW1417">
        <v>0</v>
      </c>
      <c r="BX1417">
        <v>0</v>
      </c>
      <c r="BY1417">
        <v>0</v>
      </c>
      <c r="BZ1417">
        <v>0</v>
      </c>
      <c r="CA1417">
        <v>0</v>
      </c>
      <c r="CB1417">
        <v>0</v>
      </c>
      <c r="CC1417">
        <v>0</v>
      </c>
      <c r="CD1417">
        <v>0</v>
      </c>
      <c r="CE1417" t="s">
        <v>167</v>
      </c>
      <c r="CG1417" t="s">
        <v>335</v>
      </c>
      <c r="CI1417" t="s">
        <v>129</v>
      </c>
      <c r="CJ1417" t="s">
        <v>52</v>
      </c>
      <c r="CL1417" t="s">
        <v>52</v>
      </c>
      <c r="CN1417" t="s">
        <v>346</v>
      </c>
      <c r="CP1417">
        <v>8</v>
      </c>
      <c r="CQ1417" t="s">
        <v>3862</v>
      </c>
      <c r="CS1417" t="s">
        <v>347</v>
      </c>
      <c r="CT1417" t="s">
        <v>3863</v>
      </c>
    </row>
    <row r="1418" spans="1:98" customFormat="1">
      <c r="A1418">
        <v>198202</v>
      </c>
      <c r="B1418" t="s">
        <v>321</v>
      </c>
      <c r="C1418" t="s">
        <v>360</v>
      </c>
      <c r="D1418">
        <v>1976</v>
      </c>
      <c r="E1418">
        <v>50</v>
      </c>
      <c r="F1418" t="s">
        <v>58</v>
      </c>
      <c r="G1418" t="s">
        <v>49</v>
      </c>
      <c r="H1418" t="s">
        <v>328</v>
      </c>
      <c r="I1418" t="s">
        <v>424</v>
      </c>
      <c r="J1418" t="s">
        <v>350</v>
      </c>
      <c r="K1418" s="329">
        <v>46116.617719907408</v>
      </c>
      <c r="L1418" t="s">
        <v>309</v>
      </c>
      <c r="M1418" t="s">
        <v>413</v>
      </c>
      <c r="N1418" t="s">
        <v>414</v>
      </c>
      <c r="O1418" t="s">
        <v>415</v>
      </c>
      <c r="P1418" t="s">
        <v>382</v>
      </c>
      <c r="R1418" t="s">
        <v>383</v>
      </c>
      <c r="S1418" t="s">
        <v>121</v>
      </c>
      <c r="T1418" t="s">
        <v>121</v>
      </c>
      <c r="U1418" t="s">
        <v>331</v>
      </c>
      <c r="V1418" t="s">
        <v>108</v>
      </c>
      <c r="W1418" t="s">
        <v>499</v>
      </c>
      <c r="X1418">
        <v>0</v>
      </c>
      <c r="Y1418">
        <v>0</v>
      </c>
      <c r="Z1418">
        <v>0</v>
      </c>
      <c r="AA1418">
        <v>0</v>
      </c>
      <c r="AB1418">
        <v>0</v>
      </c>
      <c r="AC1418">
        <v>0</v>
      </c>
      <c r="AD1418">
        <v>0</v>
      </c>
      <c r="AE1418">
        <v>0</v>
      </c>
      <c r="AF1418">
        <v>0</v>
      </c>
      <c r="AG1418">
        <v>0</v>
      </c>
      <c r="AH1418">
        <v>0</v>
      </c>
      <c r="AI1418">
        <v>0</v>
      </c>
      <c r="AJ1418">
        <v>0</v>
      </c>
      <c r="AK1418">
        <v>0</v>
      </c>
      <c r="AL1418">
        <v>1</v>
      </c>
      <c r="AM1418">
        <v>0</v>
      </c>
      <c r="AN1418">
        <v>0</v>
      </c>
      <c r="AO1418">
        <v>0</v>
      </c>
      <c r="AP1418" t="s">
        <v>345</v>
      </c>
      <c r="AQ1418">
        <v>1</v>
      </c>
      <c r="AR1418">
        <v>0</v>
      </c>
      <c r="AS1418">
        <v>0</v>
      </c>
      <c r="AT1418">
        <v>0</v>
      </c>
      <c r="AU1418">
        <v>0</v>
      </c>
      <c r="AV1418">
        <v>0</v>
      </c>
      <c r="AW1418">
        <v>0</v>
      </c>
      <c r="AX1418">
        <v>0</v>
      </c>
      <c r="AY1418" t="s">
        <v>345</v>
      </c>
      <c r="AZ1418">
        <v>1</v>
      </c>
      <c r="BA1418">
        <v>0</v>
      </c>
      <c r="BB1418">
        <v>0</v>
      </c>
      <c r="BC1418">
        <v>0</v>
      </c>
      <c r="BD1418">
        <v>0</v>
      </c>
      <c r="BE1418">
        <v>0</v>
      </c>
      <c r="BF1418">
        <v>0</v>
      </c>
      <c r="BG1418">
        <v>0</v>
      </c>
      <c r="BH1418">
        <v>0</v>
      </c>
      <c r="BK1418" t="s">
        <v>129</v>
      </c>
      <c r="BL1418" t="s">
        <v>128</v>
      </c>
      <c r="BM1418" t="s">
        <v>129</v>
      </c>
      <c r="BN1418" t="s">
        <v>117</v>
      </c>
      <c r="BO1418" t="s">
        <v>923</v>
      </c>
      <c r="BP1418">
        <v>0</v>
      </c>
      <c r="BQ1418">
        <v>1</v>
      </c>
      <c r="BR1418">
        <v>0</v>
      </c>
      <c r="BS1418">
        <v>0</v>
      </c>
      <c r="BT1418">
        <v>0</v>
      </c>
      <c r="BU1418">
        <v>0</v>
      </c>
      <c r="BV1418">
        <v>0</v>
      </c>
      <c r="BW1418">
        <v>0</v>
      </c>
      <c r="BX1418">
        <v>0</v>
      </c>
      <c r="BY1418">
        <v>0</v>
      </c>
      <c r="BZ1418">
        <v>0</v>
      </c>
      <c r="CA1418">
        <v>0</v>
      </c>
      <c r="CB1418">
        <v>0</v>
      </c>
      <c r="CC1418">
        <v>0</v>
      </c>
      <c r="CD1418">
        <v>0</v>
      </c>
      <c r="CE1418" t="s">
        <v>335</v>
      </c>
      <c r="CG1418" t="s">
        <v>335</v>
      </c>
      <c r="CI1418" t="s">
        <v>127</v>
      </c>
      <c r="CJ1418" t="s">
        <v>52</v>
      </c>
      <c r="CL1418" t="s">
        <v>52</v>
      </c>
      <c r="CN1418" t="s">
        <v>346</v>
      </c>
      <c r="CP1418">
        <v>5</v>
      </c>
    </row>
    <row r="1419" spans="1:98" customFormat="1">
      <c r="A1419">
        <v>198203</v>
      </c>
      <c r="B1419" t="s">
        <v>321</v>
      </c>
      <c r="C1419" t="s">
        <v>303</v>
      </c>
      <c r="D1419">
        <v>1972</v>
      </c>
      <c r="E1419">
        <v>54</v>
      </c>
      <c r="F1419" t="s">
        <v>58</v>
      </c>
      <c r="G1419" t="s">
        <v>49</v>
      </c>
      <c r="H1419" t="s">
        <v>328</v>
      </c>
      <c r="I1419" t="s">
        <v>424</v>
      </c>
      <c r="J1419" t="s">
        <v>350</v>
      </c>
      <c r="K1419" s="329">
        <v>46116.615613425929</v>
      </c>
      <c r="L1419" t="s">
        <v>309</v>
      </c>
      <c r="M1419" t="s">
        <v>413</v>
      </c>
      <c r="N1419" t="s">
        <v>414</v>
      </c>
      <c r="O1419" t="s">
        <v>415</v>
      </c>
      <c r="P1419" t="s">
        <v>382</v>
      </c>
      <c r="R1419" t="s">
        <v>383</v>
      </c>
      <c r="S1419" t="s">
        <v>121</v>
      </c>
      <c r="T1419" t="s">
        <v>121</v>
      </c>
      <c r="U1419" t="s">
        <v>331</v>
      </c>
      <c r="V1419" t="s">
        <v>108</v>
      </c>
      <c r="W1419" t="s">
        <v>344</v>
      </c>
      <c r="X1419">
        <v>0</v>
      </c>
      <c r="Y1419">
        <v>0</v>
      </c>
      <c r="Z1419">
        <v>0</v>
      </c>
      <c r="AA1419">
        <v>1</v>
      </c>
      <c r="AB1419">
        <v>0</v>
      </c>
      <c r="AC1419">
        <v>0</v>
      </c>
      <c r="AD1419">
        <v>0</v>
      </c>
      <c r="AE1419">
        <v>0</v>
      </c>
      <c r="AF1419">
        <v>0</v>
      </c>
      <c r="AG1419">
        <v>0</v>
      </c>
      <c r="AH1419">
        <v>0</v>
      </c>
      <c r="AI1419">
        <v>0</v>
      </c>
      <c r="AJ1419">
        <v>0</v>
      </c>
      <c r="AK1419">
        <v>0</v>
      </c>
      <c r="AL1419">
        <v>0</v>
      </c>
      <c r="AM1419">
        <v>0</v>
      </c>
      <c r="AN1419">
        <v>0</v>
      </c>
      <c r="AO1419">
        <v>0</v>
      </c>
      <c r="AP1419" t="s">
        <v>345</v>
      </c>
      <c r="AQ1419">
        <v>1</v>
      </c>
      <c r="AR1419">
        <v>0</v>
      </c>
      <c r="AS1419">
        <v>0</v>
      </c>
      <c r="AT1419">
        <v>0</v>
      </c>
      <c r="AU1419">
        <v>0</v>
      </c>
      <c r="AV1419">
        <v>0</v>
      </c>
      <c r="AW1419">
        <v>0</v>
      </c>
      <c r="AX1419">
        <v>0</v>
      </c>
      <c r="AY1419" t="s">
        <v>345</v>
      </c>
      <c r="AZ1419">
        <v>1</v>
      </c>
      <c r="BA1419">
        <v>0</v>
      </c>
      <c r="BB1419">
        <v>0</v>
      </c>
      <c r="BC1419">
        <v>0</v>
      </c>
      <c r="BD1419">
        <v>0</v>
      </c>
      <c r="BE1419">
        <v>0</v>
      </c>
      <c r="BF1419">
        <v>0</v>
      </c>
      <c r="BG1419">
        <v>0</v>
      </c>
      <c r="BH1419">
        <v>0</v>
      </c>
      <c r="BK1419" t="s">
        <v>128</v>
      </c>
      <c r="BL1419" t="s">
        <v>127</v>
      </c>
      <c r="BM1419" t="s">
        <v>386</v>
      </c>
      <c r="BN1419" t="s">
        <v>118</v>
      </c>
      <c r="BO1419" t="s">
        <v>921</v>
      </c>
      <c r="BP1419">
        <v>0</v>
      </c>
      <c r="BQ1419">
        <v>0</v>
      </c>
      <c r="BR1419">
        <v>0</v>
      </c>
      <c r="BS1419">
        <v>0</v>
      </c>
      <c r="BT1419">
        <v>0</v>
      </c>
      <c r="BU1419">
        <v>0</v>
      </c>
      <c r="BV1419">
        <v>0</v>
      </c>
      <c r="BW1419">
        <v>0</v>
      </c>
      <c r="BX1419">
        <v>0</v>
      </c>
      <c r="BY1419">
        <v>0</v>
      </c>
      <c r="BZ1419">
        <v>1</v>
      </c>
      <c r="CA1419">
        <v>0</v>
      </c>
      <c r="CB1419">
        <v>0</v>
      </c>
      <c r="CC1419">
        <v>0</v>
      </c>
      <c r="CD1419">
        <v>0</v>
      </c>
      <c r="CE1419" t="s">
        <v>335</v>
      </c>
      <c r="CG1419" t="s">
        <v>335</v>
      </c>
      <c r="CI1419" t="s">
        <v>386</v>
      </c>
      <c r="CJ1419" t="s">
        <v>52</v>
      </c>
      <c r="CL1419" t="s">
        <v>52</v>
      </c>
      <c r="CN1419" t="s">
        <v>346</v>
      </c>
      <c r="CP1419">
        <v>6</v>
      </c>
    </row>
    <row r="1420" spans="1:98" customFormat="1">
      <c r="A1420">
        <v>198984</v>
      </c>
      <c r="B1420" t="s">
        <v>356</v>
      </c>
      <c r="C1420" t="s">
        <v>360</v>
      </c>
      <c r="D1420">
        <v>1968</v>
      </c>
      <c r="E1420">
        <v>58</v>
      </c>
      <c r="F1420" t="s">
        <v>58</v>
      </c>
      <c r="G1420" t="s">
        <v>69</v>
      </c>
      <c r="H1420" t="s">
        <v>1393</v>
      </c>
      <c r="I1420" t="s">
        <v>440</v>
      </c>
      <c r="J1420" t="s">
        <v>350</v>
      </c>
      <c r="K1420" s="329">
        <v>46116.614606481482</v>
      </c>
      <c r="L1420" t="s">
        <v>309</v>
      </c>
      <c r="M1420" t="s">
        <v>1372</v>
      </c>
      <c r="N1420" t="s">
        <v>1402</v>
      </c>
      <c r="O1420" t="s">
        <v>377</v>
      </c>
      <c r="P1420" t="s">
        <v>365</v>
      </c>
      <c r="Q1420" t="s">
        <v>304</v>
      </c>
      <c r="R1420" t="s">
        <v>123</v>
      </c>
      <c r="S1420" t="s">
        <v>122</v>
      </c>
      <c r="T1420" t="s">
        <v>343</v>
      </c>
      <c r="U1420" t="s">
        <v>372</v>
      </c>
      <c r="V1420" t="s">
        <v>107</v>
      </c>
      <c r="W1420" t="s">
        <v>744</v>
      </c>
      <c r="X1420">
        <v>0</v>
      </c>
      <c r="Y1420">
        <v>1</v>
      </c>
      <c r="Z1420">
        <v>1</v>
      </c>
      <c r="AA1420">
        <v>1</v>
      </c>
      <c r="AB1420">
        <v>1</v>
      </c>
      <c r="AC1420">
        <v>0</v>
      </c>
      <c r="AD1420">
        <v>0</v>
      </c>
      <c r="AE1420">
        <v>0</v>
      </c>
      <c r="AF1420">
        <v>0</v>
      </c>
      <c r="AG1420">
        <v>0</v>
      </c>
      <c r="AH1420">
        <v>0</v>
      </c>
      <c r="AI1420">
        <v>0</v>
      </c>
      <c r="AJ1420">
        <v>0</v>
      </c>
      <c r="AK1420">
        <v>0</v>
      </c>
      <c r="AL1420">
        <v>0</v>
      </c>
      <c r="AM1420">
        <v>0</v>
      </c>
      <c r="AN1420">
        <v>0</v>
      </c>
      <c r="AO1420">
        <v>0</v>
      </c>
      <c r="AP1420" t="s">
        <v>641</v>
      </c>
      <c r="AQ1420">
        <v>0</v>
      </c>
      <c r="AR1420">
        <v>1</v>
      </c>
      <c r="AS1420">
        <v>1</v>
      </c>
      <c r="AT1420">
        <v>0</v>
      </c>
      <c r="AU1420">
        <v>0</v>
      </c>
      <c r="AV1420">
        <v>0</v>
      </c>
      <c r="AW1420">
        <v>0</v>
      </c>
      <c r="AX1420">
        <v>0</v>
      </c>
      <c r="AY1420" t="s">
        <v>375</v>
      </c>
      <c r="AZ1420">
        <v>0</v>
      </c>
      <c r="BA1420">
        <v>1</v>
      </c>
      <c r="BB1420">
        <v>0</v>
      </c>
      <c r="BC1420">
        <v>0</v>
      </c>
      <c r="BD1420">
        <v>0</v>
      </c>
      <c r="BE1420">
        <v>0</v>
      </c>
      <c r="BF1420">
        <v>0</v>
      </c>
      <c r="BG1420">
        <v>0</v>
      </c>
      <c r="BH1420">
        <v>0</v>
      </c>
      <c r="BI1420" t="s">
        <v>52</v>
      </c>
      <c r="BJ1420" t="s">
        <v>3864</v>
      </c>
      <c r="BK1420" t="s">
        <v>135</v>
      </c>
      <c r="BL1420" t="s">
        <v>133</v>
      </c>
      <c r="BM1420" t="s">
        <v>131</v>
      </c>
      <c r="BN1420" t="s">
        <v>117</v>
      </c>
      <c r="BO1420" t="s">
        <v>927</v>
      </c>
      <c r="BP1420">
        <v>0</v>
      </c>
      <c r="BQ1420">
        <v>1</v>
      </c>
      <c r="BR1420">
        <v>0</v>
      </c>
      <c r="BS1420">
        <v>0</v>
      </c>
      <c r="BT1420">
        <v>0</v>
      </c>
      <c r="BU1420">
        <v>1</v>
      </c>
      <c r="BV1420">
        <v>0</v>
      </c>
      <c r="BW1420">
        <v>0</v>
      </c>
      <c r="BX1420">
        <v>0</v>
      </c>
      <c r="BY1420">
        <v>0</v>
      </c>
      <c r="BZ1420">
        <v>0</v>
      </c>
      <c r="CA1420">
        <v>0</v>
      </c>
      <c r="CB1420">
        <v>0</v>
      </c>
      <c r="CC1420">
        <v>0</v>
      </c>
      <c r="CD1420">
        <v>0</v>
      </c>
      <c r="CE1420" t="s">
        <v>146</v>
      </c>
      <c r="CG1420" t="s">
        <v>210</v>
      </c>
      <c r="CI1420" t="s">
        <v>129</v>
      </c>
      <c r="CJ1420" t="s">
        <v>51</v>
      </c>
      <c r="CK1420" t="s">
        <v>3865</v>
      </c>
      <c r="CL1420" t="s">
        <v>51</v>
      </c>
      <c r="CN1420" t="s">
        <v>336</v>
      </c>
      <c r="CO1420" t="s">
        <v>3866</v>
      </c>
      <c r="CP1420">
        <v>10</v>
      </c>
      <c r="CQ1420" t="s">
        <v>3867</v>
      </c>
      <c r="CS1420" t="s">
        <v>347</v>
      </c>
    </row>
    <row r="1421" spans="1:98" customFormat="1">
      <c r="A1421">
        <v>198999</v>
      </c>
      <c r="B1421" t="s">
        <v>1363</v>
      </c>
      <c r="C1421" t="s">
        <v>322</v>
      </c>
      <c r="D1421">
        <v>1989</v>
      </c>
      <c r="E1421">
        <v>37</v>
      </c>
      <c r="F1421" t="s">
        <v>57</v>
      </c>
      <c r="G1421" t="s">
        <v>84</v>
      </c>
      <c r="H1421" t="s">
        <v>548</v>
      </c>
      <c r="I1421" t="s">
        <v>402</v>
      </c>
      <c r="J1421" t="s">
        <v>350</v>
      </c>
      <c r="K1421" s="329">
        <v>46116.610324074078</v>
      </c>
      <c r="L1421" t="s">
        <v>309</v>
      </c>
      <c r="M1421" t="s">
        <v>1363</v>
      </c>
      <c r="N1421" t="s">
        <v>1364</v>
      </c>
      <c r="O1421" t="s">
        <v>459</v>
      </c>
      <c r="P1421" t="s">
        <v>353</v>
      </c>
      <c r="Q1421" t="s">
        <v>305</v>
      </c>
      <c r="R1421" t="s">
        <v>122</v>
      </c>
      <c r="S1421" t="s">
        <v>122</v>
      </c>
      <c r="T1421" t="s">
        <v>330</v>
      </c>
      <c r="U1421" t="s">
        <v>331</v>
      </c>
      <c r="V1421" t="s">
        <v>109</v>
      </c>
      <c r="W1421" t="s">
        <v>685</v>
      </c>
      <c r="X1421">
        <v>0</v>
      </c>
      <c r="Y1421">
        <v>0</v>
      </c>
      <c r="Z1421">
        <v>0</v>
      </c>
      <c r="AA1421">
        <v>0</v>
      </c>
      <c r="AB1421">
        <v>1</v>
      </c>
      <c r="AC1421">
        <v>1</v>
      </c>
      <c r="AD1421">
        <v>0</v>
      </c>
      <c r="AE1421">
        <v>0</v>
      </c>
      <c r="AF1421">
        <v>0</v>
      </c>
      <c r="AG1421">
        <v>0</v>
      </c>
      <c r="AH1421">
        <v>0</v>
      </c>
      <c r="AI1421">
        <v>0</v>
      </c>
      <c r="AJ1421">
        <v>0</v>
      </c>
      <c r="AK1421">
        <v>0</v>
      </c>
      <c r="AL1421">
        <v>0</v>
      </c>
      <c r="AM1421">
        <v>0</v>
      </c>
      <c r="AN1421">
        <v>0</v>
      </c>
      <c r="AO1421">
        <v>0</v>
      </c>
      <c r="AP1421" t="s">
        <v>345</v>
      </c>
      <c r="AQ1421">
        <v>1</v>
      </c>
      <c r="AR1421">
        <v>0</v>
      </c>
      <c r="AS1421">
        <v>0</v>
      </c>
      <c r="AT1421">
        <v>0</v>
      </c>
      <c r="AU1421">
        <v>0</v>
      </c>
      <c r="AV1421">
        <v>0</v>
      </c>
      <c r="AW1421">
        <v>0</v>
      </c>
      <c r="AX1421">
        <v>0</v>
      </c>
      <c r="AY1421" t="s">
        <v>345</v>
      </c>
      <c r="AZ1421">
        <v>1</v>
      </c>
      <c r="BA1421">
        <v>0</v>
      </c>
      <c r="BB1421">
        <v>0</v>
      </c>
      <c r="BC1421">
        <v>0</v>
      </c>
      <c r="BD1421">
        <v>0</v>
      </c>
      <c r="BE1421">
        <v>0</v>
      </c>
      <c r="BF1421">
        <v>0</v>
      </c>
      <c r="BG1421">
        <v>0</v>
      </c>
      <c r="BH1421">
        <v>0</v>
      </c>
      <c r="BK1421" t="s">
        <v>133</v>
      </c>
      <c r="BL1421" t="s">
        <v>131</v>
      </c>
      <c r="BM1421" t="s">
        <v>131</v>
      </c>
      <c r="BN1421" t="s">
        <v>117</v>
      </c>
      <c r="BO1421" t="s">
        <v>921</v>
      </c>
      <c r="BP1421">
        <v>0</v>
      </c>
      <c r="BQ1421">
        <v>0</v>
      </c>
      <c r="BR1421">
        <v>0</v>
      </c>
      <c r="BS1421">
        <v>0</v>
      </c>
      <c r="BT1421">
        <v>0</v>
      </c>
      <c r="BU1421">
        <v>0</v>
      </c>
      <c r="BV1421">
        <v>0</v>
      </c>
      <c r="BW1421">
        <v>0</v>
      </c>
      <c r="BX1421">
        <v>0</v>
      </c>
      <c r="BY1421">
        <v>0</v>
      </c>
      <c r="BZ1421">
        <v>1</v>
      </c>
      <c r="CA1421">
        <v>0</v>
      </c>
      <c r="CB1421">
        <v>0</v>
      </c>
      <c r="CC1421">
        <v>0</v>
      </c>
      <c r="CD1421">
        <v>0</v>
      </c>
      <c r="CE1421" t="s">
        <v>335</v>
      </c>
      <c r="CG1421" t="s">
        <v>335</v>
      </c>
      <c r="CI1421" t="s">
        <v>129</v>
      </c>
      <c r="CJ1421" t="s">
        <v>51</v>
      </c>
      <c r="CK1421" t="s">
        <v>3868</v>
      </c>
      <c r="CL1421" t="s">
        <v>51</v>
      </c>
      <c r="CN1421" t="s">
        <v>346</v>
      </c>
      <c r="CP1421">
        <v>9</v>
      </c>
      <c r="CS1421" t="s">
        <v>337</v>
      </c>
    </row>
    <row r="1422" spans="1:98" customFormat="1">
      <c r="A1422">
        <v>198985</v>
      </c>
      <c r="B1422" t="s">
        <v>356</v>
      </c>
      <c r="C1422" t="s">
        <v>322</v>
      </c>
      <c r="D1422">
        <v>1967</v>
      </c>
      <c r="E1422">
        <v>59</v>
      </c>
      <c r="F1422" t="s">
        <v>58</v>
      </c>
      <c r="G1422" t="s">
        <v>69</v>
      </c>
      <c r="H1422" t="s">
        <v>1393</v>
      </c>
      <c r="I1422" t="s">
        <v>478</v>
      </c>
      <c r="J1422" t="s">
        <v>350</v>
      </c>
      <c r="K1422" s="329">
        <v>46116.608668981484</v>
      </c>
      <c r="L1422" t="s">
        <v>309</v>
      </c>
      <c r="M1422" t="s">
        <v>1372</v>
      </c>
      <c r="N1422" t="s">
        <v>1402</v>
      </c>
      <c r="O1422" t="s">
        <v>377</v>
      </c>
      <c r="P1422" t="s">
        <v>365</v>
      </c>
      <c r="Q1422" t="s">
        <v>304</v>
      </c>
      <c r="R1422" t="s">
        <v>123</v>
      </c>
      <c r="S1422" t="s">
        <v>122</v>
      </c>
      <c r="T1422" t="s">
        <v>343</v>
      </c>
      <c r="U1422" t="s">
        <v>372</v>
      </c>
      <c r="V1422" t="s">
        <v>107</v>
      </c>
      <c r="W1422" t="s">
        <v>392</v>
      </c>
      <c r="X1422">
        <v>1</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t="s">
        <v>375</v>
      </c>
      <c r="AQ1422">
        <v>0</v>
      </c>
      <c r="AR1422">
        <v>1</v>
      </c>
      <c r="AS1422">
        <v>0</v>
      </c>
      <c r="AT1422">
        <v>0</v>
      </c>
      <c r="AU1422">
        <v>0</v>
      </c>
      <c r="AV1422">
        <v>0</v>
      </c>
      <c r="AW1422">
        <v>0</v>
      </c>
      <c r="AX1422">
        <v>0</v>
      </c>
      <c r="AY1422" t="s">
        <v>375</v>
      </c>
      <c r="AZ1422">
        <v>0</v>
      </c>
      <c r="BA1422">
        <v>1</v>
      </c>
      <c r="BB1422">
        <v>0</v>
      </c>
      <c r="BC1422">
        <v>0</v>
      </c>
      <c r="BD1422">
        <v>0</v>
      </c>
      <c r="BE1422">
        <v>0</v>
      </c>
      <c r="BF1422">
        <v>0</v>
      </c>
      <c r="BG1422">
        <v>0</v>
      </c>
      <c r="BH1422">
        <v>0</v>
      </c>
      <c r="BI1422" t="s">
        <v>51</v>
      </c>
      <c r="BK1422" t="s">
        <v>135</v>
      </c>
      <c r="BL1422" t="s">
        <v>135</v>
      </c>
      <c r="BM1422" t="s">
        <v>136</v>
      </c>
      <c r="BN1422" t="s">
        <v>117</v>
      </c>
      <c r="BO1422" t="s">
        <v>922</v>
      </c>
      <c r="BP1422">
        <v>1</v>
      </c>
      <c r="BQ1422">
        <v>0</v>
      </c>
      <c r="BR1422">
        <v>0</v>
      </c>
      <c r="BS1422">
        <v>0</v>
      </c>
      <c r="BT1422">
        <v>0</v>
      </c>
      <c r="BU1422">
        <v>0</v>
      </c>
      <c r="BV1422">
        <v>0</v>
      </c>
      <c r="BW1422">
        <v>0</v>
      </c>
      <c r="BX1422">
        <v>0</v>
      </c>
      <c r="BY1422">
        <v>0</v>
      </c>
      <c r="BZ1422">
        <v>0</v>
      </c>
      <c r="CA1422">
        <v>0</v>
      </c>
      <c r="CB1422">
        <v>0</v>
      </c>
      <c r="CC1422">
        <v>0</v>
      </c>
      <c r="CD1422">
        <v>0</v>
      </c>
      <c r="CE1422" t="s">
        <v>156</v>
      </c>
      <c r="CG1422" t="s">
        <v>335</v>
      </c>
      <c r="CI1422" t="s">
        <v>130</v>
      </c>
      <c r="CJ1422" t="s">
        <v>51</v>
      </c>
      <c r="CL1422" t="s">
        <v>51</v>
      </c>
      <c r="CN1422" t="s">
        <v>346</v>
      </c>
      <c r="CP1422">
        <v>8</v>
      </c>
      <c r="CS1422" t="s">
        <v>347</v>
      </c>
    </row>
    <row r="1423" spans="1:98" customFormat="1">
      <c r="A1423">
        <v>198998</v>
      </c>
      <c r="B1423" t="s">
        <v>417</v>
      </c>
      <c r="C1423" t="s">
        <v>322</v>
      </c>
      <c r="D1423">
        <v>1978</v>
      </c>
      <c r="E1423">
        <v>48</v>
      </c>
      <c r="F1423" t="s">
        <v>387</v>
      </c>
      <c r="G1423" t="s">
        <v>49</v>
      </c>
      <c r="H1423" t="s">
        <v>328</v>
      </c>
      <c r="I1423" t="s">
        <v>478</v>
      </c>
      <c r="J1423" t="s">
        <v>350</v>
      </c>
      <c r="K1423" s="329">
        <v>46116.608206018522</v>
      </c>
      <c r="L1423" t="s">
        <v>309</v>
      </c>
      <c r="M1423" t="s">
        <v>417</v>
      </c>
      <c r="N1423" t="s">
        <v>418</v>
      </c>
      <c r="O1423" t="s">
        <v>328</v>
      </c>
      <c r="P1423" t="s">
        <v>329</v>
      </c>
      <c r="R1423" t="s">
        <v>383</v>
      </c>
      <c r="S1423" t="s">
        <v>121</v>
      </c>
      <c r="T1423" t="s">
        <v>121</v>
      </c>
      <c r="U1423" t="s">
        <v>331</v>
      </c>
      <c r="V1423" t="s">
        <v>105</v>
      </c>
      <c r="W1423" t="s">
        <v>501</v>
      </c>
      <c r="X1423">
        <v>0</v>
      </c>
      <c r="Y1423">
        <v>0</v>
      </c>
      <c r="Z1423">
        <v>0</v>
      </c>
      <c r="AA1423">
        <v>0</v>
      </c>
      <c r="AB1423">
        <v>0</v>
      </c>
      <c r="AC1423">
        <v>0</v>
      </c>
      <c r="AD1423">
        <v>1</v>
      </c>
      <c r="AE1423">
        <v>0</v>
      </c>
      <c r="AF1423">
        <v>0</v>
      </c>
      <c r="AG1423">
        <v>0</v>
      </c>
      <c r="AH1423">
        <v>0</v>
      </c>
      <c r="AI1423">
        <v>0</v>
      </c>
      <c r="AJ1423">
        <v>0</v>
      </c>
      <c r="AK1423">
        <v>0</v>
      </c>
      <c r="AL1423">
        <v>0</v>
      </c>
      <c r="AM1423">
        <v>0</v>
      </c>
      <c r="AN1423">
        <v>0</v>
      </c>
      <c r="AO1423">
        <v>0</v>
      </c>
      <c r="AP1423" t="s">
        <v>345</v>
      </c>
      <c r="AQ1423">
        <v>1</v>
      </c>
      <c r="AR1423">
        <v>0</v>
      </c>
      <c r="AS1423">
        <v>0</v>
      </c>
      <c r="AT1423">
        <v>0</v>
      </c>
      <c r="AU1423">
        <v>0</v>
      </c>
      <c r="AV1423">
        <v>0</v>
      </c>
      <c r="AW1423">
        <v>0</v>
      </c>
      <c r="AX1423">
        <v>0</v>
      </c>
      <c r="AY1423" t="s">
        <v>345</v>
      </c>
      <c r="AZ1423">
        <v>1</v>
      </c>
      <c r="BA1423">
        <v>0</v>
      </c>
      <c r="BB1423">
        <v>0</v>
      </c>
      <c r="BC1423">
        <v>0</v>
      </c>
      <c r="BD1423">
        <v>0</v>
      </c>
      <c r="BE1423">
        <v>0</v>
      </c>
      <c r="BF1423">
        <v>0</v>
      </c>
      <c r="BG1423">
        <v>0</v>
      </c>
      <c r="BH1423">
        <v>0</v>
      </c>
      <c r="BI1423" t="s">
        <v>53</v>
      </c>
      <c r="BK1423" t="s">
        <v>386</v>
      </c>
      <c r="BL1423" t="s">
        <v>127</v>
      </c>
      <c r="BM1423" t="s">
        <v>130</v>
      </c>
      <c r="BN1423" t="s">
        <v>120</v>
      </c>
      <c r="BO1423" t="s">
        <v>924</v>
      </c>
      <c r="BP1423">
        <v>0</v>
      </c>
      <c r="BQ1423">
        <v>0</v>
      </c>
      <c r="BR1423">
        <v>0</v>
      </c>
      <c r="BS1423">
        <v>0</v>
      </c>
      <c r="BT1423">
        <v>0</v>
      </c>
      <c r="BU1423">
        <v>1</v>
      </c>
      <c r="BV1423">
        <v>0</v>
      </c>
      <c r="BW1423">
        <v>0</v>
      </c>
      <c r="BX1423">
        <v>0</v>
      </c>
      <c r="BY1423">
        <v>0</v>
      </c>
      <c r="BZ1423">
        <v>0</v>
      </c>
      <c r="CA1423">
        <v>0</v>
      </c>
      <c r="CB1423">
        <v>0</v>
      </c>
      <c r="CC1423">
        <v>0</v>
      </c>
      <c r="CD1423">
        <v>0</v>
      </c>
      <c r="CE1423" t="s">
        <v>335</v>
      </c>
      <c r="CF1423" t="s">
        <v>3869</v>
      </c>
      <c r="CG1423" t="s">
        <v>335</v>
      </c>
      <c r="CH1423" t="s">
        <v>3870</v>
      </c>
      <c r="CI1423" t="s">
        <v>130</v>
      </c>
      <c r="CJ1423" t="s">
        <v>51</v>
      </c>
      <c r="CK1423" t="s">
        <v>3871</v>
      </c>
      <c r="CL1423" t="s">
        <v>51</v>
      </c>
      <c r="CN1423" t="s">
        <v>346</v>
      </c>
      <c r="CP1423">
        <v>10</v>
      </c>
      <c r="CQ1423" t="s">
        <v>3872</v>
      </c>
      <c r="CR1423" t="s">
        <v>3873</v>
      </c>
      <c r="CS1423" t="s">
        <v>400</v>
      </c>
      <c r="CT1423" t="s">
        <v>3874</v>
      </c>
    </row>
    <row r="1424" spans="1:98" customFormat="1">
      <c r="A1424">
        <v>198966</v>
      </c>
      <c r="B1424" t="s">
        <v>366</v>
      </c>
      <c r="C1424" t="s">
        <v>360</v>
      </c>
      <c r="D1424">
        <v>1965</v>
      </c>
      <c r="E1424">
        <v>61</v>
      </c>
      <c r="F1424" t="s">
        <v>339</v>
      </c>
      <c r="G1424" t="s">
        <v>85</v>
      </c>
      <c r="H1424" t="s">
        <v>806</v>
      </c>
      <c r="I1424" t="s">
        <v>424</v>
      </c>
      <c r="J1424" t="s">
        <v>350</v>
      </c>
      <c r="K1424" s="329">
        <v>46116.605011574073</v>
      </c>
      <c r="L1424" t="s">
        <v>309</v>
      </c>
      <c r="M1424" t="s">
        <v>413</v>
      </c>
      <c r="N1424" t="s">
        <v>414</v>
      </c>
      <c r="O1424" t="s">
        <v>415</v>
      </c>
      <c r="P1424" t="s">
        <v>382</v>
      </c>
      <c r="R1424" t="s">
        <v>122</v>
      </c>
      <c r="S1424" t="s">
        <v>122</v>
      </c>
      <c r="T1424" t="s">
        <v>330</v>
      </c>
      <c r="U1424" t="s">
        <v>116</v>
      </c>
      <c r="V1424" t="s">
        <v>107</v>
      </c>
      <c r="W1424" t="s">
        <v>344</v>
      </c>
      <c r="X1424">
        <v>0</v>
      </c>
      <c r="Y1424">
        <v>0</v>
      </c>
      <c r="Z1424">
        <v>0</v>
      </c>
      <c r="AA1424">
        <v>1</v>
      </c>
      <c r="AB1424">
        <v>0</v>
      </c>
      <c r="AC1424">
        <v>0</v>
      </c>
      <c r="AD1424">
        <v>0</v>
      </c>
      <c r="AE1424">
        <v>0</v>
      </c>
      <c r="AF1424">
        <v>0</v>
      </c>
      <c r="AG1424">
        <v>0</v>
      </c>
      <c r="AH1424">
        <v>0</v>
      </c>
      <c r="AI1424">
        <v>0</v>
      </c>
      <c r="AJ1424">
        <v>0</v>
      </c>
      <c r="AK1424">
        <v>0</v>
      </c>
      <c r="AL1424">
        <v>0</v>
      </c>
      <c r="AM1424">
        <v>0</v>
      </c>
      <c r="AN1424">
        <v>0</v>
      </c>
      <c r="AO1424">
        <v>0</v>
      </c>
      <c r="AP1424" t="s">
        <v>345</v>
      </c>
      <c r="AQ1424">
        <v>1</v>
      </c>
      <c r="AR1424">
        <v>0</v>
      </c>
      <c r="AS1424">
        <v>0</v>
      </c>
      <c r="AT1424">
        <v>0</v>
      </c>
      <c r="AU1424">
        <v>0</v>
      </c>
      <c r="AV1424">
        <v>0</v>
      </c>
      <c r="AW1424">
        <v>0</v>
      </c>
      <c r="AX1424">
        <v>0</v>
      </c>
      <c r="AY1424" t="s">
        <v>345</v>
      </c>
      <c r="AZ1424">
        <v>1</v>
      </c>
      <c r="BA1424">
        <v>0</v>
      </c>
      <c r="BB1424">
        <v>0</v>
      </c>
      <c r="BC1424">
        <v>0</v>
      </c>
      <c r="BD1424">
        <v>0</v>
      </c>
      <c r="BE1424">
        <v>0</v>
      </c>
      <c r="BF1424">
        <v>0</v>
      </c>
      <c r="BG1424">
        <v>0</v>
      </c>
      <c r="BH1424">
        <v>0</v>
      </c>
      <c r="BK1424" t="s">
        <v>131</v>
      </c>
      <c r="BL1424" t="s">
        <v>130</v>
      </c>
      <c r="BM1424" t="s">
        <v>130</v>
      </c>
      <c r="BN1424" t="s">
        <v>117</v>
      </c>
      <c r="BO1424" t="s">
        <v>924</v>
      </c>
      <c r="BP1424">
        <v>0</v>
      </c>
      <c r="BQ1424">
        <v>0</v>
      </c>
      <c r="BR1424">
        <v>0</v>
      </c>
      <c r="BS1424">
        <v>0</v>
      </c>
      <c r="BT1424">
        <v>0</v>
      </c>
      <c r="BU1424">
        <v>1</v>
      </c>
      <c r="BV1424">
        <v>0</v>
      </c>
      <c r="BW1424">
        <v>0</v>
      </c>
      <c r="BX1424">
        <v>0</v>
      </c>
      <c r="BY1424">
        <v>0</v>
      </c>
      <c r="BZ1424">
        <v>0</v>
      </c>
      <c r="CA1424">
        <v>0</v>
      </c>
      <c r="CB1424">
        <v>0</v>
      </c>
      <c r="CC1424">
        <v>0</v>
      </c>
      <c r="CD1424">
        <v>0</v>
      </c>
      <c r="CE1424" t="s">
        <v>137</v>
      </c>
      <c r="CF1424" t="s">
        <v>3875</v>
      </c>
      <c r="CG1424" t="s">
        <v>335</v>
      </c>
      <c r="CI1424" t="s">
        <v>127</v>
      </c>
      <c r="CJ1424" t="s">
        <v>53</v>
      </c>
      <c r="CL1424" t="s">
        <v>53</v>
      </c>
      <c r="CN1424" t="s">
        <v>346</v>
      </c>
      <c r="CP1424">
        <v>2</v>
      </c>
      <c r="CS1424" t="s">
        <v>347</v>
      </c>
    </row>
    <row r="1425" spans="1:98" customFormat="1">
      <c r="A1425">
        <v>198995</v>
      </c>
      <c r="B1425" t="s">
        <v>356</v>
      </c>
      <c r="C1425" t="s">
        <v>322</v>
      </c>
      <c r="D1425">
        <v>1995</v>
      </c>
      <c r="E1425">
        <v>31</v>
      </c>
      <c r="F1425" t="s">
        <v>57</v>
      </c>
      <c r="G1425" t="s">
        <v>72</v>
      </c>
      <c r="H1425" t="s">
        <v>639</v>
      </c>
      <c r="I1425" t="s">
        <v>349</v>
      </c>
      <c r="J1425" t="s">
        <v>325</v>
      </c>
      <c r="K1425" s="329">
        <v>46116.587280092594</v>
      </c>
      <c r="L1425" t="s">
        <v>309</v>
      </c>
      <c r="M1425" t="s">
        <v>356</v>
      </c>
      <c r="N1425" t="s">
        <v>357</v>
      </c>
      <c r="O1425" t="s">
        <v>358</v>
      </c>
      <c r="P1425" t="s">
        <v>329</v>
      </c>
      <c r="R1425" t="s">
        <v>122</v>
      </c>
      <c r="S1425" t="s">
        <v>121</v>
      </c>
      <c r="T1425" t="s">
        <v>121</v>
      </c>
      <c r="U1425" t="s">
        <v>395</v>
      </c>
      <c r="V1425" t="s">
        <v>110</v>
      </c>
      <c r="W1425" t="s">
        <v>384</v>
      </c>
      <c r="X1425">
        <v>0</v>
      </c>
      <c r="Y1425">
        <v>0</v>
      </c>
      <c r="Z1425">
        <v>0</v>
      </c>
      <c r="AA1425">
        <v>0</v>
      </c>
      <c r="AB1425">
        <v>1</v>
      </c>
      <c r="AC1425">
        <v>0</v>
      </c>
      <c r="AD1425">
        <v>0</v>
      </c>
      <c r="AE1425">
        <v>0</v>
      </c>
      <c r="AF1425">
        <v>0</v>
      </c>
      <c r="AG1425">
        <v>0</v>
      </c>
      <c r="AH1425">
        <v>0</v>
      </c>
      <c r="AI1425">
        <v>0</v>
      </c>
      <c r="AJ1425">
        <v>0</v>
      </c>
      <c r="AK1425">
        <v>0</v>
      </c>
      <c r="AL1425">
        <v>0</v>
      </c>
      <c r="AM1425">
        <v>0</v>
      </c>
      <c r="AN1425">
        <v>0</v>
      </c>
      <c r="AO1425">
        <v>0</v>
      </c>
      <c r="AP1425" t="s">
        <v>408</v>
      </c>
      <c r="AQ1425">
        <v>0</v>
      </c>
      <c r="AR1425">
        <v>0</v>
      </c>
      <c r="AS1425">
        <v>0</v>
      </c>
      <c r="AT1425">
        <v>0</v>
      </c>
      <c r="AU1425">
        <v>1</v>
      </c>
      <c r="AV1425">
        <v>0</v>
      </c>
      <c r="AW1425">
        <v>0</v>
      </c>
      <c r="AX1425">
        <v>0</v>
      </c>
      <c r="AY1425" t="s">
        <v>345</v>
      </c>
      <c r="AZ1425">
        <v>1</v>
      </c>
      <c r="BA1425">
        <v>0</v>
      </c>
      <c r="BB1425">
        <v>0</v>
      </c>
      <c r="BC1425">
        <v>0</v>
      </c>
      <c r="BD1425">
        <v>0</v>
      </c>
      <c r="BE1425">
        <v>0</v>
      </c>
      <c r="BF1425">
        <v>0</v>
      </c>
      <c r="BG1425">
        <v>0</v>
      </c>
      <c r="BH1425">
        <v>0</v>
      </c>
      <c r="BK1425" t="s">
        <v>131</v>
      </c>
      <c r="BL1425" t="s">
        <v>131</v>
      </c>
      <c r="BM1425" t="s">
        <v>131</v>
      </c>
      <c r="BN1425" t="s">
        <v>117</v>
      </c>
      <c r="BO1425" t="s">
        <v>924</v>
      </c>
      <c r="BP1425">
        <v>0</v>
      </c>
      <c r="BQ1425">
        <v>0</v>
      </c>
      <c r="BR1425">
        <v>0</v>
      </c>
      <c r="BS1425">
        <v>0</v>
      </c>
      <c r="BT1425">
        <v>0</v>
      </c>
      <c r="BU1425">
        <v>1</v>
      </c>
      <c r="BV1425">
        <v>0</v>
      </c>
      <c r="BW1425">
        <v>0</v>
      </c>
      <c r="BX1425">
        <v>0</v>
      </c>
      <c r="BY1425">
        <v>0</v>
      </c>
      <c r="BZ1425">
        <v>0</v>
      </c>
      <c r="CA1425">
        <v>0</v>
      </c>
      <c r="CB1425">
        <v>0</v>
      </c>
      <c r="CC1425">
        <v>0</v>
      </c>
      <c r="CD1425">
        <v>0</v>
      </c>
      <c r="CE1425" t="s">
        <v>335</v>
      </c>
      <c r="CG1425" t="s">
        <v>137</v>
      </c>
      <c r="CI1425" t="s">
        <v>130</v>
      </c>
      <c r="CJ1425" t="s">
        <v>52</v>
      </c>
      <c r="CL1425" t="s">
        <v>52</v>
      </c>
      <c r="CN1425" t="s">
        <v>346</v>
      </c>
      <c r="CP1425">
        <v>8</v>
      </c>
    </row>
    <row r="1426" spans="1:98" customFormat="1">
      <c r="A1426">
        <v>198994</v>
      </c>
      <c r="B1426" t="s">
        <v>321</v>
      </c>
      <c r="C1426" t="s">
        <v>322</v>
      </c>
      <c r="D1426">
        <v>1962</v>
      </c>
      <c r="E1426">
        <v>64</v>
      </c>
      <c r="F1426" t="s">
        <v>339</v>
      </c>
      <c r="G1426" t="s">
        <v>80</v>
      </c>
      <c r="H1426" t="s">
        <v>544</v>
      </c>
      <c r="I1426" t="s">
        <v>410</v>
      </c>
      <c r="J1426" t="s">
        <v>325</v>
      </c>
      <c r="K1426" s="329">
        <v>46116.582511574074</v>
      </c>
      <c r="L1426" t="s">
        <v>309</v>
      </c>
      <c r="M1426" t="s">
        <v>417</v>
      </c>
      <c r="N1426" t="s">
        <v>418</v>
      </c>
      <c r="O1426" t="s">
        <v>328</v>
      </c>
      <c r="P1426" t="s">
        <v>329</v>
      </c>
      <c r="R1426" t="s">
        <v>123</v>
      </c>
      <c r="S1426" t="s">
        <v>123</v>
      </c>
      <c r="T1426" t="s">
        <v>330</v>
      </c>
      <c r="U1426" t="s">
        <v>331</v>
      </c>
      <c r="V1426" t="s">
        <v>105</v>
      </c>
      <c r="W1426" t="s">
        <v>1498</v>
      </c>
      <c r="X1426">
        <v>0</v>
      </c>
      <c r="Y1426">
        <v>0</v>
      </c>
      <c r="Z1426">
        <v>1</v>
      </c>
      <c r="AA1426">
        <v>0</v>
      </c>
      <c r="AB1426">
        <v>0</v>
      </c>
      <c r="AC1426">
        <v>0</v>
      </c>
      <c r="AD1426">
        <v>1</v>
      </c>
      <c r="AE1426">
        <v>1</v>
      </c>
      <c r="AF1426">
        <v>0</v>
      </c>
      <c r="AG1426">
        <v>0</v>
      </c>
      <c r="AH1426">
        <v>0</v>
      </c>
      <c r="AI1426">
        <v>0</v>
      </c>
      <c r="AJ1426">
        <v>0</v>
      </c>
      <c r="AK1426">
        <v>0</v>
      </c>
      <c r="AL1426">
        <v>0</v>
      </c>
      <c r="AM1426">
        <v>0</v>
      </c>
      <c r="AN1426">
        <v>0</v>
      </c>
      <c r="AO1426">
        <v>0</v>
      </c>
      <c r="AP1426" t="s">
        <v>345</v>
      </c>
      <c r="AQ1426">
        <v>1</v>
      </c>
      <c r="AR1426">
        <v>0</v>
      </c>
      <c r="AS1426">
        <v>0</v>
      </c>
      <c r="AT1426">
        <v>0</v>
      </c>
      <c r="AU1426">
        <v>0</v>
      </c>
      <c r="AV1426">
        <v>0</v>
      </c>
      <c r="AW1426">
        <v>0</v>
      </c>
      <c r="AX1426">
        <v>0</v>
      </c>
      <c r="AY1426" t="s">
        <v>345</v>
      </c>
      <c r="AZ1426">
        <v>1</v>
      </c>
      <c r="BA1426">
        <v>0</v>
      </c>
      <c r="BB1426">
        <v>0</v>
      </c>
      <c r="BC1426">
        <v>0</v>
      </c>
      <c r="BD1426">
        <v>0</v>
      </c>
      <c r="BE1426">
        <v>0</v>
      </c>
      <c r="BF1426">
        <v>0</v>
      </c>
      <c r="BG1426">
        <v>0</v>
      </c>
      <c r="BH1426">
        <v>0</v>
      </c>
      <c r="BI1426" t="s">
        <v>52</v>
      </c>
      <c r="BJ1426" t="s">
        <v>1713</v>
      </c>
      <c r="BK1426" t="s">
        <v>130</v>
      </c>
      <c r="BL1426" t="s">
        <v>130</v>
      </c>
      <c r="BM1426" t="s">
        <v>128</v>
      </c>
      <c r="BN1426" t="s">
        <v>120</v>
      </c>
      <c r="BO1426" t="s">
        <v>3876</v>
      </c>
      <c r="BP1426">
        <v>0</v>
      </c>
      <c r="BQ1426">
        <v>0</v>
      </c>
      <c r="BR1426">
        <v>0</v>
      </c>
      <c r="BS1426">
        <v>0</v>
      </c>
      <c r="BT1426">
        <v>0</v>
      </c>
      <c r="BU1426">
        <v>0</v>
      </c>
      <c r="BV1426">
        <v>0</v>
      </c>
      <c r="BW1426">
        <v>1</v>
      </c>
      <c r="BX1426">
        <v>1</v>
      </c>
      <c r="BY1426">
        <v>0</v>
      </c>
      <c r="BZ1426">
        <v>1</v>
      </c>
      <c r="CA1426">
        <v>0</v>
      </c>
      <c r="CB1426">
        <v>0</v>
      </c>
      <c r="CC1426">
        <v>0</v>
      </c>
      <c r="CD1426">
        <v>0</v>
      </c>
      <c r="CE1426" t="s">
        <v>335</v>
      </c>
      <c r="CG1426" t="s">
        <v>335</v>
      </c>
      <c r="CI1426" t="s">
        <v>128</v>
      </c>
      <c r="CJ1426" t="s">
        <v>51</v>
      </c>
      <c r="CK1426" t="s">
        <v>3877</v>
      </c>
      <c r="CL1426" t="s">
        <v>52</v>
      </c>
      <c r="CM1426" t="s">
        <v>3878</v>
      </c>
      <c r="CN1426" t="s">
        <v>336</v>
      </c>
      <c r="CO1426" t="s">
        <v>3879</v>
      </c>
      <c r="CP1426">
        <v>10</v>
      </c>
      <c r="CQ1426" t="s">
        <v>3880</v>
      </c>
      <c r="CR1426" t="s">
        <v>893</v>
      </c>
      <c r="CS1426" t="s">
        <v>337</v>
      </c>
      <c r="CT1426" t="s">
        <v>3881</v>
      </c>
    </row>
    <row r="1427" spans="1:98" customFormat="1">
      <c r="A1427">
        <v>198993</v>
      </c>
      <c r="B1427" t="s">
        <v>356</v>
      </c>
      <c r="C1427" t="s">
        <v>360</v>
      </c>
      <c r="D1427">
        <v>1997</v>
      </c>
      <c r="E1427">
        <v>29</v>
      </c>
      <c r="F1427" t="s">
        <v>323</v>
      </c>
      <c r="G1427" t="s">
        <v>72</v>
      </c>
      <c r="H1427" t="s">
        <v>1494</v>
      </c>
      <c r="I1427" t="s">
        <v>397</v>
      </c>
      <c r="J1427" t="s">
        <v>325</v>
      </c>
      <c r="K1427" s="329">
        <v>46116.581122685187</v>
      </c>
      <c r="L1427" t="s">
        <v>309</v>
      </c>
      <c r="M1427" t="s">
        <v>356</v>
      </c>
      <c r="N1427" t="s">
        <v>357</v>
      </c>
      <c r="O1427" t="s">
        <v>358</v>
      </c>
      <c r="P1427" t="s">
        <v>329</v>
      </c>
      <c r="R1427" t="s">
        <v>122</v>
      </c>
      <c r="S1427" t="s">
        <v>122</v>
      </c>
      <c r="T1427" t="s">
        <v>343</v>
      </c>
      <c r="U1427" t="s">
        <v>331</v>
      </c>
      <c r="V1427" t="s">
        <v>112</v>
      </c>
      <c r="W1427" t="s">
        <v>533</v>
      </c>
      <c r="X1427">
        <v>1</v>
      </c>
      <c r="Y1427">
        <v>1</v>
      </c>
      <c r="Z1427">
        <v>1</v>
      </c>
      <c r="AA1427">
        <v>0</v>
      </c>
      <c r="AB1427">
        <v>0</v>
      </c>
      <c r="AC1427">
        <v>0</v>
      </c>
      <c r="AD1427">
        <v>0</v>
      </c>
      <c r="AE1427">
        <v>0</v>
      </c>
      <c r="AF1427">
        <v>0</v>
      </c>
      <c r="AG1427">
        <v>0</v>
      </c>
      <c r="AH1427">
        <v>0</v>
      </c>
      <c r="AI1427">
        <v>0</v>
      </c>
      <c r="AJ1427">
        <v>0</v>
      </c>
      <c r="AK1427">
        <v>0</v>
      </c>
      <c r="AL1427">
        <v>0</v>
      </c>
      <c r="AM1427">
        <v>0</v>
      </c>
      <c r="AN1427">
        <v>0</v>
      </c>
      <c r="AO1427">
        <v>0</v>
      </c>
      <c r="AP1427" t="s">
        <v>333</v>
      </c>
      <c r="AQ1427">
        <v>0</v>
      </c>
      <c r="AR1427">
        <v>0</v>
      </c>
      <c r="AS1427">
        <v>1</v>
      </c>
      <c r="AT1427">
        <v>1</v>
      </c>
      <c r="AU1427">
        <v>0</v>
      </c>
      <c r="AV1427">
        <v>0</v>
      </c>
      <c r="AW1427">
        <v>0</v>
      </c>
      <c r="AX1427">
        <v>0</v>
      </c>
      <c r="AY1427" t="s">
        <v>1396</v>
      </c>
      <c r="AZ1427">
        <v>0</v>
      </c>
      <c r="BA1427">
        <v>0</v>
      </c>
      <c r="BB1427">
        <v>1</v>
      </c>
      <c r="BC1427">
        <v>0</v>
      </c>
      <c r="BD1427">
        <v>0</v>
      </c>
      <c r="BE1427">
        <v>1</v>
      </c>
      <c r="BF1427">
        <v>0</v>
      </c>
      <c r="BG1427">
        <v>0</v>
      </c>
      <c r="BH1427">
        <v>0</v>
      </c>
      <c r="BI1427" t="s">
        <v>52</v>
      </c>
      <c r="BK1427" t="s">
        <v>133</v>
      </c>
      <c r="BL1427" t="s">
        <v>133</v>
      </c>
      <c r="BM1427" t="s">
        <v>130</v>
      </c>
      <c r="BN1427" t="s">
        <v>117</v>
      </c>
      <c r="BO1427" t="s">
        <v>924</v>
      </c>
      <c r="BP1427">
        <v>0</v>
      </c>
      <c r="BQ1427">
        <v>0</v>
      </c>
      <c r="BR1427">
        <v>0</v>
      </c>
      <c r="BS1427">
        <v>0</v>
      </c>
      <c r="BT1427">
        <v>0</v>
      </c>
      <c r="BU1427">
        <v>1</v>
      </c>
      <c r="BV1427">
        <v>0</v>
      </c>
      <c r="BW1427">
        <v>0</v>
      </c>
      <c r="BX1427">
        <v>0</v>
      </c>
      <c r="BY1427">
        <v>0</v>
      </c>
      <c r="BZ1427">
        <v>0</v>
      </c>
      <c r="CA1427">
        <v>0</v>
      </c>
      <c r="CB1427">
        <v>0</v>
      </c>
      <c r="CC1427">
        <v>0</v>
      </c>
      <c r="CD1427">
        <v>0</v>
      </c>
      <c r="CE1427" t="s">
        <v>335</v>
      </c>
      <c r="CG1427" t="s">
        <v>335</v>
      </c>
      <c r="CI1427" t="s">
        <v>128</v>
      </c>
      <c r="CJ1427" t="s">
        <v>51</v>
      </c>
      <c r="CL1427" t="s">
        <v>51</v>
      </c>
      <c r="CN1427" t="s">
        <v>346</v>
      </c>
      <c r="CP1427">
        <v>8</v>
      </c>
    </row>
    <row r="1428" spans="1:98" customFormat="1">
      <c r="A1428">
        <v>198974</v>
      </c>
      <c r="B1428" t="s">
        <v>514</v>
      </c>
      <c r="C1428" t="s">
        <v>360</v>
      </c>
      <c r="D1428">
        <v>1965</v>
      </c>
      <c r="E1428">
        <v>61</v>
      </c>
      <c r="F1428" t="s">
        <v>339</v>
      </c>
      <c r="G1428" t="s">
        <v>71</v>
      </c>
      <c r="H1428" t="s">
        <v>779</v>
      </c>
      <c r="I1428" t="s">
        <v>361</v>
      </c>
      <c r="J1428" t="s">
        <v>350</v>
      </c>
      <c r="K1428" s="329">
        <v>46116.580810185187</v>
      </c>
      <c r="L1428" t="s">
        <v>309</v>
      </c>
      <c r="M1428" t="s">
        <v>366</v>
      </c>
      <c r="N1428" t="s">
        <v>368</v>
      </c>
      <c r="O1428" t="s">
        <v>328</v>
      </c>
      <c r="P1428" t="s">
        <v>329</v>
      </c>
      <c r="R1428" t="s">
        <v>122</v>
      </c>
      <c r="S1428" t="s">
        <v>121</v>
      </c>
      <c r="T1428" t="s">
        <v>121</v>
      </c>
      <c r="U1428" t="s">
        <v>372</v>
      </c>
      <c r="V1428" t="s">
        <v>105</v>
      </c>
      <c r="W1428" t="s">
        <v>384</v>
      </c>
      <c r="X1428">
        <v>0</v>
      </c>
      <c r="Y1428">
        <v>0</v>
      </c>
      <c r="Z1428">
        <v>0</v>
      </c>
      <c r="AA1428">
        <v>0</v>
      </c>
      <c r="AB1428">
        <v>1</v>
      </c>
      <c r="AC1428">
        <v>0</v>
      </c>
      <c r="AD1428">
        <v>0</v>
      </c>
      <c r="AE1428">
        <v>0</v>
      </c>
      <c r="AF1428">
        <v>0</v>
      </c>
      <c r="AG1428">
        <v>0</v>
      </c>
      <c r="AH1428">
        <v>0</v>
      </c>
      <c r="AI1428">
        <v>0</v>
      </c>
      <c r="AJ1428">
        <v>0</v>
      </c>
      <c r="AK1428">
        <v>0</v>
      </c>
      <c r="AL1428">
        <v>0</v>
      </c>
      <c r="AM1428">
        <v>0</v>
      </c>
      <c r="AN1428">
        <v>0</v>
      </c>
      <c r="AO1428">
        <v>0</v>
      </c>
      <c r="AP1428" t="s">
        <v>408</v>
      </c>
      <c r="AQ1428">
        <v>0</v>
      </c>
      <c r="AR1428">
        <v>0</v>
      </c>
      <c r="AS1428">
        <v>0</v>
      </c>
      <c r="AT1428">
        <v>0</v>
      </c>
      <c r="AU1428">
        <v>1</v>
      </c>
      <c r="AV1428">
        <v>0</v>
      </c>
      <c r="AW1428">
        <v>0</v>
      </c>
      <c r="AX1428">
        <v>0</v>
      </c>
      <c r="AY1428" t="s">
        <v>433</v>
      </c>
      <c r="AZ1428">
        <v>0</v>
      </c>
      <c r="BA1428">
        <v>0</v>
      </c>
      <c r="BB1428">
        <v>0</v>
      </c>
      <c r="BC1428">
        <v>0</v>
      </c>
      <c r="BD1428">
        <v>1</v>
      </c>
      <c r="BE1428">
        <v>0</v>
      </c>
      <c r="BF1428">
        <v>0</v>
      </c>
      <c r="BG1428">
        <v>0</v>
      </c>
      <c r="BH1428">
        <v>0</v>
      </c>
      <c r="BI1428" t="s">
        <v>51</v>
      </c>
      <c r="BJ1428" t="s">
        <v>3556</v>
      </c>
      <c r="BK1428" t="s">
        <v>130</v>
      </c>
      <c r="BL1428" t="s">
        <v>132</v>
      </c>
      <c r="BM1428" t="s">
        <v>131</v>
      </c>
      <c r="BN1428" t="s">
        <v>117</v>
      </c>
      <c r="BO1428" t="s">
        <v>924</v>
      </c>
      <c r="BP1428">
        <v>0</v>
      </c>
      <c r="BQ1428">
        <v>0</v>
      </c>
      <c r="BR1428">
        <v>0</v>
      </c>
      <c r="BS1428">
        <v>0</v>
      </c>
      <c r="BT1428">
        <v>0</v>
      </c>
      <c r="BU1428">
        <v>1</v>
      </c>
      <c r="BV1428">
        <v>0</v>
      </c>
      <c r="BW1428">
        <v>0</v>
      </c>
      <c r="BX1428">
        <v>0</v>
      </c>
      <c r="BY1428">
        <v>0</v>
      </c>
      <c r="BZ1428">
        <v>0</v>
      </c>
      <c r="CA1428">
        <v>0</v>
      </c>
      <c r="CB1428">
        <v>0</v>
      </c>
      <c r="CC1428">
        <v>0</v>
      </c>
      <c r="CD1428">
        <v>0</v>
      </c>
      <c r="CE1428" t="s">
        <v>138</v>
      </c>
      <c r="CG1428" t="s">
        <v>139</v>
      </c>
      <c r="CI1428" t="s">
        <v>128</v>
      </c>
      <c r="CJ1428" t="s">
        <v>51</v>
      </c>
      <c r="CL1428" t="s">
        <v>51</v>
      </c>
      <c r="CM1428" t="s">
        <v>3882</v>
      </c>
      <c r="CN1428" t="s">
        <v>346</v>
      </c>
      <c r="CP1428">
        <v>10</v>
      </c>
      <c r="CR1428" t="s">
        <v>3883</v>
      </c>
      <c r="CS1428" t="s">
        <v>337</v>
      </c>
    </row>
    <row r="1429" spans="1:98" customFormat="1">
      <c r="A1429">
        <v>198992</v>
      </c>
      <c r="B1429" t="s">
        <v>356</v>
      </c>
      <c r="C1429" t="s">
        <v>360</v>
      </c>
      <c r="D1429">
        <v>1997</v>
      </c>
      <c r="E1429">
        <v>29</v>
      </c>
      <c r="F1429" t="s">
        <v>323</v>
      </c>
      <c r="G1429" t="s">
        <v>70</v>
      </c>
      <c r="H1429" t="s">
        <v>832</v>
      </c>
      <c r="I1429" t="s">
        <v>402</v>
      </c>
      <c r="J1429" t="s">
        <v>350</v>
      </c>
      <c r="K1429" s="329">
        <v>46116.575543981482</v>
      </c>
      <c r="L1429" t="s">
        <v>309</v>
      </c>
      <c r="M1429" t="s">
        <v>356</v>
      </c>
      <c r="N1429" t="s">
        <v>357</v>
      </c>
      <c r="O1429" t="s">
        <v>358</v>
      </c>
      <c r="P1429" t="s">
        <v>329</v>
      </c>
      <c r="R1429" t="s">
        <v>122</v>
      </c>
      <c r="S1429" t="s">
        <v>122</v>
      </c>
      <c r="T1429" t="s">
        <v>343</v>
      </c>
      <c r="U1429" t="s">
        <v>331</v>
      </c>
      <c r="V1429" t="s">
        <v>112</v>
      </c>
      <c r="W1429" t="s">
        <v>664</v>
      </c>
      <c r="X1429">
        <v>1</v>
      </c>
      <c r="Y1429">
        <v>1</v>
      </c>
      <c r="Z1429">
        <v>1</v>
      </c>
      <c r="AA1429">
        <v>0</v>
      </c>
      <c r="AB1429">
        <v>1</v>
      </c>
      <c r="AC1429">
        <v>0</v>
      </c>
      <c r="AD1429">
        <v>0</v>
      </c>
      <c r="AE1429">
        <v>0</v>
      </c>
      <c r="AF1429">
        <v>0</v>
      </c>
      <c r="AG1429">
        <v>0</v>
      </c>
      <c r="AH1429">
        <v>0</v>
      </c>
      <c r="AI1429">
        <v>0</v>
      </c>
      <c r="AJ1429">
        <v>0</v>
      </c>
      <c r="AK1429">
        <v>0</v>
      </c>
      <c r="AL1429">
        <v>0</v>
      </c>
      <c r="AM1429">
        <v>0</v>
      </c>
      <c r="AN1429">
        <v>0</v>
      </c>
      <c r="AO1429">
        <v>0</v>
      </c>
      <c r="AP1429" t="s">
        <v>510</v>
      </c>
      <c r="AQ1429">
        <v>0</v>
      </c>
      <c r="AR1429">
        <v>0</v>
      </c>
      <c r="AS1429">
        <v>1</v>
      </c>
      <c r="AT1429">
        <v>0</v>
      </c>
      <c r="AU1429">
        <v>0</v>
      </c>
      <c r="AV1429">
        <v>0</v>
      </c>
      <c r="AW1429">
        <v>0</v>
      </c>
      <c r="AX1429">
        <v>0</v>
      </c>
      <c r="AY1429" t="s">
        <v>608</v>
      </c>
      <c r="AZ1429">
        <v>0</v>
      </c>
      <c r="BA1429">
        <v>0</v>
      </c>
      <c r="BB1429">
        <v>0</v>
      </c>
      <c r="BC1429">
        <v>0</v>
      </c>
      <c r="BD1429">
        <v>0</v>
      </c>
      <c r="BE1429">
        <v>1</v>
      </c>
      <c r="BF1429">
        <v>0</v>
      </c>
      <c r="BG1429">
        <v>0</v>
      </c>
      <c r="BH1429">
        <v>0</v>
      </c>
      <c r="BI1429" t="s">
        <v>53</v>
      </c>
      <c r="BJ1429" t="s">
        <v>3884</v>
      </c>
      <c r="BK1429" t="s">
        <v>132</v>
      </c>
      <c r="BL1429" t="s">
        <v>132</v>
      </c>
      <c r="BM1429" t="s">
        <v>131</v>
      </c>
      <c r="BN1429" t="s">
        <v>117</v>
      </c>
      <c r="BO1429" t="s">
        <v>924</v>
      </c>
      <c r="BP1429">
        <v>0</v>
      </c>
      <c r="BQ1429">
        <v>0</v>
      </c>
      <c r="BR1429">
        <v>0</v>
      </c>
      <c r="BS1429">
        <v>0</v>
      </c>
      <c r="BT1429">
        <v>0</v>
      </c>
      <c r="BU1429">
        <v>1</v>
      </c>
      <c r="BV1429">
        <v>0</v>
      </c>
      <c r="BW1429">
        <v>0</v>
      </c>
      <c r="BX1429">
        <v>0</v>
      </c>
      <c r="BY1429">
        <v>0</v>
      </c>
      <c r="BZ1429">
        <v>0</v>
      </c>
      <c r="CA1429">
        <v>0</v>
      </c>
      <c r="CB1429">
        <v>0</v>
      </c>
      <c r="CC1429">
        <v>0</v>
      </c>
      <c r="CD1429">
        <v>0</v>
      </c>
      <c r="CE1429" t="s">
        <v>200</v>
      </c>
      <c r="CG1429" t="s">
        <v>167</v>
      </c>
      <c r="CI1429" t="s">
        <v>129</v>
      </c>
      <c r="CJ1429" t="s">
        <v>51</v>
      </c>
      <c r="CL1429" t="s">
        <v>51</v>
      </c>
      <c r="CN1429" t="s">
        <v>346</v>
      </c>
      <c r="CP1429">
        <v>10</v>
      </c>
      <c r="CS1429" t="s">
        <v>347</v>
      </c>
    </row>
    <row r="1430" spans="1:98" customFormat="1">
      <c r="A1430">
        <v>198988</v>
      </c>
      <c r="B1430" t="s">
        <v>356</v>
      </c>
      <c r="C1430" t="s">
        <v>360</v>
      </c>
      <c r="D1430">
        <v>1997</v>
      </c>
      <c r="E1430">
        <v>29</v>
      </c>
      <c r="F1430" t="s">
        <v>323</v>
      </c>
      <c r="G1430" t="s">
        <v>72</v>
      </c>
      <c r="H1430" t="s">
        <v>1657</v>
      </c>
      <c r="I1430" t="s">
        <v>361</v>
      </c>
      <c r="J1430" t="s">
        <v>325</v>
      </c>
      <c r="K1430" s="329">
        <v>46116.551562499997</v>
      </c>
      <c r="L1430" t="s">
        <v>309</v>
      </c>
      <c r="M1430" t="s">
        <v>356</v>
      </c>
      <c r="N1430" t="s">
        <v>357</v>
      </c>
      <c r="O1430" t="s">
        <v>358</v>
      </c>
      <c r="P1430" t="s">
        <v>329</v>
      </c>
      <c r="R1430" t="s">
        <v>122</v>
      </c>
      <c r="S1430" t="s">
        <v>122</v>
      </c>
      <c r="T1430" t="s">
        <v>343</v>
      </c>
      <c r="U1430" t="s">
        <v>331</v>
      </c>
      <c r="V1430" t="s">
        <v>112</v>
      </c>
      <c r="W1430" t="s">
        <v>814</v>
      </c>
      <c r="X1430">
        <v>1</v>
      </c>
      <c r="Y1430">
        <v>1</v>
      </c>
      <c r="Z1430">
        <v>1</v>
      </c>
      <c r="AA1430">
        <v>0</v>
      </c>
      <c r="AB1430">
        <v>1</v>
      </c>
      <c r="AC1430">
        <v>1</v>
      </c>
      <c r="AD1430">
        <v>0</v>
      </c>
      <c r="AE1430">
        <v>0</v>
      </c>
      <c r="AF1430">
        <v>0</v>
      </c>
      <c r="AG1430">
        <v>0</v>
      </c>
      <c r="AH1430">
        <v>0</v>
      </c>
      <c r="AI1430">
        <v>0</v>
      </c>
      <c r="AJ1430">
        <v>0</v>
      </c>
      <c r="AK1430">
        <v>0</v>
      </c>
      <c r="AL1430">
        <v>0</v>
      </c>
      <c r="AM1430">
        <v>0</v>
      </c>
      <c r="AN1430">
        <v>0</v>
      </c>
      <c r="AO1430">
        <v>0</v>
      </c>
      <c r="AP1430" t="s">
        <v>333</v>
      </c>
      <c r="AQ1430">
        <v>0</v>
      </c>
      <c r="AR1430">
        <v>0</v>
      </c>
      <c r="AS1430">
        <v>1</v>
      </c>
      <c r="AT1430">
        <v>1</v>
      </c>
      <c r="AU1430">
        <v>0</v>
      </c>
      <c r="AV1430">
        <v>0</v>
      </c>
      <c r="AW1430">
        <v>0</v>
      </c>
      <c r="AX1430">
        <v>0</v>
      </c>
      <c r="AY1430" t="s">
        <v>608</v>
      </c>
      <c r="AZ1430">
        <v>0</v>
      </c>
      <c r="BA1430">
        <v>0</v>
      </c>
      <c r="BB1430">
        <v>0</v>
      </c>
      <c r="BC1430">
        <v>0</v>
      </c>
      <c r="BD1430">
        <v>0</v>
      </c>
      <c r="BE1430">
        <v>1</v>
      </c>
      <c r="BF1430">
        <v>0</v>
      </c>
      <c r="BG1430">
        <v>0</v>
      </c>
      <c r="BH1430">
        <v>0</v>
      </c>
      <c r="BI1430" t="s">
        <v>52</v>
      </c>
      <c r="BK1430" t="s">
        <v>132</v>
      </c>
      <c r="BL1430" t="s">
        <v>132</v>
      </c>
      <c r="BM1430" t="s">
        <v>131</v>
      </c>
      <c r="BN1430" t="s">
        <v>117</v>
      </c>
      <c r="BO1430" t="s">
        <v>962</v>
      </c>
      <c r="BP1430">
        <v>0</v>
      </c>
      <c r="BQ1430">
        <v>1</v>
      </c>
      <c r="BR1430">
        <v>1</v>
      </c>
      <c r="BS1430">
        <v>0</v>
      </c>
      <c r="BT1430">
        <v>0</v>
      </c>
      <c r="BU1430">
        <v>1</v>
      </c>
      <c r="BV1430">
        <v>0</v>
      </c>
      <c r="BW1430">
        <v>0</v>
      </c>
      <c r="BX1430">
        <v>0</v>
      </c>
      <c r="BY1430">
        <v>0</v>
      </c>
      <c r="BZ1430">
        <v>0</v>
      </c>
      <c r="CA1430">
        <v>0</v>
      </c>
      <c r="CB1430">
        <v>0</v>
      </c>
      <c r="CC1430">
        <v>0</v>
      </c>
      <c r="CD1430">
        <v>0</v>
      </c>
      <c r="CE1430" t="s">
        <v>335</v>
      </c>
      <c r="CG1430" t="s">
        <v>335</v>
      </c>
      <c r="CI1430" t="s">
        <v>128</v>
      </c>
      <c r="CJ1430" t="s">
        <v>51</v>
      </c>
      <c r="CL1430" t="s">
        <v>52</v>
      </c>
      <c r="CN1430" t="s">
        <v>346</v>
      </c>
      <c r="CP1430">
        <v>10</v>
      </c>
      <c r="CQ1430" t="s">
        <v>3885</v>
      </c>
      <c r="CS1430" t="s">
        <v>347</v>
      </c>
    </row>
    <row r="1431" spans="1:98" customFormat="1">
      <c r="A1431">
        <v>198882</v>
      </c>
      <c r="B1431" t="s">
        <v>1363</v>
      </c>
      <c r="C1431" t="s">
        <v>360</v>
      </c>
      <c r="D1431">
        <v>1995</v>
      </c>
      <c r="E1431">
        <v>31</v>
      </c>
      <c r="F1431" t="s">
        <v>57</v>
      </c>
      <c r="G1431" t="s">
        <v>70</v>
      </c>
      <c r="H1431" t="s">
        <v>564</v>
      </c>
      <c r="I1431" t="s">
        <v>575</v>
      </c>
      <c r="J1431" t="s">
        <v>325</v>
      </c>
      <c r="K1431" s="329">
        <v>46116.545868055553</v>
      </c>
      <c r="L1431" t="s">
        <v>309</v>
      </c>
      <c r="M1431" t="s">
        <v>568</v>
      </c>
      <c r="N1431" t="s">
        <v>1397</v>
      </c>
      <c r="O1431" t="s">
        <v>492</v>
      </c>
      <c r="P1431" t="s">
        <v>382</v>
      </c>
      <c r="R1431" t="s">
        <v>125</v>
      </c>
      <c r="S1431" t="s">
        <v>125</v>
      </c>
      <c r="T1431" t="s">
        <v>391</v>
      </c>
      <c r="U1431" t="s">
        <v>331</v>
      </c>
      <c r="V1431" t="s">
        <v>108</v>
      </c>
      <c r="W1431" t="s">
        <v>423</v>
      </c>
      <c r="X1431">
        <v>0</v>
      </c>
      <c r="Y1431">
        <v>0</v>
      </c>
      <c r="Z1431">
        <v>0</v>
      </c>
      <c r="AA1431">
        <v>0</v>
      </c>
      <c r="AB1431">
        <v>0</v>
      </c>
      <c r="AC1431">
        <v>0</v>
      </c>
      <c r="AD1431">
        <v>0</v>
      </c>
      <c r="AE1431">
        <v>0</v>
      </c>
      <c r="AF1431">
        <v>0</v>
      </c>
      <c r="AG1431">
        <v>0</v>
      </c>
      <c r="AH1431">
        <v>0</v>
      </c>
      <c r="AI1431">
        <v>0</v>
      </c>
      <c r="AJ1431">
        <v>0</v>
      </c>
      <c r="AK1431">
        <v>0</v>
      </c>
      <c r="AL1431">
        <v>0</v>
      </c>
      <c r="AM1431">
        <v>1</v>
      </c>
      <c r="AN1431">
        <v>0</v>
      </c>
      <c r="AO1431">
        <v>0</v>
      </c>
      <c r="AP1431" t="s">
        <v>464</v>
      </c>
      <c r="AQ1431">
        <v>0</v>
      </c>
      <c r="AR1431">
        <v>0</v>
      </c>
      <c r="AS1431">
        <v>0</v>
      </c>
      <c r="AT1431">
        <v>1</v>
      </c>
      <c r="AU1431">
        <v>0</v>
      </c>
      <c r="AV1431">
        <v>0</v>
      </c>
      <c r="AW1431">
        <v>0</v>
      </c>
      <c r="AX1431">
        <v>0</v>
      </c>
      <c r="AY1431" t="s">
        <v>345</v>
      </c>
      <c r="AZ1431">
        <v>1</v>
      </c>
      <c r="BA1431">
        <v>0</v>
      </c>
      <c r="BB1431">
        <v>0</v>
      </c>
      <c r="BC1431">
        <v>0</v>
      </c>
      <c r="BD1431">
        <v>0</v>
      </c>
      <c r="BE1431">
        <v>0</v>
      </c>
      <c r="BF1431">
        <v>0</v>
      </c>
      <c r="BG1431">
        <v>0</v>
      </c>
      <c r="BH1431">
        <v>0</v>
      </c>
      <c r="BI1431" t="s">
        <v>51</v>
      </c>
      <c r="BK1431" t="s">
        <v>386</v>
      </c>
      <c r="BL1431" t="s">
        <v>131</v>
      </c>
      <c r="BM1431" t="s">
        <v>131</v>
      </c>
      <c r="BN1431" t="s">
        <v>118</v>
      </c>
      <c r="BO1431" t="s">
        <v>921</v>
      </c>
      <c r="BP1431">
        <v>0</v>
      </c>
      <c r="BQ1431">
        <v>0</v>
      </c>
      <c r="BR1431">
        <v>0</v>
      </c>
      <c r="BS1431">
        <v>0</v>
      </c>
      <c r="BT1431">
        <v>0</v>
      </c>
      <c r="BU1431">
        <v>0</v>
      </c>
      <c r="BV1431">
        <v>0</v>
      </c>
      <c r="BW1431">
        <v>0</v>
      </c>
      <c r="BX1431">
        <v>0</v>
      </c>
      <c r="BY1431">
        <v>0</v>
      </c>
      <c r="BZ1431">
        <v>1</v>
      </c>
      <c r="CA1431">
        <v>0</v>
      </c>
      <c r="CB1431">
        <v>0</v>
      </c>
      <c r="CC1431">
        <v>0</v>
      </c>
      <c r="CD1431">
        <v>0</v>
      </c>
      <c r="CE1431" t="s">
        <v>335</v>
      </c>
      <c r="CG1431" t="s">
        <v>335</v>
      </c>
      <c r="CI1431" t="s">
        <v>128</v>
      </c>
      <c r="CJ1431" t="s">
        <v>51</v>
      </c>
      <c r="CL1431" t="s">
        <v>51</v>
      </c>
      <c r="CM1431" t="s">
        <v>3886</v>
      </c>
      <c r="CN1431" t="s">
        <v>346</v>
      </c>
      <c r="CP1431">
        <v>10</v>
      </c>
      <c r="CS1431" t="s">
        <v>337</v>
      </c>
    </row>
    <row r="1432" spans="1:98" customFormat="1">
      <c r="A1432">
        <v>198982</v>
      </c>
      <c r="B1432" t="s">
        <v>417</v>
      </c>
      <c r="C1432" t="s">
        <v>322</v>
      </c>
      <c r="D1432">
        <v>1961</v>
      </c>
      <c r="E1432">
        <v>65</v>
      </c>
      <c r="F1432" t="s">
        <v>339</v>
      </c>
      <c r="G1432" t="s">
        <v>78</v>
      </c>
      <c r="H1432" t="s">
        <v>1486</v>
      </c>
      <c r="I1432" t="s">
        <v>478</v>
      </c>
      <c r="J1432" t="s">
        <v>350</v>
      </c>
      <c r="K1432" s="329">
        <v>46116.536562499998</v>
      </c>
      <c r="L1432" t="s">
        <v>309</v>
      </c>
      <c r="M1432" t="s">
        <v>417</v>
      </c>
      <c r="N1432" t="s">
        <v>418</v>
      </c>
      <c r="O1432" t="s">
        <v>328</v>
      </c>
      <c r="P1432" t="s">
        <v>329</v>
      </c>
      <c r="R1432" t="s">
        <v>122</v>
      </c>
      <c r="S1432" t="s">
        <v>125</v>
      </c>
      <c r="T1432" t="s">
        <v>330</v>
      </c>
      <c r="U1432" t="s">
        <v>331</v>
      </c>
      <c r="V1432" t="s">
        <v>107</v>
      </c>
      <c r="W1432" t="s">
        <v>373</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t="s">
        <v>3887</v>
      </c>
      <c r="AP1432" t="s">
        <v>345</v>
      </c>
      <c r="AQ1432">
        <v>1</v>
      </c>
      <c r="AR1432">
        <v>0</v>
      </c>
      <c r="AS1432">
        <v>0</v>
      </c>
      <c r="AT1432">
        <v>0</v>
      </c>
      <c r="AU1432">
        <v>0</v>
      </c>
      <c r="AV1432">
        <v>0</v>
      </c>
      <c r="AW1432">
        <v>0</v>
      </c>
      <c r="AX1432">
        <v>0</v>
      </c>
      <c r="AY1432" t="s">
        <v>345</v>
      </c>
      <c r="AZ1432">
        <v>1</v>
      </c>
      <c r="BA1432">
        <v>0</v>
      </c>
      <c r="BB1432">
        <v>0</v>
      </c>
      <c r="BC1432">
        <v>0</v>
      </c>
      <c r="BD1432">
        <v>0</v>
      </c>
      <c r="BE1432">
        <v>0</v>
      </c>
      <c r="BF1432">
        <v>0</v>
      </c>
      <c r="BG1432">
        <v>0</v>
      </c>
      <c r="BH1432">
        <v>0</v>
      </c>
      <c r="BK1432" t="s">
        <v>132</v>
      </c>
      <c r="BL1432" t="s">
        <v>132</v>
      </c>
      <c r="BM1432" t="s">
        <v>135</v>
      </c>
      <c r="BN1432" t="s">
        <v>117</v>
      </c>
      <c r="BO1432" t="s">
        <v>924</v>
      </c>
      <c r="BP1432">
        <v>0</v>
      </c>
      <c r="BQ1432">
        <v>0</v>
      </c>
      <c r="BR1432">
        <v>0</v>
      </c>
      <c r="BS1432">
        <v>0</v>
      </c>
      <c r="BT1432">
        <v>0</v>
      </c>
      <c r="BU1432">
        <v>1</v>
      </c>
      <c r="BV1432">
        <v>0</v>
      </c>
      <c r="BW1432">
        <v>0</v>
      </c>
      <c r="BX1432">
        <v>0</v>
      </c>
      <c r="BY1432">
        <v>0</v>
      </c>
      <c r="BZ1432">
        <v>0</v>
      </c>
      <c r="CA1432">
        <v>0</v>
      </c>
      <c r="CB1432">
        <v>0</v>
      </c>
      <c r="CC1432">
        <v>0</v>
      </c>
      <c r="CD1432">
        <v>0</v>
      </c>
      <c r="CE1432" t="s">
        <v>137</v>
      </c>
      <c r="CG1432" t="s">
        <v>335</v>
      </c>
      <c r="CI1432" t="s">
        <v>135</v>
      </c>
      <c r="CJ1432" t="s">
        <v>52</v>
      </c>
      <c r="CL1432" t="s">
        <v>52</v>
      </c>
      <c r="CN1432" t="s">
        <v>346</v>
      </c>
      <c r="CP1432">
        <v>7</v>
      </c>
      <c r="CR1432" t="s">
        <v>3888</v>
      </c>
      <c r="CS1432" t="s">
        <v>337</v>
      </c>
    </row>
    <row r="1433" spans="1:98" customFormat="1">
      <c r="A1433">
        <v>198986</v>
      </c>
      <c r="B1433" t="s">
        <v>321</v>
      </c>
      <c r="C1433" t="s">
        <v>360</v>
      </c>
      <c r="D1433">
        <v>1974</v>
      </c>
      <c r="E1433">
        <v>52</v>
      </c>
      <c r="F1433" t="s">
        <v>58</v>
      </c>
      <c r="G1433" t="s">
        <v>72</v>
      </c>
      <c r="H1433" t="s">
        <v>1078</v>
      </c>
      <c r="I1433" t="s">
        <v>410</v>
      </c>
      <c r="J1433" t="s">
        <v>350</v>
      </c>
      <c r="K1433" s="329">
        <v>46116.533576388887</v>
      </c>
      <c r="L1433" t="s">
        <v>309</v>
      </c>
      <c r="M1433" t="s">
        <v>425</v>
      </c>
      <c r="N1433" t="s">
        <v>426</v>
      </c>
      <c r="O1433" t="s">
        <v>364</v>
      </c>
      <c r="P1433" t="s">
        <v>365</v>
      </c>
      <c r="R1433" t="s">
        <v>123</v>
      </c>
      <c r="S1433" t="s">
        <v>122</v>
      </c>
      <c r="T1433" t="s">
        <v>343</v>
      </c>
      <c r="U1433" t="s">
        <v>633</v>
      </c>
      <c r="V1433" t="s">
        <v>105</v>
      </c>
      <c r="W1433" t="s">
        <v>863</v>
      </c>
      <c r="X1433">
        <v>0</v>
      </c>
      <c r="Y1433">
        <v>1</v>
      </c>
      <c r="Z1433">
        <v>0</v>
      </c>
      <c r="AA1433">
        <v>0</v>
      </c>
      <c r="AB1433">
        <v>0</v>
      </c>
      <c r="AC1433">
        <v>0</v>
      </c>
      <c r="AD1433">
        <v>0</v>
      </c>
      <c r="AE1433">
        <v>1</v>
      </c>
      <c r="AF1433">
        <v>0</v>
      </c>
      <c r="AG1433">
        <v>0</v>
      </c>
      <c r="AH1433">
        <v>0</v>
      </c>
      <c r="AI1433">
        <v>0</v>
      </c>
      <c r="AJ1433">
        <v>0</v>
      </c>
      <c r="AK1433">
        <v>0</v>
      </c>
      <c r="AL1433">
        <v>0</v>
      </c>
      <c r="AM1433">
        <v>0</v>
      </c>
      <c r="AN1433">
        <v>0</v>
      </c>
      <c r="AO1433">
        <v>0</v>
      </c>
      <c r="AP1433" t="s">
        <v>333</v>
      </c>
      <c r="AQ1433">
        <v>0</v>
      </c>
      <c r="AR1433">
        <v>0</v>
      </c>
      <c r="AS1433">
        <v>1</v>
      </c>
      <c r="AT1433">
        <v>1</v>
      </c>
      <c r="AU1433">
        <v>0</v>
      </c>
      <c r="AV1433">
        <v>0</v>
      </c>
      <c r="AW1433">
        <v>0</v>
      </c>
      <c r="AX1433">
        <v>0</v>
      </c>
      <c r="AY1433" t="s">
        <v>608</v>
      </c>
      <c r="AZ1433">
        <v>0</v>
      </c>
      <c r="BA1433">
        <v>0</v>
      </c>
      <c r="BB1433">
        <v>0</v>
      </c>
      <c r="BC1433">
        <v>0</v>
      </c>
      <c r="BD1433">
        <v>0</v>
      </c>
      <c r="BE1433">
        <v>1</v>
      </c>
      <c r="BF1433">
        <v>0</v>
      </c>
      <c r="BG1433">
        <v>0</v>
      </c>
      <c r="BH1433">
        <v>0</v>
      </c>
      <c r="BI1433" t="s">
        <v>54</v>
      </c>
      <c r="BJ1433" t="s">
        <v>694</v>
      </c>
      <c r="BK1433" t="s">
        <v>131</v>
      </c>
      <c r="BL1433" t="s">
        <v>131</v>
      </c>
      <c r="BM1433" t="s">
        <v>130</v>
      </c>
      <c r="BN1433" t="s">
        <v>118</v>
      </c>
      <c r="BO1433" t="s">
        <v>3889</v>
      </c>
      <c r="BP1433">
        <v>0</v>
      </c>
      <c r="BQ1433">
        <v>0</v>
      </c>
      <c r="BR1433">
        <v>0</v>
      </c>
      <c r="BS1433">
        <v>0</v>
      </c>
      <c r="BT1433">
        <v>0</v>
      </c>
      <c r="BU1433">
        <v>1</v>
      </c>
      <c r="BV1433">
        <v>0</v>
      </c>
      <c r="BW1433">
        <v>0</v>
      </c>
      <c r="BX1433">
        <v>1</v>
      </c>
      <c r="BY1433">
        <v>0</v>
      </c>
      <c r="BZ1433">
        <v>0</v>
      </c>
      <c r="CA1433">
        <v>1</v>
      </c>
      <c r="CB1433">
        <v>0</v>
      </c>
      <c r="CC1433">
        <v>0</v>
      </c>
      <c r="CD1433">
        <v>0</v>
      </c>
      <c r="CE1433" t="s">
        <v>210</v>
      </c>
      <c r="CG1433" t="s">
        <v>218</v>
      </c>
      <c r="CI1433" t="s">
        <v>128</v>
      </c>
      <c r="CJ1433" t="s">
        <v>53</v>
      </c>
      <c r="CL1433" t="s">
        <v>52</v>
      </c>
      <c r="CN1433" t="s">
        <v>336</v>
      </c>
      <c r="CO1433" t="s">
        <v>3890</v>
      </c>
      <c r="CP1433">
        <v>8</v>
      </c>
      <c r="CS1433" t="s">
        <v>337</v>
      </c>
    </row>
    <row r="1434" spans="1:98" customFormat="1">
      <c r="A1434">
        <v>198952</v>
      </c>
      <c r="B1434" t="s">
        <v>356</v>
      </c>
      <c r="C1434" t="s">
        <v>360</v>
      </c>
      <c r="D1434">
        <v>1981</v>
      </c>
      <c r="E1434">
        <v>45</v>
      </c>
      <c r="F1434" t="s">
        <v>387</v>
      </c>
      <c r="G1434" t="s">
        <v>69</v>
      </c>
      <c r="H1434" t="s">
        <v>1286</v>
      </c>
      <c r="I1434" t="s">
        <v>471</v>
      </c>
      <c r="J1434" t="s">
        <v>325</v>
      </c>
      <c r="K1434" s="329">
        <v>46116.532048611109</v>
      </c>
      <c r="L1434" t="s">
        <v>309</v>
      </c>
      <c r="M1434" t="s">
        <v>413</v>
      </c>
      <c r="N1434" t="s">
        <v>414</v>
      </c>
      <c r="O1434" t="s">
        <v>415</v>
      </c>
      <c r="P1434" t="s">
        <v>382</v>
      </c>
      <c r="R1434" t="s">
        <v>124</v>
      </c>
      <c r="S1434" t="s">
        <v>123</v>
      </c>
      <c r="T1434" t="s">
        <v>330</v>
      </c>
      <c r="U1434" t="s">
        <v>3891</v>
      </c>
      <c r="V1434" t="s">
        <v>106</v>
      </c>
      <c r="W1434" t="s">
        <v>332</v>
      </c>
      <c r="X1434">
        <v>0</v>
      </c>
      <c r="Y1434">
        <v>0</v>
      </c>
      <c r="Z1434">
        <v>0</v>
      </c>
      <c r="AA1434">
        <v>0</v>
      </c>
      <c r="AB1434">
        <v>0</v>
      </c>
      <c r="AC1434">
        <v>0</v>
      </c>
      <c r="AD1434">
        <v>0</v>
      </c>
      <c r="AE1434">
        <v>0</v>
      </c>
      <c r="AF1434">
        <v>0</v>
      </c>
      <c r="AG1434">
        <v>0</v>
      </c>
      <c r="AH1434">
        <v>0</v>
      </c>
      <c r="AI1434">
        <v>0</v>
      </c>
      <c r="AJ1434">
        <v>0</v>
      </c>
      <c r="AK1434">
        <v>0</v>
      </c>
      <c r="AL1434">
        <v>0</v>
      </c>
      <c r="AM1434">
        <v>0</v>
      </c>
      <c r="AN1434">
        <v>1</v>
      </c>
      <c r="AO1434">
        <v>0</v>
      </c>
      <c r="AP1434" t="s">
        <v>345</v>
      </c>
      <c r="AQ1434">
        <v>1</v>
      </c>
      <c r="AR1434">
        <v>0</v>
      </c>
      <c r="AS1434">
        <v>0</v>
      </c>
      <c r="AT1434">
        <v>0</v>
      </c>
      <c r="AU1434">
        <v>0</v>
      </c>
      <c r="AV1434">
        <v>0</v>
      </c>
      <c r="AW1434">
        <v>0</v>
      </c>
      <c r="AX1434">
        <v>0</v>
      </c>
      <c r="AY1434" t="s">
        <v>345</v>
      </c>
      <c r="AZ1434">
        <v>1</v>
      </c>
      <c r="BA1434">
        <v>0</v>
      </c>
      <c r="BB1434">
        <v>0</v>
      </c>
      <c r="BC1434">
        <v>0</v>
      </c>
      <c r="BD1434">
        <v>0</v>
      </c>
      <c r="BE1434">
        <v>0</v>
      </c>
      <c r="BF1434">
        <v>0</v>
      </c>
      <c r="BG1434">
        <v>0</v>
      </c>
      <c r="BH1434">
        <v>0</v>
      </c>
      <c r="BI1434" t="s">
        <v>51</v>
      </c>
      <c r="BK1434" t="s">
        <v>130</v>
      </c>
      <c r="BL1434" t="s">
        <v>132</v>
      </c>
      <c r="BM1434" t="s">
        <v>131</v>
      </c>
      <c r="BN1434" t="s">
        <v>117</v>
      </c>
      <c r="BO1434" t="s">
        <v>373</v>
      </c>
      <c r="BP1434">
        <v>0</v>
      </c>
      <c r="BQ1434">
        <v>0</v>
      </c>
      <c r="BR1434">
        <v>0</v>
      </c>
      <c r="BS1434">
        <v>0</v>
      </c>
      <c r="BT1434">
        <v>0</v>
      </c>
      <c r="BU1434">
        <v>0</v>
      </c>
      <c r="BV1434">
        <v>0</v>
      </c>
      <c r="BW1434">
        <v>0</v>
      </c>
      <c r="BX1434">
        <v>0</v>
      </c>
      <c r="BY1434">
        <v>0</v>
      </c>
      <c r="BZ1434">
        <v>0</v>
      </c>
      <c r="CA1434">
        <v>0</v>
      </c>
      <c r="CB1434">
        <v>0</v>
      </c>
      <c r="CC1434">
        <v>0</v>
      </c>
      <c r="CD1434" t="s">
        <v>988</v>
      </c>
      <c r="CE1434" t="s">
        <v>218</v>
      </c>
      <c r="CG1434" t="s">
        <v>335</v>
      </c>
      <c r="CH1434" t="s">
        <v>3892</v>
      </c>
      <c r="CI1434" t="s">
        <v>130</v>
      </c>
      <c r="CJ1434" t="s">
        <v>52</v>
      </c>
      <c r="CL1434" t="s">
        <v>51</v>
      </c>
      <c r="CM1434" t="s">
        <v>3893</v>
      </c>
      <c r="CN1434" t="s">
        <v>346</v>
      </c>
      <c r="CP1434">
        <v>10</v>
      </c>
      <c r="CQ1434" t="s">
        <v>3894</v>
      </c>
      <c r="CR1434" t="s">
        <v>3895</v>
      </c>
      <c r="CS1434" t="s">
        <v>1435</v>
      </c>
      <c r="CT1434" t="s">
        <v>3896</v>
      </c>
    </row>
    <row r="1435" spans="1:98" customFormat="1">
      <c r="A1435">
        <v>198981</v>
      </c>
      <c r="B1435" t="s">
        <v>417</v>
      </c>
      <c r="C1435" t="s">
        <v>360</v>
      </c>
      <c r="D1435">
        <v>1961</v>
      </c>
      <c r="E1435">
        <v>65</v>
      </c>
      <c r="F1435" t="s">
        <v>339</v>
      </c>
      <c r="G1435" t="s">
        <v>78</v>
      </c>
      <c r="H1435" t="s">
        <v>1486</v>
      </c>
      <c r="I1435" t="s">
        <v>397</v>
      </c>
      <c r="J1435" t="s">
        <v>350</v>
      </c>
      <c r="K1435" s="329">
        <v>46116.527569444443</v>
      </c>
      <c r="L1435" t="s">
        <v>309</v>
      </c>
      <c r="M1435" t="s">
        <v>417</v>
      </c>
      <c r="N1435" t="s">
        <v>418</v>
      </c>
      <c r="O1435" t="s">
        <v>328</v>
      </c>
      <c r="P1435" t="s">
        <v>329</v>
      </c>
      <c r="R1435" t="s">
        <v>122</v>
      </c>
      <c r="S1435" t="s">
        <v>122</v>
      </c>
      <c r="T1435" t="s">
        <v>330</v>
      </c>
      <c r="U1435" t="s">
        <v>331</v>
      </c>
      <c r="V1435" t="s">
        <v>107</v>
      </c>
      <c r="W1435" t="s">
        <v>423</v>
      </c>
      <c r="X1435">
        <v>0</v>
      </c>
      <c r="Y1435">
        <v>0</v>
      </c>
      <c r="Z1435">
        <v>0</v>
      </c>
      <c r="AA1435">
        <v>0</v>
      </c>
      <c r="AB1435">
        <v>0</v>
      </c>
      <c r="AC1435">
        <v>0</v>
      </c>
      <c r="AD1435">
        <v>0</v>
      </c>
      <c r="AE1435">
        <v>0</v>
      </c>
      <c r="AF1435">
        <v>0</v>
      </c>
      <c r="AG1435">
        <v>0</v>
      </c>
      <c r="AH1435">
        <v>0</v>
      </c>
      <c r="AI1435">
        <v>0</v>
      </c>
      <c r="AJ1435">
        <v>0</v>
      </c>
      <c r="AK1435">
        <v>0</v>
      </c>
      <c r="AL1435">
        <v>0</v>
      </c>
      <c r="AM1435">
        <v>1</v>
      </c>
      <c r="AN1435">
        <v>0</v>
      </c>
      <c r="AO1435">
        <v>0</v>
      </c>
      <c r="AP1435" t="s">
        <v>345</v>
      </c>
      <c r="AQ1435">
        <v>1</v>
      </c>
      <c r="AR1435">
        <v>0</v>
      </c>
      <c r="AS1435">
        <v>0</v>
      </c>
      <c r="AT1435">
        <v>0</v>
      </c>
      <c r="AU1435">
        <v>0</v>
      </c>
      <c r="AV1435">
        <v>0</v>
      </c>
      <c r="AW1435">
        <v>0</v>
      </c>
      <c r="AX1435">
        <v>0</v>
      </c>
      <c r="AY1435" t="s">
        <v>345</v>
      </c>
      <c r="AZ1435">
        <v>1</v>
      </c>
      <c r="BA1435">
        <v>0</v>
      </c>
      <c r="BB1435">
        <v>0</v>
      </c>
      <c r="BC1435">
        <v>0</v>
      </c>
      <c r="BD1435">
        <v>0</v>
      </c>
      <c r="BE1435">
        <v>0</v>
      </c>
      <c r="BF1435">
        <v>0</v>
      </c>
      <c r="BG1435">
        <v>0</v>
      </c>
      <c r="BH1435">
        <v>0</v>
      </c>
      <c r="BI1435" t="s">
        <v>51</v>
      </c>
      <c r="BK1435" t="s">
        <v>132</v>
      </c>
      <c r="BL1435" t="s">
        <v>133</v>
      </c>
      <c r="BM1435" t="s">
        <v>133</v>
      </c>
      <c r="BN1435" t="s">
        <v>117</v>
      </c>
      <c r="BO1435" t="s">
        <v>924</v>
      </c>
      <c r="BP1435">
        <v>0</v>
      </c>
      <c r="BQ1435">
        <v>0</v>
      </c>
      <c r="BR1435">
        <v>0</v>
      </c>
      <c r="BS1435">
        <v>0</v>
      </c>
      <c r="BT1435">
        <v>0</v>
      </c>
      <c r="BU1435">
        <v>1</v>
      </c>
      <c r="BV1435">
        <v>0</v>
      </c>
      <c r="BW1435">
        <v>0</v>
      </c>
      <c r="BX1435">
        <v>0</v>
      </c>
      <c r="BY1435">
        <v>0</v>
      </c>
      <c r="BZ1435">
        <v>0</v>
      </c>
      <c r="CA1435">
        <v>0</v>
      </c>
      <c r="CB1435">
        <v>0</v>
      </c>
      <c r="CC1435">
        <v>0</v>
      </c>
      <c r="CD1435">
        <v>0</v>
      </c>
      <c r="CE1435" t="s">
        <v>335</v>
      </c>
      <c r="CG1435" t="s">
        <v>335</v>
      </c>
      <c r="CI1435" t="s">
        <v>129</v>
      </c>
      <c r="CJ1435" t="s">
        <v>51</v>
      </c>
      <c r="CL1435" t="s">
        <v>52</v>
      </c>
      <c r="CN1435" t="s">
        <v>346</v>
      </c>
      <c r="CP1435">
        <v>10</v>
      </c>
      <c r="CS1435" t="s">
        <v>337</v>
      </c>
    </row>
    <row r="1436" spans="1:98" customFormat="1">
      <c r="A1436">
        <v>198937</v>
      </c>
      <c r="B1436" t="s">
        <v>401</v>
      </c>
      <c r="C1436" t="s">
        <v>360</v>
      </c>
      <c r="D1436">
        <v>1962</v>
      </c>
      <c r="E1436">
        <v>64</v>
      </c>
      <c r="F1436" t="s">
        <v>339</v>
      </c>
      <c r="G1436" t="s">
        <v>85</v>
      </c>
      <c r="H1436" t="s">
        <v>806</v>
      </c>
      <c r="I1436" t="s">
        <v>367</v>
      </c>
      <c r="J1436" t="s">
        <v>325</v>
      </c>
      <c r="K1436" s="329">
        <v>46116.51840277778</v>
      </c>
      <c r="L1436" t="s">
        <v>309</v>
      </c>
      <c r="M1436" t="s">
        <v>420</v>
      </c>
      <c r="N1436" t="s">
        <v>421</v>
      </c>
      <c r="O1436" t="s">
        <v>377</v>
      </c>
      <c r="P1436" t="s">
        <v>365</v>
      </c>
      <c r="Q1436" t="s">
        <v>304</v>
      </c>
      <c r="R1436" t="s">
        <v>122</v>
      </c>
      <c r="S1436" t="s">
        <v>122</v>
      </c>
      <c r="T1436" t="s">
        <v>343</v>
      </c>
      <c r="U1436" t="s">
        <v>331</v>
      </c>
      <c r="V1436" t="s">
        <v>107</v>
      </c>
      <c r="W1436" t="s">
        <v>513</v>
      </c>
      <c r="X1436">
        <v>0</v>
      </c>
      <c r="Y1436">
        <v>0</v>
      </c>
      <c r="Z1436">
        <v>0</v>
      </c>
      <c r="AA1436">
        <v>0</v>
      </c>
      <c r="AB1436">
        <v>0</v>
      </c>
      <c r="AC1436">
        <v>0</v>
      </c>
      <c r="AD1436">
        <v>0</v>
      </c>
      <c r="AE1436">
        <v>0</v>
      </c>
      <c r="AF1436">
        <v>0</v>
      </c>
      <c r="AG1436">
        <v>0</v>
      </c>
      <c r="AH1436">
        <v>1</v>
      </c>
      <c r="AI1436">
        <v>0</v>
      </c>
      <c r="AJ1436">
        <v>0</v>
      </c>
      <c r="AK1436">
        <v>0</v>
      </c>
      <c r="AL1436">
        <v>0</v>
      </c>
      <c r="AM1436">
        <v>0</v>
      </c>
      <c r="AN1436">
        <v>0</v>
      </c>
      <c r="AO1436">
        <v>0</v>
      </c>
      <c r="AP1436" t="s">
        <v>345</v>
      </c>
      <c r="AQ1436">
        <v>1</v>
      </c>
      <c r="AR1436">
        <v>0</v>
      </c>
      <c r="AS1436">
        <v>0</v>
      </c>
      <c r="AT1436">
        <v>0</v>
      </c>
      <c r="AU1436">
        <v>0</v>
      </c>
      <c r="AV1436">
        <v>0</v>
      </c>
      <c r="AW1436">
        <v>0</v>
      </c>
      <c r="AX1436">
        <v>0</v>
      </c>
      <c r="AY1436" t="s">
        <v>345</v>
      </c>
      <c r="AZ1436">
        <v>1</v>
      </c>
      <c r="BA1436">
        <v>0</v>
      </c>
      <c r="BB1436">
        <v>0</v>
      </c>
      <c r="BC1436">
        <v>0</v>
      </c>
      <c r="BD1436">
        <v>0</v>
      </c>
      <c r="BE1436">
        <v>0</v>
      </c>
      <c r="BF1436">
        <v>0</v>
      </c>
      <c r="BG1436">
        <v>0</v>
      </c>
      <c r="BH1436">
        <v>0</v>
      </c>
      <c r="BK1436" t="s">
        <v>131</v>
      </c>
      <c r="BL1436" t="s">
        <v>131</v>
      </c>
      <c r="BM1436" t="s">
        <v>131</v>
      </c>
      <c r="BN1436" t="s">
        <v>118</v>
      </c>
      <c r="BO1436" t="s">
        <v>928</v>
      </c>
      <c r="BP1436">
        <v>0</v>
      </c>
      <c r="BQ1436">
        <v>0</v>
      </c>
      <c r="BR1436">
        <v>0</v>
      </c>
      <c r="BS1436">
        <v>1</v>
      </c>
      <c r="BT1436">
        <v>0</v>
      </c>
      <c r="BU1436">
        <v>0</v>
      </c>
      <c r="BV1436">
        <v>0</v>
      </c>
      <c r="BW1436">
        <v>0</v>
      </c>
      <c r="BX1436">
        <v>0</v>
      </c>
      <c r="BY1436">
        <v>0</v>
      </c>
      <c r="BZ1436">
        <v>0</v>
      </c>
      <c r="CA1436">
        <v>0</v>
      </c>
      <c r="CB1436">
        <v>0</v>
      </c>
      <c r="CC1436">
        <v>0</v>
      </c>
      <c r="CD1436">
        <v>0</v>
      </c>
      <c r="CE1436" t="s">
        <v>137</v>
      </c>
      <c r="CG1436" t="s">
        <v>335</v>
      </c>
      <c r="CI1436" t="s">
        <v>133</v>
      </c>
      <c r="CJ1436" t="s">
        <v>52</v>
      </c>
      <c r="CL1436" t="s">
        <v>52</v>
      </c>
      <c r="CN1436" t="s">
        <v>346</v>
      </c>
      <c r="CP1436">
        <v>10</v>
      </c>
      <c r="CS1436" t="s">
        <v>347</v>
      </c>
    </row>
    <row r="1437" spans="1:98" customFormat="1">
      <c r="A1437">
        <v>198937</v>
      </c>
      <c r="B1437" t="s">
        <v>401</v>
      </c>
      <c r="C1437" t="s">
        <v>360</v>
      </c>
      <c r="D1437">
        <v>1962</v>
      </c>
      <c r="E1437">
        <v>64</v>
      </c>
      <c r="F1437" t="s">
        <v>339</v>
      </c>
      <c r="G1437" t="s">
        <v>85</v>
      </c>
      <c r="H1437" t="s">
        <v>806</v>
      </c>
      <c r="I1437" t="s">
        <v>367</v>
      </c>
      <c r="J1437" t="s">
        <v>325</v>
      </c>
      <c r="K1437" s="329">
        <v>46116.516875000001</v>
      </c>
      <c r="L1437" t="s">
        <v>309</v>
      </c>
      <c r="M1437" t="s">
        <v>366</v>
      </c>
      <c r="N1437" t="s">
        <v>368</v>
      </c>
      <c r="O1437" t="s">
        <v>328</v>
      </c>
      <c r="P1437" t="s">
        <v>329</v>
      </c>
      <c r="R1437" t="s">
        <v>122</v>
      </c>
      <c r="S1437" t="s">
        <v>122</v>
      </c>
      <c r="T1437" t="s">
        <v>343</v>
      </c>
      <c r="U1437" t="s">
        <v>331</v>
      </c>
      <c r="V1437" t="s">
        <v>107</v>
      </c>
      <c r="W1437" t="s">
        <v>513</v>
      </c>
      <c r="X1437">
        <v>0</v>
      </c>
      <c r="Y1437">
        <v>0</v>
      </c>
      <c r="Z1437">
        <v>0</v>
      </c>
      <c r="AA1437">
        <v>0</v>
      </c>
      <c r="AB1437">
        <v>0</v>
      </c>
      <c r="AC1437">
        <v>0</v>
      </c>
      <c r="AD1437">
        <v>0</v>
      </c>
      <c r="AE1437">
        <v>0</v>
      </c>
      <c r="AF1437">
        <v>0</v>
      </c>
      <c r="AG1437">
        <v>0</v>
      </c>
      <c r="AH1437">
        <v>1</v>
      </c>
      <c r="AI1437">
        <v>0</v>
      </c>
      <c r="AJ1437">
        <v>0</v>
      </c>
      <c r="AK1437">
        <v>0</v>
      </c>
      <c r="AL1437">
        <v>0</v>
      </c>
      <c r="AM1437">
        <v>0</v>
      </c>
      <c r="AN1437">
        <v>0</v>
      </c>
      <c r="AO1437">
        <v>0</v>
      </c>
      <c r="AP1437" t="s">
        <v>345</v>
      </c>
      <c r="AQ1437">
        <v>1</v>
      </c>
      <c r="AR1437">
        <v>0</v>
      </c>
      <c r="AS1437">
        <v>0</v>
      </c>
      <c r="AT1437">
        <v>0</v>
      </c>
      <c r="AU1437">
        <v>0</v>
      </c>
      <c r="AV1437">
        <v>0</v>
      </c>
      <c r="AW1437">
        <v>0</v>
      </c>
      <c r="AX1437">
        <v>0</v>
      </c>
      <c r="AY1437" t="s">
        <v>345</v>
      </c>
      <c r="AZ1437">
        <v>1</v>
      </c>
      <c r="BA1437">
        <v>0</v>
      </c>
      <c r="BB1437">
        <v>0</v>
      </c>
      <c r="BC1437">
        <v>0</v>
      </c>
      <c r="BD1437">
        <v>0</v>
      </c>
      <c r="BE1437">
        <v>0</v>
      </c>
      <c r="BF1437">
        <v>0</v>
      </c>
      <c r="BG1437">
        <v>0</v>
      </c>
      <c r="BH1437">
        <v>0</v>
      </c>
      <c r="BK1437" t="s">
        <v>131</v>
      </c>
      <c r="BL1437" t="s">
        <v>131</v>
      </c>
      <c r="BM1437" t="s">
        <v>131</v>
      </c>
      <c r="BN1437" t="s">
        <v>117</v>
      </c>
      <c r="BO1437" t="s">
        <v>928</v>
      </c>
      <c r="BP1437">
        <v>0</v>
      </c>
      <c r="BQ1437">
        <v>0</v>
      </c>
      <c r="BR1437">
        <v>0</v>
      </c>
      <c r="BS1437">
        <v>1</v>
      </c>
      <c r="BT1437">
        <v>0</v>
      </c>
      <c r="BU1437">
        <v>0</v>
      </c>
      <c r="BV1437">
        <v>0</v>
      </c>
      <c r="BW1437">
        <v>0</v>
      </c>
      <c r="BX1437">
        <v>0</v>
      </c>
      <c r="BY1437">
        <v>0</v>
      </c>
      <c r="BZ1437">
        <v>0</v>
      </c>
      <c r="CA1437">
        <v>0</v>
      </c>
      <c r="CB1437">
        <v>0</v>
      </c>
      <c r="CC1437">
        <v>0</v>
      </c>
      <c r="CD1437">
        <v>0</v>
      </c>
      <c r="CE1437" t="s">
        <v>335</v>
      </c>
      <c r="CG1437" t="s">
        <v>335</v>
      </c>
      <c r="CI1437" t="s">
        <v>127</v>
      </c>
      <c r="CJ1437" t="s">
        <v>51</v>
      </c>
      <c r="CL1437" t="s">
        <v>51</v>
      </c>
      <c r="CN1437" t="s">
        <v>346</v>
      </c>
      <c r="CP1437">
        <v>10</v>
      </c>
      <c r="CS1437" t="s">
        <v>347</v>
      </c>
    </row>
    <row r="1438" spans="1:98" customFormat="1">
      <c r="A1438">
        <v>198937</v>
      </c>
      <c r="B1438" t="s">
        <v>401</v>
      </c>
      <c r="C1438" t="s">
        <v>360</v>
      </c>
      <c r="D1438">
        <v>1962</v>
      </c>
      <c r="E1438">
        <v>64</v>
      </c>
      <c r="F1438" t="s">
        <v>339</v>
      </c>
      <c r="G1438" t="s">
        <v>85</v>
      </c>
      <c r="H1438" t="s">
        <v>806</v>
      </c>
      <c r="I1438" t="s">
        <v>367</v>
      </c>
      <c r="J1438" t="s">
        <v>325</v>
      </c>
      <c r="K1438" s="329">
        <v>46116.515231481484</v>
      </c>
      <c r="L1438" t="s">
        <v>309</v>
      </c>
      <c r="M1438" t="s">
        <v>370</v>
      </c>
      <c r="N1438" t="s">
        <v>539</v>
      </c>
      <c r="O1438" t="s">
        <v>377</v>
      </c>
      <c r="P1438" t="s">
        <v>365</v>
      </c>
      <c r="Q1438" t="s">
        <v>304</v>
      </c>
      <c r="R1438" t="s">
        <v>122</v>
      </c>
      <c r="S1438" t="s">
        <v>122</v>
      </c>
      <c r="T1438" t="s">
        <v>343</v>
      </c>
      <c r="U1438" t="s">
        <v>331</v>
      </c>
      <c r="V1438" t="s">
        <v>107</v>
      </c>
      <c r="W1438" t="s">
        <v>513</v>
      </c>
      <c r="X1438">
        <v>0</v>
      </c>
      <c r="Y1438">
        <v>0</v>
      </c>
      <c r="Z1438">
        <v>0</v>
      </c>
      <c r="AA1438">
        <v>0</v>
      </c>
      <c r="AB1438">
        <v>0</v>
      </c>
      <c r="AC1438">
        <v>0</v>
      </c>
      <c r="AD1438">
        <v>0</v>
      </c>
      <c r="AE1438">
        <v>0</v>
      </c>
      <c r="AF1438">
        <v>0</v>
      </c>
      <c r="AG1438">
        <v>0</v>
      </c>
      <c r="AH1438">
        <v>1</v>
      </c>
      <c r="AI1438">
        <v>0</v>
      </c>
      <c r="AJ1438">
        <v>0</v>
      </c>
      <c r="AK1438">
        <v>0</v>
      </c>
      <c r="AL1438">
        <v>0</v>
      </c>
      <c r="AM1438">
        <v>0</v>
      </c>
      <c r="AN1438">
        <v>0</v>
      </c>
      <c r="AO1438">
        <v>0</v>
      </c>
      <c r="AP1438" t="s">
        <v>345</v>
      </c>
      <c r="AQ1438">
        <v>1</v>
      </c>
      <c r="AR1438">
        <v>0</v>
      </c>
      <c r="AS1438">
        <v>0</v>
      </c>
      <c r="AT1438">
        <v>0</v>
      </c>
      <c r="AU1438">
        <v>0</v>
      </c>
      <c r="AV1438">
        <v>0</v>
      </c>
      <c r="AW1438">
        <v>0</v>
      </c>
      <c r="AX1438">
        <v>0</v>
      </c>
      <c r="AY1438" t="s">
        <v>345</v>
      </c>
      <c r="AZ1438">
        <v>1</v>
      </c>
      <c r="BA1438">
        <v>0</v>
      </c>
      <c r="BB1438">
        <v>0</v>
      </c>
      <c r="BC1438">
        <v>0</v>
      </c>
      <c r="BD1438">
        <v>0</v>
      </c>
      <c r="BE1438">
        <v>0</v>
      </c>
      <c r="BF1438">
        <v>0</v>
      </c>
      <c r="BG1438">
        <v>0</v>
      </c>
      <c r="BH1438">
        <v>0</v>
      </c>
      <c r="BK1438" t="s">
        <v>131</v>
      </c>
      <c r="BL1438" t="s">
        <v>131</v>
      </c>
      <c r="BM1438" t="s">
        <v>131</v>
      </c>
      <c r="BN1438" t="s">
        <v>117</v>
      </c>
      <c r="BO1438" t="s">
        <v>928</v>
      </c>
      <c r="BP1438">
        <v>0</v>
      </c>
      <c r="BQ1438">
        <v>0</v>
      </c>
      <c r="BR1438">
        <v>0</v>
      </c>
      <c r="BS1438">
        <v>1</v>
      </c>
      <c r="BT1438">
        <v>0</v>
      </c>
      <c r="BU1438">
        <v>0</v>
      </c>
      <c r="BV1438">
        <v>0</v>
      </c>
      <c r="BW1438">
        <v>0</v>
      </c>
      <c r="BX1438">
        <v>0</v>
      </c>
      <c r="BY1438">
        <v>0</v>
      </c>
      <c r="BZ1438">
        <v>0</v>
      </c>
      <c r="CA1438">
        <v>0</v>
      </c>
      <c r="CB1438">
        <v>0</v>
      </c>
      <c r="CC1438">
        <v>0</v>
      </c>
      <c r="CD1438">
        <v>0</v>
      </c>
      <c r="CE1438" t="s">
        <v>137</v>
      </c>
      <c r="CG1438" t="s">
        <v>335</v>
      </c>
      <c r="CI1438" t="s">
        <v>128</v>
      </c>
      <c r="CJ1438" t="s">
        <v>51</v>
      </c>
      <c r="CL1438" t="s">
        <v>52</v>
      </c>
      <c r="CN1438" t="s">
        <v>346</v>
      </c>
      <c r="CP1438">
        <v>10</v>
      </c>
      <c r="CS1438" t="s">
        <v>347</v>
      </c>
    </row>
    <row r="1439" spans="1:98" customFormat="1">
      <c r="A1439">
        <v>198980</v>
      </c>
      <c r="B1439" t="s">
        <v>321</v>
      </c>
      <c r="C1439" t="s">
        <v>303</v>
      </c>
      <c r="D1439">
        <v>1973</v>
      </c>
      <c r="E1439">
        <v>53</v>
      </c>
      <c r="F1439" t="s">
        <v>58</v>
      </c>
      <c r="G1439" t="s">
        <v>49</v>
      </c>
      <c r="H1439" t="s">
        <v>442</v>
      </c>
      <c r="I1439" t="s">
        <v>367</v>
      </c>
      <c r="J1439" t="s">
        <v>350</v>
      </c>
      <c r="K1439" s="329">
        <v>46116.509259259263</v>
      </c>
      <c r="L1439" t="s">
        <v>309</v>
      </c>
      <c r="M1439" t="s">
        <v>338</v>
      </c>
      <c r="N1439" t="s">
        <v>340</v>
      </c>
      <c r="O1439" t="s">
        <v>341</v>
      </c>
      <c r="P1439" t="s">
        <v>342</v>
      </c>
      <c r="R1439" t="s">
        <v>383</v>
      </c>
      <c r="S1439" t="s">
        <v>125</v>
      </c>
      <c r="T1439" t="s">
        <v>394</v>
      </c>
      <c r="U1439" t="s">
        <v>331</v>
      </c>
      <c r="V1439" t="s">
        <v>108</v>
      </c>
      <c r="W1439" t="s">
        <v>505</v>
      </c>
      <c r="X1439">
        <v>0</v>
      </c>
      <c r="Y1439">
        <v>0</v>
      </c>
      <c r="Z1439">
        <v>0</v>
      </c>
      <c r="AA1439">
        <v>0</v>
      </c>
      <c r="AB1439">
        <v>0</v>
      </c>
      <c r="AC1439">
        <v>1</v>
      </c>
      <c r="AD1439">
        <v>0</v>
      </c>
      <c r="AE1439">
        <v>0</v>
      </c>
      <c r="AF1439">
        <v>0</v>
      </c>
      <c r="AG1439">
        <v>0</v>
      </c>
      <c r="AH1439">
        <v>0</v>
      </c>
      <c r="AI1439">
        <v>0</v>
      </c>
      <c r="AJ1439">
        <v>0</v>
      </c>
      <c r="AK1439">
        <v>0</v>
      </c>
      <c r="AL1439">
        <v>0</v>
      </c>
      <c r="AM1439">
        <v>0</v>
      </c>
      <c r="AN1439">
        <v>0</v>
      </c>
      <c r="AO1439">
        <v>0</v>
      </c>
      <c r="AP1439" t="s">
        <v>345</v>
      </c>
      <c r="AQ1439">
        <v>1</v>
      </c>
      <c r="AR1439">
        <v>0</v>
      </c>
      <c r="AS1439">
        <v>0</v>
      </c>
      <c r="AT1439">
        <v>0</v>
      </c>
      <c r="AU1439">
        <v>0</v>
      </c>
      <c r="AV1439">
        <v>0</v>
      </c>
      <c r="AW1439">
        <v>0</v>
      </c>
      <c r="AX1439">
        <v>0</v>
      </c>
      <c r="AY1439" t="s">
        <v>345</v>
      </c>
      <c r="AZ1439">
        <v>1</v>
      </c>
      <c r="BA1439">
        <v>0</v>
      </c>
      <c r="BB1439">
        <v>0</v>
      </c>
      <c r="BC1439">
        <v>0</v>
      </c>
      <c r="BD1439">
        <v>0</v>
      </c>
      <c r="BE1439">
        <v>0</v>
      </c>
      <c r="BF1439">
        <v>0</v>
      </c>
      <c r="BG1439">
        <v>0</v>
      </c>
      <c r="BH1439">
        <v>0</v>
      </c>
      <c r="BI1439" t="s">
        <v>53</v>
      </c>
      <c r="BK1439" t="s">
        <v>386</v>
      </c>
      <c r="BL1439" t="s">
        <v>128</v>
      </c>
      <c r="BM1439" t="s">
        <v>128</v>
      </c>
      <c r="BN1439" t="s">
        <v>119</v>
      </c>
      <c r="BO1439" t="s">
        <v>923</v>
      </c>
      <c r="BP1439">
        <v>0</v>
      </c>
      <c r="BQ1439">
        <v>1</v>
      </c>
      <c r="BR1439">
        <v>0</v>
      </c>
      <c r="BS1439">
        <v>0</v>
      </c>
      <c r="BT1439">
        <v>0</v>
      </c>
      <c r="BU1439">
        <v>0</v>
      </c>
      <c r="BV1439">
        <v>0</v>
      </c>
      <c r="BW1439">
        <v>0</v>
      </c>
      <c r="BX1439">
        <v>0</v>
      </c>
      <c r="BY1439">
        <v>0</v>
      </c>
      <c r="BZ1439">
        <v>0</v>
      </c>
      <c r="CA1439">
        <v>0</v>
      </c>
      <c r="CB1439">
        <v>0</v>
      </c>
      <c r="CC1439">
        <v>0</v>
      </c>
      <c r="CD1439">
        <v>0</v>
      </c>
      <c r="CE1439" t="s">
        <v>335</v>
      </c>
      <c r="CG1439" t="s">
        <v>335</v>
      </c>
      <c r="CI1439" t="s">
        <v>128</v>
      </c>
      <c r="CJ1439" t="s">
        <v>53</v>
      </c>
      <c r="CL1439" t="s">
        <v>53</v>
      </c>
      <c r="CN1439" t="s">
        <v>346</v>
      </c>
      <c r="CP1439">
        <v>5</v>
      </c>
    </row>
    <row r="1440" spans="1:98" customFormat="1">
      <c r="A1440">
        <v>198979</v>
      </c>
      <c r="B1440" t="s">
        <v>468</v>
      </c>
      <c r="C1440" t="s">
        <v>322</v>
      </c>
      <c r="D1440">
        <v>1961</v>
      </c>
      <c r="E1440">
        <v>65</v>
      </c>
      <c r="F1440" t="s">
        <v>339</v>
      </c>
      <c r="G1440" t="s">
        <v>49</v>
      </c>
      <c r="H1440" t="s">
        <v>442</v>
      </c>
      <c r="I1440" t="s">
        <v>402</v>
      </c>
      <c r="J1440" t="s">
        <v>350</v>
      </c>
      <c r="K1440" s="329">
        <v>46116.506030092591</v>
      </c>
      <c r="L1440" t="s">
        <v>309</v>
      </c>
      <c r="M1440" t="s">
        <v>468</v>
      </c>
      <c r="N1440" t="s">
        <v>469</v>
      </c>
      <c r="O1440" t="s">
        <v>415</v>
      </c>
      <c r="P1440" t="s">
        <v>382</v>
      </c>
      <c r="R1440" t="s">
        <v>383</v>
      </c>
      <c r="S1440" t="s">
        <v>121</v>
      </c>
      <c r="T1440" t="s">
        <v>121</v>
      </c>
      <c r="U1440" t="s">
        <v>331</v>
      </c>
      <c r="V1440" t="s">
        <v>107</v>
      </c>
      <c r="W1440" t="s">
        <v>524</v>
      </c>
      <c r="X1440">
        <v>0</v>
      </c>
      <c r="Y1440">
        <v>1</v>
      </c>
      <c r="Z1440">
        <v>0</v>
      </c>
      <c r="AA1440">
        <v>0</v>
      </c>
      <c r="AB1440">
        <v>0</v>
      </c>
      <c r="AC1440">
        <v>0</v>
      </c>
      <c r="AD1440">
        <v>0</v>
      </c>
      <c r="AE1440">
        <v>0</v>
      </c>
      <c r="AF1440">
        <v>0</v>
      </c>
      <c r="AG1440">
        <v>0</v>
      </c>
      <c r="AH1440">
        <v>0</v>
      </c>
      <c r="AI1440">
        <v>0</v>
      </c>
      <c r="AJ1440">
        <v>0</v>
      </c>
      <c r="AK1440">
        <v>0</v>
      </c>
      <c r="AL1440">
        <v>0</v>
      </c>
      <c r="AM1440">
        <v>0</v>
      </c>
      <c r="AN1440">
        <v>0</v>
      </c>
      <c r="AO1440">
        <v>0</v>
      </c>
      <c r="AP1440" t="s">
        <v>345</v>
      </c>
      <c r="AQ1440">
        <v>1</v>
      </c>
      <c r="AR1440">
        <v>0</v>
      </c>
      <c r="AS1440">
        <v>0</v>
      </c>
      <c r="AT1440">
        <v>0</v>
      </c>
      <c r="AU1440">
        <v>0</v>
      </c>
      <c r="AV1440">
        <v>0</v>
      </c>
      <c r="AW1440">
        <v>0</v>
      </c>
      <c r="AX1440">
        <v>0</v>
      </c>
      <c r="AY1440" t="s">
        <v>345</v>
      </c>
      <c r="AZ1440">
        <v>1</v>
      </c>
      <c r="BA1440">
        <v>0</v>
      </c>
      <c r="BB1440">
        <v>0</v>
      </c>
      <c r="BC1440">
        <v>0</v>
      </c>
      <c r="BD1440">
        <v>0</v>
      </c>
      <c r="BE1440">
        <v>0</v>
      </c>
      <c r="BF1440">
        <v>0</v>
      </c>
      <c r="BG1440">
        <v>0</v>
      </c>
      <c r="BH1440">
        <v>0</v>
      </c>
      <c r="BI1440" t="s">
        <v>53</v>
      </c>
      <c r="BK1440" t="s">
        <v>128</v>
      </c>
      <c r="BL1440" t="s">
        <v>128</v>
      </c>
      <c r="BM1440" t="s">
        <v>128</v>
      </c>
      <c r="BN1440" t="s">
        <v>118</v>
      </c>
      <c r="BO1440" t="s">
        <v>924</v>
      </c>
      <c r="BP1440">
        <v>0</v>
      </c>
      <c r="BQ1440">
        <v>0</v>
      </c>
      <c r="BR1440">
        <v>0</v>
      </c>
      <c r="BS1440">
        <v>0</v>
      </c>
      <c r="BT1440">
        <v>0</v>
      </c>
      <c r="BU1440">
        <v>1</v>
      </c>
      <c r="BV1440">
        <v>0</v>
      </c>
      <c r="BW1440">
        <v>0</v>
      </c>
      <c r="BX1440">
        <v>0</v>
      </c>
      <c r="BY1440">
        <v>0</v>
      </c>
      <c r="BZ1440">
        <v>0</v>
      </c>
      <c r="CA1440">
        <v>0</v>
      </c>
      <c r="CB1440">
        <v>0</v>
      </c>
      <c r="CC1440">
        <v>0</v>
      </c>
      <c r="CD1440">
        <v>0</v>
      </c>
      <c r="CE1440" t="s">
        <v>335</v>
      </c>
      <c r="CG1440" t="s">
        <v>139</v>
      </c>
      <c r="CI1440" t="s">
        <v>128</v>
      </c>
      <c r="CJ1440" t="s">
        <v>52</v>
      </c>
      <c r="CL1440" t="s">
        <v>53</v>
      </c>
      <c r="CN1440" t="s">
        <v>346</v>
      </c>
      <c r="CP1440">
        <v>3</v>
      </c>
      <c r="CS1440" t="s">
        <v>400</v>
      </c>
    </row>
    <row r="1441" spans="1:98" customFormat="1">
      <c r="A1441">
        <v>198977</v>
      </c>
      <c r="B1441" t="s">
        <v>356</v>
      </c>
      <c r="C1441" t="s">
        <v>360</v>
      </c>
      <c r="D1441">
        <v>1989</v>
      </c>
      <c r="E1441">
        <v>37</v>
      </c>
      <c r="F1441" t="s">
        <v>57</v>
      </c>
      <c r="G1441" t="s">
        <v>91</v>
      </c>
      <c r="H1441" t="s">
        <v>3673</v>
      </c>
      <c r="I1441" t="s">
        <v>478</v>
      </c>
      <c r="J1441" t="s">
        <v>325</v>
      </c>
      <c r="K1441" s="329">
        <v>46116.499618055554</v>
      </c>
      <c r="L1441" t="s">
        <v>309</v>
      </c>
      <c r="M1441" t="s">
        <v>356</v>
      </c>
      <c r="N1441" t="s">
        <v>357</v>
      </c>
      <c r="O1441" t="s">
        <v>358</v>
      </c>
      <c r="P1441" t="s">
        <v>329</v>
      </c>
      <c r="R1441" t="s">
        <v>122</v>
      </c>
      <c r="S1441" t="s">
        <v>122</v>
      </c>
      <c r="T1441" t="s">
        <v>343</v>
      </c>
      <c r="U1441" t="s">
        <v>331</v>
      </c>
      <c r="V1441" t="s">
        <v>111</v>
      </c>
      <c r="W1441" t="s">
        <v>685</v>
      </c>
      <c r="X1441">
        <v>0</v>
      </c>
      <c r="Y1441">
        <v>0</v>
      </c>
      <c r="Z1441">
        <v>0</v>
      </c>
      <c r="AA1441">
        <v>0</v>
      </c>
      <c r="AB1441">
        <v>1</v>
      </c>
      <c r="AC1441">
        <v>1</v>
      </c>
      <c r="AD1441">
        <v>0</v>
      </c>
      <c r="AE1441">
        <v>0</v>
      </c>
      <c r="AF1441">
        <v>0</v>
      </c>
      <c r="AG1441">
        <v>0</v>
      </c>
      <c r="AH1441">
        <v>0</v>
      </c>
      <c r="AI1441">
        <v>0</v>
      </c>
      <c r="AJ1441">
        <v>0</v>
      </c>
      <c r="AK1441">
        <v>0</v>
      </c>
      <c r="AL1441">
        <v>0</v>
      </c>
      <c r="AM1441">
        <v>0</v>
      </c>
      <c r="AN1441">
        <v>0</v>
      </c>
      <c r="AO1441">
        <v>0</v>
      </c>
      <c r="AP1441" t="s">
        <v>345</v>
      </c>
      <c r="AQ1441">
        <v>1</v>
      </c>
      <c r="AR1441">
        <v>0</v>
      </c>
      <c r="AS1441">
        <v>0</v>
      </c>
      <c r="AT1441">
        <v>0</v>
      </c>
      <c r="AU1441">
        <v>0</v>
      </c>
      <c r="AV1441">
        <v>0</v>
      </c>
      <c r="AW1441">
        <v>0</v>
      </c>
      <c r="AX1441">
        <v>0</v>
      </c>
      <c r="AY1441" t="s">
        <v>345</v>
      </c>
      <c r="AZ1441">
        <v>1</v>
      </c>
      <c r="BA1441">
        <v>0</v>
      </c>
      <c r="BB1441">
        <v>0</v>
      </c>
      <c r="BC1441">
        <v>0</v>
      </c>
      <c r="BD1441">
        <v>0</v>
      </c>
      <c r="BE1441">
        <v>0</v>
      </c>
      <c r="BF1441">
        <v>0</v>
      </c>
      <c r="BG1441">
        <v>0</v>
      </c>
      <c r="BH1441">
        <v>0</v>
      </c>
      <c r="BK1441" t="s">
        <v>133</v>
      </c>
      <c r="BL1441" t="s">
        <v>132</v>
      </c>
      <c r="BM1441" t="s">
        <v>132</v>
      </c>
      <c r="BN1441" t="s">
        <v>117</v>
      </c>
      <c r="BO1441" t="s">
        <v>923</v>
      </c>
      <c r="BP1441">
        <v>0</v>
      </c>
      <c r="BQ1441">
        <v>1</v>
      </c>
      <c r="BR1441">
        <v>0</v>
      </c>
      <c r="BS1441">
        <v>0</v>
      </c>
      <c r="BT1441">
        <v>0</v>
      </c>
      <c r="BU1441">
        <v>0</v>
      </c>
      <c r="BV1441">
        <v>0</v>
      </c>
      <c r="BW1441">
        <v>0</v>
      </c>
      <c r="BX1441">
        <v>0</v>
      </c>
      <c r="BY1441">
        <v>0</v>
      </c>
      <c r="BZ1441">
        <v>0</v>
      </c>
      <c r="CA1441">
        <v>0</v>
      </c>
      <c r="CB1441">
        <v>0</v>
      </c>
      <c r="CC1441">
        <v>0</v>
      </c>
      <c r="CD1441">
        <v>0</v>
      </c>
      <c r="CE1441" t="s">
        <v>335</v>
      </c>
      <c r="CG1441" t="s">
        <v>335</v>
      </c>
      <c r="CI1441" t="s">
        <v>131</v>
      </c>
      <c r="CJ1441" t="s">
        <v>52</v>
      </c>
      <c r="CL1441" t="s">
        <v>52</v>
      </c>
      <c r="CN1441" t="s">
        <v>346</v>
      </c>
      <c r="CP1441">
        <v>8</v>
      </c>
    </row>
    <row r="1442" spans="1:98" customFormat="1">
      <c r="A1442">
        <v>198974</v>
      </c>
      <c r="B1442" t="s">
        <v>514</v>
      </c>
      <c r="C1442" t="s">
        <v>360</v>
      </c>
      <c r="D1442">
        <v>1965</v>
      </c>
      <c r="E1442">
        <v>61</v>
      </c>
      <c r="F1442" t="s">
        <v>339</v>
      </c>
      <c r="G1442" t="s">
        <v>71</v>
      </c>
      <c r="H1442" t="s">
        <v>779</v>
      </c>
      <c r="I1442" t="s">
        <v>361</v>
      </c>
      <c r="J1442" t="s">
        <v>350</v>
      </c>
      <c r="K1442" s="329">
        <v>46116.493634259263</v>
      </c>
      <c r="L1442" t="s">
        <v>309</v>
      </c>
      <c r="M1442" t="s">
        <v>602</v>
      </c>
      <c r="N1442" t="s">
        <v>649</v>
      </c>
      <c r="O1442" t="s">
        <v>352</v>
      </c>
      <c r="P1442" t="s">
        <v>353</v>
      </c>
      <c r="R1442" t="s">
        <v>122</v>
      </c>
      <c r="S1442" t="s">
        <v>121</v>
      </c>
      <c r="T1442" t="s">
        <v>121</v>
      </c>
      <c r="U1442" t="s">
        <v>372</v>
      </c>
      <c r="V1442" t="s">
        <v>105</v>
      </c>
      <c r="W1442" t="s">
        <v>384</v>
      </c>
      <c r="X1442">
        <v>0</v>
      </c>
      <c r="Y1442">
        <v>0</v>
      </c>
      <c r="Z1442">
        <v>0</v>
      </c>
      <c r="AA1442">
        <v>0</v>
      </c>
      <c r="AB1442">
        <v>1</v>
      </c>
      <c r="AC1442">
        <v>0</v>
      </c>
      <c r="AD1442">
        <v>0</v>
      </c>
      <c r="AE1442">
        <v>0</v>
      </c>
      <c r="AF1442">
        <v>0</v>
      </c>
      <c r="AG1442">
        <v>0</v>
      </c>
      <c r="AH1442">
        <v>0</v>
      </c>
      <c r="AI1442">
        <v>0</v>
      </c>
      <c r="AJ1442">
        <v>0</v>
      </c>
      <c r="AK1442">
        <v>0</v>
      </c>
      <c r="AL1442">
        <v>0</v>
      </c>
      <c r="AM1442">
        <v>0</v>
      </c>
      <c r="AN1442">
        <v>0</v>
      </c>
      <c r="AO1442">
        <v>0</v>
      </c>
      <c r="AP1442" t="s">
        <v>408</v>
      </c>
      <c r="AQ1442">
        <v>0</v>
      </c>
      <c r="AR1442">
        <v>0</v>
      </c>
      <c r="AS1442">
        <v>0</v>
      </c>
      <c r="AT1442">
        <v>0</v>
      </c>
      <c r="AU1442">
        <v>1</v>
      </c>
      <c r="AV1442">
        <v>0</v>
      </c>
      <c r="AW1442">
        <v>0</v>
      </c>
      <c r="AX1442">
        <v>0</v>
      </c>
      <c r="AY1442" t="s">
        <v>433</v>
      </c>
      <c r="AZ1442">
        <v>0</v>
      </c>
      <c r="BA1442">
        <v>0</v>
      </c>
      <c r="BB1442">
        <v>0</v>
      </c>
      <c r="BC1442">
        <v>0</v>
      </c>
      <c r="BD1442">
        <v>1</v>
      </c>
      <c r="BE1442">
        <v>0</v>
      </c>
      <c r="BF1442">
        <v>0</v>
      </c>
      <c r="BG1442">
        <v>0</v>
      </c>
      <c r="BH1442">
        <v>0</v>
      </c>
      <c r="BI1442" t="s">
        <v>51</v>
      </c>
      <c r="BJ1442" t="s">
        <v>3556</v>
      </c>
      <c r="BK1442" t="s">
        <v>130</v>
      </c>
      <c r="BL1442" t="s">
        <v>132</v>
      </c>
      <c r="BM1442" t="s">
        <v>131</v>
      </c>
      <c r="BN1442" t="s">
        <v>117</v>
      </c>
      <c r="BO1442" t="s">
        <v>924</v>
      </c>
      <c r="BP1442">
        <v>0</v>
      </c>
      <c r="BQ1442">
        <v>0</v>
      </c>
      <c r="BR1442">
        <v>0</v>
      </c>
      <c r="BS1442">
        <v>0</v>
      </c>
      <c r="BT1442">
        <v>0</v>
      </c>
      <c r="BU1442">
        <v>1</v>
      </c>
      <c r="BV1442">
        <v>0</v>
      </c>
      <c r="BW1442">
        <v>0</v>
      </c>
      <c r="BX1442">
        <v>0</v>
      </c>
      <c r="BY1442">
        <v>0</v>
      </c>
      <c r="BZ1442">
        <v>0</v>
      </c>
      <c r="CA1442">
        <v>0</v>
      </c>
      <c r="CB1442">
        <v>0</v>
      </c>
      <c r="CC1442">
        <v>0</v>
      </c>
      <c r="CD1442">
        <v>0</v>
      </c>
      <c r="CE1442" t="s">
        <v>138</v>
      </c>
      <c r="CG1442" t="s">
        <v>137</v>
      </c>
      <c r="CI1442" t="s">
        <v>130</v>
      </c>
      <c r="CJ1442" t="s">
        <v>51</v>
      </c>
      <c r="CL1442" t="s">
        <v>52</v>
      </c>
      <c r="CM1442" t="s">
        <v>3897</v>
      </c>
      <c r="CN1442" t="s">
        <v>346</v>
      </c>
      <c r="CP1442">
        <v>10</v>
      </c>
      <c r="CQ1442" t="s">
        <v>3898</v>
      </c>
      <c r="CS1442" t="s">
        <v>337</v>
      </c>
      <c r="CT1442" t="s">
        <v>3899</v>
      </c>
    </row>
    <row r="1443" spans="1:98" customFormat="1">
      <c r="A1443">
        <v>198976</v>
      </c>
      <c r="B1443" t="s">
        <v>589</v>
      </c>
      <c r="C1443" t="s">
        <v>360</v>
      </c>
      <c r="D1443">
        <v>1963</v>
      </c>
      <c r="E1443">
        <v>63</v>
      </c>
      <c r="F1443" t="s">
        <v>339</v>
      </c>
      <c r="G1443" t="s">
        <v>83</v>
      </c>
      <c r="H1443" t="s">
        <v>849</v>
      </c>
      <c r="I1443" t="s">
        <v>361</v>
      </c>
      <c r="J1443" t="s">
        <v>325</v>
      </c>
      <c r="K1443" s="329">
        <v>46116.485937500001</v>
      </c>
      <c r="L1443" t="s">
        <v>309</v>
      </c>
      <c r="M1443" t="s">
        <v>589</v>
      </c>
      <c r="N1443" t="s">
        <v>590</v>
      </c>
      <c r="O1443" t="s">
        <v>341</v>
      </c>
      <c r="P1443" t="s">
        <v>342</v>
      </c>
      <c r="R1443" t="s">
        <v>122</v>
      </c>
      <c r="S1443" t="s">
        <v>122</v>
      </c>
      <c r="T1443" t="s">
        <v>394</v>
      </c>
      <c r="U1443" t="s">
        <v>331</v>
      </c>
      <c r="V1443" t="s">
        <v>105</v>
      </c>
      <c r="W1443" t="s">
        <v>1522</v>
      </c>
      <c r="X1443">
        <v>1</v>
      </c>
      <c r="Y1443">
        <v>0</v>
      </c>
      <c r="Z1443">
        <v>1</v>
      </c>
      <c r="AA1443">
        <v>0</v>
      </c>
      <c r="AB1443">
        <v>0</v>
      </c>
      <c r="AC1443">
        <v>0</v>
      </c>
      <c r="AD1443">
        <v>0</v>
      </c>
      <c r="AE1443">
        <v>0</v>
      </c>
      <c r="AF1443">
        <v>0</v>
      </c>
      <c r="AG1443">
        <v>0</v>
      </c>
      <c r="AH1443">
        <v>0</v>
      </c>
      <c r="AI1443">
        <v>0</v>
      </c>
      <c r="AJ1443">
        <v>0</v>
      </c>
      <c r="AK1443">
        <v>0</v>
      </c>
      <c r="AL1443">
        <v>0</v>
      </c>
      <c r="AM1443">
        <v>0</v>
      </c>
      <c r="AN1443">
        <v>0</v>
      </c>
      <c r="AO1443" t="s">
        <v>3900</v>
      </c>
      <c r="AP1443" t="s">
        <v>345</v>
      </c>
      <c r="AQ1443">
        <v>1</v>
      </c>
      <c r="AR1443">
        <v>0</v>
      </c>
      <c r="AS1443">
        <v>0</v>
      </c>
      <c r="AT1443">
        <v>0</v>
      </c>
      <c r="AU1443">
        <v>0</v>
      </c>
      <c r="AV1443">
        <v>0</v>
      </c>
      <c r="AW1443">
        <v>0</v>
      </c>
      <c r="AX1443">
        <v>0</v>
      </c>
      <c r="AY1443" t="s">
        <v>345</v>
      </c>
      <c r="AZ1443">
        <v>1</v>
      </c>
      <c r="BA1443">
        <v>0</v>
      </c>
      <c r="BB1443">
        <v>0</v>
      </c>
      <c r="BC1443">
        <v>0</v>
      </c>
      <c r="BD1443">
        <v>0</v>
      </c>
      <c r="BE1443">
        <v>0</v>
      </c>
      <c r="BF1443">
        <v>0</v>
      </c>
      <c r="BG1443">
        <v>0</v>
      </c>
      <c r="BH1443">
        <v>0</v>
      </c>
      <c r="BK1443" t="s">
        <v>131</v>
      </c>
      <c r="BL1443" t="s">
        <v>128</v>
      </c>
      <c r="BM1443" t="s">
        <v>131</v>
      </c>
      <c r="BN1443" t="s">
        <v>118</v>
      </c>
      <c r="BO1443" t="s">
        <v>924</v>
      </c>
      <c r="BP1443">
        <v>0</v>
      </c>
      <c r="BQ1443">
        <v>0</v>
      </c>
      <c r="BR1443">
        <v>0</v>
      </c>
      <c r="BS1443">
        <v>0</v>
      </c>
      <c r="BT1443">
        <v>0</v>
      </c>
      <c r="BU1443">
        <v>1</v>
      </c>
      <c r="BV1443">
        <v>0</v>
      </c>
      <c r="BW1443">
        <v>0</v>
      </c>
      <c r="BX1443">
        <v>0</v>
      </c>
      <c r="BY1443">
        <v>0</v>
      </c>
      <c r="BZ1443">
        <v>0</v>
      </c>
      <c r="CA1443">
        <v>0</v>
      </c>
      <c r="CB1443">
        <v>0</v>
      </c>
      <c r="CC1443">
        <v>0</v>
      </c>
      <c r="CD1443">
        <v>0</v>
      </c>
      <c r="CE1443" t="s">
        <v>177</v>
      </c>
      <c r="CF1443" t="s">
        <v>3901</v>
      </c>
      <c r="CG1443" t="s">
        <v>159</v>
      </c>
      <c r="CI1443" t="s">
        <v>127</v>
      </c>
      <c r="CJ1443" t="s">
        <v>53</v>
      </c>
      <c r="CK1443" t="s">
        <v>3902</v>
      </c>
      <c r="CL1443" t="s">
        <v>52</v>
      </c>
      <c r="CM1443" t="s">
        <v>3903</v>
      </c>
      <c r="CN1443" t="s">
        <v>346</v>
      </c>
      <c r="CP1443">
        <v>5</v>
      </c>
      <c r="CQ1443" t="s">
        <v>3904</v>
      </c>
      <c r="CR1443" t="s">
        <v>3905</v>
      </c>
      <c r="CS1443" t="s">
        <v>337</v>
      </c>
      <c r="CT1443" t="s">
        <v>3906</v>
      </c>
    </row>
    <row r="1444" spans="1:98" customFormat="1">
      <c r="A1444">
        <v>198975</v>
      </c>
      <c r="B1444" t="s">
        <v>1363</v>
      </c>
      <c r="C1444" t="s">
        <v>322</v>
      </c>
      <c r="D1444">
        <v>1955</v>
      </c>
      <c r="E1444">
        <v>71</v>
      </c>
      <c r="F1444" t="s">
        <v>376</v>
      </c>
      <c r="G1444" t="s">
        <v>75</v>
      </c>
      <c r="H1444" t="s">
        <v>915</v>
      </c>
      <c r="I1444" t="s">
        <v>397</v>
      </c>
      <c r="J1444" t="s">
        <v>325</v>
      </c>
      <c r="K1444" s="329">
        <v>46116.47</v>
      </c>
      <c r="L1444" t="s">
        <v>309</v>
      </c>
      <c r="M1444" t="s">
        <v>1363</v>
      </c>
      <c r="N1444" t="s">
        <v>1364</v>
      </c>
      <c r="O1444" t="s">
        <v>459</v>
      </c>
      <c r="P1444" t="s">
        <v>353</v>
      </c>
      <c r="Q1444" t="s">
        <v>305</v>
      </c>
      <c r="R1444" t="s">
        <v>383</v>
      </c>
      <c r="S1444" t="s">
        <v>121</v>
      </c>
      <c r="T1444" t="s">
        <v>121</v>
      </c>
      <c r="U1444" t="s">
        <v>915</v>
      </c>
      <c r="V1444" t="s">
        <v>111</v>
      </c>
      <c r="W1444" t="s">
        <v>557</v>
      </c>
      <c r="X1444">
        <v>0</v>
      </c>
      <c r="Y1444">
        <v>0</v>
      </c>
      <c r="Z1444">
        <v>0</v>
      </c>
      <c r="AA1444">
        <v>0</v>
      </c>
      <c r="AB1444">
        <v>0</v>
      </c>
      <c r="AC1444">
        <v>0</v>
      </c>
      <c r="AD1444">
        <v>0</v>
      </c>
      <c r="AE1444">
        <v>0</v>
      </c>
      <c r="AF1444">
        <v>1</v>
      </c>
      <c r="AG1444">
        <v>0</v>
      </c>
      <c r="AH1444">
        <v>0</v>
      </c>
      <c r="AI1444">
        <v>0</v>
      </c>
      <c r="AJ1444">
        <v>0</v>
      </c>
      <c r="AK1444">
        <v>0</v>
      </c>
      <c r="AL1444">
        <v>0</v>
      </c>
      <c r="AM1444">
        <v>0</v>
      </c>
      <c r="AN1444">
        <v>0</v>
      </c>
      <c r="AO1444">
        <v>0</v>
      </c>
      <c r="AP1444" t="s">
        <v>345</v>
      </c>
      <c r="AQ1444">
        <v>1</v>
      </c>
      <c r="AR1444">
        <v>0</v>
      </c>
      <c r="AS1444">
        <v>0</v>
      </c>
      <c r="AT1444">
        <v>0</v>
      </c>
      <c r="AU1444">
        <v>0</v>
      </c>
      <c r="AV1444">
        <v>0</v>
      </c>
      <c r="AW1444">
        <v>0</v>
      </c>
      <c r="AX1444">
        <v>0</v>
      </c>
      <c r="AY1444" t="s">
        <v>345</v>
      </c>
      <c r="AZ1444">
        <v>1</v>
      </c>
      <c r="BA1444">
        <v>0</v>
      </c>
      <c r="BB1444">
        <v>0</v>
      </c>
      <c r="BC1444">
        <v>0</v>
      </c>
      <c r="BD1444">
        <v>0</v>
      </c>
      <c r="BE1444">
        <v>0</v>
      </c>
      <c r="BF1444">
        <v>0</v>
      </c>
      <c r="BG1444">
        <v>0</v>
      </c>
      <c r="BH1444">
        <v>0</v>
      </c>
      <c r="BI1444" t="s">
        <v>51</v>
      </c>
      <c r="BK1444" t="s">
        <v>386</v>
      </c>
      <c r="BL1444" t="s">
        <v>130</v>
      </c>
      <c r="BM1444" t="s">
        <v>130</v>
      </c>
      <c r="BN1444" t="s">
        <v>117</v>
      </c>
      <c r="BO1444" t="s">
        <v>924</v>
      </c>
      <c r="BP1444">
        <v>0</v>
      </c>
      <c r="BQ1444">
        <v>0</v>
      </c>
      <c r="BR1444">
        <v>0</v>
      </c>
      <c r="BS1444">
        <v>0</v>
      </c>
      <c r="BT1444">
        <v>0</v>
      </c>
      <c r="BU1444">
        <v>1</v>
      </c>
      <c r="BV1444">
        <v>0</v>
      </c>
      <c r="BW1444">
        <v>0</v>
      </c>
      <c r="BX1444">
        <v>0</v>
      </c>
      <c r="BY1444">
        <v>0</v>
      </c>
      <c r="BZ1444">
        <v>0</v>
      </c>
      <c r="CA1444">
        <v>0</v>
      </c>
      <c r="CB1444">
        <v>0</v>
      </c>
      <c r="CC1444">
        <v>0</v>
      </c>
      <c r="CD1444">
        <v>0</v>
      </c>
      <c r="CE1444" t="s">
        <v>335</v>
      </c>
      <c r="CG1444" t="s">
        <v>335</v>
      </c>
      <c r="CI1444" t="s">
        <v>130</v>
      </c>
      <c r="CJ1444" t="s">
        <v>51</v>
      </c>
      <c r="CL1444" t="s">
        <v>52</v>
      </c>
      <c r="CN1444" t="s">
        <v>346</v>
      </c>
      <c r="CP1444">
        <v>8</v>
      </c>
    </row>
    <row r="1445" spans="1:98" customFormat="1">
      <c r="A1445">
        <v>175038</v>
      </c>
      <c r="B1445" t="s">
        <v>356</v>
      </c>
      <c r="C1445" t="s">
        <v>322</v>
      </c>
      <c r="D1445">
        <v>1960</v>
      </c>
      <c r="E1445">
        <v>66</v>
      </c>
      <c r="F1445" t="s">
        <v>339</v>
      </c>
      <c r="G1445" t="s">
        <v>70</v>
      </c>
      <c r="H1445" t="s">
        <v>1104</v>
      </c>
      <c r="I1445" t="s">
        <v>478</v>
      </c>
      <c r="J1445" t="s">
        <v>325</v>
      </c>
      <c r="K1445" s="329">
        <v>46116.468460648146</v>
      </c>
      <c r="L1445" t="s">
        <v>309</v>
      </c>
      <c r="M1445" t="s">
        <v>568</v>
      </c>
      <c r="N1445" t="s">
        <v>1397</v>
      </c>
      <c r="O1445" t="s">
        <v>492</v>
      </c>
      <c r="P1445" t="s">
        <v>382</v>
      </c>
      <c r="R1445" t="s">
        <v>125</v>
      </c>
      <c r="S1445" t="s">
        <v>125</v>
      </c>
      <c r="T1445" t="s">
        <v>330</v>
      </c>
      <c r="U1445" t="s">
        <v>331</v>
      </c>
      <c r="V1445" t="s">
        <v>107</v>
      </c>
      <c r="W1445" t="s">
        <v>744</v>
      </c>
      <c r="X1445">
        <v>0</v>
      </c>
      <c r="Y1445">
        <v>1</v>
      </c>
      <c r="Z1445">
        <v>1</v>
      </c>
      <c r="AA1445">
        <v>1</v>
      </c>
      <c r="AB1445">
        <v>1</v>
      </c>
      <c r="AC1445">
        <v>0</v>
      </c>
      <c r="AD1445">
        <v>0</v>
      </c>
      <c r="AE1445">
        <v>0</v>
      </c>
      <c r="AF1445">
        <v>0</v>
      </c>
      <c r="AG1445">
        <v>0</v>
      </c>
      <c r="AH1445">
        <v>0</v>
      </c>
      <c r="AI1445">
        <v>0</v>
      </c>
      <c r="AJ1445">
        <v>0</v>
      </c>
      <c r="AK1445">
        <v>0</v>
      </c>
      <c r="AL1445">
        <v>0</v>
      </c>
      <c r="AM1445">
        <v>0</v>
      </c>
      <c r="AN1445">
        <v>0</v>
      </c>
      <c r="AO1445">
        <v>0</v>
      </c>
      <c r="AP1445" t="s">
        <v>510</v>
      </c>
      <c r="AQ1445">
        <v>0</v>
      </c>
      <c r="AR1445">
        <v>0</v>
      </c>
      <c r="AS1445">
        <v>1</v>
      </c>
      <c r="AT1445">
        <v>0</v>
      </c>
      <c r="AU1445">
        <v>0</v>
      </c>
      <c r="AV1445">
        <v>0</v>
      </c>
      <c r="AW1445">
        <v>0</v>
      </c>
      <c r="AX1445">
        <v>0</v>
      </c>
      <c r="AY1445" t="s">
        <v>375</v>
      </c>
      <c r="AZ1445">
        <v>0</v>
      </c>
      <c r="BA1445">
        <v>1</v>
      </c>
      <c r="BB1445">
        <v>0</v>
      </c>
      <c r="BC1445">
        <v>0</v>
      </c>
      <c r="BD1445">
        <v>0</v>
      </c>
      <c r="BE1445">
        <v>0</v>
      </c>
      <c r="BF1445">
        <v>0</v>
      </c>
      <c r="BG1445">
        <v>0</v>
      </c>
      <c r="BH1445">
        <v>0</v>
      </c>
      <c r="BI1445" t="s">
        <v>52</v>
      </c>
      <c r="BK1445" t="s">
        <v>131</v>
      </c>
      <c r="BL1445" t="s">
        <v>133</v>
      </c>
      <c r="BM1445" t="s">
        <v>132</v>
      </c>
      <c r="BN1445" t="s">
        <v>118</v>
      </c>
      <c r="BO1445" t="s">
        <v>930</v>
      </c>
      <c r="BP1445">
        <v>1</v>
      </c>
      <c r="BQ1445">
        <v>0</v>
      </c>
      <c r="BR1445">
        <v>0</v>
      </c>
      <c r="BS1445">
        <v>1</v>
      </c>
      <c r="BT1445">
        <v>0</v>
      </c>
      <c r="BU1445">
        <v>0</v>
      </c>
      <c r="BV1445">
        <v>0</v>
      </c>
      <c r="BW1445">
        <v>0</v>
      </c>
      <c r="BX1445">
        <v>0</v>
      </c>
      <c r="BY1445">
        <v>0</v>
      </c>
      <c r="BZ1445">
        <v>0</v>
      </c>
      <c r="CA1445">
        <v>0</v>
      </c>
      <c r="CB1445">
        <v>0</v>
      </c>
      <c r="CC1445">
        <v>0</v>
      </c>
      <c r="CD1445">
        <v>0</v>
      </c>
      <c r="CE1445" t="s">
        <v>335</v>
      </c>
      <c r="CG1445" t="s">
        <v>335</v>
      </c>
      <c r="CI1445" t="s">
        <v>128</v>
      </c>
      <c r="CJ1445" t="s">
        <v>52</v>
      </c>
      <c r="CL1445" t="s">
        <v>52</v>
      </c>
      <c r="CN1445" t="s">
        <v>346</v>
      </c>
      <c r="CP1445">
        <v>6</v>
      </c>
      <c r="CS1445" t="s">
        <v>337</v>
      </c>
    </row>
    <row r="1446" spans="1:98" customFormat="1">
      <c r="A1446">
        <v>175042</v>
      </c>
      <c r="B1446" t="s">
        <v>321</v>
      </c>
      <c r="C1446" t="s">
        <v>360</v>
      </c>
      <c r="D1446">
        <v>1960</v>
      </c>
      <c r="E1446">
        <v>66</v>
      </c>
      <c r="F1446" t="s">
        <v>339</v>
      </c>
      <c r="G1446" t="s">
        <v>70</v>
      </c>
      <c r="H1446" t="s">
        <v>1104</v>
      </c>
      <c r="I1446" t="s">
        <v>575</v>
      </c>
      <c r="J1446" t="s">
        <v>325</v>
      </c>
      <c r="K1446" s="329">
        <v>46116.466990740744</v>
      </c>
      <c r="L1446" t="s">
        <v>309</v>
      </c>
      <c r="M1446" t="s">
        <v>568</v>
      </c>
      <c r="N1446" t="s">
        <v>1397</v>
      </c>
      <c r="O1446" t="s">
        <v>492</v>
      </c>
      <c r="P1446" t="s">
        <v>382</v>
      </c>
      <c r="R1446" t="s">
        <v>125</v>
      </c>
      <c r="S1446" t="s">
        <v>125</v>
      </c>
      <c r="T1446" t="s">
        <v>330</v>
      </c>
      <c r="U1446" t="s">
        <v>372</v>
      </c>
      <c r="V1446" t="s">
        <v>107</v>
      </c>
      <c r="W1446" t="s">
        <v>344</v>
      </c>
      <c r="X1446">
        <v>0</v>
      </c>
      <c r="Y1446">
        <v>0</v>
      </c>
      <c r="Z1446">
        <v>0</v>
      </c>
      <c r="AA1446">
        <v>1</v>
      </c>
      <c r="AB1446">
        <v>0</v>
      </c>
      <c r="AC1446">
        <v>0</v>
      </c>
      <c r="AD1446">
        <v>0</v>
      </c>
      <c r="AE1446">
        <v>0</v>
      </c>
      <c r="AF1446">
        <v>0</v>
      </c>
      <c r="AG1446">
        <v>0</v>
      </c>
      <c r="AH1446">
        <v>0</v>
      </c>
      <c r="AI1446">
        <v>0</v>
      </c>
      <c r="AJ1446">
        <v>0</v>
      </c>
      <c r="AK1446">
        <v>0</v>
      </c>
      <c r="AL1446">
        <v>0</v>
      </c>
      <c r="AM1446">
        <v>0</v>
      </c>
      <c r="AN1446">
        <v>0</v>
      </c>
      <c r="AO1446">
        <v>0</v>
      </c>
      <c r="AP1446" t="s">
        <v>510</v>
      </c>
      <c r="AQ1446">
        <v>0</v>
      </c>
      <c r="AR1446">
        <v>0</v>
      </c>
      <c r="AS1446">
        <v>1</v>
      </c>
      <c r="AT1446">
        <v>0</v>
      </c>
      <c r="AU1446">
        <v>0</v>
      </c>
      <c r="AV1446">
        <v>0</v>
      </c>
      <c r="AW1446">
        <v>0</v>
      </c>
      <c r="AX1446">
        <v>0</v>
      </c>
      <c r="AY1446" t="s">
        <v>577</v>
      </c>
      <c r="AZ1446">
        <v>0</v>
      </c>
      <c r="BA1446">
        <v>1</v>
      </c>
      <c r="BB1446">
        <v>0</v>
      </c>
      <c r="BC1446">
        <v>1</v>
      </c>
      <c r="BD1446">
        <v>0</v>
      </c>
      <c r="BE1446">
        <v>0</v>
      </c>
      <c r="BF1446">
        <v>0</v>
      </c>
      <c r="BG1446">
        <v>0</v>
      </c>
      <c r="BH1446">
        <v>0</v>
      </c>
      <c r="BK1446" t="s">
        <v>136</v>
      </c>
      <c r="BL1446" t="s">
        <v>133</v>
      </c>
      <c r="BM1446" t="s">
        <v>135</v>
      </c>
      <c r="BN1446" t="s">
        <v>118</v>
      </c>
      <c r="BO1446" t="s">
        <v>924</v>
      </c>
      <c r="BP1446">
        <v>0</v>
      </c>
      <c r="BQ1446">
        <v>0</v>
      </c>
      <c r="BR1446">
        <v>0</v>
      </c>
      <c r="BS1446">
        <v>0</v>
      </c>
      <c r="BT1446">
        <v>0</v>
      </c>
      <c r="BU1446">
        <v>1</v>
      </c>
      <c r="BV1446">
        <v>0</v>
      </c>
      <c r="BW1446">
        <v>0</v>
      </c>
      <c r="BX1446">
        <v>0</v>
      </c>
      <c r="BY1446">
        <v>0</v>
      </c>
      <c r="BZ1446">
        <v>0</v>
      </c>
      <c r="CA1446">
        <v>0</v>
      </c>
      <c r="CB1446">
        <v>0</v>
      </c>
      <c r="CC1446">
        <v>0</v>
      </c>
      <c r="CD1446">
        <v>0</v>
      </c>
      <c r="CE1446" t="s">
        <v>335</v>
      </c>
      <c r="CG1446" t="s">
        <v>335</v>
      </c>
      <c r="CI1446" t="s">
        <v>129</v>
      </c>
      <c r="CJ1446" t="s">
        <v>53</v>
      </c>
      <c r="CL1446" t="s">
        <v>53</v>
      </c>
      <c r="CN1446" t="s">
        <v>346</v>
      </c>
      <c r="CP1446">
        <v>8</v>
      </c>
    </row>
    <row r="1447" spans="1:98" customFormat="1">
      <c r="A1447">
        <v>198974</v>
      </c>
      <c r="B1447" t="s">
        <v>514</v>
      </c>
      <c r="C1447" t="s">
        <v>360</v>
      </c>
      <c r="D1447">
        <v>1965</v>
      </c>
      <c r="E1447">
        <v>61</v>
      </c>
      <c r="F1447" t="s">
        <v>339</v>
      </c>
      <c r="G1447" t="s">
        <v>71</v>
      </c>
      <c r="H1447" t="s">
        <v>779</v>
      </c>
      <c r="I1447" t="s">
        <v>361</v>
      </c>
      <c r="J1447" t="s">
        <v>350</v>
      </c>
      <c r="K1447" s="329">
        <v>46116.466412037036</v>
      </c>
      <c r="L1447" t="s">
        <v>309</v>
      </c>
      <c r="M1447" t="s">
        <v>514</v>
      </c>
      <c r="N1447" t="s">
        <v>516</v>
      </c>
      <c r="O1447" t="s">
        <v>352</v>
      </c>
      <c r="P1447" t="s">
        <v>353</v>
      </c>
      <c r="R1447" t="s">
        <v>122</v>
      </c>
      <c r="S1447" t="s">
        <v>121</v>
      </c>
      <c r="T1447" t="s">
        <v>121</v>
      </c>
      <c r="U1447" t="s">
        <v>372</v>
      </c>
      <c r="V1447" t="s">
        <v>105</v>
      </c>
      <c r="W1447" t="s">
        <v>740</v>
      </c>
      <c r="X1447">
        <v>0</v>
      </c>
      <c r="Y1447">
        <v>0</v>
      </c>
      <c r="Z1447">
        <v>0</v>
      </c>
      <c r="AA1447">
        <v>1</v>
      </c>
      <c r="AB1447">
        <v>1</v>
      </c>
      <c r="AC1447">
        <v>0</v>
      </c>
      <c r="AD1447">
        <v>0</v>
      </c>
      <c r="AE1447">
        <v>0</v>
      </c>
      <c r="AF1447">
        <v>0</v>
      </c>
      <c r="AG1447">
        <v>0</v>
      </c>
      <c r="AH1447">
        <v>0</v>
      </c>
      <c r="AI1447">
        <v>0</v>
      </c>
      <c r="AJ1447">
        <v>0</v>
      </c>
      <c r="AK1447">
        <v>0</v>
      </c>
      <c r="AL1447">
        <v>0</v>
      </c>
      <c r="AM1447">
        <v>0</v>
      </c>
      <c r="AN1447">
        <v>0</v>
      </c>
      <c r="AO1447">
        <v>0</v>
      </c>
      <c r="AP1447" t="s">
        <v>408</v>
      </c>
      <c r="AQ1447">
        <v>0</v>
      </c>
      <c r="AR1447">
        <v>0</v>
      </c>
      <c r="AS1447">
        <v>0</v>
      </c>
      <c r="AT1447">
        <v>0</v>
      </c>
      <c r="AU1447">
        <v>1</v>
      </c>
      <c r="AV1447">
        <v>0</v>
      </c>
      <c r="AW1447">
        <v>0</v>
      </c>
      <c r="AX1447">
        <v>0</v>
      </c>
      <c r="AY1447" t="s">
        <v>433</v>
      </c>
      <c r="AZ1447">
        <v>0</v>
      </c>
      <c r="BA1447">
        <v>0</v>
      </c>
      <c r="BB1447">
        <v>0</v>
      </c>
      <c r="BC1447">
        <v>0</v>
      </c>
      <c r="BD1447">
        <v>1</v>
      </c>
      <c r="BE1447">
        <v>0</v>
      </c>
      <c r="BF1447">
        <v>0</v>
      </c>
      <c r="BG1447">
        <v>0</v>
      </c>
      <c r="BH1447">
        <v>0</v>
      </c>
      <c r="BI1447" t="s">
        <v>51</v>
      </c>
      <c r="BJ1447" t="s">
        <v>3907</v>
      </c>
      <c r="BK1447" t="s">
        <v>130</v>
      </c>
      <c r="BL1447" t="s">
        <v>132</v>
      </c>
      <c r="BM1447" t="s">
        <v>131</v>
      </c>
      <c r="BN1447" t="s">
        <v>117</v>
      </c>
      <c r="BO1447" t="s">
        <v>927</v>
      </c>
      <c r="BP1447">
        <v>0</v>
      </c>
      <c r="BQ1447">
        <v>1</v>
      </c>
      <c r="BR1447">
        <v>0</v>
      </c>
      <c r="BS1447">
        <v>0</v>
      </c>
      <c r="BT1447">
        <v>0</v>
      </c>
      <c r="BU1447">
        <v>1</v>
      </c>
      <c r="BV1447">
        <v>0</v>
      </c>
      <c r="BW1447">
        <v>0</v>
      </c>
      <c r="BX1447">
        <v>0</v>
      </c>
      <c r="BY1447">
        <v>0</v>
      </c>
      <c r="BZ1447">
        <v>0</v>
      </c>
      <c r="CA1447">
        <v>0</v>
      </c>
      <c r="CB1447">
        <v>0</v>
      </c>
      <c r="CC1447">
        <v>0</v>
      </c>
      <c r="CD1447">
        <v>0</v>
      </c>
      <c r="CE1447" t="s">
        <v>137</v>
      </c>
      <c r="CG1447" t="s">
        <v>139</v>
      </c>
      <c r="CI1447" t="s">
        <v>129</v>
      </c>
      <c r="CJ1447" t="s">
        <v>52</v>
      </c>
      <c r="CL1447" t="s">
        <v>51</v>
      </c>
      <c r="CM1447" t="s">
        <v>3908</v>
      </c>
      <c r="CN1447" t="s">
        <v>346</v>
      </c>
      <c r="CP1447">
        <v>8</v>
      </c>
      <c r="CQ1447" t="s">
        <v>3909</v>
      </c>
      <c r="CR1447" t="s">
        <v>3910</v>
      </c>
      <c r="CS1447" t="s">
        <v>337</v>
      </c>
      <c r="CT1447" t="s">
        <v>3911</v>
      </c>
    </row>
    <row r="1448" spans="1:98" customFormat="1">
      <c r="A1448">
        <v>198973</v>
      </c>
      <c r="B1448" t="s">
        <v>612</v>
      </c>
      <c r="C1448" t="s">
        <v>360</v>
      </c>
      <c r="D1448">
        <v>2000</v>
      </c>
      <c r="E1448">
        <v>26</v>
      </c>
      <c r="F1448" t="s">
        <v>323</v>
      </c>
      <c r="G1448" t="s">
        <v>80</v>
      </c>
      <c r="H1448" t="s">
        <v>574</v>
      </c>
      <c r="I1448" t="s">
        <v>361</v>
      </c>
      <c r="J1448" t="s">
        <v>325</v>
      </c>
      <c r="K1448" s="329">
        <v>46116.454687500001</v>
      </c>
      <c r="L1448" t="s">
        <v>309</v>
      </c>
      <c r="M1448" t="s">
        <v>612</v>
      </c>
      <c r="N1448" t="s">
        <v>613</v>
      </c>
      <c r="O1448" t="s">
        <v>377</v>
      </c>
      <c r="P1448" t="s">
        <v>365</v>
      </c>
      <c r="Q1448" t="s">
        <v>304</v>
      </c>
      <c r="R1448" t="s">
        <v>122</v>
      </c>
      <c r="S1448" t="s">
        <v>122</v>
      </c>
      <c r="T1448" t="s">
        <v>343</v>
      </c>
      <c r="U1448" t="s">
        <v>331</v>
      </c>
      <c r="V1448" t="s">
        <v>106</v>
      </c>
      <c r="W1448" t="s">
        <v>621</v>
      </c>
      <c r="X1448">
        <v>0</v>
      </c>
      <c r="Y1448">
        <v>0</v>
      </c>
      <c r="Z1448">
        <v>1</v>
      </c>
      <c r="AA1448">
        <v>0</v>
      </c>
      <c r="AB1448">
        <v>1</v>
      </c>
      <c r="AC1448">
        <v>0</v>
      </c>
      <c r="AD1448">
        <v>0</v>
      </c>
      <c r="AE1448">
        <v>0</v>
      </c>
      <c r="AF1448">
        <v>0</v>
      </c>
      <c r="AG1448">
        <v>0</v>
      </c>
      <c r="AH1448">
        <v>0</v>
      </c>
      <c r="AI1448">
        <v>0</v>
      </c>
      <c r="AJ1448">
        <v>0</v>
      </c>
      <c r="AK1448">
        <v>0</v>
      </c>
      <c r="AL1448">
        <v>1</v>
      </c>
      <c r="AM1448">
        <v>0</v>
      </c>
      <c r="AN1448">
        <v>0</v>
      </c>
      <c r="AO1448">
        <v>0</v>
      </c>
      <c r="AP1448" t="s">
        <v>345</v>
      </c>
      <c r="AQ1448">
        <v>1</v>
      </c>
      <c r="AR1448">
        <v>0</v>
      </c>
      <c r="AS1448">
        <v>0</v>
      </c>
      <c r="AT1448">
        <v>0</v>
      </c>
      <c r="AU1448">
        <v>0</v>
      </c>
      <c r="AV1448">
        <v>0</v>
      </c>
      <c r="AW1448">
        <v>0</v>
      </c>
      <c r="AX1448">
        <v>0</v>
      </c>
      <c r="AY1448" t="s">
        <v>345</v>
      </c>
      <c r="AZ1448">
        <v>1</v>
      </c>
      <c r="BA1448">
        <v>0</v>
      </c>
      <c r="BB1448">
        <v>0</v>
      </c>
      <c r="BC1448">
        <v>0</v>
      </c>
      <c r="BD1448">
        <v>0</v>
      </c>
      <c r="BE1448">
        <v>0</v>
      </c>
      <c r="BF1448">
        <v>0</v>
      </c>
      <c r="BG1448">
        <v>0</v>
      </c>
      <c r="BH1448">
        <v>0</v>
      </c>
      <c r="BK1448" t="s">
        <v>132</v>
      </c>
      <c r="BL1448" t="s">
        <v>130</v>
      </c>
      <c r="BM1448" t="s">
        <v>130</v>
      </c>
      <c r="BN1448" t="s">
        <v>117</v>
      </c>
      <c r="BO1448" t="s">
        <v>929</v>
      </c>
      <c r="BP1448">
        <v>0</v>
      </c>
      <c r="BQ1448">
        <v>0</v>
      </c>
      <c r="BR1448">
        <v>0</v>
      </c>
      <c r="BS1448">
        <v>0</v>
      </c>
      <c r="BT1448">
        <v>0</v>
      </c>
      <c r="BU1448">
        <v>1</v>
      </c>
      <c r="BV1448">
        <v>0</v>
      </c>
      <c r="BW1448">
        <v>1</v>
      </c>
      <c r="BX1448">
        <v>0</v>
      </c>
      <c r="BY1448">
        <v>0</v>
      </c>
      <c r="BZ1448">
        <v>0</v>
      </c>
      <c r="CA1448">
        <v>0</v>
      </c>
      <c r="CB1448">
        <v>0</v>
      </c>
      <c r="CC1448">
        <v>0</v>
      </c>
      <c r="CD1448">
        <v>0</v>
      </c>
      <c r="CE1448" t="s">
        <v>196</v>
      </c>
      <c r="CG1448" t="s">
        <v>167</v>
      </c>
      <c r="CI1448" t="s">
        <v>130</v>
      </c>
      <c r="CJ1448" t="s">
        <v>51</v>
      </c>
      <c r="CL1448" t="s">
        <v>51</v>
      </c>
      <c r="CN1448" t="s">
        <v>346</v>
      </c>
      <c r="CP1448">
        <v>10</v>
      </c>
      <c r="CQ1448" t="s">
        <v>3912</v>
      </c>
      <c r="CS1448" t="s">
        <v>347</v>
      </c>
    </row>
    <row r="1449" spans="1:98" customFormat="1">
      <c r="A1449">
        <v>198972</v>
      </c>
      <c r="B1449" t="s">
        <v>650</v>
      </c>
      <c r="C1449" t="s">
        <v>322</v>
      </c>
      <c r="D1449">
        <v>1961</v>
      </c>
      <c r="E1449">
        <v>65</v>
      </c>
      <c r="F1449" t="s">
        <v>339</v>
      </c>
      <c r="G1449" t="s">
        <v>75</v>
      </c>
      <c r="H1449" t="s">
        <v>836</v>
      </c>
      <c r="I1449" t="s">
        <v>402</v>
      </c>
      <c r="J1449" t="s">
        <v>325</v>
      </c>
      <c r="K1449" s="329">
        <v>46116.45349537037</v>
      </c>
      <c r="L1449" t="s">
        <v>309</v>
      </c>
      <c r="M1449" t="s">
        <v>650</v>
      </c>
      <c r="N1449" t="s">
        <v>651</v>
      </c>
      <c r="O1449" t="s">
        <v>507</v>
      </c>
      <c r="P1449" t="s">
        <v>342</v>
      </c>
      <c r="R1449" t="s">
        <v>122</v>
      </c>
      <c r="S1449" t="s">
        <v>122</v>
      </c>
      <c r="T1449" t="s">
        <v>394</v>
      </c>
      <c r="U1449" t="s">
        <v>331</v>
      </c>
      <c r="V1449" t="s">
        <v>107</v>
      </c>
      <c r="W1449" t="s">
        <v>730</v>
      </c>
      <c r="X1449">
        <v>0</v>
      </c>
      <c r="Y1449">
        <v>1</v>
      </c>
      <c r="Z1449">
        <v>0</v>
      </c>
      <c r="AA1449">
        <v>1</v>
      </c>
      <c r="AB1449">
        <v>1</v>
      </c>
      <c r="AC1449">
        <v>0</v>
      </c>
      <c r="AD1449">
        <v>0</v>
      </c>
      <c r="AE1449">
        <v>0</v>
      </c>
      <c r="AF1449">
        <v>0</v>
      </c>
      <c r="AG1449">
        <v>0</v>
      </c>
      <c r="AH1449">
        <v>0</v>
      </c>
      <c r="AI1449">
        <v>0</v>
      </c>
      <c r="AJ1449">
        <v>0</v>
      </c>
      <c r="AK1449">
        <v>0</v>
      </c>
      <c r="AL1449">
        <v>0</v>
      </c>
      <c r="AM1449">
        <v>0</v>
      </c>
      <c r="AN1449">
        <v>0</v>
      </c>
      <c r="AO1449">
        <v>0</v>
      </c>
      <c r="AP1449" t="s">
        <v>345</v>
      </c>
      <c r="AQ1449">
        <v>1</v>
      </c>
      <c r="AR1449">
        <v>0</v>
      </c>
      <c r="AS1449">
        <v>0</v>
      </c>
      <c r="AT1449">
        <v>0</v>
      </c>
      <c r="AU1449">
        <v>0</v>
      </c>
      <c r="AV1449">
        <v>0</v>
      </c>
      <c r="AW1449">
        <v>0</v>
      </c>
      <c r="AX1449">
        <v>0</v>
      </c>
      <c r="AY1449" t="s">
        <v>345</v>
      </c>
      <c r="AZ1449">
        <v>1</v>
      </c>
      <c r="BA1449">
        <v>0</v>
      </c>
      <c r="BB1449">
        <v>0</v>
      </c>
      <c r="BC1449">
        <v>0</v>
      </c>
      <c r="BD1449">
        <v>0</v>
      </c>
      <c r="BE1449">
        <v>0</v>
      </c>
      <c r="BF1449">
        <v>0</v>
      </c>
      <c r="BG1449">
        <v>0</v>
      </c>
      <c r="BH1449">
        <v>0</v>
      </c>
      <c r="BI1449" t="s">
        <v>52</v>
      </c>
      <c r="BK1449" t="s">
        <v>132</v>
      </c>
      <c r="BL1449" t="s">
        <v>131</v>
      </c>
      <c r="BM1449" t="s">
        <v>130</v>
      </c>
      <c r="BN1449" t="s">
        <v>117</v>
      </c>
      <c r="BO1449" t="s">
        <v>952</v>
      </c>
      <c r="BP1449">
        <v>0</v>
      </c>
      <c r="BQ1449">
        <v>1</v>
      </c>
      <c r="BR1449">
        <v>0</v>
      </c>
      <c r="BS1449">
        <v>1</v>
      </c>
      <c r="BT1449">
        <v>0</v>
      </c>
      <c r="BU1449">
        <v>1</v>
      </c>
      <c r="BV1449">
        <v>0</v>
      </c>
      <c r="BW1449">
        <v>0</v>
      </c>
      <c r="BX1449">
        <v>0</v>
      </c>
      <c r="BY1449">
        <v>0</v>
      </c>
      <c r="BZ1449">
        <v>0</v>
      </c>
      <c r="CA1449">
        <v>0</v>
      </c>
      <c r="CB1449">
        <v>0</v>
      </c>
      <c r="CC1449">
        <v>0</v>
      </c>
      <c r="CD1449">
        <v>0</v>
      </c>
      <c r="CE1449" t="s">
        <v>1551</v>
      </c>
      <c r="CG1449" t="s">
        <v>139</v>
      </c>
      <c r="CI1449" t="s">
        <v>134</v>
      </c>
      <c r="CJ1449" t="s">
        <v>52</v>
      </c>
      <c r="CL1449" t="s">
        <v>52</v>
      </c>
      <c r="CN1449" t="s">
        <v>346</v>
      </c>
      <c r="CP1449">
        <v>6</v>
      </c>
      <c r="CS1449" t="s">
        <v>347</v>
      </c>
    </row>
    <row r="1450" spans="1:98" customFormat="1">
      <c r="A1450">
        <v>198970</v>
      </c>
      <c r="B1450" t="s">
        <v>401</v>
      </c>
      <c r="C1450" t="s">
        <v>322</v>
      </c>
      <c r="D1450">
        <v>1975</v>
      </c>
      <c r="E1450">
        <v>51</v>
      </c>
      <c r="F1450" t="s">
        <v>58</v>
      </c>
      <c r="G1450" t="s">
        <v>49</v>
      </c>
      <c r="H1450" t="s">
        <v>492</v>
      </c>
      <c r="I1450" t="s">
        <v>361</v>
      </c>
      <c r="J1450" t="s">
        <v>350</v>
      </c>
      <c r="K1450" s="329">
        <v>46116.446817129632</v>
      </c>
      <c r="L1450" t="s">
        <v>309</v>
      </c>
      <c r="M1450" t="s">
        <v>401</v>
      </c>
      <c r="N1450" t="s">
        <v>403</v>
      </c>
      <c r="O1450" t="s">
        <v>404</v>
      </c>
      <c r="P1450" t="s">
        <v>405</v>
      </c>
      <c r="Q1450" t="s">
        <v>306</v>
      </c>
      <c r="R1450" t="s">
        <v>383</v>
      </c>
      <c r="S1450" t="s">
        <v>121</v>
      </c>
      <c r="T1450" t="s">
        <v>121</v>
      </c>
      <c r="U1450" t="s">
        <v>331</v>
      </c>
      <c r="V1450" t="s">
        <v>112</v>
      </c>
      <c r="W1450" t="s">
        <v>3913</v>
      </c>
      <c r="X1450">
        <v>0</v>
      </c>
      <c r="Y1450">
        <v>0</v>
      </c>
      <c r="Z1450">
        <v>0</v>
      </c>
      <c r="AA1450">
        <v>1</v>
      </c>
      <c r="AB1450">
        <v>0</v>
      </c>
      <c r="AC1450">
        <v>1</v>
      </c>
      <c r="AD1450">
        <v>0</v>
      </c>
      <c r="AE1450">
        <v>0</v>
      </c>
      <c r="AF1450">
        <v>0</v>
      </c>
      <c r="AG1450">
        <v>0</v>
      </c>
      <c r="AH1450">
        <v>1</v>
      </c>
      <c r="AI1450">
        <v>0</v>
      </c>
      <c r="AJ1450">
        <v>0</v>
      </c>
      <c r="AK1450">
        <v>0</v>
      </c>
      <c r="AL1450">
        <v>0</v>
      </c>
      <c r="AM1450">
        <v>0</v>
      </c>
      <c r="AN1450">
        <v>0</v>
      </c>
      <c r="AO1450">
        <v>0</v>
      </c>
      <c r="AP1450" t="s">
        <v>399</v>
      </c>
      <c r="AQ1450">
        <v>0</v>
      </c>
      <c r="AR1450">
        <v>0</v>
      </c>
      <c r="AS1450">
        <v>0</v>
      </c>
      <c r="AT1450">
        <v>0</v>
      </c>
      <c r="AU1450">
        <v>0</v>
      </c>
      <c r="AV1450">
        <v>0</v>
      </c>
      <c r="AW1450">
        <v>1</v>
      </c>
      <c r="AX1450">
        <v>0</v>
      </c>
      <c r="AY1450" t="s">
        <v>345</v>
      </c>
      <c r="AZ1450">
        <v>1</v>
      </c>
      <c r="BA1450">
        <v>0</v>
      </c>
      <c r="BB1450">
        <v>0</v>
      </c>
      <c r="BC1450">
        <v>0</v>
      </c>
      <c r="BD1450">
        <v>0</v>
      </c>
      <c r="BE1450">
        <v>0</v>
      </c>
      <c r="BF1450">
        <v>0</v>
      </c>
      <c r="BG1450">
        <v>0</v>
      </c>
      <c r="BH1450">
        <v>0</v>
      </c>
      <c r="BK1450" t="s">
        <v>386</v>
      </c>
      <c r="BL1450" t="s">
        <v>129</v>
      </c>
      <c r="BM1450" t="s">
        <v>129</v>
      </c>
      <c r="BN1450" t="s">
        <v>118</v>
      </c>
      <c r="BO1450" t="s">
        <v>947</v>
      </c>
      <c r="BP1450">
        <v>0</v>
      </c>
      <c r="BQ1450">
        <v>0</v>
      </c>
      <c r="BR1450">
        <v>0</v>
      </c>
      <c r="BS1450">
        <v>0</v>
      </c>
      <c r="BT1450">
        <v>0</v>
      </c>
      <c r="BU1450">
        <v>1</v>
      </c>
      <c r="BV1450">
        <v>0</v>
      </c>
      <c r="BW1450">
        <v>0</v>
      </c>
      <c r="BX1450">
        <v>0</v>
      </c>
      <c r="BY1450">
        <v>0</v>
      </c>
      <c r="BZ1450">
        <v>1</v>
      </c>
      <c r="CA1450">
        <v>0</v>
      </c>
      <c r="CB1450">
        <v>0</v>
      </c>
      <c r="CC1450">
        <v>0</v>
      </c>
      <c r="CD1450">
        <v>0</v>
      </c>
      <c r="CE1450" t="s">
        <v>223</v>
      </c>
      <c r="CG1450" t="s">
        <v>178</v>
      </c>
      <c r="CI1450" t="s">
        <v>128</v>
      </c>
      <c r="CJ1450" t="s">
        <v>53</v>
      </c>
      <c r="CL1450" t="s">
        <v>53</v>
      </c>
      <c r="CM1450" t="s">
        <v>3914</v>
      </c>
      <c r="CN1450" t="s">
        <v>346</v>
      </c>
      <c r="CP1450">
        <v>8</v>
      </c>
      <c r="CQ1450" t="s">
        <v>3915</v>
      </c>
      <c r="CS1450" t="s">
        <v>400</v>
      </c>
    </row>
    <row r="1451" spans="1:98" customFormat="1">
      <c r="A1451">
        <v>198945</v>
      </c>
      <c r="B1451" t="s">
        <v>321</v>
      </c>
      <c r="C1451" t="s">
        <v>322</v>
      </c>
      <c r="D1451">
        <v>1959</v>
      </c>
      <c r="E1451">
        <v>67</v>
      </c>
      <c r="F1451" t="s">
        <v>339</v>
      </c>
      <c r="G1451" t="s">
        <v>59</v>
      </c>
      <c r="H1451" t="s">
        <v>1725</v>
      </c>
      <c r="I1451" t="s">
        <v>410</v>
      </c>
      <c r="J1451" t="s">
        <v>350</v>
      </c>
      <c r="K1451" s="329">
        <v>46116.439270833333</v>
      </c>
      <c r="L1451" t="s">
        <v>309</v>
      </c>
      <c r="M1451" t="s">
        <v>561</v>
      </c>
      <c r="N1451" t="s">
        <v>572</v>
      </c>
      <c r="O1451" t="s">
        <v>328</v>
      </c>
      <c r="P1451" t="s">
        <v>329</v>
      </c>
      <c r="R1451" t="s">
        <v>124</v>
      </c>
      <c r="S1451" t="s">
        <v>124</v>
      </c>
      <c r="T1451" t="s">
        <v>330</v>
      </c>
      <c r="U1451" t="s">
        <v>331</v>
      </c>
      <c r="V1451" t="s">
        <v>107</v>
      </c>
      <c r="W1451" t="s">
        <v>498</v>
      </c>
      <c r="X1451">
        <v>0</v>
      </c>
      <c r="Y1451">
        <v>0</v>
      </c>
      <c r="Z1451">
        <v>1</v>
      </c>
      <c r="AA1451">
        <v>1</v>
      </c>
      <c r="AB1451">
        <v>0</v>
      </c>
      <c r="AC1451">
        <v>0</v>
      </c>
      <c r="AD1451">
        <v>0</v>
      </c>
      <c r="AE1451">
        <v>0</v>
      </c>
      <c r="AF1451">
        <v>0</v>
      </c>
      <c r="AG1451">
        <v>0</v>
      </c>
      <c r="AH1451">
        <v>0</v>
      </c>
      <c r="AI1451">
        <v>0</v>
      </c>
      <c r="AJ1451">
        <v>0</v>
      </c>
      <c r="AK1451">
        <v>0</v>
      </c>
      <c r="AL1451">
        <v>0</v>
      </c>
      <c r="AM1451">
        <v>0</v>
      </c>
      <c r="AN1451">
        <v>0</v>
      </c>
      <c r="AO1451">
        <v>0</v>
      </c>
      <c r="AP1451" t="s">
        <v>375</v>
      </c>
      <c r="AQ1451">
        <v>0</v>
      </c>
      <c r="AR1451">
        <v>1</v>
      </c>
      <c r="AS1451">
        <v>0</v>
      </c>
      <c r="AT1451">
        <v>0</v>
      </c>
      <c r="AU1451">
        <v>0</v>
      </c>
      <c r="AV1451">
        <v>0</v>
      </c>
      <c r="AW1451">
        <v>0</v>
      </c>
      <c r="AX1451">
        <v>0</v>
      </c>
      <c r="AY1451" t="s">
        <v>375</v>
      </c>
      <c r="AZ1451">
        <v>0</v>
      </c>
      <c r="BA1451">
        <v>1</v>
      </c>
      <c r="BB1451">
        <v>0</v>
      </c>
      <c r="BC1451">
        <v>0</v>
      </c>
      <c r="BD1451">
        <v>0</v>
      </c>
      <c r="BE1451">
        <v>0</v>
      </c>
      <c r="BF1451">
        <v>0</v>
      </c>
      <c r="BG1451">
        <v>0</v>
      </c>
      <c r="BH1451">
        <v>0</v>
      </c>
      <c r="BI1451" t="s">
        <v>52</v>
      </c>
      <c r="BK1451" t="s">
        <v>135</v>
      </c>
      <c r="BL1451" t="s">
        <v>133</v>
      </c>
      <c r="BM1451" t="s">
        <v>131</v>
      </c>
      <c r="BN1451" t="s">
        <v>117</v>
      </c>
      <c r="BO1451" t="s">
        <v>923</v>
      </c>
      <c r="BP1451">
        <v>0</v>
      </c>
      <c r="BQ1451">
        <v>1</v>
      </c>
      <c r="BR1451">
        <v>0</v>
      </c>
      <c r="BS1451">
        <v>0</v>
      </c>
      <c r="BT1451">
        <v>0</v>
      </c>
      <c r="BU1451">
        <v>0</v>
      </c>
      <c r="BV1451">
        <v>0</v>
      </c>
      <c r="BW1451">
        <v>0</v>
      </c>
      <c r="BX1451">
        <v>0</v>
      </c>
      <c r="BY1451">
        <v>0</v>
      </c>
      <c r="BZ1451">
        <v>0</v>
      </c>
      <c r="CA1451">
        <v>0</v>
      </c>
      <c r="CB1451">
        <v>0</v>
      </c>
      <c r="CC1451">
        <v>0</v>
      </c>
      <c r="CD1451">
        <v>0</v>
      </c>
      <c r="CE1451" t="s">
        <v>137</v>
      </c>
      <c r="CG1451" t="s">
        <v>139</v>
      </c>
      <c r="CI1451" t="s">
        <v>128</v>
      </c>
      <c r="CJ1451" t="s">
        <v>52</v>
      </c>
      <c r="CL1451" t="s">
        <v>52</v>
      </c>
      <c r="CN1451" t="s">
        <v>346</v>
      </c>
      <c r="CP1451">
        <v>9</v>
      </c>
      <c r="CS1451" t="s">
        <v>347</v>
      </c>
    </row>
    <row r="1452" spans="1:98" customFormat="1">
      <c r="A1452">
        <v>157554</v>
      </c>
      <c r="B1452" t="s">
        <v>602</v>
      </c>
      <c r="C1452" t="s">
        <v>322</v>
      </c>
      <c r="D1452">
        <v>1990</v>
      </c>
      <c r="E1452">
        <v>36</v>
      </c>
      <c r="F1452" t="s">
        <v>57</v>
      </c>
      <c r="G1452" t="s">
        <v>49</v>
      </c>
      <c r="H1452" t="s">
        <v>377</v>
      </c>
      <c r="I1452" t="s">
        <v>402</v>
      </c>
      <c r="J1452" t="s">
        <v>325</v>
      </c>
      <c r="K1452" s="329">
        <v>46116.438622685186</v>
      </c>
      <c r="L1452" t="s">
        <v>309</v>
      </c>
      <c r="M1452" t="s">
        <v>508</v>
      </c>
      <c r="N1452" t="s">
        <v>509</v>
      </c>
      <c r="O1452" t="s">
        <v>442</v>
      </c>
      <c r="P1452" t="s">
        <v>405</v>
      </c>
      <c r="R1452" t="s">
        <v>383</v>
      </c>
      <c r="S1452" t="s">
        <v>121</v>
      </c>
      <c r="T1452" t="s">
        <v>121</v>
      </c>
      <c r="U1452" t="s">
        <v>331</v>
      </c>
      <c r="V1452" t="s">
        <v>107</v>
      </c>
      <c r="W1452" t="s">
        <v>477</v>
      </c>
      <c r="X1452">
        <v>0</v>
      </c>
      <c r="Y1452">
        <v>1</v>
      </c>
      <c r="Z1452">
        <v>1</v>
      </c>
      <c r="AA1452">
        <v>0</v>
      </c>
      <c r="AB1452">
        <v>0</v>
      </c>
      <c r="AC1452">
        <v>0</v>
      </c>
      <c r="AD1452">
        <v>1</v>
      </c>
      <c r="AE1452">
        <v>0</v>
      </c>
      <c r="AF1452">
        <v>0</v>
      </c>
      <c r="AG1452">
        <v>0</v>
      </c>
      <c r="AH1452">
        <v>0</v>
      </c>
      <c r="AI1452">
        <v>0</v>
      </c>
      <c r="AJ1452">
        <v>0</v>
      </c>
      <c r="AK1452">
        <v>0</v>
      </c>
      <c r="AL1452">
        <v>0</v>
      </c>
      <c r="AM1452">
        <v>0</v>
      </c>
      <c r="AN1452">
        <v>0</v>
      </c>
      <c r="AO1452">
        <v>0</v>
      </c>
      <c r="AP1452" t="s">
        <v>399</v>
      </c>
      <c r="AQ1452">
        <v>0</v>
      </c>
      <c r="AR1452">
        <v>0</v>
      </c>
      <c r="AS1452">
        <v>0</v>
      </c>
      <c r="AT1452">
        <v>0</v>
      </c>
      <c r="AU1452">
        <v>0</v>
      </c>
      <c r="AV1452">
        <v>0</v>
      </c>
      <c r="AW1452">
        <v>1</v>
      </c>
      <c r="AX1452">
        <v>0</v>
      </c>
      <c r="AY1452" t="s">
        <v>345</v>
      </c>
      <c r="AZ1452">
        <v>1</v>
      </c>
      <c r="BA1452">
        <v>0</v>
      </c>
      <c r="BB1452">
        <v>0</v>
      </c>
      <c r="BC1452">
        <v>0</v>
      </c>
      <c r="BD1452">
        <v>0</v>
      </c>
      <c r="BE1452">
        <v>0</v>
      </c>
      <c r="BF1452">
        <v>0</v>
      </c>
      <c r="BG1452">
        <v>0</v>
      </c>
      <c r="BH1452">
        <v>0</v>
      </c>
      <c r="BI1452" t="s">
        <v>53</v>
      </c>
      <c r="BK1452" t="s">
        <v>386</v>
      </c>
      <c r="BL1452" t="s">
        <v>127</v>
      </c>
      <c r="BM1452" t="s">
        <v>127</v>
      </c>
      <c r="BN1452" t="s">
        <v>117</v>
      </c>
      <c r="BO1452" t="s">
        <v>924</v>
      </c>
      <c r="BP1452">
        <v>0</v>
      </c>
      <c r="BQ1452">
        <v>0</v>
      </c>
      <c r="BR1452">
        <v>0</v>
      </c>
      <c r="BS1452">
        <v>0</v>
      </c>
      <c r="BT1452">
        <v>0</v>
      </c>
      <c r="BU1452">
        <v>1</v>
      </c>
      <c r="BV1452">
        <v>0</v>
      </c>
      <c r="BW1452">
        <v>0</v>
      </c>
      <c r="BX1452">
        <v>0</v>
      </c>
      <c r="BY1452">
        <v>0</v>
      </c>
      <c r="BZ1452">
        <v>0</v>
      </c>
      <c r="CA1452">
        <v>0</v>
      </c>
      <c r="CB1452">
        <v>0</v>
      </c>
      <c r="CC1452">
        <v>0</v>
      </c>
      <c r="CD1452">
        <v>0</v>
      </c>
      <c r="CE1452" t="s">
        <v>335</v>
      </c>
      <c r="CG1452" t="s">
        <v>335</v>
      </c>
      <c r="CI1452" t="s">
        <v>386</v>
      </c>
      <c r="CJ1452" t="s">
        <v>54</v>
      </c>
      <c r="CK1452" t="s">
        <v>1377</v>
      </c>
      <c r="CL1452" t="s">
        <v>54</v>
      </c>
      <c r="CN1452" t="s">
        <v>346</v>
      </c>
      <c r="CP1452">
        <v>2</v>
      </c>
      <c r="CS1452" t="s">
        <v>400</v>
      </c>
    </row>
    <row r="1453" spans="1:98" customFormat="1">
      <c r="A1453">
        <v>198968</v>
      </c>
      <c r="B1453" t="s">
        <v>366</v>
      </c>
      <c r="C1453" t="s">
        <v>322</v>
      </c>
      <c r="D1453">
        <v>1970</v>
      </c>
      <c r="E1453">
        <v>56</v>
      </c>
      <c r="F1453" t="s">
        <v>58</v>
      </c>
      <c r="G1453" t="s">
        <v>85</v>
      </c>
      <c r="H1453" t="s">
        <v>806</v>
      </c>
      <c r="I1453" t="s">
        <v>361</v>
      </c>
      <c r="J1453" t="s">
        <v>350</v>
      </c>
      <c r="K1453" s="329">
        <v>46116.395289351851</v>
      </c>
      <c r="L1453" t="s">
        <v>309</v>
      </c>
      <c r="M1453" t="s">
        <v>366</v>
      </c>
      <c r="N1453" t="s">
        <v>368</v>
      </c>
      <c r="O1453" t="s">
        <v>328</v>
      </c>
      <c r="P1453" t="s">
        <v>329</v>
      </c>
      <c r="R1453" t="s">
        <v>122</v>
      </c>
      <c r="S1453" t="s">
        <v>122</v>
      </c>
      <c r="T1453" t="s">
        <v>330</v>
      </c>
      <c r="U1453" t="s">
        <v>331</v>
      </c>
      <c r="V1453" t="s">
        <v>107</v>
      </c>
      <c r="W1453" t="s">
        <v>1547</v>
      </c>
      <c r="X1453">
        <v>1</v>
      </c>
      <c r="Y1453">
        <v>0</v>
      </c>
      <c r="Z1453">
        <v>1</v>
      </c>
      <c r="AA1453">
        <v>1</v>
      </c>
      <c r="AB1453">
        <v>1</v>
      </c>
      <c r="AC1453">
        <v>0</v>
      </c>
      <c r="AD1453">
        <v>0</v>
      </c>
      <c r="AE1453">
        <v>0</v>
      </c>
      <c r="AF1453">
        <v>0</v>
      </c>
      <c r="AG1453">
        <v>0</v>
      </c>
      <c r="AH1453">
        <v>0</v>
      </c>
      <c r="AI1453">
        <v>0</v>
      </c>
      <c r="AJ1453">
        <v>0</v>
      </c>
      <c r="AK1453">
        <v>0</v>
      </c>
      <c r="AL1453">
        <v>0</v>
      </c>
      <c r="AM1453">
        <v>0</v>
      </c>
      <c r="AN1453">
        <v>0</v>
      </c>
      <c r="AO1453">
        <v>0</v>
      </c>
      <c r="AP1453" t="s">
        <v>345</v>
      </c>
      <c r="AQ1453">
        <v>1</v>
      </c>
      <c r="AR1453">
        <v>0</v>
      </c>
      <c r="AS1453">
        <v>0</v>
      </c>
      <c r="AT1453">
        <v>0</v>
      </c>
      <c r="AU1453">
        <v>0</v>
      </c>
      <c r="AV1453">
        <v>0</v>
      </c>
      <c r="AW1453">
        <v>0</v>
      </c>
      <c r="AX1453">
        <v>0</v>
      </c>
      <c r="AY1453" t="s">
        <v>345</v>
      </c>
      <c r="AZ1453">
        <v>1</v>
      </c>
      <c r="BA1453">
        <v>0</v>
      </c>
      <c r="BB1453">
        <v>0</v>
      </c>
      <c r="BC1453">
        <v>0</v>
      </c>
      <c r="BD1453">
        <v>0</v>
      </c>
      <c r="BE1453">
        <v>0</v>
      </c>
      <c r="BF1453">
        <v>0</v>
      </c>
      <c r="BG1453">
        <v>0</v>
      </c>
      <c r="BH1453">
        <v>0</v>
      </c>
      <c r="BK1453" t="s">
        <v>131</v>
      </c>
      <c r="BL1453" t="s">
        <v>130</v>
      </c>
      <c r="BM1453" t="s">
        <v>130</v>
      </c>
      <c r="BN1453" t="s">
        <v>117</v>
      </c>
      <c r="BO1453" t="s">
        <v>924</v>
      </c>
      <c r="BP1453">
        <v>0</v>
      </c>
      <c r="BQ1453">
        <v>0</v>
      </c>
      <c r="BR1453">
        <v>0</v>
      </c>
      <c r="BS1453">
        <v>0</v>
      </c>
      <c r="BT1453">
        <v>0</v>
      </c>
      <c r="BU1453">
        <v>1</v>
      </c>
      <c r="BV1453">
        <v>0</v>
      </c>
      <c r="BW1453">
        <v>0</v>
      </c>
      <c r="BX1453">
        <v>0</v>
      </c>
      <c r="BY1453">
        <v>0</v>
      </c>
      <c r="BZ1453">
        <v>0</v>
      </c>
      <c r="CA1453">
        <v>0</v>
      </c>
      <c r="CB1453">
        <v>0</v>
      </c>
      <c r="CC1453">
        <v>0</v>
      </c>
      <c r="CD1453">
        <v>0</v>
      </c>
      <c r="CE1453" t="s">
        <v>161</v>
      </c>
      <c r="CG1453" t="s">
        <v>205</v>
      </c>
      <c r="CI1453" t="s">
        <v>127</v>
      </c>
      <c r="CJ1453" t="s">
        <v>51</v>
      </c>
      <c r="CL1453" t="s">
        <v>51</v>
      </c>
      <c r="CN1453" t="s">
        <v>346</v>
      </c>
      <c r="CP1453">
        <v>8</v>
      </c>
      <c r="CS1453" t="s">
        <v>337</v>
      </c>
    </row>
    <row r="1454" spans="1:98" customFormat="1">
      <c r="A1454">
        <v>198935</v>
      </c>
      <c r="B1454" t="s">
        <v>30</v>
      </c>
      <c r="C1454" t="s">
        <v>322</v>
      </c>
      <c r="D1454">
        <v>1984</v>
      </c>
      <c r="E1454">
        <v>42</v>
      </c>
      <c r="F1454" t="s">
        <v>387</v>
      </c>
      <c r="G1454" t="s">
        <v>80</v>
      </c>
      <c r="H1454" t="s">
        <v>839</v>
      </c>
      <c r="I1454" t="s">
        <v>478</v>
      </c>
      <c r="J1454" t="s">
        <v>350</v>
      </c>
      <c r="K1454" s="329">
        <v>46116.389108796298</v>
      </c>
      <c r="L1454" t="s">
        <v>309</v>
      </c>
      <c r="M1454" t="s">
        <v>356</v>
      </c>
      <c r="N1454" t="s">
        <v>357</v>
      </c>
      <c r="O1454" t="s">
        <v>358</v>
      </c>
      <c r="P1454" t="s">
        <v>329</v>
      </c>
      <c r="R1454" t="s">
        <v>123</v>
      </c>
      <c r="S1454" t="s">
        <v>122</v>
      </c>
      <c r="T1454" t="s">
        <v>330</v>
      </c>
      <c r="U1454" t="s">
        <v>395</v>
      </c>
      <c r="V1454" t="s">
        <v>108</v>
      </c>
      <c r="W1454" t="s">
        <v>505</v>
      </c>
      <c r="X1454">
        <v>0</v>
      </c>
      <c r="Y1454">
        <v>0</v>
      </c>
      <c r="Z1454">
        <v>0</v>
      </c>
      <c r="AA1454">
        <v>0</v>
      </c>
      <c r="AB1454">
        <v>0</v>
      </c>
      <c r="AC1454">
        <v>1</v>
      </c>
      <c r="AD1454">
        <v>0</v>
      </c>
      <c r="AE1454">
        <v>0</v>
      </c>
      <c r="AF1454">
        <v>0</v>
      </c>
      <c r="AG1454">
        <v>0</v>
      </c>
      <c r="AH1454">
        <v>0</v>
      </c>
      <c r="AI1454">
        <v>0</v>
      </c>
      <c r="AJ1454">
        <v>0</v>
      </c>
      <c r="AK1454">
        <v>0</v>
      </c>
      <c r="AL1454">
        <v>0</v>
      </c>
      <c r="AM1454">
        <v>0</v>
      </c>
      <c r="AN1454">
        <v>0</v>
      </c>
      <c r="AO1454">
        <v>0</v>
      </c>
      <c r="AP1454" t="s">
        <v>345</v>
      </c>
      <c r="AQ1454">
        <v>1</v>
      </c>
      <c r="AR1454">
        <v>0</v>
      </c>
      <c r="AS1454">
        <v>0</v>
      </c>
      <c r="AT1454">
        <v>0</v>
      </c>
      <c r="AU1454">
        <v>0</v>
      </c>
      <c r="AV1454">
        <v>0</v>
      </c>
      <c r="AW1454">
        <v>0</v>
      </c>
      <c r="AX1454">
        <v>0</v>
      </c>
      <c r="AY1454" t="s">
        <v>345</v>
      </c>
      <c r="AZ1454">
        <v>1</v>
      </c>
      <c r="BA1454">
        <v>0</v>
      </c>
      <c r="BB1454">
        <v>0</v>
      </c>
      <c r="BC1454">
        <v>0</v>
      </c>
      <c r="BD1454">
        <v>0</v>
      </c>
      <c r="BE1454">
        <v>0</v>
      </c>
      <c r="BF1454">
        <v>0</v>
      </c>
      <c r="BG1454">
        <v>0</v>
      </c>
      <c r="BH1454">
        <v>0</v>
      </c>
      <c r="BK1454" t="s">
        <v>135</v>
      </c>
      <c r="BL1454" t="s">
        <v>130</v>
      </c>
      <c r="BM1454" t="s">
        <v>131</v>
      </c>
      <c r="BN1454" t="s">
        <v>118</v>
      </c>
      <c r="BO1454" t="s">
        <v>924</v>
      </c>
      <c r="BP1454">
        <v>0</v>
      </c>
      <c r="BQ1454">
        <v>0</v>
      </c>
      <c r="BR1454">
        <v>0</v>
      </c>
      <c r="BS1454">
        <v>0</v>
      </c>
      <c r="BT1454">
        <v>0</v>
      </c>
      <c r="BU1454">
        <v>1</v>
      </c>
      <c r="BV1454">
        <v>0</v>
      </c>
      <c r="BW1454">
        <v>0</v>
      </c>
      <c r="BX1454">
        <v>0</v>
      </c>
      <c r="BY1454">
        <v>0</v>
      </c>
      <c r="BZ1454">
        <v>0</v>
      </c>
      <c r="CA1454">
        <v>0</v>
      </c>
      <c r="CB1454">
        <v>0</v>
      </c>
      <c r="CC1454">
        <v>0</v>
      </c>
      <c r="CD1454">
        <v>0</v>
      </c>
      <c r="CE1454" t="s">
        <v>167</v>
      </c>
      <c r="CG1454" t="s">
        <v>335</v>
      </c>
      <c r="CH1454" t="s">
        <v>1767</v>
      </c>
      <c r="CI1454" t="s">
        <v>129</v>
      </c>
      <c r="CJ1454" t="s">
        <v>52</v>
      </c>
      <c r="CL1454" t="s">
        <v>52</v>
      </c>
      <c r="CN1454" t="s">
        <v>336</v>
      </c>
      <c r="CO1454" t="s">
        <v>1453</v>
      </c>
      <c r="CP1454">
        <v>8</v>
      </c>
      <c r="CS1454" t="s">
        <v>337</v>
      </c>
    </row>
    <row r="1455" spans="1:98" customFormat="1">
      <c r="A1455">
        <v>198966</v>
      </c>
      <c r="B1455" t="s">
        <v>366</v>
      </c>
      <c r="C1455" t="s">
        <v>360</v>
      </c>
      <c r="D1455">
        <v>1965</v>
      </c>
      <c r="E1455">
        <v>61</v>
      </c>
      <c r="F1455" t="s">
        <v>339</v>
      </c>
      <c r="G1455" t="s">
        <v>85</v>
      </c>
      <c r="H1455" t="s">
        <v>806</v>
      </c>
      <c r="I1455" t="s">
        <v>424</v>
      </c>
      <c r="J1455" t="s">
        <v>350</v>
      </c>
      <c r="K1455" s="329">
        <v>46116.382881944446</v>
      </c>
      <c r="L1455" t="s">
        <v>309</v>
      </c>
      <c r="M1455" t="s">
        <v>366</v>
      </c>
      <c r="N1455" t="s">
        <v>368</v>
      </c>
      <c r="O1455" t="s">
        <v>328</v>
      </c>
      <c r="P1455" t="s">
        <v>329</v>
      </c>
      <c r="R1455" t="s">
        <v>122</v>
      </c>
      <c r="S1455" t="s">
        <v>122</v>
      </c>
      <c r="T1455" t="s">
        <v>330</v>
      </c>
      <c r="U1455" t="s">
        <v>116</v>
      </c>
      <c r="V1455" t="s">
        <v>107</v>
      </c>
      <c r="W1455" t="s">
        <v>436</v>
      </c>
      <c r="X1455">
        <v>0</v>
      </c>
      <c r="Y1455">
        <v>1</v>
      </c>
      <c r="Z1455">
        <v>1</v>
      </c>
      <c r="AA1455">
        <v>1</v>
      </c>
      <c r="AB1455">
        <v>0</v>
      </c>
      <c r="AC1455">
        <v>0</v>
      </c>
      <c r="AD1455">
        <v>0</v>
      </c>
      <c r="AE1455">
        <v>0</v>
      </c>
      <c r="AF1455">
        <v>0</v>
      </c>
      <c r="AG1455">
        <v>0</v>
      </c>
      <c r="AH1455">
        <v>0</v>
      </c>
      <c r="AI1455">
        <v>0</v>
      </c>
      <c r="AJ1455">
        <v>0</v>
      </c>
      <c r="AK1455">
        <v>0</v>
      </c>
      <c r="AL1455">
        <v>0</v>
      </c>
      <c r="AM1455">
        <v>0</v>
      </c>
      <c r="AN1455">
        <v>0</v>
      </c>
      <c r="AO1455">
        <v>0</v>
      </c>
      <c r="AP1455" t="s">
        <v>345</v>
      </c>
      <c r="AQ1455">
        <v>1</v>
      </c>
      <c r="AR1455">
        <v>0</v>
      </c>
      <c r="AS1455">
        <v>0</v>
      </c>
      <c r="AT1455">
        <v>0</v>
      </c>
      <c r="AU1455">
        <v>0</v>
      </c>
      <c r="AV1455">
        <v>0</v>
      </c>
      <c r="AW1455">
        <v>0</v>
      </c>
      <c r="AX1455">
        <v>0</v>
      </c>
      <c r="AY1455" t="s">
        <v>345</v>
      </c>
      <c r="AZ1455">
        <v>1</v>
      </c>
      <c r="BA1455">
        <v>0</v>
      </c>
      <c r="BB1455">
        <v>0</v>
      </c>
      <c r="BC1455">
        <v>0</v>
      </c>
      <c r="BD1455">
        <v>0</v>
      </c>
      <c r="BE1455">
        <v>0</v>
      </c>
      <c r="BF1455">
        <v>0</v>
      </c>
      <c r="BG1455">
        <v>0</v>
      </c>
      <c r="BH1455">
        <v>0</v>
      </c>
      <c r="BK1455" t="s">
        <v>131</v>
      </c>
      <c r="BL1455" t="s">
        <v>130</v>
      </c>
      <c r="BM1455" t="s">
        <v>130</v>
      </c>
      <c r="BN1455" t="s">
        <v>117</v>
      </c>
      <c r="BO1455" t="s">
        <v>924</v>
      </c>
      <c r="BP1455">
        <v>0</v>
      </c>
      <c r="BQ1455">
        <v>0</v>
      </c>
      <c r="BR1455">
        <v>0</v>
      </c>
      <c r="BS1455">
        <v>0</v>
      </c>
      <c r="BT1455">
        <v>0</v>
      </c>
      <c r="BU1455">
        <v>1</v>
      </c>
      <c r="BV1455">
        <v>0</v>
      </c>
      <c r="BW1455">
        <v>0</v>
      </c>
      <c r="BX1455">
        <v>0</v>
      </c>
      <c r="BY1455">
        <v>0</v>
      </c>
      <c r="BZ1455">
        <v>0</v>
      </c>
      <c r="CA1455">
        <v>0</v>
      </c>
      <c r="CB1455">
        <v>0</v>
      </c>
      <c r="CC1455">
        <v>0</v>
      </c>
      <c r="CD1455">
        <v>0</v>
      </c>
      <c r="CE1455" t="s">
        <v>151</v>
      </c>
      <c r="CG1455" t="s">
        <v>227</v>
      </c>
      <c r="CI1455" t="s">
        <v>127</v>
      </c>
      <c r="CJ1455" t="s">
        <v>53</v>
      </c>
      <c r="CK1455" t="s">
        <v>3916</v>
      </c>
      <c r="CL1455" t="s">
        <v>51</v>
      </c>
      <c r="CM1455" t="s">
        <v>3917</v>
      </c>
      <c r="CN1455" t="s">
        <v>336</v>
      </c>
      <c r="CO1455" t="s">
        <v>3918</v>
      </c>
      <c r="CP1455">
        <v>7</v>
      </c>
      <c r="CQ1455" t="s">
        <v>3919</v>
      </c>
      <c r="CS1455" t="s">
        <v>347</v>
      </c>
    </row>
    <row r="1456" spans="1:98" customFormat="1">
      <c r="A1456">
        <v>198961</v>
      </c>
      <c r="B1456" t="s">
        <v>321</v>
      </c>
      <c r="C1456" t="s">
        <v>116</v>
      </c>
      <c r="D1456">
        <v>1966</v>
      </c>
      <c r="E1456">
        <v>60</v>
      </c>
      <c r="F1456" t="s">
        <v>339</v>
      </c>
      <c r="G1456" t="s">
        <v>74</v>
      </c>
      <c r="H1456" t="s">
        <v>488</v>
      </c>
      <c r="I1456" t="s">
        <v>402</v>
      </c>
      <c r="J1456" t="s">
        <v>350</v>
      </c>
      <c r="K1456" s="329">
        <v>46116.302835648145</v>
      </c>
      <c r="L1456" t="s">
        <v>309</v>
      </c>
      <c r="M1456" t="s">
        <v>413</v>
      </c>
      <c r="N1456" t="s">
        <v>414</v>
      </c>
      <c r="O1456" t="s">
        <v>415</v>
      </c>
      <c r="P1456" t="s">
        <v>382</v>
      </c>
      <c r="R1456" t="s">
        <v>122</v>
      </c>
      <c r="S1456" t="s">
        <v>122</v>
      </c>
      <c r="T1456" t="s">
        <v>391</v>
      </c>
      <c r="U1456" t="s">
        <v>372</v>
      </c>
      <c r="V1456" t="s">
        <v>115</v>
      </c>
      <c r="W1456" t="s">
        <v>332</v>
      </c>
      <c r="X1456">
        <v>0</v>
      </c>
      <c r="Y1456">
        <v>0</v>
      </c>
      <c r="Z1456">
        <v>0</v>
      </c>
      <c r="AA1456">
        <v>0</v>
      </c>
      <c r="AB1456">
        <v>0</v>
      </c>
      <c r="AC1456">
        <v>0</v>
      </c>
      <c r="AD1456">
        <v>0</v>
      </c>
      <c r="AE1456">
        <v>0</v>
      </c>
      <c r="AF1456">
        <v>0</v>
      </c>
      <c r="AG1456">
        <v>0</v>
      </c>
      <c r="AH1456">
        <v>0</v>
      </c>
      <c r="AI1456">
        <v>0</v>
      </c>
      <c r="AJ1456">
        <v>0</v>
      </c>
      <c r="AK1456">
        <v>0</v>
      </c>
      <c r="AL1456">
        <v>0</v>
      </c>
      <c r="AM1456">
        <v>0</v>
      </c>
      <c r="AN1456">
        <v>1</v>
      </c>
      <c r="AO1456">
        <v>0</v>
      </c>
      <c r="AP1456" t="s">
        <v>345</v>
      </c>
      <c r="AQ1456">
        <v>1</v>
      </c>
      <c r="AR1456">
        <v>0</v>
      </c>
      <c r="AS1456">
        <v>0</v>
      </c>
      <c r="AT1456">
        <v>0</v>
      </c>
      <c r="AU1456">
        <v>0</v>
      </c>
      <c r="AV1456">
        <v>0</v>
      </c>
      <c r="AW1456">
        <v>0</v>
      </c>
      <c r="AX1456">
        <v>0</v>
      </c>
      <c r="AY1456" t="s">
        <v>345</v>
      </c>
      <c r="AZ1456">
        <v>1</v>
      </c>
      <c r="BA1456">
        <v>0</v>
      </c>
      <c r="BB1456">
        <v>0</v>
      </c>
      <c r="BC1456">
        <v>0</v>
      </c>
      <c r="BD1456">
        <v>0</v>
      </c>
      <c r="BE1456">
        <v>0</v>
      </c>
      <c r="BF1456">
        <v>0</v>
      </c>
      <c r="BG1456">
        <v>0</v>
      </c>
      <c r="BH1456">
        <v>0</v>
      </c>
      <c r="BK1456" t="s">
        <v>129</v>
      </c>
      <c r="BL1456" t="s">
        <v>130</v>
      </c>
      <c r="BM1456" t="s">
        <v>130</v>
      </c>
      <c r="BN1456" t="s">
        <v>120</v>
      </c>
      <c r="BO1456" t="s">
        <v>924</v>
      </c>
      <c r="BP1456">
        <v>0</v>
      </c>
      <c r="BQ1456">
        <v>0</v>
      </c>
      <c r="BR1456">
        <v>0</v>
      </c>
      <c r="BS1456">
        <v>0</v>
      </c>
      <c r="BT1456">
        <v>0</v>
      </c>
      <c r="BU1456">
        <v>1</v>
      </c>
      <c r="BV1456">
        <v>0</v>
      </c>
      <c r="BW1456">
        <v>0</v>
      </c>
      <c r="BX1456">
        <v>0</v>
      </c>
      <c r="BY1456">
        <v>0</v>
      </c>
      <c r="BZ1456">
        <v>0</v>
      </c>
      <c r="CA1456">
        <v>0</v>
      </c>
      <c r="CB1456">
        <v>0</v>
      </c>
      <c r="CC1456">
        <v>0</v>
      </c>
      <c r="CD1456">
        <v>0</v>
      </c>
      <c r="CE1456" t="s">
        <v>335</v>
      </c>
      <c r="CF1456" t="s">
        <v>1091</v>
      </c>
      <c r="CG1456" t="s">
        <v>335</v>
      </c>
      <c r="CH1456" t="s">
        <v>3920</v>
      </c>
      <c r="CI1456" t="s">
        <v>128</v>
      </c>
      <c r="CJ1456" t="s">
        <v>53</v>
      </c>
      <c r="CL1456" t="s">
        <v>53</v>
      </c>
      <c r="CN1456" t="s">
        <v>336</v>
      </c>
      <c r="CO1456" t="s">
        <v>3921</v>
      </c>
      <c r="CP1456">
        <v>2</v>
      </c>
      <c r="CQ1456" t="s">
        <v>3922</v>
      </c>
      <c r="CR1456" t="s">
        <v>3923</v>
      </c>
      <c r="CS1456" t="s">
        <v>347</v>
      </c>
      <c r="CT1456" t="s">
        <v>3924</v>
      </c>
    </row>
    <row r="1457" spans="1:98" customFormat="1">
      <c r="A1457">
        <v>198960</v>
      </c>
      <c r="B1457" t="s">
        <v>1363</v>
      </c>
      <c r="C1457" t="s">
        <v>322</v>
      </c>
      <c r="D1457">
        <v>1979</v>
      </c>
      <c r="E1457">
        <v>47</v>
      </c>
      <c r="F1457" t="s">
        <v>387</v>
      </c>
      <c r="G1457" t="s">
        <v>85</v>
      </c>
      <c r="H1457" t="s">
        <v>806</v>
      </c>
      <c r="I1457" t="s">
        <v>424</v>
      </c>
      <c r="J1457" t="s">
        <v>325</v>
      </c>
      <c r="K1457" s="329">
        <v>46116.055277777778</v>
      </c>
      <c r="L1457" t="s">
        <v>309</v>
      </c>
      <c r="M1457" t="s">
        <v>1363</v>
      </c>
      <c r="N1457" t="s">
        <v>1364</v>
      </c>
      <c r="O1457" t="s">
        <v>459</v>
      </c>
      <c r="P1457" t="s">
        <v>353</v>
      </c>
      <c r="Q1457" t="s">
        <v>305</v>
      </c>
      <c r="R1457" t="s">
        <v>122</v>
      </c>
      <c r="S1457" t="s">
        <v>122</v>
      </c>
      <c r="T1457" t="s">
        <v>520</v>
      </c>
      <c r="U1457" t="s">
        <v>331</v>
      </c>
      <c r="V1457" t="s">
        <v>108</v>
      </c>
      <c r="W1457" t="s">
        <v>505</v>
      </c>
      <c r="X1457">
        <v>0</v>
      </c>
      <c r="Y1457">
        <v>0</v>
      </c>
      <c r="Z1457">
        <v>0</v>
      </c>
      <c r="AA1457">
        <v>0</v>
      </c>
      <c r="AB1457">
        <v>0</v>
      </c>
      <c r="AC1457">
        <v>1</v>
      </c>
      <c r="AD1457">
        <v>0</v>
      </c>
      <c r="AE1457">
        <v>0</v>
      </c>
      <c r="AF1457">
        <v>0</v>
      </c>
      <c r="AG1457">
        <v>0</v>
      </c>
      <c r="AH1457">
        <v>0</v>
      </c>
      <c r="AI1457">
        <v>0</v>
      </c>
      <c r="AJ1457">
        <v>0</v>
      </c>
      <c r="AK1457">
        <v>0</v>
      </c>
      <c r="AL1457">
        <v>0</v>
      </c>
      <c r="AM1457">
        <v>0</v>
      </c>
      <c r="AN1457">
        <v>0</v>
      </c>
      <c r="AO1457">
        <v>0</v>
      </c>
      <c r="AP1457" t="s">
        <v>345</v>
      </c>
      <c r="AQ1457">
        <v>1</v>
      </c>
      <c r="AR1457">
        <v>0</v>
      </c>
      <c r="AS1457">
        <v>0</v>
      </c>
      <c r="AT1457">
        <v>0</v>
      </c>
      <c r="AU1457">
        <v>0</v>
      </c>
      <c r="AV1457">
        <v>0</v>
      </c>
      <c r="AW1457">
        <v>0</v>
      </c>
      <c r="AX1457">
        <v>0</v>
      </c>
      <c r="AY1457" t="s">
        <v>345</v>
      </c>
      <c r="AZ1457">
        <v>1</v>
      </c>
      <c r="BA1457">
        <v>0</v>
      </c>
      <c r="BB1457">
        <v>0</v>
      </c>
      <c r="BC1457">
        <v>0</v>
      </c>
      <c r="BD1457">
        <v>0</v>
      </c>
      <c r="BE1457">
        <v>0</v>
      </c>
      <c r="BF1457">
        <v>0</v>
      </c>
      <c r="BG1457">
        <v>0</v>
      </c>
      <c r="BH1457">
        <v>0</v>
      </c>
      <c r="BI1457" t="s">
        <v>51</v>
      </c>
      <c r="BK1457" t="s">
        <v>134</v>
      </c>
      <c r="BL1457" t="s">
        <v>131</v>
      </c>
      <c r="BM1457" t="s">
        <v>132</v>
      </c>
      <c r="BN1457" t="s">
        <v>117</v>
      </c>
      <c r="BO1457" t="s">
        <v>923</v>
      </c>
      <c r="BP1457">
        <v>0</v>
      </c>
      <c r="BQ1457">
        <v>1</v>
      </c>
      <c r="BR1457">
        <v>0</v>
      </c>
      <c r="BS1457">
        <v>0</v>
      </c>
      <c r="BT1457">
        <v>0</v>
      </c>
      <c r="BU1457">
        <v>0</v>
      </c>
      <c r="BV1457">
        <v>0</v>
      </c>
      <c r="BW1457">
        <v>0</v>
      </c>
      <c r="BX1457">
        <v>0</v>
      </c>
      <c r="BY1457">
        <v>0</v>
      </c>
      <c r="BZ1457">
        <v>0</v>
      </c>
      <c r="CA1457">
        <v>0</v>
      </c>
      <c r="CB1457">
        <v>0</v>
      </c>
      <c r="CC1457">
        <v>0</v>
      </c>
      <c r="CD1457">
        <v>0</v>
      </c>
      <c r="CE1457" t="s">
        <v>196</v>
      </c>
      <c r="CG1457" t="s">
        <v>226</v>
      </c>
      <c r="CI1457" t="s">
        <v>131</v>
      </c>
      <c r="CJ1457" t="s">
        <v>51</v>
      </c>
      <c r="CK1457" t="s">
        <v>3925</v>
      </c>
      <c r="CL1457" t="s">
        <v>51</v>
      </c>
      <c r="CM1457" t="s">
        <v>3926</v>
      </c>
      <c r="CN1457" t="s">
        <v>336</v>
      </c>
      <c r="CO1457" t="s">
        <v>3927</v>
      </c>
      <c r="CP1457">
        <v>10</v>
      </c>
      <c r="CQ1457" t="s">
        <v>3928</v>
      </c>
      <c r="CR1457" t="s">
        <v>3929</v>
      </c>
      <c r="CS1457" t="s">
        <v>337</v>
      </c>
      <c r="CT1457" t="s">
        <v>3930</v>
      </c>
    </row>
    <row r="1458" spans="1:98" customFormat="1">
      <c r="A1458">
        <v>100100</v>
      </c>
      <c r="B1458" t="s">
        <v>321</v>
      </c>
      <c r="C1458" t="s">
        <v>360</v>
      </c>
      <c r="D1458">
        <v>1997</v>
      </c>
      <c r="E1458">
        <v>29</v>
      </c>
      <c r="F1458" t="s">
        <v>323</v>
      </c>
      <c r="G1458" t="s">
        <v>49</v>
      </c>
      <c r="H1458" t="s">
        <v>377</v>
      </c>
      <c r="I1458" t="s">
        <v>367</v>
      </c>
      <c r="J1458" t="s">
        <v>325</v>
      </c>
      <c r="K1458" s="329">
        <v>46115.903229166666</v>
      </c>
      <c r="L1458" t="s">
        <v>309</v>
      </c>
      <c r="M1458" t="s">
        <v>425</v>
      </c>
      <c r="N1458" t="s">
        <v>426</v>
      </c>
      <c r="O1458" t="s">
        <v>364</v>
      </c>
      <c r="P1458" t="s">
        <v>365</v>
      </c>
      <c r="R1458" t="s">
        <v>383</v>
      </c>
      <c r="S1458" t="s">
        <v>121</v>
      </c>
      <c r="T1458" t="s">
        <v>121</v>
      </c>
      <c r="U1458" t="s">
        <v>331</v>
      </c>
      <c r="V1458" t="s">
        <v>111</v>
      </c>
      <c r="W1458" t="s">
        <v>498</v>
      </c>
      <c r="X1458">
        <v>0</v>
      </c>
      <c r="Y1458">
        <v>0</v>
      </c>
      <c r="Z1458">
        <v>1</v>
      </c>
      <c r="AA1458">
        <v>1</v>
      </c>
      <c r="AB1458">
        <v>0</v>
      </c>
      <c r="AC1458">
        <v>0</v>
      </c>
      <c r="AD1458">
        <v>0</v>
      </c>
      <c r="AE1458">
        <v>0</v>
      </c>
      <c r="AF1458">
        <v>0</v>
      </c>
      <c r="AG1458">
        <v>0</v>
      </c>
      <c r="AH1458">
        <v>0</v>
      </c>
      <c r="AI1458">
        <v>0</v>
      </c>
      <c r="AJ1458">
        <v>0</v>
      </c>
      <c r="AK1458">
        <v>0</v>
      </c>
      <c r="AL1458">
        <v>0</v>
      </c>
      <c r="AM1458">
        <v>0</v>
      </c>
      <c r="AN1458">
        <v>0</v>
      </c>
      <c r="AO1458">
        <v>0</v>
      </c>
      <c r="AP1458" t="s">
        <v>345</v>
      </c>
      <c r="AQ1458">
        <v>1</v>
      </c>
      <c r="AR1458">
        <v>0</v>
      </c>
      <c r="AS1458">
        <v>0</v>
      </c>
      <c r="AT1458">
        <v>0</v>
      </c>
      <c r="AU1458">
        <v>0</v>
      </c>
      <c r="AV1458">
        <v>0</v>
      </c>
      <c r="AW1458">
        <v>0</v>
      </c>
      <c r="AX1458">
        <v>0</v>
      </c>
      <c r="AY1458" t="s">
        <v>345</v>
      </c>
      <c r="AZ1458">
        <v>1</v>
      </c>
      <c r="BA1458">
        <v>0</v>
      </c>
      <c r="BB1458">
        <v>0</v>
      </c>
      <c r="BC1458">
        <v>0</v>
      </c>
      <c r="BD1458">
        <v>0</v>
      </c>
      <c r="BE1458">
        <v>0</v>
      </c>
      <c r="BF1458">
        <v>0</v>
      </c>
      <c r="BG1458">
        <v>0</v>
      </c>
      <c r="BH1458">
        <v>0</v>
      </c>
      <c r="BK1458" t="s">
        <v>386</v>
      </c>
      <c r="BL1458" t="s">
        <v>128</v>
      </c>
      <c r="BM1458" t="s">
        <v>130</v>
      </c>
      <c r="BN1458" t="s">
        <v>120</v>
      </c>
      <c r="BO1458" t="s">
        <v>923</v>
      </c>
      <c r="BP1458">
        <v>0</v>
      </c>
      <c r="BQ1458">
        <v>1</v>
      </c>
      <c r="BR1458">
        <v>0</v>
      </c>
      <c r="BS1458">
        <v>0</v>
      </c>
      <c r="BT1458">
        <v>0</v>
      </c>
      <c r="BU1458">
        <v>0</v>
      </c>
      <c r="BV1458">
        <v>0</v>
      </c>
      <c r="BW1458">
        <v>0</v>
      </c>
      <c r="BX1458">
        <v>0</v>
      </c>
      <c r="BY1458">
        <v>0</v>
      </c>
      <c r="BZ1458">
        <v>0</v>
      </c>
      <c r="CA1458">
        <v>0</v>
      </c>
      <c r="CB1458">
        <v>0</v>
      </c>
      <c r="CC1458">
        <v>0</v>
      </c>
      <c r="CD1458">
        <v>0</v>
      </c>
      <c r="CE1458" t="s">
        <v>335</v>
      </c>
      <c r="CG1458" t="s">
        <v>335</v>
      </c>
      <c r="CI1458" t="s">
        <v>386</v>
      </c>
      <c r="CJ1458" t="s">
        <v>53</v>
      </c>
      <c r="CL1458" t="s">
        <v>53</v>
      </c>
      <c r="CN1458" t="s">
        <v>346</v>
      </c>
      <c r="CP1458">
        <v>8</v>
      </c>
    </row>
    <row r="1459" spans="1:98" customFormat="1">
      <c r="A1459">
        <v>127672</v>
      </c>
      <c r="B1459" t="s">
        <v>321</v>
      </c>
      <c r="C1459" t="s">
        <v>322</v>
      </c>
      <c r="D1459">
        <v>1952</v>
      </c>
      <c r="E1459">
        <v>74</v>
      </c>
      <c r="F1459" t="s">
        <v>376</v>
      </c>
      <c r="G1459" t="s">
        <v>49</v>
      </c>
      <c r="H1459" t="s">
        <v>415</v>
      </c>
      <c r="I1459" t="s">
        <v>424</v>
      </c>
      <c r="J1459" t="s">
        <v>350</v>
      </c>
      <c r="K1459" s="329">
        <v>46115.879236111112</v>
      </c>
      <c r="L1459" t="s">
        <v>309</v>
      </c>
      <c r="M1459" t="s">
        <v>31</v>
      </c>
      <c r="N1459" t="s">
        <v>747</v>
      </c>
      <c r="O1459" t="s">
        <v>415</v>
      </c>
      <c r="P1459" t="s">
        <v>382</v>
      </c>
      <c r="R1459" t="s">
        <v>383</v>
      </c>
      <c r="S1459" t="s">
        <v>121</v>
      </c>
      <c r="T1459" t="s">
        <v>121</v>
      </c>
      <c r="U1459" t="s">
        <v>331</v>
      </c>
      <c r="V1459" t="s">
        <v>111</v>
      </c>
      <c r="W1459" t="s">
        <v>740</v>
      </c>
      <c r="X1459">
        <v>0</v>
      </c>
      <c r="Y1459">
        <v>0</v>
      </c>
      <c r="Z1459">
        <v>0</v>
      </c>
      <c r="AA1459">
        <v>1</v>
      </c>
      <c r="AB1459">
        <v>1</v>
      </c>
      <c r="AC1459">
        <v>0</v>
      </c>
      <c r="AD1459">
        <v>0</v>
      </c>
      <c r="AE1459">
        <v>0</v>
      </c>
      <c r="AF1459">
        <v>0</v>
      </c>
      <c r="AG1459">
        <v>0</v>
      </c>
      <c r="AH1459">
        <v>0</v>
      </c>
      <c r="AI1459">
        <v>0</v>
      </c>
      <c r="AJ1459">
        <v>0</v>
      </c>
      <c r="AK1459">
        <v>0</v>
      </c>
      <c r="AL1459">
        <v>0</v>
      </c>
      <c r="AM1459">
        <v>0</v>
      </c>
      <c r="AN1459">
        <v>0</v>
      </c>
      <c r="AO1459">
        <v>0</v>
      </c>
      <c r="AP1459" t="s">
        <v>345</v>
      </c>
      <c r="AQ1459">
        <v>1</v>
      </c>
      <c r="AR1459">
        <v>0</v>
      </c>
      <c r="AS1459">
        <v>0</v>
      </c>
      <c r="AT1459">
        <v>0</v>
      </c>
      <c r="AU1459">
        <v>0</v>
      </c>
      <c r="AV1459">
        <v>0</v>
      </c>
      <c r="AW1459">
        <v>0</v>
      </c>
      <c r="AX1459">
        <v>0</v>
      </c>
      <c r="AY1459" t="s">
        <v>345</v>
      </c>
      <c r="AZ1459">
        <v>1</v>
      </c>
      <c r="BA1459">
        <v>0</v>
      </c>
      <c r="BB1459">
        <v>0</v>
      </c>
      <c r="BC1459">
        <v>0</v>
      </c>
      <c r="BD1459">
        <v>0</v>
      </c>
      <c r="BE1459">
        <v>0</v>
      </c>
      <c r="BF1459">
        <v>0</v>
      </c>
      <c r="BG1459">
        <v>0</v>
      </c>
      <c r="BH1459">
        <v>0</v>
      </c>
      <c r="BI1459" t="s">
        <v>52</v>
      </c>
      <c r="BK1459" t="s">
        <v>386</v>
      </c>
      <c r="BL1459" t="s">
        <v>386</v>
      </c>
      <c r="BM1459" t="s">
        <v>130</v>
      </c>
      <c r="BN1459" t="s">
        <v>120</v>
      </c>
      <c r="BO1459" t="s">
        <v>927</v>
      </c>
      <c r="BP1459">
        <v>0</v>
      </c>
      <c r="BQ1459">
        <v>1</v>
      </c>
      <c r="BR1459">
        <v>0</v>
      </c>
      <c r="BS1459">
        <v>0</v>
      </c>
      <c r="BT1459">
        <v>0</v>
      </c>
      <c r="BU1459">
        <v>1</v>
      </c>
      <c r="BV1459">
        <v>0</v>
      </c>
      <c r="BW1459">
        <v>0</v>
      </c>
      <c r="BX1459">
        <v>0</v>
      </c>
      <c r="BY1459">
        <v>0</v>
      </c>
      <c r="BZ1459">
        <v>0</v>
      </c>
      <c r="CA1459">
        <v>0</v>
      </c>
      <c r="CB1459">
        <v>0</v>
      </c>
      <c r="CC1459">
        <v>0</v>
      </c>
      <c r="CD1459">
        <v>0</v>
      </c>
      <c r="CE1459" t="s">
        <v>335</v>
      </c>
      <c r="CG1459" t="s">
        <v>335</v>
      </c>
      <c r="CI1459" t="s">
        <v>129</v>
      </c>
      <c r="CJ1459" t="s">
        <v>52</v>
      </c>
      <c r="CL1459" t="s">
        <v>52</v>
      </c>
      <c r="CN1459" t="s">
        <v>346</v>
      </c>
      <c r="CP1459">
        <v>9</v>
      </c>
      <c r="CS1459" t="s">
        <v>337</v>
      </c>
    </row>
    <row r="1460" spans="1:98" customFormat="1">
      <c r="A1460">
        <v>131176</v>
      </c>
      <c r="B1460" t="s">
        <v>32</v>
      </c>
      <c r="C1460" t="s">
        <v>360</v>
      </c>
      <c r="D1460">
        <v>1984</v>
      </c>
      <c r="E1460">
        <v>42</v>
      </c>
      <c r="F1460" t="s">
        <v>387</v>
      </c>
      <c r="G1460" t="s">
        <v>49</v>
      </c>
      <c r="H1460" t="s">
        <v>377</v>
      </c>
      <c r="I1460" t="s">
        <v>378</v>
      </c>
      <c r="J1460" t="s">
        <v>350</v>
      </c>
      <c r="K1460" s="329">
        <v>46115.829201388886</v>
      </c>
      <c r="L1460" t="s">
        <v>309</v>
      </c>
      <c r="M1460" t="s">
        <v>568</v>
      </c>
      <c r="N1460" t="s">
        <v>1397</v>
      </c>
      <c r="O1460" t="s">
        <v>492</v>
      </c>
      <c r="P1460" t="s">
        <v>382</v>
      </c>
      <c r="R1460" t="s">
        <v>122</v>
      </c>
      <c r="S1460" t="s">
        <v>122</v>
      </c>
      <c r="T1460" t="s">
        <v>330</v>
      </c>
      <c r="U1460" t="s">
        <v>331</v>
      </c>
      <c r="V1460" t="s">
        <v>108</v>
      </c>
      <c r="W1460" t="s">
        <v>1141</v>
      </c>
      <c r="X1460">
        <v>0</v>
      </c>
      <c r="Y1460">
        <v>0</v>
      </c>
      <c r="Z1460">
        <v>0</v>
      </c>
      <c r="AA1460">
        <v>1</v>
      </c>
      <c r="AB1460">
        <v>0</v>
      </c>
      <c r="AC1460">
        <v>0</v>
      </c>
      <c r="AD1460">
        <v>0</v>
      </c>
      <c r="AE1460">
        <v>0</v>
      </c>
      <c r="AF1460">
        <v>0</v>
      </c>
      <c r="AG1460">
        <v>0</v>
      </c>
      <c r="AH1460">
        <v>0</v>
      </c>
      <c r="AI1460">
        <v>0</v>
      </c>
      <c r="AJ1460">
        <v>0</v>
      </c>
      <c r="AK1460">
        <v>0</v>
      </c>
      <c r="AL1460">
        <v>0</v>
      </c>
      <c r="AM1460">
        <v>1</v>
      </c>
      <c r="AN1460">
        <v>0</v>
      </c>
      <c r="AO1460">
        <v>0</v>
      </c>
      <c r="AP1460" t="s">
        <v>345</v>
      </c>
      <c r="AQ1460">
        <v>1</v>
      </c>
      <c r="AR1460">
        <v>0</v>
      </c>
      <c r="AS1460">
        <v>0</v>
      </c>
      <c r="AT1460">
        <v>0</v>
      </c>
      <c r="AU1460">
        <v>0</v>
      </c>
      <c r="AV1460">
        <v>0</v>
      </c>
      <c r="AW1460">
        <v>0</v>
      </c>
      <c r="AX1460">
        <v>0</v>
      </c>
      <c r="AY1460" t="s">
        <v>345</v>
      </c>
      <c r="AZ1460">
        <v>1</v>
      </c>
      <c r="BA1460">
        <v>0</v>
      </c>
      <c r="BB1460">
        <v>0</v>
      </c>
      <c r="BC1460">
        <v>0</v>
      </c>
      <c r="BD1460">
        <v>0</v>
      </c>
      <c r="BE1460">
        <v>0</v>
      </c>
      <c r="BF1460">
        <v>0</v>
      </c>
      <c r="BG1460">
        <v>0</v>
      </c>
      <c r="BH1460">
        <v>0</v>
      </c>
      <c r="BI1460" t="s">
        <v>51</v>
      </c>
      <c r="BK1460" t="s">
        <v>130</v>
      </c>
      <c r="BL1460" t="s">
        <v>130</v>
      </c>
      <c r="BM1460" t="s">
        <v>131</v>
      </c>
      <c r="BN1460" t="s">
        <v>119</v>
      </c>
      <c r="BO1460" t="s">
        <v>924</v>
      </c>
      <c r="BP1460">
        <v>0</v>
      </c>
      <c r="BQ1460">
        <v>0</v>
      </c>
      <c r="BR1460">
        <v>0</v>
      </c>
      <c r="BS1460">
        <v>0</v>
      </c>
      <c r="BT1460">
        <v>0</v>
      </c>
      <c r="BU1460">
        <v>1</v>
      </c>
      <c r="BV1460">
        <v>0</v>
      </c>
      <c r="BW1460">
        <v>0</v>
      </c>
      <c r="BX1460">
        <v>0</v>
      </c>
      <c r="BY1460">
        <v>0</v>
      </c>
      <c r="BZ1460">
        <v>0</v>
      </c>
      <c r="CA1460">
        <v>0</v>
      </c>
      <c r="CB1460">
        <v>0</v>
      </c>
      <c r="CC1460">
        <v>0</v>
      </c>
      <c r="CD1460">
        <v>0</v>
      </c>
      <c r="CE1460" t="s">
        <v>335</v>
      </c>
      <c r="CG1460" t="s">
        <v>227</v>
      </c>
      <c r="CI1460" t="s">
        <v>128</v>
      </c>
      <c r="CJ1460" t="s">
        <v>51</v>
      </c>
      <c r="CL1460" t="s">
        <v>51</v>
      </c>
      <c r="CN1460" t="s">
        <v>346</v>
      </c>
      <c r="CP1460">
        <v>10</v>
      </c>
      <c r="CS1460" t="s">
        <v>337</v>
      </c>
    </row>
    <row r="1461" spans="1:98" customFormat="1">
      <c r="A1461">
        <v>122351</v>
      </c>
      <c r="B1461" t="s">
        <v>389</v>
      </c>
      <c r="C1461" t="s">
        <v>360</v>
      </c>
      <c r="D1461">
        <v>1969</v>
      </c>
      <c r="E1461">
        <v>57</v>
      </c>
      <c r="F1461" t="s">
        <v>58</v>
      </c>
      <c r="G1461" t="s">
        <v>49</v>
      </c>
      <c r="H1461" t="s">
        <v>492</v>
      </c>
      <c r="I1461" t="s">
        <v>324</v>
      </c>
      <c r="J1461" t="s">
        <v>325</v>
      </c>
      <c r="K1461" s="329">
        <v>46115.807395833333</v>
      </c>
      <c r="L1461" t="s">
        <v>309</v>
      </c>
      <c r="M1461" t="s">
        <v>658</v>
      </c>
      <c r="N1461" t="s">
        <v>660</v>
      </c>
      <c r="O1461" t="s">
        <v>319</v>
      </c>
      <c r="P1461" t="s">
        <v>405</v>
      </c>
      <c r="Q1461" t="s">
        <v>306</v>
      </c>
      <c r="R1461" t="s">
        <v>383</v>
      </c>
      <c r="S1461" t="s">
        <v>121</v>
      </c>
      <c r="T1461" t="s">
        <v>121</v>
      </c>
      <c r="U1461" t="s">
        <v>331</v>
      </c>
      <c r="V1461" t="s">
        <v>111</v>
      </c>
      <c r="W1461" t="s">
        <v>344</v>
      </c>
      <c r="X1461">
        <v>0</v>
      </c>
      <c r="Y1461">
        <v>0</v>
      </c>
      <c r="Z1461">
        <v>0</v>
      </c>
      <c r="AA1461">
        <v>1</v>
      </c>
      <c r="AB1461">
        <v>0</v>
      </c>
      <c r="AC1461">
        <v>0</v>
      </c>
      <c r="AD1461">
        <v>0</v>
      </c>
      <c r="AE1461">
        <v>0</v>
      </c>
      <c r="AF1461">
        <v>0</v>
      </c>
      <c r="AG1461">
        <v>0</v>
      </c>
      <c r="AH1461">
        <v>0</v>
      </c>
      <c r="AI1461">
        <v>0</v>
      </c>
      <c r="AJ1461">
        <v>0</v>
      </c>
      <c r="AK1461">
        <v>0</v>
      </c>
      <c r="AL1461">
        <v>0</v>
      </c>
      <c r="AM1461">
        <v>0</v>
      </c>
      <c r="AN1461">
        <v>0</v>
      </c>
      <c r="AO1461">
        <v>0</v>
      </c>
      <c r="AP1461" t="s">
        <v>345</v>
      </c>
      <c r="AQ1461">
        <v>1</v>
      </c>
      <c r="AR1461">
        <v>0</v>
      </c>
      <c r="AS1461">
        <v>0</v>
      </c>
      <c r="AT1461">
        <v>0</v>
      </c>
      <c r="AU1461">
        <v>0</v>
      </c>
      <c r="AV1461">
        <v>0</v>
      </c>
      <c r="AW1461">
        <v>0</v>
      </c>
      <c r="AX1461">
        <v>0</v>
      </c>
      <c r="AY1461" t="s">
        <v>345</v>
      </c>
      <c r="AZ1461">
        <v>1</v>
      </c>
      <c r="BA1461">
        <v>0</v>
      </c>
      <c r="BB1461">
        <v>0</v>
      </c>
      <c r="BC1461">
        <v>0</v>
      </c>
      <c r="BD1461">
        <v>0</v>
      </c>
      <c r="BE1461">
        <v>0</v>
      </c>
      <c r="BF1461">
        <v>0</v>
      </c>
      <c r="BG1461">
        <v>0</v>
      </c>
      <c r="BH1461">
        <v>0</v>
      </c>
      <c r="BI1461" t="s">
        <v>52</v>
      </c>
      <c r="BK1461" t="s">
        <v>128</v>
      </c>
      <c r="BL1461" t="s">
        <v>128</v>
      </c>
      <c r="BM1461" t="s">
        <v>130</v>
      </c>
      <c r="BN1461" t="s">
        <v>118</v>
      </c>
      <c r="BO1461" t="s">
        <v>938</v>
      </c>
      <c r="BP1461">
        <v>0</v>
      </c>
      <c r="BQ1461">
        <v>0</v>
      </c>
      <c r="BR1461">
        <v>0</v>
      </c>
      <c r="BS1461">
        <v>0</v>
      </c>
      <c r="BT1461">
        <v>0</v>
      </c>
      <c r="BU1461">
        <v>0</v>
      </c>
      <c r="BV1461">
        <v>0</v>
      </c>
      <c r="BW1461">
        <v>1</v>
      </c>
      <c r="BX1461">
        <v>0</v>
      </c>
      <c r="BY1461">
        <v>0</v>
      </c>
      <c r="BZ1461">
        <v>0</v>
      </c>
      <c r="CA1461">
        <v>0</v>
      </c>
      <c r="CB1461">
        <v>0</v>
      </c>
      <c r="CC1461">
        <v>0</v>
      </c>
      <c r="CD1461">
        <v>0</v>
      </c>
      <c r="CE1461" t="s">
        <v>335</v>
      </c>
      <c r="CG1461" t="s">
        <v>335</v>
      </c>
      <c r="CI1461" t="s">
        <v>127</v>
      </c>
      <c r="CJ1461" t="s">
        <v>52</v>
      </c>
      <c r="CL1461" t="s">
        <v>52</v>
      </c>
      <c r="CN1461" t="s">
        <v>346</v>
      </c>
      <c r="CP1461">
        <v>7</v>
      </c>
    </row>
    <row r="1462" spans="1:98" customFormat="1">
      <c r="A1462">
        <v>198959</v>
      </c>
      <c r="B1462" t="s">
        <v>570</v>
      </c>
      <c r="C1462" t="s">
        <v>360</v>
      </c>
      <c r="D1462">
        <v>1949</v>
      </c>
      <c r="E1462">
        <v>77</v>
      </c>
      <c r="F1462" t="s">
        <v>376</v>
      </c>
      <c r="G1462" t="s">
        <v>49</v>
      </c>
      <c r="H1462" t="s">
        <v>415</v>
      </c>
      <c r="I1462" t="s">
        <v>378</v>
      </c>
      <c r="J1462" t="s">
        <v>350</v>
      </c>
      <c r="K1462" s="329">
        <v>46115.800393518519</v>
      </c>
      <c r="L1462" t="s">
        <v>309</v>
      </c>
      <c r="M1462" t="s">
        <v>570</v>
      </c>
      <c r="N1462" t="s">
        <v>571</v>
      </c>
      <c r="O1462" t="s">
        <v>442</v>
      </c>
      <c r="P1462" t="s">
        <v>405</v>
      </c>
      <c r="R1462" t="s">
        <v>383</v>
      </c>
      <c r="S1462" t="s">
        <v>121</v>
      </c>
      <c r="T1462" t="s">
        <v>121</v>
      </c>
      <c r="U1462" t="s">
        <v>331</v>
      </c>
      <c r="V1462" t="s">
        <v>111</v>
      </c>
      <c r="W1462" t="s">
        <v>344</v>
      </c>
      <c r="X1462">
        <v>0</v>
      </c>
      <c r="Y1462">
        <v>0</v>
      </c>
      <c r="Z1462">
        <v>0</v>
      </c>
      <c r="AA1462">
        <v>1</v>
      </c>
      <c r="AB1462">
        <v>0</v>
      </c>
      <c r="AC1462">
        <v>0</v>
      </c>
      <c r="AD1462">
        <v>0</v>
      </c>
      <c r="AE1462">
        <v>0</v>
      </c>
      <c r="AF1462">
        <v>0</v>
      </c>
      <c r="AG1462">
        <v>0</v>
      </c>
      <c r="AH1462">
        <v>0</v>
      </c>
      <c r="AI1462">
        <v>0</v>
      </c>
      <c r="AJ1462">
        <v>0</v>
      </c>
      <c r="AK1462">
        <v>0</v>
      </c>
      <c r="AL1462">
        <v>0</v>
      </c>
      <c r="AM1462">
        <v>0</v>
      </c>
      <c r="AN1462">
        <v>0</v>
      </c>
      <c r="AO1462">
        <v>0</v>
      </c>
      <c r="AP1462" t="s">
        <v>399</v>
      </c>
      <c r="AQ1462">
        <v>0</v>
      </c>
      <c r="AR1462">
        <v>0</v>
      </c>
      <c r="AS1462">
        <v>0</v>
      </c>
      <c r="AT1462">
        <v>0</v>
      </c>
      <c r="AU1462">
        <v>0</v>
      </c>
      <c r="AV1462">
        <v>0</v>
      </c>
      <c r="AW1462">
        <v>1</v>
      </c>
      <c r="AX1462">
        <v>0</v>
      </c>
      <c r="AY1462" t="s">
        <v>345</v>
      </c>
      <c r="AZ1462">
        <v>1</v>
      </c>
      <c r="BA1462">
        <v>0</v>
      </c>
      <c r="BB1462">
        <v>0</v>
      </c>
      <c r="BC1462">
        <v>0</v>
      </c>
      <c r="BD1462">
        <v>0</v>
      </c>
      <c r="BE1462">
        <v>0</v>
      </c>
      <c r="BF1462">
        <v>0</v>
      </c>
      <c r="BG1462">
        <v>0</v>
      </c>
      <c r="BH1462">
        <v>0</v>
      </c>
      <c r="BK1462" t="s">
        <v>386</v>
      </c>
      <c r="BL1462" t="s">
        <v>127</v>
      </c>
      <c r="BM1462" t="s">
        <v>127</v>
      </c>
      <c r="BN1462" t="s">
        <v>120</v>
      </c>
      <c r="BO1462" t="s">
        <v>1510</v>
      </c>
      <c r="BP1462">
        <v>1</v>
      </c>
      <c r="BQ1462">
        <v>1</v>
      </c>
      <c r="BR1462">
        <v>1</v>
      </c>
      <c r="BS1462">
        <v>1</v>
      </c>
      <c r="BT1462">
        <v>0</v>
      </c>
      <c r="BU1462">
        <v>0</v>
      </c>
      <c r="BV1462">
        <v>0</v>
      </c>
      <c r="BW1462">
        <v>0</v>
      </c>
      <c r="BX1462">
        <v>0</v>
      </c>
      <c r="BY1462">
        <v>0</v>
      </c>
      <c r="BZ1462">
        <v>0</v>
      </c>
      <c r="CA1462">
        <v>1</v>
      </c>
      <c r="CB1462">
        <v>0</v>
      </c>
      <c r="CC1462">
        <v>0</v>
      </c>
      <c r="CD1462">
        <v>0</v>
      </c>
      <c r="CE1462" t="s">
        <v>223</v>
      </c>
      <c r="CF1462" t="s">
        <v>3931</v>
      </c>
      <c r="CG1462" t="s">
        <v>335</v>
      </c>
      <c r="CH1462" t="s">
        <v>3932</v>
      </c>
      <c r="CI1462" t="s">
        <v>127</v>
      </c>
      <c r="CJ1462" t="s">
        <v>53</v>
      </c>
      <c r="CL1462" t="s">
        <v>53</v>
      </c>
      <c r="CN1462" t="s">
        <v>346</v>
      </c>
      <c r="CP1462">
        <v>5</v>
      </c>
      <c r="CS1462" t="s">
        <v>400</v>
      </c>
    </row>
    <row r="1463" spans="1:98" customFormat="1">
      <c r="A1463">
        <v>192178</v>
      </c>
      <c r="B1463" t="s">
        <v>321</v>
      </c>
      <c r="C1463" t="s">
        <v>360</v>
      </c>
      <c r="D1463">
        <v>1973</v>
      </c>
      <c r="E1463">
        <v>53</v>
      </c>
      <c r="F1463" t="s">
        <v>58</v>
      </c>
      <c r="G1463" t="s">
        <v>49</v>
      </c>
      <c r="H1463" t="s">
        <v>492</v>
      </c>
      <c r="I1463" t="s">
        <v>402</v>
      </c>
      <c r="J1463" t="s">
        <v>325</v>
      </c>
      <c r="K1463" s="329">
        <v>46115.787222222221</v>
      </c>
      <c r="L1463" t="s">
        <v>309</v>
      </c>
      <c r="M1463" t="s">
        <v>445</v>
      </c>
      <c r="N1463" t="s">
        <v>447</v>
      </c>
      <c r="O1463" t="s">
        <v>328</v>
      </c>
      <c r="P1463" t="s">
        <v>329</v>
      </c>
      <c r="R1463" t="s">
        <v>383</v>
      </c>
      <c r="S1463" t="s">
        <v>122</v>
      </c>
      <c r="T1463" t="s">
        <v>330</v>
      </c>
      <c r="U1463" t="s">
        <v>331</v>
      </c>
      <c r="V1463" t="s">
        <v>105</v>
      </c>
      <c r="W1463" t="s">
        <v>470</v>
      </c>
      <c r="X1463">
        <v>0</v>
      </c>
      <c r="Y1463">
        <v>0</v>
      </c>
      <c r="Z1463">
        <v>1</v>
      </c>
      <c r="AA1463">
        <v>0</v>
      </c>
      <c r="AB1463">
        <v>0</v>
      </c>
      <c r="AC1463">
        <v>0</v>
      </c>
      <c r="AD1463">
        <v>0</v>
      </c>
      <c r="AE1463">
        <v>0</v>
      </c>
      <c r="AF1463">
        <v>0</v>
      </c>
      <c r="AG1463">
        <v>0</v>
      </c>
      <c r="AH1463">
        <v>0</v>
      </c>
      <c r="AI1463">
        <v>0</v>
      </c>
      <c r="AJ1463">
        <v>0</v>
      </c>
      <c r="AK1463">
        <v>0</v>
      </c>
      <c r="AL1463">
        <v>0</v>
      </c>
      <c r="AM1463">
        <v>0</v>
      </c>
      <c r="AN1463">
        <v>0</v>
      </c>
      <c r="AO1463">
        <v>0</v>
      </c>
      <c r="AP1463" t="s">
        <v>345</v>
      </c>
      <c r="AQ1463">
        <v>1</v>
      </c>
      <c r="AR1463">
        <v>0</v>
      </c>
      <c r="AS1463">
        <v>0</v>
      </c>
      <c r="AT1463">
        <v>0</v>
      </c>
      <c r="AU1463">
        <v>0</v>
      </c>
      <c r="AV1463">
        <v>0</v>
      </c>
      <c r="AW1463">
        <v>0</v>
      </c>
      <c r="AX1463">
        <v>0</v>
      </c>
      <c r="AY1463" t="s">
        <v>345</v>
      </c>
      <c r="AZ1463">
        <v>1</v>
      </c>
      <c r="BA1463">
        <v>0</v>
      </c>
      <c r="BB1463">
        <v>0</v>
      </c>
      <c r="BC1463">
        <v>0</v>
      </c>
      <c r="BD1463">
        <v>0</v>
      </c>
      <c r="BE1463">
        <v>0</v>
      </c>
      <c r="BF1463">
        <v>0</v>
      </c>
      <c r="BG1463">
        <v>0</v>
      </c>
      <c r="BH1463">
        <v>0</v>
      </c>
      <c r="BI1463" t="s">
        <v>51</v>
      </c>
      <c r="BJ1463" t="s">
        <v>3933</v>
      </c>
      <c r="BK1463" t="s">
        <v>130</v>
      </c>
      <c r="BL1463" t="s">
        <v>128</v>
      </c>
      <c r="BM1463" t="s">
        <v>129</v>
      </c>
      <c r="BN1463" t="s">
        <v>120</v>
      </c>
      <c r="BO1463" t="s">
        <v>957</v>
      </c>
      <c r="BP1463">
        <v>0</v>
      </c>
      <c r="BQ1463">
        <v>1</v>
      </c>
      <c r="BR1463">
        <v>0</v>
      </c>
      <c r="BS1463">
        <v>0</v>
      </c>
      <c r="BT1463">
        <v>0</v>
      </c>
      <c r="BU1463">
        <v>0</v>
      </c>
      <c r="BV1463">
        <v>0</v>
      </c>
      <c r="BW1463">
        <v>1</v>
      </c>
      <c r="BX1463">
        <v>0</v>
      </c>
      <c r="BY1463">
        <v>0</v>
      </c>
      <c r="BZ1463">
        <v>0</v>
      </c>
      <c r="CA1463">
        <v>0</v>
      </c>
      <c r="CB1463">
        <v>0</v>
      </c>
      <c r="CC1463">
        <v>0</v>
      </c>
      <c r="CD1463">
        <v>0</v>
      </c>
      <c r="CE1463" t="s">
        <v>156</v>
      </c>
      <c r="CF1463" t="s">
        <v>3934</v>
      </c>
      <c r="CG1463" t="s">
        <v>157</v>
      </c>
      <c r="CI1463" t="s">
        <v>128</v>
      </c>
      <c r="CJ1463" t="s">
        <v>52</v>
      </c>
      <c r="CK1463" t="s">
        <v>3935</v>
      </c>
      <c r="CL1463" t="s">
        <v>52</v>
      </c>
      <c r="CN1463" t="s">
        <v>346</v>
      </c>
      <c r="CP1463">
        <v>8</v>
      </c>
      <c r="CQ1463" t="s">
        <v>3936</v>
      </c>
      <c r="CR1463" t="s">
        <v>3937</v>
      </c>
      <c r="CS1463" t="s">
        <v>337</v>
      </c>
      <c r="CT1463" t="s">
        <v>3938</v>
      </c>
    </row>
    <row r="1464" spans="1:98" customFormat="1">
      <c r="A1464">
        <v>198958</v>
      </c>
      <c r="B1464" t="s">
        <v>570</v>
      </c>
      <c r="C1464" t="s">
        <v>360</v>
      </c>
      <c r="D1464">
        <v>1980</v>
      </c>
      <c r="E1464">
        <v>46</v>
      </c>
      <c r="F1464" t="s">
        <v>387</v>
      </c>
      <c r="G1464" t="s">
        <v>85</v>
      </c>
      <c r="H1464" t="s">
        <v>887</v>
      </c>
      <c r="I1464" t="s">
        <v>361</v>
      </c>
      <c r="J1464" t="s">
        <v>325</v>
      </c>
      <c r="K1464" s="329">
        <v>46115.761458333334</v>
      </c>
      <c r="L1464" t="s">
        <v>309</v>
      </c>
      <c r="M1464" t="s">
        <v>570</v>
      </c>
      <c r="N1464" t="s">
        <v>571</v>
      </c>
      <c r="O1464" t="s">
        <v>442</v>
      </c>
      <c r="P1464" t="s">
        <v>405</v>
      </c>
      <c r="R1464" t="s">
        <v>124</v>
      </c>
      <c r="S1464" t="s">
        <v>122</v>
      </c>
      <c r="T1464" t="s">
        <v>394</v>
      </c>
      <c r="U1464" t="s">
        <v>74</v>
      </c>
      <c r="V1464" t="s">
        <v>105</v>
      </c>
      <c r="W1464" t="s">
        <v>3939</v>
      </c>
      <c r="X1464">
        <v>0</v>
      </c>
      <c r="Y1464">
        <v>0</v>
      </c>
      <c r="Z1464">
        <v>0</v>
      </c>
      <c r="AA1464">
        <v>0</v>
      </c>
      <c r="AB1464">
        <v>1</v>
      </c>
      <c r="AC1464">
        <v>0</v>
      </c>
      <c r="AD1464">
        <v>0</v>
      </c>
      <c r="AE1464">
        <v>0</v>
      </c>
      <c r="AF1464">
        <v>0</v>
      </c>
      <c r="AG1464">
        <v>0</v>
      </c>
      <c r="AH1464">
        <v>1</v>
      </c>
      <c r="AI1464">
        <v>0</v>
      </c>
      <c r="AJ1464">
        <v>0</v>
      </c>
      <c r="AK1464">
        <v>0</v>
      </c>
      <c r="AL1464">
        <v>0</v>
      </c>
      <c r="AM1464">
        <v>0</v>
      </c>
      <c r="AN1464">
        <v>0</v>
      </c>
      <c r="AO1464" t="s">
        <v>3940</v>
      </c>
      <c r="AP1464" t="s">
        <v>464</v>
      </c>
      <c r="AQ1464">
        <v>0</v>
      </c>
      <c r="AR1464">
        <v>0</v>
      </c>
      <c r="AS1464">
        <v>0</v>
      </c>
      <c r="AT1464">
        <v>1</v>
      </c>
      <c r="AU1464">
        <v>0</v>
      </c>
      <c r="AV1464">
        <v>0</v>
      </c>
      <c r="AW1464">
        <v>0</v>
      </c>
      <c r="AX1464">
        <v>0</v>
      </c>
      <c r="AY1464" t="s">
        <v>668</v>
      </c>
      <c r="AZ1464">
        <v>0</v>
      </c>
      <c r="BA1464">
        <v>0</v>
      </c>
      <c r="BB1464">
        <v>0</v>
      </c>
      <c r="BC1464">
        <v>1</v>
      </c>
      <c r="BD1464">
        <v>0</v>
      </c>
      <c r="BE1464">
        <v>0</v>
      </c>
      <c r="BF1464">
        <v>1</v>
      </c>
      <c r="BG1464">
        <v>0</v>
      </c>
      <c r="BH1464">
        <v>0</v>
      </c>
      <c r="BI1464" t="s">
        <v>52</v>
      </c>
      <c r="BJ1464" t="s">
        <v>3941</v>
      </c>
      <c r="BK1464" t="s">
        <v>130</v>
      </c>
      <c r="BL1464" t="s">
        <v>130</v>
      </c>
      <c r="BM1464" t="s">
        <v>130</v>
      </c>
      <c r="BN1464" t="s">
        <v>117</v>
      </c>
      <c r="BO1464" t="s">
        <v>944</v>
      </c>
      <c r="BP1464">
        <v>0</v>
      </c>
      <c r="BQ1464">
        <v>0</v>
      </c>
      <c r="BR1464">
        <v>1</v>
      </c>
      <c r="BS1464">
        <v>0</v>
      </c>
      <c r="BT1464">
        <v>0</v>
      </c>
      <c r="BU1464">
        <v>1</v>
      </c>
      <c r="BV1464">
        <v>0</v>
      </c>
      <c r="BW1464">
        <v>0</v>
      </c>
      <c r="BX1464">
        <v>0</v>
      </c>
      <c r="BY1464">
        <v>0</v>
      </c>
      <c r="BZ1464">
        <v>0</v>
      </c>
      <c r="CA1464">
        <v>0</v>
      </c>
      <c r="CB1464">
        <v>0</v>
      </c>
      <c r="CC1464">
        <v>0</v>
      </c>
      <c r="CD1464">
        <v>0</v>
      </c>
      <c r="CE1464" t="s">
        <v>143</v>
      </c>
      <c r="CG1464" t="s">
        <v>234</v>
      </c>
      <c r="CI1464" t="s">
        <v>129</v>
      </c>
      <c r="CJ1464" t="s">
        <v>53</v>
      </c>
      <c r="CK1464" t="s">
        <v>3942</v>
      </c>
      <c r="CL1464" t="s">
        <v>52</v>
      </c>
      <c r="CN1464" t="s">
        <v>346</v>
      </c>
      <c r="CP1464">
        <v>7</v>
      </c>
      <c r="CQ1464" t="s">
        <v>3943</v>
      </c>
      <c r="CR1464" t="s">
        <v>3944</v>
      </c>
      <c r="CS1464" t="s">
        <v>337</v>
      </c>
      <c r="CT1464" t="s">
        <v>3945</v>
      </c>
    </row>
    <row r="1465" spans="1:98" customFormat="1">
      <c r="A1465">
        <v>198957</v>
      </c>
      <c r="B1465" t="s">
        <v>468</v>
      </c>
      <c r="C1465" t="s">
        <v>303</v>
      </c>
      <c r="D1465">
        <v>1987</v>
      </c>
      <c r="E1465">
        <v>39</v>
      </c>
      <c r="F1465" t="s">
        <v>57</v>
      </c>
      <c r="G1465" t="s">
        <v>49</v>
      </c>
      <c r="H1465" t="s">
        <v>450</v>
      </c>
      <c r="I1465" t="s">
        <v>324</v>
      </c>
      <c r="J1465" t="s">
        <v>350</v>
      </c>
      <c r="K1465" s="329">
        <v>46115.744652777779</v>
      </c>
      <c r="L1465" t="s">
        <v>309</v>
      </c>
      <c r="M1465" t="s">
        <v>468</v>
      </c>
      <c r="N1465" t="s">
        <v>469</v>
      </c>
      <c r="O1465" t="s">
        <v>415</v>
      </c>
      <c r="P1465" t="s">
        <v>382</v>
      </c>
      <c r="R1465" t="s">
        <v>383</v>
      </c>
      <c r="S1465" t="s">
        <v>125</v>
      </c>
      <c r="T1465" t="s">
        <v>330</v>
      </c>
      <c r="U1465" t="s">
        <v>331</v>
      </c>
      <c r="V1465" t="s">
        <v>106</v>
      </c>
      <c r="W1465" t="s">
        <v>3946</v>
      </c>
      <c r="X1465">
        <v>0</v>
      </c>
      <c r="Y1465">
        <v>1</v>
      </c>
      <c r="Z1465">
        <v>1</v>
      </c>
      <c r="AA1465">
        <v>1</v>
      </c>
      <c r="AB1465">
        <v>1</v>
      </c>
      <c r="AC1465">
        <v>0</v>
      </c>
      <c r="AD1465">
        <v>0</v>
      </c>
      <c r="AE1465">
        <v>1</v>
      </c>
      <c r="AF1465">
        <v>0</v>
      </c>
      <c r="AG1465">
        <v>1</v>
      </c>
      <c r="AH1465">
        <v>1</v>
      </c>
      <c r="AI1465">
        <v>0</v>
      </c>
      <c r="AJ1465">
        <v>1</v>
      </c>
      <c r="AK1465">
        <v>0</v>
      </c>
      <c r="AL1465">
        <v>0</v>
      </c>
      <c r="AM1465">
        <v>0</v>
      </c>
      <c r="AN1465">
        <v>0</v>
      </c>
      <c r="AO1465">
        <v>0</v>
      </c>
      <c r="AP1465" t="s">
        <v>840</v>
      </c>
      <c r="AQ1465">
        <v>1</v>
      </c>
      <c r="AR1465">
        <v>0</v>
      </c>
      <c r="AS1465">
        <v>0</v>
      </c>
      <c r="AT1465">
        <v>0</v>
      </c>
      <c r="AU1465">
        <v>1</v>
      </c>
      <c r="AV1465">
        <v>0</v>
      </c>
      <c r="AW1465">
        <v>0</v>
      </c>
      <c r="AX1465">
        <v>0</v>
      </c>
      <c r="AY1465" t="s">
        <v>500</v>
      </c>
      <c r="AZ1465">
        <v>1</v>
      </c>
      <c r="BA1465">
        <v>0</v>
      </c>
      <c r="BB1465">
        <v>0</v>
      </c>
      <c r="BC1465">
        <v>0</v>
      </c>
      <c r="BD1465">
        <v>0</v>
      </c>
      <c r="BE1465">
        <v>0</v>
      </c>
      <c r="BF1465">
        <v>1</v>
      </c>
      <c r="BG1465">
        <v>0</v>
      </c>
      <c r="BH1465">
        <v>0</v>
      </c>
      <c r="BK1465" t="s">
        <v>128</v>
      </c>
      <c r="BL1465" t="s">
        <v>128</v>
      </c>
      <c r="BM1465" t="s">
        <v>129</v>
      </c>
      <c r="BN1465" t="s">
        <v>117</v>
      </c>
      <c r="BO1465" t="s">
        <v>978</v>
      </c>
      <c r="BP1465">
        <v>0</v>
      </c>
      <c r="BQ1465">
        <v>1</v>
      </c>
      <c r="BR1465">
        <v>0</v>
      </c>
      <c r="BS1465">
        <v>0</v>
      </c>
      <c r="BT1465">
        <v>0</v>
      </c>
      <c r="BU1465">
        <v>1</v>
      </c>
      <c r="BV1465">
        <v>0</v>
      </c>
      <c r="BW1465">
        <v>0</v>
      </c>
      <c r="BX1465">
        <v>0</v>
      </c>
      <c r="BY1465">
        <v>0</v>
      </c>
      <c r="BZ1465">
        <v>1</v>
      </c>
      <c r="CA1465">
        <v>0</v>
      </c>
      <c r="CB1465">
        <v>0</v>
      </c>
      <c r="CC1465">
        <v>0</v>
      </c>
      <c r="CD1465">
        <v>0</v>
      </c>
      <c r="CE1465" t="s">
        <v>146</v>
      </c>
      <c r="CG1465" t="s">
        <v>335</v>
      </c>
      <c r="CI1465" t="s">
        <v>128</v>
      </c>
      <c r="CJ1465" t="s">
        <v>51</v>
      </c>
      <c r="CL1465" t="s">
        <v>51</v>
      </c>
      <c r="CN1465" t="s">
        <v>346</v>
      </c>
      <c r="CP1465">
        <v>10</v>
      </c>
    </row>
    <row r="1466" spans="1:98" customFormat="1">
      <c r="A1466">
        <v>198956</v>
      </c>
      <c r="B1466" t="s">
        <v>28</v>
      </c>
      <c r="C1466" t="s">
        <v>360</v>
      </c>
      <c r="D1466">
        <v>1976</v>
      </c>
      <c r="E1466">
        <v>50</v>
      </c>
      <c r="F1466" t="s">
        <v>58</v>
      </c>
      <c r="G1466" t="s">
        <v>80</v>
      </c>
      <c r="H1466" t="s">
        <v>831</v>
      </c>
      <c r="I1466" t="s">
        <v>478</v>
      </c>
      <c r="J1466" t="s">
        <v>325</v>
      </c>
      <c r="K1466" s="329">
        <v>46115.741990740738</v>
      </c>
      <c r="L1466" t="s">
        <v>309</v>
      </c>
      <c r="M1466" t="s">
        <v>28</v>
      </c>
      <c r="N1466" t="s">
        <v>538</v>
      </c>
      <c r="O1466" t="s">
        <v>377</v>
      </c>
      <c r="P1466" t="s">
        <v>365</v>
      </c>
      <c r="Q1466" t="s">
        <v>304</v>
      </c>
      <c r="R1466" t="s">
        <v>122</v>
      </c>
      <c r="S1466" t="s">
        <v>122</v>
      </c>
      <c r="T1466" t="s">
        <v>343</v>
      </c>
      <c r="U1466" t="s">
        <v>331</v>
      </c>
      <c r="V1466" t="s">
        <v>111</v>
      </c>
      <c r="W1466" t="s">
        <v>505</v>
      </c>
      <c r="X1466">
        <v>0</v>
      </c>
      <c r="Y1466">
        <v>0</v>
      </c>
      <c r="Z1466">
        <v>0</v>
      </c>
      <c r="AA1466">
        <v>0</v>
      </c>
      <c r="AB1466">
        <v>0</v>
      </c>
      <c r="AC1466">
        <v>1</v>
      </c>
      <c r="AD1466">
        <v>0</v>
      </c>
      <c r="AE1466">
        <v>0</v>
      </c>
      <c r="AF1466">
        <v>0</v>
      </c>
      <c r="AG1466">
        <v>0</v>
      </c>
      <c r="AH1466">
        <v>0</v>
      </c>
      <c r="AI1466">
        <v>0</v>
      </c>
      <c r="AJ1466">
        <v>0</v>
      </c>
      <c r="AK1466">
        <v>0</v>
      </c>
      <c r="AL1466">
        <v>0</v>
      </c>
      <c r="AM1466">
        <v>0</v>
      </c>
      <c r="AN1466">
        <v>0</v>
      </c>
      <c r="AO1466">
        <v>0</v>
      </c>
      <c r="AP1466" t="s">
        <v>345</v>
      </c>
      <c r="AQ1466">
        <v>1</v>
      </c>
      <c r="AR1466">
        <v>0</v>
      </c>
      <c r="AS1466">
        <v>0</v>
      </c>
      <c r="AT1466">
        <v>0</v>
      </c>
      <c r="AU1466">
        <v>0</v>
      </c>
      <c r="AV1466">
        <v>0</v>
      </c>
      <c r="AW1466">
        <v>0</v>
      </c>
      <c r="AX1466">
        <v>0</v>
      </c>
      <c r="AY1466" t="s">
        <v>345</v>
      </c>
      <c r="AZ1466">
        <v>1</v>
      </c>
      <c r="BA1466">
        <v>0</v>
      </c>
      <c r="BB1466">
        <v>0</v>
      </c>
      <c r="BC1466">
        <v>0</v>
      </c>
      <c r="BD1466">
        <v>0</v>
      </c>
      <c r="BE1466">
        <v>0</v>
      </c>
      <c r="BF1466">
        <v>0</v>
      </c>
      <c r="BG1466">
        <v>0</v>
      </c>
      <c r="BH1466">
        <v>0</v>
      </c>
      <c r="BK1466" t="s">
        <v>131</v>
      </c>
      <c r="BL1466" t="s">
        <v>129</v>
      </c>
      <c r="BM1466" t="s">
        <v>131</v>
      </c>
      <c r="BN1466" t="s">
        <v>117</v>
      </c>
      <c r="BO1466" t="s">
        <v>924</v>
      </c>
      <c r="BP1466">
        <v>0</v>
      </c>
      <c r="BQ1466">
        <v>0</v>
      </c>
      <c r="BR1466">
        <v>0</v>
      </c>
      <c r="BS1466">
        <v>0</v>
      </c>
      <c r="BT1466">
        <v>0</v>
      </c>
      <c r="BU1466">
        <v>1</v>
      </c>
      <c r="BV1466">
        <v>0</v>
      </c>
      <c r="BW1466">
        <v>0</v>
      </c>
      <c r="BX1466">
        <v>0</v>
      </c>
      <c r="BY1466">
        <v>0</v>
      </c>
      <c r="BZ1466">
        <v>0</v>
      </c>
      <c r="CA1466">
        <v>0</v>
      </c>
      <c r="CB1466">
        <v>0</v>
      </c>
      <c r="CC1466">
        <v>0</v>
      </c>
      <c r="CD1466">
        <v>0</v>
      </c>
      <c r="CE1466" t="s">
        <v>200</v>
      </c>
      <c r="CG1466" t="s">
        <v>167</v>
      </c>
      <c r="CI1466" t="s">
        <v>128</v>
      </c>
      <c r="CJ1466" t="s">
        <v>51</v>
      </c>
      <c r="CK1466" t="s">
        <v>3947</v>
      </c>
      <c r="CL1466" t="s">
        <v>51</v>
      </c>
      <c r="CM1466" t="s">
        <v>3948</v>
      </c>
      <c r="CN1466" t="s">
        <v>346</v>
      </c>
      <c r="CP1466">
        <v>10</v>
      </c>
      <c r="CQ1466" t="s">
        <v>3949</v>
      </c>
      <c r="CS1466" t="s">
        <v>337</v>
      </c>
    </row>
    <row r="1467" spans="1:98" customFormat="1">
      <c r="A1467">
        <v>198935</v>
      </c>
      <c r="B1467" t="s">
        <v>30</v>
      </c>
      <c r="C1467" t="s">
        <v>322</v>
      </c>
      <c r="D1467">
        <v>1984</v>
      </c>
      <c r="E1467">
        <v>42</v>
      </c>
      <c r="F1467" t="s">
        <v>387</v>
      </c>
      <c r="G1467" t="s">
        <v>80</v>
      </c>
      <c r="H1467" t="s">
        <v>839</v>
      </c>
      <c r="I1467" t="s">
        <v>478</v>
      </c>
      <c r="J1467" t="s">
        <v>350</v>
      </c>
      <c r="K1467" s="329">
        <v>46115.735578703701</v>
      </c>
      <c r="L1467" t="s">
        <v>309</v>
      </c>
      <c r="M1467" t="s">
        <v>366</v>
      </c>
      <c r="N1467" t="s">
        <v>368</v>
      </c>
      <c r="O1467" t="s">
        <v>328</v>
      </c>
      <c r="P1467" t="s">
        <v>329</v>
      </c>
      <c r="R1467" t="s">
        <v>123</v>
      </c>
      <c r="S1467" t="s">
        <v>122</v>
      </c>
      <c r="T1467" t="s">
        <v>330</v>
      </c>
      <c r="U1467" t="s">
        <v>395</v>
      </c>
      <c r="V1467" t="s">
        <v>108</v>
      </c>
      <c r="W1467" t="s">
        <v>505</v>
      </c>
      <c r="X1467">
        <v>0</v>
      </c>
      <c r="Y1467">
        <v>0</v>
      </c>
      <c r="Z1467">
        <v>0</v>
      </c>
      <c r="AA1467">
        <v>0</v>
      </c>
      <c r="AB1467">
        <v>0</v>
      </c>
      <c r="AC1467">
        <v>1</v>
      </c>
      <c r="AD1467">
        <v>0</v>
      </c>
      <c r="AE1467">
        <v>0</v>
      </c>
      <c r="AF1467">
        <v>0</v>
      </c>
      <c r="AG1467">
        <v>0</v>
      </c>
      <c r="AH1467">
        <v>0</v>
      </c>
      <c r="AI1467">
        <v>0</v>
      </c>
      <c r="AJ1467">
        <v>0</v>
      </c>
      <c r="AK1467">
        <v>0</v>
      </c>
      <c r="AL1467">
        <v>0</v>
      </c>
      <c r="AM1467">
        <v>0</v>
      </c>
      <c r="AN1467">
        <v>0</v>
      </c>
      <c r="AO1467">
        <v>0</v>
      </c>
      <c r="AP1467" t="s">
        <v>345</v>
      </c>
      <c r="AQ1467">
        <v>1</v>
      </c>
      <c r="AR1467">
        <v>0</v>
      </c>
      <c r="AS1467">
        <v>0</v>
      </c>
      <c r="AT1467">
        <v>0</v>
      </c>
      <c r="AU1467">
        <v>0</v>
      </c>
      <c r="AV1467">
        <v>0</v>
      </c>
      <c r="AW1467">
        <v>0</v>
      </c>
      <c r="AX1467">
        <v>0</v>
      </c>
      <c r="AY1467" t="s">
        <v>345</v>
      </c>
      <c r="AZ1467">
        <v>1</v>
      </c>
      <c r="BA1467">
        <v>0</v>
      </c>
      <c r="BB1467">
        <v>0</v>
      </c>
      <c r="BC1467">
        <v>0</v>
      </c>
      <c r="BD1467">
        <v>0</v>
      </c>
      <c r="BE1467">
        <v>0</v>
      </c>
      <c r="BF1467">
        <v>0</v>
      </c>
      <c r="BG1467">
        <v>0</v>
      </c>
      <c r="BH1467">
        <v>0</v>
      </c>
      <c r="BK1467" t="s">
        <v>135</v>
      </c>
      <c r="BL1467" t="s">
        <v>130</v>
      </c>
      <c r="BM1467" t="s">
        <v>131</v>
      </c>
      <c r="BN1467" t="s">
        <v>117</v>
      </c>
      <c r="BO1467" t="s">
        <v>924</v>
      </c>
      <c r="BP1467">
        <v>0</v>
      </c>
      <c r="BQ1467">
        <v>0</v>
      </c>
      <c r="BR1467">
        <v>0</v>
      </c>
      <c r="BS1467">
        <v>0</v>
      </c>
      <c r="BT1467">
        <v>0</v>
      </c>
      <c r="BU1467">
        <v>1</v>
      </c>
      <c r="BV1467">
        <v>0</v>
      </c>
      <c r="BW1467">
        <v>0</v>
      </c>
      <c r="BX1467">
        <v>0</v>
      </c>
      <c r="BY1467">
        <v>0</v>
      </c>
      <c r="BZ1467">
        <v>0</v>
      </c>
      <c r="CA1467">
        <v>0</v>
      </c>
      <c r="CB1467">
        <v>0</v>
      </c>
      <c r="CC1467">
        <v>0</v>
      </c>
      <c r="CD1467">
        <v>0</v>
      </c>
      <c r="CE1467" t="s">
        <v>167</v>
      </c>
      <c r="CG1467" t="s">
        <v>137</v>
      </c>
      <c r="CI1467" t="s">
        <v>130</v>
      </c>
      <c r="CJ1467" t="s">
        <v>53</v>
      </c>
      <c r="CL1467" t="s">
        <v>53</v>
      </c>
      <c r="CN1467" t="s">
        <v>346</v>
      </c>
      <c r="CP1467">
        <v>6</v>
      </c>
      <c r="CS1467" t="s">
        <v>337</v>
      </c>
    </row>
    <row r="1468" spans="1:98" customFormat="1">
      <c r="A1468">
        <v>198954</v>
      </c>
      <c r="B1468" t="s">
        <v>29</v>
      </c>
      <c r="C1468" t="s">
        <v>360</v>
      </c>
      <c r="D1468">
        <v>1971</v>
      </c>
      <c r="E1468">
        <v>55</v>
      </c>
      <c r="F1468" t="s">
        <v>58</v>
      </c>
      <c r="G1468" t="s">
        <v>74</v>
      </c>
      <c r="H1468" t="s">
        <v>556</v>
      </c>
      <c r="I1468" t="s">
        <v>471</v>
      </c>
      <c r="J1468" t="s">
        <v>350</v>
      </c>
      <c r="K1468" s="329">
        <v>46115.680601851855</v>
      </c>
      <c r="L1468" t="s">
        <v>309</v>
      </c>
      <c r="M1468" t="s">
        <v>29</v>
      </c>
      <c r="N1468" t="s">
        <v>458</v>
      </c>
      <c r="O1468" t="s">
        <v>459</v>
      </c>
      <c r="P1468" t="s">
        <v>353</v>
      </c>
      <c r="Q1468" t="s">
        <v>305</v>
      </c>
      <c r="R1468" t="s">
        <v>122</v>
      </c>
      <c r="S1468" t="s">
        <v>122</v>
      </c>
      <c r="T1468" t="s">
        <v>520</v>
      </c>
      <c r="U1468" t="s">
        <v>331</v>
      </c>
      <c r="V1468" t="s">
        <v>105</v>
      </c>
      <c r="W1468" t="s">
        <v>344</v>
      </c>
      <c r="X1468">
        <v>0</v>
      </c>
      <c r="Y1468">
        <v>0</v>
      </c>
      <c r="Z1468">
        <v>0</v>
      </c>
      <c r="AA1468">
        <v>1</v>
      </c>
      <c r="AB1468">
        <v>0</v>
      </c>
      <c r="AC1468">
        <v>0</v>
      </c>
      <c r="AD1468">
        <v>0</v>
      </c>
      <c r="AE1468">
        <v>0</v>
      </c>
      <c r="AF1468">
        <v>0</v>
      </c>
      <c r="AG1468">
        <v>0</v>
      </c>
      <c r="AH1468">
        <v>0</v>
      </c>
      <c r="AI1468">
        <v>0</v>
      </c>
      <c r="AJ1468">
        <v>0</v>
      </c>
      <c r="AK1468">
        <v>0</v>
      </c>
      <c r="AL1468">
        <v>0</v>
      </c>
      <c r="AM1468">
        <v>0</v>
      </c>
      <c r="AN1468">
        <v>0</v>
      </c>
      <c r="AO1468">
        <v>0</v>
      </c>
      <c r="AP1468" t="s">
        <v>510</v>
      </c>
      <c r="AQ1468">
        <v>0</v>
      </c>
      <c r="AR1468">
        <v>0</v>
      </c>
      <c r="AS1468">
        <v>1</v>
      </c>
      <c r="AT1468">
        <v>0</v>
      </c>
      <c r="AU1468">
        <v>0</v>
      </c>
      <c r="AV1468">
        <v>0</v>
      </c>
      <c r="AW1468">
        <v>0</v>
      </c>
      <c r="AX1468">
        <v>0</v>
      </c>
      <c r="AY1468" t="s">
        <v>345</v>
      </c>
      <c r="AZ1468">
        <v>1</v>
      </c>
      <c r="BA1468">
        <v>0</v>
      </c>
      <c r="BB1468">
        <v>0</v>
      </c>
      <c r="BC1468">
        <v>0</v>
      </c>
      <c r="BD1468">
        <v>0</v>
      </c>
      <c r="BE1468">
        <v>0</v>
      </c>
      <c r="BF1468">
        <v>0</v>
      </c>
      <c r="BG1468">
        <v>0</v>
      </c>
      <c r="BH1468">
        <v>0</v>
      </c>
      <c r="BK1468" t="s">
        <v>386</v>
      </c>
      <c r="BL1468" t="s">
        <v>130</v>
      </c>
      <c r="BM1468" t="s">
        <v>130</v>
      </c>
      <c r="BN1468" t="s">
        <v>119</v>
      </c>
      <c r="BO1468" t="s">
        <v>924</v>
      </c>
      <c r="BP1468">
        <v>0</v>
      </c>
      <c r="BQ1468">
        <v>0</v>
      </c>
      <c r="BR1468">
        <v>0</v>
      </c>
      <c r="BS1468">
        <v>0</v>
      </c>
      <c r="BT1468">
        <v>0</v>
      </c>
      <c r="BU1468">
        <v>1</v>
      </c>
      <c r="BV1468">
        <v>0</v>
      </c>
      <c r="BW1468">
        <v>0</v>
      </c>
      <c r="BX1468">
        <v>0</v>
      </c>
      <c r="BY1468">
        <v>0</v>
      </c>
      <c r="BZ1468">
        <v>0</v>
      </c>
      <c r="CA1468">
        <v>0</v>
      </c>
      <c r="CB1468">
        <v>0</v>
      </c>
      <c r="CC1468">
        <v>0</v>
      </c>
      <c r="CD1468">
        <v>0</v>
      </c>
      <c r="CE1468" t="s">
        <v>166</v>
      </c>
      <c r="CG1468" t="s">
        <v>335</v>
      </c>
      <c r="CI1468" t="s">
        <v>129</v>
      </c>
      <c r="CJ1468" t="s">
        <v>52</v>
      </c>
      <c r="CL1468" t="s">
        <v>52</v>
      </c>
      <c r="CN1468" t="s">
        <v>346</v>
      </c>
      <c r="CP1468">
        <v>9</v>
      </c>
      <c r="CS1468" t="s">
        <v>337</v>
      </c>
    </row>
    <row r="1469" spans="1:98" customFormat="1">
      <c r="A1469">
        <v>198952</v>
      </c>
      <c r="B1469" t="s">
        <v>356</v>
      </c>
      <c r="C1469" t="s">
        <v>360</v>
      </c>
      <c r="D1469">
        <v>1981</v>
      </c>
      <c r="E1469">
        <v>45</v>
      </c>
      <c r="F1469" t="s">
        <v>387</v>
      </c>
      <c r="G1469" t="s">
        <v>69</v>
      </c>
      <c r="H1469" t="s">
        <v>1286</v>
      </c>
      <c r="I1469" t="s">
        <v>471</v>
      </c>
      <c r="J1469" t="s">
        <v>325</v>
      </c>
      <c r="K1469" s="329">
        <v>46115.666296296295</v>
      </c>
      <c r="L1469" t="s">
        <v>309</v>
      </c>
      <c r="M1469" t="s">
        <v>356</v>
      </c>
      <c r="N1469" t="s">
        <v>357</v>
      </c>
      <c r="O1469" t="s">
        <v>358</v>
      </c>
      <c r="P1469" t="s">
        <v>329</v>
      </c>
      <c r="R1469" t="s">
        <v>124</v>
      </c>
      <c r="S1469" t="s">
        <v>123</v>
      </c>
      <c r="T1469" t="s">
        <v>330</v>
      </c>
      <c r="U1469" t="s">
        <v>3891</v>
      </c>
      <c r="V1469" t="s">
        <v>106</v>
      </c>
      <c r="W1469" t="s">
        <v>3950</v>
      </c>
      <c r="X1469">
        <v>1</v>
      </c>
      <c r="Y1469">
        <v>0</v>
      </c>
      <c r="Z1469">
        <v>0</v>
      </c>
      <c r="AA1469">
        <v>0</v>
      </c>
      <c r="AB1469">
        <v>1</v>
      </c>
      <c r="AC1469">
        <v>0</v>
      </c>
      <c r="AD1469">
        <v>0</v>
      </c>
      <c r="AE1469">
        <v>0</v>
      </c>
      <c r="AF1469">
        <v>0</v>
      </c>
      <c r="AG1469">
        <v>0</v>
      </c>
      <c r="AH1469">
        <v>0</v>
      </c>
      <c r="AI1469">
        <v>0</v>
      </c>
      <c r="AJ1469">
        <v>0</v>
      </c>
      <c r="AK1469">
        <v>0</v>
      </c>
      <c r="AL1469">
        <v>0</v>
      </c>
      <c r="AM1469">
        <v>0</v>
      </c>
      <c r="AN1469">
        <v>1</v>
      </c>
      <c r="AO1469">
        <v>0</v>
      </c>
      <c r="AP1469" t="s">
        <v>345</v>
      </c>
      <c r="AQ1469">
        <v>1</v>
      </c>
      <c r="AR1469">
        <v>0</v>
      </c>
      <c r="AS1469">
        <v>0</v>
      </c>
      <c r="AT1469">
        <v>0</v>
      </c>
      <c r="AU1469">
        <v>0</v>
      </c>
      <c r="AV1469">
        <v>0</v>
      </c>
      <c r="AW1469">
        <v>0</v>
      </c>
      <c r="AX1469">
        <v>0</v>
      </c>
      <c r="AY1469" t="s">
        <v>345</v>
      </c>
      <c r="AZ1469">
        <v>1</v>
      </c>
      <c r="BA1469">
        <v>0</v>
      </c>
      <c r="BB1469">
        <v>0</v>
      </c>
      <c r="BC1469">
        <v>0</v>
      </c>
      <c r="BD1469">
        <v>0</v>
      </c>
      <c r="BE1469">
        <v>0</v>
      </c>
      <c r="BF1469">
        <v>0</v>
      </c>
      <c r="BG1469">
        <v>0</v>
      </c>
      <c r="BH1469">
        <v>0</v>
      </c>
      <c r="BK1469" t="s">
        <v>130</v>
      </c>
      <c r="BL1469" t="s">
        <v>132</v>
      </c>
      <c r="BM1469" t="s">
        <v>131</v>
      </c>
      <c r="BN1469" t="s">
        <v>117</v>
      </c>
      <c r="BO1469" t="s">
        <v>975</v>
      </c>
      <c r="BP1469">
        <v>0</v>
      </c>
      <c r="BQ1469">
        <v>0</v>
      </c>
      <c r="BR1469">
        <v>0</v>
      </c>
      <c r="BS1469">
        <v>0</v>
      </c>
      <c r="BT1469">
        <v>0</v>
      </c>
      <c r="BU1469">
        <v>1</v>
      </c>
      <c r="BV1469">
        <v>0</v>
      </c>
      <c r="BW1469">
        <v>1</v>
      </c>
      <c r="BX1469">
        <v>0</v>
      </c>
      <c r="BY1469">
        <v>0</v>
      </c>
      <c r="BZ1469">
        <v>0</v>
      </c>
      <c r="CA1469">
        <v>0</v>
      </c>
      <c r="CB1469">
        <v>0</v>
      </c>
      <c r="CC1469">
        <v>0</v>
      </c>
      <c r="CD1469" t="s">
        <v>988</v>
      </c>
      <c r="CE1469" t="s">
        <v>335</v>
      </c>
      <c r="CG1469" t="s">
        <v>218</v>
      </c>
      <c r="CI1469" t="s">
        <v>129</v>
      </c>
      <c r="CJ1469" t="s">
        <v>51</v>
      </c>
      <c r="CK1469" t="s">
        <v>3951</v>
      </c>
      <c r="CL1469" t="s">
        <v>51</v>
      </c>
      <c r="CM1469" t="s">
        <v>3952</v>
      </c>
      <c r="CN1469" t="s">
        <v>346</v>
      </c>
      <c r="CP1469">
        <v>10</v>
      </c>
      <c r="CQ1469" t="s">
        <v>3953</v>
      </c>
      <c r="CR1469" t="s">
        <v>3954</v>
      </c>
      <c r="CS1469" t="s">
        <v>1435</v>
      </c>
      <c r="CT1469" t="s">
        <v>3955</v>
      </c>
    </row>
    <row r="1470" spans="1:98" customFormat="1">
      <c r="A1470">
        <v>122351</v>
      </c>
      <c r="B1470" t="s">
        <v>389</v>
      </c>
      <c r="C1470" t="s">
        <v>360</v>
      </c>
      <c r="D1470">
        <v>1969</v>
      </c>
      <c r="E1470">
        <v>57</v>
      </c>
      <c r="F1470" t="s">
        <v>58</v>
      </c>
      <c r="G1470" t="s">
        <v>49</v>
      </c>
      <c r="H1470" t="s">
        <v>492</v>
      </c>
      <c r="I1470" t="s">
        <v>324</v>
      </c>
      <c r="J1470" t="s">
        <v>325</v>
      </c>
      <c r="K1470" s="329">
        <v>46115.656655092593</v>
      </c>
      <c r="L1470" t="s">
        <v>309</v>
      </c>
      <c r="M1470" t="s">
        <v>451</v>
      </c>
      <c r="N1470" t="s">
        <v>452</v>
      </c>
      <c r="O1470" t="s">
        <v>453</v>
      </c>
      <c r="P1470" t="s">
        <v>342</v>
      </c>
      <c r="Q1470" t="s">
        <v>307</v>
      </c>
      <c r="R1470" t="s">
        <v>383</v>
      </c>
      <c r="S1470" t="s">
        <v>121</v>
      </c>
      <c r="T1470" t="s">
        <v>121</v>
      </c>
      <c r="U1470" t="s">
        <v>331</v>
      </c>
      <c r="V1470" t="s">
        <v>111</v>
      </c>
      <c r="W1470" t="s">
        <v>344</v>
      </c>
      <c r="X1470">
        <v>0</v>
      </c>
      <c r="Y1470">
        <v>0</v>
      </c>
      <c r="Z1470">
        <v>0</v>
      </c>
      <c r="AA1470">
        <v>1</v>
      </c>
      <c r="AB1470">
        <v>0</v>
      </c>
      <c r="AC1470">
        <v>0</v>
      </c>
      <c r="AD1470">
        <v>0</v>
      </c>
      <c r="AE1470">
        <v>0</v>
      </c>
      <c r="AF1470">
        <v>0</v>
      </c>
      <c r="AG1470">
        <v>0</v>
      </c>
      <c r="AH1470">
        <v>0</v>
      </c>
      <c r="AI1470">
        <v>0</v>
      </c>
      <c r="AJ1470">
        <v>0</v>
      </c>
      <c r="AK1470">
        <v>0</v>
      </c>
      <c r="AL1470">
        <v>0</v>
      </c>
      <c r="AM1470">
        <v>0</v>
      </c>
      <c r="AN1470">
        <v>0</v>
      </c>
      <c r="AO1470">
        <v>0</v>
      </c>
      <c r="AP1470" t="s">
        <v>345</v>
      </c>
      <c r="AQ1470">
        <v>1</v>
      </c>
      <c r="AR1470">
        <v>0</v>
      </c>
      <c r="AS1470">
        <v>0</v>
      </c>
      <c r="AT1470">
        <v>0</v>
      </c>
      <c r="AU1470">
        <v>0</v>
      </c>
      <c r="AV1470">
        <v>0</v>
      </c>
      <c r="AW1470">
        <v>0</v>
      </c>
      <c r="AX1470">
        <v>0</v>
      </c>
      <c r="AY1470" t="s">
        <v>345</v>
      </c>
      <c r="AZ1470">
        <v>1</v>
      </c>
      <c r="BA1470">
        <v>0</v>
      </c>
      <c r="BB1470">
        <v>0</v>
      </c>
      <c r="BC1470">
        <v>0</v>
      </c>
      <c r="BD1470">
        <v>0</v>
      </c>
      <c r="BE1470">
        <v>0</v>
      </c>
      <c r="BF1470">
        <v>0</v>
      </c>
      <c r="BG1470">
        <v>0</v>
      </c>
      <c r="BH1470">
        <v>0</v>
      </c>
      <c r="BK1470" t="s">
        <v>128</v>
      </c>
      <c r="BL1470" t="s">
        <v>128</v>
      </c>
      <c r="BM1470" t="s">
        <v>130</v>
      </c>
      <c r="BN1470" t="s">
        <v>118</v>
      </c>
      <c r="BO1470" t="s">
        <v>938</v>
      </c>
      <c r="BP1470">
        <v>0</v>
      </c>
      <c r="BQ1470">
        <v>0</v>
      </c>
      <c r="BR1470">
        <v>0</v>
      </c>
      <c r="BS1470">
        <v>0</v>
      </c>
      <c r="BT1470">
        <v>0</v>
      </c>
      <c r="BU1470">
        <v>0</v>
      </c>
      <c r="BV1470">
        <v>0</v>
      </c>
      <c r="BW1470">
        <v>1</v>
      </c>
      <c r="BX1470">
        <v>0</v>
      </c>
      <c r="BY1470">
        <v>0</v>
      </c>
      <c r="BZ1470">
        <v>0</v>
      </c>
      <c r="CA1470">
        <v>0</v>
      </c>
      <c r="CB1470">
        <v>0</v>
      </c>
      <c r="CC1470">
        <v>0</v>
      </c>
      <c r="CD1470">
        <v>0</v>
      </c>
      <c r="CE1470" t="s">
        <v>335</v>
      </c>
      <c r="CG1470" t="s">
        <v>335</v>
      </c>
      <c r="CI1470" t="s">
        <v>128</v>
      </c>
      <c r="CJ1470" t="s">
        <v>52</v>
      </c>
      <c r="CL1470" t="s">
        <v>52</v>
      </c>
      <c r="CN1470" t="s">
        <v>336</v>
      </c>
      <c r="CP1470">
        <v>7</v>
      </c>
    </row>
    <row r="1471" spans="1:98" customFormat="1">
      <c r="A1471">
        <v>122351</v>
      </c>
      <c r="B1471" t="s">
        <v>389</v>
      </c>
      <c r="C1471" t="s">
        <v>360</v>
      </c>
      <c r="D1471">
        <v>1969</v>
      </c>
      <c r="E1471">
        <v>57</v>
      </c>
      <c r="F1471" t="s">
        <v>58</v>
      </c>
      <c r="G1471" t="s">
        <v>49</v>
      </c>
      <c r="H1471" t="s">
        <v>492</v>
      </c>
      <c r="I1471" t="s">
        <v>324</v>
      </c>
      <c r="J1471" t="s">
        <v>325</v>
      </c>
      <c r="K1471" s="329">
        <v>46115.62427083333</v>
      </c>
      <c r="L1471" t="s">
        <v>309</v>
      </c>
      <c r="M1471" t="s">
        <v>412</v>
      </c>
      <c r="N1471" t="s">
        <v>543</v>
      </c>
      <c r="O1471" t="s">
        <v>404</v>
      </c>
      <c r="P1471" t="s">
        <v>405</v>
      </c>
      <c r="Q1471" t="s">
        <v>306</v>
      </c>
      <c r="R1471" t="s">
        <v>383</v>
      </c>
      <c r="S1471" t="s">
        <v>121</v>
      </c>
      <c r="T1471" t="s">
        <v>121</v>
      </c>
      <c r="U1471" t="s">
        <v>331</v>
      </c>
      <c r="V1471" t="s">
        <v>111</v>
      </c>
      <c r="W1471" t="s">
        <v>344</v>
      </c>
      <c r="X1471">
        <v>0</v>
      </c>
      <c r="Y1471">
        <v>0</v>
      </c>
      <c r="Z1471">
        <v>0</v>
      </c>
      <c r="AA1471">
        <v>1</v>
      </c>
      <c r="AB1471">
        <v>0</v>
      </c>
      <c r="AC1471">
        <v>0</v>
      </c>
      <c r="AD1471">
        <v>0</v>
      </c>
      <c r="AE1471">
        <v>0</v>
      </c>
      <c r="AF1471">
        <v>0</v>
      </c>
      <c r="AG1471">
        <v>0</v>
      </c>
      <c r="AH1471">
        <v>0</v>
      </c>
      <c r="AI1471">
        <v>0</v>
      </c>
      <c r="AJ1471">
        <v>0</v>
      </c>
      <c r="AK1471">
        <v>0</v>
      </c>
      <c r="AL1471">
        <v>0</v>
      </c>
      <c r="AM1471">
        <v>0</v>
      </c>
      <c r="AN1471">
        <v>0</v>
      </c>
      <c r="AO1471">
        <v>0</v>
      </c>
      <c r="AP1471" t="s">
        <v>345</v>
      </c>
      <c r="AQ1471">
        <v>1</v>
      </c>
      <c r="AR1471">
        <v>0</v>
      </c>
      <c r="AS1471">
        <v>0</v>
      </c>
      <c r="AT1471">
        <v>0</v>
      </c>
      <c r="AU1471">
        <v>0</v>
      </c>
      <c r="AV1471">
        <v>0</v>
      </c>
      <c r="AW1471">
        <v>0</v>
      </c>
      <c r="AX1471">
        <v>0</v>
      </c>
      <c r="AY1471" t="s">
        <v>345</v>
      </c>
      <c r="AZ1471">
        <v>1</v>
      </c>
      <c r="BA1471">
        <v>0</v>
      </c>
      <c r="BB1471">
        <v>0</v>
      </c>
      <c r="BC1471">
        <v>0</v>
      </c>
      <c r="BD1471">
        <v>0</v>
      </c>
      <c r="BE1471">
        <v>0</v>
      </c>
      <c r="BF1471">
        <v>0</v>
      </c>
      <c r="BG1471">
        <v>0</v>
      </c>
      <c r="BH1471">
        <v>0</v>
      </c>
      <c r="BK1471" t="s">
        <v>128</v>
      </c>
      <c r="BL1471" t="s">
        <v>128</v>
      </c>
      <c r="BM1471" t="s">
        <v>130</v>
      </c>
      <c r="BN1471" t="s">
        <v>118</v>
      </c>
      <c r="BO1471" t="s">
        <v>970</v>
      </c>
      <c r="BP1471">
        <v>0</v>
      </c>
      <c r="BQ1471">
        <v>0</v>
      </c>
      <c r="BR1471">
        <v>0</v>
      </c>
      <c r="BS1471">
        <v>1</v>
      </c>
      <c r="BT1471">
        <v>0</v>
      </c>
      <c r="BU1471">
        <v>0</v>
      </c>
      <c r="BV1471">
        <v>0</v>
      </c>
      <c r="BW1471">
        <v>1</v>
      </c>
      <c r="BX1471">
        <v>0</v>
      </c>
      <c r="BY1471">
        <v>0</v>
      </c>
      <c r="BZ1471">
        <v>0</v>
      </c>
      <c r="CA1471">
        <v>0</v>
      </c>
      <c r="CB1471">
        <v>0</v>
      </c>
      <c r="CC1471">
        <v>0</v>
      </c>
      <c r="CD1471">
        <v>0</v>
      </c>
      <c r="CE1471" t="s">
        <v>335</v>
      </c>
      <c r="CG1471" t="s">
        <v>335</v>
      </c>
      <c r="CI1471" t="s">
        <v>386</v>
      </c>
      <c r="CJ1471" t="s">
        <v>53</v>
      </c>
      <c r="CL1471" t="s">
        <v>53</v>
      </c>
      <c r="CN1471" t="s">
        <v>346</v>
      </c>
      <c r="CP1471">
        <v>5</v>
      </c>
    </row>
    <row r="1472" spans="1:98" customFormat="1">
      <c r="A1472">
        <v>198951</v>
      </c>
      <c r="B1472" t="s">
        <v>514</v>
      </c>
      <c r="C1472" t="s">
        <v>322</v>
      </c>
      <c r="D1472">
        <v>1976</v>
      </c>
      <c r="E1472">
        <v>50</v>
      </c>
      <c r="F1472" t="s">
        <v>58</v>
      </c>
      <c r="G1472" t="s">
        <v>104</v>
      </c>
      <c r="H1472" t="s">
        <v>3956</v>
      </c>
      <c r="I1472" t="s">
        <v>478</v>
      </c>
      <c r="J1472" t="s">
        <v>325</v>
      </c>
      <c r="K1472" s="329">
        <v>46115.602719907409</v>
      </c>
      <c r="L1472" t="s">
        <v>309</v>
      </c>
      <c r="M1472" t="s">
        <v>514</v>
      </c>
      <c r="N1472" t="s">
        <v>516</v>
      </c>
      <c r="O1472" t="s">
        <v>352</v>
      </c>
      <c r="P1472" t="s">
        <v>353</v>
      </c>
      <c r="R1472" t="s">
        <v>125</v>
      </c>
      <c r="S1472" t="s">
        <v>123</v>
      </c>
      <c r="T1472" t="s">
        <v>330</v>
      </c>
      <c r="U1472" t="s">
        <v>488</v>
      </c>
      <c r="V1472" t="s">
        <v>109</v>
      </c>
      <c r="W1472" t="s">
        <v>1642</v>
      </c>
      <c r="X1472">
        <v>0</v>
      </c>
      <c r="Y1472">
        <v>0</v>
      </c>
      <c r="Z1472">
        <v>0</v>
      </c>
      <c r="AA1472">
        <v>0</v>
      </c>
      <c r="AB1472">
        <v>0</v>
      </c>
      <c r="AC1472">
        <v>0</v>
      </c>
      <c r="AD1472">
        <v>0</v>
      </c>
      <c r="AE1472">
        <v>0</v>
      </c>
      <c r="AF1472">
        <v>0</v>
      </c>
      <c r="AG1472">
        <v>0</v>
      </c>
      <c r="AH1472">
        <v>1</v>
      </c>
      <c r="AI1472">
        <v>0</v>
      </c>
      <c r="AJ1472">
        <v>0</v>
      </c>
      <c r="AK1472">
        <v>0</v>
      </c>
      <c r="AL1472">
        <v>0</v>
      </c>
      <c r="AM1472">
        <v>0</v>
      </c>
      <c r="AN1472">
        <v>0</v>
      </c>
      <c r="AO1472" t="s">
        <v>3957</v>
      </c>
      <c r="AP1472" t="s">
        <v>666</v>
      </c>
      <c r="AQ1472">
        <v>0</v>
      </c>
      <c r="AR1472">
        <v>1</v>
      </c>
      <c r="AS1472">
        <v>0</v>
      </c>
      <c r="AT1472">
        <v>0</v>
      </c>
      <c r="AU1472">
        <v>1</v>
      </c>
      <c r="AV1472">
        <v>0</v>
      </c>
      <c r="AW1472">
        <v>0</v>
      </c>
      <c r="AX1472">
        <v>0</v>
      </c>
      <c r="AY1472" t="s">
        <v>375</v>
      </c>
      <c r="AZ1472">
        <v>0</v>
      </c>
      <c r="BA1472">
        <v>1</v>
      </c>
      <c r="BB1472">
        <v>0</v>
      </c>
      <c r="BC1472">
        <v>0</v>
      </c>
      <c r="BD1472">
        <v>0</v>
      </c>
      <c r="BE1472">
        <v>0</v>
      </c>
      <c r="BF1472">
        <v>0</v>
      </c>
      <c r="BG1472">
        <v>0</v>
      </c>
      <c r="BH1472">
        <v>0</v>
      </c>
      <c r="BI1472" t="s">
        <v>52</v>
      </c>
      <c r="BK1472" t="s">
        <v>135</v>
      </c>
      <c r="BL1472" t="s">
        <v>136</v>
      </c>
      <c r="BM1472" t="s">
        <v>134</v>
      </c>
      <c r="BN1472" t="s">
        <v>117</v>
      </c>
      <c r="BO1472" t="s">
        <v>924</v>
      </c>
      <c r="BP1472">
        <v>0</v>
      </c>
      <c r="BQ1472">
        <v>0</v>
      </c>
      <c r="BR1472">
        <v>0</v>
      </c>
      <c r="BS1472">
        <v>0</v>
      </c>
      <c r="BT1472">
        <v>0</v>
      </c>
      <c r="BU1472">
        <v>1</v>
      </c>
      <c r="BV1472">
        <v>0</v>
      </c>
      <c r="BW1472">
        <v>0</v>
      </c>
      <c r="BX1472">
        <v>0</v>
      </c>
      <c r="BY1472">
        <v>0</v>
      </c>
      <c r="BZ1472">
        <v>0</v>
      </c>
      <c r="CA1472">
        <v>0</v>
      </c>
      <c r="CB1472">
        <v>0</v>
      </c>
      <c r="CC1472">
        <v>0</v>
      </c>
      <c r="CD1472">
        <v>0</v>
      </c>
      <c r="CE1472" t="s">
        <v>138</v>
      </c>
      <c r="CG1472" t="s">
        <v>139</v>
      </c>
      <c r="CI1472" t="s">
        <v>128</v>
      </c>
      <c r="CJ1472" t="s">
        <v>52</v>
      </c>
      <c r="CL1472" t="s">
        <v>52</v>
      </c>
      <c r="CN1472" t="s">
        <v>346</v>
      </c>
      <c r="CP1472">
        <v>8</v>
      </c>
      <c r="CS1472" t="s">
        <v>347</v>
      </c>
    </row>
    <row r="1473" spans="1:98" customFormat="1">
      <c r="A1473">
        <v>198950</v>
      </c>
      <c r="B1473" t="s">
        <v>1363</v>
      </c>
      <c r="C1473" t="s">
        <v>360</v>
      </c>
      <c r="D1473">
        <v>1983</v>
      </c>
      <c r="E1473">
        <v>43</v>
      </c>
      <c r="F1473" t="s">
        <v>387</v>
      </c>
      <c r="G1473" t="s">
        <v>75</v>
      </c>
      <c r="H1473" t="s">
        <v>547</v>
      </c>
      <c r="I1473" t="s">
        <v>440</v>
      </c>
      <c r="J1473" t="s">
        <v>325</v>
      </c>
      <c r="K1473" s="329">
        <v>46115.599456018521</v>
      </c>
      <c r="L1473" t="s">
        <v>309</v>
      </c>
      <c r="M1473" t="s">
        <v>1363</v>
      </c>
      <c r="N1473" t="s">
        <v>1364</v>
      </c>
      <c r="O1473" t="s">
        <v>459</v>
      </c>
      <c r="P1473" t="s">
        <v>353</v>
      </c>
      <c r="Q1473" t="s">
        <v>305</v>
      </c>
      <c r="R1473" t="s">
        <v>383</v>
      </c>
      <c r="S1473" t="s">
        <v>121</v>
      </c>
      <c r="T1473" t="s">
        <v>121</v>
      </c>
      <c r="U1473" t="s">
        <v>331</v>
      </c>
      <c r="V1473" t="s">
        <v>108</v>
      </c>
      <c r="W1473" t="s">
        <v>505</v>
      </c>
      <c r="X1473">
        <v>0</v>
      </c>
      <c r="Y1473">
        <v>0</v>
      </c>
      <c r="Z1473">
        <v>0</v>
      </c>
      <c r="AA1473">
        <v>0</v>
      </c>
      <c r="AB1473">
        <v>0</v>
      </c>
      <c r="AC1473">
        <v>1</v>
      </c>
      <c r="AD1473">
        <v>0</v>
      </c>
      <c r="AE1473">
        <v>0</v>
      </c>
      <c r="AF1473">
        <v>0</v>
      </c>
      <c r="AG1473">
        <v>0</v>
      </c>
      <c r="AH1473">
        <v>0</v>
      </c>
      <c r="AI1473">
        <v>0</v>
      </c>
      <c r="AJ1473">
        <v>0</v>
      </c>
      <c r="AK1473">
        <v>0</v>
      </c>
      <c r="AL1473">
        <v>0</v>
      </c>
      <c r="AM1473">
        <v>0</v>
      </c>
      <c r="AN1473">
        <v>0</v>
      </c>
      <c r="AO1473">
        <v>0</v>
      </c>
      <c r="AP1473" t="s">
        <v>345</v>
      </c>
      <c r="AQ1473">
        <v>1</v>
      </c>
      <c r="AR1473">
        <v>0</v>
      </c>
      <c r="AS1473">
        <v>0</v>
      </c>
      <c r="AT1473">
        <v>0</v>
      </c>
      <c r="AU1473">
        <v>0</v>
      </c>
      <c r="AV1473">
        <v>0</v>
      </c>
      <c r="AW1473">
        <v>0</v>
      </c>
      <c r="AX1473">
        <v>0</v>
      </c>
      <c r="AY1473" t="s">
        <v>345</v>
      </c>
      <c r="AZ1473">
        <v>1</v>
      </c>
      <c r="BA1473">
        <v>0</v>
      </c>
      <c r="BB1473">
        <v>0</v>
      </c>
      <c r="BC1473">
        <v>0</v>
      </c>
      <c r="BD1473">
        <v>0</v>
      </c>
      <c r="BE1473">
        <v>0</v>
      </c>
      <c r="BF1473">
        <v>0</v>
      </c>
      <c r="BG1473">
        <v>0</v>
      </c>
      <c r="BH1473">
        <v>0</v>
      </c>
      <c r="BK1473" t="s">
        <v>386</v>
      </c>
      <c r="BL1473" t="s">
        <v>129</v>
      </c>
      <c r="BM1473" t="s">
        <v>131</v>
      </c>
      <c r="BN1473" t="s">
        <v>118</v>
      </c>
      <c r="BO1473" t="s">
        <v>929</v>
      </c>
      <c r="BP1473">
        <v>0</v>
      </c>
      <c r="BQ1473">
        <v>0</v>
      </c>
      <c r="BR1473">
        <v>0</v>
      </c>
      <c r="BS1473">
        <v>0</v>
      </c>
      <c r="BT1473">
        <v>0</v>
      </c>
      <c r="BU1473">
        <v>1</v>
      </c>
      <c r="BV1473">
        <v>0</v>
      </c>
      <c r="BW1473">
        <v>1</v>
      </c>
      <c r="BX1473">
        <v>0</v>
      </c>
      <c r="BY1473">
        <v>0</v>
      </c>
      <c r="BZ1473">
        <v>0</v>
      </c>
      <c r="CA1473">
        <v>0</v>
      </c>
      <c r="CB1473">
        <v>0</v>
      </c>
      <c r="CC1473">
        <v>0</v>
      </c>
      <c r="CD1473">
        <v>0</v>
      </c>
      <c r="CE1473" t="s">
        <v>167</v>
      </c>
      <c r="CG1473" t="s">
        <v>226</v>
      </c>
      <c r="CI1473" t="s">
        <v>132</v>
      </c>
      <c r="CJ1473" t="s">
        <v>51</v>
      </c>
      <c r="CK1473" t="s">
        <v>3958</v>
      </c>
      <c r="CL1473" t="s">
        <v>51</v>
      </c>
      <c r="CM1473" t="s">
        <v>3959</v>
      </c>
      <c r="CN1473" t="s">
        <v>346</v>
      </c>
      <c r="CP1473">
        <v>10</v>
      </c>
      <c r="CQ1473" t="s">
        <v>3960</v>
      </c>
      <c r="CR1473" t="s">
        <v>3961</v>
      </c>
      <c r="CS1473" t="s">
        <v>337</v>
      </c>
      <c r="CT1473" t="s">
        <v>3962</v>
      </c>
    </row>
    <row r="1474" spans="1:98" customFormat="1">
      <c r="A1474">
        <v>198949</v>
      </c>
      <c r="B1474" t="s">
        <v>356</v>
      </c>
      <c r="C1474" t="s">
        <v>322</v>
      </c>
      <c r="D1474">
        <v>2004</v>
      </c>
      <c r="E1474">
        <v>22</v>
      </c>
      <c r="F1474" t="s">
        <v>323</v>
      </c>
      <c r="G1474" t="s">
        <v>71</v>
      </c>
      <c r="H1474" t="s">
        <v>769</v>
      </c>
      <c r="I1474" t="s">
        <v>378</v>
      </c>
      <c r="J1474" t="s">
        <v>350</v>
      </c>
      <c r="K1474" s="329">
        <v>46115.588784722226</v>
      </c>
      <c r="L1474" t="s">
        <v>309</v>
      </c>
      <c r="M1474" t="s">
        <v>356</v>
      </c>
      <c r="N1474" t="s">
        <v>357</v>
      </c>
      <c r="O1474" t="s">
        <v>358</v>
      </c>
      <c r="P1474" t="s">
        <v>329</v>
      </c>
      <c r="R1474" t="s">
        <v>125</v>
      </c>
      <c r="S1474" t="s">
        <v>122</v>
      </c>
      <c r="T1474" t="s">
        <v>330</v>
      </c>
      <c r="U1474" t="s">
        <v>372</v>
      </c>
      <c r="V1474" t="s">
        <v>105</v>
      </c>
      <c r="W1474" t="s">
        <v>359</v>
      </c>
      <c r="X1474">
        <v>0</v>
      </c>
      <c r="Y1474">
        <v>0</v>
      </c>
      <c r="Z1474">
        <v>1</v>
      </c>
      <c r="AA1474">
        <v>0</v>
      </c>
      <c r="AB1474">
        <v>1</v>
      </c>
      <c r="AC1474">
        <v>0</v>
      </c>
      <c r="AD1474">
        <v>0</v>
      </c>
      <c r="AE1474">
        <v>0</v>
      </c>
      <c r="AF1474">
        <v>0</v>
      </c>
      <c r="AG1474">
        <v>0</v>
      </c>
      <c r="AH1474">
        <v>0</v>
      </c>
      <c r="AI1474">
        <v>0</v>
      </c>
      <c r="AJ1474">
        <v>0</v>
      </c>
      <c r="AK1474">
        <v>0</v>
      </c>
      <c r="AL1474">
        <v>0</v>
      </c>
      <c r="AM1474">
        <v>0</v>
      </c>
      <c r="AN1474">
        <v>0</v>
      </c>
      <c r="AO1474">
        <v>0</v>
      </c>
      <c r="AP1474" t="s">
        <v>827</v>
      </c>
      <c r="AQ1474">
        <v>0</v>
      </c>
      <c r="AR1474">
        <v>0</v>
      </c>
      <c r="AS1474">
        <v>0</v>
      </c>
      <c r="AT1474">
        <v>1</v>
      </c>
      <c r="AU1474">
        <v>0</v>
      </c>
      <c r="AV1474">
        <v>0</v>
      </c>
      <c r="AW1474">
        <v>0</v>
      </c>
      <c r="AX1474" t="s">
        <v>1527</v>
      </c>
      <c r="AY1474" t="s">
        <v>604</v>
      </c>
      <c r="AZ1474">
        <v>0</v>
      </c>
      <c r="BA1474">
        <v>0</v>
      </c>
      <c r="BB1474">
        <v>0</v>
      </c>
      <c r="BC1474">
        <v>1</v>
      </c>
      <c r="BD1474">
        <v>0</v>
      </c>
      <c r="BE1474">
        <v>1</v>
      </c>
      <c r="BF1474">
        <v>0</v>
      </c>
      <c r="BG1474">
        <v>0</v>
      </c>
      <c r="BH1474">
        <v>0</v>
      </c>
      <c r="BI1474" t="s">
        <v>52</v>
      </c>
      <c r="BJ1474" t="s">
        <v>3963</v>
      </c>
      <c r="BK1474" t="s">
        <v>130</v>
      </c>
      <c r="BL1474" t="s">
        <v>131</v>
      </c>
      <c r="BM1474" t="s">
        <v>132</v>
      </c>
      <c r="BN1474" t="s">
        <v>117</v>
      </c>
      <c r="BO1474" t="s">
        <v>1663</v>
      </c>
      <c r="BP1474">
        <v>0</v>
      </c>
      <c r="BQ1474">
        <v>0</v>
      </c>
      <c r="BR1474">
        <v>0</v>
      </c>
      <c r="BS1474">
        <v>0</v>
      </c>
      <c r="BT1474">
        <v>1</v>
      </c>
      <c r="BU1474">
        <v>1</v>
      </c>
      <c r="BV1474">
        <v>1</v>
      </c>
      <c r="BW1474">
        <v>0</v>
      </c>
      <c r="BX1474">
        <v>0</v>
      </c>
      <c r="BY1474">
        <v>0</v>
      </c>
      <c r="BZ1474">
        <v>0</v>
      </c>
      <c r="CA1474">
        <v>0</v>
      </c>
      <c r="CB1474">
        <v>0</v>
      </c>
      <c r="CC1474">
        <v>0</v>
      </c>
      <c r="CD1474">
        <v>0</v>
      </c>
      <c r="CE1474" t="s">
        <v>167</v>
      </c>
      <c r="CG1474" t="s">
        <v>210</v>
      </c>
      <c r="CI1474" t="s">
        <v>129</v>
      </c>
      <c r="CJ1474" t="s">
        <v>52</v>
      </c>
      <c r="CK1474" t="s">
        <v>3964</v>
      </c>
      <c r="CL1474" t="s">
        <v>51</v>
      </c>
      <c r="CM1474" t="s">
        <v>3965</v>
      </c>
      <c r="CN1474" t="s">
        <v>346</v>
      </c>
      <c r="CP1474">
        <v>9</v>
      </c>
      <c r="CQ1474" t="s">
        <v>3966</v>
      </c>
      <c r="CS1474" t="s">
        <v>347</v>
      </c>
    </row>
    <row r="1475" spans="1:98" customFormat="1">
      <c r="A1475">
        <v>175042</v>
      </c>
      <c r="B1475" t="s">
        <v>321</v>
      </c>
      <c r="C1475" t="s">
        <v>360</v>
      </c>
      <c r="D1475">
        <v>1960</v>
      </c>
      <c r="E1475">
        <v>66</v>
      </c>
      <c r="F1475" t="s">
        <v>339</v>
      </c>
      <c r="G1475" t="s">
        <v>70</v>
      </c>
      <c r="H1475" t="s">
        <v>1104</v>
      </c>
      <c r="I1475" t="s">
        <v>575</v>
      </c>
      <c r="J1475" t="s">
        <v>325</v>
      </c>
      <c r="K1475" s="329">
        <v>46115.586111111108</v>
      </c>
      <c r="L1475" t="s">
        <v>309</v>
      </c>
      <c r="M1475" t="s">
        <v>462</v>
      </c>
      <c r="N1475" t="s">
        <v>463</v>
      </c>
      <c r="O1475" t="s">
        <v>364</v>
      </c>
      <c r="P1475" t="s">
        <v>365</v>
      </c>
      <c r="R1475" t="s">
        <v>125</v>
      </c>
      <c r="S1475" t="s">
        <v>125</v>
      </c>
      <c r="T1475" t="s">
        <v>330</v>
      </c>
      <c r="U1475" t="s">
        <v>372</v>
      </c>
      <c r="V1475" t="s">
        <v>107</v>
      </c>
      <c r="W1475" t="s">
        <v>344</v>
      </c>
      <c r="X1475">
        <v>0</v>
      </c>
      <c r="Y1475">
        <v>0</v>
      </c>
      <c r="Z1475">
        <v>0</v>
      </c>
      <c r="AA1475">
        <v>1</v>
      </c>
      <c r="AB1475">
        <v>0</v>
      </c>
      <c r="AC1475">
        <v>0</v>
      </c>
      <c r="AD1475">
        <v>0</v>
      </c>
      <c r="AE1475">
        <v>0</v>
      </c>
      <c r="AF1475">
        <v>0</v>
      </c>
      <c r="AG1475">
        <v>0</v>
      </c>
      <c r="AH1475">
        <v>0</v>
      </c>
      <c r="AI1475">
        <v>0</v>
      </c>
      <c r="AJ1475">
        <v>0</v>
      </c>
      <c r="AK1475">
        <v>0</v>
      </c>
      <c r="AL1475">
        <v>0</v>
      </c>
      <c r="AM1475">
        <v>0</v>
      </c>
      <c r="AN1475">
        <v>0</v>
      </c>
      <c r="AO1475">
        <v>0</v>
      </c>
      <c r="AP1475" t="s">
        <v>510</v>
      </c>
      <c r="AQ1475">
        <v>0</v>
      </c>
      <c r="AR1475">
        <v>0</v>
      </c>
      <c r="AS1475">
        <v>1</v>
      </c>
      <c r="AT1475">
        <v>0</v>
      </c>
      <c r="AU1475">
        <v>0</v>
      </c>
      <c r="AV1475">
        <v>0</v>
      </c>
      <c r="AW1475">
        <v>0</v>
      </c>
      <c r="AX1475">
        <v>0</v>
      </c>
      <c r="AY1475" t="s">
        <v>577</v>
      </c>
      <c r="AZ1475">
        <v>0</v>
      </c>
      <c r="BA1475">
        <v>1</v>
      </c>
      <c r="BB1475">
        <v>0</v>
      </c>
      <c r="BC1475">
        <v>1</v>
      </c>
      <c r="BD1475">
        <v>0</v>
      </c>
      <c r="BE1475">
        <v>0</v>
      </c>
      <c r="BF1475">
        <v>0</v>
      </c>
      <c r="BG1475">
        <v>0</v>
      </c>
      <c r="BH1475">
        <v>0</v>
      </c>
      <c r="BI1475" t="s">
        <v>54</v>
      </c>
      <c r="BJ1475" t="s">
        <v>3967</v>
      </c>
      <c r="BK1475" t="s">
        <v>136</v>
      </c>
      <c r="BL1475" t="s">
        <v>133</v>
      </c>
      <c r="BM1475" t="s">
        <v>135</v>
      </c>
      <c r="BN1475" t="s">
        <v>118</v>
      </c>
      <c r="BO1475" t="s">
        <v>924</v>
      </c>
      <c r="BP1475">
        <v>0</v>
      </c>
      <c r="BQ1475">
        <v>0</v>
      </c>
      <c r="BR1475">
        <v>0</v>
      </c>
      <c r="BS1475">
        <v>0</v>
      </c>
      <c r="BT1475">
        <v>0</v>
      </c>
      <c r="BU1475">
        <v>1</v>
      </c>
      <c r="BV1475">
        <v>0</v>
      </c>
      <c r="BW1475">
        <v>0</v>
      </c>
      <c r="BX1475">
        <v>0</v>
      </c>
      <c r="BY1475">
        <v>0</v>
      </c>
      <c r="BZ1475">
        <v>0</v>
      </c>
      <c r="CA1475">
        <v>0</v>
      </c>
      <c r="CB1475">
        <v>0</v>
      </c>
      <c r="CC1475">
        <v>0</v>
      </c>
      <c r="CD1475">
        <v>0</v>
      </c>
      <c r="CE1475" t="s">
        <v>335</v>
      </c>
      <c r="CG1475" t="s">
        <v>335</v>
      </c>
      <c r="CI1475" t="s">
        <v>129</v>
      </c>
      <c r="CJ1475" t="s">
        <v>53</v>
      </c>
      <c r="CL1475" t="s">
        <v>53</v>
      </c>
      <c r="CN1475" t="s">
        <v>346</v>
      </c>
      <c r="CP1475">
        <v>6</v>
      </c>
    </row>
    <row r="1476" spans="1:98" customFormat="1">
      <c r="A1476">
        <v>145401</v>
      </c>
      <c r="B1476" t="s">
        <v>321</v>
      </c>
      <c r="C1476" t="s">
        <v>360</v>
      </c>
      <c r="D1476">
        <v>1965</v>
      </c>
      <c r="E1476">
        <v>61</v>
      </c>
      <c r="F1476" t="s">
        <v>339</v>
      </c>
      <c r="G1476" t="s">
        <v>49</v>
      </c>
      <c r="H1476" t="s">
        <v>328</v>
      </c>
      <c r="I1476" t="s">
        <v>367</v>
      </c>
      <c r="J1476" t="s">
        <v>325</v>
      </c>
      <c r="K1476" s="329">
        <v>46115.565381944441</v>
      </c>
      <c r="L1476" t="s">
        <v>309</v>
      </c>
      <c r="M1476" t="s">
        <v>493</v>
      </c>
      <c r="N1476" t="s">
        <v>494</v>
      </c>
      <c r="O1476" t="s">
        <v>442</v>
      </c>
      <c r="P1476" t="s">
        <v>405</v>
      </c>
      <c r="R1476" t="s">
        <v>383</v>
      </c>
      <c r="S1476" t="s">
        <v>121</v>
      </c>
      <c r="T1476" t="s">
        <v>121</v>
      </c>
      <c r="U1476" t="s">
        <v>331</v>
      </c>
      <c r="V1476" t="s">
        <v>107</v>
      </c>
      <c r="W1476" t="s">
        <v>344</v>
      </c>
      <c r="X1476">
        <v>0</v>
      </c>
      <c r="Y1476">
        <v>0</v>
      </c>
      <c r="Z1476">
        <v>0</v>
      </c>
      <c r="AA1476">
        <v>1</v>
      </c>
      <c r="AB1476">
        <v>0</v>
      </c>
      <c r="AC1476">
        <v>0</v>
      </c>
      <c r="AD1476">
        <v>0</v>
      </c>
      <c r="AE1476">
        <v>0</v>
      </c>
      <c r="AF1476">
        <v>0</v>
      </c>
      <c r="AG1476">
        <v>0</v>
      </c>
      <c r="AH1476">
        <v>0</v>
      </c>
      <c r="AI1476">
        <v>0</v>
      </c>
      <c r="AJ1476">
        <v>0</v>
      </c>
      <c r="AK1476">
        <v>0</v>
      </c>
      <c r="AL1476">
        <v>0</v>
      </c>
      <c r="AM1476">
        <v>0</v>
      </c>
      <c r="AN1476">
        <v>0</v>
      </c>
      <c r="AO1476">
        <v>0</v>
      </c>
      <c r="AP1476" t="s">
        <v>345</v>
      </c>
      <c r="AQ1476">
        <v>1</v>
      </c>
      <c r="AR1476">
        <v>0</v>
      </c>
      <c r="AS1476">
        <v>0</v>
      </c>
      <c r="AT1476">
        <v>0</v>
      </c>
      <c r="AU1476">
        <v>0</v>
      </c>
      <c r="AV1476">
        <v>0</v>
      </c>
      <c r="AW1476">
        <v>0</v>
      </c>
      <c r="AX1476">
        <v>0</v>
      </c>
      <c r="AY1476" t="s">
        <v>345</v>
      </c>
      <c r="AZ1476">
        <v>1</v>
      </c>
      <c r="BA1476">
        <v>0</v>
      </c>
      <c r="BB1476">
        <v>0</v>
      </c>
      <c r="BC1476">
        <v>0</v>
      </c>
      <c r="BD1476">
        <v>0</v>
      </c>
      <c r="BE1476">
        <v>0</v>
      </c>
      <c r="BF1476">
        <v>0</v>
      </c>
      <c r="BG1476">
        <v>0</v>
      </c>
      <c r="BH1476">
        <v>0</v>
      </c>
      <c r="BK1476" t="s">
        <v>130</v>
      </c>
      <c r="BL1476" t="s">
        <v>127</v>
      </c>
      <c r="BM1476" t="s">
        <v>130</v>
      </c>
      <c r="BN1476" t="s">
        <v>118</v>
      </c>
      <c r="BO1476" t="s">
        <v>921</v>
      </c>
      <c r="BP1476">
        <v>0</v>
      </c>
      <c r="BQ1476">
        <v>0</v>
      </c>
      <c r="BR1476">
        <v>0</v>
      </c>
      <c r="BS1476">
        <v>0</v>
      </c>
      <c r="BT1476">
        <v>0</v>
      </c>
      <c r="BU1476">
        <v>0</v>
      </c>
      <c r="BV1476">
        <v>0</v>
      </c>
      <c r="BW1476">
        <v>0</v>
      </c>
      <c r="BX1476">
        <v>0</v>
      </c>
      <c r="BY1476">
        <v>0</v>
      </c>
      <c r="BZ1476">
        <v>1</v>
      </c>
      <c r="CA1476">
        <v>0</v>
      </c>
      <c r="CB1476">
        <v>0</v>
      </c>
      <c r="CC1476">
        <v>0</v>
      </c>
      <c r="CD1476">
        <v>0</v>
      </c>
      <c r="CE1476" t="s">
        <v>141</v>
      </c>
      <c r="CG1476" t="s">
        <v>335</v>
      </c>
      <c r="CI1476" t="s">
        <v>129</v>
      </c>
      <c r="CJ1476" t="s">
        <v>51</v>
      </c>
      <c r="CL1476" t="s">
        <v>51</v>
      </c>
      <c r="CN1476" t="s">
        <v>346</v>
      </c>
      <c r="CP1476">
        <v>10</v>
      </c>
      <c r="CQ1476" t="s">
        <v>3968</v>
      </c>
      <c r="CS1476" t="s">
        <v>337</v>
      </c>
    </row>
    <row r="1477" spans="1:98" customFormat="1">
      <c r="A1477">
        <v>198876</v>
      </c>
      <c r="B1477" t="s">
        <v>356</v>
      </c>
      <c r="C1477" t="s">
        <v>322</v>
      </c>
      <c r="D1477">
        <v>1962</v>
      </c>
      <c r="E1477">
        <v>64</v>
      </c>
      <c r="F1477" t="s">
        <v>339</v>
      </c>
      <c r="G1477" t="s">
        <v>69</v>
      </c>
      <c r="H1477" t="s">
        <v>669</v>
      </c>
      <c r="I1477" t="s">
        <v>424</v>
      </c>
      <c r="J1477" t="s">
        <v>325</v>
      </c>
      <c r="K1477" s="329">
        <v>46115.536585648151</v>
      </c>
      <c r="L1477" t="s">
        <v>309</v>
      </c>
      <c r="M1477" t="s">
        <v>468</v>
      </c>
      <c r="N1477" t="s">
        <v>469</v>
      </c>
      <c r="O1477" t="s">
        <v>415</v>
      </c>
      <c r="P1477" t="s">
        <v>382</v>
      </c>
      <c r="R1477" t="s">
        <v>123</v>
      </c>
      <c r="S1477" t="s">
        <v>123</v>
      </c>
      <c r="T1477" t="s">
        <v>330</v>
      </c>
      <c r="U1477" t="s">
        <v>331</v>
      </c>
      <c r="V1477" t="s">
        <v>107</v>
      </c>
      <c r="W1477" t="s">
        <v>384</v>
      </c>
      <c r="X1477">
        <v>0</v>
      </c>
      <c r="Y1477">
        <v>0</v>
      </c>
      <c r="Z1477">
        <v>0</v>
      </c>
      <c r="AA1477">
        <v>0</v>
      </c>
      <c r="AB1477">
        <v>1</v>
      </c>
      <c r="AC1477">
        <v>0</v>
      </c>
      <c r="AD1477">
        <v>0</v>
      </c>
      <c r="AE1477">
        <v>0</v>
      </c>
      <c r="AF1477">
        <v>0</v>
      </c>
      <c r="AG1477">
        <v>0</v>
      </c>
      <c r="AH1477">
        <v>0</v>
      </c>
      <c r="AI1477">
        <v>0</v>
      </c>
      <c r="AJ1477">
        <v>0</v>
      </c>
      <c r="AK1477">
        <v>0</v>
      </c>
      <c r="AL1477">
        <v>0</v>
      </c>
      <c r="AM1477">
        <v>0</v>
      </c>
      <c r="AN1477">
        <v>0</v>
      </c>
      <c r="AO1477">
        <v>0</v>
      </c>
      <c r="AP1477" t="s">
        <v>345</v>
      </c>
      <c r="AQ1477">
        <v>1</v>
      </c>
      <c r="AR1477">
        <v>0</v>
      </c>
      <c r="AS1477">
        <v>0</v>
      </c>
      <c r="AT1477">
        <v>0</v>
      </c>
      <c r="AU1477">
        <v>0</v>
      </c>
      <c r="AV1477">
        <v>0</v>
      </c>
      <c r="AW1477">
        <v>0</v>
      </c>
      <c r="AX1477">
        <v>0</v>
      </c>
      <c r="AY1477" t="s">
        <v>345</v>
      </c>
      <c r="AZ1477">
        <v>1</v>
      </c>
      <c r="BA1477">
        <v>0</v>
      </c>
      <c r="BB1477">
        <v>0</v>
      </c>
      <c r="BC1477">
        <v>0</v>
      </c>
      <c r="BD1477">
        <v>0</v>
      </c>
      <c r="BE1477">
        <v>0</v>
      </c>
      <c r="BF1477">
        <v>0</v>
      </c>
      <c r="BG1477">
        <v>0</v>
      </c>
      <c r="BH1477">
        <v>0</v>
      </c>
      <c r="BI1477" t="s">
        <v>53</v>
      </c>
      <c r="BK1477" t="s">
        <v>135</v>
      </c>
      <c r="BL1477" t="s">
        <v>131</v>
      </c>
      <c r="BM1477" t="s">
        <v>133</v>
      </c>
      <c r="BN1477" t="s">
        <v>117</v>
      </c>
      <c r="BO1477" t="s">
        <v>373</v>
      </c>
      <c r="BP1477">
        <v>0</v>
      </c>
      <c r="BQ1477">
        <v>0</v>
      </c>
      <c r="BR1477">
        <v>0</v>
      </c>
      <c r="BS1477">
        <v>0</v>
      </c>
      <c r="BT1477">
        <v>0</v>
      </c>
      <c r="BU1477">
        <v>0</v>
      </c>
      <c r="BV1477">
        <v>0</v>
      </c>
      <c r="BW1477">
        <v>0</v>
      </c>
      <c r="BX1477">
        <v>0</v>
      </c>
      <c r="BY1477">
        <v>0</v>
      </c>
      <c r="BZ1477">
        <v>0</v>
      </c>
      <c r="CA1477">
        <v>0</v>
      </c>
      <c r="CB1477">
        <v>0</v>
      </c>
      <c r="CC1477">
        <v>0</v>
      </c>
      <c r="CD1477" t="s">
        <v>3969</v>
      </c>
      <c r="CE1477" t="s">
        <v>140</v>
      </c>
      <c r="CG1477" t="s">
        <v>335</v>
      </c>
      <c r="CI1477" t="s">
        <v>129</v>
      </c>
      <c r="CJ1477" t="s">
        <v>51</v>
      </c>
      <c r="CL1477" t="s">
        <v>51</v>
      </c>
      <c r="CN1477" t="s">
        <v>346</v>
      </c>
      <c r="CP1477">
        <v>6</v>
      </c>
      <c r="CS1477" t="s">
        <v>347</v>
      </c>
    </row>
    <row r="1478" spans="1:98" customFormat="1">
      <c r="A1478">
        <v>198889</v>
      </c>
      <c r="B1478" t="s">
        <v>356</v>
      </c>
      <c r="C1478" t="s">
        <v>360</v>
      </c>
      <c r="D1478">
        <v>1963</v>
      </c>
      <c r="E1478">
        <v>63</v>
      </c>
      <c r="F1478" t="s">
        <v>339</v>
      </c>
      <c r="G1478" t="s">
        <v>69</v>
      </c>
      <c r="H1478" t="s">
        <v>669</v>
      </c>
      <c r="I1478" t="s">
        <v>361</v>
      </c>
      <c r="J1478" t="s">
        <v>325</v>
      </c>
      <c r="K1478" s="329">
        <v>46115.536400462966</v>
      </c>
      <c r="L1478" t="s">
        <v>309</v>
      </c>
      <c r="M1478" t="s">
        <v>468</v>
      </c>
      <c r="N1478" t="s">
        <v>469</v>
      </c>
      <c r="O1478" t="s">
        <v>415</v>
      </c>
      <c r="P1478" t="s">
        <v>382</v>
      </c>
      <c r="R1478" t="s">
        <v>123</v>
      </c>
      <c r="S1478" t="s">
        <v>123</v>
      </c>
      <c r="T1478" t="s">
        <v>330</v>
      </c>
      <c r="U1478" t="s">
        <v>331</v>
      </c>
      <c r="V1478" t="s">
        <v>107</v>
      </c>
      <c r="W1478" t="s">
        <v>384</v>
      </c>
      <c r="X1478">
        <v>0</v>
      </c>
      <c r="Y1478">
        <v>0</v>
      </c>
      <c r="Z1478">
        <v>0</v>
      </c>
      <c r="AA1478">
        <v>0</v>
      </c>
      <c r="AB1478">
        <v>1</v>
      </c>
      <c r="AC1478">
        <v>0</v>
      </c>
      <c r="AD1478">
        <v>0</v>
      </c>
      <c r="AE1478">
        <v>0</v>
      </c>
      <c r="AF1478">
        <v>0</v>
      </c>
      <c r="AG1478">
        <v>0</v>
      </c>
      <c r="AH1478">
        <v>0</v>
      </c>
      <c r="AI1478">
        <v>0</v>
      </c>
      <c r="AJ1478">
        <v>0</v>
      </c>
      <c r="AK1478">
        <v>0</v>
      </c>
      <c r="AL1478">
        <v>0</v>
      </c>
      <c r="AM1478">
        <v>0</v>
      </c>
      <c r="AN1478">
        <v>0</v>
      </c>
      <c r="AO1478">
        <v>0</v>
      </c>
      <c r="AP1478" t="s">
        <v>345</v>
      </c>
      <c r="AQ1478">
        <v>1</v>
      </c>
      <c r="AR1478">
        <v>0</v>
      </c>
      <c r="AS1478">
        <v>0</v>
      </c>
      <c r="AT1478">
        <v>0</v>
      </c>
      <c r="AU1478">
        <v>0</v>
      </c>
      <c r="AV1478">
        <v>0</v>
      </c>
      <c r="AW1478">
        <v>0</v>
      </c>
      <c r="AX1478">
        <v>0</v>
      </c>
      <c r="AY1478" t="s">
        <v>345</v>
      </c>
      <c r="AZ1478">
        <v>1</v>
      </c>
      <c r="BA1478">
        <v>0</v>
      </c>
      <c r="BB1478">
        <v>0</v>
      </c>
      <c r="BC1478">
        <v>0</v>
      </c>
      <c r="BD1478">
        <v>0</v>
      </c>
      <c r="BE1478">
        <v>0</v>
      </c>
      <c r="BF1478">
        <v>0</v>
      </c>
      <c r="BG1478">
        <v>0</v>
      </c>
      <c r="BH1478">
        <v>0</v>
      </c>
      <c r="BI1478" t="s">
        <v>51</v>
      </c>
      <c r="BK1478" t="s">
        <v>132</v>
      </c>
      <c r="BL1478" t="s">
        <v>131</v>
      </c>
      <c r="BM1478" t="s">
        <v>132</v>
      </c>
      <c r="BN1478" t="s">
        <v>117</v>
      </c>
      <c r="BO1478" t="s">
        <v>928</v>
      </c>
      <c r="BP1478">
        <v>0</v>
      </c>
      <c r="BQ1478">
        <v>0</v>
      </c>
      <c r="BR1478">
        <v>0</v>
      </c>
      <c r="BS1478">
        <v>1</v>
      </c>
      <c r="BT1478">
        <v>0</v>
      </c>
      <c r="BU1478">
        <v>0</v>
      </c>
      <c r="BV1478">
        <v>0</v>
      </c>
      <c r="BW1478">
        <v>0</v>
      </c>
      <c r="BX1478">
        <v>0</v>
      </c>
      <c r="BY1478">
        <v>0</v>
      </c>
      <c r="BZ1478">
        <v>0</v>
      </c>
      <c r="CA1478">
        <v>0</v>
      </c>
      <c r="CB1478">
        <v>0</v>
      </c>
      <c r="CC1478">
        <v>0</v>
      </c>
      <c r="CD1478">
        <v>0</v>
      </c>
      <c r="CE1478" t="s">
        <v>140</v>
      </c>
      <c r="CG1478" t="s">
        <v>198</v>
      </c>
      <c r="CI1478" t="s">
        <v>129</v>
      </c>
      <c r="CJ1478" t="s">
        <v>51</v>
      </c>
      <c r="CL1478" t="s">
        <v>51</v>
      </c>
      <c r="CN1478" t="s">
        <v>346</v>
      </c>
      <c r="CP1478">
        <v>7</v>
      </c>
      <c r="CS1478" t="s">
        <v>347</v>
      </c>
    </row>
    <row r="1479" spans="1:98" customFormat="1">
      <c r="A1479">
        <v>198946</v>
      </c>
      <c r="B1479" t="s">
        <v>321</v>
      </c>
      <c r="C1479" t="s">
        <v>360</v>
      </c>
      <c r="D1479">
        <v>1970</v>
      </c>
      <c r="E1479">
        <v>56</v>
      </c>
      <c r="F1479" t="s">
        <v>58</v>
      </c>
      <c r="G1479" t="s">
        <v>90</v>
      </c>
      <c r="H1479" t="s">
        <v>1076</v>
      </c>
      <c r="I1479" t="s">
        <v>378</v>
      </c>
      <c r="J1479" t="s">
        <v>350</v>
      </c>
      <c r="K1479" s="329">
        <v>46115.520324074074</v>
      </c>
      <c r="L1479" t="s">
        <v>309</v>
      </c>
      <c r="M1479" t="s">
        <v>356</v>
      </c>
      <c r="N1479" t="s">
        <v>357</v>
      </c>
      <c r="O1479" t="s">
        <v>358</v>
      </c>
      <c r="P1479" t="s">
        <v>329</v>
      </c>
      <c r="R1479" t="s">
        <v>122</v>
      </c>
      <c r="S1479" t="s">
        <v>122</v>
      </c>
      <c r="T1479" t="s">
        <v>330</v>
      </c>
      <c r="U1479" t="s">
        <v>331</v>
      </c>
      <c r="V1479" t="s">
        <v>105</v>
      </c>
      <c r="W1479" t="s">
        <v>610</v>
      </c>
      <c r="X1479">
        <v>0</v>
      </c>
      <c r="Y1479">
        <v>0</v>
      </c>
      <c r="Z1479">
        <v>1</v>
      </c>
      <c r="AA1479">
        <v>1</v>
      </c>
      <c r="AB1479">
        <v>1</v>
      </c>
      <c r="AC1479">
        <v>0</v>
      </c>
      <c r="AD1479">
        <v>0</v>
      </c>
      <c r="AE1479">
        <v>0</v>
      </c>
      <c r="AF1479">
        <v>0</v>
      </c>
      <c r="AG1479">
        <v>0</v>
      </c>
      <c r="AH1479">
        <v>0</v>
      </c>
      <c r="AI1479">
        <v>0</v>
      </c>
      <c r="AJ1479">
        <v>0</v>
      </c>
      <c r="AK1479">
        <v>0</v>
      </c>
      <c r="AL1479">
        <v>0</v>
      </c>
      <c r="AM1479">
        <v>0</v>
      </c>
      <c r="AN1479">
        <v>0</v>
      </c>
      <c r="AO1479">
        <v>0</v>
      </c>
      <c r="AP1479" t="s">
        <v>333</v>
      </c>
      <c r="AQ1479">
        <v>0</v>
      </c>
      <c r="AR1479">
        <v>0</v>
      </c>
      <c r="AS1479">
        <v>1</v>
      </c>
      <c r="AT1479">
        <v>1</v>
      </c>
      <c r="AU1479">
        <v>0</v>
      </c>
      <c r="AV1479">
        <v>0</v>
      </c>
      <c r="AW1479">
        <v>0</v>
      </c>
      <c r="AX1479">
        <v>0</v>
      </c>
      <c r="AY1479" t="s">
        <v>608</v>
      </c>
      <c r="AZ1479">
        <v>0</v>
      </c>
      <c r="BA1479">
        <v>0</v>
      </c>
      <c r="BB1479">
        <v>0</v>
      </c>
      <c r="BC1479">
        <v>0</v>
      </c>
      <c r="BD1479">
        <v>0</v>
      </c>
      <c r="BE1479">
        <v>1</v>
      </c>
      <c r="BF1479">
        <v>0</v>
      </c>
      <c r="BG1479">
        <v>0</v>
      </c>
      <c r="BH1479">
        <v>0</v>
      </c>
      <c r="BI1479" t="s">
        <v>51</v>
      </c>
      <c r="BK1479" t="s">
        <v>131</v>
      </c>
      <c r="BL1479" t="s">
        <v>131</v>
      </c>
      <c r="BM1479" t="s">
        <v>130</v>
      </c>
      <c r="BN1479" t="s">
        <v>117</v>
      </c>
      <c r="BO1479" t="s">
        <v>924</v>
      </c>
      <c r="BP1479">
        <v>0</v>
      </c>
      <c r="BQ1479">
        <v>0</v>
      </c>
      <c r="BR1479">
        <v>0</v>
      </c>
      <c r="BS1479">
        <v>0</v>
      </c>
      <c r="BT1479">
        <v>0</v>
      </c>
      <c r="BU1479">
        <v>1</v>
      </c>
      <c r="BV1479">
        <v>0</v>
      </c>
      <c r="BW1479">
        <v>0</v>
      </c>
      <c r="BX1479">
        <v>0</v>
      </c>
      <c r="BY1479">
        <v>0</v>
      </c>
      <c r="BZ1479">
        <v>0</v>
      </c>
      <c r="CA1479">
        <v>0</v>
      </c>
      <c r="CB1479">
        <v>0</v>
      </c>
      <c r="CC1479">
        <v>0</v>
      </c>
      <c r="CD1479">
        <v>0</v>
      </c>
      <c r="CE1479" t="s">
        <v>335</v>
      </c>
      <c r="CG1479" t="s">
        <v>205</v>
      </c>
      <c r="CI1479" t="s">
        <v>129</v>
      </c>
      <c r="CJ1479" t="s">
        <v>52</v>
      </c>
      <c r="CL1479" t="s">
        <v>52</v>
      </c>
      <c r="CN1479" t="s">
        <v>346</v>
      </c>
      <c r="CP1479">
        <v>6</v>
      </c>
      <c r="CS1479" t="s">
        <v>337</v>
      </c>
    </row>
    <row r="1480" spans="1:98" customFormat="1">
      <c r="A1480">
        <v>165120</v>
      </c>
      <c r="B1480" t="s">
        <v>321</v>
      </c>
      <c r="C1480" t="s">
        <v>322</v>
      </c>
      <c r="D1480">
        <v>1987</v>
      </c>
      <c r="E1480">
        <v>39</v>
      </c>
      <c r="F1480" t="s">
        <v>57</v>
      </c>
      <c r="G1480" t="s">
        <v>49</v>
      </c>
      <c r="H1480" t="s">
        <v>492</v>
      </c>
      <c r="I1480" t="s">
        <v>575</v>
      </c>
      <c r="J1480" t="s">
        <v>350</v>
      </c>
      <c r="K1480" s="329">
        <v>46115.498530092591</v>
      </c>
      <c r="L1480" t="s">
        <v>309</v>
      </c>
      <c r="M1480" t="s">
        <v>658</v>
      </c>
      <c r="N1480" t="s">
        <v>660</v>
      </c>
      <c r="O1480" t="s">
        <v>319</v>
      </c>
      <c r="P1480" t="s">
        <v>405</v>
      </c>
      <c r="Q1480" t="s">
        <v>306</v>
      </c>
      <c r="R1480" t="s">
        <v>383</v>
      </c>
      <c r="S1480" t="s">
        <v>121</v>
      </c>
      <c r="T1480" t="s">
        <v>121</v>
      </c>
      <c r="U1480" t="s">
        <v>331</v>
      </c>
      <c r="V1480" t="s">
        <v>105</v>
      </c>
      <c r="W1480" t="s">
        <v>501</v>
      </c>
      <c r="X1480">
        <v>0</v>
      </c>
      <c r="Y1480">
        <v>0</v>
      </c>
      <c r="Z1480">
        <v>0</v>
      </c>
      <c r="AA1480">
        <v>0</v>
      </c>
      <c r="AB1480">
        <v>0</v>
      </c>
      <c r="AC1480">
        <v>0</v>
      </c>
      <c r="AD1480">
        <v>1</v>
      </c>
      <c r="AE1480">
        <v>0</v>
      </c>
      <c r="AF1480">
        <v>0</v>
      </c>
      <c r="AG1480">
        <v>0</v>
      </c>
      <c r="AH1480">
        <v>0</v>
      </c>
      <c r="AI1480">
        <v>0</v>
      </c>
      <c r="AJ1480">
        <v>0</v>
      </c>
      <c r="AK1480">
        <v>0</v>
      </c>
      <c r="AL1480">
        <v>0</v>
      </c>
      <c r="AM1480">
        <v>0</v>
      </c>
      <c r="AN1480">
        <v>0</v>
      </c>
      <c r="AO1480">
        <v>0</v>
      </c>
      <c r="AP1480" t="s">
        <v>345</v>
      </c>
      <c r="AQ1480">
        <v>1</v>
      </c>
      <c r="AR1480">
        <v>0</v>
      </c>
      <c r="AS1480">
        <v>0</v>
      </c>
      <c r="AT1480">
        <v>0</v>
      </c>
      <c r="AU1480">
        <v>0</v>
      </c>
      <c r="AV1480">
        <v>0</v>
      </c>
      <c r="AW1480">
        <v>0</v>
      </c>
      <c r="AX1480">
        <v>0</v>
      </c>
      <c r="AY1480" t="s">
        <v>345</v>
      </c>
      <c r="AZ1480">
        <v>1</v>
      </c>
      <c r="BA1480">
        <v>0</v>
      </c>
      <c r="BB1480">
        <v>0</v>
      </c>
      <c r="BC1480">
        <v>0</v>
      </c>
      <c r="BD1480">
        <v>0</v>
      </c>
      <c r="BE1480">
        <v>0</v>
      </c>
      <c r="BF1480">
        <v>0</v>
      </c>
      <c r="BG1480">
        <v>0</v>
      </c>
      <c r="BH1480">
        <v>0</v>
      </c>
      <c r="BI1480" t="s">
        <v>51</v>
      </c>
      <c r="BK1480" t="s">
        <v>386</v>
      </c>
      <c r="BL1480" t="s">
        <v>127</v>
      </c>
      <c r="BM1480" t="s">
        <v>130</v>
      </c>
      <c r="BN1480" t="s">
        <v>118</v>
      </c>
      <c r="BO1480" t="s">
        <v>953</v>
      </c>
      <c r="BP1480">
        <v>0</v>
      </c>
      <c r="BQ1480">
        <v>0</v>
      </c>
      <c r="BR1480">
        <v>0</v>
      </c>
      <c r="BS1480">
        <v>0</v>
      </c>
      <c r="BT1480">
        <v>0</v>
      </c>
      <c r="BU1480">
        <v>0</v>
      </c>
      <c r="BV1480">
        <v>1</v>
      </c>
      <c r="BW1480">
        <v>0</v>
      </c>
      <c r="BX1480">
        <v>0</v>
      </c>
      <c r="BY1480">
        <v>0</v>
      </c>
      <c r="BZ1480">
        <v>0</v>
      </c>
      <c r="CA1480">
        <v>0</v>
      </c>
      <c r="CB1480">
        <v>0</v>
      </c>
      <c r="CC1480">
        <v>0</v>
      </c>
      <c r="CD1480">
        <v>0</v>
      </c>
      <c r="CE1480" t="s">
        <v>335</v>
      </c>
      <c r="CG1480" t="s">
        <v>335</v>
      </c>
      <c r="CI1480" t="s">
        <v>127</v>
      </c>
      <c r="CJ1480" t="s">
        <v>51</v>
      </c>
      <c r="CL1480" t="s">
        <v>51</v>
      </c>
      <c r="CN1480" t="s">
        <v>346</v>
      </c>
      <c r="CP1480">
        <v>9</v>
      </c>
    </row>
    <row r="1481" spans="1:98" customFormat="1">
      <c r="A1481">
        <v>198937</v>
      </c>
      <c r="B1481" t="s">
        <v>401</v>
      </c>
      <c r="C1481" t="s">
        <v>360</v>
      </c>
      <c r="D1481">
        <v>1962</v>
      </c>
      <c r="E1481">
        <v>64</v>
      </c>
      <c r="F1481" t="s">
        <v>339</v>
      </c>
      <c r="G1481" t="s">
        <v>85</v>
      </c>
      <c r="H1481" t="s">
        <v>806</v>
      </c>
      <c r="I1481" t="s">
        <v>367</v>
      </c>
      <c r="J1481" t="s">
        <v>325</v>
      </c>
      <c r="K1481" s="329">
        <v>46115.492581018516</v>
      </c>
      <c r="L1481" t="s">
        <v>309</v>
      </c>
      <c r="M1481" t="s">
        <v>468</v>
      </c>
      <c r="N1481" t="s">
        <v>469</v>
      </c>
      <c r="O1481" t="s">
        <v>415</v>
      </c>
      <c r="P1481" t="s">
        <v>382</v>
      </c>
      <c r="R1481" t="s">
        <v>122</v>
      </c>
      <c r="S1481" t="s">
        <v>122</v>
      </c>
      <c r="T1481" t="s">
        <v>343</v>
      </c>
      <c r="U1481" t="s">
        <v>331</v>
      </c>
      <c r="V1481" t="s">
        <v>107</v>
      </c>
      <c r="W1481" t="s">
        <v>513</v>
      </c>
      <c r="X1481">
        <v>0</v>
      </c>
      <c r="Y1481">
        <v>0</v>
      </c>
      <c r="Z1481">
        <v>0</v>
      </c>
      <c r="AA1481">
        <v>0</v>
      </c>
      <c r="AB1481">
        <v>0</v>
      </c>
      <c r="AC1481">
        <v>0</v>
      </c>
      <c r="AD1481">
        <v>0</v>
      </c>
      <c r="AE1481">
        <v>0</v>
      </c>
      <c r="AF1481">
        <v>0</v>
      </c>
      <c r="AG1481">
        <v>0</v>
      </c>
      <c r="AH1481">
        <v>1</v>
      </c>
      <c r="AI1481">
        <v>0</v>
      </c>
      <c r="AJ1481">
        <v>0</v>
      </c>
      <c r="AK1481">
        <v>0</v>
      </c>
      <c r="AL1481">
        <v>0</v>
      </c>
      <c r="AM1481">
        <v>0</v>
      </c>
      <c r="AN1481">
        <v>0</v>
      </c>
      <c r="AO1481">
        <v>0</v>
      </c>
      <c r="AP1481" t="s">
        <v>345</v>
      </c>
      <c r="AQ1481">
        <v>1</v>
      </c>
      <c r="AR1481">
        <v>0</v>
      </c>
      <c r="AS1481">
        <v>0</v>
      </c>
      <c r="AT1481">
        <v>0</v>
      </c>
      <c r="AU1481">
        <v>0</v>
      </c>
      <c r="AV1481">
        <v>0</v>
      </c>
      <c r="AW1481">
        <v>0</v>
      </c>
      <c r="AX1481">
        <v>0</v>
      </c>
      <c r="AY1481" t="s">
        <v>345</v>
      </c>
      <c r="AZ1481">
        <v>1</v>
      </c>
      <c r="BA1481">
        <v>0</v>
      </c>
      <c r="BB1481">
        <v>0</v>
      </c>
      <c r="BC1481">
        <v>0</v>
      </c>
      <c r="BD1481">
        <v>0</v>
      </c>
      <c r="BE1481">
        <v>0</v>
      </c>
      <c r="BF1481">
        <v>0</v>
      </c>
      <c r="BG1481">
        <v>0</v>
      </c>
      <c r="BH1481">
        <v>0</v>
      </c>
      <c r="BK1481" t="s">
        <v>131</v>
      </c>
      <c r="BL1481" t="s">
        <v>131</v>
      </c>
      <c r="BM1481" t="s">
        <v>131</v>
      </c>
      <c r="BN1481" t="s">
        <v>117</v>
      </c>
      <c r="BO1481" t="s">
        <v>928</v>
      </c>
      <c r="BP1481">
        <v>0</v>
      </c>
      <c r="BQ1481">
        <v>0</v>
      </c>
      <c r="BR1481">
        <v>0</v>
      </c>
      <c r="BS1481">
        <v>1</v>
      </c>
      <c r="BT1481">
        <v>0</v>
      </c>
      <c r="BU1481">
        <v>0</v>
      </c>
      <c r="BV1481">
        <v>0</v>
      </c>
      <c r="BW1481">
        <v>0</v>
      </c>
      <c r="BX1481">
        <v>0</v>
      </c>
      <c r="BY1481">
        <v>0</v>
      </c>
      <c r="BZ1481">
        <v>0</v>
      </c>
      <c r="CA1481">
        <v>0</v>
      </c>
      <c r="CB1481">
        <v>0</v>
      </c>
      <c r="CC1481">
        <v>0</v>
      </c>
      <c r="CD1481">
        <v>0</v>
      </c>
      <c r="CE1481" t="s">
        <v>335</v>
      </c>
      <c r="CG1481" t="s">
        <v>335</v>
      </c>
      <c r="CI1481" t="s">
        <v>129</v>
      </c>
      <c r="CJ1481" t="s">
        <v>51</v>
      </c>
      <c r="CL1481" t="s">
        <v>51</v>
      </c>
      <c r="CN1481" t="s">
        <v>346</v>
      </c>
      <c r="CP1481">
        <v>10</v>
      </c>
      <c r="CS1481" t="s">
        <v>347</v>
      </c>
    </row>
    <row r="1482" spans="1:98" customFormat="1">
      <c r="A1482">
        <v>140240</v>
      </c>
      <c r="B1482" t="s">
        <v>644</v>
      </c>
      <c r="C1482" t="s">
        <v>360</v>
      </c>
      <c r="D1482">
        <v>2004</v>
      </c>
      <c r="E1482">
        <v>22</v>
      </c>
      <c r="F1482" t="s">
        <v>323</v>
      </c>
      <c r="G1482" t="s">
        <v>84</v>
      </c>
      <c r="H1482" t="s">
        <v>678</v>
      </c>
      <c r="I1482" t="s">
        <v>324</v>
      </c>
      <c r="J1482" t="s">
        <v>325</v>
      </c>
      <c r="K1482" s="329">
        <v>46115.487256944441</v>
      </c>
      <c r="L1482" t="s">
        <v>309</v>
      </c>
      <c r="M1482" t="s">
        <v>493</v>
      </c>
      <c r="N1482" t="s">
        <v>494</v>
      </c>
      <c r="O1482" t="s">
        <v>442</v>
      </c>
      <c r="P1482" t="s">
        <v>405</v>
      </c>
      <c r="R1482" t="s">
        <v>123</v>
      </c>
      <c r="S1482" t="s">
        <v>123</v>
      </c>
      <c r="T1482" t="s">
        <v>394</v>
      </c>
      <c r="U1482" t="s">
        <v>331</v>
      </c>
      <c r="V1482" t="s">
        <v>111</v>
      </c>
      <c r="W1482" t="s">
        <v>423</v>
      </c>
      <c r="X1482">
        <v>0</v>
      </c>
      <c r="Y1482">
        <v>0</v>
      </c>
      <c r="Z1482">
        <v>0</v>
      </c>
      <c r="AA1482">
        <v>0</v>
      </c>
      <c r="AB1482">
        <v>0</v>
      </c>
      <c r="AC1482">
        <v>0</v>
      </c>
      <c r="AD1482">
        <v>0</v>
      </c>
      <c r="AE1482">
        <v>0</v>
      </c>
      <c r="AF1482">
        <v>0</v>
      </c>
      <c r="AG1482">
        <v>0</v>
      </c>
      <c r="AH1482">
        <v>0</v>
      </c>
      <c r="AI1482">
        <v>0</v>
      </c>
      <c r="AJ1482">
        <v>0</v>
      </c>
      <c r="AK1482">
        <v>0</v>
      </c>
      <c r="AL1482">
        <v>0</v>
      </c>
      <c r="AM1482">
        <v>1</v>
      </c>
      <c r="AN1482">
        <v>0</v>
      </c>
      <c r="AO1482">
        <v>0</v>
      </c>
      <c r="AP1482" t="s">
        <v>345</v>
      </c>
      <c r="AQ1482">
        <v>1</v>
      </c>
      <c r="AR1482">
        <v>0</v>
      </c>
      <c r="AS1482">
        <v>0</v>
      </c>
      <c r="AT1482">
        <v>0</v>
      </c>
      <c r="AU1482">
        <v>0</v>
      </c>
      <c r="AV1482">
        <v>0</v>
      </c>
      <c r="AW1482">
        <v>0</v>
      </c>
      <c r="AX1482">
        <v>0</v>
      </c>
      <c r="AY1482" t="s">
        <v>345</v>
      </c>
      <c r="AZ1482">
        <v>1</v>
      </c>
      <c r="BA1482">
        <v>0</v>
      </c>
      <c r="BB1482">
        <v>0</v>
      </c>
      <c r="BC1482">
        <v>0</v>
      </c>
      <c r="BD1482">
        <v>0</v>
      </c>
      <c r="BE1482">
        <v>0</v>
      </c>
      <c r="BF1482">
        <v>0</v>
      </c>
      <c r="BG1482">
        <v>0</v>
      </c>
      <c r="BH1482">
        <v>0</v>
      </c>
      <c r="BI1482" t="s">
        <v>51</v>
      </c>
      <c r="BK1482" t="s">
        <v>386</v>
      </c>
      <c r="BL1482" t="s">
        <v>386</v>
      </c>
      <c r="BM1482" t="s">
        <v>127</v>
      </c>
      <c r="BN1482" t="s">
        <v>118</v>
      </c>
      <c r="BO1482" t="s">
        <v>921</v>
      </c>
      <c r="BP1482">
        <v>0</v>
      </c>
      <c r="BQ1482">
        <v>0</v>
      </c>
      <c r="BR1482">
        <v>0</v>
      </c>
      <c r="BS1482">
        <v>0</v>
      </c>
      <c r="BT1482">
        <v>0</v>
      </c>
      <c r="BU1482">
        <v>0</v>
      </c>
      <c r="BV1482">
        <v>0</v>
      </c>
      <c r="BW1482">
        <v>0</v>
      </c>
      <c r="BX1482">
        <v>0</v>
      </c>
      <c r="BY1482">
        <v>0</v>
      </c>
      <c r="BZ1482">
        <v>1</v>
      </c>
      <c r="CA1482">
        <v>0</v>
      </c>
      <c r="CB1482">
        <v>0</v>
      </c>
      <c r="CC1482">
        <v>0</v>
      </c>
      <c r="CD1482">
        <v>0</v>
      </c>
      <c r="CE1482" t="s">
        <v>335</v>
      </c>
      <c r="CG1482" t="s">
        <v>335</v>
      </c>
      <c r="CI1482" t="s">
        <v>386</v>
      </c>
      <c r="CJ1482" t="s">
        <v>51</v>
      </c>
      <c r="CL1482" t="s">
        <v>51</v>
      </c>
      <c r="CN1482" t="s">
        <v>346</v>
      </c>
      <c r="CP1482">
        <v>8</v>
      </c>
      <c r="CS1482" t="s">
        <v>337</v>
      </c>
    </row>
    <row r="1483" spans="1:98" customFormat="1">
      <c r="A1483">
        <v>149413</v>
      </c>
      <c r="B1483" t="s">
        <v>321</v>
      </c>
      <c r="C1483" t="s">
        <v>360</v>
      </c>
      <c r="D1483">
        <v>2004</v>
      </c>
      <c r="E1483">
        <v>22</v>
      </c>
      <c r="F1483" t="s">
        <v>323</v>
      </c>
      <c r="G1483" t="s">
        <v>80</v>
      </c>
      <c r="H1483" t="s">
        <v>831</v>
      </c>
      <c r="I1483" t="s">
        <v>324</v>
      </c>
      <c r="J1483" t="s">
        <v>325</v>
      </c>
      <c r="K1483" s="329">
        <v>46115.487199074072</v>
      </c>
      <c r="L1483" t="s">
        <v>309</v>
      </c>
      <c r="M1483" t="s">
        <v>493</v>
      </c>
      <c r="N1483" t="s">
        <v>494</v>
      </c>
      <c r="O1483" t="s">
        <v>442</v>
      </c>
      <c r="P1483" t="s">
        <v>405</v>
      </c>
      <c r="R1483" t="s">
        <v>383</v>
      </c>
      <c r="S1483" t="s">
        <v>123</v>
      </c>
      <c r="T1483" t="s">
        <v>394</v>
      </c>
      <c r="U1483" t="s">
        <v>331</v>
      </c>
      <c r="V1483" t="s">
        <v>110</v>
      </c>
      <c r="W1483" t="s">
        <v>423</v>
      </c>
      <c r="X1483">
        <v>0</v>
      </c>
      <c r="Y1483">
        <v>0</v>
      </c>
      <c r="Z1483">
        <v>0</v>
      </c>
      <c r="AA1483">
        <v>0</v>
      </c>
      <c r="AB1483">
        <v>0</v>
      </c>
      <c r="AC1483">
        <v>0</v>
      </c>
      <c r="AD1483">
        <v>0</v>
      </c>
      <c r="AE1483">
        <v>0</v>
      </c>
      <c r="AF1483">
        <v>0</v>
      </c>
      <c r="AG1483">
        <v>0</v>
      </c>
      <c r="AH1483">
        <v>0</v>
      </c>
      <c r="AI1483">
        <v>0</v>
      </c>
      <c r="AJ1483">
        <v>0</v>
      </c>
      <c r="AK1483">
        <v>0</v>
      </c>
      <c r="AL1483">
        <v>0</v>
      </c>
      <c r="AM1483">
        <v>1</v>
      </c>
      <c r="AN1483">
        <v>0</v>
      </c>
      <c r="AO1483">
        <v>0</v>
      </c>
      <c r="AP1483" t="s">
        <v>345</v>
      </c>
      <c r="AQ1483">
        <v>1</v>
      </c>
      <c r="AR1483">
        <v>0</v>
      </c>
      <c r="AS1483">
        <v>0</v>
      </c>
      <c r="AT1483">
        <v>0</v>
      </c>
      <c r="AU1483">
        <v>0</v>
      </c>
      <c r="AV1483">
        <v>0</v>
      </c>
      <c r="AW1483">
        <v>0</v>
      </c>
      <c r="AX1483">
        <v>0</v>
      </c>
      <c r="AY1483" t="s">
        <v>345</v>
      </c>
      <c r="AZ1483">
        <v>1</v>
      </c>
      <c r="BA1483">
        <v>0</v>
      </c>
      <c r="BB1483">
        <v>0</v>
      </c>
      <c r="BC1483">
        <v>0</v>
      </c>
      <c r="BD1483">
        <v>0</v>
      </c>
      <c r="BE1483">
        <v>0</v>
      </c>
      <c r="BF1483">
        <v>0</v>
      </c>
      <c r="BG1483">
        <v>0</v>
      </c>
      <c r="BH1483">
        <v>0</v>
      </c>
      <c r="BK1483" t="s">
        <v>386</v>
      </c>
      <c r="BL1483" t="s">
        <v>129</v>
      </c>
      <c r="BM1483" t="s">
        <v>128</v>
      </c>
      <c r="BN1483" t="s">
        <v>118</v>
      </c>
      <c r="BO1483" t="s">
        <v>921</v>
      </c>
      <c r="BP1483">
        <v>0</v>
      </c>
      <c r="BQ1483">
        <v>0</v>
      </c>
      <c r="BR1483">
        <v>0</v>
      </c>
      <c r="BS1483">
        <v>0</v>
      </c>
      <c r="BT1483">
        <v>0</v>
      </c>
      <c r="BU1483">
        <v>0</v>
      </c>
      <c r="BV1483">
        <v>0</v>
      </c>
      <c r="BW1483">
        <v>0</v>
      </c>
      <c r="BX1483">
        <v>0</v>
      </c>
      <c r="BY1483">
        <v>0</v>
      </c>
      <c r="BZ1483">
        <v>1</v>
      </c>
      <c r="CA1483">
        <v>0</v>
      </c>
      <c r="CB1483">
        <v>0</v>
      </c>
      <c r="CC1483">
        <v>0</v>
      </c>
      <c r="CD1483">
        <v>0</v>
      </c>
      <c r="CE1483" t="s">
        <v>335</v>
      </c>
      <c r="CG1483" t="s">
        <v>151</v>
      </c>
      <c r="CI1483" t="s">
        <v>386</v>
      </c>
      <c r="CJ1483" t="s">
        <v>52</v>
      </c>
      <c r="CL1483" t="s">
        <v>52</v>
      </c>
      <c r="CN1483" t="s">
        <v>346</v>
      </c>
      <c r="CP1483">
        <v>10</v>
      </c>
    </row>
    <row r="1484" spans="1:98" customFormat="1">
      <c r="A1484">
        <v>198935</v>
      </c>
      <c r="B1484" t="s">
        <v>30</v>
      </c>
      <c r="C1484" t="s">
        <v>322</v>
      </c>
      <c r="D1484">
        <v>1984</v>
      </c>
      <c r="E1484">
        <v>42</v>
      </c>
      <c r="F1484" t="s">
        <v>387</v>
      </c>
      <c r="G1484" t="s">
        <v>80</v>
      </c>
      <c r="H1484" t="s">
        <v>839</v>
      </c>
      <c r="I1484" t="s">
        <v>478</v>
      </c>
      <c r="J1484" t="s">
        <v>350</v>
      </c>
      <c r="K1484" s="329">
        <v>46115.480474537035</v>
      </c>
      <c r="L1484" t="s">
        <v>309</v>
      </c>
      <c r="M1484" t="s">
        <v>1363</v>
      </c>
      <c r="N1484" t="s">
        <v>1364</v>
      </c>
      <c r="O1484" t="s">
        <v>459</v>
      </c>
      <c r="P1484" t="s">
        <v>353</v>
      </c>
      <c r="Q1484" t="s">
        <v>305</v>
      </c>
      <c r="R1484" t="s">
        <v>123</v>
      </c>
      <c r="S1484" t="s">
        <v>122</v>
      </c>
      <c r="T1484" t="s">
        <v>330</v>
      </c>
      <c r="U1484" t="s">
        <v>395</v>
      </c>
      <c r="V1484" t="s">
        <v>108</v>
      </c>
      <c r="W1484" t="s">
        <v>505</v>
      </c>
      <c r="X1484">
        <v>0</v>
      </c>
      <c r="Y1484">
        <v>0</v>
      </c>
      <c r="Z1484">
        <v>0</v>
      </c>
      <c r="AA1484">
        <v>0</v>
      </c>
      <c r="AB1484">
        <v>0</v>
      </c>
      <c r="AC1484">
        <v>1</v>
      </c>
      <c r="AD1484">
        <v>0</v>
      </c>
      <c r="AE1484">
        <v>0</v>
      </c>
      <c r="AF1484">
        <v>0</v>
      </c>
      <c r="AG1484">
        <v>0</v>
      </c>
      <c r="AH1484">
        <v>0</v>
      </c>
      <c r="AI1484">
        <v>0</v>
      </c>
      <c r="AJ1484">
        <v>0</v>
      </c>
      <c r="AK1484">
        <v>0</v>
      </c>
      <c r="AL1484">
        <v>0</v>
      </c>
      <c r="AM1484">
        <v>0</v>
      </c>
      <c r="AN1484">
        <v>0</v>
      </c>
      <c r="AO1484">
        <v>0</v>
      </c>
      <c r="AP1484" t="s">
        <v>345</v>
      </c>
      <c r="AQ1484">
        <v>1</v>
      </c>
      <c r="AR1484">
        <v>0</v>
      </c>
      <c r="AS1484">
        <v>0</v>
      </c>
      <c r="AT1484">
        <v>0</v>
      </c>
      <c r="AU1484">
        <v>0</v>
      </c>
      <c r="AV1484">
        <v>0</v>
      </c>
      <c r="AW1484">
        <v>0</v>
      </c>
      <c r="AX1484">
        <v>0</v>
      </c>
      <c r="AY1484" t="s">
        <v>345</v>
      </c>
      <c r="AZ1484">
        <v>1</v>
      </c>
      <c r="BA1484">
        <v>0</v>
      </c>
      <c r="BB1484">
        <v>0</v>
      </c>
      <c r="BC1484">
        <v>0</v>
      </c>
      <c r="BD1484">
        <v>0</v>
      </c>
      <c r="BE1484">
        <v>0</v>
      </c>
      <c r="BF1484">
        <v>0</v>
      </c>
      <c r="BG1484">
        <v>0</v>
      </c>
      <c r="BH1484">
        <v>0</v>
      </c>
      <c r="BI1484" t="s">
        <v>51</v>
      </c>
      <c r="BK1484" t="s">
        <v>135</v>
      </c>
      <c r="BL1484" t="s">
        <v>130</v>
      </c>
      <c r="BM1484" t="s">
        <v>131</v>
      </c>
      <c r="BN1484" t="s">
        <v>118</v>
      </c>
      <c r="BO1484" t="s">
        <v>924</v>
      </c>
      <c r="BP1484">
        <v>0</v>
      </c>
      <c r="BQ1484">
        <v>0</v>
      </c>
      <c r="BR1484">
        <v>0</v>
      </c>
      <c r="BS1484">
        <v>0</v>
      </c>
      <c r="BT1484">
        <v>0</v>
      </c>
      <c r="BU1484">
        <v>1</v>
      </c>
      <c r="BV1484">
        <v>0</v>
      </c>
      <c r="BW1484">
        <v>0</v>
      </c>
      <c r="BX1484">
        <v>0</v>
      </c>
      <c r="BY1484">
        <v>0</v>
      </c>
      <c r="BZ1484">
        <v>0</v>
      </c>
      <c r="CA1484">
        <v>0</v>
      </c>
      <c r="CB1484">
        <v>0</v>
      </c>
      <c r="CC1484">
        <v>0</v>
      </c>
      <c r="CD1484">
        <v>0</v>
      </c>
      <c r="CE1484" t="s">
        <v>140</v>
      </c>
      <c r="CG1484" t="s">
        <v>146</v>
      </c>
      <c r="CI1484" t="s">
        <v>130</v>
      </c>
      <c r="CJ1484" t="s">
        <v>51</v>
      </c>
      <c r="CL1484" t="s">
        <v>51</v>
      </c>
      <c r="CN1484" t="s">
        <v>336</v>
      </c>
      <c r="CO1484" t="s">
        <v>3970</v>
      </c>
      <c r="CP1484">
        <v>8</v>
      </c>
      <c r="CS1484" t="s">
        <v>337</v>
      </c>
    </row>
    <row r="1485" spans="1:98" customFormat="1">
      <c r="A1485">
        <v>198941</v>
      </c>
      <c r="B1485" t="s">
        <v>568</v>
      </c>
      <c r="C1485" t="s">
        <v>360</v>
      </c>
      <c r="D1485">
        <v>1995</v>
      </c>
      <c r="E1485">
        <v>31</v>
      </c>
      <c r="F1485" t="s">
        <v>57</v>
      </c>
      <c r="G1485" t="s">
        <v>49</v>
      </c>
      <c r="H1485" t="s">
        <v>442</v>
      </c>
      <c r="I1485" t="s">
        <v>324</v>
      </c>
      <c r="J1485" t="s">
        <v>325</v>
      </c>
      <c r="K1485" s="329">
        <v>46115.479201388887</v>
      </c>
      <c r="L1485" t="s">
        <v>309</v>
      </c>
      <c r="M1485" t="s">
        <v>568</v>
      </c>
      <c r="N1485" t="s">
        <v>1397</v>
      </c>
      <c r="O1485" t="s">
        <v>492</v>
      </c>
      <c r="P1485" t="s">
        <v>382</v>
      </c>
      <c r="R1485" t="s">
        <v>383</v>
      </c>
      <c r="S1485" t="s">
        <v>122</v>
      </c>
      <c r="T1485" t="s">
        <v>330</v>
      </c>
      <c r="U1485" t="s">
        <v>83</v>
      </c>
      <c r="V1485" t="s">
        <v>110</v>
      </c>
      <c r="W1485" t="s">
        <v>550</v>
      </c>
      <c r="X1485">
        <v>1</v>
      </c>
      <c r="Y1485">
        <v>0</v>
      </c>
      <c r="Z1485">
        <v>1</v>
      </c>
      <c r="AA1485">
        <v>0</v>
      </c>
      <c r="AB1485">
        <v>0</v>
      </c>
      <c r="AC1485">
        <v>0</v>
      </c>
      <c r="AD1485">
        <v>0</v>
      </c>
      <c r="AE1485">
        <v>0</v>
      </c>
      <c r="AF1485">
        <v>0</v>
      </c>
      <c r="AG1485">
        <v>0</v>
      </c>
      <c r="AH1485">
        <v>0</v>
      </c>
      <c r="AI1485">
        <v>0</v>
      </c>
      <c r="AJ1485">
        <v>0</v>
      </c>
      <c r="AK1485">
        <v>0</v>
      </c>
      <c r="AL1485">
        <v>0</v>
      </c>
      <c r="AM1485">
        <v>0</v>
      </c>
      <c r="AN1485">
        <v>0</v>
      </c>
      <c r="AO1485">
        <v>0</v>
      </c>
      <c r="AP1485" t="s">
        <v>345</v>
      </c>
      <c r="AQ1485">
        <v>1</v>
      </c>
      <c r="AR1485">
        <v>0</v>
      </c>
      <c r="AS1485">
        <v>0</v>
      </c>
      <c r="AT1485">
        <v>0</v>
      </c>
      <c r="AU1485">
        <v>0</v>
      </c>
      <c r="AV1485">
        <v>0</v>
      </c>
      <c r="AW1485">
        <v>0</v>
      </c>
      <c r="AX1485">
        <v>0</v>
      </c>
      <c r="AY1485" t="s">
        <v>345</v>
      </c>
      <c r="AZ1485">
        <v>1</v>
      </c>
      <c r="BA1485">
        <v>0</v>
      </c>
      <c r="BB1485">
        <v>0</v>
      </c>
      <c r="BC1485">
        <v>0</v>
      </c>
      <c r="BD1485">
        <v>0</v>
      </c>
      <c r="BE1485">
        <v>0</v>
      </c>
      <c r="BF1485">
        <v>0</v>
      </c>
      <c r="BG1485">
        <v>0</v>
      </c>
      <c r="BH1485">
        <v>0</v>
      </c>
      <c r="BI1485" t="s">
        <v>51</v>
      </c>
      <c r="BK1485" t="s">
        <v>130</v>
      </c>
      <c r="BL1485" t="s">
        <v>128</v>
      </c>
      <c r="BM1485" t="s">
        <v>129</v>
      </c>
      <c r="BN1485" t="s">
        <v>120</v>
      </c>
      <c r="BO1485" t="s">
        <v>948</v>
      </c>
      <c r="BP1485">
        <v>0</v>
      </c>
      <c r="BQ1485">
        <v>0</v>
      </c>
      <c r="BR1485">
        <v>0</v>
      </c>
      <c r="BS1485">
        <v>1</v>
      </c>
      <c r="BT1485">
        <v>0</v>
      </c>
      <c r="BU1485">
        <v>1</v>
      </c>
      <c r="BV1485">
        <v>0</v>
      </c>
      <c r="BW1485">
        <v>0</v>
      </c>
      <c r="BX1485">
        <v>0</v>
      </c>
      <c r="BY1485">
        <v>0</v>
      </c>
      <c r="BZ1485">
        <v>0</v>
      </c>
      <c r="CA1485">
        <v>0</v>
      </c>
      <c r="CB1485">
        <v>0</v>
      </c>
      <c r="CC1485">
        <v>0</v>
      </c>
      <c r="CD1485">
        <v>0</v>
      </c>
      <c r="CE1485" t="s">
        <v>138</v>
      </c>
      <c r="CG1485" t="s">
        <v>141</v>
      </c>
      <c r="CI1485" t="s">
        <v>128</v>
      </c>
      <c r="CJ1485" t="s">
        <v>53</v>
      </c>
      <c r="CL1485" t="s">
        <v>51</v>
      </c>
      <c r="CN1485" t="s">
        <v>346</v>
      </c>
      <c r="CP1485">
        <v>8</v>
      </c>
      <c r="CS1485" t="s">
        <v>337</v>
      </c>
    </row>
    <row r="1486" spans="1:98" customFormat="1">
      <c r="A1486">
        <v>198939</v>
      </c>
      <c r="B1486" t="s">
        <v>321</v>
      </c>
      <c r="C1486" t="s">
        <v>322</v>
      </c>
      <c r="D1486">
        <v>1964</v>
      </c>
      <c r="E1486">
        <v>62</v>
      </c>
      <c r="F1486" t="s">
        <v>339</v>
      </c>
      <c r="G1486" t="s">
        <v>49</v>
      </c>
      <c r="H1486" t="s">
        <v>328</v>
      </c>
      <c r="I1486" t="s">
        <v>324</v>
      </c>
      <c r="J1486" t="s">
        <v>325</v>
      </c>
      <c r="K1486" s="329">
        <v>46115.478796296295</v>
      </c>
      <c r="L1486" t="s">
        <v>309</v>
      </c>
      <c r="M1486" t="s">
        <v>468</v>
      </c>
      <c r="N1486" t="s">
        <v>469</v>
      </c>
      <c r="O1486" t="s">
        <v>415</v>
      </c>
      <c r="P1486" t="s">
        <v>382</v>
      </c>
      <c r="R1486" t="s">
        <v>383</v>
      </c>
      <c r="S1486" t="s">
        <v>121</v>
      </c>
      <c r="T1486" t="s">
        <v>121</v>
      </c>
      <c r="U1486" t="s">
        <v>331</v>
      </c>
      <c r="V1486" t="s">
        <v>107</v>
      </c>
      <c r="W1486" t="s">
        <v>344</v>
      </c>
      <c r="X1486">
        <v>0</v>
      </c>
      <c r="Y1486">
        <v>0</v>
      </c>
      <c r="Z1486">
        <v>0</v>
      </c>
      <c r="AA1486">
        <v>1</v>
      </c>
      <c r="AB1486">
        <v>0</v>
      </c>
      <c r="AC1486">
        <v>0</v>
      </c>
      <c r="AD1486">
        <v>0</v>
      </c>
      <c r="AE1486">
        <v>0</v>
      </c>
      <c r="AF1486">
        <v>0</v>
      </c>
      <c r="AG1486">
        <v>0</v>
      </c>
      <c r="AH1486">
        <v>0</v>
      </c>
      <c r="AI1486">
        <v>0</v>
      </c>
      <c r="AJ1486">
        <v>0</v>
      </c>
      <c r="AK1486">
        <v>0</v>
      </c>
      <c r="AL1486">
        <v>0</v>
      </c>
      <c r="AM1486">
        <v>0</v>
      </c>
      <c r="AN1486">
        <v>0</v>
      </c>
      <c r="AO1486">
        <v>0</v>
      </c>
      <c r="AP1486" t="s">
        <v>345</v>
      </c>
      <c r="AQ1486">
        <v>1</v>
      </c>
      <c r="AR1486">
        <v>0</v>
      </c>
      <c r="AS1486">
        <v>0</v>
      </c>
      <c r="AT1486">
        <v>0</v>
      </c>
      <c r="AU1486">
        <v>0</v>
      </c>
      <c r="AV1486">
        <v>0</v>
      </c>
      <c r="AW1486">
        <v>0</v>
      </c>
      <c r="AX1486">
        <v>0</v>
      </c>
      <c r="AY1486" t="s">
        <v>345</v>
      </c>
      <c r="AZ1486">
        <v>1</v>
      </c>
      <c r="BA1486">
        <v>0</v>
      </c>
      <c r="BB1486">
        <v>0</v>
      </c>
      <c r="BC1486">
        <v>0</v>
      </c>
      <c r="BD1486">
        <v>0</v>
      </c>
      <c r="BE1486">
        <v>0</v>
      </c>
      <c r="BF1486">
        <v>0</v>
      </c>
      <c r="BG1486">
        <v>0</v>
      </c>
      <c r="BH1486">
        <v>0</v>
      </c>
      <c r="BI1486" t="s">
        <v>51</v>
      </c>
      <c r="BK1486" t="s">
        <v>129</v>
      </c>
      <c r="BL1486" t="s">
        <v>128</v>
      </c>
      <c r="BM1486" t="s">
        <v>129</v>
      </c>
      <c r="BN1486" t="s">
        <v>118</v>
      </c>
      <c r="BO1486" t="s">
        <v>924</v>
      </c>
      <c r="BP1486">
        <v>0</v>
      </c>
      <c r="BQ1486">
        <v>0</v>
      </c>
      <c r="BR1486">
        <v>0</v>
      </c>
      <c r="BS1486">
        <v>0</v>
      </c>
      <c r="BT1486">
        <v>0</v>
      </c>
      <c r="BU1486">
        <v>1</v>
      </c>
      <c r="BV1486">
        <v>0</v>
      </c>
      <c r="BW1486">
        <v>0</v>
      </c>
      <c r="BX1486">
        <v>0</v>
      </c>
      <c r="BY1486">
        <v>0</v>
      </c>
      <c r="BZ1486">
        <v>0</v>
      </c>
      <c r="CA1486">
        <v>0</v>
      </c>
      <c r="CB1486">
        <v>0</v>
      </c>
      <c r="CC1486">
        <v>0</v>
      </c>
      <c r="CD1486">
        <v>0</v>
      </c>
      <c r="CE1486" t="s">
        <v>206</v>
      </c>
      <c r="CG1486" t="s">
        <v>335</v>
      </c>
      <c r="CI1486" t="s">
        <v>129</v>
      </c>
      <c r="CJ1486" t="s">
        <v>51</v>
      </c>
      <c r="CL1486" t="s">
        <v>51</v>
      </c>
      <c r="CN1486" t="s">
        <v>346</v>
      </c>
      <c r="CP1486">
        <v>9</v>
      </c>
      <c r="CS1486" t="s">
        <v>337</v>
      </c>
    </row>
    <row r="1487" spans="1:98" customFormat="1">
      <c r="A1487">
        <v>117966</v>
      </c>
      <c r="B1487" t="s">
        <v>321</v>
      </c>
      <c r="C1487" t="s">
        <v>360</v>
      </c>
      <c r="D1487">
        <v>1959</v>
      </c>
      <c r="E1487">
        <v>67</v>
      </c>
      <c r="F1487" t="s">
        <v>339</v>
      </c>
      <c r="G1487" t="s">
        <v>49</v>
      </c>
      <c r="H1487" t="s">
        <v>492</v>
      </c>
      <c r="I1487" t="s">
        <v>397</v>
      </c>
      <c r="J1487" t="s">
        <v>350</v>
      </c>
      <c r="K1487" s="329">
        <v>46115.47252314815</v>
      </c>
      <c r="L1487" t="s">
        <v>309</v>
      </c>
      <c r="M1487" t="s">
        <v>379</v>
      </c>
      <c r="N1487" t="s">
        <v>380</v>
      </c>
      <c r="O1487" t="s">
        <v>381</v>
      </c>
      <c r="P1487" t="s">
        <v>382</v>
      </c>
      <c r="Q1487" t="s">
        <v>1255</v>
      </c>
      <c r="R1487" t="s">
        <v>383</v>
      </c>
      <c r="S1487" t="s">
        <v>121</v>
      </c>
      <c r="T1487" t="s">
        <v>121</v>
      </c>
      <c r="U1487" t="s">
        <v>331</v>
      </c>
      <c r="V1487" t="s">
        <v>111</v>
      </c>
      <c r="W1487" t="s">
        <v>430</v>
      </c>
      <c r="X1487">
        <v>0</v>
      </c>
      <c r="Y1487">
        <v>1</v>
      </c>
      <c r="Z1487">
        <v>1</v>
      </c>
      <c r="AA1487">
        <v>0</v>
      </c>
      <c r="AB1487">
        <v>0</v>
      </c>
      <c r="AC1487">
        <v>0</v>
      </c>
      <c r="AD1487">
        <v>0</v>
      </c>
      <c r="AE1487">
        <v>0</v>
      </c>
      <c r="AF1487">
        <v>0</v>
      </c>
      <c r="AG1487">
        <v>0</v>
      </c>
      <c r="AH1487">
        <v>0</v>
      </c>
      <c r="AI1487">
        <v>0</v>
      </c>
      <c r="AJ1487">
        <v>0</v>
      </c>
      <c r="AK1487">
        <v>0</v>
      </c>
      <c r="AL1487">
        <v>0</v>
      </c>
      <c r="AM1487">
        <v>0</v>
      </c>
      <c r="AN1487">
        <v>0</v>
      </c>
      <c r="AO1487">
        <v>0</v>
      </c>
      <c r="AP1487" t="s">
        <v>345</v>
      </c>
      <c r="AQ1487">
        <v>1</v>
      </c>
      <c r="AR1487">
        <v>0</v>
      </c>
      <c r="AS1487">
        <v>0</v>
      </c>
      <c r="AT1487">
        <v>0</v>
      </c>
      <c r="AU1487">
        <v>0</v>
      </c>
      <c r="AV1487">
        <v>0</v>
      </c>
      <c r="AW1487">
        <v>0</v>
      </c>
      <c r="AX1487">
        <v>0</v>
      </c>
      <c r="AY1487" t="s">
        <v>345</v>
      </c>
      <c r="AZ1487">
        <v>1</v>
      </c>
      <c r="BA1487">
        <v>0</v>
      </c>
      <c r="BB1487">
        <v>0</v>
      </c>
      <c r="BC1487">
        <v>0</v>
      </c>
      <c r="BD1487">
        <v>0</v>
      </c>
      <c r="BE1487">
        <v>0</v>
      </c>
      <c r="BF1487">
        <v>0</v>
      </c>
      <c r="BG1487">
        <v>0</v>
      </c>
      <c r="BH1487">
        <v>0</v>
      </c>
      <c r="BK1487" t="s">
        <v>130</v>
      </c>
      <c r="BL1487" t="s">
        <v>386</v>
      </c>
      <c r="BM1487" t="s">
        <v>130</v>
      </c>
      <c r="BN1487" t="s">
        <v>119</v>
      </c>
      <c r="BO1487" t="s">
        <v>922</v>
      </c>
      <c r="BP1487">
        <v>1</v>
      </c>
      <c r="BQ1487">
        <v>0</v>
      </c>
      <c r="BR1487">
        <v>0</v>
      </c>
      <c r="BS1487">
        <v>0</v>
      </c>
      <c r="BT1487">
        <v>0</v>
      </c>
      <c r="BU1487">
        <v>0</v>
      </c>
      <c r="BV1487">
        <v>0</v>
      </c>
      <c r="BW1487">
        <v>0</v>
      </c>
      <c r="BX1487">
        <v>0</v>
      </c>
      <c r="BY1487">
        <v>0</v>
      </c>
      <c r="BZ1487">
        <v>0</v>
      </c>
      <c r="CA1487">
        <v>0</v>
      </c>
      <c r="CB1487">
        <v>0</v>
      </c>
      <c r="CC1487">
        <v>0</v>
      </c>
      <c r="CD1487">
        <v>0</v>
      </c>
      <c r="CE1487" t="s">
        <v>335</v>
      </c>
      <c r="CG1487" t="s">
        <v>172</v>
      </c>
      <c r="CI1487" t="s">
        <v>386</v>
      </c>
      <c r="CJ1487" t="s">
        <v>52</v>
      </c>
      <c r="CL1487" t="s">
        <v>52</v>
      </c>
      <c r="CN1487" t="s">
        <v>346</v>
      </c>
      <c r="CP1487">
        <v>6</v>
      </c>
      <c r="CQ1487" t="s">
        <v>3971</v>
      </c>
      <c r="CS1487" t="s">
        <v>400</v>
      </c>
    </row>
    <row r="1488" spans="1:98" customFormat="1">
      <c r="A1488">
        <v>198935</v>
      </c>
      <c r="B1488" t="s">
        <v>30</v>
      </c>
      <c r="C1488" t="s">
        <v>322</v>
      </c>
      <c r="D1488">
        <v>1984</v>
      </c>
      <c r="E1488">
        <v>42</v>
      </c>
      <c r="F1488" t="s">
        <v>387</v>
      </c>
      <c r="G1488" t="s">
        <v>80</v>
      </c>
      <c r="H1488" t="s">
        <v>839</v>
      </c>
      <c r="I1488" t="s">
        <v>478</v>
      </c>
      <c r="J1488" t="s">
        <v>350</v>
      </c>
      <c r="K1488" s="329">
        <v>46115.463090277779</v>
      </c>
      <c r="L1488" t="s">
        <v>309</v>
      </c>
      <c r="M1488" t="s">
        <v>716</v>
      </c>
      <c r="N1488" t="s">
        <v>870</v>
      </c>
      <c r="O1488" t="s">
        <v>459</v>
      </c>
      <c r="P1488" t="s">
        <v>353</v>
      </c>
      <c r="Q1488" t="s">
        <v>305</v>
      </c>
      <c r="R1488" t="s">
        <v>123</v>
      </c>
      <c r="S1488" t="s">
        <v>122</v>
      </c>
      <c r="T1488" t="s">
        <v>330</v>
      </c>
      <c r="U1488" t="s">
        <v>395</v>
      </c>
      <c r="V1488" t="s">
        <v>108</v>
      </c>
      <c r="W1488" t="s">
        <v>505</v>
      </c>
      <c r="X1488">
        <v>0</v>
      </c>
      <c r="Y1488">
        <v>0</v>
      </c>
      <c r="Z1488">
        <v>0</v>
      </c>
      <c r="AA1488">
        <v>0</v>
      </c>
      <c r="AB1488">
        <v>0</v>
      </c>
      <c r="AC1488">
        <v>1</v>
      </c>
      <c r="AD1488">
        <v>0</v>
      </c>
      <c r="AE1488">
        <v>0</v>
      </c>
      <c r="AF1488">
        <v>0</v>
      </c>
      <c r="AG1488">
        <v>0</v>
      </c>
      <c r="AH1488">
        <v>0</v>
      </c>
      <c r="AI1488">
        <v>0</v>
      </c>
      <c r="AJ1488">
        <v>0</v>
      </c>
      <c r="AK1488">
        <v>0</v>
      </c>
      <c r="AL1488">
        <v>0</v>
      </c>
      <c r="AM1488">
        <v>0</v>
      </c>
      <c r="AN1488">
        <v>0</v>
      </c>
      <c r="AO1488">
        <v>0</v>
      </c>
      <c r="AP1488" t="s">
        <v>345</v>
      </c>
      <c r="AQ1488">
        <v>1</v>
      </c>
      <c r="AR1488">
        <v>0</v>
      </c>
      <c r="AS1488">
        <v>0</v>
      </c>
      <c r="AT1488">
        <v>0</v>
      </c>
      <c r="AU1488">
        <v>0</v>
      </c>
      <c r="AV1488">
        <v>0</v>
      </c>
      <c r="AW1488">
        <v>0</v>
      </c>
      <c r="AX1488">
        <v>0</v>
      </c>
      <c r="AY1488" t="s">
        <v>345</v>
      </c>
      <c r="AZ1488">
        <v>1</v>
      </c>
      <c r="BA1488">
        <v>0</v>
      </c>
      <c r="BB1488">
        <v>0</v>
      </c>
      <c r="BC1488">
        <v>0</v>
      </c>
      <c r="BD1488">
        <v>0</v>
      </c>
      <c r="BE1488">
        <v>0</v>
      </c>
      <c r="BF1488">
        <v>0</v>
      </c>
      <c r="BG1488">
        <v>0</v>
      </c>
      <c r="BH1488">
        <v>0</v>
      </c>
      <c r="BI1488" t="s">
        <v>53</v>
      </c>
      <c r="BJ1488" t="s">
        <v>286</v>
      </c>
      <c r="BK1488" t="s">
        <v>135</v>
      </c>
      <c r="BL1488" t="s">
        <v>130</v>
      </c>
      <c r="BM1488" t="s">
        <v>131</v>
      </c>
      <c r="BN1488" t="s">
        <v>117</v>
      </c>
      <c r="BO1488" t="s">
        <v>924</v>
      </c>
      <c r="BP1488">
        <v>0</v>
      </c>
      <c r="BQ1488">
        <v>0</v>
      </c>
      <c r="BR1488">
        <v>0</v>
      </c>
      <c r="BS1488">
        <v>0</v>
      </c>
      <c r="BT1488">
        <v>0</v>
      </c>
      <c r="BU1488">
        <v>1</v>
      </c>
      <c r="BV1488">
        <v>0</v>
      </c>
      <c r="BW1488">
        <v>0</v>
      </c>
      <c r="BX1488">
        <v>0</v>
      </c>
      <c r="BY1488">
        <v>0</v>
      </c>
      <c r="BZ1488">
        <v>0</v>
      </c>
      <c r="CA1488">
        <v>0</v>
      </c>
      <c r="CB1488">
        <v>0</v>
      </c>
      <c r="CC1488">
        <v>0</v>
      </c>
      <c r="CD1488">
        <v>0</v>
      </c>
      <c r="CE1488" t="s">
        <v>229</v>
      </c>
      <c r="CG1488" t="s">
        <v>167</v>
      </c>
      <c r="CI1488" t="s">
        <v>128</v>
      </c>
      <c r="CJ1488" t="s">
        <v>52</v>
      </c>
      <c r="CL1488" t="s">
        <v>52</v>
      </c>
      <c r="CN1488" t="s">
        <v>346</v>
      </c>
      <c r="CP1488">
        <v>8</v>
      </c>
      <c r="CS1488" t="s">
        <v>337</v>
      </c>
    </row>
    <row r="1489" spans="1:98" customFormat="1">
      <c r="A1489">
        <v>198937</v>
      </c>
      <c r="B1489" t="s">
        <v>401</v>
      </c>
      <c r="C1489" t="s">
        <v>360</v>
      </c>
      <c r="D1489">
        <v>1962</v>
      </c>
      <c r="E1489">
        <v>64</v>
      </c>
      <c r="F1489" t="s">
        <v>339</v>
      </c>
      <c r="G1489" t="s">
        <v>85</v>
      </c>
      <c r="H1489" t="s">
        <v>806</v>
      </c>
      <c r="I1489" t="s">
        <v>367</v>
      </c>
      <c r="J1489" t="s">
        <v>325</v>
      </c>
      <c r="K1489" s="329">
        <v>46115.454212962963</v>
      </c>
      <c r="L1489" t="s">
        <v>309</v>
      </c>
      <c r="M1489" t="s">
        <v>401</v>
      </c>
      <c r="N1489" t="s">
        <v>403</v>
      </c>
      <c r="O1489" t="s">
        <v>404</v>
      </c>
      <c r="P1489" t="s">
        <v>405</v>
      </c>
      <c r="Q1489" t="s">
        <v>306</v>
      </c>
      <c r="R1489" t="s">
        <v>122</v>
      </c>
      <c r="S1489" t="s">
        <v>122</v>
      </c>
      <c r="T1489" t="s">
        <v>343</v>
      </c>
      <c r="U1489" t="s">
        <v>331</v>
      </c>
      <c r="V1489" t="s">
        <v>107</v>
      </c>
      <c r="W1489" t="s">
        <v>817</v>
      </c>
      <c r="X1489">
        <v>0</v>
      </c>
      <c r="Y1489">
        <v>1</v>
      </c>
      <c r="Z1489">
        <v>1</v>
      </c>
      <c r="AA1489">
        <v>1</v>
      </c>
      <c r="AB1489">
        <v>1</v>
      </c>
      <c r="AC1489">
        <v>0</v>
      </c>
      <c r="AD1489">
        <v>0</v>
      </c>
      <c r="AE1489">
        <v>0</v>
      </c>
      <c r="AF1489">
        <v>0</v>
      </c>
      <c r="AG1489">
        <v>0</v>
      </c>
      <c r="AH1489">
        <v>1</v>
      </c>
      <c r="AI1489">
        <v>0</v>
      </c>
      <c r="AJ1489">
        <v>0</v>
      </c>
      <c r="AK1489">
        <v>0</v>
      </c>
      <c r="AL1489">
        <v>0</v>
      </c>
      <c r="AM1489">
        <v>0</v>
      </c>
      <c r="AN1489">
        <v>0</v>
      </c>
      <c r="AO1489">
        <v>0</v>
      </c>
      <c r="AP1489" t="s">
        <v>345</v>
      </c>
      <c r="AQ1489">
        <v>1</v>
      </c>
      <c r="AR1489">
        <v>0</v>
      </c>
      <c r="AS1489">
        <v>0</v>
      </c>
      <c r="AT1489">
        <v>0</v>
      </c>
      <c r="AU1489">
        <v>0</v>
      </c>
      <c r="AV1489">
        <v>0</v>
      </c>
      <c r="AW1489">
        <v>0</v>
      </c>
      <c r="AX1489">
        <v>0</v>
      </c>
      <c r="AY1489" t="s">
        <v>345</v>
      </c>
      <c r="AZ1489">
        <v>1</v>
      </c>
      <c r="BA1489">
        <v>0</v>
      </c>
      <c r="BB1489">
        <v>0</v>
      </c>
      <c r="BC1489">
        <v>0</v>
      </c>
      <c r="BD1489">
        <v>0</v>
      </c>
      <c r="BE1489">
        <v>0</v>
      </c>
      <c r="BF1489">
        <v>0</v>
      </c>
      <c r="BG1489">
        <v>0</v>
      </c>
      <c r="BH1489">
        <v>0</v>
      </c>
      <c r="BK1489" t="s">
        <v>131</v>
      </c>
      <c r="BL1489" t="s">
        <v>131</v>
      </c>
      <c r="BM1489" t="s">
        <v>131</v>
      </c>
      <c r="BN1489" t="s">
        <v>118</v>
      </c>
      <c r="BO1489" t="s">
        <v>934</v>
      </c>
      <c r="BP1489">
        <v>0</v>
      </c>
      <c r="BQ1489">
        <v>1</v>
      </c>
      <c r="BR1489">
        <v>0</v>
      </c>
      <c r="BS1489">
        <v>1</v>
      </c>
      <c r="BT1489">
        <v>0</v>
      </c>
      <c r="BU1489">
        <v>0</v>
      </c>
      <c r="BV1489">
        <v>0</v>
      </c>
      <c r="BW1489">
        <v>0</v>
      </c>
      <c r="BX1489">
        <v>0</v>
      </c>
      <c r="BY1489">
        <v>0</v>
      </c>
      <c r="BZ1489">
        <v>0</v>
      </c>
      <c r="CA1489">
        <v>0</v>
      </c>
      <c r="CB1489">
        <v>0</v>
      </c>
      <c r="CC1489">
        <v>0</v>
      </c>
      <c r="CD1489">
        <v>0</v>
      </c>
      <c r="CE1489" t="s">
        <v>335</v>
      </c>
      <c r="CG1489" t="s">
        <v>137</v>
      </c>
      <c r="CI1489" t="s">
        <v>127</v>
      </c>
      <c r="CJ1489" t="s">
        <v>53</v>
      </c>
      <c r="CL1489" t="s">
        <v>52</v>
      </c>
      <c r="CM1489" t="s">
        <v>1054</v>
      </c>
      <c r="CN1489" t="s">
        <v>346</v>
      </c>
      <c r="CP1489">
        <v>10</v>
      </c>
      <c r="CS1489" t="s">
        <v>347</v>
      </c>
      <c r="CT1489" t="s">
        <v>1546</v>
      </c>
    </row>
    <row r="1490" spans="1:98" customFormat="1">
      <c r="A1490">
        <v>186321</v>
      </c>
      <c r="B1490" t="s">
        <v>514</v>
      </c>
      <c r="C1490" t="s">
        <v>360</v>
      </c>
      <c r="D1490">
        <v>1982</v>
      </c>
      <c r="E1490">
        <v>44</v>
      </c>
      <c r="F1490" t="s">
        <v>387</v>
      </c>
      <c r="G1490" t="s">
        <v>80</v>
      </c>
      <c r="H1490" t="s">
        <v>662</v>
      </c>
      <c r="I1490" t="s">
        <v>402</v>
      </c>
      <c r="J1490" t="s">
        <v>325</v>
      </c>
      <c r="K1490" s="329">
        <v>46115.447997685187</v>
      </c>
      <c r="L1490" t="s">
        <v>309</v>
      </c>
      <c r="M1490" t="s">
        <v>602</v>
      </c>
      <c r="N1490" t="s">
        <v>649</v>
      </c>
      <c r="O1490" t="s">
        <v>352</v>
      </c>
      <c r="P1490" t="s">
        <v>353</v>
      </c>
      <c r="R1490" t="s">
        <v>123</v>
      </c>
      <c r="S1490" t="s">
        <v>121</v>
      </c>
      <c r="T1490" t="s">
        <v>121</v>
      </c>
      <c r="U1490" t="s">
        <v>395</v>
      </c>
      <c r="V1490" t="s">
        <v>108</v>
      </c>
      <c r="W1490" t="s">
        <v>618</v>
      </c>
      <c r="X1490">
        <v>1</v>
      </c>
      <c r="Y1490">
        <v>1</v>
      </c>
      <c r="Z1490">
        <v>1</v>
      </c>
      <c r="AA1490">
        <v>1</v>
      </c>
      <c r="AB1490">
        <v>0</v>
      </c>
      <c r="AC1490">
        <v>0</v>
      </c>
      <c r="AD1490">
        <v>0</v>
      </c>
      <c r="AE1490">
        <v>0</v>
      </c>
      <c r="AF1490">
        <v>0</v>
      </c>
      <c r="AG1490">
        <v>0</v>
      </c>
      <c r="AH1490">
        <v>0</v>
      </c>
      <c r="AI1490">
        <v>0</v>
      </c>
      <c r="AJ1490">
        <v>0</v>
      </c>
      <c r="AK1490">
        <v>0</v>
      </c>
      <c r="AL1490">
        <v>0</v>
      </c>
      <c r="AM1490">
        <v>0</v>
      </c>
      <c r="AN1490">
        <v>0</v>
      </c>
      <c r="AO1490">
        <v>0</v>
      </c>
      <c r="AP1490" t="s">
        <v>345</v>
      </c>
      <c r="AQ1490">
        <v>1</v>
      </c>
      <c r="AR1490">
        <v>0</v>
      </c>
      <c r="AS1490">
        <v>0</v>
      </c>
      <c r="AT1490">
        <v>0</v>
      </c>
      <c r="AU1490">
        <v>0</v>
      </c>
      <c r="AV1490">
        <v>0</v>
      </c>
      <c r="AW1490">
        <v>0</v>
      </c>
      <c r="AX1490">
        <v>0</v>
      </c>
      <c r="AY1490" t="s">
        <v>345</v>
      </c>
      <c r="AZ1490">
        <v>1</v>
      </c>
      <c r="BA1490">
        <v>0</v>
      </c>
      <c r="BB1490">
        <v>0</v>
      </c>
      <c r="BC1490">
        <v>0</v>
      </c>
      <c r="BD1490">
        <v>0</v>
      </c>
      <c r="BE1490">
        <v>0</v>
      </c>
      <c r="BF1490">
        <v>0</v>
      </c>
      <c r="BG1490">
        <v>0</v>
      </c>
      <c r="BH1490">
        <v>0</v>
      </c>
      <c r="BI1490" t="s">
        <v>52</v>
      </c>
      <c r="BK1490" t="s">
        <v>129</v>
      </c>
      <c r="BL1490" t="s">
        <v>131</v>
      </c>
      <c r="BM1490" t="s">
        <v>129</v>
      </c>
      <c r="BN1490" t="s">
        <v>118</v>
      </c>
      <c r="BO1490" t="s">
        <v>982</v>
      </c>
      <c r="BP1490">
        <v>1</v>
      </c>
      <c r="BQ1490">
        <v>1</v>
      </c>
      <c r="BR1490">
        <v>0</v>
      </c>
      <c r="BS1490">
        <v>0</v>
      </c>
      <c r="BT1490">
        <v>0</v>
      </c>
      <c r="BU1490">
        <v>1</v>
      </c>
      <c r="BV1490">
        <v>0</v>
      </c>
      <c r="BW1490">
        <v>0</v>
      </c>
      <c r="BX1490">
        <v>0</v>
      </c>
      <c r="BY1490">
        <v>0</v>
      </c>
      <c r="BZ1490">
        <v>0</v>
      </c>
      <c r="CA1490">
        <v>0</v>
      </c>
      <c r="CB1490">
        <v>0</v>
      </c>
      <c r="CC1490">
        <v>0</v>
      </c>
      <c r="CD1490">
        <v>0</v>
      </c>
      <c r="CE1490" t="s">
        <v>335</v>
      </c>
      <c r="CG1490" t="s">
        <v>335</v>
      </c>
      <c r="CI1490" t="s">
        <v>129</v>
      </c>
      <c r="CJ1490" t="s">
        <v>52</v>
      </c>
      <c r="CL1490" t="s">
        <v>52</v>
      </c>
      <c r="CN1490" t="s">
        <v>346</v>
      </c>
      <c r="CP1490">
        <v>9</v>
      </c>
      <c r="CS1490" t="s">
        <v>337</v>
      </c>
    </row>
    <row r="1491" spans="1:98" customFormat="1">
      <c r="A1491">
        <v>198935</v>
      </c>
      <c r="B1491" t="s">
        <v>30</v>
      </c>
      <c r="C1491" t="s">
        <v>322</v>
      </c>
      <c r="D1491">
        <v>1984</v>
      </c>
      <c r="E1491">
        <v>42</v>
      </c>
      <c r="F1491" t="s">
        <v>387</v>
      </c>
      <c r="G1491" t="s">
        <v>80</v>
      </c>
      <c r="H1491" t="s">
        <v>839</v>
      </c>
      <c r="I1491" t="s">
        <v>478</v>
      </c>
      <c r="J1491" t="s">
        <v>350</v>
      </c>
      <c r="K1491" s="329">
        <v>46115.42292824074</v>
      </c>
      <c r="L1491" t="s">
        <v>309</v>
      </c>
      <c r="M1491" t="s">
        <v>30</v>
      </c>
      <c r="N1491" t="s">
        <v>671</v>
      </c>
      <c r="O1491" t="s">
        <v>459</v>
      </c>
      <c r="P1491" t="s">
        <v>353</v>
      </c>
      <c r="Q1491" t="s">
        <v>305</v>
      </c>
      <c r="R1491" t="s">
        <v>123</v>
      </c>
      <c r="S1491" t="s">
        <v>122</v>
      </c>
      <c r="T1491" t="s">
        <v>330</v>
      </c>
      <c r="U1491" t="s">
        <v>395</v>
      </c>
      <c r="V1491" t="s">
        <v>108</v>
      </c>
      <c r="W1491" t="s">
        <v>792</v>
      </c>
      <c r="X1491">
        <v>0</v>
      </c>
      <c r="Y1491">
        <v>1</v>
      </c>
      <c r="Z1491">
        <v>1</v>
      </c>
      <c r="AA1491">
        <v>0</v>
      </c>
      <c r="AB1491">
        <v>1</v>
      </c>
      <c r="AC1491">
        <v>1</v>
      </c>
      <c r="AD1491">
        <v>0</v>
      </c>
      <c r="AE1491">
        <v>0</v>
      </c>
      <c r="AF1491">
        <v>0</v>
      </c>
      <c r="AG1491">
        <v>0</v>
      </c>
      <c r="AH1491">
        <v>0</v>
      </c>
      <c r="AI1491">
        <v>0</v>
      </c>
      <c r="AJ1491">
        <v>0</v>
      </c>
      <c r="AK1491">
        <v>0</v>
      </c>
      <c r="AL1491">
        <v>0</v>
      </c>
      <c r="AM1491">
        <v>0</v>
      </c>
      <c r="AN1491">
        <v>0</v>
      </c>
      <c r="AO1491">
        <v>0</v>
      </c>
      <c r="AP1491" t="s">
        <v>345</v>
      </c>
      <c r="AQ1491">
        <v>1</v>
      </c>
      <c r="AR1491">
        <v>0</v>
      </c>
      <c r="AS1491">
        <v>0</v>
      </c>
      <c r="AT1491">
        <v>0</v>
      </c>
      <c r="AU1491">
        <v>0</v>
      </c>
      <c r="AV1491">
        <v>0</v>
      </c>
      <c r="AW1491">
        <v>0</v>
      </c>
      <c r="AX1491">
        <v>0</v>
      </c>
      <c r="AY1491" t="s">
        <v>345</v>
      </c>
      <c r="AZ1491">
        <v>1</v>
      </c>
      <c r="BA1491">
        <v>0</v>
      </c>
      <c r="BB1491">
        <v>0</v>
      </c>
      <c r="BC1491">
        <v>0</v>
      </c>
      <c r="BD1491">
        <v>0</v>
      </c>
      <c r="BE1491">
        <v>0</v>
      </c>
      <c r="BF1491">
        <v>0</v>
      </c>
      <c r="BG1491">
        <v>0</v>
      </c>
      <c r="BH1491">
        <v>0</v>
      </c>
      <c r="BI1491" t="s">
        <v>53</v>
      </c>
      <c r="BJ1491" t="s">
        <v>286</v>
      </c>
      <c r="BK1491" t="s">
        <v>135</v>
      </c>
      <c r="BL1491" t="s">
        <v>130</v>
      </c>
      <c r="BM1491" t="s">
        <v>131</v>
      </c>
      <c r="BN1491" t="s">
        <v>117</v>
      </c>
      <c r="BO1491" t="s">
        <v>924</v>
      </c>
      <c r="BP1491">
        <v>0</v>
      </c>
      <c r="BQ1491">
        <v>0</v>
      </c>
      <c r="BR1491">
        <v>0</v>
      </c>
      <c r="BS1491">
        <v>0</v>
      </c>
      <c r="BT1491">
        <v>0</v>
      </c>
      <c r="BU1491">
        <v>1</v>
      </c>
      <c r="BV1491">
        <v>0</v>
      </c>
      <c r="BW1491">
        <v>0</v>
      </c>
      <c r="BX1491">
        <v>0</v>
      </c>
      <c r="BY1491">
        <v>0</v>
      </c>
      <c r="BZ1491">
        <v>0</v>
      </c>
      <c r="CA1491">
        <v>0</v>
      </c>
      <c r="CB1491">
        <v>0</v>
      </c>
      <c r="CC1491">
        <v>0</v>
      </c>
      <c r="CD1491">
        <v>0</v>
      </c>
      <c r="CE1491" t="s">
        <v>140</v>
      </c>
      <c r="CG1491" t="s">
        <v>335</v>
      </c>
      <c r="CH1491" t="s">
        <v>1102</v>
      </c>
      <c r="CI1491" t="s">
        <v>128</v>
      </c>
      <c r="CJ1491" t="s">
        <v>52</v>
      </c>
      <c r="CL1491" t="s">
        <v>52</v>
      </c>
      <c r="CN1491" t="s">
        <v>346</v>
      </c>
      <c r="CP1491">
        <v>9</v>
      </c>
      <c r="CS1491" t="s">
        <v>337</v>
      </c>
    </row>
    <row r="1492" spans="1:98" customFormat="1">
      <c r="A1492">
        <v>189802</v>
      </c>
      <c r="B1492" t="s">
        <v>321</v>
      </c>
      <c r="C1492" t="s">
        <v>360</v>
      </c>
      <c r="D1492">
        <v>1999</v>
      </c>
      <c r="E1492">
        <v>27</v>
      </c>
      <c r="F1492" t="s">
        <v>323</v>
      </c>
      <c r="G1492" t="s">
        <v>49</v>
      </c>
      <c r="H1492" t="s">
        <v>642</v>
      </c>
      <c r="I1492" t="s">
        <v>361</v>
      </c>
      <c r="J1492" t="s">
        <v>325</v>
      </c>
      <c r="K1492" s="329">
        <v>46115.410775462966</v>
      </c>
      <c r="L1492" t="s">
        <v>309</v>
      </c>
      <c r="M1492" t="s">
        <v>33</v>
      </c>
      <c r="N1492" t="s">
        <v>522</v>
      </c>
      <c r="O1492" t="s">
        <v>319</v>
      </c>
      <c r="P1492" t="s">
        <v>405</v>
      </c>
      <c r="Q1492" t="s">
        <v>306</v>
      </c>
      <c r="R1492" t="s">
        <v>383</v>
      </c>
      <c r="S1492" t="s">
        <v>125</v>
      </c>
      <c r="T1492" t="s">
        <v>394</v>
      </c>
      <c r="U1492" t="s">
        <v>331</v>
      </c>
      <c r="V1492" t="s">
        <v>114</v>
      </c>
      <c r="W1492" t="s">
        <v>332</v>
      </c>
      <c r="X1492">
        <v>0</v>
      </c>
      <c r="Y1492">
        <v>0</v>
      </c>
      <c r="Z1492">
        <v>0</v>
      </c>
      <c r="AA1492">
        <v>0</v>
      </c>
      <c r="AB1492">
        <v>0</v>
      </c>
      <c r="AC1492">
        <v>0</v>
      </c>
      <c r="AD1492">
        <v>0</v>
      </c>
      <c r="AE1492">
        <v>0</v>
      </c>
      <c r="AF1492">
        <v>0</v>
      </c>
      <c r="AG1492">
        <v>0</v>
      </c>
      <c r="AH1492">
        <v>0</v>
      </c>
      <c r="AI1492">
        <v>0</v>
      </c>
      <c r="AJ1492">
        <v>0</v>
      </c>
      <c r="AK1492">
        <v>0</v>
      </c>
      <c r="AL1492">
        <v>0</v>
      </c>
      <c r="AM1492">
        <v>0</v>
      </c>
      <c r="AN1492">
        <v>1</v>
      </c>
      <c r="AO1492">
        <v>0</v>
      </c>
      <c r="AP1492" t="s">
        <v>345</v>
      </c>
      <c r="AQ1492">
        <v>1</v>
      </c>
      <c r="AR1492">
        <v>0</v>
      </c>
      <c r="AS1492">
        <v>0</v>
      </c>
      <c r="AT1492">
        <v>0</v>
      </c>
      <c r="AU1492">
        <v>0</v>
      </c>
      <c r="AV1492">
        <v>0</v>
      </c>
      <c r="AW1492">
        <v>0</v>
      </c>
      <c r="AX1492">
        <v>0</v>
      </c>
      <c r="AY1492" t="s">
        <v>345</v>
      </c>
      <c r="AZ1492">
        <v>1</v>
      </c>
      <c r="BA1492">
        <v>0</v>
      </c>
      <c r="BB1492">
        <v>0</v>
      </c>
      <c r="BC1492">
        <v>0</v>
      </c>
      <c r="BD1492">
        <v>0</v>
      </c>
      <c r="BE1492">
        <v>0</v>
      </c>
      <c r="BF1492">
        <v>0</v>
      </c>
      <c r="BG1492">
        <v>0</v>
      </c>
      <c r="BH1492">
        <v>0</v>
      </c>
      <c r="BI1492" t="s">
        <v>51</v>
      </c>
      <c r="BK1492" t="s">
        <v>128</v>
      </c>
      <c r="BL1492" t="s">
        <v>128</v>
      </c>
      <c r="BM1492" t="s">
        <v>128</v>
      </c>
      <c r="BN1492" t="s">
        <v>118</v>
      </c>
      <c r="BO1492" t="s">
        <v>933</v>
      </c>
      <c r="BP1492">
        <v>0</v>
      </c>
      <c r="BQ1492">
        <v>0</v>
      </c>
      <c r="BR1492">
        <v>0</v>
      </c>
      <c r="BS1492">
        <v>0</v>
      </c>
      <c r="BT1492">
        <v>0</v>
      </c>
      <c r="BU1492">
        <v>0</v>
      </c>
      <c r="BV1492">
        <v>0</v>
      </c>
      <c r="BW1492">
        <v>0</v>
      </c>
      <c r="BX1492">
        <v>0</v>
      </c>
      <c r="BY1492">
        <v>0</v>
      </c>
      <c r="BZ1492">
        <v>0</v>
      </c>
      <c r="CA1492">
        <v>1</v>
      </c>
      <c r="CB1492">
        <v>0</v>
      </c>
      <c r="CC1492">
        <v>0</v>
      </c>
      <c r="CD1492">
        <v>0</v>
      </c>
      <c r="CE1492" t="s">
        <v>335</v>
      </c>
      <c r="CG1492" t="s">
        <v>335</v>
      </c>
      <c r="CI1492" t="s">
        <v>128</v>
      </c>
      <c r="CJ1492" t="s">
        <v>52</v>
      </c>
      <c r="CK1492" t="s">
        <v>3972</v>
      </c>
      <c r="CL1492" t="s">
        <v>51</v>
      </c>
      <c r="CM1492" t="s">
        <v>3973</v>
      </c>
      <c r="CN1492" t="s">
        <v>346</v>
      </c>
      <c r="CP1492">
        <v>10</v>
      </c>
      <c r="CQ1492" t="s">
        <v>3974</v>
      </c>
      <c r="CR1492" t="s">
        <v>3975</v>
      </c>
      <c r="CS1492" t="s">
        <v>337</v>
      </c>
      <c r="CT1492" t="s">
        <v>3976</v>
      </c>
    </row>
    <row r="1493" spans="1:98" customFormat="1">
      <c r="A1493">
        <v>198933</v>
      </c>
      <c r="B1493" t="s">
        <v>29</v>
      </c>
      <c r="C1493" t="s">
        <v>360</v>
      </c>
      <c r="D1493">
        <v>1986</v>
      </c>
      <c r="E1493">
        <v>40</v>
      </c>
      <c r="F1493" t="s">
        <v>387</v>
      </c>
      <c r="G1493" t="s">
        <v>71</v>
      </c>
      <c r="H1493" t="s">
        <v>737</v>
      </c>
      <c r="I1493" t="s">
        <v>349</v>
      </c>
      <c r="J1493" t="s">
        <v>325</v>
      </c>
      <c r="K1493" s="329">
        <v>46115.399895833332</v>
      </c>
      <c r="L1493" t="s">
        <v>309</v>
      </c>
      <c r="M1493" t="s">
        <v>29</v>
      </c>
      <c r="N1493" t="s">
        <v>458</v>
      </c>
      <c r="O1493" t="s">
        <v>459</v>
      </c>
      <c r="P1493" t="s">
        <v>353</v>
      </c>
      <c r="Q1493" t="s">
        <v>305</v>
      </c>
      <c r="R1493" t="s">
        <v>123</v>
      </c>
      <c r="S1493" t="s">
        <v>122</v>
      </c>
      <c r="T1493" t="s">
        <v>330</v>
      </c>
      <c r="U1493" t="s">
        <v>77</v>
      </c>
      <c r="V1493" t="s">
        <v>108</v>
      </c>
      <c r="W1493" t="s">
        <v>505</v>
      </c>
      <c r="X1493">
        <v>0</v>
      </c>
      <c r="Y1493">
        <v>0</v>
      </c>
      <c r="Z1493">
        <v>0</v>
      </c>
      <c r="AA1493">
        <v>0</v>
      </c>
      <c r="AB1493">
        <v>0</v>
      </c>
      <c r="AC1493">
        <v>1</v>
      </c>
      <c r="AD1493">
        <v>0</v>
      </c>
      <c r="AE1493">
        <v>0</v>
      </c>
      <c r="AF1493">
        <v>0</v>
      </c>
      <c r="AG1493">
        <v>0</v>
      </c>
      <c r="AH1493">
        <v>0</v>
      </c>
      <c r="AI1493">
        <v>0</v>
      </c>
      <c r="AJ1493">
        <v>0</v>
      </c>
      <c r="AK1493">
        <v>0</v>
      </c>
      <c r="AL1493">
        <v>0</v>
      </c>
      <c r="AM1493">
        <v>0</v>
      </c>
      <c r="AN1493">
        <v>0</v>
      </c>
      <c r="AO1493">
        <v>0</v>
      </c>
      <c r="AP1493" t="s">
        <v>345</v>
      </c>
      <c r="AQ1493">
        <v>1</v>
      </c>
      <c r="AR1493">
        <v>0</v>
      </c>
      <c r="AS1493">
        <v>0</v>
      </c>
      <c r="AT1493">
        <v>0</v>
      </c>
      <c r="AU1493">
        <v>0</v>
      </c>
      <c r="AV1493">
        <v>0</v>
      </c>
      <c r="AW1493">
        <v>0</v>
      </c>
      <c r="AX1493">
        <v>0</v>
      </c>
      <c r="AY1493" t="s">
        <v>345</v>
      </c>
      <c r="AZ1493">
        <v>1</v>
      </c>
      <c r="BA1493">
        <v>0</v>
      </c>
      <c r="BB1493">
        <v>0</v>
      </c>
      <c r="BC1493">
        <v>0</v>
      </c>
      <c r="BD1493">
        <v>0</v>
      </c>
      <c r="BE1493">
        <v>0</v>
      </c>
      <c r="BF1493">
        <v>0</v>
      </c>
      <c r="BG1493">
        <v>0</v>
      </c>
      <c r="BH1493">
        <v>0</v>
      </c>
      <c r="BK1493" t="s">
        <v>131</v>
      </c>
      <c r="BL1493" t="s">
        <v>132</v>
      </c>
      <c r="BM1493" t="s">
        <v>133</v>
      </c>
      <c r="BN1493" t="s">
        <v>117</v>
      </c>
      <c r="BO1493" t="s">
        <v>938</v>
      </c>
      <c r="BP1493">
        <v>0</v>
      </c>
      <c r="BQ1493">
        <v>0</v>
      </c>
      <c r="BR1493">
        <v>0</v>
      </c>
      <c r="BS1493">
        <v>0</v>
      </c>
      <c r="BT1493">
        <v>0</v>
      </c>
      <c r="BU1493">
        <v>0</v>
      </c>
      <c r="BV1493">
        <v>0</v>
      </c>
      <c r="BW1493">
        <v>1</v>
      </c>
      <c r="BX1493">
        <v>0</v>
      </c>
      <c r="BY1493">
        <v>0</v>
      </c>
      <c r="BZ1493">
        <v>0</v>
      </c>
      <c r="CA1493">
        <v>0</v>
      </c>
      <c r="CB1493">
        <v>0</v>
      </c>
      <c r="CC1493">
        <v>0</v>
      </c>
      <c r="CD1493">
        <v>0</v>
      </c>
      <c r="CE1493" t="s">
        <v>335</v>
      </c>
      <c r="CG1493" t="s">
        <v>140</v>
      </c>
      <c r="CI1493" t="s">
        <v>129</v>
      </c>
      <c r="CJ1493" t="s">
        <v>51</v>
      </c>
      <c r="CK1493" t="s">
        <v>3977</v>
      </c>
      <c r="CL1493" t="s">
        <v>51</v>
      </c>
      <c r="CM1493" t="s">
        <v>3978</v>
      </c>
      <c r="CN1493" t="s">
        <v>346</v>
      </c>
      <c r="CP1493">
        <v>10</v>
      </c>
      <c r="CQ1493" t="s">
        <v>3979</v>
      </c>
      <c r="CS1493" t="s">
        <v>337</v>
      </c>
    </row>
    <row r="1494" spans="1:98" customFormat="1">
      <c r="A1494">
        <v>198932</v>
      </c>
      <c r="B1494" t="s">
        <v>425</v>
      </c>
      <c r="C1494" t="s">
        <v>360</v>
      </c>
      <c r="D1494">
        <v>1993</v>
      </c>
      <c r="E1494">
        <v>33</v>
      </c>
      <c r="F1494" t="s">
        <v>57</v>
      </c>
      <c r="G1494" t="s">
        <v>91</v>
      </c>
      <c r="H1494" t="s">
        <v>826</v>
      </c>
      <c r="I1494" t="s">
        <v>424</v>
      </c>
      <c r="J1494" t="s">
        <v>350</v>
      </c>
      <c r="K1494" s="329">
        <v>46115.390636574077</v>
      </c>
      <c r="L1494" t="s">
        <v>309</v>
      </c>
      <c r="M1494" t="s">
        <v>425</v>
      </c>
      <c r="N1494" t="s">
        <v>426</v>
      </c>
      <c r="O1494" t="s">
        <v>364</v>
      </c>
      <c r="P1494" t="s">
        <v>365</v>
      </c>
      <c r="R1494" t="s">
        <v>124</v>
      </c>
      <c r="S1494" t="s">
        <v>124</v>
      </c>
      <c r="T1494" t="s">
        <v>330</v>
      </c>
      <c r="U1494" t="s">
        <v>331</v>
      </c>
      <c r="V1494" t="s">
        <v>107</v>
      </c>
      <c r="W1494" t="s">
        <v>3980</v>
      </c>
      <c r="X1494">
        <v>0</v>
      </c>
      <c r="Y1494">
        <v>1</v>
      </c>
      <c r="Z1494">
        <v>1</v>
      </c>
      <c r="AA1494">
        <v>1</v>
      </c>
      <c r="AB1494">
        <v>0</v>
      </c>
      <c r="AC1494">
        <v>0</v>
      </c>
      <c r="AD1494">
        <v>0</v>
      </c>
      <c r="AE1494">
        <v>0</v>
      </c>
      <c r="AF1494">
        <v>0</v>
      </c>
      <c r="AG1494">
        <v>0</v>
      </c>
      <c r="AH1494">
        <v>1</v>
      </c>
      <c r="AI1494">
        <v>0</v>
      </c>
      <c r="AJ1494">
        <v>0</v>
      </c>
      <c r="AK1494">
        <v>0</v>
      </c>
      <c r="AL1494">
        <v>0</v>
      </c>
      <c r="AM1494">
        <v>0</v>
      </c>
      <c r="AN1494">
        <v>0</v>
      </c>
      <c r="AO1494">
        <v>0</v>
      </c>
      <c r="AP1494" t="s">
        <v>345</v>
      </c>
      <c r="AQ1494">
        <v>1</v>
      </c>
      <c r="AR1494">
        <v>0</v>
      </c>
      <c r="AS1494">
        <v>0</v>
      </c>
      <c r="AT1494">
        <v>0</v>
      </c>
      <c r="AU1494">
        <v>0</v>
      </c>
      <c r="AV1494">
        <v>0</v>
      </c>
      <c r="AW1494">
        <v>0</v>
      </c>
      <c r="AX1494">
        <v>0</v>
      </c>
      <c r="AY1494" t="s">
        <v>345</v>
      </c>
      <c r="AZ1494">
        <v>1</v>
      </c>
      <c r="BA1494">
        <v>0</v>
      </c>
      <c r="BB1494">
        <v>0</v>
      </c>
      <c r="BC1494">
        <v>0</v>
      </c>
      <c r="BD1494">
        <v>0</v>
      </c>
      <c r="BE1494">
        <v>0</v>
      </c>
      <c r="BF1494">
        <v>0</v>
      </c>
      <c r="BG1494">
        <v>0</v>
      </c>
      <c r="BH1494">
        <v>0</v>
      </c>
      <c r="BK1494" t="s">
        <v>131</v>
      </c>
      <c r="BL1494" t="s">
        <v>132</v>
      </c>
      <c r="BM1494" t="s">
        <v>130</v>
      </c>
      <c r="BN1494" t="s">
        <v>120</v>
      </c>
      <c r="BO1494" t="s">
        <v>1080</v>
      </c>
      <c r="BP1494">
        <v>0</v>
      </c>
      <c r="BQ1494">
        <v>1</v>
      </c>
      <c r="BR1494">
        <v>1</v>
      </c>
      <c r="BS1494">
        <v>0</v>
      </c>
      <c r="BT1494">
        <v>0</v>
      </c>
      <c r="BU1494">
        <v>0</v>
      </c>
      <c r="BV1494">
        <v>0</v>
      </c>
      <c r="BW1494">
        <v>0</v>
      </c>
      <c r="BX1494">
        <v>0</v>
      </c>
      <c r="BY1494">
        <v>0</v>
      </c>
      <c r="BZ1494">
        <v>1</v>
      </c>
      <c r="CA1494">
        <v>0</v>
      </c>
      <c r="CB1494">
        <v>0</v>
      </c>
      <c r="CC1494">
        <v>0</v>
      </c>
      <c r="CD1494">
        <v>0</v>
      </c>
      <c r="CE1494" t="s">
        <v>173</v>
      </c>
      <c r="CG1494" t="s">
        <v>213</v>
      </c>
      <c r="CI1494" t="s">
        <v>130</v>
      </c>
      <c r="CJ1494" t="s">
        <v>51</v>
      </c>
      <c r="CL1494" t="s">
        <v>51</v>
      </c>
      <c r="CM1494" t="s">
        <v>3981</v>
      </c>
      <c r="CN1494" t="s">
        <v>346</v>
      </c>
      <c r="CP1494">
        <v>10</v>
      </c>
      <c r="CS1494" t="s">
        <v>337</v>
      </c>
    </row>
    <row r="1495" spans="1:98" customFormat="1">
      <c r="A1495">
        <v>198929</v>
      </c>
      <c r="B1495" t="s">
        <v>468</v>
      </c>
      <c r="C1495" t="s">
        <v>360</v>
      </c>
      <c r="D1495">
        <v>1981</v>
      </c>
      <c r="E1495">
        <v>45</v>
      </c>
      <c r="F1495" t="s">
        <v>387</v>
      </c>
      <c r="G1495" t="s">
        <v>88</v>
      </c>
      <c r="H1495" t="s">
        <v>3982</v>
      </c>
      <c r="I1495" t="s">
        <v>367</v>
      </c>
      <c r="J1495" t="s">
        <v>350</v>
      </c>
      <c r="K1495" s="329">
        <v>46114.963564814818</v>
      </c>
      <c r="L1495" t="s">
        <v>309</v>
      </c>
      <c r="M1495" t="s">
        <v>468</v>
      </c>
      <c r="N1495" t="s">
        <v>469</v>
      </c>
      <c r="O1495" t="s">
        <v>415</v>
      </c>
      <c r="P1495" t="s">
        <v>382</v>
      </c>
      <c r="R1495" t="s">
        <v>123</v>
      </c>
      <c r="S1495" t="s">
        <v>122</v>
      </c>
      <c r="T1495" t="s">
        <v>330</v>
      </c>
      <c r="U1495" t="s">
        <v>372</v>
      </c>
      <c r="V1495" t="s">
        <v>107</v>
      </c>
      <c r="W1495" t="s">
        <v>610</v>
      </c>
      <c r="X1495">
        <v>0</v>
      </c>
      <c r="Y1495">
        <v>0</v>
      </c>
      <c r="Z1495">
        <v>1</v>
      </c>
      <c r="AA1495">
        <v>1</v>
      </c>
      <c r="AB1495">
        <v>1</v>
      </c>
      <c r="AC1495">
        <v>0</v>
      </c>
      <c r="AD1495">
        <v>0</v>
      </c>
      <c r="AE1495">
        <v>0</v>
      </c>
      <c r="AF1495">
        <v>0</v>
      </c>
      <c r="AG1495">
        <v>0</v>
      </c>
      <c r="AH1495">
        <v>0</v>
      </c>
      <c r="AI1495">
        <v>0</v>
      </c>
      <c r="AJ1495">
        <v>0</v>
      </c>
      <c r="AK1495">
        <v>0</v>
      </c>
      <c r="AL1495">
        <v>0</v>
      </c>
      <c r="AM1495">
        <v>0</v>
      </c>
      <c r="AN1495">
        <v>0</v>
      </c>
      <c r="AO1495">
        <v>0</v>
      </c>
      <c r="AP1495" t="s">
        <v>345</v>
      </c>
      <c r="AQ1495">
        <v>1</v>
      </c>
      <c r="AR1495">
        <v>0</v>
      </c>
      <c r="AS1495">
        <v>0</v>
      </c>
      <c r="AT1495">
        <v>0</v>
      </c>
      <c r="AU1495">
        <v>0</v>
      </c>
      <c r="AV1495">
        <v>0</v>
      </c>
      <c r="AW1495">
        <v>0</v>
      </c>
      <c r="AX1495">
        <v>0</v>
      </c>
      <c r="AY1495" t="s">
        <v>345</v>
      </c>
      <c r="AZ1495">
        <v>1</v>
      </c>
      <c r="BA1495">
        <v>0</v>
      </c>
      <c r="BB1495">
        <v>0</v>
      </c>
      <c r="BC1495">
        <v>0</v>
      </c>
      <c r="BD1495">
        <v>0</v>
      </c>
      <c r="BE1495">
        <v>0</v>
      </c>
      <c r="BF1495">
        <v>0</v>
      </c>
      <c r="BG1495">
        <v>0</v>
      </c>
      <c r="BH1495">
        <v>0</v>
      </c>
      <c r="BK1495" t="s">
        <v>130</v>
      </c>
      <c r="BL1495" t="s">
        <v>130</v>
      </c>
      <c r="BM1495" t="s">
        <v>132</v>
      </c>
      <c r="BN1495" t="s">
        <v>117</v>
      </c>
      <c r="BO1495" t="s">
        <v>947</v>
      </c>
      <c r="BP1495">
        <v>0</v>
      </c>
      <c r="BQ1495">
        <v>0</v>
      </c>
      <c r="BR1495">
        <v>0</v>
      </c>
      <c r="BS1495">
        <v>0</v>
      </c>
      <c r="BT1495">
        <v>0</v>
      </c>
      <c r="BU1495">
        <v>1</v>
      </c>
      <c r="BV1495">
        <v>0</v>
      </c>
      <c r="BW1495">
        <v>0</v>
      </c>
      <c r="BX1495">
        <v>0</v>
      </c>
      <c r="BY1495">
        <v>0</v>
      </c>
      <c r="BZ1495">
        <v>1</v>
      </c>
      <c r="CA1495">
        <v>0</v>
      </c>
      <c r="CB1495">
        <v>0</v>
      </c>
      <c r="CC1495">
        <v>0</v>
      </c>
      <c r="CD1495">
        <v>0</v>
      </c>
      <c r="CE1495" t="s">
        <v>335</v>
      </c>
      <c r="CG1495" t="s">
        <v>335</v>
      </c>
      <c r="CI1495" t="s">
        <v>130</v>
      </c>
      <c r="CJ1495" t="s">
        <v>51</v>
      </c>
      <c r="CL1495" t="s">
        <v>51</v>
      </c>
      <c r="CN1495" t="s">
        <v>346</v>
      </c>
      <c r="CP1495">
        <v>10</v>
      </c>
    </row>
    <row r="1496" spans="1:98" customFormat="1">
      <c r="A1496">
        <v>198928</v>
      </c>
      <c r="B1496" t="s">
        <v>362</v>
      </c>
      <c r="C1496" t="s">
        <v>360</v>
      </c>
      <c r="D1496">
        <v>1961</v>
      </c>
      <c r="E1496">
        <v>65</v>
      </c>
      <c r="F1496" t="s">
        <v>339</v>
      </c>
      <c r="G1496" t="s">
        <v>95</v>
      </c>
      <c r="H1496" t="s">
        <v>1618</v>
      </c>
      <c r="I1496" t="s">
        <v>367</v>
      </c>
      <c r="J1496" t="s">
        <v>350</v>
      </c>
      <c r="K1496" s="329">
        <v>46114.855810185189</v>
      </c>
      <c r="L1496" t="s">
        <v>309</v>
      </c>
      <c r="M1496" t="s">
        <v>362</v>
      </c>
      <c r="N1496" t="s">
        <v>363</v>
      </c>
      <c r="O1496" t="s">
        <v>364</v>
      </c>
      <c r="P1496" t="s">
        <v>365</v>
      </c>
      <c r="R1496" t="s">
        <v>123</v>
      </c>
      <c r="S1496" t="s">
        <v>123</v>
      </c>
      <c r="T1496" t="s">
        <v>343</v>
      </c>
      <c r="U1496" t="s">
        <v>331</v>
      </c>
      <c r="V1496" t="s">
        <v>107</v>
      </c>
      <c r="W1496" t="s">
        <v>744</v>
      </c>
      <c r="X1496">
        <v>0</v>
      </c>
      <c r="Y1496">
        <v>1</v>
      </c>
      <c r="Z1496">
        <v>1</v>
      </c>
      <c r="AA1496">
        <v>1</v>
      </c>
      <c r="AB1496">
        <v>1</v>
      </c>
      <c r="AC1496">
        <v>0</v>
      </c>
      <c r="AD1496">
        <v>0</v>
      </c>
      <c r="AE1496">
        <v>0</v>
      </c>
      <c r="AF1496">
        <v>0</v>
      </c>
      <c r="AG1496">
        <v>0</v>
      </c>
      <c r="AH1496">
        <v>0</v>
      </c>
      <c r="AI1496">
        <v>0</v>
      </c>
      <c r="AJ1496">
        <v>0</v>
      </c>
      <c r="AK1496">
        <v>0</v>
      </c>
      <c r="AL1496">
        <v>0</v>
      </c>
      <c r="AM1496">
        <v>0</v>
      </c>
      <c r="AN1496">
        <v>0</v>
      </c>
      <c r="AO1496">
        <v>0</v>
      </c>
      <c r="AP1496" t="s">
        <v>345</v>
      </c>
      <c r="AQ1496">
        <v>1</v>
      </c>
      <c r="AR1496">
        <v>0</v>
      </c>
      <c r="AS1496">
        <v>0</v>
      </c>
      <c r="AT1496">
        <v>0</v>
      </c>
      <c r="AU1496">
        <v>0</v>
      </c>
      <c r="AV1496">
        <v>0</v>
      </c>
      <c r="AW1496">
        <v>0</v>
      </c>
      <c r="AX1496">
        <v>0</v>
      </c>
      <c r="AY1496" t="s">
        <v>345</v>
      </c>
      <c r="AZ1496">
        <v>1</v>
      </c>
      <c r="BA1496">
        <v>0</v>
      </c>
      <c r="BB1496">
        <v>0</v>
      </c>
      <c r="BC1496">
        <v>0</v>
      </c>
      <c r="BD1496">
        <v>0</v>
      </c>
      <c r="BE1496">
        <v>0</v>
      </c>
      <c r="BF1496">
        <v>0</v>
      </c>
      <c r="BG1496">
        <v>0</v>
      </c>
      <c r="BH1496">
        <v>0</v>
      </c>
      <c r="BK1496" t="s">
        <v>132</v>
      </c>
      <c r="BL1496" t="s">
        <v>132</v>
      </c>
      <c r="BM1496" t="s">
        <v>135</v>
      </c>
      <c r="BN1496" t="s">
        <v>117</v>
      </c>
      <c r="BO1496" t="s">
        <v>927</v>
      </c>
      <c r="BP1496">
        <v>0</v>
      </c>
      <c r="BQ1496">
        <v>1</v>
      </c>
      <c r="BR1496">
        <v>0</v>
      </c>
      <c r="BS1496">
        <v>0</v>
      </c>
      <c r="BT1496">
        <v>0</v>
      </c>
      <c r="BU1496">
        <v>1</v>
      </c>
      <c r="BV1496">
        <v>0</v>
      </c>
      <c r="BW1496">
        <v>0</v>
      </c>
      <c r="BX1496">
        <v>0</v>
      </c>
      <c r="BY1496">
        <v>0</v>
      </c>
      <c r="BZ1496">
        <v>0</v>
      </c>
      <c r="CA1496">
        <v>0</v>
      </c>
      <c r="CB1496">
        <v>0</v>
      </c>
      <c r="CC1496">
        <v>0</v>
      </c>
      <c r="CD1496">
        <v>0</v>
      </c>
      <c r="CE1496" t="s">
        <v>178</v>
      </c>
      <c r="CG1496" t="s">
        <v>335</v>
      </c>
      <c r="CI1496" t="s">
        <v>129</v>
      </c>
      <c r="CJ1496" t="s">
        <v>52</v>
      </c>
      <c r="CL1496" t="s">
        <v>52</v>
      </c>
      <c r="CN1496" t="s">
        <v>346</v>
      </c>
      <c r="CP1496">
        <v>9</v>
      </c>
    </row>
    <row r="1497" spans="1:98" customFormat="1">
      <c r="A1497">
        <v>198926</v>
      </c>
      <c r="B1497" t="s">
        <v>326</v>
      </c>
      <c r="C1497" t="s">
        <v>322</v>
      </c>
      <c r="D1497">
        <v>1978</v>
      </c>
      <c r="E1497">
        <v>48</v>
      </c>
      <c r="F1497" t="s">
        <v>387</v>
      </c>
      <c r="G1497" t="s">
        <v>85</v>
      </c>
      <c r="H1497" t="s">
        <v>683</v>
      </c>
      <c r="I1497" t="s">
        <v>478</v>
      </c>
      <c r="J1497" t="s">
        <v>325</v>
      </c>
      <c r="K1497" s="329">
        <v>46114.843958333331</v>
      </c>
      <c r="L1497" t="s">
        <v>309</v>
      </c>
      <c r="M1497" t="s">
        <v>326</v>
      </c>
      <c r="N1497" t="s">
        <v>327</v>
      </c>
      <c r="O1497" t="s">
        <v>328</v>
      </c>
      <c r="P1497" t="s">
        <v>329</v>
      </c>
      <c r="R1497" t="s">
        <v>122</v>
      </c>
      <c r="S1497" t="s">
        <v>122</v>
      </c>
      <c r="T1497" t="s">
        <v>330</v>
      </c>
      <c r="U1497" t="s">
        <v>331</v>
      </c>
      <c r="V1497" t="s">
        <v>105</v>
      </c>
      <c r="W1497" t="s">
        <v>332</v>
      </c>
      <c r="X1497">
        <v>0</v>
      </c>
      <c r="Y1497">
        <v>0</v>
      </c>
      <c r="Z1497">
        <v>0</v>
      </c>
      <c r="AA1497">
        <v>0</v>
      </c>
      <c r="AB1497">
        <v>0</v>
      </c>
      <c r="AC1497">
        <v>0</v>
      </c>
      <c r="AD1497">
        <v>0</v>
      </c>
      <c r="AE1497">
        <v>0</v>
      </c>
      <c r="AF1497">
        <v>0</v>
      </c>
      <c r="AG1497">
        <v>0</v>
      </c>
      <c r="AH1497">
        <v>0</v>
      </c>
      <c r="AI1497">
        <v>0</v>
      </c>
      <c r="AJ1497">
        <v>0</v>
      </c>
      <c r="AK1497">
        <v>0</v>
      </c>
      <c r="AL1497">
        <v>0</v>
      </c>
      <c r="AM1497">
        <v>0</v>
      </c>
      <c r="AN1497">
        <v>1</v>
      </c>
      <c r="AO1497">
        <v>0</v>
      </c>
      <c r="AP1497" t="s">
        <v>373</v>
      </c>
      <c r="AQ1497">
        <v>0</v>
      </c>
      <c r="AR1497">
        <v>0</v>
      </c>
      <c r="AS1497">
        <v>0</v>
      </c>
      <c r="AT1497">
        <v>0</v>
      </c>
      <c r="AU1497">
        <v>0</v>
      </c>
      <c r="AV1497">
        <v>0</v>
      </c>
      <c r="AW1497">
        <v>0</v>
      </c>
      <c r="AX1497" t="s">
        <v>1462</v>
      </c>
      <c r="AY1497" t="s">
        <v>373</v>
      </c>
      <c r="AZ1497">
        <v>0</v>
      </c>
      <c r="BA1497">
        <v>0</v>
      </c>
      <c r="BB1497">
        <v>0</v>
      </c>
      <c r="BC1497">
        <v>0</v>
      </c>
      <c r="BD1497">
        <v>0</v>
      </c>
      <c r="BE1497">
        <v>0</v>
      </c>
      <c r="BF1497">
        <v>0</v>
      </c>
      <c r="BG1497">
        <v>0</v>
      </c>
      <c r="BH1497" t="s">
        <v>1462</v>
      </c>
      <c r="BI1497" t="s">
        <v>53</v>
      </c>
      <c r="BK1497" t="s">
        <v>130</v>
      </c>
      <c r="BL1497" t="s">
        <v>130</v>
      </c>
      <c r="BM1497" t="s">
        <v>128</v>
      </c>
      <c r="BN1497" t="s">
        <v>118</v>
      </c>
      <c r="BO1497" t="s">
        <v>924</v>
      </c>
      <c r="BP1497">
        <v>0</v>
      </c>
      <c r="BQ1497">
        <v>0</v>
      </c>
      <c r="BR1497">
        <v>0</v>
      </c>
      <c r="BS1497">
        <v>0</v>
      </c>
      <c r="BT1497">
        <v>0</v>
      </c>
      <c r="BU1497">
        <v>1</v>
      </c>
      <c r="BV1497">
        <v>0</v>
      </c>
      <c r="BW1497">
        <v>0</v>
      </c>
      <c r="BX1497">
        <v>0</v>
      </c>
      <c r="BY1497">
        <v>0</v>
      </c>
      <c r="BZ1497">
        <v>0</v>
      </c>
      <c r="CA1497">
        <v>0</v>
      </c>
      <c r="CB1497">
        <v>0</v>
      </c>
      <c r="CC1497">
        <v>0</v>
      </c>
      <c r="CD1497">
        <v>0</v>
      </c>
      <c r="CE1497" t="s">
        <v>335</v>
      </c>
      <c r="CG1497" t="s">
        <v>335</v>
      </c>
      <c r="CI1497" t="s">
        <v>130</v>
      </c>
      <c r="CJ1497" t="s">
        <v>52</v>
      </c>
      <c r="CL1497" t="s">
        <v>52</v>
      </c>
      <c r="CN1497" t="s">
        <v>336</v>
      </c>
      <c r="CO1497" t="s">
        <v>3983</v>
      </c>
      <c r="CP1497">
        <v>5</v>
      </c>
      <c r="CS1497" t="s">
        <v>337</v>
      </c>
    </row>
    <row r="1498" spans="1:98" customFormat="1">
      <c r="A1498">
        <v>133361</v>
      </c>
      <c r="B1498" t="s">
        <v>321</v>
      </c>
      <c r="C1498" t="s">
        <v>360</v>
      </c>
      <c r="D1498">
        <v>1959</v>
      </c>
      <c r="E1498">
        <v>67</v>
      </c>
      <c r="F1498" t="s">
        <v>339</v>
      </c>
      <c r="G1498" t="s">
        <v>68</v>
      </c>
      <c r="H1498" t="s">
        <v>624</v>
      </c>
      <c r="I1498" t="s">
        <v>397</v>
      </c>
      <c r="J1498" t="s">
        <v>325</v>
      </c>
      <c r="K1498" s="329">
        <v>46114.843946759262</v>
      </c>
      <c r="L1498" t="s">
        <v>309</v>
      </c>
      <c r="M1498" t="s">
        <v>1495</v>
      </c>
      <c r="N1498" t="s">
        <v>1496</v>
      </c>
      <c r="O1498" t="s">
        <v>415</v>
      </c>
      <c r="P1498" t="s">
        <v>382</v>
      </c>
      <c r="R1498" t="s">
        <v>124</v>
      </c>
      <c r="S1498" t="s">
        <v>123</v>
      </c>
      <c r="T1498" t="s">
        <v>391</v>
      </c>
      <c r="U1498" t="s">
        <v>395</v>
      </c>
      <c r="V1498" t="s">
        <v>107</v>
      </c>
      <c r="W1498" t="s">
        <v>1141</v>
      </c>
      <c r="X1498">
        <v>0</v>
      </c>
      <c r="Y1498">
        <v>0</v>
      </c>
      <c r="Z1498">
        <v>0</v>
      </c>
      <c r="AA1498">
        <v>1</v>
      </c>
      <c r="AB1498">
        <v>0</v>
      </c>
      <c r="AC1498">
        <v>0</v>
      </c>
      <c r="AD1498">
        <v>0</v>
      </c>
      <c r="AE1498">
        <v>0</v>
      </c>
      <c r="AF1498">
        <v>0</v>
      </c>
      <c r="AG1498">
        <v>0</v>
      </c>
      <c r="AH1498">
        <v>0</v>
      </c>
      <c r="AI1498">
        <v>0</v>
      </c>
      <c r="AJ1498">
        <v>0</v>
      </c>
      <c r="AK1498">
        <v>0</v>
      </c>
      <c r="AL1498">
        <v>0</v>
      </c>
      <c r="AM1498">
        <v>1</v>
      </c>
      <c r="AN1498">
        <v>0</v>
      </c>
      <c r="AO1498">
        <v>0</v>
      </c>
      <c r="AP1498" t="s">
        <v>345</v>
      </c>
      <c r="AQ1498">
        <v>1</v>
      </c>
      <c r="AR1498">
        <v>0</v>
      </c>
      <c r="AS1498">
        <v>0</v>
      </c>
      <c r="AT1498">
        <v>0</v>
      </c>
      <c r="AU1498">
        <v>0</v>
      </c>
      <c r="AV1498">
        <v>0</v>
      </c>
      <c r="AW1498">
        <v>0</v>
      </c>
      <c r="AX1498">
        <v>0</v>
      </c>
      <c r="AY1498" t="s">
        <v>345</v>
      </c>
      <c r="AZ1498">
        <v>1</v>
      </c>
      <c r="BA1498">
        <v>0</v>
      </c>
      <c r="BB1498">
        <v>0</v>
      </c>
      <c r="BC1498">
        <v>0</v>
      </c>
      <c r="BD1498">
        <v>0</v>
      </c>
      <c r="BE1498">
        <v>0</v>
      </c>
      <c r="BF1498">
        <v>0</v>
      </c>
      <c r="BG1498">
        <v>0</v>
      </c>
      <c r="BH1498">
        <v>0</v>
      </c>
      <c r="BK1498" t="s">
        <v>130</v>
      </c>
      <c r="BL1498" t="s">
        <v>132</v>
      </c>
      <c r="BM1498" t="s">
        <v>131</v>
      </c>
      <c r="BN1498" t="s">
        <v>120</v>
      </c>
      <c r="BO1498" t="s">
        <v>928</v>
      </c>
      <c r="BP1498">
        <v>0</v>
      </c>
      <c r="BQ1498">
        <v>0</v>
      </c>
      <c r="BR1498">
        <v>0</v>
      </c>
      <c r="BS1498">
        <v>1</v>
      </c>
      <c r="BT1498">
        <v>0</v>
      </c>
      <c r="BU1498">
        <v>0</v>
      </c>
      <c r="BV1498">
        <v>0</v>
      </c>
      <c r="BW1498">
        <v>0</v>
      </c>
      <c r="BX1498">
        <v>0</v>
      </c>
      <c r="BY1498">
        <v>0</v>
      </c>
      <c r="BZ1498">
        <v>0</v>
      </c>
      <c r="CA1498">
        <v>0</v>
      </c>
      <c r="CB1498">
        <v>0</v>
      </c>
      <c r="CC1498">
        <v>0</v>
      </c>
      <c r="CD1498">
        <v>0</v>
      </c>
      <c r="CE1498" t="s">
        <v>197</v>
      </c>
      <c r="CG1498" t="s">
        <v>230</v>
      </c>
      <c r="CI1498" t="s">
        <v>386</v>
      </c>
      <c r="CJ1498" t="s">
        <v>52</v>
      </c>
      <c r="CL1498" t="s">
        <v>52</v>
      </c>
      <c r="CN1498" t="s">
        <v>346</v>
      </c>
      <c r="CP1498">
        <v>6</v>
      </c>
      <c r="CS1498" t="s">
        <v>347</v>
      </c>
    </row>
    <row r="1499" spans="1:98" customFormat="1">
      <c r="A1499">
        <v>198925</v>
      </c>
      <c r="B1499" t="s">
        <v>561</v>
      </c>
      <c r="C1499" t="s">
        <v>360</v>
      </c>
      <c r="D1499">
        <v>1970</v>
      </c>
      <c r="E1499">
        <v>56</v>
      </c>
      <c r="F1499" t="s">
        <v>58</v>
      </c>
      <c r="G1499" t="s">
        <v>71</v>
      </c>
      <c r="H1499" t="s">
        <v>784</v>
      </c>
      <c r="I1499" t="s">
        <v>324</v>
      </c>
      <c r="J1499" t="s">
        <v>325</v>
      </c>
      <c r="K1499" s="329">
        <v>46114.811747685184</v>
      </c>
      <c r="L1499" t="s">
        <v>309</v>
      </c>
      <c r="M1499" t="s">
        <v>561</v>
      </c>
      <c r="N1499" t="s">
        <v>572</v>
      </c>
      <c r="O1499" t="s">
        <v>328</v>
      </c>
      <c r="P1499" t="s">
        <v>329</v>
      </c>
      <c r="R1499" t="s">
        <v>123</v>
      </c>
      <c r="S1499" t="s">
        <v>123</v>
      </c>
      <c r="T1499" t="s">
        <v>330</v>
      </c>
      <c r="U1499" t="s">
        <v>331</v>
      </c>
      <c r="V1499" t="s">
        <v>105</v>
      </c>
      <c r="W1499" t="s">
        <v>384</v>
      </c>
      <c r="X1499">
        <v>0</v>
      </c>
      <c r="Y1499">
        <v>0</v>
      </c>
      <c r="Z1499">
        <v>0</v>
      </c>
      <c r="AA1499">
        <v>0</v>
      </c>
      <c r="AB1499">
        <v>1</v>
      </c>
      <c r="AC1499">
        <v>0</v>
      </c>
      <c r="AD1499">
        <v>0</v>
      </c>
      <c r="AE1499">
        <v>0</v>
      </c>
      <c r="AF1499">
        <v>0</v>
      </c>
      <c r="AG1499">
        <v>0</v>
      </c>
      <c r="AH1499">
        <v>0</v>
      </c>
      <c r="AI1499">
        <v>0</v>
      </c>
      <c r="AJ1499">
        <v>0</v>
      </c>
      <c r="AK1499">
        <v>0</v>
      </c>
      <c r="AL1499">
        <v>0</v>
      </c>
      <c r="AM1499">
        <v>0</v>
      </c>
      <c r="AN1499">
        <v>0</v>
      </c>
      <c r="AO1499">
        <v>0</v>
      </c>
      <c r="AP1499" t="s">
        <v>464</v>
      </c>
      <c r="AQ1499">
        <v>0</v>
      </c>
      <c r="AR1499">
        <v>0</v>
      </c>
      <c r="AS1499">
        <v>0</v>
      </c>
      <c r="AT1499">
        <v>1</v>
      </c>
      <c r="AU1499">
        <v>0</v>
      </c>
      <c r="AV1499">
        <v>0</v>
      </c>
      <c r="AW1499">
        <v>0</v>
      </c>
      <c r="AX1499">
        <v>0</v>
      </c>
      <c r="AY1499" t="s">
        <v>464</v>
      </c>
      <c r="AZ1499">
        <v>0</v>
      </c>
      <c r="BA1499">
        <v>0</v>
      </c>
      <c r="BB1499">
        <v>0</v>
      </c>
      <c r="BC1499">
        <v>1</v>
      </c>
      <c r="BD1499">
        <v>0</v>
      </c>
      <c r="BE1499">
        <v>0</v>
      </c>
      <c r="BF1499">
        <v>0</v>
      </c>
      <c r="BG1499">
        <v>0</v>
      </c>
      <c r="BH1499">
        <v>0</v>
      </c>
      <c r="BI1499" t="s">
        <v>52</v>
      </c>
      <c r="BK1499" t="s">
        <v>132</v>
      </c>
      <c r="BL1499" t="s">
        <v>132</v>
      </c>
      <c r="BM1499" t="s">
        <v>134</v>
      </c>
      <c r="BN1499" t="s">
        <v>117</v>
      </c>
      <c r="BO1499" t="s">
        <v>922</v>
      </c>
      <c r="BP1499">
        <v>1</v>
      </c>
      <c r="BQ1499">
        <v>0</v>
      </c>
      <c r="BR1499">
        <v>0</v>
      </c>
      <c r="BS1499">
        <v>0</v>
      </c>
      <c r="BT1499">
        <v>0</v>
      </c>
      <c r="BU1499">
        <v>0</v>
      </c>
      <c r="BV1499">
        <v>0</v>
      </c>
      <c r="BW1499">
        <v>0</v>
      </c>
      <c r="BX1499">
        <v>0</v>
      </c>
      <c r="BY1499">
        <v>0</v>
      </c>
      <c r="BZ1499">
        <v>0</v>
      </c>
      <c r="CA1499">
        <v>0</v>
      </c>
      <c r="CB1499">
        <v>0</v>
      </c>
      <c r="CC1499">
        <v>0</v>
      </c>
      <c r="CD1499">
        <v>0</v>
      </c>
      <c r="CE1499" t="s">
        <v>335</v>
      </c>
      <c r="CG1499" t="s">
        <v>335</v>
      </c>
      <c r="CI1499" t="s">
        <v>127</v>
      </c>
      <c r="CJ1499" t="s">
        <v>52</v>
      </c>
      <c r="CL1499" t="s">
        <v>52</v>
      </c>
      <c r="CN1499" t="s">
        <v>346</v>
      </c>
      <c r="CP1499">
        <v>7</v>
      </c>
    </row>
    <row r="1500" spans="1:98" customFormat="1">
      <c r="A1500">
        <v>198876</v>
      </c>
      <c r="B1500" t="s">
        <v>356</v>
      </c>
      <c r="C1500" t="s">
        <v>322</v>
      </c>
      <c r="D1500">
        <v>1962</v>
      </c>
      <c r="E1500">
        <v>64</v>
      </c>
      <c r="F1500" t="s">
        <v>339</v>
      </c>
      <c r="G1500" t="s">
        <v>69</v>
      </c>
      <c r="H1500" t="s">
        <v>669</v>
      </c>
      <c r="I1500" t="s">
        <v>424</v>
      </c>
      <c r="J1500" t="s">
        <v>325</v>
      </c>
      <c r="K1500" s="329">
        <v>46114.764027777775</v>
      </c>
      <c r="L1500" t="s">
        <v>309</v>
      </c>
      <c r="M1500" t="s">
        <v>461</v>
      </c>
      <c r="N1500" t="s">
        <v>541</v>
      </c>
      <c r="O1500" t="s">
        <v>377</v>
      </c>
      <c r="P1500" t="s">
        <v>365</v>
      </c>
      <c r="Q1500" t="s">
        <v>304</v>
      </c>
      <c r="R1500" t="s">
        <v>123</v>
      </c>
      <c r="S1500" t="s">
        <v>123</v>
      </c>
      <c r="T1500" t="s">
        <v>330</v>
      </c>
      <c r="U1500" t="s">
        <v>331</v>
      </c>
      <c r="V1500" t="s">
        <v>107</v>
      </c>
      <c r="W1500" t="s">
        <v>384</v>
      </c>
      <c r="X1500">
        <v>0</v>
      </c>
      <c r="Y1500">
        <v>0</v>
      </c>
      <c r="Z1500">
        <v>0</v>
      </c>
      <c r="AA1500">
        <v>0</v>
      </c>
      <c r="AB1500">
        <v>1</v>
      </c>
      <c r="AC1500">
        <v>0</v>
      </c>
      <c r="AD1500">
        <v>0</v>
      </c>
      <c r="AE1500">
        <v>0</v>
      </c>
      <c r="AF1500">
        <v>0</v>
      </c>
      <c r="AG1500">
        <v>0</v>
      </c>
      <c r="AH1500">
        <v>0</v>
      </c>
      <c r="AI1500">
        <v>0</v>
      </c>
      <c r="AJ1500">
        <v>0</v>
      </c>
      <c r="AK1500">
        <v>0</v>
      </c>
      <c r="AL1500">
        <v>0</v>
      </c>
      <c r="AM1500">
        <v>0</v>
      </c>
      <c r="AN1500">
        <v>0</v>
      </c>
      <c r="AO1500">
        <v>0</v>
      </c>
      <c r="AP1500" t="s">
        <v>345</v>
      </c>
      <c r="AQ1500">
        <v>1</v>
      </c>
      <c r="AR1500">
        <v>0</v>
      </c>
      <c r="AS1500">
        <v>0</v>
      </c>
      <c r="AT1500">
        <v>0</v>
      </c>
      <c r="AU1500">
        <v>0</v>
      </c>
      <c r="AV1500">
        <v>0</v>
      </c>
      <c r="AW1500">
        <v>0</v>
      </c>
      <c r="AX1500">
        <v>0</v>
      </c>
      <c r="AY1500" t="s">
        <v>345</v>
      </c>
      <c r="AZ1500">
        <v>1</v>
      </c>
      <c r="BA1500">
        <v>0</v>
      </c>
      <c r="BB1500">
        <v>0</v>
      </c>
      <c r="BC1500">
        <v>0</v>
      </c>
      <c r="BD1500">
        <v>0</v>
      </c>
      <c r="BE1500">
        <v>0</v>
      </c>
      <c r="BF1500">
        <v>0</v>
      </c>
      <c r="BG1500">
        <v>0</v>
      </c>
      <c r="BH1500">
        <v>0</v>
      </c>
      <c r="BK1500" t="s">
        <v>135</v>
      </c>
      <c r="BL1500" t="s">
        <v>131</v>
      </c>
      <c r="BM1500" t="s">
        <v>133</v>
      </c>
      <c r="BN1500" t="s">
        <v>118</v>
      </c>
      <c r="BO1500" t="s">
        <v>373</v>
      </c>
      <c r="BP1500">
        <v>0</v>
      </c>
      <c r="BQ1500">
        <v>0</v>
      </c>
      <c r="BR1500">
        <v>0</v>
      </c>
      <c r="BS1500">
        <v>0</v>
      </c>
      <c r="BT1500">
        <v>0</v>
      </c>
      <c r="BU1500">
        <v>0</v>
      </c>
      <c r="BV1500">
        <v>0</v>
      </c>
      <c r="BW1500">
        <v>0</v>
      </c>
      <c r="BX1500">
        <v>0</v>
      </c>
      <c r="BY1500">
        <v>0</v>
      </c>
      <c r="BZ1500">
        <v>0</v>
      </c>
      <c r="CA1500">
        <v>0</v>
      </c>
      <c r="CB1500">
        <v>0</v>
      </c>
      <c r="CC1500">
        <v>0</v>
      </c>
      <c r="CD1500" t="s">
        <v>3969</v>
      </c>
      <c r="CE1500" t="s">
        <v>167</v>
      </c>
      <c r="CG1500" t="s">
        <v>335</v>
      </c>
      <c r="CI1500" t="s">
        <v>129</v>
      </c>
      <c r="CJ1500" t="s">
        <v>52</v>
      </c>
      <c r="CK1500" t="s">
        <v>3984</v>
      </c>
      <c r="CL1500" t="s">
        <v>52</v>
      </c>
      <c r="CM1500" t="s">
        <v>3985</v>
      </c>
      <c r="CN1500" t="s">
        <v>346</v>
      </c>
      <c r="CP1500">
        <v>5</v>
      </c>
      <c r="CS1500" t="s">
        <v>347</v>
      </c>
    </row>
    <row r="1501" spans="1:98" customFormat="1">
      <c r="A1501">
        <v>198911</v>
      </c>
      <c r="B1501" t="s">
        <v>1363</v>
      </c>
      <c r="C1501" t="s">
        <v>322</v>
      </c>
      <c r="D1501">
        <v>1987</v>
      </c>
      <c r="E1501">
        <v>39</v>
      </c>
      <c r="F1501" t="s">
        <v>57</v>
      </c>
      <c r="G1501" t="s">
        <v>91</v>
      </c>
      <c r="H1501" t="s">
        <v>1638</v>
      </c>
      <c r="I1501" t="s">
        <v>367</v>
      </c>
      <c r="J1501" t="s">
        <v>350</v>
      </c>
      <c r="K1501" s="329">
        <v>46114.755231481482</v>
      </c>
      <c r="L1501" t="s">
        <v>309</v>
      </c>
      <c r="M1501" t="s">
        <v>1363</v>
      </c>
      <c r="N1501" t="s">
        <v>1364</v>
      </c>
      <c r="O1501" t="s">
        <v>459</v>
      </c>
      <c r="P1501" t="s">
        <v>353</v>
      </c>
      <c r="Q1501" t="s">
        <v>305</v>
      </c>
      <c r="R1501" t="s">
        <v>123</v>
      </c>
      <c r="S1501" t="s">
        <v>123</v>
      </c>
      <c r="T1501" t="s">
        <v>330</v>
      </c>
      <c r="U1501" t="s">
        <v>331</v>
      </c>
      <c r="V1501" t="s">
        <v>108</v>
      </c>
      <c r="W1501" t="s">
        <v>791</v>
      </c>
      <c r="X1501">
        <v>0</v>
      </c>
      <c r="Y1501">
        <v>0</v>
      </c>
      <c r="Z1501">
        <v>1</v>
      </c>
      <c r="AA1501">
        <v>0</v>
      </c>
      <c r="AB1501">
        <v>0</v>
      </c>
      <c r="AC1501">
        <v>1</v>
      </c>
      <c r="AD1501">
        <v>0</v>
      </c>
      <c r="AE1501">
        <v>0</v>
      </c>
      <c r="AF1501">
        <v>0</v>
      </c>
      <c r="AG1501">
        <v>0</v>
      </c>
      <c r="AH1501">
        <v>1</v>
      </c>
      <c r="AI1501">
        <v>0</v>
      </c>
      <c r="AJ1501">
        <v>0</v>
      </c>
      <c r="AK1501">
        <v>0</v>
      </c>
      <c r="AL1501">
        <v>0</v>
      </c>
      <c r="AM1501">
        <v>0</v>
      </c>
      <c r="AN1501">
        <v>0</v>
      </c>
      <c r="AO1501">
        <v>0</v>
      </c>
      <c r="AP1501" t="s">
        <v>345</v>
      </c>
      <c r="AQ1501">
        <v>1</v>
      </c>
      <c r="AR1501">
        <v>0</v>
      </c>
      <c r="AS1501">
        <v>0</v>
      </c>
      <c r="AT1501">
        <v>0</v>
      </c>
      <c r="AU1501">
        <v>0</v>
      </c>
      <c r="AV1501">
        <v>0</v>
      </c>
      <c r="AW1501">
        <v>0</v>
      </c>
      <c r="AX1501">
        <v>0</v>
      </c>
      <c r="AY1501" t="s">
        <v>345</v>
      </c>
      <c r="AZ1501">
        <v>1</v>
      </c>
      <c r="BA1501">
        <v>0</v>
      </c>
      <c r="BB1501">
        <v>0</v>
      </c>
      <c r="BC1501">
        <v>0</v>
      </c>
      <c r="BD1501">
        <v>0</v>
      </c>
      <c r="BE1501">
        <v>0</v>
      </c>
      <c r="BF1501">
        <v>0</v>
      </c>
      <c r="BG1501">
        <v>0</v>
      </c>
      <c r="BH1501">
        <v>0</v>
      </c>
      <c r="BK1501" t="s">
        <v>131</v>
      </c>
      <c r="BL1501" t="s">
        <v>131</v>
      </c>
      <c r="BM1501" t="s">
        <v>136</v>
      </c>
      <c r="BN1501" t="s">
        <v>117</v>
      </c>
      <c r="BO1501" t="s">
        <v>1086</v>
      </c>
      <c r="BP1501">
        <v>0</v>
      </c>
      <c r="BQ1501">
        <v>1</v>
      </c>
      <c r="BR1501">
        <v>0</v>
      </c>
      <c r="BS1501">
        <v>0</v>
      </c>
      <c r="BT1501">
        <v>0</v>
      </c>
      <c r="BU1501">
        <v>0</v>
      </c>
      <c r="BV1501">
        <v>1</v>
      </c>
      <c r="BW1501">
        <v>1</v>
      </c>
      <c r="BX1501">
        <v>0</v>
      </c>
      <c r="BY1501">
        <v>0</v>
      </c>
      <c r="BZ1501">
        <v>0</v>
      </c>
      <c r="CA1501">
        <v>0</v>
      </c>
      <c r="CB1501">
        <v>0</v>
      </c>
      <c r="CC1501">
        <v>0</v>
      </c>
      <c r="CD1501">
        <v>0</v>
      </c>
      <c r="CE1501" t="s">
        <v>140</v>
      </c>
      <c r="CG1501" t="s">
        <v>146</v>
      </c>
      <c r="CI1501" t="s">
        <v>131</v>
      </c>
      <c r="CJ1501" t="s">
        <v>51</v>
      </c>
      <c r="CL1501" t="s">
        <v>51</v>
      </c>
      <c r="CN1501" t="s">
        <v>346</v>
      </c>
      <c r="CP1501">
        <v>10</v>
      </c>
      <c r="CS1501" t="s">
        <v>337</v>
      </c>
    </row>
    <row r="1502" spans="1:98" customFormat="1">
      <c r="A1502">
        <v>127527</v>
      </c>
      <c r="B1502" t="s">
        <v>321</v>
      </c>
      <c r="C1502" t="s">
        <v>322</v>
      </c>
      <c r="D1502">
        <v>1958</v>
      </c>
      <c r="E1502">
        <v>68</v>
      </c>
      <c r="F1502" t="s">
        <v>339</v>
      </c>
      <c r="G1502" t="s">
        <v>83</v>
      </c>
      <c r="H1502" t="s">
        <v>645</v>
      </c>
      <c r="I1502" t="s">
        <v>361</v>
      </c>
      <c r="J1502" t="s">
        <v>325</v>
      </c>
      <c r="K1502" s="329">
        <v>46114.741261574076</v>
      </c>
      <c r="L1502" t="s">
        <v>309</v>
      </c>
      <c r="M1502" t="s">
        <v>751</v>
      </c>
      <c r="N1502" t="s">
        <v>752</v>
      </c>
      <c r="O1502" t="s">
        <v>453</v>
      </c>
      <c r="P1502" t="s">
        <v>342</v>
      </c>
      <c r="Q1502" t="s">
        <v>307</v>
      </c>
      <c r="R1502" t="s">
        <v>122</v>
      </c>
      <c r="S1502" t="s">
        <v>122</v>
      </c>
      <c r="T1502" t="s">
        <v>394</v>
      </c>
      <c r="U1502" t="s">
        <v>331</v>
      </c>
      <c r="V1502" t="s">
        <v>107</v>
      </c>
      <c r="W1502" t="s">
        <v>498</v>
      </c>
      <c r="X1502">
        <v>0</v>
      </c>
      <c r="Y1502">
        <v>0</v>
      </c>
      <c r="Z1502">
        <v>1</v>
      </c>
      <c r="AA1502">
        <v>1</v>
      </c>
      <c r="AB1502">
        <v>0</v>
      </c>
      <c r="AC1502">
        <v>0</v>
      </c>
      <c r="AD1502">
        <v>0</v>
      </c>
      <c r="AE1502">
        <v>0</v>
      </c>
      <c r="AF1502">
        <v>0</v>
      </c>
      <c r="AG1502">
        <v>0</v>
      </c>
      <c r="AH1502">
        <v>0</v>
      </c>
      <c r="AI1502">
        <v>0</v>
      </c>
      <c r="AJ1502">
        <v>0</v>
      </c>
      <c r="AK1502">
        <v>0</v>
      </c>
      <c r="AL1502">
        <v>0</v>
      </c>
      <c r="AM1502">
        <v>0</v>
      </c>
      <c r="AN1502">
        <v>0</v>
      </c>
      <c r="AO1502">
        <v>0</v>
      </c>
      <c r="AP1502" t="s">
        <v>345</v>
      </c>
      <c r="AQ1502">
        <v>1</v>
      </c>
      <c r="AR1502">
        <v>0</v>
      </c>
      <c r="AS1502">
        <v>0</v>
      </c>
      <c r="AT1502">
        <v>0</v>
      </c>
      <c r="AU1502">
        <v>0</v>
      </c>
      <c r="AV1502">
        <v>0</v>
      </c>
      <c r="AW1502">
        <v>0</v>
      </c>
      <c r="AX1502">
        <v>0</v>
      </c>
      <c r="AY1502" t="s">
        <v>345</v>
      </c>
      <c r="AZ1502">
        <v>1</v>
      </c>
      <c r="BA1502">
        <v>0</v>
      </c>
      <c r="BB1502">
        <v>0</v>
      </c>
      <c r="BC1502">
        <v>0</v>
      </c>
      <c r="BD1502">
        <v>0</v>
      </c>
      <c r="BE1502">
        <v>0</v>
      </c>
      <c r="BF1502">
        <v>0</v>
      </c>
      <c r="BG1502">
        <v>0</v>
      </c>
      <c r="BH1502">
        <v>0</v>
      </c>
      <c r="BI1502" t="s">
        <v>51</v>
      </c>
      <c r="BK1502" t="s">
        <v>133</v>
      </c>
      <c r="BL1502" t="s">
        <v>386</v>
      </c>
      <c r="BM1502" t="s">
        <v>131</v>
      </c>
      <c r="BN1502" t="s">
        <v>118</v>
      </c>
      <c r="BO1502" t="s">
        <v>927</v>
      </c>
      <c r="BP1502">
        <v>0</v>
      </c>
      <c r="BQ1502">
        <v>1</v>
      </c>
      <c r="BR1502">
        <v>0</v>
      </c>
      <c r="BS1502">
        <v>0</v>
      </c>
      <c r="BT1502">
        <v>0</v>
      </c>
      <c r="BU1502">
        <v>1</v>
      </c>
      <c r="BV1502">
        <v>0</v>
      </c>
      <c r="BW1502">
        <v>0</v>
      </c>
      <c r="BX1502">
        <v>0</v>
      </c>
      <c r="BY1502">
        <v>0</v>
      </c>
      <c r="BZ1502">
        <v>0</v>
      </c>
      <c r="CA1502">
        <v>0</v>
      </c>
      <c r="CB1502">
        <v>0</v>
      </c>
      <c r="CC1502">
        <v>0</v>
      </c>
      <c r="CD1502">
        <v>0</v>
      </c>
      <c r="CE1502" t="s">
        <v>154</v>
      </c>
      <c r="CG1502" t="s">
        <v>335</v>
      </c>
      <c r="CI1502" t="s">
        <v>131</v>
      </c>
      <c r="CJ1502" t="s">
        <v>52</v>
      </c>
      <c r="CL1502" t="s">
        <v>52</v>
      </c>
      <c r="CN1502" t="s">
        <v>346</v>
      </c>
      <c r="CP1502">
        <v>9</v>
      </c>
      <c r="CS1502" t="s">
        <v>337</v>
      </c>
    </row>
    <row r="1503" spans="1:98" customFormat="1">
      <c r="A1503">
        <v>198922</v>
      </c>
      <c r="B1503" t="s">
        <v>568</v>
      </c>
      <c r="C1503" t="s">
        <v>322</v>
      </c>
      <c r="D1503">
        <v>1952</v>
      </c>
      <c r="E1503">
        <v>74</v>
      </c>
      <c r="F1503" t="s">
        <v>376</v>
      </c>
      <c r="G1503" t="s">
        <v>49</v>
      </c>
      <c r="H1503" t="s">
        <v>415</v>
      </c>
      <c r="I1503" t="s">
        <v>361</v>
      </c>
      <c r="J1503" t="s">
        <v>350</v>
      </c>
      <c r="K1503" s="329">
        <v>46114.706076388888</v>
      </c>
      <c r="L1503" t="s">
        <v>309</v>
      </c>
      <c r="M1503" t="s">
        <v>503</v>
      </c>
      <c r="N1503" t="s">
        <v>504</v>
      </c>
      <c r="O1503" t="s">
        <v>415</v>
      </c>
      <c r="P1503" t="s">
        <v>382</v>
      </c>
      <c r="R1503" t="s">
        <v>383</v>
      </c>
      <c r="S1503" t="s">
        <v>121</v>
      </c>
      <c r="T1503" t="s">
        <v>121</v>
      </c>
      <c r="U1503" t="s">
        <v>331</v>
      </c>
      <c r="V1503" t="s">
        <v>107</v>
      </c>
      <c r="W1503" t="s">
        <v>344</v>
      </c>
      <c r="X1503">
        <v>0</v>
      </c>
      <c r="Y1503">
        <v>0</v>
      </c>
      <c r="Z1503">
        <v>0</v>
      </c>
      <c r="AA1503">
        <v>1</v>
      </c>
      <c r="AB1503">
        <v>0</v>
      </c>
      <c r="AC1503">
        <v>0</v>
      </c>
      <c r="AD1503">
        <v>0</v>
      </c>
      <c r="AE1503">
        <v>0</v>
      </c>
      <c r="AF1503">
        <v>0</v>
      </c>
      <c r="AG1503">
        <v>0</v>
      </c>
      <c r="AH1503">
        <v>0</v>
      </c>
      <c r="AI1503">
        <v>0</v>
      </c>
      <c r="AJ1503">
        <v>0</v>
      </c>
      <c r="AK1503">
        <v>0</v>
      </c>
      <c r="AL1503">
        <v>0</v>
      </c>
      <c r="AM1503">
        <v>0</v>
      </c>
      <c r="AN1503">
        <v>0</v>
      </c>
      <c r="AO1503">
        <v>0</v>
      </c>
      <c r="AP1503" t="s">
        <v>399</v>
      </c>
      <c r="AQ1503">
        <v>0</v>
      </c>
      <c r="AR1503">
        <v>0</v>
      </c>
      <c r="AS1503">
        <v>0</v>
      </c>
      <c r="AT1503">
        <v>0</v>
      </c>
      <c r="AU1503">
        <v>0</v>
      </c>
      <c r="AV1503">
        <v>0</v>
      </c>
      <c r="AW1503">
        <v>1</v>
      </c>
      <c r="AX1503">
        <v>0</v>
      </c>
      <c r="AY1503" t="s">
        <v>345</v>
      </c>
      <c r="AZ1503">
        <v>1</v>
      </c>
      <c r="BA1503">
        <v>0</v>
      </c>
      <c r="BB1503">
        <v>0</v>
      </c>
      <c r="BC1503">
        <v>0</v>
      </c>
      <c r="BD1503">
        <v>0</v>
      </c>
      <c r="BE1503">
        <v>0</v>
      </c>
      <c r="BF1503">
        <v>0</v>
      </c>
      <c r="BG1503">
        <v>0</v>
      </c>
      <c r="BH1503">
        <v>0</v>
      </c>
      <c r="BK1503" t="s">
        <v>127</v>
      </c>
      <c r="BL1503" t="s">
        <v>386</v>
      </c>
      <c r="BM1503" t="s">
        <v>127</v>
      </c>
      <c r="BN1503" t="s">
        <v>120</v>
      </c>
      <c r="BO1503" t="s">
        <v>923</v>
      </c>
      <c r="BP1503">
        <v>0</v>
      </c>
      <c r="BQ1503">
        <v>1</v>
      </c>
      <c r="BR1503">
        <v>0</v>
      </c>
      <c r="BS1503">
        <v>0</v>
      </c>
      <c r="BT1503">
        <v>0</v>
      </c>
      <c r="BU1503">
        <v>0</v>
      </c>
      <c r="BV1503">
        <v>0</v>
      </c>
      <c r="BW1503">
        <v>0</v>
      </c>
      <c r="BX1503">
        <v>0</v>
      </c>
      <c r="BY1503">
        <v>0</v>
      </c>
      <c r="BZ1503">
        <v>0</v>
      </c>
      <c r="CA1503">
        <v>0</v>
      </c>
      <c r="CB1503">
        <v>0</v>
      </c>
      <c r="CC1503">
        <v>0</v>
      </c>
      <c r="CD1503">
        <v>0</v>
      </c>
      <c r="CE1503" t="s">
        <v>335</v>
      </c>
      <c r="CG1503" t="s">
        <v>335</v>
      </c>
      <c r="CI1503" t="s">
        <v>386</v>
      </c>
      <c r="CJ1503" t="s">
        <v>51</v>
      </c>
      <c r="CL1503" t="s">
        <v>51</v>
      </c>
      <c r="CN1503" t="s">
        <v>346</v>
      </c>
      <c r="CP1503">
        <v>9</v>
      </c>
      <c r="CS1503" t="s">
        <v>400</v>
      </c>
    </row>
    <row r="1504" spans="1:98" customFormat="1">
      <c r="A1504">
        <v>198922</v>
      </c>
      <c r="B1504" t="s">
        <v>568</v>
      </c>
      <c r="C1504" t="s">
        <v>322</v>
      </c>
      <c r="D1504">
        <v>1952</v>
      </c>
      <c r="E1504">
        <v>74</v>
      </c>
      <c r="F1504" t="s">
        <v>376</v>
      </c>
      <c r="G1504" t="s">
        <v>49</v>
      </c>
      <c r="H1504" t="s">
        <v>415</v>
      </c>
      <c r="I1504" t="s">
        <v>361</v>
      </c>
      <c r="J1504" t="s">
        <v>350</v>
      </c>
      <c r="K1504" s="329">
        <v>46114.704756944448</v>
      </c>
      <c r="L1504" t="s">
        <v>309</v>
      </c>
      <c r="M1504" t="s">
        <v>568</v>
      </c>
      <c r="N1504" t="s">
        <v>1397</v>
      </c>
      <c r="O1504" t="s">
        <v>492</v>
      </c>
      <c r="P1504" t="s">
        <v>382</v>
      </c>
      <c r="R1504" t="s">
        <v>383</v>
      </c>
      <c r="S1504" t="s">
        <v>121</v>
      </c>
      <c r="T1504" t="s">
        <v>121</v>
      </c>
      <c r="U1504" t="s">
        <v>331</v>
      </c>
      <c r="V1504" t="s">
        <v>107</v>
      </c>
      <c r="W1504" t="s">
        <v>344</v>
      </c>
      <c r="X1504">
        <v>0</v>
      </c>
      <c r="Y1504">
        <v>0</v>
      </c>
      <c r="Z1504">
        <v>0</v>
      </c>
      <c r="AA1504">
        <v>1</v>
      </c>
      <c r="AB1504">
        <v>0</v>
      </c>
      <c r="AC1504">
        <v>0</v>
      </c>
      <c r="AD1504">
        <v>0</v>
      </c>
      <c r="AE1504">
        <v>0</v>
      </c>
      <c r="AF1504">
        <v>0</v>
      </c>
      <c r="AG1504">
        <v>0</v>
      </c>
      <c r="AH1504">
        <v>0</v>
      </c>
      <c r="AI1504">
        <v>0</v>
      </c>
      <c r="AJ1504">
        <v>0</v>
      </c>
      <c r="AK1504">
        <v>0</v>
      </c>
      <c r="AL1504">
        <v>0</v>
      </c>
      <c r="AM1504">
        <v>0</v>
      </c>
      <c r="AN1504">
        <v>0</v>
      </c>
      <c r="AO1504">
        <v>0</v>
      </c>
      <c r="AP1504" t="s">
        <v>399</v>
      </c>
      <c r="AQ1504">
        <v>0</v>
      </c>
      <c r="AR1504">
        <v>0</v>
      </c>
      <c r="AS1504">
        <v>0</v>
      </c>
      <c r="AT1504">
        <v>0</v>
      </c>
      <c r="AU1504">
        <v>0</v>
      </c>
      <c r="AV1504">
        <v>0</v>
      </c>
      <c r="AW1504">
        <v>1</v>
      </c>
      <c r="AX1504">
        <v>0</v>
      </c>
      <c r="AY1504" t="s">
        <v>345</v>
      </c>
      <c r="AZ1504">
        <v>1</v>
      </c>
      <c r="BA1504">
        <v>0</v>
      </c>
      <c r="BB1504">
        <v>0</v>
      </c>
      <c r="BC1504">
        <v>0</v>
      </c>
      <c r="BD1504">
        <v>0</v>
      </c>
      <c r="BE1504">
        <v>0</v>
      </c>
      <c r="BF1504">
        <v>0</v>
      </c>
      <c r="BG1504">
        <v>0</v>
      </c>
      <c r="BH1504">
        <v>0</v>
      </c>
      <c r="BK1504" t="s">
        <v>127</v>
      </c>
      <c r="BL1504" t="s">
        <v>386</v>
      </c>
      <c r="BM1504" t="s">
        <v>127</v>
      </c>
      <c r="BN1504" t="s">
        <v>120</v>
      </c>
      <c r="BO1504" t="s">
        <v>923</v>
      </c>
      <c r="BP1504">
        <v>0</v>
      </c>
      <c r="BQ1504">
        <v>1</v>
      </c>
      <c r="BR1504">
        <v>0</v>
      </c>
      <c r="BS1504">
        <v>0</v>
      </c>
      <c r="BT1504">
        <v>0</v>
      </c>
      <c r="BU1504">
        <v>0</v>
      </c>
      <c r="BV1504">
        <v>0</v>
      </c>
      <c r="BW1504">
        <v>0</v>
      </c>
      <c r="BX1504">
        <v>0</v>
      </c>
      <c r="BY1504">
        <v>0</v>
      </c>
      <c r="BZ1504">
        <v>0</v>
      </c>
      <c r="CA1504">
        <v>0</v>
      </c>
      <c r="CB1504">
        <v>0</v>
      </c>
      <c r="CC1504">
        <v>0</v>
      </c>
      <c r="CD1504">
        <v>0</v>
      </c>
      <c r="CE1504" t="s">
        <v>335</v>
      </c>
      <c r="CG1504" t="s">
        <v>335</v>
      </c>
      <c r="CI1504" t="s">
        <v>127</v>
      </c>
      <c r="CJ1504" t="s">
        <v>52</v>
      </c>
      <c r="CL1504" t="s">
        <v>52</v>
      </c>
      <c r="CN1504" t="s">
        <v>346</v>
      </c>
      <c r="CP1504">
        <v>9</v>
      </c>
      <c r="CS1504" t="s">
        <v>400</v>
      </c>
    </row>
    <row r="1505" spans="1:97" customFormat="1">
      <c r="A1505">
        <v>198919</v>
      </c>
      <c r="B1505" t="s">
        <v>417</v>
      </c>
      <c r="C1505" t="s">
        <v>360</v>
      </c>
      <c r="D1505">
        <v>1973</v>
      </c>
      <c r="E1505">
        <v>53</v>
      </c>
      <c r="F1505" t="s">
        <v>58</v>
      </c>
      <c r="G1505" t="s">
        <v>49</v>
      </c>
      <c r="H1505" t="s">
        <v>377</v>
      </c>
      <c r="I1505" t="s">
        <v>367</v>
      </c>
      <c r="J1505" t="s">
        <v>350</v>
      </c>
      <c r="K1505" s="329">
        <v>46114.644988425927</v>
      </c>
      <c r="L1505" t="s">
        <v>309</v>
      </c>
      <c r="M1505" t="s">
        <v>417</v>
      </c>
      <c r="N1505" t="s">
        <v>418</v>
      </c>
      <c r="O1505" t="s">
        <v>328</v>
      </c>
      <c r="P1505" t="s">
        <v>329</v>
      </c>
      <c r="R1505" t="s">
        <v>383</v>
      </c>
      <c r="S1505" t="s">
        <v>121</v>
      </c>
      <c r="T1505" t="s">
        <v>121</v>
      </c>
      <c r="U1505" t="s">
        <v>331</v>
      </c>
      <c r="V1505" t="s">
        <v>112</v>
      </c>
      <c r="W1505" t="s">
        <v>824</v>
      </c>
      <c r="X1505">
        <v>0</v>
      </c>
      <c r="Y1505">
        <v>0</v>
      </c>
      <c r="Z1505">
        <v>1</v>
      </c>
      <c r="AA1505">
        <v>1</v>
      </c>
      <c r="AB1505">
        <v>1</v>
      </c>
      <c r="AC1505">
        <v>0</v>
      </c>
      <c r="AD1505">
        <v>1</v>
      </c>
      <c r="AE1505">
        <v>0</v>
      </c>
      <c r="AF1505">
        <v>0</v>
      </c>
      <c r="AG1505">
        <v>0</v>
      </c>
      <c r="AH1505">
        <v>1</v>
      </c>
      <c r="AI1505">
        <v>0</v>
      </c>
      <c r="AJ1505">
        <v>0</v>
      </c>
      <c r="AK1505">
        <v>0</v>
      </c>
      <c r="AL1505">
        <v>0</v>
      </c>
      <c r="AM1505">
        <v>0</v>
      </c>
      <c r="AN1505">
        <v>0</v>
      </c>
      <c r="AO1505">
        <v>0</v>
      </c>
      <c r="AP1505" t="s">
        <v>399</v>
      </c>
      <c r="AQ1505">
        <v>0</v>
      </c>
      <c r="AR1505">
        <v>0</v>
      </c>
      <c r="AS1505">
        <v>0</v>
      </c>
      <c r="AT1505">
        <v>0</v>
      </c>
      <c r="AU1505">
        <v>0</v>
      </c>
      <c r="AV1505">
        <v>0</v>
      </c>
      <c r="AW1505">
        <v>1</v>
      </c>
      <c r="AX1505">
        <v>0</v>
      </c>
      <c r="AY1505" t="s">
        <v>345</v>
      </c>
      <c r="AZ1505">
        <v>1</v>
      </c>
      <c r="BA1505">
        <v>0</v>
      </c>
      <c r="BB1505">
        <v>0</v>
      </c>
      <c r="BC1505">
        <v>0</v>
      </c>
      <c r="BD1505">
        <v>0</v>
      </c>
      <c r="BE1505">
        <v>0</v>
      </c>
      <c r="BF1505">
        <v>0</v>
      </c>
      <c r="BG1505">
        <v>0</v>
      </c>
      <c r="BH1505">
        <v>0</v>
      </c>
      <c r="BK1505" t="s">
        <v>130</v>
      </c>
      <c r="BL1505" t="s">
        <v>129</v>
      </c>
      <c r="BM1505" t="s">
        <v>129</v>
      </c>
      <c r="BN1505" t="s">
        <v>120</v>
      </c>
      <c r="BO1505" t="s">
        <v>954</v>
      </c>
      <c r="BP1505">
        <v>0</v>
      </c>
      <c r="BQ1505">
        <v>0</v>
      </c>
      <c r="BR1505">
        <v>0</v>
      </c>
      <c r="BS1505">
        <v>0</v>
      </c>
      <c r="BT1505">
        <v>0</v>
      </c>
      <c r="BU1505">
        <v>0</v>
      </c>
      <c r="BV1505">
        <v>0</v>
      </c>
      <c r="BW1505">
        <v>1</v>
      </c>
      <c r="BX1505">
        <v>0</v>
      </c>
      <c r="BY1505">
        <v>0</v>
      </c>
      <c r="BZ1505">
        <v>1</v>
      </c>
      <c r="CA1505">
        <v>0</v>
      </c>
      <c r="CB1505">
        <v>0</v>
      </c>
      <c r="CC1505">
        <v>0</v>
      </c>
      <c r="CD1505">
        <v>0</v>
      </c>
      <c r="CE1505" t="s">
        <v>139</v>
      </c>
      <c r="CG1505" t="s">
        <v>188</v>
      </c>
      <c r="CI1505" t="s">
        <v>129</v>
      </c>
      <c r="CJ1505" t="s">
        <v>52</v>
      </c>
      <c r="CL1505" t="s">
        <v>52</v>
      </c>
      <c r="CN1505" t="s">
        <v>346</v>
      </c>
      <c r="CP1505">
        <v>6</v>
      </c>
      <c r="CS1505" t="s">
        <v>400</v>
      </c>
    </row>
    <row r="1506" spans="1:97" customFormat="1">
      <c r="A1506">
        <v>198912</v>
      </c>
      <c r="B1506" t="s">
        <v>356</v>
      </c>
      <c r="C1506" t="s">
        <v>322</v>
      </c>
      <c r="D1506">
        <v>1947</v>
      </c>
      <c r="E1506">
        <v>79</v>
      </c>
      <c r="F1506" t="s">
        <v>376</v>
      </c>
      <c r="G1506" t="s">
        <v>84</v>
      </c>
      <c r="H1506" t="s">
        <v>678</v>
      </c>
      <c r="I1506" t="s">
        <v>402</v>
      </c>
      <c r="J1506" t="s">
        <v>773</v>
      </c>
      <c r="K1506" s="329">
        <v>46114.638402777775</v>
      </c>
      <c r="L1506" t="s">
        <v>309</v>
      </c>
      <c r="M1506" t="s">
        <v>356</v>
      </c>
      <c r="N1506" t="s">
        <v>357</v>
      </c>
      <c r="O1506" t="s">
        <v>358</v>
      </c>
      <c r="P1506" t="s">
        <v>329</v>
      </c>
      <c r="R1506" t="s">
        <v>122</v>
      </c>
      <c r="S1506" t="s">
        <v>122</v>
      </c>
      <c r="T1506" t="s">
        <v>343</v>
      </c>
      <c r="U1506" t="s">
        <v>331</v>
      </c>
      <c r="V1506" t="s">
        <v>112</v>
      </c>
      <c r="W1506" t="s">
        <v>1089</v>
      </c>
      <c r="X1506">
        <v>0</v>
      </c>
      <c r="Y1506">
        <v>1</v>
      </c>
      <c r="Z1506">
        <v>0</v>
      </c>
      <c r="AA1506">
        <v>0</v>
      </c>
      <c r="AB1506">
        <v>1</v>
      </c>
      <c r="AC1506">
        <v>1</v>
      </c>
      <c r="AD1506">
        <v>0</v>
      </c>
      <c r="AE1506">
        <v>0</v>
      </c>
      <c r="AF1506">
        <v>0</v>
      </c>
      <c r="AG1506">
        <v>0</v>
      </c>
      <c r="AH1506">
        <v>0</v>
      </c>
      <c r="AI1506">
        <v>0</v>
      </c>
      <c r="AJ1506">
        <v>0</v>
      </c>
      <c r="AK1506">
        <v>0</v>
      </c>
      <c r="AL1506">
        <v>0</v>
      </c>
      <c r="AM1506">
        <v>0</v>
      </c>
      <c r="AN1506">
        <v>0</v>
      </c>
      <c r="AO1506">
        <v>0</v>
      </c>
      <c r="AP1506" t="s">
        <v>333</v>
      </c>
      <c r="AQ1506">
        <v>0</v>
      </c>
      <c r="AR1506">
        <v>0</v>
      </c>
      <c r="AS1506">
        <v>1</v>
      </c>
      <c r="AT1506">
        <v>1</v>
      </c>
      <c r="AU1506">
        <v>0</v>
      </c>
      <c r="AV1506">
        <v>0</v>
      </c>
      <c r="AW1506">
        <v>0</v>
      </c>
      <c r="AX1506">
        <v>0</v>
      </c>
      <c r="AY1506" t="s">
        <v>608</v>
      </c>
      <c r="AZ1506">
        <v>0</v>
      </c>
      <c r="BA1506">
        <v>0</v>
      </c>
      <c r="BB1506">
        <v>0</v>
      </c>
      <c r="BC1506">
        <v>0</v>
      </c>
      <c r="BD1506">
        <v>0</v>
      </c>
      <c r="BE1506">
        <v>1</v>
      </c>
      <c r="BF1506">
        <v>0</v>
      </c>
      <c r="BG1506">
        <v>0</v>
      </c>
      <c r="BH1506">
        <v>0</v>
      </c>
      <c r="BI1506" t="s">
        <v>54</v>
      </c>
      <c r="BJ1506" t="s">
        <v>3986</v>
      </c>
      <c r="BK1506" t="s">
        <v>132</v>
      </c>
      <c r="BL1506" t="s">
        <v>131</v>
      </c>
      <c r="BM1506" t="s">
        <v>130</v>
      </c>
      <c r="BN1506" t="s">
        <v>118</v>
      </c>
      <c r="BO1506" t="s">
        <v>927</v>
      </c>
      <c r="BP1506">
        <v>0</v>
      </c>
      <c r="BQ1506">
        <v>1</v>
      </c>
      <c r="BR1506">
        <v>0</v>
      </c>
      <c r="BS1506">
        <v>0</v>
      </c>
      <c r="BT1506">
        <v>0</v>
      </c>
      <c r="BU1506">
        <v>1</v>
      </c>
      <c r="BV1506">
        <v>0</v>
      </c>
      <c r="BW1506">
        <v>0</v>
      </c>
      <c r="BX1506">
        <v>0</v>
      </c>
      <c r="BY1506">
        <v>0</v>
      </c>
      <c r="BZ1506">
        <v>0</v>
      </c>
      <c r="CA1506">
        <v>0</v>
      </c>
      <c r="CB1506">
        <v>0</v>
      </c>
      <c r="CC1506">
        <v>0</v>
      </c>
      <c r="CD1506">
        <v>0</v>
      </c>
      <c r="CE1506" t="s">
        <v>200</v>
      </c>
      <c r="CG1506" t="s">
        <v>335</v>
      </c>
      <c r="CI1506" t="s">
        <v>130</v>
      </c>
      <c r="CJ1506" t="s">
        <v>52</v>
      </c>
      <c r="CL1506" t="s">
        <v>52</v>
      </c>
      <c r="CN1506" t="s">
        <v>336</v>
      </c>
      <c r="CO1506" t="s">
        <v>3987</v>
      </c>
      <c r="CP1506">
        <v>6</v>
      </c>
      <c r="CS1506" t="s">
        <v>473</v>
      </c>
    </row>
    <row r="1507" spans="1:97" customFormat="1">
      <c r="A1507">
        <v>198917</v>
      </c>
      <c r="B1507" t="s">
        <v>29</v>
      </c>
      <c r="C1507" t="s">
        <v>360</v>
      </c>
      <c r="D1507">
        <v>1988</v>
      </c>
      <c r="E1507">
        <v>38</v>
      </c>
      <c r="F1507" t="s">
        <v>57</v>
      </c>
      <c r="G1507" t="s">
        <v>72</v>
      </c>
      <c r="H1507" t="s">
        <v>1115</v>
      </c>
      <c r="I1507" t="s">
        <v>361</v>
      </c>
      <c r="J1507" t="s">
        <v>325</v>
      </c>
      <c r="K1507" s="329">
        <v>46114.617002314815</v>
      </c>
      <c r="L1507" t="s">
        <v>309</v>
      </c>
      <c r="M1507" t="s">
        <v>29</v>
      </c>
      <c r="N1507" t="s">
        <v>458</v>
      </c>
      <c r="O1507" t="s">
        <v>459</v>
      </c>
      <c r="P1507" t="s">
        <v>353</v>
      </c>
      <c r="Q1507" t="s">
        <v>305</v>
      </c>
      <c r="R1507" t="s">
        <v>125</v>
      </c>
      <c r="S1507" t="s">
        <v>125</v>
      </c>
      <c r="T1507" t="s">
        <v>520</v>
      </c>
      <c r="U1507" t="s">
        <v>331</v>
      </c>
      <c r="V1507" t="s">
        <v>110</v>
      </c>
      <c r="W1507" t="s">
        <v>423</v>
      </c>
      <c r="X1507">
        <v>0</v>
      </c>
      <c r="Y1507">
        <v>0</v>
      </c>
      <c r="Z1507">
        <v>0</v>
      </c>
      <c r="AA1507">
        <v>0</v>
      </c>
      <c r="AB1507">
        <v>0</v>
      </c>
      <c r="AC1507">
        <v>0</v>
      </c>
      <c r="AD1507">
        <v>0</v>
      </c>
      <c r="AE1507">
        <v>0</v>
      </c>
      <c r="AF1507">
        <v>0</v>
      </c>
      <c r="AG1507">
        <v>0</v>
      </c>
      <c r="AH1507">
        <v>0</v>
      </c>
      <c r="AI1507">
        <v>0</v>
      </c>
      <c r="AJ1507">
        <v>0</v>
      </c>
      <c r="AK1507">
        <v>0</v>
      </c>
      <c r="AL1507">
        <v>0</v>
      </c>
      <c r="AM1507">
        <v>1</v>
      </c>
      <c r="AN1507">
        <v>0</v>
      </c>
      <c r="AO1507">
        <v>0</v>
      </c>
      <c r="AP1507" t="s">
        <v>345</v>
      </c>
      <c r="AQ1507">
        <v>1</v>
      </c>
      <c r="AR1507">
        <v>0</v>
      </c>
      <c r="AS1507">
        <v>0</v>
      </c>
      <c r="AT1507">
        <v>0</v>
      </c>
      <c r="AU1507">
        <v>0</v>
      </c>
      <c r="AV1507">
        <v>0</v>
      </c>
      <c r="AW1507">
        <v>0</v>
      </c>
      <c r="AX1507">
        <v>0</v>
      </c>
      <c r="AY1507" t="s">
        <v>345</v>
      </c>
      <c r="AZ1507">
        <v>1</v>
      </c>
      <c r="BA1507">
        <v>0</v>
      </c>
      <c r="BB1507">
        <v>0</v>
      </c>
      <c r="BC1507">
        <v>0</v>
      </c>
      <c r="BD1507">
        <v>0</v>
      </c>
      <c r="BE1507">
        <v>0</v>
      </c>
      <c r="BF1507">
        <v>0</v>
      </c>
      <c r="BG1507">
        <v>0</v>
      </c>
      <c r="BH1507">
        <v>0</v>
      </c>
      <c r="BI1507" t="s">
        <v>52</v>
      </c>
      <c r="BK1507" t="s">
        <v>386</v>
      </c>
      <c r="BL1507" t="s">
        <v>130</v>
      </c>
      <c r="BM1507" t="s">
        <v>131</v>
      </c>
      <c r="BN1507" t="s">
        <v>117</v>
      </c>
      <c r="BO1507" t="s">
        <v>921</v>
      </c>
      <c r="BP1507">
        <v>0</v>
      </c>
      <c r="BQ1507">
        <v>0</v>
      </c>
      <c r="BR1507">
        <v>0</v>
      </c>
      <c r="BS1507">
        <v>0</v>
      </c>
      <c r="BT1507">
        <v>0</v>
      </c>
      <c r="BU1507">
        <v>0</v>
      </c>
      <c r="BV1507">
        <v>0</v>
      </c>
      <c r="BW1507">
        <v>0</v>
      </c>
      <c r="BX1507">
        <v>0</v>
      </c>
      <c r="BY1507">
        <v>0</v>
      </c>
      <c r="BZ1507">
        <v>1</v>
      </c>
      <c r="CA1507">
        <v>0</v>
      </c>
      <c r="CB1507">
        <v>0</v>
      </c>
      <c r="CC1507">
        <v>0</v>
      </c>
      <c r="CD1507">
        <v>0</v>
      </c>
      <c r="CE1507" t="s">
        <v>137</v>
      </c>
      <c r="CG1507" t="s">
        <v>335</v>
      </c>
      <c r="CI1507" t="s">
        <v>129</v>
      </c>
      <c r="CJ1507" t="s">
        <v>52</v>
      </c>
      <c r="CL1507" t="s">
        <v>52</v>
      </c>
      <c r="CN1507" t="s">
        <v>346</v>
      </c>
      <c r="CP1507">
        <v>8</v>
      </c>
    </row>
    <row r="1508" spans="1:97" customFormat="1">
      <c r="A1508">
        <v>198915</v>
      </c>
      <c r="B1508" t="s">
        <v>321</v>
      </c>
      <c r="C1508" t="s">
        <v>360</v>
      </c>
      <c r="D1508">
        <v>1986</v>
      </c>
      <c r="E1508">
        <v>40</v>
      </c>
      <c r="F1508" t="s">
        <v>387</v>
      </c>
      <c r="G1508" t="s">
        <v>71</v>
      </c>
      <c r="H1508" t="s">
        <v>696</v>
      </c>
      <c r="I1508" t="s">
        <v>378</v>
      </c>
      <c r="J1508" t="s">
        <v>350</v>
      </c>
      <c r="K1508" s="329">
        <v>46114.610474537039</v>
      </c>
      <c r="L1508" t="s">
        <v>309</v>
      </c>
      <c r="M1508" t="s">
        <v>1363</v>
      </c>
      <c r="N1508" t="s">
        <v>1364</v>
      </c>
      <c r="O1508" t="s">
        <v>459</v>
      </c>
      <c r="P1508" t="s">
        <v>353</v>
      </c>
      <c r="Q1508" t="s">
        <v>305</v>
      </c>
      <c r="R1508" t="s">
        <v>123</v>
      </c>
      <c r="S1508" t="s">
        <v>123</v>
      </c>
      <c r="T1508" t="s">
        <v>520</v>
      </c>
      <c r="U1508" t="s">
        <v>331</v>
      </c>
      <c r="V1508" t="s">
        <v>108</v>
      </c>
      <c r="W1508" t="s">
        <v>1780</v>
      </c>
      <c r="X1508">
        <v>0</v>
      </c>
      <c r="Y1508">
        <v>0</v>
      </c>
      <c r="Z1508">
        <v>1</v>
      </c>
      <c r="AA1508">
        <v>0</v>
      </c>
      <c r="AB1508">
        <v>0</v>
      </c>
      <c r="AC1508">
        <v>1</v>
      </c>
      <c r="AD1508">
        <v>0</v>
      </c>
      <c r="AE1508">
        <v>0</v>
      </c>
      <c r="AF1508">
        <v>1</v>
      </c>
      <c r="AG1508">
        <v>0</v>
      </c>
      <c r="AH1508">
        <v>0</v>
      </c>
      <c r="AI1508">
        <v>0</v>
      </c>
      <c r="AJ1508">
        <v>0</v>
      </c>
      <c r="AK1508">
        <v>0</v>
      </c>
      <c r="AL1508">
        <v>0</v>
      </c>
      <c r="AM1508">
        <v>0</v>
      </c>
      <c r="AN1508">
        <v>0</v>
      </c>
      <c r="AO1508">
        <v>0</v>
      </c>
      <c r="AP1508" t="s">
        <v>333</v>
      </c>
      <c r="AQ1508">
        <v>0</v>
      </c>
      <c r="AR1508">
        <v>0</v>
      </c>
      <c r="AS1508">
        <v>1</v>
      </c>
      <c r="AT1508">
        <v>1</v>
      </c>
      <c r="AU1508">
        <v>0</v>
      </c>
      <c r="AV1508">
        <v>0</v>
      </c>
      <c r="AW1508">
        <v>0</v>
      </c>
      <c r="AX1508">
        <v>0</v>
      </c>
      <c r="AY1508" t="s">
        <v>745</v>
      </c>
      <c r="AZ1508">
        <v>0</v>
      </c>
      <c r="BA1508">
        <v>0</v>
      </c>
      <c r="BB1508">
        <v>1</v>
      </c>
      <c r="BC1508">
        <v>0</v>
      </c>
      <c r="BD1508">
        <v>0</v>
      </c>
      <c r="BE1508">
        <v>0</v>
      </c>
      <c r="BF1508">
        <v>0</v>
      </c>
      <c r="BG1508">
        <v>0</v>
      </c>
      <c r="BH1508">
        <v>0</v>
      </c>
      <c r="BI1508" t="s">
        <v>55</v>
      </c>
      <c r="BJ1508" t="s">
        <v>3988</v>
      </c>
      <c r="BK1508" t="s">
        <v>135</v>
      </c>
      <c r="BL1508" t="s">
        <v>132</v>
      </c>
      <c r="BM1508" t="s">
        <v>131</v>
      </c>
      <c r="BN1508" t="s">
        <v>117</v>
      </c>
      <c r="BO1508" t="s">
        <v>923</v>
      </c>
      <c r="BP1508">
        <v>0</v>
      </c>
      <c r="BQ1508">
        <v>1</v>
      </c>
      <c r="BR1508">
        <v>0</v>
      </c>
      <c r="BS1508">
        <v>0</v>
      </c>
      <c r="BT1508">
        <v>0</v>
      </c>
      <c r="BU1508">
        <v>0</v>
      </c>
      <c r="BV1508">
        <v>0</v>
      </c>
      <c r="BW1508">
        <v>0</v>
      </c>
      <c r="BX1508">
        <v>0</v>
      </c>
      <c r="BY1508">
        <v>0</v>
      </c>
      <c r="BZ1508">
        <v>0</v>
      </c>
      <c r="CA1508">
        <v>0</v>
      </c>
      <c r="CB1508">
        <v>0</v>
      </c>
      <c r="CC1508">
        <v>0</v>
      </c>
      <c r="CD1508">
        <v>0</v>
      </c>
      <c r="CE1508" t="s">
        <v>335</v>
      </c>
      <c r="CG1508" t="s">
        <v>335</v>
      </c>
      <c r="CI1508" t="s">
        <v>130</v>
      </c>
      <c r="CJ1508" t="s">
        <v>52</v>
      </c>
      <c r="CL1508" t="s">
        <v>52</v>
      </c>
      <c r="CN1508" t="s">
        <v>346</v>
      </c>
      <c r="CP1508">
        <v>5</v>
      </c>
      <c r="CS1508" t="s">
        <v>347</v>
      </c>
    </row>
    <row r="1509" spans="1:97" customFormat="1">
      <c r="A1509">
        <v>198913</v>
      </c>
      <c r="B1509" t="s">
        <v>321</v>
      </c>
      <c r="C1509" t="s">
        <v>360</v>
      </c>
      <c r="D1509">
        <v>1992</v>
      </c>
      <c r="E1509">
        <v>34</v>
      </c>
      <c r="F1509" t="s">
        <v>57</v>
      </c>
      <c r="G1509" t="s">
        <v>49</v>
      </c>
      <c r="H1509" t="s">
        <v>352</v>
      </c>
      <c r="I1509" t="s">
        <v>410</v>
      </c>
      <c r="J1509" t="s">
        <v>350</v>
      </c>
      <c r="K1509" s="329">
        <v>46114.598726851851</v>
      </c>
      <c r="L1509" t="s">
        <v>309</v>
      </c>
      <c r="M1509" t="s">
        <v>348</v>
      </c>
      <c r="N1509" t="s">
        <v>351</v>
      </c>
      <c r="O1509" t="s">
        <v>352</v>
      </c>
      <c r="P1509" t="s">
        <v>353</v>
      </c>
      <c r="R1509" t="s">
        <v>383</v>
      </c>
      <c r="S1509" t="s">
        <v>121</v>
      </c>
      <c r="T1509" t="s">
        <v>121</v>
      </c>
      <c r="U1509" t="s">
        <v>82</v>
      </c>
      <c r="V1509" t="s">
        <v>105</v>
      </c>
      <c r="W1509" t="s">
        <v>524</v>
      </c>
      <c r="X1509">
        <v>0</v>
      </c>
      <c r="Y1509">
        <v>1</v>
      </c>
      <c r="Z1509">
        <v>0</v>
      </c>
      <c r="AA1509">
        <v>0</v>
      </c>
      <c r="AB1509">
        <v>0</v>
      </c>
      <c r="AC1509">
        <v>0</v>
      </c>
      <c r="AD1509">
        <v>0</v>
      </c>
      <c r="AE1509">
        <v>0</v>
      </c>
      <c r="AF1509">
        <v>0</v>
      </c>
      <c r="AG1509">
        <v>0</v>
      </c>
      <c r="AH1509">
        <v>0</v>
      </c>
      <c r="AI1509">
        <v>0</v>
      </c>
      <c r="AJ1509">
        <v>0</v>
      </c>
      <c r="AK1509">
        <v>0</v>
      </c>
      <c r="AL1509">
        <v>0</v>
      </c>
      <c r="AM1509">
        <v>0</v>
      </c>
      <c r="AN1509">
        <v>0</v>
      </c>
      <c r="AO1509">
        <v>0</v>
      </c>
      <c r="AP1509" t="s">
        <v>345</v>
      </c>
      <c r="AQ1509">
        <v>1</v>
      </c>
      <c r="AR1509">
        <v>0</v>
      </c>
      <c r="AS1509">
        <v>0</v>
      </c>
      <c r="AT1509">
        <v>0</v>
      </c>
      <c r="AU1509">
        <v>0</v>
      </c>
      <c r="AV1509">
        <v>0</v>
      </c>
      <c r="AW1509">
        <v>0</v>
      </c>
      <c r="AX1509">
        <v>0</v>
      </c>
      <c r="AY1509" t="s">
        <v>345</v>
      </c>
      <c r="AZ1509">
        <v>1</v>
      </c>
      <c r="BA1509">
        <v>0</v>
      </c>
      <c r="BB1509">
        <v>0</v>
      </c>
      <c r="BC1509">
        <v>0</v>
      </c>
      <c r="BD1509">
        <v>0</v>
      </c>
      <c r="BE1509">
        <v>0</v>
      </c>
      <c r="BF1509">
        <v>0</v>
      </c>
      <c r="BG1509">
        <v>0</v>
      </c>
      <c r="BH1509">
        <v>0</v>
      </c>
      <c r="BI1509" t="s">
        <v>52</v>
      </c>
      <c r="BK1509" t="s">
        <v>131</v>
      </c>
      <c r="BL1509" t="s">
        <v>128</v>
      </c>
      <c r="BM1509" t="s">
        <v>132</v>
      </c>
      <c r="BN1509" t="s">
        <v>118</v>
      </c>
      <c r="BO1509" t="s">
        <v>938</v>
      </c>
      <c r="BP1509">
        <v>0</v>
      </c>
      <c r="BQ1509">
        <v>0</v>
      </c>
      <c r="BR1509">
        <v>0</v>
      </c>
      <c r="BS1509">
        <v>0</v>
      </c>
      <c r="BT1509">
        <v>0</v>
      </c>
      <c r="BU1509">
        <v>0</v>
      </c>
      <c r="BV1509">
        <v>0</v>
      </c>
      <c r="BW1509">
        <v>1</v>
      </c>
      <c r="BX1509">
        <v>0</v>
      </c>
      <c r="BY1509">
        <v>0</v>
      </c>
      <c r="BZ1509">
        <v>0</v>
      </c>
      <c r="CA1509">
        <v>0</v>
      </c>
      <c r="CB1509">
        <v>0</v>
      </c>
      <c r="CC1509">
        <v>0</v>
      </c>
      <c r="CD1509">
        <v>0</v>
      </c>
      <c r="CE1509" t="s">
        <v>335</v>
      </c>
      <c r="CG1509" t="s">
        <v>335</v>
      </c>
      <c r="CI1509" t="s">
        <v>386</v>
      </c>
      <c r="CJ1509" t="s">
        <v>52</v>
      </c>
      <c r="CL1509" t="s">
        <v>52</v>
      </c>
      <c r="CN1509" t="s">
        <v>346</v>
      </c>
      <c r="CP1509">
        <v>10</v>
      </c>
    </row>
    <row r="1510" spans="1:97" customFormat="1">
      <c r="A1510">
        <v>196898</v>
      </c>
      <c r="B1510" t="s">
        <v>321</v>
      </c>
      <c r="C1510" t="s">
        <v>360</v>
      </c>
      <c r="D1510">
        <v>1980</v>
      </c>
      <c r="E1510">
        <v>46</v>
      </c>
      <c r="F1510" t="s">
        <v>387</v>
      </c>
      <c r="G1510" t="s">
        <v>83</v>
      </c>
      <c r="H1510" t="s">
        <v>761</v>
      </c>
      <c r="I1510" t="s">
        <v>410</v>
      </c>
      <c r="J1510" t="s">
        <v>325</v>
      </c>
      <c r="K1510" s="329">
        <v>46114.597754629627</v>
      </c>
      <c r="L1510" t="s">
        <v>309</v>
      </c>
      <c r="M1510" t="s">
        <v>551</v>
      </c>
      <c r="N1510" t="s">
        <v>552</v>
      </c>
      <c r="O1510" t="s">
        <v>553</v>
      </c>
      <c r="P1510" t="s">
        <v>382</v>
      </c>
      <c r="R1510" t="s">
        <v>122</v>
      </c>
      <c r="S1510" t="s">
        <v>122</v>
      </c>
      <c r="T1510" t="s">
        <v>343</v>
      </c>
      <c r="U1510" t="s">
        <v>331</v>
      </c>
      <c r="V1510" t="s">
        <v>108</v>
      </c>
      <c r="W1510" t="s">
        <v>505</v>
      </c>
      <c r="X1510">
        <v>0</v>
      </c>
      <c r="Y1510">
        <v>0</v>
      </c>
      <c r="Z1510">
        <v>0</v>
      </c>
      <c r="AA1510">
        <v>0</v>
      </c>
      <c r="AB1510">
        <v>0</v>
      </c>
      <c r="AC1510">
        <v>1</v>
      </c>
      <c r="AD1510">
        <v>0</v>
      </c>
      <c r="AE1510">
        <v>0</v>
      </c>
      <c r="AF1510">
        <v>0</v>
      </c>
      <c r="AG1510">
        <v>0</v>
      </c>
      <c r="AH1510">
        <v>0</v>
      </c>
      <c r="AI1510">
        <v>0</v>
      </c>
      <c r="AJ1510">
        <v>0</v>
      </c>
      <c r="AK1510">
        <v>0</v>
      </c>
      <c r="AL1510">
        <v>0</v>
      </c>
      <c r="AM1510">
        <v>0</v>
      </c>
      <c r="AN1510">
        <v>0</v>
      </c>
      <c r="AO1510">
        <v>0</v>
      </c>
      <c r="AP1510" t="s">
        <v>345</v>
      </c>
      <c r="AQ1510">
        <v>1</v>
      </c>
      <c r="AR1510">
        <v>0</v>
      </c>
      <c r="AS1510">
        <v>0</v>
      </c>
      <c r="AT1510">
        <v>0</v>
      </c>
      <c r="AU1510">
        <v>0</v>
      </c>
      <c r="AV1510">
        <v>0</v>
      </c>
      <c r="AW1510">
        <v>0</v>
      </c>
      <c r="AX1510">
        <v>0</v>
      </c>
      <c r="AY1510" t="s">
        <v>345</v>
      </c>
      <c r="AZ1510">
        <v>1</v>
      </c>
      <c r="BA1510">
        <v>0</v>
      </c>
      <c r="BB1510">
        <v>0</v>
      </c>
      <c r="BC1510">
        <v>0</v>
      </c>
      <c r="BD1510">
        <v>0</v>
      </c>
      <c r="BE1510">
        <v>0</v>
      </c>
      <c r="BF1510">
        <v>0</v>
      </c>
      <c r="BG1510">
        <v>0</v>
      </c>
      <c r="BH1510">
        <v>0</v>
      </c>
      <c r="BK1510" t="s">
        <v>133</v>
      </c>
      <c r="BL1510" t="s">
        <v>130</v>
      </c>
      <c r="BM1510" t="s">
        <v>131</v>
      </c>
      <c r="BN1510" t="s">
        <v>119</v>
      </c>
      <c r="BO1510" t="s">
        <v>938</v>
      </c>
      <c r="BP1510">
        <v>0</v>
      </c>
      <c r="BQ1510">
        <v>0</v>
      </c>
      <c r="BR1510">
        <v>0</v>
      </c>
      <c r="BS1510">
        <v>0</v>
      </c>
      <c r="BT1510">
        <v>0</v>
      </c>
      <c r="BU1510">
        <v>0</v>
      </c>
      <c r="BV1510">
        <v>0</v>
      </c>
      <c r="BW1510">
        <v>1</v>
      </c>
      <c r="BX1510">
        <v>0</v>
      </c>
      <c r="BY1510">
        <v>0</v>
      </c>
      <c r="BZ1510">
        <v>0</v>
      </c>
      <c r="CA1510">
        <v>0</v>
      </c>
      <c r="CB1510">
        <v>0</v>
      </c>
      <c r="CC1510">
        <v>0</v>
      </c>
      <c r="CD1510">
        <v>0</v>
      </c>
      <c r="CE1510" t="s">
        <v>196</v>
      </c>
      <c r="CG1510" t="s">
        <v>335</v>
      </c>
      <c r="CI1510" t="s">
        <v>130</v>
      </c>
      <c r="CJ1510" t="s">
        <v>52</v>
      </c>
      <c r="CL1510" t="s">
        <v>52</v>
      </c>
      <c r="CN1510" t="s">
        <v>346</v>
      </c>
      <c r="CP1510">
        <v>10</v>
      </c>
      <c r="CS1510" t="s">
        <v>347</v>
      </c>
    </row>
    <row r="1511" spans="1:97" customFormat="1">
      <c r="A1511">
        <v>161886</v>
      </c>
      <c r="B1511" t="s">
        <v>461</v>
      </c>
      <c r="C1511" t="s">
        <v>322</v>
      </c>
      <c r="D1511">
        <v>1961</v>
      </c>
      <c r="E1511">
        <v>65</v>
      </c>
      <c r="F1511" t="s">
        <v>339</v>
      </c>
      <c r="G1511" t="s">
        <v>49</v>
      </c>
      <c r="H1511" t="s">
        <v>442</v>
      </c>
      <c r="I1511" t="s">
        <v>324</v>
      </c>
      <c r="J1511" t="s">
        <v>350</v>
      </c>
      <c r="K1511" s="329">
        <v>46114.597592592596</v>
      </c>
      <c r="L1511" t="s">
        <v>309</v>
      </c>
      <c r="M1511" t="s">
        <v>438</v>
      </c>
      <c r="N1511" t="s">
        <v>441</v>
      </c>
      <c r="O1511" t="s">
        <v>442</v>
      </c>
      <c r="P1511" t="s">
        <v>405</v>
      </c>
      <c r="R1511" t="s">
        <v>383</v>
      </c>
      <c r="S1511" t="s">
        <v>121</v>
      </c>
      <c r="T1511" t="s">
        <v>121</v>
      </c>
      <c r="U1511" t="s">
        <v>331</v>
      </c>
      <c r="V1511" t="s">
        <v>105</v>
      </c>
      <c r="W1511" t="s">
        <v>344</v>
      </c>
      <c r="X1511">
        <v>0</v>
      </c>
      <c r="Y1511">
        <v>0</v>
      </c>
      <c r="Z1511">
        <v>0</v>
      </c>
      <c r="AA1511">
        <v>1</v>
      </c>
      <c r="AB1511">
        <v>0</v>
      </c>
      <c r="AC1511">
        <v>0</v>
      </c>
      <c r="AD1511">
        <v>0</v>
      </c>
      <c r="AE1511">
        <v>0</v>
      </c>
      <c r="AF1511">
        <v>0</v>
      </c>
      <c r="AG1511">
        <v>0</v>
      </c>
      <c r="AH1511">
        <v>0</v>
      </c>
      <c r="AI1511">
        <v>0</v>
      </c>
      <c r="AJ1511">
        <v>0</v>
      </c>
      <c r="AK1511">
        <v>0</v>
      </c>
      <c r="AL1511">
        <v>0</v>
      </c>
      <c r="AM1511">
        <v>0</v>
      </c>
      <c r="AN1511">
        <v>0</v>
      </c>
      <c r="AO1511">
        <v>0</v>
      </c>
      <c r="AP1511" t="s">
        <v>399</v>
      </c>
      <c r="AQ1511">
        <v>0</v>
      </c>
      <c r="AR1511">
        <v>0</v>
      </c>
      <c r="AS1511">
        <v>0</v>
      </c>
      <c r="AT1511">
        <v>0</v>
      </c>
      <c r="AU1511">
        <v>0</v>
      </c>
      <c r="AV1511">
        <v>0</v>
      </c>
      <c r="AW1511">
        <v>1</v>
      </c>
      <c r="AX1511">
        <v>0</v>
      </c>
      <c r="AY1511" t="s">
        <v>345</v>
      </c>
      <c r="AZ1511">
        <v>1</v>
      </c>
      <c r="BA1511">
        <v>0</v>
      </c>
      <c r="BB1511">
        <v>0</v>
      </c>
      <c r="BC1511">
        <v>0</v>
      </c>
      <c r="BD1511">
        <v>0</v>
      </c>
      <c r="BE1511">
        <v>0</v>
      </c>
      <c r="BF1511">
        <v>0</v>
      </c>
      <c r="BG1511">
        <v>0</v>
      </c>
      <c r="BH1511">
        <v>0</v>
      </c>
      <c r="BK1511" t="s">
        <v>386</v>
      </c>
      <c r="BL1511" t="s">
        <v>386</v>
      </c>
      <c r="BM1511" t="s">
        <v>386</v>
      </c>
      <c r="BN1511" t="s">
        <v>120</v>
      </c>
      <c r="BO1511" t="s">
        <v>938</v>
      </c>
      <c r="BP1511">
        <v>0</v>
      </c>
      <c r="BQ1511">
        <v>0</v>
      </c>
      <c r="BR1511">
        <v>0</v>
      </c>
      <c r="BS1511">
        <v>0</v>
      </c>
      <c r="BT1511">
        <v>0</v>
      </c>
      <c r="BU1511">
        <v>0</v>
      </c>
      <c r="BV1511">
        <v>0</v>
      </c>
      <c r="BW1511">
        <v>1</v>
      </c>
      <c r="BX1511">
        <v>0</v>
      </c>
      <c r="BY1511">
        <v>0</v>
      </c>
      <c r="BZ1511">
        <v>0</v>
      </c>
      <c r="CA1511">
        <v>0</v>
      </c>
      <c r="CB1511">
        <v>0</v>
      </c>
      <c r="CC1511">
        <v>0</v>
      </c>
      <c r="CD1511">
        <v>0</v>
      </c>
      <c r="CE1511" t="s">
        <v>335</v>
      </c>
      <c r="CG1511" t="s">
        <v>335</v>
      </c>
      <c r="CI1511" t="s">
        <v>386</v>
      </c>
      <c r="CJ1511" t="s">
        <v>52</v>
      </c>
      <c r="CL1511" t="s">
        <v>52</v>
      </c>
      <c r="CN1511" t="s">
        <v>346</v>
      </c>
      <c r="CP1511">
        <v>7</v>
      </c>
      <c r="CS1511" t="s">
        <v>400</v>
      </c>
    </row>
    <row r="1512" spans="1:97" customFormat="1">
      <c r="A1512">
        <v>112292</v>
      </c>
      <c r="B1512" t="s">
        <v>595</v>
      </c>
      <c r="C1512" t="s">
        <v>360</v>
      </c>
      <c r="D1512">
        <v>1985</v>
      </c>
      <c r="E1512">
        <v>41</v>
      </c>
      <c r="F1512" t="s">
        <v>387</v>
      </c>
      <c r="G1512" t="s">
        <v>49</v>
      </c>
      <c r="H1512" t="s">
        <v>328</v>
      </c>
      <c r="I1512" t="s">
        <v>410</v>
      </c>
      <c r="J1512" t="s">
        <v>325</v>
      </c>
      <c r="K1512" s="329">
        <v>46114.587881944448</v>
      </c>
      <c r="L1512" t="s">
        <v>309</v>
      </c>
      <c r="M1512" t="s">
        <v>379</v>
      </c>
      <c r="N1512" t="s">
        <v>380</v>
      </c>
      <c r="O1512" t="s">
        <v>381</v>
      </c>
      <c r="P1512" t="s">
        <v>382</v>
      </c>
      <c r="Q1512" t="s">
        <v>1255</v>
      </c>
      <c r="R1512" t="s">
        <v>122</v>
      </c>
      <c r="S1512" t="s">
        <v>122</v>
      </c>
      <c r="T1512" t="s">
        <v>391</v>
      </c>
      <c r="U1512" t="s">
        <v>331</v>
      </c>
      <c r="V1512" t="s">
        <v>108</v>
      </c>
      <c r="W1512" t="s">
        <v>472</v>
      </c>
      <c r="X1512">
        <v>1</v>
      </c>
      <c r="Y1512">
        <v>1</v>
      </c>
      <c r="Z1512">
        <v>0</v>
      </c>
      <c r="AA1512">
        <v>0</v>
      </c>
      <c r="AB1512">
        <v>0</v>
      </c>
      <c r="AC1512">
        <v>0</v>
      </c>
      <c r="AD1512">
        <v>0</v>
      </c>
      <c r="AE1512">
        <v>0</v>
      </c>
      <c r="AF1512">
        <v>0</v>
      </c>
      <c r="AG1512">
        <v>0</v>
      </c>
      <c r="AH1512">
        <v>0</v>
      </c>
      <c r="AI1512">
        <v>0</v>
      </c>
      <c r="AJ1512">
        <v>0</v>
      </c>
      <c r="AK1512">
        <v>0</v>
      </c>
      <c r="AL1512">
        <v>0</v>
      </c>
      <c r="AM1512">
        <v>0</v>
      </c>
      <c r="AN1512">
        <v>0</v>
      </c>
      <c r="AO1512">
        <v>0</v>
      </c>
      <c r="AP1512" t="s">
        <v>345</v>
      </c>
      <c r="AQ1512">
        <v>1</v>
      </c>
      <c r="AR1512">
        <v>0</v>
      </c>
      <c r="AS1512">
        <v>0</v>
      </c>
      <c r="AT1512">
        <v>0</v>
      </c>
      <c r="AU1512">
        <v>0</v>
      </c>
      <c r="AV1512">
        <v>0</v>
      </c>
      <c r="AW1512">
        <v>0</v>
      </c>
      <c r="AX1512">
        <v>0</v>
      </c>
      <c r="AY1512" t="s">
        <v>345</v>
      </c>
      <c r="AZ1512">
        <v>1</v>
      </c>
      <c r="BA1512">
        <v>0</v>
      </c>
      <c r="BB1512">
        <v>0</v>
      </c>
      <c r="BC1512">
        <v>0</v>
      </c>
      <c r="BD1512">
        <v>0</v>
      </c>
      <c r="BE1512">
        <v>0</v>
      </c>
      <c r="BF1512">
        <v>0</v>
      </c>
      <c r="BG1512">
        <v>0</v>
      </c>
      <c r="BH1512">
        <v>0</v>
      </c>
      <c r="BK1512" t="s">
        <v>131</v>
      </c>
      <c r="BL1512" t="s">
        <v>386</v>
      </c>
      <c r="BM1512" t="s">
        <v>130</v>
      </c>
      <c r="BN1512" t="s">
        <v>118</v>
      </c>
      <c r="BO1512" t="s">
        <v>938</v>
      </c>
      <c r="BP1512">
        <v>0</v>
      </c>
      <c r="BQ1512">
        <v>0</v>
      </c>
      <c r="BR1512">
        <v>0</v>
      </c>
      <c r="BS1512">
        <v>0</v>
      </c>
      <c r="BT1512">
        <v>0</v>
      </c>
      <c r="BU1512">
        <v>0</v>
      </c>
      <c r="BV1512">
        <v>0</v>
      </c>
      <c r="BW1512">
        <v>1</v>
      </c>
      <c r="BX1512">
        <v>0</v>
      </c>
      <c r="BY1512">
        <v>0</v>
      </c>
      <c r="BZ1512">
        <v>0</v>
      </c>
      <c r="CA1512">
        <v>0</v>
      </c>
      <c r="CB1512">
        <v>0</v>
      </c>
      <c r="CC1512">
        <v>0</v>
      </c>
      <c r="CD1512">
        <v>0</v>
      </c>
      <c r="CE1512" t="s">
        <v>190</v>
      </c>
      <c r="CG1512" t="s">
        <v>335</v>
      </c>
      <c r="CH1512" t="s">
        <v>3989</v>
      </c>
      <c r="CI1512" t="s">
        <v>130</v>
      </c>
      <c r="CJ1512" t="s">
        <v>51</v>
      </c>
      <c r="CL1512" t="s">
        <v>51</v>
      </c>
      <c r="CN1512" t="s">
        <v>346</v>
      </c>
      <c r="CP1512">
        <v>10</v>
      </c>
      <c r="CQ1512" t="s">
        <v>3990</v>
      </c>
      <c r="CR1512" t="s">
        <v>3991</v>
      </c>
      <c r="CS1512" t="s">
        <v>337</v>
      </c>
    </row>
    <row r="1513" spans="1:97" customFormat="1">
      <c r="A1513">
        <v>100462</v>
      </c>
      <c r="B1513" t="s">
        <v>226</v>
      </c>
      <c r="C1513" t="s">
        <v>360</v>
      </c>
      <c r="D1513">
        <v>1971</v>
      </c>
      <c r="E1513">
        <v>55</v>
      </c>
      <c r="F1513" t="s">
        <v>58</v>
      </c>
      <c r="G1513" t="s">
        <v>49</v>
      </c>
      <c r="H1513" t="s">
        <v>415</v>
      </c>
      <c r="I1513" t="s">
        <v>378</v>
      </c>
      <c r="J1513" t="s">
        <v>325</v>
      </c>
      <c r="K1513" s="329">
        <v>46114.57671296296</v>
      </c>
      <c r="L1513" t="s">
        <v>309</v>
      </c>
      <c r="M1513" t="s">
        <v>502</v>
      </c>
      <c r="N1513" t="s">
        <v>582</v>
      </c>
      <c r="O1513" t="s">
        <v>483</v>
      </c>
      <c r="P1513" t="s">
        <v>382</v>
      </c>
      <c r="Q1513" t="s">
        <v>1256</v>
      </c>
      <c r="R1513" t="s">
        <v>383</v>
      </c>
      <c r="S1513" t="s">
        <v>121</v>
      </c>
      <c r="T1513" t="s">
        <v>121</v>
      </c>
      <c r="U1513" t="s">
        <v>331</v>
      </c>
      <c r="V1513" t="s">
        <v>107</v>
      </c>
      <c r="W1513" t="s">
        <v>373</v>
      </c>
      <c r="X1513">
        <v>0</v>
      </c>
      <c r="Y1513">
        <v>0</v>
      </c>
      <c r="Z1513">
        <v>0</v>
      </c>
      <c r="AA1513">
        <v>0</v>
      </c>
      <c r="AB1513">
        <v>0</v>
      </c>
      <c r="AC1513">
        <v>0</v>
      </c>
      <c r="AD1513">
        <v>0</v>
      </c>
      <c r="AE1513">
        <v>0</v>
      </c>
      <c r="AF1513">
        <v>0</v>
      </c>
      <c r="AG1513">
        <v>0</v>
      </c>
      <c r="AH1513">
        <v>0</v>
      </c>
      <c r="AI1513">
        <v>0</v>
      </c>
      <c r="AJ1513">
        <v>0</v>
      </c>
      <c r="AK1513">
        <v>0</v>
      </c>
      <c r="AL1513">
        <v>0</v>
      </c>
      <c r="AM1513">
        <v>0</v>
      </c>
      <c r="AN1513">
        <v>0</v>
      </c>
      <c r="AO1513" t="s">
        <v>3992</v>
      </c>
      <c r="AP1513" t="s">
        <v>630</v>
      </c>
      <c r="AQ1513">
        <v>1</v>
      </c>
      <c r="AR1513">
        <v>0</v>
      </c>
      <c r="AS1513">
        <v>0</v>
      </c>
      <c r="AT1513">
        <v>0</v>
      </c>
      <c r="AU1513">
        <v>0</v>
      </c>
      <c r="AV1513">
        <v>0</v>
      </c>
      <c r="AW1513">
        <v>1</v>
      </c>
      <c r="AX1513">
        <v>0</v>
      </c>
      <c r="AY1513" t="s">
        <v>345</v>
      </c>
      <c r="AZ1513">
        <v>1</v>
      </c>
      <c r="BA1513">
        <v>0</v>
      </c>
      <c r="BB1513">
        <v>0</v>
      </c>
      <c r="BC1513">
        <v>0</v>
      </c>
      <c r="BD1513">
        <v>0</v>
      </c>
      <c r="BE1513">
        <v>0</v>
      </c>
      <c r="BF1513">
        <v>0</v>
      </c>
      <c r="BG1513">
        <v>0</v>
      </c>
      <c r="BH1513">
        <v>0</v>
      </c>
      <c r="BK1513" t="s">
        <v>386</v>
      </c>
      <c r="BL1513" t="s">
        <v>127</v>
      </c>
      <c r="BM1513" t="s">
        <v>128</v>
      </c>
      <c r="BN1513" t="s">
        <v>118</v>
      </c>
      <c r="BO1513" t="s">
        <v>923</v>
      </c>
      <c r="BP1513">
        <v>0</v>
      </c>
      <c r="BQ1513">
        <v>1</v>
      </c>
      <c r="BR1513">
        <v>0</v>
      </c>
      <c r="BS1513">
        <v>0</v>
      </c>
      <c r="BT1513">
        <v>0</v>
      </c>
      <c r="BU1513">
        <v>0</v>
      </c>
      <c r="BV1513">
        <v>0</v>
      </c>
      <c r="BW1513">
        <v>0</v>
      </c>
      <c r="BX1513">
        <v>0</v>
      </c>
      <c r="BY1513">
        <v>0</v>
      </c>
      <c r="BZ1513">
        <v>0</v>
      </c>
      <c r="CA1513">
        <v>0</v>
      </c>
      <c r="CB1513">
        <v>0</v>
      </c>
      <c r="CC1513">
        <v>0</v>
      </c>
      <c r="CD1513">
        <v>0</v>
      </c>
      <c r="CE1513" t="s">
        <v>335</v>
      </c>
      <c r="CG1513" t="s">
        <v>335</v>
      </c>
      <c r="CI1513" t="s">
        <v>386</v>
      </c>
      <c r="CJ1513" t="s">
        <v>51</v>
      </c>
      <c r="CL1513" t="s">
        <v>51</v>
      </c>
      <c r="CN1513" t="s">
        <v>346</v>
      </c>
      <c r="CP1513">
        <v>10</v>
      </c>
    </row>
    <row r="1514" spans="1:97" customFormat="1">
      <c r="A1514">
        <v>184360</v>
      </c>
      <c r="B1514" t="s">
        <v>468</v>
      </c>
      <c r="C1514" t="s">
        <v>322</v>
      </c>
      <c r="D1514">
        <v>1957</v>
      </c>
      <c r="E1514">
        <v>69</v>
      </c>
      <c r="F1514" t="s">
        <v>339</v>
      </c>
      <c r="G1514" t="s">
        <v>83</v>
      </c>
      <c r="H1514" t="s">
        <v>546</v>
      </c>
      <c r="I1514" t="s">
        <v>361</v>
      </c>
      <c r="J1514" t="s">
        <v>325</v>
      </c>
      <c r="K1514" s="329">
        <v>46114.555196759262</v>
      </c>
      <c r="L1514" t="s">
        <v>309</v>
      </c>
      <c r="M1514" t="s">
        <v>1363</v>
      </c>
      <c r="N1514" t="s">
        <v>1364</v>
      </c>
      <c r="O1514" t="s">
        <v>459</v>
      </c>
      <c r="P1514" t="s">
        <v>353</v>
      </c>
      <c r="Q1514" t="s">
        <v>305</v>
      </c>
      <c r="R1514" t="s">
        <v>383</v>
      </c>
      <c r="S1514" t="s">
        <v>121</v>
      </c>
      <c r="T1514" t="s">
        <v>121</v>
      </c>
      <c r="U1514" t="s">
        <v>83</v>
      </c>
      <c r="V1514" t="s">
        <v>108</v>
      </c>
      <c r="W1514" t="s">
        <v>505</v>
      </c>
      <c r="X1514">
        <v>0</v>
      </c>
      <c r="Y1514">
        <v>0</v>
      </c>
      <c r="Z1514">
        <v>0</v>
      </c>
      <c r="AA1514">
        <v>0</v>
      </c>
      <c r="AB1514">
        <v>0</v>
      </c>
      <c r="AC1514">
        <v>1</v>
      </c>
      <c r="AD1514">
        <v>0</v>
      </c>
      <c r="AE1514">
        <v>0</v>
      </c>
      <c r="AF1514">
        <v>0</v>
      </c>
      <c r="AG1514">
        <v>0</v>
      </c>
      <c r="AH1514">
        <v>0</v>
      </c>
      <c r="AI1514">
        <v>0</v>
      </c>
      <c r="AJ1514">
        <v>0</v>
      </c>
      <c r="AK1514">
        <v>0</v>
      </c>
      <c r="AL1514">
        <v>0</v>
      </c>
      <c r="AM1514">
        <v>0</v>
      </c>
      <c r="AN1514">
        <v>0</v>
      </c>
      <c r="AO1514">
        <v>0</v>
      </c>
      <c r="AP1514" t="s">
        <v>345</v>
      </c>
      <c r="AQ1514">
        <v>1</v>
      </c>
      <c r="AR1514">
        <v>0</v>
      </c>
      <c r="AS1514">
        <v>0</v>
      </c>
      <c r="AT1514">
        <v>0</v>
      </c>
      <c r="AU1514">
        <v>0</v>
      </c>
      <c r="AV1514">
        <v>0</v>
      </c>
      <c r="AW1514">
        <v>0</v>
      </c>
      <c r="AX1514">
        <v>0</v>
      </c>
      <c r="AY1514" t="s">
        <v>345</v>
      </c>
      <c r="AZ1514">
        <v>1</v>
      </c>
      <c r="BA1514">
        <v>0</v>
      </c>
      <c r="BB1514">
        <v>0</v>
      </c>
      <c r="BC1514">
        <v>0</v>
      </c>
      <c r="BD1514">
        <v>0</v>
      </c>
      <c r="BE1514">
        <v>0</v>
      </c>
      <c r="BF1514">
        <v>0</v>
      </c>
      <c r="BG1514">
        <v>0</v>
      </c>
      <c r="BH1514">
        <v>0</v>
      </c>
      <c r="BK1514" t="s">
        <v>386</v>
      </c>
      <c r="BL1514" t="s">
        <v>131</v>
      </c>
      <c r="BM1514" t="s">
        <v>130</v>
      </c>
      <c r="BN1514" t="s">
        <v>118</v>
      </c>
      <c r="BO1514" t="s">
        <v>924</v>
      </c>
      <c r="BP1514">
        <v>0</v>
      </c>
      <c r="BQ1514">
        <v>0</v>
      </c>
      <c r="BR1514">
        <v>0</v>
      </c>
      <c r="BS1514">
        <v>0</v>
      </c>
      <c r="BT1514">
        <v>0</v>
      </c>
      <c r="BU1514">
        <v>1</v>
      </c>
      <c r="BV1514">
        <v>0</v>
      </c>
      <c r="BW1514">
        <v>0</v>
      </c>
      <c r="BX1514">
        <v>0</v>
      </c>
      <c r="BY1514">
        <v>0</v>
      </c>
      <c r="BZ1514">
        <v>0</v>
      </c>
      <c r="CA1514">
        <v>0</v>
      </c>
      <c r="CB1514">
        <v>0</v>
      </c>
      <c r="CC1514">
        <v>0</v>
      </c>
      <c r="CD1514">
        <v>0</v>
      </c>
      <c r="CE1514" t="s">
        <v>335</v>
      </c>
      <c r="CG1514" t="s">
        <v>335</v>
      </c>
      <c r="CI1514" t="s">
        <v>130</v>
      </c>
      <c r="CJ1514" t="s">
        <v>52</v>
      </c>
      <c r="CL1514" t="s">
        <v>52</v>
      </c>
      <c r="CN1514" t="s">
        <v>346</v>
      </c>
      <c r="CP1514">
        <v>5</v>
      </c>
      <c r="CS1514" t="s">
        <v>337</v>
      </c>
    </row>
    <row r="1515" spans="1:97" customFormat="1">
      <c r="A1515">
        <v>198910</v>
      </c>
      <c r="B1515" t="s">
        <v>356</v>
      </c>
      <c r="C1515" t="s">
        <v>322</v>
      </c>
      <c r="D1515">
        <v>1979</v>
      </c>
      <c r="E1515">
        <v>47</v>
      </c>
      <c r="F1515" t="s">
        <v>387</v>
      </c>
      <c r="G1515" t="s">
        <v>85</v>
      </c>
      <c r="H1515" t="s">
        <v>491</v>
      </c>
      <c r="I1515" t="s">
        <v>428</v>
      </c>
      <c r="J1515" t="s">
        <v>350</v>
      </c>
      <c r="K1515" s="329">
        <v>46114.541956018518</v>
      </c>
      <c r="L1515" t="s">
        <v>309</v>
      </c>
      <c r="M1515" t="s">
        <v>356</v>
      </c>
      <c r="N1515" t="s">
        <v>357</v>
      </c>
      <c r="O1515" t="s">
        <v>358</v>
      </c>
      <c r="P1515" t="s">
        <v>329</v>
      </c>
      <c r="R1515" t="s">
        <v>383</v>
      </c>
      <c r="S1515" t="s">
        <v>121</v>
      </c>
      <c r="T1515" t="s">
        <v>121</v>
      </c>
      <c r="U1515" t="s">
        <v>331</v>
      </c>
      <c r="V1515" t="s">
        <v>105</v>
      </c>
      <c r="W1515" t="s">
        <v>359</v>
      </c>
      <c r="X1515">
        <v>0</v>
      </c>
      <c r="Y1515">
        <v>0</v>
      </c>
      <c r="Z1515">
        <v>1</v>
      </c>
      <c r="AA1515">
        <v>0</v>
      </c>
      <c r="AB1515">
        <v>1</v>
      </c>
      <c r="AC1515">
        <v>0</v>
      </c>
      <c r="AD1515">
        <v>0</v>
      </c>
      <c r="AE1515">
        <v>0</v>
      </c>
      <c r="AF1515">
        <v>0</v>
      </c>
      <c r="AG1515">
        <v>0</v>
      </c>
      <c r="AH1515">
        <v>0</v>
      </c>
      <c r="AI1515">
        <v>0</v>
      </c>
      <c r="AJ1515">
        <v>0</v>
      </c>
      <c r="AK1515">
        <v>0</v>
      </c>
      <c r="AL1515">
        <v>0</v>
      </c>
      <c r="AM1515">
        <v>0</v>
      </c>
      <c r="AN1515">
        <v>0</v>
      </c>
      <c r="AO1515">
        <v>0</v>
      </c>
      <c r="AP1515" t="s">
        <v>333</v>
      </c>
      <c r="AQ1515">
        <v>0</v>
      </c>
      <c r="AR1515">
        <v>0</v>
      </c>
      <c r="AS1515">
        <v>1</v>
      </c>
      <c r="AT1515">
        <v>1</v>
      </c>
      <c r="AU1515">
        <v>0</v>
      </c>
      <c r="AV1515">
        <v>0</v>
      </c>
      <c r="AW1515">
        <v>0</v>
      </c>
      <c r="AX1515">
        <v>0</v>
      </c>
      <c r="AY1515" t="s">
        <v>604</v>
      </c>
      <c r="AZ1515">
        <v>0</v>
      </c>
      <c r="BA1515">
        <v>0</v>
      </c>
      <c r="BB1515">
        <v>0</v>
      </c>
      <c r="BC1515">
        <v>1</v>
      </c>
      <c r="BD1515">
        <v>0</v>
      </c>
      <c r="BE1515">
        <v>1</v>
      </c>
      <c r="BF1515">
        <v>0</v>
      </c>
      <c r="BG1515">
        <v>0</v>
      </c>
      <c r="BH1515">
        <v>0</v>
      </c>
      <c r="BI1515" t="s">
        <v>52</v>
      </c>
      <c r="BK1515" t="s">
        <v>386</v>
      </c>
      <c r="BL1515" t="s">
        <v>131</v>
      </c>
      <c r="BM1515" t="s">
        <v>130</v>
      </c>
      <c r="BN1515" t="s">
        <v>118</v>
      </c>
      <c r="BO1515" t="s">
        <v>924</v>
      </c>
      <c r="BP1515">
        <v>0</v>
      </c>
      <c r="BQ1515">
        <v>0</v>
      </c>
      <c r="BR1515">
        <v>0</v>
      </c>
      <c r="BS1515">
        <v>0</v>
      </c>
      <c r="BT1515">
        <v>0</v>
      </c>
      <c r="BU1515">
        <v>1</v>
      </c>
      <c r="BV1515">
        <v>0</v>
      </c>
      <c r="BW1515">
        <v>0</v>
      </c>
      <c r="BX1515">
        <v>0</v>
      </c>
      <c r="BY1515">
        <v>0</v>
      </c>
      <c r="BZ1515">
        <v>0</v>
      </c>
      <c r="CA1515">
        <v>0</v>
      </c>
      <c r="CB1515">
        <v>0</v>
      </c>
      <c r="CC1515">
        <v>0</v>
      </c>
      <c r="CD1515">
        <v>0</v>
      </c>
      <c r="CE1515" t="s">
        <v>335</v>
      </c>
      <c r="CG1515" t="s">
        <v>335</v>
      </c>
      <c r="CI1515" t="s">
        <v>128</v>
      </c>
      <c r="CJ1515" t="s">
        <v>52</v>
      </c>
      <c r="CL1515" t="s">
        <v>51</v>
      </c>
      <c r="CN1515" t="s">
        <v>336</v>
      </c>
      <c r="CP1515">
        <v>9</v>
      </c>
    </row>
    <row r="1516" spans="1:97" customFormat="1">
      <c r="A1516">
        <v>198906</v>
      </c>
      <c r="B1516" t="s">
        <v>1423</v>
      </c>
      <c r="C1516" t="s">
        <v>360</v>
      </c>
      <c r="D1516">
        <v>1976</v>
      </c>
      <c r="E1516">
        <v>50</v>
      </c>
      <c r="F1516" t="s">
        <v>58</v>
      </c>
      <c r="G1516" t="s">
        <v>86</v>
      </c>
      <c r="H1516" t="s">
        <v>701</v>
      </c>
      <c r="I1516" t="s">
        <v>478</v>
      </c>
      <c r="J1516" t="s">
        <v>350</v>
      </c>
      <c r="K1516" s="329">
        <v>46114.515694444446</v>
      </c>
      <c r="L1516" t="s">
        <v>309</v>
      </c>
      <c r="M1516" t="s">
        <v>506</v>
      </c>
      <c r="N1516" t="s">
        <v>932</v>
      </c>
      <c r="O1516" t="s">
        <v>507</v>
      </c>
      <c r="P1516" t="s">
        <v>342</v>
      </c>
      <c r="R1516" t="s">
        <v>383</v>
      </c>
      <c r="S1516" t="s">
        <v>121</v>
      </c>
      <c r="T1516" t="s">
        <v>121</v>
      </c>
      <c r="U1516" t="s">
        <v>331</v>
      </c>
      <c r="V1516" t="s">
        <v>112</v>
      </c>
      <c r="W1516" t="s">
        <v>663</v>
      </c>
      <c r="X1516">
        <v>0</v>
      </c>
      <c r="Y1516">
        <v>0</v>
      </c>
      <c r="Z1516">
        <v>0</v>
      </c>
      <c r="AA1516">
        <v>0</v>
      </c>
      <c r="AB1516">
        <v>0</v>
      </c>
      <c r="AC1516">
        <v>0</v>
      </c>
      <c r="AD1516">
        <v>0</v>
      </c>
      <c r="AE1516">
        <v>0</v>
      </c>
      <c r="AF1516">
        <v>0</v>
      </c>
      <c r="AG1516">
        <v>0</v>
      </c>
      <c r="AH1516">
        <v>0</v>
      </c>
      <c r="AI1516">
        <v>0</v>
      </c>
      <c r="AJ1516">
        <v>1</v>
      </c>
      <c r="AK1516">
        <v>0</v>
      </c>
      <c r="AL1516">
        <v>0</v>
      </c>
      <c r="AM1516">
        <v>0</v>
      </c>
      <c r="AN1516">
        <v>0</v>
      </c>
      <c r="AO1516">
        <v>0</v>
      </c>
      <c r="AP1516" t="s">
        <v>345</v>
      </c>
      <c r="AQ1516">
        <v>1</v>
      </c>
      <c r="AR1516">
        <v>0</v>
      </c>
      <c r="AS1516">
        <v>0</v>
      </c>
      <c r="AT1516">
        <v>0</v>
      </c>
      <c r="AU1516">
        <v>0</v>
      </c>
      <c r="AV1516">
        <v>0</v>
      </c>
      <c r="AW1516">
        <v>0</v>
      </c>
      <c r="AX1516">
        <v>0</v>
      </c>
      <c r="AY1516" t="s">
        <v>345</v>
      </c>
      <c r="AZ1516">
        <v>1</v>
      </c>
      <c r="BA1516">
        <v>0</v>
      </c>
      <c r="BB1516">
        <v>0</v>
      </c>
      <c r="BC1516">
        <v>0</v>
      </c>
      <c r="BD1516">
        <v>0</v>
      </c>
      <c r="BE1516">
        <v>0</v>
      </c>
      <c r="BF1516">
        <v>0</v>
      </c>
      <c r="BG1516">
        <v>0</v>
      </c>
      <c r="BH1516">
        <v>0</v>
      </c>
      <c r="BI1516" t="s">
        <v>51</v>
      </c>
      <c r="BJ1516" t="s">
        <v>3993</v>
      </c>
      <c r="BK1516" t="s">
        <v>386</v>
      </c>
      <c r="BL1516" t="s">
        <v>129</v>
      </c>
      <c r="BM1516" t="s">
        <v>129</v>
      </c>
      <c r="BN1516" t="s">
        <v>118</v>
      </c>
      <c r="BO1516" t="s">
        <v>373</v>
      </c>
      <c r="BP1516">
        <v>0</v>
      </c>
      <c r="BQ1516">
        <v>0</v>
      </c>
      <c r="BR1516">
        <v>0</v>
      </c>
      <c r="BS1516">
        <v>0</v>
      </c>
      <c r="BT1516">
        <v>0</v>
      </c>
      <c r="BU1516">
        <v>0</v>
      </c>
      <c r="BV1516">
        <v>0</v>
      </c>
      <c r="BW1516">
        <v>0</v>
      </c>
      <c r="BX1516">
        <v>0</v>
      </c>
      <c r="BY1516">
        <v>0</v>
      </c>
      <c r="BZ1516">
        <v>0</v>
      </c>
      <c r="CA1516">
        <v>0</v>
      </c>
      <c r="CB1516">
        <v>0</v>
      </c>
      <c r="CC1516">
        <v>0</v>
      </c>
      <c r="CD1516" t="s">
        <v>3994</v>
      </c>
      <c r="CE1516" t="s">
        <v>182</v>
      </c>
      <c r="CG1516" t="s">
        <v>236</v>
      </c>
      <c r="CI1516" t="s">
        <v>129</v>
      </c>
      <c r="CJ1516" t="s">
        <v>51</v>
      </c>
      <c r="CK1516" t="s">
        <v>3995</v>
      </c>
      <c r="CL1516" t="s">
        <v>51</v>
      </c>
      <c r="CN1516" t="s">
        <v>346</v>
      </c>
      <c r="CP1516">
        <v>8</v>
      </c>
      <c r="CQ1516" t="s">
        <v>3996</v>
      </c>
      <c r="CS1516" t="s">
        <v>337</v>
      </c>
    </row>
    <row r="1517" spans="1:97" customFormat="1">
      <c r="A1517">
        <v>198905</v>
      </c>
      <c r="B1517" t="s">
        <v>321</v>
      </c>
      <c r="C1517" t="s">
        <v>322</v>
      </c>
      <c r="D1517">
        <v>1966</v>
      </c>
      <c r="E1517">
        <v>60</v>
      </c>
      <c r="F1517" t="s">
        <v>339</v>
      </c>
      <c r="G1517" t="s">
        <v>84</v>
      </c>
      <c r="H1517" t="s">
        <v>1090</v>
      </c>
      <c r="I1517" t="s">
        <v>397</v>
      </c>
      <c r="J1517" t="s">
        <v>325</v>
      </c>
      <c r="K1517" s="329">
        <v>46114.514849537038</v>
      </c>
      <c r="L1517" t="s">
        <v>309</v>
      </c>
      <c r="M1517" t="s">
        <v>506</v>
      </c>
      <c r="N1517" t="s">
        <v>932</v>
      </c>
      <c r="O1517" t="s">
        <v>507</v>
      </c>
      <c r="P1517" t="s">
        <v>342</v>
      </c>
      <c r="R1517" t="s">
        <v>122</v>
      </c>
      <c r="S1517" t="s">
        <v>122</v>
      </c>
      <c r="T1517" t="s">
        <v>394</v>
      </c>
      <c r="U1517" t="s">
        <v>331</v>
      </c>
      <c r="V1517" t="s">
        <v>112</v>
      </c>
      <c r="W1517" t="s">
        <v>499</v>
      </c>
      <c r="X1517">
        <v>0</v>
      </c>
      <c r="Y1517">
        <v>0</v>
      </c>
      <c r="Z1517">
        <v>0</v>
      </c>
      <c r="AA1517">
        <v>0</v>
      </c>
      <c r="AB1517">
        <v>0</v>
      </c>
      <c r="AC1517">
        <v>0</v>
      </c>
      <c r="AD1517">
        <v>0</v>
      </c>
      <c r="AE1517">
        <v>0</v>
      </c>
      <c r="AF1517">
        <v>0</v>
      </c>
      <c r="AG1517">
        <v>0</v>
      </c>
      <c r="AH1517">
        <v>0</v>
      </c>
      <c r="AI1517">
        <v>0</v>
      </c>
      <c r="AJ1517">
        <v>0</v>
      </c>
      <c r="AK1517">
        <v>0</v>
      </c>
      <c r="AL1517">
        <v>1</v>
      </c>
      <c r="AM1517">
        <v>0</v>
      </c>
      <c r="AN1517">
        <v>0</v>
      </c>
      <c r="AO1517">
        <v>0</v>
      </c>
      <c r="AP1517" t="s">
        <v>345</v>
      </c>
      <c r="AQ1517">
        <v>1</v>
      </c>
      <c r="AR1517">
        <v>0</v>
      </c>
      <c r="AS1517">
        <v>0</v>
      </c>
      <c r="AT1517">
        <v>0</v>
      </c>
      <c r="AU1517">
        <v>0</v>
      </c>
      <c r="AV1517">
        <v>0</v>
      </c>
      <c r="AW1517">
        <v>0</v>
      </c>
      <c r="AX1517">
        <v>0</v>
      </c>
      <c r="AY1517" t="s">
        <v>345</v>
      </c>
      <c r="AZ1517">
        <v>1</v>
      </c>
      <c r="BA1517">
        <v>0</v>
      </c>
      <c r="BB1517">
        <v>0</v>
      </c>
      <c r="BC1517">
        <v>0</v>
      </c>
      <c r="BD1517">
        <v>0</v>
      </c>
      <c r="BE1517">
        <v>0</v>
      </c>
      <c r="BF1517">
        <v>0</v>
      </c>
      <c r="BG1517">
        <v>0</v>
      </c>
      <c r="BH1517">
        <v>0</v>
      </c>
      <c r="BI1517" t="s">
        <v>51</v>
      </c>
      <c r="BJ1517" t="s">
        <v>3997</v>
      </c>
      <c r="BK1517" t="s">
        <v>130</v>
      </c>
      <c r="BL1517" t="s">
        <v>130</v>
      </c>
      <c r="BM1517" t="s">
        <v>129</v>
      </c>
      <c r="BN1517" t="s">
        <v>120</v>
      </c>
      <c r="BO1517" t="s">
        <v>924</v>
      </c>
      <c r="BP1517">
        <v>0</v>
      </c>
      <c r="BQ1517">
        <v>0</v>
      </c>
      <c r="BR1517">
        <v>0</v>
      </c>
      <c r="BS1517">
        <v>0</v>
      </c>
      <c r="BT1517">
        <v>0</v>
      </c>
      <c r="BU1517">
        <v>1</v>
      </c>
      <c r="BV1517">
        <v>0</v>
      </c>
      <c r="BW1517">
        <v>0</v>
      </c>
      <c r="BX1517">
        <v>0</v>
      </c>
      <c r="BY1517">
        <v>0</v>
      </c>
      <c r="BZ1517">
        <v>0</v>
      </c>
      <c r="CA1517">
        <v>0</v>
      </c>
      <c r="CB1517">
        <v>0</v>
      </c>
      <c r="CC1517">
        <v>0</v>
      </c>
      <c r="CD1517">
        <v>0</v>
      </c>
      <c r="CE1517" t="s">
        <v>182</v>
      </c>
      <c r="CG1517" t="s">
        <v>179</v>
      </c>
      <c r="CI1517" t="s">
        <v>129</v>
      </c>
      <c r="CJ1517" t="s">
        <v>51</v>
      </c>
      <c r="CL1517" t="s">
        <v>51</v>
      </c>
      <c r="CN1517" t="s">
        <v>346</v>
      </c>
      <c r="CP1517">
        <v>7</v>
      </c>
      <c r="CS1517" t="s">
        <v>337</v>
      </c>
    </row>
    <row r="1518" spans="1:97" customFormat="1">
      <c r="A1518">
        <v>198889</v>
      </c>
      <c r="B1518" t="s">
        <v>356</v>
      </c>
      <c r="C1518" t="s">
        <v>360</v>
      </c>
      <c r="D1518">
        <v>1963</v>
      </c>
      <c r="E1518">
        <v>63</v>
      </c>
      <c r="F1518" t="s">
        <v>339</v>
      </c>
      <c r="G1518" t="s">
        <v>69</v>
      </c>
      <c r="H1518" t="s">
        <v>669</v>
      </c>
      <c r="I1518" t="s">
        <v>361</v>
      </c>
      <c r="J1518" t="s">
        <v>325</v>
      </c>
      <c r="K1518" s="329">
        <v>46114.513136574074</v>
      </c>
      <c r="L1518" t="s">
        <v>309</v>
      </c>
      <c r="M1518" t="s">
        <v>1363</v>
      </c>
      <c r="N1518" t="s">
        <v>1364</v>
      </c>
      <c r="O1518" t="s">
        <v>459</v>
      </c>
      <c r="P1518" t="s">
        <v>353</v>
      </c>
      <c r="Q1518" t="s">
        <v>305</v>
      </c>
      <c r="R1518" t="s">
        <v>123</v>
      </c>
      <c r="S1518" t="s">
        <v>123</v>
      </c>
      <c r="T1518" t="s">
        <v>330</v>
      </c>
      <c r="U1518" t="s">
        <v>331</v>
      </c>
      <c r="V1518" t="s">
        <v>107</v>
      </c>
      <c r="W1518" t="s">
        <v>384</v>
      </c>
      <c r="X1518">
        <v>0</v>
      </c>
      <c r="Y1518">
        <v>0</v>
      </c>
      <c r="Z1518">
        <v>0</v>
      </c>
      <c r="AA1518">
        <v>0</v>
      </c>
      <c r="AB1518">
        <v>1</v>
      </c>
      <c r="AC1518">
        <v>0</v>
      </c>
      <c r="AD1518">
        <v>0</v>
      </c>
      <c r="AE1518">
        <v>0</v>
      </c>
      <c r="AF1518">
        <v>0</v>
      </c>
      <c r="AG1518">
        <v>0</v>
      </c>
      <c r="AH1518">
        <v>0</v>
      </c>
      <c r="AI1518">
        <v>0</v>
      </c>
      <c r="AJ1518">
        <v>0</v>
      </c>
      <c r="AK1518">
        <v>0</v>
      </c>
      <c r="AL1518">
        <v>0</v>
      </c>
      <c r="AM1518">
        <v>0</v>
      </c>
      <c r="AN1518">
        <v>0</v>
      </c>
      <c r="AO1518">
        <v>0</v>
      </c>
      <c r="AP1518" t="s">
        <v>345</v>
      </c>
      <c r="AQ1518">
        <v>1</v>
      </c>
      <c r="AR1518">
        <v>0</v>
      </c>
      <c r="AS1518">
        <v>0</v>
      </c>
      <c r="AT1518">
        <v>0</v>
      </c>
      <c r="AU1518">
        <v>0</v>
      </c>
      <c r="AV1518">
        <v>0</v>
      </c>
      <c r="AW1518">
        <v>0</v>
      </c>
      <c r="AX1518">
        <v>0</v>
      </c>
      <c r="AY1518" t="s">
        <v>345</v>
      </c>
      <c r="AZ1518">
        <v>1</v>
      </c>
      <c r="BA1518">
        <v>0</v>
      </c>
      <c r="BB1518">
        <v>0</v>
      </c>
      <c r="BC1518">
        <v>0</v>
      </c>
      <c r="BD1518">
        <v>0</v>
      </c>
      <c r="BE1518">
        <v>0</v>
      </c>
      <c r="BF1518">
        <v>0</v>
      </c>
      <c r="BG1518">
        <v>0</v>
      </c>
      <c r="BH1518">
        <v>0</v>
      </c>
      <c r="BK1518" t="s">
        <v>132</v>
      </c>
      <c r="BL1518" t="s">
        <v>131</v>
      </c>
      <c r="BM1518" t="s">
        <v>132</v>
      </c>
      <c r="BN1518" t="s">
        <v>117</v>
      </c>
      <c r="BO1518" t="s">
        <v>928</v>
      </c>
      <c r="BP1518">
        <v>0</v>
      </c>
      <c r="BQ1518">
        <v>0</v>
      </c>
      <c r="BR1518">
        <v>0</v>
      </c>
      <c r="BS1518">
        <v>1</v>
      </c>
      <c r="BT1518">
        <v>0</v>
      </c>
      <c r="BU1518">
        <v>0</v>
      </c>
      <c r="BV1518">
        <v>0</v>
      </c>
      <c r="BW1518">
        <v>0</v>
      </c>
      <c r="BX1518">
        <v>0</v>
      </c>
      <c r="BY1518">
        <v>0</v>
      </c>
      <c r="BZ1518">
        <v>0</v>
      </c>
      <c r="CA1518">
        <v>0</v>
      </c>
      <c r="CB1518">
        <v>0</v>
      </c>
      <c r="CC1518">
        <v>0</v>
      </c>
      <c r="CD1518">
        <v>0</v>
      </c>
      <c r="CE1518" t="s">
        <v>335</v>
      </c>
      <c r="CG1518" t="s">
        <v>335</v>
      </c>
      <c r="CI1518" t="s">
        <v>128</v>
      </c>
      <c r="CJ1518" t="s">
        <v>53</v>
      </c>
      <c r="CL1518" t="s">
        <v>53</v>
      </c>
      <c r="CN1518" t="s">
        <v>346</v>
      </c>
      <c r="CP1518">
        <v>5</v>
      </c>
      <c r="CS1518" t="s">
        <v>347</v>
      </c>
    </row>
    <row r="1519" spans="1:97" customFormat="1">
      <c r="A1519">
        <v>198889</v>
      </c>
      <c r="B1519" t="s">
        <v>356</v>
      </c>
      <c r="C1519" t="s">
        <v>360</v>
      </c>
      <c r="D1519">
        <v>1963</v>
      </c>
      <c r="E1519">
        <v>63</v>
      </c>
      <c r="F1519" t="s">
        <v>339</v>
      </c>
      <c r="G1519" t="s">
        <v>69</v>
      </c>
      <c r="H1519" t="s">
        <v>669</v>
      </c>
      <c r="I1519" t="s">
        <v>361</v>
      </c>
      <c r="J1519" t="s">
        <v>325</v>
      </c>
      <c r="K1519" s="329">
        <v>46114.511562500003</v>
      </c>
      <c r="L1519" t="s">
        <v>309</v>
      </c>
      <c r="M1519" t="s">
        <v>356</v>
      </c>
      <c r="N1519" t="s">
        <v>357</v>
      </c>
      <c r="O1519" t="s">
        <v>358</v>
      </c>
      <c r="P1519" t="s">
        <v>329</v>
      </c>
      <c r="R1519" t="s">
        <v>123</v>
      </c>
      <c r="S1519" t="s">
        <v>123</v>
      </c>
      <c r="T1519" t="s">
        <v>330</v>
      </c>
      <c r="U1519" t="s">
        <v>331</v>
      </c>
      <c r="V1519" t="s">
        <v>107</v>
      </c>
      <c r="W1519" t="s">
        <v>521</v>
      </c>
      <c r="X1519">
        <v>0</v>
      </c>
      <c r="Y1519">
        <v>1</v>
      </c>
      <c r="Z1519">
        <v>0</v>
      </c>
      <c r="AA1519">
        <v>0</v>
      </c>
      <c r="AB1519">
        <v>1</v>
      </c>
      <c r="AC1519">
        <v>0</v>
      </c>
      <c r="AD1519">
        <v>0</v>
      </c>
      <c r="AE1519">
        <v>0</v>
      </c>
      <c r="AF1519">
        <v>0</v>
      </c>
      <c r="AG1519">
        <v>0</v>
      </c>
      <c r="AH1519">
        <v>0</v>
      </c>
      <c r="AI1519">
        <v>0</v>
      </c>
      <c r="AJ1519">
        <v>0</v>
      </c>
      <c r="AK1519">
        <v>0</v>
      </c>
      <c r="AL1519">
        <v>0</v>
      </c>
      <c r="AM1519">
        <v>0</v>
      </c>
      <c r="AN1519">
        <v>0</v>
      </c>
      <c r="AO1519">
        <v>0</v>
      </c>
      <c r="AP1519" t="s">
        <v>345</v>
      </c>
      <c r="AQ1519">
        <v>1</v>
      </c>
      <c r="AR1519">
        <v>0</v>
      </c>
      <c r="AS1519">
        <v>0</v>
      </c>
      <c r="AT1519">
        <v>0</v>
      </c>
      <c r="AU1519">
        <v>0</v>
      </c>
      <c r="AV1519">
        <v>0</v>
      </c>
      <c r="AW1519">
        <v>0</v>
      </c>
      <c r="AX1519">
        <v>0</v>
      </c>
      <c r="AY1519" t="s">
        <v>345</v>
      </c>
      <c r="AZ1519">
        <v>1</v>
      </c>
      <c r="BA1519">
        <v>0</v>
      </c>
      <c r="BB1519">
        <v>0</v>
      </c>
      <c r="BC1519">
        <v>0</v>
      </c>
      <c r="BD1519">
        <v>0</v>
      </c>
      <c r="BE1519">
        <v>0</v>
      </c>
      <c r="BF1519">
        <v>0</v>
      </c>
      <c r="BG1519">
        <v>0</v>
      </c>
      <c r="BH1519">
        <v>0</v>
      </c>
      <c r="BI1519" t="s">
        <v>51</v>
      </c>
      <c r="BJ1519" t="s">
        <v>3998</v>
      </c>
      <c r="BK1519" t="s">
        <v>132</v>
      </c>
      <c r="BL1519" t="s">
        <v>131</v>
      </c>
      <c r="BM1519" t="s">
        <v>132</v>
      </c>
      <c r="BN1519" t="s">
        <v>118</v>
      </c>
      <c r="BO1519" t="s">
        <v>928</v>
      </c>
      <c r="BP1519">
        <v>0</v>
      </c>
      <c r="BQ1519">
        <v>0</v>
      </c>
      <c r="BR1519">
        <v>0</v>
      </c>
      <c r="BS1519">
        <v>1</v>
      </c>
      <c r="BT1519">
        <v>0</v>
      </c>
      <c r="BU1519">
        <v>0</v>
      </c>
      <c r="BV1519">
        <v>0</v>
      </c>
      <c r="BW1519">
        <v>0</v>
      </c>
      <c r="BX1519">
        <v>0</v>
      </c>
      <c r="BY1519">
        <v>0</v>
      </c>
      <c r="BZ1519">
        <v>0</v>
      </c>
      <c r="CA1519">
        <v>0</v>
      </c>
      <c r="CB1519">
        <v>0</v>
      </c>
      <c r="CC1519">
        <v>0</v>
      </c>
      <c r="CD1519">
        <v>0</v>
      </c>
      <c r="CE1519" t="s">
        <v>335</v>
      </c>
      <c r="CG1519" t="s">
        <v>335</v>
      </c>
      <c r="CI1519" t="s">
        <v>129</v>
      </c>
      <c r="CJ1519" t="s">
        <v>51</v>
      </c>
      <c r="CK1519" t="s">
        <v>3999</v>
      </c>
      <c r="CL1519" t="s">
        <v>51</v>
      </c>
      <c r="CN1519" t="s">
        <v>346</v>
      </c>
      <c r="CP1519">
        <v>10</v>
      </c>
      <c r="CQ1519" t="s">
        <v>609</v>
      </c>
      <c r="CS1519" t="s">
        <v>347</v>
      </c>
    </row>
    <row r="1520" spans="1:97" customFormat="1">
      <c r="A1520">
        <v>166357</v>
      </c>
      <c r="B1520" t="s">
        <v>658</v>
      </c>
      <c r="C1520" t="s">
        <v>360</v>
      </c>
      <c r="D1520">
        <v>1992</v>
      </c>
      <c r="E1520">
        <v>34</v>
      </c>
      <c r="F1520" t="s">
        <v>57</v>
      </c>
      <c r="G1520" t="s">
        <v>49</v>
      </c>
      <c r="H1520" t="s">
        <v>642</v>
      </c>
      <c r="I1520" t="s">
        <v>324</v>
      </c>
      <c r="J1520" t="s">
        <v>350</v>
      </c>
      <c r="K1520" s="329">
        <v>46114.509675925925</v>
      </c>
      <c r="L1520" t="s">
        <v>309</v>
      </c>
      <c r="M1520" t="s">
        <v>570</v>
      </c>
      <c r="N1520" t="s">
        <v>571</v>
      </c>
      <c r="O1520" t="s">
        <v>442</v>
      </c>
      <c r="P1520" t="s">
        <v>405</v>
      </c>
      <c r="R1520" t="s">
        <v>383</v>
      </c>
      <c r="S1520" t="s">
        <v>121</v>
      </c>
      <c r="T1520" t="s">
        <v>121</v>
      </c>
      <c r="U1520" t="s">
        <v>331</v>
      </c>
      <c r="V1520" t="s">
        <v>105</v>
      </c>
      <c r="W1520" t="s">
        <v>470</v>
      </c>
      <c r="X1520">
        <v>0</v>
      </c>
      <c r="Y1520">
        <v>0</v>
      </c>
      <c r="Z1520">
        <v>1</v>
      </c>
      <c r="AA1520">
        <v>0</v>
      </c>
      <c r="AB1520">
        <v>0</v>
      </c>
      <c r="AC1520">
        <v>0</v>
      </c>
      <c r="AD1520">
        <v>0</v>
      </c>
      <c r="AE1520">
        <v>0</v>
      </c>
      <c r="AF1520">
        <v>0</v>
      </c>
      <c r="AG1520">
        <v>0</v>
      </c>
      <c r="AH1520">
        <v>0</v>
      </c>
      <c r="AI1520">
        <v>0</v>
      </c>
      <c r="AJ1520">
        <v>0</v>
      </c>
      <c r="AK1520">
        <v>0</v>
      </c>
      <c r="AL1520">
        <v>0</v>
      </c>
      <c r="AM1520">
        <v>0</v>
      </c>
      <c r="AN1520">
        <v>0</v>
      </c>
      <c r="AO1520">
        <v>0</v>
      </c>
      <c r="AP1520" t="s">
        <v>345</v>
      </c>
      <c r="AQ1520">
        <v>1</v>
      </c>
      <c r="AR1520">
        <v>0</v>
      </c>
      <c r="AS1520">
        <v>0</v>
      </c>
      <c r="AT1520">
        <v>0</v>
      </c>
      <c r="AU1520">
        <v>0</v>
      </c>
      <c r="AV1520">
        <v>0</v>
      </c>
      <c r="AW1520">
        <v>0</v>
      </c>
      <c r="AX1520">
        <v>0</v>
      </c>
      <c r="AY1520" t="s">
        <v>345</v>
      </c>
      <c r="AZ1520">
        <v>1</v>
      </c>
      <c r="BA1520">
        <v>0</v>
      </c>
      <c r="BB1520">
        <v>0</v>
      </c>
      <c r="BC1520">
        <v>0</v>
      </c>
      <c r="BD1520">
        <v>0</v>
      </c>
      <c r="BE1520">
        <v>0</v>
      </c>
      <c r="BF1520">
        <v>0</v>
      </c>
      <c r="BG1520">
        <v>0</v>
      </c>
      <c r="BH1520">
        <v>0</v>
      </c>
      <c r="BI1520" t="s">
        <v>52</v>
      </c>
      <c r="BK1520" t="s">
        <v>127</v>
      </c>
      <c r="BL1520" t="s">
        <v>127</v>
      </c>
      <c r="BM1520" t="s">
        <v>127</v>
      </c>
      <c r="BN1520" t="s">
        <v>118</v>
      </c>
      <c r="BO1520" t="s">
        <v>922</v>
      </c>
      <c r="BP1520">
        <v>1</v>
      </c>
      <c r="BQ1520">
        <v>0</v>
      </c>
      <c r="BR1520">
        <v>0</v>
      </c>
      <c r="BS1520">
        <v>0</v>
      </c>
      <c r="BT1520">
        <v>0</v>
      </c>
      <c r="BU1520">
        <v>0</v>
      </c>
      <c r="BV1520">
        <v>0</v>
      </c>
      <c r="BW1520">
        <v>0</v>
      </c>
      <c r="BX1520">
        <v>0</v>
      </c>
      <c r="BY1520">
        <v>0</v>
      </c>
      <c r="BZ1520">
        <v>0</v>
      </c>
      <c r="CA1520">
        <v>0</v>
      </c>
      <c r="CB1520">
        <v>0</v>
      </c>
      <c r="CC1520">
        <v>0</v>
      </c>
      <c r="CD1520">
        <v>0</v>
      </c>
      <c r="CE1520" t="s">
        <v>335</v>
      </c>
      <c r="CG1520" t="s">
        <v>335</v>
      </c>
      <c r="CI1520" t="s">
        <v>127</v>
      </c>
      <c r="CJ1520" t="s">
        <v>52</v>
      </c>
      <c r="CL1520" t="s">
        <v>52</v>
      </c>
      <c r="CN1520" t="s">
        <v>346</v>
      </c>
      <c r="CP1520">
        <v>7</v>
      </c>
    </row>
    <row r="1521" spans="1:98" customFormat="1">
      <c r="A1521">
        <v>198876</v>
      </c>
      <c r="B1521" t="s">
        <v>356</v>
      </c>
      <c r="C1521" t="s">
        <v>322</v>
      </c>
      <c r="D1521">
        <v>1962</v>
      </c>
      <c r="E1521">
        <v>64</v>
      </c>
      <c r="F1521" t="s">
        <v>339</v>
      </c>
      <c r="G1521" t="s">
        <v>69</v>
      </c>
      <c r="H1521" t="s">
        <v>669</v>
      </c>
      <c r="I1521" t="s">
        <v>424</v>
      </c>
      <c r="J1521" t="s">
        <v>325</v>
      </c>
      <c r="K1521" s="329">
        <v>46114.508252314816</v>
      </c>
      <c r="L1521" t="s">
        <v>309</v>
      </c>
      <c r="M1521" t="s">
        <v>1363</v>
      </c>
      <c r="N1521" t="s">
        <v>1364</v>
      </c>
      <c r="O1521" t="s">
        <v>459</v>
      </c>
      <c r="P1521" t="s">
        <v>353</v>
      </c>
      <c r="Q1521" t="s">
        <v>305</v>
      </c>
      <c r="R1521" t="s">
        <v>123</v>
      </c>
      <c r="S1521" t="s">
        <v>123</v>
      </c>
      <c r="T1521" t="s">
        <v>330</v>
      </c>
      <c r="U1521" t="s">
        <v>331</v>
      </c>
      <c r="V1521" t="s">
        <v>107</v>
      </c>
      <c r="W1521" t="s">
        <v>384</v>
      </c>
      <c r="X1521">
        <v>0</v>
      </c>
      <c r="Y1521">
        <v>0</v>
      </c>
      <c r="Z1521">
        <v>0</v>
      </c>
      <c r="AA1521">
        <v>0</v>
      </c>
      <c r="AB1521">
        <v>1</v>
      </c>
      <c r="AC1521">
        <v>0</v>
      </c>
      <c r="AD1521">
        <v>0</v>
      </c>
      <c r="AE1521">
        <v>0</v>
      </c>
      <c r="AF1521">
        <v>0</v>
      </c>
      <c r="AG1521">
        <v>0</v>
      </c>
      <c r="AH1521">
        <v>0</v>
      </c>
      <c r="AI1521">
        <v>0</v>
      </c>
      <c r="AJ1521">
        <v>0</v>
      </c>
      <c r="AK1521">
        <v>0</v>
      </c>
      <c r="AL1521">
        <v>0</v>
      </c>
      <c r="AM1521">
        <v>0</v>
      </c>
      <c r="AN1521">
        <v>0</v>
      </c>
      <c r="AO1521">
        <v>0</v>
      </c>
      <c r="AP1521" t="s">
        <v>345</v>
      </c>
      <c r="AQ1521">
        <v>1</v>
      </c>
      <c r="AR1521">
        <v>0</v>
      </c>
      <c r="AS1521">
        <v>0</v>
      </c>
      <c r="AT1521">
        <v>0</v>
      </c>
      <c r="AU1521">
        <v>0</v>
      </c>
      <c r="AV1521">
        <v>0</v>
      </c>
      <c r="AW1521">
        <v>0</v>
      </c>
      <c r="AX1521">
        <v>0</v>
      </c>
      <c r="AY1521" t="s">
        <v>345</v>
      </c>
      <c r="AZ1521">
        <v>1</v>
      </c>
      <c r="BA1521">
        <v>0</v>
      </c>
      <c r="BB1521">
        <v>0</v>
      </c>
      <c r="BC1521">
        <v>0</v>
      </c>
      <c r="BD1521">
        <v>0</v>
      </c>
      <c r="BE1521">
        <v>0</v>
      </c>
      <c r="BF1521">
        <v>0</v>
      </c>
      <c r="BG1521">
        <v>0</v>
      </c>
      <c r="BH1521">
        <v>0</v>
      </c>
      <c r="BK1521" t="s">
        <v>135</v>
      </c>
      <c r="BL1521" t="s">
        <v>131</v>
      </c>
      <c r="BM1521" t="s">
        <v>133</v>
      </c>
      <c r="BN1521" t="s">
        <v>117</v>
      </c>
      <c r="BO1521" t="s">
        <v>373</v>
      </c>
      <c r="BP1521">
        <v>0</v>
      </c>
      <c r="BQ1521">
        <v>0</v>
      </c>
      <c r="BR1521">
        <v>0</v>
      </c>
      <c r="BS1521">
        <v>0</v>
      </c>
      <c r="BT1521">
        <v>0</v>
      </c>
      <c r="BU1521">
        <v>0</v>
      </c>
      <c r="BV1521">
        <v>0</v>
      </c>
      <c r="BW1521">
        <v>0</v>
      </c>
      <c r="BX1521">
        <v>0</v>
      </c>
      <c r="BY1521">
        <v>0</v>
      </c>
      <c r="BZ1521">
        <v>0</v>
      </c>
      <c r="CA1521">
        <v>0</v>
      </c>
      <c r="CB1521">
        <v>0</v>
      </c>
      <c r="CC1521">
        <v>0</v>
      </c>
      <c r="CD1521" t="s">
        <v>3969</v>
      </c>
      <c r="CE1521" t="s">
        <v>146</v>
      </c>
      <c r="CG1521" t="s">
        <v>335</v>
      </c>
      <c r="CI1521" t="s">
        <v>128</v>
      </c>
      <c r="CJ1521" t="s">
        <v>52</v>
      </c>
      <c r="CK1521" t="s">
        <v>4000</v>
      </c>
      <c r="CL1521" t="s">
        <v>52</v>
      </c>
      <c r="CN1521" t="s">
        <v>346</v>
      </c>
      <c r="CP1521">
        <v>5</v>
      </c>
      <c r="CS1521" t="s">
        <v>347</v>
      </c>
    </row>
    <row r="1522" spans="1:98" customFormat="1">
      <c r="A1522">
        <v>198883</v>
      </c>
      <c r="B1522" t="s">
        <v>321</v>
      </c>
      <c r="C1522" t="s">
        <v>322</v>
      </c>
      <c r="D1522">
        <v>1967</v>
      </c>
      <c r="E1522">
        <v>59</v>
      </c>
      <c r="F1522" t="s">
        <v>58</v>
      </c>
      <c r="G1522" t="s">
        <v>77</v>
      </c>
      <c r="H1522" t="s">
        <v>1694</v>
      </c>
      <c r="I1522" t="s">
        <v>397</v>
      </c>
      <c r="J1522" t="s">
        <v>350</v>
      </c>
      <c r="K1522" s="329">
        <v>46114.48096064815</v>
      </c>
      <c r="L1522" t="s">
        <v>309</v>
      </c>
      <c r="M1522" t="s">
        <v>445</v>
      </c>
      <c r="N1522" t="s">
        <v>447</v>
      </c>
      <c r="O1522" t="s">
        <v>328</v>
      </c>
      <c r="P1522" t="s">
        <v>329</v>
      </c>
      <c r="R1522" t="s">
        <v>123</v>
      </c>
      <c r="S1522" t="s">
        <v>123</v>
      </c>
      <c r="T1522" t="s">
        <v>330</v>
      </c>
      <c r="U1522" t="s">
        <v>331</v>
      </c>
      <c r="V1522" t="s">
        <v>105</v>
      </c>
      <c r="W1522" t="s">
        <v>505</v>
      </c>
      <c r="X1522">
        <v>0</v>
      </c>
      <c r="Y1522">
        <v>0</v>
      </c>
      <c r="Z1522">
        <v>0</v>
      </c>
      <c r="AA1522">
        <v>0</v>
      </c>
      <c r="AB1522">
        <v>0</v>
      </c>
      <c r="AC1522">
        <v>1</v>
      </c>
      <c r="AD1522">
        <v>0</v>
      </c>
      <c r="AE1522">
        <v>0</v>
      </c>
      <c r="AF1522">
        <v>0</v>
      </c>
      <c r="AG1522">
        <v>0</v>
      </c>
      <c r="AH1522">
        <v>0</v>
      </c>
      <c r="AI1522">
        <v>0</v>
      </c>
      <c r="AJ1522">
        <v>0</v>
      </c>
      <c r="AK1522">
        <v>0</v>
      </c>
      <c r="AL1522">
        <v>0</v>
      </c>
      <c r="AM1522">
        <v>0</v>
      </c>
      <c r="AN1522">
        <v>0</v>
      </c>
      <c r="AO1522">
        <v>0</v>
      </c>
      <c r="AP1522" t="s">
        <v>510</v>
      </c>
      <c r="AQ1522">
        <v>0</v>
      </c>
      <c r="AR1522">
        <v>0</v>
      </c>
      <c r="AS1522">
        <v>1</v>
      </c>
      <c r="AT1522">
        <v>0</v>
      </c>
      <c r="AU1522">
        <v>0</v>
      </c>
      <c r="AV1522">
        <v>0</v>
      </c>
      <c r="AW1522">
        <v>0</v>
      </c>
      <c r="AX1522">
        <v>0</v>
      </c>
      <c r="AY1522" t="s">
        <v>464</v>
      </c>
      <c r="AZ1522">
        <v>0</v>
      </c>
      <c r="BA1522">
        <v>0</v>
      </c>
      <c r="BB1522">
        <v>0</v>
      </c>
      <c r="BC1522">
        <v>1</v>
      </c>
      <c r="BD1522">
        <v>0</v>
      </c>
      <c r="BE1522">
        <v>0</v>
      </c>
      <c r="BF1522">
        <v>0</v>
      </c>
      <c r="BG1522">
        <v>0</v>
      </c>
      <c r="BH1522">
        <v>0</v>
      </c>
      <c r="BI1522" t="s">
        <v>52</v>
      </c>
      <c r="BK1522" t="s">
        <v>132</v>
      </c>
      <c r="BL1522" t="s">
        <v>132</v>
      </c>
      <c r="BM1522" t="s">
        <v>131</v>
      </c>
      <c r="BN1522" t="s">
        <v>118</v>
      </c>
      <c r="BO1522" t="s">
        <v>924</v>
      </c>
      <c r="BP1522">
        <v>0</v>
      </c>
      <c r="BQ1522">
        <v>0</v>
      </c>
      <c r="BR1522">
        <v>0</v>
      </c>
      <c r="BS1522">
        <v>0</v>
      </c>
      <c r="BT1522">
        <v>0</v>
      </c>
      <c r="BU1522">
        <v>1</v>
      </c>
      <c r="BV1522">
        <v>0</v>
      </c>
      <c r="BW1522">
        <v>0</v>
      </c>
      <c r="BX1522">
        <v>0</v>
      </c>
      <c r="BY1522">
        <v>0</v>
      </c>
      <c r="BZ1522">
        <v>0</v>
      </c>
      <c r="CA1522">
        <v>0</v>
      </c>
      <c r="CB1522">
        <v>0</v>
      </c>
      <c r="CC1522">
        <v>0</v>
      </c>
      <c r="CD1522">
        <v>0</v>
      </c>
      <c r="CE1522" t="s">
        <v>167</v>
      </c>
      <c r="CG1522" t="s">
        <v>335</v>
      </c>
      <c r="CI1522" t="s">
        <v>130</v>
      </c>
      <c r="CJ1522" t="s">
        <v>52</v>
      </c>
      <c r="CL1522" t="s">
        <v>53</v>
      </c>
      <c r="CN1522" t="s">
        <v>346</v>
      </c>
      <c r="CP1522">
        <v>7</v>
      </c>
      <c r="CS1522" t="s">
        <v>347</v>
      </c>
    </row>
    <row r="1523" spans="1:98" customFormat="1">
      <c r="A1523">
        <v>198903</v>
      </c>
      <c r="B1523" t="s">
        <v>321</v>
      </c>
      <c r="C1523" t="s">
        <v>360</v>
      </c>
      <c r="D1523">
        <v>1967</v>
      </c>
      <c r="E1523">
        <v>59</v>
      </c>
      <c r="F1523" t="s">
        <v>58</v>
      </c>
      <c r="G1523" t="s">
        <v>75</v>
      </c>
      <c r="H1523" t="s">
        <v>1586</v>
      </c>
      <c r="I1523" t="s">
        <v>397</v>
      </c>
      <c r="J1523" t="s">
        <v>350</v>
      </c>
      <c r="K1523" s="329">
        <v>46114.472199074073</v>
      </c>
      <c r="L1523" t="s">
        <v>309</v>
      </c>
      <c r="M1523" t="s">
        <v>356</v>
      </c>
      <c r="N1523" t="s">
        <v>357</v>
      </c>
      <c r="O1523" t="s">
        <v>358</v>
      </c>
      <c r="P1523" t="s">
        <v>329</v>
      </c>
      <c r="R1523" t="s">
        <v>383</v>
      </c>
      <c r="S1523" t="s">
        <v>121</v>
      </c>
      <c r="T1523" t="s">
        <v>121</v>
      </c>
      <c r="U1523" t="s">
        <v>331</v>
      </c>
      <c r="V1523" t="s">
        <v>105</v>
      </c>
      <c r="W1523" t="s">
        <v>384</v>
      </c>
      <c r="X1523">
        <v>0</v>
      </c>
      <c r="Y1523">
        <v>0</v>
      </c>
      <c r="Z1523">
        <v>0</v>
      </c>
      <c r="AA1523">
        <v>0</v>
      </c>
      <c r="AB1523">
        <v>1</v>
      </c>
      <c r="AC1523">
        <v>0</v>
      </c>
      <c r="AD1523">
        <v>0</v>
      </c>
      <c r="AE1523">
        <v>0</v>
      </c>
      <c r="AF1523">
        <v>0</v>
      </c>
      <c r="AG1523">
        <v>0</v>
      </c>
      <c r="AH1523">
        <v>0</v>
      </c>
      <c r="AI1523">
        <v>0</v>
      </c>
      <c r="AJ1523">
        <v>0</v>
      </c>
      <c r="AK1523">
        <v>0</v>
      </c>
      <c r="AL1523">
        <v>0</v>
      </c>
      <c r="AM1523">
        <v>0</v>
      </c>
      <c r="AN1523">
        <v>0</v>
      </c>
      <c r="AO1523">
        <v>0</v>
      </c>
      <c r="AP1523" t="s">
        <v>510</v>
      </c>
      <c r="AQ1523">
        <v>0</v>
      </c>
      <c r="AR1523">
        <v>0</v>
      </c>
      <c r="AS1523">
        <v>1</v>
      </c>
      <c r="AT1523">
        <v>0</v>
      </c>
      <c r="AU1523">
        <v>0</v>
      </c>
      <c r="AV1523">
        <v>0</v>
      </c>
      <c r="AW1523">
        <v>0</v>
      </c>
      <c r="AX1523">
        <v>0</v>
      </c>
      <c r="AY1523" t="s">
        <v>608</v>
      </c>
      <c r="AZ1523">
        <v>0</v>
      </c>
      <c r="BA1523">
        <v>0</v>
      </c>
      <c r="BB1523">
        <v>0</v>
      </c>
      <c r="BC1523">
        <v>0</v>
      </c>
      <c r="BD1523">
        <v>0</v>
      </c>
      <c r="BE1523">
        <v>1</v>
      </c>
      <c r="BF1523">
        <v>0</v>
      </c>
      <c r="BG1523">
        <v>0</v>
      </c>
      <c r="BH1523">
        <v>0</v>
      </c>
      <c r="BI1523" t="s">
        <v>51</v>
      </c>
      <c r="BJ1523" t="s">
        <v>4001</v>
      </c>
      <c r="BK1523" t="s">
        <v>386</v>
      </c>
      <c r="BL1523" t="s">
        <v>386</v>
      </c>
      <c r="BM1523" t="s">
        <v>130</v>
      </c>
      <c r="BN1523" t="s">
        <v>118</v>
      </c>
      <c r="BO1523" t="s">
        <v>924</v>
      </c>
      <c r="BP1523">
        <v>0</v>
      </c>
      <c r="BQ1523">
        <v>0</v>
      </c>
      <c r="BR1523">
        <v>0</v>
      </c>
      <c r="BS1523">
        <v>0</v>
      </c>
      <c r="BT1523">
        <v>0</v>
      </c>
      <c r="BU1523">
        <v>1</v>
      </c>
      <c r="BV1523">
        <v>0</v>
      </c>
      <c r="BW1523">
        <v>0</v>
      </c>
      <c r="BX1523">
        <v>0</v>
      </c>
      <c r="BY1523">
        <v>0</v>
      </c>
      <c r="BZ1523">
        <v>0</v>
      </c>
      <c r="CA1523">
        <v>0</v>
      </c>
      <c r="CB1523">
        <v>0</v>
      </c>
      <c r="CC1523">
        <v>0</v>
      </c>
      <c r="CD1523">
        <v>0</v>
      </c>
      <c r="CE1523" t="s">
        <v>227</v>
      </c>
      <c r="CG1523" t="s">
        <v>335</v>
      </c>
      <c r="CH1523" t="s">
        <v>1516</v>
      </c>
      <c r="CI1523" t="s">
        <v>130</v>
      </c>
      <c r="CJ1523" t="s">
        <v>51</v>
      </c>
      <c r="CK1523" t="s">
        <v>4002</v>
      </c>
      <c r="CL1523" t="s">
        <v>52</v>
      </c>
      <c r="CN1523" t="s">
        <v>346</v>
      </c>
      <c r="CP1523">
        <v>8</v>
      </c>
      <c r="CS1523" t="s">
        <v>337</v>
      </c>
    </row>
    <row r="1524" spans="1:98" customFormat="1">
      <c r="A1524">
        <v>198905</v>
      </c>
      <c r="B1524" t="s">
        <v>321</v>
      </c>
      <c r="C1524" t="s">
        <v>322</v>
      </c>
      <c r="D1524">
        <v>1966</v>
      </c>
      <c r="E1524">
        <v>60</v>
      </c>
      <c r="F1524" t="s">
        <v>339</v>
      </c>
      <c r="G1524" t="s">
        <v>84</v>
      </c>
      <c r="H1524" t="s">
        <v>1090</v>
      </c>
      <c r="I1524" t="s">
        <v>397</v>
      </c>
      <c r="J1524" t="s">
        <v>325</v>
      </c>
      <c r="K1524" s="329">
        <v>46114.430520833332</v>
      </c>
      <c r="L1524" t="s">
        <v>309</v>
      </c>
      <c r="M1524" t="s">
        <v>1423</v>
      </c>
      <c r="N1524" t="s">
        <v>1424</v>
      </c>
      <c r="O1524" t="s">
        <v>507</v>
      </c>
      <c r="P1524" t="s">
        <v>342</v>
      </c>
      <c r="R1524" t="s">
        <v>122</v>
      </c>
      <c r="S1524" t="s">
        <v>122</v>
      </c>
      <c r="T1524" t="s">
        <v>394</v>
      </c>
      <c r="U1524" t="s">
        <v>331</v>
      </c>
      <c r="V1524" t="s">
        <v>112</v>
      </c>
      <c r="W1524" t="s">
        <v>4003</v>
      </c>
      <c r="X1524">
        <v>0</v>
      </c>
      <c r="Y1524">
        <v>0</v>
      </c>
      <c r="Z1524">
        <v>0</v>
      </c>
      <c r="AA1524">
        <v>0</v>
      </c>
      <c r="AB1524">
        <v>0</v>
      </c>
      <c r="AC1524">
        <v>0</v>
      </c>
      <c r="AD1524">
        <v>0</v>
      </c>
      <c r="AE1524">
        <v>0</v>
      </c>
      <c r="AF1524">
        <v>0</v>
      </c>
      <c r="AG1524">
        <v>1</v>
      </c>
      <c r="AH1524">
        <v>0</v>
      </c>
      <c r="AI1524">
        <v>0</v>
      </c>
      <c r="AJ1524">
        <v>1</v>
      </c>
      <c r="AK1524">
        <v>0</v>
      </c>
      <c r="AL1524">
        <v>1</v>
      </c>
      <c r="AM1524">
        <v>0</v>
      </c>
      <c r="AN1524">
        <v>0</v>
      </c>
      <c r="AO1524">
        <v>0</v>
      </c>
      <c r="AP1524" t="s">
        <v>345</v>
      </c>
      <c r="AQ1524">
        <v>1</v>
      </c>
      <c r="AR1524">
        <v>0</v>
      </c>
      <c r="AS1524">
        <v>0</v>
      </c>
      <c r="AT1524">
        <v>0</v>
      </c>
      <c r="AU1524">
        <v>0</v>
      </c>
      <c r="AV1524">
        <v>0</v>
      </c>
      <c r="AW1524">
        <v>0</v>
      </c>
      <c r="AX1524">
        <v>0</v>
      </c>
      <c r="AY1524" t="s">
        <v>345</v>
      </c>
      <c r="AZ1524">
        <v>1</v>
      </c>
      <c r="BA1524">
        <v>0</v>
      </c>
      <c r="BB1524">
        <v>0</v>
      </c>
      <c r="BC1524">
        <v>0</v>
      </c>
      <c r="BD1524">
        <v>0</v>
      </c>
      <c r="BE1524">
        <v>0</v>
      </c>
      <c r="BF1524">
        <v>0</v>
      </c>
      <c r="BG1524">
        <v>0</v>
      </c>
      <c r="BH1524">
        <v>0</v>
      </c>
      <c r="BK1524" t="s">
        <v>130</v>
      </c>
      <c r="BL1524" t="s">
        <v>130</v>
      </c>
      <c r="BM1524" t="s">
        <v>129</v>
      </c>
      <c r="BN1524" t="s">
        <v>120</v>
      </c>
      <c r="BO1524" t="s">
        <v>1083</v>
      </c>
      <c r="BP1524">
        <v>0</v>
      </c>
      <c r="BQ1524">
        <v>0</v>
      </c>
      <c r="BR1524">
        <v>0</v>
      </c>
      <c r="BS1524">
        <v>1</v>
      </c>
      <c r="BT1524">
        <v>1</v>
      </c>
      <c r="BU1524">
        <v>1</v>
      </c>
      <c r="BV1524">
        <v>0</v>
      </c>
      <c r="BW1524">
        <v>0</v>
      </c>
      <c r="BX1524">
        <v>0</v>
      </c>
      <c r="BY1524">
        <v>0</v>
      </c>
      <c r="BZ1524">
        <v>0</v>
      </c>
      <c r="CA1524">
        <v>0</v>
      </c>
      <c r="CB1524">
        <v>0</v>
      </c>
      <c r="CC1524">
        <v>0</v>
      </c>
      <c r="CD1524">
        <v>0</v>
      </c>
      <c r="CE1524" t="s">
        <v>1619</v>
      </c>
      <c r="CG1524" t="s">
        <v>182</v>
      </c>
      <c r="CH1524" t="s">
        <v>4004</v>
      </c>
      <c r="CI1524" t="s">
        <v>128</v>
      </c>
      <c r="CJ1524" t="s">
        <v>51</v>
      </c>
      <c r="CL1524" t="s">
        <v>51</v>
      </c>
      <c r="CM1524" t="s">
        <v>4005</v>
      </c>
      <c r="CN1524" t="s">
        <v>346</v>
      </c>
      <c r="CP1524">
        <v>5</v>
      </c>
      <c r="CS1524" t="s">
        <v>337</v>
      </c>
    </row>
    <row r="1525" spans="1:98" customFormat="1">
      <c r="A1525">
        <v>198906</v>
      </c>
      <c r="B1525" t="s">
        <v>1423</v>
      </c>
      <c r="C1525" t="s">
        <v>360</v>
      </c>
      <c r="D1525">
        <v>1976</v>
      </c>
      <c r="E1525">
        <v>50</v>
      </c>
      <c r="F1525" t="s">
        <v>58</v>
      </c>
      <c r="G1525" t="s">
        <v>86</v>
      </c>
      <c r="H1525" t="s">
        <v>701</v>
      </c>
      <c r="I1525" t="s">
        <v>478</v>
      </c>
      <c r="J1525" t="s">
        <v>350</v>
      </c>
      <c r="K1525" s="329">
        <v>46114.420995370368</v>
      </c>
      <c r="L1525" t="s">
        <v>309</v>
      </c>
      <c r="M1525" t="s">
        <v>1423</v>
      </c>
      <c r="N1525" t="s">
        <v>1424</v>
      </c>
      <c r="O1525" t="s">
        <v>507</v>
      </c>
      <c r="P1525" t="s">
        <v>342</v>
      </c>
      <c r="R1525" t="s">
        <v>383</v>
      </c>
      <c r="S1525" t="s">
        <v>121</v>
      </c>
      <c r="T1525" t="s">
        <v>121</v>
      </c>
      <c r="U1525" t="s">
        <v>331</v>
      </c>
      <c r="V1525" t="s">
        <v>112</v>
      </c>
      <c r="W1525" t="s">
        <v>663</v>
      </c>
      <c r="X1525">
        <v>0</v>
      </c>
      <c r="Y1525">
        <v>0</v>
      </c>
      <c r="Z1525">
        <v>0</v>
      </c>
      <c r="AA1525">
        <v>0</v>
      </c>
      <c r="AB1525">
        <v>0</v>
      </c>
      <c r="AC1525">
        <v>0</v>
      </c>
      <c r="AD1525">
        <v>0</v>
      </c>
      <c r="AE1525">
        <v>0</v>
      </c>
      <c r="AF1525">
        <v>0</v>
      </c>
      <c r="AG1525">
        <v>0</v>
      </c>
      <c r="AH1525">
        <v>0</v>
      </c>
      <c r="AI1525">
        <v>0</v>
      </c>
      <c r="AJ1525">
        <v>1</v>
      </c>
      <c r="AK1525">
        <v>0</v>
      </c>
      <c r="AL1525">
        <v>0</v>
      </c>
      <c r="AM1525">
        <v>0</v>
      </c>
      <c r="AN1525">
        <v>0</v>
      </c>
      <c r="AO1525">
        <v>0</v>
      </c>
      <c r="AP1525" t="s">
        <v>345</v>
      </c>
      <c r="AQ1525">
        <v>1</v>
      </c>
      <c r="AR1525">
        <v>0</v>
      </c>
      <c r="AS1525">
        <v>0</v>
      </c>
      <c r="AT1525">
        <v>0</v>
      </c>
      <c r="AU1525">
        <v>0</v>
      </c>
      <c r="AV1525">
        <v>0</v>
      </c>
      <c r="AW1525">
        <v>0</v>
      </c>
      <c r="AX1525">
        <v>0</v>
      </c>
      <c r="AY1525" t="s">
        <v>345</v>
      </c>
      <c r="AZ1525">
        <v>1</v>
      </c>
      <c r="BA1525">
        <v>0</v>
      </c>
      <c r="BB1525">
        <v>0</v>
      </c>
      <c r="BC1525">
        <v>0</v>
      </c>
      <c r="BD1525">
        <v>0</v>
      </c>
      <c r="BE1525">
        <v>0</v>
      </c>
      <c r="BF1525">
        <v>0</v>
      </c>
      <c r="BG1525">
        <v>0</v>
      </c>
      <c r="BH1525">
        <v>0</v>
      </c>
      <c r="BI1525" t="s">
        <v>52</v>
      </c>
      <c r="BJ1525" t="s">
        <v>4006</v>
      </c>
      <c r="BK1525" t="s">
        <v>386</v>
      </c>
      <c r="BL1525" t="s">
        <v>129</v>
      </c>
      <c r="BM1525" t="s">
        <v>129</v>
      </c>
      <c r="BN1525" t="s">
        <v>118</v>
      </c>
      <c r="BO1525" t="s">
        <v>373</v>
      </c>
      <c r="BP1525">
        <v>0</v>
      </c>
      <c r="BQ1525">
        <v>0</v>
      </c>
      <c r="BR1525">
        <v>0</v>
      </c>
      <c r="BS1525">
        <v>0</v>
      </c>
      <c r="BT1525">
        <v>0</v>
      </c>
      <c r="BU1525">
        <v>0</v>
      </c>
      <c r="BV1525">
        <v>0</v>
      </c>
      <c r="BW1525">
        <v>0</v>
      </c>
      <c r="BX1525">
        <v>0</v>
      </c>
      <c r="BY1525">
        <v>0</v>
      </c>
      <c r="BZ1525">
        <v>0</v>
      </c>
      <c r="CA1525">
        <v>0</v>
      </c>
      <c r="CB1525">
        <v>0</v>
      </c>
      <c r="CC1525">
        <v>0</v>
      </c>
      <c r="CD1525" t="s">
        <v>3994</v>
      </c>
      <c r="CE1525" t="s">
        <v>335</v>
      </c>
      <c r="CG1525" t="s">
        <v>335</v>
      </c>
      <c r="CI1525" t="s">
        <v>386</v>
      </c>
      <c r="CJ1525" t="s">
        <v>52</v>
      </c>
      <c r="CL1525" t="s">
        <v>52</v>
      </c>
      <c r="CM1525" t="s">
        <v>4007</v>
      </c>
      <c r="CN1525" t="s">
        <v>346</v>
      </c>
      <c r="CP1525">
        <v>7</v>
      </c>
      <c r="CS1525" t="s">
        <v>337</v>
      </c>
    </row>
    <row r="1526" spans="1:98" customFormat="1">
      <c r="A1526">
        <v>191899</v>
      </c>
      <c r="B1526" t="s">
        <v>438</v>
      </c>
      <c r="C1526" t="s">
        <v>360</v>
      </c>
      <c r="D1526">
        <v>1982</v>
      </c>
      <c r="E1526">
        <v>44</v>
      </c>
      <c r="F1526" t="s">
        <v>387</v>
      </c>
      <c r="G1526" t="s">
        <v>98</v>
      </c>
      <c r="H1526" t="s">
        <v>1742</v>
      </c>
      <c r="I1526" t="s">
        <v>367</v>
      </c>
      <c r="J1526" t="s">
        <v>325</v>
      </c>
      <c r="K1526" s="329">
        <v>46114.40425925926</v>
      </c>
      <c r="L1526" t="s">
        <v>309</v>
      </c>
      <c r="M1526" t="s">
        <v>1363</v>
      </c>
      <c r="N1526" t="s">
        <v>1364</v>
      </c>
      <c r="O1526" t="s">
        <v>459</v>
      </c>
      <c r="P1526" t="s">
        <v>353</v>
      </c>
      <c r="Q1526" t="s">
        <v>305</v>
      </c>
      <c r="R1526" t="s">
        <v>124</v>
      </c>
      <c r="S1526" t="s">
        <v>122</v>
      </c>
      <c r="T1526" t="s">
        <v>330</v>
      </c>
      <c r="U1526" t="s">
        <v>372</v>
      </c>
      <c r="V1526" t="s">
        <v>108</v>
      </c>
      <c r="W1526" t="s">
        <v>505</v>
      </c>
      <c r="X1526">
        <v>0</v>
      </c>
      <c r="Y1526">
        <v>0</v>
      </c>
      <c r="Z1526">
        <v>0</v>
      </c>
      <c r="AA1526">
        <v>0</v>
      </c>
      <c r="AB1526">
        <v>0</v>
      </c>
      <c r="AC1526">
        <v>1</v>
      </c>
      <c r="AD1526">
        <v>0</v>
      </c>
      <c r="AE1526">
        <v>0</v>
      </c>
      <c r="AF1526">
        <v>0</v>
      </c>
      <c r="AG1526">
        <v>0</v>
      </c>
      <c r="AH1526">
        <v>0</v>
      </c>
      <c r="AI1526">
        <v>0</v>
      </c>
      <c r="AJ1526">
        <v>0</v>
      </c>
      <c r="AK1526">
        <v>0</v>
      </c>
      <c r="AL1526">
        <v>0</v>
      </c>
      <c r="AM1526">
        <v>0</v>
      </c>
      <c r="AN1526">
        <v>0</v>
      </c>
      <c r="AO1526">
        <v>0</v>
      </c>
      <c r="AP1526" t="s">
        <v>464</v>
      </c>
      <c r="AQ1526">
        <v>0</v>
      </c>
      <c r="AR1526">
        <v>0</v>
      </c>
      <c r="AS1526">
        <v>0</v>
      </c>
      <c r="AT1526">
        <v>1</v>
      </c>
      <c r="AU1526">
        <v>0</v>
      </c>
      <c r="AV1526">
        <v>0</v>
      </c>
      <c r="AW1526">
        <v>0</v>
      </c>
      <c r="AX1526">
        <v>0</v>
      </c>
      <c r="AY1526" t="s">
        <v>433</v>
      </c>
      <c r="AZ1526">
        <v>0</v>
      </c>
      <c r="BA1526">
        <v>0</v>
      </c>
      <c r="BB1526">
        <v>0</v>
      </c>
      <c r="BC1526">
        <v>0</v>
      </c>
      <c r="BD1526">
        <v>1</v>
      </c>
      <c r="BE1526">
        <v>0</v>
      </c>
      <c r="BF1526">
        <v>0</v>
      </c>
      <c r="BG1526">
        <v>0</v>
      </c>
      <c r="BH1526">
        <v>0</v>
      </c>
      <c r="BI1526" t="s">
        <v>52</v>
      </c>
      <c r="BK1526" t="s">
        <v>131</v>
      </c>
      <c r="BL1526" t="s">
        <v>136</v>
      </c>
      <c r="BM1526" t="s">
        <v>131</v>
      </c>
      <c r="BN1526" t="s">
        <v>117</v>
      </c>
      <c r="BO1526" t="s">
        <v>921</v>
      </c>
      <c r="BP1526">
        <v>0</v>
      </c>
      <c r="BQ1526">
        <v>0</v>
      </c>
      <c r="BR1526">
        <v>0</v>
      </c>
      <c r="BS1526">
        <v>0</v>
      </c>
      <c r="BT1526">
        <v>0</v>
      </c>
      <c r="BU1526">
        <v>0</v>
      </c>
      <c r="BV1526">
        <v>0</v>
      </c>
      <c r="BW1526">
        <v>0</v>
      </c>
      <c r="BX1526">
        <v>0</v>
      </c>
      <c r="BY1526">
        <v>0</v>
      </c>
      <c r="BZ1526">
        <v>1</v>
      </c>
      <c r="CA1526">
        <v>0</v>
      </c>
      <c r="CB1526">
        <v>0</v>
      </c>
      <c r="CC1526">
        <v>0</v>
      </c>
      <c r="CD1526">
        <v>0</v>
      </c>
      <c r="CE1526" t="s">
        <v>167</v>
      </c>
      <c r="CG1526" t="s">
        <v>335</v>
      </c>
      <c r="CI1526" t="s">
        <v>128</v>
      </c>
      <c r="CJ1526" t="s">
        <v>52</v>
      </c>
      <c r="CL1526" t="s">
        <v>52</v>
      </c>
      <c r="CN1526" t="s">
        <v>346</v>
      </c>
      <c r="CP1526">
        <v>9</v>
      </c>
      <c r="CS1526" t="s">
        <v>347</v>
      </c>
    </row>
    <row r="1527" spans="1:98" customFormat="1">
      <c r="A1527">
        <v>191899</v>
      </c>
      <c r="B1527" t="s">
        <v>438</v>
      </c>
      <c r="C1527" t="s">
        <v>360</v>
      </c>
      <c r="D1527">
        <v>1982</v>
      </c>
      <c r="E1527">
        <v>44</v>
      </c>
      <c r="F1527" t="s">
        <v>387</v>
      </c>
      <c r="G1527" t="s">
        <v>98</v>
      </c>
      <c r="H1527" t="s">
        <v>1742</v>
      </c>
      <c r="I1527" t="s">
        <v>367</v>
      </c>
      <c r="J1527" t="s">
        <v>325</v>
      </c>
      <c r="K1527" s="329">
        <v>46114.402916666666</v>
      </c>
      <c r="L1527" t="s">
        <v>309</v>
      </c>
      <c r="M1527" t="s">
        <v>445</v>
      </c>
      <c r="N1527" t="s">
        <v>447</v>
      </c>
      <c r="O1527" t="s">
        <v>328</v>
      </c>
      <c r="P1527" t="s">
        <v>329</v>
      </c>
      <c r="R1527" t="s">
        <v>124</v>
      </c>
      <c r="S1527" t="s">
        <v>122</v>
      </c>
      <c r="T1527" t="s">
        <v>330</v>
      </c>
      <c r="U1527" t="s">
        <v>372</v>
      </c>
      <c r="V1527" t="s">
        <v>108</v>
      </c>
      <c r="W1527" t="s">
        <v>505</v>
      </c>
      <c r="X1527">
        <v>0</v>
      </c>
      <c r="Y1527">
        <v>0</v>
      </c>
      <c r="Z1527">
        <v>0</v>
      </c>
      <c r="AA1527">
        <v>0</v>
      </c>
      <c r="AB1527">
        <v>0</v>
      </c>
      <c r="AC1527">
        <v>1</v>
      </c>
      <c r="AD1527">
        <v>0</v>
      </c>
      <c r="AE1527">
        <v>0</v>
      </c>
      <c r="AF1527">
        <v>0</v>
      </c>
      <c r="AG1527">
        <v>0</v>
      </c>
      <c r="AH1527">
        <v>0</v>
      </c>
      <c r="AI1527">
        <v>0</v>
      </c>
      <c r="AJ1527">
        <v>0</v>
      </c>
      <c r="AK1527">
        <v>0</v>
      </c>
      <c r="AL1527">
        <v>0</v>
      </c>
      <c r="AM1527">
        <v>0</v>
      </c>
      <c r="AN1527">
        <v>0</v>
      </c>
      <c r="AO1527">
        <v>0</v>
      </c>
      <c r="AP1527" t="s">
        <v>333</v>
      </c>
      <c r="AQ1527">
        <v>0</v>
      </c>
      <c r="AR1527">
        <v>0</v>
      </c>
      <c r="AS1527">
        <v>1</v>
      </c>
      <c r="AT1527">
        <v>1</v>
      </c>
      <c r="AU1527">
        <v>0</v>
      </c>
      <c r="AV1527">
        <v>0</v>
      </c>
      <c r="AW1527">
        <v>0</v>
      </c>
      <c r="AX1527">
        <v>0</v>
      </c>
      <c r="AY1527" t="s">
        <v>604</v>
      </c>
      <c r="AZ1527">
        <v>0</v>
      </c>
      <c r="BA1527">
        <v>0</v>
      </c>
      <c r="BB1527">
        <v>0</v>
      </c>
      <c r="BC1527">
        <v>1</v>
      </c>
      <c r="BD1527">
        <v>0</v>
      </c>
      <c r="BE1527">
        <v>1</v>
      </c>
      <c r="BF1527">
        <v>0</v>
      </c>
      <c r="BG1527">
        <v>0</v>
      </c>
      <c r="BH1527">
        <v>0</v>
      </c>
      <c r="BI1527" t="s">
        <v>51</v>
      </c>
      <c r="BJ1527" t="s">
        <v>4008</v>
      </c>
      <c r="BK1527" t="s">
        <v>131</v>
      </c>
      <c r="BL1527" t="s">
        <v>136</v>
      </c>
      <c r="BM1527" t="s">
        <v>131</v>
      </c>
      <c r="BN1527" t="s">
        <v>117</v>
      </c>
      <c r="BO1527" t="s">
        <v>1375</v>
      </c>
      <c r="BP1527">
        <v>0</v>
      </c>
      <c r="BQ1527">
        <v>1</v>
      </c>
      <c r="BR1527">
        <v>0</v>
      </c>
      <c r="BS1527">
        <v>1</v>
      </c>
      <c r="BT1527">
        <v>0</v>
      </c>
      <c r="BU1527">
        <v>1</v>
      </c>
      <c r="BV1527">
        <v>0</v>
      </c>
      <c r="BW1527">
        <v>1</v>
      </c>
      <c r="BX1527">
        <v>0</v>
      </c>
      <c r="BY1527">
        <v>0</v>
      </c>
      <c r="BZ1527">
        <v>1</v>
      </c>
      <c r="CA1527">
        <v>0</v>
      </c>
      <c r="CB1527">
        <v>0</v>
      </c>
      <c r="CC1527">
        <v>0</v>
      </c>
      <c r="CD1527">
        <v>0</v>
      </c>
      <c r="CE1527" t="s">
        <v>335</v>
      </c>
      <c r="CG1527" t="s">
        <v>167</v>
      </c>
      <c r="CI1527" t="s">
        <v>131</v>
      </c>
      <c r="CJ1527" t="s">
        <v>52</v>
      </c>
      <c r="CL1527" t="s">
        <v>52</v>
      </c>
      <c r="CN1527" t="s">
        <v>336</v>
      </c>
      <c r="CO1527" t="s">
        <v>4009</v>
      </c>
      <c r="CP1527">
        <v>9</v>
      </c>
      <c r="CQ1527" t="s">
        <v>4010</v>
      </c>
      <c r="CS1527" t="s">
        <v>347</v>
      </c>
      <c r="CT1527" t="s">
        <v>4011</v>
      </c>
    </row>
    <row r="1528" spans="1:98" customFormat="1">
      <c r="A1528">
        <v>198902</v>
      </c>
      <c r="B1528" t="s">
        <v>612</v>
      </c>
      <c r="C1528" t="s">
        <v>360</v>
      </c>
      <c r="D1528">
        <v>1983</v>
      </c>
      <c r="E1528">
        <v>43</v>
      </c>
      <c r="F1528" t="s">
        <v>387</v>
      </c>
      <c r="G1528" t="s">
        <v>83</v>
      </c>
      <c r="H1528" t="s">
        <v>607</v>
      </c>
      <c r="I1528" t="s">
        <v>367</v>
      </c>
      <c r="J1528" t="s">
        <v>325</v>
      </c>
      <c r="K1528" s="329">
        <v>46114.402060185188</v>
      </c>
      <c r="L1528" t="s">
        <v>309</v>
      </c>
      <c r="M1528" t="s">
        <v>612</v>
      </c>
      <c r="N1528" t="s">
        <v>613</v>
      </c>
      <c r="O1528" t="s">
        <v>377</v>
      </c>
      <c r="P1528" t="s">
        <v>365</v>
      </c>
      <c r="Q1528" t="s">
        <v>304</v>
      </c>
      <c r="R1528" t="s">
        <v>122</v>
      </c>
      <c r="S1528" t="s">
        <v>122</v>
      </c>
      <c r="T1528" t="s">
        <v>343</v>
      </c>
      <c r="U1528" t="s">
        <v>331</v>
      </c>
      <c r="V1528" t="s">
        <v>108</v>
      </c>
      <c r="W1528" t="s">
        <v>792</v>
      </c>
      <c r="X1528">
        <v>0</v>
      </c>
      <c r="Y1528">
        <v>1</v>
      </c>
      <c r="Z1528">
        <v>1</v>
      </c>
      <c r="AA1528">
        <v>0</v>
      </c>
      <c r="AB1528">
        <v>1</v>
      </c>
      <c r="AC1528">
        <v>1</v>
      </c>
      <c r="AD1528">
        <v>0</v>
      </c>
      <c r="AE1528">
        <v>0</v>
      </c>
      <c r="AF1528">
        <v>0</v>
      </c>
      <c r="AG1528">
        <v>0</v>
      </c>
      <c r="AH1528">
        <v>0</v>
      </c>
      <c r="AI1528">
        <v>0</v>
      </c>
      <c r="AJ1528">
        <v>0</v>
      </c>
      <c r="AK1528">
        <v>0</v>
      </c>
      <c r="AL1528">
        <v>0</v>
      </c>
      <c r="AM1528">
        <v>0</v>
      </c>
      <c r="AN1528">
        <v>0</v>
      </c>
      <c r="AO1528">
        <v>0</v>
      </c>
      <c r="AP1528" t="s">
        <v>345</v>
      </c>
      <c r="AQ1528">
        <v>1</v>
      </c>
      <c r="AR1528">
        <v>0</v>
      </c>
      <c r="AS1528">
        <v>0</v>
      </c>
      <c r="AT1528">
        <v>0</v>
      </c>
      <c r="AU1528">
        <v>0</v>
      </c>
      <c r="AV1528">
        <v>0</v>
      </c>
      <c r="AW1528">
        <v>0</v>
      </c>
      <c r="AX1528">
        <v>0</v>
      </c>
      <c r="AY1528" t="s">
        <v>345</v>
      </c>
      <c r="AZ1528">
        <v>1</v>
      </c>
      <c r="BA1528">
        <v>0</v>
      </c>
      <c r="BB1528">
        <v>0</v>
      </c>
      <c r="BC1528">
        <v>0</v>
      </c>
      <c r="BD1528">
        <v>0</v>
      </c>
      <c r="BE1528">
        <v>0</v>
      </c>
      <c r="BF1528">
        <v>0</v>
      </c>
      <c r="BG1528">
        <v>0</v>
      </c>
      <c r="BH1528">
        <v>0</v>
      </c>
      <c r="BI1528" t="s">
        <v>51</v>
      </c>
      <c r="BJ1528" t="s">
        <v>4012</v>
      </c>
      <c r="BK1528" t="s">
        <v>131</v>
      </c>
      <c r="BL1528" t="s">
        <v>130</v>
      </c>
      <c r="BM1528" t="s">
        <v>129</v>
      </c>
      <c r="BN1528" t="s">
        <v>118</v>
      </c>
      <c r="BO1528" t="s">
        <v>926</v>
      </c>
      <c r="BP1528">
        <v>1</v>
      </c>
      <c r="BQ1528">
        <v>0</v>
      </c>
      <c r="BR1528">
        <v>0</v>
      </c>
      <c r="BS1528">
        <v>0</v>
      </c>
      <c r="BT1528">
        <v>0</v>
      </c>
      <c r="BU1528">
        <v>1</v>
      </c>
      <c r="BV1528">
        <v>0</v>
      </c>
      <c r="BW1528">
        <v>0</v>
      </c>
      <c r="BX1528">
        <v>0</v>
      </c>
      <c r="BY1528">
        <v>0</v>
      </c>
      <c r="BZ1528">
        <v>0</v>
      </c>
      <c r="CA1528">
        <v>0</v>
      </c>
      <c r="CB1528">
        <v>0</v>
      </c>
      <c r="CC1528">
        <v>0</v>
      </c>
      <c r="CD1528">
        <v>0</v>
      </c>
      <c r="CE1528" t="s">
        <v>200</v>
      </c>
      <c r="CG1528" t="s">
        <v>167</v>
      </c>
      <c r="CI1528" t="s">
        <v>130</v>
      </c>
      <c r="CJ1528" t="s">
        <v>51</v>
      </c>
      <c r="CK1528" t="s">
        <v>4013</v>
      </c>
      <c r="CL1528" t="s">
        <v>51</v>
      </c>
      <c r="CM1528" t="s">
        <v>4014</v>
      </c>
      <c r="CN1528" t="s">
        <v>346</v>
      </c>
      <c r="CP1528">
        <v>8</v>
      </c>
      <c r="CQ1528" t="s">
        <v>4015</v>
      </c>
      <c r="CS1528" t="s">
        <v>347</v>
      </c>
    </row>
    <row r="1529" spans="1:98" customFormat="1">
      <c r="A1529">
        <v>165374</v>
      </c>
      <c r="B1529" t="s">
        <v>468</v>
      </c>
      <c r="C1529" t="s">
        <v>360</v>
      </c>
      <c r="D1529">
        <v>1981</v>
      </c>
      <c r="E1529">
        <v>45</v>
      </c>
      <c r="F1529" t="s">
        <v>387</v>
      </c>
      <c r="G1529" t="s">
        <v>49</v>
      </c>
      <c r="H1529" t="s">
        <v>415</v>
      </c>
      <c r="I1529" t="s">
        <v>367</v>
      </c>
      <c r="J1529" t="s">
        <v>350</v>
      </c>
      <c r="K1529" s="329">
        <v>46114.398414351854</v>
      </c>
      <c r="L1529" t="s">
        <v>309</v>
      </c>
      <c r="M1529" t="s">
        <v>425</v>
      </c>
      <c r="N1529" t="s">
        <v>426</v>
      </c>
      <c r="O1529" t="s">
        <v>364</v>
      </c>
      <c r="P1529" t="s">
        <v>365</v>
      </c>
      <c r="R1529" t="s">
        <v>122</v>
      </c>
      <c r="S1529" t="s">
        <v>122</v>
      </c>
      <c r="T1529" t="s">
        <v>343</v>
      </c>
      <c r="U1529" t="s">
        <v>331</v>
      </c>
      <c r="V1529" t="s">
        <v>110</v>
      </c>
      <c r="W1529" t="s">
        <v>533</v>
      </c>
      <c r="X1529">
        <v>1</v>
      </c>
      <c r="Y1529">
        <v>1</v>
      </c>
      <c r="Z1529">
        <v>1</v>
      </c>
      <c r="AA1529">
        <v>0</v>
      </c>
      <c r="AB1529">
        <v>0</v>
      </c>
      <c r="AC1529">
        <v>0</v>
      </c>
      <c r="AD1529">
        <v>0</v>
      </c>
      <c r="AE1529">
        <v>0</v>
      </c>
      <c r="AF1529">
        <v>0</v>
      </c>
      <c r="AG1529">
        <v>0</v>
      </c>
      <c r="AH1529">
        <v>0</v>
      </c>
      <c r="AI1529">
        <v>0</v>
      </c>
      <c r="AJ1529">
        <v>0</v>
      </c>
      <c r="AK1529">
        <v>0</v>
      </c>
      <c r="AL1529">
        <v>0</v>
      </c>
      <c r="AM1529">
        <v>0</v>
      </c>
      <c r="AN1529">
        <v>0</v>
      </c>
      <c r="AO1529">
        <v>0</v>
      </c>
      <c r="AP1529" t="s">
        <v>345</v>
      </c>
      <c r="AQ1529">
        <v>1</v>
      </c>
      <c r="AR1529">
        <v>0</v>
      </c>
      <c r="AS1529">
        <v>0</v>
      </c>
      <c r="AT1529">
        <v>0</v>
      </c>
      <c r="AU1529">
        <v>0</v>
      </c>
      <c r="AV1529">
        <v>0</v>
      </c>
      <c r="AW1529">
        <v>0</v>
      </c>
      <c r="AX1529">
        <v>0</v>
      </c>
      <c r="AY1529" t="s">
        <v>345</v>
      </c>
      <c r="AZ1529">
        <v>1</v>
      </c>
      <c r="BA1529">
        <v>0</v>
      </c>
      <c r="BB1529">
        <v>0</v>
      </c>
      <c r="BC1529">
        <v>0</v>
      </c>
      <c r="BD1529">
        <v>0</v>
      </c>
      <c r="BE1529">
        <v>0</v>
      </c>
      <c r="BF1529">
        <v>0</v>
      </c>
      <c r="BG1529">
        <v>0</v>
      </c>
      <c r="BH1529">
        <v>0</v>
      </c>
      <c r="BK1529" t="s">
        <v>132</v>
      </c>
      <c r="BL1529" t="s">
        <v>386</v>
      </c>
      <c r="BM1529" t="s">
        <v>132</v>
      </c>
      <c r="BN1529" t="s">
        <v>120</v>
      </c>
      <c r="BO1529" t="s">
        <v>924</v>
      </c>
      <c r="BP1529">
        <v>0</v>
      </c>
      <c r="BQ1529">
        <v>0</v>
      </c>
      <c r="BR1529">
        <v>0</v>
      </c>
      <c r="BS1529">
        <v>0</v>
      </c>
      <c r="BT1529">
        <v>0</v>
      </c>
      <c r="BU1529">
        <v>1</v>
      </c>
      <c r="BV1529">
        <v>0</v>
      </c>
      <c r="BW1529">
        <v>0</v>
      </c>
      <c r="BX1529">
        <v>0</v>
      </c>
      <c r="BY1529">
        <v>0</v>
      </c>
      <c r="BZ1529">
        <v>0</v>
      </c>
      <c r="CA1529">
        <v>0</v>
      </c>
      <c r="CB1529">
        <v>0</v>
      </c>
      <c r="CC1529">
        <v>0</v>
      </c>
      <c r="CD1529">
        <v>0</v>
      </c>
      <c r="CE1529" t="s">
        <v>335</v>
      </c>
      <c r="CG1529" t="s">
        <v>335</v>
      </c>
      <c r="CI1529" t="s">
        <v>134</v>
      </c>
      <c r="CJ1529" t="s">
        <v>51</v>
      </c>
      <c r="CL1529" t="s">
        <v>51</v>
      </c>
      <c r="CN1529" t="s">
        <v>346</v>
      </c>
      <c r="CP1529">
        <v>10</v>
      </c>
    </row>
    <row r="1530" spans="1:98" customFormat="1">
      <c r="A1530">
        <v>198901</v>
      </c>
      <c r="B1530" t="s">
        <v>445</v>
      </c>
      <c r="C1530" t="s">
        <v>360</v>
      </c>
      <c r="D1530">
        <v>1948</v>
      </c>
      <c r="E1530">
        <v>78</v>
      </c>
      <c r="F1530" t="s">
        <v>376</v>
      </c>
      <c r="G1530" t="s">
        <v>49</v>
      </c>
      <c r="H1530" t="s">
        <v>377</v>
      </c>
      <c r="I1530" t="s">
        <v>410</v>
      </c>
      <c r="J1530" t="s">
        <v>350</v>
      </c>
      <c r="K1530" s="329">
        <v>46114.285682870373</v>
      </c>
      <c r="L1530" t="s">
        <v>309</v>
      </c>
      <c r="M1530" t="s">
        <v>445</v>
      </c>
      <c r="N1530" t="s">
        <v>447</v>
      </c>
      <c r="O1530" t="s">
        <v>328</v>
      </c>
      <c r="P1530" t="s">
        <v>329</v>
      </c>
      <c r="R1530" t="s">
        <v>383</v>
      </c>
      <c r="S1530" t="s">
        <v>121</v>
      </c>
      <c r="T1530" t="s">
        <v>121</v>
      </c>
      <c r="U1530" t="s">
        <v>331</v>
      </c>
      <c r="V1530" t="s">
        <v>107</v>
      </c>
      <c r="W1530" t="s">
        <v>740</v>
      </c>
      <c r="X1530">
        <v>0</v>
      </c>
      <c r="Y1530">
        <v>0</v>
      </c>
      <c r="Z1530">
        <v>0</v>
      </c>
      <c r="AA1530">
        <v>1</v>
      </c>
      <c r="AB1530">
        <v>1</v>
      </c>
      <c r="AC1530">
        <v>0</v>
      </c>
      <c r="AD1530">
        <v>0</v>
      </c>
      <c r="AE1530">
        <v>0</v>
      </c>
      <c r="AF1530">
        <v>0</v>
      </c>
      <c r="AG1530">
        <v>0</v>
      </c>
      <c r="AH1530">
        <v>0</v>
      </c>
      <c r="AI1530">
        <v>0</v>
      </c>
      <c r="AJ1530">
        <v>0</v>
      </c>
      <c r="AK1530">
        <v>0</v>
      </c>
      <c r="AL1530">
        <v>0</v>
      </c>
      <c r="AM1530">
        <v>0</v>
      </c>
      <c r="AN1530">
        <v>0</v>
      </c>
      <c r="AO1530">
        <v>0</v>
      </c>
      <c r="AP1530" t="s">
        <v>878</v>
      </c>
      <c r="AQ1530">
        <v>1</v>
      </c>
      <c r="AR1530">
        <v>0</v>
      </c>
      <c r="AS1530">
        <v>0</v>
      </c>
      <c r="AT1530">
        <v>0</v>
      </c>
      <c r="AU1530">
        <v>0</v>
      </c>
      <c r="AV1530">
        <v>1</v>
      </c>
      <c r="AW1530">
        <v>0</v>
      </c>
      <c r="AX1530">
        <v>0</v>
      </c>
      <c r="AY1530" t="s">
        <v>345</v>
      </c>
      <c r="AZ1530">
        <v>1</v>
      </c>
      <c r="BA1530">
        <v>0</v>
      </c>
      <c r="BB1530">
        <v>0</v>
      </c>
      <c r="BC1530">
        <v>0</v>
      </c>
      <c r="BD1530">
        <v>0</v>
      </c>
      <c r="BE1530">
        <v>0</v>
      </c>
      <c r="BF1530">
        <v>0</v>
      </c>
      <c r="BG1530">
        <v>0</v>
      </c>
      <c r="BH1530">
        <v>0</v>
      </c>
      <c r="BI1530" t="s">
        <v>52</v>
      </c>
      <c r="BK1530" t="s">
        <v>132</v>
      </c>
      <c r="BL1530" t="s">
        <v>128</v>
      </c>
      <c r="BM1530" t="s">
        <v>128</v>
      </c>
      <c r="BN1530" t="s">
        <v>119</v>
      </c>
      <c r="BO1530" t="s">
        <v>930</v>
      </c>
      <c r="BP1530">
        <v>1</v>
      </c>
      <c r="BQ1530">
        <v>0</v>
      </c>
      <c r="BR1530">
        <v>0</v>
      </c>
      <c r="BS1530">
        <v>1</v>
      </c>
      <c r="BT1530">
        <v>0</v>
      </c>
      <c r="BU1530">
        <v>0</v>
      </c>
      <c r="BV1530">
        <v>0</v>
      </c>
      <c r="BW1530">
        <v>0</v>
      </c>
      <c r="BX1530">
        <v>0</v>
      </c>
      <c r="BY1530">
        <v>0</v>
      </c>
      <c r="BZ1530">
        <v>0</v>
      </c>
      <c r="CA1530">
        <v>0</v>
      </c>
      <c r="CB1530">
        <v>0</v>
      </c>
      <c r="CC1530">
        <v>0</v>
      </c>
      <c r="CD1530">
        <v>0</v>
      </c>
      <c r="CE1530" t="s">
        <v>335</v>
      </c>
      <c r="CG1530" t="s">
        <v>335</v>
      </c>
      <c r="CI1530" t="s">
        <v>128</v>
      </c>
      <c r="CJ1530" t="s">
        <v>52</v>
      </c>
      <c r="CL1530" t="s">
        <v>52</v>
      </c>
      <c r="CN1530" t="s">
        <v>346</v>
      </c>
      <c r="CP1530">
        <v>8</v>
      </c>
      <c r="CS1530" t="s">
        <v>347</v>
      </c>
    </row>
    <row r="1531" spans="1:98" customFormat="1">
      <c r="A1531">
        <v>198870</v>
      </c>
      <c r="B1531" t="s">
        <v>321</v>
      </c>
      <c r="C1531" t="s">
        <v>360</v>
      </c>
      <c r="D1531">
        <v>1987</v>
      </c>
      <c r="E1531">
        <v>39</v>
      </c>
      <c r="F1531" t="s">
        <v>57</v>
      </c>
      <c r="G1531" t="s">
        <v>84</v>
      </c>
      <c r="H1531" t="s">
        <v>843</v>
      </c>
      <c r="I1531" t="s">
        <v>367</v>
      </c>
      <c r="J1531" t="s">
        <v>325</v>
      </c>
      <c r="K1531" s="329">
        <v>46113.852199074077</v>
      </c>
      <c r="L1531" t="s">
        <v>309</v>
      </c>
      <c r="M1531" t="s">
        <v>362</v>
      </c>
      <c r="N1531" t="s">
        <v>363</v>
      </c>
      <c r="O1531" t="s">
        <v>364</v>
      </c>
      <c r="P1531" t="s">
        <v>365</v>
      </c>
      <c r="R1531" t="s">
        <v>122</v>
      </c>
      <c r="S1531" t="s">
        <v>122</v>
      </c>
      <c r="T1531" t="s">
        <v>343</v>
      </c>
      <c r="U1531" t="s">
        <v>331</v>
      </c>
      <c r="V1531" t="s">
        <v>105</v>
      </c>
      <c r="W1531" t="s">
        <v>332</v>
      </c>
      <c r="X1531">
        <v>0</v>
      </c>
      <c r="Y1531">
        <v>0</v>
      </c>
      <c r="Z1531">
        <v>0</v>
      </c>
      <c r="AA1531">
        <v>0</v>
      </c>
      <c r="AB1531">
        <v>0</v>
      </c>
      <c r="AC1531">
        <v>0</v>
      </c>
      <c r="AD1531">
        <v>0</v>
      </c>
      <c r="AE1531">
        <v>0</v>
      </c>
      <c r="AF1531">
        <v>0</v>
      </c>
      <c r="AG1531">
        <v>0</v>
      </c>
      <c r="AH1531">
        <v>0</v>
      </c>
      <c r="AI1531">
        <v>0</v>
      </c>
      <c r="AJ1531">
        <v>0</v>
      </c>
      <c r="AK1531">
        <v>0</v>
      </c>
      <c r="AL1531">
        <v>0</v>
      </c>
      <c r="AM1531">
        <v>0</v>
      </c>
      <c r="AN1531">
        <v>1</v>
      </c>
      <c r="AO1531">
        <v>0</v>
      </c>
      <c r="AP1531" t="s">
        <v>373</v>
      </c>
      <c r="AQ1531">
        <v>0</v>
      </c>
      <c r="AR1531">
        <v>0</v>
      </c>
      <c r="AS1531">
        <v>0</v>
      </c>
      <c r="AT1531">
        <v>0</v>
      </c>
      <c r="AU1531">
        <v>0</v>
      </c>
      <c r="AV1531">
        <v>0</v>
      </c>
      <c r="AW1531">
        <v>0</v>
      </c>
      <c r="AX1531" t="s">
        <v>4016</v>
      </c>
      <c r="AY1531" t="s">
        <v>373</v>
      </c>
      <c r="AZ1531">
        <v>0</v>
      </c>
      <c r="BA1531">
        <v>0</v>
      </c>
      <c r="BB1531">
        <v>0</v>
      </c>
      <c r="BC1531">
        <v>0</v>
      </c>
      <c r="BD1531">
        <v>0</v>
      </c>
      <c r="BE1531">
        <v>0</v>
      </c>
      <c r="BF1531">
        <v>0</v>
      </c>
      <c r="BG1531">
        <v>0</v>
      </c>
      <c r="BH1531" t="s">
        <v>4016</v>
      </c>
      <c r="BI1531" t="s">
        <v>53</v>
      </c>
      <c r="BK1531" t="s">
        <v>131</v>
      </c>
      <c r="BL1531" t="s">
        <v>131</v>
      </c>
      <c r="BM1531" t="s">
        <v>131</v>
      </c>
      <c r="BN1531" t="s">
        <v>120</v>
      </c>
      <c r="BO1531" t="s">
        <v>921</v>
      </c>
      <c r="BP1531">
        <v>0</v>
      </c>
      <c r="BQ1531">
        <v>0</v>
      </c>
      <c r="BR1531">
        <v>0</v>
      </c>
      <c r="BS1531">
        <v>0</v>
      </c>
      <c r="BT1531">
        <v>0</v>
      </c>
      <c r="BU1531">
        <v>0</v>
      </c>
      <c r="BV1531">
        <v>0</v>
      </c>
      <c r="BW1531">
        <v>0</v>
      </c>
      <c r="BX1531">
        <v>0</v>
      </c>
      <c r="BY1531">
        <v>0</v>
      </c>
      <c r="BZ1531">
        <v>1</v>
      </c>
      <c r="CA1531">
        <v>0</v>
      </c>
      <c r="CB1531">
        <v>0</v>
      </c>
      <c r="CC1531">
        <v>0</v>
      </c>
      <c r="CD1531">
        <v>0</v>
      </c>
      <c r="CE1531" t="s">
        <v>335</v>
      </c>
      <c r="CF1531" t="s">
        <v>4017</v>
      </c>
      <c r="CG1531" t="s">
        <v>335</v>
      </c>
      <c r="CI1531" t="s">
        <v>130</v>
      </c>
      <c r="CJ1531" t="s">
        <v>51</v>
      </c>
      <c r="CL1531" t="s">
        <v>51</v>
      </c>
      <c r="CN1531" t="s">
        <v>346</v>
      </c>
      <c r="CP1531">
        <v>10</v>
      </c>
      <c r="CS1531" t="s">
        <v>337</v>
      </c>
      <c r="CT1531" t="s">
        <v>4018</v>
      </c>
    </row>
    <row r="1532" spans="1:98" customFormat="1">
      <c r="A1532">
        <v>198894</v>
      </c>
      <c r="B1532" t="s">
        <v>425</v>
      </c>
      <c r="C1532" t="s">
        <v>360</v>
      </c>
      <c r="D1532">
        <v>1965</v>
      </c>
      <c r="E1532">
        <v>61</v>
      </c>
      <c r="F1532" t="s">
        <v>339</v>
      </c>
      <c r="G1532" t="s">
        <v>49</v>
      </c>
      <c r="H1532" t="s">
        <v>328</v>
      </c>
      <c r="I1532" t="s">
        <v>471</v>
      </c>
      <c r="J1532" t="s">
        <v>325</v>
      </c>
      <c r="K1532" s="329">
        <v>46113.74927083333</v>
      </c>
      <c r="L1532" t="s">
        <v>309</v>
      </c>
      <c r="M1532" t="s">
        <v>425</v>
      </c>
      <c r="N1532" t="s">
        <v>426</v>
      </c>
      <c r="O1532" t="s">
        <v>364</v>
      </c>
      <c r="P1532" t="s">
        <v>365</v>
      </c>
      <c r="R1532" t="s">
        <v>122</v>
      </c>
      <c r="S1532" t="s">
        <v>122</v>
      </c>
      <c r="T1532" t="s">
        <v>343</v>
      </c>
      <c r="U1532" t="s">
        <v>331</v>
      </c>
      <c r="V1532" t="s">
        <v>110</v>
      </c>
      <c r="W1532" t="s">
        <v>533</v>
      </c>
      <c r="X1532">
        <v>1</v>
      </c>
      <c r="Y1532">
        <v>1</v>
      </c>
      <c r="Z1532">
        <v>1</v>
      </c>
      <c r="AA1532">
        <v>0</v>
      </c>
      <c r="AB1532">
        <v>0</v>
      </c>
      <c r="AC1532">
        <v>0</v>
      </c>
      <c r="AD1532">
        <v>0</v>
      </c>
      <c r="AE1532">
        <v>0</v>
      </c>
      <c r="AF1532">
        <v>0</v>
      </c>
      <c r="AG1532">
        <v>0</v>
      </c>
      <c r="AH1532">
        <v>0</v>
      </c>
      <c r="AI1532">
        <v>0</v>
      </c>
      <c r="AJ1532">
        <v>0</v>
      </c>
      <c r="AK1532">
        <v>0</v>
      </c>
      <c r="AL1532">
        <v>0</v>
      </c>
      <c r="AM1532">
        <v>0</v>
      </c>
      <c r="AN1532">
        <v>0</v>
      </c>
      <c r="AO1532">
        <v>0</v>
      </c>
      <c r="AP1532" t="s">
        <v>399</v>
      </c>
      <c r="AQ1532">
        <v>0</v>
      </c>
      <c r="AR1532">
        <v>0</v>
      </c>
      <c r="AS1532">
        <v>0</v>
      </c>
      <c r="AT1532">
        <v>0</v>
      </c>
      <c r="AU1532">
        <v>0</v>
      </c>
      <c r="AV1532">
        <v>0</v>
      </c>
      <c r="AW1532">
        <v>1</v>
      </c>
      <c r="AX1532">
        <v>0</v>
      </c>
      <c r="AY1532" t="s">
        <v>345</v>
      </c>
      <c r="AZ1532">
        <v>1</v>
      </c>
      <c r="BA1532">
        <v>0</v>
      </c>
      <c r="BB1532">
        <v>0</v>
      </c>
      <c r="BC1532">
        <v>0</v>
      </c>
      <c r="BD1532">
        <v>0</v>
      </c>
      <c r="BE1532">
        <v>0</v>
      </c>
      <c r="BF1532">
        <v>0</v>
      </c>
      <c r="BG1532">
        <v>0</v>
      </c>
      <c r="BH1532">
        <v>0</v>
      </c>
      <c r="BK1532" t="s">
        <v>133</v>
      </c>
      <c r="BL1532" t="s">
        <v>128</v>
      </c>
      <c r="BM1532" t="s">
        <v>128</v>
      </c>
      <c r="BN1532" t="s">
        <v>118</v>
      </c>
      <c r="BO1532" t="s">
        <v>954</v>
      </c>
      <c r="BP1532">
        <v>0</v>
      </c>
      <c r="BQ1532">
        <v>0</v>
      </c>
      <c r="BR1532">
        <v>0</v>
      </c>
      <c r="BS1532">
        <v>0</v>
      </c>
      <c r="BT1532">
        <v>0</v>
      </c>
      <c r="BU1532">
        <v>0</v>
      </c>
      <c r="BV1532">
        <v>0</v>
      </c>
      <c r="BW1532">
        <v>1</v>
      </c>
      <c r="BX1532">
        <v>0</v>
      </c>
      <c r="BY1532">
        <v>0</v>
      </c>
      <c r="BZ1532">
        <v>1</v>
      </c>
      <c r="CA1532">
        <v>0</v>
      </c>
      <c r="CB1532">
        <v>0</v>
      </c>
      <c r="CC1532">
        <v>0</v>
      </c>
      <c r="CD1532">
        <v>0</v>
      </c>
      <c r="CE1532" t="s">
        <v>335</v>
      </c>
      <c r="CG1532" t="s">
        <v>335</v>
      </c>
      <c r="CI1532" t="s">
        <v>128</v>
      </c>
      <c r="CJ1532" t="s">
        <v>52</v>
      </c>
      <c r="CL1532" t="s">
        <v>52</v>
      </c>
      <c r="CN1532" t="s">
        <v>346</v>
      </c>
      <c r="CP1532">
        <v>10</v>
      </c>
      <c r="CQ1532" t="s">
        <v>4019</v>
      </c>
      <c r="CS1532" t="s">
        <v>400</v>
      </c>
    </row>
    <row r="1533" spans="1:98" customFormat="1">
      <c r="A1533">
        <v>198877</v>
      </c>
      <c r="B1533" t="s">
        <v>321</v>
      </c>
      <c r="C1533" t="s">
        <v>360</v>
      </c>
      <c r="D1533">
        <v>1974</v>
      </c>
      <c r="E1533">
        <v>52</v>
      </c>
      <c r="F1533" t="s">
        <v>58</v>
      </c>
      <c r="G1533" t="s">
        <v>85</v>
      </c>
      <c r="H1533" t="s">
        <v>683</v>
      </c>
      <c r="I1533" t="s">
        <v>424</v>
      </c>
      <c r="J1533" t="s">
        <v>350</v>
      </c>
      <c r="K1533" s="329">
        <v>46113.744039351855</v>
      </c>
      <c r="L1533" t="s">
        <v>309</v>
      </c>
      <c r="M1533" t="s">
        <v>612</v>
      </c>
      <c r="N1533" t="s">
        <v>613</v>
      </c>
      <c r="O1533" t="s">
        <v>377</v>
      </c>
      <c r="P1533" t="s">
        <v>365</v>
      </c>
      <c r="Q1533" t="s">
        <v>304</v>
      </c>
      <c r="R1533" t="s">
        <v>124</v>
      </c>
      <c r="S1533" t="s">
        <v>123</v>
      </c>
      <c r="T1533" t="s">
        <v>330</v>
      </c>
      <c r="U1533" t="s">
        <v>82</v>
      </c>
      <c r="V1533" t="s">
        <v>107</v>
      </c>
      <c r="W1533" t="s">
        <v>373</v>
      </c>
      <c r="X1533">
        <v>0</v>
      </c>
      <c r="Y1533">
        <v>0</v>
      </c>
      <c r="Z1533">
        <v>0</v>
      </c>
      <c r="AA1533">
        <v>0</v>
      </c>
      <c r="AB1533">
        <v>0</v>
      </c>
      <c r="AC1533">
        <v>0</v>
      </c>
      <c r="AD1533">
        <v>0</v>
      </c>
      <c r="AE1533">
        <v>0</v>
      </c>
      <c r="AF1533">
        <v>0</v>
      </c>
      <c r="AG1533">
        <v>0</v>
      </c>
      <c r="AH1533">
        <v>0</v>
      </c>
      <c r="AI1533">
        <v>0</v>
      </c>
      <c r="AJ1533">
        <v>0</v>
      </c>
      <c r="AK1533">
        <v>0</v>
      </c>
      <c r="AL1533">
        <v>0</v>
      </c>
      <c r="AM1533">
        <v>0</v>
      </c>
      <c r="AN1533">
        <v>0</v>
      </c>
      <c r="AO1533" t="s">
        <v>1382</v>
      </c>
      <c r="AP1533" t="s">
        <v>345</v>
      </c>
      <c r="AQ1533">
        <v>1</v>
      </c>
      <c r="AR1533">
        <v>0</v>
      </c>
      <c r="AS1533">
        <v>0</v>
      </c>
      <c r="AT1533">
        <v>0</v>
      </c>
      <c r="AU1533">
        <v>0</v>
      </c>
      <c r="AV1533">
        <v>0</v>
      </c>
      <c r="AW1533">
        <v>0</v>
      </c>
      <c r="AX1533">
        <v>0</v>
      </c>
      <c r="AY1533" t="s">
        <v>345</v>
      </c>
      <c r="AZ1533">
        <v>1</v>
      </c>
      <c r="BA1533">
        <v>0</v>
      </c>
      <c r="BB1533">
        <v>0</v>
      </c>
      <c r="BC1533">
        <v>0</v>
      </c>
      <c r="BD1533">
        <v>0</v>
      </c>
      <c r="BE1533">
        <v>0</v>
      </c>
      <c r="BF1533">
        <v>0</v>
      </c>
      <c r="BG1533">
        <v>0</v>
      </c>
      <c r="BH1533">
        <v>0</v>
      </c>
      <c r="BK1533" t="s">
        <v>132</v>
      </c>
      <c r="BL1533" t="s">
        <v>132</v>
      </c>
      <c r="BM1533" t="s">
        <v>135</v>
      </c>
      <c r="BN1533" t="s">
        <v>117</v>
      </c>
      <c r="BO1533" t="s">
        <v>931</v>
      </c>
      <c r="BP1533">
        <v>0</v>
      </c>
      <c r="BQ1533">
        <v>0</v>
      </c>
      <c r="BR1533">
        <v>1</v>
      </c>
      <c r="BS1533">
        <v>0</v>
      </c>
      <c r="BT1533">
        <v>0</v>
      </c>
      <c r="BU1533">
        <v>0</v>
      </c>
      <c r="BV1533">
        <v>0</v>
      </c>
      <c r="BW1533">
        <v>0</v>
      </c>
      <c r="BX1533">
        <v>0</v>
      </c>
      <c r="BY1533">
        <v>0</v>
      </c>
      <c r="BZ1533">
        <v>0</v>
      </c>
      <c r="CA1533">
        <v>0</v>
      </c>
      <c r="CB1533">
        <v>0</v>
      </c>
      <c r="CC1533">
        <v>0</v>
      </c>
      <c r="CD1533">
        <v>0</v>
      </c>
      <c r="CE1533" t="s">
        <v>200</v>
      </c>
      <c r="CG1533" t="s">
        <v>227</v>
      </c>
      <c r="CI1533" t="s">
        <v>128</v>
      </c>
      <c r="CJ1533" t="s">
        <v>52</v>
      </c>
      <c r="CK1533" t="s">
        <v>4020</v>
      </c>
      <c r="CL1533" t="s">
        <v>52</v>
      </c>
      <c r="CN1533" t="s">
        <v>346</v>
      </c>
      <c r="CP1533">
        <v>8</v>
      </c>
      <c r="CQ1533" t="s">
        <v>4021</v>
      </c>
      <c r="CS1533" t="s">
        <v>337</v>
      </c>
      <c r="CT1533" t="s">
        <v>4022</v>
      </c>
    </row>
    <row r="1534" spans="1:98" customFormat="1">
      <c r="A1534">
        <v>198890</v>
      </c>
      <c r="B1534" t="s">
        <v>1363</v>
      </c>
      <c r="C1534" t="s">
        <v>360</v>
      </c>
      <c r="D1534">
        <v>1968</v>
      </c>
      <c r="E1534">
        <v>58</v>
      </c>
      <c r="F1534" t="s">
        <v>58</v>
      </c>
      <c r="G1534" t="s">
        <v>70</v>
      </c>
      <c r="H1534" t="s">
        <v>1497</v>
      </c>
      <c r="I1534" t="s">
        <v>378</v>
      </c>
      <c r="J1534" t="s">
        <v>350</v>
      </c>
      <c r="K1534" s="329">
        <v>46113.716631944444</v>
      </c>
      <c r="L1534" t="s">
        <v>309</v>
      </c>
      <c r="M1534" t="s">
        <v>1363</v>
      </c>
      <c r="N1534" t="s">
        <v>1364</v>
      </c>
      <c r="O1534" t="s">
        <v>459</v>
      </c>
      <c r="P1534" t="s">
        <v>353</v>
      </c>
      <c r="Q1534" t="s">
        <v>305</v>
      </c>
      <c r="R1534" t="s">
        <v>125</v>
      </c>
      <c r="S1534" t="s">
        <v>125</v>
      </c>
      <c r="T1534" t="s">
        <v>330</v>
      </c>
      <c r="U1534" t="s">
        <v>331</v>
      </c>
      <c r="V1534" t="s">
        <v>105</v>
      </c>
      <c r="W1534" t="s">
        <v>423</v>
      </c>
      <c r="X1534">
        <v>0</v>
      </c>
      <c r="Y1534">
        <v>0</v>
      </c>
      <c r="Z1534">
        <v>0</v>
      </c>
      <c r="AA1534">
        <v>0</v>
      </c>
      <c r="AB1534">
        <v>0</v>
      </c>
      <c r="AC1534">
        <v>0</v>
      </c>
      <c r="AD1534">
        <v>0</v>
      </c>
      <c r="AE1534">
        <v>0</v>
      </c>
      <c r="AF1534">
        <v>0</v>
      </c>
      <c r="AG1534">
        <v>0</v>
      </c>
      <c r="AH1534">
        <v>0</v>
      </c>
      <c r="AI1534">
        <v>0</v>
      </c>
      <c r="AJ1534">
        <v>0</v>
      </c>
      <c r="AK1534">
        <v>0</v>
      </c>
      <c r="AL1534">
        <v>0</v>
      </c>
      <c r="AM1534">
        <v>1</v>
      </c>
      <c r="AN1534">
        <v>0</v>
      </c>
      <c r="AO1534">
        <v>0</v>
      </c>
      <c r="AP1534" t="s">
        <v>345</v>
      </c>
      <c r="AQ1534">
        <v>1</v>
      </c>
      <c r="AR1534">
        <v>0</v>
      </c>
      <c r="AS1534">
        <v>0</v>
      </c>
      <c r="AT1534">
        <v>0</v>
      </c>
      <c r="AU1534">
        <v>0</v>
      </c>
      <c r="AV1534">
        <v>0</v>
      </c>
      <c r="AW1534">
        <v>0</v>
      </c>
      <c r="AX1534">
        <v>0</v>
      </c>
      <c r="AY1534" t="s">
        <v>345</v>
      </c>
      <c r="AZ1534">
        <v>1</v>
      </c>
      <c r="BA1534">
        <v>0</v>
      </c>
      <c r="BB1534">
        <v>0</v>
      </c>
      <c r="BC1534">
        <v>0</v>
      </c>
      <c r="BD1534">
        <v>0</v>
      </c>
      <c r="BE1534">
        <v>0</v>
      </c>
      <c r="BF1534">
        <v>0</v>
      </c>
      <c r="BG1534">
        <v>0</v>
      </c>
      <c r="BH1534">
        <v>0</v>
      </c>
      <c r="BI1534" t="s">
        <v>52</v>
      </c>
      <c r="BJ1534" t="s">
        <v>4023</v>
      </c>
      <c r="BK1534" t="s">
        <v>386</v>
      </c>
      <c r="BL1534" t="s">
        <v>132</v>
      </c>
      <c r="BM1534" t="s">
        <v>131</v>
      </c>
      <c r="BN1534" t="s">
        <v>117</v>
      </c>
      <c r="BO1534" t="s">
        <v>958</v>
      </c>
      <c r="BP1534">
        <v>0</v>
      </c>
      <c r="BQ1534">
        <v>0</v>
      </c>
      <c r="BR1534">
        <v>0</v>
      </c>
      <c r="BS1534">
        <v>0</v>
      </c>
      <c r="BT1534">
        <v>0</v>
      </c>
      <c r="BU1534">
        <v>1</v>
      </c>
      <c r="BV1534">
        <v>0</v>
      </c>
      <c r="BW1534">
        <v>0</v>
      </c>
      <c r="BX1534">
        <v>0</v>
      </c>
      <c r="BY1534">
        <v>1</v>
      </c>
      <c r="BZ1534">
        <v>0</v>
      </c>
      <c r="CA1534">
        <v>0</v>
      </c>
      <c r="CB1534">
        <v>0</v>
      </c>
      <c r="CC1534">
        <v>0</v>
      </c>
      <c r="CD1534">
        <v>0</v>
      </c>
      <c r="CE1534" t="s">
        <v>335</v>
      </c>
      <c r="CG1534" t="s">
        <v>335</v>
      </c>
      <c r="CI1534" t="s">
        <v>128</v>
      </c>
      <c r="CJ1534" t="s">
        <v>52</v>
      </c>
      <c r="CK1534" t="s">
        <v>4024</v>
      </c>
      <c r="CL1534" t="s">
        <v>51</v>
      </c>
      <c r="CM1534" t="s">
        <v>4025</v>
      </c>
      <c r="CN1534" t="s">
        <v>346</v>
      </c>
      <c r="CP1534">
        <v>9</v>
      </c>
      <c r="CQ1534" t="s">
        <v>4026</v>
      </c>
      <c r="CR1534" t="s">
        <v>4027</v>
      </c>
      <c r="CS1534" t="s">
        <v>337</v>
      </c>
      <c r="CT1534" t="s">
        <v>4028</v>
      </c>
    </row>
    <row r="1535" spans="1:98" customFormat="1">
      <c r="A1535">
        <v>175042</v>
      </c>
      <c r="B1535" t="s">
        <v>321</v>
      </c>
      <c r="C1535" t="s">
        <v>360</v>
      </c>
      <c r="D1535">
        <v>1960</v>
      </c>
      <c r="E1535">
        <v>66</v>
      </c>
      <c r="F1535" t="s">
        <v>339</v>
      </c>
      <c r="G1535" t="s">
        <v>70</v>
      </c>
      <c r="H1535" t="s">
        <v>1104</v>
      </c>
      <c r="I1535" t="s">
        <v>575</v>
      </c>
      <c r="J1535" t="s">
        <v>325</v>
      </c>
      <c r="K1535" s="329">
        <v>46113.70003472222</v>
      </c>
      <c r="L1535" t="s">
        <v>309</v>
      </c>
      <c r="M1535" t="s">
        <v>445</v>
      </c>
      <c r="N1535" t="s">
        <v>447</v>
      </c>
      <c r="O1535" t="s">
        <v>328</v>
      </c>
      <c r="P1535" t="s">
        <v>329</v>
      </c>
      <c r="R1535" t="s">
        <v>125</v>
      </c>
      <c r="S1535" t="s">
        <v>125</v>
      </c>
      <c r="T1535" t="s">
        <v>330</v>
      </c>
      <c r="U1535" t="s">
        <v>372</v>
      </c>
      <c r="V1535" t="s">
        <v>107</v>
      </c>
      <c r="W1535" t="s">
        <v>436</v>
      </c>
      <c r="X1535">
        <v>0</v>
      </c>
      <c r="Y1535">
        <v>1</v>
      </c>
      <c r="Z1535">
        <v>1</v>
      </c>
      <c r="AA1535">
        <v>1</v>
      </c>
      <c r="AB1535">
        <v>0</v>
      </c>
      <c r="AC1535">
        <v>0</v>
      </c>
      <c r="AD1535">
        <v>0</v>
      </c>
      <c r="AE1535">
        <v>0</v>
      </c>
      <c r="AF1535">
        <v>0</v>
      </c>
      <c r="AG1535">
        <v>0</v>
      </c>
      <c r="AH1535">
        <v>0</v>
      </c>
      <c r="AI1535">
        <v>0</v>
      </c>
      <c r="AJ1535">
        <v>0</v>
      </c>
      <c r="AK1535">
        <v>0</v>
      </c>
      <c r="AL1535">
        <v>0</v>
      </c>
      <c r="AM1535">
        <v>0</v>
      </c>
      <c r="AN1535">
        <v>0</v>
      </c>
      <c r="AO1535">
        <v>0</v>
      </c>
      <c r="AP1535" t="s">
        <v>510</v>
      </c>
      <c r="AQ1535">
        <v>0</v>
      </c>
      <c r="AR1535">
        <v>0</v>
      </c>
      <c r="AS1535">
        <v>1</v>
      </c>
      <c r="AT1535">
        <v>0</v>
      </c>
      <c r="AU1535">
        <v>0</v>
      </c>
      <c r="AV1535">
        <v>0</v>
      </c>
      <c r="AW1535">
        <v>0</v>
      </c>
      <c r="AX1535">
        <v>0</v>
      </c>
      <c r="AY1535" t="s">
        <v>334</v>
      </c>
      <c r="AZ1535">
        <v>0</v>
      </c>
      <c r="BA1535">
        <v>0</v>
      </c>
      <c r="BB1535">
        <v>0</v>
      </c>
      <c r="BC1535">
        <v>0</v>
      </c>
      <c r="BD1535">
        <v>0</v>
      </c>
      <c r="BE1535">
        <v>0</v>
      </c>
      <c r="BF1535">
        <v>1</v>
      </c>
      <c r="BG1535">
        <v>0</v>
      </c>
      <c r="BH1535">
        <v>0</v>
      </c>
      <c r="BK1535" t="s">
        <v>136</v>
      </c>
      <c r="BL1535" t="s">
        <v>133</v>
      </c>
      <c r="BM1535" t="s">
        <v>135</v>
      </c>
      <c r="BN1535" t="s">
        <v>119</v>
      </c>
      <c r="BO1535" t="s">
        <v>926</v>
      </c>
      <c r="BP1535">
        <v>1</v>
      </c>
      <c r="BQ1535">
        <v>0</v>
      </c>
      <c r="BR1535">
        <v>0</v>
      </c>
      <c r="BS1535">
        <v>0</v>
      </c>
      <c r="BT1535">
        <v>0</v>
      </c>
      <c r="BU1535">
        <v>1</v>
      </c>
      <c r="BV1535">
        <v>0</v>
      </c>
      <c r="BW1535">
        <v>0</v>
      </c>
      <c r="BX1535">
        <v>0</v>
      </c>
      <c r="BY1535">
        <v>0</v>
      </c>
      <c r="BZ1535">
        <v>0</v>
      </c>
      <c r="CA1535">
        <v>0</v>
      </c>
      <c r="CB1535">
        <v>0</v>
      </c>
      <c r="CC1535">
        <v>0</v>
      </c>
      <c r="CD1535">
        <v>0</v>
      </c>
      <c r="CE1535" t="s">
        <v>335</v>
      </c>
      <c r="CG1535" t="s">
        <v>335</v>
      </c>
      <c r="CI1535" t="s">
        <v>133</v>
      </c>
      <c r="CJ1535" t="s">
        <v>53</v>
      </c>
      <c r="CL1535" t="s">
        <v>53</v>
      </c>
      <c r="CN1535" t="s">
        <v>346</v>
      </c>
      <c r="CP1535">
        <v>7</v>
      </c>
    </row>
    <row r="1536" spans="1:98" customFormat="1">
      <c r="A1536">
        <v>198876</v>
      </c>
      <c r="B1536" t="s">
        <v>356</v>
      </c>
      <c r="C1536" t="s">
        <v>322</v>
      </c>
      <c r="D1536">
        <v>1962</v>
      </c>
      <c r="E1536">
        <v>64</v>
      </c>
      <c r="F1536" t="s">
        <v>339</v>
      </c>
      <c r="G1536" t="s">
        <v>69</v>
      </c>
      <c r="H1536" t="s">
        <v>669</v>
      </c>
      <c r="I1536" t="s">
        <v>424</v>
      </c>
      <c r="J1536" t="s">
        <v>325</v>
      </c>
      <c r="K1536" s="329">
        <v>46113.694328703707</v>
      </c>
      <c r="L1536" t="s">
        <v>309</v>
      </c>
      <c r="M1536" t="s">
        <v>356</v>
      </c>
      <c r="N1536" t="s">
        <v>357</v>
      </c>
      <c r="O1536" t="s">
        <v>358</v>
      </c>
      <c r="P1536" t="s">
        <v>329</v>
      </c>
      <c r="R1536" t="s">
        <v>123</v>
      </c>
      <c r="S1536" t="s">
        <v>123</v>
      </c>
      <c r="T1536" t="s">
        <v>330</v>
      </c>
      <c r="U1536" t="s">
        <v>331</v>
      </c>
      <c r="V1536" t="s">
        <v>107</v>
      </c>
      <c r="W1536" t="s">
        <v>664</v>
      </c>
      <c r="X1536">
        <v>1</v>
      </c>
      <c r="Y1536">
        <v>1</v>
      </c>
      <c r="Z1536">
        <v>1</v>
      </c>
      <c r="AA1536">
        <v>0</v>
      </c>
      <c r="AB1536">
        <v>1</v>
      </c>
      <c r="AC1536">
        <v>0</v>
      </c>
      <c r="AD1536">
        <v>0</v>
      </c>
      <c r="AE1536">
        <v>0</v>
      </c>
      <c r="AF1536">
        <v>0</v>
      </c>
      <c r="AG1536">
        <v>0</v>
      </c>
      <c r="AH1536">
        <v>0</v>
      </c>
      <c r="AI1536">
        <v>0</v>
      </c>
      <c r="AJ1536">
        <v>0</v>
      </c>
      <c r="AK1536">
        <v>0</v>
      </c>
      <c r="AL1536">
        <v>0</v>
      </c>
      <c r="AM1536">
        <v>0</v>
      </c>
      <c r="AN1536">
        <v>0</v>
      </c>
      <c r="AO1536">
        <v>0</v>
      </c>
      <c r="AP1536" t="s">
        <v>345</v>
      </c>
      <c r="AQ1536">
        <v>1</v>
      </c>
      <c r="AR1536">
        <v>0</v>
      </c>
      <c r="AS1536">
        <v>0</v>
      </c>
      <c r="AT1536">
        <v>0</v>
      </c>
      <c r="AU1536">
        <v>0</v>
      </c>
      <c r="AV1536">
        <v>0</v>
      </c>
      <c r="AW1536">
        <v>0</v>
      </c>
      <c r="AX1536">
        <v>0</v>
      </c>
      <c r="AY1536" t="s">
        <v>345</v>
      </c>
      <c r="AZ1536">
        <v>1</v>
      </c>
      <c r="BA1536">
        <v>0</v>
      </c>
      <c r="BB1536">
        <v>0</v>
      </c>
      <c r="BC1536">
        <v>0</v>
      </c>
      <c r="BD1536">
        <v>0</v>
      </c>
      <c r="BE1536">
        <v>0</v>
      </c>
      <c r="BF1536">
        <v>0</v>
      </c>
      <c r="BG1536">
        <v>0</v>
      </c>
      <c r="BH1536">
        <v>0</v>
      </c>
      <c r="BK1536" t="s">
        <v>135</v>
      </c>
      <c r="BL1536" t="s">
        <v>131</v>
      </c>
      <c r="BM1536" t="s">
        <v>133</v>
      </c>
      <c r="BN1536" t="s">
        <v>118</v>
      </c>
      <c r="BO1536" t="s">
        <v>373</v>
      </c>
      <c r="BP1536">
        <v>0</v>
      </c>
      <c r="BQ1536">
        <v>0</v>
      </c>
      <c r="BR1536">
        <v>0</v>
      </c>
      <c r="BS1536">
        <v>0</v>
      </c>
      <c r="BT1536">
        <v>0</v>
      </c>
      <c r="BU1536">
        <v>0</v>
      </c>
      <c r="BV1536">
        <v>0</v>
      </c>
      <c r="BW1536">
        <v>0</v>
      </c>
      <c r="BX1536">
        <v>0</v>
      </c>
      <c r="BY1536">
        <v>0</v>
      </c>
      <c r="BZ1536">
        <v>0</v>
      </c>
      <c r="CA1536">
        <v>0</v>
      </c>
      <c r="CB1536">
        <v>0</v>
      </c>
      <c r="CC1536">
        <v>0</v>
      </c>
      <c r="CD1536" t="s">
        <v>3969</v>
      </c>
      <c r="CE1536" t="s">
        <v>335</v>
      </c>
      <c r="CG1536" t="s">
        <v>200</v>
      </c>
      <c r="CI1536" t="s">
        <v>128</v>
      </c>
      <c r="CJ1536" t="s">
        <v>51</v>
      </c>
      <c r="CK1536" t="s">
        <v>4029</v>
      </c>
      <c r="CL1536" t="s">
        <v>51</v>
      </c>
      <c r="CM1536" t="s">
        <v>4030</v>
      </c>
      <c r="CN1536" t="s">
        <v>346</v>
      </c>
      <c r="CP1536">
        <v>5</v>
      </c>
      <c r="CQ1536" t="s">
        <v>4031</v>
      </c>
      <c r="CS1536" t="s">
        <v>347</v>
      </c>
      <c r="CT1536" t="s">
        <v>4032</v>
      </c>
    </row>
    <row r="1537" spans="1:98" customFormat="1">
      <c r="A1537">
        <v>198891</v>
      </c>
      <c r="B1537" t="s">
        <v>30</v>
      </c>
      <c r="C1537" t="s">
        <v>360</v>
      </c>
      <c r="D1537">
        <v>1960</v>
      </c>
      <c r="E1537">
        <v>66</v>
      </c>
      <c r="F1537" t="s">
        <v>339</v>
      </c>
      <c r="G1537" t="s">
        <v>69</v>
      </c>
      <c r="H1537" t="s">
        <v>715</v>
      </c>
      <c r="I1537" t="s">
        <v>410</v>
      </c>
      <c r="J1537" t="s">
        <v>325</v>
      </c>
      <c r="K1537" s="329">
        <v>46113.6721875</v>
      </c>
      <c r="L1537" t="s">
        <v>309</v>
      </c>
      <c r="M1537" t="s">
        <v>30</v>
      </c>
      <c r="N1537" t="s">
        <v>671</v>
      </c>
      <c r="O1537" t="s">
        <v>459</v>
      </c>
      <c r="P1537" t="s">
        <v>353</v>
      </c>
      <c r="Q1537" t="s">
        <v>305</v>
      </c>
      <c r="R1537" t="s">
        <v>124</v>
      </c>
      <c r="S1537" t="s">
        <v>121</v>
      </c>
      <c r="T1537" t="s">
        <v>121</v>
      </c>
      <c r="U1537" t="s">
        <v>395</v>
      </c>
      <c r="V1537" t="s">
        <v>107</v>
      </c>
      <c r="W1537" t="s">
        <v>359</v>
      </c>
      <c r="X1537">
        <v>0</v>
      </c>
      <c r="Y1537">
        <v>0</v>
      </c>
      <c r="Z1537">
        <v>1</v>
      </c>
      <c r="AA1537">
        <v>0</v>
      </c>
      <c r="AB1537">
        <v>1</v>
      </c>
      <c r="AC1537">
        <v>0</v>
      </c>
      <c r="AD1537">
        <v>0</v>
      </c>
      <c r="AE1537">
        <v>0</v>
      </c>
      <c r="AF1537">
        <v>0</v>
      </c>
      <c r="AG1537">
        <v>0</v>
      </c>
      <c r="AH1537">
        <v>0</v>
      </c>
      <c r="AI1537">
        <v>0</v>
      </c>
      <c r="AJ1537">
        <v>0</v>
      </c>
      <c r="AK1537">
        <v>0</v>
      </c>
      <c r="AL1537">
        <v>0</v>
      </c>
      <c r="AM1537">
        <v>0</v>
      </c>
      <c r="AN1537">
        <v>0</v>
      </c>
      <c r="AO1537">
        <v>0</v>
      </c>
      <c r="AP1537" t="s">
        <v>408</v>
      </c>
      <c r="AQ1537">
        <v>0</v>
      </c>
      <c r="AR1537">
        <v>0</v>
      </c>
      <c r="AS1537">
        <v>0</v>
      </c>
      <c r="AT1537">
        <v>0</v>
      </c>
      <c r="AU1537">
        <v>1</v>
      </c>
      <c r="AV1537">
        <v>0</v>
      </c>
      <c r="AW1537">
        <v>0</v>
      </c>
      <c r="AX1537">
        <v>0</v>
      </c>
      <c r="AY1537" t="s">
        <v>433</v>
      </c>
      <c r="AZ1537">
        <v>0</v>
      </c>
      <c r="BA1537">
        <v>0</v>
      </c>
      <c r="BB1537">
        <v>0</v>
      </c>
      <c r="BC1537">
        <v>0</v>
      </c>
      <c r="BD1537">
        <v>1</v>
      </c>
      <c r="BE1537">
        <v>0</v>
      </c>
      <c r="BF1537">
        <v>0</v>
      </c>
      <c r="BG1537">
        <v>0</v>
      </c>
      <c r="BH1537">
        <v>0</v>
      </c>
      <c r="BI1537" t="s">
        <v>51</v>
      </c>
      <c r="BJ1537" t="s">
        <v>4033</v>
      </c>
      <c r="BK1537" t="s">
        <v>132</v>
      </c>
      <c r="BL1537" t="s">
        <v>134</v>
      </c>
      <c r="BM1537" t="s">
        <v>130</v>
      </c>
      <c r="BN1537" t="s">
        <v>117</v>
      </c>
      <c r="BO1537" t="s">
        <v>924</v>
      </c>
      <c r="BP1537">
        <v>0</v>
      </c>
      <c r="BQ1537">
        <v>0</v>
      </c>
      <c r="BR1537">
        <v>0</v>
      </c>
      <c r="BS1537">
        <v>0</v>
      </c>
      <c r="BT1537">
        <v>0</v>
      </c>
      <c r="BU1537">
        <v>1</v>
      </c>
      <c r="BV1537">
        <v>0</v>
      </c>
      <c r="BW1537">
        <v>0</v>
      </c>
      <c r="BX1537">
        <v>0</v>
      </c>
      <c r="BY1537">
        <v>0</v>
      </c>
      <c r="BZ1537">
        <v>0</v>
      </c>
      <c r="CA1537">
        <v>0</v>
      </c>
      <c r="CB1537">
        <v>0</v>
      </c>
      <c r="CC1537">
        <v>0</v>
      </c>
      <c r="CD1537">
        <v>0</v>
      </c>
      <c r="CE1537" t="s">
        <v>200</v>
      </c>
      <c r="CG1537" t="s">
        <v>335</v>
      </c>
      <c r="CH1537" t="s">
        <v>1778</v>
      </c>
      <c r="CI1537" t="s">
        <v>386</v>
      </c>
      <c r="CJ1537" t="s">
        <v>52</v>
      </c>
      <c r="CL1537" t="s">
        <v>52</v>
      </c>
      <c r="CM1537" t="s">
        <v>4034</v>
      </c>
      <c r="CN1537" t="s">
        <v>346</v>
      </c>
      <c r="CP1537">
        <v>8</v>
      </c>
      <c r="CS1537" t="s">
        <v>347</v>
      </c>
    </row>
    <row r="1538" spans="1:98" customFormat="1">
      <c r="A1538">
        <v>198888</v>
      </c>
      <c r="B1538" t="s">
        <v>401</v>
      </c>
      <c r="C1538" t="s">
        <v>360</v>
      </c>
      <c r="D1538">
        <v>1959</v>
      </c>
      <c r="E1538">
        <v>67</v>
      </c>
      <c r="F1538" t="s">
        <v>339</v>
      </c>
      <c r="G1538" t="s">
        <v>80</v>
      </c>
      <c r="H1538" t="s">
        <v>614</v>
      </c>
      <c r="I1538" t="s">
        <v>410</v>
      </c>
      <c r="J1538" t="s">
        <v>325</v>
      </c>
      <c r="K1538" s="329">
        <v>46113.655949074076</v>
      </c>
      <c r="L1538" t="s">
        <v>309</v>
      </c>
      <c r="M1538" t="s">
        <v>401</v>
      </c>
      <c r="N1538" t="s">
        <v>403</v>
      </c>
      <c r="O1538" t="s">
        <v>404</v>
      </c>
      <c r="P1538" t="s">
        <v>405</v>
      </c>
      <c r="Q1538" t="s">
        <v>306</v>
      </c>
      <c r="R1538" t="s">
        <v>123</v>
      </c>
      <c r="S1538" t="s">
        <v>122</v>
      </c>
      <c r="T1538" t="s">
        <v>394</v>
      </c>
      <c r="U1538" t="s">
        <v>80</v>
      </c>
      <c r="V1538" t="s">
        <v>105</v>
      </c>
      <c r="W1538" t="s">
        <v>505</v>
      </c>
      <c r="X1538">
        <v>0</v>
      </c>
      <c r="Y1538">
        <v>0</v>
      </c>
      <c r="Z1538">
        <v>0</v>
      </c>
      <c r="AA1538">
        <v>0</v>
      </c>
      <c r="AB1538">
        <v>0</v>
      </c>
      <c r="AC1538">
        <v>1</v>
      </c>
      <c r="AD1538">
        <v>0</v>
      </c>
      <c r="AE1538">
        <v>0</v>
      </c>
      <c r="AF1538">
        <v>0</v>
      </c>
      <c r="AG1538">
        <v>0</v>
      </c>
      <c r="AH1538">
        <v>0</v>
      </c>
      <c r="AI1538">
        <v>0</v>
      </c>
      <c r="AJ1538">
        <v>0</v>
      </c>
      <c r="AK1538">
        <v>0</v>
      </c>
      <c r="AL1538">
        <v>0</v>
      </c>
      <c r="AM1538">
        <v>0</v>
      </c>
      <c r="AN1538">
        <v>0</v>
      </c>
      <c r="AO1538">
        <v>0</v>
      </c>
      <c r="AP1538" t="s">
        <v>345</v>
      </c>
      <c r="AQ1538">
        <v>1</v>
      </c>
      <c r="AR1538">
        <v>0</v>
      </c>
      <c r="AS1538">
        <v>0</v>
      </c>
      <c r="AT1538">
        <v>0</v>
      </c>
      <c r="AU1538">
        <v>0</v>
      </c>
      <c r="AV1538">
        <v>0</v>
      </c>
      <c r="AW1538">
        <v>0</v>
      </c>
      <c r="AX1538">
        <v>0</v>
      </c>
      <c r="AY1538" t="s">
        <v>345</v>
      </c>
      <c r="AZ1538">
        <v>1</v>
      </c>
      <c r="BA1538">
        <v>0</v>
      </c>
      <c r="BB1538">
        <v>0</v>
      </c>
      <c r="BC1538">
        <v>0</v>
      </c>
      <c r="BD1538">
        <v>0</v>
      </c>
      <c r="BE1538">
        <v>0</v>
      </c>
      <c r="BF1538">
        <v>0</v>
      </c>
      <c r="BG1538">
        <v>0</v>
      </c>
      <c r="BH1538">
        <v>0</v>
      </c>
      <c r="BK1538" t="s">
        <v>131</v>
      </c>
      <c r="BL1538" t="s">
        <v>131</v>
      </c>
      <c r="BM1538" t="s">
        <v>132</v>
      </c>
      <c r="BN1538" t="s">
        <v>117</v>
      </c>
      <c r="BO1538" t="s">
        <v>924</v>
      </c>
      <c r="BP1538">
        <v>0</v>
      </c>
      <c r="BQ1538">
        <v>0</v>
      </c>
      <c r="BR1538">
        <v>0</v>
      </c>
      <c r="BS1538">
        <v>0</v>
      </c>
      <c r="BT1538">
        <v>0</v>
      </c>
      <c r="BU1538">
        <v>1</v>
      </c>
      <c r="BV1538">
        <v>0</v>
      </c>
      <c r="BW1538">
        <v>0</v>
      </c>
      <c r="BX1538">
        <v>0</v>
      </c>
      <c r="BY1538">
        <v>0</v>
      </c>
      <c r="BZ1538">
        <v>0</v>
      </c>
      <c r="CA1538">
        <v>0</v>
      </c>
      <c r="CB1538">
        <v>0</v>
      </c>
      <c r="CC1538">
        <v>0</v>
      </c>
      <c r="CD1538">
        <v>0</v>
      </c>
      <c r="CE1538" t="s">
        <v>223</v>
      </c>
      <c r="CF1538" t="s">
        <v>170</v>
      </c>
      <c r="CG1538" t="s">
        <v>195</v>
      </c>
      <c r="CI1538" t="s">
        <v>128</v>
      </c>
      <c r="CJ1538" t="s">
        <v>52</v>
      </c>
      <c r="CK1538" t="s">
        <v>4035</v>
      </c>
      <c r="CL1538" t="s">
        <v>51</v>
      </c>
      <c r="CM1538" t="s">
        <v>4036</v>
      </c>
      <c r="CN1538" t="s">
        <v>346</v>
      </c>
      <c r="CP1538">
        <v>9</v>
      </c>
      <c r="CQ1538" t="s">
        <v>4037</v>
      </c>
      <c r="CR1538" t="s">
        <v>4038</v>
      </c>
      <c r="CS1538" t="s">
        <v>347</v>
      </c>
      <c r="CT1538" t="s">
        <v>4039</v>
      </c>
    </row>
    <row r="1539" spans="1:98" customFormat="1">
      <c r="A1539">
        <v>198887</v>
      </c>
      <c r="B1539" t="s">
        <v>462</v>
      </c>
      <c r="C1539" t="s">
        <v>360</v>
      </c>
      <c r="D1539">
        <v>1972</v>
      </c>
      <c r="E1539">
        <v>54</v>
      </c>
      <c r="F1539" t="s">
        <v>58</v>
      </c>
      <c r="G1539" t="s">
        <v>71</v>
      </c>
      <c r="H1539" t="s">
        <v>889</v>
      </c>
      <c r="I1539" t="s">
        <v>397</v>
      </c>
      <c r="J1539" t="s">
        <v>350</v>
      </c>
      <c r="K1539" s="329">
        <v>46113.6403125</v>
      </c>
      <c r="L1539" t="s">
        <v>309</v>
      </c>
      <c r="M1539" t="s">
        <v>462</v>
      </c>
      <c r="N1539" t="s">
        <v>463</v>
      </c>
      <c r="O1539" t="s">
        <v>364</v>
      </c>
      <c r="P1539" t="s">
        <v>365</v>
      </c>
      <c r="R1539" t="s">
        <v>383</v>
      </c>
      <c r="S1539" t="s">
        <v>121</v>
      </c>
      <c r="T1539" t="s">
        <v>121</v>
      </c>
      <c r="U1539" t="s">
        <v>372</v>
      </c>
      <c r="V1539" t="s">
        <v>105</v>
      </c>
      <c r="W1539" t="s">
        <v>498</v>
      </c>
      <c r="X1539">
        <v>0</v>
      </c>
      <c r="Y1539">
        <v>0</v>
      </c>
      <c r="Z1539">
        <v>1</v>
      </c>
      <c r="AA1539">
        <v>1</v>
      </c>
      <c r="AB1539">
        <v>0</v>
      </c>
      <c r="AC1539">
        <v>0</v>
      </c>
      <c r="AD1539">
        <v>0</v>
      </c>
      <c r="AE1539">
        <v>0</v>
      </c>
      <c r="AF1539">
        <v>0</v>
      </c>
      <c r="AG1539">
        <v>0</v>
      </c>
      <c r="AH1539">
        <v>0</v>
      </c>
      <c r="AI1539">
        <v>0</v>
      </c>
      <c r="AJ1539">
        <v>0</v>
      </c>
      <c r="AK1539">
        <v>0</v>
      </c>
      <c r="AL1539">
        <v>0</v>
      </c>
      <c r="AM1539">
        <v>0</v>
      </c>
      <c r="AN1539">
        <v>0</v>
      </c>
      <c r="AO1539">
        <v>0</v>
      </c>
      <c r="AP1539" t="s">
        <v>510</v>
      </c>
      <c r="AQ1539">
        <v>0</v>
      </c>
      <c r="AR1539">
        <v>0</v>
      </c>
      <c r="AS1539">
        <v>1</v>
      </c>
      <c r="AT1539">
        <v>0</v>
      </c>
      <c r="AU1539">
        <v>0</v>
      </c>
      <c r="AV1539">
        <v>0</v>
      </c>
      <c r="AW1539">
        <v>0</v>
      </c>
      <c r="AX1539">
        <v>0</v>
      </c>
      <c r="AY1539" t="s">
        <v>608</v>
      </c>
      <c r="AZ1539">
        <v>0</v>
      </c>
      <c r="BA1539">
        <v>0</v>
      </c>
      <c r="BB1539">
        <v>0</v>
      </c>
      <c r="BC1539">
        <v>0</v>
      </c>
      <c r="BD1539">
        <v>0</v>
      </c>
      <c r="BE1539">
        <v>1</v>
      </c>
      <c r="BF1539">
        <v>0</v>
      </c>
      <c r="BG1539">
        <v>0</v>
      </c>
      <c r="BH1539">
        <v>0</v>
      </c>
      <c r="BI1539" t="s">
        <v>51</v>
      </c>
      <c r="BJ1539" t="s">
        <v>4040</v>
      </c>
      <c r="BK1539" t="s">
        <v>130</v>
      </c>
      <c r="BL1539" t="s">
        <v>130</v>
      </c>
      <c r="BM1539" t="s">
        <v>130</v>
      </c>
      <c r="BN1539" t="s">
        <v>117</v>
      </c>
      <c r="BO1539" t="s">
        <v>923</v>
      </c>
      <c r="BP1539">
        <v>0</v>
      </c>
      <c r="BQ1539">
        <v>1</v>
      </c>
      <c r="BR1539">
        <v>0</v>
      </c>
      <c r="BS1539">
        <v>0</v>
      </c>
      <c r="BT1539">
        <v>0</v>
      </c>
      <c r="BU1539">
        <v>0</v>
      </c>
      <c r="BV1539">
        <v>0</v>
      </c>
      <c r="BW1539">
        <v>0</v>
      </c>
      <c r="BX1539">
        <v>0</v>
      </c>
      <c r="BY1539">
        <v>0</v>
      </c>
      <c r="BZ1539">
        <v>0</v>
      </c>
      <c r="CA1539">
        <v>0</v>
      </c>
      <c r="CB1539">
        <v>0</v>
      </c>
      <c r="CC1539">
        <v>0</v>
      </c>
      <c r="CD1539">
        <v>0</v>
      </c>
      <c r="CE1539" t="s">
        <v>156</v>
      </c>
      <c r="CG1539" t="s">
        <v>139</v>
      </c>
      <c r="CI1539" t="s">
        <v>130</v>
      </c>
      <c r="CJ1539" t="s">
        <v>51</v>
      </c>
      <c r="CK1539" t="s">
        <v>4041</v>
      </c>
      <c r="CL1539" t="s">
        <v>52</v>
      </c>
      <c r="CN1539" t="s">
        <v>346</v>
      </c>
      <c r="CP1539">
        <v>9</v>
      </c>
      <c r="CS1539" t="s">
        <v>337</v>
      </c>
    </row>
    <row r="1540" spans="1:98" customFormat="1">
      <c r="A1540">
        <v>198886</v>
      </c>
      <c r="B1540" t="s">
        <v>617</v>
      </c>
      <c r="C1540" t="s">
        <v>360</v>
      </c>
      <c r="D1540">
        <v>1986</v>
      </c>
      <c r="E1540">
        <v>40</v>
      </c>
      <c r="F1540" t="s">
        <v>387</v>
      </c>
      <c r="G1540" t="s">
        <v>82</v>
      </c>
      <c r="H1540" t="s">
        <v>726</v>
      </c>
      <c r="I1540" t="s">
        <v>367</v>
      </c>
      <c r="J1540" t="s">
        <v>325</v>
      </c>
      <c r="K1540" s="329">
        <v>46113.637615740743</v>
      </c>
      <c r="L1540" t="s">
        <v>309</v>
      </c>
      <c r="M1540" t="s">
        <v>617</v>
      </c>
      <c r="N1540" t="s">
        <v>807</v>
      </c>
      <c r="O1540" t="s">
        <v>377</v>
      </c>
      <c r="P1540" t="s">
        <v>365</v>
      </c>
      <c r="Q1540" t="s">
        <v>304</v>
      </c>
      <c r="R1540" t="s">
        <v>122</v>
      </c>
      <c r="S1540" t="s">
        <v>122</v>
      </c>
      <c r="T1540" t="s">
        <v>330</v>
      </c>
      <c r="U1540" t="s">
        <v>331</v>
      </c>
      <c r="V1540" t="s">
        <v>108</v>
      </c>
      <c r="W1540" t="s">
        <v>565</v>
      </c>
      <c r="X1540">
        <v>0</v>
      </c>
      <c r="Y1540">
        <v>0</v>
      </c>
      <c r="Z1540">
        <v>1</v>
      </c>
      <c r="AA1540">
        <v>0</v>
      </c>
      <c r="AB1540">
        <v>0</v>
      </c>
      <c r="AC1540">
        <v>1</v>
      </c>
      <c r="AD1540">
        <v>0</v>
      </c>
      <c r="AE1540">
        <v>0</v>
      </c>
      <c r="AF1540">
        <v>0</v>
      </c>
      <c r="AG1540">
        <v>0</v>
      </c>
      <c r="AH1540">
        <v>0</v>
      </c>
      <c r="AI1540">
        <v>0</v>
      </c>
      <c r="AJ1540">
        <v>0</v>
      </c>
      <c r="AK1540">
        <v>0</v>
      </c>
      <c r="AL1540">
        <v>0</v>
      </c>
      <c r="AM1540">
        <v>0</v>
      </c>
      <c r="AN1540">
        <v>0</v>
      </c>
      <c r="AO1540">
        <v>0</v>
      </c>
      <c r="AP1540" t="s">
        <v>464</v>
      </c>
      <c r="AQ1540">
        <v>0</v>
      </c>
      <c r="AR1540">
        <v>0</v>
      </c>
      <c r="AS1540">
        <v>0</v>
      </c>
      <c r="AT1540">
        <v>1</v>
      </c>
      <c r="AU1540">
        <v>0</v>
      </c>
      <c r="AV1540">
        <v>0</v>
      </c>
      <c r="AW1540">
        <v>0</v>
      </c>
      <c r="AX1540">
        <v>0</v>
      </c>
      <c r="AY1540" t="s">
        <v>464</v>
      </c>
      <c r="AZ1540">
        <v>0</v>
      </c>
      <c r="BA1540">
        <v>0</v>
      </c>
      <c r="BB1540">
        <v>0</v>
      </c>
      <c r="BC1540">
        <v>1</v>
      </c>
      <c r="BD1540">
        <v>0</v>
      </c>
      <c r="BE1540">
        <v>0</v>
      </c>
      <c r="BF1540">
        <v>0</v>
      </c>
      <c r="BG1540">
        <v>0</v>
      </c>
      <c r="BH1540">
        <v>0</v>
      </c>
      <c r="BI1540" t="s">
        <v>52</v>
      </c>
      <c r="BJ1540" t="s">
        <v>4042</v>
      </c>
      <c r="BK1540" t="s">
        <v>131</v>
      </c>
      <c r="BL1540" t="s">
        <v>130</v>
      </c>
      <c r="BM1540" t="s">
        <v>130</v>
      </c>
      <c r="BN1540" t="s">
        <v>117</v>
      </c>
      <c r="BO1540" t="s">
        <v>1683</v>
      </c>
      <c r="BP1540">
        <v>0</v>
      </c>
      <c r="BQ1540">
        <v>0</v>
      </c>
      <c r="BR1540">
        <v>0</v>
      </c>
      <c r="BS1540">
        <v>1</v>
      </c>
      <c r="BT1540">
        <v>0</v>
      </c>
      <c r="BU1540">
        <v>0</v>
      </c>
      <c r="BV1540">
        <v>0</v>
      </c>
      <c r="BW1540">
        <v>0</v>
      </c>
      <c r="BX1540">
        <v>0</v>
      </c>
      <c r="BY1540">
        <v>1</v>
      </c>
      <c r="BZ1540">
        <v>0</v>
      </c>
      <c r="CA1540">
        <v>0</v>
      </c>
      <c r="CB1540">
        <v>0</v>
      </c>
      <c r="CC1540">
        <v>0</v>
      </c>
      <c r="CD1540">
        <v>0</v>
      </c>
      <c r="CE1540" t="s">
        <v>335</v>
      </c>
      <c r="CF1540" t="s">
        <v>911</v>
      </c>
      <c r="CG1540" t="s">
        <v>335</v>
      </c>
      <c r="CH1540" t="s">
        <v>227</v>
      </c>
      <c r="CI1540" t="s">
        <v>128</v>
      </c>
      <c r="CJ1540" t="s">
        <v>52</v>
      </c>
      <c r="CK1540" t="s">
        <v>4043</v>
      </c>
      <c r="CL1540" t="s">
        <v>51</v>
      </c>
      <c r="CM1540" t="s">
        <v>4044</v>
      </c>
      <c r="CN1540" t="s">
        <v>346</v>
      </c>
      <c r="CO1540" t="s">
        <v>4045</v>
      </c>
      <c r="CP1540">
        <v>10</v>
      </c>
      <c r="CQ1540" t="s">
        <v>4046</v>
      </c>
      <c r="CS1540" t="s">
        <v>337</v>
      </c>
    </row>
    <row r="1541" spans="1:98" customFormat="1">
      <c r="A1541">
        <v>198877</v>
      </c>
      <c r="B1541" t="s">
        <v>321</v>
      </c>
      <c r="C1541" t="s">
        <v>360</v>
      </c>
      <c r="D1541">
        <v>1974</v>
      </c>
      <c r="E1541">
        <v>52</v>
      </c>
      <c r="F1541" t="s">
        <v>58</v>
      </c>
      <c r="G1541" t="s">
        <v>85</v>
      </c>
      <c r="H1541" t="s">
        <v>683</v>
      </c>
      <c r="I1541" t="s">
        <v>424</v>
      </c>
      <c r="J1541" t="s">
        <v>350</v>
      </c>
      <c r="K1541" s="329">
        <v>46113.619930555556</v>
      </c>
      <c r="L1541" t="s">
        <v>309</v>
      </c>
      <c r="M1541" t="s">
        <v>1363</v>
      </c>
      <c r="N1541" t="s">
        <v>1364</v>
      </c>
      <c r="O1541" t="s">
        <v>459</v>
      </c>
      <c r="P1541" t="s">
        <v>353</v>
      </c>
      <c r="Q1541" t="s">
        <v>305</v>
      </c>
      <c r="R1541" t="s">
        <v>124</v>
      </c>
      <c r="S1541" t="s">
        <v>123</v>
      </c>
      <c r="T1541" t="s">
        <v>330</v>
      </c>
      <c r="U1541" t="s">
        <v>82</v>
      </c>
      <c r="V1541" t="s">
        <v>107</v>
      </c>
      <c r="W1541" t="s">
        <v>373</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t="s">
        <v>1382</v>
      </c>
      <c r="AP1541" t="s">
        <v>345</v>
      </c>
      <c r="AQ1541">
        <v>1</v>
      </c>
      <c r="AR1541">
        <v>0</v>
      </c>
      <c r="AS1541">
        <v>0</v>
      </c>
      <c r="AT1541">
        <v>0</v>
      </c>
      <c r="AU1541">
        <v>0</v>
      </c>
      <c r="AV1541">
        <v>0</v>
      </c>
      <c r="AW1541">
        <v>0</v>
      </c>
      <c r="AX1541">
        <v>0</v>
      </c>
      <c r="AY1541" t="s">
        <v>345</v>
      </c>
      <c r="AZ1541">
        <v>1</v>
      </c>
      <c r="BA1541">
        <v>0</v>
      </c>
      <c r="BB1541">
        <v>0</v>
      </c>
      <c r="BC1541">
        <v>0</v>
      </c>
      <c r="BD1541">
        <v>0</v>
      </c>
      <c r="BE1541">
        <v>0</v>
      </c>
      <c r="BF1541">
        <v>0</v>
      </c>
      <c r="BG1541">
        <v>0</v>
      </c>
      <c r="BH1541">
        <v>0</v>
      </c>
      <c r="BI1541" t="s">
        <v>51</v>
      </c>
      <c r="BK1541" t="s">
        <v>132</v>
      </c>
      <c r="BL1541" t="s">
        <v>132</v>
      </c>
      <c r="BM1541" t="s">
        <v>135</v>
      </c>
      <c r="BN1541" t="s">
        <v>117</v>
      </c>
      <c r="BO1541" t="s">
        <v>931</v>
      </c>
      <c r="BP1541">
        <v>0</v>
      </c>
      <c r="BQ1541">
        <v>0</v>
      </c>
      <c r="BR1541">
        <v>1</v>
      </c>
      <c r="BS1541">
        <v>0</v>
      </c>
      <c r="BT1541">
        <v>0</v>
      </c>
      <c r="BU1541">
        <v>0</v>
      </c>
      <c r="BV1541">
        <v>0</v>
      </c>
      <c r="BW1541">
        <v>0</v>
      </c>
      <c r="BX1541">
        <v>0</v>
      </c>
      <c r="BY1541">
        <v>0</v>
      </c>
      <c r="BZ1541">
        <v>0</v>
      </c>
      <c r="CA1541">
        <v>0</v>
      </c>
      <c r="CB1541">
        <v>0</v>
      </c>
      <c r="CC1541">
        <v>0</v>
      </c>
      <c r="CD1541">
        <v>0</v>
      </c>
      <c r="CE1541" t="s">
        <v>335</v>
      </c>
      <c r="CF1541" t="s">
        <v>4047</v>
      </c>
      <c r="CG1541" t="s">
        <v>226</v>
      </c>
      <c r="CI1541" t="s">
        <v>131</v>
      </c>
      <c r="CJ1541" t="s">
        <v>51</v>
      </c>
      <c r="CL1541" t="s">
        <v>51</v>
      </c>
      <c r="CN1541" t="s">
        <v>346</v>
      </c>
      <c r="CP1541">
        <v>10</v>
      </c>
      <c r="CS1541" t="s">
        <v>337</v>
      </c>
    </row>
    <row r="1542" spans="1:98" customFormat="1">
      <c r="A1542">
        <v>198882</v>
      </c>
      <c r="B1542" t="s">
        <v>1363</v>
      </c>
      <c r="C1542" t="s">
        <v>360</v>
      </c>
      <c r="D1542">
        <v>1995</v>
      </c>
      <c r="E1542">
        <v>31</v>
      </c>
      <c r="F1542" t="s">
        <v>57</v>
      </c>
      <c r="G1542" t="s">
        <v>70</v>
      </c>
      <c r="H1542" t="s">
        <v>564</v>
      </c>
      <c r="I1542" t="s">
        <v>575</v>
      </c>
      <c r="J1542" t="s">
        <v>325</v>
      </c>
      <c r="K1542" s="329">
        <v>46113.590046296296</v>
      </c>
      <c r="L1542" t="s">
        <v>309</v>
      </c>
      <c r="M1542" t="s">
        <v>1363</v>
      </c>
      <c r="N1542" t="s">
        <v>1364</v>
      </c>
      <c r="O1542" t="s">
        <v>459</v>
      </c>
      <c r="P1542" t="s">
        <v>353</v>
      </c>
      <c r="Q1542" t="s">
        <v>305</v>
      </c>
      <c r="R1542" t="s">
        <v>125</v>
      </c>
      <c r="S1542" t="s">
        <v>125</v>
      </c>
      <c r="T1542" t="s">
        <v>391</v>
      </c>
      <c r="U1542" t="s">
        <v>331</v>
      </c>
      <c r="V1542" t="s">
        <v>108</v>
      </c>
      <c r="W1542" t="s">
        <v>1772</v>
      </c>
      <c r="X1542">
        <v>0</v>
      </c>
      <c r="Y1542">
        <v>0</v>
      </c>
      <c r="Z1542">
        <v>1</v>
      </c>
      <c r="AA1542">
        <v>1</v>
      </c>
      <c r="AB1542">
        <v>0</v>
      </c>
      <c r="AC1542">
        <v>1</v>
      </c>
      <c r="AD1542">
        <v>0</v>
      </c>
      <c r="AE1542">
        <v>0</v>
      </c>
      <c r="AF1542">
        <v>0</v>
      </c>
      <c r="AG1542">
        <v>0</v>
      </c>
      <c r="AH1542">
        <v>0</v>
      </c>
      <c r="AI1542">
        <v>0</v>
      </c>
      <c r="AJ1542">
        <v>0</v>
      </c>
      <c r="AK1542">
        <v>0</v>
      </c>
      <c r="AL1542">
        <v>0</v>
      </c>
      <c r="AM1542">
        <v>1</v>
      </c>
      <c r="AN1542">
        <v>0</v>
      </c>
      <c r="AO1542">
        <v>0</v>
      </c>
      <c r="AP1542" t="s">
        <v>333</v>
      </c>
      <c r="AQ1542">
        <v>0</v>
      </c>
      <c r="AR1542">
        <v>0</v>
      </c>
      <c r="AS1542">
        <v>1</v>
      </c>
      <c r="AT1542">
        <v>1</v>
      </c>
      <c r="AU1542">
        <v>0</v>
      </c>
      <c r="AV1542">
        <v>0</v>
      </c>
      <c r="AW1542">
        <v>0</v>
      </c>
      <c r="AX1542">
        <v>0</v>
      </c>
      <c r="AY1542" t="s">
        <v>345</v>
      </c>
      <c r="AZ1542">
        <v>1</v>
      </c>
      <c r="BA1542">
        <v>0</v>
      </c>
      <c r="BB1542">
        <v>0</v>
      </c>
      <c r="BC1542">
        <v>0</v>
      </c>
      <c r="BD1542">
        <v>0</v>
      </c>
      <c r="BE1542">
        <v>0</v>
      </c>
      <c r="BF1542">
        <v>0</v>
      </c>
      <c r="BG1542">
        <v>0</v>
      </c>
      <c r="BH1542">
        <v>0</v>
      </c>
      <c r="BK1542" t="s">
        <v>386</v>
      </c>
      <c r="BL1542" t="s">
        <v>131</v>
      </c>
      <c r="BM1542" t="s">
        <v>131</v>
      </c>
      <c r="BN1542" t="s">
        <v>118</v>
      </c>
      <c r="BO1542" t="s">
        <v>921</v>
      </c>
      <c r="BP1542">
        <v>0</v>
      </c>
      <c r="BQ1542">
        <v>0</v>
      </c>
      <c r="BR1542">
        <v>0</v>
      </c>
      <c r="BS1542">
        <v>0</v>
      </c>
      <c r="BT1542">
        <v>0</v>
      </c>
      <c r="BU1542">
        <v>0</v>
      </c>
      <c r="BV1542">
        <v>0</v>
      </c>
      <c r="BW1542">
        <v>0</v>
      </c>
      <c r="BX1542">
        <v>0</v>
      </c>
      <c r="BY1542">
        <v>0</v>
      </c>
      <c r="BZ1542">
        <v>1</v>
      </c>
      <c r="CA1542">
        <v>0</v>
      </c>
      <c r="CB1542">
        <v>0</v>
      </c>
      <c r="CC1542">
        <v>0</v>
      </c>
      <c r="CD1542">
        <v>0</v>
      </c>
      <c r="CE1542" t="s">
        <v>167</v>
      </c>
      <c r="CG1542" t="s">
        <v>205</v>
      </c>
      <c r="CI1542" t="s">
        <v>128</v>
      </c>
      <c r="CJ1542" t="s">
        <v>51</v>
      </c>
      <c r="CL1542" t="s">
        <v>51</v>
      </c>
      <c r="CN1542" t="s">
        <v>346</v>
      </c>
      <c r="CP1542">
        <v>10</v>
      </c>
      <c r="CS1542" t="s">
        <v>337</v>
      </c>
    </row>
    <row r="1543" spans="1:98" customFormat="1">
      <c r="A1543">
        <v>198883</v>
      </c>
      <c r="B1543" t="s">
        <v>321</v>
      </c>
      <c r="C1543" t="s">
        <v>322</v>
      </c>
      <c r="D1543">
        <v>1967</v>
      </c>
      <c r="E1543">
        <v>59</v>
      </c>
      <c r="F1543" t="s">
        <v>58</v>
      </c>
      <c r="G1543" t="s">
        <v>77</v>
      </c>
      <c r="H1543" t="s">
        <v>1694</v>
      </c>
      <c r="I1543" t="s">
        <v>397</v>
      </c>
      <c r="J1543" t="s">
        <v>350</v>
      </c>
      <c r="K1543" s="329">
        <v>46113.589432870373</v>
      </c>
      <c r="L1543" t="s">
        <v>309</v>
      </c>
      <c r="M1543" t="s">
        <v>1363</v>
      </c>
      <c r="N1543" t="s">
        <v>1364</v>
      </c>
      <c r="O1543" t="s">
        <v>459</v>
      </c>
      <c r="P1543" t="s">
        <v>353</v>
      </c>
      <c r="Q1543" t="s">
        <v>305</v>
      </c>
      <c r="R1543" t="s">
        <v>123</v>
      </c>
      <c r="S1543" t="s">
        <v>123</v>
      </c>
      <c r="T1543" t="s">
        <v>330</v>
      </c>
      <c r="U1543" t="s">
        <v>331</v>
      </c>
      <c r="V1543" t="s">
        <v>105</v>
      </c>
      <c r="W1543" t="s">
        <v>443</v>
      </c>
      <c r="X1543">
        <v>1</v>
      </c>
      <c r="Y1543">
        <v>0</v>
      </c>
      <c r="Z1543">
        <v>0</v>
      </c>
      <c r="AA1543">
        <v>0</v>
      </c>
      <c r="AB1543">
        <v>0</v>
      </c>
      <c r="AC1543">
        <v>1</v>
      </c>
      <c r="AD1543">
        <v>0</v>
      </c>
      <c r="AE1543">
        <v>0</v>
      </c>
      <c r="AF1543">
        <v>0</v>
      </c>
      <c r="AG1543">
        <v>0</v>
      </c>
      <c r="AH1543">
        <v>0</v>
      </c>
      <c r="AI1543">
        <v>0</v>
      </c>
      <c r="AJ1543">
        <v>0</v>
      </c>
      <c r="AK1543">
        <v>0</v>
      </c>
      <c r="AL1543">
        <v>0</v>
      </c>
      <c r="AM1543">
        <v>0</v>
      </c>
      <c r="AN1543">
        <v>0</v>
      </c>
      <c r="AO1543">
        <v>0</v>
      </c>
      <c r="AP1543" t="s">
        <v>510</v>
      </c>
      <c r="AQ1543">
        <v>0</v>
      </c>
      <c r="AR1543">
        <v>0</v>
      </c>
      <c r="AS1543">
        <v>1</v>
      </c>
      <c r="AT1543">
        <v>0</v>
      </c>
      <c r="AU1543">
        <v>0</v>
      </c>
      <c r="AV1543">
        <v>0</v>
      </c>
      <c r="AW1543">
        <v>0</v>
      </c>
      <c r="AX1543">
        <v>0</v>
      </c>
      <c r="AY1543" t="s">
        <v>464</v>
      </c>
      <c r="AZ1543">
        <v>0</v>
      </c>
      <c r="BA1543">
        <v>0</v>
      </c>
      <c r="BB1543">
        <v>0</v>
      </c>
      <c r="BC1543">
        <v>1</v>
      </c>
      <c r="BD1543">
        <v>0</v>
      </c>
      <c r="BE1543">
        <v>0</v>
      </c>
      <c r="BF1543">
        <v>0</v>
      </c>
      <c r="BG1543">
        <v>0</v>
      </c>
      <c r="BH1543">
        <v>0</v>
      </c>
      <c r="BI1543" t="s">
        <v>52</v>
      </c>
      <c r="BK1543" t="s">
        <v>132</v>
      </c>
      <c r="BL1543" t="s">
        <v>132</v>
      </c>
      <c r="BM1543" t="s">
        <v>131</v>
      </c>
      <c r="BN1543" t="s">
        <v>117</v>
      </c>
      <c r="BO1543" t="s">
        <v>924</v>
      </c>
      <c r="BP1543">
        <v>0</v>
      </c>
      <c r="BQ1543">
        <v>0</v>
      </c>
      <c r="BR1543">
        <v>0</v>
      </c>
      <c r="BS1543">
        <v>0</v>
      </c>
      <c r="BT1543">
        <v>0</v>
      </c>
      <c r="BU1543">
        <v>1</v>
      </c>
      <c r="BV1543">
        <v>0</v>
      </c>
      <c r="BW1543">
        <v>0</v>
      </c>
      <c r="BX1543">
        <v>0</v>
      </c>
      <c r="BY1543">
        <v>0</v>
      </c>
      <c r="BZ1543">
        <v>0</v>
      </c>
      <c r="CA1543">
        <v>0</v>
      </c>
      <c r="CB1543">
        <v>0</v>
      </c>
      <c r="CC1543">
        <v>0</v>
      </c>
      <c r="CD1543">
        <v>0</v>
      </c>
      <c r="CE1543" t="s">
        <v>335</v>
      </c>
      <c r="CG1543" t="s">
        <v>335</v>
      </c>
      <c r="CI1543" t="s">
        <v>386</v>
      </c>
      <c r="CJ1543" t="s">
        <v>52</v>
      </c>
      <c r="CL1543" t="s">
        <v>52</v>
      </c>
      <c r="CN1543" t="s">
        <v>346</v>
      </c>
      <c r="CP1543">
        <v>7</v>
      </c>
      <c r="CS1543" t="s">
        <v>347</v>
      </c>
    </row>
    <row r="1544" spans="1:98" customFormat="1">
      <c r="A1544">
        <v>198880</v>
      </c>
      <c r="B1544" t="s">
        <v>1363</v>
      </c>
      <c r="C1544" t="s">
        <v>322</v>
      </c>
      <c r="D1544">
        <v>1994</v>
      </c>
      <c r="E1544">
        <v>32</v>
      </c>
      <c r="F1544" t="s">
        <v>57</v>
      </c>
      <c r="G1544" t="s">
        <v>70</v>
      </c>
      <c r="H1544" t="s">
        <v>564</v>
      </c>
      <c r="I1544" t="s">
        <v>575</v>
      </c>
      <c r="J1544" t="s">
        <v>350</v>
      </c>
      <c r="K1544" s="329">
        <v>46113.579675925925</v>
      </c>
      <c r="L1544" t="s">
        <v>309</v>
      </c>
      <c r="M1544" t="s">
        <v>1363</v>
      </c>
      <c r="N1544" t="s">
        <v>1364</v>
      </c>
      <c r="O1544" t="s">
        <v>459</v>
      </c>
      <c r="P1544" t="s">
        <v>353</v>
      </c>
      <c r="Q1544" t="s">
        <v>305</v>
      </c>
      <c r="R1544" t="s">
        <v>125</v>
      </c>
      <c r="S1544" t="s">
        <v>125</v>
      </c>
      <c r="T1544" t="s">
        <v>391</v>
      </c>
      <c r="U1544" t="s">
        <v>331</v>
      </c>
      <c r="V1544" t="s">
        <v>108</v>
      </c>
      <c r="W1544" t="s">
        <v>1108</v>
      </c>
      <c r="X1544">
        <v>1</v>
      </c>
      <c r="Y1544">
        <v>0</v>
      </c>
      <c r="Z1544">
        <v>1</v>
      </c>
      <c r="AA1544">
        <v>0</v>
      </c>
      <c r="AB1544">
        <v>0</v>
      </c>
      <c r="AC1544">
        <v>1</v>
      </c>
      <c r="AD1544">
        <v>0</v>
      </c>
      <c r="AE1544">
        <v>0</v>
      </c>
      <c r="AF1544">
        <v>0</v>
      </c>
      <c r="AG1544">
        <v>0</v>
      </c>
      <c r="AH1544">
        <v>0</v>
      </c>
      <c r="AI1544">
        <v>0</v>
      </c>
      <c r="AJ1544">
        <v>0</v>
      </c>
      <c r="AK1544">
        <v>0</v>
      </c>
      <c r="AL1544">
        <v>0</v>
      </c>
      <c r="AM1544">
        <v>0</v>
      </c>
      <c r="AN1544">
        <v>0</v>
      </c>
      <c r="AO1544">
        <v>0</v>
      </c>
      <c r="AP1544" t="s">
        <v>510</v>
      </c>
      <c r="AQ1544">
        <v>0</v>
      </c>
      <c r="AR1544">
        <v>0</v>
      </c>
      <c r="AS1544">
        <v>1</v>
      </c>
      <c r="AT1544">
        <v>0</v>
      </c>
      <c r="AU1544">
        <v>0</v>
      </c>
      <c r="AV1544">
        <v>0</v>
      </c>
      <c r="AW1544">
        <v>0</v>
      </c>
      <c r="AX1544">
        <v>0</v>
      </c>
      <c r="AY1544" t="s">
        <v>345</v>
      </c>
      <c r="AZ1544">
        <v>1</v>
      </c>
      <c r="BA1544">
        <v>0</v>
      </c>
      <c r="BB1544">
        <v>0</v>
      </c>
      <c r="BC1544">
        <v>0</v>
      </c>
      <c r="BD1544">
        <v>0</v>
      </c>
      <c r="BE1544">
        <v>0</v>
      </c>
      <c r="BF1544">
        <v>0</v>
      </c>
      <c r="BG1544">
        <v>0</v>
      </c>
      <c r="BH1544">
        <v>0</v>
      </c>
      <c r="BI1544" t="s">
        <v>51</v>
      </c>
      <c r="BK1544" t="s">
        <v>386</v>
      </c>
      <c r="BL1544" t="s">
        <v>131</v>
      </c>
      <c r="BM1544" t="s">
        <v>132</v>
      </c>
      <c r="BN1544" t="s">
        <v>118</v>
      </c>
      <c r="BO1544" t="s">
        <v>921</v>
      </c>
      <c r="BP1544">
        <v>0</v>
      </c>
      <c r="BQ1544">
        <v>0</v>
      </c>
      <c r="BR1544">
        <v>0</v>
      </c>
      <c r="BS1544">
        <v>0</v>
      </c>
      <c r="BT1544">
        <v>0</v>
      </c>
      <c r="BU1544">
        <v>0</v>
      </c>
      <c r="BV1544">
        <v>0</v>
      </c>
      <c r="BW1544">
        <v>0</v>
      </c>
      <c r="BX1544">
        <v>0</v>
      </c>
      <c r="BY1544">
        <v>0</v>
      </c>
      <c r="BZ1544">
        <v>1</v>
      </c>
      <c r="CA1544">
        <v>0</v>
      </c>
      <c r="CB1544">
        <v>0</v>
      </c>
      <c r="CC1544">
        <v>0</v>
      </c>
      <c r="CD1544">
        <v>0</v>
      </c>
      <c r="CE1544" t="s">
        <v>335</v>
      </c>
      <c r="CG1544" t="s">
        <v>335</v>
      </c>
      <c r="CI1544" t="s">
        <v>129</v>
      </c>
      <c r="CJ1544" t="s">
        <v>51</v>
      </c>
      <c r="CL1544" t="s">
        <v>51</v>
      </c>
      <c r="CN1544" t="s">
        <v>346</v>
      </c>
      <c r="CP1544">
        <v>10</v>
      </c>
    </row>
    <row r="1545" spans="1:98" customFormat="1">
      <c r="A1545">
        <v>198881</v>
      </c>
      <c r="B1545" t="s">
        <v>1363</v>
      </c>
      <c r="C1545" t="s">
        <v>322</v>
      </c>
      <c r="D1545">
        <v>1967</v>
      </c>
      <c r="E1545">
        <v>59</v>
      </c>
      <c r="F1545" t="s">
        <v>58</v>
      </c>
      <c r="G1545" t="s">
        <v>49</v>
      </c>
      <c r="H1545" t="s">
        <v>415</v>
      </c>
      <c r="I1545" t="s">
        <v>440</v>
      </c>
      <c r="J1545" t="s">
        <v>325</v>
      </c>
      <c r="K1545" s="329">
        <v>46113.578796296293</v>
      </c>
      <c r="L1545" t="s">
        <v>309</v>
      </c>
      <c r="M1545" t="s">
        <v>1363</v>
      </c>
      <c r="N1545" t="s">
        <v>1364</v>
      </c>
      <c r="O1545" t="s">
        <v>459</v>
      </c>
      <c r="P1545" t="s">
        <v>353</v>
      </c>
      <c r="Q1545" t="s">
        <v>305</v>
      </c>
      <c r="R1545" t="s">
        <v>383</v>
      </c>
      <c r="S1545" t="s">
        <v>121</v>
      </c>
      <c r="T1545" t="s">
        <v>121</v>
      </c>
      <c r="U1545" t="s">
        <v>331</v>
      </c>
      <c r="V1545" t="s">
        <v>111</v>
      </c>
      <c r="W1545" t="s">
        <v>505</v>
      </c>
      <c r="X1545">
        <v>0</v>
      </c>
      <c r="Y1545">
        <v>0</v>
      </c>
      <c r="Z1545">
        <v>0</v>
      </c>
      <c r="AA1545">
        <v>0</v>
      </c>
      <c r="AB1545">
        <v>0</v>
      </c>
      <c r="AC1545">
        <v>1</v>
      </c>
      <c r="AD1545">
        <v>0</v>
      </c>
      <c r="AE1545">
        <v>0</v>
      </c>
      <c r="AF1545">
        <v>0</v>
      </c>
      <c r="AG1545">
        <v>0</v>
      </c>
      <c r="AH1545">
        <v>0</v>
      </c>
      <c r="AI1545">
        <v>0</v>
      </c>
      <c r="AJ1545">
        <v>0</v>
      </c>
      <c r="AK1545">
        <v>0</v>
      </c>
      <c r="AL1545">
        <v>0</v>
      </c>
      <c r="AM1545">
        <v>0</v>
      </c>
      <c r="AN1545">
        <v>0</v>
      </c>
      <c r="AO1545">
        <v>0</v>
      </c>
      <c r="AP1545" t="s">
        <v>345</v>
      </c>
      <c r="AQ1545">
        <v>1</v>
      </c>
      <c r="AR1545">
        <v>0</v>
      </c>
      <c r="AS1545">
        <v>0</v>
      </c>
      <c r="AT1545">
        <v>0</v>
      </c>
      <c r="AU1545">
        <v>0</v>
      </c>
      <c r="AV1545">
        <v>0</v>
      </c>
      <c r="AW1545">
        <v>0</v>
      </c>
      <c r="AX1545">
        <v>0</v>
      </c>
      <c r="AY1545" t="s">
        <v>345</v>
      </c>
      <c r="AZ1545">
        <v>1</v>
      </c>
      <c r="BA1545">
        <v>0</v>
      </c>
      <c r="BB1545">
        <v>0</v>
      </c>
      <c r="BC1545">
        <v>0</v>
      </c>
      <c r="BD1545">
        <v>0</v>
      </c>
      <c r="BE1545">
        <v>0</v>
      </c>
      <c r="BF1545">
        <v>0</v>
      </c>
      <c r="BG1545">
        <v>0</v>
      </c>
      <c r="BH1545">
        <v>0</v>
      </c>
      <c r="BI1545" t="s">
        <v>51</v>
      </c>
      <c r="BK1545" t="s">
        <v>386</v>
      </c>
      <c r="BL1545" t="s">
        <v>386</v>
      </c>
      <c r="BM1545" t="s">
        <v>386</v>
      </c>
      <c r="BN1545" t="s">
        <v>117</v>
      </c>
      <c r="BO1545" t="s">
        <v>922</v>
      </c>
      <c r="BP1545">
        <v>1</v>
      </c>
      <c r="BQ1545">
        <v>0</v>
      </c>
      <c r="BR1545">
        <v>0</v>
      </c>
      <c r="BS1545">
        <v>0</v>
      </c>
      <c r="BT1545">
        <v>0</v>
      </c>
      <c r="BU1545">
        <v>0</v>
      </c>
      <c r="BV1545">
        <v>0</v>
      </c>
      <c r="BW1545">
        <v>0</v>
      </c>
      <c r="BX1545">
        <v>0</v>
      </c>
      <c r="BY1545">
        <v>0</v>
      </c>
      <c r="BZ1545">
        <v>0</v>
      </c>
      <c r="CA1545">
        <v>0</v>
      </c>
      <c r="CB1545">
        <v>0</v>
      </c>
      <c r="CC1545">
        <v>0</v>
      </c>
      <c r="CD1545">
        <v>0</v>
      </c>
      <c r="CE1545" t="s">
        <v>335</v>
      </c>
      <c r="CG1545" t="s">
        <v>335</v>
      </c>
      <c r="CI1545" t="s">
        <v>386</v>
      </c>
      <c r="CJ1545" t="s">
        <v>51</v>
      </c>
      <c r="CL1545" t="s">
        <v>51</v>
      </c>
      <c r="CN1545" t="s">
        <v>346</v>
      </c>
      <c r="CP1545">
        <v>5</v>
      </c>
      <c r="CS1545" t="s">
        <v>337</v>
      </c>
    </row>
    <row r="1546" spans="1:98" customFormat="1">
      <c r="A1546">
        <v>198823</v>
      </c>
      <c r="B1546" t="s">
        <v>321</v>
      </c>
      <c r="C1546" t="s">
        <v>322</v>
      </c>
      <c r="D1546">
        <v>1992</v>
      </c>
      <c r="E1546">
        <v>34</v>
      </c>
      <c r="F1546" t="s">
        <v>57</v>
      </c>
      <c r="G1546" t="s">
        <v>49</v>
      </c>
      <c r="H1546" t="s">
        <v>415</v>
      </c>
      <c r="I1546" t="s">
        <v>397</v>
      </c>
      <c r="J1546" t="s">
        <v>325</v>
      </c>
      <c r="K1546" s="329">
        <v>46113.561527777776</v>
      </c>
      <c r="L1546" t="s">
        <v>309</v>
      </c>
      <c r="M1546" t="s">
        <v>503</v>
      </c>
      <c r="N1546" t="s">
        <v>504</v>
      </c>
      <c r="O1546" t="s">
        <v>415</v>
      </c>
      <c r="P1546" t="s">
        <v>382</v>
      </c>
      <c r="R1546" t="s">
        <v>383</v>
      </c>
      <c r="S1546" t="s">
        <v>121</v>
      </c>
      <c r="T1546" t="s">
        <v>121</v>
      </c>
      <c r="U1546" t="s">
        <v>331</v>
      </c>
      <c r="V1546" t="s">
        <v>105</v>
      </c>
      <c r="W1546" t="s">
        <v>373</v>
      </c>
      <c r="X1546">
        <v>0</v>
      </c>
      <c r="Y1546">
        <v>0</v>
      </c>
      <c r="Z1546">
        <v>0</v>
      </c>
      <c r="AA1546">
        <v>0</v>
      </c>
      <c r="AB1546">
        <v>0</v>
      </c>
      <c r="AC1546">
        <v>0</v>
      </c>
      <c r="AD1546">
        <v>0</v>
      </c>
      <c r="AE1546">
        <v>0</v>
      </c>
      <c r="AF1546">
        <v>0</v>
      </c>
      <c r="AG1546">
        <v>0</v>
      </c>
      <c r="AH1546">
        <v>0</v>
      </c>
      <c r="AI1546">
        <v>0</v>
      </c>
      <c r="AJ1546">
        <v>0</v>
      </c>
      <c r="AK1546">
        <v>0</v>
      </c>
      <c r="AL1546">
        <v>0</v>
      </c>
      <c r="AM1546">
        <v>0</v>
      </c>
      <c r="AN1546">
        <v>0</v>
      </c>
      <c r="AO1546">
        <v>1</v>
      </c>
      <c r="AP1546" t="s">
        <v>399</v>
      </c>
      <c r="AQ1546">
        <v>0</v>
      </c>
      <c r="AR1546">
        <v>0</v>
      </c>
      <c r="AS1546">
        <v>0</v>
      </c>
      <c r="AT1546">
        <v>0</v>
      </c>
      <c r="AU1546">
        <v>0</v>
      </c>
      <c r="AV1546">
        <v>0</v>
      </c>
      <c r="AW1546">
        <v>1</v>
      </c>
      <c r="AX1546">
        <v>0</v>
      </c>
      <c r="AY1546" t="s">
        <v>373</v>
      </c>
      <c r="AZ1546">
        <v>0</v>
      </c>
      <c r="BA1546">
        <v>0</v>
      </c>
      <c r="BB1546">
        <v>0</v>
      </c>
      <c r="BC1546">
        <v>0</v>
      </c>
      <c r="BD1546">
        <v>0</v>
      </c>
      <c r="BE1546">
        <v>0</v>
      </c>
      <c r="BF1546">
        <v>0</v>
      </c>
      <c r="BG1546">
        <v>0</v>
      </c>
      <c r="BH1546" t="s">
        <v>1549</v>
      </c>
      <c r="BI1546" t="s">
        <v>53</v>
      </c>
      <c r="BK1546" t="s">
        <v>386</v>
      </c>
      <c r="BL1546" t="s">
        <v>386</v>
      </c>
      <c r="BM1546" t="s">
        <v>386</v>
      </c>
      <c r="BN1546" t="s">
        <v>118</v>
      </c>
      <c r="BO1546" t="s">
        <v>373</v>
      </c>
      <c r="BP1546">
        <v>0</v>
      </c>
      <c r="BQ1546">
        <v>0</v>
      </c>
      <c r="BR1546">
        <v>0</v>
      </c>
      <c r="BS1546">
        <v>0</v>
      </c>
      <c r="BT1546">
        <v>0</v>
      </c>
      <c r="BU1546">
        <v>0</v>
      </c>
      <c r="BV1546">
        <v>0</v>
      </c>
      <c r="BW1546">
        <v>0</v>
      </c>
      <c r="BX1546">
        <v>0</v>
      </c>
      <c r="BY1546">
        <v>0</v>
      </c>
      <c r="BZ1546">
        <v>0</v>
      </c>
      <c r="CA1546">
        <v>0</v>
      </c>
      <c r="CB1546">
        <v>0</v>
      </c>
      <c r="CC1546">
        <v>0</v>
      </c>
      <c r="CD1546">
        <v>1</v>
      </c>
      <c r="CE1546" t="s">
        <v>335</v>
      </c>
      <c r="CG1546" t="s">
        <v>335</v>
      </c>
      <c r="CI1546" t="s">
        <v>128</v>
      </c>
      <c r="CJ1546" t="s">
        <v>51</v>
      </c>
      <c r="CL1546" t="s">
        <v>51</v>
      </c>
      <c r="CN1546" t="s">
        <v>346</v>
      </c>
      <c r="CP1546">
        <v>10</v>
      </c>
      <c r="CS1546" t="s">
        <v>400</v>
      </c>
    </row>
    <row r="1547" spans="1:98" customFormat="1">
      <c r="A1547">
        <v>198879</v>
      </c>
      <c r="B1547" t="s">
        <v>1363</v>
      </c>
      <c r="C1547" t="s">
        <v>360</v>
      </c>
      <c r="D1547">
        <v>1981</v>
      </c>
      <c r="E1547">
        <v>45</v>
      </c>
      <c r="F1547" t="s">
        <v>387</v>
      </c>
      <c r="G1547" t="s">
        <v>73</v>
      </c>
      <c r="H1547" t="s">
        <v>1593</v>
      </c>
      <c r="I1547" t="s">
        <v>378</v>
      </c>
      <c r="J1547" t="s">
        <v>350</v>
      </c>
      <c r="K1547" s="329">
        <v>46113.560231481482</v>
      </c>
      <c r="L1547" t="s">
        <v>309</v>
      </c>
      <c r="M1547" t="s">
        <v>1363</v>
      </c>
      <c r="N1547" t="s">
        <v>1364</v>
      </c>
      <c r="O1547" t="s">
        <v>459</v>
      </c>
      <c r="P1547" t="s">
        <v>353</v>
      </c>
      <c r="Q1547" t="s">
        <v>305</v>
      </c>
      <c r="R1547" t="s">
        <v>122</v>
      </c>
      <c r="S1547" t="s">
        <v>122</v>
      </c>
      <c r="T1547" t="s">
        <v>520</v>
      </c>
      <c r="U1547" t="s">
        <v>331</v>
      </c>
      <c r="V1547" t="s">
        <v>108</v>
      </c>
      <c r="W1547" t="s">
        <v>565</v>
      </c>
      <c r="X1547">
        <v>0</v>
      </c>
      <c r="Y1547">
        <v>0</v>
      </c>
      <c r="Z1547">
        <v>1</v>
      </c>
      <c r="AA1547">
        <v>0</v>
      </c>
      <c r="AB1547">
        <v>0</v>
      </c>
      <c r="AC1547">
        <v>1</v>
      </c>
      <c r="AD1547">
        <v>0</v>
      </c>
      <c r="AE1547">
        <v>0</v>
      </c>
      <c r="AF1547">
        <v>0</v>
      </c>
      <c r="AG1547">
        <v>0</v>
      </c>
      <c r="AH1547">
        <v>0</v>
      </c>
      <c r="AI1547">
        <v>0</v>
      </c>
      <c r="AJ1547">
        <v>0</v>
      </c>
      <c r="AK1547">
        <v>0</v>
      </c>
      <c r="AL1547">
        <v>0</v>
      </c>
      <c r="AM1547">
        <v>0</v>
      </c>
      <c r="AN1547">
        <v>0</v>
      </c>
      <c r="AO1547">
        <v>0</v>
      </c>
      <c r="AP1547" t="s">
        <v>345</v>
      </c>
      <c r="AQ1547">
        <v>1</v>
      </c>
      <c r="AR1547">
        <v>0</v>
      </c>
      <c r="AS1547">
        <v>0</v>
      </c>
      <c r="AT1547">
        <v>0</v>
      </c>
      <c r="AU1547">
        <v>0</v>
      </c>
      <c r="AV1547">
        <v>0</v>
      </c>
      <c r="AW1547">
        <v>0</v>
      </c>
      <c r="AX1547">
        <v>0</v>
      </c>
      <c r="AY1547" t="s">
        <v>345</v>
      </c>
      <c r="AZ1547">
        <v>1</v>
      </c>
      <c r="BA1547">
        <v>0</v>
      </c>
      <c r="BB1547">
        <v>0</v>
      </c>
      <c r="BC1547">
        <v>0</v>
      </c>
      <c r="BD1547">
        <v>0</v>
      </c>
      <c r="BE1547">
        <v>0</v>
      </c>
      <c r="BF1547">
        <v>0</v>
      </c>
      <c r="BG1547">
        <v>0</v>
      </c>
      <c r="BH1547">
        <v>0</v>
      </c>
      <c r="BK1547" t="s">
        <v>131</v>
      </c>
      <c r="BL1547" t="s">
        <v>129</v>
      </c>
      <c r="BM1547" t="s">
        <v>131</v>
      </c>
      <c r="BN1547" t="s">
        <v>118</v>
      </c>
      <c r="BO1547" t="s">
        <v>924</v>
      </c>
      <c r="BP1547">
        <v>0</v>
      </c>
      <c r="BQ1547">
        <v>0</v>
      </c>
      <c r="BR1547">
        <v>0</v>
      </c>
      <c r="BS1547">
        <v>0</v>
      </c>
      <c r="BT1547">
        <v>0</v>
      </c>
      <c r="BU1547">
        <v>1</v>
      </c>
      <c r="BV1547">
        <v>0</v>
      </c>
      <c r="BW1547">
        <v>0</v>
      </c>
      <c r="BX1547">
        <v>0</v>
      </c>
      <c r="BY1547">
        <v>0</v>
      </c>
      <c r="BZ1547">
        <v>0</v>
      </c>
      <c r="CA1547">
        <v>0</v>
      </c>
      <c r="CB1547">
        <v>0</v>
      </c>
      <c r="CC1547">
        <v>0</v>
      </c>
      <c r="CD1547">
        <v>0</v>
      </c>
      <c r="CE1547" t="s">
        <v>167</v>
      </c>
      <c r="CG1547" t="s">
        <v>167</v>
      </c>
      <c r="CI1547" t="s">
        <v>131</v>
      </c>
      <c r="CJ1547" t="s">
        <v>53</v>
      </c>
      <c r="CL1547" t="s">
        <v>52</v>
      </c>
      <c r="CN1547" t="s">
        <v>346</v>
      </c>
      <c r="CP1547">
        <v>7</v>
      </c>
      <c r="CS1547" t="s">
        <v>347</v>
      </c>
    </row>
    <row r="1548" spans="1:98" customFormat="1">
      <c r="A1548">
        <v>198878</v>
      </c>
      <c r="B1548" t="s">
        <v>1363</v>
      </c>
      <c r="C1548" t="s">
        <v>360</v>
      </c>
      <c r="D1548">
        <v>1987</v>
      </c>
      <c r="E1548">
        <v>39</v>
      </c>
      <c r="F1548" t="s">
        <v>57</v>
      </c>
      <c r="G1548" t="s">
        <v>76</v>
      </c>
      <c r="H1548" t="s">
        <v>4048</v>
      </c>
      <c r="I1548" t="s">
        <v>402</v>
      </c>
      <c r="J1548" t="s">
        <v>325</v>
      </c>
      <c r="K1548" s="329">
        <v>46113.553865740738</v>
      </c>
      <c r="L1548" t="s">
        <v>309</v>
      </c>
      <c r="M1548" t="s">
        <v>1363</v>
      </c>
      <c r="N1548" t="s">
        <v>1364</v>
      </c>
      <c r="O1548" t="s">
        <v>459</v>
      </c>
      <c r="P1548" t="s">
        <v>353</v>
      </c>
      <c r="Q1548" t="s">
        <v>305</v>
      </c>
      <c r="R1548" t="s">
        <v>123</v>
      </c>
      <c r="S1548" t="s">
        <v>123</v>
      </c>
      <c r="T1548" t="s">
        <v>391</v>
      </c>
      <c r="U1548" t="s">
        <v>372</v>
      </c>
      <c r="V1548" t="s">
        <v>108</v>
      </c>
      <c r="W1548" t="s">
        <v>620</v>
      </c>
      <c r="X1548">
        <v>0</v>
      </c>
      <c r="Y1548">
        <v>0</v>
      </c>
      <c r="Z1548">
        <v>1</v>
      </c>
      <c r="AA1548">
        <v>0</v>
      </c>
      <c r="AB1548">
        <v>0</v>
      </c>
      <c r="AC1548">
        <v>1</v>
      </c>
      <c r="AD1548">
        <v>0</v>
      </c>
      <c r="AE1548">
        <v>0</v>
      </c>
      <c r="AF1548">
        <v>0</v>
      </c>
      <c r="AG1548">
        <v>0</v>
      </c>
      <c r="AH1548">
        <v>0</v>
      </c>
      <c r="AI1548">
        <v>0</v>
      </c>
      <c r="AJ1548">
        <v>0</v>
      </c>
      <c r="AK1548">
        <v>0</v>
      </c>
      <c r="AL1548">
        <v>1</v>
      </c>
      <c r="AM1548">
        <v>0</v>
      </c>
      <c r="AN1548">
        <v>0</v>
      </c>
      <c r="AO1548">
        <v>0</v>
      </c>
      <c r="AP1548" t="s">
        <v>345</v>
      </c>
      <c r="AQ1548">
        <v>1</v>
      </c>
      <c r="AR1548">
        <v>0</v>
      </c>
      <c r="AS1548">
        <v>0</v>
      </c>
      <c r="AT1548">
        <v>0</v>
      </c>
      <c r="AU1548">
        <v>0</v>
      </c>
      <c r="AV1548">
        <v>0</v>
      </c>
      <c r="AW1548">
        <v>0</v>
      </c>
      <c r="AX1548">
        <v>0</v>
      </c>
      <c r="AY1548" t="s">
        <v>345</v>
      </c>
      <c r="AZ1548">
        <v>1</v>
      </c>
      <c r="BA1548">
        <v>0</v>
      </c>
      <c r="BB1548">
        <v>0</v>
      </c>
      <c r="BC1548">
        <v>0</v>
      </c>
      <c r="BD1548">
        <v>0</v>
      </c>
      <c r="BE1548">
        <v>0</v>
      </c>
      <c r="BF1548">
        <v>0</v>
      </c>
      <c r="BG1548">
        <v>0</v>
      </c>
      <c r="BH1548">
        <v>0</v>
      </c>
      <c r="BI1548" t="s">
        <v>52</v>
      </c>
      <c r="BK1548" t="s">
        <v>386</v>
      </c>
      <c r="BL1548" t="s">
        <v>131</v>
      </c>
      <c r="BM1548" t="s">
        <v>130</v>
      </c>
      <c r="BN1548" t="s">
        <v>117</v>
      </c>
      <c r="BO1548" t="s">
        <v>924</v>
      </c>
      <c r="BP1548">
        <v>0</v>
      </c>
      <c r="BQ1548">
        <v>0</v>
      </c>
      <c r="BR1548">
        <v>0</v>
      </c>
      <c r="BS1548">
        <v>0</v>
      </c>
      <c r="BT1548">
        <v>0</v>
      </c>
      <c r="BU1548">
        <v>1</v>
      </c>
      <c r="BV1548">
        <v>0</v>
      </c>
      <c r="BW1548">
        <v>0</v>
      </c>
      <c r="BX1548">
        <v>0</v>
      </c>
      <c r="BY1548">
        <v>0</v>
      </c>
      <c r="BZ1548">
        <v>0</v>
      </c>
      <c r="CA1548">
        <v>0</v>
      </c>
      <c r="CB1548">
        <v>0</v>
      </c>
      <c r="CC1548">
        <v>0</v>
      </c>
      <c r="CD1548">
        <v>0</v>
      </c>
      <c r="CE1548" t="s">
        <v>335</v>
      </c>
      <c r="CG1548" t="s">
        <v>176</v>
      </c>
      <c r="CI1548" t="s">
        <v>128</v>
      </c>
      <c r="CJ1548" t="s">
        <v>52</v>
      </c>
      <c r="CL1548" t="s">
        <v>52</v>
      </c>
      <c r="CN1548" t="s">
        <v>346</v>
      </c>
      <c r="CP1548">
        <v>5</v>
      </c>
      <c r="CS1548" t="s">
        <v>347</v>
      </c>
    </row>
    <row r="1549" spans="1:98" customFormat="1">
      <c r="A1549">
        <v>196898</v>
      </c>
      <c r="B1549" t="s">
        <v>321</v>
      </c>
      <c r="C1549" t="s">
        <v>360</v>
      </c>
      <c r="D1549">
        <v>1980</v>
      </c>
      <c r="E1549">
        <v>46</v>
      </c>
      <c r="F1549" t="s">
        <v>387</v>
      </c>
      <c r="G1549" t="s">
        <v>83</v>
      </c>
      <c r="H1549" t="s">
        <v>761</v>
      </c>
      <c r="I1549" t="s">
        <v>410</v>
      </c>
      <c r="J1549" t="s">
        <v>325</v>
      </c>
      <c r="K1549" s="329">
        <v>46113.535312499997</v>
      </c>
      <c r="L1549" t="s">
        <v>309</v>
      </c>
      <c r="M1549" t="s">
        <v>29</v>
      </c>
      <c r="N1549" t="s">
        <v>458</v>
      </c>
      <c r="O1549" t="s">
        <v>459</v>
      </c>
      <c r="P1549" t="s">
        <v>353</v>
      </c>
      <c r="Q1549" t="s">
        <v>305</v>
      </c>
      <c r="R1549" t="s">
        <v>122</v>
      </c>
      <c r="S1549" t="s">
        <v>122</v>
      </c>
      <c r="T1549" t="s">
        <v>343</v>
      </c>
      <c r="U1549" t="s">
        <v>331</v>
      </c>
      <c r="V1549" t="s">
        <v>108</v>
      </c>
      <c r="W1549" t="s">
        <v>443</v>
      </c>
      <c r="X1549">
        <v>1</v>
      </c>
      <c r="Y1549">
        <v>0</v>
      </c>
      <c r="Z1549">
        <v>0</v>
      </c>
      <c r="AA1549">
        <v>0</v>
      </c>
      <c r="AB1549">
        <v>0</v>
      </c>
      <c r="AC1549">
        <v>1</v>
      </c>
      <c r="AD1549">
        <v>0</v>
      </c>
      <c r="AE1549">
        <v>0</v>
      </c>
      <c r="AF1549">
        <v>0</v>
      </c>
      <c r="AG1549">
        <v>0</v>
      </c>
      <c r="AH1549">
        <v>0</v>
      </c>
      <c r="AI1549">
        <v>0</v>
      </c>
      <c r="AJ1549">
        <v>0</v>
      </c>
      <c r="AK1549">
        <v>0</v>
      </c>
      <c r="AL1549">
        <v>0</v>
      </c>
      <c r="AM1549">
        <v>0</v>
      </c>
      <c r="AN1549">
        <v>0</v>
      </c>
      <c r="AO1549">
        <v>0</v>
      </c>
      <c r="AP1549" t="s">
        <v>345</v>
      </c>
      <c r="AQ1549">
        <v>1</v>
      </c>
      <c r="AR1549">
        <v>0</v>
      </c>
      <c r="AS1549">
        <v>0</v>
      </c>
      <c r="AT1549">
        <v>0</v>
      </c>
      <c r="AU1549">
        <v>0</v>
      </c>
      <c r="AV1549">
        <v>0</v>
      </c>
      <c r="AW1549">
        <v>0</v>
      </c>
      <c r="AX1549">
        <v>0</v>
      </c>
      <c r="AY1549" t="s">
        <v>345</v>
      </c>
      <c r="AZ1549">
        <v>1</v>
      </c>
      <c r="BA1549">
        <v>0</v>
      </c>
      <c r="BB1549">
        <v>0</v>
      </c>
      <c r="BC1549">
        <v>0</v>
      </c>
      <c r="BD1549">
        <v>0</v>
      </c>
      <c r="BE1549">
        <v>0</v>
      </c>
      <c r="BF1549">
        <v>0</v>
      </c>
      <c r="BG1549">
        <v>0</v>
      </c>
      <c r="BH1549">
        <v>0</v>
      </c>
      <c r="BK1549" t="s">
        <v>133</v>
      </c>
      <c r="BL1549" t="s">
        <v>130</v>
      </c>
      <c r="BM1549" t="s">
        <v>131</v>
      </c>
      <c r="BN1549" t="s">
        <v>117</v>
      </c>
      <c r="BO1549" t="s">
        <v>938</v>
      </c>
      <c r="BP1549">
        <v>0</v>
      </c>
      <c r="BQ1549">
        <v>0</v>
      </c>
      <c r="BR1549">
        <v>0</v>
      </c>
      <c r="BS1549">
        <v>0</v>
      </c>
      <c r="BT1549">
        <v>0</v>
      </c>
      <c r="BU1549">
        <v>0</v>
      </c>
      <c r="BV1549">
        <v>0</v>
      </c>
      <c r="BW1549">
        <v>1</v>
      </c>
      <c r="BX1549">
        <v>0</v>
      </c>
      <c r="BY1549">
        <v>0</v>
      </c>
      <c r="BZ1549">
        <v>0</v>
      </c>
      <c r="CA1549">
        <v>0</v>
      </c>
      <c r="CB1549">
        <v>0</v>
      </c>
      <c r="CC1549">
        <v>0</v>
      </c>
      <c r="CD1549">
        <v>0</v>
      </c>
      <c r="CE1549" t="s">
        <v>167</v>
      </c>
      <c r="CG1549" t="s">
        <v>210</v>
      </c>
      <c r="CI1549" t="s">
        <v>129</v>
      </c>
      <c r="CJ1549" t="s">
        <v>52</v>
      </c>
      <c r="CK1549" t="s">
        <v>4049</v>
      </c>
      <c r="CL1549" t="s">
        <v>52</v>
      </c>
      <c r="CM1549" t="s">
        <v>845</v>
      </c>
      <c r="CN1549" t="s">
        <v>346</v>
      </c>
      <c r="CP1549">
        <v>8</v>
      </c>
      <c r="CS1549" t="s">
        <v>347</v>
      </c>
    </row>
    <row r="1550" spans="1:98" customFormat="1">
      <c r="A1550">
        <v>198874</v>
      </c>
      <c r="B1550" t="s">
        <v>1363</v>
      </c>
      <c r="C1550" t="s">
        <v>360</v>
      </c>
      <c r="D1550">
        <v>1982</v>
      </c>
      <c r="E1550">
        <v>44</v>
      </c>
      <c r="F1550" t="s">
        <v>387</v>
      </c>
      <c r="G1550" t="s">
        <v>80</v>
      </c>
      <c r="H1550" t="s">
        <v>822</v>
      </c>
      <c r="I1550" t="s">
        <v>428</v>
      </c>
      <c r="J1550" t="s">
        <v>350</v>
      </c>
      <c r="K1550" s="329">
        <v>46113.490254629629</v>
      </c>
      <c r="L1550" t="s">
        <v>309</v>
      </c>
      <c r="M1550" t="s">
        <v>1363</v>
      </c>
      <c r="N1550" t="s">
        <v>1364</v>
      </c>
      <c r="O1550" t="s">
        <v>459</v>
      </c>
      <c r="P1550" t="s">
        <v>353</v>
      </c>
      <c r="Q1550" t="s">
        <v>305</v>
      </c>
      <c r="R1550" t="s">
        <v>122</v>
      </c>
      <c r="S1550" t="s">
        <v>122</v>
      </c>
      <c r="T1550" t="s">
        <v>343</v>
      </c>
      <c r="U1550" t="s">
        <v>331</v>
      </c>
      <c r="V1550" t="s">
        <v>108</v>
      </c>
      <c r="W1550" t="s">
        <v>486</v>
      </c>
      <c r="X1550">
        <v>0</v>
      </c>
      <c r="Y1550">
        <v>1</v>
      </c>
      <c r="Z1550">
        <v>0</v>
      </c>
      <c r="AA1550">
        <v>0</v>
      </c>
      <c r="AB1550">
        <v>0</v>
      </c>
      <c r="AC1550">
        <v>1</v>
      </c>
      <c r="AD1550">
        <v>0</v>
      </c>
      <c r="AE1550">
        <v>0</v>
      </c>
      <c r="AF1550">
        <v>0</v>
      </c>
      <c r="AG1550">
        <v>0</v>
      </c>
      <c r="AH1550">
        <v>0</v>
      </c>
      <c r="AI1550">
        <v>0</v>
      </c>
      <c r="AJ1550">
        <v>0</v>
      </c>
      <c r="AK1550">
        <v>0</v>
      </c>
      <c r="AL1550">
        <v>0</v>
      </c>
      <c r="AM1550">
        <v>0</v>
      </c>
      <c r="AN1550">
        <v>0</v>
      </c>
      <c r="AO1550">
        <v>0</v>
      </c>
      <c r="AP1550" t="s">
        <v>345</v>
      </c>
      <c r="AQ1550">
        <v>1</v>
      </c>
      <c r="AR1550">
        <v>0</v>
      </c>
      <c r="AS1550">
        <v>0</v>
      </c>
      <c r="AT1550">
        <v>0</v>
      </c>
      <c r="AU1550">
        <v>0</v>
      </c>
      <c r="AV1550">
        <v>0</v>
      </c>
      <c r="AW1550">
        <v>0</v>
      </c>
      <c r="AX1550">
        <v>0</v>
      </c>
      <c r="AY1550" t="s">
        <v>345</v>
      </c>
      <c r="AZ1550">
        <v>1</v>
      </c>
      <c r="BA1550">
        <v>0</v>
      </c>
      <c r="BB1550">
        <v>0</v>
      </c>
      <c r="BC1550">
        <v>0</v>
      </c>
      <c r="BD1550">
        <v>0</v>
      </c>
      <c r="BE1550">
        <v>0</v>
      </c>
      <c r="BF1550">
        <v>0</v>
      </c>
      <c r="BG1550">
        <v>0</v>
      </c>
      <c r="BH1550">
        <v>0</v>
      </c>
      <c r="BK1550" t="s">
        <v>131</v>
      </c>
      <c r="BL1550" t="s">
        <v>129</v>
      </c>
      <c r="BM1550" t="s">
        <v>129</v>
      </c>
      <c r="BN1550" t="s">
        <v>117</v>
      </c>
      <c r="BO1550" t="s">
        <v>927</v>
      </c>
      <c r="BP1550">
        <v>0</v>
      </c>
      <c r="BQ1550">
        <v>1</v>
      </c>
      <c r="BR1550">
        <v>0</v>
      </c>
      <c r="BS1550">
        <v>0</v>
      </c>
      <c r="BT1550">
        <v>0</v>
      </c>
      <c r="BU1550">
        <v>1</v>
      </c>
      <c r="BV1550">
        <v>0</v>
      </c>
      <c r="BW1550">
        <v>0</v>
      </c>
      <c r="BX1550">
        <v>0</v>
      </c>
      <c r="BY1550">
        <v>0</v>
      </c>
      <c r="BZ1550">
        <v>0</v>
      </c>
      <c r="CA1550">
        <v>0</v>
      </c>
      <c r="CB1550">
        <v>0</v>
      </c>
      <c r="CC1550">
        <v>0</v>
      </c>
      <c r="CD1550">
        <v>0</v>
      </c>
      <c r="CE1550" t="s">
        <v>167</v>
      </c>
      <c r="CG1550" t="s">
        <v>335</v>
      </c>
      <c r="CI1550" t="s">
        <v>129</v>
      </c>
      <c r="CJ1550" t="s">
        <v>52</v>
      </c>
      <c r="CL1550" t="s">
        <v>52</v>
      </c>
      <c r="CN1550" t="s">
        <v>346</v>
      </c>
      <c r="CP1550">
        <v>7</v>
      </c>
      <c r="CS1550" t="s">
        <v>337</v>
      </c>
      <c r="CT1550" t="s">
        <v>4050</v>
      </c>
    </row>
    <row r="1551" spans="1:98" customFormat="1">
      <c r="A1551">
        <v>105387</v>
      </c>
      <c r="B1551" t="s">
        <v>321</v>
      </c>
      <c r="C1551" t="s">
        <v>360</v>
      </c>
      <c r="D1551">
        <v>1966</v>
      </c>
      <c r="E1551">
        <v>60</v>
      </c>
      <c r="F1551" t="s">
        <v>339</v>
      </c>
      <c r="G1551" t="s">
        <v>83</v>
      </c>
      <c r="H1551" t="s">
        <v>739</v>
      </c>
      <c r="I1551" t="s">
        <v>367</v>
      </c>
      <c r="J1551" t="s">
        <v>350</v>
      </c>
      <c r="K1551" s="329">
        <v>46113.457002314812</v>
      </c>
      <c r="L1551" t="s">
        <v>309</v>
      </c>
      <c r="M1551" t="s">
        <v>370</v>
      </c>
      <c r="N1551" t="s">
        <v>539</v>
      </c>
      <c r="O1551" t="s">
        <v>377</v>
      </c>
      <c r="P1551" t="s">
        <v>365</v>
      </c>
      <c r="Q1551" t="s">
        <v>304</v>
      </c>
      <c r="R1551" t="s">
        <v>123</v>
      </c>
      <c r="S1551" t="s">
        <v>121</v>
      </c>
      <c r="T1551" t="s">
        <v>121</v>
      </c>
      <c r="U1551" t="s">
        <v>4051</v>
      </c>
      <c r="V1551" t="s">
        <v>105</v>
      </c>
      <c r="W1551" t="s">
        <v>1126</v>
      </c>
      <c r="X1551">
        <v>0</v>
      </c>
      <c r="Y1551">
        <v>1</v>
      </c>
      <c r="Z1551">
        <v>1</v>
      </c>
      <c r="AA1551">
        <v>1</v>
      </c>
      <c r="AB1551">
        <v>1</v>
      </c>
      <c r="AC1551">
        <v>1</v>
      </c>
      <c r="AD1551">
        <v>0</v>
      </c>
      <c r="AE1551">
        <v>0</v>
      </c>
      <c r="AF1551">
        <v>0</v>
      </c>
      <c r="AG1551">
        <v>0</v>
      </c>
      <c r="AH1551">
        <v>0</v>
      </c>
      <c r="AI1551">
        <v>0</v>
      </c>
      <c r="AJ1551">
        <v>0</v>
      </c>
      <c r="AK1551">
        <v>0</v>
      </c>
      <c r="AL1551">
        <v>0</v>
      </c>
      <c r="AM1551">
        <v>0</v>
      </c>
      <c r="AN1551">
        <v>0</v>
      </c>
      <c r="AO1551">
        <v>0</v>
      </c>
      <c r="AP1551" t="s">
        <v>345</v>
      </c>
      <c r="AQ1551">
        <v>1</v>
      </c>
      <c r="AR1551">
        <v>0</v>
      </c>
      <c r="AS1551">
        <v>0</v>
      </c>
      <c r="AT1551">
        <v>0</v>
      </c>
      <c r="AU1551">
        <v>0</v>
      </c>
      <c r="AV1551">
        <v>0</v>
      </c>
      <c r="AW1551">
        <v>0</v>
      </c>
      <c r="AX1551">
        <v>0</v>
      </c>
      <c r="AY1551" t="s">
        <v>345</v>
      </c>
      <c r="AZ1551">
        <v>1</v>
      </c>
      <c r="BA1551">
        <v>0</v>
      </c>
      <c r="BB1551">
        <v>0</v>
      </c>
      <c r="BC1551">
        <v>0</v>
      </c>
      <c r="BD1551">
        <v>0</v>
      </c>
      <c r="BE1551">
        <v>0</v>
      </c>
      <c r="BF1551">
        <v>0</v>
      </c>
      <c r="BG1551">
        <v>0</v>
      </c>
      <c r="BH1551">
        <v>0</v>
      </c>
      <c r="BI1551" t="s">
        <v>51</v>
      </c>
      <c r="BK1551" t="s">
        <v>386</v>
      </c>
      <c r="BL1551" t="s">
        <v>130</v>
      </c>
      <c r="BM1551" t="s">
        <v>129</v>
      </c>
      <c r="BN1551" t="s">
        <v>118</v>
      </c>
      <c r="BO1551" t="s">
        <v>924</v>
      </c>
      <c r="BP1551">
        <v>0</v>
      </c>
      <c r="BQ1551">
        <v>0</v>
      </c>
      <c r="BR1551">
        <v>0</v>
      </c>
      <c r="BS1551">
        <v>0</v>
      </c>
      <c r="BT1551">
        <v>0</v>
      </c>
      <c r="BU1551">
        <v>1</v>
      </c>
      <c r="BV1551">
        <v>0</v>
      </c>
      <c r="BW1551">
        <v>0</v>
      </c>
      <c r="BX1551">
        <v>0</v>
      </c>
      <c r="BY1551">
        <v>0</v>
      </c>
      <c r="BZ1551">
        <v>0</v>
      </c>
      <c r="CA1551">
        <v>0</v>
      </c>
      <c r="CB1551">
        <v>0</v>
      </c>
      <c r="CC1551">
        <v>0</v>
      </c>
      <c r="CD1551">
        <v>0</v>
      </c>
      <c r="CE1551" t="s">
        <v>335</v>
      </c>
      <c r="CG1551" t="s">
        <v>335</v>
      </c>
      <c r="CI1551" t="s">
        <v>127</v>
      </c>
      <c r="CJ1551" t="s">
        <v>52</v>
      </c>
      <c r="CK1551" t="s">
        <v>4052</v>
      </c>
      <c r="CL1551" t="s">
        <v>51</v>
      </c>
      <c r="CN1551" t="s">
        <v>346</v>
      </c>
      <c r="CP1551">
        <v>10</v>
      </c>
      <c r="CQ1551" t="s">
        <v>4053</v>
      </c>
      <c r="CS1551" t="s">
        <v>337</v>
      </c>
      <c r="CT1551" t="s">
        <v>4054</v>
      </c>
    </row>
    <row r="1552" spans="1:98" customFormat="1">
      <c r="A1552">
        <v>148885</v>
      </c>
      <c r="B1552" t="s">
        <v>321</v>
      </c>
      <c r="C1552" t="s">
        <v>116</v>
      </c>
      <c r="D1552">
        <v>2021</v>
      </c>
      <c r="E1552">
        <v>5</v>
      </c>
      <c r="F1552" t="s">
        <v>723</v>
      </c>
      <c r="G1552" t="s">
        <v>69</v>
      </c>
      <c r="H1552" t="s">
        <v>669</v>
      </c>
      <c r="I1552" t="s">
        <v>324</v>
      </c>
      <c r="J1552" t="s">
        <v>350</v>
      </c>
      <c r="K1552" s="329">
        <v>46113.444953703707</v>
      </c>
      <c r="L1552" t="s">
        <v>309</v>
      </c>
      <c r="M1552" t="s">
        <v>445</v>
      </c>
      <c r="N1552" t="s">
        <v>447</v>
      </c>
      <c r="O1552" t="s">
        <v>328</v>
      </c>
      <c r="P1552" t="s">
        <v>329</v>
      </c>
      <c r="R1552" t="s">
        <v>122</v>
      </c>
      <c r="S1552" t="s">
        <v>122</v>
      </c>
      <c r="T1552" t="s">
        <v>330</v>
      </c>
      <c r="U1552" t="s">
        <v>331</v>
      </c>
      <c r="V1552" t="s">
        <v>105</v>
      </c>
      <c r="W1552" t="s">
        <v>430</v>
      </c>
      <c r="X1552">
        <v>0</v>
      </c>
      <c r="Y1552">
        <v>1</v>
      </c>
      <c r="Z1552">
        <v>1</v>
      </c>
      <c r="AA1552">
        <v>0</v>
      </c>
      <c r="AB1552">
        <v>0</v>
      </c>
      <c r="AC1552">
        <v>0</v>
      </c>
      <c r="AD1552">
        <v>0</v>
      </c>
      <c r="AE1552">
        <v>0</v>
      </c>
      <c r="AF1552">
        <v>0</v>
      </c>
      <c r="AG1552">
        <v>0</v>
      </c>
      <c r="AH1552">
        <v>0</v>
      </c>
      <c r="AI1552">
        <v>0</v>
      </c>
      <c r="AJ1552">
        <v>0</v>
      </c>
      <c r="AK1552">
        <v>0</v>
      </c>
      <c r="AL1552">
        <v>0</v>
      </c>
      <c r="AM1552">
        <v>0</v>
      </c>
      <c r="AN1552">
        <v>0</v>
      </c>
      <c r="AO1552">
        <v>0</v>
      </c>
      <c r="AP1552" t="s">
        <v>510</v>
      </c>
      <c r="AQ1552">
        <v>0</v>
      </c>
      <c r="AR1552">
        <v>0</v>
      </c>
      <c r="AS1552">
        <v>1</v>
      </c>
      <c r="AT1552">
        <v>0</v>
      </c>
      <c r="AU1552">
        <v>0</v>
      </c>
      <c r="AV1552">
        <v>0</v>
      </c>
      <c r="AW1552">
        <v>0</v>
      </c>
      <c r="AX1552">
        <v>0</v>
      </c>
      <c r="AY1552" t="s">
        <v>464</v>
      </c>
      <c r="AZ1552">
        <v>0</v>
      </c>
      <c r="BA1552">
        <v>0</v>
      </c>
      <c r="BB1552">
        <v>0</v>
      </c>
      <c r="BC1552">
        <v>1</v>
      </c>
      <c r="BD1552">
        <v>0</v>
      </c>
      <c r="BE1552">
        <v>0</v>
      </c>
      <c r="BF1552">
        <v>0</v>
      </c>
      <c r="BG1552">
        <v>0</v>
      </c>
      <c r="BH1552">
        <v>0</v>
      </c>
      <c r="BK1552" t="s">
        <v>130</v>
      </c>
      <c r="BL1552" t="s">
        <v>129</v>
      </c>
      <c r="BM1552" t="s">
        <v>129</v>
      </c>
      <c r="BN1552" t="s">
        <v>118</v>
      </c>
      <c r="BO1552" t="s">
        <v>1674</v>
      </c>
      <c r="BP1552">
        <v>0</v>
      </c>
      <c r="BQ1552">
        <v>0</v>
      </c>
      <c r="BR1552">
        <v>0</v>
      </c>
      <c r="BS1552">
        <v>0</v>
      </c>
      <c r="BT1552">
        <v>1</v>
      </c>
      <c r="BU1552">
        <v>0</v>
      </c>
      <c r="BV1552">
        <v>0</v>
      </c>
      <c r="BW1552">
        <v>0</v>
      </c>
      <c r="BX1552">
        <v>0</v>
      </c>
      <c r="BY1552">
        <v>0</v>
      </c>
      <c r="BZ1552">
        <v>0</v>
      </c>
      <c r="CA1552">
        <v>1</v>
      </c>
      <c r="CB1552">
        <v>0</v>
      </c>
      <c r="CC1552">
        <v>0</v>
      </c>
      <c r="CD1552">
        <v>0</v>
      </c>
      <c r="CE1552" t="s">
        <v>335</v>
      </c>
      <c r="CG1552" t="s">
        <v>335</v>
      </c>
      <c r="CI1552" t="s">
        <v>130</v>
      </c>
      <c r="CJ1552" t="s">
        <v>51</v>
      </c>
      <c r="CL1552" t="s">
        <v>51</v>
      </c>
      <c r="CN1552" t="s">
        <v>346</v>
      </c>
      <c r="CP1552">
        <v>10</v>
      </c>
      <c r="CS1552" t="s">
        <v>337</v>
      </c>
    </row>
    <row r="1553" spans="1:98" customFormat="1">
      <c r="A1553">
        <v>198871</v>
      </c>
      <c r="B1553" t="s">
        <v>326</v>
      </c>
      <c r="C1553" t="s">
        <v>322</v>
      </c>
      <c r="D1553">
        <v>2001</v>
      </c>
      <c r="E1553">
        <v>25</v>
      </c>
      <c r="F1553" t="s">
        <v>323</v>
      </c>
      <c r="G1553" t="s">
        <v>85</v>
      </c>
      <c r="H1553" t="s">
        <v>627</v>
      </c>
      <c r="I1553" t="s">
        <v>324</v>
      </c>
      <c r="J1553" t="s">
        <v>325</v>
      </c>
      <c r="K1553" s="329">
        <v>46113.03665509259</v>
      </c>
      <c r="L1553" t="s">
        <v>309</v>
      </c>
      <c r="M1553" t="s">
        <v>326</v>
      </c>
      <c r="N1553" t="s">
        <v>327</v>
      </c>
      <c r="O1553" t="s">
        <v>328</v>
      </c>
      <c r="P1553" t="s">
        <v>329</v>
      </c>
      <c r="R1553" t="s">
        <v>122</v>
      </c>
      <c r="S1553" t="s">
        <v>122</v>
      </c>
      <c r="T1553" t="s">
        <v>330</v>
      </c>
      <c r="U1553" t="s">
        <v>331</v>
      </c>
      <c r="V1553" t="s">
        <v>105</v>
      </c>
      <c r="W1553" t="s">
        <v>740</v>
      </c>
      <c r="X1553">
        <v>0</v>
      </c>
      <c r="Y1553">
        <v>0</v>
      </c>
      <c r="Z1553">
        <v>0</v>
      </c>
      <c r="AA1553">
        <v>1</v>
      </c>
      <c r="AB1553">
        <v>1</v>
      </c>
      <c r="AC1553">
        <v>0</v>
      </c>
      <c r="AD1553">
        <v>0</v>
      </c>
      <c r="AE1553">
        <v>0</v>
      </c>
      <c r="AF1553">
        <v>0</v>
      </c>
      <c r="AG1553">
        <v>0</v>
      </c>
      <c r="AH1553">
        <v>0</v>
      </c>
      <c r="AI1553">
        <v>0</v>
      </c>
      <c r="AJ1553">
        <v>0</v>
      </c>
      <c r="AK1553">
        <v>0</v>
      </c>
      <c r="AL1553">
        <v>0</v>
      </c>
      <c r="AM1553">
        <v>0</v>
      </c>
      <c r="AN1553">
        <v>0</v>
      </c>
      <c r="AO1553">
        <v>0</v>
      </c>
      <c r="AP1553" t="s">
        <v>345</v>
      </c>
      <c r="AQ1553">
        <v>1</v>
      </c>
      <c r="AR1553">
        <v>0</v>
      </c>
      <c r="AS1553">
        <v>0</v>
      </c>
      <c r="AT1553">
        <v>0</v>
      </c>
      <c r="AU1553">
        <v>0</v>
      </c>
      <c r="AV1553">
        <v>0</v>
      </c>
      <c r="AW1553">
        <v>0</v>
      </c>
      <c r="AX1553">
        <v>0</v>
      </c>
      <c r="AY1553" t="s">
        <v>345</v>
      </c>
      <c r="AZ1553">
        <v>1</v>
      </c>
      <c r="BA1553">
        <v>0</v>
      </c>
      <c r="BB1553">
        <v>0</v>
      </c>
      <c r="BC1553">
        <v>0</v>
      </c>
      <c r="BD1553">
        <v>0</v>
      </c>
      <c r="BE1553">
        <v>0</v>
      </c>
      <c r="BF1553">
        <v>0</v>
      </c>
      <c r="BG1553">
        <v>0</v>
      </c>
      <c r="BH1553">
        <v>0</v>
      </c>
      <c r="BK1553" t="s">
        <v>130</v>
      </c>
      <c r="BL1553" t="s">
        <v>130</v>
      </c>
      <c r="BM1553" t="s">
        <v>130</v>
      </c>
      <c r="BN1553" t="s">
        <v>118</v>
      </c>
      <c r="BO1553" t="s">
        <v>982</v>
      </c>
      <c r="BP1553">
        <v>1</v>
      </c>
      <c r="BQ1553">
        <v>1</v>
      </c>
      <c r="BR1553">
        <v>0</v>
      </c>
      <c r="BS1553">
        <v>0</v>
      </c>
      <c r="BT1553">
        <v>0</v>
      </c>
      <c r="BU1553">
        <v>1</v>
      </c>
      <c r="BV1553">
        <v>0</v>
      </c>
      <c r="BW1553">
        <v>0</v>
      </c>
      <c r="BX1553">
        <v>0</v>
      </c>
      <c r="BY1553">
        <v>0</v>
      </c>
      <c r="BZ1553">
        <v>0</v>
      </c>
      <c r="CA1553">
        <v>0</v>
      </c>
      <c r="CB1553">
        <v>0</v>
      </c>
      <c r="CC1553">
        <v>0</v>
      </c>
      <c r="CD1553">
        <v>0</v>
      </c>
      <c r="CE1553" t="s">
        <v>137</v>
      </c>
      <c r="CG1553" t="s">
        <v>335</v>
      </c>
      <c r="CI1553" t="s">
        <v>130</v>
      </c>
      <c r="CJ1553" t="s">
        <v>51</v>
      </c>
      <c r="CK1553" t="s">
        <v>4055</v>
      </c>
      <c r="CL1553" t="s">
        <v>51</v>
      </c>
      <c r="CM1553" t="s">
        <v>4056</v>
      </c>
      <c r="CN1553" t="s">
        <v>336</v>
      </c>
      <c r="CO1553" t="s">
        <v>4057</v>
      </c>
      <c r="CP1553">
        <v>10</v>
      </c>
      <c r="CR1553" t="s">
        <v>4058</v>
      </c>
      <c r="CS1553" t="s">
        <v>337</v>
      </c>
      <c r="CT1553" t="s">
        <v>4059</v>
      </c>
    </row>
    <row r="1554" spans="1:98" customFormat="1">
      <c r="A1554">
        <v>198870</v>
      </c>
      <c r="B1554" t="s">
        <v>321</v>
      </c>
      <c r="C1554" t="s">
        <v>360</v>
      </c>
      <c r="D1554">
        <v>1987</v>
      </c>
      <c r="E1554">
        <v>39</v>
      </c>
      <c r="F1554" t="s">
        <v>57</v>
      </c>
      <c r="G1554" t="s">
        <v>84</v>
      </c>
      <c r="H1554" t="s">
        <v>843</v>
      </c>
      <c r="I1554" t="s">
        <v>367</v>
      </c>
      <c r="J1554" t="s">
        <v>325</v>
      </c>
      <c r="K1554" s="329">
        <v>46113.014374999999</v>
      </c>
      <c r="L1554" t="s">
        <v>309</v>
      </c>
      <c r="M1554" t="s">
        <v>425</v>
      </c>
      <c r="N1554" t="s">
        <v>426</v>
      </c>
      <c r="O1554" t="s">
        <v>364</v>
      </c>
      <c r="P1554" t="s">
        <v>365</v>
      </c>
      <c r="R1554" t="s">
        <v>122</v>
      </c>
      <c r="S1554" t="s">
        <v>122</v>
      </c>
      <c r="T1554" t="s">
        <v>343</v>
      </c>
      <c r="U1554" t="s">
        <v>331</v>
      </c>
      <c r="V1554" t="s">
        <v>105</v>
      </c>
      <c r="W1554" t="s">
        <v>332</v>
      </c>
      <c r="X1554">
        <v>0</v>
      </c>
      <c r="Y1554">
        <v>0</v>
      </c>
      <c r="Z1554">
        <v>0</v>
      </c>
      <c r="AA1554">
        <v>0</v>
      </c>
      <c r="AB1554">
        <v>0</v>
      </c>
      <c r="AC1554">
        <v>0</v>
      </c>
      <c r="AD1554">
        <v>0</v>
      </c>
      <c r="AE1554">
        <v>0</v>
      </c>
      <c r="AF1554">
        <v>0</v>
      </c>
      <c r="AG1554">
        <v>0</v>
      </c>
      <c r="AH1554">
        <v>0</v>
      </c>
      <c r="AI1554">
        <v>0</v>
      </c>
      <c r="AJ1554">
        <v>0</v>
      </c>
      <c r="AK1554">
        <v>0</v>
      </c>
      <c r="AL1554">
        <v>0</v>
      </c>
      <c r="AM1554">
        <v>0</v>
      </c>
      <c r="AN1554">
        <v>1</v>
      </c>
      <c r="AO1554">
        <v>0</v>
      </c>
      <c r="AP1554" t="s">
        <v>373</v>
      </c>
      <c r="AQ1554">
        <v>0</v>
      </c>
      <c r="AR1554">
        <v>0</v>
      </c>
      <c r="AS1554">
        <v>0</v>
      </c>
      <c r="AT1554">
        <v>0</v>
      </c>
      <c r="AU1554">
        <v>0</v>
      </c>
      <c r="AV1554">
        <v>0</v>
      </c>
      <c r="AW1554">
        <v>0</v>
      </c>
      <c r="AX1554" t="s">
        <v>4016</v>
      </c>
      <c r="AY1554" t="s">
        <v>600</v>
      </c>
      <c r="AZ1554">
        <v>0</v>
      </c>
      <c r="BA1554">
        <v>0</v>
      </c>
      <c r="BB1554">
        <v>1</v>
      </c>
      <c r="BC1554">
        <v>1</v>
      </c>
      <c r="BD1554">
        <v>0</v>
      </c>
      <c r="BE1554">
        <v>0</v>
      </c>
      <c r="BF1554">
        <v>0</v>
      </c>
      <c r="BG1554">
        <v>0</v>
      </c>
      <c r="BH1554">
        <v>0</v>
      </c>
      <c r="BI1554" t="s">
        <v>52</v>
      </c>
      <c r="BJ1554" t="s">
        <v>4060</v>
      </c>
      <c r="BK1554" t="s">
        <v>131</v>
      </c>
      <c r="BL1554" t="s">
        <v>131</v>
      </c>
      <c r="BM1554" t="s">
        <v>131</v>
      </c>
      <c r="BN1554" t="s">
        <v>118</v>
      </c>
      <c r="BO1554" t="s">
        <v>1094</v>
      </c>
      <c r="BP1554">
        <v>0</v>
      </c>
      <c r="BQ1554">
        <v>0</v>
      </c>
      <c r="BR1554">
        <v>0</v>
      </c>
      <c r="BS1554">
        <v>1</v>
      </c>
      <c r="BT1554">
        <v>0</v>
      </c>
      <c r="BU1554">
        <v>1</v>
      </c>
      <c r="BV1554">
        <v>0</v>
      </c>
      <c r="BW1554">
        <v>1</v>
      </c>
      <c r="BX1554">
        <v>0</v>
      </c>
      <c r="BY1554">
        <v>0</v>
      </c>
      <c r="BZ1554">
        <v>1</v>
      </c>
      <c r="CA1554">
        <v>0</v>
      </c>
      <c r="CB1554">
        <v>0</v>
      </c>
      <c r="CC1554">
        <v>0</v>
      </c>
      <c r="CD1554">
        <v>0</v>
      </c>
      <c r="CE1554" t="s">
        <v>335</v>
      </c>
      <c r="CF1554" t="s">
        <v>4017</v>
      </c>
      <c r="CG1554" t="s">
        <v>335</v>
      </c>
      <c r="CH1554" t="s">
        <v>4017</v>
      </c>
      <c r="CI1554" t="s">
        <v>129</v>
      </c>
      <c r="CJ1554" t="s">
        <v>51</v>
      </c>
      <c r="CK1554" t="s">
        <v>4061</v>
      </c>
      <c r="CL1554" t="s">
        <v>51</v>
      </c>
      <c r="CM1554" t="s">
        <v>4062</v>
      </c>
      <c r="CN1554" t="s">
        <v>346</v>
      </c>
      <c r="CO1554" t="s">
        <v>1755</v>
      </c>
      <c r="CP1554">
        <v>10</v>
      </c>
      <c r="CQ1554" t="s">
        <v>4063</v>
      </c>
      <c r="CR1554" t="s">
        <v>4064</v>
      </c>
      <c r="CS1554" t="s">
        <v>337</v>
      </c>
      <c r="CT1554" t="s">
        <v>4065</v>
      </c>
    </row>
  </sheetData>
  <autoFilter ref="A2:CT1554" xr:uid="{00000000-0001-0000-1300-000000000000}"/>
  <phoneticPr fontId="18"/>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E381-C0EE-423E-9DB6-5CCBE9481805}">
  <sheetPr codeName="Sheet38">
    <tabColor rgb="FFFF0000"/>
  </sheetPr>
  <dimension ref="A1:HB126"/>
  <sheetViews>
    <sheetView showGridLines="0" zoomScale="90" zoomScaleNormal="90" workbookViewId="0">
      <pane xSplit="2" ySplit="4" topLeftCell="C5" activePane="bottomRight" state="frozen"/>
      <selection pane="topRight"/>
      <selection pane="bottomLeft"/>
      <selection pane="bottomRight"/>
    </sheetView>
  </sheetViews>
  <sheetFormatPr defaultColWidth="5.640625" defaultRowHeight="15"/>
  <cols>
    <col min="1" max="1" width="9.2109375" style="38" customWidth="1"/>
    <col min="2" max="2" width="19" style="38" bestFit="1" customWidth="1"/>
    <col min="3" max="11" width="5.78515625" style="18" customWidth="1"/>
    <col min="12" max="13" width="5.78515625" style="19" customWidth="1"/>
    <col min="14" max="17" width="5.78515625" style="20" customWidth="1"/>
    <col min="18" max="26" width="5.78515625" style="18" customWidth="1"/>
    <col min="27" max="28" width="5.78515625" style="19" customWidth="1"/>
    <col min="29" max="32" width="5.78515625" style="20" customWidth="1"/>
    <col min="33" max="41" width="5.78515625" style="18" customWidth="1"/>
    <col min="42" max="43" width="5.78515625" style="19" customWidth="1"/>
    <col min="44" max="47" width="5.78515625" style="20" customWidth="1"/>
    <col min="48" max="56" width="5.78515625" style="18" customWidth="1"/>
    <col min="57" max="58" width="5.78515625" style="19" customWidth="1"/>
    <col min="59" max="62" width="5.78515625" style="20" customWidth="1"/>
    <col min="63" max="71" width="5.78515625" style="18" customWidth="1"/>
    <col min="72" max="73" width="5.78515625" style="19" customWidth="1"/>
    <col min="74" max="77" width="5.78515625" style="20" customWidth="1"/>
    <col min="78" max="86" width="5.78515625" style="18" customWidth="1"/>
    <col min="87" max="88" width="5.78515625" style="19" customWidth="1"/>
    <col min="89" max="92" width="5.78515625" style="20" customWidth="1"/>
    <col min="93" max="101" width="5.78515625" style="18" customWidth="1"/>
    <col min="102" max="103" width="5.78515625" style="19" customWidth="1"/>
    <col min="104" max="107" width="5.78515625" style="20" customWidth="1"/>
    <col min="108" max="116" width="5.78515625" style="18" customWidth="1"/>
    <col min="117" max="118" width="5.78515625" style="19" customWidth="1"/>
    <col min="119" max="122" width="5.78515625" style="20" customWidth="1"/>
    <col min="123" max="131" width="5.78515625" style="18" customWidth="1"/>
    <col min="132" max="133" width="5.78515625" style="19" customWidth="1"/>
    <col min="134" max="137" width="5.78515625" style="20" customWidth="1"/>
    <col min="138" max="146" width="5.78515625" style="18" customWidth="1"/>
    <col min="147" max="148" width="5.78515625" style="19" customWidth="1"/>
    <col min="149" max="152" width="5.78515625" style="20" customWidth="1"/>
    <col min="153" max="161" width="5.78515625" style="18" customWidth="1"/>
    <col min="162" max="163" width="5.78515625" style="19" customWidth="1"/>
    <col min="164" max="167" width="5.78515625" style="20" customWidth="1"/>
    <col min="168" max="176" width="5.78515625" style="18" customWidth="1"/>
    <col min="177" max="178" width="5.78515625" style="19" customWidth="1"/>
    <col min="179" max="182" width="5.78515625" style="20" customWidth="1"/>
    <col min="183" max="191" width="5.78515625" style="18" customWidth="1"/>
    <col min="192" max="193" width="5.78515625" style="19" customWidth="1"/>
    <col min="194" max="197" width="5.78515625" style="20" customWidth="1"/>
    <col min="198" max="198" width="5.640625" style="1"/>
    <col min="199" max="199" width="6.78515625" style="1" bestFit="1" customWidth="1"/>
    <col min="200" max="209" width="5.640625" style="1"/>
    <col min="210" max="210" width="6.78515625" style="1" bestFit="1" customWidth="1"/>
  </cols>
  <sheetData>
    <row r="1" spans="1:210" s="28" customFormat="1" ht="13">
      <c r="A1" s="31"/>
      <c r="B1" s="32"/>
      <c r="C1" s="24" t="s">
        <v>36</v>
      </c>
      <c r="D1" s="24" t="s">
        <v>36</v>
      </c>
      <c r="E1" s="24" t="s">
        <v>36</v>
      </c>
      <c r="F1" s="24" t="s">
        <v>36</v>
      </c>
      <c r="G1" s="24" t="s">
        <v>36</v>
      </c>
      <c r="H1" s="24" t="s">
        <v>36</v>
      </c>
      <c r="I1" s="24" t="s">
        <v>36</v>
      </c>
      <c r="J1" s="24" t="s">
        <v>36</v>
      </c>
      <c r="K1" s="24" t="s">
        <v>36</v>
      </c>
      <c r="L1" s="26" t="s">
        <v>36</v>
      </c>
      <c r="M1" s="25" t="s">
        <v>36</v>
      </c>
      <c r="N1" s="26" t="s">
        <v>36</v>
      </c>
      <c r="O1" s="26" t="s">
        <v>36</v>
      </c>
      <c r="P1" s="26" t="s">
        <v>36</v>
      </c>
      <c r="Q1" s="26" t="s">
        <v>36</v>
      </c>
      <c r="R1" s="24" t="s">
        <v>36</v>
      </c>
      <c r="S1" s="24" t="s">
        <v>36</v>
      </c>
      <c r="T1" s="24" t="s">
        <v>36</v>
      </c>
      <c r="U1" s="24" t="s">
        <v>36</v>
      </c>
      <c r="V1" s="24" t="s">
        <v>36</v>
      </c>
      <c r="W1" s="24" t="s">
        <v>36</v>
      </c>
      <c r="X1" s="24" t="s">
        <v>36</v>
      </c>
      <c r="Y1" s="24" t="s">
        <v>36</v>
      </c>
      <c r="Z1" s="24" t="s">
        <v>36</v>
      </c>
      <c r="AA1" s="26" t="s">
        <v>36</v>
      </c>
      <c r="AB1" s="25" t="s">
        <v>36</v>
      </c>
      <c r="AC1" s="26" t="s">
        <v>36</v>
      </c>
      <c r="AD1" s="26" t="s">
        <v>36</v>
      </c>
      <c r="AE1" s="26" t="s">
        <v>36</v>
      </c>
      <c r="AF1" s="26" t="s">
        <v>36</v>
      </c>
      <c r="AG1" s="24" t="s">
        <v>36</v>
      </c>
      <c r="AH1" s="24" t="s">
        <v>36</v>
      </c>
      <c r="AI1" s="24" t="s">
        <v>36</v>
      </c>
      <c r="AJ1" s="24" t="s">
        <v>36</v>
      </c>
      <c r="AK1" s="24" t="s">
        <v>36</v>
      </c>
      <c r="AL1" s="24" t="s">
        <v>36</v>
      </c>
      <c r="AM1" s="24" t="s">
        <v>36</v>
      </c>
      <c r="AN1" s="24" t="s">
        <v>36</v>
      </c>
      <c r="AO1" s="24" t="s">
        <v>36</v>
      </c>
      <c r="AP1" s="26" t="s">
        <v>36</v>
      </c>
      <c r="AQ1" s="25" t="s">
        <v>36</v>
      </c>
      <c r="AR1" s="26" t="s">
        <v>36</v>
      </c>
      <c r="AS1" s="26" t="s">
        <v>36</v>
      </c>
      <c r="AT1" s="26" t="s">
        <v>36</v>
      </c>
      <c r="AU1" s="26" t="s">
        <v>36</v>
      </c>
      <c r="AV1" s="24" t="s">
        <v>36</v>
      </c>
      <c r="AW1" s="24" t="s">
        <v>36</v>
      </c>
      <c r="AX1" s="24" t="s">
        <v>36</v>
      </c>
      <c r="AY1" s="24" t="s">
        <v>36</v>
      </c>
      <c r="AZ1" s="24" t="s">
        <v>36</v>
      </c>
      <c r="BA1" s="24" t="s">
        <v>36</v>
      </c>
      <c r="BB1" s="24" t="s">
        <v>36</v>
      </c>
      <c r="BC1" s="24" t="s">
        <v>36</v>
      </c>
      <c r="BD1" s="24" t="s">
        <v>36</v>
      </c>
      <c r="BE1" s="26" t="s">
        <v>36</v>
      </c>
      <c r="BF1" s="25" t="s">
        <v>36</v>
      </c>
      <c r="BG1" s="26" t="s">
        <v>36</v>
      </c>
      <c r="BH1" s="26" t="s">
        <v>36</v>
      </c>
      <c r="BI1" s="26" t="s">
        <v>36</v>
      </c>
      <c r="BJ1" s="26" t="s">
        <v>36</v>
      </c>
      <c r="BK1" s="24" t="s">
        <v>36</v>
      </c>
      <c r="BL1" s="24" t="s">
        <v>36</v>
      </c>
      <c r="BM1" s="24" t="s">
        <v>36</v>
      </c>
      <c r="BN1" s="24" t="s">
        <v>36</v>
      </c>
      <c r="BO1" s="24" t="s">
        <v>36</v>
      </c>
      <c r="BP1" s="24" t="s">
        <v>36</v>
      </c>
      <c r="BQ1" s="24" t="s">
        <v>36</v>
      </c>
      <c r="BR1" s="24" t="s">
        <v>36</v>
      </c>
      <c r="BS1" s="24" t="s">
        <v>36</v>
      </c>
      <c r="BT1" s="26" t="s">
        <v>36</v>
      </c>
      <c r="BU1" s="25" t="s">
        <v>36</v>
      </c>
      <c r="BV1" s="26" t="s">
        <v>36</v>
      </c>
      <c r="BW1" s="26" t="s">
        <v>36</v>
      </c>
      <c r="BX1" s="26" t="s">
        <v>36</v>
      </c>
      <c r="BY1" s="26" t="s">
        <v>36</v>
      </c>
      <c r="BZ1" s="24" t="s">
        <v>36</v>
      </c>
      <c r="CA1" s="24" t="s">
        <v>36</v>
      </c>
      <c r="CB1" s="24" t="s">
        <v>36</v>
      </c>
      <c r="CC1" s="24" t="s">
        <v>36</v>
      </c>
      <c r="CD1" s="24" t="s">
        <v>36</v>
      </c>
      <c r="CE1" s="24" t="s">
        <v>36</v>
      </c>
      <c r="CF1" s="24" t="s">
        <v>36</v>
      </c>
      <c r="CG1" s="24" t="s">
        <v>36</v>
      </c>
      <c r="CH1" s="24" t="s">
        <v>36</v>
      </c>
      <c r="CI1" s="26" t="s">
        <v>36</v>
      </c>
      <c r="CJ1" s="25" t="s">
        <v>36</v>
      </c>
      <c r="CK1" s="26" t="s">
        <v>36</v>
      </c>
      <c r="CL1" s="26" t="s">
        <v>36</v>
      </c>
      <c r="CM1" s="26" t="s">
        <v>36</v>
      </c>
      <c r="CN1" s="26" t="s">
        <v>36</v>
      </c>
      <c r="CO1" s="24" t="s">
        <v>36</v>
      </c>
      <c r="CP1" s="24" t="s">
        <v>36</v>
      </c>
      <c r="CQ1" s="24" t="s">
        <v>36</v>
      </c>
      <c r="CR1" s="24" t="s">
        <v>36</v>
      </c>
      <c r="CS1" s="24" t="s">
        <v>36</v>
      </c>
      <c r="CT1" s="24" t="s">
        <v>36</v>
      </c>
      <c r="CU1" s="24" t="s">
        <v>36</v>
      </c>
      <c r="CV1" s="24" t="s">
        <v>36</v>
      </c>
      <c r="CW1" s="24" t="s">
        <v>36</v>
      </c>
      <c r="CX1" s="26" t="s">
        <v>36</v>
      </c>
      <c r="CY1" s="25" t="s">
        <v>36</v>
      </c>
      <c r="CZ1" s="26" t="s">
        <v>36</v>
      </c>
      <c r="DA1" s="26" t="s">
        <v>36</v>
      </c>
      <c r="DB1" s="26" t="s">
        <v>36</v>
      </c>
      <c r="DC1" s="26" t="s">
        <v>36</v>
      </c>
      <c r="DD1" s="24" t="s">
        <v>36</v>
      </c>
      <c r="DE1" s="24" t="s">
        <v>36</v>
      </c>
      <c r="DF1" s="24" t="s">
        <v>36</v>
      </c>
      <c r="DG1" s="24" t="s">
        <v>36</v>
      </c>
      <c r="DH1" s="24" t="s">
        <v>36</v>
      </c>
      <c r="DI1" s="24" t="s">
        <v>36</v>
      </c>
      <c r="DJ1" s="24" t="s">
        <v>36</v>
      </c>
      <c r="DK1" s="24" t="s">
        <v>36</v>
      </c>
      <c r="DL1" s="24" t="s">
        <v>36</v>
      </c>
      <c r="DM1" s="26" t="s">
        <v>36</v>
      </c>
      <c r="DN1" s="25" t="s">
        <v>36</v>
      </c>
      <c r="DO1" s="26" t="s">
        <v>36</v>
      </c>
      <c r="DP1" s="26" t="s">
        <v>36</v>
      </c>
      <c r="DQ1" s="26" t="s">
        <v>36</v>
      </c>
      <c r="DR1" s="26" t="s">
        <v>36</v>
      </c>
      <c r="DS1" s="24" t="s">
        <v>36</v>
      </c>
      <c r="DT1" s="24" t="s">
        <v>36</v>
      </c>
      <c r="DU1" s="24" t="s">
        <v>36</v>
      </c>
      <c r="DV1" s="24" t="s">
        <v>36</v>
      </c>
      <c r="DW1" s="24" t="s">
        <v>36</v>
      </c>
      <c r="DX1" s="24" t="s">
        <v>36</v>
      </c>
      <c r="DY1" s="24" t="s">
        <v>36</v>
      </c>
      <c r="DZ1" s="24" t="s">
        <v>36</v>
      </c>
      <c r="EA1" s="24" t="s">
        <v>36</v>
      </c>
      <c r="EB1" s="26" t="s">
        <v>36</v>
      </c>
      <c r="EC1" s="25" t="s">
        <v>36</v>
      </c>
      <c r="ED1" s="26" t="s">
        <v>36</v>
      </c>
      <c r="EE1" s="26" t="s">
        <v>36</v>
      </c>
      <c r="EF1" s="26" t="s">
        <v>36</v>
      </c>
      <c r="EG1" s="26" t="s">
        <v>36</v>
      </c>
      <c r="EH1" s="24" t="s">
        <v>36</v>
      </c>
      <c r="EI1" s="24" t="s">
        <v>36</v>
      </c>
      <c r="EJ1" s="24" t="s">
        <v>36</v>
      </c>
      <c r="EK1" s="24" t="s">
        <v>36</v>
      </c>
      <c r="EL1" s="24" t="s">
        <v>36</v>
      </c>
      <c r="EM1" s="24" t="s">
        <v>36</v>
      </c>
      <c r="EN1" s="24" t="s">
        <v>36</v>
      </c>
      <c r="EO1" s="24" t="s">
        <v>36</v>
      </c>
      <c r="EP1" s="24" t="s">
        <v>36</v>
      </c>
      <c r="EQ1" s="26" t="s">
        <v>36</v>
      </c>
      <c r="ER1" s="25" t="s">
        <v>36</v>
      </c>
      <c r="ES1" s="26" t="s">
        <v>36</v>
      </c>
      <c r="ET1" s="26" t="s">
        <v>36</v>
      </c>
      <c r="EU1" s="26" t="s">
        <v>36</v>
      </c>
      <c r="EV1" s="26" t="s">
        <v>36</v>
      </c>
      <c r="EW1" s="24" t="s">
        <v>36</v>
      </c>
      <c r="EX1" s="24" t="s">
        <v>36</v>
      </c>
      <c r="EY1" s="24" t="s">
        <v>36</v>
      </c>
      <c r="EZ1" s="24" t="s">
        <v>36</v>
      </c>
      <c r="FA1" s="24" t="s">
        <v>36</v>
      </c>
      <c r="FB1" s="24" t="s">
        <v>36</v>
      </c>
      <c r="FC1" s="24" t="s">
        <v>36</v>
      </c>
      <c r="FD1" s="24" t="s">
        <v>36</v>
      </c>
      <c r="FE1" s="24" t="s">
        <v>36</v>
      </c>
      <c r="FF1" s="26" t="s">
        <v>36</v>
      </c>
      <c r="FG1" s="25" t="s">
        <v>36</v>
      </c>
      <c r="FH1" s="26" t="s">
        <v>36</v>
      </c>
      <c r="FI1" s="26" t="s">
        <v>36</v>
      </c>
      <c r="FJ1" s="26" t="s">
        <v>36</v>
      </c>
      <c r="FK1" s="26" t="s">
        <v>36</v>
      </c>
      <c r="FL1" s="24" t="s">
        <v>36</v>
      </c>
      <c r="FM1" s="24" t="s">
        <v>36</v>
      </c>
      <c r="FN1" s="24" t="s">
        <v>36</v>
      </c>
      <c r="FO1" s="24" t="s">
        <v>36</v>
      </c>
      <c r="FP1" s="24" t="s">
        <v>36</v>
      </c>
      <c r="FQ1" s="24" t="s">
        <v>36</v>
      </c>
      <c r="FR1" s="24" t="s">
        <v>36</v>
      </c>
      <c r="FS1" s="24" t="s">
        <v>36</v>
      </c>
      <c r="FT1" s="24" t="s">
        <v>36</v>
      </c>
      <c r="FU1" s="26" t="s">
        <v>36</v>
      </c>
      <c r="FV1" s="25" t="s">
        <v>36</v>
      </c>
      <c r="FW1" s="26" t="s">
        <v>36</v>
      </c>
      <c r="FX1" s="26" t="s">
        <v>36</v>
      </c>
      <c r="FY1" s="26" t="s">
        <v>36</v>
      </c>
      <c r="FZ1" s="26" t="s">
        <v>36</v>
      </c>
      <c r="GA1" s="24" t="s">
        <v>36</v>
      </c>
      <c r="GB1" s="24" t="s">
        <v>36</v>
      </c>
      <c r="GC1" s="24" t="s">
        <v>36</v>
      </c>
      <c r="GD1" s="24" t="s">
        <v>36</v>
      </c>
      <c r="GE1" s="24" t="s">
        <v>36</v>
      </c>
      <c r="GF1" s="24" t="s">
        <v>36</v>
      </c>
      <c r="GG1" s="24" t="s">
        <v>36</v>
      </c>
      <c r="GH1" s="24" t="s">
        <v>36</v>
      </c>
      <c r="GI1" s="24" t="s">
        <v>36</v>
      </c>
      <c r="GJ1" s="26" t="s">
        <v>36</v>
      </c>
      <c r="GK1" s="25" t="s">
        <v>36</v>
      </c>
      <c r="GL1" s="26" t="s">
        <v>36</v>
      </c>
      <c r="GM1" s="26" t="s">
        <v>36</v>
      </c>
      <c r="GN1" s="26" t="s">
        <v>36</v>
      </c>
      <c r="GO1" s="26" t="s">
        <v>36</v>
      </c>
      <c r="GP1" s="7" t="s">
        <v>48</v>
      </c>
      <c r="GQ1" s="7" t="s">
        <v>48</v>
      </c>
      <c r="GR1" s="7" t="s">
        <v>48</v>
      </c>
      <c r="GS1" s="7" t="s">
        <v>48</v>
      </c>
      <c r="GT1" s="7" t="s">
        <v>48</v>
      </c>
      <c r="GU1" s="7" t="s">
        <v>48</v>
      </c>
      <c r="GV1" s="7" t="s">
        <v>48</v>
      </c>
      <c r="GW1" s="7" t="s">
        <v>48</v>
      </c>
      <c r="GX1" s="7" t="s">
        <v>48</v>
      </c>
      <c r="GY1" s="7" t="s">
        <v>48</v>
      </c>
      <c r="GZ1" s="7" t="s">
        <v>48</v>
      </c>
      <c r="HA1" s="7" t="s">
        <v>48</v>
      </c>
      <c r="HB1" s="7" t="s">
        <v>48</v>
      </c>
    </row>
    <row r="2" spans="1:210" s="28" customFormat="1" ht="13">
      <c r="A2" s="33"/>
      <c r="B2" s="34"/>
      <c r="C2" s="22" t="s">
        <v>14</v>
      </c>
      <c r="D2" s="23" t="s">
        <v>14</v>
      </c>
      <c r="E2" s="24" t="s">
        <v>14</v>
      </c>
      <c r="F2" s="23" t="s">
        <v>14</v>
      </c>
      <c r="G2" s="23" t="s">
        <v>14</v>
      </c>
      <c r="H2" s="23" t="s">
        <v>14</v>
      </c>
      <c r="I2" s="23" t="s">
        <v>14</v>
      </c>
      <c r="J2" s="23" t="s">
        <v>14</v>
      </c>
      <c r="K2" s="23" t="s">
        <v>14</v>
      </c>
      <c r="L2" s="25" t="s">
        <v>14</v>
      </c>
      <c r="M2" s="26" t="s">
        <v>14</v>
      </c>
      <c r="N2" s="27" t="s">
        <v>14</v>
      </c>
      <c r="O2" s="25" t="s">
        <v>14</v>
      </c>
      <c r="P2" s="25" t="s">
        <v>14</v>
      </c>
      <c r="Q2" s="25" t="s">
        <v>14</v>
      </c>
      <c r="R2" s="22" t="s">
        <v>15</v>
      </c>
      <c r="S2" s="23" t="s">
        <v>15</v>
      </c>
      <c r="T2" s="24" t="s">
        <v>15</v>
      </c>
      <c r="U2" s="23" t="s">
        <v>15</v>
      </c>
      <c r="V2" s="23" t="s">
        <v>15</v>
      </c>
      <c r="W2" s="23" t="s">
        <v>15</v>
      </c>
      <c r="X2" s="23" t="s">
        <v>15</v>
      </c>
      <c r="Y2" s="23" t="s">
        <v>15</v>
      </c>
      <c r="Z2" s="23" t="s">
        <v>15</v>
      </c>
      <c r="AA2" s="25" t="s">
        <v>15</v>
      </c>
      <c r="AB2" s="26" t="s">
        <v>15</v>
      </c>
      <c r="AC2" s="25" t="s">
        <v>15</v>
      </c>
      <c r="AD2" s="26" t="s">
        <v>15</v>
      </c>
      <c r="AE2" s="25" t="s">
        <v>15</v>
      </c>
      <c r="AF2" s="25" t="s">
        <v>15</v>
      </c>
      <c r="AG2" s="22" t="s">
        <v>38</v>
      </c>
      <c r="AH2" s="23" t="s">
        <v>38</v>
      </c>
      <c r="AI2" s="24" t="s">
        <v>38</v>
      </c>
      <c r="AJ2" s="23" t="s">
        <v>38</v>
      </c>
      <c r="AK2" s="23" t="s">
        <v>38</v>
      </c>
      <c r="AL2" s="23" t="s">
        <v>38</v>
      </c>
      <c r="AM2" s="23" t="s">
        <v>38</v>
      </c>
      <c r="AN2" s="23" t="s">
        <v>38</v>
      </c>
      <c r="AO2" s="23" t="s">
        <v>38</v>
      </c>
      <c r="AP2" s="25" t="s">
        <v>38</v>
      </c>
      <c r="AQ2" s="26" t="s">
        <v>38</v>
      </c>
      <c r="AR2" s="25" t="s">
        <v>38</v>
      </c>
      <c r="AS2" s="26" t="s">
        <v>38</v>
      </c>
      <c r="AT2" s="25" t="s">
        <v>38</v>
      </c>
      <c r="AU2" s="25" t="s">
        <v>38</v>
      </c>
      <c r="AV2" s="22" t="s">
        <v>39</v>
      </c>
      <c r="AW2" s="23" t="s">
        <v>39</v>
      </c>
      <c r="AX2" s="24" t="s">
        <v>39</v>
      </c>
      <c r="AY2" s="23" t="s">
        <v>39</v>
      </c>
      <c r="AZ2" s="23" t="s">
        <v>39</v>
      </c>
      <c r="BA2" s="23" t="s">
        <v>39</v>
      </c>
      <c r="BB2" s="23" t="s">
        <v>39</v>
      </c>
      <c r="BC2" s="23" t="s">
        <v>39</v>
      </c>
      <c r="BD2" s="23" t="s">
        <v>39</v>
      </c>
      <c r="BE2" s="25" t="s">
        <v>39</v>
      </c>
      <c r="BF2" s="26" t="s">
        <v>39</v>
      </c>
      <c r="BG2" s="26" t="s">
        <v>39</v>
      </c>
      <c r="BH2" s="26" t="s">
        <v>39</v>
      </c>
      <c r="BI2" s="26" t="s">
        <v>39</v>
      </c>
      <c r="BJ2" s="26" t="s">
        <v>39</v>
      </c>
      <c r="BK2" s="22" t="s">
        <v>310</v>
      </c>
      <c r="BL2" s="23" t="s">
        <v>310</v>
      </c>
      <c r="BM2" s="24" t="s">
        <v>310</v>
      </c>
      <c r="BN2" s="23" t="s">
        <v>310</v>
      </c>
      <c r="BO2" s="23" t="s">
        <v>310</v>
      </c>
      <c r="BP2" s="23" t="s">
        <v>310</v>
      </c>
      <c r="BQ2" s="23" t="s">
        <v>310</v>
      </c>
      <c r="BR2" s="23" t="s">
        <v>310</v>
      </c>
      <c r="BS2" s="23" t="s">
        <v>310</v>
      </c>
      <c r="BT2" s="25" t="s">
        <v>310</v>
      </c>
      <c r="BU2" s="26" t="s">
        <v>310</v>
      </c>
      <c r="BV2" s="26" t="s">
        <v>310</v>
      </c>
      <c r="BW2" s="26" t="s">
        <v>310</v>
      </c>
      <c r="BX2" s="26" t="s">
        <v>310</v>
      </c>
      <c r="BY2" s="26" t="s">
        <v>310</v>
      </c>
      <c r="BZ2" s="22" t="s">
        <v>311</v>
      </c>
      <c r="CA2" s="23" t="s">
        <v>311</v>
      </c>
      <c r="CB2" s="24" t="s">
        <v>311</v>
      </c>
      <c r="CC2" s="23" t="s">
        <v>311</v>
      </c>
      <c r="CD2" s="23" t="s">
        <v>311</v>
      </c>
      <c r="CE2" s="23" t="s">
        <v>311</v>
      </c>
      <c r="CF2" s="23" t="s">
        <v>311</v>
      </c>
      <c r="CG2" s="23" t="s">
        <v>311</v>
      </c>
      <c r="CH2" s="23" t="s">
        <v>311</v>
      </c>
      <c r="CI2" s="25" t="s">
        <v>311</v>
      </c>
      <c r="CJ2" s="26" t="s">
        <v>311</v>
      </c>
      <c r="CK2" s="26" t="s">
        <v>311</v>
      </c>
      <c r="CL2" s="26" t="s">
        <v>311</v>
      </c>
      <c r="CM2" s="26" t="s">
        <v>311</v>
      </c>
      <c r="CN2" s="26" t="s">
        <v>311</v>
      </c>
      <c r="CO2" s="22" t="s">
        <v>312</v>
      </c>
      <c r="CP2" s="23" t="s">
        <v>312</v>
      </c>
      <c r="CQ2" s="24" t="s">
        <v>312</v>
      </c>
      <c r="CR2" s="23" t="s">
        <v>312</v>
      </c>
      <c r="CS2" s="23" t="s">
        <v>312</v>
      </c>
      <c r="CT2" s="23" t="s">
        <v>312</v>
      </c>
      <c r="CU2" s="23" t="s">
        <v>312</v>
      </c>
      <c r="CV2" s="23" t="s">
        <v>312</v>
      </c>
      <c r="CW2" s="23" t="s">
        <v>312</v>
      </c>
      <c r="CX2" s="25" t="s">
        <v>312</v>
      </c>
      <c r="CY2" s="26" t="s">
        <v>312</v>
      </c>
      <c r="CZ2" s="26" t="s">
        <v>312</v>
      </c>
      <c r="DA2" s="26" t="s">
        <v>312</v>
      </c>
      <c r="DB2" s="26" t="s">
        <v>312</v>
      </c>
      <c r="DC2" s="26" t="s">
        <v>312</v>
      </c>
      <c r="DD2" s="22" t="s">
        <v>313</v>
      </c>
      <c r="DE2" s="23" t="s">
        <v>313</v>
      </c>
      <c r="DF2" s="24" t="s">
        <v>313</v>
      </c>
      <c r="DG2" s="23" t="s">
        <v>313</v>
      </c>
      <c r="DH2" s="23" t="s">
        <v>313</v>
      </c>
      <c r="DI2" s="23" t="s">
        <v>313</v>
      </c>
      <c r="DJ2" s="23" t="s">
        <v>313</v>
      </c>
      <c r="DK2" s="23" t="s">
        <v>313</v>
      </c>
      <c r="DL2" s="23" t="s">
        <v>313</v>
      </c>
      <c r="DM2" s="25" t="s">
        <v>313</v>
      </c>
      <c r="DN2" s="26" t="s">
        <v>313</v>
      </c>
      <c r="DO2" s="26" t="s">
        <v>313</v>
      </c>
      <c r="DP2" s="26" t="s">
        <v>313</v>
      </c>
      <c r="DQ2" s="26" t="s">
        <v>313</v>
      </c>
      <c r="DR2" s="26" t="s">
        <v>313</v>
      </c>
      <c r="DS2" s="22" t="s">
        <v>314</v>
      </c>
      <c r="DT2" s="23" t="s">
        <v>314</v>
      </c>
      <c r="DU2" s="24" t="s">
        <v>314</v>
      </c>
      <c r="DV2" s="23" t="s">
        <v>314</v>
      </c>
      <c r="DW2" s="23" t="s">
        <v>314</v>
      </c>
      <c r="DX2" s="23" t="s">
        <v>314</v>
      </c>
      <c r="DY2" s="23" t="s">
        <v>314</v>
      </c>
      <c r="DZ2" s="23" t="s">
        <v>314</v>
      </c>
      <c r="EA2" s="23" t="s">
        <v>314</v>
      </c>
      <c r="EB2" s="25" t="s">
        <v>314</v>
      </c>
      <c r="EC2" s="26" t="s">
        <v>314</v>
      </c>
      <c r="ED2" s="26" t="s">
        <v>314</v>
      </c>
      <c r="EE2" s="26" t="s">
        <v>314</v>
      </c>
      <c r="EF2" s="26" t="s">
        <v>314</v>
      </c>
      <c r="EG2" s="26" t="s">
        <v>314</v>
      </c>
      <c r="EH2" s="22" t="s">
        <v>315</v>
      </c>
      <c r="EI2" s="23" t="s">
        <v>315</v>
      </c>
      <c r="EJ2" s="24" t="s">
        <v>315</v>
      </c>
      <c r="EK2" s="23" t="s">
        <v>315</v>
      </c>
      <c r="EL2" s="23" t="s">
        <v>315</v>
      </c>
      <c r="EM2" s="23" t="s">
        <v>315</v>
      </c>
      <c r="EN2" s="23" t="s">
        <v>315</v>
      </c>
      <c r="EO2" s="23" t="s">
        <v>315</v>
      </c>
      <c r="EP2" s="23" t="s">
        <v>315</v>
      </c>
      <c r="EQ2" s="25" t="s">
        <v>315</v>
      </c>
      <c r="ER2" s="26" t="s">
        <v>315</v>
      </c>
      <c r="ES2" s="26" t="s">
        <v>315</v>
      </c>
      <c r="ET2" s="26" t="s">
        <v>315</v>
      </c>
      <c r="EU2" s="26" t="s">
        <v>315</v>
      </c>
      <c r="EV2" s="26" t="s">
        <v>315</v>
      </c>
      <c r="EW2" s="22" t="s">
        <v>23</v>
      </c>
      <c r="EX2" s="23" t="s">
        <v>23</v>
      </c>
      <c r="EY2" s="24" t="s">
        <v>23</v>
      </c>
      <c r="EZ2" s="23" t="s">
        <v>23</v>
      </c>
      <c r="FA2" s="23" t="s">
        <v>23</v>
      </c>
      <c r="FB2" s="23" t="s">
        <v>23</v>
      </c>
      <c r="FC2" s="23" t="s">
        <v>23</v>
      </c>
      <c r="FD2" s="23" t="s">
        <v>23</v>
      </c>
      <c r="FE2" s="23" t="s">
        <v>23</v>
      </c>
      <c r="FF2" s="25" t="s">
        <v>23</v>
      </c>
      <c r="FG2" s="26" t="s">
        <v>23</v>
      </c>
      <c r="FH2" s="26" t="s">
        <v>23</v>
      </c>
      <c r="FI2" s="26" t="s">
        <v>23</v>
      </c>
      <c r="FJ2" s="26" t="s">
        <v>23</v>
      </c>
      <c r="FK2" s="26" t="s">
        <v>23</v>
      </c>
      <c r="FL2" s="22" t="s">
        <v>316</v>
      </c>
      <c r="FM2" s="23" t="s">
        <v>316</v>
      </c>
      <c r="FN2" s="24" t="s">
        <v>316</v>
      </c>
      <c r="FO2" s="23" t="s">
        <v>316</v>
      </c>
      <c r="FP2" s="23" t="s">
        <v>316</v>
      </c>
      <c r="FQ2" s="23" t="s">
        <v>316</v>
      </c>
      <c r="FR2" s="23" t="s">
        <v>316</v>
      </c>
      <c r="FS2" s="23" t="s">
        <v>316</v>
      </c>
      <c r="FT2" s="23" t="s">
        <v>316</v>
      </c>
      <c r="FU2" s="25" t="s">
        <v>316</v>
      </c>
      <c r="FV2" s="26" t="s">
        <v>316</v>
      </c>
      <c r="FW2" s="26" t="s">
        <v>316</v>
      </c>
      <c r="FX2" s="26" t="s">
        <v>316</v>
      </c>
      <c r="FY2" s="26" t="s">
        <v>316</v>
      </c>
      <c r="FZ2" s="26" t="s">
        <v>316</v>
      </c>
      <c r="GA2" s="22" t="s">
        <v>47</v>
      </c>
      <c r="GB2" s="23" t="s">
        <v>47</v>
      </c>
      <c r="GC2" s="24" t="s">
        <v>47</v>
      </c>
      <c r="GD2" s="23" t="s">
        <v>47</v>
      </c>
      <c r="GE2" s="23" t="s">
        <v>47</v>
      </c>
      <c r="GF2" s="23" t="s">
        <v>47</v>
      </c>
      <c r="GG2" s="23" t="s">
        <v>47</v>
      </c>
      <c r="GH2" s="23" t="s">
        <v>47</v>
      </c>
      <c r="GI2" s="23" t="s">
        <v>47</v>
      </c>
      <c r="GJ2" s="25" t="s">
        <v>47</v>
      </c>
      <c r="GK2" s="26" t="s">
        <v>47</v>
      </c>
      <c r="GL2" s="26" t="s">
        <v>47</v>
      </c>
      <c r="GM2" s="26" t="s">
        <v>47</v>
      </c>
      <c r="GN2" s="26" t="s">
        <v>47</v>
      </c>
      <c r="GO2" s="26" t="s">
        <v>47</v>
      </c>
      <c r="GP2" s="7" t="s">
        <v>14</v>
      </c>
      <c r="GQ2" s="7" t="s">
        <v>15</v>
      </c>
      <c r="GR2" s="7" t="s">
        <v>5</v>
      </c>
      <c r="GS2" s="7" t="s">
        <v>16</v>
      </c>
      <c r="GT2" s="7" t="s">
        <v>17</v>
      </c>
      <c r="GU2" s="7" t="s">
        <v>40</v>
      </c>
      <c r="GV2" s="7" t="s">
        <v>41</v>
      </c>
      <c r="GW2" s="7" t="s">
        <v>42</v>
      </c>
      <c r="GX2" s="7" t="s">
        <v>43</v>
      </c>
      <c r="GY2" s="7" t="s">
        <v>44</v>
      </c>
      <c r="GZ2" s="7" t="s">
        <v>23</v>
      </c>
      <c r="HA2" s="7" t="s">
        <v>46</v>
      </c>
      <c r="HB2" s="7" t="s">
        <v>47</v>
      </c>
    </row>
    <row r="3" spans="1:210" s="4" customFormat="1" ht="13">
      <c r="A3" s="35"/>
      <c r="B3" s="36"/>
      <c r="C3" s="9">
        <v>0</v>
      </c>
      <c r="D3" s="9">
        <v>1</v>
      </c>
      <c r="E3" s="9">
        <v>2</v>
      </c>
      <c r="F3" s="9">
        <v>3</v>
      </c>
      <c r="G3" s="9">
        <v>4</v>
      </c>
      <c r="H3" s="9">
        <v>5</v>
      </c>
      <c r="I3" s="9">
        <v>6</v>
      </c>
      <c r="J3" s="9">
        <v>7</v>
      </c>
      <c r="K3" s="9">
        <v>8</v>
      </c>
      <c r="L3" s="2">
        <v>9</v>
      </c>
      <c r="M3" s="2">
        <v>10</v>
      </c>
      <c r="N3" s="21" t="s">
        <v>34</v>
      </c>
      <c r="O3" s="21" t="s">
        <v>35</v>
      </c>
      <c r="P3" s="21" t="s">
        <v>1208</v>
      </c>
      <c r="Q3" s="21" t="s">
        <v>37</v>
      </c>
      <c r="R3" s="9">
        <v>0</v>
      </c>
      <c r="S3" s="9">
        <v>1</v>
      </c>
      <c r="T3" s="9">
        <v>2</v>
      </c>
      <c r="U3" s="9">
        <v>3</v>
      </c>
      <c r="V3" s="9">
        <v>4</v>
      </c>
      <c r="W3" s="9">
        <v>5</v>
      </c>
      <c r="X3" s="9">
        <v>6</v>
      </c>
      <c r="Y3" s="9">
        <v>7</v>
      </c>
      <c r="Z3" s="9">
        <v>8</v>
      </c>
      <c r="AA3" s="2">
        <v>9</v>
      </c>
      <c r="AB3" s="2">
        <v>10</v>
      </c>
      <c r="AC3" s="21" t="s">
        <v>34</v>
      </c>
      <c r="AD3" s="21" t="s">
        <v>35</v>
      </c>
      <c r="AE3" s="21" t="s">
        <v>1212</v>
      </c>
      <c r="AF3" s="21" t="s">
        <v>37</v>
      </c>
      <c r="AG3" s="9">
        <v>0</v>
      </c>
      <c r="AH3" s="9">
        <v>1</v>
      </c>
      <c r="AI3" s="9">
        <v>2</v>
      </c>
      <c r="AJ3" s="9">
        <v>3</v>
      </c>
      <c r="AK3" s="9">
        <v>4</v>
      </c>
      <c r="AL3" s="9">
        <v>5</v>
      </c>
      <c r="AM3" s="9">
        <v>6</v>
      </c>
      <c r="AN3" s="9">
        <v>7</v>
      </c>
      <c r="AO3" s="9">
        <v>8</v>
      </c>
      <c r="AP3" s="2">
        <v>9</v>
      </c>
      <c r="AQ3" s="2">
        <v>10</v>
      </c>
      <c r="AR3" s="21" t="s">
        <v>34</v>
      </c>
      <c r="AS3" s="21" t="s">
        <v>35</v>
      </c>
      <c r="AT3" s="21" t="s">
        <v>1212</v>
      </c>
      <c r="AU3" s="21" t="s">
        <v>37</v>
      </c>
      <c r="AV3" s="9">
        <v>0</v>
      </c>
      <c r="AW3" s="9">
        <v>1</v>
      </c>
      <c r="AX3" s="9">
        <v>2</v>
      </c>
      <c r="AY3" s="9">
        <v>3</v>
      </c>
      <c r="AZ3" s="9">
        <v>4</v>
      </c>
      <c r="BA3" s="9">
        <v>5</v>
      </c>
      <c r="BB3" s="9">
        <v>6</v>
      </c>
      <c r="BC3" s="9">
        <v>7</v>
      </c>
      <c r="BD3" s="9">
        <v>8</v>
      </c>
      <c r="BE3" s="2">
        <v>9</v>
      </c>
      <c r="BF3" s="2">
        <v>10</v>
      </c>
      <c r="BG3" s="21" t="s">
        <v>34</v>
      </c>
      <c r="BH3" s="21" t="s">
        <v>35</v>
      </c>
      <c r="BI3" s="21" t="s">
        <v>1212</v>
      </c>
      <c r="BJ3" s="21" t="s">
        <v>37</v>
      </c>
      <c r="BK3" s="9">
        <v>0</v>
      </c>
      <c r="BL3" s="9">
        <v>1</v>
      </c>
      <c r="BM3" s="9">
        <v>2</v>
      </c>
      <c r="BN3" s="9">
        <v>3</v>
      </c>
      <c r="BO3" s="9">
        <v>4</v>
      </c>
      <c r="BP3" s="9">
        <v>5</v>
      </c>
      <c r="BQ3" s="9">
        <v>6</v>
      </c>
      <c r="BR3" s="9">
        <v>7</v>
      </c>
      <c r="BS3" s="9">
        <v>8</v>
      </c>
      <c r="BT3" s="2">
        <v>9</v>
      </c>
      <c r="BU3" s="2">
        <v>10</v>
      </c>
      <c r="BV3" s="21" t="s">
        <v>34</v>
      </c>
      <c r="BW3" s="21" t="s">
        <v>35</v>
      </c>
      <c r="BX3" s="21" t="s">
        <v>1212</v>
      </c>
      <c r="BY3" s="21" t="s">
        <v>37</v>
      </c>
      <c r="BZ3" s="9">
        <v>0</v>
      </c>
      <c r="CA3" s="9">
        <v>1</v>
      </c>
      <c r="CB3" s="9">
        <v>2</v>
      </c>
      <c r="CC3" s="9">
        <v>3</v>
      </c>
      <c r="CD3" s="9">
        <v>4</v>
      </c>
      <c r="CE3" s="9">
        <v>5</v>
      </c>
      <c r="CF3" s="9">
        <v>6</v>
      </c>
      <c r="CG3" s="9">
        <v>7</v>
      </c>
      <c r="CH3" s="9">
        <v>8</v>
      </c>
      <c r="CI3" s="2">
        <v>9</v>
      </c>
      <c r="CJ3" s="2">
        <v>10</v>
      </c>
      <c r="CK3" s="21" t="s">
        <v>34</v>
      </c>
      <c r="CL3" s="21" t="s">
        <v>35</v>
      </c>
      <c r="CM3" s="21" t="s">
        <v>1212</v>
      </c>
      <c r="CN3" s="21" t="s">
        <v>37</v>
      </c>
      <c r="CO3" s="9">
        <v>0</v>
      </c>
      <c r="CP3" s="9">
        <v>1</v>
      </c>
      <c r="CQ3" s="9">
        <v>2</v>
      </c>
      <c r="CR3" s="9">
        <v>3</v>
      </c>
      <c r="CS3" s="9">
        <v>4</v>
      </c>
      <c r="CT3" s="9">
        <v>5</v>
      </c>
      <c r="CU3" s="9">
        <v>6</v>
      </c>
      <c r="CV3" s="9">
        <v>7</v>
      </c>
      <c r="CW3" s="9">
        <v>8</v>
      </c>
      <c r="CX3" s="2">
        <v>9</v>
      </c>
      <c r="CY3" s="2">
        <v>10</v>
      </c>
      <c r="CZ3" s="21" t="s">
        <v>34</v>
      </c>
      <c r="DA3" s="21" t="s">
        <v>35</v>
      </c>
      <c r="DB3" s="21" t="s">
        <v>1212</v>
      </c>
      <c r="DC3" s="21" t="s">
        <v>37</v>
      </c>
      <c r="DD3" s="9">
        <v>0</v>
      </c>
      <c r="DE3" s="9">
        <v>1</v>
      </c>
      <c r="DF3" s="9">
        <v>2</v>
      </c>
      <c r="DG3" s="9">
        <v>3</v>
      </c>
      <c r="DH3" s="9">
        <v>4</v>
      </c>
      <c r="DI3" s="9">
        <v>5</v>
      </c>
      <c r="DJ3" s="9">
        <v>6</v>
      </c>
      <c r="DK3" s="9">
        <v>7</v>
      </c>
      <c r="DL3" s="9">
        <v>8</v>
      </c>
      <c r="DM3" s="2">
        <v>9</v>
      </c>
      <c r="DN3" s="2">
        <v>10</v>
      </c>
      <c r="DO3" s="21" t="s">
        <v>34</v>
      </c>
      <c r="DP3" s="21" t="s">
        <v>35</v>
      </c>
      <c r="DQ3" s="21" t="s">
        <v>1212</v>
      </c>
      <c r="DR3" s="21" t="s">
        <v>37</v>
      </c>
      <c r="DS3" s="9">
        <v>0</v>
      </c>
      <c r="DT3" s="9">
        <v>1</v>
      </c>
      <c r="DU3" s="9">
        <v>2</v>
      </c>
      <c r="DV3" s="9">
        <v>3</v>
      </c>
      <c r="DW3" s="9">
        <v>4</v>
      </c>
      <c r="DX3" s="9">
        <v>5</v>
      </c>
      <c r="DY3" s="9">
        <v>6</v>
      </c>
      <c r="DZ3" s="9">
        <v>7</v>
      </c>
      <c r="EA3" s="9">
        <v>8</v>
      </c>
      <c r="EB3" s="2">
        <v>9</v>
      </c>
      <c r="EC3" s="2">
        <v>10</v>
      </c>
      <c r="ED3" s="21" t="s">
        <v>34</v>
      </c>
      <c r="EE3" s="21" t="s">
        <v>35</v>
      </c>
      <c r="EF3" s="21" t="s">
        <v>1212</v>
      </c>
      <c r="EG3" s="21" t="s">
        <v>37</v>
      </c>
      <c r="EH3" s="9">
        <v>0</v>
      </c>
      <c r="EI3" s="9">
        <v>1</v>
      </c>
      <c r="EJ3" s="9">
        <v>2</v>
      </c>
      <c r="EK3" s="9">
        <v>3</v>
      </c>
      <c r="EL3" s="9">
        <v>4</v>
      </c>
      <c r="EM3" s="9">
        <v>5</v>
      </c>
      <c r="EN3" s="9">
        <v>6</v>
      </c>
      <c r="EO3" s="9">
        <v>7</v>
      </c>
      <c r="EP3" s="9">
        <v>8</v>
      </c>
      <c r="EQ3" s="2">
        <v>9</v>
      </c>
      <c r="ER3" s="2">
        <v>10</v>
      </c>
      <c r="ES3" s="21" t="s">
        <v>34</v>
      </c>
      <c r="ET3" s="21" t="s">
        <v>35</v>
      </c>
      <c r="EU3" s="21" t="s">
        <v>1212</v>
      </c>
      <c r="EV3" s="21" t="s">
        <v>37</v>
      </c>
      <c r="EW3" s="9">
        <v>0</v>
      </c>
      <c r="EX3" s="9">
        <v>1</v>
      </c>
      <c r="EY3" s="9">
        <v>2</v>
      </c>
      <c r="EZ3" s="9">
        <v>3</v>
      </c>
      <c r="FA3" s="9">
        <v>4</v>
      </c>
      <c r="FB3" s="9">
        <v>5</v>
      </c>
      <c r="FC3" s="9">
        <v>6</v>
      </c>
      <c r="FD3" s="9">
        <v>7</v>
      </c>
      <c r="FE3" s="9">
        <v>8</v>
      </c>
      <c r="FF3" s="2">
        <v>9</v>
      </c>
      <c r="FG3" s="2">
        <v>10</v>
      </c>
      <c r="FH3" s="21" t="s">
        <v>34</v>
      </c>
      <c r="FI3" s="21" t="s">
        <v>35</v>
      </c>
      <c r="FJ3" s="21" t="s">
        <v>1212</v>
      </c>
      <c r="FK3" s="21" t="s">
        <v>37</v>
      </c>
      <c r="FL3" s="9">
        <v>0</v>
      </c>
      <c r="FM3" s="9">
        <v>1</v>
      </c>
      <c r="FN3" s="9">
        <v>2</v>
      </c>
      <c r="FO3" s="9">
        <v>3</v>
      </c>
      <c r="FP3" s="9">
        <v>4</v>
      </c>
      <c r="FQ3" s="9">
        <v>5</v>
      </c>
      <c r="FR3" s="9">
        <v>6</v>
      </c>
      <c r="FS3" s="9">
        <v>7</v>
      </c>
      <c r="FT3" s="9">
        <v>8</v>
      </c>
      <c r="FU3" s="2">
        <v>9</v>
      </c>
      <c r="FV3" s="2">
        <v>10</v>
      </c>
      <c r="FW3" s="21" t="s">
        <v>34</v>
      </c>
      <c r="FX3" s="21" t="s">
        <v>35</v>
      </c>
      <c r="FY3" s="21" t="s">
        <v>1212</v>
      </c>
      <c r="FZ3" s="21" t="s">
        <v>37</v>
      </c>
      <c r="GA3" s="9">
        <v>0</v>
      </c>
      <c r="GB3" s="9">
        <v>1</v>
      </c>
      <c r="GC3" s="9">
        <v>2</v>
      </c>
      <c r="GD3" s="9">
        <v>3</v>
      </c>
      <c r="GE3" s="9">
        <v>4</v>
      </c>
      <c r="GF3" s="9">
        <v>5</v>
      </c>
      <c r="GG3" s="9">
        <v>6</v>
      </c>
      <c r="GH3" s="9">
        <v>7</v>
      </c>
      <c r="GI3" s="9">
        <v>8</v>
      </c>
      <c r="GJ3" s="2">
        <v>9</v>
      </c>
      <c r="GK3" s="2">
        <v>10</v>
      </c>
      <c r="GL3" s="21" t="s">
        <v>34</v>
      </c>
      <c r="GM3" s="21" t="s">
        <v>35</v>
      </c>
      <c r="GN3" s="21" t="s">
        <v>1212</v>
      </c>
      <c r="GO3" s="50" t="s">
        <v>37</v>
      </c>
      <c r="GP3" s="2" t="s">
        <v>14</v>
      </c>
      <c r="GQ3" s="2" t="s">
        <v>15</v>
      </c>
      <c r="GR3" s="2" t="s">
        <v>5</v>
      </c>
      <c r="GS3" s="2" t="s">
        <v>16</v>
      </c>
      <c r="GT3" s="2" t="s">
        <v>17</v>
      </c>
      <c r="GU3" s="2" t="s">
        <v>40</v>
      </c>
      <c r="GV3" s="2" t="s">
        <v>41</v>
      </c>
      <c r="GW3" s="2" t="s">
        <v>42</v>
      </c>
      <c r="GX3" s="2" t="s">
        <v>43</v>
      </c>
      <c r="GY3" s="2" t="s">
        <v>44</v>
      </c>
      <c r="GZ3" s="2" t="s">
        <v>23</v>
      </c>
      <c r="HA3" s="2" t="s">
        <v>46</v>
      </c>
      <c r="HB3" s="2" t="s">
        <v>47</v>
      </c>
    </row>
    <row r="4" spans="1:210">
      <c r="A4" s="5" t="s">
        <v>250</v>
      </c>
      <c r="B4" s="13" t="str">
        <f>【M】エリア!$L$2</f>
        <v>福井県</v>
      </c>
      <c r="C4" s="72">
        <f>SUM(C7:C126)</f>
        <v>2</v>
      </c>
      <c r="D4" s="72">
        <f t="shared" ref="D4:M4" si="0">SUM(D7:D126)</f>
        <v>2</v>
      </c>
      <c r="E4" s="72">
        <f t="shared" si="0"/>
        <v>22</v>
      </c>
      <c r="F4" s="72">
        <f t="shared" si="0"/>
        <v>26</v>
      </c>
      <c r="G4" s="72">
        <f t="shared" si="0"/>
        <v>29</v>
      </c>
      <c r="H4" s="72">
        <f t="shared" si="0"/>
        <v>140</v>
      </c>
      <c r="I4" s="72">
        <f t="shared" si="0"/>
        <v>114</v>
      </c>
      <c r="J4" s="72">
        <f t="shared" si="0"/>
        <v>158</v>
      </c>
      <c r="K4" s="72">
        <f t="shared" si="0"/>
        <v>412</v>
      </c>
      <c r="L4" s="72">
        <f t="shared" si="0"/>
        <v>204</v>
      </c>
      <c r="M4" s="72">
        <f t="shared" si="0"/>
        <v>443</v>
      </c>
      <c r="N4" s="73">
        <f t="shared" ref="N4:N35" si="1">IF($B4="", "",IFERROR(((SUM(L4:M4)/SUM(C4:M4))-(SUM(C4:I4)/SUM(C4:M4)))*100,"-"))</f>
        <v>20.103092783505154</v>
      </c>
      <c r="O4" s="75" t="s">
        <v>56</v>
      </c>
      <c r="P4" s="75" t="s">
        <v>56</v>
      </c>
      <c r="Q4" s="75" t="s">
        <v>56</v>
      </c>
      <c r="R4" s="72">
        <f>SUM(R7:R126)</f>
        <v>0</v>
      </c>
      <c r="S4" s="72">
        <f t="shared" ref="S4:AB4" si="2">SUM(S7:S126)</f>
        <v>0</v>
      </c>
      <c r="T4" s="72">
        <f t="shared" si="2"/>
        <v>0</v>
      </c>
      <c r="U4" s="72">
        <f t="shared" si="2"/>
        <v>0</v>
      </c>
      <c r="V4" s="72">
        <f t="shared" si="2"/>
        <v>0</v>
      </c>
      <c r="W4" s="72">
        <f t="shared" si="2"/>
        <v>0</v>
      </c>
      <c r="X4" s="72">
        <f t="shared" si="2"/>
        <v>0</v>
      </c>
      <c r="Y4" s="72">
        <f t="shared" si="2"/>
        <v>0</v>
      </c>
      <c r="Z4" s="72">
        <f t="shared" si="2"/>
        <v>0</v>
      </c>
      <c r="AA4" s="72">
        <f t="shared" si="2"/>
        <v>0</v>
      </c>
      <c r="AB4" s="72">
        <f t="shared" si="2"/>
        <v>0</v>
      </c>
      <c r="AC4" s="73" t="str">
        <f t="shared" ref="AC4:AC35" si="3">IF($B4="", "",IFERROR(((SUM(AA4:AB4)/SUM(R4:AB4))-(SUM(R4:X4)/SUM(R4:AB4)))*100,"-"))</f>
        <v>-</v>
      </c>
      <c r="AD4" s="75" t="s">
        <v>56</v>
      </c>
      <c r="AE4" s="75" t="s">
        <v>56</v>
      </c>
      <c r="AF4" s="75" t="s">
        <v>56</v>
      </c>
      <c r="AG4" s="72">
        <f>SUM(AG7:AG126)</f>
        <v>0</v>
      </c>
      <c r="AH4" s="72">
        <f t="shared" ref="AH4:AQ4" si="4">SUM(AH7:AH126)</f>
        <v>0</v>
      </c>
      <c r="AI4" s="72">
        <f t="shared" si="4"/>
        <v>0</v>
      </c>
      <c r="AJ4" s="72">
        <f t="shared" si="4"/>
        <v>0</v>
      </c>
      <c r="AK4" s="72">
        <f t="shared" si="4"/>
        <v>0</v>
      </c>
      <c r="AL4" s="72">
        <f t="shared" si="4"/>
        <v>0</v>
      </c>
      <c r="AM4" s="72">
        <f t="shared" si="4"/>
        <v>0</v>
      </c>
      <c r="AN4" s="72">
        <f t="shared" si="4"/>
        <v>0</v>
      </c>
      <c r="AO4" s="72">
        <f t="shared" si="4"/>
        <v>0</v>
      </c>
      <c r="AP4" s="72">
        <f t="shared" si="4"/>
        <v>0</v>
      </c>
      <c r="AQ4" s="72">
        <f t="shared" si="4"/>
        <v>0</v>
      </c>
      <c r="AR4" s="73" t="str">
        <f t="shared" ref="AR4:AR35" si="5">IF($B4="", "",IFERROR(((SUM(AP4:AQ4)/SUM(AG4:AQ4))-(SUM(AG4:AM4)/SUM(AG4:AQ4)))*100,"-"))</f>
        <v>-</v>
      </c>
      <c r="AS4" s="75" t="s">
        <v>56</v>
      </c>
      <c r="AT4" s="75" t="s">
        <v>56</v>
      </c>
      <c r="AU4" s="75" t="s">
        <v>56</v>
      </c>
      <c r="AV4" s="72">
        <f>SUM(AV7:AV126)</f>
        <v>0</v>
      </c>
      <c r="AW4" s="72">
        <f t="shared" ref="AW4:BF4" si="6">SUM(AW7:AW126)</f>
        <v>0</v>
      </c>
      <c r="AX4" s="72">
        <f t="shared" si="6"/>
        <v>0</v>
      </c>
      <c r="AY4" s="72">
        <f t="shared" si="6"/>
        <v>0</v>
      </c>
      <c r="AZ4" s="72">
        <f t="shared" si="6"/>
        <v>0</v>
      </c>
      <c r="BA4" s="72">
        <f t="shared" si="6"/>
        <v>0</v>
      </c>
      <c r="BB4" s="72">
        <f t="shared" si="6"/>
        <v>0</v>
      </c>
      <c r="BC4" s="72">
        <f t="shared" si="6"/>
        <v>0</v>
      </c>
      <c r="BD4" s="72">
        <f t="shared" si="6"/>
        <v>0</v>
      </c>
      <c r="BE4" s="72">
        <f t="shared" si="6"/>
        <v>0</v>
      </c>
      <c r="BF4" s="72">
        <f t="shared" si="6"/>
        <v>0</v>
      </c>
      <c r="BG4" s="73" t="str">
        <f t="shared" ref="BG4:BG35" si="7">IF($B4="", "",IFERROR(((SUM(BE4:BF4)/SUM(AV4:BF4))-(SUM(AV4:BB4)/SUM(AV4:BF4)))*100,"-"))</f>
        <v>-</v>
      </c>
      <c r="BH4" s="75" t="s">
        <v>56</v>
      </c>
      <c r="BI4" s="75" t="s">
        <v>56</v>
      </c>
      <c r="BJ4" s="75" t="s">
        <v>56</v>
      </c>
      <c r="BK4" s="72">
        <f>SUM(BK7:BK126)</f>
        <v>0</v>
      </c>
      <c r="BL4" s="72">
        <f t="shared" ref="BL4:BU4" si="8">SUM(BL7:BL126)</f>
        <v>0</v>
      </c>
      <c r="BM4" s="72">
        <f t="shared" si="8"/>
        <v>0</v>
      </c>
      <c r="BN4" s="72">
        <f t="shared" si="8"/>
        <v>0</v>
      </c>
      <c r="BO4" s="72">
        <f t="shared" si="8"/>
        <v>0</v>
      </c>
      <c r="BP4" s="72">
        <f t="shared" si="8"/>
        <v>0</v>
      </c>
      <c r="BQ4" s="72">
        <f t="shared" si="8"/>
        <v>0</v>
      </c>
      <c r="BR4" s="72">
        <f t="shared" si="8"/>
        <v>0</v>
      </c>
      <c r="BS4" s="72">
        <f t="shared" si="8"/>
        <v>0</v>
      </c>
      <c r="BT4" s="72">
        <f t="shared" si="8"/>
        <v>0</v>
      </c>
      <c r="BU4" s="72">
        <f t="shared" si="8"/>
        <v>0</v>
      </c>
      <c r="BV4" s="73" t="str">
        <f t="shared" ref="BV4:BV35" si="9">IF($B4="", "",IFERROR(((SUM(BT4:BU4)/SUM(BK4:BU4))-(SUM(BK4:BQ4)/SUM(BK4:BU4)))*100,"-"))</f>
        <v>-</v>
      </c>
      <c r="BW4" s="75" t="s">
        <v>56</v>
      </c>
      <c r="BX4" s="75" t="s">
        <v>56</v>
      </c>
      <c r="BY4" s="75" t="s">
        <v>56</v>
      </c>
      <c r="BZ4" s="72">
        <f>SUM(BZ7:BZ126)</f>
        <v>0</v>
      </c>
      <c r="CA4" s="72">
        <f t="shared" ref="CA4:CJ4" si="10">SUM(CA7:CA126)</f>
        <v>0</v>
      </c>
      <c r="CB4" s="72">
        <f t="shared" si="10"/>
        <v>0</v>
      </c>
      <c r="CC4" s="72">
        <f t="shared" si="10"/>
        <v>0</v>
      </c>
      <c r="CD4" s="72">
        <f t="shared" si="10"/>
        <v>0</v>
      </c>
      <c r="CE4" s="72">
        <f t="shared" si="10"/>
        <v>0</v>
      </c>
      <c r="CF4" s="72">
        <f t="shared" si="10"/>
        <v>0</v>
      </c>
      <c r="CG4" s="72">
        <f t="shared" si="10"/>
        <v>0</v>
      </c>
      <c r="CH4" s="72">
        <f t="shared" si="10"/>
        <v>0</v>
      </c>
      <c r="CI4" s="72">
        <f t="shared" si="10"/>
        <v>0</v>
      </c>
      <c r="CJ4" s="72">
        <f t="shared" si="10"/>
        <v>0</v>
      </c>
      <c r="CK4" s="73" t="str">
        <f t="shared" ref="CK4:CK35" si="11">IF($B4="", "",IFERROR(((SUM(CI4:CJ4)/SUM(BZ4:CJ4))-(SUM(BZ4:CF4)/SUM(BZ4:CJ4)))*100,"-"))</f>
        <v>-</v>
      </c>
      <c r="CL4" s="75" t="s">
        <v>56</v>
      </c>
      <c r="CM4" s="75" t="s">
        <v>56</v>
      </c>
      <c r="CN4" s="75" t="s">
        <v>56</v>
      </c>
      <c r="CO4" s="72">
        <f>SUM(CO7:CO126)</f>
        <v>0</v>
      </c>
      <c r="CP4" s="72">
        <f t="shared" ref="CP4:CY4" si="12">SUM(CP7:CP126)</f>
        <v>0</v>
      </c>
      <c r="CQ4" s="72">
        <f t="shared" si="12"/>
        <v>0</v>
      </c>
      <c r="CR4" s="72">
        <f t="shared" si="12"/>
        <v>0</v>
      </c>
      <c r="CS4" s="72">
        <f t="shared" si="12"/>
        <v>0</v>
      </c>
      <c r="CT4" s="72">
        <f t="shared" si="12"/>
        <v>0</v>
      </c>
      <c r="CU4" s="72">
        <f t="shared" si="12"/>
        <v>0</v>
      </c>
      <c r="CV4" s="72">
        <f t="shared" si="12"/>
        <v>0</v>
      </c>
      <c r="CW4" s="72">
        <f t="shared" si="12"/>
        <v>0</v>
      </c>
      <c r="CX4" s="72">
        <f t="shared" si="12"/>
        <v>0</v>
      </c>
      <c r="CY4" s="72">
        <f t="shared" si="12"/>
        <v>0</v>
      </c>
      <c r="CZ4" s="73" t="str">
        <f t="shared" ref="CZ4:CZ35" si="13">IF($B4="", "",IFERROR(((SUM(CX4:CY4)/SUM(CO4:CY4))-(SUM(CO4:CU4)/SUM(CO4:CY4)))*100,"-"))</f>
        <v>-</v>
      </c>
      <c r="DA4" s="75" t="s">
        <v>56</v>
      </c>
      <c r="DB4" s="75" t="s">
        <v>56</v>
      </c>
      <c r="DC4" s="75" t="s">
        <v>56</v>
      </c>
      <c r="DD4" s="72">
        <f>SUM(DD7:DD126)</f>
        <v>0</v>
      </c>
      <c r="DE4" s="72">
        <f t="shared" ref="DE4:DN4" si="14">SUM(DE7:DE126)</f>
        <v>0</v>
      </c>
      <c r="DF4" s="72">
        <f t="shared" si="14"/>
        <v>0</v>
      </c>
      <c r="DG4" s="72">
        <f t="shared" si="14"/>
        <v>0</v>
      </c>
      <c r="DH4" s="72">
        <f t="shared" si="14"/>
        <v>0</v>
      </c>
      <c r="DI4" s="72">
        <f t="shared" si="14"/>
        <v>0</v>
      </c>
      <c r="DJ4" s="72">
        <f t="shared" si="14"/>
        <v>0</v>
      </c>
      <c r="DK4" s="72">
        <f t="shared" si="14"/>
        <v>0</v>
      </c>
      <c r="DL4" s="72">
        <f t="shared" si="14"/>
        <v>0</v>
      </c>
      <c r="DM4" s="72">
        <f t="shared" si="14"/>
        <v>0</v>
      </c>
      <c r="DN4" s="72">
        <f t="shared" si="14"/>
        <v>0</v>
      </c>
      <c r="DO4" s="73" t="str">
        <f t="shared" ref="DO4:DO35" si="15">IF($B4="", "",IFERROR(((SUM(DM4:DN4)/SUM(DD4:DN4))-(SUM(DD4:DJ4)/SUM(DD4:DN4)))*100,"-"))</f>
        <v>-</v>
      </c>
      <c r="DP4" s="75" t="s">
        <v>56</v>
      </c>
      <c r="DQ4" s="75" t="s">
        <v>56</v>
      </c>
      <c r="DR4" s="75" t="s">
        <v>56</v>
      </c>
      <c r="DS4" s="72">
        <f>SUM(DS7:DS126)</f>
        <v>0</v>
      </c>
      <c r="DT4" s="72">
        <f t="shared" ref="DT4:EC4" si="16">SUM(DT7:DT126)</f>
        <v>0</v>
      </c>
      <c r="DU4" s="72">
        <f t="shared" si="16"/>
        <v>0</v>
      </c>
      <c r="DV4" s="72">
        <f t="shared" si="16"/>
        <v>0</v>
      </c>
      <c r="DW4" s="72">
        <f t="shared" si="16"/>
        <v>0</v>
      </c>
      <c r="DX4" s="72">
        <f t="shared" si="16"/>
        <v>0</v>
      </c>
      <c r="DY4" s="72">
        <f t="shared" si="16"/>
        <v>0</v>
      </c>
      <c r="DZ4" s="72">
        <f t="shared" si="16"/>
        <v>0</v>
      </c>
      <c r="EA4" s="72">
        <f t="shared" si="16"/>
        <v>0</v>
      </c>
      <c r="EB4" s="72">
        <f t="shared" si="16"/>
        <v>0</v>
      </c>
      <c r="EC4" s="72">
        <f t="shared" si="16"/>
        <v>0</v>
      </c>
      <c r="ED4" s="73" t="str">
        <f t="shared" ref="ED4:ED35" si="17">IF($B4="", "",IFERROR(((SUM(EB4:EC4)/SUM(DS4:EC4))-(SUM(DS4:DY4)/SUM(DS4:EC4)))*100,"-"))</f>
        <v>-</v>
      </c>
      <c r="EE4" s="75" t="s">
        <v>56</v>
      </c>
      <c r="EF4" s="75" t="s">
        <v>56</v>
      </c>
      <c r="EG4" s="75" t="s">
        <v>56</v>
      </c>
      <c r="EH4" s="72">
        <f>SUM(EH7:EH126)</f>
        <v>0</v>
      </c>
      <c r="EI4" s="72">
        <f t="shared" ref="EI4:ER4" si="18">SUM(EI7:EI126)</f>
        <v>0</v>
      </c>
      <c r="EJ4" s="72">
        <f t="shared" si="18"/>
        <v>0</v>
      </c>
      <c r="EK4" s="72">
        <f t="shared" si="18"/>
        <v>0</v>
      </c>
      <c r="EL4" s="72">
        <f t="shared" si="18"/>
        <v>0</v>
      </c>
      <c r="EM4" s="72">
        <f t="shared" si="18"/>
        <v>0</v>
      </c>
      <c r="EN4" s="72">
        <f t="shared" si="18"/>
        <v>0</v>
      </c>
      <c r="EO4" s="72">
        <f t="shared" si="18"/>
        <v>0</v>
      </c>
      <c r="EP4" s="72">
        <f t="shared" si="18"/>
        <v>0</v>
      </c>
      <c r="EQ4" s="72">
        <f t="shared" si="18"/>
        <v>0</v>
      </c>
      <c r="ER4" s="72">
        <f t="shared" si="18"/>
        <v>0</v>
      </c>
      <c r="ES4" s="73" t="str">
        <f t="shared" ref="ES4:ES35" si="19">IF($B4="", "",IFERROR(((SUM(EQ4:ER4)/SUM(EH4:ER4))-(SUM(EH4:EN4)/SUM(EH4:ER4)))*100,"-"))</f>
        <v>-</v>
      </c>
      <c r="ET4" s="75" t="s">
        <v>56</v>
      </c>
      <c r="EU4" s="75" t="s">
        <v>56</v>
      </c>
      <c r="EV4" s="75" t="s">
        <v>56</v>
      </c>
      <c r="EW4" s="72">
        <f>SUM(EW7:EW126)</f>
        <v>0</v>
      </c>
      <c r="EX4" s="72">
        <f t="shared" ref="EX4:FG4" si="20">SUM(EX7:EX126)</f>
        <v>0</v>
      </c>
      <c r="EY4" s="72">
        <f t="shared" si="20"/>
        <v>0</v>
      </c>
      <c r="EZ4" s="72">
        <f t="shared" si="20"/>
        <v>0</v>
      </c>
      <c r="FA4" s="72">
        <f t="shared" si="20"/>
        <v>0</v>
      </c>
      <c r="FB4" s="72">
        <f t="shared" si="20"/>
        <v>0</v>
      </c>
      <c r="FC4" s="72">
        <f t="shared" si="20"/>
        <v>0</v>
      </c>
      <c r="FD4" s="72">
        <f t="shared" si="20"/>
        <v>0</v>
      </c>
      <c r="FE4" s="72">
        <f t="shared" si="20"/>
        <v>0</v>
      </c>
      <c r="FF4" s="72">
        <f t="shared" si="20"/>
        <v>0</v>
      </c>
      <c r="FG4" s="72">
        <f t="shared" si="20"/>
        <v>0</v>
      </c>
      <c r="FH4" s="73" t="str">
        <f t="shared" ref="FH4:FH35" si="21">IF($B4="", "",IFERROR(((SUM(FF4:FG4)/SUM(EW4:FG4))-(SUM(EW4:FC4)/SUM(EW4:FG4)))*100,"-"))</f>
        <v>-</v>
      </c>
      <c r="FI4" s="75" t="s">
        <v>56</v>
      </c>
      <c r="FJ4" s="75" t="s">
        <v>56</v>
      </c>
      <c r="FK4" s="75" t="s">
        <v>56</v>
      </c>
      <c r="FL4" s="72">
        <f>SUM(FL7:FL126)</f>
        <v>0</v>
      </c>
      <c r="FM4" s="72">
        <f t="shared" ref="FM4:FV4" si="22">SUM(FM7:FM126)</f>
        <v>0</v>
      </c>
      <c r="FN4" s="72">
        <f t="shared" si="22"/>
        <v>0</v>
      </c>
      <c r="FO4" s="72">
        <f t="shared" si="22"/>
        <v>0</v>
      </c>
      <c r="FP4" s="72">
        <f t="shared" si="22"/>
        <v>0</v>
      </c>
      <c r="FQ4" s="72">
        <f t="shared" si="22"/>
        <v>0</v>
      </c>
      <c r="FR4" s="72">
        <f t="shared" si="22"/>
        <v>0</v>
      </c>
      <c r="FS4" s="72">
        <f t="shared" si="22"/>
        <v>0</v>
      </c>
      <c r="FT4" s="72">
        <f t="shared" si="22"/>
        <v>0</v>
      </c>
      <c r="FU4" s="72">
        <f t="shared" si="22"/>
        <v>0</v>
      </c>
      <c r="FV4" s="72">
        <f t="shared" si="22"/>
        <v>0</v>
      </c>
      <c r="FW4" s="73" t="str">
        <f t="shared" ref="FW4:FW35" si="23">IF($B4="", "",IFERROR(((SUM(FU4:FV4)/SUM(FL4:FV4))-(SUM(FL4:FR4)/SUM(FL4:FV4)))*100,"-"))</f>
        <v>-</v>
      </c>
      <c r="FX4" s="75" t="s">
        <v>56</v>
      </c>
      <c r="FY4" s="75" t="s">
        <v>56</v>
      </c>
      <c r="FZ4" s="75" t="s">
        <v>56</v>
      </c>
      <c r="GA4" s="82">
        <f>SUMIF($C$3:$FZ$3,GA$3,$C4:$FZ4)</f>
        <v>2</v>
      </c>
      <c r="GB4" s="82">
        <f t="shared" ref="GB4:GK5" si="24">SUMIF($C$3:$FZ$3,GB$3,$C4:$FZ4)</f>
        <v>2</v>
      </c>
      <c r="GC4" s="82">
        <f t="shared" si="24"/>
        <v>22</v>
      </c>
      <c r="GD4" s="82">
        <f t="shared" si="24"/>
        <v>26</v>
      </c>
      <c r="GE4" s="82">
        <f t="shared" si="24"/>
        <v>29</v>
      </c>
      <c r="GF4" s="82">
        <f t="shared" si="24"/>
        <v>140</v>
      </c>
      <c r="GG4" s="82">
        <f t="shared" si="24"/>
        <v>114</v>
      </c>
      <c r="GH4" s="82">
        <f t="shared" si="24"/>
        <v>158</v>
      </c>
      <c r="GI4" s="82">
        <f t="shared" si="24"/>
        <v>412</v>
      </c>
      <c r="GJ4" s="82">
        <f t="shared" si="24"/>
        <v>204</v>
      </c>
      <c r="GK4" s="82">
        <f t="shared" si="24"/>
        <v>443</v>
      </c>
      <c r="GL4" s="83">
        <f>IFERROR(((SUM(GJ4:GK4)/SUM(GA4:GK4))-(SUM(GA4:GG4)/SUM(GA4:GK4)))*100,"-")</f>
        <v>20.103092783505154</v>
      </c>
      <c r="GM4" s="79" t="s">
        <v>56</v>
      </c>
      <c r="GN4" s="79" t="s">
        <v>56</v>
      </c>
      <c r="GO4" s="80" t="s">
        <v>56</v>
      </c>
      <c r="GP4" s="81" t="s">
        <v>56</v>
      </c>
      <c r="GQ4" s="81" t="s">
        <v>56</v>
      </c>
      <c r="GR4" s="81" t="s">
        <v>56</v>
      </c>
      <c r="GS4" s="81" t="s">
        <v>56</v>
      </c>
      <c r="GT4" s="81" t="s">
        <v>56</v>
      </c>
      <c r="GU4" s="81" t="s">
        <v>56</v>
      </c>
      <c r="GV4" s="81" t="s">
        <v>56</v>
      </c>
      <c r="GW4" s="81" t="s">
        <v>56</v>
      </c>
      <c r="GX4" s="81" t="s">
        <v>56</v>
      </c>
      <c r="GY4" s="81" t="s">
        <v>56</v>
      </c>
      <c r="GZ4" s="81" t="s">
        <v>56</v>
      </c>
      <c r="HA4" s="81" t="s">
        <v>56</v>
      </c>
      <c r="HB4" s="81" t="s">
        <v>56</v>
      </c>
    </row>
    <row r="5" spans="1:210">
      <c r="A5" s="54" t="str">
        <f>【M】エリア!$J$2</f>
        <v>6分類</v>
      </c>
      <c r="B5" s="3" t="str">
        <f>【M】エリア!$L$3</f>
        <v>福井市・永平寺町</v>
      </c>
      <c r="C5" s="69">
        <f t="shared" ref="C5:M14" si="25">IF($B5="", "",
COUNTIFS(
    INDEX(rawデータ範囲, , MATCH($A5,表頭範囲, 0)), $B5,
    INDEX(rawデータ範囲, , MATCH($M$1,表頭範囲, 0)),C$2,
    INDEX(rawデータ範囲, , MATCH($N$3,表頭範囲, 0)),C$3
)
)</f>
        <v>0</v>
      </c>
      <c r="D5" s="69">
        <f t="shared" si="25"/>
        <v>0</v>
      </c>
      <c r="E5" s="69">
        <f t="shared" si="25"/>
        <v>0</v>
      </c>
      <c r="F5" s="69">
        <f t="shared" si="25"/>
        <v>3</v>
      </c>
      <c r="G5" s="69">
        <f t="shared" si="25"/>
        <v>5</v>
      </c>
      <c r="H5" s="69">
        <f t="shared" si="25"/>
        <v>26</v>
      </c>
      <c r="I5" s="69">
        <f t="shared" si="25"/>
        <v>22</v>
      </c>
      <c r="J5" s="69">
        <f t="shared" si="25"/>
        <v>27</v>
      </c>
      <c r="K5" s="69">
        <f t="shared" si="25"/>
        <v>88</v>
      </c>
      <c r="L5" s="69">
        <f t="shared" si="25"/>
        <v>46</v>
      </c>
      <c r="M5" s="69">
        <f t="shared" si="25"/>
        <v>81</v>
      </c>
      <c r="N5" s="73">
        <f t="shared" si="1"/>
        <v>23.825503355704697</v>
      </c>
      <c r="O5" s="75" t="s">
        <v>56</v>
      </c>
      <c r="P5" s="75" t="s">
        <v>56</v>
      </c>
      <c r="Q5" s="75" t="s">
        <v>56</v>
      </c>
      <c r="R5" s="69">
        <f t="shared" ref="R5:AB14" si="26">IF($B5="", "",
COUNTIFS(
    INDEX(rawデータ範囲, , MATCH($A5,表頭範囲, 0)), $B5,
    INDEX(rawデータ範囲, , MATCH($M$1,表頭範囲, 0)),R$2,
    INDEX(rawデータ範囲, , MATCH($N$3,表頭範囲, 0)),R$3
)
)</f>
        <v>0</v>
      </c>
      <c r="S5" s="69">
        <f t="shared" si="26"/>
        <v>0</v>
      </c>
      <c r="T5" s="69">
        <f t="shared" si="26"/>
        <v>0</v>
      </c>
      <c r="U5" s="69">
        <f t="shared" si="26"/>
        <v>0</v>
      </c>
      <c r="V5" s="69">
        <f t="shared" si="26"/>
        <v>0</v>
      </c>
      <c r="W5" s="69">
        <f t="shared" si="26"/>
        <v>0</v>
      </c>
      <c r="X5" s="69">
        <f t="shared" si="26"/>
        <v>0</v>
      </c>
      <c r="Y5" s="69">
        <f t="shared" si="26"/>
        <v>0</v>
      </c>
      <c r="Z5" s="69">
        <f t="shared" si="26"/>
        <v>0</v>
      </c>
      <c r="AA5" s="69">
        <f t="shared" si="26"/>
        <v>0</v>
      </c>
      <c r="AB5" s="69">
        <f t="shared" si="26"/>
        <v>0</v>
      </c>
      <c r="AC5" s="73" t="str">
        <f t="shared" si="3"/>
        <v>-</v>
      </c>
      <c r="AD5" s="75" t="s">
        <v>56</v>
      </c>
      <c r="AE5" s="75" t="s">
        <v>56</v>
      </c>
      <c r="AF5" s="75" t="s">
        <v>56</v>
      </c>
      <c r="AG5" s="69">
        <f t="shared" ref="AG5:AQ14" si="27">IF($B5="", "",
COUNTIFS(
    INDEX(rawデータ範囲, , MATCH($A5,表頭範囲, 0)), $B5,
    INDEX(rawデータ範囲, , MATCH($M$1,表頭範囲, 0)),AG$2,
    INDEX(rawデータ範囲, , MATCH($N$3,表頭範囲, 0)),AG$3
)
)</f>
        <v>0</v>
      </c>
      <c r="AH5" s="69">
        <f t="shared" si="27"/>
        <v>0</v>
      </c>
      <c r="AI5" s="69">
        <f t="shared" si="27"/>
        <v>0</v>
      </c>
      <c r="AJ5" s="69">
        <f t="shared" si="27"/>
        <v>0</v>
      </c>
      <c r="AK5" s="69">
        <f t="shared" si="27"/>
        <v>0</v>
      </c>
      <c r="AL5" s="69">
        <f t="shared" si="27"/>
        <v>0</v>
      </c>
      <c r="AM5" s="69">
        <f t="shared" si="27"/>
        <v>0</v>
      </c>
      <c r="AN5" s="69">
        <f t="shared" si="27"/>
        <v>0</v>
      </c>
      <c r="AO5" s="69">
        <f t="shared" si="27"/>
        <v>0</v>
      </c>
      <c r="AP5" s="69">
        <f t="shared" si="27"/>
        <v>0</v>
      </c>
      <c r="AQ5" s="69">
        <f t="shared" si="27"/>
        <v>0</v>
      </c>
      <c r="AR5" s="73" t="str">
        <f t="shared" si="5"/>
        <v>-</v>
      </c>
      <c r="AS5" s="75" t="s">
        <v>56</v>
      </c>
      <c r="AT5" s="75" t="s">
        <v>56</v>
      </c>
      <c r="AU5" s="75" t="s">
        <v>56</v>
      </c>
      <c r="AV5" s="69">
        <f t="shared" ref="AV5:BF14" si="28">IF($B5="", "",
COUNTIFS(
    INDEX(rawデータ範囲, , MATCH($A5,表頭範囲, 0)), $B5,
    INDEX(rawデータ範囲, , MATCH($M$1,表頭範囲, 0)),AV$2,
    INDEX(rawデータ範囲, , MATCH($N$3,表頭範囲, 0)),AV$3
)
)</f>
        <v>0</v>
      </c>
      <c r="AW5" s="69">
        <f t="shared" si="28"/>
        <v>0</v>
      </c>
      <c r="AX5" s="69">
        <f t="shared" si="28"/>
        <v>0</v>
      </c>
      <c r="AY5" s="69">
        <f t="shared" si="28"/>
        <v>0</v>
      </c>
      <c r="AZ5" s="69">
        <f t="shared" si="28"/>
        <v>0</v>
      </c>
      <c r="BA5" s="69">
        <f t="shared" si="28"/>
        <v>0</v>
      </c>
      <c r="BB5" s="69">
        <f t="shared" si="28"/>
        <v>0</v>
      </c>
      <c r="BC5" s="69">
        <f t="shared" si="28"/>
        <v>0</v>
      </c>
      <c r="BD5" s="69">
        <f t="shared" si="28"/>
        <v>0</v>
      </c>
      <c r="BE5" s="69">
        <f t="shared" si="28"/>
        <v>0</v>
      </c>
      <c r="BF5" s="69">
        <f t="shared" si="28"/>
        <v>0</v>
      </c>
      <c r="BG5" s="73" t="str">
        <f t="shared" si="7"/>
        <v>-</v>
      </c>
      <c r="BH5" s="75" t="s">
        <v>56</v>
      </c>
      <c r="BI5" s="75" t="s">
        <v>56</v>
      </c>
      <c r="BJ5" s="75" t="s">
        <v>56</v>
      </c>
      <c r="BK5" s="69">
        <f t="shared" ref="BK5:BU14" si="29">IF($B5="", "",
COUNTIFS(
    INDEX(rawデータ範囲, , MATCH($A5,表頭範囲, 0)), $B5,
    INDEX(rawデータ範囲, , MATCH($M$1,表頭範囲, 0)),BK$2,
    INDEX(rawデータ範囲, , MATCH($N$3,表頭範囲, 0)),BK$3
)
)</f>
        <v>0</v>
      </c>
      <c r="BL5" s="69">
        <f t="shared" si="29"/>
        <v>0</v>
      </c>
      <c r="BM5" s="69">
        <f t="shared" si="29"/>
        <v>0</v>
      </c>
      <c r="BN5" s="69">
        <f t="shared" si="29"/>
        <v>0</v>
      </c>
      <c r="BO5" s="69">
        <f t="shared" si="29"/>
        <v>0</v>
      </c>
      <c r="BP5" s="69">
        <f t="shared" si="29"/>
        <v>0</v>
      </c>
      <c r="BQ5" s="69">
        <f t="shared" si="29"/>
        <v>0</v>
      </c>
      <c r="BR5" s="69">
        <f t="shared" si="29"/>
        <v>0</v>
      </c>
      <c r="BS5" s="69">
        <f t="shared" si="29"/>
        <v>0</v>
      </c>
      <c r="BT5" s="69">
        <f t="shared" si="29"/>
        <v>0</v>
      </c>
      <c r="BU5" s="69">
        <f t="shared" si="29"/>
        <v>0</v>
      </c>
      <c r="BV5" s="73" t="str">
        <f t="shared" si="9"/>
        <v>-</v>
      </c>
      <c r="BW5" s="75" t="s">
        <v>56</v>
      </c>
      <c r="BX5" s="75" t="s">
        <v>56</v>
      </c>
      <c r="BY5" s="75" t="s">
        <v>56</v>
      </c>
      <c r="BZ5" s="69">
        <f t="shared" ref="BZ5:CJ14" si="30">IF($B5="", "",
COUNTIFS(
    INDEX(rawデータ範囲, , MATCH($A5,表頭範囲, 0)), $B5,
    INDEX(rawデータ範囲, , MATCH($M$1,表頭範囲, 0)),BZ$2,
    INDEX(rawデータ範囲, , MATCH($N$3,表頭範囲, 0)),BZ$3
)
)</f>
        <v>0</v>
      </c>
      <c r="CA5" s="69">
        <f t="shared" si="30"/>
        <v>0</v>
      </c>
      <c r="CB5" s="69">
        <f t="shared" si="30"/>
        <v>0</v>
      </c>
      <c r="CC5" s="69">
        <f t="shared" si="30"/>
        <v>0</v>
      </c>
      <c r="CD5" s="69">
        <f t="shared" si="30"/>
        <v>0</v>
      </c>
      <c r="CE5" s="69">
        <f t="shared" si="30"/>
        <v>0</v>
      </c>
      <c r="CF5" s="69">
        <f t="shared" si="30"/>
        <v>0</v>
      </c>
      <c r="CG5" s="69">
        <f t="shared" si="30"/>
        <v>0</v>
      </c>
      <c r="CH5" s="69">
        <f t="shared" si="30"/>
        <v>0</v>
      </c>
      <c r="CI5" s="69">
        <f t="shared" si="30"/>
        <v>0</v>
      </c>
      <c r="CJ5" s="69">
        <f t="shared" si="30"/>
        <v>0</v>
      </c>
      <c r="CK5" s="73" t="str">
        <f t="shared" si="11"/>
        <v>-</v>
      </c>
      <c r="CL5" s="75" t="s">
        <v>56</v>
      </c>
      <c r="CM5" s="75" t="s">
        <v>56</v>
      </c>
      <c r="CN5" s="75" t="s">
        <v>56</v>
      </c>
      <c r="CO5" s="69">
        <f t="shared" ref="CO5:CY14" si="31">IF($B5="", "",
COUNTIFS(
    INDEX(rawデータ範囲, , MATCH($A5,表頭範囲, 0)), $B5,
    INDEX(rawデータ範囲, , MATCH($M$1,表頭範囲, 0)),CO$2,
    INDEX(rawデータ範囲, , MATCH($N$3,表頭範囲, 0)),CO$3
)
)</f>
        <v>0</v>
      </c>
      <c r="CP5" s="69">
        <f t="shared" si="31"/>
        <v>0</v>
      </c>
      <c r="CQ5" s="69">
        <f t="shared" si="31"/>
        <v>0</v>
      </c>
      <c r="CR5" s="69">
        <f t="shared" si="31"/>
        <v>0</v>
      </c>
      <c r="CS5" s="69">
        <f t="shared" si="31"/>
        <v>0</v>
      </c>
      <c r="CT5" s="69">
        <f t="shared" si="31"/>
        <v>0</v>
      </c>
      <c r="CU5" s="69">
        <f t="shared" si="31"/>
        <v>0</v>
      </c>
      <c r="CV5" s="69">
        <f t="shared" si="31"/>
        <v>0</v>
      </c>
      <c r="CW5" s="69">
        <f t="shared" si="31"/>
        <v>0</v>
      </c>
      <c r="CX5" s="69">
        <f t="shared" si="31"/>
        <v>0</v>
      </c>
      <c r="CY5" s="69">
        <f t="shared" si="31"/>
        <v>0</v>
      </c>
      <c r="CZ5" s="73" t="str">
        <f t="shared" si="13"/>
        <v>-</v>
      </c>
      <c r="DA5" s="75" t="s">
        <v>56</v>
      </c>
      <c r="DB5" s="75" t="s">
        <v>56</v>
      </c>
      <c r="DC5" s="75" t="s">
        <v>56</v>
      </c>
      <c r="DD5" s="69">
        <f t="shared" ref="DD5:DN14" si="32">IF($B5="", "",
COUNTIFS(
    INDEX(rawデータ範囲, , MATCH($A5,表頭範囲, 0)), $B5,
    INDEX(rawデータ範囲, , MATCH($M$1,表頭範囲, 0)),DD$2,
    INDEX(rawデータ範囲, , MATCH($N$3,表頭範囲, 0)),DD$3
)
)</f>
        <v>0</v>
      </c>
      <c r="DE5" s="69">
        <f t="shared" si="32"/>
        <v>0</v>
      </c>
      <c r="DF5" s="69">
        <f t="shared" si="32"/>
        <v>0</v>
      </c>
      <c r="DG5" s="69">
        <f t="shared" si="32"/>
        <v>0</v>
      </c>
      <c r="DH5" s="69">
        <f t="shared" si="32"/>
        <v>0</v>
      </c>
      <c r="DI5" s="69">
        <f t="shared" si="32"/>
        <v>0</v>
      </c>
      <c r="DJ5" s="69">
        <f t="shared" si="32"/>
        <v>0</v>
      </c>
      <c r="DK5" s="69">
        <f t="shared" si="32"/>
        <v>0</v>
      </c>
      <c r="DL5" s="69">
        <f t="shared" si="32"/>
        <v>0</v>
      </c>
      <c r="DM5" s="69">
        <f t="shared" si="32"/>
        <v>0</v>
      </c>
      <c r="DN5" s="69">
        <f t="shared" si="32"/>
        <v>0</v>
      </c>
      <c r="DO5" s="73" t="str">
        <f t="shared" si="15"/>
        <v>-</v>
      </c>
      <c r="DP5" s="75" t="s">
        <v>56</v>
      </c>
      <c r="DQ5" s="75" t="s">
        <v>56</v>
      </c>
      <c r="DR5" s="75" t="s">
        <v>56</v>
      </c>
      <c r="DS5" s="69">
        <f t="shared" ref="DS5:EC14" si="33">IF($B5="", "",
COUNTIFS(
    INDEX(rawデータ範囲, , MATCH($A5,表頭範囲, 0)), $B5,
    INDEX(rawデータ範囲, , MATCH($M$1,表頭範囲, 0)),DS$2,
    INDEX(rawデータ範囲, , MATCH($N$3,表頭範囲, 0)),DS$3
)
)</f>
        <v>0</v>
      </c>
      <c r="DT5" s="69">
        <f t="shared" si="33"/>
        <v>0</v>
      </c>
      <c r="DU5" s="69">
        <f t="shared" si="33"/>
        <v>0</v>
      </c>
      <c r="DV5" s="69">
        <f t="shared" si="33"/>
        <v>0</v>
      </c>
      <c r="DW5" s="69">
        <f t="shared" si="33"/>
        <v>0</v>
      </c>
      <c r="DX5" s="69">
        <f t="shared" si="33"/>
        <v>0</v>
      </c>
      <c r="DY5" s="69">
        <f t="shared" si="33"/>
        <v>0</v>
      </c>
      <c r="DZ5" s="69">
        <f t="shared" si="33"/>
        <v>0</v>
      </c>
      <c r="EA5" s="69">
        <f t="shared" si="33"/>
        <v>0</v>
      </c>
      <c r="EB5" s="69">
        <f t="shared" si="33"/>
        <v>0</v>
      </c>
      <c r="EC5" s="69">
        <f t="shared" si="33"/>
        <v>0</v>
      </c>
      <c r="ED5" s="73" t="str">
        <f t="shared" si="17"/>
        <v>-</v>
      </c>
      <c r="EE5" s="75" t="s">
        <v>56</v>
      </c>
      <c r="EF5" s="75" t="s">
        <v>56</v>
      </c>
      <c r="EG5" s="75" t="s">
        <v>56</v>
      </c>
      <c r="EH5" s="69">
        <f t="shared" ref="EH5:ER14" si="34">IF($B5="", "",
COUNTIFS(
    INDEX(rawデータ範囲, , MATCH($A5,表頭範囲, 0)), $B5,
    INDEX(rawデータ範囲, , MATCH($M$1,表頭範囲, 0)),EH$2,
    INDEX(rawデータ範囲, , MATCH($N$3,表頭範囲, 0)),EH$3
)
)</f>
        <v>0</v>
      </c>
      <c r="EI5" s="69">
        <f t="shared" si="34"/>
        <v>0</v>
      </c>
      <c r="EJ5" s="69">
        <f t="shared" si="34"/>
        <v>0</v>
      </c>
      <c r="EK5" s="69">
        <f t="shared" si="34"/>
        <v>0</v>
      </c>
      <c r="EL5" s="69">
        <f t="shared" si="34"/>
        <v>0</v>
      </c>
      <c r="EM5" s="69">
        <f t="shared" si="34"/>
        <v>0</v>
      </c>
      <c r="EN5" s="69">
        <f t="shared" si="34"/>
        <v>0</v>
      </c>
      <c r="EO5" s="69">
        <f t="shared" si="34"/>
        <v>0</v>
      </c>
      <c r="EP5" s="69">
        <f t="shared" si="34"/>
        <v>0</v>
      </c>
      <c r="EQ5" s="69">
        <f t="shared" si="34"/>
        <v>0</v>
      </c>
      <c r="ER5" s="69">
        <f t="shared" si="34"/>
        <v>0</v>
      </c>
      <c r="ES5" s="73" t="str">
        <f t="shared" si="19"/>
        <v>-</v>
      </c>
      <c r="ET5" s="75" t="s">
        <v>56</v>
      </c>
      <c r="EU5" s="75" t="s">
        <v>56</v>
      </c>
      <c r="EV5" s="75" t="s">
        <v>56</v>
      </c>
      <c r="EW5" s="69">
        <f t="shared" ref="EW5:FG14" si="35">IF($B5="", "",
COUNTIFS(
    INDEX(rawデータ範囲, , MATCH($A5,表頭範囲, 0)), $B5,
    INDEX(rawデータ範囲, , MATCH($M$1,表頭範囲, 0)),EW$2,
    INDEX(rawデータ範囲, , MATCH($N$3,表頭範囲, 0)),EW$3
)
)</f>
        <v>0</v>
      </c>
      <c r="EX5" s="69">
        <f t="shared" si="35"/>
        <v>0</v>
      </c>
      <c r="EY5" s="69">
        <f t="shared" si="35"/>
        <v>0</v>
      </c>
      <c r="EZ5" s="69">
        <f t="shared" si="35"/>
        <v>0</v>
      </c>
      <c r="FA5" s="69">
        <f t="shared" si="35"/>
        <v>0</v>
      </c>
      <c r="FB5" s="69">
        <f t="shared" si="35"/>
        <v>0</v>
      </c>
      <c r="FC5" s="69">
        <f t="shared" si="35"/>
        <v>0</v>
      </c>
      <c r="FD5" s="69">
        <f t="shared" si="35"/>
        <v>0</v>
      </c>
      <c r="FE5" s="69">
        <f t="shared" si="35"/>
        <v>0</v>
      </c>
      <c r="FF5" s="69">
        <f t="shared" si="35"/>
        <v>0</v>
      </c>
      <c r="FG5" s="69">
        <f t="shared" si="35"/>
        <v>0</v>
      </c>
      <c r="FH5" s="73" t="str">
        <f t="shared" si="21"/>
        <v>-</v>
      </c>
      <c r="FI5" s="75" t="s">
        <v>56</v>
      </c>
      <c r="FJ5" s="75" t="s">
        <v>56</v>
      </c>
      <c r="FK5" s="75" t="s">
        <v>56</v>
      </c>
      <c r="FL5" s="69">
        <f t="shared" ref="FL5:FV14" si="36">IF($B5="", "",
COUNTIFS(
    INDEX(rawデータ範囲, , MATCH($A5,表頭範囲, 0)), $B5,
    INDEX(rawデータ範囲, , MATCH($M$1,表頭範囲, 0)),FL$2,
    INDEX(rawデータ範囲, , MATCH($N$3,表頭範囲, 0)),FL$3
)
)</f>
        <v>0</v>
      </c>
      <c r="FM5" s="69">
        <f t="shared" si="36"/>
        <v>0</v>
      </c>
      <c r="FN5" s="69">
        <f t="shared" si="36"/>
        <v>0</v>
      </c>
      <c r="FO5" s="69">
        <f t="shared" si="36"/>
        <v>0</v>
      </c>
      <c r="FP5" s="69">
        <f t="shared" si="36"/>
        <v>0</v>
      </c>
      <c r="FQ5" s="69">
        <f t="shared" si="36"/>
        <v>0</v>
      </c>
      <c r="FR5" s="69">
        <f t="shared" si="36"/>
        <v>0</v>
      </c>
      <c r="FS5" s="69">
        <f t="shared" si="36"/>
        <v>0</v>
      </c>
      <c r="FT5" s="69">
        <f t="shared" si="36"/>
        <v>0</v>
      </c>
      <c r="FU5" s="69">
        <f t="shared" si="36"/>
        <v>0</v>
      </c>
      <c r="FV5" s="69">
        <f t="shared" si="36"/>
        <v>0</v>
      </c>
      <c r="FW5" s="73" t="str">
        <f t="shared" si="23"/>
        <v>-</v>
      </c>
      <c r="FX5" s="75" t="s">
        <v>56</v>
      </c>
      <c r="FY5" s="75" t="s">
        <v>56</v>
      </c>
      <c r="FZ5" s="75" t="s">
        <v>56</v>
      </c>
      <c r="GA5" s="82">
        <f t="shared" ref="GA5" si="37">SUMIF($C$3:$FZ$3,GA$3,$C5:$FZ5)</f>
        <v>0</v>
      </c>
      <c r="GB5" s="82">
        <f t="shared" si="24"/>
        <v>0</v>
      </c>
      <c r="GC5" s="82">
        <f t="shared" si="24"/>
        <v>0</v>
      </c>
      <c r="GD5" s="82">
        <f t="shared" si="24"/>
        <v>3</v>
      </c>
      <c r="GE5" s="82">
        <f t="shared" si="24"/>
        <v>5</v>
      </c>
      <c r="GF5" s="82">
        <f t="shared" si="24"/>
        <v>26</v>
      </c>
      <c r="GG5" s="82">
        <f t="shared" si="24"/>
        <v>22</v>
      </c>
      <c r="GH5" s="82">
        <f t="shared" si="24"/>
        <v>27</v>
      </c>
      <c r="GI5" s="82">
        <f t="shared" si="24"/>
        <v>88</v>
      </c>
      <c r="GJ5" s="82">
        <f t="shared" si="24"/>
        <v>46</v>
      </c>
      <c r="GK5" s="82">
        <f t="shared" si="24"/>
        <v>81</v>
      </c>
      <c r="GL5" s="83">
        <f>IFERROR(((SUM(GJ5:GK5)/SUM(GA5:GK5))-(SUM(GA5:GG5)/SUM(GA5:GK5)))*100,"-")</f>
        <v>23.825503355704697</v>
      </c>
      <c r="GM5" s="79" t="s">
        <v>56</v>
      </c>
      <c r="GN5" s="79" t="s">
        <v>56</v>
      </c>
      <c r="GO5" s="80" t="s">
        <v>56</v>
      </c>
      <c r="GP5" s="81" t="s">
        <v>56</v>
      </c>
      <c r="GQ5" s="81" t="s">
        <v>56</v>
      </c>
      <c r="GR5" s="81" t="s">
        <v>56</v>
      </c>
      <c r="GS5" s="81" t="s">
        <v>56</v>
      </c>
      <c r="GT5" s="81" t="s">
        <v>56</v>
      </c>
      <c r="GU5" s="81" t="s">
        <v>56</v>
      </c>
      <c r="GV5" s="81" t="s">
        <v>56</v>
      </c>
      <c r="GW5" s="81" t="s">
        <v>56</v>
      </c>
      <c r="GX5" s="81" t="s">
        <v>56</v>
      </c>
      <c r="GY5" s="81" t="s">
        <v>56</v>
      </c>
      <c r="GZ5" s="81" t="s">
        <v>56</v>
      </c>
      <c r="HA5" s="81" t="s">
        <v>56</v>
      </c>
      <c r="HB5" s="81" t="s">
        <v>56</v>
      </c>
    </row>
    <row r="6" spans="1:210">
      <c r="A6" s="5" t="s">
        <v>1026</v>
      </c>
      <c r="B6" s="3" t="str">
        <f>【M】エリア!$L$4</f>
        <v>福井市</v>
      </c>
      <c r="C6" s="69">
        <f t="shared" si="25"/>
        <v>0</v>
      </c>
      <c r="D6" s="69">
        <f t="shared" si="25"/>
        <v>0</v>
      </c>
      <c r="E6" s="69">
        <f t="shared" si="25"/>
        <v>0</v>
      </c>
      <c r="F6" s="69">
        <f t="shared" si="25"/>
        <v>0</v>
      </c>
      <c r="G6" s="69">
        <f t="shared" si="25"/>
        <v>2</v>
      </c>
      <c r="H6" s="69">
        <f t="shared" si="25"/>
        <v>15</v>
      </c>
      <c r="I6" s="69">
        <f t="shared" si="25"/>
        <v>13</v>
      </c>
      <c r="J6" s="69">
        <f t="shared" si="25"/>
        <v>20</v>
      </c>
      <c r="K6" s="69">
        <f t="shared" si="25"/>
        <v>45</v>
      </c>
      <c r="L6" s="69">
        <f t="shared" si="25"/>
        <v>31</v>
      </c>
      <c r="M6" s="69">
        <f t="shared" si="25"/>
        <v>50</v>
      </c>
      <c r="N6" s="73">
        <f t="shared" si="1"/>
        <v>28.97727272727273</v>
      </c>
      <c r="O6" s="75" t="s">
        <v>56</v>
      </c>
      <c r="P6" s="75" t="s">
        <v>56</v>
      </c>
      <c r="Q6" s="75" t="s">
        <v>56</v>
      </c>
      <c r="R6" s="69">
        <f t="shared" si="26"/>
        <v>0</v>
      </c>
      <c r="S6" s="69">
        <f t="shared" si="26"/>
        <v>0</v>
      </c>
      <c r="T6" s="69">
        <f t="shared" si="26"/>
        <v>0</v>
      </c>
      <c r="U6" s="69">
        <f t="shared" si="26"/>
        <v>0</v>
      </c>
      <c r="V6" s="69">
        <f t="shared" si="26"/>
        <v>0</v>
      </c>
      <c r="W6" s="69">
        <f t="shared" si="26"/>
        <v>0</v>
      </c>
      <c r="X6" s="69">
        <f t="shared" si="26"/>
        <v>0</v>
      </c>
      <c r="Y6" s="69">
        <f t="shared" si="26"/>
        <v>0</v>
      </c>
      <c r="Z6" s="69">
        <f t="shared" si="26"/>
        <v>0</v>
      </c>
      <c r="AA6" s="69">
        <f t="shared" si="26"/>
        <v>0</v>
      </c>
      <c r="AB6" s="69">
        <f t="shared" si="26"/>
        <v>0</v>
      </c>
      <c r="AC6" s="73" t="str">
        <f t="shared" si="3"/>
        <v>-</v>
      </c>
      <c r="AD6" s="75" t="s">
        <v>56</v>
      </c>
      <c r="AE6" s="75" t="s">
        <v>56</v>
      </c>
      <c r="AF6" s="75" t="s">
        <v>56</v>
      </c>
      <c r="AG6" s="69">
        <f t="shared" si="27"/>
        <v>0</v>
      </c>
      <c r="AH6" s="69">
        <f t="shared" si="27"/>
        <v>0</v>
      </c>
      <c r="AI6" s="69">
        <f t="shared" si="27"/>
        <v>0</v>
      </c>
      <c r="AJ6" s="69">
        <f t="shared" si="27"/>
        <v>0</v>
      </c>
      <c r="AK6" s="69">
        <f t="shared" si="27"/>
        <v>0</v>
      </c>
      <c r="AL6" s="69">
        <f t="shared" si="27"/>
        <v>0</v>
      </c>
      <c r="AM6" s="69">
        <f t="shared" si="27"/>
        <v>0</v>
      </c>
      <c r="AN6" s="69">
        <f t="shared" si="27"/>
        <v>0</v>
      </c>
      <c r="AO6" s="69">
        <f t="shared" si="27"/>
        <v>0</v>
      </c>
      <c r="AP6" s="69">
        <f t="shared" si="27"/>
        <v>0</v>
      </c>
      <c r="AQ6" s="69">
        <f t="shared" si="27"/>
        <v>0</v>
      </c>
      <c r="AR6" s="73" t="str">
        <f t="shared" si="5"/>
        <v>-</v>
      </c>
      <c r="AS6" s="75" t="s">
        <v>56</v>
      </c>
      <c r="AT6" s="75" t="s">
        <v>56</v>
      </c>
      <c r="AU6" s="75" t="s">
        <v>56</v>
      </c>
      <c r="AV6" s="69">
        <f t="shared" si="28"/>
        <v>0</v>
      </c>
      <c r="AW6" s="69">
        <f t="shared" si="28"/>
        <v>0</v>
      </c>
      <c r="AX6" s="69">
        <f t="shared" si="28"/>
        <v>0</v>
      </c>
      <c r="AY6" s="69">
        <f t="shared" si="28"/>
        <v>0</v>
      </c>
      <c r="AZ6" s="69">
        <f t="shared" si="28"/>
        <v>0</v>
      </c>
      <c r="BA6" s="69">
        <f t="shared" si="28"/>
        <v>0</v>
      </c>
      <c r="BB6" s="69">
        <f t="shared" si="28"/>
        <v>0</v>
      </c>
      <c r="BC6" s="69">
        <f t="shared" si="28"/>
        <v>0</v>
      </c>
      <c r="BD6" s="69">
        <f t="shared" si="28"/>
        <v>0</v>
      </c>
      <c r="BE6" s="69">
        <f t="shared" si="28"/>
        <v>0</v>
      </c>
      <c r="BF6" s="69">
        <f t="shared" si="28"/>
        <v>0</v>
      </c>
      <c r="BG6" s="73" t="str">
        <f t="shared" si="7"/>
        <v>-</v>
      </c>
      <c r="BH6" s="75" t="s">
        <v>56</v>
      </c>
      <c r="BI6" s="75" t="s">
        <v>56</v>
      </c>
      <c r="BJ6" s="75" t="s">
        <v>56</v>
      </c>
      <c r="BK6" s="69">
        <f t="shared" si="29"/>
        <v>0</v>
      </c>
      <c r="BL6" s="69">
        <f t="shared" si="29"/>
        <v>0</v>
      </c>
      <c r="BM6" s="69">
        <f t="shared" si="29"/>
        <v>0</v>
      </c>
      <c r="BN6" s="69">
        <f t="shared" si="29"/>
        <v>0</v>
      </c>
      <c r="BO6" s="69">
        <f t="shared" si="29"/>
        <v>0</v>
      </c>
      <c r="BP6" s="69">
        <f t="shared" si="29"/>
        <v>0</v>
      </c>
      <c r="BQ6" s="69">
        <f t="shared" si="29"/>
        <v>0</v>
      </c>
      <c r="BR6" s="69">
        <f t="shared" si="29"/>
        <v>0</v>
      </c>
      <c r="BS6" s="69">
        <f t="shared" si="29"/>
        <v>0</v>
      </c>
      <c r="BT6" s="69">
        <f t="shared" si="29"/>
        <v>0</v>
      </c>
      <c r="BU6" s="69">
        <f t="shared" si="29"/>
        <v>0</v>
      </c>
      <c r="BV6" s="73" t="str">
        <f t="shared" si="9"/>
        <v>-</v>
      </c>
      <c r="BW6" s="75" t="s">
        <v>56</v>
      </c>
      <c r="BX6" s="75" t="s">
        <v>56</v>
      </c>
      <c r="BY6" s="75" t="s">
        <v>56</v>
      </c>
      <c r="BZ6" s="69">
        <f t="shared" si="30"/>
        <v>0</v>
      </c>
      <c r="CA6" s="69">
        <f t="shared" si="30"/>
        <v>0</v>
      </c>
      <c r="CB6" s="69">
        <f t="shared" si="30"/>
        <v>0</v>
      </c>
      <c r="CC6" s="69">
        <f t="shared" si="30"/>
        <v>0</v>
      </c>
      <c r="CD6" s="69">
        <f t="shared" si="30"/>
        <v>0</v>
      </c>
      <c r="CE6" s="69">
        <f t="shared" si="30"/>
        <v>0</v>
      </c>
      <c r="CF6" s="69">
        <f t="shared" si="30"/>
        <v>0</v>
      </c>
      <c r="CG6" s="69">
        <f t="shared" si="30"/>
        <v>0</v>
      </c>
      <c r="CH6" s="69">
        <f t="shared" si="30"/>
        <v>0</v>
      </c>
      <c r="CI6" s="69">
        <f t="shared" si="30"/>
        <v>0</v>
      </c>
      <c r="CJ6" s="69">
        <f t="shared" si="30"/>
        <v>0</v>
      </c>
      <c r="CK6" s="73" t="str">
        <f t="shared" si="11"/>
        <v>-</v>
      </c>
      <c r="CL6" s="75" t="s">
        <v>56</v>
      </c>
      <c r="CM6" s="75" t="s">
        <v>56</v>
      </c>
      <c r="CN6" s="75" t="s">
        <v>56</v>
      </c>
      <c r="CO6" s="69">
        <f t="shared" si="31"/>
        <v>0</v>
      </c>
      <c r="CP6" s="69">
        <f t="shared" si="31"/>
        <v>0</v>
      </c>
      <c r="CQ6" s="69">
        <f t="shared" si="31"/>
        <v>0</v>
      </c>
      <c r="CR6" s="69">
        <f t="shared" si="31"/>
        <v>0</v>
      </c>
      <c r="CS6" s="69">
        <f t="shared" si="31"/>
        <v>0</v>
      </c>
      <c r="CT6" s="69">
        <f t="shared" si="31"/>
        <v>0</v>
      </c>
      <c r="CU6" s="69">
        <f t="shared" si="31"/>
        <v>0</v>
      </c>
      <c r="CV6" s="69">
        <f t="shared" si="31"/>
        <v>0</v>
      </c>
      <c r="CW6" s="69">
        <f t="shared" si="31"/>
        <v>0</v>
      </c>
      <c r="CX6" s="69">
        <f t="shared" si="31"/>
        <v>0</v>
      </c>
      <c r="CY6" s="69">
        <f t="shared" si="31"/>
        <v>0</v>
      </c>
      <c r="CZ6" s="73" t="str">
        <f t="shared" si="13"/>
        <v>-</v>
      </c>
      <c r="DA6" s="75" t="s">
        <v>56</v>
      </c>
      <c r="DB6" s="75" t="s">
        <v>56</v>
      </c>
      <c r="DC6" s="75" t="s">
        <v>56</v>
      </c>
      <c r="DD6" s="69">
        <f t="shared" si="32"/>
        <v>0</v>
      </c>
      <c r="DE6" s="69">
        <f t="shared" si="32"/>
        <v>0</v>
      </c>
      <c r="DF6" s="69">
        <f t="shared" si="32"/>
        <v>0</v>
      </c>
      <c r="DG6" s="69">
        <f t="shared" si="32"/>
        <v>0</v>
      </c>
      <c r="DH6" s="69">
        <f t="shared" si="32"/>
        <v>0</v>
      </c>
      <c r="DI6" s="69">
        <f t="shared" si="32"/>
        <v>0</v>
      </c>
      <c r="DJ6" s="69">
        <f t="shared" si="32"/>
        <v>0</v>
      </c>
      <c r="DK6" s="69">
        <f t="shared" si="32"/>
        <v>0</v>
      </c>
      <c r="DL6" s="69">
        <f t="shared" si="32"/>
        <v>0</v>
      </c>
      <c r="DM6" s="69">
        <f t="shared" si="32"/>
        <v>0</v>
      </c>
      <c r="DN6" s="69">
        <f t="shared" si="32"/>
        <v>0</v>
      </c>
      <c r="DO6" s="73" t="str">
        <f t="shared" si="15"/>
        <v>-</v>
      </c>
      <c r="DP6" s="75" t="s">
        <v>56</v>
      </c>
      <c r="DQ6" s="75" t="s">
        <v>56</v>
      </c>
      <c r="DR6" s="75" t="s">
        <v>56</v>
      </c>
      <c r="DS6" s="69">
        <f t="shared" si="33"/>
        <v>0</v>
      </c>
      <c r="DT6" s="69">
        <f t="shared" si="33"/>
        <v>0</v>
      </c>
      <c r="DU6" s="69">
        <f t="shared" si="33"/>
        <v>0</v>
      </c>
      <c r="DV6" s="69">
        <f t="shared" si="33"/>
        <v>0</v>
      </c>
      <c r="DW6" s="69">
        <f t="shared" si="33"/>
        <v>0</v>
      </c>
      <c r="DX6" s="69">
        <f t="shared" si="33"/>
        <v>0</v>
      </c>
      <c r="DY6" s="69">
        <f t="shared" si="33"/>
        <v>0</v>
      </c>
      <c r="DZ6" s="69">
        <f t="shared" si="33"/>
        <v>0</v>
      </c>
      <c r="EA6" s="69">
        <f t="shared" si="33"/>
        <v>0</v>
      </c>
      <c r="EB6" s="69">
        <f t="shared" si="33"/>
        <v>0</v>
      </c>
      <c r="EC6" s="69">
        <f t="shared" si="33"/>
        <v>0</v>
      </c>
      <c r="ED6" s="73" t="str">
        <f t="shared" si="17"/>
        <v>-</v>
      </c>
      <c r="EE6" s="75" t="s">
        <v>56</v>
      </c>
      <c r="EF6" s="75" t="s">
        <v>56</v>
      </c>
      <c r="EG6" s="75" t="s">
        <v>56</v>
      </c>
      <c r="EH6" s="69">
        <f t="shared" si="34"/>
        <v>0</v>
      </c>
      <c r="EI6" s="69">
        <f t="shared" si="34"/>
        <v>0</v>
      </c>
      <c r="EJ6" s="69">
        <f t="shared" si="34"/>
        <v>0</v>
      </c>
      <c r="EK6" s="69">
        <f t="shared" si="34"/>
        <v>0</v>
      </c>
      <c r="EL6" s="69">
        <f t="shared" si="34"/>
        <v>0</v>
      </c>
      <c r="EM6" s="69">
        <f t="shared" si="34"/>
        <v>0</v>
      </c>
      <c r="EN6" s="69">
        <f t="shared" si="34"/>
        <v>0</v>
      </c>
      <c r="EO6" s="69">
        <f t="shared" si="34"/>
        <v>0</v>
      </c>
      <c r="EP6" s="69">
        <f t="shared" si="34"/>
        <v>0</v>
      </c>
      <c r="EQ6" s="69">
        <f t="shared" si="34"/>
        <v>0</v>
      </c>
      <c r="ER6" s="69">
        <f t="shared" si="34"/>
        <v>0</v>
      </c>
      <c r="ES6" s="73" t="str">
        <f t="shared" si="19"/>
        <v>-</v>
      </c>
      <c r="ET6" s="75" t="s">
        <v>56</v>
      </c>
      <c r="EU6" s="75" t="s">
        <v>56</v>
      </c>
      <c r="EV6" s="75" t="s">
        <v>56</v>
      </c>
      <c r="EW6" s="69">
        <f t="shared" si="35"/>
        <v>0</v>
      </c>
      <c r="EX6" s="69">
        <f t="shared" si="35"/>
        <v>0</v>
      </c>
      <c r="EY6" s="69">
        <f t="shared" si="35"/>
        <v>0</v>
      </c>
      <c r="EZ6" s="69">
        <f t="shared" si="35"/>
        <v>0</v>
      </c>
      <c r="FA6" s="69">
        <f t="shared" si="35"/>
        <v>0</v>
      </c>
      <c r="FB6" s="69">
        <f t="shared" si="35"/>
        <v>0</v>
      </c>
      <c r="FC6" s="69">
        <f t="shared" si="35"/>
        <v>0</v>
      </c>
      <c r="FD6" s="69">
        <f t="shared" si="35"/>
        <v>0</v>
      </c>
      <c r="FE6" s="69">
        <f t="shared" si="35"/>
        <v>0</v>
      </c>
      <c r="FF6" s="69">
        <f t="shared" si="35"/>
        <v>0</v>
      </c>
      <c r="FG6" s="69">
        <f t="shared" si="35"/>
        <v>0</v>
      </c>
      <c r="FH6" s="73" t="str">
        <f t="shared" si="21"/>
        <v>-</v>
      </c>
      <c r="FI6" s="75" t="s">
        <v>56</v>
      </c>
      <c r="FJ6" s="75" t="s">
        <v>56</v>
      </c>
      <c r="FK6" s="75" t="s">
        <v>56</v>
      </c>
      <c r="FL6" s="69">
        <f t="shared" si="36"/>
        <v>0</v>
      </c>
      <c r="FM6" s="69">
        <f t="shared" si="36"/>
        <v>0</v>
      </c>
      <c r="FN6" s="69">
        <f t="shared" si="36"/>
        <v>0</v>
      </c>
      <c r="FO6" s="69">
        <f t="shared" si="36"/>
        <v>0</v>
      </c>
      <c r="FP6" s="69">
        <f t="shared" si="36"/>
        <v>0</v>
      </c>
      <c r="FQ6" s="69">
        <f t="shared" si="36"/>
        <v>0</v>
      </c>
      <c r="FR6" s="69">
        <f t="shared" si="36"/>
        <v>0</v>
      </c>
      <c r="FS6" s="69">
        <f t="shared" si="36"/>
        <v>0</v>
      </c>
      <c r="FT6" s="69">
        <f t="shared" si="36"/>
        <v>0</v>
      </c>
      <c r="FU6" s="69">
        <f t="shared" si="36"/>
        <v>0</v>
      </c>
      <c r="FV6" s="69">
        <f t="shared" si="36"/>
        <v>0</v>
      </c>
      <c r="FW6" s="73" t="str">
        <f t="shared" si="23"/>
        <v>-</v>
      </c>
      <c r="FX6" s="75" t="s">
        <v>56</v>
      </c>
      <c r="FY6" s="75" t="s">
        <v>56</v>
      </c>
      <c r="FZ6" s="75" t="s">
        <v>56</v>
      </c>
      <c r="GA6" s="82">
        <f>IF($B6="", "",SUMIF($C$3:$FZ$3,GA$3,$C6:$FZ6))</f>
        <v>0</v>
      </c>
      <c r="GB6" s="82">
        <f t="shared" ref="GB6:GK21" si="38">IF($B6="", "",SUMIF($C$3:$FZ$3,GB$3,$C6:$FZ6))</f>
        <v>0</v>
      </c>
      <c r="GC6" s="82">
        <f t="shared" si="38"/>
        <v>0</v>
      </c>
      <c r="GD6" s="82">
        <f t="shared" si="38"/>
        <v>0</v>
      </c>
      <c r="GE6" s="82">
        <f t="shared" si="38"/>
        <v>2</v>
      </c>
      <c r="GF6" s="82">
        <f t="shared" si="38"/>
        <v>15</v>
      </c>
      <c r="GG6" s="82">
        <f t="shared" si="38"/>
        <v>13</v>
      </c>
      <c r="GH6" s="82">
        <f t="shared" si="38"/>
        <v>20</v>
      </c>
      <c r="GI6" s="82">
        <f t="shared" si="38"/>
        <v>45</v>
      </c>
      <c r="GJ6" s="82">
        <f t="shared" si="38"/>
        <v>31</v>
      </c>
      <c r="GK6" s="82">
        <f t="shared" si="38"/>
        <v>50</v>
      </c>
      <c r="GL6" s="83">
        <f t="shared" ref="GL6:GL37" si="39">IF($B6="", "",IFERROR(((SUM(GJ6:GK6)/SUM(GA6:GK6))-(SUM(GA6:GG6)/SUM(GA6:GK6)))*100,"-"))</f>
        <v>28.97727272727273</v>
      </c>
      <c r="GM6" s="79" t="s">
        <v>56</v>
      </c>
      <c r="GN6" s="79" t="s">
        <v>56</v>
      </c>
      <c r="GO6" s="80" t="s">
        <v>56</v>
      </c>
      <c r="GP6" s="81" t="s">
        <v>56</v>
      </c>
      <c r="GQ6" s="81" t="s">
        <v>56</v>
      </c>
      <c r="GR6" s="81" t="s">
        <v>56</v>
      </c>
      <c r="GS6" s="81" t="s">
        <v>56</v>
      </c>
      <c r="GT6" s="81" t="s">
        <v>56</v>
      </c>
      <c r="GU6" s="81" t="s">
        <v>56</v>
      </c>
      <c r="GV6" s="81" t="s">
        <v>56</v>
      </c>
      <c r="GW6" s="81" t="s">
        <v>56</v>
      </c>
      <c r="GX6" s="81" t="s">
        <v>56</v>
      </c>
      <c r="GY6" s="81" t="s">
        <v>56</v>
      </c>
      <c r="GZ6" s="81" t="s">
        <v>56</v>
      </c>
      <c r="HA6" s="81" t="s">
        <v>56</v>
      </c>
      <c r="HB6" s="81" t="s">
        <v>56</v>
      </c>
    </row>
    <row r="7" spans="1:210">
      <c r="A7" s="5" t="s">
        <v>50</v>
      </c>
      <c r="B7" s="39" t="str">
        <f>IF(【M】エリア!$E2&lt;&gt;"",【M】エリア!$E2,"")</f>
        <v>福井駅前 エリア</v>
      </c>
      <c r="C7" s="69">
        <f t="shared" si="25"/>
        <v>0</v>
      </c>
      <c r="D7" s="69">
        <f t="shared" si="25"/>
        <v>0</v>
      </c>
      <c r="E7" s="69">
        <f t="shared" si="25"/>
        <v>0</v>
      </c>
      <c r="F7" s="69">
        <f t="shared" si="25"/>
        <v>0</v>
      </c>
      <c r="G7" s="69">
        <f t="shared" si="25"/>
        <v>0</v>
      </c>
      <c r="H7" s="69">
        <f t="shared" si="25"/>
        <v>3</v>
      </c>
      <c r="I7" s="69">
        <f t="shared" si="25"/>
        <v>6</v>
      </c>
      <c r="J7" s="69">
        <f t="shared" si="25"/>
        <v>7</v>
      </c>
      <c r="K7" s="69">
        <f t="shared" si="25"/>
        <v>19</v>
      </c>
      <c r="L7" s="69">
        <f t="shared" si="25"/>
        <v>12</v>
      </c>
      <c r="M7" s="69">
        <f t="shared" si="25"/>
        <v>13</v>
      </c>
      <c r="N7" s="73">
        <f t="shared" si="1"/>
        <v>26.666666666666671</v>
      </c>
      <c r="O7" s="74">
        <f>IF($B7="", "",IFERROR(_xlfn.RANK.EQ(N7,N$7:N$126,0),"-"))</f>
        <v>32</v>
      </c>
      <c r="P7" s="253">
        <f>IF($B7="", "",IF(ISNUMBER(O7),O7+ROW(O7)/1000,"-"))</f>
        <v>32.006999999999998</v>
      </c>
      <c r="Q7" s="76">
        <f>IF($B7="", "",IFERROR(RANK(P7,P$7:P$126,1),"-"))</f>
        <v>32</v>
      </c>
      <c r="R7" s="69">
        <f t="shared" si="26"/>
        <v>0</v>
      </c>
      <c r="S7" s="69">
        <f t="shared" si="26"/>
        <v>0</v>
      </c>
      <c r="T7" s="69">
        <f t="shared" si="26"/>
        <v>0</v>
      </c>
      <c r="U7" s="69">
        <f t="shared" si="26"/>
        <v>0</v>
      </c>
      <c r="V7" s="69">
        <f t="shared" si="26"/>
        <v>0</v>
      </c>
      <c r="W7" s="69">
        <f t="shared" si="26"/>
        <v>0</v>
      </c>
      <c r="X7" s="69">
        <f t="shared" si="26"/>
        <v>0</v>
      </c>
      <c r="Y7" s="69">
        <f t="shared" si="26"/>
        <v>0</v>
      </c>
      <c r="Z7" s="69">
        <f t="shared" si="26"/>
        <v>0</v>
      </c>
      <c r="AA7" s="69">
        <f t="shared" si="26"/>
        <v>0</v>
      </c>
      <c r="AB7" s="69">
        <f t="shared" si="26"/>
        <v>0</v>
      </c>
      <c r="AC7" s="73" t="str">
        <f t="shared" si="3"/>
        <v>-</v>
      </c>
      <c r="AD7" s="74" t="str">
        <f>IF($B7="", "",IFERROR(_xlfn.RANK.EQ(AC7,AC$7:AC$126,0),"-"))</f>
        <v>-</v>
      </c>
      <c r="AE7" s="253" t="str">
        <f>IF($B7="", "",IF(ISNUMBER(AD7),AD7+ROW(AD7)/1000,"-"))</f>
        <v>-</v>
      </c>
      <c r="AF7" s="76" t="str">
        <f>IF($B7="", "",IFERROR(RANK(AE7,AE$7:AE$126,1),"-"))</f>
        <v>-</v>
      </c>
      <c r="AG7" s="69">
        <f t="shared" si="27"/>
        <v>0</v>
      </c>
      <c r="AH7" s="69">
        <f t="shared" si="27"/>
        <v>0</v>
      </c>
      <c r="AI7" s="69">
        <f t="shared" si="27"/>
        <v>0</v>
      </c>
      <c r="AJ7" s="69">
        <f t="shared" si="27"/>
        <v>0</v>
      </c>
      <c r="AK7" s="69">
        <f t="shared" si="27"/>
        <v>0</v>
      </c>
      <c r="AL7" s="69">
        <f t="shared" si="27"/>
        <v>0</v>
      </c>
      <c r="AM7" s="69">
        <f t="shared" si="27"/>
        <v>0</v>
      </c>
      <c r="AN7" s="69">
        <f t="shared" si="27"/>
        <v>0</v>
      </c>
      <c r="AO7" s="69">
        <f t="shared" si="27"/>
        <v>0</v>
      </c>
      <c r="AP7" s="69">
        <f t="shared" si="27"/>
        <v>0</v>
      </c>
      <c r="AQ7" s="69">
        <f t="shared" si="27"/>
        <v>0</v>
      </c>
      <c r="AR7" s="73" t="str">
        <f t="shared" si="5"/>
        <v>-</v>
      </c>
      <c r="AS7" s="74" t="str">
        <f>IF($B7="", "",IFERROR(_xlfn.RANK.EQ(AR7,AR$7:AR$126,0),"-"))</f>
        <v>-</v>
      </c>
      <c r="AT7" s="253" t="str">
        <f>IF($B7="", "",IF(ISNUMBER(AS7),AS7+ROW(AS7)/1000,"-"))</f>
        <v>-</v>
      </c>
      <c r="AU7" s="76" t="str">
        <f>IF($B7="", "",IFERROR(RANK(AT7,AT$7:AT$126,1),"-"))</f>
        <v>-</v>
      </c>
      <c r="AV7" s="69">
        <f t="shared" si="28"/>
        <v>0</v>
      </c>
      <c r="AW7" s="69">
        <f t="shared" si="28"/>
        <v>0</v>
      </c>
      <c r="AX7" s="69">
        <f t="shared" si="28"/>
        <v>0</v>
      </c>
      <c r="AY7" s="69">
        <f t="shared" si="28"/>
        <v>0</v>
      </c>
      <c r="AZ7" s="69">
        <f t="shared" si="28"/>
        <v>0</v>
      </c>
      <c r="BA7" s="69">
        <f t="shared" si="28"/>
        <v>0</v>
      </c>
      <c r="BB7" s="69">
        <f t="shared" si="28"/>
        <v>0</v>
      </c>
      <c r="BC7" s="69">
        <f t="shared" si="28"/>
        <v>0</v>
      </c>
      <c r="BD7" s="69">
        <f t="shared" si="28"/>
        <v>0</v>
      </c>
      <c r="BE7" s="69">
        <f t="shared" si="28"/>
        <v>0</v>
      </c>
      <c r="BF7" s="69">
        <f t="shared" si="28"/>
        <v>0</v>
      </c>
      <c r="BG7" s="73" t="str">
        <f t="shared" si="7"/>
        <v>-</v>
      </c>
      <c r="BH7" s="74" t="str">
        <f>IF($B7="", "",IFERROR(_xlfn.RANK.EQ(BG7,BG$7:BG$126,0),"-"))</f>
        <v>-</v>
      </c>
      <c r="BI7" s="253" t="str">
        <f>IF($B7="", "",IF(ISNUMBER(BH7),BH7+ROW(BH7)/1000,"-"))</f>
        <v>-</v>
      </c>
      <c r="BJ7" s="76" t="str">
        <f>IF($B7="", "",IFERROR(RANK(BI7,BI$7:BI$126,1),"-"))</f>
        <v>-</v>
      </c>
      <c r="BK7" s="69">
        <f t="shared" si="29"/>
        <v>0</v>
      </c>
      <c r="BL7" s="69">
        <f t="shared" si="29"/>
        <v>0</v>
      </c>
      <c r="BM7" s="69">
        <f t="shared" si="29"/>
        <v>0</v>
      </c>
      <c r="BN7" s="69">
        <f t="shared" si="29"/>
        <v>0</v>
      </c>
      <c r="BO7" s="69">
        <f t="shared" si="29"/>
        <v>0</v>
      </c>
      <c r="BP7" s="69">
        <f t="shared" si="29"/>
        <v>0</v>
      </c>
      <c r="BQ7" s="69">
        <f t="shared" si="29"/>
        <v>0</v>
      </c>
      <c r="BR7" s="69">
        <f t="shared" si="29"/>
        <v>0</v>
      </c>
      <c r="BS7" s="69">
        <f t="shared" si="29"/>
        <v>0</v>
      </c>
      <c r="BT7" s="69">
        <f t="shared" si="29"/>
        <v>0</v>
      </c>
      <c r="BU7" s="69">
        <f t="shared" si="29"/>
        <v>0</v>
      </c>
      <c r="BV7" s="73" t="str">
        <f t="shared" si="9"/>
        <v>-</v>
      </c>
      <c r="BW7" s="74" t="str">
        <f>IF($B7="", "",IFERROR(_xlfn.RANK.EQ(BV7,BV$7:BV$126,0),"-"))</f>
        <v>-</v>
      </c>
      <c r="BX7" s="253" t="str">
        <f>IF($B7="", "",IF(ISNUMBER(BW7),BW7+ROW(BW7)/1000,"-"))</f>
        <v>-</v>
      </c>
      <c r="BY7" s="76" t="str">
        <f>IF($B7="", "",IFERROR(RANK(BX7,BX$7:BX$126,1),"-"))</f>
        <v>-</v>
      </c>
      <c r="BZ7" s="69">
        <f t="shared" si="30"/>
        <v>0</v>
      </c>
      <c r="CA7" s="69">
        <f t="shared" si="30"/>
        <v>0</v>
      </c>
      <c r="CB7" s="69">
        <f t="shared" si="30"/>
        <v>0</v>
      </c>
      <c r="CC7" s="69">
        <f t="shared" si="30"/>
        <v>0</v>
      </c>
      <c r="CD7" s="69">
        <f t="shared" si="30"/>
        <v>0</v>
      </c>
      <c r="CE7" s="69">
        <f t="shared" si="30"/>
        <v>0</v>
      </c>
      <c r="CF7" s="69">
        <f t="shared" si="30"/>
        <v>0</v>
      </c>
      <c r="CG7" s="69">
        <f t="shared" si="30"/>
        <v>0</v>
      </c>
      <c r="CH7" s="69">
        <f t="shared" si="30"/>
        <v>0</v>
      </c>
      <c r="CI7" s="69">
        <f t="shared" si="30"/>
        <v>0</v>
      </c>
      <c r="CJ7" s="69">
        <f t="shared" si="30"/>
        <v>0</v>
      </c>
      <c r="CK7" s="73" t="str">
        <f t="shared" si="11"/>
        <v>-</v>
      </c>
      <c r="CL7" s="74" t="str">
        <f>IF($B7="", "",IFERROR(_xlfn.RANK.EQ(CK7,CK$7:CK$126,0),"-"))</f>
        <v>-</v>
      </c>
      <c r="CM7" s="253" t="str">
        <f>IF($B7="", "",IF(ISNUMBER(CL7),CL7+ROW(CL7)/1000,"-"))</f>
        <v>-</v>
      </c>
      <c r="CN7" s="76" t="str">
        <f>IF($B7="", "",IFERROR(RANK(CM7,CM$7:CM$126,1),"-"))</f>
        <v>-</v>
      </c>
      <c r="CO7" s="69">
        <f t="shared" si="31"/>
        <v>0</v>
      </c>
      <c r="CP7" s="69">
        <f t="shared" si="31"/>
        <v>0</v>
      </c>
      <c r="CQ7" s="69">
        <f t="shared" si="31"/>
        <v>0</v>
      </c>
      <c r="CR7" s="69">
        <f t="shared" si="31"/>
        <v>0</v>
      </c>
      <c r="CS7" s="69">
        <f t="shared" si="31"/>
        <v>0</v>
      </c>
      <c r="CT7" s="69">
        <f t="shared" si="31"/>
        <v>0</v>
      </c>
      <c r="CU7" s="69">
        <f t="shared" si="31"/>
        <v>0</v>
      </c>
      <c r="CV7" s="69">
        <f t="shared" si="31"/>
        <v>0</v>
      </c>
      <c r="CW7" s="69">
        <f t="shared" si="31"/>
        <v>0</v>
      </c>
      <c r="CX7" s="69">
        <f t="shared" si="31"/>
        <v>0</v>
      </c>
      <c r="CY7" s="69">
        <f t="shared" si="31"/>
        <v>0</v>
      </c>
      <c r="CZ7" s="73" t="str">
        <f t="shared" si="13"/>
        <v>-</v>
      </c>
      <c r="DA7" s="74" t="str">
        <f>IF($B7="", "",IFERROR(_xlfn.RANK.EQ(CZ7,CZ$7:CZ$126,0),"-"))</f>
        <v>-</v>
      </c>
      <c r="DB7" s="253" t="str">
        <f>IF($B7="", "",IF(ISNUMBER(DA7),DA7+ROW(DA7)/1000,"-"))</f>
        <v>-</v>
      </c>
      <c r="DC7" s="76" t="str">
        <f>IF($B7="", "",IFERROR(RANK(DB7,DB$7:DB$126,1),"-"))</f>
        <v>-</v>
      </c>
      <c r="DD7" s="69">
        <f t="shared" si="32"/>
        <v>0</v>
      </c>
      <c r="DE7" s="69">
        <f t="shared" si="32"/>
        <v>0</v>
      </c>
      <c r="DF7" s="69">
        <f t="shared" si="32"/>
        <v>0</v>
      </c>
      <c r="DG7" s="69">
        <f t="shared" si="32"/>
        <v>0</v>
      </c>
      <c r="DH7" s="69">
        <f t="shared" si="32"/>
        <v>0</v>
      </c>
      <c r="DI7" s="69">
        <f t="shared" si="32"/>
        <v>0</v>
      </c>
      <c r="DJ7" s="69">
        <f t="shared" si="32"/>
        <v>0</v>
      </c>
      <c r="DK7" s="69">
        <f t="shared" si="32"/>
        <v>0</v>
      </c>
      <c r="DL7" s="69">
        <f t="shared" si="32"/>
        <v>0</v>
      </c>
      <c r="DM7" s="69">
        <f t="shared" si="32"/>
        <v>0</v>
      </c>
      <c r="DN7" s="69">
        <f t="shared" si="32"/>
        <v>0</v>
      </c>
      <c r="DO7" s="73" t="str">
        <f t="shared" si="15"/>
        <v>-</v>
      </c>
      <c r="DP7" s="74" t="str">
        <f>IF($B7="", "",IFERROR(_xlfn.RANK.EQ(DO7,DO$7:DO$126,0),"-"))</f>
        <v>-</v>
      </c>
      <c r="DQ7" s="253" t="str">
        <f>IF($B7="", "",IF(ISNUMBER(DP7),DP7+ROW(DP7)/1000,"-"))</f>
        <v>-</v>
      </c>
      <c r="DR7" s="76" t="str">
        <f>IF($B7="", "",IFERROR(RANK(DQ7,DQ$7:DQ$126,1),"-"))</f>
        <v>-</v>
      </c>
      <c r="DS7" s="69">
        <f t="shared" si="33"/>
        <v>0</v>
      </c>
      <c r="DT7" s="69">
        <f t="shared" si="33"/>
        <v>0</v>
      </c>
      <c r="DU7" s="69">
        <f t="shared" si="33"/>
        <v>0</v>
      </c>
      <c r="DV7" s="69">
        <f t="shared" si="33"/>
        <v>0</v>
      </c>
      <c r="DW7" s="69">
        <f t="shared" si="33"/>
        <v>0</v>
      </c>
      <c r="DX7" s="69">
        <f t="shared" si="33"/>
        <v>0</v>
      </c>
      <c r="DY7" s="69">
        <f t="shared" si="33"/>
        <v>0</v>
      </c>
      <c r="DZ7" s="69">
        <f t="shared" si="33"/>
        <v>0</v>
      </c>
      <c r="EA7" s="69">
        <f t="shared" si="33"/>
        <v>0</v>
      </c>
      <c r="EB7" s="69">
        <f t="shared" si="33"/>
        <v>0</v>
      </c>
      <c r="EC7" s="69">
        <f t="shared" si="33"/>
        <v>0</v>
      </c>
      <c r="ED7" s="73" t="str">
        <f t="shared" si="17"/>
        <v>-</v>
      </c>
      <c r="EE7" s="74" t="str">
        <f>IF($B7="", "",IFERROR(_xlfn.RANK.EQ(ED7,ED$7:ED$126,0),"-"))</f>
        <v>-</v>
      </c>
      <c r="EF7" s="253" t="str">
        <f>IF($B7="", "",IF(ISNUMBER(EE7),EE7+ROW(EE7)/1000,"-"))</f>
        <v>-</v>
      </c>
      <c r="EG7" s="76" t="str">
        <f>IF($B7="", "",IFERROR(RANK(EF7,EF$7:EF$126,1),"-"))</f>
        <v>-</v>
      </c>
      <c r="EH7" s="69">
        <f t="shared" si="34"/>
        <v>0</v>
      </c>
      <c r="EI7" s="69">
        <f t="shared" si="34"/>
        <v>0</v>
      </c>
      <c r="EJ7" s="69">
        <f t="shared" si="34"/>
        <v>0</v>
      </c>
      <c r="EK7" s="69">
        <f t="shared" si="34"/>
        <v>0</v>
      </c>
      <c r="EL7" s="69">
        <f t="shared" si="34"/>
        <v>0</v>
      </c>
      <c r="EM7" s="69">
        <f t="shared" si="34"/>
        <v>0</v>
      </c>
      <c r="EN7" s="69">
        <f t="shared" si="34"/>
        <v>0</v>
      </c>
      <c r="EO7" s="69">
        <f t="shared" si="34"/>
        <v>0</v>
      </c>
      <c r="EP7" s="69">
        <f t="shared" si="34"/>
        <v>0</v>
      </c>
      <c r="EQ7" s="69">
        <f t="shared" si="34"/>
        <v>0</v>
      </c>
      <c r="ER7" s="69">
        <f t="shared" si="34"/>
        <v>0</v>
      </c>
      <c r="ES7" s="73" t="str">
        <f t="shared" si="19"/>
        <v>-</v>
      </c>
      <c r="ET7" s="74" t="str">
        <f>IF($B7="", "",IFERROR(_xlfn.RANK.EQ(ES7,ES$7:ES$126,0),"-"))</f>
        <v>-</v>
      </c>
      <c r="EU7" s="253" t="str">
        <f>IF($B7="", "",IF(ISNUMBER(ET7),ET7+ROW(ET7)/1000,"-"))</f>
        <v>-</v>
      </c>
      <c r="EV7" s="76" t="str">
        <f>IF($B7="", "",IFERROR(RANK(EU7,EU$7:EU$126,1),"-"))</f>
        <v>-</v>
      </c>
      <c r="EW7" s="69">
        <f t="shared" si="35"/>
        <v>0</v>
      </c>
      <c r="EX7" s="69">
        <f t="shared" si="35"/>
        <v>0</v>
      </c>
      <c r="EY7" s="69">
        <f t="shared" si="35"/>
        <v>0</v>
      </c>
      <c r="EZ7" s="69">
        <f t="shared" si="35"/>
        <v>0</v>
      </c>
      <c r="FA7" s="69">
        <f t="shared" si="35"/>
        <v>0</v>
      </c>
      <c r="FB7" s="69">
        <f t="shared" si="35"/>
        <v>0</v>
      </c>
      <c r="FC7" s="69">
        <f t="shared" si="35"/>
        <v>0</v>
      </c>
      <c r="FD7" s="69">
        <f t="shared" si="35"/>
        <v>0</v>
      </c>
      <c r="FE7" s="69">
        <f t="shared" si="35"/>
        <v>0</v>
      </c>
      <c r="FF7" s="69">
        <f t="shared" si="35"/>
        <v>0</v>
      </c>
      <c r="FG7" s="69">
        <f t="shared" si="35"/>
        <v>0</v>
      </c>
      <c r="FH7" s="73" t="str">
        <f t="shared" si="21"/>
        <v>-</v>
      </c>
      <c r="FI7" s="74" t="str">
        <f>IF($B7="", "",IFERROR(_xlfn.RANK.EQ(FH7,FH$7:FH$126,0),"-"))</f>
        <v>-</v>
      </c>
      <c r="FJ7" s="253" t="str">
        <f>IF($B7="", "",IF(ISNUMBER(FI7),FI7+ROW(FI7)/1000,"-"))</f>
        <v>-</v>
      </c>
      <c r="FK7" s="76" t="str">
        <f>IF($B7="", "",IFERROR(RANK(FJ7,FJ$7:FJ$126,1),"-"))</f>
        <v>-</v>
      </c>
      <c r="FL7" s="69">
        <f t="shared" si="36"/>
        <v>0</v>
      </c>
      <c r="FM7" s="69">
        <f t="shared" si="36"/>
        <v>0</v>
      </c>
      <c r="FN7" s="69">
        <f t="shared" si="36"/>
        <v>0</v>
      </c>
      <c r="FO7" s="69">
        <f t="shared" si="36"/>
        <v>0</v>
      </c>
      <c r="FP7" s="69">
        <f t="shared" si="36"/>
        <v>0</v>
      </c>
      <c r="FQ7" s="69">
        <f t="shared" si="36"/>
        <v>0</v>
      </c>
      <c r="FR7" s="69">
        <f t="shared" si="36"/>
        <v>0</v>
      </c>
      <c r="FS7" s="69">
        <f t="shared" si="36"/>
        <v>0</v>
      </c>
      <c r="FT7" s="69">
        <f t="shared" si="36"/>
        <v>0</v>
      </c>
      <c r="FU7" s="69">
        <f t="shared" si="36"/>
        <v>0</v>
      </c>
      <c r="FV7" s="69">
        <f t="shared" si="36"/>
        <v>0</v>
      </c>
      <c r="FW7" s="73" t="str">
        <f t="shared" si="23"/>
        <v>-</v>
      </c>
      <c r="FX7" s="74" t="str">
        <f>IF($B7="", "",IFERROR(_xlfn.RANK.EQ(FW7,FW$7:FW$126,0),"-"))</f>
        <v>-</v>
      </c>
      <c r="FY7" s="253" t="str">
        <f>IF($B7="", "",IF(ISNUMBER(FX7),FX7+ROW(FX7)/1000,"-"))</f>
        <v>-</v>
      </c>
      <c r="FZ7" s="76" t="str">
        <f>IF($B7="", "",IFERROR(RANK(FY7,FY$7:FY$126,1),"-"))</f>
        <v>-</v>
      </c>
      <c r="GA7" s="82">
        <f t="shared" ref="GA7:GK22" si="40">IF($B7="", "",SUMIF($C$3:$FZ$3,GA$3,$C7:$FZ7))</f>
        <v>0</v>
      </c>
      <c r="GB7" s="82">
        <f t="shared" si="38"/>
        <v>0</v>
      </c>
      <c r="GC7" s="82">
        <f t="shared" si="38"/>
        <v>0</v>
      </c>
      <c r="GD7" s="82">
        <f t="shared" si="38"/>
        <v>0</v>
      </c>
      <c r="GE7" s="82">
        <f t="shared" si="38"/>
        <v>0</v>
      </c>
      <c r="GF7" s="82">
        <f t="shared" si="38"/>
        <v>3</v>
      </c>
      <c r="GG7" s="82">
        <f t="shared" si="38"/>
        <v>6</v>
      </c>
      <c r="GH7" s="82">
        <f t="shared" si="38"/>
        <v>7</v>
      </c>
      <c r="GI7" s="82">
        <f t="shared" si="38"/>
        <v>19</v>
      </c>
      <c r="GJ7" s="82">
        <f t="shared" si="38"/>
        <v>12</v>
      </c>
      <c r="GK7" s="82">
        <f t="shared" si="38"/>
        <v>13</v>
      </c>
      <c r="GL7" s="83">
        <f t="shared" si="39"/>
        <v>26.666666666666671</v>
      </c>
      <c r="GM7" s="74">
        <f>IF($B7="", "",IFERROR(_xlfn.RANK.EQ(GL7,GL$7:GL$126,0),"-"))</f>
        <v>32</v>
      </c>
      <c r="GN7" s="253">
        <f>IF($B7="", "",IF(ISNUMBER(GM7),GM7+ROW(GM7)/1000,"-"))</f>
        <v>32.006999999999998</v>
      </c>
      <c r="GO7" s="76">
        <f>IF($B7="", "",IFERROR(RANK(GN7,GN$7:GN$126,1),"-"))</f>
        <v>32</v>
      </c>
      <c r="GP7" s="77">
        <f ca="1">IF($B7="","",SUM(OFFSET($C7:$M7,0,MATCH(GP$3,$C$2:$FZ$2,0)-1)))</f>
        <v>60</v>
      </c>
      <c r="GQ7" s="77">
        <f t="shared" ref="GQ7:HA15" ca="1" si="41">IF($B7="","",SUM(OFFSET($C7:$M7,0,MATCH(GQ$3,$C$2:$FZ$2,0)-1)))</f>
        <v>0</v>
      </c>
      <c r="GR7" s="77">
        <f t="shared" ca="1" si="41"/>
        <v>0</v>
      </c>
      <c r="GS7" s="77">
        <f t="shared" ca="1" si="41"/>
        <v>0</v>
      </c>
      <c r="GT7" s="77">
        <f t="shared" ca="1" si="41"/>
        <v>0</v>
      </c>
      <c r="GU7" s="77">
        <f t="shared" ca="1" si="41"/>
        <v>0</v>
      </c>
      <c r="GV7" s="77">
        <f t="shared" ca="1" si="41"/>
        <v>0</v>
      </c>
      <c r="GW7" s="77">
        <f t="shared" ca="1" si="41"/>
        <v>0</v>
      </c>
      <c r="GX7" s="77">
        <f t="shared" ca="1" si="41"/>
        <v>0</v>
      </c>
      <c r="GY7" s="77">
        <f t="shared" ca="1" si="41"/>
        <v>0</v>
      </c>
      <c r="GZ7" s="77">
        <f t="shared" ca="1" si="41"/>
        <v>0</v>
      </c>
      <c r="HA7" s="77">
        <f t="shared" ca="1" si="41"/>
        <v>0</v>
      </c>
      <c r="HB7" s="78">
        <f>IF($B7="","",SUM(GA7:GK7))</f>
        <v>60</v>
      </c>
    </row>
    <row r="8" spans="1:210">
      <c r="A8" s="70" t="s">
        <v>50</v>
      </c>
      <c r="B8" s="39" t="str">
        <f>IF(【M】エリア!$E3&lt;&gt;"",【M】エリア!$E3,"")</f>
        <v>福井駅前 エリア（宿泊施設）</v>
      </c>
      <c r="C8" s="69">
        <f t="shared" si="25"/>
        <v>0</v>
      </c>
      <c r="D8" s="69">
        <f t="shared" si="25"/>
        <v>0</v>
      </c>
      <c r="E8" s="69">
        <f t="shared" si="25"/>
        <v>0</v>
      </c>
      <c r="F8" s="69">
        <f t="shared" si="25"/>
        <v>0</v>
      </c>
      <c r="G8" s="69">
        <f t="shared" si="25"/>
        <v>0</v>
      </c>
      <c r="H8" s="69">
        <f t="shared" si="25"/>
        <v>4</v>
      </c>
      <c r="I8" s="69">
        <f t="shared" si="25"/>
        <v>2</v>
      </c>
      <c r="J8" s="69">
        <f t="shared" si="25"/>
        <v>3</v>
      </c>
      <c r="K8" s="69">
        <f t="shared" si="25"/>
        <v>6</v>
      </c>
      <c r="L8" s="69">
        <f t="shared" si="25"/>
        <v>4</v>
      </c>
      <c r="M8" s="69">
        <f t="shared" si="25"/>
        <v>10</v>
      </c>
      <c r="N8" s="73">
        <f t="shared" si="1"/>
        <v>27.586206896551722</v>
      </c>
      <c r="O8" s="74">
        <f t="shared" ref="O8:O71" si="42">IF($B8="", "",IFERROR(_xlfn.RANK.EQ(N8,N$7:N$126,0),"-"))</f>
        <v>31</v>
      </c>
      <c r="P8" s="253">
        <f t="shared" ref="P8:P71" si="43">IF($B8="", "",IF(ISNUMBER(O8),O8+ROW(O8)/1000,"-"))</f>
        <v>31.007999999999999</v>
      </c>
      <c r="Q8" s="76">
        <f t="shared" ref="Q8:Q71" si="44">IF($B8="", "",IFERROR(RANK(P8,P$7:P$126,1),"-"))</f>
        <v>31</v>
      </c>
      <c r="R8" s="69">
        <f t="shared" si="26"/>
        <v>0</v>
      </c>
      <c r="S8" s="69">
        <f t="shared" si="26"/>
        <v>0</v>
      </c>
      <c r="T8" s="69">
        <f t="shared" si="26"/>
        <v>0</v>
      </c>
      <c r="U8" s="69">
        <f t="shared" si="26"/>
        <v>0</v>
      </c>
      <c r="V8" s="69">
        <f t="shared" si="26"/>
        <v>0</v>
      </c>
      <c r="W8" s="69">
        <f t="shared" si="26"/>
        <v>0</v>
      </c>
      <c r="X8" s="69">
        <f t="shared" si="26"/>
        <v>0</v>
      </c>
      <c r="Y8" s="69">
        <f t="shared" si="26"/>
        <v>0</v>
      </c>
      <c r="Z8" s="69">
        <f t="shared" si="26"/>
        <v>0</v>
      </c>
      <c r="AA8" s="69">
        <f t="shared" si="26"/>
        <v>0</v>
      </c>
      <c r="AB8" s="69">
        <f t="shared" si="26"/>
        <v>0</v>
      </c>
      <c r="AC8" s="73" t="str">
        <f t="shared" si="3"/>
        <v>-</v>
      </c>
      <c r="AD8" s="74" t="str">
        <f t="shared" ref="AD8:AD71" si="45">IF($B8="", "",IFERROR(_xlfn.RANK.EQ(AC8,AC$7:AC$126,0),"-"))</f>
        <v>-</v>
      </c>
      <c r="AE8" s="253" t="str">
        <f t="shared" ref="AE8:AE71" si="46">IF($B8="", "",IF(ISNUMBER(AD8),AD8+ROW(AD8)/1000,"-"))</f>
        <v>-</v>
      </c>
      <c r="AF8" s="76" t="str">
        <f t="shared" ref="AF8:AF71" si="47">IF($B8="", "",IFERROR(RANK(AE8,AE$7:AE$126,1),"-"))</f>
        <v>-</v>
      </c>
      <c r="AG8" s="69">
        <f t="shared" si="27"/>
        <v>0</v>
      </c>
      <c r="AH8" s="69">
        <f t="shared" si="27"/>
        <v>0</v>
      </c>
      <c r="AI8" s="69">
        <f t="shared" si="27"/>
        <v>0</v>
      </c>
      <c r="AJ8" s="69">
        <f t="shared" si="27"/>
        <v>0</v>
      </c>
      <c r="AK8" s="69">
        <f t="shared" si="27"/>
        <v>0</v>
      </c>
      <c r="AL8" s="69">
        <f t="shared" si="27"/>
        <v>0</v>
      </c>
      <c r="AM8" s="69">
        <f t="shared" si="27"/>
        <v>0</v>
      </c>
      <c r="AN8" s="69">
        <f t="shared" si="27"/>
        <v>0</v>
      </c>
      <c r="AO8" s="69">
        <f t="shared" si="27"/>
        <v>0</v>
      </c>
      <c r="AP8" s="69">
        <f t="shared" si="27"/>
        <v>0</v>
      </c>
      <c r="AQ8" s="69">
        <f t="shared" si="27"/>
        <v>0</v>
      </c>
      <c r="AR8" s="73" t="str">
        <f t="shared" si="5"/>
        <v>-</v>
      </c>
      <c r="AS8" s="74" t="str">
        <f t="shared" ref="AS8:AS71" si="48">IF($B8="", "",IFERROR(_xlfn.RANK.EQ(AR8,AR$7:AR$126,0),"-"))</f>
        <v>-</v>
      </c>
      <c r="AT8" s="253" t="str">
        <f t="shared" ref="AT8:AT71" si="49">IF($B8="", "",IF(ISNUMBER(AS8),AS8+ROW(AS8)/1000,"-"))</f>
        <v>-</v>
      </c>
      <c r="AU8" s="76" t="str">
        <f t="shared" ref="AU8:AU71" si="50">IF($B8="", "",IFERROR(RANK(AT8,AT$7:AT$126,1),"-"))</f>
        <v>-</v>
      </c>
      <c r="AV8" s="69">
        <f t="shared" si="28"/>
        <v>0</v>
      </c>
      <c r="AW8" s="69">
        <f t="shared" si="28"/>
        <v>0</v>
      </c>
      <c r="AX8" s="69">
        <f t="shared" si="28"/>
        <v>0</v>
      </c>
      <c r="AY8" s="69">
        <f t="shared" si="28"/>
        <v>0</v>
      </c>
      <c r="AZ8" s="69">
        <f t="shared" si="28"/>
        <v>0</v>
      </c>
      <c r="BA8" s="69">
        <f t="shared" si="28"/>
        <v>0</v>
      </c>
      <c r="BB8" s="69">
        <f t="shared" si="28"/>
        <v>0</v>
      </c>
      <c r="BC8" s="69">
        <f t="shared" si="28"/>
        <v>0</v>
      </c>
      <c r="BD8" s="69">
        <f t="shared" si="28"/>
        <v>0</v>
      </c>
      <c r="BE8" s="69">
        <f t="shared" si="28"/>
        <v>0</v>
      </c>
      <c r="BF8" s="69">
        <f t="shared" si="28"/>
        <v>0</v>
      </c>
      <c r="BG8" s="73" t="str">
        <f t="shared" si="7"/>
        <v>-</v>
      </c>
      <c r="BH8" s="74" t="str">
        <f t="shared" ref="BH8:BH71" si="51">IF($B8="", "",IFERROR(_xlfn.RANK.EQ(BG8,BG$7:BG$126,0),"-"))</f>
        <v>-</v>
      </c>
      <c r="BI8" s="253" t="str">
        <f t="shared" ref="BI8:BI71" si="52">IF($B8="", "",IF(ISNUMBER(BH8),BH8+ROW(BH8)/1000,"-"))</f>
        <v>-</v>
      </c>
      <c r="BJ8" s="76" t="str">
        <f t="shared" ref="BJ8:BJ71" si="53">IF($B8="", "",IFERROR(RANK(BI8,BI$7:BI$126,1),"-"))</f>
        <v>-</v>
      </c>
      <c r="BK8" s="69">
        <f t="shared" si="29"/>
        <v>0</v>
      </c>
      <c r="BL8" s="69">
        <f t="shared" si="29"/>
        <v>0</v>
      </c>
      <c r="BM8" s="69">
        <f t="shared" si="29"/>
        <v>0</v>
      </c>
      <c r="BN8" s="69">
        <f t="shared" si="29"/>
        <v>0</v>
      </c>
      <c r="BO8" s="69">
        <f t="shared" si="29"/>
        <v>0</v>
      </c>
      <c r="BP8" s="69">
        <f t="shared" si="29"/>
        <v>0</v>
      </c>
      <c r="BQ8" s="69">
        <f t="shared" si="29"/>
        <v>0</v>
      </c>
      <c r="BR8" s="69">
        <f t="shared" si="29"/>
        <v>0</v>
      </c>
      <c r="BS8" s="69">
        <f t="shared" si="29"/>
        <v>0</v>
      </c>
      <c r="BT8" s="69">
        <f t="shared" si="29"/>
        <v>0</v>
      </c>
      <c r="BU8" s="69">
        <f t="shared" si="29"/>
        <v>0</v>
      </c>
      <c r="BV8" s="73" t="str">
        <f t="shared" si="9"/>
        <v>-</v>
      </c>
      <c r="BW8" s="74" t="str">
        <f t="shared" ref="BW8:BW71" si="54">IF($B8="", "",IFERROR(_xlfn.RANK.EQ(BV8,BV$7:BV$126,0),"-"))</f>
        <v>-</v>
      </c>
      <c r="BX8" s="253" t="str">
        <f t="shared" ref="BX8:BX71" si="55">IF($B8="", "",IF(ISNUMBER(BW8),BW8+ROW(BW8)/1000,"-"))</f>
        <v>-</v>
      </c>
      <c r="BY8" s="76" t="str">
        <f t="shared" ref="BY8:BY71" si="56">IF($B8="", "",IFERROR(RANK(BX8,BX$7:BX$126,1),"-"))</f>
        <v>-</v>
      </c>
      <c r="BZ8" s="69">
        <f t="shared" si="30"/>
        <v>0</v>
      </c>
      <c r="CA8" s="69">
        <f t="shared" si="30"/>
        <v>0</v>
      </c>
      <c r="CB8" s="69">
        <f t="shared" si="30"/>
        <v>0</v>
      </c>
      <c r="CC8" s="69">
        <f t="shared" si="30"/>
        <v>0</v>
      </c>
      <c r="CD8" s="69">
        <f t="shared" si="30"/>
        <v>0</v>
      </c>
      <c r="CE8" s="69">
        <f t="shared" si="30"/>
        <v>0</v>
      </c>
      <c r="CF8" s="69">
        <f t="shared" si="30"/>
        <v>0</v>
      </c>
      <c r="CG8" s="69">
        <f t="shared" si="30"/>
        <v>0</v>
      </c>
      <c r="CH8" s="69">
        <f t="shared" si="30"/>
        <v>0</v>
      </c>
      <c r="CI8" s="69">
        <f t="shared" si="30"/>
        <v>0</v>
      </c>
      <c r="CJ8" s="69">
        <f t="shared" si="30"/>
        <v>0</v>
      </c>
      <c r="CK8" s="73" t="str">
        <f t="shared" si="11"/>
        <v>-</v>
      </c>
      <c r="CL8" s="74" t="str">
        <f t="shared" ref="CL8:CL71" si="57">IF($B8="", "",IFERROR(_xlfn.RANK.EQ(CK8,CK$7:CK$126,0),"-"))</f>
        <v>-</v>
      </c>
      <c r="CM8" s="253" t="str">
        <f t="shared" ref="CM8:CM71" si="58">IF($B8="", "",IF(ISNUMBER(CL8),CL8+ROW(CL8)/1000,"-"))</f>
        <v>-</v>
      </c>
      <c r="CN8" s="76" t="str">
        <f t="shared" ref="CN8:CN71" si="59">IF($B8="", "",IFERROR(RANK(CM8,CM$7:CM$126,1),"-"))</f>
        <v>-</v>
      </c>
      <c r="CO8" s="69">
        <f t="shared" si="31"/>
        <v>0</v>
      </c>
      <c r="CP8" s="69">
        <f t="shared" si="31"/>
        <v>0</v>
      </c>
      <c r="CQ8" s="69">
        <f t="shared" si="31"/>
        <v>0</v>
      </c>
      <c r="CR8" s="69">
        <f t="shared" si="31"/>
        <v>0</v>
      </c>
      <c r="CS8" s="69">
        <f t="shared" si="31"/>
        <v>0</v>
      </c>
      <c r="CT8" s="69">
        <f t="shared" si="31"/>
        <v>0</v>
      </c>
      <c r="CU8" s="69">
        <f t="shared" si="31"/>
        <v>0</v>
      </c>
      <c r="CV8" s="69">
        <f t="shared" si="31"/>
        <v>0</v>
      </c>
      <c r="CW8" s="69">
        <f t="shared" si="31"/>
        <v>0</v>
      </c>
      <c r="CX8" s="69">
        <f t="shared" si="31"/>
        <v>0</v>
      </c>
      <c r="CY8" s="69">
        <f t="shared" si="31"/>
        <v>0</v>
      </c>
      <c r="CZ8" s="73" t="str">
        <f t="shared" si="13"/>
        <v>-</v>
      </c>
      <c r="DA8" s="74" t="str">
        <f t="shared" ref="DA8:DA71" si="60">IF($B8="", "",IFERROR(_xlfn.RANK.EQ(CZ8,CZ$7:CZ$126,0),"-"))</f>
        <v>-</v>
      </c>
      <c r="DB8" s="253" t="str">
        <f t="shared" ref="DB8:DB71" si="61">IF($B8="", "",IF(ISNUMBER(DA8),DA8+ROW(DA8)/1000,"-"))</f>
        <v>-</v>
      </c>
      <c r="DC8" s="76" t="str">
        <f t="shared" ref="DC8:DC71" si="62">IF($B8="", "",IFERROR(RANK(DB8,DB$7:DB$126,1),"-"))</f>
        <v>-</v>
      </c>
      <c r="DD8" s="69">
        <f t="shared" si="32"/>
        <v>0</v>
      </c>
      <c r="DE8" s="69">
        <f t="shared" si="32"/>
        <v>0</v>
      </c>
      <c r="DF8" s="69">
        <f t="shared" si="32"/>
        <v>0</v>
      </c>
      <c r="DG8" s="69">
        <f t="shared" si="32"/>
        <v>0</v>
      </c>
      <c r="DH8" s="69">
        <f t="shared" si="32"/>
        <v>0</v>
      </c>
      <c r="DI8" s="69">
        <f t="shared" si="32"/>
        <v>0</v>
      </c>
      <c r="DJ8" s="69">
        <f t="shared" si="32"/>
        <v>0</v>
      </c>
      <c r="DK8" s="69">
        <f t="shared" si="32"/>
        <v>0</v>
      </c>
      <c r="DL8" s="69">
        <f t="shared" si="32"/>
        <v>0</v>
      </c>
      <c r="DM8" s="69">
        <f t="shared" si="32"/>
        <v>0</v>
      </c>
      <c r="DN8" s="69">
        <f t="shared" si="32"/>
        <v>0</v>
      </c>
      <c r="DO8" s="73" t="str">
        <f t="shared" si="15"/>
        <v>-</v>
      </c>
      <c r="DP8" s="74" t="str">
        <f t="shared" ref="DP8:DP71" si="63">IF($B8="", "",IFERROR(_xlfn.RANK.EQ(DO8,DO$7:DO$126,0),"-"))</f>
        <v>-</v>
      </c>
      <c r="DQ8" s="253" t="str">
        <f t="shared" ref="DQ8:DQ71" si="64">IF($B8="", "",IF(ISNUMBER(DP8),DP8+ROW(DP8)/1000,"-"))</f>
        <v>-</v>
      </c>
      <c r="DR8" s="76" t="str">
        <f t="shared" ref="DR8:DR71" si="65">IF($B8="", "",IFERROR(RANK(DQ8,DQ$7:DQ$126,1),"-"))</f>
        <v>-</v>
      </c>
      <c r="DS8" s="69">
        <f t="shared" si="33"/>
        <v>0</v>
      </c>
      <c r="DT8" s="69">
        <f t="shared" si="33"/>
        <v>0</v>
      </c>
      <c r="DU8" s="69">
        <f t="shared" si="33"/>
        <v>0</v>
      </c>
      <c r="DV8" s="69">
        <f t="shared" si="33"/>
        <v>0</v>
      </c>
      <c r="DW8" s="69">
        <f t="shared" si="33"/>
        <v>0</v>
      </c>
      <c r="DX8" s="69">
        <f t="shared" si="33"/>
        <v>0</v>
      </c>
      <c r="DY8" s="69">
        <f t="shared" si="33"/>
        <v>0</v>
      </c>
      <c r="DZ8" s="69">
        <f t="shared" si="33"/>
        <v>0</v>
      </c>
      <c r="EA8" s="69">
        <f t="shared" si="33"/>
        <v>0</v>
      </c>
      <c r="EB8" s="69">
        <f t="shared" si="33"/>
        <v>0</v>
      </c>
      <c r="EC8" s="69">
        <f t="shared" si="33"/>
        <v>0</v>
      </c>
      <c r="ED8" s="73" t="str">
        <f t="shared" si="17"/>
        <v>-</v>
      </c>
      <c r="EE8" s="74" t="str">
        <f t="shared" ref="EE8:EE71" si="66">IF($B8="", "",IFERROR(_xlfn.RANK.EQ(ED8,ED$7:ED$126,0),"-"))</f>
        <v>-</v>
      </c>
      <c r="EF8" s="253" t="str">
        <f t="shared" ref="EF8:EF71" si="67">IF($B8="", "",IF(ISNUMBER(EE8),EE8+ROW(EE8)/1000,"-"))</f>
        <v>-</v>
      </c>
      <c r="EG8" s="76" t="str">
        <f t="shared" ref="EG8:EG71" si="68">IF($B8="", "",IFERROR(RANK(EF8,EF$7:EF$126,1),"-"))</f>
        <v>-</v>
      </c>
      <c r="EH8" s="69">
        <f t="shared" si="34"/>
        <v>0</v>
      </c>
      <c r="EI8" s="69">
        <f t="shared" si="34"/>
        <v>0</v>
      </c>
      <c r="EJ8" s="69">
        <f t="shared" si="34"/>
        <v>0</v>
      </c>
      <c r="EK8" s="69">
        <f t="shared" si="34"/>
        <v>0</v>
      </c>
      <c r="EL8" s="69">
        <f t="shared" si="34"/>
        <v>0</v>
      </c>
      <c r="EM8" s="69">
        <f t="shared" si="34"/>
        <v>0</v>
      </c>
      <c r="EN8" s="69">
        <f t="shared" si="34"/>
        <v>0</v>
      </c>
      <c r="EO8" s="69">
        <f t="shared" si="34"/>
        <v>0</v>
      </c>
      <c r="EP8" s="69">
        <f t="shared" si="34"/>
        <v>0</v>
      </c>
      <c r="EQ8" s="69">
        <f t="shared" si="34"/>
        <v>0</v>
      </c>
      <c r="ER8" s="69">
        <f t="shared" si="34"/>
        <v>0</v>
      </c>
      <c r="ES8" s="73" t="str">
        <f t="shared" si="19"/>
        <v>-</v>
      </c>
      <c r="ET8" s="74" t="str">
        <f t="shared" ref="ET8:ET71" si="69">IF($B8="", "",IFERROR(_xlfn.RANK.EQ(ES8,ES$7:ES$126,0),"-"))</f>
        <v>-</v>
      </c>
      <c r="EU8" s="253" t="str">
        <f t="shared" ref="EU8:EU71" si="70">IF($B8="", "",IF(ISNUMBER(ET8),ET8+ROW(ET8)/1000,"-"))</f>
        <v>-</v>
      </c>
      <c r="EV8" s="76" t="str">
        <f t="shared" ref="EV8:EV71" si="71">IF($B8="", "",IFERROR(RANK(EU8,EU$7:EU$126,1),"-"))</f>
        <v>-</v>
      </c>
      <c r="EW8" s="69">
        <f t="shared" si="35"/>
        <v>0</v>
      </c>
      <c r="EX8" s="69">
        <f t="shared" si="35"/>
        <v>0</v>
      </c>
      <c r="EY8" s="69">
        <f t="shared" si="35"/>
        <v>0</v>
      </c>
      <c r="EZ8" s="69">
        <f t="shared" si="35"/>
        <v>0</v>
      </c>
      <c r="FA8" s="69">
        <f t="shared" si="35"/>
        <v>0</v>
      </c>
      <c r="FB8" s="69">
        <f t="shared" si="35"/>
        <v>0</v>
      </c>
      <c r="FC8" s="69">
        <f t="shared" si="35"/>
        <v>0</v>
      </c>
      <c r="FD8" s="69">
        <f t="shared" si="35"/>
        <v>0</v>
      </c>
      <c r="FE8" s="69">
        <f t="shared" si="35"/>
        <v>0</v>
      </c>
      <c r="FF8" s="69">
        <f t="shared" si="35"/>
        <v>0</v>
      </c>
      <c r="FG8" s="69">
        <f t="shared" si="35"/>
        <v>0</v>
      </c>
      <c r="FH8" s="73" t="str">
        <f t="shared" si="21"/>
        <v>-</v>
      </c>
      <c r="FI8" s="74" t="str">
        <f t="shared" ref="FI8:FI71" si="72">IF($B8="", "",IFERROR(_xlfn.RANK.EQ(FH8,FH$7:FH$126,0),"-"))</f>
        <v>-</v>
      </c>
      <c r="FJ8" s="253" t="str">
        <f t="shared" ref="FJ8:FJ71" si="73">IF($B8="", "",IF(ISNUMBER(FI8),FI8+ROW(FI8)/1000,"-"))</f>
        <v>-</v>
      </c>
      <c r="FK8" s="76" t="str">
        <f t="shared" ref="FK8:FK71" si="74">IF($B8="", "",IFERROR(RANK(FJ8,FJ$7:FJ$126,1),"-"))</f>
        <v>-</v>
      </c>
      <c r="FL8" s="69">
        <f t="shared" si="36"/>
        <v>0</v>
      </c>
      <c r="FM8" s="69">
        <f t="shared" si="36"/>
        <v>0</v>
      </c>
      <c r="FN8" s="69">
        <f t="shared" si="36"/>
        <v>0</v>
      </c>
      <c r="FO8" s="69">
        <f t="shared" si="36"/>
        <v>0</v>
      </c>
      <c r="FP8" s="69">
        <f t="shared" si="36"/>
        <v>0</v>
      </c>
      <c r="FQ8" s="69">
        <f t="shared" si="36"/>
        <v>0</v>
      </c>
      <c r="FR8" s="69">
        <f t="shared" si="36"/>
        <v>0</v>
      </c>
      <c r="FS8" s="69">
        <f t="shared" si="36"/>
        <v>0</v>
      </c>
      <c r="FT8" s="69">
        <f t="shared" si="36"/>
        <v>0</v>
      </c>
      <c r="FU8" s="69">
        <f t="shared" si="36"/>
        <v>0</v>
      </c>
      <c r="FV8" s="69">
        <f t="shared" si="36"/>
        <v>0</v>
      </c>
      <c r="FW8" s="73" t="str">
        <f t="shared" si="23"/>
        <v>-</v>
      </c>
      <c r="FX8" s="74" t="str">
        <f t="shared" ref="FX8:FX71" si="75">IF($B8="", "",IFERROR(_xlfn.RANK.EQ(FW8,FW$7:FW$126,0),"-"))</f>
        <v>-</v>
      </c>
      <c r="FY8" s="253" t="str">
        <f t="shared" ref="FY8:FY71" si="76">IF($B8="", "",IF(ISNUMBER(FX8),FX8+ROW(FX8)/1000,"-"))</f>
        <v>-</v>
      </c>
      <c r="FZ8" s="76" t="str">
        <f t="shared" ref="FZ8:FZ71" si="77">IF($B8="", "",IFERROR(RANK(FY8,FY$7:FY$126,1),"-"))</f>
        <v>-</v>
      </c>
      <c r="GA8" s="82">
        <f t="shared" si="40"/>
        <v>0</v>
      </c>
      <c r="GB8" s="82">
        <f t="shared" si="38"/>
        <v>0</v>
      </c>
      <c r="GC8" s="82">
        <f t="shared" si="38"/>
        <v>0</v>
      </c>
      <c r="GD8" s="82">
        <f t="shared" si="38"/>
        <v>0</v>
      </c>
      <c r="GE8" s="82">
        <f t="shared" si="38"/>
        <v>0</v>
      </c>
      <c r="GF8" s="82">
        <f t="shared" si="38"/>
        <v>4</v>
      </c>
      <c r="GG8" s="82">
        <f t="shared" si="38"/>
        <v>2</v>
      </c>
      <c r="GH8" s="82">
        <f t="shared" si="38"/>
        <v>3</v>
      </c>
      <c r="GI8" s="82">
        <f t="shared" si="38"/>
        <v>6</v>
      </c>
      <c r="GJ8" s="82">
        <f t="shared" si="38"/>
        <v>4</v>
      </c>
      <c r="GK8" s="82">
        <f t="shared" si="38"/>
        <v>10</v>
      </c>
      <c r="GL8" s="83">
        <f t="shared" si="39"/>
        <v>27.586206896551722</v>
      </c>
      <c r="GM8" s="74">
        <f t="shared" ref="GM8:GM71" si="78">IF($B8="", "",IFERROR(_xlfn.RANK.EQ(GL8,GL$7:GL$126,0),"-"))</f>
        <v>31</v>
      </c>
      <c r="GN8" s="253">
        <f t="shared" ref="GN8:GN71" si="79">IF($B8="", "",IF(ISNUMBER(GM8),GM8+ROW(GM8)/1000,"-"))</f>
        <v>31.007999999999999</v>
      </c>
      <c r="GO8" s="76">
        <f t="shared" ref="GO8:GO71" si="80">IF($B8="", "",IFERROR(RANK(GN8,GN$7:GN$126,1),"-"))</f>
        <v>31</v>
      </c>
      <c r="GP8" s="77">
        <f t="shared" ref="GP8:GP71" ca="1" si="81">IF($B8="","",SUM(OFFSET($C8:$M8,0,MATCH(GP$3,$C$2:$FZ$2,0)-1)))</f>
        <v>29</v>
      </c>
      <c r="GQ8" s="77">
        <f t="shared" ca="1" si="41"/>
        <v>0</v>
      </c>
      <c r="GR8" s="77">
        <f t="shared" ca="1" si="41"/>
        <v>0</v>
      </c>
      <c r="GS8" s="77">
        <f t="shared" ca="1" si="41"/>
        <v>0</v>
      </c>
      <c r="GT8" s="77">
        <f t="shared" ca="1" si="41"/>
        <v>0</v>
      </c>
      <c r="GU8" s="77">
        <f t="shared" ca="1" si="41"/>
        <v>0</v>
      </c>
      <c r="GV8" s="77">
        <f t="shared" ca="1" si="41"/>
        <v>0</v>
      </c>
      <c r="GW8" s="77">
        <f t="shared" ca="1" si="41"/>
        <v>0</v>
      </c>
      <c r="GX8" s="77">
        <f t="shared" ca="1" si="41"/>
        <v>0</v>
      </c>
      <c r="GY8" s="77">
        <f t="shared" ca="1" si="41"/>
        <v>0</v>
      </c>
      <c r="GZ8" s="77">
        <f t="shared" ca="1" si="41"/>
        <v>0</v>
      </c>
      <c r="HA8" s="77">
        <f t="shared" ca="1" si="41"/>
        <v>0</v>
      </c>
      <c r="HB8" s="78">
        <f t="shared" ref="HB8:HB71" si="82">IF($B8="","",SUM(GA8:GK8))</f>
        <v>29</v>
      </c>
    </row>
    <row r="9" spans="1:210">
      <c r="A9" s="70" t="s">
        <v>50</v>
      </c>
      <c r="B9" s="39" t="str">
        <f>IF(【M】エリア!$E4&lt;&gt;"",【M】エリア!$E4,"")</f>
        <v>北ノ庄 エリア</v>
      </c>
      <c r="C9" s="69">
        <f t="shared" si="25"/>
        <v>0</v>
      </c>
      <c r="D9" s="69">
        <f t="shared" si="25"/>
        <v>0</v>
      </c>
      <c r="E9" s="69">
        <f t="shared" si="25"/>
        <v>0</v>
      </c>
      <c r="F9" s="69">
        <f t="shared" si="25"/>
        <v>0</v>
      </c>
      <c r="G9" s="69">
        <f t="shared" si="25"/>
        <v>0</v>
      </c>
      <c r="H9" s="69">
        <f t="shared" si="25"/>
        <v>0</v>
      </c>
      <c r="I9" s="69">
        <f t="shared" si="25"/>
        <v>0</v>
      </c>
      <c r="J9" s="69">
        <f t="shared" si="25"/>
        <v>0</v>
      </c>
      <c r="K9" s="69">
        <f t="shared" si="25"/>
        <v>1</v>
      </c>
      <c r="L9" s="69">
        <f t="shared" si="25"/>
        <v>1</v>
      </c>
      <c r="M9" s="69">
        <f t="shared" si="25"/>
        <v>2</v>
      </c>
      <c r="N9" s="73">
        <f t="shared" si="1"/>
        <v>75</v>
      </c>
      <c r="O9" s="74">
        <f t="shared" si="42"/>
        <v>4</v>
      </c>
      <c r="P9" s="253">
        <f t="shared" si="43"/>
        <v>4.0090000000000003</v>
      </c>
      <c r="Q9" s="76">
        <f t="shared" si="44"/>
        <v>4</v>
      </c>
      <c r="R9" s="69">
        <f t="shared" si="26"/>
        <v>0</v>
      </c>
      <c r="S9" s="69">
        <f t="shared" si="26"/>
        <v>0</v>
      </c>
      <c r="T9" s="69">
        <f t="shared" si="26"/>
        <v>0</v>
      </c>
      <c r="U9" s="69">
        <f t="shared" si="26"/>
        <v>0</v>
      </c>
      <c r="V9" s="69">
        <f t="shared" si="26"/>
        <v>0</v>
      </c>
      <c r="W9" s="69">
        <f t="shared" si="26"/>
        <v>0</v>
      </c>
      <c r="X9" s="69">
        <f t="shared" si="26"/>
        <v>0</v>
      </c>
      <c r="Y9" s="69">
        <f t="shared" si="26"/>
        <v>0</v>
      </c>
      <c r="Z9" s="69">
        <f t="shared" si="26"/>
        <v>0</v>
      </c>
      <c r="AA9" s="69">
        <f t="shared" si="26"/>
        <v>0</v>
      </c>
      <c r="AB9" s="69">
        <f t="shared" si="26"/>
        <v>0</v>
      </c>
      <c r="AC9" s="73" t="str">
        <f t="shared" si="3"/>
        <v>-</v>
      </c>
      <c r="AD9" s="74" t="str">
        <f t="shared" si="45"/>
        <v>-</v>
      </c>
      <c r="AE9" s="253" t="str">
        <f t="shared" si="46"/>
        <v>-</v>
      </c>
      <c r="AF9" s="76" t="str">
        <f t="shared" si="47"/>
        <v>-</v>
      </c>
      <c r="AG9" s="69">
        <f t="shared" si="27"/>
        <v>0</v>
      </c>
      <c r="AH9" s="69">
        <f t="shared" si="27"/>
        <v>0</v>
      </c>
      <c r="AI9" s="69">
        <f t="shared" si="27"/>
        <v>0</v>
      </c>
      <c r="AJ9" s="69">
        <f t="shared" si="27"/>
        <v>0</v>
      </c>
      <c r="AK9" s="69">
        <f t="shared" si="27"/>
        <v>0</v>
      </c>
      <c r="AL9" s="69">
        <f t="shared" si="27"/>
        <v>0</v>
      </c>
      <c r="AM9" s="69">
        <f t="shared" si="27"/>
        <v>0</v>
      </c>
      <c r="AN9" s="69">
        <f t="shared" si="27"/>
        <v>0</v>
      </c>
      <c r="AO9" s="69">
        <f t="shared" si="27"/>
        <v>0</v>
      </c>
      <c r="AP9" s="69">
        <f t="shared" si="27"/>
        <v>0</v>
      </c>
      <c r="AQ9" s="69">
        <f t="shared" si="27"/>
        <v>0</v>
      </c>
      <c r="AR9" s="73" t="str">
        <f t="shared" si="5"/>
        <v>-</v>
      </c>
      <c r="AS9" s="74" t="str">
        <f t="shared" si="48"/>
        <v>-</v>
      </c>
      <c r="AT9" s="253" t="str">
        <f t="shared" si="49"/>
        <v>-</v>
      </c>
      <c r="AU9" s="76" t="str">
        <f t="shared" si="50"/>
        <v>-</v>
      </c>
      <c r="AV9" s="69">
        <f t="shared" si="28"/>
        <v>0</v>
      </c>
      <c r="AW9" s="69">
        <f t="shared" si="28"/>
        <v>0</v>
      </c>
      <c r="AX9" s="69">
        <f t="shared" si="28"/>
        <v>0</v>
      </c>
      <c r="AY9" s="69">
        <f t="shared" si="28"/>
        <v>0</v>
      </c>
      <c r="AZ9" s="69">
        <f t="shared" si="28"/>
        <v>0</v>
      </c>
      <c r="BA9" s="69">
        <f t="shared" si="28"/>
        <v>0</v>
      </c>
      <c r="BB9" s="69">
        <f t="shared" si="28"/>
        <v>0</v>
      </c>
      <c r="BC9" s="69">
        <f t="shared" si="28"/>
        <v>0</v>
      </c>
      <c r="BD9" s="69">
        <f t="shared" si="28"/>
        <v>0</v>
      </c>
      <c r="BE9" s="69">
        <f t="shared" si="28"/>
        <v>0</v>
      </c>
      <c r="BF9" s="69">
        <f t="shared" si="28"/>
        <v>0</v>
      </c>
      <c r="BG9" s="73" t="str">
        <f t="shared" si="7"/>
        <v>-</v>
      </c>
      <c r="BH9" s="74" t="str">
        <f t="shared" si="51"/>
        <v>-</v>
      </c>
      <c r="BI9" s="253" t="str">
        <f t="shared" si="52"/>
        <v>-</v>
      </c>
      <c r="BJ9" s="76" t="str">
        <f t="shared" si="53"/>
        <v>-</v>
      </c>
      <c r="BK9" s="69">
        <f t="shared" si="29"/>
        <v>0</v>
      </c>
      <c r="BL9" s="69">
        <f t="shared" si="29"/>
        <v>0</v>
      </c>
      <c r="BM9" s="69">
        <f t="shared" si="29"/>
        <v>0</v>
      </c>
      <c r="BN9" s="69">
        <f t="shared" si="29"/>
        <v>0</v>
      </c>
      <c r="BO9" s="69">
        <f t="shared" si="29"/>
        <v>0</v>
      </c>
      <c r="BP9" s="69">
        <f t="shared" si="29"/>
        <v>0</v>
      </c>
      <c r="BQ9" s="69">
        <f t="shared" si="29"/>
        <v>0</v>
      </c>
      <c r="BR9" s="69">
        <f t="shared" si="29"/>
        <v>0</v>
      </c>
      <c r="BS9" s="69">
        <f t="shared" si="29"/>
        <v>0</v>
      </c>
      <c r="BT9" s="69">
        <f t="shared" si="29"/>
        <v>0</v>
      </c>
      <c r="BU9" s="69">
        <f t="shared" si="29"/>
        <v>0</v>
      </c>
      <c r="BV9" s="73" t="str">
        <f t="shared" si="9"/>
        <v>-</v>
      </c>
      <c r="BW9" s="74" t="str">
        <f t="shared" si="54"/>
        <v>-</v>
      </c>
      <c r="BX9" s="253" t="str">
        <f t="shared" si="55"/>
        <v>-</v>
      </c>
      <c r="BY9" s="76" t="str">
        <f t="shared" si="56"/>
        <v>-</v>
      </c>
      <c r="BZ9" s="69">
        <f t="shared" si="30"/>
        <v>0</v>
      </c>
      <c r="CA9" s="69">
        <f t="shared" si="30"/>
        <v>0</v>
      </c>
      <c r="CB9" s="69">
        <f t="shared" si="30"/>
        <v>0</v>
      </c>
      <c r="CC9" s="69">
        <f t="shared" si="30"/>
        <v>0</v>
      </c>
      <c r="CD9" s="69">
        <f t="shared" si="30"/>
        <v>0</v>
      </c>
      <c r="CE9" s="69">
        <f t="shared" si="30"/>
        <v>0</v>
      </c>
      <c r="CF9" s="69">
        <f t="shared" si="30"/>
        <v>0</v>
      </c>
      <c r="CG9" s="69">
        <f t="shared" si="30"/>
        <v>0</v>
      </c>
      <c r="CH9" s="69">
        <f t="shared" si="30"/>
        <v>0</v>
      </c>
      <c r="CI9" s="69">
        <f t="shared" si="30"/>
        <v>0</v>
      </c>
      <c r="CJ9" s="69">
        <f t="shared" si="30"/>
        <v>0</v>
      </c>
      <c r="CK9" s="73" t="str">
        <f t="shared" si="11"/>
        <v>-</v>
      </c>
      <c r="CL9" s="74" t="str">
        <f t="shared" si="57"/>
        <v>-</v>
      </c>
      <c r="CM9" s="253" t="str">
        <f t="shared" si="58"/>
        <v>-</v>
      </c>
      <c r="CN9" s="76" t="str">
        <f t="shared" si="59"/>
        <v>-</v>
      </c>
      <c r="CO9" s="69">
        <f t="shared" si="31"/>
        <v>0</v>
      </c>
      <c r="CP9" s="69">
        <f t="shared" si="31"/>
        <v>0</v>
      </c>
      <c r="CQ9" s="69">
        <f t="shared" si="31"/>
        <v>0</v>
      </c>
      <c r="CR9" s="69">
        <f t="shared" si="31"/>
        <v>0</v>
      </c>
      <c r="CS9" s="69">
        <f t="shared" si="31"/>
        <v>0</v>
      </c>
      <c r="CT9" s="69">
        <f t="shared" si="31"/>
        <v>0</v>
      </c>
      <c r="CU9" s="69">
        <f t="shared" si="31"/>
        <v>0</v>
      </c>
      <c r="CV9" s="69">
        <f t="shared" si="31"/>
        <v>0</v>
      </c>
      <c r="CW9" s="69">
        <f t="shared" si="31"/>
        <v>0</v>
      </c>
      <c r="CX9" s="69">
        <f t="shared" si="31"/>
        <v>0</v>
      </c>
      <c r="CY9" s="69">
        <f t="shared" si="31"/>
        <v>0</v>
      </c>
      <c r="CZ9" s="73" t="str">
        <f t="shared" si="13"/>
        <v>-</v>
      </c>
      <c r="DA9" s="74" t="str">
        <f t="shared" si="60"/>
        <v>-</v>
      </c>
      <c r="DB9" s="253" t="str">
        <f t="shared" si="61"/>
        <v>-</v>
      </c>
      <c r="DC9" s="76" t="str">
        <f t="shared" si="62"/>
        <v>-</v>
      </c>
      <c r="DD9" s="69">
        <f t="shared" si="32"/>
        <v>0</v>
      </c>
      <c r="DE9" s="69">
        <f t="shared" si="32"/>
        <v>0</v>
      </c>
      <c r="DF9" s="69">
        <f t="shared" si="32"/>
        <v>0</v>
      </c>
      <c r="DG9" s="69">
        <f t="shared" si="32"/>
        <v>0</v>
      </c>
      <c r="DH9" s="69">
        <f t="shared" si="32"/>
        <v>0</v>
      </c>
      <c r="DI9" s="69">
        <f t="shared" si="32"/>
        <v>0</v>
      </c>
      <c r="DJ9" s="69">
        <f t="shared" si="32"/>
        <v>0</v>
      </c>
      <c r="DK9" s="69">
        <f t="shared" si="32"/>
        <v>0</v>
      </c>
      <c r="DL9" s="69">
        <f t="shared" si="32"/>
        <v>0</v>
      </c>
      <c r="DM9" s="69">
        <f t="shared" si="32"/>
        <v>0</v>
      </c>
      <c r="DN9" s="69">
        <f t="shared" si="32"/>
        <v>0</v>
      </c>
      <c r="DO9" s="73" t="str">
        <f t="shared" si="15"/>
        <v>-</v>
      </c>
      <c r="DP9" s="74" t="str">
        <f t="shared" si="63"/>
        <v>-</v>
      </c>
      <c r="DQ9" s="253" t="str">
        <f t="shared" si="64"/>
        <v>-</v>
      </c>
      <c r="DR9" s="76" t="str">
        <f t="shared" si="65"/>
        <v>-</v>
      </c>
      <c r="DS9" s="69">
        <f t="shared" si="33"/>
        <v>0</v>
      </c>
      <c r="DT9" s="69">
        <f t="shared" si="33"/>
        <v>0</v>
      </c>
      <c r="DU9" s="69">
        <f t="shared" si="33"/>
        <v>0</v>
      </c>
      <c r="DV9" s="69">
        <f t="shared" si="33"/>
        <v>0</v>
      </c>
      <c r="DW9" s="69">
        <f t="shared" si="33"/>
        <v>0</v>
      </c>
      <c r="DX9" s="69">
        <f t="shared" si="33"/>
        <v>0</v>
      </c>
      <c r="DY9" s="69">
        <f t="shared" si="33"/>
        <v>0</v>
      </c>
      <c r="DZ9" s="69">
        <f t="shared" si="33"/>
        <v>0</v>
      </c>
      <c r="EA9" s="69">
        <f t="shared" si="33"/>
        <v>0</v>
      </c>
      <c r="EB9" s="69">
        <f t="shared" si="33"/>
        <v>0</v>
      </c>
      <c r="EC9" s="69">
        <f t="shared" si="33"/>
        <v>0</v>
      </c>
      <c r="ED9" s="73" t="str">
        <f t="shared" si="17"/>
        <v>-</v>
      </c>
      <c r="EE9" s="74" t="str">
        <f t="shared" si="66"/>
        <v>-</v>
      </c>
      <c r="EF9" s="253" t="str">
        <f t="shared" si="67"/>
        <v>-</v>
      </c>
      <c r="EG9" s="76" t="str">
        <f t="shared" si="68"/>
        <v>-</v>
      </c>
      <c r="EH9" s="69">
        <f t="shared" si="34"/>
        <v>0</v>
      </c>
      <c r="EI9" s="69">
        <f t="shared" si="34"/>
        <v>0</v>
      </c>
      <c r="EJ9" s="69">
        <f t="shared" si="34"/>
        <v>0</v>
      </c>
      <c r="EK9" s="69">
        <f t="shared" si="34"/>
        <v>0</v>
      </c>
      <c r="EL9" s="69">
        <f t="shared" si="34"/>
        <v>0</v>
      </c>
      <c r="EM9" s="69">
        <f t="shared" si="34"/>
        <v>0</v>
      </c>
      <c r="EN9" s="69">
        <f t="shared" si="34"/>
        <v>0</v>
      </c>
      <c r="EO9" s="69">
        <f t="shared" si="34"/>
        <v>0</v>
      </c>
      <c r="EP9" s="69">
        <f t="shared" si="34"/>
        <v>0</v>
      </c>
      <c r="EQ9" s="69">
        <f t="shared" si="34"/>
        <v>0</v>
      </c>
      <c r="ER9" s="69">
        <f t="shared" si="34"/>
        <v>0</v>
      </c>
      <c r="ES9" s="73" t="str">
        <f t="shared" si="19"/>
        <v>-</v>
      </c>
      <c r="ET9" s="74" t="str">
        <f t="shared" si="69"/>
        <v>-</v>
      </c>
      <c r="EU9" s="253" t="str">
        <f t="shared" si="70"/>
        <v>-</v>
      </c>
      <c r="EV9" s="76" t="str">
        <f t="shared" si="71"/>
        <v>-</v>
      </c>
      <c r="EW9" s="69">
        <f t="shared" si="35"/>
        <v>0</v>
      </c>
      <c r="EX9" s="69">
        <f t="shared" si="35"/>
        <v>0</v>
      </c>
      <c r="EY9" s="69">
        <f t="shared" si="35"/>
        <v>0</v>
      </c>
      <c r="EZ9" s="69">
        <f t="shared" si="35"/>
        <v>0</v>
      </c>
      <c r="FA9" s="69">
        <f t="shared" si="35"/>
        <v>0</v>
      </c>
      <c r="FB9" s="69">
        <f t="shared" si="35"/>
        <v>0</v>
      </c>
      <c r="FC9" s="69">
        <f t="shared" si="35"/>
        <v>0</v>
      </c>
      <c r="FD9" s="69">
        <f t="shared" si="35"/>
        <v>0</v>
      </c>
      <c r="FE9" s="69">
        <f t="shared" si="35"/>
        <v>0</v>
      </c>
      <c r="FF9" s="69">
        <f t="shared" si="35"/>
        <v>0</v>
      </c>
      <c r="FG9" s="69">
        <f t="shared" si="35"/>
        <v>0</v>
      </c>
      <c r="FH9" s="73" t="str">
        <f t="shared" si="21"/>
        <v>-</v>
      </c>
      <c r="FI9" s="74" t="str">
        <f t="shared" si="72"/>
        <v>-</v>
      </c>
      <c r="FJ9" s="253" t="str">
        <f t="shared" si="73"/>
        <v>-</v>
      </c>
      <c r="FK9" s="76" t="str">
        <f t="shared" si="74"/>
        <v>-</v>
      </c>
      <c r="FL9" s="69">
        <f t="shared" si="36"/>
        <v>0</v>
      </c>
      <c r="FM9" s="69">
        <f t="shared" si="36"/>
        <v>0</v>
      </c>
      <c r="FN9" s="69">
        <f t="shared" si="36"/>
        <v>0</v>
      </c>
      <c r="FO9" s="69">
        <f t="shared" si="36"/>
        <v>0</v>
      </c>
      <c r="FP9" s="69">
        <f t="shared" si="36"/>
        <v>0</v>
      </c>
      <c r="FQ9" s="69">
        <f t="shared" si="36"/>
        <v>0</v>
      </c>
      <c r="FR9" s="69">
        <f t="shared" si="36"/>
        <v>0</v>
      </c>
      <c r="FS9" s="69">
        <f t="shared" si="36"/>
        <v>0</v>
      </c>
      <c r="FT9" s="69">
        <f t="shared" si="36"/>
        <v>0</v>
      </c>
      <c r="FU9" s="69">
        <f t="shared" si="36"/>
        <v>0</v>
      </c>
      <c r="FV9" s="69">
        <f t="shared" si="36"/>
        <v>0</v>
      </c>
      <c r="FW9" s="73" t="str">
        <f t="shared" si="23"/>
        <v>-</v>
      </c>
      <c r="FX9" s="74" t="str">
        <f t="shared" si="75"/>
        <v>-</v>
      </c>
      <c r="FY9" s="253" t="str">
        <f t="shared" si="76"/>
        <v>-</v>
      </c>
      <c r="FZ9" s="76" t="str">
        <f t="shared" si="77"/>
        <v>-</v>
      </c>
      <c r="GA9" s="82">
        <f t="shared" si="40"/>
        <v>0</v>
      </c>
      <c r="GB9" s="82">
        <f t="shared" si="38"/>
        <v>0</v>
      </c>
      <c r="GC9" s="82">
        <f t="shared" si="38"/>
        <v>0</v>
      </c>
      <c r="GD9" s="82">
        <f t="shared" si="38"/>
        <v>0</v>
      </c>
      <c r="GE9" s="82">
        <f t="shared" si="38"/>
        <v>0</v>
      </c>
      <c r="GF9" s="82">
        <f t="shared" si="38"/>
        <v>0</v>
      </c>
      <c r="GG9" s="82">
        <f t="shared" si="38"/>
        <v>0</v>
      </c>
      <c r="GH9" s="82">
        <f t="shared" si="38"/>
        <v>0</v>
      </c>
      <c r="GI9" s="82">
        <f t="shared" si="38"/>
        <v>1</v>
      </c>
      <c r="GJ9" s="82">
        <f t="shared" si="38"/>
        <v>1</v>
      </c>
      <c r="GK9" s="82">
        <f t="shared" si="38"/>
        <v>2</v>
      </c>
      <c r="GL9" s="83">
        <f t="shared" si="39"/>
        <v>75</v>
      </c>
      <c r="GM9" s="74">
        <f t="shared" si="78"/>
        <v>4</v>
      </c>
      <c r="GN9" s="253">
        <f t="shared" si="79"/>
        <v>4.0090000000000003</v>
      </c>
      <c r="GO9" s="76">
        <f t="shared" si="80"/>
        <v>4</v>
      </c>
      <c r="GP9" s="77">
        <f t="shared" ca="1" si="81"/>
        <v>4</v>
      </c>
      <c r="GQ9" s="77">
        <f t="shared" ca="1" si="41"/>
        <v>0</v>
      </c>
      <c r="GR9" s="77">
        <f t="shared" ca="1" si="41"/>
        <v>0</v>
      </c>
      <c r="GS9" s="77">
        <f t="shared" ca="1" si="41"/>
        <v>0</v>
      </c>
      <c r="GT9" s="77">
        <f t="shared" ca="1" si="41"/>
        <v>0</v>
      </c>
      <c r="GU9" s="77">
        <f t="shared" ca="1" si="41"/>
        <v>0</v>
      </c>
      <c r="GV9" s="77">
        <f t="shared" ca="1" si="41"/>
        <v>0</v>
      </c>
      <c r="GW9" s="77">
        <f t="shared" ca="1" si="41"/>
        <v>0</v>
      </c>
      <c r="GX9" s="77">
        <f t="shared" ca="1" si="41"/>
        <v>0</v>
      </c>
      <c r="GY9" s="77">
        <f t="shared" ca="1" si="41"/>
        <v>0</v>
      </c>
      <c r="GZ9" s="77">
        <f t="shared" ca="1" si="41"/>
        <v>0</v>
      </c>
      <c r="HA9" s="77">
        <f t="shared" ca="1" si="41"/>
        <v>0</v>
      </c>
      <c r="HB9" s="78">
        <f t="shared" si="82"/>
        <v>4</v>
      </c>
    </row>
    <row r="10" spans="1:210">
      <c r="A10" s="70" t="s">
        <v>50</v>
      </c>
      <c r="B10" s="39" t="str">
        <f>IF(【M】エリア!$E5&lt;&gt;"",【M】エリア!$E5,"")</f>
        <v>名勝 養浩館庭園 エリア</v>
      </c>
      <c r="C10" s="69">
        <f t="shared" si="25"/>
        <v>0</v>
      </c>
      <c r="D10" s="69">
        <f t="shared" si="25"/>
        <v>0</v>
      </c>
      <c r="E10" s="69">
        <f t="shared" si="25"/>
        <v>0</v>
      </c>
      <c r="F10" s="69">
        <f t="shared" si="25"/>
        <v>0</v>
      </c>
      <c r="G10" s="69">
        <f t="shared" si="25"/>
        <v>0</v>
      </c>
      <c r="H10" s="69">
        <f t="shared" si="25"/>
        <v>0</v>
      </c>
      <c r="I10" s="69">
        <f t="shared" si="25"/>
        <v>0</v>
      </c>
      <c r="J10" s="69">
        <f t="shared" si="25"/>
        <v>2</v>
      </c>
      <c r="K10" s="69">
        <f t="shared" si="25"/>
        <v>2</v>
      </c>
      <c r="L10" s="69">
        <f t="shared" si="25"/>
        <v>1</v>
      </c>
      <c r="M10" s="69">
        <f t="shared" si="25"/>
        <v>2</v>
      </c>
      <c r="N10" s="73">
        <f t="shared" si="1"/>
        <v>42.857142857142854</v>
      </c>
      <c r="O10" s="74">
        <f t="shared" si="42"/>
        <v>17</v>
      </c>
      <c r="P10" s="253">
        <f t="shared" si="43"/>
        <v>17.010000000000002</v>
      </c>
      <c r="Q10" s="76">
        <f t="shared" si="44"/>
        <v>17</v>
      </c>
      <c r="R10" s="69">
        <f t="shared" si="26"/>
        <v>0</v>
      </c>
      <c r="S10" s="69">
        <f t="shared" si="26"/>
        <v>0</v>
      </c>
      <c r="T10" s="69">
        <f t="shared" si="26"/>
        <v>0</v>
      </c>
      <c r="U10" s="69">
        <f t="shared" si="26"/>
        <v>0</v>
      </c>
      <c r="V10" s="69">
        <f t="shared" si="26"/>
        <v>0</v>
      </c>
      <c r="W10" s="69">
        <f t="shared" si="26"/>
        <v>0</v>
      </c>
      <c r="X10" s="69">
        <f t="shared" si="26"/>
        <v>0</v>
      </c>
      <c r="Y10" s="69">
        <f t="shared" si="26"/>
        <v>0</v>
      </c>
      <c r="Z10" s="69">
        <f t="shared" si="26"/>
        <v>0</v>
      </c>
      <c r="AA10" s="69">
        <f t="shared" si="26"/>
        <v>0</v>
      </c>
      <c r="AB10" s="69">
        <f t="shared" si="26"/>
        <v>0</v>
      </c>
      <c r="AC10" s="73" t="str">
        <f t="shared" si="3"/>
        <v>-</v>
      </c>
      <c r="AD10" s="74" t="str">
        <f t="shared" si="45"/>
        <v>-</v>
      </c>
      <c r="AE10" s="253" t="str">
        <f t="shared" si="46"/>
        <v>-</v>
      </c>
      <c r="AF10" s="76" t="str">
        <f t="shared" si="47"/>
        <v>-</v>
      </c>
      <c r="AG10" s="69">
        <f t="shared" si="27"/>
        <v>0</v>
      </c>
      <c r="AH10" s="69">
        <f t="shared" si="27"/>
        <v>0</v>
      </c>
      <c r="AI10" s="69">
        <f t="shared" si="27"/>
        <v>0</v>
      </c>
      <c r="AJ10" s="69">
        <f t="shared" si="27"/>
        <v>0</v>
      </c>
      <c r="AK10" s="69">
        <f t="shared" si="27"/>
        <v>0</v>
      </c>
      <c r="AL10" s="69">
        <f t="shared" si="27"/>
        <v>0</v>
      </c>
      <c r="AM10" s="69">
        <f t="shared" si="27"/>
        <v>0</v>
      </c>
      <c r="AN10" s="69">
        <f t="shared" si="27"/>
        <v>0</v>
      </c>
      <c r="AO10" s="69">
        <f t="shared" si="27"/>
        <v>0</v>
      </c>
      <c r="AP10" s="69">
        <f t="shared" si="27"/>
        <v>0</v>
      </c>
      <c r="AQ10" s="69">
        <f t="shared" si="27"/>
        <v>0</v>
      </c>
      <c r="AR10" s="73" t="str">
        <f t="shared" si="5"/>
        <v>-</v>
      </c>
      <c r="AS10" s="74" t="str">
        <f t="shared" si="48"/>
        <v>-</v>
      </c>
      <c r="AT10" s="253" t="str">
        <f t="shared" si="49"/>
        <v>-</v>
      </c>
      <c r="AU10" s="76" t="str">
        <f t="shared" si="50"/>
        <v>-</v>
      </c>
      <c r="AV10" s="69">
        <f t="shared" si="28"/>
        <v>0</v>
      </c>
      <c r="AW10" s="69">
        <f t="shared" si="28"/>
        <v>0</v>
      </c>
      <c r="AX10" s="69">
        <f t="shared" si="28"/>
        <v>0</v>
      </c>
      <c r="AY10" s="69">
        <f t="shared" si="28"/>
        <v>0</v>
      </c>
      <c r="AZ10" s="69">
        <f t="shared" si="28"/>
        <v>0</v>
      </c>
      <c r="BA10" s="69">
        <f t="shared" si="28"/>
        <v>0</v>
      </c>
      <c r="BB10" s="69">
        <f t="shared" si="28"/>
        <v>0</v>
      </c>
      <c r="BC10" s="69">
        <f t="shared" si="28"/>
        <v>0</v>
      </c>
      <c r="BD10" s="69">
        <f t="shared" si="28"/>
        <v>0</v>
      </c>
      <c r="BE10" s="69">
        <f t="shared" si="28"/>
        <v>0</v>
      </c>
      <c r="BF10" s="69">
        <f t="shared" si="28"/>
        <v>0</v>
      </c>
      <c r="BG10" s="73" t="str">
        <f t="shared" si="7"/>
        <v>-</v>
      </c>
      <c r="BH10" s="74" t="str">
        <f t="shared" si="51"/>
        <v>-</v>
      </c>
      <c r="BI10" s="253" t="str">
        <f t="shared" si="52"/>
        <v>-</v>
      </c>
      <c r="BJ10" s="76" t="str">
        <f t="shared" si="53"/>
        <v>-</v>
      </c>
      <c r="BK10" s="69">
        <f t="shared" si="29"/>
        <v>0</v>
      </c>
      <c r="BL10" s="69">
        <f t="shared" si="29"/>
        <v>0</v>
      </c>
      <c r="BM10" s="69">
        <f t="shared" si="29"/>
        <v>0</v>
      </c>
      <c r="BN10" s="69">
        <f t="shared" si="29"/>
        <v>0</v>
      </c>
      <c r="BO10" s="69">
        <f t="shared" si="29"/>
        <v>0</v>
      </c>
      <c r="BP10" s="69">
        <f t="shared" si="29"/>
        <v>0</v>
      </c>
      <c r="BQ10" s="69">
        <f t="shared" si="29"/>
        <v>0</v>
      </c>
      <c r="BR10" s="69">
        <f t="shared" si="29"/>
        <v>0</v>
      </c>
      <c r="BS10" s="69">
        <f t="shared" si="29"/>
        <v>0</v>
      </c>
      <c r="BT10" s="69">
        <f t="shared" si="29"/>
        <v>0</v>
      </c>
      <c r="BU10" s="69">
        <f t="shared" si="29"/>
        <v>0</v>
      </c>
      <c r="BV10" s="73" t="str">
        <f t="shared" si="9"/>
        <v>-</v>
      </c>
      <c r="BW10" s="74" t="str">
        <f t="shared" si="54"/>
        <v>-</v>
      </c>
      <c r="BX10" s="253" t="str">
        <f t="shared" si="55"/>
        <v>-</v>
      </c>
      <c r="BY10" s="76" t="str">
        <f t="shared" si="56"/>
        <v>-</v>
      </c>
      <c r="BZ10" s="69">
        <f t="shared" si="30"/>
        <v>0</v>
      </c>
      <c r="CA10" s="69">
        <f t="shared" si="30"/>
        <v>0</v>
      </c>
      <c r="CB10" s="69">
        <f t="shared" si="30"/>
        <v>0</v>
      </c>
      <c r="CC10" s="69">
        <f t="shared" si="30"/>
        <v>0</v>
      </c>
      <c r="CD10" s="69">
        <f t="shared" si="30"/>
        <v>0</v>
      </c>
      <c r="CE10" s="69">
        <f t="shared" si="30"/>
        <v>0</v>
      </c>
      <c r="CF10" s="69">
        <f t="shared" si="30"/>
        <v>0</v>
      </c>
      <c r="CG10" s="69">
        <f t="shared" si="30"/>
        <v>0</v>
      </c>
      <c r="CH10" s="69">
        <f t="shared" si="30"/>
        <v>0</v>
      </c>
      <c r="CI10" s="69">
        <f t="shared" si="30"/>
        <v>0</v>
      </c>
      <c r="CJ10" s="69">
        <f t="shared" si="30"/>
        <v>0</v>
      </c>
      <c r="CK10" s="73" t="str">
        <f t="shared" si="11"/>
        <v>-</v>
      </c>
      <c r="CL10" s="74" t="str">
        <f t="shared" si="57"/>
        <v>-</v>
      </c>
      <c r="CM10" s="253" t="str">
        <f t="shared" si="58"/>
        <v>-</v>
      </c>
      <c r="CN10" s="76" t="str">
        <f t="shared" si="59"/>
        <v>-</v>
      </c>
      <c r="CO10" s="69">
        <f t="shared" si="31"/>
        <v>0</v>
      </c>
      <c r="CP10" s="69">
        <f t="shared" si="31"/>
        <v>0</v>
      </c>
      <c r="CQ10" s="69">
        <f t="shared" si="31"/>
        <v>0</v>
      </c>
      <c r="CR10" s="69">
        <f t="shared" si="31"/>
        <v>0</v>
      </c>
      <c r="CS10" s="69">
        <f t="shared" si="31"/>
        <v>0</v>
      </c>
      <c r="CT10" s="69">
        <f t="shared" si="31"/>
        <v>0</v>
      </c>
      <c r="CU10" s="69">
        <f t="shared" si="31"/>
        <v>0</v>
      </c>
      <c r="CV10" s="69">
        <f t="shared" si="31"/>
        <v>0</v>
      </c>
      <c r="CW10" s="69">
        <f t="shared" si="31"/>
        <v>0</v>
      </c>
      <c r="CX10" s="69">
        <f t="shared" si="31"/>
        <v>0</v>
      </c>
      <c r="CY10" s="69">
        <f t="shared" si="31"/>
        <v>0</v>
      </c>
      <c r="CZ10" s="73" t="str">
        <f t="shared" si="13"/>
        <v>-</v>
      </c>
      <c r="DA10" s="74" t="str">
        <f t="shared" si="60"/>
        <v>-</v>
      </c>
      <c r="DB10" s="253" t="str">
        <f t="shared" si="61"/>
        <v>-</v>
      </c>
      <c r="DC10" s="76" t="str">
        <f t="shared" si="62"/>
        <v>-</v>
      </c>
      <c r="DD10" s="69">
        <f t="shared" si="32"/>
        <v>0</v>
      </c>
      <c r="DE10" s="69">
        <f t="shared" si="32"/>
        <v>0</v>
      </c>
      <c r="DF10" s="69">
        <f t="shared" si="32"/>
        <v>0</v>
      </c>
      <c r="DG10" s="69">
        <f t="shared" si="32"/>
        <v>0</v>
      </c>
      <c r="DH10" s="69">
        <f t="shared" si="32"/>
        <v>0</v>
      </c>
      <c r="DI10" s="69">
        <f t="shared" si="32"/>
        <v>0</v>
      </c>
      <c r="DJ10" s="69">
        <f t="shared" si="32"/>
        <v>0</v>
      </c>
      <c r="DK10" s="69">
        <f t="shared" si="32"/>
        <v>0</v>
      </c>
      <c r="DL10" s="69">
        <f t="shared" si="32"/>
        <v>0</v>
      </c>
      <c r="DM10" s="69">
        <f t="shared" si="32"/>
        <v>0</v>
      </c>
      <c r="DN10" s="69">
        <f t="shared" si="32"/>
        <v>0</v>
      </c>
      <c r="DO10" s="73" t="str">
        <f t="shared" si="15"/>
        <v>-</v>
      </c>
      <c r="DP10" s="74" t="str">
        <f t="shared" si="63"/>
        <v>-</v>
      </c>
      <c r="DQ10" s="253" t="str">
        <f t="shared" si="64"/>
        <v>-</v>
      </c>
      <c r="DR10" s="76" t="str">
        <f t="shared" si="65"/>
        <v>-</v>
      </c>
      <c r="DS10" s="69">
        <f t="shared" si="33"/>
        <v>0</v>
      </c>
      <c r="DT10" s="69">
        <f t="shared" si="33"/>
        <v>0</v>
      </c>
      <c r="DU10" s="69">
        <f t="shared" si="33"/>
        <v>0</v>
      </c>
      <c r="DV10" s="69">
        <f t="shared" si="33"/>
        <v>0</v>
      </c>
      <c r="DW10" s="69">
        <f t="shared" si="33"/>
        <v>0</v>
      </c>
      <c r="DX10" s="69">
        <f t="shared" si="33"/>
        <v>0</v>
      </c>
      <c r="DY10" s="69">
        <f t="shared" si="33"/>
        <v>0</v>
      </c>
      <c r="DZ10" s="69">
        <f t="shared" si="33"/>
        <v>0</v>
      </c>
      <c r="EA10" s="69">
        <f t="shared" si="33"/>
        <v>0</v>
      </c>
      <c r="EB10" s="69">
        <f t="shared" si="33"/>
        <v>0</v>
      </c>
      <c r="EC10" s="69">
        <f t="shared" si="33"/>
        <v>0</v>
      </c>
      <c r="ED10" s="73" t="str">
        <f t="shared" si="17"/>
        <v>-</v>
      </c>
      <c r="EE10" s="74" t="str">
        <f t="shared" si="66"/>
        <v>-</v>
      </c>
      <c r="EF10" s="253" t="str">
        <f t="shared" si="67"/>
        <v>-</v>
      </c>
      <c r="EG10" s="76" t="str">
        <f t="shared" si="68"/>
        <v>-</v>
      </c>
      <c r="EH10" s="69">
        <f t="shared" si="34"/>
        <v>0</v>
      </c>
      <c r="EI10" s="69">
        <f t="shared" si="34"/>
        <v>0</v>
      </c>
      <c r="EJ10" s="69">
        <f t="shared" si="34"/>
        <v>0</v>
      </c>
      <c r="EK10" s="69">
        <f t="shared" si="34"/>
        <v>0</v>
      </c>
      <c r="EL10" s="69">
        <f t="shared" si="34"/>
        <v>0</v>
      </c>
      <c r="EM10" s="69">
        <f t="shared" si="34"/>
        <v>0</v>
      </c>
      <c r="EN10" s="69">
        <f t="shared" si="34"/>
        <v>0</v>
      </c>
      <c r="EO10" s="69">
        <f t="shared" si="34"/>
        <v>0</v>
      </c>
      <c r="EP10" s="69">
        <f t="shared" si="34"/>
        <v>0</v>
      </c>
      <c r="EQ10" s="69">
        <f t="shared" si="34"/>
        <v>0</v>
      </c>
      <c r="ER10" s="69">
        <f t="shared" si="34"/>
        <v>0</v>
      </c>
      <c r="ES10" s="73" t="str">
        <f t="shared" si="19"/>
        <v>-</v>
      </c>
      <c r="ET10" s="74" t="str">
        <f t="shared" si="69"/>
        <v>-</v>
      </c>
      <c r="EU10" s="253" t="str">
        <f t="shared" si="70"/>
        <v>-</v>
      </c>
      <c r="EV10" s="76" t="str">
        <f t="shared" si="71"/>
        <v>-</v>
      </c>
      <c r="EW10" s="69">
        <f t="shared" si="35"/>
        <v>0</v>
      </c>
      <c r="EX10" s="69">
        <f t="shared" si="35"/>
        <v>0</v>
      </c>
      <c r="EY10" s="69">
        <f t="shared" si="35"/>
        <v>0</v>
      </c>
      <c r="EZ10" s="69">
        <f t="shared" si="35"/>
        <v>0</v>
      </c>
      <c r="FA10" s="69">
        <f t="shared" si="35"/>
        <v>0</v>
      </c>
      <c r="FB10" s="69">
        <f t="shared" si="35"/>
        <v>0</v>
      </c>
      <c r="FC10" s="69">
        <f t="shared" si="35"/>
        <v>0</v>
      </c>
      <c r="FD10" s="69">
        <f t="shared" si="35"/>
        <v>0</v>
      </c>
      <c r="FE10" s="69">
        <f t="shared" si="35"/>
        <v>0</v>
      </c>
      <c r="FF10" s="69">
        <f t="shared" si="35"/>
        <v>0</v>
      </c>
      <c r="FG10" s="69">
        <f t="shared" si="35"/>
        <v>0</v>
      </c>
      <c r="FH10" s="73" t="str">
        <f t="shared" si="21"/>
        <v>-</v>
      </c>
      <c r="FI10" s="74" t="str">
        <f t="shared" si="72"/>
        <v>-</v>
      </c>
      <c r="FJ10" s="253" t="str">
        <f t="shared" si="73"/>
        <v>-</v>
      </c>
      <c r="FK10" s="76" t="str">
        <f t="shared" si="74"/>
        <v>-</v>
      </c>
      <c r="FL10" s="69">
        <f t="shared" si="36"/>
        <v>0</v>
      </c>
      <c r="FM10" s="69">
        <f t="shared" si="36"/>
        <v>0</v>
      </c>
      <c r="FN10" s="69">
        <f t="shared" si="36"/>
        <v>0</v>
      </c>
      <c r="FO10" s="69">
        <f t="shared" si="36"/>
        <v>0</v>
      </c>
      <c r="FP10" s="69">
        <f t="shared" si="36"/>
        <v>0</v>
      </c>
      <c r="FQ10" s="69">
        <f t="shared" si="36"/>
        <v>0</v>
      </c>
      <c r="FR10" s="69">
        <f t="shared" si="36"/>
        <v>0</v>
      </c>
      <c r="FS10" s="69">
        <f t="shared" si="36"/>
        <v>0</v>
      </c>
      <c r="FT10" s="69">
        <f t="shared" si="36"/>
        <v>0</v>
      </c>
      <c r="FU10" s="69">
        <f t="shared" si="36"/>
        <v>0</v>
      </c>
      <c r="FV10" s="69">
        <f t="shared" si="36"/>
        <v>0</v>
      </c>
      <c r="FW10" s="73" t="str">
        <f t="shared" si="23"/>
        <v>-</v>
      </c>
      <c r="FX10" s="74" t="str">
        <f t="shared" si="75"/>
        <v>-</v>
      </c>
      <c r="FY10" s="253" t="str">
        <f t="shared" si="76"/>
        <v>-</v>
      </c>
      <c r="FZ10" s="76" t="str">
        <f t="shared" si="77"/>
        <v>-</v>
      </c>
      <c r="GA10" s="82">
        <f t="shared" si="40"/>
        <v>0</v>
      </c>
      <c r="GB10" s="82">
        <f t="shared" si="38"/>
        <v>0</v>
      </c>
      <c r="GC10" s="82">
        <f t="shared" si="38"/>
        <v>0</v>
      </c>
      <c r="GD10" s="82">
        <f t="shared" si="38"/>
        <v>0</v>
      </c>
      <c r="GE10" s="82">
        <f t="shared" si="38"/>
        <v>0</v>
      </c>
      <c r="GF10" s="82">
        <f t="shared" si="38"/>
        <v>0</v>
      </c>
      <c r="GG10" s="82">
        <f t="shared" si="38"/>
        <v>0</v>
      </c>
      <c r="GH10" s="82">
        <f t="shared" si="38"/>
        <v>2</v>
      </c>
      <c r="GI10" s="82">
        <f t="shared" si="38"/>
        <v>2</v>
      </c>
      <c r="GJ10" s="82">
        <f t="shared" si="38"/>
        <v>1</v>
      </c>
      <c r="GK10" s="82">
        <f t="shared" si="38"/>
        <v>2</v>
      </c>
      <c r="GL10" s="83">
        <f t="shared" si="39"/>
        <v>42.857142857142854</v>
      </c>
      <c r="GM10" s="74">
        <f t="shared" si="78"/>
        <v>17</v>
      </c>
      <c r="GN10" s="253">
        <f t="shared" si="79"/>
        <v>17.010000000000002</v>
      </c>
      <c r="GO10" s="76">
        <f t="shared" si="80"/>
        <v>17</v>
      </c>
      <c r="GP10" s="77">
        <f t="shared" ca="1" si="81"/>
        <v>7</v>
      </c>
      <c r="GQ10" s="77">
        <f t="shared" ca="1" si="41"/>
        <v>0</v>
      </c>
      <c r="GR10" s="77">
        <f t="shared" ca="1" si="41"/>
        <v>0</v>
      </c>
      <c r="GS10" s="77">
        <f t="shared" ca="1" si="41"/>
        <v>0</v>
      </c>
      <c r="GT10" s="77">
        <f t="shared" ca="1" si="41"/>
        <v>0</v>
      </c>
      <c r="GU10" s="77">
        <f t="shared" ca="1" si="41"/>
        <v>0</v>
      </c>
      <c r="GV10" s="77">
        <f t="shared" ca="1" si="41"/>
        <v>0</v>
      </c>
      <c r="GW10" s="77">
        <f t="shared" ca="1" si="41"/>
        <v>0</v>
      </c>
      <c r="GX10" s="77">
        <f t="shared" ca="1" si="41"/>
        <v>0</v>
      </c>
      <c r="GY10" s="77">
        <f t="shared" ca="1" si="41"/>
        <v>0</v>
      </c>
      <c r="GZ10" s="77">
        <f t="shared" ca="1" si="41"/>
        <v>0</v>
      </c>
      <c r="HA10" s="77">
        <f t="shared" ca="1" si="41"/>
        <v>0</v>
      </c>
      <c r="HB10" s="78">
        <f t="shared" si="82"/>
        <v>7</v>
      </c>
    </row>
    <row r="11" spans="1:210">
      <c r="A11" s="70" t="s">
        <v>50</v>
      </c>
      <c r="B11" s="39" t="str">
        <f>IF(【M】エリア!$E6&lt;&gt;"",【M】エリア!$E6,"")</f>
        <v>ふくい鮮いちば エリア</v>
      </c>
      <c r="C11" s="69">
        <f t="shared" si="25"/>
        <v>0</v>
      </c>
      <c r="D11" s="69">
        <f t="shared" si="25"/>
        <v>0</v>
      </c>
      <c r="E11" s="69">
        <f t="shared" si="25"/>
        <v>0</v>
      </c>
      <c r="F11" s="69">
        <f t="shared" si="25"/>
        <v>0</v>
      </c>
      <c r="G11" s="69">
        <f t="shared" si="25"/>
        <v>1</v>
      </c>
      <c r="H11" s="69">
        <f t="shared" si="25"/>
        <v>3</v>
      </c>
      <c r="I11" s="69">
        <f t="shared" si="25"/>
        <v>1</v>
      </c>
      <c r="J11" s="69">
        <f t="shared" si="25"/>
        <v>4</v>
      </c>
      <c r="K11" s="69">
        <f t="shared" si="25"/>
        <v>4</v>
      </c>
      <c r="L11" s="69">
        <f t="shared" si="25"/>
        <v>4</v>
      </c>
      <c r="M11" s="69">
        <f t="shared" si="25"/>
        <v>7</v>
      </c>
      <c r="N11" s="73">
        <f t="shared" si="1"/>
        <v>24.999999999999996</v>
      </c>
      <c r="O11" s="74">
        <f t="shared" si="42"/>
        <v>35</v>
      </c>
      <c r="P11" s="253">
        <f t="shared" si="43"/>
        <v>35.011000000000003</v>
      </c>
      <c r="Q11" s="76">
        <f t="shared" si="44"/>
        <v>35</v>
      </c>
      <c r="R11" s="69">
        <f t="shared" si="26"/>
        <v>0</v>
      </c>
      <c r="S11" s="69">
        <f t="shared" si="26"/>
        <v>0</v>
      </c>
      <c r="T11" s="69">
        <f t="shared" si="26"/>
        <v>0</v>
      </c>
      <c r="U11" s="69">
        <f t="shared" si="26"/>
        <v>0</v>
      </c>
      <c r="V11" s="69">
        <f t="shared" si="26"/>
        <v>0</v>
      </c>
      <c r="W11" s="69">
        <f t="shared" si="26"/>
        <v>0</v>
      </c>
      <c r="X11" s="69">
        <f t="shared" si="26"/>
        <v>0</v>
      </c>
      <c r="Y11" s="69">
        <f t="shared" si="26"/>
        <v>0</v>
      </c>
      <c r="Z11" s="69">
        <f t="shared" si="26"/>
        <v>0</v>
      </c>
      <c r="AA11" s="69">
        <f t="shared" si="26"/>
        <v>0</v>
      </c>
      <c r="AB11" s="69">
        <f t="shared" si="26"/>
        <v>0</v>
      </c>
      <c r="AC11" s="73" t="str">
        <f t="shared" si="3"/>
        <v>-</v>
      </c>
      <c r="AD11" s="74" t="str">
        <f t="shared" si="45"/>
        <v>-</v>
      </c>
      <c r="AE11" s="253" t="str">
        <f t="shared" si="46"/>
        <v>-</v>
      </c>
      <c r="AF11" s="76" t="str">
        <f t="shared" si="47"/>
        <v>-</v>
      </c>
      <c r="AG11" s="69">
        <f t="shared" si="27"/>
        <v>0</v>
      </c>
      <c r="AH11" s="69">
        <f t="shared" si="27"/>
        <v>0</v>
      </c>
      <c r="AI11" s="69">
        <f t="shared" si="27"/>
        <v>0</v>
      </c>
      <c r="AJ11" s="69">
        <f t="shared" si="27"/>
        <v>0</v>
      </c>
      <c r="AK11" s="69">
        <f t="shared" si="27"/>
        <v>0</v>
      </c>
      <c r="AL11" s="69">
        <f t="shared" si="27"/>
        <v>0</v>
      </c>
      <c r="AM11" s="69">
        <f t="shared" si="27"/>
        <v>0</v>
      </c>
      <c r="AN11" s="69">
        <f t="shared" si="27"/>
        <v>0</v>
      </c>
      <c r="AO11" s="69">
        <f t="shared" si="27"/>
        <v>0</v>
      </c>
      <c r="AP11" s="69">
        <f t="shared" si="27"/>
        <v>0</v>
      </c>
      <c r="AQ11" s="69">
        <f t="shared" si="27"/>
        <v>0</v>
      </c>
      <c r="AR11" s="73" t="str">
        <f t="shared" si="5"/>
        <v>-</v>
      </c>
      <c r="AS11" s="74" t="str">
        <f t="shared" si="48"/>
        <v>-</v>
      </c>
      <c r="AT11" s="253" t="str">
        <f t="shared" si="49"/>
        <v>-</v>
      </c>
      <c r="AU11" s="76" t="str">
        <f t="shared" si="50"/>
        <v>-</v>
      </c>
      <c r="AV11" s="69">
        <f t="shared" si="28"/>
        <v>0</v>
      </c>
      <c r="AW11" s="69">
        <f t="shared" si="28"/>
        <v>0</v>
      </c>
      <c r="AX11" s="69">
        <f t="shared" si="28"/>
        <v>0</v>
      </c>
      <c r="AY11" s="69">
        <f t="shared" si="28"/>
        <v>0</v>
      </c>
      <c r="AZ11" s="69">
        <f t="shared" si="28"/>
        <v>0</v>
      </c>
      <c r="BA11" s="69">
        <f t="shared" si="28"/>
        <v>0</v>
      </c>
      <c r="BB11" s="69">
        <f t="shared" si="28"/>
        <v>0</v>
      </c>
      <c r="BC11" s="69">
        <f t="shared" si="28"/>
        <v>0</v>
      </c>
      <c r="BD11" s="69">
        <f t="shared" si="28"/>
        <v>0</v>
      </c>
      <c r="BE11" s="69">
        <f t="shared" si="28"/>
        <v>0</v>
      </c>
      <c r="BF11" s="69">
        <f t="shared" si="28"/>
        <v>0</v>
      </c>
      <c r="BG11" s="73" t="str">
        <f t="shared" si="7"/>
        <v>-</v>
      </c>
      <c r="BH11" s="74" t="str">
        <f t="shared" si="51"/>
        <v>-</v>
      </c>
      <c r="BI11" s="253" t="str">
        <f t="shared" si="52"/>
        <v>-</v>
      </c>
      <c r="BJ11" s="76" t="str">
        <f t="shared" si="53"/>
        <v>-</v>
      </c>
      <c r="BK11" s="69">
        <f t="shared" si="29"/>
        <v>0</v>
      </c>
      <c r="BL11" s="69">
        <f t="shared" si="29"/>
        <v>0</v>
      </c>
      <c r="BM11" s="69">
        <f t="shared" si="29"/>
        <v>0</v>
      </c>
      <c r="BN11" s="69">
        <f t="shared" si="29"/>
        <v>0</v>
      </c>
      <c r="BO11" s="69">
        <f t="shared" si="29"/>
        <v>0</v>
      </c>
      <c r="BP11" s="69">
        <f t="shared" si="29"/>
        <v>0</v>
      </c>
      <c r="BQ11" s="69">
        <f t="shared" si="29"/>
        <v>0</v>
      </c>
      <c r="BR11" s="69">
        <f t="shared" si="29"/>
        <v>0</v>
      </c>
      <c r="BS11" s="69">
        <f t="shared" si="29"/>
        <v>0</v>
      </c>
      <c r="BT11" s="69">
        <f t="shared" si="29"/>
        <v>0</v>
      </c>
      <c r="BU11" s="69">
        <f t="shared" si="29"/>
        <v>0</v>
      </c>
      <c r="BV11" s="73" t="str">
        <f t="shared" si="9"/>
        <v>-</v>
      </c>
      <c r="BW11" s="74" t="str">
        <f t="shared" si="54"/>
        <v>-</v>
      </c>
      <c r="BX11" s="253" t="str">
        <f t="shared" si="55"/>
        <v>-</v>
      </c>
      <c r="BY11" s="76" t="str">
        <f t="shared" si="56"/>
        <v>-</v>
      </c>
      <c r="BZ11" s="69">
        <f t="shared" si="30"/>
        <v>0</v>
      </c>
      <c r="CA11" s="69">
        <f t="shared" si="30"/>
        <v>0</v>
      </c>
      <c r="CB11" s="69">
        <f t="shared" si="30"/>
        <v>0</v>
      </c>
      <c r="CC11" s="69">
        <f t="shared" si="30"/>
        <v>0</v>
      </c>
      <c r="CD11" s="69">
        <f t="shared" si="30"/>
        <v>0</v>
      </c>
      <c r="CE11" s="69">
        <f t="shared" si="30"/>
        <v>0</v>
      </c>
      <c r="CF11" s="69">
        <f t="shared" si="30"/>
        <v>0</v>
      </c>
      <c r="CG11" s="69">
        <f t="shared" si="30"/>
        <v>0</v>
      </c>
      <c r="CH11" s="69">
        <f t="shared" si="30"/>
        <v>0</v>
      </c>
      <c r="CI11" s="69">
        <f t="shared" si="30"/>
        <v>0</v>
      </c>
      <c r="CJ11" s="69">
        <f t="shared" si="30"/>
        <v>0</v>
      </c>
      <c r="CK11" s="73" t="str">
        <f t="shared" si="11"/>
        <v>-</v>
      </c>
      <c r="CL11" s="74" t="str">
        <f t="shared" si="57"/>
        <v>-</v>
      </c>
      <c r="CM11" s="253" t="str">
        <f t="shared" si="58"/>
        <v>-</v>
      </c>
      <c r="CN11" s="76" t="str">
        <f t="shared" si="59"/>
        <v>-</v>
      </c>
      <c r="CO11" s="69">
        <f t="shared" si="31"/>
        <v>0</v>
      </c>
      <c r="CP11" s="69">
        <f t="shared" si="31"/>
        <v>0</v>
      </c>
      <c r="CQ11" s="69">
        <f t="shared" si="31"/>
        <v>0</v>
      </c>
      <c r="CR11" s="69">
        <f t="shared" si="31"/>
        <v>0</v>
      </c>
      <c r="CS11" s="69">
        <f t="shared" si="31"/>
        <v>0</v>
      </c>
      <c r="CT11" s="69">
        <f t="shared" si="31"/>
        <v>0</v>
      </c>
      <c r="CU11" s="69">
        <f t="shared" si="31"/>
        <v>0</v>
      </c>
      <c r="CV11" s="69">
        <f t="shared" si="31"/>
        <v>0</v>
      </c>
      <c r="CW11" s="69">
        <f t="shared" si="31"/>
        <v>0</v>
      </c>
      <c r="CX11" s="69">
        <f t="shared" si="31"/>
        <v>0</v>
      </c>
      <c r="CY11" s="69">
        <f t="shared" si="31"/>
        <v>0</v>
      </c>
      <c r="CZ11" s="73" t="str">
        <f t="shared" si="13"/>
        <v>-</v>
      </c>
      <c r="DA11" s="74" t="str">
        <f t="shared" si="60"/>
        <v>-</v>
      </c>
      <c r="DB11" s="253" t="str">
        <f t="shared" si="61"/>
        <v>-</v>
      </c>
      <c r="DC11" s="76" t="str">
        <f t="shared" si="62"/>
        <v>-</v>
      </c>
      <c r="DD11" s="69">
        <f t="shared" si="32"/>
        <v>0</v>
      </c>
      <c r="DE11" s="69">
        <f t="shared" si="32"/>
        <v>0</v>
      </c>
      <c r="DF11" s="69">
        <f t="shared" si="32"/>
        <v>0</v>
      </c>
      <c r="DG11" s="69">
        <f t="shared" si="32"/>
        <v>0</v>
      </c>
      <c r="DH11" s="69">
        <f t="shared" si="32"/>
        <v>0</v>
      </c>
      <c r="DI11" s="69">
        <f t="shared" si="32"/>
        <v>0</v>
      </c>
      <c r="DJ11" s="69">
        <f t="shared" si="32"/>
        <v>0</v>
      </c>
      <c r="DK11" s="69">
        <f t="shared" si="32"/>
        <v>0</v>
      </c>
      <c r="DL11" s="69">
        <f t="shared" si="32"/>
        <v>0</v>
      </c>
      <c r="DM11" s="69">
        <f t="shared" si="32"/>
        <v>0</v>
      </c>
      <c r="DN11" s="69">
        <f t="shared" si="32"/>
        <v>0</v>
      </c>
      <c r="DO11" s="73" t="str">
        <f t="shared" si="15"/>
        <v>-</v>
      </c>
      <c r="DP11" s="74" t="str">
        <f t="shared" si="63"/>
        <v>-</v>
      </c>
      <c r="DQ11" s="253" t="str">
        <f t="shared" si="64"/>
        <v>-</v>
      </c>
      <c r="DR11" s="76" t="str">
        <f t="shared" si="65"/>
        <v>-</v>
      </c>
      <c r="DS11" s="69">
        <f t="shared" si="33"/>
        <v>0</v>
      </c>
      <c r="DT11" s="69">
        <f t="shared" si="33"/>
        <v>0</v>
      </c>
      <c r="DU11" s="69">
        <f t="shared" si="33"/>
        <v>0</v>
      </c>
      <c r="DV11" s="69">
        <f t="shared" si="33"/>
        <v>0</v>
      </c>
      <c r="DW11" s="69">
        <f t="shared" si="33"/>
        <v>0</v>
      </c>
      <c r="DX11" s="69">
        <f t="shared" si="33"/>
        <v>0</v>
      </c>
      <c r="DY11" s="69">
        <f t="shared" si="33"/>
        <v>0</v>
      </c>
      <c r="DZ11" s="69">
        <f t="shared" si="33"/>
        <v>0</v>
      </c>
      <c r="EA11" s="69">
        <f t="shared" si="33"/>
        <v>0</v>
      </c>
      <c r="EB11" s="69">
        <f t="shared" si="33"/>
        <v>0</v>
      </c>
      <c r="EC11" s="69">
        <f t="shared" si="33"/>
        <v>0</v>
      </c>
      <c r="ED11" s="73" t="str">
        <f t="shared" si="17"/>
        <v>-</v>
      </c>
      <c r="EE11" s="74" t="str">
        <f t="shared" si="66"/>
        <v>-</v>
      </c>
      <c r="EF11" s="253" t="str">
        <f t="shared" si="67"/>
        <v>-</v>
      </c>
      <c r="EG11" s="76" t="str">
        <f t="shared" si="68"/>
        <v>-</v>
      </c>
      <c r="EH11" s="69">
        <f t="shared" si="34"/>
        <v>0</v>
      </c>
      <c r="EI11" s="69">
        <f t="shared" si="34"/>
        <v>0</v>
      </c>
      <c r="EJ11" s="69">
        <f t="shared" si="34"/>
        <v>0</v>
      </c>
      <c r="EK11" s="69">
        <f t="shared" si="34"/>
        <v>0</v>
      </c>
      <c r="EL11" s="69">
        <f t="shared" si="34"/>
        <v>0</v>
      </c>
      <c r="EM11" s="69">
        <f t="shared" si="34"/>
        <v>0</v>
      </c>
      <c r="EN11" s="69">
        <f t="shared" si="34"/>
        <v>0</v>
      </c>
      <c r="EO11" s="69">
        <f t="shared" si="34"/>
        <v>0</v>
      </c>
      <c r="EP11" s="69">
        <f t="shared" si="34"/>
        <v>0</v>
      </c>
      <c r="EQ11" s="69">
        <f t="shared" si="34"/>
        <v>0</v>
      </c>
      <c r="ER11" s="69">
        <f t="shared" si="34"/>
        <v>0</v>
      </c>
      <c r="ES11" s="73" t="str">
        <f t="shared" si="19"/>
        <v>-</v>
      </c>
      <c r="ET11" s="74" t="str">
        <f t="shared" si="69"/>
        <v>-</v>
      </c>
      <c r="EU11" s="253" t="str">
        <f t="shared" si="70"/>
        <v>-</v>
      </c>
      <c r="EV11" s="76" t="str">
        <f t="shared" si="71"/>
        <v>-</v>
      </c>
      <c r="EW11" s="69">
        <f t="shared" si="35"/>
        <v>0</v>
      </c>
      <c r="EX11" s="69">
        <f t="shared" si="35"/>
        <v>0</v>
      </c>
      <c r="EY11" s="69">
        <f t="shared" si="35"/>
        <v>0</v>
      </c>
      <c r="EZ11" s="69">
        <f t="shared" si="35"/>
        <v>0</v>
      </c>
      <c r="FA11" s="69">
        <f t="shared" si="35"/>
        <v>0</v>
      </c>
      <c r="FB11" s="69">
        <f t="shared" si="35"/>
        <v>0</v>
      </c>
      <c r="FC11" s="69">
        <f t="shared" si="35"/>
        <v>0</v>
      </c>
      <c r="FD11" s="69">
        <f t="shared" si="35"/>
        <v>0</v>
      </c>
      <c r="FE11" s="69">
        <f t="shared" si="35"/>
        <v>0</v>
      </c>
      <c r="FF11" s="69">
        <f t="shared" si="35"/>
        <v>0</v>
      </c>
      <c r="FG11" s="69">
        <f t="shared" si="35"/>
        <v>0</v>
      </c>
      <c r="FH11" s="73" t="str">
        <f t="shared" si="21"/>
        <v>-</v>
      </c>
      <c r="FI11" s="74" t="str">
        <f t="shared" si="72"/>
        <v>-</v>
      </c>
      <c r="FJ11" s="253" t="str">
        <f t="shared" si="73"/>
        <v>-</v>
      </c>
      <c r="FK11" s="76" t="str">
        <f t="shared" si="74"/>
        <v>-</v>
      </c>
      <c r="FL11" s="69">
        <f t="shared" si="36"/>
        <v>0</v>
      </c>
      <c r="FM11" s="69">
        <f t="shared" si="36"/>
        <v>0</v>
      </c>
      <c r="FN11" s="69">
        <f t="shared" si="36"/>
        <v>0</v>
      </c>
      <c r="FO11" s="69">
        <f t="shared" si="36"/>
        <v>0</v>
      </c>
      <c r="FP11" s="69">
        <f t="shared" si="36"/>
        <v>0</v>
      </c>
      <c r="FQ11" s="69">
        <f t="shared" si="36"/>
        <v>0</v>
      </c>
      <c r="FR11" s="69">
        <f t="shared" si="36"/>
        <v>0</v>
      </c>
      <c r="FS11" s="69">
        <f t="shared" si="36"/>
        <v>0</v>
      </c>
      <c r="FT11" s="69">
        <f t="shared" si="36"/>
        <v>0</v>
      </c>
      <c r="FU11" s="69">
        <f t="shared" si="36"/>
        <v>0</v>
      </c>
      <c r="FV11" s="69">
        <f t="shared" si="36"/>
        <v>0</v>
      </c>
      <c r="FW11" s="73" t="str">
        <f t="shared" si="23"/>
        <v>-</v>
      </c>
      <c r="FX11" s="74" t="str">
        <f t="shared" si="75"/>
        <v>-</v>
      </c>
      <c r="FY11" s="253" t="str">
        <f t="shared" si="76"/>
        <v>-</v>
      </c>
      <c r="FZ11" s="76" t="str">
        <f t="shared" si="77"/>
        <v>-</v>
      </c>
      <c r="GA11" s="82">
        <f t="shared" si="40"/>
        <v>0</v>
      </c>
      <c r="GB11" s="82">
        <f t="shared" si="38"/>
        <v>0</v>
      </c>
      <c r="GC11" s="82">
        <f t="shared" si="38"/>
        <v>0</v>
      </c>
      <c r="GD11" s="82">
        <f t="shared" si="38"/>
        <v>0</v>
      </c>
      <c r="GE11" s="82">
        <f t="shared" si="38"/>
        <v>1</v>
      </c>
      <c r="GF11" s="82">
        <f t="shared" si="38"/>
        <v>3</v>
      </c>
      <c r="GG11" s="82">
        <f t="shared" si="38"/>
        <v>1</v>
      </c>
      <c r="GH11" s="82">
        <f t="shared" si="38"/>
        <v>4</v>
      </c>
      <c r="GI11" s="82">
        <f t="shared" si="38"/>
        <v>4</v>
      </c>
      <c r="GJ11" s="82">
        <f t="shared" si="38"/>
        <v>4</v>
      </c>
      <c r="GK11" s="82">
        <f t="shared" si="38"/>
        <v>7</v>
      </c>
      <c r="GL11" s="83">
        <f t="shared" si="39"/>
        <v>24.999999999999996</v>
      </c>
      <c r="GM11" s="74">
        <f t="shared" si="78"/>
        <v>35</v>
      </c>
      <c r="GN11" s="253">
        <f t="shared" si="79"/>
        <v>35.011000000000003</v>
      </c>
      <c r="GO11" s="76">
        <f t="shared" si="80"/>
        <v>35</v>
      </c>
      <c r="GP11" s="77">
        <f t="shared" ca="1" si="81"/>
        <v>24</v>
      </c>
      <c r="GQ11" s="77">
        <f t="shared" ca="1" si="41"/>
        <v>0</v>
      </c>
      <c r="GR11" s="77">
        <f t="shared" ca="1" si="41"/>
        <v>0</v>
      </c>
      <c r="GS11" s="77">
        <f t="shared" ca="1" si="41"/>
        <v>0</v>
      </c>
      <c r="GT11" s="77">
        <f t="shared" ca="1" si="41"/>
        <v>0</v>
      </c>
      <c r="GU11" s="77">
        <f t="shared" ca="1" si="41"/>
        <v>0</v>
      </c>
      <c r="GV11" s="77">
        <f t="shared" ca="1" si="41"/>
        <v>0</v>
      </c>
      <c r="GW11" s="77">
        <f t="shared" ca="1" si="41"/>
        <v>0</v>
      </c>
      <c r="GX11" s="77">
        <f t="shared" ca="1" si="41"/>
        <v>0</v>
      </c>
      <c r="GY11" s="77">
        <f t="shared" ca="1" si="41"/>
        <v>0</v>
      </c>
      <c r="GZ11" s="77">
        <f t="shared" ca="1" si="41"/>
        <v>0</v>
      </c>
      <c r="HA11" s="77">
        <f t="shared" ca="1" si="41"/>
        <v>0</v>
      </c>
      <c r="HB11" s="78">
        <f t="shared" si="82"/>
        <v>24</v>
      </c>
    </row>
    <row r="12" spans="1:210">
      <c r="A12" s="70" t="s">
        <v>50</v>
      </c>
      <c r="B12" s="39" t="str">
        <f>IF(【M】エリア!$E7&lt;&gt;"",【M】エリア!$E7,"")</f>
        <v>一乗谷朝倉氏遺跡 エリア</v>
      </c>
      <c r="C12" s="69">
        <f t="shared" si="25"/>
        <v>0</v>
      </c>
      <c r="D12" s="69">
        <f t="shared" si="25"/>
        <v>0</v>
      </c>
      <c r="E12" s="69">
        <f t="shared" si="25"/>
        <v>0</v>
      </c>
      <c r="F12" s="69">
        <f t="shared" si="25"/>
        <v>0</v>
      </c>
      <c r="G12" s="69">
        <f t="shared" si="25"/>
        <v>1</v>
      </c>
      <c r="H12" s="69">
        <f t="shared" si="25"/>
        <v>4</v>
      </c>
      <c r="I12" s="69">
        <f t="shared" si="25"/>
        <v>3</v>
      </c>
      <c r="J12" s="69">
        <f t="shared" si="25"/>
        <v>4</v>
      </c>
      <c r="K12" s="69">
        <f t="shared" si="25"/>
        <v>6</v>
      </c>
      <c r="L12" s="69">
        <f t="shared" si="25"/>
        <v>8</v>
      </c>
      <c r="M12" s="69">
        <f t="shared" si="25"/>
        <v>12</v>
      </c>
      <c r="N12" s="73">
        <f t="shared" si="1"/>
        <v>31.578947368421051</v>
      </c>
      <c r="O12" s="74">
        <f t="shared" si="42"/>
        <v>25</v>
      </c>
      <c r="P12" s="253">
        <f t="shared" si="43"/>
        <v>25.012</v>
      </c>
      <c r="Q12" s="76">
        <f t="shared" si="44"/>
        <v>25</v>
      </c>
      <c r="R12" s="69">
        <f t="shared" si="26"/>
        <v>0</v>
      </c>
      <c r="S12" s="69">
        <f t="shared" si="26"/>
        <v>0</v>
      </c>
      <c r="T12" s="69">
        <f t="shared" si="26"/>
        <v>0</v>
      </c>
      <c r="U12" s="69">
        <f t="shared" si="26"/>
        <v>0</v>
      </c>
      <c r="V12" s="69">
        <f t="shared" si="26"/>
        <v>0</v>
      </c>
      <c r="W12" s="69">
        <f t="shared" si="26"/>
        <v>0</v>
      </c>
      <c r="X12" s="69">
        <f t="shared" si="26"/>
        <v>0</v>
      </c>
      <c r="Y12" s="69">
        <f t="shared" si="26"/>
        <v>0</v>
      </c>
      <c r="Z12" s="69">
        <f t="shared" si="26"/>
        <v>0</v>
      </c>
      <c r="AA12" s="69">
        <f t="shared" si="26"/>
        <v>0</v>
      </c>
      <c r="AB12" s="69">
        <f t="shared" si="26"/>
        <v>0</v>
      </c>
      <c r="AC12" s="73" t="str">
        <f t="shared" si="3"/>
        <v>-</v>
      </c>
      <c r="AD12" s="74" t="str">
        <f t="shared" si="45"/>
        <v>-</v>
      </c>
      <c r="AE12" s="253" t="str">
        <f t="shared" si="46"/>
        <v>-</v>
      </c>
      <c r="AF12" s="76" t="str">
        <f t="shared" si="47"/>
        <v>-</v>
      </c>
      <c r="AG12" s="69">
        <f t="shared" si="27"/>
        <v>0</v>
      </c>
      <c r="AH12" s="69">
        <f t="shared" si="27"/>
        <v>0</v>
      </c>
      <c r="AI12" s="69">
        <f t="shared" si="27"/>
        <v>0</v>
      </c>
      <c r="AJ12" s="69">
        <f t="shared" si="27"/>
        <v>0</v>
      </c>
      <c r="AK12" s="69">
        <f t="shared" si="27"/>
        <v>0</v>
      </c>
      <c r="AL12" s="69">
        <f t="shared" si="27"/>
        <v>0</v>
      </c>
      <c r="AM12" s="69">
        <f t="shared" si="27"/>
        <v>0</v>
      </c>
      <c r="AN12" s="69">
        <f t="shared" si="27"/>
        <v>0</v>
      </c>
      <c r="AO12" s="69">
        <f t="shared" si="27"/>
        <v>0</v>
      </c>
      <c r="AP12" s="69">
        <f t="shared" si="27"/>
        <v>0</v>
      </c>
      <c r="AQ12" s="69">
        <f t="shared" si="27"/>
        <v>0</v>
      </c>
      <c r="AR12" s="73" t="str">
        <f t="shared" si="5"/>
        <v>-</v>
      </c>
      <c r="AS12" s="74" t="str">
        <f t="shared" si="48"/>
        <v>-</v>
      </c>
      <c r="AT12" s="253" t="str">
        <f t="shared" si="49"/>
        <v>-</v>
      </c>
      <c r="AU12" s="76" t="str">
        <f t="shared" si="50"/>
        <v>-</v>
      </c>
      <c r="AV12" s="69">
        <f t="shared" si="28"/>
        <v>0</v>
      </c>
      <c r="AW12" s="69">
        <f t="shared" si="28"/>
        <v>0</v>
      </c>
      <c r="AX12" s="69">
        <f t="shared" si="28"/>
        <v>0</v>
      </c>
      <c r="AY12" s="69">
        <f t="shared" si="28"/>
        <v>0</v>
      </c>
      <c r="AZ12" s="69">
        <f t="shared" si="28"/>
        <v>0</v>
      </c>
      <c r="BA12" s="69">
        <f t="shared" si="28"/>
        <v>0</v>
      </c>
      <c r="BB12" s="69">
        <f t="shared" si="28"/>
        <v>0</v>
      </c>
      <c r="BC12" s="69">
        <f t="shared" si="28"/>
        <v>0</v>
      </c>
      <c r="BD12" s="69">
        <f t="shared" si="28"/>
        <v>0</v>
      </c>
      <c r="BE12" s="69">
        <f t="shared" si="28"/>
        <v>0</v>
      </c>
      <c r="BF12" s="69">
        <f t="shared" si="28"/>
        <v>0</v>
      </c>
      <c r="BG12" s="73" t="str">
        <f t="shared" si="7"/>
        <v>-</v>
      </c>
      <c r="BH12" s="74" t="str">
        <f t="shared" si="51"/>
        <v>-</v>
      </c>
      <c r="BI12" s="253" t="str">
        <f t="shared" si="52"/>
        <v>-</v>
      </c>
      <c r="BJ12" s="76" t="str">
        <f t="shared" si="53"/>
        <v>-</v>
      </c>
      <c r="BK12" s="69">
        <f t="shared" si="29"/>
        <v>0</v>
      </c>
      <c r="BL12" s="69">
        <f t="shared" si="29"/>
        <v>0</v>
      </c>
      <c r="BM12" s="69">
        <f t="shared" si="29"/>
        <v>0</v>
      </c>
      <c r="BN12" s="69">
        <f t="shared" si="29"/>
        <v>0</v>
      </c>
      <c r="BO12" s="69">
        <f t="shared" si="29"/>
        <v>0</v>
      </c>
      <c r="BP12" s="69">
        <f t="shared" si="29"/>
        <v>0</v>
      </c>
      <c r="BQ12" s="69">
        <f t="shared" si="29"/>
        <v>0</v>
      </c>
      <c r="BR12" s="69">
        <f t="shared" si="29"/>
        <v>0</v>
      </c>
      <c r="BS12" s="69">
        <f t="shared" si="29"/>
        <v>0</v>
      </c>
      <c r="BT12" s="69">
        <f t="shared" si="29"/>
        <v>0</v>
      </c>
      <c r="BU12" s="69">
        <f t="shared" si="29"/>
        <v>0</v>
      </c>
      <c r="BV12" s="73" t="str">
        <f t="shared" si="9"/>
        <v>-</v>
      </c>
      <c r="BW12" s="74" t="str">
        <f t="shared" si="54"/>
        <v>-</v>
      </c>
      <c r="BX12" s="253" t="str">
        <f t="shared" si="55"/>
        <v>-</v>
      </c>
      <c r="BY12" s="76" t="str">
        <f t="shared" si="56"/>
        <v>-</v>
      </c>
      <c r="BZ12" s="69">
        <f t="shared" si="30"/>
        <v>0</v>
      </c>
      <c r="CA12" s="69">
        <f t="shared" si="30"/>
        <v>0</v>
      </c>
      <c r="CB12" s="69">
        <f t="shared" si="30"/>
        <v>0</v>
      </c>
      <c r="CC12" s="69">
        <f t="shared" si="30"/>
        <v>0</v>
      </c>
      <c r="CD12" s="69">
        <f t="shared" si="30"/>
        <v>0</v>
      </c>
      <c r="CE12" s="69">
        <f t="shared" si="30"/>
        <v>0</v>
      </c>
      <c r="CF12" s="69">
        <f t="shared" si="30"/>
        <v>0</v>
      </c>
      <c r="CG12" s="69">
        <f t="shared" si="30"/>
        <v>0</v>
      </c>
      <c r="CH12" s="69">
        <f t="shared" si="30"/>
        <v>0</v>
      </c>
      <c r="CI12" s="69">
        <f t="shared" si="30"/>
        <v>0</v>
      </c>
      <c r="CJ12" s="69">
        <f t="shared" si="30"/>
        <v>0</v>
      </c>
      <c r="CK12" s="73" t="str">
        <f t="shared" si="11"/>
        <v>-</v>
      </c>
      <c r="CL12" s="74" t="str">
        <f t="shared" si="57"/>
        <v>-</v>
      </c>
      <c r="CM12" s="253" t="str">
        <f t="shared" si="58"/>
        <v>-</v>
      </c>
      <c r="CN12" s="76" t="str">
        <f t="shared" si="59"/>
        <v>-</v>
      </c>
      <c r="CO12" s="69">
        <f t="shared" si="31"/>
        <v>0</v>
      </c>
      <c r="CP12" s="69">
        <f t="shared" si="31"/>
        <v>0</v>
      </c>
      <c r="CQ12" s="69">
        <f t="shared" si="31"/>
        <v>0</v>
      </c>
      <c r="CR12" s="69">
        <f t="shared" si="31"/>
        <v>0</v>
      </c>
      <c r="CS12" s="69">
        <f t="shared" si="31"/>
        <v>0</v>
      </c>
      <c r="CT12" s="69">
        <f t="shared" si="31"/>
        <v>0</v>
      </c>
      <c r="CU12" s="69">
        <f t="shared" si="31"/>
        <v>0</v>
      </c>
      <c r="CV12" s="69">
        <f t="shared" si="31"/>
        <v>0</v>
      </c>
      <c r="CW12" s="69">
        <f t="shared" si="31"/>
        <v>0</v>
      </c>
      <c r="CX12" s="69">
        <f t="shared" si="31"/>
        <v>0</v>
      </c>
      <c r="CY12" s="69">
        <f t="shared" si="31"/>
        <v>0</v>
      </c>
      <c r="CZ12" s="73" t="str">
        <f t="shared" si="13"/>
        <v>-</v>
      </c>
      <c r="DA12" s="74" t="str">
        <f t="shared" si="60"/>
        <v>-</v>
      </c>
      <c r="DB12" s="253" t="str">
        <f t="shared" si="61"/>
        <v>-</v>
      </c>
      <c r="DC12" s="76" t="str">
        <f t="shared" si="62"/>
        <v>-</v>
      </c>
      <c r="DD12" s="69">
        <f t="shared" si="32"/>
        <v>0</v>
      </c>
      <c r="DE12" s="69">
        <f t="shared" si="32"/>
        <v>0</v>
      </c>
      <c r="DF12" s="69">
        <f t="shared" si="32"/>
        <v>0</v>
      </c>
      <c r="DG12" s="69">
        <f t="shared" si="32"/>
        <v>0</v>
      </c>
      <c r="DH12" s="69">
        <f t="shared" si="32"/>
        <v>0</v>
      </c>
      <c r="DI12" s="69">
        <f t="shared" si="32"/>
        <v>0</v>
      </c>
      <c r="DJ12" s="69">
        <f t="shared" si="32"/>
        <v>0</v>
      </c>
      <c r="DK12" s="69">
        <f t="shared" si="32"/>
        <v>0</v>
      </c>
      <c r="DL12" s="69">
        <f t="shared" si="32"/>
        <v>0</v>
      </c>
      <c r="DM12" s="69">
        <f t="shared" si="32"/>
        <v>0</v>
      </c>
      <c r="DN12" s="69">
        <f t="shared" si="32"/>
        <v>0</v>
      </c>
      <c r="DO12" s="73" t="str">
        <f t="shared" si="15"/>
        <v>-</v>
      </c>
      <c r="DP12" s="74" t="str">
        <f t="shared" si="63"/>
        <v>-</v>
      </c>
      <c r="DQ12" s="253" t="str">
        <f t="shared" si="64"/>
        <v>-</v>
      </c>
      <c r="DR12" s="76" t="str">
        <f t="shared" si="65"/>
        <v>-</v>
      </c>
      <c r="DS12" s="69">
        <f t="shared" si="33"/>
        <v>0</v>
      </c>
      <c r="DT12" s="69">
        <f t="shared" si="33"/>
        <v>0</v>
      </c>
      <c r="DU12" s="69">
        <f t="shared" si="33"/>
        <v>0</v>
      </c>
      <c r="DV12" s="69">
        <f t="shared" si="33"/>
        <v>0</v>
      </c>
      <c r="DW12" s="69">
        <f t="shared" si="33"/>
        <v>0</v>
      </c>
      <c r="DX12" s="69">
        <f t="shared" si="33"/>
        <v>0</v>
      </c>
      <c r="DY12" s="69">
        <f t="shared" si="33"/>
        <v>0</v>
      </c>
      <c r="DZ12" s="69">
        <f t="shared" si="33"/>
        <v>0</v>
      </c>
      <c r="EA12" s="69">
        <f t="shared" si="33"/>
        <v>0</v>
      </c>
      <c r="EB12" s="69">
        <f t="shared" si="33"/>
        <v>0</v>
      </c>
      <c r="EC12" s="69">
        <f t="shared" si="33"/>
        <v>0</v>
      </c>
      <c r="ED12" s="73" t="str">
        <f t="shared" si="17"/>
        <v>-</v>
      </c>
      <c r="EE12" s="74" t="str">
        <f t="shared" si="66"/>
        <v>-</v>
      </c>
      <c r="EF12" s="253" t="str">
        <f t="shared" si="67"/>
        <v>-</v>
      </c>
      <c r="EG12" s="76" t="str">
        <f t="shared" si="68"/>
        <v>-</v>
      </c>
      <c r="EH12" s="69">
        <f t="shared" si="34"/>
        <v>0</v>
      </c>
      <c r="EI12" s="69">
        <f t="shared" si="34"/>
        <v>0</v>
      </c>
      <c r="EJ12" s="69">
        <f t="shared" si="34"/>
        <v>0</v>
      </c>
      <c r="EK12" s="69">
        <f t="shared" si="34"/>
        <v>0</v>
      </c>
      <c r="EL12" s="69">
        <f t="shared" si="34"/>
        <v>0</v>
      </c>
      <c r="EM12" s="69">
        <f t="shared" si="34"/>
        <v>0</v>
      </c>
      <c r="EN12" s="69">
        <f t="shared" si="34"/>
        <v>0</v>
      </c>
      <c r="EO12" s="69">
        <f t="shared" si="34"/>
        <v>0</v>
      </c>
      <c r="EP12" s="69">
        <f t="shared" si="34"/>
        <v>0</v>
      </c>
      <c r="EQ12" s="69">
        <f t="shared" si="34"/>
        <v>0</v>
      </c>
      <c r="ER12" s="69">
        <f t="shared" si="34"/>
        <v>0</v>
      </c>
      <c r="ES12" s="73" t="str">
        <f t="shared" si="19"/>
        <v>-</v>
      </c>
      <c r="ET12" s="74" t="str">
        <f t="shared" si="69"/>
        <v>-</v>
      </c>
      <c r="EU12" s="253" t="str">
        <f t="shared" si="70"/>
        <v>-</v>
      </c>
      <c r="EV12" s="76" t="str">
        <f t="shared" si="71"/>
        <v>-</v>
      </c>
      <c r="EW12" s="69">
        <f t="shared" si="35"/>
        <v>0</v>
      </c>
      <c r="EX12" s="69">
        <f t="shared" si="35"/>
        <v>0</v>
      </c>
      <c r="EY12" s="69">
        <f t="shared" si="35"/>
        <v>0</v>
      </c>
      <c r="EZ12" s="69">
        <f t="shared" si="35"/>
        <v>0</v>
      </c>
      <c r="FA12" s="69">
        <f t="shared" si="35"/>
        <v>0</v>
      </c>
      <c r="FB12" s="69">
        <f t="shared" si="35"/>
        <v>0</v>
      </c>
      <c r="FC12" s="69">
        <f t="shared" si="35"/>
        <v>0</v>
      </c>
      <c r="FD12" s="69">
        <f t="shared" si="35"/>
        <v>0</v>
      </c>
      <c r="FE12" s="69">
        <f t="shared" si="35"/>
        <v>0</v>
      </c>
      <c r="FF12" s="69">
        <f t="shared" si="35"/>
        <v>0</v>
      </c>
      <c r="FG12" s="69">
        <f t="shared" si="35"/>
        <v>0</v>
      </c>
      <c r="FH12" s="73" t="str">
        <f t="shared" si="21"/>
        <v>-</v>
      </c>
      <c r="FI12" s="74" t="str">
        <f t="shared" si="72"/>
        <v>-</v>
      </c>
      <c r="FJ12" s="253" t="str">
        <f t="shared" si="73"/>
        <v>-</v>
      </c>
      <c r="FK12" s="76" t="str">
        <f t="shared" si="74"/>
        <v>-</v>
      </c>
      <c r="FL12" s="69">
        <f t="shared" si="36"/>
        <v>0</v>
      </c>
      <c r="FM12" s="69">
        <f t="shared" si="36"/>
        <v>0</v>
      </c>
      <c r="FN12" s="69">
        <f t="shared" si="36"/>
        <v>0</v>
      </c>
      <c r="FO12" s="69">
        <f t="shared" si="36"/>
        <v>0</v>
      </c>
      <c r="FP12" s="69">
        <f t="shared" si="36"/>
        <v>0</v>
      </c>
      <c r="FQ12" s="69">
        <f t="shared" si="36"/>
        <v>0</v>
      </c>
      <c r="FR12" s="69">
        <f t="shared" si="36"/>
        <v>0</v>
      </c>
      <c r="FS12" s="69">
        <f t="shared" si="36"/>
        <v>0</v>
      </c>
      <c r="FT12" s="69">
        <f t="shared" si="36"/>
        <v>0</v>
      </c>
      <c r="FU12" s="69">
        <f t="shared" si="36"/>
        <v>0</v>
      </c>
      <c r="FV12" s="69">
        <f t="shared" si="36"/>
        <v>0</v>
      </c>
      <c r="FW12" s="73" t="str">
        <f t="shared" si="23"/>
        <v>-</v>
      </c>
      <c r="FX12" s="74" t="str">
        <f t="shared" si="75"/>
        <v>-</v>
      </c>
      <c r="FY12" s="253" t="str">
        <f t="shared" si="76"/>
        <v>-</v>
      </c>
      <c r="FZ12" s="76" t="str">
        <f t="shared" si="77"/>
        <v>-</v>
      </c>
      <c r="GA12" s="82">
        <f t="shared" si="40"/>
        <v>0</v>
      </c>
      <c r="GB12" s="82">
        <f t="shared" si="38"/>
        <v>0</v>
      </c>
      <c r="GC12" s="82">
        <f t="shared" si="38"/>
        <v>0</v>
      </c>
      <c r="GD12" s="82">
        <f t="shared" si="38"/>
        <v>0</v>
      </c>
      <c r="GE12" s="82">
        <f t="shared" si="38"/>
        <v>1</v>
      </c>
      <c r="GF12" s="82">
        <f t="shared" si="38"/>
        <v>4</v>
      </c>
      <c r="GG12" s="82">
        <f t="shared" si="38"/>
        <v>3</v>
      </c>
      <c r="GH12" s="82">
        <f t="shared" si="38"/>
        <v>4</v>
      </c>
      <c r="GI12" s="82">
        <f t="shared" si="38"/>
        <v>6</v>
      </c>
      <c r="GJ12" s="82">
        <f t="shared" si="38"/>
        <v>8</v>
      </c>
      <c r="GK12" s="82">
        <f t="shared" si="38"/>
        <v>12</v>
      </c>
      <c r="GL12" s="83">
        <f t="shared" si="39"/>
        <v>31.578947368421051</v>
      </c>
      <c r="GM12" s="74">
        <f t="shared" si="78"/>
        <v>25</v>
      </c>
      <c r="GN12" s="253">
        <f t="shared" si="79"/>
        <v>25.012</v>
      </c>
      <c r="GO12" s="76">
        <f t="shared" si="80"/>
        <v>25</v>
      </c>
      <c r="GP12" s="77">
        <f t="shared" ca="1" si="81"/>
        <v>38</v>
      </c>
      <c r="GQ12" s="77">
        <f t="shared" ca="1" si="41"/>
        <v>0</v>
      </c>
      <c r="GR12" s="77">
        <f t="shared" ca="1" si="41"/>
        <v>0</v>
      </c>
      <c r="GS12" s="77">
        <f t="shared" ca="1" si="41"/>
        <v>0</v>
      </c>
      <c r="GT12" s="77">
        <f t="shared" ca="1" si="41"/>
        <v>0</v>
      </c>
      <c r="GU12" s="77">
        <f t="shared" ca="1" si="41"/>
        <v>0</v>
      </c>
      <c r="GV12" s="77">
        <f t="shared" ca="1" si="41"/>
        <v>0</v>
      </c>
      <c r="GW12" s="77">
        <f t="shared" ca="1" si="41"/>
        <v>0</v>
      </c>
      <c r="GX12" s="77">
        <f t="shared" ca="1" si="41"/>
        <v>0</v>
      </c>
      <c r="GY12" s="77">
        <f t="shared" ca="1" si="41"/>
        <v>0</v>
      </c>
      <c r="GZ12" s="77">
        <f t="shared" ca="1" si="41"/>
        <v>0</v>
      </c>
      <c r="HA12" s="77">
        <f t="shared" ca="1" si="41"/>
        <v>0</v>
      </c>
      <c r="HB12" s="78">
        <f t="shared" si="82"/>
        <v>38</v>
      </c>
    </row>
    <row r="13" spans="1:210">
      <c r="A13" s="70" t="s">
        <v>50</v>
      </c>
      <c r="B13" s="39" t="str">
        <f>IF(【M】エリア!$E8&lt;&gt;"",【M】エリア!$E8,"")</f>
        <v>越前海岸 北部 エリア</v>
      </c>
      <c r="C13" s="69">
        <f t="shared" si="25"/>
        <v>0</v>
      </c>
      <c r="D13" s="69">
        <f t="shared" si="25"/>
        <v>0</v>
      </c>
      <c r="E13" s="69">
        <f t="shared" si="25"/>
        <v>0</v>
      </c>
      <c r="F13" s="69">
        <f t="shared" si="25"/>
        <v>0</v>
      </c>
      <c r="G13" s="69">
        <f t="shared" si="25"/>
        <v>0</v>
      </c>
      <c r="H13" s="69">
        <f t="shared" si="25"/>
        <v>1</v>
      </c>
      <c r="I13" s="69">
        <f t="shared" si="25"/>
        <v>1</v>
      </c>
      <c r="J13" s="69">
        <f t="shared" si="25"/>
        <v>0</v>
      </c>
      <c r="K13" s="69">
        <f t="shared" si="25"/>
        <v>6</v>
      </c>
      <c r="L13" s="69">
        <f t="shared" si="25"/>
        <v>1</v>
      </c>
      <c r="M13" s="69">
        <f t="shared" si="25"/>
        <v>4</v>
      </c>
      <c r="N13" s="73">
        <f t="shared" si="1"/>
        <v>23.076923076923077</v>
      </c>
      <c r="O13" s="74">
        <f t="shared" si="42"/>
        <v>36</v>
      </c>
      <c r="P13" s="253">
        <f t="shared" si="43"/>
        <v>36.012999999999998</v>
      </c>
      <c r="Q13" s="76">
        <f t="shared" si="44"/>
        <v>36</v>
      </c>
      <c r="R13" s="69">
        <f t="shared" si="26"/>
        <v>0</v>
      </c>
      <c r="S13" s="69">
        <f t="shared" si="26"/>
        <v>0</v>
      </c>
      <c r="T13" s="69">
        <f t="shared" si="26"/>
        <v>0</v>
      </c>
      <c r="U13" s="69">
        <f t="shared" si="26"/>
        <v>0</v>
      </c>
      <c r="V13" s="69">
        <f t="shared" si="26"/>
        <v>0</v>
      </c>
      <c r="W13" s="69">
        <f t="shared" si="26"/>
        <v>0</v>
      </c>
      <c r="X13" s="69">
        <f t="shared" si="26"/>
        <v>0</v>
      </c>
      <c r="Y13" s="69">
        <f t="shared" si="26"/>
        <v>0</v>
      </c>
      <c r="Z13" s="69">
        <f t="shared" si="26"/>
        <v>0</v>
      </c>
      <c r="AA13" s="69">
        <f t="shared" si="26"/>
        <v>0</v>
      </c>
      <c r="AB13" s="69">
        <f t="shared" si="26"/>
        <v>0</v>
      </c>
      <c r="AC13" s="73" t="str">
        <f t="shared" si="3"/>
        <v>-</v>
      </c>
      <c r="AD13" s="74" t="str">
        <f t="shared" si="45"/>
        <v>-</v>
      </c>
      <c r="AE13" s="253" t="str">
        <f t="shared" si="46"/>
        <v>-</v>
      </c>
      <c r="AF13" s="76" t="str">
        <f t="shared" si="47"/>
        <v>-</v>
      </c>
      <c r="AG13" s="69">
        <f t="shared" si="27"/>
        <v>0</v>
      </c>
      <c r="AH13" s="69">
        <f t="shared" si="27"/>
        <v>0</v>
      </c>
      <c r="AI13" s="69">
        <f t="shared" si="27"/>
        <v>0</v>
      </c>
      <c r="AJ13" s="69">
        <f t="shared" si="27"/>
        <v>0</v>
      </c>
      <c r="AK13" s="69">
        <f t="shared" si="27"/>
        <v>0</v>
      </c>
      <c r="AL13" s="69">
        <f t="shared" si="27"/>
        <v>0</v>
      </c>
      <c r="AM13" s="69">
        <f t="shared" si="27"/>
        <v>0</v>
      </c>
      <c r="AN13" s="69">
        <f t="shared" si="27"/>
        <v>0</v>
      </c>
      <c r="AO13" s="69">
        <f t="shared" si="27"/>
        <v>0</v>
      </c>
      <c r="AP13" s="69">
        <f t="shared" si="27"/>
        <v>0</v>
      </c>
      <c r="AQ13" s="69">
        <f t="shared" si="27"/>
        <v>0</v>
      </c>
      <c r="AR13" s="73" t="str">
        <f t="shared" si="5"/>
        <v>-</v>
      </c>
      <c r="AS13" s="74" t="str">
        <f t="shared" si="48"/>
        <v>-</v>
      </c>
      <c r="AT13" s="253" t="str">
        <f t="shared" si="49"/>
        <v>-</v>
      </c>
      <c r="AU13" s="76" t="str">
        <f t="shared" si="50"/>
        <v>-</v>
      </c>
      <c r="AV13" s="69">
        <f t="shared" si="28"/>
        <v>0</v>
      </c>
      <c r="AW13" s="69">
        <f t="shared" si="28"/>
        <v>0</v>
      </c>
      <c r="AX13" s="69">
        <f t="shared" si="28"/>
        <v>0</v>
      </c>
      <c r="AY13" s="69">
        <f t="shared" si="28"/>
        <v>0</v>
      </c>
      <c r="AZ13" s="69">
        <f t="shared" si="28"/>
        <v>0</v>
      </c>
      <c r="BA13" s="69">
        <f t="shared" si="28"/>
        <v>0</v>
      </c>
      <c r="BB13" s="69">
        <f t="shared" si="28"/>
        <v>0</v>
      </c>
      <c r="BC13" s="69">
        <f t="shared" si="28"/>
        <v>0</v>
      </c>
      <c r="BD13" s="69">
        <f t="shared" si="28"/>
        <v>0</v>
      </c>
      <c r="BE13" s="69">
        <f t="shared" si="28"/>
        <v>0</v>
      </c>
      <c r="BF13" s="69">
        <f t="shared" si="28"/>
        <v>0</v>
      </c>
      <c r="BG13" s="73" t="str">
        <f t="shared" si="7"/>
        <v>-</v>
      </c>
      <c r="BH13" s="74" t="str">
        <f t="shared" si="51"/>
        <v>-</v>
      </c>
      <c r="BI13" s="253" t="str">
        <f t="shared" si="52"/>
        <v>-</v>
      </c>
      <c r="BJ13" s="76" t="str">
        <f t="shared" si="53"/>
        <v>-</v>
      </c>
      <c r="BK13" s="69">
        <f t="shared" si="29"/>
        <v>0</v>
      </c>
      <c r="BL13" s="69">
        <f t="shared" si="29"/>
        <v>0</v>
      </c>
      <c r="BM13" s="69">
        <f t="shared" si="29"/>
        <v>0</v>
      </c>
      <c r="BN13" s="69">
        <f t="shared" si="29"/>
        <v>0</v>
      </c>
      <c r="BO13" s="69">
        <f t="shared" si="29"/>
        <v>0</v>
      </c>
      <c r="BP13" s="69">
        <f t="shared" si="29"/>
        <v>0</v>
      </c>
      <c r="BQ13" s="69">
        <f t="shared" si="29"/>
        <v>0</v>
      </c>
      <c r="BR13" s="69">
        <f t="shared" si="29"/>
        <v>0</v>
      </c>
      <c r="BS13" s="69">
        <f t="shared" si="29"/>
        <v>0</v>
      </c>
      <c r="BT13" s="69">
        <f t="shared" si="29"/>
        <v>0</v>
      </c>
      <c r="BU13" s="69">
        <f t="shared" si="29"/>
        <v>0</v>
      </c>
      <c r="BV13" s="73" t="str">
        <f t="shared" si="9"/>
        <v>-</v>
      </c>
      <c r="BW13" s="74" t="str">
        <f t="shared" si="54"/>
        <v>-</v>
      </c>
      <c r="BX13" s="253" t="str">
        <f t="shared" si="55"/>
        <v>-</v>
      </c>
      <c r="BY13" s="76" t="str">
        <f t="shared" si="56"/>
        <v>-</v>
      </c>
      <c r="BZ13" s="69">
        <f t="shared" si="30"/>
        <v>0</v>
      </c>
      <c r="CA13" s="69">
        <f t="shared" si="30"/>
        <v>0</v>
      </c>
      <c r="CB13" s="69">
        <f t="shared" si="30"/>
        <v>0</v>
      </c>
      <c r="CC13" s="69">
        <f t="shared" si="30"/>
        <v>0</v>
      </c>
      <c r="CD13" s="69">
        <f t="shared" si="30"/>
        <v>0</v>
      </c>
      <c r="CE13" s="69">
        <f t="shared" si="30"/>
        <v>0</v>
      </c>
      <c r="CF13" s="69">
        <f t="shared" si="30"/>
        <v>0</v>
      </c>
      <c r="CG13" s="69">
        <f t="shared" si="30"/>
        <v>0</v>
      </c>
      <c r="CH13" s="69">
        <f t="shared" si="30"/>
        <v>0</v>
      </c>
      <c r="CI13" s="69">
        <f t="shared" si="30"/>
        <v>0</v>
      </c>
      <c r="CJ13" s="69">
        <f t="shared" si="30"/>
        <v>0</v>
      </c>
      <c r="CK13" s="73" t="str">
        <f t="shared" si="11"/>
        <v>-</v>
      </c>
      <c r="CL13" s="74" t="str">
        <f t="shared" si="57"/>
        <v>-</v>
      </c>
      <c r="CM13" s="253" t="str">
        <f t="shared" si="58"/>
        <v>-</v>
      </c>
      <c r="CN13" s="76" t="str">
        <f t="shared" si="59"/>
        <v>-</v>
      </c>
      <c r="CO13" s="69">
        <f t="shared" si="31"/>
        <v>0</v>
      </c>
      <c r="CP13" s="69">
        <f t="shared" si="31"/>
        <v>0</v>
      </c>
      <c r="CQ13" s="69">
        <f t="shared" si="31"/>
        <v>0</v>
      </c>
      <c r="CR13" s="69">
        <f t="shared" si="31"/>
        <v>0</v>
      </c>
      <c r="CS13" s="69">
        <f t="shared" si="31"/>
        <v>0</v>
      </c>
      <c r="CT13" s="69">
        <f t="shared" si="31"/>
        <v>0</v>
      </c>
      <c r="CU13" s="69">
        <f t="shared" si="31"/>
        <v>0</v>
      </c>
      <c r="CV13" s="69">
        <f t="shared" si="31"/>
        <v>0</v>
      </c>
      <c r="CW13" s="69">
        <f t="shared" si="31"/>
        <v>0</v>
      </c>
      <c r="CX13" s="69">
        <f t="shared" si="31"/>
        <v>0</v>
      </c>
      <c r="CY13" s="69">
        <f t="shared" si="31"/>
        <v>0</v>
      </c>
      <c r="CZ13" s="73" t="str">
        <f t="shared" si="13"/>
        <v>-</v>
      </c>
      <c r="DA13" s="74" t="str">
        <f t="shared" si="60"/>
        <v>-</v>
      </c>
      <c r="DB13" s="253" t="str">
        <f t="shared" si="61"/>
        <v>-</v>
      </c>
      <c r="DC13" s="76" t="str">
        <f t="shared" si="62"/>
        <v>-</v>
      </c>
      <c r="DD13" s="69">
        <f t="shared" si="32"/>
        <v>0</v>
      </c>
      <c r="DE13" s="69">
        <f t="shared" si="32"/>
        <v>0</v>
      </c>
      <c r="DF13" s="69">
        <f t="shared" si="32"/>
        <v>0</v>
      </c>
      <c r="DG13" s="69">
        <f t="shared" si="32"/>
        <v>0</v>
      </c>
      <c r="DH13" s="69">
        <f t="shared" si="32"/>
        <v>0</v>
      </c>
      <c r="DI13" s="69">
        <f t="shared" si="32"/>
        <v>0</v>
      </c>
      <c r="DJ13" s="69">
        <f t="shared" si="32"/>
        <v>0</v>
      </c>
      <c r="DK13" s="69">
        <f t="shared" si="32"/>
        <v>0</v>
      </c>
      <c r="DL13" s="69">
        <f t="shared" si="32"/>
        <v>0</v>
      </c>
      <c r="DM13" s="69">
        <f t="shared" si="32"/>
        <v>0</v>
      </c>
      <c r="DN13" s="69">
        <f t="shared" si="32"/>
        <v>0</v>
      </c>
      <c r="DO13" s="73" t="str">
        <f t="shared" si="15"/>
        <v>-</v>
      </c>
      <c r="DP13" s="74" t="str">
        <f t="shared" si="63"/>
        <v>-</v>
      </c>
      <c r="DQ13" s="253" t="str">
        <f t="shared" si="64"/>
        <v>-</v>
      </c>
      <c r="DR13" s="76" t="str">
        <f t="shared" si="65"/>
        <v>-</v>
      </c>
      <c r="DS13" s="69">
        <f t="shared" si="33"/>
        <v>0</v>
      </c>
      <c r="DT13" s="69">
        <f t="shared" si="33"/>
        <v>0</v>
      </c>
      <c r="DU13" s="69">
        <f t="shared" si="33"/>
        <v>0</v>
      </c>
      <c r="DV13" s="69">
        <f t="shared" si="33"/>
        <v>0</v>
      </c>
      <c r="DW13" s="69">
        <f t="shared" si="33"/>
        <v>0</v>
      </c>
      <c r="DX13" s="69">
        <f t="shared" si="33"/>
        <v>0</v>
      </c>
      <c r="DY13" s="69">
        <f t="shared" si="33"/>
        <v>0</v>
      </c>
      <c r="DZ13" s="69">
        <f t="shared" si="33"/>
        <v>0</v>
      </c>
      <c r="EA13" s="69">
        <f t="shared" si="33"/>
        <v>0</v>
      </c>
      <c r="EB13" s="69">
        <f t="shared" si="33"/>
        <v>0</v>
      </c>
      <c r="EC13" s="69">
        <f t="shared" si="33"/>
        <v>0</v>
      </c>
      <c r="ED13" s="73" t="str">
        <f t="shared" si="17"/>
        <v>-</v>
      </c>
      <c r="EE13" s="74" t="str">
        <f t="shared" si="66"/>
        <v>-</v>
      </c>
      <c r="EF13" s="253" t="str">
        <f t="shared" si="67"/>
        <v>-</v>
      </c>
      <c r="EG13" s="76" t="str">
        <f t="shared" si="68"/>
        <v>-</v>
      </c>
      <c r="EH13" s="69">
        <f t="shared" si="34"/>
        <v>0</v>
      </c>
      <c r="EI13" s="69">
        <f t="shared" si="34"/>
        <v>0</v>
      </c>
      <c r="EJ13" s="69">
        <f t="shared" si="34"/>
        <v>0</v>
      </c>
      <c r="EK13" s="69">
        <f t="shared" si="34"/>
        <v>0</v>
      </c>
      <c r="EL13" s="69">
        <f t="shared" si="34"/>
        <v>0</v>
      </c>
      <c r="EM13" s="69">
        <f t="shared" si="34"/>
        <v>0</v>
      </c>
      <c r="EN13" s="69">
        <f t="shared" si="34"/>
        <v>0</v>
      </c>
      <c r="EO13" s="69">
        <f t="shared" si="34"/>
        <v>0</v>
      </c>
      <c r="EP13" s="69">
        <f t="shared" si="34"/>
        <v>0</v>
      </c>
      <c r="EQ13" s="69">
        <f t="shared" si="34"/>
        <v>0</v>
      </c>
      <c r="ER13" s="69">
        <f t="shared" si="34"/>
        <v>0</v>
      </c>
      <c r="ES13" s="73" t="str">
        <f t="shared" si="19"/>
        <v>-</v>
      </c>
      <c r="ET13" s="74" t="str">
        <f t="shared" si="69"/>
        <v>-</v>
      </c>
      <c r="EU13" s="253" t="str">
        <f t="shared" si="70"/>
        <v>-</v>
      </c>
      <c r="EV13" s="76" t="str">
        <f t="shared" si="71"/>
        <v>-</v>
      </c>
      <c r="EW13" s="69">
        <f t="shared" si="35"/>
        <v>0</v>
      </c>
      <c r="EX13" s="69">
        <f t="shared" si="35"/>
        <v>0</v>
      </c>
      <c r="EY13" s="69">
        <f t="shared" si="35"/>
        <v>0</v>
      </c>
      <c r="EZ13" s="69">
        <f t="shared" si="35"/>
        <v>0</v>
      </c>
      <c r="FA13" s="69">
        <f t="shared" si="35"/>
        <v>0</v>
      </c>
      <c r="FB13" s="69">
        <f t="shared" si="35"/>
        <v>0</v>
      </c>
      <c r="FC13" s="69">
        <f t="shared" si="35"/>
        <v>0</v>
      </c>
      <c r="FD13" s="69">
        <f t="shared" si="35"/>
        <v>0</v>
      </c>
      <c r="FE13" s="69">
        <f t="shared" si="35"/>
        <v>0</v>
      </c>
      <c r="FF13" s="69">
        <f t="shared" si="35"/>
        <v>0</v>
      </c>
      <c r="FG13" s="69">
        <f t="shared" si="35"/>
        <v>0</v>
      </c>
      <c r="FH13" s="73" t="str">
        <f t="shared" si="21"/>
        <v>-</v>
      </c>
      <c r="FI13" s="74" t="str">
        <f t="shared" si="72"/>
        <v>-</v>
      </c>
      <c r="FJ13" s="253" t="str">
        <f t="shared" si="73"/>
        <v>-</v>
      </c>
      <c r="FK13" s="76" t="str">
        <f t="shared" si="74"/>
        <v>-</v>
      </c>
      <c r="FL13" s="69">
        <f t="shared" si="36"/>
        <v>0</v>
      </c>
      <c r="FM13" s="69">
        <f t="shared" si="36"/>
        <v>0</v>
      </c>
      <c r="FN13" s="69">
        <f t="shared" si="36"/>
        <v>0</v>
      </c>
      <c r="FO13" s="69">
        <f t="shared" si="36"/>
        <v>0</v>
      </c>
      <c r="FP13" s="69">
        <f t="shared" si="36"/>
        <v>0</v>
      </c>
      <c r="FQ13" s="69">
        <f t="shared" si="36"/>
        <v>0</v>
      </c>
      <c r="FR13" s="69">
        <f t="shared" si="36"/>
        <v>0</v>
      </c>
      <c r="FS13" s="69">
        <f t="shared" si="36"/>
        <v>0</v>
      </c>
      <c r="FT13" s="69">
        <f t="shared" si="36"/>
        <v>0</v>
      </c>
      <c r="FU13" s="69">
        <f t="shared" si="36"/>
        <v>0</v>
      </c>
      <c r="FV13" s="69">
        <f t="shared" si="36"/>
        <v>0</v>
      </c>
      <c r="FW13" s="73" t="str">
        <f t="shared" si="23"/>
        <v>-</v>
      </c>
      <c r="FX13" s="74" t="str">
        <f t="shared" si="75"/>
        <v>-</v>
      </c>
      <c r="FY13" s="253" t="str">
        <f t="shared" si="76"/>
        <v>-</v>
      </c>
      <c r="FZ13" s="76" t="str">
        <f t="shared" si="77"/>
        <v>-</v>
      </c>
      <c r="GA13" s="82">
        <f t="shared" si="40"/>
        <v>0</v>
      </c>
      <c r="GB13" s="82">
        <f t="shared" si="38"/>
        <v>0</v>
      </c>
      <c r="GC13" s="82">
        <f t="shared" si="38"/>
        <v>0</v>
      </c>
      <c r="GD13" s="82">
        <f t="shared" si="38"/>
        <v>0</v>
      </c>
      <c r="GE13" s="82">
        <f t="shared" si="38"/>
        <v>0</v>
      </c>
      <c r="GF13" s="82">
        <f t="shared" si="38"/>
        <v>1</v>
      </c>
      <c r="GG13" s="82">
        <f t="shared" si="38"/>
        <v>1</v>
      </c>
      <c r="GH13" s="82">
        <f t="shared" si="38"/>
        <v>0</v>
      </c>
      <c r="GI13" s="82">
        <f t="shared" si="38"/>
        <v>6</v>
      </c>
      <c r="GJ13" s="82">
        <f t="shared" si="38"/>
        <v>1</v>
      </c>
      <c r="GK13" s="82">
        <f t="shared" si="38"/>
        <v>4</v>
      </c>
      <c r="GL13" s="83">
        <f t="shared" si="39"/>
        <v>23.076923076923077</v>
      </c>
      <c r="GM13" s="74">
        <f t="shared" si="78"/>
        <v>36</v>
      </c>
      <c r="GN13" s="253">
        <f t="shared" si="79"/>
        <v>36.012999999999998</v>
      </c>
      <c r="GO13" s="76">
        <f t="shared" si="80"/>
        <v>36</v>
      </c>
      <c r="GP13" s="77">
        <f t="shared" ca="1" si="81"/>
        <v>13</v>
      </c>
      <c r="GQ13" s="77">
        <f t="shared" ca="1" si="41"/>
        <v>0</v>
      </c>
      <c r="GR13" s="77">
        <f t="shared" ca="1" si="41"/>
        <v>0</v>
      </c>
      <c r="GS13" s="77">
        <f t="shared" ca="1" si="41"/>
        <v>0</v>
      </c>
      <c r="GT13" s="77">
        <f t="shared" ca="1" si="41"/>
        <v>0</v>
      </c>
      <c r="GU13" s="77">
        <f t="shared" ca="1" si="41"/>
        <v>0</v>
      </c>
      <c r="GV13" s="77">
        <f t="shared" ca="1" si="41"/>
        <v>0</v>
      </c>
      <c r="GW13" s="77">
        <f t="shared" ca="1" si="41"/>
        <v>0</v>
      </c>
      <c r="GX13" s="77">
        <f t="shared" ca="1" si="41"/>
        <v>0</v>
      </c>
      <c r="GY13" s="77">
        <f t="shared" ca="1" si="41"/>
        <v>0</v>
      </c>
      <c r="GZ13" s="77">
        <f t="shared" ca="1" si="41"/>
        <v>0</v>
      </c>
      <c r="HA13" s="77">
        <f t="shared" ca="1" si="41"/>
        <v>0</v>
      </c>
      <c r="HB13" s="78">
        <f t="shared" si="82"/>
        <v>13</v>
      </c>
    </row>
    <row r="14" spans="1:210">
      <c r="A14" s="70" t="s">
        <v>50</v>
      </c>
      <c r="B14" s="39" t="str">
        <f>IF(【M】エリア!$E9&lt;&gt;"",【M】エリア!$E9,"")</f>
        <v>大安禅寺 エリア</v>
      </c>
      <c r="C14" s="69">
        <f t="shared" si="25"/>
        <v>0</v>
      </c>
      <c r="D14" s="69">
        <f t="shared" si="25"/>
        <v>0</v>
      </c>
      <c r="E14" s="69">
        <f t="shared" si="25"/>
        <v>0</v>
      </c>
      <c r="F14" s="69">
        <f t="shared" si="25"/>
        <v>0</v>
      </c>
      <c r="G14" s="69">
        <f t="shared" si="25"/>
        <v>0</v>
      </c>
      <c r="H14" s="69">
        <f t="shared" si="25"/>
        <v>0</v>
      </c>
      <c r="I14" s="69">
        <f t="shared" si="25"/>
        <v>0</v>
      </c>
      <c r="J14" s="69">
        <f t="shared" si="25"/>
        <v>0</v>
      </c>
      <c r="K14" s="69">
        <f t="shared" si="25"/>
        <v>1</v>
      </c>
      <c r="L14" s="69">
        <f t="shared" si="25"/>
        <v>0</v>
      </c>
      <c r="M14" s="69">
        <f t="shared" si="25"/>
        <v>0</v>
      </c>
      <c r="N14" s="73">
        <f t="shared" si="1"/>
        <v>0</v>
      </c>
      <c r="O14" s="74">
        <f t="shared" si="42"/>
        <v>50</v>
      </c>
      <c r="P14" s="253">
        <f t="shared" si="43"/>
        <v>50.014000000000003</v>
      </c>
      <c r="Q14" s="76">
        <f t="shared" si="44"/>
        <v>50</v>
      </c>
      <c r="R14" s="69">
        <f t="shared" si="26"/>
        <v>0</v>
      </c>
      <c r="S14" s="69">
        <f t="shared" si="26"/>
        <v>0</v>
      </c>
      <c r="T14" s="69">
        <f t="shared" si="26"/>
        <v>0</v>
      </c>
      <c r="U14" s="69">
        <f t="shared" si="26"/>
        <v>0</v>
      </c>
      <c r="V14" s="69">
        <f t="shared" si="26"/>
        <v>0</v>
      </c>
      <c r="W14" s="69">
        <f t="shared" si="26"/>
        <v>0</v>
      </c>
      <c r="X14" s="69">
        <f t="shared" si="26"/>
        <v>0</v>
      </c>
      <c r="Y14" s="69">
        <f t="shared" si="26"/>
        <v>0</v>
      </c>
      <c r="Z14" s="69">
        <f t="shared" si="26"/>
        <v>0</v>
      </c>
      <c r="AA14" s="69">
        <f t="shared" si="26"/>
        <v>0</v>
      </c>
      <c r="AB14" s="69">
        <f t="shared" si="26"/>
        <v>0</v>
      </c>
      <c r="AC14" s="73" t="str">
        <f t="shared" si="3"/>
        <v>-</v>
      </c>
      <c r="AD14" s="74" t="str">
        <f t="shared" si="45"/>
        <v>-</v>
      </c>
      <c r="AE14" s="253" t="str">
        <f t="shared" si="46"/>
        <v>-</v>
      </c>
      <c r="AF14" s="76" t="str">
        <f t="shared" si="47"/>
        <v>-</v>
      </c>
      <c r="AG14" s="69">
        <f t="shared" si="27"/>
        <v>0</v>
      </c>
      <c r="AH14" s="69">
        <f t="shared" si="27"/>
        <v>0</v>
      </c>
      <c r="AI14" s="69">
        <f t="shared" si="27"/>
        <v>0</v>
      </c>
      <c r="AJ14" s="69">
        <f t="shared" si="27"/>
        <v>0</v>
      </c>
      <c r="AK14" s="69">
        <f t="shared" si="27"/>
        <v>0</v>
      </c>
      <c r="AL14" s="69">
        <f t="shared" si="27"/>
        <v>0</v>
      </c>
      <c r="AM14" s="69">
        <f t="shared" si="27"/>
        <v>0</v>
      </c>
      <c r="AN14" s="69">
        <f t="shared" si="27"/>
        <v>0</v>
      </c>
      <c r="AO14" s="69">
        <f t="shared" si="27"/>
        <v>0</v>
      </c>
      <c r="AP14" s="69">
        <f t="shared" si="27"/>
        <v>0</v>
      </c>
      <c r="AQ14" s="69">
        <f t="shared" si="27"/>
        <v>0</v>
      </c>
      <c r="AR14" s="73" t="str">
        <f t="shared" si="5"/>
        <v>-</v>
      </c>
      <c r="AS14" s="74" t="str">
        <f t="shared" si="48"/>
        <v>-</v>
      </c>
      <c r="AT14" s="253" t="str">
        <f t="shared" si="49"/>
        <v>-</v>
      </c>
      <c r="AU14" s="76" t="str">
        <f t="shared" si="50"/>
        <v>-</v>
      </c>
      <c r="AV14" s="69">
        <f t="shared" si="28"/>
        <v>0</v>
      </c>
      <c r="AW14" s="69">
        <f t="shared" si="28"/>
        <v>0</v>
      </c>
      <c r="AX14" s="69">
        <f t="shared" si="28"/>
        <v>0</v>
      </c>
      <c r="AY14" s="69">
        <f t="shared" si="28"/>
        <v>0</v>
      </c>
      <c r="AZ14" s="69">
        <f t="shared" si="28"/>
        <v>0</v>
      </c>
      <c r="BA14" s="69">
        <f t="shared" si="28"/>
        <v>0</v>
      </c>
      <c r="BB14" s="69">
        <f t="shared" si="28"/>
        <v>0</v>
      </c>
      <c r="BC14" s="69">
        <f t="shared" si="28"/>
        <v>0</v>
      </c>
      <c r="BD14" s="69">
        <f t="shared" si="28"/>
        <v>0</v>
      </c>
      <c r="BE14" s="69">
        <f t="shared" si="28"/>
        <v>0</v>
      </c>
      <c r="BF14" s="69">
        <f t="shared" si="28"/>
        <v>0</v>
      </c>
      <c r="BG14" s="73" t="str">
        <f t="shared" si="7"/>
        <v>-</v>
      </c>
      <c r="BH14" s="74" t="str">
        <f t="shared" si="51"/>
        <v>-</v>
      </c>
      <c r="BI14" s="253" t="str">
        <f t="shared" si="52"/>
        <v>-</v>
      </c>
      <c r="BJ14" s="76" t="str">
        <f t="shared" si="53"/>
        <v>-</v>
      </c>
      <c r="BK14" s="69">
        <f t="shared" si="29"/>
        <v>0</v>
      </c>
      <c r="BL14" s="69">
        <f t="shared" si="29"/>
        <v>0</v>
      </c>
      <c r="BM14" s="69">
        <f t="shared" si="29"/>
        <v>0</v>
      </c>
      <c r="BN14" s="69">
        <f t="shared" si="29"/>
        <v>0</v>
      </c>
      <c r="BO14" s="69">
        <f t="shared" si="29"/>
        <v>0</v>
      </c>
      <c r="BP14" s="69">
        <f t="shared" si="29"/>
        <v>0</v>
      </c>
      <c r="BQ14" s="69">
        <f t="shared" si="29"/>
        <v>0</v>
      </c>
      <c r="BR14" s="69">
        <f t="shared" si="29"/>
        <v>0</v>
      </c>
      <c r="BS14" s="69">
        <f t="shared" si="29"/>
        <v>0</v>
      </c>
      <c r="BT14" s="69">
        <f t="shared" si="29"/>
        <v>0</v>
      </c>
      <c r="BU14" s="69">
        <f t="shared" si="29"/>
        <v>0</v>
      </c>
      <c r="BV14" s="73" t="str">
        <f t="shared" si="9"/>
        <v>-</v>
      </c>
      <c r="BW14" s="74" t="str">
        <f t="shared" si="54"/>
        <v>-</v>
      </c>
      <c r="BX14" s="253" t="str">
        <f t="shared" si="55"/>
        <v>-</v>
      </c>
      <c r="BY14" s="76" t="str">
        <f t="shared" si="56"/>
        <v>-</v>
      </c>
      <c r="BZ14" s="69">
        <f t="shared" si="30"/>
        <v>0</v>
      </c>
      <c r="CA14" s="69">
        <f t="shared" si="30"/>
        <v>0</v>
      </c>
      <c r="CB14" s="69">
        <f t="shared" si="30"/>
        <v>0</v>
      </c>
      <c r="CC14" s="69">
        <f t="shared" si="30"/>
        <v>0</v>
      </c>
      <c r="CD14" s="69">
        <f t="shared" si="30"/>
        <v>0</v>
      </c>
      <c r="CE14" s="69">
        <f t="shared" si="30"/>
        <v>0</v>
      </c>
      <c r="CF14" s="69">
        <f t="shared" si="30"/>
        <v>0</v>
      </c>
      <c r="CG14" s="69">
        <f t="shared" si="30"/>
        <v>0</v>
      </c>
      <c r="CH14" s="69">
        <f t="shared" si="30"/>
        <v>0</v>
      </c>
      <c r="CI14" s="69">
        <f t="shared" si="30"/>
        <v>0</v>
      </c>
      <c r="CJ14" s="69">
        <f t="shared" si="30"/>
        <v>0</v>
      </c>
      <c r="CK14" s="73" t="str">
        <f t="shared" si="11"/>
        <v>-</v>
      </c>
      <c r="CL14" s="74" t="str">
        <f t="shared" si="57"/>
        <v>-</v>
      </c>
      <c r="CM14" s="253" t="str">
        <f t="shared" si="58"/>
        <v>-</v>
      </c>
      <c r="CN14" s="76" t="str">
        <f t="shared" si="59"/>
        <v>-</v>
      </c>
      <c r="CO14" s="69">
        <f t="shared" si="31"/>
        <v>0</v>
      </c>
      <c r="CP14" s="69">
        <f t="shared" si="31"/>
        <v>0</v>
      </c>
      <c r="CQ14" s="69">
        <f t="shared" si="31"/>
        <v>0</v>
      </c>
      <c r="CR14" s="69">
        <f t="shared" si="31"/>
        <v>0</v>
      </c>
      <c r="CS14" s="69">
        <f t="shared" si="31"/>
        <v>0</v>
      </c>
      <c r="CT14" s="69">
        <f t="shared" si="31"/>
        <v>0</v>
      </c>
      <c r="CU14" s="69">
        <f t="shared" si="31"/>
        <v>0</v>
      </c>
      <c r="CV14" s="69">
        <f t="shared" si="31"/>
        <v>0</v>
      </c>
      <c r="CW14" s="69">
        <f t="shared" si="31"/>
        <v>0</v>
      </c>
      <c r="CX14" s="69">
        <f t="shared" si="31"/>
        <v>0</v>
      </c>
      <c r="CY14" s="69">
        <f t="shared" si="31"/>
        <v>0</v>
      </c>
      <c r="CZ14" s="73" t="str">
        <f t="shared" si="13"/>
        <v>-</v>
      </c>
      <c r="DA14" s="74" t="str">
        <f t="shared" si="60"/>
        <v>-</v>
      </c>
      <c r="DB14" s="253" t="str">
        <f t="shared" si="61"/>
        <v>-</v>
      </c>
      <c r="DC14" s="76" t="str">
        <f t="shared" si="62"/>
        <v>-</v>
      </c>
      <c r="DD14" s="69">
        <f t="shared" si="32"/>
        <v>0</v>
      </c>
      <c r="DE14" s="69">
        <f t="shared" si="32"/>
        <v>0</v>
      </c>
      <c r="DF14" s="69">
        <f t="shared" si="32"/>
        <v>0</v>
      </c>
      <c r="DG14" s="69">
        <f t="shared" si="32"/>
        <v>0</v>
      </c>
      <c r="DH14" s="69">
        <f t="shared" si="32"/>
        <v>0</v>
      </c>
      <c r="DI14" s="69">
        <f t="shared" si="32"/>
        <v>0</v>
      </c>
      <c r="DJ14" s="69">
        <f t="shared" si="32"/>
        <v>0</v>
      </c>
      <c r="DK14" s="69">
        <f t="shared" si="32"/>
        <v>0</v>
      </c>
      <c r="DL14" s="69">
        <f t="shared" si="32"/>
        <v>0</v>
      </c>
      <c r="DM14" s="69">
        <f t="shared" si="32"/>
        <v>0</v>
      </c>
      <c r="DN14" s="69">
        <f t="shared" si="32"/>
        <v>0</v>
      </c>
      <c r="DO14" s="73" t="str">
        <f t="shared" si="15"/>
        <v>-</v>
      </c>
      <c r="DP14" s="74" t="str">
        <f t="shared" si="63"/>
        <v>-</v>
      </c>
      <c r="DQ14" s="253" t="str">
        <f t="shared" si="64"/>
        <v>-</v>
      </c>
      <c r="DR14" s="76" t="str">
        <f t="shared" si="65"/>
        <v>-</v>
      </c>
      <c r="DS14" s="69">
        <f t="shared" si="33"/>
        <v>0</v>
      </c>
      <c r="DT14" s="69">
        <f t="shared" si="33"/>
        <v>0</v>
      </c>
      <c r="DU14" s="69">
        <f t="shared" si="33"/>
        <v>0</v>
      </c>
      <c r="DV14" s="69">
        <f t="shared" si="33"/>
        <v>0</v>
      </c>
      <c r="DW14" s="69">
        <f t="shared" si="33"/>
        <v>0</v>
      </c>
      <c r="DX14" s="69">
        <f t="shared" si="33"/>
        <v>0</v>
      </c>
      <c r="DY14" s="69">
        <f t="shared" si="33"/>
        <v>0</v>
      </c>
      <c r="DZ14" s="69">
        <f t="shared" si="33"/>
        <v>0</v>
      </c>
      <c r="EA14" s="69">
        <f t="shared" si="33"/>
        <v>0</v>
      </c>
      <c r="EB14" s="69">
        <f t="shared" si="33"/>
        <v>0</v>
      </c>
      <c r="EC14" s="69">
        <f t="shared" si="33"/>
        <v>0</v>
      </c>
      <c r="ED14" s="73" t="str">
        <f t="shared" si="17"/>
        <v>-</v>
      </c>
      <c r="EE14" s="74" t="str">
        <f t="shared" si="66"/>
        <v>-</v>
      </c>
      <c r="EF14" s="253" t="str">
        <f t="shared" si="67"/>
        <v>-</v>
      </c>
      <c r="EG14" s="76" t="str">
        <f t="shared" si="68"/>
        <v>-</v>
      </c>
      <c r="EH14" s="69">
        <f t="shared" si="34"/>
        <v>0</v>
      </c>
      <c r="EI14" s="69">
        <f t="shared" si="34"/>
        <v>0</v>
      </c>
      <c r="EJ14" s="69">
        <f t="shared" si="34"/>
        <v>0</v>
      </c>
      <c r="EK14" s="69">
        <f t="shared" si="34"/>
        <v>0</v>
      </c>
      <c r="EL14" s="69">
        <f t="shared" si="34"/>
        <v>0</v>
      </c>
      <c r="EM14" s="69">
        <f t="shared" si="34"/>
        <v>0</v>
      </c>
      <c r="EN14" s="69">
        <f t="shared" si="34"/>
        <v>0</v>
      </c>
      <c r="EO14" s="69">
        <f t="shared" si="34"/>
        <v>0</v>
      </c>
      <c r="EP14" s="69">
        <f t="shared" si="34"/>
        <v>0</v>
      </c>
      <c r="EQ14" s="69">
        <f t="shared" si="34"/>
        <v>0</v>
      </c>
      <c r="ER14" s="69">
        <f t="shared" si="34"/>
        <v>0</v>
      </c>
      <c r="ES14" s="73" t="str">
        <f t="shared" si="19"/>
        <v>-</v>
      </c>
      <c r="ET14" s="74" t="str">
        <f t="shared" si="69"/>
        <v>-</v>
      </c>
      <c r="EU14" s="253" t="str">
        <f t="shared" si="70"/>
        <v>-</v>
      </c>
      <c r="EV14" s="76" t="str">
        <f t="shared" si="71"/>
        <v>-</v>
      </c>
      <c r="EW14" s="69">
        <f t="shared" si="35"/>
        <v>0</v>
      </c>
      <c r="EX14" s="69">
        <f t="shared" si="35"/>
        <v>0</v>
      </c>
      <c r="EY14" s="69">
        <f t="shared" si="35"/>
        <v>0</v>
      </c>
      <c r="EZ14" s="69">
        <f t="shared" si="35"/>
        <v>0</v>
      </c>
      <c r="FA14" s="69">
        <f t="shared" si="35"/>
        <v>0</v>
      </c>
      <c r="FB14" s="69">
        <f t="shared" si="35"/>
        <v>0</v>
      </c>
      <c r="FC14" s="69">
        <f t="shared" si="35"/>
        <v>0</v>
      </c>
      <c r="FD14" s="69">
        <f t="shared" si="35"/>
        <v>0</v>
      </c>
      <c r="FE14" s="69">
        <f t="shared" si="35"/>
        <v>0</v>
      </c>
      <c r="FF14" s="69">
        <f t="shared" si="35"/>
        <v>0</v>
      </c>
      <c r="FG14" s="69">
        <f t="shared" si="35"/>
        <v>0</v>
      </c>
      <c r="FH14" s="73" t="str">
        <f t="shared" si="21"/>
        <v>-</v>
      </c>
      <c r="FI14" s="74" t="str">
        <f t="shared" si="72"/>
        <v>-</v>
      </c>
      <c r="FJ14" s="253" t="str">
        <f t="shared" si="73"/>
        <v>-</v>
      </c>
      <c r="FK14" s="76" t="str">
        <f t="shared" si="74"/>
        <v>-</v>
      </c>
      <c r="FL14" s="69">
        <f t="shared" si="36"/>
        <v>0</v>
      </c>
      <c r="FM14" s="69">
        <f t="shared" si="36"/>
        <v>0</v>
      </c>
      <c r="FN14" s="69">
        <f t="shared" si="36"/>
        <v>0</v>
      </c>
      <c r="FO14" s="69">
        <f t="shared" si="36"/>
        <v>0</v>
      </c>
      <c r="FP14" s="69">
        <f t="shared" si="36"/>
        <v>0</v>
      </c>
      <c r="FQ14" s="69">
        <f t="shared" si="36"/>
        <v>0</v>
      </c>
      <c r="FR14" s="69">
        <f t="shared" si="36"/>
        <v>0</v>
      </c>
      <c r="FS14" s="69">
        <f t="shared" si="36"/>
        <v>0</v>
      </c>
      <c r="FT14" s="69">
        <f t="shared" si="36"/>
        <v>0</v>
      </c>
      <c r="FU14" s="69">
        <f t="shared" si="36"/>
        <v>0</v>
      </c>
      <c r="FV14" s="69">
        <f t="shared" si="36"/>
        <v>0</v>
      </c>
      <c r="FW14" s="73" t="str">
        <f t="shared" si="23"/>
        <v>-</v>
      </c>
      <c r="FX14" s="74" t="str">
        <f t="shared" si="75"/>
        <v>-</v>
      </c>
      <c r="FY14" s="253" t="str">
        <f t="shared" si="76"/>
        <v>-</v>
      </c>
      <c r="FZ14" s="76" t="str">
        <f t="shared" si="77"/>
        <v>-</v>
      </c>
      <c r="GA14" s="82">
        <f t="shared" si="40"/>
        <v>0</v>
      </c>
      <c r="GB14" s="82">
        <f t="shared" si="38"/>
        <v>0</v>
      </c>
      <c r="GC14" s="82">
        <f t="shared" si="38"/>
        <v>0</v>
      </c>
      <c r="GD14" s="82">
        <f t="shared" si="38"/>
        <v>0</v>
      </c>
      <c r="GE14" s="82">
        <f t="shared" si="38"/>
        <v>0</v>
      </c>
      <c r="GF14" s="82">
        <f t="shared" si="38"/>
        <v>0</v>
      </c>
      <c r="GG14" s="82">
        <f t="shared" si="38"/>
        <v>0</v>
      </c>
      <c r="GH14" s="82">
        <f t="shared" si="38"/>
        <v>0</v>
      </c>
      <c r="GI14" s="82">
        <f t="shared" si="38"/>
        <v>1</v>
      </c>
      <c r="GJ14" s="82">
        <f t="shared" si="38"/>
        <v>0</v>
      </c>
      <c r="GK14" s="82">
        <f t="shared" si="38"/>
        <v>0</v>
      </c>
      <c r="GL14" s="83">
        <f t="shared" si="39"/>
        <v>0</v>
      </c>
      <c r="GM14" s="74">
        <f t="shared" si="78"/>
        <v>50</v>
      </c>
      <c r="GN14" s="253">
        <f t="shared" si="79"/>
        <v>50.014000000000003</v>
      </c>
      <c r="GO14" s="76">
        <f t="shared" si="80"/>
        <v>50</v>
      </c>
      <c r="GP14" s="77">
        <f t="shared" ca="1" si="81"/>
        <v>1</v>
      </c>
      <c r="GQ14" s="77">
        <f t="shared" ca="1" si="41"/>
        <v>0</v>
      </c>
      <c r="GR14" s="77">
        <f t="shared" ca="1" si="41"/>
        <v>0</v>
      </c>
      <c r="GS14" s="77">
        <f t="shared" ca="1" si="41"/>
        <v>0</v>
      </c>
      <c r="GT14" s="77">
        <f t="shared" ca="1" si="41"/>
        <v>0</v>
      </c>
      <c r="GU14" s="77">
        <f t="shared" ca="1" si="41"/>
        <v>0</v>
      </c>
      <c r="GV14" s="77">
        <f t="shared" ca="1" si="41"/>
        <v>0</v>
      </c>
      <c r="GW14" s="77">
        <f t="shared" ca="1" si="41"/>
        <v>0</v>
      </c>
      <c r="GX14" s="77">
        <f t="shared" ca="1" si="41"/>
        <v>0</v>
      </c>
      <c r="GY14" s="77">
        <f t="shared" ca="1" si="41"/>
        <v>0</v>
      </c>
      <c r="GZ14" s="77">
        <f t="shared" ca="1" si="41"/>
        <v>0</v>
      </c>
      <c r="HA14" s="77">
        <f t="shared" ca="1" si="41"/>
        <v>0</v>
      </c>
      <c r="HB14" s="78">
        <f t="shared" si="82"/>
        <v>1</v>
      </c>
    </row>
    <row r="15" spans="1:210">
      <c r="A15" s="70" t="s">
        <v>50</v>
      </c>
      <c r="B15" s="39" t="str">
        <f>IF(【M】エリア!$E10&lt;&gt;"",【M】エリア!$E10,"")</f>
        <v>三国湊 エリア</v>
      </c>
      <c r="C15" s="69">
        <f t="shared" ref="C15:M24" si="83">IF($B15="", "",
COUNTIFS(
    INDEX(rawデータ範囲, , MATCH($A15,表頭範囲, 0)), $B15,
    INDEX(rawデータ範囲, , MATCH($M$1,表頭範囲, 0)),C$2,
    INDEX(rawデータ範囲, , MATCH($N$3,表頭範囲, 0)),C$3
)
)</f>
        <v>0</v>
      </c>
      <c r="D15" s="69">
        <f t="shared" si="83"/>
        <v>0</v>
      </c>
      <c r="E15" s="69">
        <f t="shared" si="83"/>
        <v>0</v>
      </c>
      <c r="F15" s="69">
        <f t="shared" si="83"/>
        <v>1</v>
      </c>
      <c r="G15" s="69">
        <f t="shared" si="83"/>
        <v>0</v>
      </c>
      <c r="H15" s="69">
        <f t="shared" si="83"/>
        <v>1</v>
      </c>
      <c r="I15" s="69">
        <f t="shared" si="83"/>
        <v>0</v>
      </c>
      <c r="J15" s="69">
        <f t="shared" si="83"/>
        <v>3</v>
      </c>
      <c r="K15" s="69">
        <f t="shared" si="83"/>
        <v>5</v>
      </c>
      <c r="L15" s="69">
        <f t="shared" si="83"/>
        <v>1</v>
      </c>
      <c r="M15" s="69">
        <f t="shared" si="83"/>
        <v>4</v>
      </c>
      <c r="N15" s="73">
        <f t="shared" si="1"/>
        <v>20</v>
      </c>
      <c r="O15" s="74">
        <f t="shared" si="42"/>
        <v>38</v>
      </c>
      <c r="P15" s="253">
        <f t="shared" si="43"/>
        <v>38.015000000000001</v>
      </c>
      <c r="Q15" s="76">
        <f t="shared" si="44"/>
        <v>38</v>
      </c>
      <c r="R15" s="69">
        <f t="shared" ref="R15:AB24" si="84">IF($B15="", "",
COUNTIFS(
    INDEX(rawデータ範囲, , MATCH($A15,表頭範囲, 0)), $B15,
    INDEX(rawデータ範囲, , MATCH($M$1,表頭範囲, 0)),R$2,
    INDEX(rawデータ範囲, , MATCH($N$3,表頭範囲, 0)),R$3
)
)</f>
        <v>0</v>
      </c>
      <c r="S15" s="69">
        <f t="shared" si="84"/>
        <v>0</v>
      </c>
      <c r="T15" s="69">
        <f t="shared" si="84"/>
        <v>0</v>
      </c>
      <c r="U15" s="69">
        <f t="shared" si="84"/>
        <v>0</v>
      </c>
      <c r="V15" s="69">
        <f t="shared" si="84"/>
        <v>0</v>
      </c>
      <c r="W15" s="69">
        <f t="shared" si="84"/>
        <v>0</v>
      </c>
      <c r="X15" s="69">
        <f t="shared" si="84"/>
        <v>0</v>
      </c>
      <c r="Y15" s="69">
        <f t="shared" si="84"/>
        <v>0</v>
      </c>
      <c r="Z15" s="69">
        <f t="shared" si="84"/>
        <v>0</v>
      </c>
      <c r="AA15" s="69">
        <f t="shared" si="84"/>
        <v>0</v>
      </c>
      <c r="AB15" s="69">
        <f t="shared" si="84"/>
        <v>0</v>
      </c>
      <c r="AC15" s="73" t="str">
        <f t="shared" si="3"/>
        <v>-</v>
      </c>
      <c r="AD15" s="74" t="str">
        <f t="shared" si="45"/>
        <v>-</v>
      </c>
      <c r="AE15" s="253" t="str">
        <f t="shared" si="46"/>
        <v>-</v>
      </c>
      <c r="AF15" s="76" t="str">
        <f t="shared" si="47"/>
        <v>-</v>
      </c>
      <c r="AG15" s="69">
        <f t="shared" ref="AG15:AQ24" si="85">IF($B15="", "",
COUNTIFS(
    INDEX(rawデータ範囲, , MATCH($A15,表頭範囲, 0)), $B15,
    INDEX(rawデータ範囲, , MATCH($M$1,表頭範囲, 0)),AG$2,
    INDEX(rawデータ範囲, , MATCH($N$3,表頭範囲, 0)),AG$3
)
)</f>
        <v>0</v>
      </c>
      <c r="AH15" s="69">
        <f t="shared" si="85"/>
        <v>0</v>
      </c>
      <c r="AI15" s="69">
        <f t="shared" si="85"/>
        <v>0</v>
      </c>
      <c r="AJ15" s="69">
        <f t="shared" si="85"/>
        <v>0</v>
      </c>
      <c r="AK15" s="69">
        <f t="shared" si="85"/>
        <v>0</v>
      </c>
      <c r="AL15" s="69">
        <f t="shared" si="85"/>
        <v>0</v>
      </c>
      <c r="AM15" s="69">
        <f t="shared" si="85"/>
        <v>0</v>
      </c>
      <c r="AN15" s="69">
        <f t="shared" si="85"/>
        <v>0</v>
      </c>
      <c r="AO15" s="69">
        <f t="shared" si="85"/>
        <v>0</v>
      </c>
      <c r="AP15" s="69">
        <f t="shared" si="85"/>
        <v>0</v>
      </c>
      <c r="AQ15" s="69">
        <f t="shared" si="85"/>
        <v>0</v>
      </c>
      <c r="AR15" s="73" t="str">
        <f t="shared" si="5"/>
        <v>-</v>
      </c>
      <c r="AS15" s="74" t="str">
        <f t="shared" si="48"/>
        <v>-</v>
      </c>
      <c r="AT15" s="253" t="str">
        <f t="shared" si="49"/>
        <v>-</v>
      </c>
      <c r="AU15" s="76" t="str">
        <f t="shared" si="50"/>
        <v>-</v>
      </c>
      <c r="AV15" s="69">
        <f t="shared" ref="AV15:BF24" si="86">IF($B15="", "",
COUNTIFS(
    INDEX(rawデータ範囲, , MATCH($A15,表頭範囲, 0)), $B15,
    INDEX(rawデータ範囲, , MATCH($M$1,表頭範囲, 0)),AV$2,
    INDEX(rawデータ範囲, , MATCH($N$3,表頭範囲, 0)),AV$3
)
)</f>
        <v>0</v>
      </c>
      <c r="AW15" s="69">
        <f t="shared" si="86"/>
        <v>0</v>
      </c>
      <c r="AX15" s="69">
        <f t="shared" si="86"/>
        <v>0</v>
      </c>
      <c r="AY15" s="69">
        <f t="shared" si="86"/>
        <v>0</v>
      </c>
      <c r="AZ15" s="69">
        <f t="shared" si="86"/>
        <v>0</v>
      </c>
      <c r="BA15" s="69">
        <f t="shared" si="86"/>
        <v>0</v>
      </c>
      <c r="BB15" s="69">
        <f t="shared" si="86"/>
        <v>0</v>
      </c>
      <c r="BC15" s="69">
        <f t="shared" si="86"/>
        <v>0</v>
      </c>
      <c r="BD15" s="69">
        <f t="shared" si="86"/>
        <v>0</v>
      </c>
      <c r="BE15" s="69">
        <f t="shared" si="86"/>
        <v>0</v>
      </c>
      <c r="BF15" s="69">
        <f t="shared" si="86"/>
        <v>0</v>
      </c>
      <c r="BG15" s="73" t="str">
        <f t="shared" si="7"/>
        <v>-</v>
      </c>
      <c r="BH15" s="74" t="str">
        <f t="shared" si="51"/>
        <v>-</v>
      </c>
      <c r="BI15" s="253" t="str">
        <f t="shared" si="52"/>
        <v>-</v>
      </c>
      <c r="BJ15" s="76" t="str">
        <f t="shared" si="53"/>
        <v>-</v>
      </c>
      <c r="BK15" s="69">
        <f t="shared" ref="BK15:BU24" si="87">IF($B15="", "",
COUNTIFS(
    INDEX(rawデータ範囲, , MATCH($A15,表頭範囲, 0)), $B15,
    INDEX(rawデータ範囲, , MATCH($M$1,表頭範囲, 0)),BK$2,
    INDEX(rawデータ範囲, , MATCH($N$3,表頭範囲, 0)),BK$3
)
)</f>
        <v>0</v>
      </c>
      <c r="BL15" s="69">
        <f t="shared" si="87"/>
        <v>0</v>
      </c>
      <c r="BM15" s="69">
        <f t="shared" si="87"/>
        <v>0</v>
      </c>
      <c r="BN15" s="69">
        <f t="shared" si="87"/>
        <v>0</v>
      </c>
      <c r="BO15" s="69">
        <f t="shared" si="87"/>
        <v>0</v>
      </c>
      <c r="BP15" s="69">
        <f t="shared" si="87"/>
        <v>0</v>
      </c>
      <c r="BQ15" s="69">
        <f t="shared" si="87"/>
        <v>0</v>
      </c>
      <c r="BR15" s="69">
        <f t="shared" si="87"/>
        <v>0</v>
      </c>
      <c r="BS15" s="69">
        <f t="shared" si="87"/>
        <v>0</v>
      </c>
      <c r="BT15" s="69">
        <f t="shared" si="87"/>
        <v>0</v>
      </c>
      <c r="BU15" s="69">
        <f t="shared" si="87"/>
        <v>0</v>
      </c>
      <c r="BV15" s="73" t="str">
        <f t="shared" si="9"/>
        <v>-</v>
      </c>
      <c r="BW15" s="74" t="str">
        <f t="shared" si="54"/>
        <v>-</v>
      </c>
      <c r="BX15" s="253" t="str">
        <f t="shared" si="55"/>
        <v>-</v>
      </c>
      <c r="BY15" s="76" t="str">
        <f t="shared" si="56"/>
        <v>-</v>
      </c>
      <c r="BZ15" s="69">
        <f t="shared" ref="BZ15:CJ24" si="88">IF($B15="", "",
COUNTIFS(
    INDEX(rawデータ範囲, , MATCH($A15,表頭範囲, 0)), $B15,
    INDEX(rawデータ範囲, , MATCH($M$1,表頭範囲, 0)),BZ$2,
    INDEX(rawデータ範囲, , MATCH($N$3,表頭範囲, 0)),BZ$3
)
)</f>
        <v>0</v>
      </c>
      <c r="CA15" s="69">
        <f t="shared" si="88"/>
        <v>0</v>
      </c>
      <c r="CB15" s="69">
        <f t="shared" si="88"/>
        <v>0</v>
      </c>
      <c r="CC15" s="69">
        <f t="shared" si="88"/>
        <v>0</v>
      </c>
      <c r="CD15" s="69">
        <f t="shared" si="88"/>
        <v>0</v>
      </c>
      <c r="CE15" s="69">
        <f t="shared" si="88"/>
        <v>0</v>
      </c>
      <c r="CF15" s="69">
        <f t="shared" si="88"/>
        <v>0</v>
      </c>
      <c r="CG15" s="69">
        <f t="shared" si="88"/>
        <v>0</v>
      </c>
      <c r="CH15" s="69">
        <f t="shared" si="88"/>
        <v>0</v>
      </c>
      <c r="CI15" s="69">
        <f t="shared" si="88"/>
        <v>0</v>
      </c>
      <c r="CJ15" s="69">
        <f t="shared" si="88"/>
        <v>0</v>
      </c>
      <c r="CK15" s="73" t="str">
        <f t="shared" si="11"/>
        <v>-</v>
      </c>
      <c r="CL15" s="74" t="str">
        <f t="shared" si="57"/>
        <v>-</v>
      </c>
      <c r="CM15" s="253" t="str">
        <f t="shared" si="58"/>
        <v>-</v>
      </c>
      <c r="CN15" s="76" t="str">
        <f t="shared" si="59"/>
        <v>-</v>
      </c>
      <c r="CO15" s="69">
        <f t="shared" ref="CO15:CY24" si="89">IF($B15="", "",
COUNTIFS(
    INDEX(rawデータ範囲, , MATCH($A15,表頭範囲, 0)), $B15,
    INDEX(rawデータ範囲, , MATCH($M$1,表頭範囲, 0)),CO$2,
    INDEX(rawデータ範囲, , MATCH($N$3,表頭範囲, 0)),CO$3
)
)</f>
        <v>0</v>
      </c>
      <c r="CP15" s="69">
        <f t="shared" si="89"/>
        <v>0</v>
      </c>
      <c r="CQ15" s="69">
        <f t="shared" si="89"/>
        <v>0</v>
      </c>
      <c r="CR15" s="69">
        <f t="shared" si="89"/>
        <v>0</v>
      </c>
      <c r="CS15" s="69">
        <f t="shared" si="89"/>
        <v>0</v>
      </c>
      <c r="CT15" s="69">
        <f t="shared" si="89"/>
        <v>0</v>
      </c>
      <c r="CU15" s="69">
        <f t="shared" si="89"/>
        <v>0</v>
      </c>
      <c r="CV15" s="69">
        <f t="shared" si="89"/>
        <v>0</v>
      </c>
      <c r="CW15" s="69">
        <f t="shared" si="89"/>
        <v>0</v>
      </c>
      <c r="CX15" s="69">
        <f t="shared" si="89"/>
        <v>0</v>
      </c>
      <c r="CY15" s="69">
        <f t="shared" si="89"/>
        <v>0</v>
      </c>
      <c r="CZ15" s="73" t="str">
        <f t="shared" si="13"/>
        <v>-</v>
      </c>
      <c r="DA15" s="74" t="str">
        <f t="shared" si="60"/>
        <v>-</v>
      </c>
      <c r="DB15" s="253" t="str">
        <f t="shared" si="61"/>
        <v>-</v>
      </c>
      <c r="DC15" s="76" t="str">
        <f t="shared" si="62"/>
        <v>-</v>
      </c>
      <c r="DD15" s="69">
        <f t="shared" ref="DD15:DN24" si="90">IF($B15="", "",
COUNTIFS(
    INDEX(rawデータ範囲, , MATCH($A15,表頭範囲, 0)), $B15,
    INDEX(rawデータ範囲, , MATCH($M$1,表頭範囲, 0)),DD$2,
    INDEX(rawデータ範囲, , MATCH($N$3,表頭範囲, 0)),DD$3
)
)</f>
        <v>0</v>
      </c>
      <c r="DE15" s="69">
        <f t="shared" si="90"/>
        <v>0</v>
      </c>
      <c r="DF15" s="69">
        <f t="shared" si="90"/>
        <v>0</v>
      </c>
      <c r="DG15" s="69">
        <f t="shared" si="90"/>
        <v>0</v>
      </c>
      <c r="DH15" s="69">
        <f t="shared" si="90"/>
        <v>0</v>
      </c>
      <c r="DI15" s="69">
        <f t="shared" si="90"/>
        <v>0</v>
      </c>
      <c r="DJ15" s="69">
        <f t="shared" si="90"/>
        <v>0</v>
      </c>
      <c r="DK15" s="69">
        <f t="shared" si="90"/>
        <v>0</v>
      </c>
      <c r="DL15" s="69">
        <f t="shared" si="90"/>
        <v>0</v>
      </c>
      <c r="DM15" s="69">
        <f t="shared" si="90"/>
        <v>0</v>
      </c>
      <c r="DN15" s="69">
        <f t="shared" si="90"/>
        <v>0</v>
      </c>
      <c r="DO15" s="73" t="str">
        <f t="shared" si="15"/>
        <v>-</v>
      </c>
      <c r="DP15" s="74" t="str">
        <f t="shared" si="63"/>
        <v>-</v>
      </c>
      <c r="DQ15" s="253" t="str">
        <f t="shared" si="64"/>
        <v>-</v>
      </c>
      <c r="DR15" s="76" t="str">
        <f t="shared" si="65"/>
        <v>-</v>
      </c>
      <c r="DS15" s="69">
        <f t="shared" ref="DS15:EC24" si="91">IF($B15="", "",
COUNTIFS(
    INDEX(rawデータ範囲, , MATCH($A15,表頭範囲, 0)), $B15,
    INDEX(rawデータ範囲, , MATCH($M$1,表頭範囲, 0)),DS$2,
    INDEX(rawデータ範囲, , MATCH($N$3,表頭範囲, 0)),DS$3
)
)</f>
        <v>0</v>
      </c>
      <c r="DT15" s="69">
        <f t="shared" si="91"/>
        <v>0</v>
      </c>
      <c r="DU15" s="69">
        <f t="shared" si="91"/>
        <v>0</v>
      </c>
      <c r="DV15" s="69">
        <f t="shared" si="91"/>
        <v>0</v>
      </c>
      <c r="DW15" s="69">
        <f t="shared" si="91"/>
        <v>0</v>
      </c>
      <c r="DX15" s="69">
        <f t="shared" si="91"/>
        <v>0</v>
      </c>
      <c r="DY15" s="69">
        <f t="shared" si="91"/>
        <v>0</v>
      </c>
      <c r="DZ15" s="69">
        <f t="shared" si="91"/>
        <v>0</v>
      </c>
      <c r="EA15" s="69">
        <f t="shared" si="91"/>
        <v>0</v>
      </c>
      <c r="EB15" s="69">
        <f t="shared" si="91"/>
        <v>0</v>
      </c>
      <c r="EC15" s="69">
        <f t="shared" si="91"/>
        <v>0</v>
      </c>
      <c r="ED15" s="73" t="str">
        <f t="shared" si="17"/>
        <v>-</v>
      </c>
      <c r="EE15" s="74" t="str">
        <f t="shared" si="66"/>
        <v>-</v>
      </c>
      <c r="EF15" s="253" t="str">
        <f t="shared" si="67"/>
        <v>-</v>
      </c>
      <c r="EG15" s="76" t="str">
        <f t="shared" si="68"/>
        <v>-</v>
      </c>
      <c r="EH15" s="69">
        <f t="shared" ref="EH15:ER24" si="92">IF($B15="", "",
COUNTIFS(
    INDEX(rawデータ範囲, , MATCH($A15,表頭範囲, 0)), $B15,
    INDEX(rawデータ範囲, , MATCH($M$1,表頭範囲, 0)),EH$2,
    INDEX(rawデータ範囲, , MATCH($N$3,表頭範囲, 0)),EH$3
)
)</f>
        <v>0</v>
      </c>
      <c r="EI15" s="69">
        <f t="shared" si="92"/>
        <v>0</v>
      </c>
      <c r="EJ15" s="69">
        <f t="shared" si="92"/>
        <v>0</v>
      </c>
      <c r="EK15" s="69">
        <f t="shared" si="92"/>
        <v>0</v>
      </c>
      <c r="EL15" s="69">
        <f t="shared" si="92"/>
        <v>0</v>
      </c>
      <c r="EM15" s="69">
        <f t="shared" si="92"/>
        <v>0</v>
      </c>
      <c r="EN15" s="69">
        <f t="shared" si="92"/>
        <v>0</v>
      </c>
      <c r="EO15" s="69">
        <f t="shared" si="92"/>
        <v>0</v>
      </c>
      <c r="EP15" s="69">
        <f t="shared" si="92"/>
        <v>0</v>
      </c>
      <c r="EQ15" s="69">
        <f t="shared" si="92"/>
        <v>0</v>
      </c>
      <c r="ER15" s="69">
        <f t="shared" si="92"/>
        <v>0</v>
      </c>
      <c r="ES15" s="73" t="str">
        <f t="shared" si="19"/>
        <v>-</v>
      </c>
      <c r="ET15" s="74" t="str">
        <f t="shared" si="69"/>
        <v>-</v>
      </c>
      <c r="EU15" s="253" t="str">
        <f t="shared" si="70"/>
        <v>-</v>
      </c>
      <c r="EV15" s="76" t="str">
        <f t="shared" si="71"/>
        <v>-</v>
      </c>
      <c r="EW15" s="69">
        <f t="shared" ref="EW15:FG24" si="93">IF($B15="", "",
COUNTIFS(
    INDEX(rawデータ範囲, , MATCH($A15,表頭範囲, 0)), $B15,
    INDEX(rawデータ範囲, , MATCH($M$1,表頭範囲, 0)),EW$2,
    INDEX(rawデータ範囲, , MATCH($N$3,表頭範囲, 0)),EW$3
)
)</f>
        <v>0</v>
      </c>
      <c r="EX15" s="69">
        <f t="shared" si="93"/>
        <v>0</v>
      </c>
      <c r="EY15" s="69">
        <f t="shared" si="93"/>
        <v>0</v>
      </c>
      <c r="EZ15" s="69">
        <f t="shared" si="93"/>
        <v>0</v>
      </c>
      <c r="FA15" s="69">
        <f t="shared" si="93"/>
        <v>0</v>
      </c>
      <c r="FB15" s="69">
        <f t="shared" si="93"/>
        <v>0</v>
      </c>
      <c r="FC15" s="69">
        <f t="shared" si="93"/>
        <v>0</v>
      </c>
      <c r="FD15" s="69">
        <f t="shared" si="93"/>
        <v>0</v>
      </c>
      <c r="FE15" s="69">
        <f t="shared" si="93"/>
        <v>0</v>
      </c>
      <c r="FF15" s="69">
        <f t="shared" si="93"/>
        <v>0</v>
      </c>
      <c r="FG15" s="69">
        <f t="shared" si="93"/>
        <v>0</v>
      </c>
      <c r="FH15" s="73" t="str">
        <f t="shared" si="21"/>
        <v>-</v>
      </c>
      <c r="FI15" s="74" t="str">
        <f t="shared" si="72"/>
        <v>-</v>
      </c>
      <c r="FJ15" s="253" t="str">
        <f t="shared" si="73"/>
        <v>-</v>
      </c>
      <c r="FK15" s="76" t="str">
        <f t="shared" si="74"/>
        <v>-</v>
      </c>
      <c r="FL15" s="69">
        <f t="shared" ref="FL15:FV24" si="94">IF($B15="", "",
COUNTIFS(
    INDEX(rawデータ範囲, , MATCH($A15,表頭範囲, 0)), $B15,
    INDEX(rawデータ範囲, , MATCH($M$1,表頭範囲, 0)),FL$2,
    INDEX(rawデータ範囲, , MATCH($N$3,表頭範囲, 0)),FL$3
)
)</f>
        <v>0</v>
      </c>
      <c r="FM15" s="69">
        <f t="shared" si="94"/>
        <v>0</v>
      </c>
      <c r="FN15" s="69">
        <f t="shared" si="94"/>
        <v>0</v>
      </c>
      <c r="FO15" s="69">
        <f t="shared" si="94"/>
        <v>0</v>
      </c>
      <c r="FP15" s="69">
        <f t="shared" si="94"/>
        <v>0</v>
      </c>
      <c r="FQ15" s="69">
        <f t="shared" si="94"/>
        <v>0</v>
      </c>
      <c r="FR15" s="69">
        <f t="shared" si="94"/>
        <v>0</v>
      </c>
      <c r="FS15" s="69">
        <f t="shared" si="94"/>
        <v>0</v>
      </c>
      <c r="FT15" s="69">
        <f t="shared" si="94"/>
        <v>0</v>
      </c>
      <c r="FU15" s="69">
        <f t="shared" si="94"/>
        <v>0</v>
      </c>
      <c r="FV15" s="69">
        <f t="shared" si="94"/>
        <v>0</v>
      </c>
      <c r="FW15" s="73" t="str">
        <f t="shared" si="23"/>
        <v>-</v>
      </c>
      <c r="FX15" s="74" t="str">
        <f t="shared" si="75"/>
        <v>-</v>
      </c>
      <c r="FY15" s="253" t="str">
        <f t="shared" si="76"/>
        <v>-</v>
      </c>
      <c r="FZ15" s="76" t="str">
        <f t="shared" si="77"/>
        <v>-</v>
      </c>
      <c r="GA15" s="82">
        <f t="shared" si="40"/>
        <v>0</v>
      </c>
      <c r="GB15" s="82">
        <f t="shared" si="38"/>
        <v>0</v>
      </c>
      <c r="GC15" s="82">
        <f t="shared" si="38"/>
        <v>0</v>
      </c>
      <c r="GD15" s="82">
        <f t="shared" si="38"/>
        <v>1</v>
      </c>
      <c r="GE15" s="82">
        <f t="shared" si="38"/>
        <v>0</v>
      </c>
      <c r="GF15" s="82">
        <f t="shared" si="38"/>
        <v>1</v>
      </c>
      <c r="GG15" s="82">
        <f t="shared" si="38"/>
        <v>0</v>
      </c>
      <c r="GH15" s="82">
        <f t="shared" si="38"/>
        <v>3</v>
      </c>
      <c r="GI15" s="82">
        <f t="shared" si="38"/>
        <v>5</v>
      </c>
      <c r="GJ15" s="82">
        <f t="shared" si="38"/>
        <v>1</v>
      </c>
      <c r="GK15" s="82">
        <f t="shared" si="38"/>
        <v>4</v>
      </c>
      <c r="GL15" s="83">
        <f t="shared" si="39"/>
        <v>20</v>
      </c>
      <c r="GM15" s="74">
        <f t="shared" si="78"/>
        <v>38</v>
      </c>
      <c r="GN15" s="253">
        <f t="shared" si="79"/>
        <v>38.015000000000001</v>
      </c>
      <c r="GO15" s="76">
        <f t="shared" si="80"/>
        <v>38</v>
      </c>
      <c r="GP15" s="77">
        <f t="shared" ca="1" si="81"/>
        <v>15</v>
      </c>
      <c r="GQ15" s="77">
        <f t="shared" ca="1" si="41"/>
        <v>0</v>
      </c>
      <c r="GR15" s="77">
        <f t="shared" ca="1" si="41"/>
        <v>0</v>
      </c>
      <c r="GS15" s="77">
        <f t="shared" ref="GQ15:HA38" ca="1" si="95">IF($B15="","",SUM(OFFSET($C15:$M15,0,MATCH(GS$3,$C$2:$FZ$2,0)-1)))</f>
        <v>0</v>
      </c>
      <c r="GT15" s="77">
        <f t="shared" ca="1" si="95"/>
        <v>0</v>
      </c>
      <c r="GU15" s="77">
        <f t="shared" ca="1" si="95"/>
        <v>0</v>
      </c>
      <c r="GV15" s="77">
        <f t="shared" ca="1" si="95"/>
        <v>0</v>
      </c>
      <c r="GW15" s="77">
        <f t="shared" ca="1" si="95"/>
        <v>0</v>
      </c>
      <c r="GX15" s="77">
        <f t="shared" ca="1" si="95"/>
        <v>0</v>
      </c>
      <c r="GY15" s="77">
        <f t="shared" ca="1" si="95"/>
        <v>0</v>
      </c>
      <c r="GZ15" s="77">
        <f t="shared" ca="1" si="95"/>
        <v>0</v>
      </c>
      <c r="HA15" s="77">
        <f t="shared" ca="1" si="95"/>
        <v>0</v>
      </c>
      <c r="HB15" s="78">
        <f t="shared" si="82"/>
        <v>15</v>
      </c>
    </row>
    <row r="16" spans="1:210">
      <c r="A16" s="70" t="s">
        <v>50</v>
      </c>
      <c r="B16" s="39" t="str">
        <f>IF(【M】エリア!$E11&lt;&gt;"",【M】エリア!$E11,"")</f>
        <v>東尋坊 エリア</v>
      </c>
      <c r="C16" s="69">
        <f t="shared" si="83"/>
        <v>0</v>
      </c>
      <c r="D16" s="69">
        <f t="shared" si="83"/>
        <v>0</v>
      </c>
      <c r="E16" s="69">
        <f t="shared" si="83"/>
        <v>0</v>
      </c>
      <c r="F16" s="69">
        <f t="shared" si="83"/>
        <v>1</v>
      </c>
      <c r="G16" s="69">
        <f t="shared" si="83"/>
        <v>0</v>
      </c>
      <c r="H16" s="69">
        <f t="shared" si="83"/>
        <v>4</v>
      </c>
      <c r="I16" s="69">
        <f t="shared" si="83"/>
        <v>2</v>
      </c>
      <c r="J16" s="69">
        <f t="shared" si="83"/>
        <v>5</v>
      </c>
      <c r="K16" s="69">
        <f t="shared" si="83"/>
        <v>8</v>
      </c>
      <c r="L16" s="69">
        <f t="shared" si="83"/>
        <v>3</v>
      </c>
      <c r="M16" s="69">
        <f t="shared" si="83"/>
        <v>6</v>
      </c>
      <c r="N16" s="73">
        <f t="shared" si="1"/>
        <v>6.8965517241379306</v>
      </c>
      <c r="O16" s="74">
        <f t="shared" si="42"/>
        <v>48</v>
      </c>
      <c r="P16" s="253">
        <f t="shared" si="43"/>
        <v>48.015999999999998</v>
      </c>
      <c r="Q16" s="76">
        <f t="shared" si="44"/>
        <v>48</v>
      </c>
      <c r="R16" s="69">
        <f t="shared" si="84"/>
        <v>0</v>
      </c>
      <c r="S16" s="69">
        <f t="shared" si="84"/>
        <v>0</v>
      </c>
      <c r="T16" s="69">
        <f t="shared" si="84"/>
        <v>0</v>
      </c>
      <c r="U16" s="69">
        <f t="shared" si="84"/>
        <v>0</v>
      </c>
      <c r="V16" s="69">
        <f t="shared" si="84"/>
        <v>0</v>
      </c>
      <c r="W16" s="69">
        <f t="shared" si="84"/>
        <v>0</v>
      </c>
      <c r="X16" s="69">
        <f t="shared" si="84"/>
        <v>0</v>
      </c>
      <c r="Y16" s="69">
        <f t="shared" si="84"/>
        <v>0</v>
      </c>
      <c r="Z16" s="69">
        <f t="shared" si="84"/>
        <v>0</v>
      </c>
      <c r="AA16" s="69">
        <f t="shared" si="84"/>
        <v>0</v>
      </c>
      <c r="AB16" s="69">
        <f t="shared" si="84"/>
        <v>0</v>
      </c>
      <c r="AC16" s="73" t="str">
        <f t="shared" si="3"/>
        <v>-</v>
      </c>
      <c r="AD16" s="74" t="str">
        <f t="shared" si="45"/>
        <v>-</v>
      </c>
      <c r="AE16" s="253" t="str">
        <f t="shared" si="46"/>
        <v>-</v>
      </c>
      <c r="AF16" s="76" t="str">
        <f t="shared" si="47"/>
        <v>-</v>
      </c>
      <c r="AG16" s="69">
        <f t="shared" si="85"/>
        <v>0</v>
      </c>
      <c r="AH16" s="69">
        <f t="shared" si="85"/>
        <v>0</v>
      </c>
      <c r="AI16" s="69">
        <f t="shared" si="85"/>
        <v>0</v>
      </c>
      <c r="AJ16" s="69">
        <f t="shared" si="85"/>
        <v>0</v>
      </c>
      <c r="AK16" s="69">
        <f t="shared" si="85"/>
        <v>0</v>
      </c>
      <c r="AL16" s="69">
        <f t="shared" si="85"/>
        <v>0</v>
      </c>
      <c r="AM16" s="69">
        <f t="shared" si="85"/>
        <v>0</v>
      </c>
      <c r="AN16" s="69">
        <f t="shared" si="85"/>
        <v>0</v>
      </c>
      <c r="AO16" s="69">
        <f t="shared" si="85"/>
        <v>0</v>
      </c>
      <c r="AP16" s="69">
        <f t="shared" si="85"/>
        <v>0</v>
      </c>
      <c r="AQ16" s="69">
        <f t="shared" si="85"/>
        <v>0</v>
      </c>
      <c r="AR16" s="73" t="str">
        <f t="shared" si="5"/>
        <v>-</v>
      </c>
      <c r="AS16" s="74" t="str">
        <f t="shared" si="48"/>
        <v>-</v>
      </c>
      <c r="AT16" s="253" t="str">
        <f t="shared" si="49"/>
        <v>-</v>
      </c>
      <c r="AU16" s="76" t="str">
        <f t="shared" si="50"/>
        <v>-</v>
      </c>
      <c r="AV16" s="69">
        <f t="shared" si="86"/>
        <v>0</v>
      </c>
      <c r="AW16" s="69">
        <f t="shared" si="86"/>
        <v>0</v>
      </c>
      <c r="AX16" s="69">
        <f t="shared" si="86"/>
        <v>0</v>
      </c>
      <c r="AY16" s="69">
        <f t="shared" si="86"/>
        <v>0</v>
      </c>
      <c r="AZ16" s="69">
        <f t="shared" si="86"/>
        <v>0</v>
      </c>
      <c r="BA16" s="69">
        <f t="shared" si="86"/>
        <v>0</v>
      </c>
      <c r="BB16" s="69">
        <f t="shared" si="86"/>
        <v>0</v>
      </c>
      <c r="BC16" s="69">
        <f t="shared" si="86"/>
        <v>0</v>
      </c>
      <c r="BD16" s="69">
        <f t="shared" si="86"/>
        <v>0</v>
      </c>
      <c r="BE16" s="69">
        <f t="shared" si="86"/>
        <v>0</v>
      </c>
      <c r="BF16" s="69">
        <f t="shared" si="86"/>
        <v>0</v>
      </c>
      <c r="BG16" s="73" t="str">
        <f t="shared" si="7"/>
        <v>-</v>
      </c>
      <c r="BH16" s="74" t="str">
        <f t="shared" si="51"/>
        <v>-</v>
      </c>
      <c r="BI16" s="253" t="str">
        <f t="shared" si="52"/>
        <v>-</v>
      </c>
      <c r="BJ16" s="76" t="str">
        <f t="shared" si="53"/>
        <v>-</v>
      </c>
      <c r="BK16" s="69">
        <f t="shared" si="87"/>
        <v>0</v>
      </c>
      <c r="BL16" s="69">
        <f t="shared" si="87"/>
        <v>0</v>
      </c>
      <c r="BM16" s="69">
        <f t="shared" si="87"/>
        <v>0</v>
      </c>
      <c r="BN16" s="69">
        <f t="shared" si="87"/>
        <v>0</v>
      </c>
      <c r="BO16" s="69">
        <f t="shared" si="87"/>
        <v>0</v>
      </c>
      <c r="BP16" s="69">
        <f t="shared" si="87"/>
        <v>0</v>
      </c>
      <c r="BQ16" s="69">
        <f t="shared" si="87"/>
        <v>0</v>
      </c>
      <c r="BR16" s="69">
        <f t="shared" si="87"/>
        <v>0</v>
      </c>
      <c r="BS16" s="69">
        <f t="shared" si="87"/>
        <v>0</v>
      </c>
      <c r="BT16" s="69">
        <f t="shared" si="87"/>
        <v>0</v>
      </c>
      <c r="BU16" s="69">
        <f t="shared" si="87"/>
        <v>0</v>
      </c>
      <c r="BV16" s="73" t="str">
        <f t="shared" si="9"/>
        <v>-</v>
      </c>
      <c r="BW16" s="74" t="str">
        <f t="shared" si="54"/>
        <v>-</v>
      </c>
      <c r="BX16" s="253" t="str">
        <f t="shared" si="55"/>
        <v>-</v>
      </c>
      <c r="BY16" s="76" t="str">
        <f t="shared" si="56"/>
        <v>-</v>
      </c>
      <c r="BZ16" s="69">
        <f t="shared" si="88"/>
        <v>0</v>
      </c>
      <c r="CA16" s="69">
        <f t="shared" si="88"/>
        <v>0</v>
      </c>
      <c r="CB16" s="69">
        <f t="shared" si="88"/>
        <v>0</v>
      </c>
      <c r="CC16" s="69">
        <f t="shared" si="88"/>
        <v>0</v>
      </c>
      <c r="CD16" s="69">
        <f t="shared" si="88"/>
        <v>0</v>
      </c>
      <c r="CE16" s="69">
        <f t="shared" si="88"/>
        <v>0</v>
      </c>
      <c r="CF16" s="69">
        <f t="shared" si="88"/>
        <v>0</v>
      </c>
      <c r="CG16" s="69">
        <f t="shared" si="88"/>
        <v>0</v>
      </c>
      <c r="CH16" s="69">
        <f t="shared" si="88"/>
        <v>0</v>
      </c>
      <c r="CI16" s="69">
        <f t="shared" si="88"/>
        <v>0</v>
      </c>
      <c r="CJ16" s="69">
        <f t="shared" si="88"/>
        <v>0</v>
      </c>
      <c r="CK16" s="73" t="str">
        <f t="shared" si="11"/>
        <v>-</v>
      </c>
      <c r="CL16" s="74" t="str">
        <f t="shared" si="57"/>
        <v>-</v>
      </c>
      <c r="CM16" s="253" t="str">
        <f t="shared" si="58"/>
        <v>-</v>
      </c>
      <c r="CN16" s="76" t="str">
        <f t="shared" si="59"/>
        <v>-</v>
      </c>
      <c r="CO16" s="69">
        <f t="shared" si="89"/>
        <v>0</v>
      </c>
      <c r="CP16" s="69">
        <f t="shared" si="89"/>
        <v>0</v>
      </c>
      <c r="CQ16" s="69">
        <f t="shared" si="89"/>
        <v>0</v>
      </c>
      <c r="CR16" s="69">
        <f t="shared" si="89"/>
        <v>0</v>
      </c>
      <c r="CS16" s="69">
        <f t="shared" si="89"/>
        <v>0</v>
      </c>
      <c r="CT16" s="69">
        <f t="shared" si="89"/>
        <v>0</v>
      </c>
      <c r="CU16" s="69">
        <f t="shared" si="89"/>
        <v>0</v>
      </c>
      <c r="CV16" s="69">
        <f t="shared" si="89"/>
        <v>0</v>
      </c>
      <c r="CW16" s="69">
        <f t="shared" si="89"/>
        <v>0</v>
      </c>
      <c r="CX16" s="69">
        <f t="shared" si="89"/>
        <v>0</v>
      </c>
      <c r="CY16" s="69">
        <f t="shared" si="89"/>
        <v>0</v>
      </c>
      <c r="CZ16" s="73" t="str">
        <f t="shared" si="13"/>
        <v>-</v>
      </c>
      <c r="DA16" s="74" t="str">
        <f t="shared" si="60"/>
        <v>-</v>
      </c>
      <c r="DB16" s="253" t="str">
        <f t="shared" si="61"/>
        <v>-</v>
      </c>
      <c r="DC16" s="76" t="str">
        <f t="shared" si="62"/>
        <v>-</v>
      </c>
      <c r="DD16" s="69">
        <f t="shared" si="90"/>
        <v>0</v>
      </c>
      <c r="DE16" s="69">
        <f t="shared" si="90"/>
        <v>0</v>
      </c>
      <c r="DF16" s="69">
        <f t="shared" si="90"/>
        <v>0</v>
      </c>
      <c r="DG16" s="69">
        <f t="shared" si="90"/>
        <v>0</v>
      </c>
      <c r="DH16" s="69">
        <f t="shared" si="90"/>
        <v>0</v>
      </c>
      <c r="DI16" s="69">
        <f t="shared" si="90"/>
        <v>0</v>
      </c>
      <c r="DJ16" s="69">
        <f t="shared" si="90"/>
        <v>0</v>
      </c>
      <c r="DK16" s="69">
        <f t="shared" si="90"/>
        <v>0</v>
      </c>
      <c r="DL16" s="69">
        <f t="shared" si="90"/>
        <v>0</v>
      </c>
      <c r="DM16" s="69">
        <f t="shared" si="90"/>
        <v>0</v>
      </c>
      <c r="DN16" s="69">
        <f t="shared" si="90"/>
        <v>0</v>
      </c>
      <c r="DO16" s="73" t="str">
        <f t="shared" si="15"/>
        <v>-</v>
      </c>
      <c r="DP16" s="74" t="str">
        <f t="shared" si="63"/>
        <v>-</v>
      </c>
      <c r="DQ16" s="253" t="str">
        <f t="shared" si="64"/>
        <v>-</v>
      </c>
      <c r="DR16" s="76" t="str">
        <f t="shared" si="65"/>
        <v>-</v>
      </c>
      <c r="DS16" s="69">
        <f t="shared" si="91"/>
        <v>0</v>
      </c>
      <c r="DT16" s="69">
        <f t="shared" si="91"/>
        <v>0</v>
      </c>
      <c r="DU16" s="69">
        <f t="shared" si="91"/>
        <v>0</v>
      </c>
      <c r="DV16" s="69">
        <f t="shared" si="91"/>
        <v>0</v>
      </c>
      <c r="DW16" s="69">
        <f t="shared" si="91"/>
        <v>0</v>
      </c>
      <c r="DX16" s="69">
        <f t="shared" si="91"/>
        <v>0</v>
      </c>
      <c r="DY16" s="69">
        <f t="shared" si="91"/>
        <v>0</v>
      </c>
      <c r="DZ16" s="69">
        <f t="shared" si="91"/>
        <v>0</v>
      </c>
      <c r="EA16" s="69">
        <f t="shared" si="91"/>
        <v>0</v>
      </c>
      <c r="EB16" s="69">
        <f t="shared" si="91"/>
        <v>0</v>
      </c>
      <c r="EC16" s="69">
        <f t="shared" si="91"/>
        <v>0</v>
      </c>
      <c r="ED16" s="73" t="str">
        <f t="shared" si="17"/>
        <v>-</v>
      </c>
      <c r="EE16" s="74" t="str">
        <f t="shared" si="66"/>
        <v>-</v>
      </c>
      <c r="EF16" s="253" t="str">
        <f t="shared" si="67"/>
        <v>-</v>
      </c>
      <c r="EG16" s="76" t="str">
        <f t="shared" si="68"/>
        <v>-</v>
      </c>
      <c r="EH16" s="69">
        <f t="shared" si="92"/>
        <v>0</v>
      </c>
      <c r="EI16" s="69">
        <f t="shared" si="92"/>
        <v>0</v>
      </c>
      <c r="EJ16" s="69">
        <f t="shared" si="92"/>
        <v>0</v>
      </c>
      <c r="EK16" s="69">
        <f t="shared" si="92"/>
        <v>0</v>
      </c>
      <c r="EL16" s="69">
        <f t="shared" si="92"/>
        <v>0</v>
      </c>
      <c r="EM16" s="69">
        <f t="shared" si="92"/>
        <v>0</v>
      </c>
      <c r="EN16" s="69">
        <f t="shared" si="92"/>
        <v>0</v>
      </c>
      <c r="EO16" s="69">
        <f t="shared" si="92"/>
        <v>0</v>
      </c>
      <c r="EP16" s="69">
        <f t="shared" si="92"/>
        <v>0</v>
      </c>
      <c r="EQ16" s="69">
        <f t="shared" si="92"/>
        <v>0</v>
      </c>
      <c r="ER16" s="69">
        <f t="shared" si="92"/>
        <v>0</v>
      </c>
      <c r="ES16" s="73" t="str">
        <f t="shared" si="19"/>
        <v>-</v>
      </c>
      <c r="ET16" s="74" t="str">
        <f t="shared" si="69"/>
        <v>-</v>
      </c>
      <c r="EU16" s="253" t="str">
        <f t="shared" si="70"/>
        <v>-</v>
      </c>
      <c r="EV16" s="76" t="str">
        <f t="shared" si="71"/>
        <v>-</v>
      </c>
      <c r="EW16" s="69">
        <f t="shared" si="93"/>
        <v>0</v>
      </c>
      <c r="EX16" s="69">
        <f t="shared" si="93"/>
        <v>0</v>
      </c>
      <c r="EY16" s="69">
        <f t="shared" si="93"/>
        <v>0</v>
      </c>
      <c r="EZ16" s="69">
        <f t="shared" si="93"/>
        <v>0</v>
      </c>
      <c r="FA16" s="69">
        <f t="shared" si="93"/>
        <v>0</v>
      </c>
      <c r="FB16" s="69">
        <f t="shared" si="93"/>
        <v>0</v>
      </c>
      <c r="FC16" s="69">
        <f t="shared" si="93"/>
        <v>0</v>
      </c>
      <c r="FD16" s="69">
        <f t="shared" si="93"/>
        <v>0</v>
      </c>
      <c r="FE16" s="69">
        <f t="shared" si="93"/>
        <v>0</v>
      </c>
      <c r="FF16" s="69">
        <f t="shared" si="93"/>
        <v>0</v>
      </c>
      <c r="FG16" s="69">
        <f t="shared" si="93"/>
        <v>0</v>
      </c>
      <c r="FH16" s="73" t="str">
        <f t="shared" si="21"/>
        <v>-</v>
      </c>
      <c r="FI16" s="74" t="str">
        <f t="shared" si="72"/>
        <v>-</v>
      </c>
      <c r="FJ16" s="253" t="str">
        <f t="shared" si="73"/>
        <v>-</v>
      </c>
      <c r="FK16" s="76" t="str">
        <f t="shared" si="74"/>
        <v>-</v>
      </c>
      <c r="FL16" s="69">
        <f t="shared" si="94"/>
        <v>0</v>
      </c>
      <c r="FM16" s="69">
        <f t="shared" si="94"/>
        <v>0</v>
      </c>
      <c r="FN16" s="69">
        <f t="shared" si="94"/>
        <v>0</v>
      </c>
      <c r="FO16" s="69">
        <f t="shared" si="94"/>
        <v>0</v>
      </c>
      <c r="FP16" s="69">
        <f t="shared" si="94"/>
        <v>0</v>
      </c>
      <c r="FQ16" s="69">
        <f t="shared" si="94"/>
        <v>0</v>
      </c>
      <c r="FR16" s="69">
        <f t="shared" si="94"/>
        <v>0</v>
      </c>
      <c r="FS16" s="69">
        <f t="shared" si="94"/>
        <v>0</v>
      </c>
      <c r="FT16" s="69">
        <f t="shared" si="94"/>
        <v>0</v>
      </c>
      <c r="FU16" s="69">
        <f t="shared" si="94"/>
        <v>0</v>
      </c>
      <c r="FV16" s="69">
        <f t="shared" si="94"/>
        <v>0</v>
      </c>
      <c r="FW16" s="73" t="str">
        <f t="shared" si="23"/>
        <v>-</v>
      </c>
      <c r="FX16" s="74" t="str">
        <f t="shared" si="75"/>
        <v>-</v>
      </c>
      <c r="FY16" s="253" t="str">
        <f t="shared" si="76"/>
        <v>-</v>
      </c>
      <c r="FZ16" s="76" t="str">
        <f t="shared" si="77"/>
        <v>-</v>
      </c>
      <c r="GA16" s="82">
        <f t="shared" si="40"/>
        <v>0</v>
      </c>
      <c r="GB16" s="82">
        <f t="shared" si="38"/>
        <v>0</v>
      </c>
      <c r="GC16" s="82">
        <f t="shared" si="38"/>
        <v>0</v>
      </c>
      <c r="GD16" s="82">
        <f t="shared" si="38"/>
        <v>1</v>
      </c>
      <c r="GE16" s="82">
        <f t="shared" si="38"/>
        <v>0</v>
      </c>
      <c r="GF16" s="82">
        <f t="shared" si="38"/>
        <v>4</v>
      </c>
      <c r="GG16" s="82">
        <f t="shared" si="38"/>
        <v>2</v>
      </c>
      <c r="GH16" s="82">
        <f t="shared" si="38"/>
        <v>5</v>
      </c>
      <c r="GI16" s="82">
        <f t="shared" si="38"/>
        <v>8</v>
      </c>
      <c r="GJ16" s="82">
        <f t="shared" si="38"/>
        <v>3</v>
      </c>
      <c r="GK16" s="82">
        <f t="shared" si="38"/>
        <v>6</v>
      </c>
      <c r="GL16" s="83">
        <f t="shared" si="39"/>
        <v>6.8965517241379306</v>
      </c>
      <c r="GM16" s="74">
        <f t="shared" si="78"/>
        <v>48</v>
      </c>
      <c r="GN16" s="253">
        <f t="shared" si="79"/>
        <v>48.015999999999998</v>
      </c>
      <c r="GO16" s="76">
        <f t="shared" si="80"/>
        <v>48</v>
      </c>
      <c r="GP16" s="77">
        <f t="shared" ca="1" si="81"/>
        <v>29</v>
      </c>
      <c r="GQ16" s="77">
        <f t="shared" ca="1" si="95"/>
        <v>0</v>
      </c>
      <c r="GR16" s="77">
        <f t="shared" ca="1" si="95"/>
        <v>0</v>
      </c>
      <c r="GS16" s="77">
        <f t="shared" ca="1" si="95"/>
        <v>0</v>
      </c>
      <c r="GT16" s="77">
        <f t="shared" ca="1" si="95"/>
        <v>0</v>
      </c>
      <c r="GU16" s="77">
        <f t="shared" ca="1" si="95"/>
        <v>0</v>
      </c>
      <c r="GV16" s="77">
        <f t="shared" ca="1" si="95"/>
        <v>0</v>
      </c>
      <c r="GW16" s="77">
        <f t="shared" ca="1" si="95"/>
        <v>0</v>
      </c>
      <c r="GX16" s="77">
        <f t="shared" ca="1" si="95"/>
        <v>0</v>
      </c>
      <c r="GY16" s="77">
        <f t="shared" ca="1" si="95"/>
        <v>0</v>
      </c>
      <c r="GZ16" s="77">
        <f t="shared" ca="1" si="95"/>
        <v>0</v>
      </c>
      <c r="HA16" s="77">
        <f t="shared" ca="1" si="95"/>
        <v>0</v>
      </c>
      <c r="HB16" s="78">
        <f t="shared" si="82"/>
        <v>29</v>
      </c>
    </row>
    <row r="17" spans="1:210">
      <c r="A17" s="70" t="s">
        <v>50</v>
      </c>
      <c r="B17" s="39" t="str">
        <f>IF(【M】エリア!$E12&lt;&gt;"",【M】エリア!$E12,"")</f>
        <v>越前松島水族館 エリア</v>
      </c>
      <c r="C17" s="69">
        <f t="shared" si="83"/>
        <v>0</v>
      </c>
      <c r="D17" s="69">
        <f t="shared" si="83"/>
        <v>0</v>
      </c>
      <c r="E17" s="69">
        <f t="shared" si="83"/>
        <v>1</v>
      </c>
      <c r="F17" s="69">
        <f t="shared" si="83"/>
        <v>0</v>
      </c>
      <c r="G17" s="69">
        <f t="shared" si="83"/>
        <v>0</v>
      </c>
      <c r="H17" s="69">
        <f t="shared" si="83"/>
        <v>0</v>
      </c>
      <c r="I17" s="69">
        <f t="shared" si="83"/>
        <v>0</v>
      </c>
      <c r="J17" s="69">
        <f t="shared" si="83"/>
        <v>4</v>
      </c>
      <c r="K17" s="69">
        <f t="shared" si="83"/>
        <v>0</v>
      </c>
      <c r="L17" s="69">
        <f t="shared" si="83"/>
        <v>1</v>
      </c>
      <c r="M17" s="69">
        <f t="shared" si="83"/>
        <v>5</v>
      </c>
      <c r="N17" s="73">
        <f t="shared" si="1"/>
        <v>45.454545454545446</v>
      </c>
      <c r="O17" s="74">
        <f t="shared" si="42"/>
        <v>13</v>
      </c>
      <c r="P17" s="253">
        <f t="shared" si="43"/>
        <v>13.016999999999999</v>
      </c>
      <c r="Q17" s="76">
        <f t="shared" si="44"/>
        <v>13</v>
      </c>
      <c r="R17" s="69">
        <f t="shared" si="84"/>
        <v>0</v>
      </c>
      <c r="S17" s="69">
        <f t="shared" si="84"/>
        <v>0</v>
      </c>
      <c r="T17" s="69">
        <f t="shared" si="84"/>
        <v>0</v>
      </c>
      <c r="U17" s="69">
        <f t="shared" si="84"/>
        <v>0</v>
      </c>
      <c r="V17" s="69">
        <f t="shared" si="84"/>
        <v>0</v>
      </c>
      <c r="W17" s="69">
        <f t="shared" si="84"/>
        <v>0</v>
      </c>
      <c r="X17" s="69">
        <f t="shared" si="84"/>
        <v>0</v>
      </c>
      <c r="Y17" s="69">
        <f t="shared" si="84"/>
        <v>0</v>
      </c>
      <c r="Z17" s="69">
        <f t="shared" si="84"/>
        <v>0</v>
      </c>
      <c r="AA17" s="69">
        <f t="shared" si="84"/>
        <v>0</v>
      </c>
      <c r="AB17" s="69">
        <f t="shared" si="84"/>
        <v>0</v>
      </c>
      <c r="AC17" s="73" t="str">
        <f t="shared" si="3"/>
        <v>-</v>
      </c>
      <c r="AD17" s="74" t="str">
        <f t="shared" si="45"/>
        <v>-</v>
      </c>
      <c r="AE17" s="253" t="str">
        <f t="shared" si="46"/>
        <v>-</v>
      </c>
      <c r="AF17" s="76" t="str">
        <f t="shared" si="47"/>
        <v>-</v>
      </c>
      <c r="AG17" s="69">
        <f t="shared" si="85"/>
        <v>0</v>
      </c>
      <c r="AH17" s="69">
        <f t="shared" si="85"/>
        <v>0</v>
      </c>
      <c r="AI17" s="69">
        <f t="shared" si="85"/>
        <v>0</v>
      </c>
      <c r="AJ17" s="69">
        <f t="shared" si="85"/>
        <v>0</v>
      </c>
      <c r="AK17" s="69">
        <f t="shared" si="85"/>
        <v>0</v>
      </c>
      <c r="AL17" s="69">
        <f t="shared" si="85"/>
        <v>0</v>
      </c>
      <c r="AM17" s="69">
        <f t="shared" si="85"/>
        <v>0</v>
      </c>
      <c r="AN17" s="69">
        <f t="shared" si="85"/>
        <v>0</v>
      </c>
      <c r="AO17" s="69">
        <f t="shared" si="85"/>
        <v>0</v>
      </c>
      <c r="AP17" s="69">
        <f t="shared" si="85"/>
        <v>0</v>
      </c>
      <c r="AQ17" s="69">
        <f t="shared" si="85"/>
        <v>0</v>
      </c>
      <c r="AR17" s="73" t="str">
        <f t="shared" si="5"/>
        <v>-</v>
      </c>
      <c r="AS17" s="74" t="str">
        <f t="shared" si="48"/>
        <v>-</v>
      </c>
      <c r="AT17" s="253" t="str">
        <f t="shared" si="49"/>
        <v>-</v>
      </c>
      <c r="AU17" s="76" t="str">
        <f t="shared" si="50"/>
        <v>-</v>
      </c>
      <c r="AV17" s="69">
        <f t="shared" si="86"/>
        <v>0</v>
      </c>
      <c r="AW17" s="69">
        <f t="shared" si="86"/>
        <v>0</v>
      </c>
      <c r="AX17" s="69">
        <f t="shared" si="86"/>
        <v>0</v>
      </c>
      <c r="AY17" s="69">
        <f t="shared" si="86"/>
        <v>0</v>
      </c>
      <c r="AZ17" s="69">
        <f t="shared" si="86"/>
        <v>0</v>
      </c>
      <c r="BA17" s="69">
        <f t="shared" si="86"/>
        <v>0</v>
      </c>
      <c r="BB17" s="69">
        <f t="shared" si="86"/>
        <v>0</v>
      </c>
      <c r="BC17" s="69">
        <f t="shared" si="86"/>
        <v>0</v>
      </c>
      <c r="BD17" s="69">
        <f t="shared" si="86"/>
        <v>0</v>
      </c>
      <c r="BE17" s="69">
        <f t="shared" si="86"/>
        <v>0</v>
      </c>
      <c r="BF17" s="69">
        <f t="shared" si="86"/>
        <v>0</v>
      </c>
      <c r="BG17" s="73" t="str">
        <f t="shared" si="7"/>
        <v>-</v>
      </c>
      <c r="BH17" s="74" t="str">
        <f t="shared" si="51"/>
        <v>-</v>
      </c>
      <c r="BI17" s="253" t="str">
        <f t="shared" si="52"/>
        <v>-</v>
      </c>
      <c r="BJ17" s="76" t="str">
        <f t="shared" si="53"/>
        <v>-</v>
      </c>
      <c r="BK17" s="69">
        <f t="shared" si="87"/>
        <v>0</v>
      </c>
      <c r="BL17" s="69">
        <f t="shared" si="87"/>
        <v>0</v>
      </c>
      <c r="BM17" s="69">
        <f t="shared" si="87"/>
        <v>0</v>
      </c>
      <c r="BN17" s="69">
        <f t="shared" si="87"/>
        <v>0</v>
      </c>
      <c r="BO17" s="69">
        <f t="shared" si="87"/>
        <v>0</v>
      </c>
      <c r="BP17" s="69">
        <f t="shared" si="87"/>
        <v>0</v>
      </c>
      <c r="BQ17" s="69">
        <f t="shared" si="87"/>
        <v>0</v>
      </c>
      <c r="BR17" s="69">
        <f t="shared" si="87"/>
        <v>0</v>
      </c>
      <c r="BS17" s="69">
        <f t="shared" si="87"/>
        <v>0</v>
      </c>
      <c r="BT17" s="69">
        <f t="shared" si="87"/>
        <v>0</v>
      </c>
      <c r="BU17" s="69">
        <f t="shared" si="87"/>
        <v>0</v>
      </c>
      <c r="BV17" s="73" t="str">
        <f t="shared" si="9"/>
        <v>-</v>
      </c>
      <c r="BW17" s="74" t="str">
        <f t="shared" si="54"/>
        <v>-</v>
      </c>
      <c r="BX17" s="253" t="str">
        <f t="shared" si="55"/>
        <v>-</v>
      </c>
      <c r="BY17" s="76" t="str">
        <f t="shared" si="56"/>
        <v>-</v>
      </c>
      <c r="BZ17" s="69">
        <f t="shared" si="88"/>
        <v>0</v>
      </c>
      <c r="CA17" s="69">
        <f t="shared" si="88"/>
        <v>0</v>
      </c>
      <c r="CB17" s="69">
        <f t="shared" si="88"/>
        <v>0</v>
      </c>
      <c r="CC17" s="69">
        <f t="shared" si="88"/>
        <v>0</v>
      </c>
      <c r="CD17" s="69">
        <f t="shared" si="88"/>
        <v>0</v>
      </c>
      <c r="CE17" s="69">
        <f t="shared" si="88"/>
        <v>0</v>
      </c>
      <c r="CF17" s="69">
        <f t="shared" si="88"/>
        <v>0</v>
      </c>
      <c r="CG17" s="69">
        <f t="shared" si="88"/>
        <v>0</v>
      </c>
      <c r="CH17" s="69">
        <f t="shared" si="88"/>
        <v>0</v>
      </c>
      <c r="CI17" s="69">
        <f t="shared" si="88"/>
        <v>0</v>
      </c>
      <c r="CJ17" s="69">
        <f t="shared" si="88"/>
        <v>0</v>
      </c>
      <c r="CK17" s="73" t="str">
        <f t="shared" si="11"/>
        <v>-</v>
      </c>
      <c r="CL17" s="74" t="str">
        <f t="shared" si="57"/>
        <v>-</v>
      </c>
      <c r="CM17" s="253" t="str">
        <f t="shared" si="58"/>
        <v>-</v>
      </c>
      <c r="CN17" s="76" t="str">
        <f t="shared" si="59"/>
        <v>-</v>
      </c>
      <c r="CO17" s="69">
        <f t="shared" si="89"/>
        <v>0</v>
      </c>
      <c r="CP17" s="69">
        <f t="shared" si="89"/>
        <v>0</v>
      </c>
      <c r="CQ17" s="69">
        <f t="shared" si="89"/>
        <v>0</v>
      </c>
      <c r="CR17" s="69">
        <f t="shared" si="89"/>
        <v>0</v>
      </c>
      <c r="CS17" s="69">
        <f t="shared" si="89"/>
        <v>0</v>
      </c>
      <c r="CT17" s="69">
        <f t="shared" si="89"/>
        <v>0</v>
      </c>
      <c r="CU17" s="69">
        <f t="shared" si="89"/>
        <v>0</v>
      </c>
      <c r="CV17" s="69">
        <f t="shared" si="89"/>
        <v>0</v>
      </c>
      <c r="CW17" s="69">
        <f t="shared" si="89"/>
        <v>0</v>
      </c>
      <c r="CX17" s="69">
        <f t="shared" si="89"/>
        <v>0</v>
      </c>
      <c r="CY17" s="69">
        <f t="shared" si="89"/>
        <v>0</v>
      </c>
      <c r="CZ17" s="73" t="str">
        <f t="shared" si="13"/>
        <v>-</v>
      </c>
      <c r="DA17" s="74" t="str">
        <f t="shared" si="60"/>
        <v>-</v>
      </c>
      <c r="DB17" s="253" t="str">
        <f t="shared" si="61"/>
        <v>-</v>
      </c>
      <c r="DC17" s="76" t="str">
        <f t="shared" si="62"/>
        <v>-</v>
      </c>
      <c r="DD17" s="69">
        <f t="shared" si="90"/>
        <v>0</v>
      </c>
      <c r="DE17" s="69">
        <f t="shared" si="90"/>
        <v>0</v>
      </c>
      <c r="DF17" s="69">
        <f t="shared" si="90"/>
        <v>0</v>
      </c>
      <c r="DG17" s="69">
        <f t="shared" si="90"/>
        <v>0</v>
      </c>
      <c r="DH17" s="69">
        <f t="shared" si="90"/>
        <v>0</v>
      </c>
      <c r="DI17" s="69">
        <f t="shared" si="90"/>
        <v>0</v>
      </c>
      <c r="DJ17" s="69">
        <f t="shared" si="90"/>
        <v>0</v>
      </c>
      <c r="DK17" s="69">
        <f t="shared" si="90"/>
        <v>0</v>
      </c>
      <c r="DL17" s="69">
        <f t="shared" si="90"/>
        <v>0</v>
      </c>
      <c r="DM17" s="69">
        <f t="shared" si="90"/>
        <v>0</v>
      </c>
      <c r="DN17" s="69">
        <f t="shared" si="90"/>
        <v>0</v>
      </c>
      <c r="DO17" s="73" t="str">
        <f t="shared" si="15"/>
        <v>-</v>
      </c>
      <c r="DP17" s="74" t="str">
        <f t="shared" si="63"/>
        <v>-</v>
      </c>
      <c r="DQ17" s="253" t="str">
        <f t="shared" si="64"/>
        <v>-</v>
      </c>
      <c r="DR17" s="76" t="str">
        <f t="shared" si="65"/>
        <v>-</v>
      </c>
      <c r="DS17" s="69">
        <f t="shared" si="91"/>
        <v>0</v>
      </c>
      <c r="DT17" s="69">
        <f t="shared" si="91"/>
        <v>0</v>
      </c>
      <c r="DU17" s="69">
        <f t="shared" si="91"/>
        <v>0</v>
      </c>
      <c r="DV17" s="69">
        <f t="shared" si="91"/>
        <v>0</v>
      </c>
      <c r="DW17" s="69">
        <f t="shared" si="91"/>
        <v>0</v>
      </c>
      <c r="DX17" s="69">
        <f t="shared" si="91"/>
        <v>0</v>
      </c>
      <c r="DY17" s="69">
        <f t="shared" si="91"/>
        <v>0</v>
      </c>
      <c r="DZ17" s="69">
        <f t="shared" si="91"/>
        <v>0</v>
      </c>
      <c r="EA17" s="69">
        <f t="shared" si="91"/>
        <v>0</v>
      </c>
      <c r="EB17" s="69">
        <f t="shared" si="91"/>
        <v>0</v>
      </c>
      <c r="EC17" s="69">
        <f t="shared" si="91"/>
        <v>0</v>
      </c>
      <c r="ED17" s="73" t="str">
        <f t="shared" si="17"/>
        <v>-</v>
      </c>
      <c r="EE17" s="74" t="str">
        <f t="shared" si="66"/>
        <v>-</v>
      </c>
      <c r="EF17" s="253" t="str">
        <f t="shared" si="67"/>
        <v>-</v>
      </c>
      <c r="EG17" s="76" t="str">
        <f t="shared" si="68"/>
        <v>-</v>
      </c>
      <c r="EH17" s="69">
        <f t="shared" si="92"/>
        <v>0</v>
      </c>
      <c r="EI17" s="69">
        <f t="shared" si="92"/>
        <v>0</v>
      </c>
      <c r="EJ17" s="69">
        <f t="shared" si="92"/>
        <v>0</v>
      </c>
      <c r="EK17" s="69">
        <f t="shared" si="92"/>
        <v>0</v>
      </c>
      <c r="EL17" s="69">
        <f t="shared" si="92"/>
        <v>0</v>
      </c>
      <c r="EM17" s="69">
        <f t="shared" si="92"/>
        <v>0</v>
      </c>
      <c r="EN17" s="69">
        <f t="shared" si="92"/>
        <v>0</v>
      </c>
      <c r="EO17" s="69">
        <f t="shared" si="92"/>
        <v>0</v>
      </c>
      <c r="EP17" s="69">
        <f t="shared" si="92"/>
        <v>0</v>
      </c>
      <c r="EQ17" s="69">
        <f t="shared" si="92"/>
        <v>0</v>
      </c>
      <c r="ER17" s="69">
        <f t="shared" si="92"/>
        <v>0</v>
      </c>
      <c r="ES17" s="73" t="str">
        <f t="shared" si="19"/>
        <v>-</v>
      </c>
      <c r="ET17" s="74" t="str">
        <f t="shared" si="69"/>
        <v>-</v>
      </c>
      <c r="EU17" s="253" t="str">
        <f t="shared" si="70"/>
        <v>-</v>
      </c>
      <c r="EV17" s="76" t="str">
        <f t="shared" si="71"/>
        <v>-</v>
      </c>
      <c r="EW17" s="69">
        <f t="shared" si="93"/>
        <v>0</v>
      </c>
      <c r="EX17" s="69">
        <f t="shared" si="93"/>
        <v>0</v>
      </c>
      <c r="EY17" s="69">
        <f t="shared" si="93"/>
        <v>0</v>
      </c>
      <c r="EZ17" s="69">
        <f t="shared" si="93"/>
        <v>0</v>
      </c>
      <c r="FA17" s="69">
        <f t="shared" si="93"/>
        <v>0</v>
      </c>
      <c r="FB17" s="69">
        <f t="shared" si="93"/>
        <v>0</v>
      </c>
      <c r="FC17" s="69">
        <f t="shared" si="93"/>
        <v>0</v>
      </c>
      <c r="FD17" s="69">
        <f t="shared" si="93"/>
        <v>0</v>
      </c>
      <c r="FE17" s="69">
        <f t="shared" si="93"/>
        <v>0</v>
      </c>
      <c r="FF17" s="69">
        <f t="shared" si="93"/>
        <v>0</v>
      </c>
      <c r="FG17" s="69">
        <f t="shared" si="93"/>
        <v>0</v>
      </c>
      <c r="FH17" s="73" t="str">
        <f t="shared" si="21"/>
        <v>-</v>
      </c>
      <c r="FI17" s="74" t="str">
        <f t="shared" si="72"/>
        <v>-</v>
      </c>
      <c r="FJ17" s="253" t="str">
        <f t="shared" si="73"/>
        <v>-</v>
      </c>
      <c r="FK17" s="76" t="str">
        <f t="shared" si="74"/>
        <v>-</v>
      </c>
      <c r="FL17" s="69">
        <f t="shared" si="94"/>
        <v>0</v>
      </c>
      <c r="FM17" s="69">
        <f t="shared" si="94"/>
        <v>0</v>
      </c>
      <c r="FN17" s="69">
        <f t="shared" si="94"/>
        <v>0</v>
      </c>
      <c r="FO17" s="69">
        <f t="shared" si="94"/>
        <v>0</v>
      </c>
      <c r="FP17" s="69">
        <f t="shared" si="94"/>
        <v>0</v>
      </c>
      <c r="FQ17" s="69">
        <f t="shared" si="94"/>
        <v>0</v>
      </c>
      <c r="FR17" s="69">
        <f t="shared" si="94"/>
        <v>0</v>
      </c>
      <c r="FS17" s="69">
        <f t="shared" si="94"/>
        <v>0</v>
      </c>
      <c r="FT17" s="69">
        <f t="shared" si="94"/>
        <v>0</v>
      </c>
      <c r="FU17" s="69">
        <f t="shared" si="94"/>
        <v>0</v>
      </c>
      <c r="FV17" s="69">
        <f t="shared" si="94"/>
        <v>0</v>
      </c>
      <c r="FW17" s="73" t="str">
        <f t="shared" si="23"/>
        <v>-</v>
      </c>
      <c r="FX17" s="74" t="str">
        <f t="shared" si="75"/>
        <v>-</v>
      </c>
      <c r="FY17" s="253" t="str">
        <f t="shared" si="76"/>
        <v>-</v>
      </c>
      <c r="FZ17" s="76" t="str">
        <f t="shared" si="77"/>
        <v>-</v>
      </c>
      <c r="GA17" s="82">
        <f t="shared" si="40"/>
        <v>0</v>
      </c>
      <c r="GB17" s="82">
        <f t="shared" si="38"/>
        <v>0</v>
      </c>
      <c r="GC17" s="82">
        <f t="shared" si="38"/>
        <v>1</v>
      </c>
      <c r="GD17" s="82">
        <f t="shared" si="38"/>
        <v>0</v>
      </c>
      <c r="GE17" s="82">
        <f t="shared" si="38"/>
        <v>0</v>
      </c>
      <c r="GF17" s="82">
        <f t="shared" si="38"/>
        <v>0</v>
      </c>
      <c r="GG17" s="82">
        <f t="shared" si="38"/>
        <v>0</v>
      </c>
      <c r="GH17" s="82">
        <f t="shared" si="38"/>
        <v>4</v>
      </c>
      <c r="GI17" s="82">
        <f t="shared" si="38"/>
        <v>0</v>
      </c>
      <c r="GJ17" s="82">
        <f t="shared" si="38"/>
        <v>1</v>
      </c>
      <c r="GK17" s="82">
        <f t="shared" si="38"/>
        <v>5</v>
      </c>
      <c r="GL17" s="83">
        <f t="shared" si="39"/>
        <v>45.454545454545446</v>
      </c>
      <c r="GM17" s="74">
        <f t="shared" si="78"/>
        <v>13</v>
      </c>
      <c r="GN17" s="253">
        <f t="shared" si="79"/>
        <v>13.016999999999999</v>
      </c>
      <c r="GO17" s="76">
        <f t="shared" si="80"/>
        <v>13</v>
      </c>
      <c r="GP17" s="77">
        <f t="shared" ca="1" si="81"/>
        <v>11</v>
      </c>
      <c r="GQ17" s="77">
        <f t="shared" ca="1" si="95"/>
        <v>0</v>
      </c>
      <c r="GR17" s="77">
        <f t="shared" ca="1" si="95"/>
        <v>0</v>
      </c>
      <c r="GS17" s="77">
        <f t="shared" ca="1" si="95"/>
        <v>0</v>
      </c>
      <c r="GT17" s="77">
        <f t="shared" ca="1" si="95"/>
        <v>0</v>
      </c>
      <c r="GU17" s="77">
        <f t="shared" ca="1" si="95"/>
        <v>0</v>
      </c>
      <c r="GV17" s="77">
        <f t="shared" ca="1" si="95"/>
        <v>0</v>
      </c>
      <c r="GW17" s="77">
        <f t="shared" ca="1" si="95"/>
        <v>0</v>
      </c>
      <c r="GX17" s="77">
        <f t="shared" ca="1" si="95"/>
        <v>0</v>
      </c>
      <c r="GY17" s="77">
        <f t="shared" ca="1" si="95"/>
        <v>0</v>
      </c>
      <c r="GZ17" s="77">
        <f t="shared" ca="1" si="95"/>
        <v>0</v>
      </c>
      <c r="HA17" s="77">
        <f t="shared" ca="1" si="95"/>
        <v>0</v>
      </c>
      <c r="HB17" s="78">
        <f t="shared" si="82"/>
        <v>11</v>
      </c>
    </row>
    <row r="18" spans="1:210">
      <c r="A18" s="70" t="s">
        <v>50</v>
      </c>
      <c r="B18" s="39" t="str">
        <f>IF(【M】エリア!$E13&lt;&gt;"",【M】エリア!$E13,"")</f>
        <v>芝政ワールド エリア</v>
      </c>
      <c r="C18" s="69">
        <f t="shared" si="83"/>
        <v>0</v>
      </c>
      <c r="D18" s="69">
        <f t="shared" si="83"/>
        <v>0</v>
      </c>
      <c r="E18" s="69">
        <f t="shared" si="83"/>
        <v>0</v>
      </c>
      <c r="F18" s="69">
        <f t="shared" si="83"/>
        <v>0</v>
      </c>
      <c r="G18" s="69">
        <f t="shared" si="83"/>
        <v>0</v>
      </c>
      <c r="H18" s="69">
        <f t="shared" si="83"/>
        <v>0</v>
      </c>
      <c r="I18" s="69">
        <f t="shared" si="83"/>
        <v>0</v>
      </c>
      <c r="J18" s="69">
        <f t="shared" si="83"/>
        <v>1</v>
      </c>
      <c r="K18" s="69">
        <f t="shared" si="83"/>
        <v>0</v>
      </c>
      <c r="L18" s="69">
        <f t="shared" si="83"/>
        <v>0</v>
      </c>
      <c r="M18" s="69">
        <f t="shared" si="83"/>
        <v>1</v>
      </c>
      <c r="N18" s="73">
        <f t="shared" si="1"/>
        <v>50</v>
      </c>
      <c r="O18" s="74">
        <f t="shared" si="42"/>
        <v>9</v>
      </c>
      <c r="P18" s="253">
        <f t="shared" si="43"/>
        <v>9.0180000000000007</v>
      </c>
      <c r="Q18" s="76">
        <f t="shared" si="44"/>
        <v>9</v>
      </c>
      <c r="R18" s="69">
        <f t="shared" si="84"/>
        <v>0</v>
      </c>
      <c r="S18" s="69">
        <f t="shared" si="84"/>
        <v>0</v>
      </c>
      <c r="T18" s="69">
        <f t="shared" si="84"/>
        <v>0</v>
      </c>
      <c r="U18" s="69">
        <f t="shared" si="84"/>
        <v>0</v>
      </c>
      <c r="V18" s="69">
        <f t="shared" si="84"/>
        <v>0</v>
      </c>
      <c r="W18" s="69">
        <f t="shared" si="84"/>
        <v>0</v>
      </c>
      <c r="X18" s="69">
        <f t="shared" si="84"/>
        <v>0</v>
      </c>
      <c r="Y18" s="69">
        <f t="shared" si="84"/>
        <v>0</v>
      </c>
      <c r="Z18" s="69">
        <f t="shared" si="84"/>
        <v>0</v>
      </c>
      <c r="AA18" s="69">
        <f t="shared" si="84"/>
        <v>0</v>
      </c>
      <c r="AB18" s="69">
        <f t="shared" si="84"/>
        <v>0</v>
      </c>
      <c r="AC18" s="73" t="str">
        <f t="shared" si="3"/>
        <v>-</v>
      </c>
      <c r="AD18" s="74" t="str">
        <f t="shared" si="45"/>
        <v>-</v>
      </c>
      <c r="AE18" s="253" t="str">
        <f t="shared" si="46"/>
        <v>-</v>
      </c>
      <c r="AF18" s="76" t="str">
        <f t="shared" si="47"/>
        <v>-</v>
      </c>
      <c r="AG18" s="69">
        <f t="shared" si="85"/>
        <v>0</v>
      </c>
      <c r="AH18" s="69">
        <f t="shared" si="85"/>
        <v>0</v>
      </c>
      <c r="AI18" s="69">
        <f t="shared" si="85"/>
        <v>0</v>
      </c>
      <c r="AJ18" s="69">
        <f t="shared" si="85"/>
        <v>0</v>
      </c>
      <c r="AK18" s="69">
        <f t="shared" si="85"/>
        <v>0</v>
      </c>
      <c r="AL18" s="69">
        <f t="shared" si="85"/>
        <v>0</v>
      </c>
      <c r="AM18" s="69">
        <f t="shared" si="85"/>
        <v>0</v>
      </c>
      <c r="AN18" s="69">
        <f t="shared" si="85"/>
        <v>0</v>
      </c>
      <c r="AO18" s="69">
        <f t="shared" si="85"/>
        <v>0</v>
      </c>
      <c r="AP18" s="69">
        <f t="shared" si="85"/>
        <v>0</v>
      </c>
      <c r="AQ18" s="69">
        <f t="shared" si="85"/>
        <v>0</v>
      </c>
      <c r="AR18" s="73" t="str">
        <f t="shared" si="5"/>
        <v>-</v>
      </c>
      <c r="AS18" s="74" t="str">
        <f t="shared" si="48"/>
        <v>-</v>
      </c>
      <c r="AT18" s="253" t="str">
        <f t="shared" si="49"/>
        <v>-</v>
      </c>
      <c r="AU18" s="76" t="str">
        <f t="shared" si="50"/>
        <v>-</v>
      </c>
      <c r="AV18" s="69">
        <f t="shared" si="86"/>
        <v>0</v>
      </c>
      <c r="AW18" s="69">
        <f t="shared" si="86"/>
        <v>0</v>
      </c>
      <c r="AX18" s="69">
        <f t="shared" si="86"/>
        <v>0</v>
      </c>
      <c r="AY18" s="69">
        <f t="shared" si="86"/>
        <v>0</v>
      </c>
      <c r="AZ18" s="69">
        <f t="shared" si="86"/>
        <v>0</v>
      </c>
      <c r="BA18" s="69">
        <f t="shared" si="86"/>
        <v>0</v>
      </c>
      <c r="BB18" s="69">
        <f t="shared" si="86"/>
        <v>0</v>
      </c>
      <c r="BC18" s="69">
        <f t="shared" si="86"/>
        <v>0</v>
      </c>
      <c r="BD18" s="69">
        <f t="shared" si="86"/>
        <v>0</v>
      </c>
      <c r="BE18" s="69">
        <f t="shared" si="86"/>
        <v>0</v>
      </c>
      <c r="BF18" s="69">
        <f t="shared" si="86"/>
        <v>0</v>
      </c>
      <c r="BG18" s="73" t="str">
        <f t="shared" si="7"/>
        <v>-</v>
      </c>
      <c r="BH18" s="74" t="str">
        <f t="shared" si="51"/>
        <v>-</v>
      </c>
      <c r="BI18" s="253" t="str">
        <f t="shared" si="52"/>
        <v>-</v>
      </c>
      <c r="BJ18" s="76" t="str">
        <f t="shared" si="53"/>
        <v>-</v>
      </c>
      <c r="BK18" s="69">
        <f t="shared" si="87"/>
        <v>0</v>
      </c>
      <c r="BL18" s="69">
        <f t="shared" si="87"/>
        <v>0</v>
      </c>
      <c r="BM18" s="69">
        <f t="shared" si="87"/>
        <v>0</v>
      </c>
      <c r="BN18" s="69">
        <f t="shared" si="87"/>
        <v>0</v>
      </c>
      <c r="BO18" s="69">
        <f t="shared" si="87"/>
        <v>0</v>
      </c>
      <c r="BP18" s="69">
        <f t="shared" si="87"/>
        <v>0</v>
      </c>
      <c r="BQ18" s="69">
        <f t="shared" si="87"/>
        <v>0</v>
      </c>
      <c r="BR18" s="69">
        <f t="shared" si="87"/>
        <v>0</v>
      </c>
      <c r="BS18" s="69">
        <f t="shared" si="87"/>
        <v>0</v>
      </c>
      <c r="BT18" s="69">
        <f t="shared" si="87"/>
        <v>0</v>
      </c>
      <c r="BU18" s="69">
        <f t="shared" si="87"/>
        <v>0</v>
      </c>
      <c r="BV18" s="73" t="str">
        <f t="shared" si="9"/>
        <v>-</v>
      </c>
      <c r="BW18" s="74" t="str">
        <f t="shared" si="54"/>
        <v>-</v>
      </c>
      <c r="BX18" s="253" t="str">
        <f t="shared" si="55"/>
        <v>-</v>
      </c>
      <c r="BY18" s="76" t="str">
        <f t="shared" si="56"/>
        <v>-</v>
      </c>
      <c r="BZ18" s="69">
        <f t="shared" si="88"/>
        <v>0</v>
      </c>
      <c r="CA18" s="69">
        <f t="shared" si="88"/>
        <v>0</v>
      </c>
      <c r="CB18" s="69">
        <f t="shared" si="88"/>
        <v>0</v>
      </c>
      <c r="CC18" s="69">
        <f t="shared" si="88"/>
        <v>0</v>
      </c>
      <c r="CD18" s="69">
        <f t="shared" si="88"/>
        <v>0</v>
      </c>
      <c r="CE18" s="69">
        <f t="shared" si="88"/>
        <v>0</v>
      </c>
      <c r="CF18" s="69">
        <f t="shared" si="88"/>
        <v>0</v>
      </c>
      <c r="CG18" s="69">
        <f t="shared" si="88"/>
        <v>0</v>
      </c>
      <c r="CH18" s="69">
        <f t="shared" si="88"/>
        <v>0</v>
      </c>
      <c r="CI18" s="69">
        <f t="shared" si="88"/>
        <v>0</v>
      </c>
      <c r="CJ18" s="69">
        <f t="shared" si="88"/>
        <v>0</v>
      </c>
      <c r="CK18" s="73" t="str">
        <f t="shared" si="11"/>
        <v>-</v>
      </c>
      <c r="CL18" s="74" t="str">
        <f t="shared" si="57"/>
        <v>-</v>
      </c>
      <c r="CM18" s="253" t="str">
        <f t="shared" si="58"/>
        <v>-</v>
      </c>
      <c r="CN18" s="76" t="str">
        <f t="shared" si="59"/>
        <v>-</v>
      </c>
      <c r="CO18" s="69">
        <f t="shared" si="89"/>
        <v>0</v>
      </c>
      <c r="CP18" s="69">
        <f t="shared" si="89"/>
        <v>0</v>
      </c>
      <c r="CQ18" s="69">
        <f t="shared" si="89"/>
        <v>0</v>
      </c>
      <c r="CR18" s="69">
        <f t="shared" si="89"/>
        <v>0</v>
      </c>
      <c r="CS18" s="69">
        <f t="shared" si="89"/>
        <v>0</v>
      </c>
      <c r="CT18" s="69">
        <f t="shared" si="89"/>
        <v>0</v>
      </c>
      <c r="CU18" s="69">
        <f t="shared" si="89"/>
        <v>0</v>
      </c>
      <c r="CV18" s="69">
        <f t="shared" si="89"/>
        <v>0</v>
      </c>
      <c r="CW18" s="69">
        <f t="shared" si="89"/>
        <v>0</v>
      </c>
      <c r="CX18" s="69">
        <f t="shared" si="89"/>
        <v>0</v>
      </c>
      <c r="CY18" s="69">
        <f t="shared" si="89"/>
        <v>0</v>
      </c>
      <c r="CZ18" s="73" t="str">
        <f t="shared" si="13"/>
        <v>-</v>
      </c>
      <c r="DA18" s="74" t="str">
        <f t="shared" si="60"/>
        <v>-</v>
      </c>
      <c r="DB18" s="253" t="str">
        <f t="shared" si="61"/>
        <v>-</v>
      </c>
      <c r="DC18" s="76" t="str">
        <f t="shared" si="62"/>
        <v>-</v>
      </c>
      <c r="DD18" s="69">
        <f t="shared" si="90"/>
        <v>0</v>
      </c>
      <c r="DE18" s="69">
        <f t="shared" si="90"/>
        <v>0</v>
      </c>
      <c r="DF18" s="69">
        <f t="shared" si="90"/>
        <v>0</v>
      </c>
      <c r="DG18" s="69">
        <f t="shared" si="90"/>
        <v>0</v>
      </c>
      <c r="DH18" s="69">
        <f t="shared" si="90"/>
        <v>0</v>
      </c>
      <c r="DI18" s="69">
        <f t="shared" si="90"/>
        <v>0</v>
      </c>
      <c r="DJ18" s="69">
        <f t="shared" si="90"/>
        <v>0</v>
      </c>
      <c r="DK18" s="69">
        <f t="shared" si="90"/>
        <v>0</v>
      </c>
      <c r="DL18" s="69">
        <f t="shared" si="90"/>
        <v>0</v>
      </c>
      <c r="DM18" s="69">
        <f t="shared" si="90"/>
        <v>0</v>
      </c>
      <c r="DN18" s="69">
        <f t="shared" si="90"/>
        <v>0</v>
      </c>
      <c r="DO18" s="73" t="str">
        <f t="shared" si="15"/>
        <v>-</v>
      </c>
      <c r="DP18" s="74" t="str">
        <f t="shared" si="63"/>
        <v>-</v>
      </c>
      <c r="DQ18" s="253" t="str">
        <f t="shared" si="64"/>
        <v>-</v>
      </c>
      <c r="DR18" s="76" t="str">
        <f t="shared" si="65"/>
        <v>-</v>
      </c>
      <c r="DS18" s="69">
        <f t="shared" si="91"/>
        <v>0</v>
      </c>
      <c r="DT18" s="69">
        <f t="shared" si="91"/>
        <v>0</v>
      </c>
      <c r="DU18" s="69">
        <f t="shared" si="91"/>
        <v>0</v>
      </c>
      <c r="DV18" s="69">
        <f t="shared" si="91"/>
        <v>0</v>
      </c>
      <c r="DW18" s="69">
        <f t="shared" si="91"/>
        <v>0</v>
      </c>
      <c r="DX18" s="69">
        <f t="shared" si="91"/>
        <v>0</v>
      </c>
      <c r="DY18" s="69">
        <f t="shared" si="91"/>
        <v>0</v>
      </c>
      <c r="DZ18" s="69">
        <f t="shared" si="91"/>
        <v>0</v>
      </c>
      <c r="EA18" s="69">
        <f t="shared" si="91"/>
        <v>0</v>
      </c>
      <c r="EB18" s="69">
        <f t="shared" si="91"/>
        <v>0</v>
      </c>
      <c r="EC18" s="69">
        <f t="shared" si="91"/>
        <v>0</v>
      </c>
      <c r="ED18" s="73" t="str">
        <f t="shared" si="17"/>
        <v>-</v>
      </c>
      <c r="EE18" s="74" t="str">
        <f t="shared" si="66"/>
        <v>-</v>
      </c>
      <c r="EF18" s="253" t="str">
        <f t="shared" si="67"/>
        <v>-</v>
      </c>
      <c r="EG18" s="76" t="str">
        <f t="shared" si="68"/>
        <v>-</v>
      </c>
      <c r="EH18" s="69">
        <f t="shared" si="92"/>
        <v>0</v>
      </c>
      <c r="EI18" s="69">
        <f t="shared" si="92"/>
        <v>0</v>
      </c>
      <c r="EJ18" s="69">
        <f t="shared" si="92"/>
        <v>0</v>
      </c>
      <c r="EK18" s="69">
        <f t="shared" si="92"/>
        <v>0</v>
      </c>
      <c r="EL18" s="69">
        <f t="shared" si="92"/>
        <v>0</v>
      </c>
      <c r="EM18" s="69">
        <f t="shared" si="92"/>
        <v>0</v>
      </c>
      <c r="EN18" s="69">
        <f t="shared" si="92"/>
        <v>0</v>
      </c>
      <c r="EO18" s="69">
        <f t="shared" si="92"/>
        <v>0</v>
      </c>
      <c r="EP18" s="69">
        <f t="shared" si="92"/>
        <v>0</v>
      </c>
      <c r="EQ18" s="69">
        <f t="shared" si="92"/>
        <v>0</v>
      </c>
      <c r="ER18" s="69">
        <f t="shared" si="92"/>
        <v>0</v>
      </c>
      <c r="ES18" s="73" t="str">
        <f t="shared" si="19"/>
        <v>-</v>
      </c>
      <c r="ET18" s="74" t="str">
        <f t="shared" si="69"/>
        <v>-</v>
      </c>
      <c r="EU18" s="253" t="str">
        <f t="shared" si="70"/>
        <v>-</v>
      </c>
      <c r="EV18" s="76" t="str">
        <f t="shared" si="71"/>
        <v>-</v>
      </c>
      <c r="EW18" s="69">
        <f t="shared" si="93"/>
        <v>0</v>
      </c>
      <c r="EX18" s="69">
        <f t="shared" si="93"/>
        <v>0</v>
      </c>
      <c r="EY18" s="69">
        <f t="shared" si="93"/>
        <v>0</v>
      </c>
      <c r="EZ18" s="69">
        <f t="shared" si="93"/>
        <v>0</v>
      </c>
      <c r="FA18" s="69">
        <f t="shared" si="93"/>
        <v>0</v>
      </c>
      <c r="FB18" s="69">
        <f t="shared" si="93"/>
        <v>0</v>
      </c>
      <c r="FC18" s="69">
        <f t="shared" si="93"/>
        <v>0</v>
      </c>
      <c r="FD18" s="69">
        <f t="shared" si="93"/>
        <v>0</v>
      </c>
      <c r="FE18" s="69">
        <f t="shared" si="93"/>
        <v>0</v>
      </c>
      <c r="FF18" s="69">
        <f t="shared" si="93"/>
        <v>0</v>
      </c>
      <c r="FG18" s="69">
        <f t="shared" si="93"/>
        <v>0</v>
      </c>
      <c r="FH18" s="73" t="str">
        <f t="shared" si="21"/>
        <v>-</v>
      </c>
      <c r="FI18" s="74" t="str">
        <f t="shared" si="72"/>
        <v>-</v>
      </c>
      <c r="FJ18" s="253" t="str">
        <f t="shared" si="73"/>
        <v>-</v>
      </c>
      <c r="FK18" s="76" t="str">
        <f t="shared" si="74"/>
        <v>-</v>
      </c>
      <c r="FL18" s="69">
        <f t="shared" si="94"/>
        <v>0</v>
      </c>
      <c r="FM18" s="69">
        <f t="shared" si="94"/>
        <v>0</v>
      </c>
      <c r="FN18" s="69">
        <f t="shared" si="94"/>
        <v>0</v>
      </c>
      <c r="FO18" s="69">
        <f t="shared" si="94"/>
        <v>0</v>
      </c>
      <c r="FP18" s="69">
        <f t="shared" si="94"/>
        <v>0</v>
      </c>
      <c r="FQ18" s="69">
        <f t="shared" si="94"/>
        <v>0</v>
      </c>
      <c r="FR18" s="69">
        <f t="shared" si="94"/>
        <v>0</v>
      </c>
      <c r="FS18" s="69">
        <f t="shared" si="94"/>
        <v>0</v>
      </c>
      <c r="FT18" s="69">
        <f t="shared" si="94"/>
        <v>0</v>
      </c>
      <c r="FU18" s="69">
        <f t="shared" si="94"/>
        <v>0</v>
      </c>
      <c r="FV18" s="69">
        <f t="shared" si="94"/>
        <v>0</v>
      </c>
      <c r="FW18" s="73" t="str">
        <f t="shared" si="23"/>
        <v>-</v>
      </c>
      <c r="FX18" s="74" t="str">
        <f t="shared" si="75"/>
        <v>-</v>
      </c>
      <c r="FY18" s="253" t="str">
        <f t="shared" si="76"/>
        <v>-</v>
      </c>
      <c r="FZ18" s="76" t="str">
        <f t="shared" si="77"/>
        <v>-</v>
      </c>
      <c r="GA18" s="82">
        <f t="shared" si="40"/>
        <v>0</v>
      </c>
      <c r="GB18" s="82">
        <f t="shared" si="38"/>
        <v>0</v>
      </c>
      <c r="GC18" s="82">
        <f t="shared" si="38"/>
        <v>0</v>
      </c>
      <c r="GD18" s="82">
        <f t="shared" si="38"/>
        <v>0</v>
      </c>
      <c r="GE18" s="82">
        <f t="shared" si="38"/>
        <v>0</v>
      </c>
      <c r="GF18" s="82">
        <f t="shared" si="38"/>
        <v>0</v>
      </c>
      <c r="GG18" s="82">
        <f t="shared" si="38"/>
        <v>0</v>
      </c>
      <c r="GH18" s="82">
        <f t="shared" si="38"/>
        <v>1</v>
      </c>
      <c r="GI18" s="82">
        <f t="shared" si="38"/>
        <v>0</v>
      </c>
      <c r="GJ18" s="82">
        <f t="shared" si="38"/>
        <v>0</v>
      </c>
      <c r="GK18" s="82">
        <f t="shared" si="38"/>
        <v>1</v>
      </c>
      <c r="GL18" s="83">
        <f t="shared" si="39"/>
        <v>50</v>
      </c>
      <c r="GM18" s="74">
        <f t="shared" si="78"/>
        <v>9</v>
      </c>
      <c r="GN18" s="253">
        <f t="shared" si="79"/>
        <v>9.0180000000000007</v>
      </c>
      <c r="GO18" s="76">
        <f t="shared" si="80"/>
        <v>9</v>
      </c>
      <c r="GP18" s="77">
        <f t="shared" ca="1" si="81"/>
        <v>2</v>
      </c>
      <c r="GQ18" s="77">
        <f t="shared" ca="1" si="95"/>
        <v>0</v>
      </c>
      <c r="GR18" s="77">
        <f t="shared" ca="1" si="95"/>
        <v>0</v>
      </c>
      <c r="GS18" s="77">
        <f t="shared" ca="1" si="95"/>
        <v>0</v>
      </c>
      <c r="GT18" s="77">
        <f t="shared" ca="1" si="95"/>
        <v>0</v>
      </c>
      <c r="GU18" s="77">
        <f t="shared" ca="1" si="95"/>
        <v>0</v>
      </c>
      <c r="GV18" s="77">
        <f t="shared" ca="1" si="95"/>
        <v>0</v>
      </c>
      <c r="GW18" s="77">
        <f t="shared" ca="1" si="95"/>
        <v>0</v>
      </c>
      <c r="GX18" s="77">
        <f t="shared" ca="1" si="95"/>
        <v>0</v>
      </c>
      <c r="GY18" s="77">
        <f t="shared" ca="1" si="95"/>
        <v>0</v>
      </c>
      <c r="GZ18" s="77">
        <f t="shared" ca="1" si="95"/>
        <v>0</v>
      </c>
      <c r="HA18" s="77">
        <f t="shared" ca="1" si="95"/>
        <v>0</v>
      </c>
      <c r="HB18" s="78">
        <f t="shared" si="82"/>
        <v>2</v>
      </c>
    </row>
    <row r="19" spans="1:210">
      <c r="A19" s="70" t="s">
        <v>50</v>
      </c>
      <c r="B19" s="39" t="str">
        <f>IF(【M】エリア!$E14&lt;&gt;"",【M】エリア!$E14,"")</f>
        <v>丸岡城 エリア</v>
      </c>
      <c r="C19" s="69">
        <f t="shared" si="83"/>
        <v>0</v>
      </c>
      <c r="D19" s="69">
        <f t="shared" si="83"/>
        <v>1</v>
      </c>
      <c r="E19" s="69">
        <f t="shared" si="83"/>
        <v>1</v>
      </c>
      <c r="F19" s="69">
        <f t="shared" si="83"/>
        <v>0</v>
      </c>
      <c r="G19" s="69">
        <f t="shared" si="83"/>
        <v>1</v>
      </c>
      <c r="H19" s="69">
        <f t="shared" si="83"/>
        <v>3</v>
      </c>
      <c r="I19" s="69">
        <f t="shared" si="83"/>
        <v>1</v>
      </c>
      <c r="J19" s="69">
        <f t="shared" si="83"/>
        <v>6</v>
      </c>
      <c r="K19" s="69">
        <f t="shared" si="83"/>
        <v>13</v>
      </c>
      <c r="L19" s="69">
        <f t="shared" si="83"/>
        <v>5</v>
      </c>
      <c r="M19" s="69">
        <f t="shared" si="83"/>
        <v>15</v>
      </c>
      <c r="N19" s="73">
        <f t="shared" si="1"/>
        <v>28.260869565217391</v>
      </c>
      <c r="O19" s="74">
        <f t="shared" si="42"/>
        <v>30</v>
      </c>
      <c r="P19" s="253">
        <f t="shared" si="43"/>
        <v>30.018999999999998</v>
      </c>
      <c r="Q19" s="76">
        <f t="shared" si="44"/>
        <v>30</v>
      </c>
      <c r="R19" s="69">
        <f t="shared" si="84"/>
        <v>0</v>
      </c>
      <c r="S19" s="69">
        <f t="shared" si="84"/>
        <v>0</v>
      </c>
      <c r="T19" s="69">
        <f t="shared" si="84"/>
        <v>0</v>
      </c>
      <c r="U19" s="69">
        <f t="shared" si="84"/>
        <v>0</v>
      </c>
      <c r="V19" s="69">
        <f t="shared" si="84"/>
        <v>0</v>
      </c>
      <c r="W19" s="69">
        <f t="shared" si="84"/>
        <v>0</v>
      </c>
      <c r="X19" s="69">
        <f t="shared" si="84"/>
        <v>0</v>
      </c>
      <c r="Y19" s="69">
        <f t="shared" si="84"/>
        <v>0</v>
      </c>
      <c r="Z19" s="69">
        <f t="shared" si="84"/>
        <v>0</v>
      </c>
      <c r="AA19" s="69">
        <f t="shared" si="84"/>
        <v>0</v>
      </c>
      <c r="AB19" s="69">
        <f t="shared" si="84"/>
        <v>0</v>
      </c>
      <c r="AC19" s="73" t="str">
        <f t="shared" si="3"/>
        <v>-</v>
      </c>
      <c r="AD19" s="74" t="str">
        <f t="shared" si="45"/>
        <v>-</v>
      </c>
      <c r="AE19" s="253" t="str">
        <f t="shared" si="46"/>
        <v>-</v>
      </c>
      <c r="AF19" s="76" t="str">
        <f t="shared" si="47"/>
        <v>-</v>
      </c>
      <c r="AG19" s="69">
        <f t="shared" si="85"/>
        <v>0</v>
      </c>
      <c r="AH19" s="69">
        <f t="shared" si="85"/>
        <v>0</v>
      </c>
      <c r="AI19" s="69">
        <f t="shared" si="85"/>
        <v>0</v>
      </c>
      <c r="AJ19" s="69">
        <f t="shared" si="85"/>
        <v>0</v>
      </c>
      <c r="AK19" s="69">
        <f t="shared" si="85"/>
        <v>0</v>
      </c>
      <c r="AL19" s="69">
        <f t="shared" si="85"/>
        <v>0</v>
      </c>
      <c r="AM19" s="69">
        <f t="shared" si="85"/>
        <v>0</v>
      </c>
      <c r="AN19" s="69">
        <f t="shared" si="85"/>
        <v>0</v>
      </c>
      <c r="AO19" s="69">
        <f t="shared" si="85"/>
        <v>0</v>
      </c>
      <c r="AP19" s="69">
        <f t="shared" si="85"/>
        <v>0</v>
      </c>
      <c r="AQ19" s="69">
        <f t="shared" si="85"/>
        <v>0</v>
      </c>
      <c r="AR19" s="73" t="str">
        <f t="shared" si="5"/>
        <v>-</v>
      </c>
      <c r="AS19" s="74" t="str">
        <f t="shared" si="48"/>
        <v>-</v>
      </c>
      <c r="AT19" s="253" t="str">
        <f t="shared" si="49"/>
        <v>-</v>
      </c>
      <c r="AU19" s="76" t="str">
        <f t="shared" si="50"/>
        <v>-</v>
      </c>
      <c r="AV19" s="69">
        <f t="shared" si="86"/>
        <v>0</v>
      </c>
      <c r="AW19" s="69">
        <f t="shared" si="86"/>
        <v>0</v>
      </c>
      <c r="AX19" s="69">
        <f t="shared" si="86"/>
        <v>0</v>
      </c>
      <c r="AY19" s="69">
        <f t="shared" si="86"/>
        <v>0</v>
      </c>
      <c r="AZ19" s="69">
        <f t="shared" si="86"/>
        <v>0</v>
      </c>
      <c r="BA19" s="69">
        <f t="shared" si="86"/>
        <v>0</v>
      </c>
      <c r="BB19" s="69">
        <f t="shared" si="86"/>
        <v>0</v>
      </c>
      <c r="BC19" s="69">
        <f t="shared" si="86"/>
        <v>0</v>
      </c>
      <c r="BD19" s="69">
        <f t="shared" si="86"/>
        <v>0</v>
      </c>
      <c r="BE19" s="69">
        <f t="shared" si="86"/>
        <v>0</v>
      </c>
      <c r="BF19" s="69">
        <f t="shared" si="86"/>
        <v>0</v>
      </c>
      <c r="BG19" s="73" t="str">
        <f t="shared" si="7"/>
        <v>-</v>
      </c>
      <c r="BH19" s="74" t="str">
        <f t="shared" si="51"/>
        <v>-</v>
      </c>
      <c r="BI19" s="253" t="str">
        <f t="shared" si="52"/>
        <v>-</v>
      </c>
      <c r="BJ19" s="76" t="str">
        <f t="shared" si="53"/>
        <v>-</v>
      </c>
      <c r="BK19" s="69">
        <f t="shared" si="87"/>
        <v>0</v>
      </c>
      <c r="BL19" s="69">
        <f t="shared" si="87"/>
        <v>0</v>
      </c>
      <c r="BM19" s="69">
        <f t="shared" si="87"/>
        <v>0</v>
      </c>
      <c r="BN19" s="69">
        <f t="shared" si="87"/>
        <v>0</v>
      </c>
      <c r="BO19" s="69">
        <f t="shared" si="87"/>
        <v>0</v>
      </c>
      <c r="BP19" s="69">
        <f t="shared" si="87"/>
        <v>0</v>
      </c>
      <c r="BQ19" s="69">
        <f t="shared" si="87"/>
        <v>0</v>
      </c>
      <c r="BR19" s="69">
        <f t="shared" si="87"/>
        <v>0</v>
      </c>
      <c r="BS19" s="69">
        <f t="shared" si="87"/>
        <v>0</v>
      </c>
      <c r="BT19" s="69">
        <f t="shared" si="87"/>
        <v>0</v>
      </c>
      <c r="BU19" s="69">
        <f t="shared" si="87"/>
        <v>0</v>
      </c>
      <c r="BV19" s="73" t="str">
        <f t="shared" si="9"/>
        <v>-</v>
      </c>
      <c r="BW19" s="74" t="str">
        <f t="shared" si="54"/>
        <v>-</v>
      </c>
      <c r="BX19" s="253" t="str">
        <f t="shared" si="55"/>
        <v>-</v>
      </c>
      <c r="BY19" s="76" t="str">
        <f t="shared" si="56"/>
        <v>-</v>
      </c>
      <c r="BZ19" s="69">
        <f t="shared" si="88"/>
        <v>0</v>
      </c>
      <c r="CA19" s="69">
        <f t="shared" si="88"/>
        <v>0</v>
      </c>
      <c r="CB19" s="69">
        <f t="shared" si="88"/>
        <v>0</v>
      </c>
      <c r="CC19" s="69">
        <f t="shared" si="88"/>
        <v>0</v>
      </c>
      <c r="CD19" s="69">
        <f t="shared" si="88"/>
        <v>0</v>
      </c>
      <c r="CE19" s="69">
        <f t="shared" si="88"/>
        <v>0</v>
      </c>
      <c r="CF19" s="69">
        <f t="shared" si="88"/>
        <v>0</v>
      </c>
      <c r="CG19" s="69">
        <f t="shared" si="88"/>
        <v>0</v>
      </c>
      <c r="CH19" s="69">
        <f t="shared" si="88"/>
        <v>0</v>
      </c>
      <c r="CI19" s="69">
        <f t="shared" si="88"/>
        <v>0</v>
      </c>
      <c r="CJ19" s="69">
        <f t="shared" si="88"/>
        <v>0</v>
      </c>
      <c r="CK19" s="73" t="str">
        <f t="shared" si="11"/>
        <v>-</v>
      </c>
      <c r="CL19" s="74" t="str">
        <f t="shared" si="57"/>
        <v>-</v>
      </c>
      <c r="CM19" s="253" t="str">
        <f t="shared" si="58"/>
        <v>-</v>
      </c>
      <c r="CN19" s="76" t="str">
        <f t="shared" si="59"/>
        <v>-</v>
      </c>
      <c r="CO19" s="69">
        <f t="shared" si="89"/>
        <v>0</v>
      </c>
      <c r="CP19" s="69">
        <f t="shared" si="89"/>
        <v>0</v>
      </c>
      <c r="CQ19" s="69">
        <f t="shared" si="89"/>
        <v>0</v>
      </c>
      <c r="CR19" s="69">
        <f t="shared" si="89"/>
        <v>0</v>
      </c>
      <c r="CS19" s="69">
        <f t="shared" si="89"/>
        <v>0</v>
      </c>
      <c r="CT19" s="69">
        <f t="shared" si="89"/>
        <v>0</v>
      </c>
      <c r="CU19" s="69">
        <f t="shared" si="89"/>
        <v>0</v>
      </c>
      <c r="CV19" s="69">
        <f t="shared" si="89"/>
        <v>0</v>
      </c>
      <c r="CW19" s="69">
        <f t="shared" si="89"/>
        <v>0</v>
      </c>
      <c r="CX19" s="69">
        <f t="shared" si="89"/>
        <v>0</v>
      </c>
      <c r="CY19" s="69">
        <f t="shared" si="89"/>
        <v>0</v>
      </c>
      <c r="CZ19" s="73" t="str">
        <f t="shared" si="13"/>
        <v>-</v>
      </c>
      <c r="DA19" s="74" t="str">
        <f t="shared" si="60"/>
        <v>-</v>
      </c>
      <c r="DB19" s="253" t="str">
        <f t="shared" si="61"/>
        <v>-</v>
      </c>
      <c r="DC19" s="76" t="str">
        <f t="shared" si="62"/>
        <v>-</v>
      </c>
      <c r="DD19" s="69">
        <f t="shared" si="90"/>
        <v>0</v>
      </c>
      <c r="DE19" s="69">
        <f t="shared" si="90"/>
        <v>0</v>
      </c>
      <c r="DF19" s="69">
        <f t="shared" si="90"/>
        <v>0</v>
      </c>
      <c r="DG19" s="69">
        <f t="shared" si="90"/>
        <v>0</v>
      </c>
      <c r="DH19" s="69">
        <f t="shared" si="90"/>
        <v>0</v>
      </c>
      <c r="DI19" s="69">
        <f t="shared" si="90"/>
        <v>0</v>
      </c>
      <c r="DJ19" s="69">
        <f t="shared" si="90"/>
        <v>0</v>
      </c>
      <c r="DK19" s="69">
        <f t="shared" si="90"/>
        <v>0</v>
      </c>
      <c r="DL19" s="69">
        <f t="shared" si="90"/>
        <v>0</v>
      </c>
      <c r="DM19" s="69">
        <f t="shared" si="90"/>
        <v>0</v>
      </c>
      <c r="DN19" s="69">
        <f t="shared" si="90"/>
        <v>0</v>
      </c>
      <c r="DO19" s="73" t="str">
        <f t="shared" si="15"/>
        <v>-</v>
      </c>
      <c r="DP19" s="74" t="str">
        <f t="shared" si="63"/>
        <v>-</v>
      </c>
      <c r="DQ19" s="253" t="str">
        <f t="shared" si="64"/>
        <v>-</v>
      </c>
      <c r="DR19" s="76" t="str">
        <f t="shared" si="65"/>
        <v>-</v>
      </c>
      <c r="DS19" s="69">
        <f t="shared" si="91"/>
        <v>0</v>
      </c>
      <c r="DT19" s="69">
        <f t="shared" si="91"/>
        <v>0</v>
      </c>
      <c r="DU19" s="69">
        <f t="shared" si="91"/>
        <v>0</v>
      </c>
      <c r="DV19" s="69">
        <f t="shared" si="91"/>
        <v>0</v>
      </c>
      <c r="DW19" s="69">
        <f t="shared" si="91"/>
        <v>0</v>
      </c>
      <c r="DX19" s="69">
        <f t="shared" si="91"/>
        <v>0</v>
      </c>
      <c r="DY19" s="69">
        <f t="shared" si="91"/>
        <v>0</v>
      </c>
      <c r="DZ19" s="69">
        <f t="shared" si="91"/>
        <v>0</v>
      </c>
      <c r="EA19" s="69">
        <f t="shared" si="91"/>
        <v>0</v>
      </c>
      <c r="EB19" s="69">
        <f t="shared" si="91"/>
        <v>0</v>
      </c>
      <c r="EC19" s="69">
        <f t="shared" si="91"/>
        <v>0</v>
      </c>
      <c r="ED19" s="73" t="str">
        <f t="shared" si="17"/>
        <v>-</v>
      </c>
      <c r="EE19" s="74" t="str">
        <f t="shared" si="66"/>
        <v>-</v>
      </c>
      <c r="EF19" s="253" t="str">
        <f t="shared" si="67"/>
        <v>-</v>
      </c>
      <c r="EG19" s="76" t="str">
        <f t="shared" si="68"/>
        <v>-</v>
      </c>
      <c r="EH19" s="69">
        <f t="shared" si="92"/>
        <v>0</v>
      </c>
      <c r="EI19" s="69">
        <f t="shared" si="92"/>
        <v>0</v>
      </c>
      <c r="EJ19" s="69">
        <f t="shared" si="92"/>
        <v>0</v>
      </c>
      <c r="EK19" s="69">
        <f t="shared" si="92"/>
        <v>0</v>
      </c>
      <c r="EL19" s="69">
        <f t="shared" si="92"/>
        <v>0</v>
      </c>
      <c r="EM19" s="69">
        <f t="shared" si="92"/>
        <v>0</v>
      </c>
      <c r="EN19" s="69">
        <f t="shared" si="92"/>
        <v>0</v>
      </c>
      <c r="EO19" s="69">
        <f t="shared" si="92"/>
        <v>0</v>
      </c>
      <c r="EP19" s="69">
        <f t="shared" si="92"/>
        <v>0</v>
      </c>
      <c r="EQ19" s="69">
        <f t="shared" si="92"/>
        <v>0</v>
      </c>
      <c r="ER19" s="69">
        <f t="shared" si="92"/>
        <v>0</v>
      </c>
      <c r="ES19" s="73" t="str">
        <f t="shared" si="19"/>
        <v>-</v>
      </c>
      <c r="ET19" s="74" t="str">
        <f t="shared" si="69"/>
        <v>-</v>
      </c>
      <c r="EU19" s="253" t="str">
        <f t="shared" si="70"/>
        <v>-</v>
      </c>
      <c r="EV19" s="76" t="str">
        <f t="shared" si="71"/>
        <v>-</v>
      </c>
      <c r="EW19" s="69">
        <f t="shared" si="93"/>
        <v>0</v>
      </c>
      <c r="EX19" s="69">
        <f t="shared" si="93"/>
        <v>0</v>
      </c>
      <c r="EY19" s="69">
        <f t="shared" si="93"/>
        <v>0</v>
      </c>
      <c r="EZ19" s="69">
        <f t="shared" si="93"/>
        <v>0</v>
      </c>
      <c r="FA19" s="69">
        <f t="shared" si="93"/>
        <v>0</v>
      </c>
      <c r="FB19" s="69">
        <f t="shared" si="93"/>
        <v>0</v>
      </c>
      <c r="FC19" s="69">
        <f t="shared" si="93"/>
        <v>0</v>
      </c>
      <c r="FD19" s="69">
        <f t="shared" si="93"/>
        <v>0</v>
      </c>
      <c r="FE19" s="69">
        <f t="shared" si="93"/>
        <v>0</v>
      </c>
      <c r="FF19" s="69">
        <f t="shared" si="93"/>
        <v>0</v>
      </c>
      <c r="FG19" s="69">
        <f t="shared" si="93"/>
        <v>0</v>
      </c>
      <c r="FH19" s="73" t="str">
        <f t="shared" si="21"/>
        <v>-</v>
      </c>
      <c r="FI19" s="74" t="str">
        <f t="shared" si="72"/>
        <v>-</v>
      </c>
      <c r="FJ19" s="253" t="str">
        <f t="shared" si="73"/>
        <v>-</v>
      </c>
      <c r="FK19" s="76" t="str">
        <f t="shared" si="74"/>
        <v>-</v>
      </c>
      <c r="FL19" s="69">
        <f t="shared" si="94"/>
        <v>0</v>
      </c>
      <c r="FM19" s="69">
        <f t="shared" si="94"/>
        <v>0</v>
      </c>
      <c r="FN19" s="69">
        <f t="shared" si="94"/>
        <v>0</v>
      </c>
      <c r="FO19" s="69">
        <f t="shared" si="94"/>
        <v>0</v>
      </c>
      <c r="FP19" s="69">
        <f t="shared" si="94"/>
        <v>0</v>
      </c>
      <c r="FQ19" s="69">
        <f t="shared" si="94"/>
        <v>0</v>
      </c>
      <c r="FR19" s="69">
        <f t="shared" si="94"/>
        <v>0</v>
      </c>
      <c r="FS19" s="69">
        <f t="shared" si="94"/>
        <v>0</v>
      </c>
      <c r="FT19" s="69">
        <f t="shared" si="94"/>
        <v>0</v>
      </c>
      <c r="FU19" s="69">
        <f t="shared" si="94"/>
        <v>0</v>
      </c>
      <c r="FV19" s="69">
        <f t="shared" si="94"/>
        <v>0</v>
      </c>
      <c r="FW19" s="73" t="str">
        <f t="shared" si="23"/>
        <v>-</v>
      </c>
      <c r="FX19" s="74" t="str">
        <f t="shared" si="75"/>
        <v>-</v>
      </c>
      <c r="FY19" s="253" t="str">
        <f t="shared" si="76"/>
        <v>-</v>
      </c>
      <c r="FZ19" s="76" t="str">
        <f t="shared" si="77"/>
        <v>-</v>
      </c>
      <c r="GA19" s="82">
        <f t="shared" si="40"/>
        <v>0</v>
      </c>
      <c r="GB19" s="82">
        <f t="shared" si="38"/>
        <v>1</v>
      </c>
      <c r="GC19" s="82">
        <f t="shared" si="38"/>
        <v>1</v>
      </c>
      <c r="GD19" s="82">
        <f t="shared" si="38"/>
        <v>0</v>
      </c>
      <c r="GE19" s="82">
        <f t="shared" si="38"/>
        <v>1</v>
      </c>
      <c r="GF19" s="82">
        <f t="shared" si="38"/>
        <v>3</v>
      </c>
      <c r="GG19" s="82">
        <f t="shared" si="38"/>
        <v>1</v>
      </c>
      <c r="GH19" s="82">
        <f t="shared" si="38"/>
        <v>6</v>
      </c>
      <c r="GI19" s="82">
        <f t="shared" si="38"/>
        <v>13</v>
      </c>
      <c r="GJ19" s="82">
        <f t="shared" si="38"/>
        <v>5</v>
      </c>
      <c r="GK19" s="82">
        <f t="shared" si="38"/>
        <v>15</v>
      </c>
      <c r="GL19" s="83">
        <f t="shared" si="39"/>
        <v>28.260869565217391</v>
      </c>
      <c r="GM19" s="74">
        <f t="shared" si="78"/>
        <v>30</v>
      </c>
      <c r="GN19" s="253">
        <f t="shared" si="79"/>
        <v>30.018999999999998</v>
      </c>
      <c r="GO19" s="76">
        <f t="shared" si="80"/>
        <v>30</v>
      </c>
      <c r="GP19" s="77">
        <f t="shared" ca="1" si="81"/>
        <v>46</v>
      </c>
      <c r="GQ19" s="77">
        <f t="shared" ca="1" si="95"/>
        <v>0</v>
      </c>
      <c r="GR19" s="77">
        <f t="shared" ca="1" si="95"/>
        <v>0</v>
      </c>
      <c r="GS19" s="77">
        <f t="shared" ca="1" si="95"/>
        <v>0</v>
      </c>
      <c r="GT19" s="77">
        <f t="shared" ca="1" si="95"/>
        <v>0</v>
      </c>
      <c r="GU19" s="77">
        <f t="shared" ca="1" si="95"/>
        <v>0</v>
      </c>
      <c r="GV19" s="77">
        <f t="shared" ca="1" si="95"/>
        <v>0</v>
      </c>
      <c r="GW19" s="77">
        <f t="shared" ca="1" si="95"/>
        <v>0</v>
      </c>
      <c r="GX19" s="77">
        <f t="shared" ca="1" si="95"/>
        <v>0</v>
      </c>
      <c r="GY19" s="77">
        <f t="shared" ca="1" si="95"/>
        <v>0</v>
      </c>
      <c r="GZ19" s="77">
        <f t="shared" ca="1" si="95"/>
        <v>0</v>
      </c>
      <c r="HA19" s="77">
        <f t="shared" ca="1" si="95"/>
        <v>0</v>
      </c>
      <c r="HB19" s="78">
        <f t="shared" si="82"/>
        <v>46</v>
      </c>
    </row>
    <row r="20" spans="1:210">
      <c r="A20" s="70" t="s">
        <v>50</v>
      </c>
      <c r="B20" s="39" t="str">
        <f>IF(【M】エリア!$E15&lt;&gt;"",【M】エリア!$E15,"")</f>
        <v>花の駅 ゆりの里公園 エリア</v>
      </c>
      <c r="C20" s="69">
        <f t="shared" si="83"/>
        <v>1</v>
      </c>
      <c r="D20" s="69">
        <f t="shared" si="83"/>
        <v>0</v>
      </c>
      <c r="E20" s="69">
        <f t="shared" si="83"/>
        <v>1</v>
      </c>
      <c r="F20" s="69">
        <f t="shared" si="83"/>
        <v>1</v>
      </c>
      <c r="G20" s="69">
        <f t="shared" si="83"/>
        <v>0</v>
      </c>
      <c r="H20" s="69">
        <f t="shared" si="83"/>
        <v>1</v>
      </c>
      <c r="I20" s="69">
        <f t="shared" si="83"/>
        <v>1</v>
      </c>
      <c r="J20" s="69">
        <f t="shared" si="83"/>
        <v>0</v>
      </c>
      <c r="K20" s="69">
        <f t="shared" si="83"/>
        <v>2</v>
      </c>
      <c r="L20" s="69">
        <f t="shared" si="83"/>
        <v>0</v>
      </c>
      <c r="M20" s="69">
        <f t="shared" si="83"/>
        <v>4</v>
      </c>
      <c r="N20" s="73">
        <f t="shared" si="1"/>
        <v>-9.0909090909090882</v>
      </c>
      <c r="O20" s="74">
        <f t="shared" si="42"/>
        <v>65</v>
      </c>
      <c r="P20" s="253">
        <f t="shared" si="43"/>
        <v>65.02</v>
      </c>
      <c r="Q20" s="76">
        <f t="shared" si="44"/>
        <v>65</v>
      </c>
      <c r="R20" s="69">
        <f t="shared" si="84"/>
        <v>0</v>
      </c>
      <c r="S20" s="69">
        <f t="shared" si="84"/>
        <v>0</v>
      </c>
      <c r="T20" s="69">
        <f t="shared" si="84"/>
        <v>0</v>
      </c>
      <c r="U20" s="69">
        <f t="shared" si="84"/>
        <v>0</v>
      </c>
      <c r="V20" s="69">
        <f t="shared" si="84"/>
        <v>0</v>
      </c>
      <c r="W20" s="69">
        <f t="shared" si="84"/>
        <v>0</v>
      </c>
      <c r="X20" s="69">
        <f t="shared" si="84"/>
        <v>0</v>
      </c>
      <c r="Y20" s="69">
        <f t="shared" si="84"/>
        <v>0</v>
      </c>
      <c r="Z20" s="69">
        <f t="shared" si="84"/>
        <v>0</v>
      </c>
      <c r="AA20" s="69">
        <f t="shared" si="84"/>
        <v>0</v>
      </c>
      <c r="AB20" s="69">
        <f t="shared" si="84"/>
        <v>0</v>
      </c>
      <c r="AC20" s="73" t="str">
        <f t="shared" si="3"/>
        <v>-</v>
      </c>
      <c r="AD20" s="74" t="str">
        <f t="shared" si="45"/>
        <v>-</v>
      </c>
      <c r="AE20" s="253" t="str">
        <f t="shared" si="46"/>
        <v>-</v>
      </c>
      <c r="AF20" s="76" t="str">
        <f t="shared" si="47"/>
        <v>-</v>
      </c>
      <c r="AG20" s="69">
        <f t="shared" si="85"/>
        <v>0</v>
      </c>
      <c r="AH20" s="69">
        <f t="shared" si="85"/>
        <v>0</v>
      </c>
      <c r="AI20" s="69">
        <f t="shared" si="85"/>
        <v>0</v>
      </c>
      <c r="AJ20" s="69">
        <f t="shared" si="85"/>
        <v>0</v>
      </c>
      <c r="AK20" s="69">
        <f t="shared" si="85"/>
        <v>0</v>
      </c>
      <c r="AL20" s="69">
        <f t="shared" si="85"/>
        <v>0</v>
      </c>
      <c r="AM20" s="69">
        <f t="shared" si="85"/>
        <v>0</v>
      </c>
      <c r="AN20" s="69">
        <f t="shared" si="85"/>
        <v>0</v>
      </c>
      <c r="AO20" s="69">
        <f t="shared" si="85"/>
        <v>0</v>
      </c>
      <c r="AP20" s="69">
        <f t="shared" si="85"/>
        <v>0</v>
      </c>
      <c r="AQ20" s="69">
        <f t="shared" si="85"/>
        <v>0</v>
      </c>
      <c r="AR20" s="73" t="str">
        <f t="shared" si="5"/>
        <v>-</v>
      </c>
      <c r="AS20" s="74" t="str">
        <f t="shared" si="48"/>
        <v>-</v>
      </c>
      <c r="AT20" s="253" t="str">
        <f t="shared" si="49"/>
        <v>-</v>
      </c>
      <c r="AU20" s="76" t="str">
        <f t="shared" si="50"/>
        <v>-</v>
      </c>
      <c r="AV20" s="69">
        <f t="shared" si="86"/>
        <v>0</v>
      </c>
      <c r="AW20" s="69">
        <f t="shared" si="86"/>
        <v>0</v>
      </c>
      <c r="AX20" s="69">
        <f t="shared" si="86"/>
        <v>0</v>
      </c>
      <c r="AY20" s="69">
        <f t="shared" si="86"/>
        <v>0</v>
      </c>
      <c r="AZ20" s="69">
        <f t="shared" si="86"/>
        <v>0</v>
      </c>
      <c r="BA20" s="69">
        <f t="shared" si="86"/>
        <v>0</v>
      </c>
      <c r="BB20" s="69">
        <f t="shared" si="86"/>
        <v>0</v>
      </c>
      <c r="BC20" s="69">
        <f t="shared" si="86"/>
        <v>0</v>
      </c>
      <c r="BD20" s="69">
        <f t="shared" si="86"/>
        <v>0</v>
      </c>
      <c r="BE20" s="69">
        <f t="shared" si="86"/>
        <v>0</v>
      </c>
      <c r="BF20" s="69">
        <f t="shared" si="86"/>
        <v>0</v>
      </c>
      <c r="BG20" s="73" t="str">
        <f t="shared" si="7"/>
        <v>-</v>
      </c>
      <c r="BH20" s="74" t="str">
        <f t="shared" si="51"/>
        <v>-</v>
      </c>
      <c r="BI20" s="253" t="str">
        <f t="shared" si="52"/>
        <v>-</v>
      </c>
      <c r="BJ20" s="76" t="str">
        <f t="shared" si="53"/>
        <v>-</v>
      </c>
      <c r="BK20" s="69">
        <f t="shared" si="87"/>
        <v>0</v>
      </c>
      <c r="BL20" s="69">
        <f t="shared" si="87"/>
        <v>0</v>
      </c>
      <c r="BM20" s="69">
        <f t="shared" si="87"/>
        <v>0</v>
      </c>
      <c r="BN20" s="69">
        <f t="shared" si="87"/>
        <v>0</v>
      </c>
      <c r="BO20" s="69">
        <f t="shared" si="87"/>
        <v>0</v>
      </c>
      <c r="BP20" s="69">
        <f t="shared" si="87"/>
        <v>0</v>
      </c>
      <c r="BQ20" s="69">
        <f t="shared" si="87"/>
        <v>0</v>
      </c>
      <c r="BR20" s="69">
        <f t="shared" si="87"/>
        <v>0</v>
      </c>
      <c r="BS20" s="69">
        <f t="shared" si="87"/>
        <v>0</v>
      </c>
      <c r="BT20" s="69">
        <f t="shared" si="87"/>
        <v>0</v>
      </c>
      <c r="BU20" s="69">
        <f t="shared" si="87"/>
        <v>0</v>
      </c>
      <c r="BV20" s="73" t="str">
        <f t="shared" si="9"/>
        <v>-</v>
      </c>
      <c r="BW20" s="74" t="str">
        <f t="shared" si="54"/>
        <v>-</v>
      </c>
      <c r="BX20" s="253" t="str">
        <f t="shared" si="55"/>
        <v>-</v>
      </c>
      <c r="BY20" s="76" t="str">
        <f t="shared" si="56"/>
        <v>-</v>
      </c>
      <c r="BZ20" s="69">
        <f t="shared" si="88"/>
        <v>0</v>
      </c>
      <c r="CA20" s="69">
        <f t="shared" si="88"/>
        <v>0</v>
      </c>
      <c r="CB20" s="69">
        <f t="shared" si="88"/>
        <v>0</v>
      </c>
      <c r="CC20" s="69">
        <f t="shared" si="88"/>
        <v>0</v>
      </c>
      <c r="CD20" s="69">
        <f t="shared" si="88"/>
        <v>0</v>
      </c>
      <c r="CE20" s="69">
        <f t="shared" si="88"/>
        <v>0</v>
      </c>
      <c r="CF20" s="69">
        <f t="shared" si="88"/>
        <v>0</v>
      </c>
      <c r="CG20" s="69">
        <f t="shared" si="88"/>
        <v>0</v>
      </c>
      <c r="CH20" s="69">
        <f t="shared" si="88"/>
        <v>0</v>
      </c>
      <c r="CI20" s="69">
        <f t="shared" si="88"/>
        <v>0</v>
      </c>
      <c r="CJ20" s="69">
        <f t="shared" si="88"/>
        <v>0</v>
      </c>
      <c r="CK20" s="73" t="str">
        <f t="shared" si="11"/>
        <v>-</v>
      </c>
      <c r="CL20" s="74" t="str">
        <f t="shared" si="57"/>
        <v>-</v>
      </c>
      <c r="CM20" s="253" t="str">
        <f t="shared" si="58"/>
        <v>-</v>
      </c>
      <c r="CN20" s="76" t="str">
        <f t="shared" si="59"/>
        <v>-</v>
      </c>
      <c r="CO20" s="69">
        <f t="shared" si="89"/>
        <v>0</v>
      </c>
      <c r="CP20" s="69">
        <f t="shared" si="89"/>
        <v>0</v>
      </c>
      <c r="CQ20" s="69">
        <f t="shared" si="89"/>
        <v>0</v>
      </c>
      <c r="CR20" s="69">
        <f t="shared" si="89"/>
        <v>0</v>
      </c>
      <c r="CS20" s="69">
        <f t="shared" si="89"/>
        <v>0</v>
      </c>
      <c r="CT20" s="69">
        <f t="shared" si="89"/>
        <v>0</v>
      </c>
      <c r="CU20" s="69">
        <f t="shared" si="89"/>
        <v>0</v>
      </c>
      <c r="CV20" s="69">
        <f t="shared" si="89"/>
        <v>0</v>
      </c>
      <c r="CW20" s="69">
        <f t="shared" si="89"/>
        <v>0</v>
      </c>
      <c r="CX20" s="69">
        <f t="shared" si="89"/>
        <v>0</v>
      </c>
      <c r="CY20" s="69">
        <f t="shared" si="89"/>
        <v>0</v>
      </c>
      <c r="CZ20" s="73" t="str">
        <f t="shared" si="13"/>
        <v>-</v>
      </c>
      <c r="DA20" s="74" t="str">
        <f t="shared" si="60"/>
        <v>-</v>
      </c>
      <c r="DB20" s="253" t="str">
        <f t="shared" si="61"/>
        <v>-</v>
      </c>
      <c r="DC20" s="76" t="str">
        <f t="shared" si="62"/>
        <v>-</v>
      </c>
      <c r="DD20" s="69">
        <f t="shared" si="90"/>
        <v>0</v>
      </c>
      <c r="DE20" s="69">
        <f t="shared" si="90"/>
        <v>0</v>
      </c>
      <c r="DF20" s="69">
        <f t="shared" si="90"/>
        <v>0</v>
      </c>
      <c r="DG20" s="69">
        <f t="shared" si="90"/>
        <v>0</v>
      </c>
      <c r="DH20" s="69">
        <f t="shared" si="90"/>
        <v>0</v>
      </c>
      <c r="DI20" s="69">
        <f t="shared" si="90"/>
        <v>0</v>
      </c>
      <c r="DJ20" s="69">
        <f t="shared" si="90"/>
        <v>0</v>
      </c>
      <c r="DK20" s="69">
        <f t="shared" si="90"/>
        <v>0</v>
      </c>
      <c r="DL20" s="69">
        <f t="shared" si="90"/>
        <v>0</v>
      </c>
      <c r="DM20" s="69">
        <f t="shared" si="90"/>
        <v>0</v>
      </c>
      <c r="DN20" s="69">
        <f t="shared" si="90"/>
        <v>0</v>
      </c>
      <c r="DO20" s="73" t="str">
        <f t="shared" si="15"/>
        <v>-</v>
      </c>
      <c r="DP20" s="74" t="str">
        <f t="shared" si="63"/>
        <v>-</v>
      </c>
      <c r="DQ20" s="253" t="str">
        <f t="shared" si="64"/>
        <v>-</v>
      </c>
      <c r="DR20" s="76" t="str">
        <f t="shared" si="65"/>
        <v>-</v>
      </c>
      <c r="DS20" s="69">
        <f t="shared" si="91"/>
        <v>0</v>
      </c>
      <c r="DT20" s="69">
        <f t="shared" si="91"/>
        <v>0</v>
      </c>
      <c r="DU20" s="69">
        <f t="shared" si="91"/>
        <v>0</v>
      </c>
      <c r="DV20" s="69">
        <f t="shared" si="91"/>
        <v>0</v>
      </c>
      <c r="DW20" s="69">
        <f t="shared" si="91"/>
        <v>0</v>
      </c>
      <c r="DX20" s="69">
        <f t="shared" si="91"/>
        <v>0</v>
      </c>
      <c r="DY20" s="69">
        <f t="shared" si="91"/>
        <v>0</v>
      </c>
      <c r="DZ20" s="69">
        <f t="shared" si="91"/>
        <v>0</v>
      </c>
      <c r="EA20" s="69">
        <f t="shared" si="91"/>
        <v>0</v>
      </c>
      <c r="EB20" s="69">
        <f t="shared" si="91"/>
        <v>0</v>
      </c>
      <c r="EC20" s="69">
        <f t="shared" si="91"/>
        <v>0</v>
      </c>
      <c r="ED20" s="73" t="str">
        <f t="shared" si="17"/>
        <v>-</v>
      </c>
      <c r="EE20" s="74" t="str">
        <f t="shared" si="66"/>
        <v>-</v>
      </c>
      <c r="EF20" s="253" t="str">
        <f t="shared" si="67"/>
        <v>-</v>
      </c>
      <c r="EG20" s="76" t="str">
        <f t="shared" si="68"/>
        <v>-</v>
      </c>
      <c r="EH20" s="69">
        <f t="shared" si="92"/>
        <v>0</v>
      </c>
      <c r="EI20" s="69">
        <f t="shared" si="92"/>
        <v>0</v>
      </c>
      <c r="EJ20" s="69">
        <f t="shared" si="92"/>
        <v>0</v>
      </c>
      <c r="EK20" s="69">
        <f t="shared" si="92"/>
        <v>0</v>
      </c>
      <c r="EL20" s="69">
        <f t="shared" si="92"/>
        <v>0</v>
      </c>
      <c r="EM20" s="69">
        <f t="shared" si="92"/>
        <v>0</v>
      </c>
      <c r="EN20" s="69">
        <f t="shared" si="92"/>
        <v>0</v>
      </c>
      <c r="EO20" s="69">
        <f t="shared" si="92"/>
        <v>0</v>
      </c>
      <c r="EP20" s="69">
        <f t="shared" si="92"/>
        <v>0</v>
      </c>
      <c r="EQ20" s="69">
        <f t="shared" si="92"/>
        <v>0</v>
      </c>
      <c r="ER20" s="69">
        <f t="shared" si="92"/>
        <v>0</v>
      </c>
      <c r="ES20" s="73" t="str">
        <f t="shared" si="19"/>
        <v>-</v>
      </c>
      <c r="ET20" s="74" t="str">
        <f t="shared" si="69"/>
        <v>-</v>
      </c>
      <c r="EU20" s="253" t="str">
        <f t="shared" si="70"/>
        <v>-</v>
      </c>
      <c r="EV20" s="76" t="str">
        <f t="shared" si="71"/>
        <v>-</v>
      </c>
      <c r="EW20" s="69">
        <f t="shared" si="93"/>
        <v>0</v>
      </c>
      <c r="EX20" s="69">
        <f t="shared" si="93"/>
        <v>0</v>
      </c>
      <c r="EY20" s="69">
        <f t="shared" si="93"/>
        <v>0</v>
      </c>
      <c r="EZ20" s="69">
        <f t="shared" si="93"/>
        <v>0</v>
      </c>
      <c r="FA20" s="69">
        <f t="shared" si="93"/>
        <v>0</v>
      </c>
      <c r="FB20" s="69">
        <f t="shared" si="93"/>
        <v>0</v>
      </c>
      <c r="FC20" s="69">
        <f t="shared" si="93"/>
        <v>0</v>
      </c>
      <c r="FD20" s="69">
        <f t="shared" si="93"/>
        <v>0</v>
      </c>
      <c r="FE20" s="69">
        <f t="shared" si="93"/>
        <v>0</v>
      </c>
      <c r="FF20" s="69">
        <f t="shared" si="93"/>
        <v>0</v>
      </c>
      <c r="FG20" s="69">
        <f t="shared" si="93"/>
        <v>0</v>
      </c>
      <c r="FH20" s="73" t="str">
        <f t="shared" si="21"/>
        <v>-</v>
      </c>
      <c r="FI20" s="74" t="str">
        <f t="shared" si="72"/>
        <v>-</v>
      </c>
      <c r="FJ20" s="253" t="str">
        <f t="shared" si="73"/>
        <v>-</v>
      </c>
      <c r="FK20" s="76" t="str">
        <f t="shared" si="74"/>
        <v>-</v>
      </c>
      <c r="FL20" s="69">
        <f t="shared" si="94"/>
        <v>0</v>
      </c>
      <c r="FM20" s="69">
        <f t="shared" si="94"/>
        <v>0</v>
      </c>
      <c r="FN20" s="69">
        <f t="shared" si="94"/>
        <v>0</v>
      </c>
      <c r="FO20" s="69">
        <f t="shared" si="94"/>
        <v>0</v>
      </c>
      <c r="FP20" s="69">
        <f t="shared" si="94"/>
        <v>0</v>
      </c>
      <c r="FQ20" s="69">
        <f t="shared" si="94"/>
        <v>0</v>
      </c>
      <c r="FR20" s="69">
        <f t="shared" si="94"/>
        <v>0</v>
      </c>
      <c r="FS20" s="69">
        <f t="shared" si="94"/>
        <v>0</v>
      </c>
      <c r="FT20" s="69">
        <f t="shared" si="94"/>
        <v>0</v>
      </c>
      <c r="FU20" s="69">
        <f t="shared" si="94"/>
        <v>0</v>
      </c>
      <c r="FV20" s="69">
        <f t="shared" si="94"/>
        <v>0</v>
      </c>
      <c r="FW20" s="73" t="str">
        <f t="shared" si="23"/>
        <v>-</v>
      </c>
      <c r="FX20" s="74" t="str">
        <f t="shared" si="75"/>
        <v>-</v>
      </c>
      <c r="FY20" s="253" t="str">
        <f t="shared" si="76"/>
        <v>-</v>
      </c>
      <c r="FZ20" s="76" t="str">
        <f t="shared" si="77"/>
        <v>-</v>
      </c>
      <c r="GA20" s="82">
        <f t="shared" si="40"/>
        <v>1</v>
      </c>
      <c r="GB20" s="82">
        <f t="shared" si="38"/>
        <v>0</v>
      </c>
      <c r="GC20" s="82">
        <f t="shared" si="38"/>
        <v>1</v>
      </c>
      <c r="GD20" s="82">
        <f t="shared" si="38"/>
        <v>1</v>
      </c>
      <c r="GE20" s="82">
        <f t="shared" si="38"/>
        <v>0</v>
      </c>
      <c r="GF20" s="82">
        <f t="shared" si="38"/>
        <v>1</v>
      </c>
      <c r="GG20" s="82">
        <f t="shared" si="38"/>
        <v>1</v>
      </c>
      <c r="GH20" s="82">
        <f t="shared" si="38"/>
        <v>0</v>
      </c>
      <c r="GI20" s="82">
        <f t="shared" si="38"/>
        <v>2</v>
      </c>
      <c r="GJ20" s="82">
        <f t="shared" si="38"/>
        <v>0</v>
      </c>
      <c r="GK20" s="82">
        <f t="shared" si="38"/>
        <v>4</v>
      </c>
      <c r="GL20" s="83">
        <f t="shared" si="39"/>
        <v>-9.0909090909090882</v>
      </c>
      <c r="GM20" s="74">
        <f t="shared" si="78"/>
        <v>65</v>
      </c>
      <c r="GN20" s="253">
        <f t="shared" si="79"/>
        <v>65.02</v>
      </c>
      <c r="GO20" s="76">
        <f t="shared" si="80"/>
        <v>65</v>
      </c>
      <c r="GP20" s="77">
        <f t="shared" ca="1" si="81"/>
        <v>11</v>
      </c>
      <c r="GQ20" s="77">
        <f t="shared" ca="1" si="95"/>
        <v>0</v>
      </c>
      <c r="GR20" s="77">
        <f t="shared" ca="1" si="95"/>
        <v>0</v>
      </c>
      <c r="GS20" s="77">
        <f t="shared" ca="1" si="95"/>
        <v>0</v>
      </c>
      <c r="GT20" s="77">
        <f t="shared" ca="1" si="95"/>
        <v>0</v>
      </c>
      <c r="GU20" s="77">
        <f t="shared" ca="1" si="95"/>
        <v>0</v>
      </c>
      <c r="GV20" s="77">
        <f t="shared" ca="1" si="95"/>
        <v>0</v>
      </c>
      <c r="GW20" s="77">
        <f t="shared" ca="1" si="95"/>
        <v>0</v>
      </c>
      <c r="GX20" s="77">
        <f t="shared" ca="1" si="95"/>
        <v>0</v>
      </c>
      <c r="GY20" s="77">
        <f t="shared" ca="1" si="95"/>
        <v>0</v>
      </c>
      <c r="GZ20" s="77">
        <f t="shared" ca="1" si="95"/>
        <v>0</v>
      </c>
      <c r="HA20" s="77">
        <f t="shared" ca="1" si="95"/>
        <v>0</v>
      </c>
      <c r="HB20" s="78">
        <f t="shared" si="82"/>
        <v>11</v>
      </c>
    </row>
    <row r="21" spans="1:210">
      <c r="A21" s="70" t="s">
        <v>50</v>
      </c>
      <c r="B21" s="39" t="str">
        <f>IF(【M】エリア!$E16&lt;&gt;"",【M】エリア!$E16,"")</f>
        <v>道の駅みくに ふれあいパーク三里浜 エリア</v>
      </c>
      <c r="C21" s="69">
        <f t="shared" si="83"/>
        <v>0</v>
      </c>
      <c r="D21" s="69">
        <f t="shared" si="83"/>
        <v>0</v>
      </c>
      <c r="E21" s="69">
        <f t="shared" si="83"/>
        <v>0</v>
      </c>
      <c r="F21" s="69">
        <f t="shared" si="83"/>
        <v>1</v>
      </c>
      <c r="G21" s="69">
        <f t="shared" si="83"/>
        <v>0</v>
      </c>
      <c r="H21" s="69">
        <f t="shared" si="83"/>
        <v>6</v>
      </c>
      <c r="I21" s="69">
        <f t="shared" si="83"/>
        <v>2</v>
      </c>
      <c r="J21" s="69">
        <f t="shared" si="83"/>
        <v>1</v>
      </c>
      <c r="K21" s="69">
        <f t="shared" si="83"/>
        <v>7</v>
      </c>
      <c r="L21" s="69">
        <f t="shared" si="83"/>
        <v>2</v>
      </c>
      <c r="M21" s="69">
        <f t="shared" si="83"/>
        <v>6</v>
      </c>
      <c r="N21" s="73">
        <f t="shared" si="1"/>
        <v>-3.9999999999999982</v>
      </c>
      <c r="O21" s="74">
        <f t="shared" si="42"/>
        <v>61</v>
      </c>
      <c r="P21" s="253">
        <f t="shared" si="43"/>
        <v>61.021000000000001</v>
      </c>
      <c r="Q21" s="76">
        <f t="shared" si="44"/>
        <v>61</v>
      </c>
      <c r="R21" s="69">
        <f t="shared" si="84"/>
        <v>0</v>
      </c>
      <c r="S21" s="69">
        <f t="shared" si="84"/>
        <v>0</v>
      </c>
      <c r="T21" s="69">
        <f t="shared" si="84"/>
        <v>0</v>
      </c>
      <c r="U21" s="69">
        <f t="shared" si="84"/>
        <v>0</v>
      </c>
      <c r="V21" s="69">
        <f t="shared" si="84"/>
        <v>0</v>
      </c>
      <c r="W21" s="69">
        <f t="shared" si="84"/>
        <v>0</v>
      </c>
      <c r="X21" s="69">
        <f t="shared" si="84"/>
        <v>0</v>
      </c>
      <c r="Y21" s="69">
        <f t="shared" si="84"/>
        <v>0</v>
      </c>
      <c r="Z21" s="69">
        <f t="shared" si="84"/>
        <v>0</v>
      </c>
      <c r="AA21" s="69">
        <f t="shared" si="84"/>
        <v>0</v>
      </c>
      <c r="AB21" s="69">
        <f t="shared" si="84"/>
        <v>0</v>
      </c>
      <c r="AC21" s="73" t="str">
        <f t="shared" si="3"/>
        <v>-</v>
      </c>
      <c r="AD21" s="74" t="str">
        <f t="shared" si="45"/>
        <v>-</v>
      </c>
      <c r="AE21" s="253" t="str">
        <f t="shared" si="46"/>
        <v>-</v>
      </c>
      <c r="AF21" s="76" t="str">
        <f t="shared" si="47"/>
        <v>-</v>
      </c>
      <c r="AG21" s="69">
        <f t="shared" si="85"/>
        <v>0</v>
      </c>
      <c r="AH21" s="69">
        <f t="shared" si="85"/>
        <v>0</v>
      </c>
      <c r="AI21" s="69">
        <f t="shared" si="85"/>
        <v>0</v>
      </c>
      <c r="AJ21" s="69">
        <f t="shared" si="85"/>
        <v>0</v>
      </c>
      <c r="AK21" s="69">
        <f t="shared" si="85"/>
        <v>0</v>
      </c>
      <c r="AL21" s="69">
        <f t="shared" si="85"/>
        <v>0</v>
      </c>
      <c r="AM21" s="69">
        <f t="shared" si="85"/>
        <v>0</v>
      </c>
      <c r="AN21" s="69">
        <f t="shared" si="85"/>
        <v>0</v>
      </c>
      <c r="AO21" s="69">
        <f t="shared" si="85"/>
        <v>0</v>
      </c>
      <c r="AP21" s="69">
        <f t="shared" si="85"/>
        <v>0</v>
      </c>
      <c r="AQ21" s="69">
        <f t="shared" si="85"/>
        <v>0</v>
      </c>
      <c r="AR21" s="73" t="str">
        <f t="shared" si="5"/>
        <v>-</v>
      </c>
      <c r="AS21" s="74" t="str">
        <f t="shared" si="48"/>
        <v>-</v>
      </c>
      <c r="AT21" s="253" t="str">
        <f t="shared" si="49"/>
        <v>-</v>
      </c>
      <c r="AU21" s="76" t="str">
        <f t="shared" si="50"/>
        <v>-</v>
      </c>
      <c r="AV21" s="69">
        <f t="shared" si="86"/>
        <v>0</v>
      </c>
      <c r="AW21" s="69">
        <f t="shared" si="86"/>
        <v>0</v>
      </c>
      <c r="AX21" s="69">
        <f t="shared" si="86"/>
        <v>0</v>
      </c>
      <c r="AY21" s="69">
        <f t="shared" si="86"/>
        <v>0</v>
      </c>
      <c r="AZ21" s="69">
        <f t="shared" si="86"/>
        <v>0</v>
      </c>
      <c r="BA21" s="69">
        <f t="shared" si="86"/>
        <v>0</v>
      </c>
      <c r="BB21" s="69">
        <f t="shared" si="86"/>
        <v>0</v>
      </c>
      <c r="BC21" s="69">
        <f t="shared" si="86"/>
        <v>0</v>
      </c>
      <c r="BD21" s="69">
        <f t="shared" si="86"/>
        <v>0</v>
      </c>
      <c r="BE21" s="69">
        <f t="shared" si="86"/>
        <v>0</v>
      </c>
      <c r="BF21" s="69">
        <f t="shared" si="86"/>
        <v>0</v>
      </c>
      <c r="BG21" s="73" t="str">
        <f t="shared" si="7"/>
        <v>-</v>
      </c>
      <c r="BH21" s="74" t="str">
        <f t="shared" si="51"/>
        <v>-</v>
      </c>
      <c r="BI21" s="253" t="str">
        <f t="shared" si="52"/>
        <v>-</v>
      </c>
      <c r="BJ21" s="76" t="str">
        <f t="shared" si="53"/>
        <v>-</v>
      </c>
      <c r="BK21" s="69">
        <f t="shared" si="87"/>
        <v>0</v>
      </c>
      <c r="BL21" s="69">
        <f t="shared" si="87"/>
        <v>0</v>
      </c>
      <c r="BM21" s="69">
        <f t="shared" si="87"/>
        <v>0</v>
      </c>
      <c r="BN21" s="69">
        <f t="shared" si="87"/>
        <v>0</v>
      </c>
      <c r="BO21" s="69">
        <f t="shared" si="87"/>
        <v>0</v>
      </c>
      <c r="BP21" s="69">
        <f t="shared" si="87"/>
        <v>0</v>
      </c>
      <c r="BQ21" s="69">
        <f t="shared" si="87"/>
        <v>0</v>
      </c>
      <c r="BR21" s="69">
        <f t="shared" si="87"/>
        <v>0</v>
      </c>
      <c r="BS21" s="69">
        <f t="shared" si="87"/>
        <v>0</v>
      </c>
      <c r="BT21" s="69">
        <f t="shared" si="87"/>
        <v>0</v>
      </c>
      <c r="BU21" s="69">
        <f t="shared" si="87"/>
        <v>0</v>
      </c>
      <c r="BV21" s="73" t="str">
        <f t="shared" si="9"/>
        <v>-</v>
      </c>
      <c r="BW21" s="74" t="str">
        <f t="shared" si="54"/>
        <v>-</v>
      </c>
      <c r="BX21" s="253" t="str">
        <f t="shared" si="55"/>
        <v>-</v>
      </c>
      <c r="BY21" s="76" t="str">
        <f t="shared" si="56"/>
        <v>-</v>
      </c>
      <c r="BZ21" s="69">
        <f t="shared" si="88"/>
        <v>0</v>
      </c>
      <c r="CA21" s="69">
        <f t="shared" si="88"/>
        <v>0</v>
      </c>
      <c r="CB21" s="69">
        <f t="shared" si="88"/>
        <v>0</v>
      </c>
      <c r="CC21" s="69">
        <f t="shared" si="88"/>
        <v>0</v>
      </c>
      <c r="CD21" s="69">
        <f t="shared" si="88"/>
        <v>0</v>
      </c>
      <c r="CE21" s="69">
        <f t="shared" si="88"/>
        <v>0</v>
      </c>
      <c r="CF21" s="69">
        <f t="shared" si="88"/>
        <v>0</v>
      </c>
      <c r="CG21" s="69">
        <f t="shared" si="88"/>
        <v>0</v>
      </c>
      <c r="CH21" s="69">
        <f t="shared" si="88"/>
        <v>0</v>
      </c>
      <c r="CI21" s="69">
        <f t="shared" si="88"/>
        <v>0</v>
      </c>
      <c r="CJ21" s="69">
        <f t="shared" si="88"/>
        <v>0</v>
      </c>
      <c r="CK21" s="73" t="str">
        <f t="shared" si="11"/>
        <v>-</v>
      </c>
      <c r="CL21" s="74" t="str">
        <f t="shared" si="57"/>
        <v>-</v>
      </c>
      <c r="CM21" s="253" t="str">
        <f t="shared" si="58"/>
        <v>-</v>
      </c>
      <c r="CN21" s="76" t="str">
        <f t="shared" si="59"/>
        <v>-</v>
      </c>
      <c r="CO21" s="69">
        <f t="shared" si="89"/>
        <v>0</v>
      </c>
      <c r="CP21" s="69">
        <f t="shared" si="89"/>
        <v>0</v>
      </c>
      <c r="CQ21" s="69">
        <f t="shared" si="89"/>
        <v>0</v>
      </c>
      <c r="CR21" s="69">
        <f t="shared" si="89"/>
        <v>0</v>
      </c>
      <c r="CS21" s="69">
        <f t="shared" si="89"/>
        <v>0</v>
      </c>
      <c r="CT21" s="69">
        <f t="shared" si="89"/>
        <v>0</v>
      </c>
      <c r="CU21" s="69">
        <f t="shared" si="89"/>
        <v>0</v>
      </c>
      <c r="CV21" s="69">
        <f t="shared" si="89"/>
        <v>0</v>
      </c>
      <c r="CW21" s="69">
        <f t="shared" si="89"/>
        <v>0</v>
      </c>
      <c r="CX21" s="69">
        <f t="shared" si="89"/>
        <v>0</v>
      </c>
      <c r="CY21" s="69">
        <f t="shared" si="89"/>
        <v>0</v>
      </c>
      <c r="CZ21" s="73" t="str">
        <f t="shared" si="13"/>
        <v>-</v>
      </c>
      <c r="DA21" s="74" t="str">
        <f t="shared" si="60"/>
        <v>-</v>
      </c>
      <c r="DB21" s="253" t="str">
        <f t="shared" si="61"/>
        <v>-</v>
      </c>
      <c r="DC21" s="76" t="str">
        <f t="shared" si="62"/>
        <v>-</v>
      </c>
      <c r="DD21" s="69">
        <f t="shared" si="90"/>
        <v>0</v>
      </c>
      <c r="DE21" s="69">
        <f t="shared" si="90"/>
        <v>0</v>
      </c>
      <c r="DF21" s="69">
        <f t="shared" si="90"/>
        <v>0</v>
      </c>
      <c r="DG21" s="69">
        <f t="shared" si="90"/>
        <v>0</v>
      </c>
      <c r="DH21" s="69">
        <f t="shared" si="90"/>
        <v>0</v>
      </c>
      <c r="DI21" s="69">
        <f t="shared" si="90"/>
        <v>0</v>
      </c>
      <c r="DJ21" s="69">
        <f t="shared" si="90"/>
        <v>0</v>
      </c>
      <c r="DK21" s="69">
        <f t="shared" si="90"/>
        <v>0</v>
      </c>
      <c r="DL21" s="69">
        <f t="shared" si="90"/>
        <v>0</v>
      </c>
      <c r="DM21" s="69">
        <f t="shared" si="90"/>
        <v>0</v>
      </c>
      <c r="DN21" s="69">
        <f t="shared" si="90"/>
        <v>0</v>
      </c>
      <c r="DO21" s="73" t="str">
        <f t="shared" si="15"/>
        <v>-</v>
      </c>
      <c r="DP21" s="74" t="str">
        <f t="shared" si="63"/>
        <v>-</v>
      </c>
      <c r="DQ21" s="253" t="str">
        <f t="shared" si="64"/>
        <v>-</v>
      </c>
      <c r="DR21" s="76" t="str">
        <f t="shared" si="65"/>
        <v>-</v>
      </c>
      <c r="DS21" s="69">
        <f t="shared" si="91"/>
        <v>0</v>
      </c>
      <c r="DT21" s="69">
        <f t="shared" si="91"/>
        <v>0</v>
      </c>
      <c r="DU21" s="69">
        <f t="shared" si="91"/>
        <v>0</v>
      </c>
      <c r="DV21" s="69">
        <f t="shared" si="91"/>
        <v>0</v>
      </c>
      <c r="DW21" s="69">
        <f t="shared" si="91"/>
        <v>0</v>
      </c>
      <c r="DX21" s="69">
        <f t="shared" si="91"/>
        <v>0</v>
      </c>
      <c r="DY21" s="69">
        <f t="shared" si="91"/>
        <v>0</v>
      </c>
      <c r="DZ21" s="69">
        <f t="shared" si="91"/>
        <v>0</v>
      </c>
      <c r="EA21" s="69">
        <f t="shared" si="91"/>
        <v>0</v>
      </c>
      <c r="EB21" s="69">
        <f t="shared" si="91"/>
        <v>0</v>
      </c>
      <c r="EC21" s="69">
        <f t="shared" si="91"/>
        <v>0</v>
      </c>
      <c r="ED21" s="73" t="str">
        <f t="shared" si="17"/>
        <v>-</v>
      </c>
      <c r="EE21" s="74" t="str">
        <f t="shared" si="66"/>
        <v>-</v>
      </c>
      <c r="EF21" s="253" t="str">
        <f t="shared" si="67"/>
        <v>-</v>
      </c>
      <c r="EG21" s="76" t="str">
        <f t="shared" si="68"/>
        <v>-</v>
      </c>
      <c r="EH21" s="69">
        <f t="shared" si="92"/>
        <v>0</v>
      </c>
      <c r="EI21" s="69">
        <f t="shared" si="92"/>
        <v>0</v>
      </c>
      <c r="EJ21" s="69">
        <f t="shared" si="92"/>
        <v>0</v>
      </c>
      <c r="EK21" s="69">
        <f t="shared" si="92"/>
        <v>0</v>
      </c>
      <c r="EL21" s="69">
        <f t="shared" si="92"/>
        <v>0</v>
      </c>
      <c r="EM21" s="69">
        <f t="shared" si="92"/>
        <v>0</v>
      </c>
      <c r="EN21" s="69">
        <f t="shared" si="92"/>
        <v>0</v>
      </c>
      <c r="EO21" s="69">
        <f t="shared" si="92"/>
        <v>0</v>
      </c>
      <c r="EP21" s="69">
        <f t="shared" si="92"/>
        <v>0</v>
      </c>
      <c r="EQ21" s="69">
        <f t="shared" si="92"/>
        <v>0</v>
      </c>
      <c r="ER21" s="69">
        <f t="shared" si="92"/>
        <v>0</v>
      </c>
      <c r="ES21" s="73" t="str">
        <f t="shared" si="19"/>
        <v>-</v>
      </c>
      <c r="ET21" s="74" t="str">
        <f t="shared" si="69"/>
        <v>-</v>
      </c>
      <c r="EU21" s="253" t="str">
        <f t="shared" si="70"/>
        <v>-</v>
      </c>
      <c r="EV21" s="76" t="str">
        <f t="shared" si="71"/>
        <v>-</v>
      </c>
      <c r="EW21" s="69">
        <f t="shared" si="93"/>
        <v>0</v>
      </c>
      <c r="EX21" s="69">
        <f t="shared" si="93"/>
        <v>0</v>
      </c>
      <c r="EY21" s="69">
        <f t="shared" si="93"/>
        <v>0</v>
      </c>
      <c r="EZ21" s="69">
        <f t="shared" si="93"/>
        <v>0</v>
      </c>
      <c r="FA21" s="69">
        <f t="shared" si="93"/>
        <v>0</v>
      </c>
      <c r="FB21" s="69">
        <f t="shared" si="93"/>
        <v>0</v>
      </c>
      <c r="FC21" s="69">
        <f t="shared" si="93"/>
        <v>0</v>
      </c>
      <c r="FD21" s="69">
        <f t="shared" si="93"/>
        <v>0</v>
      </c>
      <c r="FE21" s="69">
        <f t="shared" si="93"/>
        <v>0</v>
      </c>
      <c r="FF21" s="69">
        <f t="shared" si="93"/>
        <v>0</v>
      </c>
      <c r="FG21" s="69">
        <f t="shared" si="93"/>
        <v>0</v>
      </c>
      <c r="FH21" s="73" t="str">
        <f t="shared" si="21"/>
        <v>-</v>
      </c>
      <c r="FI21" s="74" t="str">
        <f t="shared" si="72"/>
        <v>-</v>
      </c>
      <c r="FJ21" s="253" t="str">
        <f t="shared" si="73"/>
        <v>-</v>
      </c>
      <c r="FK21" s="76" t="str">
        <f t="shared" si="74"/>
        <v>-</v>
      </c>
      <c r="FL21" s="69">
        <f t="shared" si="94"/>
        <v>0</v>
      </c>
      <c r="FM21" s="69">
        <f t="shared" si="94"/>
        <v>0</v>
      </c>
      <c r="FN21" s="69">
        <f t="shared" si="94"/>
        <v>0</v>
      </c>
      <c r="FO21" s="69">
        <f t="shared" si="94"/>
        <v>0</v>
      </c>
      <c r="FP21" s="69">
        <f t="shared" si="94"/>
        <v>0</v>
      </c>
      <c r="FQ21" s="69">
        <f t="shared" si="94"/>
        <v>0</v>
      </c>
      <c r="FR21" s="69">
        <f t="shared" si="94"/>
        <v>0</v>
      </c>
      <c r="FS21" s="69">
        <f t="shared" si="94"/>
        <v>0</v>
      </c>
      <c r="FT21" s="69">
        <f t="shared" si="94"/>
        <v>0</v>
      </c>
      <c r="FU21" s="69">
        <f t="shared" si="94"/>
        <v>0</v>
      </c>
      <c r="FV21" s="69">
        <f t="shared" si="94"/>
        <v>0</v>
      </c>
      <c r="FW21" s="73" t="str">
        <f t="shared" si="23"/>
        <v>-</v>
      </c>
      <c r="FX21" s="74" t="str">
        <f t="shared" si="75"/>
        <v>-</v>
      </c>
      <c r="FY21" s="253" t="str">
        <f t="shared" si="76"/>
        <v>-</v>
      </c>
      <c r="FZ21" s="76" t="str">
        <f t="shared" si="77"/>
        <v>-</v>
      </c>
      <c r="GA21" s="82">
        <f t="shared" si="40"/>
        <v>0</v>
      </c>
      <c r="GB21" s="82">
        <f t="shared" si="38"/>
        <v>0</v>
      </c>
      <c r="GC21" s="82">
        <f t="shared" si="38"/>
        <v>0</v>
      </c>
      <c r="GD21" s="82">
        <f t="shared" si="38"/>
        <v>1</v>
      </c>
      <c r="GE21" s="82">
        <f t="shared" si="38"/>
        <v>0</v>
      </c>
      <c r="GF21" s="82">
        <f t="shared" si="38"/>
        <v>6</v>
      </c>
      <c r="GG21" s="82">
        <f t="shared" si="38"/>
        <v>2</v>
      </c>
      <c r="GH21" s="82">
        <f t="shared" si="38"/>
        <v>1</v>
      </c>
      <c r="GI21" s="82">
        <f t="shared" si="38"/>
        <v>7</v>
      </c>
      <c r="GJ21" s="82">
        <f t="shared" si="38"/>
        <v>2</v>
      </c>
      <c r="GK21" s="82">
        <f t="shared" si="38"/>
        <v>6</v>
      </c>
      <c r="GL21" s="83">
        <f t="shared" si="39"/>
        <v>-3.9999999999999982</v>
      </c>
      <c r="GM21" s="74">
        <f t="shared" si="78"/>
        <v>61</v>
      </c>
      <c r="GN21" s="253">
        <f t="shared" si="79"/>
        <v>61.021000000000001</v>
      </c>
      <c r="GO21" s="76">
        <f t="shared" si="80"/>
        <v>61</v>
      </c>
      <c r="GP21" s="77">
        <f t="shared" ca="1" si="81"/>
        <v>25</v>
      </c>
      <c r="GQ21" s="77">
        <f t="shared" ca="1" si="95"/>
        <v>0</v>
      </c>
      <c r="GR21" s="77">
        <f t="shared" ca="1" si="95"/>
        <v>0</v>
      </c>
      <c r="GS21" s="77">
        <f t="shared" ca="1" si="95"/>
        <v>0</v>
      </c>
      <c r="GT21" s="77">
        <f t="shared" ca="1" si="95"/>
        <v>0</v>
      </c>
      <c r="GU21" s="77">
        <f t="shared" ca="1" si="95"/>
        <v>0</v>
      </c>
      <c r="GV21" s="77">
        <f t="shared" ca="1" si="95"/>
        <v>0</v>
      </c>
      <c r="GW21" s="77">
        <f t="shared" ca="1" si="95"/>
        <v>0</v>
      </c>
      <c r="GX21" s="77">
        <f t="shared" ca="1" si="95"/>
        <v>0</v>
      </c>
      <c r="GY21" s="77">
        <f t="shared" ca="1" si="95"/>
        <v>0</v>
      </c>
      <c r="GZ21" s="77">
        <f t="shared" ca="1" si="95"/>
        <v>0</v>
      </c>
      <c r="HA21" s="77">
        <f t="shared" ca="1" si="95"/>
        <v>0</v>
      </c>
      <c r="HB21" s="78">
        <f t="shared" si="82"/>
        <v>25</v>
      </c>
    </row>
    <row r="22" spans="1:210">
      <c r="A22" s="70" t="s">
        <v>50</v>
      </c>
      <c r="B22" s="39" t="str">
        <f>IF(【M】エリア!$E17&lt;&gt;"",【M】エリア!$E17,"")</f>
        <v>JR芦原温泉駅 エリア</v>
      </c>
      <c r="C22" s="69">
        <f t="shared" si="83"/>
        <v>0</v>
      </c>
      <c r="D22" s="69">
        <f t="shared" si="83"/>
        <v>0</v>
      </c>
      <c r="E22" s="69">
        <f t="shared" si="83"/>
        <v>0</v>
      </c>
      <c r="F22" s="69">
        <f t="shared" si="83"/>
        <v>0</v>
      </c>
      <c r="G22" s="69">
        <f t="shared" si="83"/>
        <v>0</v>
      </c>
      <c r="H22" s="69">
        <f t="shared" si="83"/>
        <v>1</v>
      </c>
      <c r="I22" s="69">
        <f t="shared" si="83"/>
        <v>2</v>
      </c>
      <c r="J22" s="69">
        <f t="shared" si="83"/>
        <v>1</v>
      </c>
      <c r="K22" s="69">
        <f t="shared" si="83"/>
        <v>2</v>
      </c>
      <c r="L22" s="69">
        <f t="shared" si="83"/>
        <v>2</v>
      </c>
      <c r="M22" s="69">
        <f t="shared" si="83"/>
        <v>2</v>
      </c>
      <c r="N22" s="73">
        <f t="shared" si="1"/>
        <v>10.000000000000004</v>
      </c>
      <c r="O22" s="74">
        <f t="shared" si="42"/>
        <v>46</v>
      </c>
      <c r="P22" s="253">
        <f t="shared" si="43"/>
        <v>46.021999999999998</v>
      </c>
      <c r="Q22" s="76">
        <f t="shared" si="44"/>
        <v>46</v>
      </c>
      <c r="R22" s="69">
        <f t="shared" si="84"/>
        <v>0</v>
      </c>
      <c r="S22" s="69">
        <f t="shared" si="84"/>
        <v>0</v>
      </c>
      <c r="T22" s="69">
        <f t="shared" si="84"/>
        <v>0</v>
      </c>
      <c r="U22" s="69">
        <f t="shared" si="84"/>
        <v>0</v>
      </c>
      <c r="V22" s="69">
        <f t="shared" si="84"/>
        <v>0</v>
      </c>
      <c r="W22" s="69">
        <f t="shared" si="84"/>
        <v>0</v>
      </c>
      <c r="X22" s="69">
        <f t="shared" si="84"/>
        <v>0</v>
      </c>
      <c r="Y22" s="69">
        <f t="shared" si="84"/>
        <v>0</v>
      </c>
      <c r="Z22" s="69">
        <f t="shared" si="84"/>
        <v>0</v>
      </c>
      <c r="AA22" s="69">
        <f t="shared" si="84"/>
        <v>0</v>
      </c>
      <c r="AB22" s="69">
        <f t="shared" si="84"/>
        <v>0</v>
      </c>
      <c r="AC22" s="73" t="str">
        <f t="shared" si="3"/>
        <v>-</v>
      </c>
      <c r="AD22" s="74" t="str">
        <f t="shared" si="45"/>
        <v>-</v>
      </c>
      <c r="AE22" s="253" t="str">
        <f t="shared" si="46"/>
        <v>-</v>
      </c>
      <c r="AF22" s="76" t="str">
        <f t="shared" si="47"/>
        <v>-</v>
      </c>
      <c r="AG22" s="69">
        <f t="shared" si="85"/>
        <v>0</v>
      </c>
      <c r="AH22" s="69">
        <f t="shared" si="85"/>
        <v>0</v>
      </c>
      <c r="AI22" s="69">
        <f t="shared" si="85"/>
        <v>0</v>
      </c>
      <c r="AJ22" s="69">
        <f t="shared" si="85"/>
        <v>0</v>
      </c>
      <c r="AK22" s="69">
        <f t="shared" si="85"/>
        <v>0</v>
      </c>
      <c r="AL22" s="69">
        <f t="shared" si="85"/>
        <v>0</v>
      </c>
      <c r="AM22" s="69">
        <f t="shared" si="85"/>
        <v>0</v>
      </c>
      <c r="AN22" s="69">
        <f t="shared" si="85"/>
        <v>0</v>
      </c>
      <c r="AO22" s="69">
        <f t="shared" si="85"/>
        <v>0</v>
      </c>
      <c r="AP22" s="69">
        <f t="shared" si="85"/>
        <v>0</v>
      </c>
      <c r="AQ22" s="69">
        <f t="shared" si="85"/>
        <v>0</v>
      </c>
      <c r="AR22" s="73" t="str">
        <f t="shared" si="5"/>
        <v>-</v>
      </c>
      <c r="AS22" s="74" t="str">
        <f t="shared" si="48"/>
        <v>-</v>
      </c>
      <c r="AT22" s="253" t="str">
        <f t="shared" si="49"/>
        <v>-</v>
      </c>
      <c r="AU22" s="76" t="str">
        <f t="shared" si="50"/>
        <v>-</v>
      </c>
      <c r="AV22" s="69">
        <f t="shared" si="86"/>
        <v>0</v>
      </c>
      <c r="AW22" s="69">
        <f t="shared" si="86"/>
        <v>0</v>
      </c>
      <c r="AX22" s="69">
        <f t="shared" si="86"/>
        <v>0</v>
      </c>
      <c r="AY22" s="69">
        <f t="shared" si="86"/>
        <v>0</v>
      </c>
      <c r="AZ22" s="69">
        <f t="shared" si="86"/>
        <v>0</v>
      </c>
      <c r="BA22" s="69">
        <f t="shared" si="86"/>
        <v>0</v>
      </c>
      <c r="BB22" s="69">
        <f t="shared" si="86"/>
        <v>0</v>
      </c>
      <c r="BC22" s="69">
        <f t="shared" si="86"/>
        <v>0</v>
      </c>
      <c r="BD22" s="69">
        <f t="shared" si="86"/>
        <v>0</v>
      </c>
      <c r="BE22" s="69">
        <f t="shared" si="86"/>
        <v>0</v>
      </c>
      <c r="BF22" s="69">
        <f t="shared" si="86"/>
        <v>0</v>
      </c>
      <c r="BG22" s="73" t="str">
        <f t="shared" si="7"/>
        <v>-</v>
      </c>
      <c r="BH22" s="74" t="str">
        <f t="shared" si="51"/>
        <v>-</v>
      </c>
      <c r="BI22" s="253" t="str">
        <f t="shared" si="52"/>
        <v>-</v>
      </c>
      <c r="BJ22" s="76" t="str">
        <f t="shared" si="53"/>
        <v>-</v>
      </c>
      <c r="BK22" s="69">
        <f t="shared" si="87"/>
        <v>0</v>
      </c>
      <c r="BL22" s="69">
        <f t="shared" si="87"/>
        <v>0</v>
      </c>
      <c r="BM22" s="69">
        <f t="shared" si="87"/>
        <v>0</v>
      </c>
      <c r="BN22" s="69">
        <f t="shared" si="87"/>
        <v>0</v>
      </c>
      <c r="BO22" s="69">
        <f t="shared" si="87"/>
        <v>0</v>
      </c>
      <c r="BP22" s="69">
        <f t="shared" si="87"/>
        <v>0</v>
      </c>
      <c r="BQ22" s="69">
        <f t="shared" si="87"/>
        <v>0</v>
      </c>
      <c r="BR22" s="69">
        <f t="shared" si="87"/>
        <v>0</v>
      </c>
      <c r="BS22" s="69">
        <f t="shared" si="87"/>
        <v>0</v>
      </c>
      <c r="BT22" s="69">
        <f t="shared" si="87"/>
        <v>0</v>
      </c>
      <c r="BU22" s="69">
        <f t="shared" si="87"/>
        <v>0</v>
      </c>
      <c r="BV22" s="73" t="str">
        <f t="shared" si="9"/>
        <v>-</v>
      </c>
      <c r="BW22" s="74" t="str">
        <f t="shared" si="54"/>
        <v>-</v>
      </c>
      <c r="BX22" s="253" t="str">
        <f t="shared" si="55"/>
        <v>-</v>
      </c>
      <c r="BY22" s="76" t="str">
        <f t="shared" si="56"/>
        <v>-</v>
      </c>
      <c r="BZ22" s="69">
        <f t="shared" si="88"/>
        <v>0</v>
      </c>
      <c r="CA22" s="69">
        <f t="shared" si="88"/>
        <v>0</v>
      </c>
      <c r="CB22" s="69">
        <f t="shared" si="88"/>
        <v>0</v>
      </c>
      <c r="CC22" s="69">
        <f t="shared" si="88"/>
        <v>0</v>
      </c>
      <c r="CD22" s="69">
        <f t="shared" si="88"/>
        <v>0</v>
      </c>
      <c r="CE22" s="69">
        <f t="shared" si="88"/>
        <v>0</v>
      </c>
      <c r="CF22" s="69">
        <f t="shared" si="88"/>
        <v>0</v>
      </c>
      <c r="CG22" s="69">
        <f t="shared" si="88"/>
        <v>0</v>
      </c>
      <c r="CH22" s="69">
        <f t="shared" si="88"/>
        <v>0</v>
      </c>
      <c r="CI22" s="69">
        <f t="shared" si="88"/>
        <v>0</v>
      </c>
      <c r="CJ22" s="69">
        <f t="shared" si="88"/>
        <v>0</v>
      </c>
      <c r="CK22" s="73" t="str">
        <f t="shared" si="11"/>
        <v>-</v>
      </c>
      <c r="CL22" s="74" t="str">
        <f t="shared" si="57"/>
        <v>-</v>
      </c>
      <c r="CM22" s="253" t="str">
        <f t="shared" si="58"/>
        <v>-</v>
      </c>
      <c r="CN22" s="76" t="str">
        <f t="shared" si="59"/>
        <v>-</v>
      </c>
      <c r="CO22" s="69">
        <f t="shared" si="89"/>
        <v>0</v>
      </c>
      <c r="CP22" s="69">
        <f t="shared" si="89"/>
        <v>0</v>
      </c>
      <c r="CQ22" s="69">
        <f t="shared" si="89"/>
        <v>0</v>
      </c>
      <c r="CR22" s="69">
        <f t="shared" si="89"/>
        <v>0</v>
      </c>
      <c r="CS22" s="69">
        <f t="shared" si="89"/>
        <v>0</v>
      </c>
      <c r="CT22" s="69">
        <f t="shared" si="89"/>
        <v>0</v>
      </c>
      <c r="CU22" s="69">
        <f t="shared" si="89"/>
        <v>0</v>
      </c>
      <c r="CV22" s="69">
        <f t="shared" si="89"/>
        <v>0</v>
      </c>
      <c r="CW22" s="69">
        <f t="shared" si="89"/>
        <v>0</v>
      </c>
      <c r="CX22" s="69">
        <f t="shared" si="89"/>
        <v>0</v>
      </c>
      <c r="CY22" s="69">
        <f t="shared" si="89"/>
        <v>0</v>
      </c>
      <c r="CZ22" s="73" t="str">
        <f t="shared" si="13"/>
        <v>-</v>
      </c>
      <c r="DA22" s="74" t="str">
        <f t="shared" si="60"/>
        <v>-</v>
      </c>
      <c r="DB22" s="253" t="str">
        <f t="shared" si="61"/>
        <v>-</v>
      </c>
      <c r="DC22" s="76" t="str">
        <f t="shared" si="62"/>
        <v>-</v>
      </c>
      <c r="DD22" s="69">
        <f t="shared" si="90"/>
        <v>0</v>
      </c>
      <c r="DE22" s="69">
        <f t="shared" si="90"/>
        <v>0</v>
      </c>
      <c r="DF22" s="69">
        <f t="shared" si="90"/>
        <v>0</v>
      </c>
      <c r="DG22" s="69">
        <f t="shared" si="90"/>
        <v>0</v>
      </c>
      <c r="DH22" s="69">
        <f t="shared" si="90"/>
        <v>0</v>
      </c>
      <c r="DI22" s="69">
        <f t="shared" si="90"/>
        <v>0</v>
      </c>
      <c r="DJ22" s="69">
        <f t="shared" si="90"/>
        <v>0</v>
      </c>
      <c r="DK22" s="69">
        <f t="shared" si="90"/>
        <v>0</v>
      </c>
      <c r="DL22" s="69">
        <f t="shared" si="90"/>
        <v>0</v>
      </c>
      <c r="DM22" s="69">
        <f t="shared" si="90"/>
        <v>0</v>
      </c>
      <c r="DN22" s="69">
        <f t="shared" si="90"/>
        <v>0</v>
      </c>
      <c r="DO22" s="73" t="str">
        <f t="shared" si="15"/>
        <v>-</v>
      </c>
      <c r="DP22" s="74" t="str">
        <f t="shared" si="63"/>
        <v>-</v>
      </c>
      <c r="DQ22" s="253" t="str">
        <f t="shared" si="64"/>
        <v>-</v>
      </c>
      <c r="DR22" s="76" t="str">
        <f t="shared" si="65"/>
        <v>-</v>
      </c>
      <c r="DS22" s="69">
        <f t="shared" si="91"/>
        <v>0</v>
      </c>
      <c r="DT22" s="69">
        <f t="shared" si="91"/>
        <v>0</v>
      </c>
      <c r="DU22" s="69">
        <f t="shared" si="91"/>
        <v>0</v>
      </c>
      <c r="DV22" s="69">
        <f t="shared" si="91"/>
        <v>0</v>
      </c>
      <c r="DW22" s="69">
        <f t="shared" si="91"/>
        <v>0</v>
      </c>
      <c r="DX22" s="69">
        <f t="shared" si="91"/>
        <v>0</v>
      </c>
      <c r="DY22" s="69">
        <f t="shared" si="91"/>
        <v>0</v>
      </c>
      <c r="DZ22" s="69">
        <f t="shared" si="91"/>
        <v>0</v>
      </c>
      <c r="EA22" s="69">
        <f t="shared" si="91"/>
        <v>0</v>
      </c>
      <c r="EB22" s="69">
        <f t="shared" si="91"/>
        <v>0</v>
      </c>
      <c r="EC22" s="69">
        <f t="shared" si="91"/>
        <v>0</v>
      </c>
      <c r="ED22" s="73" t="str">
        <f t="shared" si="17"/>
        <v>-</v>
      </c>
      <c r="EE22" s="74" t="str">
        <f t="shared" si="66"/>
        <v>-</v>
      </c>
      <c r="EF22" s="253" t="str">
        <f t="shared" si="67"/>
        <v>-</v>
      </c>
      <c r="EG22" s="76" t="str">
        <f t="shared" si="68"/>
        <v>-</v>
      </c>
      <c r="EH22" s="69">
        <f t="shared" si="92"/>
        <v>0</v>
      </c>
      <c r="EI22" s="69">
        <f t="shared" si="92"/>
        <v>0</v>
      </c>
      <c r="EJ22" s="69">
        <f t="shared" si="92"/>
        <v>0</v>
      </c>
      <c r="EK22" s="69">
        <f t="shared" si="92"/>
        <v>0</v>
      </c>
      <c r="EL22" s="69">
        <f t="shared" si="92"/>
        <v>0</v>
      </c>
      <c r="EM22" s="69">
        <f t="shared" si="92"/>
        <v>0</v>
      </c>
      <c r="EN22" s="69">
        <f t="shared" si="92"/>
        <v>0</v>
      </c>
      <c r="EO22" s="69">
        <f t="shared" si="92"/>
        <v>0</v>
      </c>
      <c r="EP22" s="69">
        <f t="shared" si="92"/>
        <v>0</v>
      </c>
      <c r="EQ22" s="69">
        <f t="shared" si="92"/>
        <v>0</v>
      </c>
      <c r="ER22" s="69">
        <f t="shared" si="92"/>
        <v>0</v>
      </c>
      <c r="ES22" s="73" t="str">
        <f t="shared" si="19"/>
        <v>-</v>
      </c>
      <c r="ET22" s="74" t="str">
        <f t="shared" si="69"/>
        <v>-</v>
      </c>
      <c r="EU22" s="253" t="str">
        <f t="shared" si="70"/>
        <v>-</v>
      </c>
      <c r="EV22" s="76" t="str">
        <f t="shared" si="71"/>
        <v>-</v>
      </c>
      <c r="EW22" s="69">
        <f t="shared" si="93"/>
        <v>0</v>
      </c>
      <c r="EX22" s="69">
        <f t="shared" si="93"/>
        <v>0</v>
      </c>
      <c r="EY22" s="69">
        <f t="shared" si="93"/>
        <v>0</v>
      </c>
      <c r="EZ22" s="69">
        <f t="shared" si="93"/>
        <v>0</v>
      </c>
      <c r="FA22" s="69">
        <f t="shared" si="93"/>
        <v>0</v>
      </c>
      <c r="FB22" s="69">
        <f t="shared" si="93"/>
        <v>0</v>
      </c>
      <c r="FC22" s="69">
        <f t="shared" si="93"/>
        <v>0</v>
      </c>
      <c r="FD22" s="69">
        <f t="shared" si="93"/>
        <v>0</v>
      </c>
      <c r="FE22" s="69">
        <f t="shared" si="93"/>
        <v>0</v>
      </c>
      <c r="FF22" s="69">
        <f t="shared" si="93"/>
        <v>0</v>
      </c>
      <c r="FG22" s="69">
        <f t="shared" si="93"/>
        <v>0</v>
      </c>
      <c r="FH22" s="73" t="str">
        <f t="shared" si="21"/>
        <v>-</v>
      </c>
      <c r="FI22" s="74" t="str">
        <f t="shared" si="72"/>
        <v>-</v>
      </c>
      <c r="FJ22" s="253" t="str">
        <f t="shared" si="73"/>
        <v>-</v>
      </c>
      <c r="FK22" s="76" t="str">
        <f t="shared" si="74"/>
        <v>-</v>
      </c>
      <c r="FL22" s="69">
        <f t="shared" si="94"/>
        <v>0</v>
      </c>
      <c r="FM22" s="69">
        <f t="shared" si="94"/>
        <v>0</v>
      </c>
      <c r="FN22" s="69">
        <f t="shared" si="94"/>
        <v>0</v>
      </c>
      <c r="FO22" s="69">
        <f t="shared" si="94"/>
        <v>0</v>
      </c>
      <c r="FP22" s="69">
        <f t="shared" si="94"/>
        <v>0</v>
      </c>
      <c r="FQ22" s="69">
        <f t="shared" si="94"/>
        <v>0</v>
      </c>
      <c r="FR22" s="69">
        <f t="shared" si="94"/>
        <v>0</v>
      </c>
      <c r="FS22" s="69">
        <f t="shared" si="94"/>
        <v>0</v>
      </c>
      <c r="FT22" s="69">
        <f t="shared" si="94"/>
        <v>0</v>
      </c>
      <c r="FU22" s="69">
        <f t="shared" si="94"/>
        <v>0</v>
      </c>
      <c r="FV22" s="69">
        <f t="shared" si="94"/>
        <v>0</v>
      </c>
      <c r="FW22" s="73" t="str">
        <f t="shared" si="23"/>
        <v>-</v>
      </c>
      <c r="FX22" s="74" t="str">
        <f t="shared" si="75"/>
        <v>-</v>
      </c>
      <c r="FY22" s="253" t="str">
        <f t="shared" si="76"/>
        <v>-</v>
      </c>
      <c r="FZ22" s="76" t="str">
        <f t="shared" si="77"/>
        <v>-</v>
      </c>
      <c r="GA22" s="82">
        <f t="shared" si="40"/>
        <v>0</v>
      </c>
      <c r="GB22" s="82">
        <f t="shared" si="40"/>
        <v>0</v>
      </c>
      <c r="GC22" s="82">
        <f t="shared" si="40"/>
        <v>0</v>
      </c>
      <c r="GD22" s="82">
        <f t="shared" si="40"/>
        <v>0</v>
      </c>
      <c r="GE22" s="82">
        <f t="shared" si="40"/>
        <v>0</v>
      </c>
      <c r="GF22" s="82">
        <f t="shared" si="40"/>
        <v>1</v>
      </c>
      <c r="GG22" s="82">
        <f t="shared" si="40"/>
        <v>2</v>
      </c>
      <c r="GH22" s="82">
        <f t="shared" si="40"/>
        <v>1</v>
      </c>
      <c r="GI22" s="82">
        <f t="shared" si="40"/>
        <v>2</v>
      </c>
      <c r="GJ22" s="82">
        <f t="shared" si="40"/>
        <v>2</v>
      </c>
      <c r="GK22" s="82">
        <f t="shared" si="40"/>
        <v>2</v>
      </c>
      <c r="GL22" s="83">
        <f t="shared" si="39"/>
        <v>10.000000000000004</v>
      </c>
      <c r="GM22" s="74">
        <f t="shared" si="78"/>
        <v>46</v>
      </c>
      <c r="GN22" s="253">
        <f t="shared" si="79"/>
        <v>46.021999999999998</v>
      </c>
      <c r="GO22" s="76">
        <f t="shared" si="80"/>
        <v>46</v>
      </c>
      <c r="GP22" s="77">
        <f t="shared" ca="1" si="81"/>
        <v>10</v>
      </c>
      <c r="GQ22" s="77">
        <f t="shared" ca="1" si="95"/>
        <v>0</v>
      </c>
      <c r="GR22" s="77">
        <f t="shared" ca="1" si="95"/>
        <v>0</v>
      </c>
      <c r="GS22" s="77">
        <f t="shared" ca="1" si="95"/>
        <v>0</v>
      </c>
      <c r="GT22" s="77">
        <f t="shared" ca="1" si="95"/>
        <v>0</v>
      </c>
      <c r="GU22" s="77">
        <f t="shared" ca="1" si="95"/>
        <v>0</v>
      </c>
      <c r="GV22" s="77">
        <f t="shared" ca="1" si="95"/>
        <v>0</v>
      </c>
      <c r="GW22" s="77">
        <f t="shared" ca="1" si="95"/>
        <v>0</v>
      </c>
      <c r="GX22" s="77">
        <f t="shared" ca="1" si="95"/>
        <v>0</v>
      </c>
      <c r="GY22" s="77">
        <f t="shared" ca="1" si="95"/>
        <v>0</v>
      </c>
      <c r="GZ22" s="77">
        <f t="shared" ca="1" si="95"/>
        <v>0</v>
      </c>
      <c r="HA22" s="77">
        <f t="shared" ca="1" si="95"/>
        <v>0</v>
      </c>
      <c r="HB22" s="78">
        <f t="shared" si="82"/>
        <v>10</v>
      </c>
    </row>
    <row r="23" spans="1:210">
      <c r="A23" s="70" t="s">
        <v>50</v>
      </c>
      <c r="B23" s="39" t="str">
        <f>IF(【M】エリア!$E18&lt;&gt;"",【M】エリア!$E18,"")</f>
        <v>あわら湯のまち エリア</v>
      </c>
      <c r="C23" s="69">
        <f t="shared" si="83"/>
        <v>0</v>
      </c>
      <c r="D23" s="69">
        <f t="shared" si="83"/>
        <v>1</v>
      </c>
      <c r="E23" s="69">
        <f t="shared" si="83"/>
        <v>1</v>
      </c>
      <c r="F23" s="69">
        <f t="shared" si="83"/>
        <v>0</v>
      </c>
      <c r="G23" s="69">
        <f t="shared" si="83"/>
        <v>1</v>
      </c>
      <c r="H23" s="69">
        <f t="shared" si="83"/>
        <v>1</v>
      </c>
      <c r="I23" s="69">
        <f t="shared" si="83"/>
        <v>2</v>
      </c>
      <c r="J23" s="69">
        <f t="shared" si="83"/>
        <v>5</v>
      </c>
      <c r="K23" s="69">
        <f t="shared" si="83"/>
        <v>13</v>
      </c>
      <c r="L23" s="69">
        <f t="shared" si="83"/>
        <v>4</v>
      </c>
      <c r="M23" s="69">
        <f t="shared" si="83"/>
        <v>22</v>
      </c>
      <c r="N23" s="73">
        <f t="shared" si="1"/>
        <v>40</v>
      </c>
      <c r="O23" s="74">
        <f t="shared" si="42"/>
        <v>20</v>
      </c>
      <c r="P23" s="253">
        <f t="shared" si="43"/>
        <v>20.023</v>
      </c>
      <c r="Q23" s="76">
        <f t="shared" si="44"/>
        <v>20</v>
      </c>
      <c r="R23" s="69">
        <f t="shared" si="84"/>
        <v>0</v>
      </c>
      <c r="S23" s="69">
        <f t="shared" si="84"/>
        <v>0</v>
      </c>
      <c r="T23" s="69">
        <f t="shared" si="84"/>
        <v>0</v>
      </c>
      <c r="U23" s="69">
        <f t="shared" si="84"/>
        <v>0</v>
      </c>
      <c r="V23" s="69">
        <f t="shared" si="84"/>
        <v>0</v>
      </c>
      <c r="W23" s="69">
        <f t="shared" si="84"/>
        <v>0</v>
      </c>
      <c r="X23" s="69">
        <f t="shared" si="84"/>
        <v>0</v>
      </c>
      <c r="Y23" s="69">
        <f t="shared" si="84"/>
        <v>0</v>
      </c>
      <c r="Z23" s="69">
        <f t="shared" si="84"/>
        <v>0</v>
      </c>
      <c r="AA23" s="69">
        <f t="shared" si="84"/>
        <v>0</v>
      </c>
      <c r="AB23" s="69">
        <f t="shared" si="84"/>
        <v>0</v>
      </c>
      <c r="AC23" s="73" t="str">
        <f t="shared" si="3"/>
        <v>-</v>
      </c>
      <c r="AD23" s="74" t="str">
        <f t="shared" si="45"/>
        <v>-</v>
      </c>
      <c r="AE23" s="253" t="str">
        <f t="shared" si="46"/>
        <v>-</v>
      </c>
      <c r="AF23" s="76" t="str">
        <f t="shared" si="47"/>
        <v>-</v>
      </c>
      <c r="AG23" s="69">
        <f t="shared" si="85"/>
        <v>0</v>
      </c>
      <c r="AH23" s="69">
        <f t="shared" si="85"/>
        <v>0</v>
      </c>
      <c r="AI23" s="69">
        <f t="shared" si="85"/>
        <v>0</v>
      </c>
      <c r="AJ23" s="69">
        <f t="shared" si="85"/>
        <v>0</v>
      </c>
      <c r="AK23" s="69">
        <f t="shared" si="85"/>
        <v>0</v>
      </c>
      <c r="AL23" s="69">
        <f t="shared" si="85"/>
        <v>0</v>
      </c>
      <c r="AM23" s="69">
        <f t="shared" si="85"/>
        <v>0</v>
      </c>
      <c r="AN23" s="69">
        <f t="shared" si="85"/>
        <v>0</v>
      </c>
      <c r="AO23" s="69">
        <f t="shared" si="85"/>
        <v>0</v>
      </c>
      <c r="AP23" s="69">
        <f t="shared" si="85"/>
        <v>0</v>
      </c>
      <c r="AQ23" s="69">
        <f t="shared" si="85"/>
        <v>0</v>
      </c>
      <c r="AR23" s="73" t="str">
        <f t="shared" si="5"/>
        <v>-</v>
      </c>
      <c r="AS23" s="74" t="str">
        <f t="shared" si="48"/>
        <v>-</v>
      </c>
      <c r="AT23" s="253" t="str">
        <f t="shared" si="49"/>
        <v>-</v>
      </c>
      <c r="AU23" s="76" t="str">
        <f t="shared" si="50"/>
        <v>-</v>
      </c>
      <c r="AV23" s="69">
        <f t="shared" si="86"/>
        <v>0</v>
      </c>
      <c r="AW23" s="69">
        <f t="shared" si="86"/>
        <v>0</v>
      </c>
      <c r="AX23" s="69">
        <f t="shared" si="86"/>
        <v>0</v>
      </c>
      <c r="AY23" s="69">
        <f t="shared" si="86"/>
        <v>0</v>
      </c>
      <c r="AZ23" s="69">
        <f t="shared" si="86"/>
        <v>0</v>
      </c>
      <c r="BA23" s="69">
        <f t="shared" si="86"/>
        <v>0</v>
      </c>
      <c r="BB23" s="69">
        <f t="shared" si="86"/>
        <v>0</v>
      </c>
      <c r="BC23" s="69">
        <f t="shared" si="86"/>
        <v>0</v>
      </c>
      <c r="BD23" s="69">
        <f t="shared" si="86"/>
        <v>0</v>
      </c>
      <c r="BE23" s="69">
        <f t="shared" si="86"/>
        <v>0</v>
      </c>
      <c r="BF23" s="69">
        <f t="shared" si="86"/>
        <v>0</v>
      </c>
      <c r="BG23" s="73" t="str">
        <f t="shared" si="7"/>
        <v>-</v>
      </c>
      <c r="BH23" s="74" t="str">
        <f t="shared" si="51"/>
        <v>-</v>
      </c>
      <c r="BI23" s="253" t="str">
        <f t="shared" si="52"/>
        <v>-</v>
      </c>
      <c r="BJ23" s="76" t="str">
        <f t="shared" si="53"/>
        <v>-</v>
      </c>
      <c r="BK23" s="69">
        <f t="shared" si="87"/>
        <v>0</v>
      </c>
      <c r="BL23" s="69">
        <f t="shared" si="87"/>
        <v>0</v>
      </c>
      <c r="BM23" s="69">
        <f t="shared" si="87"/>
        <v>0</v>
      </c>
      <c r="BN23" s="69">
        <f t="shared" si="87"/>
        <v>0</v>
      </c>
      <c r="BO23" s="69">
        <f t="shared" si="87"/>
        <v>0</v>
      </c>
      <c r="BP23" s="69">
        <f t="shared" si="87"/>
        <v>0</v>
      </c>
      <c r="BQ23" s="69">
        <f t="shared" si="87"/>
        <v>0</v>
      </c>
      <c r="BR23" s="69">
        <f t="shared" si="87"/>
        <v>0</v>
      </c>
      <c r="BS23" s="69">
        <f t="shared" si="87"/>
        <v>0</v>
      </c>
      <c r="BT23" s="69">
        <f t="shared" si="87"/>
        <v>0</v>
      </c>
      <c r="BU23" s="69">
        <f t="shared" si="87"/>
        <v>0</v>
      </c>
      <c r="BV23" s="73" t="str">
        <f t="shared" si="9"/>
        <v>-</v>
      </c>
      <c r="BW23" s="74" t="str">
        <f t="shared" si="54"/>
        <v>-</v>
      </c>
      <c r="BX23" s="253" t="str">
        <f t="shared" si="55"/>
        <v>-</v>
      </c>
      <c r="BY23" s="76" t="str">
        <f t="shared" si="56"/>
        <v>-</v>
      </c>
      <c r="BZ23" s="69">
        <f t="shared" si="88"/>
        <v>0</v>
      </c>
      <c r="CA23" s="69">
        <f t="shared" si="88"/>
        <v>0</v>
      </c>
      <c r="CB23" s="69">
        <f t="shared" si="88"/>
        <v>0</v>
      </c>
      <c r="CC23" s="69">
        <f t="shared" si="88"/>
        <v>0</v>
      </c>
      <c r="CD23" s="69">
        <f t="shared" si="88"/>
        <v>0</v>
      </c>
      <c r="CE23" s="69">
        <f t="shared" si="88"/>
        <v>0</v>
      </c>
      <c r="CF23" s="69">
        <f t="shared" si="88"/>
        <v>0</v>
      </c>
      <c r="CG23" s="69">
        <f t="shared" si="88"/>
        <v>0</v>
      </c>
      <c r="CH23" s="69">
        <f t="shared" si="88"/>
        <v>0</v>
      </c>
      <c r="CI23" s="69">
        <f t="shared" si="88"/>
        <v>0</v>
      </c>
      <c r="CJ23" s="69">
        <f t="shared" si="88"/>
        <v>0</v>
      </c>
      <c r="CK23" s="73" t="str">
        <f t="shared" si="11"/>
        <v>-</v>
      </c>
      <c r="CL23" s="74" t="str">
        <f t="shared" si="57"/>
        <v>-</v>
      </c>
      <c r="CM23" s="253" t="str">
        <f t="shared" si="58"/>
        <v>-</v>
      </c>
      <c r="CN23" s="76" t="str">
        <f t="shared" si="59"/>
        <v>-</v>
      </c>
      <c r="CO23" s="69">
        <f t="shared" si="89"/>
        <v>0</v>
      </c>
      <c r="CP23" s="69">
        <f t="shared" si="89"/>
        <v>0</v>
      </c>
      <c r="CQ23" s="69">
        <f t="shared" si="89"/>
        <v>0</v>
      </c>
      <c r="CR23" s="69">
        <f t="shared" si="89"/>
        <v>0</v>
      </c>
      <c r="CS23" s="69">
        <f t="shared" si="89"/>
        <v>0</v>
      </c>
      <c r="CT23" s="69">
        <f t="shared" si="89"/>
        <v>0</v>
      </c>
      <c r="CU23" s="69">
        <f t="shared" si="89"/>
        <v>0</v>
      </c>
      <c r="CV23" s="69">
        <f t="shared" si="89"/>
        <v>0</v>
      </c>
      <c r="CW23" s="69">
        <f t="shared" si="89"/>
        <v>0</v>
      </c>
      <c r="CX23" s="69">
        <f t="shared" si="89"/>
        <v>0</v>
      </c>
      <c r="CY23" s="69">
        <f t="shared" si="89"/>
        <v>0</v>
      </c>
      <c r="CZ23" s="73" t="str">
        <f t="shared" si="13"/>
        <v>-</v>
      </c>
      <c r="DA23" s="74" t="str">
        <f t="shared" si="60"/>
        <v>-</v>
      </c>
      <c r="DB23" s="253" t="str">
        <f t="shared" si="61"/>
        <v>-</v>
      </c>
      <c r="DC23" s="76" t="str">
        <f t="shared" si="62"/>
        <v>-</v>
      </c>
      <c r="DD23" s="69">
        <f t="shared" si="90"/>
        <v>0</v>
      </c>
      <c r="DE23" s="69">
        <f t="shared" si="90"/>
        <v>0</v>
      </c>
      <c r="DF23" s="69">
        <f t="shared" si="90"/>
        <v>0</v>
      </c>
      <c r="DG23" s="69">
        <f t="shared" si="90"/>
        <v>0</v>
      </c>
      <c r="DH23" s="69">
        <f t="shared" si="90"/>
        <v>0</v>
      </c>
      <c r="DI23" s="69">
        <f t="shared" si="90"/>
        <v>0</v>
      </c>
      <c r="DJ23" s="69">
        <f t="shared" si="90"/>
        <v>0</v>
      </c>
      <c r="DK23" s="69">
        <f t="shared" si="90"/>
        <v>0</v>
      </c>
      <c r="DL23" s="69">
        <f t="shared" si="90"/>
        <v>0</v>
      </c>
      <c r="DM23" s="69">
        <f t="shared" si="90"/>
        <v>0</v>
      </c>
      <c r="DN23" s="69">
        <f t="shared" si="90"/>
        <v>0</v>
      </c>
      <c r="DO23" s="73" t="str">
        <f t="shared" si="15"/>
        <v>-</v>
      </c>
      <c r="DP23" s="74" t="str">
        <f t="shared" si="63"/>
        <v>-</v>
      </c>
      <c r="DQ23" s="253" t="str">
        <f t="shared" si="64"/>
        <v>-</v>
      </c>
      <c r="DR23" s="76" t="str">
        <f t="shared" si="65"/>
        <v>-</v>
      </c>
      <c r="DS23" s="69">
        <f t="shared" si="91"/>
        <v>0</v>
      </c>
      <c r="DT23" s="69">
        <f t="shared" si="91"/>
        <v>0</v>
      </c>
      <c r="DU23" s="69">
        <f t="shared" si="91"/>
        <v>0</v>
      </c>
      <c r="DV23" s="69">
        <f t="shared" si="91"/>
        <v>0</v>
      </c>
      <c r="DW23" s="69">
        <f t="shared" si="91"/>
        <v>0</v>
      </c>
      <c r="DX23" s="69">
        <f t="shared" si="91"/>
        <v>0</v>
      </c>
      <c r="DY23" s="69">
        <f t="shared" si="91"/>
        <v>0</v>
      </c>
      <c r="DZ23" s="69">
        <f t="shared" si="91"/>
        <v>0</v>
      </c>
      <c r="EA23" s="69">
        <f t="shared" si="91"/>
        <v>0</v>
      </c>
      <c r="EB23" s="69">
        <f t="shared" si="91"/>
        <v>0</v>
      </c>
      <c r="EC23" s="69">
        <f t="shared" si="91"/>
        <v>0</v>
      </c>
      <c r="ED23" s="73" t="str">
        <f t="shared" si="17"/>
        <v>-</v>
      </c>
      <c r="EE23" s="74" t="str">
        <f t="shared" si="66"/>
        <v>-</v>
      </c>
      <c r="EF23" s="253" t="str">
        <f t="shared" si="67"/>
        <v>-</v>
      </c>
      <c r="EG23" s="76" t="str">
        <f t="shared" si="68"/>
        <v>-</v>
      </c>
      <c r="EH23" s="69">
        <f t="shared" si="92"/>
        <v>0</v>
      </c>
      <c r="EI23" s="69">
        <f t="shared" si="92"/>
        <v>0</v>
      </c>
      <c r="EJ23" s="69">
        <f t="shared" si="92"/>
        <v>0</v>
      </c>
      <c r="EK23" s="69">
        <f t="shared" si="92"/>
        <v>0</v>
      </c>
      <c r="EL23" s="69">
        <f t="shared" si="92"/>
        <v>0</v>
      </c>
      <c r="EM23" s="69">
        <f t="shared" si="92"/>
        <v>0</v>
      </c>
      <c r="EN23" s="69">
        <f t="shared" si="92"/>
        <v>0</v>
      </c>
      <c r="EO23" s="69">
        <f t="shared" si="92"/>
        <v>0</v>
      </c>
      <c r="EP23" s="69">
        <f t="shared" si="92"/>
        <v>0</v>
      </c>
      <c r="EQ23" s="69">
        <f t="shared" si="92"/>
        <v>0</v>
      </c>
      <c r="ER23" s="69">
        <f t="shared" si="92"/>
        <v>0</v>
      </c>
      <c r="ES23" s="73" t="str">
        <f t="shared" si="19"/>
        <v>-</v>
      </c>
      <c r="ET23" s="74" t="str">
        <f t="shared" si="69"/>
        <v>-</v>
      </c>
      <c r="EU23" s="253" t="str">
        <f t="shared" si="70"/>
        <v>-</v>
      </c>
      <c r="EV23" s="76" t="str">
        <f t="shared" si="71"/>
        <v>-</v>
      </c>
      <c r="EW23" s="69">
        <f t="shared" si="93"/>
        <v>0</v>
      </c>
      <c r="EX23" s="69">
        <f t="shared" si="93"/>
        <v>0</v>
      </c>
      <c r="EY23" s="69">
        <f t="shared" si="93"/>
        <v>0</v>
      </c>
      <c r="EZ23" s="69">
        <f t="shared" si="93"/>
        <v>0</v>
      </c>
      <c r="FA23" s="69">
        <f t="shared" si="93"/>
        <v>0</v>
      </c>
      <c r="FB23" s="69">
        <f t="shared" si="93"/>
        <v>0</v>
      </c>
      <c r="FC23" s="69">
        <f t="shared" si="93"/>
        <v>0</v>
      </c>
      <c r="FD23" s="69">
        <f t="shared" si="93"/>
        <v>0</v>
      </c>
      <c r="FE23" s="69">
        <f t="shared" si="93"/>
        <v>0</v>
      </c>
      <c r="FF23" s="69">
        <f t="shared" si="93"/>
        <v>0</v>
      </c>
      <c r="FG23" s="69">
        <f t="shared" si="93"/>
        <v>0</v>
      </c>
      <c r="FH23" s="73" t="str">
        <f t="shared" si="21"/>
        <v>-</v>
      </c>
      <c r="FI23" s="74" t="str">
        <f t="shared" si="72"/>
        <v>-</v>
      </c>
      <c r="FJ23" s="253" t="str">
        <f t="shared" si="73"/>
        <v>-</v>
      </c>
      <c r="FK23" s="76" t="str">
        <f t="shared" si="74"/>
        <v>-</v>
      </c>
      <c r="FL23" s="69">
        <f t="shared" si="94"/>
        <v>0</v>
      </c>
      <c r="FM23" s="69">
        <f t="shared" si="94"/>
        <v>0</v>
      </c>
      <c r="FN23" s="69">
        <f t="shared" si="94"/>
        <v>0</v>
      </c>
      <c r="FO23" s="69">
        <f t="shared" si="94"/>
        <v>0</v>
      </c>
      <c r="FP23" s="69">
        <f t="shared" si="94"/>
        <v>0</v>
      </c>
      <c r="FQ23" s="69">
        <f t="shared" si="94"/>
        <v>0</v>
      </c>
      <c r="FR23" s="69">
        <f t="shared" si="94"/>
        <v>0</v>
      </c>
      <c r="FS23" s="69">
        <f t="shared" si="94"/>
        <v>0</v>
      </c>
      <c r="FT23" s="69">
        <f t="shared" si="94"/>
        <v>0</v>
      </c>
      <c r="FU23" s="69">
        <f t="shared" si="94"/>
        <v>0</v>
      </c>
      <c r="FV23" s="69">
        <f t="shared" si="94"/>
        <v>0</v>
      </c>
      <c r="FW23" s="73" t="str">
        <f t="shared" si="23"/>
        <v>-</v>
      </c>
      <c r="FX23" s="74" t="str">
        <f t="shared" si="75"/>
        <v>-</v>
      </c>
      <c r="FY23" s="253" t="str">
        <f t="shared" si="76"/>
        <v>-</v>
      </c>
      <c r="FZ23" s="76" t="str">
        <f t="shared" si="77"/>
        <v>-</v>
      </c>
      <c r="GA23" s="82">
        <f t="shared" ref="GA23:GK38" si="96">IF($B23="", "",SUMIF($C$3:$FZ$3,GA$3,$C23:$FZ23))</f>
        <v>0</v>
      </c>
      <c r="GB23" s="82">
        <f t="shared" si="96"/>
        <v>1</v>
      </c>
      <c r="GC23" s="82">
        <f t="shared" si="96"/>
        <v>1</v>
      </c>
      <c r="GD23" s="82">
        <f t="shared" si="96"/>
        <v>0</v>
      </c>
      <c r="GE23" s="82">
        <f t="shared" si="96"/>
        <v>1</v>
      </c>
      <c r="GF23" s="82">
        <f t="shared" si="96"/>
        <v>1</v>
      </c>
      <c r="GG23" s="82">
        <f t="shared" si="96"/>
        <v>2</v>
      </c>
      <c r="GH23" s="82">
        <f t="shared" si="96"/>
        <v>5</v>
      </c>
      <c r="GI23" s="82">
        <f t="shared" si="96"/>
        <v>13</v>
      </c>
      <c r="GJ23" s="82">
        <f t="shared" si="96"/>
        <v>4</v>
      </c>
      <c r="GK23" s="82">
        <f t="shared" si="96"/>
        <v>22</v>
      </c>
      <c r="GL23" s="83">
        <f t="shared" si="39"/>
        <v>40</v>
      </c>
      <c r="GM23" s="74">
        <f t="shared" si="78"/>
        <v>20</v>
      </c>
      <c r="GN23" s="253">
        <f t="shared" si="79"/>
        <v>20.023</v>
      </c>
      <c r="GO23" s="76">
        <f t="shared" si="80"/>
        <v>20</v>
      </c>
      <c r="GP23" s="77">
        <f t="shared" ca="1" si="81"/>
        <v>50</v>
      </c>
      <c r="GQ23" s="77">
        <f t="shared" ca="1" si="95"/>
        <v>0</v>
      </c>
      <c r="GR23" s="77">
        <f t="shared" ca="1" si="95"/>
        <v>0</v>
      </c>
      <c r="GS23" s="77">
        <f t="shared" ca="1" si="95"/>
        <v>0</v>
      </c>
      <c r="GT23" s="77">
        <f t="shared" ca="1" si="95"/>
        <v>0</v>
      </c>
      <c r="GU23" s="77">
        <f t="shared" ca="1" si="95"/>
        <v>0</v>
      </c>
      <c r="GV23" s="77">
        <f t="shared" ca="1" si="95"/>
        <v>0</v>
      </c>
      <c r="GW23" s="77">
        <f t="shared" ca="1" si="95"/>
        <v>0</v>
      </c>
      <c r="GX23" s="77">
        <f t="shared" ca="1" si="95"/>
        <v>0</v>
      </c>
      <c r="GY23" s="77">
        <f t="shared" ca="1" si="95"/>
        <v>0</v>
      </c>
      <c r="GZ23" s="77">
        <f t="shared" ca="1" si="95"/>
        <v>0</v>
      </c>
      <c r="HA23" s="77">
        <f t="shared" ca="1" si="95"/>
        <v>0</v>
      </c>
      <c r="HB23" s="78">
        <f t="shared" si="82"/>
        <v>50</v>
      </c>
    </row>
    <row r="24" spans="1:210">
      <c r="A24" s="70" t="s">
        <v>50</v>
      </c>
      <c r="B24" s="39" t="str">
        <f>IF(【M】エリア!$E19&lt;&gt;"",【M】エリア!$E19,"")</f>
        <v>フルーツライン エリア</v>
      </c>
      <c r="C24" s="69">
        <f t="shared" si="83"/>
        <v>0</v>
      </c>
      <c r="D24" s="69">
        <f t="shared" si="83"/>
        <v>0</v>
      </c>
      <c r="E24" s="69">
        <f t="shared" si="83"/>
        <v>1</v>
      </c>
      <c r="F24" s="69">
        <f t="shared" si="83"/>
        <v>0</v>
      </c>
      <c r="G24" s="69">
        <f t="shared" si="83"/>
        <v>0</v>
      </c>
      <c r="H24" s="69">
        <f t="shared" si="83"/>
        <v>1</v>
      </c>
      <c r="I24" s="69">
        <f t="shared" si="83"/>
        <v>1</v>
      </c>
      <c r="J24" s="69">
        <f t="shared" si="83"/>
        <v>0</v>
      </c>
      <c r="K24" s="69">
        <f t="shared" si="83"/>
        <v>3</v>
      </c>
      <c r="L24" s="69">
        <f t="shared" si="83"/>
        <v>2</v>
      </c>
      <c r="M24" s="69">
        <f t="shared" si="83"/>
        <v>3</v>
      </c>
      <c r="N24" s="73">
        <f t="shared" si="1"/>
        <v>18.181818181818183</v>
      </c>
      <c r="O24" s="74">
        <f t="shared" si="42"/>
        <v>41</v>
      </c>
      <c r="P24" s="253">
        <f t="shared" si="43"/>
        <v>41.024000000000001</v>
      </c>
      <c r="Q24" s="76">
        <f t="shared" si="44"/>
        <v>41</v>
      </c>
      <c r="R24" s="69">
        <f t="shared" si="84"/>
        <v>0</v>
      </c>
      <c r="S24" s="69">
        <f t="shared" si="84"/>
        <v>0</v>
      </c>
      <c r="T24" s="69">
        <f t="shared" si="84"/>
        <v>0</v>
      </c>
      <c r="U24" s="69">
        <f t="shared" si="84"/>
        <v>0</v>
      </c>
      <c r="V24" s="69">
        <f t="shared" si="84"/>
        <v>0</v>
      </c>
      <c r="W24" s="69">
        <f t="shared" si="84"/>
        <v>0</v>
      </c>
      <c r="X24" s="69">
        <f t="shared" si="84"/>
        <v>0</v>
      </c>
      <c r="Y24" s="69">
        <f t="shared" si="84"/>
        <v>0</v>
      </c>
      <c r="Z24" s="69">
        <f t="shared" si="84"/>
        <v>0</v>
      </c>
      <c r="AA24" s="69">
        <f t="shared" si="84"/>
        <v>0</v>
      </c>
      <c r="AB24" s="69">
        <f t="shared" si="84"/>
        <v>0</v>
      </c>
      <c r="AC24" s="73" t="str">
        <f t="shared" si="3"/>
        <v>-</v>
      </c>
      <c r="AD24" s="74" t="str">
        <f t="shared" si="45"/>
        <v>-</v>
      </c>
      <c r="AE24" s="253" t="str">
        <f t="shared" si="46"/>
        <v>-</v>
      </c>
      <c r="AF24" s="76" t="str">
        <f t="shared" si="47"/>
        <v>-</v>
      </c>
      <c r="AG24" s="69">
        <f t="shared" si="85"/>
        <v>0</v>
      </c>
      <c r="AH24" s="69">
        <f t="shared" si="85"/>
        <v>0</v>
      </c>
      <c r="AI24" s="69">
        <f t="shared" si="85"/>
        <v>0</v>
      </c>
      <c r="AJ24" s="69">
        <f t="shared" si="85"/>
        <v>0</v>
      </c>
      <c r="AK24" s="69">
        <f t="shared" si="85"/>
        <v>0</v>
      </c>
      <c r="AL24" s="69">
        <f t="shared" si="85"/>
        <v>0</v>
      </c>
      <c r="AM24" s="69">
        <f t="shared" si="85"/>
        <v>0</v>
      </c>
      <c r="AN24" s="69">
        <f t="shared" si="85"/>
        <v>0</v>
      </c>
      <c r="AO24" s="69">
        <f t="shared" si="85"/>
        <v>0</v>
      </c>
      <c r="AP24" s="69">
        <f t="shared" si="85"/>
        <v>0</v>
      </c>
      <c r="AQ24" s="69">
        <f t="shared" si="85"/>
        <v>0</v>
      </c>
      <c r="AR24" s="73" t="str">
        <f t="shared" si="5"/>
        <v>-</v>
      </c>
      <c r="AS24" s="74" t="str">
        <f t="shared" si="48"/>
        <v>-</v>
      </c>
      <c r="AT24" s="253" t="str">
        <f t="shared" si="49"/>
        <v>-</v>
      </c>
      <c r="AU24" s="76" t="str">
        <f t="shared" si="50"/>
        <v>-</v>
      </c>
      <c r="AV24" s="69">
        <f t="shared" si="86"/>
        <v>0</v>
      </c>
      <c r="AW24" s="69">
        <f t="shared" si="86"/>
        <v>0</v>
      </c>
      <c r="AX24" s="69">
        <f t="shared" si="86"/>
        <v>0</v>
      </c>
      <c r="AY24" s="69">
        <f t="shared" si="86"/>
        <v>0</v>
      </c>
      <c r="AZ24" s="69">
        <f t="shared" si="86"/>
        <v>0</v>
      </c>
      <c r="BA24" s="69">
        <f t="shared" si="86"/>
        <v>0</v>
      </c>
      <c r="BB24" s="69">
        <f t="shared" si="86"/>
        <v>0</v>
      </c>
      <c r="BC24" s="69">
        <f t="shared" si="86"/>
        <v>0</v>
      </c>
      <c r="BD24" s="69">
        <f t="shared" si="86"/>
        <v>0</v>
      </c>
      <c r="BE24" s="69">
        <f t="shared" si="86"/>
        <v>0</v>
      </c>
      <c r="BF24" s="69">
        <f t="shared" si="86"/>
        <v>0</v>
      </c>
      <c r="BG24" s="73" t="str">
        <f t="shared" si="7"/>
        <v>-</v>
      </c>
      <c r="BH24" s="74" t="str">
        <f t="shared" si="51"/>
        <v>-</v>
      </c>
      <c r="BI24" s="253" t="str">
        <f t="shared" si="52"/>
        <v>-</v>
      </c>
      <c r="BJ24" s="76" t="str">
        <f t="shared" si="53"/>
        <v>-</v>
      </c>
      <c r="BK24" s="69">
        <f t="shared" si="87"/>
        <v>0</v>
      </c>
      <c r="BL24" s="69">
        <f t="shared" si="87"/>
        <v>0</v>
      </c>
      <c r="BM24" s="69">
        <f t="shared" si="87"/>
        <v>0</v>
      </c>
      <c r="BN24" s="69">
        <f t="shared" si="87"/>
        <v>0</v>
      </c>
      <c r="BO24" s="69">
        <f t="shared" si="87"/>
        <v>0</v>
      </c>
      <c r="BP24" s="69">
        <f t="shared" si="87"/>
        <v>0</v>
      </c>
      <c r="BQ24" s="69">
        <f t="shared" si="87"/>
        <v>0</v>
      </c>
      <c r="BR24" s="69">
        <f t="shared" si="87"/>
        <v>0</v>
      </c>
      <c r="BS24" s="69">
        <f t="shared" si="87"/>
        <v>0</v>
      </c>
      <c r="BT24" s="69">
        <f t="shared" si="87"/>
        <v>0</v>
      </c>
      <c r="BU24" s="69">
        <f t="shared" si="87"/>
        <v>0</v>
      </c>
      <c r="BV24" s="73" t="str">
        <f t="shared" si="9"/>
        <v>-</v>
      </c>
      <c r="BW24" s="74" t="str">
        <f t="shared" si="54"/>
        <v>-</v>
      </c>
      <c r="BX24" s="253" t="str">
        <f t="shared" si="55"/>
        <v>-</v>
      </c>
      <c r="BY24" s="76" t="str">
        <f t="shared" si="56"/>
        <v>-</v>
      </c>
      <c r="BZ24" s="69">
        <f t="shared" si="88"/>
        <v>0</v>
      </c>
      <c r="CA24" s="69">
        <f t="shared" si="88"/>
        <v>0</v>
      </c>
      <c r="CB24" s="69">
        <f t="shared" si="88"/>
        <v>0</v>
      </c>
      <c r="CC24" s="69">
        <f t="shared" si="88"/>
        <v>0</v>
      </c>
      <c r="CD24" s="69">
        <f t="shared" si="88"/>
        <v>0</v>
      </c>
      <c r="CE24" s="69">
        <f t="shared" si="88"/>
        <v>0</v>
      </c>
      <c r="CF24" s="69">
        <f t="shared" si="88"/>
        <v>0</v>
      </c>
      <c r="CG24" s="69">
        <f t="shared" si="88"/>
        <v>0</v>
      </c>
      <c r="CH24" s="69">
        <f t="shared" si="88"/>
        <v>0</v>
      </c>
      <c r="CI24" s="69">
        <f t="shared" si="88"/>
        <v>0</v>
      </c>
      <c r="CJ24" s="69">
        <f t="shared" si="88"/>
        <v>0</v>
      </c>
      <c r="CK24" s="73" t="str">
        <f t="shared" si="11"/>
        <v>-</v>
      </c>
      <c r="CL24" s="74" t="str">
        <f t="shared" si="57"/>
        <v>-</v>
      </c>
      <c r="CM24" s="253" t="str">
        <f t="shared" si="58"/>
        <v>-</v>
      </c>
      <c r="CN24" s="76" t="str">
        <f t="shared" si="59"/>
        <v>-</v>
      </c>
      <c r="CO24" s="69">
        <f t="shared" si="89"/>
        <v>0</v>
      </c>
      <c r="CP24" s="69">
        <f t="shared" si="89"/>
        <v>0</v>
      </c>
      <c r="CQ24" s="69">
        <f t="shared" si="89"/>
        <v>0</v>
      </c>
      <c r="CR24" s="69">
        <f t="shared" si="89"/>
        <v>0</v>
      </c>
      <c r="CS24" s="69">
        <f t="shared" si="89"/>
        <v>0</v>
      </c>
      <c r="CT24" s="69">
        <f t="shared" si="89"/>
        <v>0</v>
      </c>
      <c r="CU24" s="69">
        <f t="shared" si="89"/>
        <v>0</v>
      </c>
      <c r="CV24" s="69">
        <f t="shared" si="89"/>
        <v>0</v>
      </c>
      <c r="CW24" s="69">
        <f t="shared" si="89"/>
        <v>0</v>
      </c>
      <c r="CX24" s="69">
        <f t="shared" si="89"/>
        <v>0</v>
      </c>
      <c r="CY24" s="69">
        <f t="shared" si="89"/>
        <v>0</v>
      </c>
      <c r="CZ24" s="73" t="str">
        <f t="shared" si="13"/>
        <v>-</v>
      </c>
      <c r="DA24" s="74" t="str">
        <f t="shared" si="60"/>
        <v>-</v>
      </c>
      <c r="DB24" s="253" t="str">
        <f t="shared" si="61"/>
        <v>-</v>
      </c>
      <c r="DC24" s="76" t="str">
        <f t="shared" si="62"/>
        <v>-</v>
      </c>
      <c r="DD24" s="69">
        <f t="shared" si="90"/>
        <v>0</v>
      </c>
      <c r="DE24" s="69">
        <f t="shared" si="90"/>
        <v>0</v>
      </c>
      <c r="DF24" s="69">
        <f t="shared" si="90"/>
        <v>0</v>
      </c>
      <c r="DG24" s="69">
        <f t="shared" si="90"/>
        <v>0</v>
      </c>
      <c r="DH24" s="69">
        <f t="shared" si="90"/>
        <v>0</v>
      </c>
      <c r="DI24" s="69">
        <f t="shared" si="90"/>
        <v>0</v>
      </c>
      <c r="DJ24" s="69">
        <f t="shared" si="90"/>
        <v>0</v>
      </c>
      <c r="DK24" s="69">
        <f t="shared" si="90"/>
        <v>0</v>
      </c>
      <c r="DL24" s="69">
        <f t="shared" si="90"/>
        <v>0</v>
      </c>
      <c r="DM24" s="69">
        <f t="shared" si="90"/>
        <v>0</v>
      </c>
      <c r="DN24" s="69">
        <f t="shared" si="90"/>
        <v>0</v>
      </c>
      <c r="DO24" s="73" t="str">
        <f t="shared" si="15"/>
        <v>-</v>
      </c>
      <c r="DP24" s="74" t="str">
        <f t="shared" si="63"/>
        <v>-</v>
      </c>
      <c r="DQ24" s="253" t="str">
        <f t="shared" si="64"/>
        <v>-</v>
      </c>
      <c r="DR24" s="76" t="str">
        <f t="shared" si="65"/>
        <v>-</v>
      </c>
      <c r="DS24" s="69">
        <f t="shared" si="91"/>
        <v>0</v>
      </c>
      <c r="DT24" s="69">
        <f t="shared" si="91"/>
        <v>0</v>
      </c>
      <c r="DU24" s="69">
        <f t="shared" si="91"/>
        <v>0</v>
      </c>
      <c r="DV24" s="69">
        <f t="shared" si="91"/>
        <v>0</v>
      </c>
      <c r="DW24" s="69">
        <f t="shared" si="91"/>
        <v>0</v>
      </c>
      <c r="DX24" s="69">
        <f t="shared" si="91"/>
        <v>0</v>
      </c>
      <c r="DY24" s="69">
        <f t="shared" si="91"/>
        <v>0</v>
      </c>
      <c r="DZ24" s="69">
        <f t="shared" si="91"/>
        <v>0</v>
      </c>
      <c r="EA24" s="69">
        <f t="shared" si="91"/>
        <v>0</v>
      </c>
      <c r="EB24" s="69">
        <f t="shared" si="91"/>
        <v>0</v>
      </c>
      <c r="EC24" s="69">
        <f t="shared" si="91"/>
        <v>0</v>
      </c>
      <c r="ED24" s="73" t="str">
        <f t="shared" si="17"/>
        <v>-</v>
      </c>
      <c r="EE24" s="74" t="str">
        <f t="shared" si="66"/>
        <v>-</v>
      </c>
      <c r="EF24" s="253" t="str">
        <f t="shared" si="67"/>
        <v>-</v>
      </c>
      <c r="EG24" s="76" t="str">
        <f t="shared" si="68"/>
        <v>-</v>
      </c>
      <c r="EH24" s="69">
        <f t="shared" si="92"/>
        <v>0</v>
      </c>
      <c r="EI24" s="69">
        <f t="shared" si="92"/>
        <v>0</v>
      </c>
      <c r="EJ24" s="69">
        <f t="shared" si="92"/>
        <v>0</v>
      </c>
      <c r="EK24" s="69">
        <f t="shared" si="92"/>
        <v>0</v>
      </c>
      <c r="EL24" s="69">
        <f t="shared" si="92"/>
        <v>0</v>
      </c>
      <c r="EM24" s="69">
        <f t="shared" si="92"/>
        <v>0</v>
      </c>
      <c r="EN24" s="69">
        <f t="shared" si="92"/>
        <v>0</v>
      </c>
      <c r="EO24" s="69">
        <f t="shared" si="92"/>
        <v>0</v>
      </c>
      <c r="EP24" s="69">
        <f t="shared" si="92"/>
        <v>0</v>
      </c>
      <c r="EQ24" s="69">
        <f t="shared" si="92"/>
        <v>0</v>
      </c>
      <c r="ER24" s="69">
        <f t="shared" si="92"/>
        <v>0</v>
      </c>
      <c r="ES24" s="73" t="str">
        <f t="shared" si="19"/>
        <v>-</v>
      </c>
      <c r="ET24" s="74" t="str">
        <f t="shared" si="69"/>
        <v>-</v>
      </c>
      <c r="EU24" s="253" t="str">
        <f t="shared" si="70"/>
        <v>-</v>
      </c>
      <c r="EV24" s="76" t="str">
        <f t="shared" si="71"/>
        <v>-</v>
      </c>
      <c r="EW24" s="69">
        <f t="shared" si="93"/>
        <v>0</v>
      </c>
      <c r="EX24" s="69">
        <f t="shared" si="93"/>
        <v>0</v>
      </c>
      <c r="EY24" s="69">
        <f t="shared" si="93"/>
        <v>0</v>
      </c>
      <c r="EZ24" s="69">
        <f t="shared" si="93"/>
        <v>0</v>
      </c>
      <c r="FA24" s="69">
        <f t="shared" si="93"/>
        <v>0</v>
      </c>
      <c r="FB24" s="69">
        <f t="shared" si="93"/>
        <v>0</v>
      </c>
      <c r="FC24" s="69">
        <f t="shared" si="93"/>
        <v>0</v>
      </c>
      <c r="FD24" s="69">
        <f t="shared" si="93"/>
        <v>0</v>
      </c>
      <c r="FE24" s="69">
        <f t="shared" si="93"/>
        <v>0</v>
      </c>
      <c r="FF24" s="69">
        <f t="shared" si="93"/>
        <v>0</v>
      </c>
      <c r="FG24" s="69">
        <f t="shared" si="93"/>
        <v>0</v>
      </c>
      <c r="FH24" s="73" t="str">
        <f t="shared" si="21"/>
        <v>-</v>
      </c>
      <c r="FI24" s="74" t="str">
        <f t="shared" si="72"/>
        <v>-</v>
      </c>
      <c r="FJ24" s="253" t="str">
        <f t="shared" si="73"/>
        <v>-</v>
      </c>
      <c r="FK24" s="76" t="str">
        <f t="shared" si="74"/>
        <v>-</v>
      </c>
      <c r="FL24" s="69">
        <f t="shared" si="94"/>
        <v>0</v>
      </c>
      <c r="FM24" s="69">
        <f t="shared" si="94"/>
        <v>0</v>
      </c>
      <c r="FN24" s="69">
        <f t="shared" si="94"/>
        <v>0</v>
      </c>
      <c r="FO24" s="69">
        <f t="shared" si="94"/>
        <v>0</v>
      </c>
      <c r="FP24" s="69">
        <f t="shared" si="94"/>
        <v>0</v>
      </c>
      <c r="FQ24" s="69">
        <f t="shared" si="94"/>
        <v>0</v>
      </c>
      <c r="FR24" s="69">
        <f t="shared" si="94"/>
        <v>0</v>
      </c>
      <c r="FS24" s="69">
        <f t="shared" si="94"/>
        <v>0</v>
      </c>
      <c r="FT24" s="69">
        <f t="shared" si="94"/>
        <v>0</v>
      </c>
      <c r="FU24" s="69">
        <f t="shared" si="94"/>
        <v>0</v>
      </c>
      <c r="FV24" s="69">
        <f t="shared" si="94"/>
        <v>0</v>
      </c>
      <c r="FW24" s="73" t="str">
        <f t="shared" si="23"/>
        <v>-</v>
      </c>
      <c r="FX24" s="74" t="str">
        <f t="shared" si="75"/>
        <v>-</v>
      </c>
      <c r="FY24" s="253" t="str">
        <f t="shared" si="76"/>
        <v>-</v>
      </c>
      <c r="FZ24" s="76" t="str">
        <f t="shared" si="77"/>
        <v>-</v>
      </c>
      <c r="GA24" s="82">
        <f t="shared" si="96"/>
        <v>0</v>
      </c>
      <c r="GB24" s="82">
        <f t="shared" si="96"/>
        <v>0</v>
      </c>
      <c r="GC24" s="82">
        <f t="shared" si="96"/>
        <v>1</v>
      </c>
      <c r="GD24" s="82">
        <f t="shared" si="96"/>
        <v>0</v>
      </c>
      <c r="GE24" s="82">
        <f t="shared" si="96"/>
        <v>0</v>
      </c>
      <c r="GF24" s="82">
        <f t="shared" si="96"/>
        <v>1</v>
      </c>
      <c r="GG24" s="82">
        <f t="shared" si="96"/>
        <v>1</v>
      </c>
      <c r="GH24" s="82">
        <f t="shared" si="96"/>
        <v>0</v>
      </c>
      <c r="GI24" s="82">
        <f t="shared" si="96"/>
        <v>3</v>
      </c>
      <c r="GJ24" s="82">
        <f t="shared" si="96"/>
        <v>2</v>
      </c>
      <c r="GK24" s="82">
        <f t="shared" si="96"/>
        <v>3</v>
      </c>
      <c r="GL24" s="83">
        <f t="shared" si="39"/>
        <v>18.181818181818183</v>
      </c>
      <c r="GM24" s="74">
        <f t="shared" si="78"/>
        <v>41</v>
      </c>
      <c r="GN24" s="253">
        <f t="shared" si="79"/>
        <v>41.024000000000001</v>
      </c>
      <c r="GO24" s="76">
        <f t="shared" si="80"/>
        <v>41</v>
      </c>
      <c r="GP24" s="77">
        <f t="shared" ca="1" si="81"/>
        <v>11</v>
      </c>
      <c r="GQ24" s="77">
        <f t="shared" ca="1" si="95"/>
        <v>0</v>
      </c>
      <c r="GR24" s="77">
        <f t="shared" ca="1" si="95"/>
        <v>0</v>
      </c>
      <c r="GS24" s="77">
        <f t="shared" ca="1" si="95"/>
        <v>0</v>
      </c>
      <c r="GT24" s="77">
        <f t="shared" ca="1" si="95"/>
        <v>0</v>
      </c>
      <c r="GU24" s="77">
        <f t="shared" ca="1" si="95"/>
        <v>0</v>
      </c>
      <c r="GV24" s="77">
        <f t="shared" ca="1" si="95"/>
        <v>0</v>
      </c>
      <c r="GW24" s="77">
        <f t="shared" ca="1" si="95"/>
        <v>0</v>
      </c>
      <c r="GX24" s="77">
        <f t="shared" ca="1" si="95"/>
        <v>0</v>
      </c>
      <c r="GY24" s="77">
        <f t="shared" ca="1" si="95"/>
        <v>0</v>
      </c>
      <c r="GZ24" s="77">
        <f t="shared" ca="1" si="95"/>
        <v>0</v>
      </c>
      <c r="HA24" s="77">
        <f t="shared" ca="1" si="95"/>
        <v>0</v>
      </c>
      <c r="HB24" s="78">
        <f t="shared" si="82"/>
        <v>11</v>
      </c>
    </row>
    <row r="25" spans="1:210">
      <c r="A25" s="70" t="s">
        <v>50</v>
      </c>
      <c r="B25" s="39" t="str">
        <f>IF(【M】エリア!$E20&lt;&gt;"",【M】エリア!$E20,"")</f>
        <v>波松 エリア</v>
      </c>
      <c r="C25" s="69">
        <f t="shared" ref="C25:M34" si="97">IF($B25="", "",
COUNTIFS(
    INDEX(rawデータ範囲, , MATCH($A25,表頭範囲, 0)), $B25,
    INDEX(rawデータ範囲, , MATCH($M$1,表頭範囲, 0)),C$2,
    INDEX(rawデータ範囲, , MATCH($N$3,表頭範囲, 0)),C$3
)
)</f>
        <v>0</v>
      </c>
      <c r="D25" s="69">
        <f t="shared" si="97"/>
        <v>0</v>
      </c>
      <c r="E25" s="69">
        <f t="shared" si="97"/>
        <v>0</v>
      </c>
      <c r="F25" s="69">
        <f t="shared" si="97"/>
        <v>0</v>
      </c>
      <c r="G25" s="69">
        <f t="shared" si="97"/>
        <v>0</v>
      </c>
      <c r="H25" s="69">
        <f t="shared" si="97"/>
        <v>0</v>
      </c>
      <c r="I25" s="69">
        <f t="shared" si="97"/>
        <v>0</v>
      </c>
      <c r="J25" s="69">
        <f t="shared" si="97"/>
        <v>1</v>
      </c>
      <c r="K25" s="69">
        <f t="shared" si="97"/>
        <v>0</v>
      </c>
      <c r="L25" s="69">
        <f t="shared" si="97"/>
        <v>0</v>
      </c>
      <c r="M25" s="69">
        <f t="shared" si="97"/>
        <v>0</v>
      </c>
      <c r="N25" s="73">
        <f t="shared" si="1"/>
        <v>0</v>
      </c>
      <c r="O25" s="74">
        <f t="shared" si="42"/>
        <v>50</v>
      </c>
      <c r="P25" s="253">
        <f t="shared" si="43"/>
        <v>50.024999999999999</v>
      </c>
      <c r="Q25" s="76">
        <f t="shared" si="44"/>
        <v>51</v>
      </c>
      <c r="R25" s="69">
        <f t="shared" ref="R25:AB34" si="98">IF($B25="", "",
COUNTIFS(
    INDEX(rawデータ範囲, , MATCH($A25,表頭範囲, 0)), $B25,
    INDEX(rawデータ範囲, , MATCH($M$1,表頭範囲, 0)),R$2,
    INDEX(rawデータ範囲, , MATCH($N$3,表頭範囲, 0)),R$3
)
)</f>
        <v>0</v>
      </c>
      <c r="S25" s="69">
        <f t="shared" si="98"/>
        <v>0</v>
      </c>
      <c r="T25" s="69">
        <f t="shared" si="98"/>
        <v>0</v>
      </c>
      <c r="U25" s="69">
        <f t="shared" si="98"/>
        <v>0</v>
      </c>
      <c r="V25" s="69">
        <f t="shared" si="98"/>
        <v>0</v>
      </c>
      <c r="W25" s="69">
        <f t="shared" si="98"/>
        <v>0</v>
      </c>
      <c r="X25" s="69">
        <f t="shared" si="98"/>
        <v>0</v>
      </c>
      <c r="Y25" s="69">
        <f t="shared" si="98"/>
        <v>0</v>
      </c>
      <c r="Z25" s="69">
        <f t="shared" si="98"/>
        <v>0</v>
      </c>
      <c r="AA25" s="69">
        <f t="shared" si="98"/>
        <v>0</v>
      </c>
      <c r="AB25" s="69">
        <f t="shared" si="98"/>
        <v>0</v>
      </c>
      <c r="AC25" s="73" t="str">
        <f t="shared" si="3"/>
        <v>-</v>
      </c>
      <c r="AD25" s="74" t="str">
        <f t="shared" si="45"/>
        <v>-</v>
      </c>
      <c r="AE25" s="253" t="str">
        <f t="shared" si="46"/>
        <v>-</v>
      </c>
      <c r="AF25" s="76" t="str">
        <f t="shared" si="47"/>
        <v>-</v>
      </c>
      <c r="AG25" s="69">
        <f t="shared" ref="AG25:AQ34" si="99">IF($B25="", "",
COUNTIFS(
    INDEX(rawデータ範囲, , MATCH($A25,表頭範囲, 0)), $B25,
    INDEX(rawデータ範囲, , MATCH($M$1,表頭範囲, 0)),AG$2,
    INDEX(rawデータ範囲, , MATCH($N$3,表頭範囲, 0)),AG$3
)
)</f>
        <v>0</v>
      </c>
      <c r="AH25" s="69">
        <f t="shared" si="99"/>
        <v>0</v>
      </c>
      <c r="AI25" s="69">
        <f t="shared" si="99"/>
        <v>0</v>
      </c>
      <c r="AJ25" s="69">
        <f t="shared" si="99"/>
        <v>0</v>
      </c>
      <c r="AK25" s="69">
        <f t="shared" si="99"/>
        <v>0</v>
      </c>
      <c r="AL25" s="69">
        <f t="shared" si="99"/>
        <v>0</v>
      </c>
      <c r="AM25" s="69">
        <f t="shared" si="99"/>
        <v>0</v>
      </c>
      <c r="AN25" s="69">
        <f t="shared" si="99"/>
        <v>0</v>
      </c>
      <c r="AO25" s="69">
        <f t="shared" si="99"/>
        <v>0</v>
      </c>
      <c r="AP25" s="69">
        <f t="shared" si="99"/>
        <v>0</v>
      </c>
      <c r="AQ25" s="69">
        <f t="shared" si="99"/>
        <v>0</v>
      </c>
      <c r="AR25" s="73" t="str">
        <f t="shared" si="5"/>
        <v>-</v>
      </c>
      <c r="AS25" s="74" t="str">
        <f t="shared" si="48"/>
        <v>-</v>
      </c>
      <c r="AT25" s="253" t="str">
        <f t="shared" si="49"/>
        <v>-</v>
      </c>
      <c r="AU25" s="76" t="str">
        <f t="shared" si="50"/>
        <v>-</v>
      </c>
      <c r="AV25" s="69">
        <f t="shared" ref="AV25:BF34" si="100">IF($B25="", "",
COUNTIFS(
    INDEX(rawデータ範囲, , MATCH($A25,表頭範囲, 0)), $B25,
    INDEX(rawデータ範囲, , MATCH($M$1,表頭範囲, 0)),AV$2,
    INDEX(rawデータ範囲, , MATCH($N$3,表頭範囲, 0)),AV$3
)
)</f>
        <v>0</v>
      </c>
      <c r="AW25" s="69">
        <f t="shared" si="100"/>
        <v>0</v>
      </c>
      <c r="AX25" s="69">
        <f t="shared" si="100"/>
        <v>0</v>
      </c>
      <c r="AY25" s="69">
        <f t="shared" si="100"/>
        <v>0</v>
      </c>
      <c r="AZ25" s="69">
        <f t="shared" si="100"/>
        <v>0</v>
      </c>
      <c r="BA25" s="69">
        <f t="shared" si="100"/>
        <v>0</v>
      </c>
      <c r="BB25" s="69">
        <f t="shared" si="100"/>
        <v>0</v>
      </c>
      <c r="BC25" s="69">
        <f t="shared" si="100"/>
        <v>0</v>
      </c>
      <c r="BD25" s="69">
        <f t="shared" si="100"/>
        <v>0</v>
      </c>
      <c r="BE25" s="69">
        <f t="shared" si="100"/>
        <v>0</v>
      </c>
      <c r="BF25" s="69">
        <f t="shared" si="100"/>
        <v>0</v>
      </c>
      <c r="BG25" s="73" t="str">
        <f t="shared" si="7"/>
        <v>-</v>
      </c>
      <c r="BH25" s="74" t="str">
        <f t="shared" si="51"/>
        <v>-</v>
      </c>
      <c r="BI25" s="253" t="str">
        <f t="shared" si="52"/>
        <v>-</v>
      </c>
      <c r="BJ25" s="76" t="str">
        <f t="shared" si="53"/>
        <v>-</v>
      </c>
      <c r="BK25" s="69">
        <f t="shared" ref="BK25:BU34" si="101">IF($B25="", "",
COUNTIFS(
    INDEX(rawデータ範囲, , MATCH($A25,表頭範囲, 0)), $B25,
    INDEX(rawデータ範囲, , MATCH($M$1,表頭範囲, 0)),BK$2,
    INDEX(rawデータ範囲, , MATCH($N$3,表頭範囲, 0)),BK$3
)
)</f>
        <v>0</v>
      </c>
      <c r="BL25" s="69">
        <f t="shared" si="101"/>
        <v>0</v>
      </c>
      <c r="BM25" s="69">
        <f t="shared" si="101"/>
        <v>0</v>
      </c>
      <c r="BN25" s="69">
        <f t="shared" si="101"/>
        <v>0</v>
      </c>
      <c r="BO25" s="69">
        <f t="shared" si="101"/>
        <v>0</v>
      </c>
      <c r="BP25" s="69">
        <f t="shared" si="101"/>
        <v>0</v>
      </c>
      <c r="BQ25" s="69">
        <f t="shared" si="101"/>
        <v>0</v>
      </c>
      <c r="BR25" s="69">
        <f t="shared" si="101"/>
        <v>0</v>
      </c>
      <c r="BS25" s="69">
        <f t="shared" si="101"/>
        <v>0</v>
      </c>
      <c r="BT25" s="69">
        <f t="shared" si="101"/>
        <v>0</v>
      </c>
      <c r="BU25" s="69">
        <f t="shared" si="101"/>
        <v>0</v>
      </c>
      <c r="BV25" s="73" t="str">
        <f t="shared" si="9"/>
        <v>-</v>
      </c>
      <c r="BW25" s="74" t="str">
        <f t="shared" si="54"/>
        <v>-</v>
      </c>
      <c r="BX25" s="253" t="str">
        <f t="shared" si="55"/>
        <v>-</v>
      </c>
      <c r="BY25" s="76" t="str">
        <f t="shared" si="56"/>
        <v>-</v>
      </c>
      <c r="BZ25" s="69">
        <f t="shared" ref="BZ25:CJ34" si="102">IF($B25="", "",
COUNTIFS(
    INDEX(rawデータ範囲, , MATCH($A25,表頭範囲, 0)), $B25,
    INDEX(rawデータ範囲, , MATCH($M$1,表頭範囲, 0)),BZ$2,
    INDEX(rawデータ範囲, , MATCH($N$3,表頭範囲, 0)),BZ$3
)
)</f>
        <v>0</v>
      </c>
      <c r="CA25" s="69">
        <f t="shared" si="102"/>
        <v>0</v>
      </c>
      <c r="CB25" s="69">
        <f t="shared" si="102"/>
        <v>0</v>
      </c>
      <c r="CC25" s="69">
        <f t="shared" si="102"/>
        <v>0</v>
      </c>
      <c r="CD25" s="69">
        <f t="shared" si="102"/>
        <v>0</v>
      </c>
      <c r="CE25" s="69">
        <f t="shared" si="102"/>
        <v>0</v>
      </c>
      <c r="CF25" s="69">
        <f t="shared" si="102"/>
        <v>0</v>
      </c>
      <c r="CG25" s="69">
        <f t="shared" si="102"/>
        <v>0</v>
      </c>
      <c r="CH25" s="69">
        <f t="shared" si="102"/>
        <v>0</v>
      </c>
      <c r="CI25" s="69">
        <f t="shared" si="102"/>
        <v>0</v>
      </c>
      <c r="CJ25" s="69">
        <f t="shared" si="102"/>
        <v>0</v>
      </c>
      <c r="CK25" s="73" t="str">
        <f t="shared" si="11"/>
        <v>-</v>
      </c>
      <c r="CL25" s="74" t="str">
        <f t="shared" si="57"/>
        <v>-</v>
      </c>
      <c r="CM25" s="253" t="str">
        <f t="shared" si="58"/>
        <v>-</v>
      </c>
      <c r="CN25" s="76" t="str">
        <f t="shared" si="59"/>
        <v>-</v>
      </c>
      <c r="CO25" s="69">
        <f t="shared" ref="CO25:CY34" si="103">IF($B25="", "",
COUNTIFS(
    INDEX(rawデータ範囲, , MATCH($A25,表頭範囲, 0)), $B25,
    INDEX(rawデータ範囲, , MATCH($M$1,表頭範囲, 0)),CO$2,
    INDEX(rawデータ範囲, , MATCH($N$3,表頭範囲, 0)),CO$3
)
)</f>
        <v>0</v>
      </c>
      <c r="CP25" s="69">
        <f t="shared" si="103"/>
        <v>0</v>
      </c>
      <c r="CQ25" s="69">
        <f t="shared" si="103"/>
        <v>0</v>
      </c>
      <c r="CR25" s="69">
        <f t="shared" si="103"/>
        <v>0</v>
      </c>
      <c r="CS25" s="69">
        <f t="shared" si="103"/>
        <v>0</v>
      </c>
      <c r="CT25" s="69">
        <f t="shared" si="103"/>
        <v>0</v>
      </c>
      <c r="CU25" s="69">
        <f t="shared" si="103"/>
        <v>0</v>
      </c>
      <c r="CV25" s="69">
        <f t="shared" si="103"/>
        <v>0</v>
      </c>
      <c r="CW25" s="69">
        <f t="shared" si="103"/>
        <v>0</v>
      </c>
      <c r="CX25" s="69">
        <f t="shared" si="103"/>
        <v>0</v>
      </c>
      <c r="CY25" s="69">
        <f t="shared" si="103"/>
        <v>0</v>
      </c>
      <c r="CZ25" s="73" t="str">
        <f t="shared" si="13"/>
        <v>-</v>
      </c>
      <c r="DA25" s="74" t="str">
        <f t="shared" si="60"/>
        <v>-</v>
      </c>
      <c r="DB25" s="253" t="str">
        <f t="shared" si="61"/>
        <v>-</v>
      </c>
      <c r="DC25" s="76" t="str">
        <f t="shared" si="62"/>
        <v>-</v>
      </c>
      <c r="DD25" s="69">
        <f t="shared" ref="DD25:DN34" si="104">IF($B25="", "",
COUNTIFS(
    INDEX(rawデータ範囲, , MATCH($A25,表頭範囲, 0)), $B25,
    INDEX(rawデータ範囲, , MATCH($M$1,表頭範囲, 0)),DD$2,
    INDEX(rawデータ範囲, , MATCH($N$3,表頭範囲, 0)),DD$3
)
)</f>
        <v>0</v>
      </c>
      <c r="DE25" s="69">
        <f t="shared" si="104"/>
        <v>0</v>
      </c>
      <c r="DF25" s="69">
        <f t="shared" si="104"/>
        <v>0</v>
      </c>
      <c r="DG25" s="69">
        <f t="shared" si="104"/>
        <v>0</v>
      </c>
      <c r="DH25" s="69">
        <f t="shared" si="104"/>
        <v>0</v>
      </c>
      <c r="DI25" s="69">
        <f t="shared" si="104"/>
        <v>0</v>
      </c>
      <c r="DJ25" s="69">
        <f t="shared" si="104"/>
        <v>0</v>
      </c>
      <c r="DK25" s="69">
        <f t="shared" si="104"/>
        <v>0</v>
      </c>
      <c r="DL25" s="69">
        <f t="shared" si="104"/>
        <v>0</v>
      </c>
      <c r="DM25" s="69">
        <f t="shared" si="104"/>
        <v>0</v>
      </c>
      <c r="DN25" s="69">
        <f t="shared" si="104"/>
        <v>0</v>
      </c>
      <c r="DO25" s="73" t="str">
        <f t="shared" si="15"/>
        <v>-</v>
      </c>
      <c r="DP25" s="74" t="str">
        <f t="shared" si="63"/>
        <v>-</v>
      </c>
      <c r="DQ25" s="253" t="str">
        <f t="shared" si="64"/>
        <v>-</v>
      </c>
      <c r="DR25" s="76" t="str">
        <f t="shared" si="65"/>
        <v>-</v>
      </c>
      <c r="DS25" s="69">
        <f t="shared" ref="DS25:EC34" si="105">IF($B25="", "",
COUNTIFS(
    INDEX(rawデータ範囲, , MATCH($A25,表頭範囲, 0)), $B25,
    INDEX(rawデータ範囲, , MATCH($M$1,表頭範囲, 0)),DS$2,
    INDEX(rawデータ範囲, , MATCH($N$3,表頭範囲, 0)),DS$3
)
)</f>
        <v>0</v>
      </c>
      <c r="DT25" s="69">
        <f t="shared" si="105"/>
        <v>0</v>
      </c>
      <c r="DU25" s="69">
        <f t="shared" si="105"/>
        <v>0</v>
      </c>
      <c r="DV25" s="69">
        <f t="shared" si="105"/>
        <v>0</v>
      </c>
      <c r="DW25" s="69">
        <f t="shared" si="105"/>
        <v>0</v>
      </c>
      <c r="DX25" s="69">
        <f t="shared" si="105"/>
        <v>0</v>
      </c>
      <c r="DY25" s="69">
        <f t="shared" si="105"/>
        <v>0</v>
      </c>
      <c r="DZ25" s="69">
        <f t="shared" si="105"/>
        <v>0</v>
      </c>
      <c r="EA25" s="69">
        <f t="shared" si="105"/>
        <v>0</v>
      </c>
      <c r="EB25" s="69">
        <f t="shared" si="105"/>
        <v>0</v>
      </c>
      <c r="EC25" s="69">
        <f t="shared" si="105"/>
        <v>0</v>
      </c>
      <c r="ED25" s="73" t="str">
        <f t="shared" si="17"/>
        <v>-</v>
      </c>
      <c r="EE25" s="74" t="str">
        <f t="shared" si="66"/>
        <v>-</v>
      </c>
      <c r="EF25" s="253" t="str">
        <f t="shared" si="67"/>
        <v>-</v>
      </c>
      <c r="EG25" s="76" t="str">
        <f t="shared" si="68"/>
        <v>-</v>
      </c>
      <c r="EH25" s="69">
        <f t="shared" ref="EH25:ER34" si="106">IF($B25="", "",
COUNTIFS(
    INDEX(rawデータ範囲, , MATCH($A25,表頭範囲, 0)), $B25,
    INDEX(rawデータ範囲, , MATCH($M$1,表頭範囲, 0)),EH$2,
    INDEX(rawデータ範囲, , MATCH($N$3,表頭範囲, 0)),EH$3
)
)</f>
        <v>0</v>
      </c>
      <c r="EI25" s="69">
        <f t="shared" si="106"/>
        <v>0</v>
      </c>
      <c r="EJ25" s="69">
        <f t="shared" si="106"/>
        <v>0</v>
      </c>
      <c r="EK25" s="69">
        <f t="shared" si="106"/>
        <v>0</v>
      </c>
      <c r="EL25" s="69">
        <f t="shared" si="106"/>
        <v>0</v>
      </c>
      <c r="EM25" s="69">
        <f t="shared" si="106"/>
        <v>0</v>
      </c>
      <c r="EN25" s="69">
        <f t="shared" si="106"/>
        <v>0</v>
      </c>
      <c r="EO25" s="69">
        <f t="shared" si="106"/>
        <v>0</v>
      </c>
      <c r="EP25" s="69">
        <f t="shared" si="106"/>
        <v>0</v>
      </c>
      <c r="EQ25" s="69">
        <f t="shared" si="106"/>
        <v>0</v>
      </c>
      <c r="ER25" s="69">
        <f t="shared" si="106"/>
        <v>0</v>
      </c>
      <c r="ES25" s="73" t="str">
        <f t="shared" si="19"/>
        <v>-</v>
      </c>
      <c r="ET25" s="74" t="str">
        <f t="shared" si="69"/>
        <v>-</v>
      </c>
      <c r="EU25" s="253" t="str">
        <f t="shared" si="70"/>
        <v>-</v>
      </c>
      <c r="EV25" s="76" t="str">
        <f t="shared" si="71"/>
        <v>-</v>
      </c>
      <c r="EW25" s="69">
        <f t="shared" ref="EW25:FG34" si="107">IF($B25="", "",
COUNTIFS(
    INDEX(rawデータ範囲, , MATCH($A25,表頭範囲, 0)), $B25,
    INDEX(rawデータ範囲, , MATCH($M$1,表頭範囲, 0)),EW$2,
    INDEX(rawデータ範囲, , MATCH($N$3,表頭範囲, 0)),EW$3
)
)</f>
        <v>0</v>
      </c>
      <c r="EX25" s="69">
        <f t="shared" si="107"/>
        <v>0</v>
      </c>
      <c r="EY25" s="69">
        <f t="shared" si="107"/>
        <v>0</v>
      </c>
      <c r="EZ25" s="69">
        <f t="shared" si="107"/>
        <v>0</v>
      </c>
      <c r="FA25" s="69">
        <f t="shared" si="107"/>
        <v>0</v>
      </c>
      <c r="FB25" s="69">
        <f t="shared" si="107"/>
        <v>0</v>
      </c>
      <c r="FC25" s="69">
        <f t="shared" si="107"/>
        <v>0</v>
      </c>
      <c r="FD25" s="69">
        <f t="shared" si="107"/>
        <v>0</v>
      </c>
      <c r="FE25" s="69">
        <f t="shared" si="107"/>
        <v>0</v>
      </c>
      <c r="FF25" s="69">
        <f t="shared" si="107"/>
        <v>0</v>
      </c>
      <c r="FG25" s="69">
        <f t="shared" si="107"/>
        <v>0</v>
      </c>
      <c r="FH25" s="73" t="str">
        <f t="shared" si="21"/>
        <v>-</v>
      </c>
      <c r="FI25" s="74" t="str">
        <f t="shared" si="72"/>
        <v>-</v>
      </c>
      <c r="FJ25" s="253" t="str">
        <f t="shared" si="73"/>
        <v>-</v>
      </c>
      <c r="FK25" s="76" t="str">
        <f t="shared" si="74"/>
        <v>-</v>
      </c>
      <c r="FL25" s="69">
        <f t="shared" ref="FL25:FV34" si="108">IF($B25="", "",
COUNTIFS(
    INDEX(rawデータ範囲, , MATCH($A25,表頭範囲, 0)), $B25,
    INDEX(rawデータ範囲, , MATCH($M$1,表頭範囲, 0)),FL$2,
    INDEX(rawデータ範囲, , MATCH($N$3,表頭範囲, 0)),FL$3
)
)</f>
        <v>0</v>
      </c>
      <c r="FM25" s="69">
        <f t="shared" si="108"/>
        <v>0</v>
      </c>
      <c r="FN25" s="69">
        <f t="shared" si="108"/>
        <v>0</v>
      </c>
      <c r="FO25" s="69">
        <f t="shared" si="108"/>
        <v>0</v>
      </c>
      <c r="FP25" s="69">
        <f t="shared" si="108"/>
        <v>0</v>
      </c>
      <c r="FQ25" s="69">
        <f t="shared" si="108"/>
        <v>0</v>
      </c>
      <c r="FR25" s="69">
        <f t="shared" si="108"/>
        <v>0</v>
      </c>
      <c r="FS25" s="69">
        <f t="shared" si="108"/>
        <v>0</v>
      </c>
      <c r="FT25" s="69">
        <f t="shared" si="108"/>
        <v>0</v>
      </c>
      <c r="FU25" s="69">
        <f t="shared" si="108"/>
        <v>0</v>
      </c>
      <c r="FV25" s="69">
        <f t="shared" si="108"/>
        <v>0</v>
      </c>
      <c r="FW25" s="73" t="str">
        <f t="shared" si="23"/>
        <v>-</v>
      </c>
      <c r="FX25" s="74" t="str">
        <f t="shared" si="75"/>
        <v>-</v>
      </c>
      <c r="FY25" s="253" t="str">
        <f t="shared" si="76"/>
        <v>-</v>
      </c>
      <c r="FZ25" s="76" t="str">
        <f t="shared" si="77"/>
        <v>-</v>
      </c>
      <c r="GA25" s="82">
        <f t="shared" si="96"/>
        <v>0</v>
      </c>
      <c r="GB25" s="82">
        <f t="shared" si="96"/>
        <v>0</v>
      </c>
      <c r="GC25" s="82">
        <f t="shared" si="96"/>
        <v>0</v>
      </c>
      <c r="GD25" s="82">
        <f t="shared" si="96"/>
        <v>0</v>
      </c>
      <c r="GE25" s="82">
        <f t="shared" si="96"/>
        <v>0</v>
      </c>
      <c r="GF25" s="82">
        <f t="shared" si="96"/>
        <v>0</v>
      </c>
      <c r="GG25" s="82">
        <f t="shared" si="96"/>
        <v>0</v>
      </c>
      <c r="GH25" s="82">
        <f t="shared" si="96"/>
        <v>1</v>
      </c>
      <c r="GI25" s="82">
        <f t="shared" si="96"/>
        <v>0</v>
      </c>
      <c r="GJ25" s="82">
        <f t="shared" si="96"/>
        <v>0</v>
      </c>
      <c r="GK25" s="82">
        <f t="shared" si="96"/>
        <v>0</v>
      </c>
      <c r="GL25" s="83">
        <f t="shared" si="39"/>
        <v>0</v>
      </c>
      <c r="GM25" s="74">
        <f t="shared" si="78"/>
        <v>50</v>
      </c>
      <c r="GN25" s="253">
        <f t="shared" si="79"/>
        <v>50.024999999999999</v>
      </c>
      <c r="GO25" s="76">
        <f t="shared" si="80"/>
        <v>51</v>
      </c>
      <c r="GP25" s="77">
        <f t="shared" ca="1" si="81"/>
        <v>1</v>
      </c>
      <c r="GQ25" s="77">
        <f t="shared" ca="1" si="95"/>
        <v>0</v>
      </c>
      <c r="GR25" s="77">
        <f t="shared" ca="1" si="95"/>
        <v>0</v>
      </c>
      <c r="GS25" s="77">
        <f t="shared" ca="1" si="95"/>
        <v>0</v>
      </c>
      <c r="GT25" s="77">
        <f t="shared" ca="1" si="95"/>
        <v>0</v>
      </c>
      <c r="GU25" s="77">
        <f t="shared" ca="1" si="95"/>
        <v>0</v>
      </c>
      <c r="GV25" s="77">
        <f t="shared" ca="1" si="95"/>
        <v>0</v>
      </c>
      <c r="GW25" s="77">
        <f t="shared" ca="1" si="95"/>
        <v>0</v>
      </c>
      <c r="GX25" s="77">
        <f t="shared" ca="1" si="95"/>
        <v>0</v>
      </c>
      <c r="GY25" s="77">
        <f t="shared" ca="1" si="95"/>
        <v>0</v>
      </c>
      <c r="GZ25" s="77">
        <f t="shared" ca="1" si="95"/>
        <v>0</v>
      </c>
      <c r="HA25" s="77">
        <f t="shared" ca="1" si="95"/>
        <v>0</v>
      </c>
      <c r="HB25" s="78">
        <f t="shared" si="82"/>
        <v>1</v>
      </c>
    </row>
    <row r="26" spans="1:210">
      <c r="A26" s="70" t="s">
        <v>50</v>
      </c>
      <c r="B26" s="39" t="str">
        <f>IF(【M】エリア!$E21&lt;&gt;"",【M】エリア!$E21,"")</f>
        <v>北潟湖 エリア</v>
      </c>
      <c r="C26" s="69">
        <f t="shared" si="97"/>
        <v>0</v>
      </c>
      <c r="D26" s="69">
        <f t="shared" si="97"/>
        <v>0</v>
      </c>
      <c r="E26" s="69">
        <f t="shared" si="97"/>
        <v>0</v>
      </c>
      <c r="F26" s="69">
        <f t="shared" si="97"/>
        <v>0</v>
      </c>
      <c r="G26" s="69">
        <f t="shared" si="97"/>
        <v>0</v>
      </c>
      <c r="H26" s="69">
        <f t="shared" si="97"/>
        <v>0</v>
      </c>
      <c r="I26" s="69">
        <f t="shared" si="97"/>
        <v>1</v>
      </c>
      <c r="J26" s="69">
        <f t="shared" si="97"/>
        <v>0</v>
      </c>
      <c r="K26" s="69">
        <f t="shared" si="97"/>
        <v>4</v>
      </c>
      <c r="L26" s="69">
        <f t="shared" si="97"/>
        <v>4</v>
      </c>
      <c r="M26" s="69">
        <f t="shared" si="97"/>
        <v>6</v>
      </c>
      <c r="N26" s="73">
        <f t="shared" si="1"/>
        <v>60</v>
      </c>
      <c r="O26" s="74">
        <f t="shared" si="42"/>
        <v>7</v>
      </c>
      <c r="P26" s="253">
        <f t="shared" si="43"/>
        <v>7.0259999999999998</v>
      </c>
      <c r="Q26" s="76">
        <f t="shared" si="44"/>
        <v>7</v>
      </c>
      <c r="R26" s="69">
        <f t="shared" si="98"/>
        <v>0</v>
      </c>
      <c r="S26" s="69">
        <f t="shared" si="98"/>
        <v>0</v>
      </c>
      <c r="T26" s="69">
        <f t="shared" si="98"/>
        <v>0</v>
      </c>
      <c r="U26" s="69">
        <f t="shared" si="98"/>
        <v>0</v>
      </c>
      <c r="V26" s="69">
        <f t="shared" si="98"/>
        <v>0</v>
      </c>
      <c r="W26" s="69">
        <f t="shared" si="98"/>
        <v>0</v>
      </c>
      <c r="X26" s="69">
        <f t="shared" si="98"/>
        <v>0</v>
      </c>
      <c r="Y26" s="69">
        <f t="shared" si="98"/>
        <v>0</v>
      </c>
      <c r="Z26" s="69">
        <f t="shared" si="98"/>
        <v>0</v>
      </c>
      <c r="AA26" s="69">
        <f t="shared" si="98"/>
        <v>0</v>
      </c>
      <c r="AB26" s="69">
        <f t="shared" si="98"/>
        <v>0</v>
      </c>
      <c r="AC26" s="73" t="str">
        <f t="shared" si="3"/>
        <v>-</v>
      </c>
      <c r="AD26" s="74" t="str">
        <f t="shared" si="45"/>
        <v>-</v>
      </c>
      <c r="AE26" s="253" t="str">
        <f t="shared" si="46"/>
        <v>-</v>
      </c>
      <c r="AF26" s="76" t="str">
        <f t="shared" si="47"/>
        <v>-</v>
      </c>
      <c r="AG26" s="69">
        <f t="shared" si="99"/>
        <v>0</v>
      </c>
      <c r="AH26" s="69">
        <f t="shared" si="99"/>
        <v>0</v>
      </c>
      <c r="AI26" s="69">
        <f t="shared" si="99"/>
        <v>0</v>
      </c>
      <c r="AJ26" s="69">
        <f t="shared" si="99"/>
        <v>0</v>
      </c>
      <c r="AK26" s="69">
        <f t="shared" si="99"/>
        <v>0</v>
      </c>
      <c r="AL26" s="69">
        <f t="shared" si="99"/>
        <v>0</v>
      </c>
      <c r="AM26" s="69">
        <f t="shared" si="99"/>
        <v>0</v>
      </c>
      <c r="AN26" s="69">
        <f t="shared" si="99"/>
        <v>0</v>
      </c>
      <c r="AO26" s="69">
        <f t="shared" si="99"/>
        <v>0</v>
      </c>
      <c r="AP26" s="69">
        <f t="shared" si="99"/>
        <v>0</v>
      </c>
      <c r="AQ26" s="69">
        <f t="shared" si="99"/>
        <v>0</v>
      </c>
      <c r="AR26" s="73" t="str">
        <f t="shared" si="5"/>
        <v>-</v>
      </c>
      <c r="AS26" s="74" t="str">
        <f t="shared" si="48"/>
        <v>-</v>
      </c>
      <c r="AT26" s="253" t="str">
        <f t="shared" si="49"/>
        <v>-</v>
      </c>
      <c r="AU26" s="76" t="str">
        <f t="shared" si="50"/>
        <v>-</v>
      </c>
      <c r="AV26" s="69">
        <f t="shared" si="100"/>
        <v>0</v>
      </c>
      <c r="AW26" s="69">
        <f t="shared" si="100"/>
        <v>0</v>
      </c>
      <c r="AX26" s="69">
        <f t="shared" si="100"/>
        <v>0</v>
      </c>
      <c r="AY26" s="69">
        <f t="shared" si="100"/>
        <v>0</v>
      </c>
      <c r="AZ26" s="69">
        <f t="shared" si="100"/>
        <v>0</v>
      </c>
      <c r="BA26" s="69">
        <f t="shared" si="100"/>
        <v>0</v>
      </c>
      <c r="BB26" s="69">
        <f t="shared" si="100"/>
        <v>0</v>
      </c>
      <c r="BC26" s="69">
        <f t="shared" si="100"/>
        <v>0</v>
      </c>
      <c r="BD26" s="69">
        <f t="shared" si="100"/>
        <v>0</v>
      </c>
      <c r="BE26" s="69">
        <f t="shared" si="100"/>
        <v>0</v>
      </c>
      <c r="BF26" s="69">
        <f t="shared" si="100"/>
        <v>0</v>
      </c>
      <c r="BG26" s="73" t="str">
        <f t="shared" si="7"/>
        <v>-</v>
      </c>
      <c r="BH26" s="74" t="str">
        <f t="shared" si="51"/>
        <v>-</v>
      </c>
      <c r="BI26" s="253" t="str">
        <f t="shared" si="52"/>
        <v>-</v>
      </c>
      <c r="BJ26" s="76" t="str">
        <f t="shared" si="53"/>
        <v>-</v>
      </c>
      <c r="BK26" s="69">
        <f t="shared" si="101"/>
        <v>0</v>
      </c>
      <c r="BL26" s="69">
        <f t="shared" si="101"/>
        <v>0</v>
      </c>
      <c r="BM26" s="69">
        <f t="shared" si="101"/>
        <v>0</v>
      </c>
      <c r="BN26" s="69">
        <f t="shared" si="101"/>
        <v>0</v>
      </c>
      <c r="BO26" s="69">
        <f t="shared" si="101"/>
        <v>0</v>
      </c>
      <c r="BP26" s="69">
        <f t="shared" si="101"/>
        <v>0</v>
      </c>
      <c r="BQ26" s="69">
        <f t="shared" si="101"/>
        <v>0</v>
      </c>
      <c r="BR26" s="69">
        <f t="shared" si="101"/>
        <v>0</v>
      </c>
      <c r="BS26" s="69">
        <f t="shared" si="101"/>
        <v>0</v>
      </c>
      <c r="BT26" s="69">
        <f t="shared" si="101"/>
        <v>0</v>
      </c>
      <c r="BU26" s="69">
        <f t="shared" si="101"/>
        <v>0</v>
      </c>
      <c r="BV26" s="73" t="str">
        <f t="shared" si="9"/>
        <v>-</v>
      </c>
      <c r="BW26" s="74" t="str">
        <f t="shared" si="54"/>
        <v>-</v>
      </c>
      <c r="BX26" s="253" t="str">
        <f t="shared" si="55"/>
        <v>-</v>
      </c>
      <c r="BY26" s="76" t="str">
        <f t="shared" si="56"/>
        <v>-</v>
      </c>
      <c r="BZ26" s="69">
        <f t="shared" si="102"/>
        <v>0</v>
      </c>
      <c r="CA26" s="69">
        <f t="shared" si="102"/>
        <v>0</v>
      </c>
      <c r="CB26" s="69">
        <f t="shared" si="102"/>
        <v>0</v>
      </c>
      <c r="CC26" s="69">
        <f t="shared" si="102"/>
        <v>0</v>
      </c>
      <c r="CD26" s="69">
        <f t="shared" si="102"/>
        <v>0</v>
      </c>
      <c r="CE26" s="69">
        <f t="shared" si="102"/>
        <v>0</v>
      </c>
      <c r="CF26" s="69">
        <f t="shared" si="102"/>
        <v>0</v>
      </c>
      <c r="CG26" s="69">
        <f t="shared" si="102"/>
        <v>0</v>
      </c>
      <c r="CH26" s="69">
        <f t="shared" si="102"/>
        <v>0</v>
      </c>
      <c r="CI26" s="69">
        <f t="shared" si="102"/>
        <v>0</v>
      </c>
      <c r="CJ26" s="69">
        <f t="shared" si="102"/>
        <v>0</v>
      </c>
      <c r="CK26" s="73" t="str">
        <f t="shared" si="11"/>
        <v>-</v>
      </c>
      <c r="CL26" s="74" t="str">
        <f t="shared" si="57"/>
        <v>-</v>
      </c>
      <c r="CM26" s="253" t="str">
        <f t="shared" si="58"/>
        <v>-</v>
      </c>
      <c r="CN26" s="76" t="str">
        <f t="shared" si="59"/>
        <v>-</v>
      </c>
      <c r="CO26" s="69">
        <f t="shared" si="103"/>
        <v>0</v>
      </c>
      <c r="CP26" s="69">
        <f t="shared" si="103"/>
        <v>0</v>
      </c>
      <c r="CQ26" s="69">
        <f t="shared" si="103"/>
        <v>0</v>
      </c>
      <c r="CR26" s="69">
        <f t="shared" si="103"/>
        <v>0</v>
      </c>
      <c r="CS26" s="69">
        <f t="shared" si="103"/>
        <v>0</v>
      </c>
      <c r="CT26" s="69">
        <f t="shared" si="103"/>
        <v>0</v>
      </c>
      <c r="CU26" s="69">
        <f t="shared" si="103"/>
        <v>0</v>
      </c>
      <c r="CV26" s="69">
        <f t="shared" si="103"/>
        <v>0</v>
      </c>
      <c r="CW26" s="69">
        <f t="shared" si="103"/>
        <v>0</v>
      </c>
      <c r="CX26" s="69">
        <f t="shared" si="103"/>
        <v>0</v>
      </c>
      <c r="CY26" s="69">
        <f t="shared" si="103"/>
        <v>0</v>
      </c>
      <c r="CZ26" s="73" t="str">
        <f t="shared" si="13"/>
        <v>-</v>
      </c>
      <c r="DA26" s="74" t="str">
        <f t="shared" si="60"/>
        <v>-</v>
      </c>
      <c r="DB26" s="253" t="str">
        <f t="shared" si="61"/>
        <v>-</v>
      </c>
      <c r="DC26" s="76" t="str">
        <f t="shared" si="62"/>
        <v>-</v>
      </c>
      <c r="DD26" s="69">
        <f t="shared" si="104"/>
        <v>0</v>
      </c>
      <c r="DE26" s="69">
        <f t="shared" si="104"/>
        <v>0</v>
      </c>
      <c r="DF26" s="69">
        <f t="shared" si="104"/>
        <v>0</v>
      </c>
      <c r="DG26" s="69">
        <f t="shared" si="104"/>
        <v>0</v>
      </c>
      <c r="DH26" s="69">
        <f t="shared" si="104"/>
        <v>0</v>
      </c>
      <c r="DI26" s="69">
        <f t="shared" si="104"/>
        <v>0</v>
      </c>
      <c r="DJ26" s="69">
        <f t="shared" si="104"/>
        <v>0</v>
      </c>
      <c r="DK26" s="69">
        <f t="shared" si="104"/>
        <v>0</v>
      </c>
      <c r="DL26" s="69">
        <f t="shared" si="104"/>
        <v>0</v>
      </c>
      <c r="DM26" s="69">
        <f t="shared" si="104"/>
        <v>0</v>
      </c>
      <c r="DN26" s="69">
        <f t="shared" si="104"/>
        <v>0</v>
      </c>
      <c r="DO26" s="73" t="str">
        <f t="shared" si="15"/>
        <v>-</v>
      </c>
      <c r="DP26" s="74" t="str">
        <f t="shared" si="63"/>
        <v>-</v>
      </c>
      <c r="DQ26" s="253" t="str">
        <f t="shared" si="64"/>
        <v>-</v>
      </c>
      <c r="DR26" s="76" t="str">
        <f t="shared" si="65"/>
        <v>-</v>
      </c>
      <c r="DS26" s="69">
        <f t="shared" si="105"/>
        <v>0</v>
      </c>
      <c r="DT26" s="69">
        <f t="shared" si="105"/>
        <v>0</v>
      </c>
      <c r="DU26" s="69">
        <f t="shared" si="105"/>
        <v>0</v>
      </c>
      <c r="DV26" s="69">
        <f t="shared" si="105"/>
        <v>0</v>
      </c>
      <c r="DW26" s="69">
        <f t="shared" si="105"/>
        <v>0</v>
      </c>
      <c r="DX26" s="69">
        <f t="shared" si="105"/>
        <v>0</v>
      </c>
      <c r="DY26" s="69">
        <f t="shared" si="105"/>
        <v>0</v>
      </c>
      <c r="DZ26" s="69">
        <f t="shared" si="105"/>
        <v>0</v>
      </c>
      <c r="EA26" s="69">
        <f t="shared" si="105"/>
        <v>0</v>
      </c>
      <c r="EB26" s="69">
        <f t="shared" si="105"/>
        <v>0</v>
      </c>
      <c r="EC26" s="69">
        <f t="shared" si="105"/>
        <v>0</v>
      </c>
      <c r="ED26" s="73" t="str">
        <f t="shared" si="17"/>
        <v>-</v>
      </c>
      <c r="EE26" s="74" t="str">
        <f t="shared" si="66"/>
        <v>-</v>
      </c>
      <c r="EF26" s="253" t="str">
        <f t="shared" si="67"/>
        <v>-</v>
      </c>
      <c r="EG26" s="76" t="str">
        <f t="shared" si="68"/>
        <v>-</v>
      </c>
      <c r="EH26" s="69">
        <f t="shared" si="106"/>
        <v>0</v>
      </c>
      <c r="EI26" s="69">
        <f t="shared" si="106"/>
        <v>0</v>
      </c>
      <c r="EJ26" s="69">
        <f t="shared" si="106"/>
        <v>0</v>
      </c>
      <c r="EK26" s="69">
        <f t="shared" si="106"/>
        <v>0</v>
      </c>
      <c r="EL26" s="69">
        <f t="shared" si="106"/>
        <v>0</v>
      </c>
      <c r="EM26" s="69">
        <f t="shared" si="106"/>
        <v>0</v>
      </c>
      <c r="EN26" s="69">
        <f t="shared" si="106"/>
        <v>0</v>
      </c>
      <c r="EO26" s="69">
        <f t="shared" si="106"/>
        <v>0</v>
      </c>
      <c r="EP26" s="69">
        <f t="shared" si="106"/>
        <v>0</v>
      </c>
      <c r="EQ26" s="69">
        <f t="shared" si="106"/>
        <v>0</v>
      </c>
      <c r="ER26" s="69">
        <f t="shared" si="106"/>
        <v>0</v>
      </c>
      <c r="ES26" s="73" t="str">
        <f t="shared" si="19"/>
        <v>-</v>
      </c>
      <c r="ET26" s="74" t="str">
        <f t="shared" si="69"/>
        <v>-</v>
      </c>
      <c r="EU26" s="253" t="str">
        <f t="shared" si="70"/>
        <v>-</v>
      </c>
      <c r="EV26" s="76" t="str">
        <f t="shared" si="71"/>
        <v>-</v>
      </c>
      <c r="EW26" s="69">
        <f t="shared" si="107"/>
        <v>0</v>
      </c>
      <c r="EX26" s="69">
        <f t="shared" si="107"/>
        <v>0</v>
      </c>
      <c r="EY26" s="69">
        <f t="shared" si="107"/>
        <v>0</v>
      </c>
      <c r="EZ26" s="69">
        <f t="shared" si="107"/>
        <v>0</v>
      </c>
      <c r="FA26" s="69">
        <f t="shared" si="107"/>
        <v>0</v>
      </c>
      <c r="FB26" s="69">
        <f t="shared" si="107"/>
        <v>0</v>
      </c>
      <c r="FC26" s="69">
        <f t="shared" si="107"/>
        <v>0</v>
      </c>
      <c r="FD26" s="69">
        <f t="shared" si="107"/>
        <v>0</v>
      </c>
      <c r="FE26" s="69">
        <f t="shared" si="107"/>
        <v>0</v>
      </c>
      <c r="FF26" s="69">
        <f t="shared" si="107"/>
        <v>0</v>
      </c>
      <c r="FG26" s="69">
        <f t="shared" si="107"/>
        <v>0</v>
      </c>
      <c r="FH26" s="73" t="str">
        <f t="shared" si="21"/>
        <v>-</v>
      </c>
      <c r="FI26" s="74" t="str">
        <f t="shared" si="72"/>
        <v>-</v>
      </c>
      <c r="FJ26" s="253" t="str">
        <f t="shared" si="73"/>
        <v>-</v>
      </c>
      <c r="FK26" s="76" t="str">
        <f t="shared" si="74"/>
        <v>-</v>
      </c>
      <c r="FL26" s="69">
        <f t="shared" si="108"/>
        <v>0</v>
      </c>
      <c r="FM26" s="69">
        <f t="shared" si="108"/>
        <v>0</v>
      </c>
      <c r="FN26" s="69">
        <f t="shared" si="108"/>
        <v>0</v>
      </c>
      <c r="FO26" s="69">
        <f t="shared" si="108"/>
        <v>0</v>
      </c>
      <c r="FP26" s="69">
        <f t="shared" si="108"/>
        <v>0</v>
      </c>
      <c r="FQ26" s="69">
        <f t="shared" si="108"/>
        <v>0</v>
      </c>
      <c r="FR26" s="69">
        <f t="shared" si="108"/>
        <v>0</v>
      </c>
      <c r="FS26" s="69">
        <f t="shared" si="108"/>
        <v>0</v>
      </c>
      <c r="FT26" s="69">
        <f t="shared" si="108"/>
        <v>0</v>
      </c>
      <c r="FU26" s="69">
        <f t="shared" si="108"/>
        <v>0</v>
      </c>
      <c r="FV26" s="69">
        <f t="shared" si="108"/>
        <v>0</v>
      </c>
      <c r="FW26" s="73" t="str">
        <f t="shared" si="23"/>
        <v>-</v>
      </c>
      <c r="FX26" s="74" t="str">
        <f t="shared" si="75"/>
        <v>-</v>
      </c>
      <c r="FY26" s="253" t="str">
        <f t="shared" si="76"/>
        <v>-</v>
      </c>
      <c r="FZ26" s="76" t="str">
        <f t="shared" si="77"/>
        <v>-</v>
      </c>
      <c r="GA26" s="82">
        <f t="shared" si="96"/>
        <v>0</v>
      </c>
      <c r="GB26" s="82">
        <f t="shared" si="96"/>
        <v>0</v>
      </c>
      <c r="GC26" s="82">
        <f t="shared" si="96"/>
        <v>0</v>
      </c>
      <c r="GD26" s="82">
        <f t="shared" si="96"/>
        <v>0</v>
      </c>
      <c r="GE26" s="82">
        <f t="shared" si="96"/>
        <v>0</v>
      </c>
      <c r="GF26" s="82">
        <f t="shared" si="96"/>
        <v>0</v>
      </c>
      <c r="GG26" s="82">
        <f t="shared" si="96"/>
        <v>1</v>
      </c>
      <c r="GH26" s="82">
        <f t="shared" si="96"/>
        <v>0</v>
      </c>
      <c r="GI26" s="82">
        <f t="shared" si="96"/>
        <v>4</v>
      </c>
      <c r="GJ26" s="82">
        <f t="shared" si="96"/>
        <v>4</v>
      </c>
      <c r="GK26" s="82">
        <f t="shared" si="96"/>
        <v>6</v>
      </c>
      <c r="GL26" s="83">
        <f t="shared" si="39"/>
        <v>60</v>
      </c>
      <c r="GM26" s="74">
        <f t="shared" si="78"/>
        <v>7</v>
      </c>
      <c r="GN26" s="253">
        <f t="shared" si="79"/>
        <v>7.0259999999999998</v>
      </c>
      <c r="GO26" s="76">
        <f t="shared" si="80"/>
        <v>7</v>
      </c>
      <c r="GP26" s="77">
        <f t="shared" ca="1" si="81"/>
        <v>15</v>
      </c>
      <c r="GQ26" s="77">
        <f t="shared" ca="1" si="95"/>
        <v>0</v>
      </c>
      <c r="GR26" s="77">
        <f t="shared" ca="1" si="95"/>
        <v>0</v>
      </c>
      <c r="GS26" s="77">
        <f t="shared" ca="1" si="95"/>
        <v>0</v>
      </c>
      <c r="GT26" s="77">
        <f t="shared" ca="1" si="95"/>
        <v>0</v>
      </c>
      <c r="GU26" s="77">
        <f t="shared" ca="1" si="95"/>
        <v>0</v>
      </c>
      <c r="GV26" s="77">
        <f t="shared" ca="1" si="95"/>
        <v>0</v>
      </c>
      <c r="GW26" s="77">
        <f t="shared" ca="1" si="95"/>
        <v>0</v>
      </c>
      <c r="GX26" s="77">
        <f t="shared" ca="1" si="95"/>
        <v>0</v>
      </c>
      <c r="GY26" s="77">
        <f t="shared" ca="1" si="95"/>
        <v>0</v>
      </c>
      <c r="GZ26" s="77">
        <f t="shared" ca="1" si="95"/>
        <v>0</v>
      </c>
      <c r="HA26" s="77">
        <f t="shared" ca="1" si="95"/>
        <v>0</v>
      </c>
      <c r="HB26" s="78">
        <f t="shared" si="82"/>
        <v>15</v>
      </c>
    </row>
    <row r="27" spans="1:210">
      <c r="A27" s="70" t="s">
        <v>50</v>
      </c>
      <c r="B27" s="39" t="str">
        <f>IF(【M】エリア!$E22&lt;&gt;"",【M】エリア!$E22,"")</f>
        <v>越前大野城・城下町 エリア</v>
      </c>
      <c r="C27" s="69">
        <f t="shared" si="97"/>
        <v>1</v>
      </c>
      <c r="D27" s="69">
        <f t="shared" si="97"/>
        <v>0</v>
      </c>
      <c r="E27" s="69">
        <f t="shared" si="97"/>
        <v>0</v>
      </c>
      <c r="F27" s="69">
        <f t="shared" si="97"/>
        <v>0</v>
      </c>
      <c r="G27" s="69">
        <f t="shared" si="97"/>
        <v>1</v>
      </c>
      <c r="H27" s="69">
        <f t="shared" si="97"/>
        <v>8</v>
      </c>
      <c r="I27" s="69">
        <f t="shared" si="97"/>
        <v>4</v>
      </c>
      <c r="J27" s="69">
        <f t="shared" si="97"/>
        <v>6</v>
      </c>
      <c r="K27" s="69">
        <f t="shared" si="97"/>
        <v>15</v>
      </c>
      <c r="L27" s="69">
        <f t="shared" si="97"/>
        <v>6</v>
      </c>
      <c r="M27" s="69">
        <f t="shared" si="97"/>
        <v>9</v>
      </c>
      <c r="N27" s="73">
        <f t="shared" si="1"/>
        <v>1.9999999999999962</v>
      </c>
      <c r="O27" s="74">
        <f t="shared" si="42"/>
        <v>49</v>
      </c>
      <c r="P27" s="253">
        <f t="shared" si="43"/>
        <v>49.027000000000001</v>
      </c>
      <c r="Q27" s="76">
        <f t="shared" si="44"/>
        <v>49</v>
      </c>
      <c r="R27" s="69">
        <f t="shared" si="98"/>
        <v>0</v>
      </c>
      <c r="S27" s="69">
        <f t="shared" si="98"/>
        <v>0</v>
      </c>
      <c r="T27" s="69">
        <f t="shared" si="98"/>
        <v>0</v>
      </c>
      <c r="U27" s="69">
        <f t="shared" si="98"/>
        <v>0</v>
      </c>
      <c r="V27" s="69">
        <f t="shared" si="98"/>
        <v>0</v>
      </c>
      <c r="W27" s="69">
        <f t="shared" si="98"/>
        <v>0</v>
      </c>
      <c r="X27" s="69">
        <f t="shared" si="98"/>
        <v>0</v>
      </c>
      <c r="Y27" s="69">
        <f t="shared" si="98"/>
        <v>0</v>
      </c>
      <c r="Z27" s="69">
        <f t="shared" si="98"/>
        <v>0</v>
      </c>
      <c r="AA27" s="69">
        <f t="shared" si="98"/>
        <v>0</v>
      </c>
      <c r="AB27" s="69">
        <f t="shared" si="98"/>
        <v>0</v>
      </c>
      <c r="AC27" s="73" t="str">
        <f t="shared" si="3"/>
        <v>-</v>
      </c>
      <c r="AD27" s="74" t="str">
        <f t="shared" si="45"/>
        <v>-</v>
      </c>
      <c r="AE27" s="253" t="str">
        <f t="shared" si="46"/>
        <v>-</v>
      </c>
      <c r="AF27" s="76" t="str">
        <f t="shared" si="47"/>
        <v>-</v>
      </c>
      <c r="AG27" s="69">
        <f t="shared" si="99"/>
        <v>0</v>
      </c>
      <c r="AH27" s="69">
        <f t="shared" si="99"/>
        <v>0</v>
      </c>
      <c r="AI27" s="69">
        <f t="shared" si="99"/>
        <v>0</v>
      </c>
      <c r="AJ27" s="69">
        <f t="shared" si="99"/>
        <v>0</v>
      </c>
      <c r="AK27" s="69">
        <f t="shared" si="99"/>
        <v>0</v>
      </c>
      <c r="AL27" s="69">
        <f t="shared" si="99"/>
        <v>0</v>
      </c>
      <c r="AM27" s="69">
        <f t="shared" si="99"/>
        <v>0</v>
      </c>
      <c r="AN27" s="69">
        <f t="shared" si="99"/>
        <v>0</v>
      </c>
      <c r="AO27" s="69">
        <f t="shared" si="99"/>
        <v>0</v>
      </c>
      <c r="AP27" s="69">
        <f t="shared" si="99"/>
        <v>0</v>
      </c>
      <c r="AQ27" s="69">
        <f t="shared" si="99"/>
        <v>0</v>
      </c>
      <c r="AR27" s="73" t="str">
        <f t="shared" si="5"/>
        <v>-</v>
      </c>
      <c r="AS27" s="74" t="str">
        <f t="shared" si="48"/>
        <v>-</v>
      </c>
      <c r="AT27" s="253" t="str">
        <f t="shared" si="49"/>
        <v>-</v>
      </c>
      <c r="AU27" s="76" t="str">
        <f t="shared" si="50"/>
        <v>-</v>
      </c>
      <c r="AV27" s="69">
        <f t="shared" si="100"/>
        <v>0</v>
      </c>
      <c r="AW27" s="69">
        <f t="shared" si="100"/>
        <v>0</v>
      </c>
      <c r="AX27" s="69">
        <f t="shared" si="100"/>
        <v>0</v>
      </c>
      <c r="AY27" s="69">
        <f t="shared" si="100"/>
        <v>0</v>
      </c>
      <c r="AZ27" s="69">
        <f t="shared" si="100"/>
        <v>0</v>
      </c>
      <c r="BA27" s="69">
        <f t="shared" si="100"/>
        <v>0</v>
      </c>
      <c r="BB27" s="69">
        <f t="shared" si="100"/>
        <v>0</v>
      </c>
      <c r="BC27" s="69">
        <f t="shared" si="100"/>
        <v>0</v>
      </c>
      <c r="BD27" s="69">
        <f t="shared" si="100"/>
        <v>0</v>
      </c>
      <c r="BE27" s="69">
        <f t="shared" si="100"/>
        <v>0</v>
      </c>
      <c r="BF27" s="69">
        <f t="shared" si="100"/>
        <v>0</v>
      </c>
      <c r="BG27" s="73" t="str">
        <f t="shared" si="7"/>
        <v>-</v>
      </c>
      <c r="BH27" s="74" t="str">
        <f t="shared" si="51"/>
        <v>-</v>
      </c>
      <c r="BI27" s="253" t="str">
        <f t="shared" si="52"/>
        <v>-</v>
      </c>
      <c r="BJ27" s="76" t="str">
        <f t="shared" si="53"/>
        <v>-</v>
      </c>
      <c r="BK27" s="69">
        <f t="shared" si="101"/>
        <v>0</v>
      </c>
      <c r="BL27" s="69">
        <f t="shared" si="101"/>
        <v>0</v>
      </c>
      <c r="BM27" s="69">
        <f t="shared" si="101"/>
        <v>0</v>
      </c>
      <c r="BN27" s="69">
        <f t="shared" si="101"/>
        <v>0</v>
      </c>
      <c r="BO27" s="69">
        <f t="shared" si="101"/>
        <v>0</v>
      </c>
      <c r="BP27" s="69">
        <f t="shared" si="101"/>
        <v>0</v>
      </c>
      <c r="BQ27" s="69">
        <f t="shared" si="101"/>
        <v>0</v>
      </c>
      <c r="BR27" s="69">
        <f t="shared" si="101"/>
        <v>0</v>
      </c>
      <c r="BS27" s="69">
        <f t="shared" si="101"/>
        <v>0</v>
      </c>
      <c r="BT27" s="69">
        <f t="shared" si="101"/>
        <v>0</v>
      </c>
      <c r="BU27" s="69">
        <f t="shared" si="101"/>
        <v>0</v>
      </c>
      <c r="BV27" s="73" t="str">
        <f t="shared" si="9"/>
        <v>-</v>
      </c>
      <c r="BW27" s="74" t="str">
        <f t="shared" si="54"/>
        <v>-</v>
      </c>
      <c r="BX27" s="253" t="str">
        <f t="shared" si="55"/>
        <v>-</v>
      </c>
      <c r="BY27" s="76" t="str">
        <f t="shared" si="56"/>
        <v>-</v>
      </c>
      <c r="BZ27" s="69">
        <f t="shared" si="102"/>
        <v>0</v>
      </c>
      <c r="CA27" s="69">
        <f t="shared" si="102"/>
        <v>0</v>
      </c>
      <c r="CB27" s="69">
        <f t="shared" si="102"/>
        <v>0</v>
      </c>
      <c r="CC27" s="69">
        <f t="shared" si="102"/>
        <v>0</v>
      </c>
      <c r="CD27" s="69">
        <f t="shared" si="102"/>
        <v>0</v>
      </c>
      <c r="CE27" s="69">
        <f t="shared" si="102"/>
        <v>0</v>
      </c>
      <c r="CF27" s="69">
        <f t="shared" si="102"/>
        <v>0</v>
      </c>
      <c r="CG27" s="69">
        <f t="shared" si="102"/>
        <v>0</v>
      </c>
      <c r="CH27" s="69">
        <f t="shared" si="102"/>
        <v>0</v>
      </c>
      <c r="CI27" s="69">
        <f t="shared" si="102"/>
        <v>0</v>
      </c>
      <c r="CJ27" s="69">
        <f t="shared" si="102"/>
        <v>0</v>
      </c>
      <c r="CK27" s="73" t="str">
        <f t="shared" si="11"/>
        <v>-</v>
      </c>
      <c r="CL27" s="74" t="str">
        <f t="shared" si="57"/>
        <v>-</v>
      </c>
      <c r="CM27" s="253" t="str">
        <f t="shared" si="58"/>
        <v>-</v>
      </c>
      <c r="CN27" s="76" t="str">
        <f t="shared" si="59"/>
        <v>-</v>
      </c>
      <c r="CO27" s="69">
        <f t="shared" si="103"/>
        <v>0</v>
      </c>
      <c r="CP27" s="69">
        <f t="shared" si="103"/>
        <v>0</v>
      </c>
      <c r="CQ27" s="69">
        <f t="shared" si="103"/>
        <v>0</v>
      </c>
      <c r="CR27" s="69">
        <f t="shared" si="103"/>
        <v>0</v>
      </c>
      <c r="CS27" s="69">
        <f t="shared" si="103"/>
        <v>0</v>
      </c>
      <c r="CT27" s="69">
        <f t="shared" si="103"/>
        <v>0</v>
      </c>
      <c r="CU27" s="69">
        <f t="shared" si="103"/>
        <v>0</v>
      </c>
      <c r="CV27" s="69">
        <f t="shared" si="103"/>
        <v>0</v>
      </c>
      <c r="CW27" s="69">
        <f t="shared" si="103"/>
        <v>0</v>
      </c>
      <c r="CX27" s="69">
        <f t="shared" si="103"/>
        <v>0</v>
      </c>
      <c r="CY27" s="69">
        <f t="shared" si="103"/>
        <v>0</v>
      </c>
      <c r="CZ27" s="73" t="str">
        <f t="shared" si="13"/>
        <v>-</v>
      </c>
      <c r="DA27" s="74" t="str">
        <f t="shared" si="60"/>
        <v>-</v>
      </c>
      <c r="DB27" s="253" t="str">
        <f t="shared" si="61"/>
        <v>-</v>
      </c>
      <c r="DC27" s="76" t="str">
        <f t="shared" si="62"/>
        <v>-</v>
      </c>
      <c r="DD27" s="69">
        <f t="shared" si="104"/>
        <v>0</v>
      </c>
      <c r="DE27" s="69">
        <f t="shared" si="104"/>
        <v>0</v>
      </c>
      <c r="DF27" s="69">
        <f t="shared" si="104"/>
        <v>0</v>
      </c>
      <c r="DG27" s="69">
        <f t="shared" si="104"/>
        <v>0</v>
      </c>
      <c r="DH27" s="69">
        <f t="shared" si="104"/>
        <v>0</v>
      </c>
      <c r="DI27" s="69">
        <f t="shared" si="104"/>
        <v>0</v>
      </c>
      <c r="DJ27" s="69">
        <f t="shared" si="104"/>
        <v>0</v>
      </c>
      <c r="DK27" s="69">
        <f t="shared" si="104"/>
        <v>0</v>
      </c>
      <c r="DL27" s="69">
        <f t="shared" si="104"/>
        <v>0</v>
      </c>
      <c r="DM27" s="69">
        <f t="shared" si="104"/>
        <v>0</v>
      </c>
      <c r="DN27" s="69">
        <f t="shared" si="104"/>
        <v>0</v>
      </c>
      <c r="DO27" s="73" t="str">
        <f t="shared" si="15"/>
        <v>-</v>
      </c>
      <c r="DP27" s="74" t="str">
        <f t="shared" si="63"/>
        <v>-</v>
      </c>
      <c r="DQ27" s="253" t="str">
        <f t="shared" si="64"/>
        <v>-</v>
      </c>
      <c r="DR27" s="76" t="str">
        <f t="shared" si="65"/>
        <v>-</v>
      </c>
      <c r="DS27" s="69">
        <f t="shared" si="105"/>
        <v>0</v>
      </c>
      <c r="DT27" s="69">
        <f t="shared" si="105"/>
        <v>0</v>
      </c>
      <c r="DU27" s="69">
        <f t="shared" si="105"/>
        <v>0</v>
      </c>
      <c r="DV27" s="69">
        <f t="shared" si="105"/>
        <v>0</v>
      </c>
      <c r="DW27" s="69">
        <f t="shared" si="105"/>
        <v>0</v>
      </c>
      <c r="DX27" s="69">
        <f t="shared" si="105"/>
        <v>0</v>
      </c>
      <c r="DY27" s="69">
        <f t="shared" si="105"/>
        <v>0</v>
      </c>
      <c r="DZ27" s="69">
        <f t="shared" si="105"/>
        <v>0</v>
      </c>
      <c r="EA27" s="69">
        <f t="shared" si="105"/>
        <v>0</v>
      </c>
      <c r="EB27" s="69">
        <f t="shared" si="105"/>
        <v>0</v>
      </c>
      <c r="EC27" s="69">
        <f t="shared" si="105"/>
        <v>0</v>
      </c>
      <c r="ED27" s="73" t="str">
        <f t="shared" si="17"/>
        <v>-</v>
      </c>
      <c r="EE27" s="74" t="str">
        <f t="shared" si="66"/>
        <v>-</v>
      </c>
      <c r="EF27" s="253" t="str">
        <f t="shared" si="67"/>
        <v>-</v>
      </c>
      <c r="EG27" s="76" t="str">
        <f t="shared" si="68"/>
        <v>-</v>
      </c>
      <c r="EH27" s="69">
        <f t="shared" si="106"/>
        <v>0</v>
      </c>
      <c r="EI27" s="69">
        <f t="shared" si="106"/>
        <v>0</v>
      </c>
      <c r="EJ27" s="69">
        <f t="shared" si="106"/>
        <v>0</v>
      </c>
      <c r="EK27" s="69">
        <f t="shared" si="106"/>
        <v>0</v>
      </c>
      <c r="EL27" s="69">
        <f t="shared" si="106"/>
        <v>0</v>
      </c>
      <c r="EM27" s="69">
        <f t="shared" si="106"/>
        <v>0</v>
      </c>
      <c r="EN27" s="69">
        <f t="shared" si="106"/>
        <v>0</v>
      </c>
      <c r="EO27" s="69">
        <f t="shared" si="106"/>
        <v>0</v>
      </c>
      <c r="EP27" s="69">
        <f t="shared" si="106"/>
        <v>0</v>
      </c>
      <c r="EQ27" s="69">
        <f t="shared" si="106"/>
        <v>0</v>
      </c>
      <c r="ER27" s="69">
        <f t="shared" si="106"/>
        <v>0</v>
      </c>
      <c r="ES27" s="73" t="str">
        <f t="shared" si="19"/>
        <v>-</v>
      </c>
      <c r="ET27" s="74" t="str">
        <f t="shared" si="69"/>
        <v>-</v>
      </c>
      <c r="EU27" s="253" t="str">
        <f t="shared" si="70"/>
        <v>-</v>
      </c>
      <c r="EV27" s="76" t="str">
        <f t="shared" si="71"/>
        <v>-</v>
      </c>
      <c r="EW27" s="69">
        <f t="shared" si="107"/>
        <v>0</v>
      </c>
      <c r="EX27" s="69">
        <f t="shared" si="107"/>
        <v>0</v>
      </c>
      <c r="EY27" s="69">
        <f t="shared" si="107"/>
        <v>0</v>
      </c>
      <c r="EZ27" s="69">
        <f t="shared" si="107"/>
        <v>0</v>
      </c>
      <c r="FA27" s="69">
        <f t="shared" si="107"/>
        <v>0</v>
      </c>
      <c r="FB27" s="69">
        <f t="shared" si="107"/>
        <v>0</v>
      </c>
      <c r="FC27" s="69">
        <f t="shared" si="107"/>
        <v>0</v>
      </c>
      <c r="FD27" s="69">
        <f t="shared" si="107"/>
        <v>0</v>
      </c>
      <c r="FE27" s="69">
        <f t="shared" si="107"/>
        <v>0</v>
      </c>
      <c r="FF27" s="69">
        <f t="shared" si="107"/>
        <v>0</v>
      </c>
      <c r="FG27" s="69">
        <f t="shared" si="107"/>
        <v>0</v>
      </c>
      <c r="FH27" s="73" t="str">
        <f t="shared" si="21"/>
        <v>-</v>
      </c>
      <c r="FI27" s="74" t="str">
        <f t="shared" si="72"/>
        <v>-</v>
      </c>
      <c r="FJ27" s="253" t="str">
        <f t="shared" si="73"/>
        <v>-</v>
      </c>
      <c r="FK27" s="76" t="str">
        <f t="shared" si="74"/>
        <v>-</v>
      </c>
      <c r="FL27" s="69">
        <f t="shared" si="108"/>
        <v>0</v>
      </c>
      <c r="FM27" s="69">
        <f t="shared" si="108"/>
        <v>0</v>
      </c>
      <c r="FN27" s="69">
        <f t="shared" si="108"/>
        <v>0</v>
      </c>
      <c r="FO27" s="69">
        <f t="shared" si="108"/>
        <v>0</v>
      </c>
      <c r="FP27" s="69">
        <f t="shared" si="108"/>
        <v>0</v>
      </c>
      <c r="FQ27" s="69">
        <f t="shared" si="108"/>
        <v>0</v>
      </c>
      <c r="FR27" s="69">
        <f t="shared" si="108"/>
        <v>0</v>
      </c>
      <c r="FS27" s="69">
        <f t="shared" si="108"/>
        <v>0</v>
      </c>
      <c r="FT27" s="69">
        <f t="shared" si="108"/>
        <v>0</v>
      </c>
      <c r="FU27" s="69">
        <f t="shared" si="108"/>
        <v>0</v>
      </c>
      <c r="FV27" s="69">
        <f t="shared" si="108"/>
        <v>0</v>
      </c>
      <c r="FW27" s="73" t="str">
        <f t="shared" si="23"/>
        <v>-</v>
      </c>
      <c r="FX27" s="74" t="str">
        <f t="shared" si="75"/>
        <v>-</v>
      </c>
      <c r="FY27" s="253" t="str">
        <f t="shared" si="76"/>
        <v>-</v>
      </c>
      <c r="FZ27" s="76" t="str">
        <f t="shared" si="77"/>
        <v>-</v>
      </c>
      <c r="GA27" s="82">
        <f t="shared" si="96"/>
        <v>1</v>
      </c>
      <c r="GB27" s="82">
        <f t="shared" si="96"/>
        <v>0</v>
      </c>
      <c r="GC27" s="82">
        <f t="shared" si="96"/>
        <v>0</v>
      </c>
      <c r="GD27" s="82">
        <f t="shared" si="96"/>
        <v>0</v>
      </c>
      <c r="GE27" s="82">
        <f t="shared" si="96"/>
        <v>1</v>
      </c>
      <c r="GF27" s="82">
        <f t="shared" si="96"/>
        <v>8</v>
      </c>
      <c r="GG27" s="82">
        <f t="shared" si="96"/>
        <v>4</v>
      </c>
      <c r="GH27" s="82">
        <f t="shared" si="96"/>
        <v>6</v>
      </c>
      <c r="GI27" s="82">
        <f t="shared" si="96"/>
        <v>15</v>
      </c>
      <c r="GJ27" s="82">
        <f t="shared" si="96"/>
        <v>6</v>
      </c>
      <c r="GK27" s="82">
        <f t="shared" si="96"/>
        <v>9</v>
      </c>
      <c r="GL27" s="83">
        <f t="shared" si="39"/>
        <v>1.9999999999999962</v>
      </c>
      <c r="GM27" s="74">
        <f t="shared" si="78"/>
        <v>49</v>
      </c>
      <c r="GN27" s="253">
        <f t="shared" si="79"/>
        <v>49.027000000000001</v>
      </c>
      <c r="GO27" s="76">
        <f t="shared" si="80"/>
        <v>49</v>
      </c>
      <c r="GP27" s="77">
        <f t="shared" ca="1" si="81"/>
        <v>50</v>
      </c>
      <c r="GQ27" s="77">
        <f t="shared" ca="1" si="95"/>
        <v>0</v>
      </c>
      <c r="GR27" s="77">
        <f t="shared" ca="1" si="95"/>
        <v>0</v>
      </c>
      <c r="GS27" s="77">
        <f t="shared" ca="1" si="95"/>
        <v>0</v>
      </c>
      <c r="GT27" s="77">
        <f t="shared" ca="1" si="95"/>
        <v>0</v>
      </c>
      <c r="GU27" s="77">
        <f t="shared" ca="1" si="95"/>
        <v>0</v>
      </c>
      <c r="GV27" s="77">
        <f t="shared" ca="1" si="95"/>
        <v>0</v>
      </c>
      <c r="GW27" s="77">
        <f t="shared" ca="1" si="95"/>
        <v>0</v>
      </c>
      <c r="GX27" s="77">
        <f t="shared" ca="1" si="95"/>
        <v>0</v>
      </c>
      <c r="GY27" s="77">
        <f t="shared" ca="1" si="95"/>
        <v>0</v>
      </c>
      <c r="GZ27" s="77">
        <f t="shared" ca="1" si="95"/>
        <v>0</v>
      </c>
      <c r="HA27" s="77">
        <f t="shared" ca="1" si="95"/>
        <v>0</v>
      </c>
      <c r="HB27" s="78">
        <f t="shared" si="82"/>
        <v>50</v>
      </c>
    </row>
    <row r="28" spans="1:210">
      <c r="A28" s="70" t="s">
        <v>50</v>
      </c>
      <c r="B28" s="39" t="str">
        <f>IF(【M】エリア!$E23&lt;&gt;"",【M】エリア!$E23,"")</f>
        <v>道の駅「越前おおの荒島の郷」 エリア</v>
      </c>
      <c r="C28" s="69">
        <f t="shared" si="97"/>
        <v>0</v>
      </c>
      <c r="D28" s="69">
        <f t="shared" si="97"/>
        <v>0</v>
      </c>
      <c r="E28" s="69">
        <f t="shared" si="97"/>
        <v>0</v>
      </c>
      <c r="F28" s="69">
        <f t="shared" si="97"/>
        <v>0</v>
      </c>
      <c r="G28" s="69">
        <f t="shared" si="97"/>
        <v>0</v>
      </c>
      <c r="H28" s="69">
        <f t="shared" si="97"/>
        <v>3</v>
      </c>
      <c r="I28" s="69">
        <f t="shared" si="97"/>
        <v>3</v>
      </c>
      <c r="J28" s="69">
        <f t="shared" si="97"/>
        <v>3</v>
      </c>
      <c r="K28" s="69">
        <f t="shared" si="97"/>
        <v>19</v>
      </c>
      <c r="L28" s="69">
        <f t="shared" si="97"/>
        <v>7</v>
      </c>
      <c r="M28" s="69">
        <f t="shared" si="97"/>
        <v>13</v>
      </c>
      <c r="N28" s="73">
        <f t="shared" si="1"/>
        <v>29.166666666666668</v>
      </c>
      <c r="O28" s="74">
        <f t="shared" si="42"/>
        <v>27</v>
      </c>
      <c r="P28" s="253">
        <f t="shared" si="43"/>
        <v>27.027999999999999</v>
      </c>
      <c r="Q28" s="76">
        <f t="shared" si="44"/>
        <v>27</v>
      </c>
      <c r="R28" s="69">
        <f t="shared" si="98"/>
        <v>0</v>
      </c>
      <c r="S28" s="69">
        <f t="shared" si="98"/>
        <v>0</v>
      </c>
      <c r="T28" s="69">
        <f t="shared" si="98"/>
        <v>0</v>
      </c>
      <c r="U28" s="69">
        <f t="shared" si="98"/>
        <v>0</v>
      </c>
      <c r="V28" s="69">
        <f t="shared" si="98"/>
        <v>0</v>
      </c>
      <c r="W28" s="69">
        <f t="shared" si="98"/>
        <v>0</v>
      </c>
      <c r="X28" s="69">
        <f t="shared" si="98"/>
        <v>0</v>
      </c>
      <c r="Y28" s="69">
        <f t="shared" si="98"/>
        <v>0</v>
      </c>
      <c r="Z28" s="69">
        <f t="shared" si="98"/>
        <v>0</v>
      </c>
      <c r="AA28" s="69">
        <f t="shared" si="98"/>
        <v>0</v>
      </c>
      <c r="AB28" s="69">
        <f t="shared" si="98"/>
        <v>0</v>
      </c>
      <c r="AC28" s="73" t="str">
        <f t="shared" si="3"/>
        <v>-</v>
      </c>
      <c r="AD28" s="74" t="str">
        <f t="shared" si="45"/>
        <v>-</v>
      </c>
      <c r="AE28" s="253" t="str">
        <f t="shared" si="46"/>
        <v>-</v>
      </c>
      <c r="AF28" s="76" t="str">
        <f t="shared" si="47"/>
        <v>-</v>
      </c>
      <c r="AG28" s="69">
        <f t="shared" si="99"/>
        <v>0</v>
      </c>
      <c r="AH28" s="69">
        <f t="shared" si="99"/>
        <v>0</v>
      </c>
      <c r="AI28" s="69">
        <f t="shared" si="99"/>
        <v>0</v>
      </c>
      <c r="AJ28" s="69">
        <f t="shared" si="99"/>
        <v>0</v>
      </c>
      <c r="AK28" s="69">
        <f t="shared" si="99"/>
        <v>0</v>
      </c>
      <c r="AL28" s="69">
        <f t="shared" si="99"/>
        <v>0</v>
      </c>
      <c r="AM28" s="69">
        <f t="shared" si="99"/>
        <v>0</v>
      </c>
      <c r="AN28" s="69">
        <f t="shared" si="99"/>
        <v>0</v>
      </c>
      <c r="AO28" s="69">
        <f t="shared" si="99"/>
        <v>0</v>
      </c>
      <c r="AP28" s="69">
        <f t="shared" si="99"/>
        <v>0</v>
      </c>
      <c r="AQ28" s="69">
        <f t="shared" si="99"/>
        <v>0</v>
      </c>
      <c r="AR28" s="73" t="str">
        <f t="shared" si="5"/>
        <v>-</v>
      </c>
      <c r="AS28" s="74" t="str">
        <f t="shared" si="48"/>
        <v>-</v>
      </c>
      <c r="AT28" s="253" t="str">
        <f t="shared" si="49"/>
        <v>-</v>
      </c>
      <c r="AU28" s="76" t="str">
        <f t="shared" si="50"/>
        <v>-</v>
      </c>
      <c r="AV28" s="69">
        <f t="shared" si="100"/>
        <v>0</v>
      </c>
      <c r="AW28" s="69">
        <f t="shared" si="100"/>
        <v>0</v>
      </c>
      <c r="AX28" s="69">
        <f t="shared" si="100"/>
        <v>0</v>
      </c>
      <c r="AY28" s="69">
        <f t="shared" si="100"/>
        <v>0</v>
      </c>
      <c r="AZ28" s="69">
        <f t="shared" si="100"/>
        <v>0</v>
      </c>
      <c r="BA28" s="69">
        <f t="shared" si="100"/>
        <v>0</v>
      </c>
      <c r="BB28" s="69">
        <f t="shared" si="100"/>
        <v>0</v>
      </c>
      <c r="BC28" s="69">
        <f t="shared" si="100"/>
        <v>0</v>
      </c>
      <c r="BD28" s="69">
        <f t="shared" si="100"/>
        <v>0</v>
      </c>
      <c r="BE28" s="69">
        <f t="shared" si="100"/>
        <v>0</v>
      </c>
      <c r="BF28" s="69">
        <f t="shared" si="100"/>
        <v>0</v>
      </c>
      <c r="BG28" s="73" t="str">
        <f t="shared" si="7"/>
        <v>-</v>
      </c>
      <c r="BH28" s="74" t="str">
        <f t="shared" si="51"/>
        <v>-</v>
      </c>
      <c r="BI28" s="253" t="str">
        <f t="shared" si="52"/>
        <v>-</v>
      </c>
      <c r="BJ28" s="76" t="str">
        <f t="shared" si="53"/>
        <v>-</v>
      </c>
      <c r="BK28" s="69">
        <f t="shared" si="101"/>
        <v>0</v>
      </c>
      <c r="BL28" s="69">
        <f t="shared" si="101"/>
        <v>0</v>
      </c>
      <c r="BM28" s="69">
        <f t="shared" si="101"/>
        <v>0</v>
      </c>
      <c r="BN28" s="69">
        <f t="shared" si="101"/>
        <v>0</v>
      </c>
      <c r="BO28" s="69">
        <f t="shared" si="101"/>
        <v>0</v>
      </c>
      <c r="BP28" s="69">
        <f t="shared" si="101"/>
        <v>0</v>
      </c>
      <c r="BQ28" s="69">
        <f t="shared" si="101"/>
        <v>0</v>
      </c>
      <c r="BR28" s="69">
        <f t="shared" si="101"/>
        <v>0</v>
      </c>
      <c r="BS28" s="69">
        <f t="shared" si="101"/>
        <v>0</v>
      </c>
      <c r="BT28" s="69">
        <f t="shared" si="101"/>
        <v>0</v>
      </c>
      <c r="BU28" s="69">
        <f t="shared" si="101"/>
        <v>0</v>
      </c>
      <c r="BV28" s="73" t="str">
        <f t="shared" si="9"/>
        <v>-</v>
      </c>
      <c r="BW28" s="74" t="str">
        <f t="shared" si="54"/>
        <v>-</v>
      </c>
      <c r="BX28" s="253" t="str">
        <f t="shared" si="55"/>
        <v>-</v>
      </c>
      <c r="BY28" s="76" t="str">
        <f t="shared" si="56"/>
        <v>-</v>
      </c>
      <c r="BZ28" s="69">
        <f t="shared" si="102"/>
        <v>0</v>
      </c>
      <c r="CA28" s="69">
        <f t="shared" si="102"/>
        <v>0</v>
      </c>
      <c r="CB28" s="69">
        <f t="shared" si="102"/>
        <v>0</v>
      </c>
      <c r="CC28" s="69">
        <f t="shared" si="102"/>
        <v>0</v>
      </c>
      <c r="CD28" s="69">
        <f t="shared" si="102"/>
        <v>0</v>
      </c>
      <c r="CE28" s="69">
        <f t="shared" si="102"/>
        <v>0</v>
      </c>
      <c r="CF28" s="69">
        <f t="shared" si="102"/>
        <v>0</v>
      </c>
      <c r="CG28" s="69">
        <f t="shared" si="102"/>
        <v>0</v>
      </c>
      <c r="CH28" s="69">
        <f t="shared" si="102"/>
        <v>0</v>
      </c>
      <c r="CI28" s="69">
        <f t="shared" si="102"/>
        <v>0</v>
      </c>
      <c r="CJ28" s="69">
        <f t="shared" si="102"/>
        <v>0</v>
      </c>
      <c r="CK28" s="73" t="str">
        <f t="shared" si="11"/>
        <v>-</v>
      </c>
      <c r="CL28" s="74" t="str">
        <f t="shared" si="57"/>
        <v>-</v>
      </c>
      <c r="CM28" s="253" t="str">
        <f t="shared" si="58"/>
        <v>-</v>
      </c>
      <c r="CN28" s="76" t="str">
        <f t="shared" si="59"/>
        <v>-</v>
      </c>
      <c r="CO28" s="69">
        <f t="shared" si="103"/>
        <v>0</v>
      </c>
      <c r="CP28" s="69">
        <f t="shared" si="103"/>
        <v>0</v>
      </c>
      <c r="CQ28" s="69">
        <f t="shared" si="103"/>
        <v>0</v>
      </c>
      <c r="CR28" s="69">
        <f t="shared" si="103"/>
        <v>0</v>
      </c>
      <c r="CS28" s="69">
        <f t="shared" si="103"/>
        <v>0</v>
      </c>
      <c r="CT28" s="69">
        <f t="shared" si="103"/>
        <v>0</v>
      </c>
      <c r="CU28" s="69">
        <f t="shared" si="103"/>
        <v>0</v>
      </c>
      <c r="CV28" s="69">
        <f t="shared" si="103"/>
        <v>0</v>
      </c>
      <c r="CW28" s="69">
        <f t="shared" si="103"/>
        <v>0</v>
      </c>
      <c r="CX28" s="69">
        <f t="shared" si="103"/>
        <v>0</v>
      </c>
      <c r="CY28" s="69">
        <f t="shared" si="103"/>
        <v>0</v>
      </c>
      <c r="CZ28" s="73" t="str">
        <f t="shared" si="13"/>
        <v>-</v>
      </c>
      <c r="DA28" s="74" t="str">
        <f t="shared" si="60"/>
        <v>-</v>
      </c>
      <c r="DB28" s="253" t="str">
        <f t="shared" si="61"/>
        <v>-</v>
      </c>
      <c r="DC28" s="76" t="str">
        <f t="shared" si="62"/>
        <v>-</v>
      </c>
      <c r="DD28" s="69">
        <f t="shared" si="104"/>
        <v>0</v>
      </c>
      <c r="DE28" s="69">
        <f t="shared" si="104"/>
        <v>0</v>
      </c>
      <c r="DF28" s="69">
        <f t="shared" si="104"/>
        <v>0</v>
      </c>
      <c r="DG28" s="69">
        <f t="shared" si="104"/>
        <v>0</v>
      </c>
      <c r="DH28" s="69">
        <f t="shared" si="104"/>
        <v>0</v>
      </c>
      <c r="DI28" s="69">
        <f t="shared" si="104"/>
        <v>0</v>
      </c>
      <c r="DJ28" s="69">
        <f t="shared" si="104"/>
        <v>0</v>
      </c>
      <c r="DK28" s="69">
        <f t="shared" si="104"/>
        <v>0</v>
      </c>
      <c r="DL28" s="69">
        <f t="shared" si="104"/>
        <v>0</v>
      </c>
      <c r="DM28" s="69">
        <f t="shared" si="104"/>
        <v>0</v>
      </c>
      <c r="DN28" s="69">
        <f t="shared" si="104"/>
        <v>0</v>
      </c>
      <c r="DO28" s="73" t="str">
        <f t="shared" si="15"/>
        <v>-</v>
      </c>
      <c r="DP28" s="74" t="str">
        <f t="shared" si="63"/>
        <v>-</v>
      </c>
      <c r="DQ28" s="253" t="str">
        <f t="shared" si="64"/>
        <v>-</v>
      </c>
      <c r="DR28" s="76" t="str">
        <f t="shared" si="65"/>
        <v>-</v>
      </c>
      <c r="DS28" s="69">
        <f t="shared" si="105"/>
        <v>0</v>
      </c>
      <c r="DT28" s="69">
        <f t="shared" si="105"/>
        <v>0</v>
      </c>
      <c r="DU28" s="69">
        <f t="shared" si="105"/>
        <v>0</v>
      </c>
      <c r="DV28" s="69">
        <f t="shared" si="105"/>
        <v>0</v>
      </c>
      <c r="DW28" s="69">
        <f t="shared" si="105"/>
        <v>0</v>
      </c>
      <c r="DX28" s="69">
        <f t="shared" si="105"/>
        <v>0</v>
      </c>
      <c r="DY28" s="69">
        <f t="shared" si="105"/>
        <v>0</v>
      </c>
      <c r="DZ28" s="69">
        <f t="shared" si="105"/>
        <v>0</v>
      </c>
      <c r="EA28" s="69">
        <f t="shared" si="105"/>
        <v>0</v>
      </c>
      <c r="EB28" s="69">
        <f t="shared" si="105"/>
        <v>0</v>
      </c>
      <c r="EC28" s="69">
        <f t="shared" si="105"/>
        <v>0</v>
      </c>
      <c r="ED28" s="73" t="str">
        <f t="shared" si="17"/>
        <v>-</v>
      </c>
      <c r="EE28" s="74" t="str">
        <f t="shared" si="66"/>
        <v>-</v>
      </c>
      <c r="EF28" s="253" t="str">
        <f t="shared" si="67"/>
        <v>-</v>
      </c>
      <c r="EG28" s="76" t="str">
        <f t="shared" si="68"/>
        <v>-</v>
      </c>
      <c r="EH28" s="69">
        <f t="shared" si="106"/>
        <v>0</v>
      </c>
      <c r="EI28" s="69">
        <f t="shared" si="106"/>
        <v>0</v>
      </c>
      <c r="EJ28" s="69">
        <f t="shared" si="106"/>
        <v>0</v>
      </c>
      <c r="EK28" s="69">
        <f t="shared" si="106"/>
        <v>0</v>
      </c>
      <c r="EL28" s="69">
        <f t="shared" si="106"/>
        <v>0</v>
      </c>
      <c r="EM28" s="69">
        <f t="shared" si="106"/>
        <v>0</v>
      </c>
      <c r="EN28" s="69">
        <f t="shared" si="106"/>
        <v>0</v>
      </c>
      <c r="EO28" s="69">
        <f t="shared" si="106"/>
        <v>0</v>
      </c>
      <c r="EP28" s="69">
        <f t="shared" si="106"/>
        <v>0</v>
      </c>
      <c r="EQ28" s="69">
        <f t="shared" si="106"/>
        <v>0</v>
      </c>
      <c r="ER28" s="69">
        <f t="shared" si="106"/>
        <v>0</v>
      </c>
      <c r="ES28" s="73" t="str">
        <f t="shared" si="19"/>
        <v>-</v>
      </c>
      <c r="ET28" s="74" t="str">
        <f t="shared" si="69"/>
        <v>-</v>
      </c>
      <c r="EU28" s="253" t="str">
        <f t="shared" si="70"/>
        <v>-</v>
      </c>
      <c r="EV28" s="76" t="str">
        <f t="shared" si="71"/>
        <v>-</v>
      </c>
      <c r="EW28" s="69">
        <f t="shared" si="107"/>
        <v>0</v>
      </c>
      <c r="EX28" s="69">
        <f t="shared" si="107"/>
        <v>0</v>
      </c>
      <c r="EY28" s="69">
        <f t="shared" si="107"/>
        <v>0</v>
      </c>
      <c r="EZ28" s="69">
        <f t="shared" si="107"/>
        <v>0</v>
      </c>
      <c r="FA28" s="69">
        <f t="shared" si="107"/>
        <v>0</v>
      </c>
      <c r="FB28" s="69">
        <f t="shared" si="107"/>
        <v>0</v>
      </c>
      <c r="FC28" s="69">
        <f t="shared" si="107"/>
        <v>0</v>
      </c>
      <c r="FD28" s="69">
        <f t="shared" si="107"/>
        <v>0</v>
      </c>
      <c r="FE28" s="69">
        <f t="shared" si="107"/>
        <v>0</v>
      </c>
      <c r="FF28" s="69">
        <f t="shared" si="107"/>
        <v>0</v>
      </c>
      <c r="FG28" s="69">
        <f t="shared" si="107"/>
        <v>0</v>
      </c>
      <c r="FH28" s="73" t="str">
        <f t="shared" si="21"/>
        <v>-</v>
      </c>
      <c r="FI28" s="74" t="str">
        <f t="shared" si="72"/>
        <v>-</v>
      </c>
      <c r="FJ28" s="253" t="str">
        <f t="shared" si="73"/>
        <v>-</v>
      </c>
      <c r="FK28" s="76" t="str">
        <f t="shared" si="74"/>
        <v>-</v>
      </c>
      <c r="FL28" s="69">
        <f t="shared" si="108"/>
        <v>0</v>
      </c>
      <c r="FM28" s="69">
        <f t="shared" si="108"/>
        <v>0</v>
      </c>
      <c r="FN28" s="69">
        <f t="shared" si="108"/>
        <v>0</v>
      </c>
      <c r="FO28" s="69">
        <f t="shared" si="108"/>
        <v>0</v>
      </c>
      <c r="FP28" s="69">
        <f t="shared" si="108"/>
        <v>0</v>
      </c>
      <c r="FQ28" s="69">
        <f t="shared" si="108"/>
        <v>0</v>
      </c>
      <c r="FR28" s="69">
        <f t="shared" si="108"/>
        <v>0</v>
      </c>
      <c r="FS28" s="69">
        <f t="shared" si="108"/>
        <v>0</v>
      </c>
      <c r="FT28" s="69">
        <f t="shared" si="108"/>
        <v>0</v>
      </c>
      <c r="FU28" s="69">
        <f t="shared" si="108"/>
        <v>0</v>
      </c>
      <c r="FV28" s="69">
        <f t="shared" si="108"/>
        <v>0</v>
      </c>
      <c r="FW28" s="73" t="str">
        <f t="shared" si="23"/>
        <v>-</v>
      </c>
      <c r="FX28" s="74" t="str">
        <f t="shared" si="75"/>
        <v>-</v>
      </c>
      <c r="FY28" s="253" t="str">
        <f t="shared" si="76"/>
        <v>-</v>
      </c>
      <c r="FZ28" s="76" t="str">
        <f t="shared" si="77"/>
        <v>-</v>
      </c>
      <c r="GA28" s="82">
        <f t="shared" si="96"/>
        <v>0</v>
      </c>
      <c r="GB28" s="82">
        <f t="shared" si="96"/>
        <v>0</v>
      </c>
      <c r="GC28" s="82">
        <f t="shared" si="96"/>
        <v>0</v>
      </c>
      <c r="GD28" s="82">
        <f t="shared" si="96"/>
        <v>0</v>
      </c>
      <c r="GE28" s="82">
        <f t="shared" si="96"/>
        <v>0</v>
      </c>
      <c r="GF28" s="82">
        <f t="shared" si="96"/>
        <v>3</v>
      </c>
      <c r="GG28" s="82">
        <f t="shared" si="96"/>
        <v>3</v>
      </c>
      <c r="GH28" s="82">
        <f t="shared" si="96"/>
        <v>3</v>
      </c>
      <c r="GI28" s="82">
        <f t="shared" si="96"/>
        <v>19</v>
      </c>
      <c r="GJ28" s="82">
        <f t="shared" si="96"/>
        <v>7</v>
      </c>
      <c r="GK28" s="82">
        <f t="shared" si="96"/>
        <v>13</v>
      </c>
      <c r="GL28" s="83">
        <f t="shared" si="39"/>
        <v>29.166666666666668</v>
      </c>
      <c r="GM28" s="74">
        <f t="shared" si="78"/>
        <v>27</v>
      </c>
      <c r="GN28" s="253">
        <f t="shared" si="79"/>
        <v>27.027999999999999</v>
      </c>
      <c r="GO28" s="76">
        <f t="shared" si="80"/>
        <v>27</v>
      </c>
      <c r="GP28" s="77">
        <f t="shared" ca="1" si="81"/>
        <v>48</v>
      </c>
      <c r="GQ28" s="77">
        <f t="shared" ca="1" si="95"/>
        <v>0</v>
      </c>
      <c r="GR28" s="77">
        <f t="shared" ca="1" si="95"/>
        <v>0</v>
      </c>
      <c r="GS28" s="77">
        <f t="shared" ca="1" si="95"/>
        <v>0</v>
      </c>
      <c r="GT28" s="77">
        <f t="shared" ca="1" si="95"/>
        <v>0</v>
      </c>
      <c r="GU28" s="77">
        <f t="shared" ca="1" si="95"/>
        <v>0</v>
      </c>
      <c r="GV28" s="77">
        <f t="shared" ca="1" si="95"/>
        <v>0</v>
      </c>
      <c r="GW28" s="77">
        <f t="shared" ca="1" si="95"/>
        <v>0</v>
      </c>
      <c r="GX28" s="77">
        <f t="shared" ca="1" si="95"/>
        <v>0</v>
      </c>
      <c r="GY28" s="77">
        <f t="shared" ca="1" si="95"/>
        <v>0</v>
      </c>
      <c r="GZ28" s="77">
        <f t="shared" ca="1" si="95"/>
        <v>0</v>
      </c>
      <c r="HA28" s="77">
        <f t="shared" ca="1" si="95"/>
        <v>0</v>
      </c>
      <c r="HB28" s="78">
        <f t="shared" si="82"/>
        <v>48</v>
      </c>
    </row>
    <row r="29" spans="1:210">
      <c r="A29" s="70" t="s">
        <v>50</v>
      </c>
      <c r="B29" s="39" t="str">
        <f>IF(【M】エリア!$E24&lt;&gt;"",【M】エリア!$E24,"")</f>
        <v>JR九頭竜湖駅 エリア</v>
      </c>
      <c r="C29" s="69">
        <f t="shared" si="97"/>
        <v>0</v>
      </c>
      <c r="D29" s="69">
        <f t="shared" si="97"/>
        <v>0</v>
      </c>
      <c r="E29" s="69">
        <f t="shared" si="97"/>
        <v>0</v>
      </c>
      <c r="F29" s="69">
        <f t="shared" si="97"/>
        <v>0</v>
      </c>
      <c r="G29" s="69">
        <f t="shared" si="97"/>
        <v>0</v>
      </c>
      <c r="H29" s="69">
        <f t="shared" si="97"/>
        <v>2</v>
      </c>
      <c r="I29" s="69">
        <f t="shared" si="97"/>
        <v>1</v>
      </c>
      <c r="J29" s="69">
        <f t="shared" si="97"/>
        <v>1</v>
      </c>
      <c r="K29" s="69">
        <f t="shared" si="97"/>
        <v>1</v>
      </c>
      <c r="L29" s="69">
        <f t="shared" si="97"/>
        <v>3</v>
      </c>
      <c r="M29" s="69">
        <f t="shared" si="97"/>
        <v>2</v>
      </c>
      <c r="N29" s="73">
        <f t="shared" si="1"/>
        <v>20</v>
      </c>
      <c r="O29" s="74">
        <f t="shared" si="42"/>
        <v>38</v>
      </c>
      <c r="P29" s="253">
        <f t="shared" si="43"/>
        <v>38.029000000000003</v>
      </c>
      <c r="Q29" s="76">
        <f t="shared" si="44"/>
        <v>39</v>
      </c>
      <c r="R29" s="69">
        <f t="shared" si="98"/>
        <v>0</v>
      </c>
      <c r="S29" s="69">
        <f t="shared" si="98"/>
        <v>0</v>
      </c>
      <c r="T29" s="69">
        <f t="shared" si="98"/>
        <v>0</v>
      </c>
      <c r="U29" s="69">
        <f t="shared" si="98"/>
        <v>0</v>
      </c>
      <c r="V29" s="69">
        <f t="shared" si="98"/>
        <v>0</v>
      </c>
      <c r="W29" s="69">
        <f t="shared" si="98"/>
        <v>0</v>
      </c>
      <c r="X29" s="69">
        <f t="shared" si="98"/>
        <v>0</v>
      </c>
      <c r="Y29" s="69">
        <f t="shared" si="98"/>
        <v>0</v>
      </c>
      <c r="Z29" s="69">
        <f t="shared" si="98"/>
        <v>0</v>
      </c>
      <c r="AA29" s="69">
        <f t="shared" si="98"/>
        <v>0</v>
      </c>
      <c r="AB29" s="69">
        <f t="shared" si="98"/>
        <v>0</v>
      </c>
      <c r="AC29" s="73" t="str">
        <f t="shared" si="3"/>
        <v>-</v>
      </c>
      <c r="AD29" s="74" t="str">
        <f t="shared" si="45"/>
        <v>-</v>
      </c>
      <c r="AE29" s="253" t="str">
        <f t="shared" si="46"/>
        <v>-</v>
      </c>
      <c r="AF29" s="76" t="str">
        <f t="shared" si="47"/>
        <v>-</v>
      </c>
      <c r="AG29" s="69">
        <f t="shared" si="99"/>
        <v>0</v>
      </c>
      <c r="AH29" s="69">
        <f t="shared" si="99"/>
        <v>0</v>
      </c>
      <c r="AI29" s="69">
        <f t="shared" si="99"/>
        <v>0</v>
      </c>
      <c r="AJ29" s="69">
        <f t="shared" si="99"/>
        <v>0</v>
      </c>
      <c r="AK29" s="69">
        <f t="shared" si="99"/>
        <v>0</v>
      </c>
      <c r="AL29" s="69">
        <f t="shared" si="99"/>
        <v>0</v>
      </c>
      <c r="AM29" s="69">
        <f t="shared" si="99"/>
        <v>0</v>
      </c>
      <c r="AN29" s="69">
        <f t="shared" si="99"/>
        <v>0</v>
      </c>
      <c r="AO29" s="69">
        <f t="shared" si="99"/>
        <v>0</v>
      </c>
      <c r="AP29" s="69">
        <f t="shared" si="99"/>
        <v>0</v>
      </c>
      <c r="AQ29" s="69">
        <f t="shared" si="99"/>
        <v>0</v>
      </c>
      <c r="AR29" s="73" t="str">
        <f t="shared" si="5"/>
        <v>-</v>
      </c>
      <c r="AS29" s="74" t="str">
        <f t="shared" si="48"/>
        <v>-</v>
      </c>
      <c r="AT29" s="253" t="str">
        <f t="shared" si="49"/>
        <v>-</v>
      </c>
      <c r="AU29" s="76" t="str">
        <f t="shared" si="50"/>
        <v>-</v>
      </c>
      <c r="AV29" s="69">
        <f t="shared" si="100"/>
        <v>0</v>
      </c>
      <c r="AW29" s="69">
        <f t="shared" si="100"/>
        <v>0</v>
      </c>
      <c r="AX29" s="69">
        <f t="shared" si="100"/>
        <v>0</v>
      </c>
      <c r="AY29" s="69">
        <f t="shared" si="100"/>
        <v>0</v>
      </c>
      <c r="AZ29" s="69">
        <f t="shared" si="100"/>
        <v>0</v>
      </c>
      <c r="BA29" s="69">
        <f t="shared" si="100"/>
        <v>0</v>
      </c>
      <c r="BB29" s="69">
        <f t="shared" si="100"/>
        <v>0</v>
      </c>
      <c r="BC29" s="69">
        <f t="shared" si="100"/>
        <v>0</v>
      </c>
      <c r="BD29" s="69">
        <f t="shared" si="100"/>
        <v>0</v>
      </c>
      <c r="BE29" s="69">
        <f t="shared" si="100"/>
        <v>0</v>
      </c>
      <c r="BF29" s="69">
        <f t="shared" si="100"/>
        <v>0</v>
      </c>
      <c r="BG29" s="73" t="str">
        <f t="shared" si="7"/>
        <v>-</v>
      </c>
      <c r="BH29" s="74" t="str">
        <f t="shared" si="51"/>
        <v>-</v>
      </c>
      <c r="BI29" s="253" t="str">
        <f t="shared" si="52"/>
        <v>-</v>
      </c>
      <c r="BJ29" s="76" t="str">
        <f t="shared" si="53"/>
        <v>-</v>
      </c>
      <c r="BK29" s="69">
        <f t="shared" si="101"/>
        <v>0</v>
      </c>
      <c r="BL29" s="69">
        <f t="shared" si="101"/>
        <v>0</v>
      </c>
      <c r="BM29" s="69">
        <f t="shared" si="101"/>
        <v>0</v>
      </c>
      <c r="BN29" s="69">
        <f t="shared" si="101"/>
        <v>0</v>
      </c>
      <c r="BO29" s="69">
        <f t="shared" si="101"/>
        <v>0</v>
      </c>
      <c r="BP29" s="69">
        <f t="shared" si="101"/>
        <v>0</v>
      </c>
      <c r="BQ29" s="69">
        <f t="shared" si="101"/>
        <v>0</v>
      </c>
      <c r="BR29" s="69">
        <f t="shared" si="101"/>
        <v>0</v>
      </c>
      <c r="BS29" s="69">
        <f t="shared" si="101"/>
        <v>0</v>
      </c>
      <c r="BT29" s="69">
        <f t="shared" si="101"/>
        <v>0</v>
      </c>
      <c r="BU29" s="69">
        <f t="shared" si="101"/>
        <v>0</v>
      </c>
      <c r="BV29" s="73" t="str">
        <f t="shared" si="9"/>
        <v>-</v>
      </c>
      <c r="BW29" s="74" t="str">
        <f t="shared" si="54"/>
        <v>-</v>
      </c>
      <c r="BX29" s="253" t="str">
        <f t="shared" si="55"/>
        <v>-</v>
      </c>
      <c r="BY29" s="76" t="str">
        <f t="shared" si="56"/>
        <v>-</v>
      </c>
      <c r="BZ29" s="69">
        <f t="shared" si="102"/>
        <v>0</v>
      </c>
      <c r="CA29" s="69">
        <f t="shared" si="102"/>
        <v>0</v>
      </c>
      <c r="CB29" s="69">
        <f t="shared" si="102"/>
        <v>0</v>
      </c>
      <c r="CC29" s="69">
        <f t="shared" si="102"/>
        <v>0</v>
      </c>
      <c r="CD29" s="69">
        <f t="shared" si="102"/>
        <v>0</v>
      </c>
      <c r="CE29" s="69">
        <f t="shared" si="102"/>
        <v>0</v>
      </c>
      <c r="CF29" s="69">
        <f t="shared" si="102"/>
        <v>0</v>
      </c>
      <c r="CG29" s="69">
        <f t="shared" si="102"/>
        <v>0</v>
      </c>
      <c r="CH29" s="69">
        <f t="shared" si="102"/>
        <v>0</v>
      </c>
      <c r="CI29" s="69">
        <f t="shared" si="102"/>
        <v>0</v>
      </c>
      <c r="CJ29" s="69">
        <f t="shared" si="102"/>
        <v>0</v>
      </c>
      <c r="CK29" s="73" t="str">
        <f t="shared" si="11"/>
        <v>-</v>
      </c>
      <c r="CL29" s="74" t="str">
        <f t="shared" si="57"/>
        <v>-</v>
      </c>
      <c r="CM29" s="253" t="str">
        <f t="shared" si="58"/>
        <v>-</v>
      </c>
      <c r="CN29" s="76" t="str">
        <f t="shared" si="59"/>
        <v>-</v>
      </c>
      <c r="CO29" s="69">
        <f t="shared" si="103"/>
        <v>0</v>
      </c>
      <c r="CP29" s="69">
        <f t="shared" si="103"/>
        <v>0</v>
      </c>
      <c r="CQ29" s="69">
        <f t="shared" si="103"/>
        <v>0</v>
      </c>
      <c r="CR29" s="69">
        <f t="shared" si="103"/>
        <v>0</v>
      </c>
      <c r="CS29" s="69">
        <f t="shared" si="103"/>
        <v>0</v>
      </c>
      <c r="CT29" s="69">
        <f t="shared" si="103"/>
        <v>0</v>
      </c>
      <c r="CU29" s="69">
        <f t="shared" si="103"/>
        <v>0</v>
      </c>
      <c r="CV29" s="69">
        <f t="shared" si="103"/>
        <v>0</v>
      </c>
      <c r="CW29" s="69">
        <f t="shared" si="103"/>
        <v>0</v>
      </c>
      <c r="CX29" s="69">
        <f t="shared" si="103"/>
        <v>0</v>
      </c>
      <c r="CY29" s="69">
        <f t="shared" si="103"/>
        <v>0</v>
      </c>
      <c r="CZ29" s="73" t="str">
        <f t="shared" si="13"/>
        <v>-</v>
      </c>
      <c r="DA29" s="74" t="str">
        <f t="shared" si="60"/>
        <v>-</v>
      </c>
      <c r="DB29" s="253" t="str">
        <f t="shared" si="61"/>
        <v>-</v>
      </c>
      <c r="DC29" s="76" t="str">
        <f t="shared" si="62"/>
        <v>-</v>
      </c>
      <c r="DD29" s="69">
        <f t="shared" si="104"/>
        <v>0</v>
      </c>
      <c r="DE29" s="69">
        <f t="shared" si="104"/>
        <v>0</v>
      </c>
      <c r="DF29" s="69">
        <f t="shared" si="104"/>
        <v>0</v>
      </c>
      <c r="DG29" s="69">
        <f t="shared" si="104"/>
        <v>0</v>
      </c>
      <c r="DH29" s="69">
        <f t="shared" si="104"/>
        <v>0</v>
      </c>
      <c r="DI29" s="69">
        <f t="shared" si="104"/>
        <v>0</v>
      </c>
      <c r="DJ29" s="69">
        <f t="shared" si="104"/>
        <v>0</v>
      </c>
      <c r="DK29" s="69">
        <f t="shared" si="104"/>
        <v>0</v>
      </c>
      <c r="DL29" s="69">
        <f t="shared" si="104"/>
        <v>0</v>
      </c>
      <c r="DM29" s="69">
        <f t="shared" si="104"/>
        <v>0</v>
      </c>
      <c r="DN29" s="69">
        <f t="shared" si="104"/>
        <v>0</v>
      </c>
      <c r="DO29" s="73" t="str">
        <f t="shared" si="15"/>
        <v>-</v>
      </c>
      <c r="DP29" s="74" t="str">
        <f t="shared" si="63"/>
        <v>-</v>
      </c>
      <c r="DQ29" s="253" t="str">
        <f t="shared" si="64"/>
        <v>-</v>
      </c>
      <c r="DR29" s="76" t="str">
        <f t="shared" si="65"/>
        <v>-</v>
      </c>
      <c r="DS29" s="69">
        <f t="shared" si="105"/>
        <v>0</v>
      </c>
      <c r="DT29" s="69">
        <f t="shared" si="105"/>
        <v>0</v>
      </c>
      <c r="DU29" s="69">
        <f t="shared" si="105"/>
        <v>0</v>
      </c>
      <c r="DV29" s="69">
        <f t="shared" si="105"/>
        <v>0</v>
      </c>
      <c r="DW29" s="69">
        <f t="shared" si="105"/>
        <v>0</v>
      </c>
      <c r="DX29" s="69">
        <f t="shared" si="105"/>
        <v>0</v>
      </c>
      <c r="DY29" s="69">
        <f t="shared" si="105"/>
        <v>0</v>
      </c>
      <c r="DZ29" s="69">
        <f t="shared" si="105"/>
        <v>0</v>
      </c>
      <c r="EA29" s="69">
        <f t="shared" si="105"/>
        <v>0</v>
      </c>
      <c r="EB29" s="69">
        <f t="shared" si="105"/>
        <v>0</v>
      </c>
      <c r="EC29" s="69">
        <f t="shared" si="105"/>
        <v>0</v>
      </c>
      <c r="ED29" s="73" t="str">
        <f t="shared" si="17"/>
        <v>-</v>
      </c>
      <c r="EE29" s="74" t="str">
        <f t="shared" si="66"/>
        <v>-</v>
      </c>
      <c r="EF29" s="253" t="str">
        <f t="shared" si="67"/>
        <v>-</v>
      </c>
      <c r="EG29" s="76" t="str">
        <f t="shared" si="68"/>
        <v>-</v>
      </c>
      <c r="EH29" s="69">
        <f t="shared" si="106"/>
        <v>0</v>
      </c>
      <c r="EI29" s="69">
        <f t="shared" si="106"/>
        <v>0</v>
      </c>
      <c r="EJ29" s="69">
        <f t="shared" si="106"/>
        <v>0</v>
      </c>
      <c r="EK29" s="69">
        <f t="shared" si="106"/>
        <v>0</v>
      </c>
      <c r="EL29" s="69">
        <f t="shared" si="106"/>
        <v>0</v>
      </c>
      <c r="EM29" s="69">
        <f t="shared" si="106"/>
        <v>0</v>
      </c>
      <c r="EN29" s="69">
        <f t="shared" si="106"/>
        <v>0</v>
      </c>
      <c r="EO29" s="69">
        <f t="shared" si="106"/>
        <v>0</v>
      </c>
      <c r="EP29" s="69">
        <f t="shared" si="106"/>
        <v>0</v>
      </c>
      <c r="EQ29" s="69">
        <f t="shared" si="106"/>
        <v>0</v>
      </c>
      <c r="ER29" s="69">
        <f t="shared" si="106"/>
        <v>0</v>
      </c>
      <c r="ES29" s="73" t="str">
        <f t="shared" si="19"/>
        <v>-</v>
      </c>
      <c r="ET29" s="74" t="str">
        <f t="shared" si="69"/>
        <v>-</v>
      </c>
      <c r="EU29" s="253" t="str">
        <f t="shared" si="70"/>
        <v>-</v>
      </c>
      <c r="EV29" s="76" t="str">
        <f t="shared" si="71"/>
        <v>-</v>
      </c>
      <c r="EW29" s="69">
        <f t="shared" si="107"/>
        <v>0</v>
      </c>
      <c r="EX29" s="69">
        <f t="shared" si="107"/>
        <v>0</v>
      </c>
      <c r="EY29" s="69">
        <f t="shared" si="107"/>
        <v>0</v>
      </c>
      <c r="EZ29" s="69">
        <f t="shared" si="107"/>
        <v>0</v>
      </c>
      <c r="FA29" s="69">
        <f t="shared" si="107"/>
        <v>0</v>
      </c>
      <c r="FB29" s="69">
        <f t="shared" si="107"/>
        <v>0</v>
      </c>
      <c r="FC29" s="69">
        <f t="shared" si="107"/>
        <v>0</v>
      </c>
      <c r="FD29" s="69">
        <f t="shared" si="107"/>
        <v>0</v>
      </c>
      <c r="FE29" s="69">
        <f t="shared" si="107"/>
        <v>0</v>
      </c>
      <c r="FF29" s="69">
        <f t="shared" si="107"/>
        <v>0</v>
      </c>
      <c r="FG29" s="69">
        <f t="shared" si="107"/>
        <v>0</v>
      </c>
      <c r="FH29" s="73" t="str">
        <f t="shared" si="21"/>
        <v>-</v>
      </c>
      <c r="FI29" s="74" t="str">
        <f t="shared" si="72"/>
        <v>-</v>
      </c>
      <c r="FJ29" s="253" t="str">
        <f t="shared" si="73"/>
        <v>-</v>
      </c>
      <c r="FK29" s="76" t="str">
        <f t="shared" si="74"/>
        <v>-</v>
      </c>
      <c r="FL29" s="69">
        <f t="shared" si="108"/>
        <v>0</v>
      </c>
      <c r="FM29" s="69">
        <f t="shared" si="108"/>
        <v>0</v>
      </c>
      <c r="FN29" s="69">
        <f t="shared" si="108"/>
        <v>0</v>
      </c>
      <c r="FO29" s="69">
        <f t="shared" si="108"/>
        <v>0</v>
      </c>
      <c r="FP29" s="69">
        <f t="shared" si="108"/>
        <v>0</v>
      </c>
      <c r="FQ29" s="69">
        <f t="shared" si="108"/>
        <v>0</v>
      </c>
      <c r="FR29" s="69">
        <f t="shared" si="108"/>
        <v>0</v>
      </c>
      <c r="FS29" s="69">
        <f t="shared" si="108"/>
        <v>0</v>
      </c>
      <c r="FT29" s="69">
        <f t="shared" si="108"/>
        <v>0</v>
      </c>
      <c r="FU29" s="69">
        <f t="shared" si="108"/>
        <v>0</v>
      </c>
      <c r="FV29" s="69">
        <f t="shared" si="108"/>
        <v>0</v>
      </c>
      <c r="FW29" s="73" t="str">
        <f t="shared" si="23"/>
        <v>-</v>
      </c>
      <c r="FX29" s="74" t="str">
        <f t="shared" si="75"/>
        <v>-</v>
      </c>
      <c r="FY29" s="253" t="str">
        <f t="shared" si="76"/>
        <v>-</v>
      </c>
      <c r="FZ29" s="76" t="str">
        <f t="shared" si="77"/>
        <v>-</v>
      </c>
      <c r="GA29" s="82">
        <f t="shared" si="96"/>
        <v>0</v>
      </c>
      <c r="GB29" s="82">
        <f t="shared" si="96"/>
        <v>0</v>
      </c>
      <c r="GC29" s="82">
        <f t="shared" si="96"/>
        <v>0</v>
      </c>
      <c r="GD29" s="82">
        <f t="shared" si="96"/>
        <v>0</v>
      </c>
      <c r="GE29" s="82">
        <f t="shared" si="96"/>
        <v>0</v>
      </c>
      <c r="GF29" s="82">
        <f t="shared" si="96"/>
        <v>2</v>
      </c>
      <c r="GG29" s="82">
        <f t="shared" si="96"/>
        <v>1</v>
      </c>
      <c r="GH29" s="82">
        <f t="shared" si="96"/>
        <v>1</v>
      </c>
      <c r="GI29" s="82">
        <f t="shared" si="96"/>
        <v>1</v>
      </c>
      <c r="GJ29" s="82">
        <f t="shared" si="96"/>
        <v>3</v>
      </c>
      <c r="GK29" s="82">
        <f t="shared" si="96"/>
        <v>2</v>
      </c>
      <c r="GL29" s="83">
        <f t="shared" si="39"/>
        <v>20</v>
      </c>
      <c r="GM29" s="74">
        <f t="shared" si="78"/>
        <v>38</v>
      </c>
      <c r="GN29" s="253">
        <f t="shared" si="79"/>
        <v>38.029000000000003</v>
      </c>
      <c r="GO29" s="76">
        <f t="shared" si="80"/>
        <v>39</v>
      </c>
      <c r="GP29" s="77">
        <f t="shared" ca="1" si="81"/>
        <v>10</v>
      </c>
      <c r="GQ29" s="77">
        <f t="shared" ca="1" si="95"/>
        <v>0</v>
      </c>
      <c r="GR29" s="77">
        <f t="shared" ca="1" si="95"/>
        <v>0</v>
      </c>
      <c r="GS29" s="77">
        <f t="shared" ca="1" si="95"/>
        <v>0</v>
      </c>
      <c r="GT29" s="77">
        <f t="shared" ca="1" si="95"/>
        <v>0</v>
      </c>
      <c r="GU29" s="77">
        <f t="shared" ca="1" si="95"/>
        <v>0</v>
      </c>
      <c r="GV29" s="77">
        <f t="shared" ca="1" si="95"/>
        <v>0</v>
      </c>
      <c r="GW29" s="77">
        <f t="shared" ca="1" si="95"/>
        <v>0</v>
      </c>
      <c r="GX29" s="77">
        <f t="shared" ca="1" si="95"/>
        <v>0</v>
      </c>
      <c r="GY29" s="77">
        <f t="shared" ca="1" si="95"/>
        <v>0</v>
      </c>
      <c r="GZ29" s="77">
        <f t="shared" ca="1" si="95"/>
        <v>0</v>
      </c>
      <c r="HA29" s="77">
        <f t="shared" ca="1" si="95"/>
        <v>0</v>
      </c>
      <c r="HB29" s="78">
        <f t="shared" si="82"/>
        <v>10</v>
      </c>
    </row>
    <row r="30" spans="1:210">
      <c r="A30" s="70" t="s">
        <v>50</v>
      </c>
      <c r="B30" s="39" t="str">
        <f>IF(【M】エリア!$E25&lt;&gt;"",【M】エリア!$E25,"")</f>
        <v>六呂師高原 エリア</v>
      </c>
      <c r="C30" s="69">
        <f t="shared" si="97"/>
        <v>0</v>
      </c>
      <c r="D30" s="69">
        <f t="shared" si="97"/>
        <v>0</v>
      </c>
      <c r="E30" s="69">
        <f t="shared" si="97"/>
        <v>0</v>
      </c>
      <c r="F30" s="69">
        <f t="shared" si="97"/>
        <v>0</v>
      </c>
      <c r="G30" s="69">
        <f t="shared" si="97"/>
        <v>0</v>
      </c>
      <c r="H30" s="69">
        <f t="shared" si="97"/>
        <v>1</v>
      </c>
      <c r="I30" s="69">
        <f t="shared" si="97"/>
        <v>0</v>
      </c>
      <c r="J30" s="69">
        <f t="shared" si="97"/>
        <v>0</v>
      </c>
      <c r="K30" s="69">
        <f t="shared" si="97"/>
        <v>1</v>
      </c>
      <c r="L30" s="69">
        <f t="shared" si="97"/>
        <v>0</v>
      </c>
      <c r="M30" s="69">
        <f t="shared" si="97"/>
        <v>1</v>
      </c>
      <c r="N30" s="73">
        <f t="shared" si="1"/>
        <v>0</v>
      </c>
      <c r="O30" s="74">
        <f t="shared" si="42"/>
        <v>50</v>
      </c>
      <c r="P30" s="253">
        <f t="shared" si="43"/>
        <v>50.03</v>
      </c>
      <c r="Q30" s="76">
        <f t="shared" si="44"/>
        <v>52</v>
      </c>
      <c r="R30" s="69">
        <f t="shared" si="98"/>
        <v>0</v>
      </c>
      <c r="S30" s="69">
        <f t="shared" si="98"/>
        <v>0</v>
      </c>
      <c r="T30" s="69">
        <f t="shared" si="98"/>
        <v>0</v>
      </c>
      <c r="U30" s="69">
        <f t="shared" si="98"/>
        <v>0</v>
      </c>
      <c r="V30" s="69">
        <f t="shared" si="98"/>
        <v>0</v>
      </c>
      <c r="W30" s="69">
        <f t="shared" si="98"/>
        <v>0</v>
      </c>
      <c r="X30" s="69">
        <f t="shared" si="98"/>
        <v>0</v>
      </c>
      <c r="Y30" s="69">
        <f t="shared" si="98"/>
        <v>0</v>
      </c>
      <c r="Z30" s="69">
        <f t="shared" si="98"/>
        <v>0</v>
      </c>
      <c r="AA30" s="69">
        <f t="shared" si="98"/>
        <v>0</v>
      </c>
      <c r="AB30" s="69">
        <f t="shared" si="98"/>
        <v>0</v>
      </c>
      <c r="AC30" s="73" t="str">
        <f t="shared" si="3"/>
        <v>-</v>
      </c>
      <c r="AD30" s="74" t="str">
        <f t="shared" si="45"/>
        <v>-</v>
      </c>
      <c r="AE30" s="253" t="str">
        <f t="shared" si="46"/>
        <v>-</v>
      </c>
      <c r="AF30" s="76" t="str">
        <f t="shared" si="47"/>
        <v>-</v>
      </c>
      <c r="AG30" s="69">
        <f t="shared" si="99"/>
        <v>0</v>
      </c>
      <c r="AH30" s="69">
        <f t="shared" si="99"/>
        <v>0</v>
      </c>
      <c r="AI30" s="69">
        <f t="shared" si="99"/>
        <v>0</v>
      </c>
      <c r="AJ30" s="69">
        <f t="shared" si="99"/>
        <v>0</v>
      </c>
      <c r="AK30" s="69">
        <f t="shared" si="99"/>
        <v>0</v>
      </c>
      <c r="AL30" s="69">
        <f t="shared" si="99"/>
        <v>0</v>
      </c>
      <c r="AM30" s="69">
        <f t="shared" si="99"/>
        <v>0</v>
      </c>
      <c r="AN30" s="69">
        <f t="shared" si="99"/>
        <v>0</v>
      </c>
      <c r="AO30" s="69">
        <f t="shared" si="99"/>
        <v>0</v>
      </c>
      <c r="AP30" s="69">
        <f t="shared" si="99"/>
        <v>0</v>
      </c>
      <c r="AQ30" s="69">
        <f t="shared" si="99"/>
        <v>0</v>
      </c>
      <c r="AR30" s="73" t="str">
        <f t="shared" si="5"/>
        <v>-</v>
      </c>
      <c r="AS30" s="74" t="str">
        <f t="shared" si="48"/>
        <v>-</v>
      </c>
      <c r="AT30" s="253" t="str">
        <f t="shared" si="49"/>
        <v>-</v>
      </c>
      <c r="AU30" s="76" t="str">
        <f t="shared" si="50"/>
        <v>-</v>
      </c>
      <c r="AV30" s="69">
        <f t="shared" si="100"/>
        <v>0</v>
      </c>
      <c r="AW30" s="69">
        <f t="shared" si="100"/>
        <v>0</v>
      </c>
      <c r="AX30" s="69">
        <f t="shared" si="100"/>
        <v>0</v>
      </c>
      <c r="AY30" s="69">
        <f t="shared" si="100"/>
        <v>0</v>
      </c>
      <c r="AZ30" s="69">
        <f t="shared" si="100"/>
        <v>0</v>
      </c>
      <c r="BA30" s="69">
        <f t="shared" si="100"/>
        <v>0</v>
      </c>
      <c r="BB30" s="69">
        <f t="shared" si="100"/>
        <v>0</v>
      </c>
      <c r="BC30" s="69">
        <f t="shared" si="100"/>
        <v>0</v>
      </c>
      <c r="BD30" s="69">
        <f t="shared" si="100"/>
        <v>0</v>
      </c>
      <c r="BE30" s="69">
        <f t="shared" si="100"/>
        <v>0</v>
      </c>
      <c r="BF30" s="69">
        <f t="shared" si="100"/>
        <v>0</v>
      </c>
      <c r="BG30" s="73" t="str">
        <f t="shared" si="7"/>
        <v>-</v>
      </c>
      <c r="BH30" s="74" t="str">
        <f t="shared" si="51"/>
        <v>-</v>
      </c>
      <c r="BI30" s="253" t="str">
        <f t="shared" si="52"/>
        <v>-</v>
      </c>
      <c r="BJ30" s="76" t="str">
        <f t="shared" si="53"/>
        <v>-</v>
      </c>
      <c r="BK30" s="69">
        <f t="shared" si="101"/>
        <v>0</v>
      </c>
      <c r="BL30" s="69">
        <f t="shared" si="101"/>
        <v>0</v>
      </c>
      <c r="BM30" s="69">
        <f t="shared" si="101"/>
        <v>0</v>
      </c>
      <c r="BN30" s="69">
        <f t="shared" si="101"/>
        <v>0</v>
      </c>
      <c r="BO30" s="69">
        <f t="shared" si="101"/>
        <v>0</v>
      </c>
      <c r="BP30" s="69">
        <f t="shared" si="101"/>
        <v>0</v>
      </c>
      <c r="BQ30" s="69">
        <f t="shared" si="101"/>
        <v>0</v>
      </c>
      <c r="BR30" s="69">
        <f t="shared" si="101"/>
        <v>0</v>
      </c>
      <c r="BS30" s="69">
        <f t="shared" si="101"/>
        <v>0</v>
      </c>
      <c r="BT30" s="69">
        <f t="shared" si="101"/>
        <v>0</v>
      </c>
      <c r="BU30" s="69">
        <f t="shared" si="101"/>
        <v>0</v>
      </c>
      <c r="BV30" s="73" t="str">
        <f t="shared" si="9"/>
        <v>-</v>
      </c>
      <c r="BW30" s="74" t="str">
        <f t="shared" si="54"/>
        <v>-</v>
      </c>
      <c r="BX30" s="253" t="str">
        <f t="shared" si="55"/>
        <v>-</v>
      </c>
      <c r="BY30" s="76" t="str">
        <f t="shared" si="56"/>
        <v>-</v>
      </c>
      <c r="BZ30" s="69">
        <f t="shared" si="102"/>
        <v>0</v>
      </c>
      <c r="CA30" s="69">
        <f t="shared" si="102"/>
        <v>0</v>
      </c>
      <c r="CB30" s="69">
        <f t="shared" si="102"/>
        <v>0</v>
      </c>
      <c r="CC30" s="69">
        <f t="shared" si="102"/>
        <v>0</v>
      </c>
      <c r="CD30" s="69">
        <f t="shared" si="102"/>
        <v>0</v>
      </c>
      <c r="CE30" s="69">
        <f t="shared" si="102"/>
        <v>0</v>
      </c>
      <c r="CF30" s="69">
        <f t="shared" si="102"/>
        <v>0</v>
      </c>
      <c r="CG30" s="69">
        <f t="shared" si="102"/>
        <v>0</v>
      </c>
      <c r="CH30" s="69">
        <f t="shared" si="102"/>
        <v>0</v>
      </c>
      <c r="CI30" s="69">
        <f t="shared" si="102"/>
        <v>0</v>
      </c>
      <c r="CJ30" s="69">
        <f t="shared" si="102"/>
        <v>0</v>
      </c>
      <c r="CK30" s="73" t="str">
        <f t="shared" si="11"/>
        <v>-</v>
      </c>
      <c r="CL30" s="74" t="str">
        <f t="shared" si="57"/>
        <v>-</v>
      </c>
      <c r="CM30" s="253" t="str">
        <f t="shared" si="58"/>
        <v>-</v>
      </c>
      <c r="CN30" s="76" t="str">
        <f t="shared" si="59"/>
        <v>-</v>
      </c>
      <c r="CO30" s="69">
        <f t="shared" si="103"/>
        <v>0</v>
      </c>
      <c r="CP30" s="69">
        <f t="shared" si="103"/>
        <v>0</v>
      </c>
      <c r="CQ30" s="69">
        <f t="shared" si="103"/>
        <v>0</v>
      </c>
      <c r="CR30" s="69">
        <f t="shared" si="103"/>
        <v>0</v>
      </c>
      <c r="CS30" s="69">
        <f t="shared" si="103"/>
        <v>0</v>
      </c>
      <c r="CT30" s="69">
        <f t="shared" si="103"/>
        <v>0</v>
      </c>
      <c r="CU30" s="69">
        <f t="shared" si="103"/>
        <v>0</v>
      </c>
      <c r="CV30" s="69">
        <f t="shared" si="103"/>
        <v>0</v>
      </c>
      <c r="CW30" s="69">
        <f t="shared" si="103"/>
        <v>0</v>
      </c>
      <c r="CX30" s="69">
        <f t="shared" si="103"/>
        <v>0</v>
      </c>
      <c r="CY30" s="69">
        <f t="shared" si="103"/>
        <v>0</v>
      </c>
      <c r="CZ30" s="73" t="str">
        <f t="shared" si="13"/>
        <v>-</v>
      </c>
      <c r="DA30" s="74" t="str">
        <f t="shared" si="60"/>
        <v>-</v>
      </c>
      <c r="DB30" s="253" t="str">
        <f t="shared" si="61"/>
        <v>-</v>
      </c>
      <c r="DC30" s="76" t="str">
        <f t="shared" si="62"/>
        <v>-</v>
      </c>
      <c r="DD30" s="69">
        <f t="shared" si="104"/>
        <v>0</v>
      </c>
      <c r="DE30" s="69">
        <f t="shared" si="104"/>
        <v>0</v>
      </c>
      <c r="DF30" s="69">
        <f t="shared" si="104"/>
        <v>0</v>
      </c>
      <c r="DG30" s="69">
        <f t="shared" si="104"/>
        <v>0</v>
      </c>
      <c r="DH30" s="69">
        <f t="shared" si="104"/>
        <v>0</v>
      </c>
      <c r="DI30" s="69">
        <f t="shared" si="104"/>
        <v>0</v>
      </c>
      <c r="DJ30" s="69">
        <f t="shared" si="104"/>
        <v>0</v>
      </c>
      <c r="DK30" s="69">
        <f t="shared" si="104"/>
        <v>0</v>
      </c>
      <c r="DL30" s="69">
        <f t="shared" si="104"/>
        <v>0</v>
      </c>
      <c r="DM30" s="69">
        <f t="shared" si="104"/>
        <v>0</v>
      </c>
      <c r="DN30" s="69">
        <f t="shared" si="104"/>
        <v>0</v>
      </c>
      <c r="DO30" s="73" t="str">
        <f t="shared" si="15"/>
        <v>-</v>
      </c>
      <c r="DP30" s="74" t="str">
        <f t="shared" si="63"/>
        <v>-</v>
      </c>
      <c r="DQ30" s="253" t="str">
        <f t="shared" si="64"/>
        <v>-</v>
      </c>
      <c r="DR30" s="76" t="str">
        <f t="shared" si="65"/>
        <v>-</v>
      </c>
      <c r="DS30" s="69">
        <f t="shared" si="105"/>
        <v>0</v>
      </c>
      <c r="DT30" s="69">
        <f t="shared" si="105"/>
        <v>0</v>
      </c>
      <c r="DU30" s="69">
        <f t="shared" si="105"/>
        <v>0</v>
      </c>
      <c r="DV30" s="69">
        <f t="shared" si="105"/>
        <v>0</v>
      </c>
      <c r="DW30" s="69">
        <f t="shared" si="105"/>
        <v>0</v>
      </c>
      <c r="DX30" s="69">
        <f t="shared" si="105"/>
        <v>0</v>
      </c>
      <c r="DY30" s="69">
        <f t="shared" si="105"/>
        <v>0</v>
      </c>
      <c r="DZ30" s="69">
        <f t="shared" si="105"/>
        <v>0</v>
      </c>
      <c r="EA30" s="69">
        <f t="shared" si="105"/>
        <v>0</v>
      </c>
      <c r="EB30" s="69">
        <f t="shared" si="105"/>
        <v>0</v>
      </c>
      <c r="EC30" s="69">
        <f t="shared" si="105"/>
        <v>0</v>
      </c>
      <c r="ED30" s="73" t="str">
        <f t="shared" si="17"/>
        <v>-</v>
      </c>
      <c r="EE30" s="74" t="str">
        <f t="shared" si="66"/>
        <v>-</v>
      </c>
      <c r="EF30" s="253" t="str">
        <f t="shared" si="67"/>
        <v>-</v>
      </c>
      <c r="EG30" s="76" t="str">
        <f t="shared" si="68"/>
        <v>-</v>
      </c>
      <c r="EH30" s="69">
        <f t="shared" si="106"/>
        <v>0</v>
      </c>
      <c r="EI30" s="69">
        <f t="shared" si="106"/>
        <v>0</v>
      </c>
      <c r="EJ30" s="69">
        <f t="shared" si="106"/>
        <v>0</v>
      </c>
      <c r="EK30" s="69">
        <f t="shared" si="106"/>
        <v>0</v>
      </c>
      <c r="EL30" s="69">
        <f t="shared" si="106"/>
        <v>0</v>
      </c>
      <c r="EM30" s="69">
        <f t="shared" si="106"/>
        <v>0</v>
      </c>
      <c r="EN30" s="69">
        <f t="shared" si="106"/>
        <v>0</v>
      </c>
      <c r="EO30" s="69">
        <f t="shared" si="106"/>
        <v>0</v>
      </c>
      <c r="EP30" s="69">
        <f t="shared" si="106"/>
        <v>0</v>
      </c>
      <c r="EQ30" s="69">
        <f t="shared" si="106"/>
        <v>0</v>
      </c>
      <c r="ER30" s="69">
        <f t="shared" si="106"/>
        <v>0</v>
      </c>
      <c r="ES30" s="73" t="str">
        <f t="shared" si="19"/>
        <v>-</v>
      </c>
      <c r="ET30" s="74" t="str">
        <f t="shared" si="69"/>
        <v>-</v>
      </c>
      <c r="EU30" s="253" t="str">
        <f t="shared" si="70"/>
        <v>-</v>
      </c>
      <c r="EV30" s="76" t="str">
        <f t="shared" si="71"/>
        <v>-</v>
      </c>
      <c r="EW30" s="69">
        <f t="shared" si="107"/>
        <v>0</v>
      </c>
      <c r="EX30" s="69">
        <f t="shared" si="107"/>
        <v>0</v>
      </c>
      <c r="EY30" s="69">
        <f t="shared" si="107"/>
        <v>0</v>
      </c>
      <c r="EZ30" s="69">
        <f t="shared" si="107"/>
        <v>0</v>
      </c>
      <c r="FA30" s="69">
        <f t="shared" si="107"/>
        <v>0</v>
      </c>
      <c r="FB30" s="69">
        <f t="shared" si="107"/>
        <v>0</v>
      </c>
      <c r="FC30" s="69">
        <f t="shared" si="107"/>
        <v>0</v>
      </c>
      <c r="FD30" s="69">
        <f t="shared" si="107"/>
        <v>0</v>
      </c>
      <c r="FE30" s="69">
        <f t="shared" si="107"/>
        <v>0</v>
      </c>
      <c r="FF30" s="69">
        <f t="shared" si="107"/>
        <v>0</v>
      </c>
      <c r="FG30" s="69">
        <f t="shared" si="107"/>
        <v>0</v>
      </c>
      <c r="FH30" s="73" t="str">
        <f t="shared" si="21"/>
        <v>-</v>
      </c>
      <c r="FI30" s="74" t="str">
        <f t="shared" si="72"/>
        <v>-</v>
      </c>
      <c r="FJ30" s="253" t="str">
        <f t="shared" si="73"/>
        <v>-</v>
      </c>
      <c r="FK30" s="76" t="str">
        <f t="shared" si="74"/>
        <v>-</v>
      </c>
      <c r="FL30" s="69">
        <f t="shared" si="108"/>
        <v>0</v>
      </c>
      <c r="FM30" s="69">
        <f t="shared" si="108"/>
        <v>0</v>
      </c>
      <c r="FN30" s="69">
        <f t="shared" si="108"/>
        <v>0</v>
      </c>
      <c r="FO30" s="69">
        <f t="shared" si="108"/>
        <v>0</v>
      </c>
      <c r="FP30" s="69">
        <f t="shared" si="108"/>
        <v>0</v>
      </c>
      <c r="FQ30" s="69">
        <f t="shared" si="108"/>
        <v>0</v>
      </c>
      <c r="FR30" s="69">
        <f t="shared" si="108"/>
        <v>0</v>
      </c>
      <c r="FS30" s="69">
        <f t="shared" si="108"/>
        <v>0</v>
      </c>
      <c r="FT30" s="69">
        <f t="shared" si="108"/>
        <v>0</v>
      </c>
      <c r="FU30" s="69">
        <f t="shared" si="108"/>
        <v>0</v>
      </c>
      <c r="FV30" s="69">
        <f t="shared" si="108"/>
        <v>0</v>
      </c>
      <c r="FW30" s="73" t="str">
        <f t="shared" si="23"/>
        <v>-</v>
      </c>
      <c r="FX30" s="74" t="str">
        <f t="shared" si="75"/>
        <v>-</v>
      </c>
      <c r="FY30" s="253" t="str">
        <f t="shared" si="76"/>
        <v>-</v>
      </c>
      <c r="FZ30" s="76" t="str">
        <f t="shared" si="77"/>
        <v>-</v>
      </c>
      <c r="GA30" s="82">
        <f t="shared" si="96"/>
        <v>0</v>
      </c>
      <c r="GB30" s="82">
        <f t="shared" si="96"/>
        <v>0</v>
      </c>
      <c r="GC30" s="82">
        <f t="shared" si="96"/>
        <v>0</v>
      </c>
      <c r="GD30" s="82">
        <f t="shared" si="96"/>
        <v>0</v>
      </c>
      <c r="GE30" s="82">
        <f t="shared" si="96"/>
        <v>0</v>
      </c>
      <c r="GF30" s="82">
        <f t="shared" si="96"/>
        <v>1</v>
      </c>
      <c r="GG30" s="82">
        <f t="shared" si="96"/>
        <v>0</v>
      </c>
      <c r="GH30" s="82">
        <f t="shared" si="96"/>
        <v>0</v>
      </c>
      <c r="GI30" s="82">
        <f t="shared" si="96"/>
        <v>1</v>
      </c>
      <c r="GJ30" s="82">
        <f t="shared" si="96"/>
        <v>0</v>
      </c>
      <c r="GK30" s="82">
        <f t="shared" si="96"/>
        <v>1</v>
      </c>
      <c r="GL30" s="83">
        <f t="shared" si="39"/>
        <v>0</v>
      </c>
      <c r="GM30" s="74">
        <f t="shared" si="78"/>
        <v>50</v>
      </c>
      <c r="GN30" s="253">
        <f t="shared" si="79"/>
        <v>50.03</v>
      </c>
      <c r="GO30" s="76">
        <f t="shared" si="80"/>
        <v>52</v>
      </c>
      <c r="GP30" s="77">
        <f t="shared" ca="1" si="81"/>
        <v>3</v>
      </c>
      <c r="GQ30" s="77">
        <f t="shared" ca="1" si="95"/>
        <v>0</v>
      </c>
      <c r="GR30" s="77">
        <f t="shared" ca="1" si="95"/>
        <v>0</v>
      </c>
      <c r="GS30" s="77">
        <f t="shared" ca="1" si="95"/>
        <v>0</v>
      </c>
      <c r="GT30" s="77">
        <f t="shared" ca="1" si="95"/>
        <v>0</v>
      </c>
      <c r="GU30" s="77">
        <f t="shared" ca="1" si="95"/>
        <v>0</v>
      </c>
      <c r="GV30" s="77">
        <f t="shared" ca="1" si="95"/>
        <v>0</v>
      </c>
      <c r="GW30" s="77">
        <f t="shared" ca="1" si="95"/>
        <v>0</v>
      </c>
      <c r="GX30" s="77">
        <f t="shared" ca="1" si="95"/>
        <v>0</v>
      </c>
      <c r="GY30" s="77">
        <f t="shared" ca="1" si="95"/>
        <v>0</v>
      </c>
      <c r="GZ30" s="77">
        <f t="shared" ca="1" si="95"/>
        <v>0</v>
      </c>
      <c r="HA30" s="77">
        <f t="shared" ca="1" si="95"/>
        <v>0</v>
      </c>
      <c r="HB30" s="78">
        <f t="shared" si="82"/>
        <v>3</v>
      </c>
    </row>
    <row r="31" spans="1:210">
      <c r="A31" s="70" t="s">
        <v>50</v>
      </c>
      <c r="B31" s="39" t="str">
        <f>IF(【M】エリア!$E26&lt;&gt;"",【M】エリア!$E26,"")</f>
        <v>かつやま恐竜の森 エリア</v>
      </c>
      <c r="C31" s="69">
        <f t="shared" si="97"/>
        <v>0</v>
      </c>
      <c r="D31" s="69">
        <f t="shared" si="97"/>
        <v>0</v>
      </c>
      <c r="E31" s="69">
        <f t="shared" si="97"/>
        <v>1</v>
      </c>
      <c r="F31" s="69">
        <f t="shared" si="97"/>
        <v>2</v>
      </c>
      <c r="G31" s="69">
        <f t="shared" si="97"/>
        <v>1</v>
      </c>
      <c r="H31" s="69">
        <f t="shared" si="97"/>
        <v>10</v>
      </c>
      <c r="I31" s="69">
        <f t="shared" si="97"/>
        <v>4</v>
      </c>
      <c r="J31" s="69">
        <f t="shared" si="97"/>
        <v>11</v>
      </c>
      <c r="K31" s="69">
        <f t="shared" si="97"/>
        <v>29</v>
      </c>
      <c r="L31" s="69">
        <f t="shared" si="97"/>
        <v>18</v>
      </c>
      <c r="M31" s="69">
        <f t="shared" si="97"/>
        <v>55</v>
      </c>
      <c r="N31" s="73">
        <f t="shared" si="1"/>
        <v>41.984732824427482</v>
      </c>
      <c r="O31" s="74">
        <f t="shared" si="42"/>
        <v>18</v>
      </c>
      <c r="P31" s="253">
        <f t="shared" si="43"/>
        <v>18.030999999999999</v>
      </c>
      <c r="Q31" s="76">
        <f t="shared" si="44"/>
        <v>18</v>
      </c>
      <c r="R31" s="69">
        <f t="shared" si="98"/>
        <v>0</v>
      </c>
      <c r="S31" s="69">
        <f t="shared" si="98"/>
        <v>0</v>
      </c>
      <c r="T31" s="69">
        <f t="shared" si="98"/>
        <v>0</v>
      </c>
      <c r="U31" s="69">
        <f t="shared" si="98"/>
        <v>0</v>
      </c>
      <c r="V31" s="69">
        <f t="shared" si="98"/>
        <v>0</v>
      </c>
      <c r="W31" s="69">
        <f t="shared" si="98"/>
        <v>0</v>
      </c>
      <c r="X31" s="69">
        <f t="shared" si="98"/>
        <v>0</v>
      </c>
      <c r="Y31" s="69">
        <f t="shared" si="98"/>
        <v>0</v>
      </c>
      <c r="Z31" s="69">
        <f t="shared" si="98"/>
        <v>0</v>
      </c>
      <c r="AA31" s="69">
        <f t="shared" si="98"/>
        <v>0</v>
      </c>
      <c r="AB31" s="69">
        <f t="shared" si="98"/>
        <v>0</v>
      </c>
      <c r="AC31" s="73" t="str">
        <f t="shared" si="3"/>
        <v>-</v>
      </c>
      <c r="AD31" s="74" t="str">
        <f t="shared" si="45"/>
        <v>-</v>
      </c>
      <c r="AE31" s="253" t="str">
        <f t="shared" si="46"/>
        <v>-</v>
      </c>
      <c r="AF31" s="76" t="str">
        <f t="shared" si="47"/>
        <v>-</v>
      </c>
      <c r="AG31" s="69">
        <f t="shared" si="99"/>
        <v>0</v>
      </c>
      <c r="AH31" s="69">
        <f t="shared" si="99"/>
        <v>0</v>
      </c>
      <c r="AI31" s="69">
        <f t="shared" si="99"/>
        <v>0</v>
      </c>
      <c r="AJ31" s="69">
        <f t="shared" si="99"/>
        <v>0</v>
      </c>
      <c r="AK31" s="69">
        <f t="shared" si="99"/>
        <v>0</v>
      </c>
      <c r="AL31" s="69">
        <f t="shared" si="99"/>
        <v>0</v>
      </c>
      <c r="AM31" s="69">
        <f t="shared" si="99"/>
        <v>0</v>
      </c>
      <c r="AN31" s="69">
        <f t="shared" si="99"/>
        <v>0</v>
      </c>
      <c r="AO31" s="69">
        <f t="shared" si="99"/>
        <v>0</v>
      </c>
      <c r="AP31" s="69">
        <f t="shared" si="99"/>
        <v>0</v>
      </c>
      <c r="AQ31" s="69">
        <f t="shared" si="99"/>
        <v>0</v>
      </c>
      <c r="AR31" s="73" t="str">
        <f t="shared" si="5"/>
        <v>-</v>
      </c>
      <c r="AS31" s="74" t="str">
        <f t="shared" si="48"/>
        <v>-</v>
      </c>
      <c r="AT31" s="253" t="str">
        <f t="shared" si="49"/>
        <v>-</v>
      </c>
      <c r="AU31" s="76" t="str">
        <f t="shared" si="50"/>
        <v>-</v>
      </c>
      <c r="AV31" s="69">
        <f t="shared" si="100"/>
        <v>0</v>
      </c>
      <c r="AW31" s="69">
        <f t="shared" si="100"/>
        <v>0</v>
      </c>
      <c r="AX31" s="69">
        <f t="shared" si="100"/>
        <v>0</v>
      </c>
      <c r="AY31" s="69">
        <f t="shared" si="100"/>
        <v>0</v>
      </c>
      <c r="AZ31" s="69">
        <f t="shared" si="100"/>
        <v>0</v>
      </c>
      <c r="BA31" s="69">
        <f t="shared" si="100"/>
        <v>0</v>
      </c>
      <c r="BB31" s="69">
        <f t="shared" si="100"/>
        <v>0</v>
      </c>
      <c r="BC31" s="69">
        <f t="shared" si="100"/>
        <v>0</v>
      </c>
      <c r="BD31" s="69">
        <f t="shared" si="100"/>
        <v>0</v>
      </c>
      <c r="BE31" s="69">
        <f t="shared" si="100"/>
        <v>0</v>
      </c>
      <c r="BF31" s="69">
        <f t="shared" si="100"/>
        <v>0</v>
      </c>
      <c r="BG31" s="73" t="str">
        <f t="shared" si="7"/>
        <v>-</v>
      </c>
      <c r="BH31" s="74" t="str">
        <f t="shared" si="51"/>
        <v>-</v>
      </c>
      <c r="BI31" s="253" t="str">
        <f t="shared" si="52"/>
        <v>-</v>
      </c>
      <c r="BJ31" s="76" t="str">
        <f t="shared" si="53"/>
        <v>-</v>
      </c>
      <c r="BK31" s="69">
        <f t="shared" si="101"/>
        <v>0</v>
      </c>
      <c r="BL31" s="69">
        <f t="shared" si="101"/>
        <v>0</v>
      </c>
      <c r="BM31" s="69">
        <f t="shared" si="101"/>
        <v>0</v>
      </c>
      <c r="BN31" s="69">
        <f t="shared" si="101"/>
        <v>0</v>
      </c>
      <c r="BO31" s="69">
        <f t="shared" si="101"/>
        <v>0</v>
      </c>
      <c r="BP31" s="69">
        <f t="shared" si="101"/>
        <v>0</v>
      </c>
      <c r="BQ31" s="69">
        <f t="shared" si="101"/>
        <v>0</v>
      </c>
      <c r="BR31" s="69">
        <f t="shared" si="101"/>
        <v>0</v>
      </c>
      <c r="BS31" s="69">
        <f t="shared" si="101"/>
        <v>0</v>
      </c>
      <c r="BT31" s="69">
        <f t="shared" si="101"/>
        <v>0</v>
      </c>
      <c r="BU31" s="69">
        <f t="shared" si="101"/>
        <v>0</v>
      </c>
      <c r="BV31" s="73" t="str">
        <f t="shared" si="9"/>
        <v>-</v>
      </c>
      <c r="BW31" s="74" t="str">
        <f t="shared" si="54"/>
        <v>-</v>
      </c>
      <c r="BX31" s="253" t="str">
        <f t="shared" si="55"/>
        <v>-</v>
      </c>
      <c r="BY31" s="76" t="str">
        <f t="shared" si="56"/>
        <v>-</v>
      </c>
      <c r="BZ31" s="69">
        <f t="shared" si="102"/>
        <v>0</v>
      </c>
      <c r="CA31" s="69">
        <f t="shared" si="102"/>
        <v>0</v>
      </c>
      <c r="CB31" s="69">
        <f t="shared" si="102"/>
        <v>0</v>
      </c>
      <c r="CC31" s="69">
        <f t="shared" si="102"/>
        <v>0</v>
      </c>
      <c r="CD31" s="69">
        <f t="shared" si="102"/>
        <v>0</v>
      </c>
      <c r="CE31" s="69">
        <f t="shared" si="102"/>
        <v>0</v>
      </c>
      <c r="CF31" s="69">
        <f t="shared" si="102"/>
        <v>0</v>
      </c>
      <c r="CG31" s="69">
        <f t="shared" si="102"/>
        <v>0</v>
      </c>
      <c r="CH31" s="69">
        <f t="shared" si="102"/>
        <v>0</v>
      </c>
      <c r="CI31" s="69">
        <f t="shared" si="102"/>
        <v>0</v>
      </c>
      <c r="CJ31" s="69">
        <f t="shared" si="102"/>
        <v>0</v>
      </c>
      <c r="CK31" s="73" t="str">
        <f t="shared" si="11"/>
        <v>-</v>
      </c>
      <c r="CL31" s="74" t="str">
        <f t="shared" si="57"/>
        <v>-</v>
      </c>
      <c r="CM31" s="253" t="str">
        <f t="shared" si="58"/>
        <v>-</v>
      </c>
      <c r="CN31" s="76" t="str">
        <f t="shared" si="59"/>
        <v>-</v>
      </c>
      <c r="CO31" s="69">
        <f t="shared" si="103"/>
        <v>0</v>
      </c>
      <c r="CP31" s="69">
        <f t="shared" si="103"/>
        <v>0</v>
      </c>
      <c r="CQ31" s="69">
        <f t="shared" si="103"/>
        <v>0</v>
      </c>
      <c r="CR31" s="69">
        <f t="shared" si="103"/>
        <v>0</v>
      </c>
      <c r="CS31" s="69">
        <f t="shared" si="103"/>
        <v>0</v>
      </c>
      <c r="CT31" s="69">
        <f t="shared" si="103"/>
        <v>0</v>
      </c>
      <c r="CU31" s="69">
        <f t="shared" si="103"/>
        <v>0</v>
      </c>
      <c r="CV31" s="69">
        <f t="shared" si="103"/>
        <v>0</v>
      </c>
      <c r="CW31" s="69">
        <f t="shared" si="103"/>
        <v>0</v>
      </c>
      <c r="CX31" s="69">
        <f t="shared" si="103"/>
        <v>0</v>
      </c>
      <c r="CY31" s="69">
        <f t="shared" si="103"/>
        <v>0</v>
      </c>
      <c r="CZ31" s="73" t="str">
        <f t="shared" si="13"/>
        <v>-</v>
      </c>
      <c r="DA31" s="74" t="str">
        <f t="shared" si="60"/>
        <v>-</v>
      </c>
      <c r="DB31" s="253" t="str">
        <f t="shared" si="61"/>
        <v>-</v>
      </c>
      <c r="DC31" s="76" t="str">
        <f t="shared" si="62"/>
        <v>-</v>
      </c>
      <c r="DD31" s="69">
        <f t="shared" si="104"/>
        <v>0</v>
      </c>
      <c r="DE31" s="69">
        <f t="shared" si="104"/>
        <v>0</v>
      </c>
      <c r="DF31" s="69">
        <f t="shared" si="104"/>
        <v>0</v>
      </c>
      <c r="DG31" s="69">
        <f t="shared" si="104"/>
        <v>0</v>
      </c>
      <c r="DH31" s="69">
        <f t="shared" si="104"/>
        <v>0</v>
      </c>
      <c r="DI31" s="69">
        <f t="shared" si="104"/>
        <v>0</v>
      </c>
      <c r="DJ31" s="69">
        <f t="shared" si="104"/>
        <v>0</v>
      </c>
      <c r="DK31" s="69">
        <f t="shared" si="104"/>
        <v>0</v>
      </c>
      <c r="DL31" s="69">
        <f t="shared" si="104"/>
        <v>0</v>
      </c>
      <c r="DM31" s="69">
        <f t="shared" si="104"/>
        <v>0</v>
      </c>
      <c r="DN31" s="69">
        <f t="shared" si="104"/>
        <v>0</v>
      </c>
      <c r="DO31" s="73" t="str">
        <f t="shared" si="15"/>
        <v>-</v>
      </c>
      <c r="DP31" s="74" t="str">
        <f t="shared" si="63"/>
        <v>-</v>
      </c>
      <c r="DQ31" s="253" t="str">
        <f t="shared" si="64"/>
        <v>-</v>
      </c>
      <c r="DR31" s="76" t="str">
        <f t="shared" si="65"/>
        <v>-</v>
      </c>
      <c r="DS31" s="69">
        <f t="shared" si="105"/>
        <v>0</v>
      </c>
      <c r="DT31" s="69">
        <f t="shared" si="105"/>
        <v>0</v>
      </c>
      <c r="DU31" s="69">
        <f t="shared" si="105"/>
        <v>0</v>
      </c>
      <c r="DV31" s="69">
        <f t="shared" si="105"/>
        <v>0</v>
      </c>
      <c r="DW31" s="69">
        <f t="shared" si="105"/>
        <v>0</v>
      </c>
      <c r="DX31" s="69">
        <f t="shared" si="105"/>
        <v>0</v>
      </c>
      <c r="DY31" s="69">
        <f t="shared" si="105"/>
        <v>0</v>
      </c>
      <c r="DZ31" s="69">
        <f t="shared" si="105"/>
        <v>0</v>
      </c>
      <c r="EA31" s="69">
        <f t="shared" si="105"/>
        <v>0</v>
      </c>
      <c r="EB31" s="69">
        <f t="shared" si="105"/>
        <v>0</v>
      </c>
      <c r="EC31" s="69">
        <f t="shared" si="105"/>
        <v>0</v>
      </c>
      <c r="ED31" s="73" t="str">
        <f t="shared" si="17"/>
        <v>-</v>
      </c>
      <c r="EE31" s="74" t="str">
        <f t="shared" si="66"/>
        <v>-</v>
      </c>
      <c r="EF31" s="253" t="str">
        <f t="shared" si="67"/>
        <v>-</v>
      </c>
      <c r="EG31" s="76" t="str">
        <f t="shared" si="68"/>
        <v>-</v>
      </c>
      <c r="EH31" s="69">
        <f t="shared" si="106"/>
        <v>0</v>
      </c>
      <c r="EI31" s="69">
        <f t="shared" si="106"/>
        <v>0</v>
      </c>
      <c r="EJ31" s="69">
        <f t="shared" si="106"/>
        <v>0</v>
      </c>
      <c r="EK31" s="69">
        <f t="shared" si="106"/>
        <v>0</v>
      </c>
      <c r="EL31" s="69">
        <f t="shared" si="106"/>
        <v>0</v>
      </c>
      <c r="EM31" s="69">
        <f t="shared" si="106"/>
        <v>0</v>
      </c>
      <c r="EN31" s="69">
        <f t="shared" si="106"/>
        <v>0</v>
      </c>
      <c r="EO31" s="69">
        <f t="shared" si="106"/>
        <v>0</v>
      </c>
      <c r="EP31" s="69">
        <f t="shared" si="106"/>
        <v>0</v>
      </c>
      <c r="EQ31" s="69">
        <f t="shared" si="106"/>
        <v>0</v>
      </c>
      <c r="ER31" s="69">
        <f t="shared" si="106"/>
        <v>0</v>
      </c>
      <c r="ES31" s="73" t="str">
        <f t="shared" si="19"/>
        <v>-</v>
      </c>
      <c r="ET31" s="74" t="str">
        <f t="shared" si="69"/>
        <v>-</v>
      </c>
      <c r="EU31" s="253" t="str">
        <f t="shared" si="70"/>
        <v>-</v>
      </c>
      <c r="EV31" s="76" t="str">
        <f t="shared" si="71"/>
        <v>-</v>
      </c>
      <c r="EW31" s="69">
        <f t="shared" si="107"/>
        <v>0</v>
      </c>
      <c r="EX31" s="69">
        <f t="shared" si="107"/>
        <v>0</v>
      </c>
      <c r="EY31" s="69">
        <f t="shared" si="107"/>
        <v>0</v>
      </c>
      <c r="EZ31" s="69">
        <f t="shared" si="107"/>
        <v>0</v>
      </c>
      <c r="FA31" s="69">
        <f t="shared" si="107"/>
        <v>0</v>
      </c>
      <c r="FB31" s="69">
        <f t="shared" si="107"/>
        <v>0</v>
      </c>
      <c r="FC31" s="69">
        <f t="shared" si="107"/>
        <v>0</v>
      </c>
      <c r="FD31" s="69">
        <f t="shared" si="107"/>
        <v>0</v>
      </c>
      <c r="FE31" s="69">
        <f t="shared" si="107"/>
        <v>0</v>
      </c>
      <c r="FF31" s="69">
        <f t="shared" si="107"/>
        <v>0</v>
      </c>
      <c r="FG31" s="69">
        <f t="shared" si="107"/>
        <v>0</v>
      </c>
      <c r="FH31" s="73" t="str">
        <f t="shared" si="21"/>
        <v>-</v>
      </c>
      <c r="FI31" s="74" t="str">
        <f t="shared" si="72"/>
        <v>-</v>
      </c>
      <c r="FJ31" s="253" t="str">
        <f t="shared" si="73"/>
        <v>-</v>
      </c>
      <c r="FK31" s="76" t="str">
        <f t="shared" si="74"/>
        <v>-</v>
      </c>
      <c r="FL31" s="69">
        <f t="shared" si="108"/>
        <v>0</v>
      </c>
      <c r="FM31" s="69">
        <f t="shared" si="108"/>
        <v>0</v>
      </c>
      <c r="FN31" s="69">
        <f t="shared" si="108"/>
        <v>0</v>
      </c>
      <c r="FO31" s="69">
        <f t="shared" si="108"/>
        <v>0</v>
      </c>
      <c r="FP31" s="69">
        <f t="shared" si="108"/>
        <v>0</v>
      </c>
      <c r="FQ31" s="69">
        <f t="shared" si="108"/>
        <v>0</v>
      </c>
      <c r="FR31" s="69">
        <f t="shared" si="108"/>
        <v>0</v>
      </c>
      <c r="FS31" s="69">
        <f t="shared" si="108"/>
        <v>0</v>
      </c>
      <c r="FT31" s="69">
        <f t="shared" si="108"/>
        <v>0</v>
      </c>
      <c r="FU31" s="69">
        <f t="shared" si="108"/>
        <v>0</v>
      </c>
      <c r="FV31" s="69">
        <f t="shared" si="108"/>
        <v>0</v>
      </c>
      <c r="FW31" s="73" t="str">
        <f t="shared" si="23"/>
        <v>-</v>
      </c>
      <c r="FX31" s="74" t="str">
        <f t="shared" si="75"/>
        <v>-</v>
      </c>
      <c r="FY31" s="253" t="str">
        <f t="shared" si="76"/>
        <v>-</v>
      </c>
      <c r="FZ31" s="76" t="str">
        <f t="shared" si="77"/>
        <v>-</v>
      </c>
      <c r="GA31" s="82">
        <f t="shared" si="96"/>
        <v>0</v>
      </c>
      <c r="GB31" s="82">
        <f t="shared" si="96"/>
        <v>0</v>
      </c>
      <c r="GC31" s="82">
        <f t="shared" si="96"/>
        <v>1</v>
      </c>
      <c r="GD31" s="82">
        <f t="shared" si="96"/>
        <v>2</v>
      </c>
      <c r="GE31" s="82">
        <f t="shared" si="96"/>
        <v>1</v>
      </c>
      <c r="GF31" s="82">
        <f t="shared" si="96"/>
        <v>10</v>
      </c>
      <c r="GG31" s="82">
        <f t="shared" si="96"/>
        <v>4</v>
      </c>
      <c r="GH31" s="82">
        <f t="shared" si="96"/>
        <v>11</v>
      </c>
      <c r="GI31" s="82">
        <f t="shared" si="96"/>
        <v>29</v>
      </c>
      <c r="GJ31" s="82">
        <f t="shared" si="96"/>
        <v>18</v>
      </c>
      <c r="GK31" s="82">
        <f t="shared" si="96"/>
        <v>55</v>
      </c>
      <c r="GL31" s="83">
        <f t="shared" si="39"/>
        <v>41.984732824427482</v>
      </c>
      <c r="GM31" s="74">
        <f t="shared" si="78"/>
        <v>18</v>
      </c>
      <c r="GN31" s="253">
        <f t="shared" si="79"/>
        <v>18.030999999999999</v>
      </c>
      <c r="GO31" s="76">
        <f t="shared" si="80"/>
        <v>18</v>
      </c>
      <c r="GP31" s="77">
        <f t="shared" ca="1" si="81"/>
        <v>131</v>
      </c>
      <c r="GQ31" s="77">
        <f t="shared" ca="1" si="95"/>
        <v>0</v>
      </c>
      <c r="GR31" s="77">
        <f t="shared" ca="1" si="95"/>
        <v>0</v>
      </c>
      <c r="GS31" s="77">
        <f t="shared" ca="1" si="95"/>
        <v>0</v>
      </c>
      <c r="GT31" s="77">
        <f t="shared" ca="1" si="95"/>
        <v>0</v>
      </c>
      <c r="GU31" s="77">
        <f t="shared" ca="1" si="95"/>
        <v>0</v>
      </c>
      <c r="GV31" s="77">
        <f t="shared" ca="1" si="95"/>
        <v>0</v>
      </c>
      <c r="GW31" s="77">
        <f t="shared" ca="1" si="95"/>
        <v>0</v>
      </c>
      <c r="GX31" s="77">
        <f t="shared" ca="1" si="95"/>
        <v>0</v>
      </c>
      <c r="GY31" s="77">
        <f t="shared" ca="1" si="95"/>
        <v>0</v>
      </c>
      <c r="GZ31" s="77">
        <f t="shared" ca="1" si="95"/>
        <v>0</v>
      </c>
      <c r="HA31" s="77">
        <f t="shared" ca="1" si="95"/>
        <v>0</v>
      </c>
      <c r="HB31" s="78">
        <f t="shared" si="82"/>
        <v>131</v>
      </c>
    </row>
    <row r="32" spans="1:210">
      <c r="A32" s="70" t="s">
        <v>50</v>
      </c>
      <c r="B32" s="39" t="str">
        <f>IF(【M】エリア!$E27&lt;&gt;"",【M】エリア!$E27,"")</f>
        <v>道の駅「恐竜渓谷かつやま」 エリア</v>
      </c>
      <c r="C32" s="69">
        <f t="shared" si="97"/>
        <v>0</v>
      </c>
      <c r="D32" s="69">
        <f t="shared" si="97"/>
        <v>0</v>
      </c>
      <c r="E32" s="69">
        <f t="shared" si="97"/>
        <v>1</v>
      </c>
      <c r="F32" s="69">
        <f t="shared" si="97"/>
        <v>2</v>
      </c>
      <c r="G32" s="69">
        <f t="shared" si="97"/>
        <v>0</v>
      </c>
      <c r="H32" s="69">
        <f t="shared" si="97"/>
        <v>5</v>
      </c>
      <c r="I32" s="69">
        <f t="shared" si="97"/>
        <v>12</v>
      </c>
      <c r="J32" s="69">
        <f t="shared" si="97"/>
        <v>9</v>
      </c>
      <c r="K32" s="69">
        <f t="shared" si="97"/>
        <v>13</v>
      </c>
      <c r="L32" s="69">
        <f t="shared" si="97"/>
        <v>6</v>
      </c>
      <c r="M32" s="69">
        <f t="shared" si="97"/>
        <v>14</v>
      </c>
      <c r="N32" s="73">
        <f t="shared" si="1"/>
        <v>0</v>
      </c>
      <c r="O32" s="74">
        <f t="shared" si="42"/>
        <v>50</v>
      </c>
      <c r="P32" s="253">
        <f t="shared" si="43"/>
        <v>50.031999999999996</v>
      </c>
      <c r="Q32" s="76">
        <f t="shared" si="44"/>
        <v>53</v>
      </c>
      <c r="R32" s="69">
        <f t="shared" si="98"/>
        <v>0</v>
      </c>
      <c r="S32" s="69">
        <f t="shared" si="98"/>
        <v>0</v>
      </c>
      <c r="T32" s="69">
        <f t="shared" si="98"/>
        <v>0</v>
      </c>
      <c r="U32" s="69">
        <f t="shared" si="98"/>
        <v>0</v>
      </c>
      <c r="V32" s="69">
        <f t="shared" si="98"/>
        <v>0</v>
      </c>
      <c r="W32" s="69">
        <f t="shared" si="98"/>
        <v>0</v>
      </c>
      <c r="X32" s="69">
        <f t="shared" si="98"/>
        <v>0</v>
      </c>
      <c r="Y32" s="69">
        <f t="shared" si="98"/>
        <v>0</v>
      </c>
      <c r="Z32" s="69">
        <f t="shared" si="98"/>
        <v>0</v>
      </c>
      <c r="AA32" s="69">
        <f t="shared" si="98"/>
        <v>0</v>
      </c>
      <c r="AB32" s="69">
        <f t="shared" si="98"/>
        <v>0</v>
      </c>
      <c r="AC32" s="73" t="str">
        <f t="shared" si="3"/>
        <v>-</v>
      </c>
      <c r="AD32" s="74" t="str">
        <f t="shared" si="45"/>
        <v>-</v>
      </c>
      <c r="AE32" s="253" t="str">
        <f t="shared" si="46"/>
        <v>-</v>
      </c>
      <c r="AF32" s="76" t="str">
        <f t="shared" si="47"/>
        <v>-</v>
      </c>
      <c r="AG32" s="69">
        <f t="shared" si="99"/>
        <v>0</v>
      </c>
      <c r="AH32" s="69">
        <f t="shared" si="99"/>
        <v>0</v>
      </c>
      <c r="AI32" s="69">
        <f t="shared" si="99"/>
        <v>0</v>
      </c>
      <c r="AJ32" s="69">
        <f t="shared" si="99"/>
        <v>0</v>
      </c>
      <c r="AK32" s="69">
        <f t="shared" si="99"/>
        <v>0</v>
      </c>
      <c r="AL32" s="69">
        <f t="shared" si="99"/>
        <v>0</v>
      </c>
      <c r="AM32" s="69">
        <f t="shared" si="99"/>
        <v>0</v>
      </c>
      <c r="AN32" s="69">
        <f t="shared" si="99"/>
        <v>0</v>
      </c>
      <c r="AO32" s="69">
        <f t="shared" si="99"/>
        <v>0</v>
      </c>
      <c r="AP32" s="69">
        <f t="shared" si="99"/>
        <v>0</v>
      </c>
      <c r="AQ32" s="69">
        <f t="shared" si="99"/>
        <v>0</v>
      </c>
      <c r="AR32" s="73" t="str">
        <f t="shared" si="5"/>
        <v>-</v>
      </c>
      <c r="AS32" s="74" t="str">
        <f t="shared" si="48"/>
        <v>-</v>
      </c>
      <c r="AT32" s="253" t="str">
        <f t="shared" si="49"/>
        <v>-</v>
      </c>
      <c r="AU32" s="76" t="str">
        <f t="shared" si="50"/>
        <v>-</v>
      </c>
      <c r="AV32" s="69">
        <f t="shared" si="100"/>
        <v>0</v>
      </c>
      <c r="AW32" s="69">
        <f t="shared" si="100"/>
        <v>0</v>
      </c>
      <c r="AX32" s="69">
        <f t="shared" si="100"/>
        <v>0</v>
      </c>
      <c r="AY32" s="69">
        <f t="shared" si="100"/>
        <v>0</v>
      </c>
      <c r="AZ32" s="69">
        <f t="shared" si="100"/>
        <v>0</v>
      </c>
      <c r="BA32" s="69">
        <f t="shared" si="100"/>
        <v>0</v>
      </c>
      <c r="BB32" s="69">
        <f t="shared" si="100"/>
        <v>0</v>
      </c>
      <c r="BC32" s="69">
        <f t="shared" si="100"/>
        <v>0</v>
      </c>
      <c r="BD32" s="69">
        <f t="shared" si="100"/>
        <v>0</v>
      </c>
      <c r="BE32" s="69">
        <f t="shared" si="100"/>
        <v>0</v>
      </c>
      <c r="BF32" s="69">
        <f t="shared" si="100"/>
        <v>0</v>
      </c>
      <c r="BG32" s="73" t="str">
        <f t="shared" si="7"/>
        <v>-</v>
      </c>
      <c r="BH32" s="74" t="str">
        <f t="shared" si="51"/>
        <v>-</v>
      </c>
      <c r="BI32" s="253" t="str">
        <f t="shared" si="52"/>
        <v>-</v>
      </c>
      <c r="BJ32" s="76" t="str">
        <f t="shared" si="53"/>
        <v>-</v>
      </c>
      <c r="BK32" s="69">
        <f t="shared" si="101"/>
        <v>0</v>
      </c>
      <c r="BL32" s="69">
        <f t="shared" si="101"/>
        <v>0</v>
      </c>
      <c r="BM32" s="69">
        <f t="shared" si="101"/>
        <v>0</v>
      </c>
      <c r="BN32" s="69">
        <f t="shared" si="101"/>
        <v>0</v>
      </c>
      <c r="BO32" s="69">
        <f t="shared" si="101"/>
        <v>0</v>
      </c>
      <c r="BP32" s="69">
        <f t="shared" si="101"/>
        <v>0</v>
      </c>
      <c r="BQ32" s="69">
        <f t="shared" si="101"/>
        <v>0</v>
      </c>
      <c r="BR32" s="69">
        <f t="shared" si="101"/>
        <v>0</v>
      </c>
      <c r="BS32" s="69">
        <f t="shared" si="101"/>
        <v>0</v>
      </c>
      <c r="BT32" s="69">
        <f t="shared" si="101"/>
        <v>0</v>
      </c>
      <c r="BU32" s="69">
        <f t="shared" si="101"/>
        <v>0</v>
      </c>
      <c r="BV32" s="73" t="str">
        <f t="shared" si="9"/>
        <v>-</v>
      </c>
      <c r="BW32" s="74" t="str">
        <f t="shared" si="54"/>
        <v>-</v>
      </c>
      <c r="BX32" s="253" t="str">
        <f t="shared" si="55"/>
        <v>-</v>
      </c>
      <c r="BY32" s="76" t="str">
        <f t="shared" si="56"/>
        <v>-</v>
      </c>
      <c r="BZ32" s="69">
        <f t="shared" si="102"/>
        <v>0</v>
      </c>
      <c r="CA32" s="69">
        <f t="shared" si="102"/>
        <v>0</v>
      </c>
      <c r="CB32" s="69">
        <f t="shared" si="102"/>
        <v>0</v>
      </c>
      <c r="CC32" s="69">
        <f t="shared" si="102"/>
        <v>0</v>
      </c>
      <c r="CD32" s="69">
        <f t="shared" si="102"/>
        <v>0</v>
      </c>
      <c r="CE32" s="69">
        <f t="shared" si="102"/>
        <v>0</v>
      </c>
      <c r="CF32" s="69">
        <f t="shared" si="102"/>
        <v>0</v>
      </c>
      <c r="CG32" s="69">
        <f t="shared" si="102"/>
        <v>0</v>
      </c>
      <c r="CH32" s="69">
        <f t="shared" si="102"/>
        <v>0</v>
      </c>
      <c r="CI32" s="69">
        <f t="shared" si="102"/>
        <v>0</v>
      </c>
      <c r="CJ32" s="69">
        <f t="shared" si="102"/>
        <v>0</v>
      </c>
      <c r="CK32" s="73" t="str">
        <f t="shared" si="11"/>
        <v>-</v>
      </c>
      <c r="CL32" s="74" t="str">
        <f t="shared" si="57"/>
        <v>-</v>
      </c>
      <c r="CM32" s="253" t="str">
        <f t="shared" si="58"/>
        <v>-</v>
      </c>
      <c r="CN32" s="76" t="str">
        <f t="shared" si="59"/>
        <v>-</v>
      </c>
      <c r="CO32" s="69">
        <f t="shared" si="103"/>
        <v>0</v>
      </c>
      <c r="CP32" s="69">
        <f t="shared" si="103"/>
        <v>0</v>
      </c>
      <c r="CQ32" s="69">
        <f t="shared" si="103"/>
        <v>0</v>
      </c>
      <c r="CR32" s="69">
        <f t="shared" si="103"/>
        <v>0</v>
      </c>
      <c r="CS32" s="69">
        <f t="shared" si="103"/>
        <v>0</v>
      </c>
      <c r="CT32" s="69">
        <f t="shared" si="103"/>
        <v>0</v>
      </c>
      <c r="CU32" s="69">
        <f t="shared" si="103"/>
        <v>0</v>
      </c>
      <c r="CV32" s="69">
        <f t="shared" si="103"/>
        <v>0</v>
      </c>
      <c r="CW32" s="69">
        <f t="shared" si="103"/>
        <v>0</v>
      </c>
      <c r="CX32" s="69">
        <f t="shared" si="103"/>
        <v>0</v>
      </c>
      <c r="CY32" s="69">
        <f t="shared" si="103"/>
        <v>0</v>
      </c>
      <c r="CZ32" s="73" t="str">
        <f t="shared" si="13"/>
        <v>-</v>
      </c>
      <c r="DA32" s="74" t="str">
        <f t="shared" si="60"/>
        <v>-</v>
      </c>
      <c r="DB32" s="253" t="str">
        <f t="shared" si="61"/>
        <v>-</v>
      </c>
      <c r="DC32" s="76" t="str">
        <f t="shared" si="62"/>
        <v>-</v>
      </c>
      <c r="DD32" s="69">
        <f t="shared" si="104"/>
        <v>0</v>
      </c>
      <c r="DE32" s="69">
        <f t="shared" si="104"/>
        <v>0</v>
      </c>
      <c r="DF32" s="69">
        <f t="shared" si="104"/>
        <v>0</v>
      </c>
      <c r="DG32" s="69">
        <f t="shared" si="104"/>
        <v>0</v>
      </c>
      <c r="DH32" s="69">
        <f t="shared" si="104"/>
        <v>0</v>
      </c>
      <c r="DI32" s="69">
        <f t="shared" si="104"/>
        <v>0</v>
      </c>
      <c r="DJ32" s="69">
        <f t="shared" si="104"/>
        <v>0</v>
      </c>
      <c r="DK32" s="69">
        <f t="shared" si="104"/>
        <v>0</v>
      </c>
      <c r="DL32" s="69">
        <f t="shared" si="104"/>
        <v>0</v>
      </c>
      <c r="DM32" s="69">
        <f t="shared" si="104"/>
        <v>0</v>
      </c>
      <c r="DN32" s="69">
        <f t="shared" si="104"/>
        <v>0</v>
      </c>
      <c r="DO32" s="73" t="str">
        <f t="shared" si="15"/>
        <v>-</v>
      </c>
      <c r="DP32" s="74" t="str">
        <f t="shared" si="63"/>
        <v>-</v>
      </c>
      <c r="DQ32" s="253" t="str">
        <f t="shared" si="64"/>
        <v>-</v>
      </c>
      <c r="DR32" s="76" t="str">
        <f t="shared" si="65"/>
        <v>-</v>
      </c>
      <c r="DS32" s="69">
        <f t="shared" si="105"/>
        <v>0</v>
      </c>
      <c r="DT32" s="69">
        <f t="shared" si="105"/>
        <v>0</v>
      </c>
      <c r="DU32" s="69">
        <f t="shared" si="105"/>
        <v>0</v>
      </c>
      <c r="DV32" s="69">
        <f t="shared" si="105"/>
        <v>0</v>
      </c>
      <c r="DW32" s="69">
        <f t="shared" si="105"/>
        <v>0</v>
      </c>
      <c r="DX32" s="69">
        <f t="shared" si="105"/>
        <v>0</v>
      </c>
      <c r="DY32" s="69">
        <f t="shared" si="105"/>
        <v>0</v>
      </c>
      <c r="DZ32" s="69">
        <f t="shared" si="105"/>
        <v>0</v>
      </c>
      <c r="EA32" s="69">
        <f t="shared" si="105"/>
        <v>0</v>
      </c>
      <c r="EB32" s="69">
        <f t="shared" si="105"/>
        <v>0</v>
      </c>
      <c r="EC32" s="69">
        <f t="shared" si="105"/>
        <v>0</v>
      </c>
      <c r="ED32" s="73" t="str">
        <f t="shared" si="17"/>
        <v>-</v>
      </c>
      <c r="EE32" s="74" t="str">
        <f t="shared" si="66"/>
        <v>-</v>
      </c>
      <c r="EF32" s="253" t="str">
        <f t="shared" si="67"/>
        <v>-</v>
      </c>
      <c r="EG32" s="76" t="str">
        <f t="shared" si="68"/>
        <v>-</v>
      </c>
      <c r="EH32" s="69">
        <f t="shared" si="106"/>
        <v>0</v>
      </c>
      <c r="EI32" s="69">
        <f t="shared" si="106"/>
        <v>0</v>
      </c>
      <c r="EJ32" s="69">
        <f t="shared" si="106"/>
        <v>0</v>
      </c>
      <c r="EK32" s="69">
        <f t="shared" si="106"/>
        <v>0</v>
      </c>
      <c r="EL32" s="69">
        <f t="shared" si="106"/>
        <v>0</v>
      </c>
      <c r="EM32" s="69">
        <f t="shared" si="106"/>
        <v>0</v>
      </c>
      <c r="EN32" s="69">
        <f t="shared" si="106"/>
        <v>0</v>
      </c>
      <c r="EO32" s="69">
        <f t="shared" si="106"/>
        <v>0</v>
      </c>
      <c r="EP32" s="69">
        <f t="shared" si="106"/>
        <v>0</v>
      </c>
      <c r="EQ32" s="69">
        <f t="shared" si="106"/>
        <v>0</v>
      </c>
      <c r="ER32" s="69">
        <f t="shared" si="106"/>
        <v>0</v>
      </c>
      <c r="ES32" s="73" t="str">
        <f t="shared" si="19"/>
        <v>-</v>
      </c>
      <c r="ET32" s="74" t="str">
        <f t="shared" si="69"/>
        <v>-</v>
      </c>
      <c r="EU32" s="253" t="str">
        <f t="shared" si="70"/>
        <v>-</v>
      </c>
      <c r="EV32" s="76" t="str">
        <f t="shared" si="71"/>
        <v>-</v>
      </c>
      <c r="EW32" s="69">
        <f t="shared" si="107"/>
        <v>0</v>
      </c>
      <c r="EX32" s="69">
        <f t="shared" si="107"/>
        <v>0</v>
      </c>
      <c r="EY32" s="69">
        <f t="shared" si="107"/>
        <v>0</v>
      </c>
      <c r="EZ32" s="69">
        <f t="shared" si="107"/>
        <v>0</v>
      </c>
      <c r="FA32" s="69">
        <f t="shared" si="107"/>
        <v>0</v>
      </c>
      <c r="FB32" s="69">
        <f t="shared" si="107"/>
        <v>0</v>
      </c>
      <c r="FC32" s="69">
        <f t="shared" si="107"/>
        <v>0</v>
      </c>
      <c r="FD32" s="69">
        <f t="shared" si="107"/>
        <v>0</v>
      </c>
      <c r="FE32" s="69">
        <f t="shared" si="107"/>
        <v>0</v>
      </c>
      <c r="FF32" s="69">
        <f t="shared" si="107"/>
        <v>0</v>
      </c>
      <c r="FG32" s="69">
        <f t="shared" si="107"/>
        <v>0</v>
      </c>
      <c r="FH32" s="73" t="str">
        <f t="shared" si="21"/>
        <v>-</v>
      </c>
      <c r="FI32" s="74" t="str">
        <f t="shared" si="72"/>
        <v>-</v>
      </c>
      <c r="FJ32" s="253" t="str">
        <f t="shared" si="73"/>
        <v>-</v>
      </c>
      <c r="FK32" s="76" t="str">
        <f t="shared" si="74"/>
        <v>-</v>
      </c>
      <c r="FL32" s="69">
        <f t="shared" si="108"/>
        <v>0</v>
      </c>
      <c r="FM32" s="69">
        <f t="shared" si="108"/>
        <v>0</v>
      </c>
      <c r="FN32" s="69">
        <f t="shared" si="108"/>
        <v>0</v>
      </c>
      <c r="FO32" s="69">
        <f t="shared" si="108"/>
        <v>0</v>
      </c>
      <c r="FP32" s="69">
        <f t="shared" si="108"/>
        <v>0</v>
      </c>
      <c r="FQ32" s="69">
        <f t="shared" si="108"/>
        <v>0</v>
      </c>
      <c r="FR32" s="69">
        <f t="shared" si="108"/>
        <v>0</v>
      </c>
      <c r="FS32" s="69">
        <f t="shared" si="108"/>
        <v>0</v>
      </c>
      <c r="FT32" s="69">
        <f t="shared" si="108"/>
        <v>0</v>
      </c>
      <c r="FU32" s="69">
        <f t="shared" si="108"/>
        <v>0</v>
      </c>
      <c r="FV32" s="69">
        <f t="shared" si="108"/>
        <v>0</v>
      </c>
      <c r="FW32" s="73" t="str">
        <f t="shared" si="23"/>
        <v>-</v>
      </c>
      <c r="FX32" s="74" t="str">
        <f t="shared" si="75"/>
        <v>-</v>
      </c>
      <c r="FY32" s="253" t="str">
        <f t="shared" si="76"/>
        <v>-</v>
      </c>
      <c r="FZ32" s="76" t="str">
        <f t="shared" si="77"/>
        <v>-</v>
      </c>
      <c r="GA32" s="82">
        <f t="shared" si="96"/>
        <v>0</v>
      </c>
      <c r="GB32" s="82">
        <f t="shared" si="96"/>
        <v>0</v>
      </c>
      <c r="GC32" s="82">
        <f t="shared" si="96"/>
        <v>1</v>
      </c>
      <c r="GD32" s="82">
        <f t="shared" si="96"/>
        <v>2</v>
      </c>
      <c r="GE32" s="82">
        <f t="shared" si="96"/>
        <v>0</v>
      </c>
      <c r="GF32" s="82">
        <f t="shared" si="96"/>
        <v>5</v>
      </c>
      <c r="GG32" s="82">
        <f t="shared" si="96"/>
        <v>12</v>
      </c>
      <c r="GH32" s="82">
        <f t="shared" si="96"/>
        <v>9</v>
      </c>
      <c r="GI32" s="82">
        <f t="shared" si="96"/>
        <v>13</v>
      </c>
      <c r="GJ32" s="82">
        <f t="shared" si="96"/>
        <v>6</v>
      </c>
      <c r="GK32" s="82">
        <f t="shared" si="96"/>
        <v>14</v>
      </c>
      <c r="GL32" s="83">
        <f t="shared" si="39"/>
        <v>0</v>
      </c>
      <c r="GM32" s="74">
        <f t="shared" si="78"/>
        <v>50</v>
      </c>
      <c r="GN32" s="253">
        <f t="shared" si="79"/>
        <v>50.031999999999996</v>
      </c>
      <c r="GO32" s="76">
        <f t="shared" si="80"/>
        <v>53</v>
      </c>
      <c r="GP32" s="77">
        <f t="shared" ca="1" si="81"/>
        <v>62</v>
      </c>
      <c r="GQ32" s="77">
        <f t="shared" ca="1" si="95"/>
        <v>0</v>
      </c>
      <c r="GR32" s="77">
        <f t="shared" ca="1" si="95"/>
        <v>0</v>
      </c>
      <c r="GS32" s="77">
        <f t="shared" ca="1" si="95"/>
        <v>0</v>
      </c>
      <c r="GT32" s="77">
        <f t="shared" ca="1" si="95"/>
        <v>0</v>
      </c>
      <c r="GU32" s="77">
        <f t="shared" ca="1" si="95"/>
        <v>0</v>
      </c>
      <c r="GV32" s="77">
        <f t="shared" ca="1" si="95"/>
        <v>0</v>
      </c>
      <c r="GW32" s="77">
        <f t="shared" ca="1" si="95"/>
        <v>0</v>
      </c>
      <c r="GX32" s="77">
        <f t="shared" ca="1" si="95"/>
        <v>0</v>
      </c>
      <c r="GY32" s="77">
        <f t="shared" ca="1" si="95"/>
        <v>0</v>
      </c>
      <c r="GZ32" s="77">
        <f t="shared" ca="1" si="95"/>
        <v>0</v>
      </c>
      <c r="HA32" s="77">
        <f t="shared" ca="1" si="95"/>
        <v>0</v>
      </c>
      <c r="HB32" s="78">
        <f t="shared" si="82"/>
        <v>62</v>
      </c>
    </row>
    <row r="33" spans="1:210">
      <c r="A33" s="70" t="s">
        <v>50</v>
      </c>
      <c r="B33" s="39" t="str">
        <f>IF(【M】エリア!$E28&lt;&gt;"",【M】エリア!$E28,"")</f>
        <v>越前大仏 エリア</v>
      </c>
      <c r="C33" s="69">
        <f t="shared" si="97"/>
        <v>0</v>
      </c>
      <c r="D33" s="69">
        <f t="shared" si="97"/>
        <v>0</v>
      </c>
      <c r="E33" s="69">
        <f t="shared" si="97"/>
        <v>0</v>
      </c>
      <c r="F33" s="69">
        <f t="shared" si="97"/>
        <v>0</v>
      </c>
      <c r="G33" s="69">
        <f t="shared" si="97"/>
        <v>0</v>
      </c>
      <c r="H33" s="69">
        <f t="shared" si="97"/>
        <v>0</v>
      </c>
      <c r="I33" s="69">
        <f t="shared" si="97"/>
        <v>6</v>
      </c>
      <c r="J33" s="69">
        <f t="shared" si="97"/>
        <v>2</v>
      </c>
      <c r="K33" s="69">
        <f t="shared" si="97"/>
        <v>2</v>
      </c>
      <c r="L33" s="69">
        <f t="shared" si="97"/>
        <v>1</v>
      </c>
      <c r="M33" s="69">
        <f t="shared" si="97"/>
        <v>1</v>
      </c>
      <c r="N33" s="73">
        <f t="shared" si="1"/>
        <v>-33.333333333333336</v>
      </c>
      <c r="O33" s="74">
        <f t="shared" si="42"/>
        <v>74</v>
      </c>
      <c r="P33" s="253">
        <f t="shared" si="43"/>
        <v>74.033000000000001</v>
      </c>
      <c r="Q33" s="76">
        <f t="shared" si="44"/>
        <v>74</v>
      </c>
      <c r="R33" s="69">
        <f t="shared" si="98"/>
        <v>0</v>
      </c>
      <c r="S33" s="69">
        <f t="shared" si="98"/>
        <v>0</v>
      </c>
      <c r="T33" s="69">
        <f t="shared" si="98"/>
        <v>0</v>
      </c>
      <c r="U33" s="69">
        <f t="shared" si="98"/>
        <v>0</v>
      </c>
      <c r="V33" s="69">
        <f t="shared" si="98"/>
        <v>0</v>
      </c>
      <c r="W33" s="69">
        <f t="shared" si="98"/>
        <v>0</v>
      </c>
      <c r="X33" s="69">
        <f t="shared" si="98"/>
        <v>0</v>
      </c>
      <c r="Y33" s="69">
        <f t="shared" si="98"/>
        <v>0</v>
      </c>
      <c r="Z33" s="69">
        <f t="shared" si="98"/>
        <v>0</v>
      </c>
      <c r="AA33" s="69">
        <f t="shared" si="98"/>
        <v>0</v>
      </c>
      <c r="AB33" s="69">
        <f t="shared" si="98"/>
        <v>0</v>
      </c>
      <c r="AC33" s="73" t="str">
        <f t="shared" si="3"/>
        <v>-</v>
      </c>
      <c r="AD33" s="74" t="str">
        <f t="shared" si="45"/>
        <v>-</v>
      </c>
      <c r="AE33" s="253" t="str">
        <f t="shared" si="46"/>
        <v>-</v>
      </c>
      <c r="AF33" s="76" t="str">
        <f t="shared" si="47"/>
        <v>-</v>
      </c>
      <c r="AG33" s="69">
        <f t="shared" si="99"/>
        <v>0</v>
      </c>
      <c r="AH33" s="69">
        <f t="shared" si="99"/>
        <v>0</v>
      </c>
      <c r="AI33" s="69">
        <f t="shared" si="99"/>
        <v>0</v>
      </c>
      <c r="AJ33" s="69">
        <f t="shared" si="99"/>
        <v>0</v>
      </c>
      <c r="AK33" s="69">
        <f t="shared" si="99"/>
        <v>0</v>
      </c>
      <c r="AL33" s="69">
        <f t="shared" si="99"/>
        <v>0</v>
      </c>
      <c r="AM33" s="69">
        <f t="shared" si="99"/>
        <v>0</v>
      </c>
      <c r="AN33" s="69">
        <f t="shared" si="99"/>
        <v>0</v>
      </c>
      <c r="AO33" s="69">
        <f t="shared" si="99"/>
        <v>0</v>
      </c>
      <c r="AP33" s="69">
        <f t="shared" si="99"/>
        <v>0</v>
      </c>
      <c r="AQ33" s="69">
        <f t="shared" si="99"/>
        <v>0</v>
      </c>
      <c r="AR33" s="73" t="str">
        <f t="shared" si="5"/>
        <v>-</v>
      </c>
      <c r="AS33" s="74" t="str">
        <f t="shared" si="48"/>
        <v>-</v>
      </c>
      <c r="AT33" s="253" t="str">
        <f t="shared" si="49"/>
        <v>-</v>
      </c>
      <c r="AU33" s="76" t="str">
        <f t="shared" si="50"/>
        <v>-</v>
      </c>
      <c r="AV33" s="69">
        <f t="shared" si="100"/>
        <v>0</v>
      </c>
      <c r="AW33" s="69">
        <f t="shared" si="100"/>
        <v>0</v>
      </c>
      <c r="AX33" s="69">
        <f t="shared" si="100"/>
        <v>0</v>
      </c>
      <c r="AY33" s="69">
        <f t="shared" si="100"/>
        <v>0</v>
      </c>
      <c r="AZ33" s="69">
        <f t="shared" si="100"/>
        <v>0</v>
      </c>
      <c r="BA33" s="69">
        <f t="shared" si="100"/>
        <v>0</v>
      </c>
      <c r="BB33" s="69">
        <f t="shared" si="100"/>
        <v>0</v>
      </c>
      <c r="BC33" s="69">
        <f t="shared" si="100"/>
        <v>0</v>
      </c>
      <c r="BD33" s="69">
        <f t="shared" si="100"/>
        <v>0</v>
      </c>
      <c r="BE33" s="69">
        <f t="shared" si="100"/>
        <v>0</v>
      </c>
      <c r="BF33" s="69">
        <f t="shared" si="100"/>
        <v>0</v>
      </c>
      <c r="BG33" s="73" t="str">
        <f t="shared" si="7"/>
        <v>-</v>
      </c>
      <c r="BH33" s="74" t="str">
        <f t="shared" si="51"/>
        <v>-</v>
      </c>
      <c r="BI33" s="253" t="str">
        <f t="shared" si="52"/>
        <v>-</v>
      </c>
      <c r="BJ33" s="76" t="str">
        <f t="shared" si="53"/>
        <v>-</v>
      </c>
      <c r="BK33" s="69">
        <f t="shared" si="101"/>
        <v>0</v>
      </c>
      <c r="BL33" s="69">
        <f t="shared" si="101"/>
        <v>0</v>
      </c>
      <c r="BM33" s="69">
        <f t="shared" si="101"/>
        <v>0</v>
      </c>
      <c r="BN33" s="69">
        <f t="shared" si="101"/>
        <v>0</v>
      </c>
      <c r="BO33" s="69">
        <f t="shared" si="101"/>
        <v>0</v>
      </c>
      <c r="BP33" s="69">
        <f t="shared" si="101"/>
        <v>0</v>
      </c>
      <c r="BQ33" s="69">
        <f t="shared" si="101"/>
        <v>0</v>
      </c>
      <c r="BR33" s="69">
        <f t="shared" si="101"/>
        <v>0</v>
      </c>
      <c r="BS33" s="69">
        <f t="shared" si="101"/>
        <v>0</v>
      </c>
      <c r="BT33" s="69">
        <f t="shared" si="101"/>
        <v>0</v>
      </c>
      <c r="BU33" s="69">
        <f t="shared" si="101"/>
        <v>0</v>
      </c>
      <c r="BV33" s="73" t="str">
        <f t="shared" si="9"/>
        <v>-</v>
      </c>
      <c r="BW33" s="74" t="str">
        <f t="shared" si="54"/>
        <v>-</v>
      </c>
      <c r="BX33" s="253" t="str">
        <f t="shared" si="55"/>
        <v>-</v>
      </c>
      <c r="BY33" s="76" t="str">
        <f t="shared" si="56"/>
        <v>-</v>
      </c>
      <c r="BZ33" s="69">
        <f t="shared" si="102"/>
        <v>0</v>
      </c>
      <c r="CA33" s="69">
        <f t="shared" si="102"/>
        <v>0</v>
      </c>
      <c r="CB33" s="69">
        <f t="shared" si="102"/>
        <v>0</v>
      </c>
      <c r="CC33" s="69">
        <f t="shared" si="102"/>
        <v>0</v>
      </c>
      <c r="CD33" s="69">
        <f t="shared" si="102"/>
        <v>0</v>
      </c>
      <c r="CE33" s="69">
        <f t="shared" si="102"/>
        <v>0</v>
      </c>
      <c r="CF33" s="69">
        <f t="shared" si="102"/>
        <v>0</v>
      </c>
      <c r="CG33" s="69">
        <f t="shared" si="102"/>
        <v>0</v>
      </c>
      <c r="CH33" s="69">
        <f t="shared" si="102"/>
        <v>0</v>
      </c>
      <c r="CI33" s="69">
        <f t="shared" si="102"/>
        <v>0</v>
      </c>
      <c r="CJ33" s="69">
        <f t="shared" si="102"/>
        <v>0</v>
      </c>
      <c r="CK33" s="73" t="str">
        <f t="shared" si="11"/>
        <v>-</v>
      </c>
      <c r="CL33" s="74" t="str">
        <f t="shared" si="57"/>
        <v>-</v>
      </c>
      <c r="CM33" s="253" t="str">
        <f t="shared" si="58"/>
        <v>-</v>
      </c>
      <c r="CN33" s="76" t="str">
        <f t="shared" si="59"/>
        <v>-</v>
      </c>
      <c r="CO33" s="69">
        <f t="shared" si="103"/>
        <v>0</v>
      </c>
      <c r="CP33" s="69">
        <f t="shared" si="103"/>
        <v>0</v>
      </c>
      <c r="CQ33" s="69">
        <f t="shared" si="103"/>
        <v>0</v>
      </c>
      <c r="CR33" s="69">
        <f t="shared" si="103"/>
        <v>0</v>
      </c>
      <c r="CS33" s="69">
        <f t="shared" si="103"/>
        <v>0</v>
      </c>
      <c r="CT33" s="69">
        <f t="shared" si="103"/>
        <v>0</v>
      </c>
      <c r="CU33" s="69">
        <f t="shared" si="103"/>
        <v>0</v>
      </c>
      <c r="CV33" s="69">
        <f t="shared" si="103"/>
        <v>0</v>
      </c>
      <c r="CW33" s="69">
        <f t="shared" si="103"/>
        <v>0</v>
      </c>
      <c r="CX33" s="69">
        <f t="shared" si="103"/>
        <v>0</v>
      </c>
      <c r="CY33" s="69">
        <f t="shared" si="103"/>
        <v>0</v>
      </c>
      <c r="CZ33" s="73" t="str">
        <f t="shared" si="13"/>
        <v>-</v>
      </c>
      <c r="DA33" s="74" t="str">
        <f t="shared" si="60"/>
        <v>-</v>
      </c>
      <c r="DB33" s="253" t="str">
        <f t="shared" si="61"/>
        <v>-</v>
      </c>
      <c r="DC33" s="76" t="str">
        <f t="shared" si="62"/>
        <v>-</v>
      </c>
      <c r="DD33" s="69">
        <f t="shared" si="104"/>
        <v>0</v>
      </c>
      <c r="DE33" s="69">
        <f t="shared" si="104"/>
        <v>0</v>
      </c>
      <c r="DF33" s="69">
        <f t="shared" si="104"/>
        <v>0</v>
      </c>
      <c r="DG33" s="69">
        <f t="shared" si="104"/>
        <v>0</v>
      </c>
      <c r="DH33" s="69">
        <f t="shared" si="104"/>
        <v>0</v>
      </c>
      <c r="DI33" s="69">
        <f t="shared" si="104"/>
        <v>0</v>
      </c>
      <c r="DJ33" s="69">
        <f t="shared" si="104"/>
        <v>0</v>
      </c>
      <c r="DK33" s="69">
        <f t="shared" si="104"/>
        <v>0</v>
      </c>
      <c r="DL33" s="69">
        <f t="shared" si="104"/>
        <v>0</v>
      </c>
      <c r="DM33" s="69">
        <f t="shared" si="104"/>
        <v>0</v>
      </c>
      <c r="DN33" s="69">
        <f t="shared" si="104"/>
        <v>0</v>
      </c>
      <c r="DO33" s="73" t="str">
        <f t="shared" si="15"/>
        <v>-</v>
      </c>
      <c r="DP33" s="74" t="str">
        <f t="shared" si="63"/>
        <v>-</v>
      </c>
      <c r="DQ33" s="253" t="str">
        <f t="shared" si="64"/>
        <v>-</v>
      </c>
      <c r="DR33" s="76" t="str">
        <f t="shared" si="65"/>
        <v>-</v>
      </c>
      <c r="DS33" s="69">
        <f t="shared" si="105"/>
        <v>0</v>
      </c>
      <c r="DT33" s="69">
        <f t="shared" si="105"/>
        <v>0</v>
      </c>
      <c r="DU33" s="69">
        <f t="shared" si="105"/>
        <v>0</v>
      </c>
      <c r="DV33" s="69">
        <f t="shared" si="105"/>
        <v>0</v>
      </c>
      <c r="DW33" s="69">
        <f t="shared" si="105"/>
        <v>0</v>
      </c>
      <c r="DX33" s="69">
        <f t="shared" si="105"/>
        <v>0</v>
      </c>
      <c r="DY33" s="69">
        <f t="shared" si="105"/>
        <v>0</v>
      </c>
      <c r="DZ33" s="69">
        <f t="shared" si="105"/>
        <v>0</v>
      </c>
      <c r="EA33" s="69">
        <f t="shared" si="105"/>
        <v>0</v>
      </c>
      <c r="EB33" s="69">
        <f t="shared" si="105"/>
        <v>0</v>
      </c>
      <c r="EC33" s="69">
        <f t="shared" si="105"/>
        <v>0</v>
      </c>
      <c r="ED33" s="73" t="str">
        <f t="shared" si="17"/>
        <v>-</v>
      </c>
      <c r="EE33" s="74" t="str">
        <f t="shared" si="66"/>
        <v>-</v>
      </c>
      <c r="EF33" s="253" t="str">
        <f t="shared" si="67"/>
        <v>-</v>
      </c>
      <c r="EG33" s="76" t="str">
        <f t="shared" si="68"/>
        <v>-</v>
      </c>
      <c r="EH33" s="69">
        <f t="shared" si="106"/>
        <v>0</v>
      </c>
      <c r="EI33" s="69">
        <f t="shared" si="106"/>
        <v>0</v>
      </c>
      <c r="EJ33" s="69">
        <f t="shared" si="106"/>
        <v>0</v>
      </c>
      <c r="EK33" s="69">
        <f t="shared" si="106"/>
        <v>0</v>
      </c>
      <c r="EL33" s="69">
        <f t="shared" si="106"/>
        <v>0</v>
      </c>
      <c r="EM33" s="69">
        <f t="shared" si="106"/>
        <v>0</v>
      </c>
      <c r="EN33" s="69">
        <f t="shared" si="106"/>
        <v>0</v>
      </c>
      <c r="EO33" s="69">
        <f t="shared" si="106"/>
        <v>0</v>
      </c>
      <c r="EP33" s="69">
        <f t="shared" si="106"/>
        <v>0</v>
      </c>
      <c r="EQ33" s="69">
        <f t="shared" si="106"/>
        <v>0</v>
      </c>
      <c r="ER33" s="69">
        <f t="shared" si="106"/>
        <v>0</v>
      </c>
      <c r="ES33" s="73" t="str">
        <f t="shared" si="19"/>
        <v>-</v>
      </c>
      <c r="ET33" s="74" t="str">
        <f t="shared" si="69"/>
        <v>-</v>
      </c>
      <c r="EU33" s="253" t="str">
        <f t="shared" si="70"/>
        <v>-</v>
      </c>
      <c r="EV33" s="76" t="str">
        <f t="shared" si="71"/>
        <v>-</v>
      </c>
      <c r="EW33" s="69">
        <f t="shared" si="107"/>
        <v>0</v>
      </c>
      <c r="EX33" s="69">
        <f t="shared" si="107"/>
        <v>0</v>
      </c>
      <c r="EY33" s="69">
        <f t="shared" si="107"/>
        <v>0</v>
      </c>
      <c r="EZ33" s="69">
        <f t="shared" si="107"/>
        <v>0</v>
      </c>
      <c r="FA33" s="69">
        <f t="shared" si="107"/>
        <v>0</v>
      </c>
      <c r="FB33" s="69">
        <f t="shared" si="107"/>
        <v>0</v>
      </c>
      <c r="FC33" s="69">
        <f t="shared" si="107"/>
        <v>0</v>
      </c>
      <c r="FD33" s="69">
        <f t="shared" si="107"/>
        <v>0</v>
      </c>
      <c r="FE33" s="69">
        <f t="shared" si="107"/>
        <v>0</v>
      </c>
      <c r="FF33" s="69">
        <f t="shared" si="107"/>
        <v>0</v>
      </c>
      <c r="FG33" s="69">
        <f t="shared" si="107"/>
        <v>0</v>
      </c>
      <c r="FH33" s="73" t="str">
        <f t="shared" si="21"/>
        <v>-</v>
      </c>
      <c r="FI33" s="74" t="str">
        <f t="shared" si="72"/>
        <v>-</v>
      </c>
      <c r="FJ33" s="253" t="str">
        <f t="shared" si="73"/>
        <v>-</v>
      </c>
      <c r="FK33" s="76" t="str">
        <f t="shared" si="74"/>
        <v>-</v>
      </c>
      <c r="FL33" s="69">
        <f t="shared" si="108"/>
        <v>0</v>
      </c>
      <c r="FM33" s="69">
        <f t="shared" si="108"/>
        <v>0</v>
      </c>
      <c r="FN33" s="69">
        <f t="shared" si="108"/>
        <v>0</v>
      </c>
      <c r="FO33" s="69">
        <f t="shared" si="108"/>
        <v>0</v>
      </c>
      <c r="FP33" s="69">
        <f t="shared" si="108"/>
        <v>0</v>
      </c>
      <c r="FQ33" s="69">
        <f t="shared" si="108"/>
        <v>0</v>
      </c>
      <c r="FR33" s="69">
        <f t="shared" si="108"/>
        <v>0</v>
      </c>
      <c r="FS33" s="69">
        <f t="shared" si="108"/>
        <v>0</v>
      </c>
      <c r="FT33" s="69">
        <f t="shared" si="108"/>
        <v>0</v>
      </c>
      <c r="FU33" s="69">
        <f t="shared" si="108"/>
        <v>0</v>
      </c>
      <c r="FV33" s="69">
        <f t="shared" si="108"/>
        <v>0</v>
      </c>
      <c r="FW33" s="73" t="str">
        <f t="shared" si="23"/>
        <v>-</v>
      </c>
      <c r="FX33" s="74" t="str">
        <f t="shared" si="75"/>
        <v>-</v>
      </c>
      <c r="FY33" s="253" t="str">
        <f t="shared" si="76"/>
        <v>-</v>
      </c>
      <c r="FZ33" s="76" t="str">
        <f t="shared" si="77"/>
        <v>-</v>
      </c>
      <c r="GA33" s="82">
        <f t="shared" si="96"/>
        <v>0</v>
      </c>
      <c r="GB33" s="82">
        <f t="shared" si="96"/>
        <v>0</v>
      </c>
      <c r="GC33" s="82">
        <f t="shared" si="96"/>
        <v>0</v>
      </c>
      <c r="GD33" s="82">
        <f t="shared" si="96"/>
        <v>0</v>
      </c>
      <c r="GE33" s="82">
        <f t="shared" si="96"/>
        <v>0</v>
      </c>
      <c r="GF33" s="82">
        <f t="shared" si="96"/>
        <v>0</v>
      </c>
      <c r="GG33" s="82">
        <f t="shared" si="96"/>
        <v>6</v>
      </c>
      <c r="GH33" s="82">
        <f t="shared" si="96"/>
        <v>2</v>
      </c>
      <c r="GI33" s="82">
        <f t="shared" si="96"/>
        <v>2</v>
      </c>
      <c r="GJ33" s="82">
        <f t="shared" si="96"/>
        <v>1</v>
      </c>
      <c r="GK33" s="82">
        <f t="shared" si="96"/>
        <v>1</v>
      </c>
      <c r="GL33" s="83">
        <f t="shared" si="39"/>
        <v>-33.333333333333336</v>
      </c>
      <c r="GM33" s="74">
        <f t="shared" si="78"/>
        <v>74</v>
      </c>
      <c r="GN33" s="253">
        <f t="shared" si="79"/>
        <v>74.033000000000001</v>
      </c>
      <c r="GO33" s="76">
        <f t="shared" si="80"/>
        <v>74</v>
      </c>
      <c r="GP33" s="77">
        <f t="shared" ca="1" si="81"/>
        <v>12</v>
      </c>
      <c r="GQ33" s="77">
        <f t="shared" ca="1" si="95"/>
        <v>0</v>
      </c>
      <c r="GR33" s="77">
        <f t="shared" ca="1" si="95"/>
        <v>0</v>
      </c>
      <c r="GS33" s="77">
        <f t="shared" ca="1" si="95"/>
        <v>0</v>
      </c>
      <c r="GT33" s="77">
        <f t="shared" ca="1" si="95"/>
        <v>0</v>
      </c>
      <c r="GU33" s="77">
        <f t="shared" ca="1" si="95"/>
        <v>0</v>
      </c>
      <c r="GV33" s="77">
        <f t="shared" ca="1" si="95"/>
        <v>0</v>
      </c>
      <c r="GW33" s="77">
        <f t="shared" ca="1" si="95"/>
        <v>0</v>
      </c>
      <c r="GX33" s="77">
        <f t="shared" ca="1" si="95"/>
        <v>0</v>
      </c>
      <c r="GY33" s="77">
        <f t="shared" ca="1" si="95"/>
        <v>0</v>
      </c>
      <c r="GZ33" s="77">
        <f t="shared" ca="1" si="95"/>
        <v>0</v>
      </c>
      <c r="HA33" s="77">
        <f t="shared" ca="1" si="95"/>
        <v>0</v>
      </c>
      <c r="HB33" s="78">
        <f t="shared" si="82"/>
        <v>12</v>
      </c>
    </row>
    <row r="34" spans="1:210">
      <c r="A34" s="70" t="s">
        <v>50</v>
      </c>
      <c r="B34" s="39" t="str">
        <f>IF(【M】エリア!$E29&lt;&gt;"",【M】エリア!$E29,"")</f>
        <v>平泉寺白山神社 エリア</v>
      </c>
      <c r="C34" s="69">
        <f t="shared" si="97"/>
        <v>0</v>
      </c>
      <c r="D34" s="69">
        <f t="shared" si="97"/>
        <v>0</v>
      </c>
      <c r="E34" s="69">
        <f t="shared" si="97"/>
        <v>0</v>
      </c>
      <c r="F34" s="69">
        <f t="shared" si="97"/>
        <v>0</v>
      </c>
      <c r="G34" s="69">
        <f t="shared" si="97"/>
        <v>0</v>
      </c>
      <c r="H34" s="69">
        <f t="shared" si="97"/>
        <v>0</v>
      </c>
      <c r="I34" s="69">
        <f t="shared" si="97"/>
        <v>0</v>
      </c>
      <c r="J34" s="69">
        <f t="shared" si="97"/>
        <v>0</v>
      </c>
      <c r="K34" s="69">
        <f t="shared" si="97"/>
        <v>1</v>
      </c>
      <c r="L34" s="69">
        <f t="shared" si="97"/>
        <v>2</v>
      </c>
      <c r="M34" s="69">
        <f t="shared" si="97"/>
        <v>2</v>
      </c>
      <c r="N34" s="73">
        <f t="shared" si="1"/>
        <v>80</v>
      </c>
      <c r="O34" s="74">
        <f t="shared" si="42"/>
        <v>3</v>
      </c>
      <c r="P34" s="253">
        <f t="shared" si="43"/>
        <v>3.0339999999999998</v>
      </c>
      <c r="Q34" s="76">
        <f t="shared" si="44"/>
        <v>3</v>
      </c>
      <c r="R34" s="69">
        <f t="shared" si="98"/>
        <v>0</v>
      </c>
      <c r="S34" s="69">
        <f t="shared" si="98"/>
        <v>0</v>
      </c>
      <c r="T34" s="69">
        <f t="shared" si="98"/>
        <v>0</v>
      </c>
      <c r="U34" s="69">
        <f t="shared" si="98"/>
        <v>0</v>
      </c>
      <c r="V34" s="69">
        <f t="shared" si="98"/>
        <v>0</v>
      </c>
      <c r="W34" s="69">
        <f t="shared" si="98"/>
        <v>0</v>
      </c>
      <c r="X34" s="69">
        <f t="shared" si="98"/>
        <v>0</v>
      </c>
      <c r="Y34" s="69">
        <f t="shared" si="98"/>
        <v>0</v>
      </c>
      <c r="Z34" s="69">
        <f t="shared" si="98"/>
        <v>0</v>
      </c>
      <c r="AA34" s="69">
        <f t="shared" si="98"/>
        <v>0</v>
      </c>
      <c r="AB34" s="69">
        <f t="shared" si="98"/>
        <v>0</v>
      </c>
      <c r="AC34" s="73" t="str">
        <f t="shared" si="3"/>
        <v>-</v>
      </c>
      <c r="AD34" s="74" t="str">
        <f t="shared" si="45"/>
        <v>-</v>
      </c>
      <c r="AE34" s="253" t="str">
        <f t="shared" si="46"/>
        <v>-</v>
      </c>
      <c r="AF34" s="76" t="str">
        <f t="shared" si="47"/>
        <v>-</v>
      </c>
      <c r="AG34" s="69">
        <f t="shared" si="99"/>
        <v>0</v>
      </c>
      <c r="AH34" s="69">
        <f t="shared" si="99"/>
        <v>0</v>
      </c>
      <c r="AI34" s="69">
        <f t="shared" si="99"/>
        <v>0</v>
      </c>
      <c r="AJ34" s="69">
        <f t="shared" si="99"/>
        <v>0</v>
      </c>
      <c r="AK34" s="69">
        <f t="shared" si="99"/>
        <v>0</v>
      </c>
      <c r="AL34" s="69">
        <f t="shared" si="99"/>
        <v>0</v>
      </c>
      <c r="AM34" s="69">
        <f t="shared" si="99"/>
        <v>0</v>
      </c>
      <c r="AN34" s="69">
        <f t="shared" si="99"/>
        <v>0</v>
      </c>
      <c r="AO34" s="69">
        <f t="shared" si="99"/>
        <v>0</v>
      </c>
      <c r="AP34" s="69">
        <f t="shared" si="99"/>
        <v>0</v>
      </c>
      <c r="AQ34" s="69">
        <f t="shared" si="99"/>
        <v>0</v>
      </c>
      <c r="AR34" s="73" t="str">
        <f t="shared" si="5"/>
        <v>-</v>
      </c>
      <c r="AS34" s="74" t="str">
        <f t="shared" si="48"/>
        <v>-</v>
      </c>
      <c r="AT34" s="253" t="str">
        <f t="shared" si="49"/>
        <v>-</v>
      </c>
      <c r="AU34" s="76" t="str">
        <f t="shared" si="50"/>
        <v>-</v>
      </c>
      <c r="AV34" s="69">
        <f t="shared" si="100"/>
        <v>0</v>
      </c>
      <c r="AW34" s="69">
        <f t="shared" si="100"/>
        <v>0</v>
      </c>
      <c r="AX34" s="69">
        <f t="shared" si="100"/>
        <v>0</v>
      </c>
      <c r="AY34" s="69">
        <f t="shared" si="100"/>
        <v>0</v>
      </c>
      <c r="AZ34" s="69">
        <f t="shared" si="100"/>
        <v>0</v>
      </c>
      <c r="BA34" s="69">
        <f t="shared" si="100"/>
        <v>0</v>
      </c>
      <c r="BB34" s="69">
        <f t="shared" si="100"/>
        <v>0</v>
      </c>
      <c r="BC34" s="69">
        <f t="shared" si="100"/>
        <v>0</v>
      </c>
      <c r="BD34" s="69">
        <f t="shared" si="100"/>
        <v>0</v>
      </c>
      <c r="BE34" s="69">
        <f t="shared" si="100"/>
        <v>0</v>
      </c>
      <c r="BF34" s="69">
        <f t="shared" si="100"/>
        <v>0</v>
      </c>
      <c r="BG34" s="73" t="str">
        <f t="shared" si="7"/>
        <v>-</v>
      </c>
      <c r="BH34" s="74" t="str">
        <f t="shared" si="51"/>
        <v>-</v>
      </c>
      <c r="BI34" s="253" t="str">
        <f t="shared" si="52"/>
        <v>-</v>
      </c>
      <c r="BJ34" s="76" t="str">
        <f t="shared" si="53"/>
        <v>-</v>
      </c>
      <c r="BK34" s="69">
        <f t="shared" si="101"/>
        <v>0</v>
      </c>
      <c r="BL34" s="69">
        <f t="shared" si="101"/>
        <v>0</v>
      </c>
      <c r="BM34" s="69">
        <f t="shared" si="101"/>
        <v>0</v>
      </c>
      <c r="BN34" s="69">
        <f t="shared" si="101"/>
        <v>0</v>
      </c>
      <c r="BO34" s="69">
        <f t="shared" si="101"/>
        <v>0</v>
      </c>
      <c r="BP34" s="69">
        <f t="shared" si="101"/>
        <v>0</v>
      </c>
      <c r="BQ34" s="69">
        <f t="shared" si="101"/>
        <v>0</v>
      </c>
      <c r="BR34" s="69">
        <f t="shared" si="101"/>
        <v>0</v>
      </c>
      <c r="BS34" s="69">
        <f t="shared" si="101"/>
        <v>0</v>
      </c>
      <c r="BT34" s="69">
        <f t="shared" si="101"/>
        <v>0</v>
      </c>
      <c r="BU34" s="69">
        <f t="shared" si="101"/>
        <v>0</v>
      </c>
      <c r="BV34" s="73" t="str">
        <f t="shared" si="9"/>
        <v>-</v>
      </c>
      <c r="BW34" s="74" t="str">
        <f t="shared" si="54"/>
        <v>-</v>
      </c>
      <c r="BX34" s="253" t="str">
        <f t="shared" si="55"/>
        <v>-</v>
      </c>
      <c r="BY34" s="76" t="str">
        <f t="shared" si="56"/>
        <v>-</v>
      </c>
      <c r="BZ34" s="69">
        <f t="shared" si="102"/>
        <v>0</v>
      </c>
      <c r="CA34" s="69">
        <f t="shared" si="102"/>
        <v>0</v>
      </c>
      <c r="CB34" s="69">
        <f t="shared" si="102"/>
        <v>0</v>
      </c>
      <c r="CC34" s="69">
        <f t="shared" si="102"/>
        <v>0</v>
      </c>
      <c r="CD34" s="69">
        <f t="shared" si="102"/>
        <v>0</v>
      </c>
      <c r="CE34" s="69">
        <f t="shared" si="102"/>
        <v>0</v>
      </c>
      <c r="CF34" s="69">
        <f t="shared" si="102"/>
        <v>0</v>
      </c>
      <c r="CG34" s="69">
        <f t="shared" si="102"/>
        <v>0</v>
      </c>
      <c r="CH34" s="69">
        <f t="shared" si="102"/>
        <v>0</v>
      </c>
      <c r="CI34" s="69">
        <f t="shared" si="102"/>
        <v>0</v>
      </c>
      <c r="CJ34" s="69">
        <f t="shared" si="102"/>
        <v>0</v>
      </c>
      <c r="CK34" s="73" t="str">
        <f t="shared" si="11"/>
        <v>-</v>
      </c>
      <c r="CL34" s="74" t="str">
        <f t="shared" si="57"/>
        <v>-</v>
      </c>
      <c r="CM34" s="253" t="str">
        <f t="shared" si="58"/>
        <v>-</v>
      </c>
      <c r="CN34" s="76" t="str">
        <f t="shared" si="59"/>
        <v>-</v>
      </c>
      <c r="CO34" s="69">
        <f t="shared" si="103"/>
        <v>0</v>
      </c>
      <c r="CP34" s="69">
        <f t="shared" si="103"/>
        <v>0</v>
      </c>
      <c r="CQ34" s="69">
        <f t="shared" si="103"/>
        <v>0</v>
      </c>
      <c r="CR34" s="69">
        <f t="shared" si="103"/>
        <v>0</v>
      </c>
      <c r="CS34" s="69">
        <f t="shared" si="103"/>
        <v>0</v>
      </c>
      <c r="CT34" s="69">
        <f t="shared" si="103"/>
        <v>0</v>
      </c>
      <c r="CU34" s="69">
        <f t="shared" si="103"/>
        <v>0</v>
      </c>
      <c r="CV34" s="69">
        <f t="shared" si="103"/>
        <v>0</v>
      </c>
      <c r="CW34" s="69">
        <f t="shared" si="103"/>
        <v>0</v>
      </c>
      <c r="CX34" s="69">
        <f t="shared" si="103"/>
        <v>0</v>
      </c>
      <c r="CY34" s="69">
        <f t="shared" si="103"/>
        <v>0</v>
      </c>
      <c r="CZ34" s="73" t="str">
        <f t="shared" si="13"/>
        <v>-</v>
      </c>
      <c r="DA34" s="74" t="str">
        <f t="shared" si="60"/>
        <v>-</v>
      </c>
      <c r="DB34" s="253" t="str">
        <f t="shared" si="61"/>
        <v>-</v>
      </c>
      <c r="DC34" s="76" t="str">
        <f t="shared" si="62"/>
        <v>-</v>
      </c>
      <c r="DD34" s="69">
        <f t="shared" si="104"/>
        <v>0</v>
      </c>
      <c r="DE34" s="69">
        <f t="shared" si="104"/>
        <v>0</v>
      </c>
      <c r="DF34" s="69">
        <f t="shared" si="104"/>
        <v>0</v>
      </c>
      <c r="DG34" s="69">
        <f t="shared" si="104"/>
        <v>0</v>
      </c>
      <c r="DH34" s="69">
        <f t="shared" si="104"/>
        <v>0</v>
      </c>
      <c r="DI34" s="69">
        <f t="shared" si="104"/>
        <v>0</v>
      </c>
      <c r="DJ34" s="69">
        <f t="shared" si="104"/>
        <v>0</v>
      </c>
      <c r="DK34" s="69">
        <f t="shared" si="104"/>
        <v>0</v>
      </c>
      <c r="DL34" s="69">
        <f t="shared" si="104"/>
        <v>0</v>
      </c>
      <c r="DM34" s="69">
        <f t="shared" si="104"/>
        <v>0</v>
      </c>
      <c r="DN34" s="69">
        <f t="shared" si="104"/>
        <v>0</v>
      </c>
      <c r="DO34" s="73" t="str">
        <f t="shared" si="15"/>
        <v>-</v>
      </c>
      <c r="DP34" s="74" t="str">
        <f t="shared" si="63"/>
        <v>-</v>
      </c>
      <c r="DQ34" s="253" t="str">
        <f t="shared" si="64"/>
        <v>-</v>
      </c>
      <c r="DR34" s="76" t="str">
        <f t="shared" si="65"/>
        <v>-</v>
      </c>
      <c r="DS34" s="69">
        <f t="shared" si="105"/>
        <v>0</v>
      </c>
      <c r="DT34" s="69">
        <f t="shared" si="105"/>
        <v>0</v>
      </c>
      <c r="DU34" s="69">
        <f t="shared" si="105"/>
        <v>0</v>
      </c>
      <c r="DV34" s="69">
        <f t="shared" si="105"/>
        <v>0</v>
      </c>
      <c r="DW34" s="69">
        <f t="shared" si="105"/>
        <v>0</v>
      </c>
      <c r="DX34" s="69">
        <f t="shared" si="105"/>
        <v>0</v>
      </c>
      <c r="DY34" s="69">
        <f t="shared" si="105"/>
        <v>0</v>
      </c>
      <c r="DZ34" s="69">
        <f t="shared" si="105"/>
        <v>0</v>
      </c>
      <c r="EA34" s="69">
        <f t="shared" si="105"/>
        <v>0</v>
      </c>
      <c r="EB34" s="69">
        <f t="shared" si="105"/>
        <v>0</v>
      </c>
      <c r="EC34" s="69">
        <f t="shared" si="105"/>
        <v>0</v>
      </c>
      <c r="ED34" s="73" t="str">
        <f t="shared" si="17"/>
        <v>-</v>
      </c>
      <c r="EE34" s="74" t="str">
        <f t="shared" si="66"/>
        <v>-</v>
      </c>
      <c r="EF34" s="253" t="str">
        <f t="shared" si="67"/>
        <v>-</v>
      </c>
      <c r="EG34" s="76" t="str">
        <f t="shared" si="68"/>
        <v>-</v>
      </c>
      <c r="EH34" s="69">
        <f t="shared" si="106"/>
        <v>0</v>
      </c>
      <c r="EI34" s="69">
        <f t="shared" si="106"/>
        <v>0</v>
      </c>
      <c r="EJ34" s="69">
        <f t="shared" si="106"/>
        <v>0</v>
      </c>
      <c r="EK34" s="69">
        <f t="shared" si="106"/>
        <v>0</v>
      </c>
      <c r="EL34" s="69">
        <f t="shared" si="106"/>
        <v>0</v>
      </c>
      <c r="EM34" s="69">
        <f t="shared" si="106"/>
        <v>0</v>
      </c>
      <c r="EN34" s="69">
        <f t="shared" si="106"/>
        <v>0</v>
      </c>
      <c r="EO34" s="69">
        <f t="shared" si="106"/>
        <v>0</v>
      </c>
      <c r="EP34" s="69">
        <f t="shared" si="106"/>
        <v>0</v>
      </c>
      <c r="EQ34" s="69">
        <f t="shared" si="106"/>
        <v>0</v>
      </c>
      <c r="ER34" s="69">
        <f t="shared" si="106"/>
        <v>0</v>
      </c>
      <c r="ES34" s="73" t="str">
        <f t="shared" si="19"/>
        <v>-</v>
      </c>
      <c r="ET34" s="74" t="str">
        <f t="shared" si="69"/>
        <v>-</v>
      </c>
      <c r="EU34" s="253" t="str">
        <f t="shared" si="70"/>
        <v>-</v>
      </c>
      <c r="EV34" s="76" t="str">
        <f t="shared" si="71"/>
        <v>-</v>
      </c>
      <c r="EW34" s="69">
        <f t="shared" si="107"/>
        <v>0</v>
      </c>
      <c r="EX34" s="69">
        <f t="shared" si="107"/>
        <v>0</v>
      </c>
      <c r="EY34" s="69">
        <f t="shared" si="107"/>
        <v>0</v>
      </c>
      <c r="EZ34" s="69">
        <f t="shared" si="107"/>
        <v>0</v>
      </c>
      <c r="FA34" s="69">
        <f t="shared" si="107"/>
        <v>0</v>
      </c>
      <c r="FB34" s="69">
        <f t="shared" si="107"/>
        <v>0</v>
      </c>
      <c r="FC34" s="69">
        <f t="shared" si="107"/>
        <v>0</v>
      </c>
      <c r="FD34" s="69">
        <f t="shared" si="107"/>
        <v>0</v>
      </c>
      <c r="FE34" s="69">
        <f t="shared" si="107"/>
        <v>0</v>
      </c>
      <c r="FF34" s="69">
        <f t="shared" si="107"/>
        <v>0</v>
      </c>
      <c r="FG34" s="69">
        <f t="shared" si="107"/>
        <v>0</v>
      </c>
      <c r="FH34" s="73" t="str">
        <f t="shared" si="21"/>
        <v>-</v>
      </c>
      <c r="FI34" s="74" t="str">
        <f t="shared" si="72"/>
        <v>-</v>
      </c>
      <c r="FJ34" s="253" t="str">
        <f t="shared" si="73"/>
        <v>-</v>
      </c>
      <c r="FK34" s="76" t="str">
        <f t="shared" si="74"/>
        <v>-</v>
      </c>
      <c r="FL34" s="69">
        <f t="shared" si="108"/>
        <v>0</v>
      </c>
      <c r="FM34" s="69">
        <f t="shared" si="108"/>
        <v>0</v>
      </c>
      <c r="FN34" s="69">
        <f t="shared" si="108"/>
        <v>0</v>
      </c>
      <c r="FO34" s="69">
        <f t="shared" si="108"/>
        <v>0</v>
      </c>
      <c r="FP34" s="69">
        <f t="shared" si="108"/>
        <v>0</v>
      </c>
      <c r="FQ34" s="69">
        <f t="shared" si="108"/>
        <v>0</v>
      </c>
      <c r="FR34" s="69">
        <f t="shared" si="108"/>
        <v>0</v>
      </c>
      <c r="FS34" s="69">
        <f t="shared" si="108"/>
        <v>0</v>
      </c>
      <c r="FT34" s="69">
        <f t="shared" si="108"/>
        <v>0</v>
      </c>
      <c r="FU34" s="69">
        <f t="shared" si="108"/>
        <v>0</v>
      </c>
      <c r="FV34" s="69">
        <f t="shared" si="108"/>
        <v>0</v>
      </c>
      <c r="FW34" s="73" t="str">
        <f t="shared" si="23"/>
        <v>-</v>
      </c>
      <c r="FX34" s="74" t="str">
        <f t="shared" si="75"/>
        <v>-</v>
      </c>
      <c r="FY34" s="253" t="str">
        <f t="shared" si="76"/>
        <v>-</v>
      </c>
      <c r="FZ34" s="76" t="str">
        <f t="shared" si="77"/>
        <v>-</v>
      </c>
      <c r="GA34" s="82">
        <f t="shared" si="96"/>
        <v>0</v>
      </c>
      <c r="GB34" s="82">
        <f t="shared" si="96"/>
        <v>0</v>
      </c>
      <c r="GC34" s="82">
        <f t="shared" si="96"/>
        <v>0</v>
      </c>
      <c r="GD34" s="82">
        <f t="shared" si="96"/>
        <v>0</v>
      </c>
      <c r="GE34" s="82">
        <f t="shared" si="96"/>
        <v>0</v>
      </c>
      <c r="GF34" s="82">
        <f t="shared" si="96"/>
        <v>0</v>
      </c>
      <c r="GG34" s="82">
        <f t="shared" si="96"/>
        <v>0</v>
      </c>
      <c r="GH34" s="82">
        <f t="shared" si="96"/>
        <v>0</v>
      </c>
      <c r="GI34" s="82">
        <f t="shared" si="96"/>
        <v>1</v>
      </c>
      <c r="GJ34" s="82">
        <f t="shared" si="96"/>
        <v>2</v>
      </c>
      <c r="GK34" s="82">
        <f t="shared" si="96"/>
        <v>2</v>
      </c>
      <c r="GL34" s="83">
        <f t="shared" si="39"/>
        <v>80</v>
      </c>
      <c r="GM34" s="74">
        <f t="shared" si="78"/>
        <v>3</v>
      </c>
      <c r="GN34" s="253">
        <f t="shared" si="79"/>
        <v>3.0339999999999998</v>
      </c>
      <c r="GO34" s="76">
        <f t="shared" si="80"/>
        <v>3</v>
      </c>
      <c r="GP34" s="77">
        <f t="shared" ca="1" si="81"/>
        <v>5</v>
      </c>
      <c r="GQ34" s="77">
        <f t="shared" ca="1" si="95"/>
        <v>0</v>
      </c>
      <c r="GR34" s="77">
        <f t="shared" ca="1" si="95"/>
        <v>0</v>
      </c>
      <c r="GS34" s="77">
        <f t="shared" ca="1" si="95"/>
        <v>0</v>
      </c>
      <c r="GT34" s="77">
        <f t="shared" ca="1" si="95"/>
        <v>0</v>
      </c>
      <c r="GU34" s="77">
        <f t="shared" ca="1" si="95"/>
        <v>0</v>
      </c>
      <c r="GV34" s="77">
        <f t="shared" ca="1" si="95"/>
        <v>0</v>
      </c>
      <c r="GW34" s="77">
        <f t="shared" ca="1" si="95"/>
        <v>0</v>
      </c>
      <c r="GX34" s="77">
        <f t="shared" ca="1" si="95"/>
        <v>0</v>
      </c>
      <c r="GY34" s="77">
        <f t="shared" ca="1" si="95"/>
        <v>0</v>
      </c>
      <c r="GZ34" s="77">
        <f t="shared" ca="1" si="95"/>
        <v>0</v>
      </c>
      <c r="HA34" s="77">
        <f t="shared" ca="1" si="95"/>
        <v>0</v>
      </c>
      <c r="HB34" s="78">
        <f t="shared" si="82"/>
        <v>5</v>
      </c>
    </row>
    <row r="35" spans="1:210">
      <c r="A35" s="70" t="s">
        <v>50</v>
      </c>
      <c r="B35" s="39" t="str">
        <f>IF(【M】エリア!$E30&lt;&gt;"",【M】エリア!$E30,"")</f>
        <v>はたや記念館 ゆめおーれ勝山 エリア</v>
      </c>
      <c r="C35" s="69">
        <f t="shared" ref="C35:M44" si="109">IF($B35="", "",
COUNTIFS(
    INDEX(rawデータ範囲, , MATCH($A35,表頭範囲, 0)), $B35,
    INDEX(rawデータ範囲, , MATCH($M$1,表頭範囲, 0)),C$2,
    INDEX(rawデータ範囲, , MATCH($N$3,表頭範囲, 0)),C$3
)
)</f>
        <v>0</v>
      </c>
      <c r="D35" s="69">
        <f t="shared" si="109"/>
        <v>0</v>
      </c>
      <c r="E35" s="69">
        <f t="shared" si="109"/>
        <v>0</v>
      </c>
      <c r="F35" s="69">
        <f t="shared" si="109"/>
        <v>1</v>
      </c>
      <c r="G35" s="69">
        <f t="shared" si="109"/>
        <v>0</v>
      </c>
      <c r="H35" s="69">
        <f t="shared" si="109"/>
        <v>0</v>
      </c>
      <c r="I35" s="69">
        <f t="shared" si="109"/>
        <v>0</v>
      </c>
      <c r="J35" s="69">
        <f t="shared" si="109"/>
        <v>0</v>
      </c>
      <c r="K35" s="69">
        <f t="shared" si="109"/>
        <v>0</v>
      </c>
      <c r="L35" s="69">
        <f t="shared" si="109"/>
        <v>0</v>
      </c>
      <c r="M35" s="69">
        <f t="shared" si="109"/>
        <v>0</v>
      </c>
      <c r="N35" s="73">
        <f t="shared" si="1"/>
        <v>-100</v>
      </c>
      <c r="O35" s="74">
        <f t="shared" si="42"/>
        <v>79</v>
      </c>
      <c r="P35" s="253">
        <f t="shared" si="43"/>
        <v>79.034999999999997</v>
      </c>
      <c r="Q35" s="76">
        <f t="shared" si="44"/>
        <v>79</v>
      </c>
      <c r="R35" s="69">
        <f t="shared" ref="R35:AB44" si="110">IF($B35="", "",
COUNTIFS(
    INDEX(rawデータ範囲, , MATCH($A35,表頭範囲, 0)), $B35,
    INDEX(rawデータ範囲, , MATCH($M$1,表頭範囲, 0)),R$2,
    INDEX(rawデータ範囲, , MATCH($N$3,表頭範囲, 0)),R$3
)
)</f>
        <v>0</v>
      </c>
      <c r="S35" s="69">
        <f t="shared" si="110"/>
        <v>0</v>
      </c>
      <c r="T35" s="69">
        <f t="shared" si="110"/>
        <v>0</v>
      </c>
      <c r="U35" s="69">
        <f t="shared" si="110"/>
        <v>0</v>
      </c>
      <c r="V35" s="69">
        <f t="shared" si="110"/>
        <v>0</v>
      </c>
      <c r="W35" s="69">
        <f t="shared" si="110"/>
        <v>0</v>
      </c>
      <c r="X35" s="69">
        <f t="shared" si="110"/>
        <v>0</v>
      </c>
      <c r="Y35" s="69">
        <f t="shared" si="110"/>
        <v>0</v>
      </c>
      <c r="Z35" s="69">
        <f t="shared" si="110"/>
        <v>0</v>
      </c>
      <c r="AA35" s="69">
        <f t="shared" si="110"/>
        <v>0</v>
      </c>
      <c r="AB35" s="69">
        <f t="shared" si="110"/>
        <v>0</v>
      </c>
      <c r="AC35" s="73" t="str">
        <f t="shared" si="3"/>
        <v>-</v>
      </c>
      <c r="AD35" s="74" t="str">
        <f t="shared" si="45"/>
        <v>-</v>
      </c>
      <c r="AE35" s="253" t="str">
        <f t="shared" si="46"/>
        <v>-</v>
      </c>
      <c r="AF35" s="76" t="str">
        <f t="shared" si="47"/>
        <v>-</v>
      </c>
      <c r="AG35" s="69">
        <f t="shared" ref="AG35:AQ44" si="111">IF($B35="", "",
COUNTIFS(
    INDEX(rawデータ範囲, , MATCH($A35,表頭範囲, 0)), $B35,
    INDEX(rawデータ範囲, , MATCH($M$1,表頭範囲, 0)),AG$2,
    INDEX(rawデータ範囲, , MATCH($N$3,表頭範囲, 0)),AG$3
)
)</f>
        <v>0</v>
      </c>
      <c r="AH35" s="69">
        <f t="shared" si="111"/>
        <v>0</v>
      </c>
      <c r="AI35" s="69">
        <f t="shared" si="111"/>
        <v>0</v>
      </c>
      <c r="AJ35" s="69">
        <f t="shared" si="111"/>
        <v>0</v>
      </c>
      <c r="AK35" s="69">
        <f t="shared" si="111"/>
        <v>0</v>
      </c>
      <c r="AL35" s="69">
        <f t="shared" si="111"/>
        <v>0</v>
      </c>
      <c r="AM35" s="69">
        <f t="shared" si="111"/>
        <v>0</v>
      </c>
      <c r="AN35" s="69">
        <f t="shared" si="111"/>
        <v>0</v>
      </c>
      <c r="AO35" s="69">
        <f t="shared" si="111"/>
        <v>0</v>
      </c>
      <c r="AP35" s="69">
        <f t="shared" si="111"/>
        <v>0</v>
      </c>
      <c r="AQ35" s="69">
        <f t="shared" si="111"/>
        <v>0</v>
      </c>
      <c r="AR35" s="73" t="str">
        <f t="shared" si="5"/>
        <v>-</v>
      </c>
      <c r="AS35" s="74" t="str">
        <f t="shared" si="48"/>
        <v>-</v>
      </c>
      <c r="AT35" s="253" t="str">
        <f t="shared" si="49"/>
        <v>-</v>
      </c>
      <c r="AU35" s="76" t="str">
        <f t="shared" si="50"/>
        <v>-</v>
      </c>
      <c r="AV35" s="69">
        <f t="shared" ref="AV35:BF44" si="112">IF($B35="", "",
COUNTIFS(
    INDEX(rawデータ範囲, , MATCH($A35,表頭範囲, 0)), $B35,
    INDEX(rawデータ範囲, , MATCH($M$1,表頭範囲, 0)),AV$2,
    INDEX(rawデータ範囲, , MATCH($N$3,表頭範囲, 0)),AV$3
)
)</f>
        <v>0</v>
      </c>
      <c r="AW35" s="69">
        <f t="shared" si="112"/>
        <v>0</v>
      </c>
      <c r="AX35" s="69">
        <f t="shared" si="112"/>
        <v>0</v>
      </c>
      <c r="AY35" s="69">
        <f t="shared" si="112"/>
        <v>0</v>
      </c>
      <c r="AZ35" s="69">
        <f t="shared" si="112"/>
        <v>0</v>
      </c>
      <c r="BA35" s="69">
        <f t="shared" si="112"/>
        <v>0</v>
      </c>
      <c r="BB35" s="69">
        <f t="shared" si="112"/>
        <v>0</v>
      </c>
      <c r="BC35" s="69">
        <f t="shared" si="112"/>
        <v>0</v>
      </c>
      <c r="BD35" s="69">
        <f t="shared" si="112"/>
        <v>0</v>
      </c>
      <c r="BE35" s="69">
        <f t="shared" si="112"/>
        <v>0</v>
      </c>
      <c r="BF35" s="69">
        <f t="shared" si="112"/>
        <v>0</v>
      </c>
      <c r="BG35" s="73" t="str">
        <f t="shared" si="7"/>
        <v>-</v>
      </c>
      <c r="BH35" s="74" t="str">
        <f t="shared" si="51"/>
        <v>-</v>
      </c>
      <c r="BI35" s="253" t="str">
        <f t="shared" si="52"/>
        <v>-</v>
      </c>
      <c r="BJ35" s="76" t="str">
        <f t="shared" si="53"/>
        <v>-</v>
      </c>
      <c r="BK35" s="69">
        <f t="shared" ref="BK35:BU44" si="113">IF($B35="", "",
COUNTIFS(
    INDEX(rawデータ範囲, , MATCH($A35,表頭範囲, 0)), $B35,
    INDEX(rawデータ範囲, , MATCH($M$1,表頭範囲, 0)),BK$2,
    INDEX(rawデータ範囲, , MATCH($N$3,表頭範囲, 0)),BK$3
)
)</f>
        <v>0</v>
      </c>
      <c r="BL35" s="69">
        <f t="shared" si="113"/>
        <v>0</v>
      </c>
      <c r="BM35" s="69">
        <f t="shared" si="113"/>
        <v>0</v>
      </c>
      <c r="BN35" s="69">
        <f t="shared" si="113"/>
        <v>0</v>
      </c>
      <c r="BO35" s="69">
        <f t="shared" si="113"/>
        <v>0</v>
      </c>
      <c r="BP35" s="69">
        <f t="shared" si="113"/>
        <v>0</v>
      </c>
      <c r="BQ35" s="69">
        <f t="shared" si="113"/>
        <v>0</v>
      </c>
      <c r="BR35" s="69">
        <f t="shared" si="113"/>
        <v>0</v>
      </c>
      <c r="BS35" s="69">
        <f t="shared" si="113"/>
        <v>0</v>
      </c>
      <c r="BT35" s="69">
        <f t="shared" si="113"/>
        <v>0</v>
      </c>
      <c r="BU35" s="69">
        <f t="shared" si="113"/>
        <v>0</v>
      </c>
      <c r="BV35" s="73" t="str">
        <f t="shared" si="9"/>
        <v>-</v>
      </c>
      <c r="BW35" s="74" t="str">
        <f t="shared" si="54"/>
        <v>-</v>
      </c>
      <c r="BX35" s="253" t="str">
        <f t="shared" si="55"/>
        <v>-</v>
      </c>
      <c r="BY35" s="76" t="str">
        <f t="shared" si="56"/>
        <v>-</v>
      </c>
      <c r="BZ35" s="69">
        <f t="shared" ref="BZ35:CJ44" si="114">IF($B35="", "",
COUNTIFS(
    INDEX(rawデータ範囲, , MATCH($A35,表頭範囲, 0)), $B35,
    INDEX(rawデータ範囲, , MATCH($M$1,表頭範囲, 0)),BZ$2,
    INDEX(rawデータ範囲, , MATCH($N$3,表頭範囲, 0)),BZ$3
)
)</f>
        <v>0</v>
      </c>
      <c r="CA35" s="69">
        <f t="shared" si="114"/>
        <v>0</v>
      </c>
      <c r="CB35" s="69">
        <f t="shared" si="114"/>
        <v>0</v>
      </c>
      <c r="CC35" s="69">
        <f t="shared" si="114"/>
        <v>0</v>
      </c>
      <c r="CD35" s="69">
        <f t="shared" si="114"/>
        <v>0</v>
      </c>
      <c r="CE35" s="69">
        <f t="shared" si="114"/>
        <v>0</v>
      </c>
      <c r="CF35" s="69">
        <f t="shared" si="114"/>
        <v>0</v>
      </c>
      <c r="CG35" s="69">
        <f t="shared" si="114"/>
        <v>0</v>
      </c>
      <c r="CH35" s="69">
        <f t="shared" si="114"/>
        <v>0</v>
      </c>
      <c r="CI35" s="69">
        <f t="shared" si="114"/>
        <v>0</v>
      </c>
      <c r="CJ35" s="69">
        <f t="shared" si="114"/>
        <v>0</v>
      </c>
      <c r="CK35" s="73" t="str">
        <f t="shared" si="11"/>
        <v>-</v>
      </c>
      <c r="CL35" s="74" t="str">
        <f t="shared" si="57"/>
        <v>-</v>
      </c>
      <c r="CM35" s="253" t="str">
        <f t="shared" si="58"/>
        <v>-</v>
      </c>
      <c r="CN35" s="76" t="str">
        <f t="shared" si="59"/>
        <v>-</v>
      </c>
      <c r="CO35" s="69">
        <f t="shared" ref="CO35:CY44" si="115">IF($B35="", "",
COUNTIFS(
    INDEX(rawデータ範囲, , MATCH($A35,表頭範囲, 0)), $B35,
    INDEX(rawデータ範囲, , MATCH($M$1,表頭範囲, 0)),CO$2,
    INDEX(rawデータ範囲, , MATCH($N$3,表頭範囲, 0)),CO$3
)
)</f>
        <v>0</v>
      </c>
      <c r="CP35" s="69">
        <f t="shared" si="115"/>
        <v>0</v>
      </c>
      <c r="CQ35" s="69">
        <f t="shared" si="115"/>
        <v>0</v>
      </c>
      <c r="CR35" s="69">
        <f t="shared" si="115"/>
        <v>0</v>
      </c>
      <c r="CS35" s="69">
        <f t="shared" si="115"/>
        <v>0</v>
      </c>
      <c r="CT35" s="69">
        <f t="shared" si="115"/>
        <v>0</v>
      </c>
      <c r="CU35" s="69">
        <f t="shared" si="115"/>
        <v>0</v>
      </c>
      <c r="CV35" s="69">
        <f t="shared" si="115"/>
        <v>0</v>
      </c>
      <c r="CW35" s="69">
        <f t="shared" si="115"/>
        <v>0</v>
      </c>
      <c r="CX35" s="69">
        <f t="shared" si="115"/>
        <v>0</v>
      </c>
      <c r="CY35" s="69">
        <f t="shared" si="115"/>
        <v>0</v>
      </c>
      <c r="CZ35" s="73" t="str">
        <f t="shared" si="13"/>
        <v>-</v>
      </c>
      <c r="DA35" s="74" t="str">
        <f t="shared" si="60"/>
        <v>-</v>
      </c>
      <c r="DB35" s="253" t="str">
        <f t="shared" si="61"/>
        <v>-</v>
      </c>
      <c r="DC35" s="76" t="str">
        <f t="shared" si="62"/>
        <v>-</v>
      </c>
      <c r="DD35" s="69">
        <f t="shared" ref="DD35:DN44" si="116">IF($B35="", "",
COUNTIFS(
    INDEX(rawデータ範囲, , MATCH($A35,表頭範囲, 0)), $B35,
    INDEX(rawデータ範囲, , MATCH($M$1,表頭範囲, 0)),DD$2,
    INDEX(rawデータ範囲, , MATCH($N$3,表頭範囲, 0)),DD$3
)
)</f>
        <v>0</v>
      </c>
      <c r="DE35" s="69">
        <f t="shared" si="116"/>
        <v>0</v>
      </c>
      <c r="DF35" s="69">
        <f t="shared" si="116"/>
        <v>0</v>
      </c>
      <c r="DG35" s="69">
        <f t="shared" si="116"/>
        <v>0</v>
      </c>
      <c r="DH35" s="69">
        <f t="shared" si="116"/>
        <v>0</v>
      </c>
      <c r="DI35" s="69">
        <f t="shared" si="116"/>
        <v>0</v>
      </c>
      <c r="DJ35" s="69">
        <f t="shared" si="116"/>
        <v>0</v>
      </c>
      <c r="DK35" s="69">
        <f t="shared" si="116"/>
        <v>0</v>
      </c>
      <c r="DL35" s="69">
        <f t="shared" si="116"/>
        <v>0</v>
      </c>
      <c r="DM35" s="69">
        <f t="shared" si="116"/>
        <v>0</v>
      </c>
      <c r="DN35" s="69">
        <f t="shared" si="116"/>
        <v>0</v>
      </c>
      <c r="DO35" s="73" t="str">
        <f t="shared" si="15"/>
        <v>-</v>
      </c>
      <c r="DP35" s="74" t="str">
        <f t="shared" si="63"/>
        <v>-</v>
      </c>
      <c r="DQ35" s="253" t="str">
        <f t="shared" si="64"/>
        <v>-</v>
      </c>
      <c r="DR35" s="76" t="str">
        <f t="shared" si="65"/>
        <v>-</v>
      </c>
      <c r="DS35" s="69">
        <f t="shared" ref="DS35:EC44" si="117">IF($B35="", "",
COUNTIFS(
    INDEX(rawデータ範囲, , MATCH($A35,表頭範囲, 0)), $B35,
    INDEX(rawデータ範囲, , MATCH($M$1,表頭範囲, 0)),DS$2,
    INDEX(rawデータ範囲, , MATCH($N$3,表頭範囲, 0)),DS$3
)
)</f>
        <v>0</v>
      </c>
      <c r="DT35" s="69">
        <f t="shared" si="117"/>
        <v>0</v>
      </c>
      <c r="DU35" s="69">
        <f t="shared" si="117"/>
        <v>0</v>
      </c>
      <c r="DV35" s="69">
        <f t="shared" si="117"/>
        <v>0</v>
      </c>
      <c r="DW35" s="69">
        <f t="shared" si="117"/>
        <v>0</v>
      </c>
      <c r="DX35" s="69">
        <f t="shared" si="117"/>
        <v>0</v>
      </c>
      <c r="DY35" s="69">
        <f t="shared" si="117"/>
        <v>0</v>
      </c>
      <c r="DZ35" s="69">
        <f t="shared" si="117"/>
        <v>0</v>
      </c>
      <c r="EA35" s="69">
        <f t="shared" si="117"/>
        <v>0</v>
      </c>
      <c r="EB35" s="69">
        <f t="shared" si="117"/>
        <v>0</v>
      </c>
      <c r="EC35" s="69">
        <f t="shared" si="117"/>
        <v>0</v>
      </c>
      <c r="ED35" s="73" t="str">
        <f t="shared" si="17"/>
        <v>-</v>
      </c>
      <c r="EE35" s="74" t="str">
        <f t="shared" si="66"/>
        <v>-</v>
      </c>
      <c r="EF35" s="253" t="str">
        <f t="shared" si="67"/>
        <v>-</v>
      </c>
      <c r="EG35" s="76" t="str">
        <f t="shared" si="68"/>
        <v>-</v>
      </c>
      <c r="EH35" s="69">
        <f t="shared" ref="EH35:ER44" si="118">IF($B35="", "",
COUNTIFS(
    INDEX(rawデータ範囲, , MATCH($A35,表頭範囲, 0)), $B35,
    INDEX(rawデータ範囲, , MATCH($M$1,表頭範囲, 0)),EH$2,
    INDEX(rawデータ範囲, , MATCH($N$3,表頭範囲, 0)),EH$3
)
)</f>
        <v>0</v>
      </c>
      <c r="EI35" s="69">
        <f t="shared" si="118"/>
        <v>0</v>
      </c>
      <c r="EJ35" s="69">
        <f t="shared" si="118"/>
        <v>0</v>
      </c>
      <c r="EK35" s="69">
        <f t="shared" si="118"/>
        <v>0</v>
      </c>
      <c r="EL35" s="69">
        <f t="shared" si="118"/>
        <v>0</v>
      </c>
      <c r="EM35" s="69">
        <f t="shared" si="118"/>
        <v>0</v>
      </c>
      <c r="EN35" s="69">
        <f t="shared" si="118"/>
        <v>0</v>
      </c>
      <c r="EO35" s="69">
        <f t="shared" si="118"/>
        <v>0</v>
      </c>
      <c r="EP35" s="69">
        <f t="shared" si="118"/>
        <v>0</v>
      </c>
      <c r="EQ35" s="69">
        <f t="shared" si="118"/>
        <v>0</v>
      </c>
      <c r="ER35" s="69">
        <f t="shared" si="118"/>
        <v>0</v>
      </c>
      <c r="ES35" s="73" t="str">
        <f t="shared" si="19"/>
        <v>-</v>
      </c>
      <c r="ET35" s="74" t="str">
        <f t="shared" si="69"/>
        <v>-</v>
      </c>
      <c r="EU35" s="253" t="str">
        <f t="shared" si="70"/>
        <v>-</v>
      </c>
      <c r="EV35" s="76" t="str">
        <f t="shared" si="71"/>
        <v>-</v>
      </c>
      <c r="EW35" s="69">
        <f t="shared" ref="EW35:FG44" si="119">IF($B35="", "",
COUNTIFS(
    INDEX(rawデータ範囲, , MATCH($A35,表頭範囲, 0)), $B35,
    INDEX(rawデータ範囲, , MATCH($M$1,表頭範囲, 0)),EW$2,
    INDEX(rawデータ範囲, , MATCH($N$3,表頭範囲, 0)),EW$3
)
)</f>
        <v>0</v>
      </c>
      <c r="EX35" s="69">
        <f t="shared" si="119"/>
        <v>0</v>
      </c>
      <c r="EY35" s="69">
        <f t="shared" si="119"/>
        <v>0</v>
      </c>
      <c r="EZ35" s="69">
        <f t="shared" si="119"/>
        <v>0</v>
      </c>
      <c r="FA35" s="69">
        <f t="shared" si="119"/>
        <v>0</v>
      </c>
      <c r="FB35" s="69">
        <f t="shared" si="119"/>
        <v>0</v>
      </c>
      <c r="FC35" s="69">
        <f t="shared" si="119"/>
        <v>0</v>
      </c>
      <c r="FD35" s="69">
        <f t="shared" si="119"/>
        <v>0</v>
      </c>
      <c r="FE35" s="69">
        <f t="shared" si="119"/>
        <v>0</v>
      </c>
      <c r="FF35" s="69">
        <f t="shared" si="119"/>
        <v>0</v>
      </c>
      <c r="FG35" s="69">
        <f t="shared" si="119"/>
        <v>0</v>
      </c>
      <c r="FH35" s="73" t="str">
        <f t="shared" si="21"/>
        <v>-</v>
      </c>
      <c r="FI35" s="74" t="str">
        <f t="shared" si="72"/>
        <v>-</v>
      </c>
      <c r="FJ35" s="253" t="str">
        <f t="shared" si="73"/>
        <v>-</v>
      </c>
      <c r="FK35" s="76" t="str">
        <f t="shared" si="74"/>
        <v>-</v>
      </c>
      <c r="FL35" s="69">
        <f t="shared" ref="FL35:FV44" si="120">IF($B35="", "",
COUNTIFS(
    INDEX(rawデータ範囲, , MATCH($A35,表頭範囲, 0)), $B35,
    INDEX(rawデータ範囲, , MATCH($M$1,表頭範囲, 0)),FL$2,
    INDEX(rawデータ範囲, , MATCH($N$3,表頭範囲, 0)),FL$3
)
)</f>
        <v>0</v>
      </c>
      <c r="FM35" s="69">
        <f t="shared" si="120"/>
        <v>0</v>
      </c>
      <c r="FN35" s="69">
        <f t="shared" si="120"/>
        <v>0</v>
      </c>
      <c r="FO35" s="69">
        <f t="shared" si="120"/>
        <v>0</v>
      </c>
      <c r="FP35" s="69">
        <f t="shared" si="120"/>
        <v>0</v>
      </c>
      <c r="FQ35" s="69">
        <f t="shared" si="120"/>
        <v>0</v>
      </c>
      <c r="FR35" s="69">
        <f t="shared" si="120"/>
        <v>0</v>
      </c>
      <c r="FS35" s="69">
        <f t="shared" si="120"/>
        <v>0</v>
      </c>
      <c r="FT35" s="69">
        <f t="shared" si="120"/>
        <v>0</v>
      </c>
      <c r="FU35" s="69">
        <f t="shared" si="120"/>
        <v>0</v>
      </c>
      <c r="FV35" s="69">
        <f t="shared" si="120"/>
        <v>0</v>
      </c>
      <c r="FW35" s="73" t="str">
        <f t="shared" si="23"/>
        <v>-</v>
      </c>
      <c r="FX35" s="74" t="str">
        <f t="shared" si="75"/>
        <v>-</v>
      </c>
      <c r="FY35" s="253" t="str">
        <f t="shared" si="76"/>
        <v>-</v>
      </c>
      <c r="FZ35" s="76" t="str">
        <f t="shared" si="77"/>
        <v>-</v>
      </c>
      <c r="GA35" s="82">
        <f t="shared" si="96"/>
        <v>0</v>
      </c>
      <c r="GB35" s="82">
        <f t="shared" si="96"/>
        <v>0</v>
      </c>
      <c r="GC35" s="82">
        <f t="shared" si="96"/>
        <v>0</v>
      </c>
      <c r="GD35" s="82">
        <f t="shared" si="96"/>
        <v>1</v>
      </c>
      <c r="GE35" s="82">
        <f t="shared" si="96"/>
        <v>0</v>
      </c>
      <c r="GF35" s="82">
        <f t="shared" si="96"/>
        <v>0</v>
      </c>
      <c r="GG35" s="82">
        <f t="shared" si="96"/>
        <v>0</v>
      </c>
      <c r="GH35" s="82">
        <f t="shared" si="96"/>
        <v>0</v>
      </c>
      <c r="GI35" s="82">
        <f t="shared" si="96"/>
        <v>0</v>
      </c>
      <c r="GJ35" s="82">
        <f t="shared" si="96"/>
        <v>0</v>
      </c>
      <c r="GK35" s="82">
        <f t="shared" si="96"/>
        <v>0</v>
      </c>
      <c r="GL35" s="83">
        <f t="shared" si="39"/>
        <v>-100</v>
      </c>
      <c r="GM35" s="74">
        <f t="shared" si="78"/>
        <v>79</v>
      </c>
      <c r="GN35" s="253">
        <f t="shared" si="79"/>
        <v>79.034999999999997</v>
      </c>
      <c r="GO35" s="76">
        <f t="shared" si="80"/>
        <v>79</v>
      </c>
      <c r="GP35" s="77">
        <f t="shared" ca="1" si="81"/>
        <v>1</v>
      </c>
      <c r="GQ35" s="77">
        <f t="shared" ca="1" si="95"/>
        <v>0</v>
      </c>
      <c r="GR35" s="77">
        <f t="shared" ca="1" si="95"/>
        <v>0</v>
      </c>
      <c r="GS35" s="77">
        <f t="shared" ca="1" si="95"/>
        <v>0</v>
      </c>
      <c r="GT35" s="77">
        <f t="shared" ca="1" si="95"/>
        <v>0</v>
      </c>
      <c r="GU35" s="77">
        <f t="shared" ca="1" si="95"/>
        <v>0</v>
      </c>
      <c r="GV35" s="77">
        <f t="shared" ca="1" si="95"/>
        <v>0</v>
      </c>
      <c r="GW35" s="77">
        <f t="shared" ca="1" si="95"/>
        <v>0</v>
      </c>
      <c r="GX35" s="77">
        <f t="shared" ca="1" si="95"/>
        <v>0</v>
      </c>
      <c r="GY35" s="77">
        <f t="shared" ca="1" si="95"/>
        <v>0</v>
      </c>
      <c r="GZ35" s="77">
        <f t="shared" ca="1" si="95"/>
        <v>0</v>
      </c>
      <c r="HA35" s="77">
        <f t="shared" ca="1" si="95"/>
        <v>0</v>
      </c>
      <c r="HB35" s="78">
        <f t="shared" si="82"/>
        <v>1</v>
      </c>
    </row>
    <row r="36" spans="1:210">
      <c r="A36" s="70" t="s">
        <v>50</v>
      </c>
      <c r="B36" s="39" t="str">
        <f>IF(【M】エリア!$E31&lt;&gt;"",【M】エリア!$E31,"")</f>
        <v>えちぜん鉄道 永平寺口駅 エリア</v>
      </c>
      <c r="C36" s="69">
        <f t="shared" si="109"/>
        <v>0</v>
      </c>
      <c r="D36" s="69">
        <f t="shared" si="109"/>
        <v>0</v>
      </c>
      <c r="E36" s="69">
        <f t="shared" si="109"/>
        <v>0</v>
      </c>
      <c r="F36" s="69">
        <f t="shared" si="109"/>
        <v>0</v>
      </c>
      <c r="G36" s="69">
        <f t="shared" si="109"/>
        <v>0</v>
      </c>
      <c r="H36" s="69">
        <f t="shared" si="109"/>
        <v>1</v>
      </c>
      <c r="I36" s="69">
        <f t="shared" si="109"/>
        <v>0</v>
      </c>
      <c r="J36" s="69">
        <f t="shared" si="109"/>
        <v>0</v>
      </c>
      <c r="K36" s="69">
        <f t="shared" si="109"/>
        <v>0</v>
      </c>
      <c r="L36" s="69">
        <f t="shared" si="109"/>
        <v>0</v>
      </c>
      <c r="M36" s="69">
        <f t="shared" si="109"/>
        <v>0</v>
      </c>
      <c r="N36" s="73">
        <f t="shared" ref="N36:N67" si="121">IF($B36="", "",IFERROR(((SUM(L36:M36)/SUM(C36:M36))-(SUM(C36:I36)/SUM(C36:M36)))*100,"-"))</f>
        <v>-100</v>
      </c>
      <c r="O36" s="74">
        <f t="shared" si="42"/>
        <v>79</v>
      </c>
      <c r="P36" s="253">
        <f t="shared" si="43"/>
        <v>79.036000000000001</v>
      </c>
      <c r="Q36" s="76">
        <f t="shared" si="44"/>
        <v>80</v>
      </c>
      <c r="R36" s="69">
        <f t="shared" si="110"/>
        <v>0</v>
      </c>
      <c r="S36" s="69">
        <f t="shared" si="110"/>
        <v>0</v>
      </c>
      <c r="T36" s="69">
        <f t="shared" si="110"/>
        <v>0</v>
      </c>
      <c r="U36" s="69">
        <f t="shared" si="110"/>
        <v>0</v>
      </c>
      <c r="V36" s="69">
        <f t="shared" si="110"/>
        <v>0</v>
      </c>
      <c r="W36" s="69">
        <f t="shared" si="110"/>
        <v>0</v>
      </c>
      <c r="X36" s="69">
        <f t="shared" si="110"/>
        <v>0</v>
      </c>
      <c r="Y36" s="69">
        <f t="shared" si="110"/>
        <v>0</v>
      </c>
      <c r="Z36" s="69">
        <f t="shared" si="110"/>
        <v>0</v>
      </c>
      <c r="AA36" s="69">
        <f t="shared" si="110"/>
        <v>0</v>
      </c>
      <c r="AB36" s="69">
        <f t="shared" si="110"/>
        <v>0</v>
      </c>
      <c r="AC36" s="73" t="str">
        <f t="shared" ref="AC36:AC67" si="122">IF($B36="", "",IFERROR(((SUM(AA36:AB36)/SUM(R36:AB36))-(SUM(R36:X36)/SUM(R36:AB36)))*100,"-"))</f>
        <v>-</v>
      </c>
      <c r="AD36" s="74" t="str">
        <f t="shared" si="45"/>
        <v>-</v>
      </c>
      <c r="AE36" s="253" t="str">
        <f t="shared" si="46"/>
        <v>-</v>
      </c>
      <c r="AF36" s="76" t="str">
        <f t="shared" si="47"/>
        <v>-</v>
      </c>
      <c r="AG36" s="69">
        <f t="shared" si="111"/>
        <v>0</v>
      </c>
      <c r="AH36" s="69">
        <f t="shared" si="111"/>
        <v>0</v>
      </c>
      <c r="AI36" s="69">
        <f t="shared" si="111"/>
        <v>0</v>
      </c>
      <c r="AJ36" s="69">
        <f t="shared" si="111"/>
        <v>0</v>
      </c>
      <c r="AK36" s="69">
        <f t="shared" si="111"/>
        <v>0</v>
      </c>
      <c r="AL36" s="69">
        <f t="shared" si="111"/>
        <v>0</v>
      </c>
      <c r="AM36" s="69">
        <f t="shared" si="111"/>
        <v>0</v>
      </c>
      <c r="AN36" s="69">
        <f t="shared" si="111"/>
        <v>0</v>
      </c>
      <c r="AO36" s="69">
        <f t="shared" si="111"/>
        <v>0</v>
      </c>
      <c r="AP36" s="69">
        <f t="shared" si="111"/>
        <v>0</v>
      </c>
      <c r="AQ36" s="69">
        <f t="shared" si="111"/>
        <v>0</v>
      </c>
      <c r="AR36" s="73" t="str">
        <f t="shared" ref="AR36:AR67" si="123">IF($B36="", "",IFERROR(((SUM(AP36:AQ36)/SUM(AG36:AQ36))-(SUM(AG36:AM36)/SUM(AG36:AQ36)))*100,"-"))</f>
        <v>-</v>
      </c>
      <c r="AS36" s="74" t="str">
        <f t="shared" si="48"/>
        <v>-</v>
      </c>
      <c r="AT36" s="253" t="str">
        <f t="shared" si="49"/>
        <v>-</v>
      </c>
      <c r="AU36" s="76" t="str">
        <f t="shared" si="50"/>
        <v>-</v>
      </c>
      <c r="AV36" s="69">
        <f t="shared" si="112"/>
        <v>0</v>
      </c>
      <c r="AW36" s="69">
        <f t="shared" si="112"/>
        <v>0</v>
      </c>
      <c r="AX36" s="69">
        <f t="shared" si="112"/>
        <v>0</v>
      </c>
      <c r="AY36" s="69">
        <f t="shared" si="112"/>
        <v>0</v>
      </c>
      <c r="AZ36" s="69">
        <f t="shared" si="112"/>
        <v>0</v>
      </c>
      <c r="BA36" s="69">
        <f t="shared" si="112"/>
        <v>0</v>
      </c>
      <c r="BB36" s="69">
        <f t="shared" si="112"/>
        <v>0</v>
      </c>
      <c r="BC36" s="69">
        <f t="shared" si="112"/>
        <v>0</v>
      </c>
      <c r="BD36" s="69">
        <f t="shared" si="112"/>
        <v>0</v>
      </c>
      <c r="BE36" s="69">
        <f t="shared" si="112"/>
        <v>0</v>
      </c>
      <c r="BF36" s="69">
        <f t="shared" si="112"/>
        <v>0</v>
      </c>
      <c r="BG36" s="73" t="str">
        <f t="shared" ref="BG36:BG67" si="124">IF($B36="", "",IFERROR(((SUM(BE36:BF36)/SUM(AV36:BF36))-(SUM(AV36:BB36)/SUM(AV36:BF36)))*100,"-"))</f>
        <v>-</v>
      </c>
      <c r="BH36" s="74" t="str">
        <f t="shared" si="51"/>
        <v>-</v>
      </c>
      <c r="BI36" s="253" t="str">
        <f t="shared" si="52"/>
        <v>-</v>
      </c>
      <c r="BJ36" s="76" t="str">
        <f t="shared" si="53"/>
        <v>-</v>
      </c>
      <c r="BK36" s="69">
        <f t="shared" si="113"/>
        <v>0</v>
      </c>
      <c r="BL36" s="69">
        <f t="shared" si="113"/>
        <v>0</v>
      </c>
      <c r="BM36" s="69">
        <f t="shared" si="113"/>
        <v>0</v>
      </c>
      <c r="BN36" s="69">
        <f t="shared" si="113"/>
        <v>0</v>
      </c>
      <c r="BO36" s="69">
        <f t="shared" si="113"/>
        <v>0</v>
      </c>
      <c r="BP36" s="69">
        <f t="shared" si="113"/>
        <v>0</v>
      </c>
      <c r="BQ36" s="69">
        <f t="shared" si="113"/>
        <v>0</v>
      </c>
      <c r="BR36" s="69">
        <f t="shared" si="113"/>
        <v>0</v>
      </c>
      <c r="BS36" s="69">
        <f t="shared" si="113"/>
        <v>0</v>
      </c>
      <c r="BT36" s="69">
        <f t="shared" si="113"/>
        <v>0</v>
      </c>
      <c r="BU36" s="69">
        <f t="shared" si="113"/>
        <v>0</v>
      </c>
      <c r="BV36" s="73" t="str">
        <f t="shared" ref="BV36:BV67" si="125">IF($B36="", "",IFERROR(((SUM(BT36:BU36)/SUM(BK36:BU36))-(SUM(BK36:BQ36)/SUM(BK36:BU36)))*100,"-"))</f>
        <v>-</v>
      </c>
      <c r="BW36" s="74" t="str">
        <f t="shared" si="54"/>
        <v>-</v>
      </c>
      <c r="BX36" s="253" t="str">
        <f t="shared" si="55"/>
        <v>-</v>
      </c>
      <c r="BY36" s="76" t="str">
        <f t="shared" si="56"/>
        <v>-</v>
      </c>
      <c r="BZ36" s="69">
        <f t="shared" si="114"/>
        <v>0</v>
      </c>
      <c r="CA36" s="69">
        <f t="shared" si="114"/>
        <v>0</v>
      </c>
      <c r="CB36" s="69">
        <f t="shared" si="114"/>
        <v>0</v>
      </c>
      <c r="CC36" s="69">
        <f t="shared" si="114"/>
        <v>0</v>
      </c>
      <c r="CD36" s="69">
        <f t="shared" si="114"/>
        <v>0</v>
      </c>
      <c r="CE36" s="69">
        <f t="shared" si="114"/>
        <v>0</v>
      </c>
      <c r="CF36" s="69">
        <f t="shared" si="114"/>
        <v>0</v>
      </c>
      <c r="CG36" s="69">
        <f t="shared" si="114"/>
        <v>0</v>
      </c>
      <c r="CH36" s="69">
        <f t="shared" si="114"/>
        <v>0</v>
      </c>
      <c r="CI36" s="69">
        <f t="shared" si="114"/>
        <v>0</v>
      </c>
      <c r="CJ36" s="69">
        <f t="shared" si="114"/>
        <v>0</v>
      </c>
      <c r="CK36" s="73" t="str">
        <f t="shared" ref="CK36:CK67" si="126">IF($B36="", "",IFERROR(((SUM(CI36:CJ36)/SUM(BZ36:CJ36))-(SUM(BZ36:CF36)/SUM(BZ36:CJ36)))*100,"-"))</f>
        <v>-</v>
      </c>
      <c r="CL36" s="74" t="str">
        <f t="shared" si="57"/>
        <v>-</v>
      </c>
      <c r="CM36" s="253" t="str">
        <f t="shared" si="58"/>
        <v>-</v>
      </c>
      <c r="CN36" s="76" t="str">
        <f t="shared" si="59"/>
        <v>-</v>
      </c>
      <c r="CO36" s="69">
        <f t="shared" si="115"/>
        <v>0</v>
      </c>
      <c r="CP36" s="69">
        <f t="shared" si="115"/>
        <v>0</v>
      </c>
      <c r="CQ36" s="69">
        <f t="shared" si="115"/>
        <v>0</v>
      </c>
      <c r="CR36" s="69">
        <f t="shared" si="115"/>
        <v>0</v>
      </c>
      <c r="CS36" s="69">
        <f t="shared" si="115"/>
        <v>0</v>
      </c>
      <c r="CT36" s="69">
        <f t="shared" si="115"/>
        <v>0</v>
      </c>
      <c r="CU36" s="69">
        <f t="shared" si="115"/>
        <v>0</v>
      </c>
      <c r="CV36" s="69">
        <f t="shared" si="115"/>
        <v>0</v>
      </c>
      <c r="CW36" s="69">
        <f t="shared" si="115"/>
        <v>0</v>
      </c>
      <c r="CX36" s="69">
        <f t="shared" si="115"/>
        <v>0</v>
      </c>
      <c r="CY36" s="69">
        <f t="shared" si="115"/>
        <v>0</v>
      </c>
      <c r="CZ36" s="73" t="str">
        <f t="shared" ref="CZ36:CZ67" si="127">IF($B36="", "",IFERROR(((SUM(CX36:CY36)/SUM(CO36:CY36))-(SUM(CO36:CU36)/SUM(CO36:CY36)))*100,"-"))</f>
        <v>-</v>
      </c>
      <c r="DA36" s="74" t="str">
        <f t="shared" si="60"/>
        <v>-</v>
      </c>
      <c r="DB36" s="253" t="str">
        <f t="shared" si="61"/>
        <v>-</v>
      </c>
      <c r="DC36" s="76" t="str">
        <f t="shared" si="62"/>
        <v>-</v>
      </c>
      <c r="DD36" s="69">
        <f t="shared" si="116"/>
        <v>0</v>
      </c>
      <c r="DE36" s="69">
        <f t="shared" si="116"/>
        <v>0</v>
      </c>
      <c r="DF36" s="69">
        <f t="shared" si="116"/>
        <v>0</v>
      </c>
      <c r="DG36" s="69">
        <f t="shared" si="116"/>
        <v>0</v>
      </c>
      <c r="DH36" s="69">
        <f t="shared" si="116"/>
        <v>0</v>
      </c>
      <c r="DI36" s="69">
        <f t="shared" si="116"/>
        <v>0</v>
      </c>
      <c r="DJ36" s="69">
        <f t="shared" si="116"/>
        <v>0</v>
      </c>
      <c r="DK36" s="69">
        <f t="shared" si="116"/>
        <v>0</v>
      </c>
      <c r="DL36" s="69">
        <f t="shared" si="116"/>
        <v>0</v>
      </c>
      <c r="DM36" s="69">
        <f t="shared" si="116"/>
        <v>0</v>
      </c>
      <c r="DN36" s="69">
        <f t="shared" si="116"/>
        <v>0</v>
      </c>
      <c r="DO36" s="73" t="str">
        <f t="shared" ref="DO36:DO67" si="128">IF($B36="", "",IFERROR(((SUM(DM36:DN36)/SUM(DD36:DN36))-(SUM(DD36:DJ36)/SUM(DD36:DN36)))*100,"-"))</f>
        <v>-</v>
      </c>
      <c r="DP36" s="74" t="str">
        <f t="shared" si="63"/>
        <v>-</v>
      </c>
      <c r="DQ36" s="253" t="str">
        <f t="shared" si="64"/>
        <v>-</v>
      </c>
      <c r="DR36" s="76" t="str">
        <f t="shared" si="65"/>
        <v>-</v>
      </c>
      <c r="DS36" s="69">
        <f t="shared" si="117"/>
        <v>0</v>
      </c>
      <c r="DT36" s="69">
        <f t="shared" si="117"/>
        <v>0</v>
      </c>
      <c r="DU36" s="69">
        <f t="shared" si="117"/>
        <v>0</v>
      </c>
      <c r="DV36" s="69">
        <f t="shared" si="117"/>
        <v>0</v>
      </c>
      <c r="DW36" s="69">
        <f t="shared" si="117"/>
        <v>0</v>
      </c>
      <c r="DX36" s="69">
        <f t="shared" si="117"/>
        <v>0</v>
      </c>
      <c r="DY36" s="69">
        <f t="shared" si="117"/>
        <v>0</v>
      </c>
      <c r="DZ36" s="69">
        <f t="shared" si="117"/>
        <v>0</v>
      </c>
      <c r="EA36" s="69">
        <f t="shared" si="117"/>
        <v>0</v>
      </c>
      <c r="EB36" s="69">
        <f t="shared" si="117"/>
        <v>0</v>
      </c>
      <c r="EC36" s="69">
        <f t="shared" si="117"/>
        <v>0</v>
      </c>
      <c r="ED36" s="73" t="str">
        <f t="shared" ref="ED36:ED67" si="129">IF($B36="", "",IFERROR(((SUM(EB36:EC36)/SUM(DS36:EC36))-(SUM(DS36:DY36)/SUM(DS36:EC36)))*100,"-"))</f>
        <v>-</v>
      </c>
      <c r="EE36" s="74" t="str">
        <f t="shared" si="66"/>
        <v>-</v>
      </c>
      <c r="EF36" s="253" t="str">
        <f t="shared" si="67"/>
        <v>-</v>
      </c>
      <c r="EG36" s="76" t="str">
        <f t="shared" si="68"/>
        <v>-</v>
      </c>
      <c r="EH36" s="69">
        <f t="shared" si="118"/>
        <v>0</v>
      </c>
      <c r="EI36" s="69">
        <f t="shared" si="118"/>
        <v>0</v>
      </c>
      <c r="EJ36" s="69">
        <f t="shared" si="118"/>
        <v>0</v>
      </c>
      <c r="EK36" s="69">
        <f t="shared" si="118"/>
        <v>0</v>
      </c>
      <c r="EL36" s="69">
        <f t="shared" si="118"/>
        <v>0</v>
      </c>
      <c r="EM36" s="69">
        <f t="shared" si="118"/>
        <v>0</v>
      </c>
      <c r="EN36" s="69">
        <f t="shared" si="118"/>
        <v>0</v>
      </c>
      <c r="EO36" s="69">
        <f t="shared" si="118"/>
        <v>0</v>
      </c>
      <c r="EP36" s="69">
        <f t="shared" si="118"/>
        <v>0</v>
      </c>
      <c r="EQ36" s="69">
        <f t="shared" si="118"/>
        <v>0</v>
      </c>
      <c r="ER36" s="69">
        <f t="shared" si="118"/>
        <v>0</v>
      </c>
      <c r="ES36" s="73" t="str">
        <f t="shared" ref="ES36:ES67" si="130">IF($B36="", "",IFERROR(((SUM(EQ36:ER36)/SUM(EH36:ER36))-(SUM(EH36:EN36)/SUM(EH36:ER36)))*100,"-"))</f>
        <v>-</v>
      </c>
      <c r="ET36" s="74" t="str">
        <f t="shared" si="69"/>
        <v>-</v>
      </c>
      <c r="EU36" s="253" t="str">
        <f t="shared" si="70"/>
        <v>-</v>
      </c>
      <c r="EV36" s="76" t="str">
        <f t="shared" si="71"/>
        <v>-</v>
      </c>
      <c r="EW36" s="69">
        <f t="shared" si="119"/>
        <v>0</v>
      </c>
      <c r="EX36" s="69">
        <f t="shared" si="119"/>
        <v>0</v>
      </c>
      <c r="EY36" s="69">
        <f t="shared" si="119"/>
        <v>0</v>
      </c>
      <c r="EZ36" s="69">
        <f t="shared" si="119"/>
        <v>0</v>
      </c>
      <c r="FA36" s="69">
        <f t="shared" si="119"/>
        <v>0</v>
      </c>
      <c r="FB36" s="69">
        <f t="shared" si="119"/>
        <v>0</v>
      </c>
      <c r="FC36" s="69">
        <f t="shared" si="119"/>
        <v>0</v>
      </c>
      <c r="FD36" s="69">
        <f t="shared" si="119"/>
        <v>0</v>
      </c>
      <c r="FE36" s="69">
        <f t="shared" si="119"/>
        <v>0</v>
      </c>
      <c r="FF36" s="69">
        <f t="shared" si="119"/>
        <v>0</v>
      </c>
      <c r="FG36" s="69">
        <f t="shared" si="119"/>
        <v>0</v>
      </c>
      <c r="FH36" s="73" t="str">
        <f t="shared" ref="FH36:FH67" si="131">IF($B36="", "",IFERROR(((SUM(FF36:FG36)/SUM(EW36:FG36))-(SUM(EW36:FC36)/SUM(EW36:FG36)))*100,"-"))</f>
        <v>-</v>
      </c>
      <c r="FI36" s="74" t="str">
        <f t="shared" si="72"/>
        <v>-</v>
      </c>
      <c r="FJ36" s="253" t="str">
        <f t="shared" si="73"/>
        <v>-</v>
      </c>
      <c r="FK36" s="76" t="str">
        <f t="shared" si="74"/>
        <v>-</v>
      </c>
      <c r="FL36" s="69">
        <f t="shared" si="120"/>
        <v>0</v>
      </c>
      <c r="FM36" s="69">
        <f t="shared" si="120"/>
        <v>0</v>
      </c>
      <c r="FN36" s="69">
        <f t="shared" si="120"/>
        <v>0</v>
      </c>
      <c r="FO36" s="69">
        <f t="shared" si="120"/>
        <v>0</v>
      </c>
      <c r="FP36" s="69">
        <f t="shared" si="120"/>
        <v>0</v>
      </c>
      <c r="FQ36" s="69">
        <f t="shared" si="120"/>
        <v>0</v>
      </c>
      <c r="FR36" s="69">
        <f t="shared" si="120"/>
        <v>0</v>
      </c>
      <c r="FS36" s="69">
        <f t="shared" si="120"/>
        <v>0</v>
      </c>
      <c r="FT36" s="69">
        <f t="shared" si="120"/>
        <v>0</v>
      </c>
      <c r="FU36" s="69">
        <f t="shared" si="120"/>
        <v>0</v>
      </c>
      <c r="FV36" s="69">
        <f t="shared" si="120"/>
        <v>0</v>
      </c>
      <c r="FW36" s="73" t="str">
        <f t="shared" ref="FW36:FW67" si="132">IF($B36="", "",IFERROR(((SUM(FU36:FV36)/SUM(FL36:FV36))-(SUM(FL36:FR36)/SUM(FL36:FV36)))*100,"-"))</f>
        <v>-</v>
      </c>
      <c r="FX36" s="74" t="str">
        <f t="shared" si="75"/>
        <v>-</v>
      </c>
      <c r="FY36" s="253" t="str">
        <f t="shared" si="76"/>
        <v>-</v>
      </c>
      <c r="FZ36" s="76" t="str">
        <f t="shared" si="77"/>
        <v>-</v>
      </c>
      <c r="GA36" s="82">
        <f t="shared" si="96"/>
        <v>0</v>
      </c>
      <c r="GB36" s="82">
        <f t="shared" si="96"/>
        <v>0</v>
      </c>
      <c r="GC36" s="82">
        <f t="shared" si="96"/>
        <v>0</v>
      </c>
      <c r="GD36" s="82">
        <f t="shared" si="96"/>
        <v>0</v>
      </c>
      <c r="GE36" s="82">
        <f t="shared" si="96"/>
        <v>0</v>
      </c>
      <c r="GF36" s="82">
        <f t="shared" si="96"/>
        <v>1</v>
      </c>
      <c r="GG36" s="82">
        <f t="shared" si="96"/>
        <v>0</v>
      </c>
      <c r="GH36" s="82">
        <f t="shared" si="96"/>
        <v>0</v>
      </c>
      <c r="GI36" s="82">
        <f t="shared" si="96"/>
        <v>0</v>
      </c>
      <c r="GJ36" s="82">
        <f t="shared" si="96"/>
        <v>0</v>
      </c>
      <c r="GK36" s="82">
        <f t="shared" si="96"/>
        <v>0</v>
      </c>
      <c r="GL36" s="83">
        <f t="shared" si="39"/>
        <v>-100</v>
      </c>
      <c r="GM36" s="74">
        <f t="shared" si="78"/>
        <v>79</v>
      </c>
      <c r="GN36" s="253">
        <f t="shared" si="79"/>
        <v>79.036000000000001</v>
      </c>
      <c r="GO36" s="76">
        <f t="shared" si="80"/>
        <v>80</v>
      </c>
      <c r="GP36" s="77">
        <f t="shared" ca="1" si="81"/>
        <v>1</v>
      </c>
      <c r="GQ36" s="77">
        <f t="shared" ca="1" si="95"/>
        <v>0</v>
      </c>
      <c r="GR36" s="77">
        <f t="shared" ca="1" si="95"/>
        <v>0</v>
      </c>
      <c r="GS36" s="77">
        <f t="shared" ca="1" si="95"/>
        <v>0</v>
      </c>
      <c r="GT36" s="77">
        <f t="shared" ca="1" si="95"/>
        <v>0</v>
      </c>
      <c r="GU36" s="77">
        <f t="shared" ca="1" si="95"/>
        <v>0</v>
      </c>
      <c r="GV36" s="77">
        <f t="shared" ca="1" si="95"/>
        <v>0</v>
      </c>
      <c r="GW36" s="77">
        <f t="shared" ca="1" si="95"/>
        <v>0</v>
      </c>
      <c r="GX36" s="77">
        <f t="shared" ca="1" si="95"/>
        <v>0</v>
      </c>
      <c r="GY36" s="77">
        <f t="shared" ca="1" si="95"/>
        <v>0</v>
      </c>
      <c r="GZ36" s="77">
        <f t="shared" ca="1" si="95"/>
        <v>0</v>
      </c>
      <c r="HA36" s="77">
        <f t="shared" ca="1" si="95"/>
        <v>0</v>
      </c>
      <c r="HB36" s="78">
        <f t="shared" si="82"/>
        <v>1</v>
      </c>
    </row>
    <row r="37" spans="1:210">
      <c r="A37" s="70" t="s">
        <v>50</v>
      </c>
      <c r="B37" s="39" t="str">
        <f>IF(【M】エリア!$E32&lt;&gt;"",【M】エリア!$E32,"")</f>
        <v>えちぜん鉄道 松岡駅 エリア</v>
      </c>
      <c r="C37" s="69">
        <f t="shared" si="109"/>
        <v>0</v>
      </c>
      <c r="D37" s="69">
        <f t="shared" si="109"/>
        <v>0</v>
      </c>
      <c r="E37" s="69">
        <f t="shared" si="109"/>
        <v>0</v>
      </c>
      <c r="F37" s="69">
        <f t="shared" si="109"/>
        <v>0</v>
      </c>
      <c r="G37" s="69">
        <f t="shared" si="109"/>
        <v>0</v>
      </c>
      <c r="H37" s="69">
        <f t="shared" si="109"/>
        <v>1</v>
      </c>
      <c r="I37" s="69">
        <f t="shared" si="109"/>
        <v>0</v>
      </c>
      <c r="J37" s="69">
        <f t="shared" si="109"/>
        <v>0</v>
      </c>
      <c r="K37" s="69">
        <f t="shared" si="109"/>
        <v>2</v>
      </c>
      <c r="L37" s="69">
        <f t="shared" si="109"/>
        <v>0</v>
      </c>
      <c r="M37" s="69">
        <f t="shared" si="109"/>
        <v>0</v>
      </c>
      <c r="N37" s="73">
        <f t="shared" si="121"/>
        <v>-33.333333333333329</v>
      </c>
      <c r="O37" s="74">
        <f t="shared" si="42"/>
        <v>72</v>
      </c>
      <c r="P37" s="253">
        <f t="shared" si="43"/>
        <v>72.037000000000006</v>
      </c>
      <c r="Q37" s="76">
        <f t="shared" si="44"/>
        <v>72</v>
      </c>
      <c r="R37" s="69">
        <f t="shared" si="110"/>
        <v>0</v>
      </c>
      <c r="S37" s="69">
        <f t="shared" si="110"/>
        <v>0</v>
      </c>
      <c r="T37" s="69">
        <f t="shared" si="110"/>
        <v>0</v>
      </c>
      <c r="U37" s="69">
        <f t="shared" si="110"/>
        <v>0</v>
      </c>
      <c r="V37" s="69">
        <f t="shared" si="110"/>
        <v>0</v>
      </c>
      <c r="W37" s="69">
        <f t="shared" si="110"/>
        <v>0</v>
      </c>
      <c r="X37" s="69">
        <f t="shared" si="110"/>
        <v>0</v>
      </c>
      <c r="Y37" s="69">
        <f t="shared" si="110"/>
        <v>0</v>
      </c>
      <c r="Z37" s="69">
        <f t="shared" si="110"/>
        <v>0</v>
      </c>
      <c r="AA37" s="69">
        <f t="shared" si="110"/>
        <v>0</v>
      </c>
      <c r="AB37" s="69">
        <f t="shared" si="110"/>
        <v>0</v>
      </c>
      <c r="AC37" s="73" t="str">
        <f t="shared" si="122"/>
        <v>-</v>
      </c>
      <c r="AD37" s="74" t="str">
        <f t="shared" si="45"/>
        <v>-</v>
      </c>
      <c r="AE37" s="253" t="str">
        <f t="shared" si="46"/>
        <v>-</v>
      </c>
      <c r="AF37" s="76" t="str">
        <f t="shared" si="47"/>
        <v>-</v>
      </c>
      <c r="AG37" s="69">
        <f t="shared" si="111"/>
        <v>0</v>
      </c>
      <c r="AH37" s="69">
        <f t="shared" si="111"/>
        <v>0</v>
      </c>
      <c r="AI37" s="69">
        <f t="shared" si="111"/>
        <v>0</v>
      </c>
      <c r="AJ37" s="69">
        <f t="shared" si="111"/>
        <v>0</v>
      </c>
      <c r="AK37" s="69">
        <f t="shared" si="111"/>
        <v>0</v>
      </c>
      <c r="AL37" s="69">
        <f t="shared" si="111"/>
        <v>0</v>
      </c>
      <c r="AM37" s="69">
        <f t="shared" si="111"/>
        <v>0</v>
      </c>
      <c r="AN37" s="69">
        <f t="shared" si="111"/>
        <v>0</v>
      </c>
      <c r="AO37" s="69">
        <f t="shared" si="111"/>
        <v>0</v>
      </c>
      <c r="AP37" s="69">
        <f t="shared" si="111"/>
        <v>0</v>
      </c>
      <c r="AQ37" s="69">
        <f t="shared" si="111"/>
        <v>0</v>
      </c>
      <c r="AR37" s="73" t="str">
        <f t="shared" si="123"/>
        <v>-</v>
      </c>
      <c r="AS37" s="74" t="str">
        <f t="shared" si="48"/>
        <v>-</v>
      </c>
      <c r="AT37" s="253" t="str">
        <f t="shared" si="49"/>
        <v>-</v>
      </c>
      <c r="AU37" s="76" t="str">
        <f t="shared" si="50"/>
        <v>-</v>
      </c>
      <c r="AV37" s="69">
        <f t="shared" si="112"/>
        <v>0</v>
      </c>
      <c r="AW37" s="69">
        <f t="shared" si="112"/>
        <v>0</v>
      </c>
      <c r="AX37" s="69">
        <f t="shared" si="112"/>
        <v>0</v>
      </c>
      <c r="AY37" s="69">
        <f t="shared" si="112"/>
        <v>0</v>
      </c>
      <c r="AZ37" s="69">
        <f t="shared" si="112"/>
        <v>0</v>
      </c>
      <c r="BA37" s="69">
        <f t="shared" si="112"/>
        <v>0</v>
      </c>
      <c r="BB37" s="69">
        <f t="shared" si="112"/>
        <v>0</v>
      </c>
      <c r="BC37" s="69">
        <f t="shared" si="112"/>
        <v>0</v>
      </c>
      <c r="BD37" s="69">
        <f t="shared" si="112"/>
        <v>0</v>
      </c>
      <c r="BE37" s="69">
        <f t="shared" si="112"/>
        <v>0</v>
      </c>
      <c r="BF37" s="69">
        <f t="shared" si="112"/>
        <v>0</v>
      </c>
      <c r="BG37" s="73" t="str">
        <f t="shared" si="124"/>
        <v>-</v>
      </c>
      <c r="BH37" s="74" t="str">
        <f t="shared" si="51"/>
        <v>-</v>
      </c>
      <c r="BI37" s="253" t="str">
        <f t="shared" si="52"/>
        <v>-</v>
      </c>
      <c r="BJ37" s="76" t="str">
        <f t="shared" si="53"/>
        <v>-</v>
      </c>
      <c r="BK37" s="69">
        <f t="shared" si="113"/>
        <v>0</v>
      </c>
      <c r="BL37" s="69">
        <f t="shared" si="113"/>
        <v>0</v>
      </c>
      <c r="BM37" s="69">
        <f t="shared" si="113"/>
        <v>0</v>
      </c>
      <c r="BN37" s="69">
        <f t="shared" si="113"/>
        <v>0</v>
      </c>
      <c r="BO37" s="69">
        <f t="shared" si="113"/>
        <v>0</v>
      </c>
      <c r="BP37" s="69">
        <f t="shared" si="113"/>
        <v>0</v>
      </c>
      <c r="BQ37" s="69">
        <f t="shared" si="113"/>
        <v>0</v>
      </c>
      <c r="BR37" s="69">
        <f t="shared" si="113"/>
        <v>0</v>
      </c>
      <c r="BS37" s="69">
        <f t="shared" si="113"/>
        <v>0</v>
      </c>
      <c r="BT37" s="69">
        <f t="shared" si="113"/>
        <v>0</v>
      </c>
      <c r="BU37" s="69">
        <f t="shared" si="113"/>
        <v>0</v>
      </c>
      <c r="BV37" s="73" t="str">
        <f t="shared" si="125"/>
        <v>-</v>
      </c>
      <c r="BW37" s="74" t="str">
        <f t="shared" si="54"/>
        <v>-</v>
      </c>
      <c r="BX37" s="253" t="str">
        <f t="shared" si="55"/>
        <v>-</v>
      </c>
      <c r="BY37" s="76" t="str">
        <f t="shared" si="56"/>
        <v>-</v>
      </c>
      <c r="BZ37" s="69">
        <f t="shared" si="114"/>
        <v>0</v>
      </c>
      <c r="CA37" s="69">
        <f t="shared" si="114"/>
        <v>0</v>
      </c>
      <c r="CB37" s="69">
        <f t="shared" si="114"/>
        <v>0</v>
      </c>
      <c r="CC37" s="69">
        <f t="shared" si="114"/>
        <v>0</v>
      </c>
      <c r="CD37" s="69">
        <f t="shared" si="114"/>
        <v>0</v>
      </c>
      <c r="CE37" s="69">
        <f t="shared" si="114"/>
        <v>0</v>
      </c>
      <c r="CF37" s="69">
        <f t="shared" si="114"/>
        <v>0</v>
      </c>
      <c r="CG37" s="69">
        <f t="shared" si="114"/>
        <v>0</v>
      </c>
      <c r="CH37" s="69">
        <f t="shared" si="114"/>
        <v>0</v>
      </c>
      <c r="CI37" s="69">
        <f t="shared" si="114"/>
        <v>0</v>
      </c>
      <c r="CJ37" s="69">
        <f t="shared" si="114"/>
        <v>0</v>
      </c>
      <c r="CK37" s="73" t="str">
        <f t="shared" si="126"/>
        <v>-</v>
      </c>
      <c r="CL37" s="74" t="str">
        <f t="shared" si="57"/>
        <v>-</v>
      </c>
      <c r="CM37" s="253" t="str">
        <f t="shared" si="58"/>
        <v>-</v>
      </c>
      <c r="CN37" s="76" t="str">
        <f t="shared" si="59"/>
        <v>-</v>
      </c>
      <c r="CO37" s="69">
        <f t="shared" si="115"/>
        <v>0</v>
      </c>
      <c r="CP37" s="69">
        <f t="shared" si="115"/>
        <v>0</v>
      </c>
      <c r="CQ37" s="69">
        <f t="shared" si="115"/>
        <v>0</v>
      </c>
      <c r="CR37" s="69">
        <f t="shared" si="115"/>
        <v>0</v>
      </c>
      <c r="CS37" s="69">
        <f t="shared" si="115"/>
        <v>0</v>
      </c>
      <c r="CT37" s="69">
        <f t="shared" si="115"/>
        <v>0</v>
      </c>
      <c r="CU37" s="69">
        <f t="shared" si="115"/>
        <v>0</v>
      </c>
      <c r="CV37" s="69">
        <f t="shared" si="115"/>
        <v>0</v>
      </c>
      <c r="CW37" s="69">
        <f t="shared" si="115"/>
        <v>0</v>
      </c>
      <c r="CX37" s="69">
        <f t="shared" si="115"/>
        <v>0</v>
      </c>
      <c r="CY37" s="69">
        <f t="shared" si="115"/>
        <v>0</v>
      </c>
      <c r="CZ37" s="73" t="str">
        <f t="shared" si="127"/>
        <v>-</v>
      </c>
      <c r="DA37" s="74" t="str">
        <f t="shared" si="60"/>
        <v>-</v>
      </c>
      <c r="DB37" s="253" t="str">
        <f t="shared" si="61"/>
        <v>-</v>
      </c>
      <c r="DC37" s="76" t="str">
        <f t="shared" si="62"/>
        <v>-</v>
      </c>
      <c r="DD37" s="69">
        <f t="shared" si="116"/>
        <v>0</v>
      </c>
      <c r="DE37" s="69">
        <f t="shared" si="116"/>
        <v>0</v>
      </c>
      <c r="DF37" s="69">
        <f t="shared" si="116"/>
        <v>0</v>
      </c>
      <c r="DG37" s="69">
        <f t="shared" si="116"/>
        <v>0</v>
      </c>
      <c r="DH37" s="69">
        <f t="shared" si="116"/>
        <v>0</v>
      </c>
      <c r="DI37" s="69">
        <f t="shared" si="116"/>
        <v>0</v>
      </c>
      <c r="DJ37" s="69">
        <f t="shared" si="116"/>
        <v>0</v>
      </c>
      <c r="DK37" s="69">
        <f t="shared" si="116"/>
        <v>0</v>
      </c>
      <c r="DL37" s="69">
        <f t="shared" si="116"/>
        <v>0</v>
      </c>
      <c r="DM37" s="69">
        <f t="shared" si="116"/>
        <v>0</v>
      </c>
      <c r="DN37" s="69">
        <f t="shared" si="116"/>
        <v>0</v>
      </c>
      <c r="DO37" s="73" t="str">
        <f t="shared" si="128"/>
        <v>-</v>
      </c>
      <c r="DP37" s="74" t="str">
        <f t="shared" si="63"/>
        <v>-</v>
      </c>
      <c r="DQ37" s="253" t="str">
        <f t="shared" si="64"/>
        <v>-</v>
      </c>
      <c r="DR37" s="76" t="str">
        <f t="shared" si="65"/>
        <v>-</v>
      </c>
      <c r="DS37" s="69">
        <f t="shared" si="117"/>
        <v>0</v>
      </c>
      <c r="DT37" s="69">
        <f t="shared" si="117"/>
        <v>0</v>
      </c>
      <c r="DU37" s="69">
        <f t="shared" si="117"/>
        <v>0</v>
      </c>
      <c r="DV37" s="69">
        <f t="shared" si="117"/>
        <v>0</v>
      </c>
      <c r="DW37" s="69">
        <f t="shared" si="117"/>
        <v>0</v>
      </c>
      <c r="DX37" s="69">
        <f t="shared" si="117"/>
        <v>0</v>
      </c>
      <c r="DY37" s="69">
        <f t="shared" si="117"/>
        <v>0</v>
      </c>
      <c r="DZ37" s="69">
        <f t="shared" si="117"/>
        <v>0</v>
      </c>
      <c r="EA37" s="69">
        <f t="shared" si="117"/>
        <v>0</v>
      </c>
      <c r="EB37" s="69">
        <f t="shared" si="117"/>
        <v>0</v>
      </c>
      <c r="EC37" s="69">
        <f t="shared" si="117"/>
        <v>0</v>
      </c>
      <c r="ED37" s="73" t="str">
        <f t="shared" si="129"/>
        <v>-</v>
      </c>
      <c r="EE37" s="74" t="str">
        <f t="shared" si="66"/>
        <v>-</v>
      </c>
      <c r="EF37" s="253" t="str">
        <f t="shared" si="67"/>
        <v>-</v>
      </c>
      <c r="EG37" s="76" t="str">
        <f t="shared" si="68"/>
        <v>-</v>
      </c>
      <c r="EH37" s="69">
        <f t="shared" si="118"/>
        <v>0</v>
      </c>
      <c r="EI37" s="69">
        <f t="shared" si="118"/>
        <v>0</v>
      </c>
      <c r="EJ37" s="69">
        <f t="shared" si="118"/>
        <v>0</v>
      </c>
      <c r="EK37" s="69">
        <f t="shared" si="118"/>
        <v>0</v>
      </c>
      <c r="EL37" s="69">
        <f t="shared" si="118"/>
        <v>0</v>
      </c>
      <c r="EM37" s="69">
        <f t="shared" si="118"/>
        <v>0</v>
      </c>
      <c r="EN37" s="69">
        <f t="shared" si="118"/>
        <v>0</v>
      </c>
      <c r="EO37" s="69">
        <f t="shared" si="118"/>
        <v>0</v>
      </c>
      <c r="EP37" s="69">
        <f t="shared" si="118"/>
        <v>0</v>
      </c>
      <c r="EQ37" s="69">
        <f t="shared" si="118"/>
        <v>0</v>
      </c>
      <c r="ER37" s="69">
        <f t="shared" si="118"/>
        <v>0</v>
      </c>
      <c r="ES37" s="73" t="str">
        <f t="shared" si="130"/>
        <v>-</v>
      </c>
      <c r="ET37" s="74" t="str">
        <f t="shared" si="69"/>
        <v>-</v>
      </c>
      <c r="EU37" s="253" t="str">
        <f t="shared" si="70"/>
        <v>-</v>
      </c>
      <c r="EV37" s="76" t="str">
        <f t="shared" si="71"/>
        <v>-</v>
      </c>
      <c r="EW37" s="69">
        <f t="shared" si="119"/>
        <v>0</v>
      </c>
      <c r="EX37" s="69">
        <f t="shared" si="119"/>
        <v>0</v>
      </c>
      <c r="EY37" s="69">
        <f t="shared" si="119"/>
        <v>0</v>
      </c>
      <c r="EZ37" s="69">
        <f t="shared" si="119"/>
        <v>0</v>
      </c>
      <c r="FA37" s="69">
        <f t="shared" si="119"/>
        <v>0</v>
      </c>
      <c r="FB37" s="69">
        <f t="shared" si="119"/>
        <v>0</v>
      </c>
      <c r="FC37" s="69">
        <f t="shared" si="119"/>
        <v>0</v>
      </c>
      <c r="FD37" s="69">
        <f t="shared" si="119"/>
        <v>0</v>
      </c>
      <c r="FE37" s="69">
        <f t="shared" si="119"/>
        <v>0</v>
      </c>
      <c r="FF37" s="69">
        <f t="shared" si="119"/>
        <v>0</v>
      </c>
      <c r="FG37" s="69">
        <f t="shared" si="119"/>
        <v>0</v>
      </c>
      <c r="FH37" s="73" t="str">
        <f t="shared" si="131"/>
        <v>-</v>
      </c>
      <c r="FI37" s="74" t="str">
        <f t="shared" si="72"/>
        <v>-</v>
      </c>
      <c r="FJ37" s="253" t="str">
        <f t="shared" si="73"/>
        <v>-</v>
      </c>
      <c r="FK37" s="76" t="str">
        <f t="shared" si="74"/>
        <v>-</v>
      </c>
      <c r="FL37" s="69">
        <f t="shared" si="120"/>
        <v>0</v>
      </c>
      <c r="FM37" s="69">
        <f t="shared" si="120"/>
        <v>0</v>
      </c>
      <c r="FN37" s="69">
        <f t="shared" si="120"/>
        <v>0</v>
      </c>
      <c r="FO37" s="69">
        <f t="shared" si="120"/>
        <v>0</v>
      </c>
      <c r="FP37" s="69">
        <f t="shared" si="120"/>
        <v>0</v>
      </c>
      <c r="FQ37" s="69">
        <f t="shared" si="120"/>
        <v>0</v>
      </c>
      <c r="FR37" s="69">
        <f t="shared" si="120"/>
        <v>0</v>
      </c>
      <c r="FS37" s="69">
        <f t="shared" si="120"/>
        <v>0</v>
      </c>
      <c r="FT37" s="69">
        <f t="shared" si="120"/>
        <v>0</v>
      </c>
      <c r="FU37" s="69">
        <f t="shared" si="120"/>
        <v>0</v>
      </c>
      <c r="FV37" s="69">
        <f t="shared" si="120"/>
        <v>0</v>
      </c>
      <c r="FW37" s="73" t="str">
        <f t="shared" si="132"/>
        <v>-</v>
      </c>
      <c r="FX37" s="74" t="str">
        <f t="shared" si="75"/>
        <v>-</v>
      </c>
      <c r="FY37" s="253" t="str">
        <f t="shared" si="76"/>
        <v>-</v>
      </c>
      <c r="FZ37" s="76" t="str">
        <f t="shared" si="77"/>
        <v>-</v>
      </c>
      <c r="GA37" s="82">
        <f t="shared" si="96"/>
        <v>0</v>
      </c>
      <c r="GB37" s="82">
        <f t="shared" si="96"/>
        <v>0</v>
      </c>
      <c r="GC37" s="82">
        <f t="shared" si="96"/>
        <v>0</v>
      </c>
      <c r="GD37" s="82">
        <f t="shared" si="96"/>
        <v>0</v>
      </c>
      <c r="GE37" s="82">
        <f t="shared" si="96"/>
        <v>0</v>
      </c>
      <c r="GF37" s="82">
        <f t="shared" si="96"/>
        <v>1</v>
      </c>
      <c r="GG37" s="82">
        <f t="shared" si="96"/>
        <v>0</v>
      </c>
      <c r="GH37" s="82">
        <f t="shared" si="96"/>
        <v>0</v>
      </c>
      <c r="GI37" s="82">
        <f t="shared" si="96"/>
        <v>2</v>
      </c>
      <c r="GJ37" s="82">
        <f t="shared" si="96"/>
        <v>0</v>
      </c>
      <c r="GK37" s="82">
        <f t="shared" si="96"/>
        <v>0</v>
      </c>
      <c r="GL37" s="83">
        <f t="shared" si="39"/>
        <v>-33.333333333333329</v>
      </c>
      <c r="GM37" s="74">
        <f t="shared" si="78"/>
        <v>72</v>
      </c>
      <c r="GN37" s="253">
        <f t="shared" si="79"/>
        <v>72.037000000000006</v>
      </c>
      <c r="GO37" s="76">
        <f t="shared" si="80"/>
        <v>72</v>
      </c>
      <c r="GP37" s="77">
        <f t="shared" ca="1" si="81"/>
        <v>3</v>
      </c>
      <c r="GQ37" s="77">
        <f t="shared" ca="1" si="95"/>
        <v>0</v>
      </c>
      <c r="GR37" s="77">
        <f t="shared" ca="1" si="95"/>
        <v>0</v>
      </c>
      <c r="GS37" s="77">
        <f t="shared" ca="1" si="95"/>
        <v>0</v>
      </c>
      <c r="GT37" s="77">
        <f t="shared" ca="1" si="95"/>
        <v>0</v>
      </c>
      <c r="GU37" s="77">
        <f t="shared" ca="1" si="95"/>
        <v>0</v>
      </c>
      <c r="GV37" s="77">
        <f t="shared" ca="1" si="95"/>
        <v>0</v>
      </c>
      <c r="GW37" s="77">
        <f t="shared" ca="1" si="95"/>
        <v>0</v>
      </c>
      <c r="GX37" s="77">
        <f t="shared" ca="1" si="95"/>
        <v>0</v>
      </c>
      <c r="GY37" s="77">
        <f t="shared" ca="1" si="95"/>
        <v>0</v>
      </c>
      <c r="GZ37" s="77">
        <f t="shared" ca="1" si="95"/>
        <v>0</v>
      </c>
      <c r="HA37" s="77">
        <f t="shared" ca="1" si="95"/>
        <v>0</v>
      </c>
      <c r="HB37" s="78">
        <f t="shared" si="82"/>
        <v>3</v>
      </c>
    </row>
    <row r="38" spans="1:210">
      <c r="A38" s="70" t="s">
        <v>50</v>
      </c>
      <c r="B38" s="39" t="str">
        <f>IF(【M】エリア!$E33&lt;&gt;"",【M】エリア!$E33,"")</f>
        <v>大本山 永平寺 エリア</v>
      </c>
      <c r="C38" s="69">
        <f t="shared" si="109"/>
        <v>0</v>
      </c>
      <c r="D38" s="69">
        <f t="shared" si="109"/>
        <v>0</v>
      </c>
      <c r="E38" s="69">
        <f t="shared" si="109"/>
        <v>0</v>
      </c>
      <c r="F38" s="69">
        <f t="shared" si="109"/>
        <v>1</v>
      </c>
      <c r="G38" s="69">
        <f t="shared" si="109"/>
        <v>3</v>
      </c>
      <c r="H38" s="69">
        <f t="shared" si="109"/>
        <v>4</v>
      </c>
      <c r="I38" s="69">
        <f t="shared" si="109"/>
        <v>8</v>
      </c>
      <c r="J38" s="69">
        <f t="shared" si="109"/>
        <v>7</v>
      </c>
      <c r="K38" s="69">
        <f t="shared" si="109"/>
        <v>35</v>
      </c>
      <c r="L38" s="69">
        <f t="shared" si="109"/>
        <v>15</v>
      </c>
      <c r="M38" s="69">
        <f t="shared" si="109"/>
        <v>31</v>
      </c>
      <c r="N38" s="73">
        <f t="shared" si="121"/>
        <v>28.846153846153843</v>
      </c>
      <c r="O38" s="74">
        <f t="shared" si="42"/>
        <v>28</v>
      </c>
      <c r="P38" s="253">
        <f t="shared" si="43"/>
        <v>28.038</v>
      </c>
      <c r="Q38" s="76">
        <f t="shared" si="44"/>
        <v>28</v>
      </c>
      <c r="R38" s="69">
        <f t="shared" si="110"/>
        <v>0</v>
      </c>
      <c r="S38" s="69">
        <f t="shared" si="110"/>
        <v>0</v>
      </c>
      <c r="T38" s="69">
        <f t="shared" si="110"/>
        <v>0</v>
      </c>
      <c r="U38" s="69">
        <f t="shared" si="110"/>
        <v>0</v>
      </c>
      <c r="V38" s="69">
        <f t="shared" si="110"/>
        <v>0</v>
      </c>
      <c r="W38" s="69">
        <f t="shared" si="110"/>
        <v>0</v>
      </c>
      <c r="X38" s="69">
        <f t="shared" si="110"/>
        <v>0</v>
      </c>
      <c r="Y38" s="69">
        <f t="shared" si="110"/>
        <v>0</v>
      </c>
      <c r="Z38" s="69">
        <f t="shared" si="110"/>
        <v>0</v>
      </c>
      <c r="AA38" s="69">
        <f t="shared" si="110"/>
        <v>0</v>
      </c>
      <c r="AB38" s="69">
        <f t="shared" si="110"/>
        <v>0</v>
      </c>
      <c r="AC38" s="73" t="str">
        <f t="shared" si="122"/>
        <v>-</v>
      </c>
      <c r="AD38" s="74" t="str">
        <f t="shared" si="45"/>
        <v>-</v>
      </c>
      <c r="AE38" s="253" t="str">
        <f t="shared" si="46"/>
        <v>-</v>
      </c>
      <c r="AF38" s="76" t="str">
        <f t="shared" si="47"/>
        <v>-</v>
      </c>
      <c r="AG38" s="69">
        <f t="shared" si="111"/>
        <v>0</v>
      </c>
      <c r="AH38" s="69">
        <f t="shared" si="111"/>
        <v>0</v>
      </c>
      <c r="AI38" s="69">
        <f t="shared" si="111"/>
        <v>0</v>
      </c>
      <c r="AJ38" s="69">
        <f t="shared" si="111"/>
        <v>0</v>
      </c>
      <c r="AK38" s="69">
        <f t="shared" si="111"/>
        <v>0</v>
      </c>
      <c r="AL38" s="69">
        <f t="shared" si="111"/>
        <v>0</v>
      </c>
      <c r="AM38" s="69">
        <f t="shared" si="111"/>
        <v>0</v>
      </c>
      <c r="AN38" s="69">
        <f t="shared" si="111"/>
        <v>0</v>
      </c>
      <c r="AO38" s="69">
        <f t="shared" si="111"/>
        <v>0</v>
      </c>
      <c r="AP38" s="69">
        <f t="shared" si="111"/>
        <v>0</v>
      </c>
      <c r="AQ38" s="69">
        <f t="shared" si="111"/>
        <v>0</v>
      </c>
      <c r="AR38" s="73" t="str">
        <f t="shared" si="123"/>
        <v>-</v>
      </c>
      <c r="AS38" s="74" t="str">
        <f t="shared" si="48"/>
        <v>-</v>
      </c>
      <c r="AT38" s="253" t="str">
        <f t="shared" si="49"/>
        <v>-</v>
      </c>
      <c r="AU38" s="76" t="str">
        <f t="shared" si="50"/>
        <v>-</v>
      </c>
      <c r="AV38" s="69">
        <f t="shared" si="112"/>
        <v>0</v>
      </c>
      <c r="AW38" s="69">
        <f t="shared" si="112"/>
        <v>0</v>
      </c>
      <c r="AX38" s="69">
        <f t="shared" si="112"/>
        <v>0</v>
      </c>
      <c r="AY38" s="69">
        <f t="shared" si="112"/>
        <v>0</v>
      </c>
      <c r="AZ38" s="69">
        <f t="shared" si="112"/>
        <v>0</v>
      </c>
      <c r="BA38" s="69">
        <f t="shared" si="112"/>
        <v>0</v>
      </c>
      <c r="BB38" s="69">
        <f t="shared" si="112"/>
        <v>0</v>
      </c>
      <c r="BC38" s="69">
        <f t="shared" si="112"/>
        <v>0</v>
      </c>
      <c r="BD38" s="69">
        <f t="shared" si="112"/>
        <v>0</v>
      </c>
      <c r="BE38" s="69">
        <f t="shared" si="112"/>
        <v>0</v>
      </c>
      <c r="BF38" s="69">
        <f t="shared" si="112"/>
        <v>0</v>
      </c>
      <c r="BG38" s="73" t="str">
        <f t="shared" si="124"/>
        <v>-</v>
      </c>
      <c r="BH38" s="74" t="str">
        <f t="shared" si="51"/>
        <v>-</v>
      </c>
      <c r="BI38" s="253" t="str">
        <f t="shared" si="52"/>
        <v>-</v>
      </c>
      <c r="BJ38" s="76" t="str">
        <f t="shared" si="53"/>
        <v>-</v>
      </c>
      <c r="BK38" s="69">
        <f t="shared" si="113"/>
        <v>0</v>
      </c>
      <c r="BL38" s="69">
        <f t="shared" si="113"/>
        <v>0</v>
      </c>
      <c r="BM38" s="69">
        <f t="shared" si="113"/>
        <v>0</v>
      </c>
      <c r="BN38" s="69">
        <f t="shared" si="113"/>
        <v>0</v>
      </c>
      <c r="BO38" s="69">
        <f t="shared" si="113"/>
        <v>0</v>
      </c>
      <c r="BP38" s="69">
        <f t="shared" si="113"/>
        <v>0</v>
      </c>
      <c r="BQ38" s="69">
        <f t="shared" si="113"/>
        <v>0</v>
      </c>
      <c r="BR38" s="69">
        <f t="shared" si="113"/>
        <v>0</v>
      </c>
      <c r="BS38" s="69">
        <f t="shared" si="113"/>
        <v>0</v>
      </c>
      <c r="BT38" s="69">
        <f t="shared" si="113"/>
        <v>0</v>
      </c>
      <c r="BU38" s="69">
        <f t="shared" si="113"/>
        <v>0</v>
      </c>
      <c r="BV38" s="73" t="str">
        <f t="shared" si="125"/>
        <v>-</v>
      </c>
      <c r="BW38" s="74" t="str">
        <f t="shared" si="54"/>
        <v>-</v>
      </c>
      <c r="BX38" s="253" t="str">
        <f t="shared" si="55"/>
        <v>-</v>
      </c>
      <c r="BY38" s="76" t="str">
        <f t="shared" si="56"/>
        <v>-</v>
      </c>
      <c r="BZ38" s="69">
        <f t="shared" si="114"/>
        <v>0</v>
      </c>
      <c r="CA38" s="69">
        <f t="shared" si="114"/>
        <v>0</v>
      </c>
      <c r="CB38" s="69">
        <f t="shared" si="114"/>
        <v>0</v>
      </c>
      <c r="CC38" s="69">
        <f t="shared" si="114"/>
        <v>0</v>
      </c>
      <c r="CD38" s="69">
        <f t="shared" si="114"/>
        <v>0</v>
      </c>
      <c r="CE38" s="69">
        <f t="shared" si="114"/>
        <v>0</v>
      </c>
      <c r="CF38" s="69">
        <f t="shared" si="114"/>
        <v>0</v>
      </c>
      <c r="CG38" s="69">
        <f t="shared" si="114"/>
        <v>0</v>
      </c>
      <c r="CH38" s="69">
        <f t="shared" si="114"/>
        <v>0</v>
      </c>
      <c r="CI38" s="69">
        <f t="shared" si="114"/>
        <v>0</v>
      </c>
      <c r="CJ38" s="69">
        <f t="shared" si="114"/>
        <v>0</v>
      </c>
      <c r="CK38" s="73" t="str">
        <f t="shared" si="126"/>
        <v>-</v>
      </c>
      <c r="CL38" s="74" t="str">
        <f t="shared" si="57"/>
        <v>-</v>
      </c>
      <c r="CM38" s="253" t="str">
        <f t="shared" si="58"/>
        <v>-</v>
      </c>
      <c r="CN38" s="76" t="str">
        <f t="shared" si="59"/>
        <v>-</v>
      </c>
      <c r="CO38" s="69">
        <f t="shared" si="115"/>
        <v>0</v>
      </c>
      <c r="CP38" s="69">
        <f t="shared" si="115"/>
        <v>0</v>
      </c>
      <c r="CQ38" s="69">
        <f t="shared" si="115"/>
        <v>0</v>
      </c>
      <c r="CR38" s="69">
        <f t="shared" si="115"/>
        <v>0</v>
      </c>
      <c r="CS38" s="69">
        <f t="shared" si="115"/>
        <v>0</v>
      </c>
      <c r="CT38" s="69">
        <f t="shared" si="115"/>
        <v>0</v>
      </c>
      <c r="CU38" s="69">
        <f t="shared" si="115"/>
        <v>0</v>
      </c>
      <c r="CV38" s="69">
        <f t="shared" si="115"/>
        <v>0</v>
      </c>
      <c r="CW38" s="69">
        <f t="shared" si="115"/>
        <v>0</v>
      </c>
      <c r="CX38" s="69">
        <f t="shared" si="115"/>
        <v>0</v>
      </c>
      <c r="CY38" s="69">
        <f t="shared" si="115"/>
        <v>0</v>
      </c>
      <c r="CZ38" s="73" t="str">
        <f t="shared" si="127"/>
        <v>-</v>
      </c>
      <c r="DA38" s="74" t="str">
        <f t="shared" si="60"/>
        <v>-</v>
      </c>
      <c r="DB38" s="253" t="str">
        <f t="shared" si="61"/>
        <v>-</v>
      </c>
      <c r="DC38" s="76" t="str">
        <f t="shared" si="62"/>
        <v>-</v>
      </c>
      <c r="DD38" s="69">
        <f t="shared" si="116"/>
        <v>0</v>
      </c>
      <c r="DE38" s="69">
        <f t="shared" si="116"/>
        <v>0</v>
      </c>
      <c r="DF38" s="69">
        <f t="shared" si="116"/>
        <v>0</v>
      </c>
      <c r="DG38" s="69">
        <f t="shared" si="116"/>
        <v>0</v>
      </c>
      <c r="DH38" s="69">
        <f t="shared" si="116"/>
        <v>0</v>
      </c>
      <c r="DI38" s="69">
        <f t="shared" si="116"/>
        <v>0</v>
      </c>
      <c r="DJ38" s="69">
        <f t="shared" si="116"/>
        <v>0</v>
      </c>
      <c r="DK38" s="69">
        <f t="shared" si="116"/>
        <v>0</v>
      </c>
      <c r="DL38" s="69">
        <f t="shared" si="116"/>
        <v>0</v>
      </c>
      <c r="DM38" s="69">
        <f t="shared" si="116"/>
        <v>0</v>
      </c>
      <c r="DN38" s="69">
        <f t="shared" si="116"/>
        <v>0</v>
      </c>
      <c r="DO38" s="73" t="str">
        <f t="shared" si="128"/>
        <v>-</v>
      </c>
      <c r="DP38" s="74" t="str">
        <f t="shared" si="63"/>
        <v>-</v>
      </c>
      <c r="DQ38" s="253" t="str">
        <f t="shared" si="64"/>
        <v>-</v>
      </c>
      <c r="DR38" s="76" t="str">
        <f t="shared" si="65"/>
        <v>-</v>
      </c>
      <c r="DS38" s="69">
        <f t="shared" si="117"/>
        <v>0</v>
      </c>
      <c r="DT38" s="69">
        <f t="shared" si="117"/>
        <v>0</v>
      </c>
      <c r="DU38" s="69">
        <f t="shared" si="117"/>
        <v>0</v>
      </c>
      <c r="DV38" s="69">
        <f t="shared" si="117"/>
        <v>0</v>
      </c>
      <c r="DW38" s="69">
        <f t="shared" si="117"/>
        <v>0</v>
      </c>
      <c r="DX38" s="69">
        <f t="shared" si="117"/>
        <v>0</v>
      </c>
      <c r="DY38" s="69">
        <f t="shared" si="117"/>
        <v>0</v>
      </c>
      <c r="DZ38" s="69">
        <f t="shared" si="117"/>
        <v>0</v>
      </c>
      <c r="EA38" s="69">
        <f t="shared" si="117"/>
        <v>0</v>
      </c>
      <c r="EB38" s="69">
        <f t="shared" si="117"/>
        <v>0</v>
      </c>
      <c r="EC38" s="69">
        <f t="shared" si="117"/>
        <v>0</v>
      </c>
      <c r="ED38" s="73" t="str">
        <f t="shared" si="129"/>
        <v>-</v>
      </c>
      <c r="EE38" s="74" t="str">
        <f t="shared" si="66"/>
        <v>-</v>
      </c>
      <c r="EF38" s="253" t="str">
        <f t="shared" si="67"/>
        <v>-</v>
      </c>
      <c r="EG38" s="76" t="str">
        <f t="shared" si="68"/>
        <v>-</v>
      </c>
      <c r="EH38" s="69">
        <f t="shared" si="118"/>
        <v>0</v>
      </c>
      <c r="EI38" s="69">
        <f t="shared" si="118"/>
        <v>0</v>
      </c>
      <c r="EJ38" s="69">
        <f t="shared" si="118"/>
        <v>0</v>
      </c>
      <c r="EK38" s="69">
        <f t="shared" si="118"/>
        <v>0</v>
      </c>
      <c r="EL38" s="69">
        <f t="shared" si="118"/>
        <v>0</v>
      </c>
      <c r="EM38" s="69">
        <f t="shared" si="118"/>
        <v>0</v>
      </c>
      <c r="EN38" s="69">
        <f t="shared" si="118"/>
        <v>0</v>
      </c>
      <c r="EO38" s="69">
        <f t="shared" si="118"/>
        <v>0</v>
      </c>
      <c r="EP38" s="69">
        <f t="shared" si="118"/>
        <v>0</v>
      </c>
      <c r="EQ38" s="69">
        <f t="shared" si="118"/>
        <v>0</v>
      </c>
      <c r="ER38" s="69">
        <f t="shared" si="118"/>
        <v>0</v>
      </c>
      <c r="ES38" s="73" t="str">
        <f t="shared" si="130"/>
        <v>-</v>
      </c>
      <c r="ET38" s="74" t="str">
        <f t="shared" si="69"/>
        <v>-</v>
      </c>
      <c r="EU38" s="253" t="str">
        <f t="shared" si="70"/>
        <v>-</v>
      </c>
      <c r="EV38" s="76" t="str">
        <f t="shared" si="71"/>
        <v>-</v>
      </c>
      <c r="EW38" s="69">
        <f t="shared" si="119"/>
        <v>0</v>
      </c>
      <c r="EX38" s="69">
        <f t="shared" si="119"/>
        <v>0</v>
      </c>
      <c r="EY38" s="69">
        <f t="shared" si="119"/>
        <v>0</v>
      </c>
      <c r="EZ38" s="69">
        <f t="shared" si="119"/>
        <v>0</v>
      </c>
      <c r="FA38" s="69">
        <f t="shared" si="119"/>
        <v>0</v>
      </c>
      <c r="FB38" s="69">
        <f t="shared" si="119"/>
        <v>0</v>
      </c>
      <c r="FC38" s="69">
        <f t="shared" si="119"/>
        <v>0</v>
      </c>
      <c r="FD38" s="69">
        <f t="shared" si="119"/>
        <v>0</v>
      </c>
      <c r="FE38" s="69">
        <f t="shared" si="119"/>
        <v>0</v>
      </c>
      <c r="FF38" s="69">
        <f t="shared" si="119"/>
        <v>0</v>
      </c>
      <c r="FG38" s="69">
        <f t="shared" si="119"/>
        <v>0</v>
      </c>
      <c r="FH38" s="73" t="str">
        <f t="shared" si="131"/>
        <v>-</v>
      </c>
      <c r="FI38" s="74" t="str">
        <f t="shared" si="72"/>
        <v>-</v>
      </c>
      <c r="FJ38" s="253" t="str">
        <f t="shared" si="73"/>
        <v>-</v>
      </c>
      <c r="FK38" s="76" t="str">
        <f t="shared" si="74"/>
        <v>-</v>
      </c>
      <c r="FL38" s="69">
        <f t="shared" si="120"/>
        <v>0</v>
      </c>
      <c r="FM38" s="69">
        <f t="shared" si="120"/>
        <v>0</v>
      </c>
      <c r="FN38" s="69">
        <f t="shared" si="120"/>
        <v>0</v>
      </c>
      <c r="FO38" s="69">
        <f t="shared" si="120"/>
        <v>0</v>
      </c>
      <c r="FP38" s="69">
        <f t="shared" si="120"/>
        <v>0</v>
      </c>
      <c r="FQ38" s="69">
        <f t="shared" si="120"/>
        <v>0</v>
      </c>
      <c r="FR38" s="69">
        <f t="shared" si="120"/>
        <v>0</v>
      </c>
      <c r="FS38" s="69">
        <f t="shared" si="120"/>
        <v>0</v>
      </c>
      <c r="FT38" s="69">
        <f t="shared" si="120"/>
        <v>0</v>
      </c>
      <c r="FU38" s="69">
        <f t="shared" si="120"/>
        <v>0</v>
      </c>
      <c r="FV38" s="69">
        <f t="shared" si="120"/>
        <v>0</v>
      </c>
      <c r="FW38" s="73" t="str">
        <f t="shared" si="132"/>
        <v>-</v>
      </c>
      <c r="FX38" s="74" t="str">
        <f t="shared" si="75"/>
        <v>-</v>
      </c>
      <c r="FY38" s="253" t="str">
        <f t="shared" si="76"/>
        <v>-</v>
      </c>
      <c r="FZ38" s="76" t="str">
        <f t="shared" si="77"/>
        <v>-</v>
      </c>
      <c r="GA38" s="82">
        <f t="shared" si="96"/>
        <v>0</v>
      </c>
      <c r="GB38" s="82">
        <f t="shared" si="96"/>
        <v>0</v>
      </c>
      <c r="GC38" s="82">
        <f t="shared" si="96"/>
        <v>0</v>
      </c>
      <c r="GD38" s="82">
        <f t="shared" si="96"/>
        <v>1</v>
      </c>
      <c r="GE38" s="82">
        <f t="shared" si="96"/>
        <v>3</v>
      </c>
      <c r="GF38" s="82">
        <f t="shared" si="96"/>
        <v>4</v>
      </c>
      <c r="GG38" s="82">
        <f t="shared" si="96"/>
        <v>8</v>
      </c>
      <c r="GH38" s="82">
        <f t="shared" si="96"/>
        <v>7</v>
      </c>
      <c r="GI38" s="82">
        <f t="shared" si="96"/>
        <v>35</v>
      </c>
      <c r="GJ38" s="82">
        <f t="shared" si="96"/>
        <v>15</v>
      </c>
      <c r="GK38" s="82">
        <f t="shared" si="96"/>
        <v>31</v>
      </c>
      <c r="GL38" s="83">
        <f t="shared" ref="GL38:GL69" si="133">IF($B38="", "",IFERROR(((SUM(GJ38:GK38)/SUM(GA38:GK38))-(SUM(GA38:GG38)/SUM(GA38:GK38)))*100,"-"))</f>
        <v>28.846153846153843</v>
      </c>
      <c r="GM38" s="74">
        <f t="shared" si="78"/>
        <v>28</v>
      </c>
      <c r="GN38" s="253">
        <f t="shared" si="79"/>
        <v>28.038</v>
      </c>
      <c r="GO38" s="76">
        <f t="shared" si="80"/>
        <v>28</v>
      </c>
      <c r="GP38" s="77">
        <f t="shared" ca="1" si="81"/>
        <v>104</v>
      </c>
      <c r="GQ38" s="77">
        <f t="shared" ca="1" si="95"/>
        <v>0</v>
      </c>
      <c r="GR38" s="77">
        <f t="shared" ca="1" si="95"/>
        <v>0</v>
      </c>
      <c r="GS38" s="77">
        <f t="shared" ca="1" si="95"/>
        <v>0</v>
      </c>
      <c r="GT38" s="77">
        <f t="shared" ca="1" si="95"/>
        <v>0</v>
      </c>
      <c r="GU38" s="77">
        <f t="shared" ref="GQ38:HA61" ca="1" si="134">IF($B38="","",SUM(OFFSET($C38:$M38,0,MATCH(GU$3,$C$2:$FZ$2,0)-1)))</f>
        <v>0</v>
      </c>
      <c r="GV38" s="77">
        <f t="shared" ca="1" si="134"/>
        <v>0</v>
      </c>
      <c r="GW38" s="77">
        <f t="shared" ca="1" si="134"/>
        <v>0</v>
      </c>
      <c r="GX38" s="77">
        <f t="shared" ca="1" si="134"/>
        <v>0</v>
      </c>
      <c r="GY38" s="77">
        <f t="shared" ca="1" si="134"/>
        <v>0</v>
      </c>
      <c r="GZ38" s="77">
        <f t="shared" ca="1" si="134"/>
        <v>0</v>
      </c>
      <c r="HA38" s="77">
        <f t="shared" ca="1" si="134"/>
        <v>0</v>
      </c>
      <c r="HB38" s="78">
        <f t="shared" si="82"/>
        <v>104</v>
      </c>
    </row>
    <row r="39" spans="1:210">
      <c r="A39" s="70" t="s">
        <v>50</v>
      </c>
      <c r="B39" s="39" t="str">
        <f>IF(【M】エリア!$E34&lt;&gt;"",【M】エリア!$E34,"")</f>
        <v>道の駅「禅の里」 エリア</v>
      </c>
      <c r="C39" s="69">
        <f t="shared" si="109"/>
        <v>0</v>
      </c>
      <c r="D39" s="69">
        <f t="shared" si="109"/>
        <v>0</v>
      </c>
      <c r="E39" s="69">
        <f t="shared" si="109"/>
        <v>0</v>
      </c>
      <c r="F39" s="69">
        <f t="shared" si="109"/>
        <v>2</v>
      </c>
      <c r="G39" s="69">
        <f t="shared" si="109"/>
        <v>0</v>
      </c>
      <c r="H39" s="69">
        <f t="shared" si="109"/>
        <v>5</v>
      </c>
      <c r="I39" s="69">
        <f t="shared" si="109"/>
        <v>1</v>
      </c>
      <c r="J39" s="69">
        <f t="shared" si="109"/>
        <v>0</v>
      </c>
      <c r="K39" s="69">
        <f t="shared" si="109"/>
        <v>6</v>
      </c>
      <c r="L39" s="69">
        <f t="shared" si="109"/>
        <v>0</v>
      </c>
      <c r="M39" s="69">
        <f t="shared" si="109"/>
        <v>0</v>
      </c>
      <c r="N39" s="73">
        <f t="shared" si="121"/>
        <v>-57.142857142857139</v>
      </c>
      <c r="O39" s="74">
        <f t="shared" si="42"/>
        <v>77</v>
      </c>
      <c r="P39" s="253">
        <f t="shared" si="43"/>
        <v>77.039000000000001</v>
      </c>
      <c r="Q39" s="76">
        <f t="shared" si="44"/>
        <v>77</v>
      </c>
      <c r="R39" s="69">
        <f t="shared" si="110"/>
        <v>0</v>
      </c>
      <c r="S39" s="69">
        <f t="shared" si="110"/>
        <v>0</v>
      </c>
      <c r="T39" s="69">
        <f t="shared" si="110"/>
        <v>0</v>
      </c>
      <c r="U39" s="69">
        <f t="shared" si="110"/>
        <v>0</v>
      </c>
      <c r="V39" s="69">
        <f t="shared" si="110"/>
        <v>0</v>
      </c>
      <c r="W39" s="69">
        <f t="shared" si="110"/>
        <v>0</v>
      </c>
      <c r="X39" s="69">
        <f t="shared" si="110"/>
        <v>0</v>
      </c>
      <c r="Y39" s="69">
        <f t="shared" si="110"/>
        <v>0</v>
      </c>
      <c r="Z39" s="69">
        <f t="shared" si="110"/>
        <v>0</v>
      </c>
      <c r="AA39" s="69">
        <f t="shared" si="110"/>
        <v>0</v>
      </c>
      <c r="AB39" s="69">
        <f t="shared" si="110"/>
        <v>0</v>
      </c>
      <c r="AC39" s="73" t="str">
        <f t="shared" si="122"/>
        <v>-</v>
      </c>
      <c r="AD39" s="74" t="str">
        <f t="shared" si="45"/>
        <v>-</v>
      </c>
      <c r="AE39" s="253" t="str">
        <f t="shared" si="46"/>
        <v>-</v>
      </c>
      <c r="AF39" s="76" t="str">
        <f t="shared" si="47"/>
        <v>-</v>
      </c>
      <c r="AG39" s="69">
        <f t="shared" si="111"/>
        <v>0</v>
      </c>
      <c r="AH39" s="69">
        <f t="shared" si="111"/>
        <v>0</v>
      </c>
      <c r="AI39" s="69">
        <f t="shared" si="111"/>
        <v>0</v>
      </c>
      <c r="AJ39" s="69">
        <f t="shared" si="111"/>
        <v>0</v>
      </c>
      <c r="AK39" s="69">
        <f t="shared" si="111"/>
        <v>0</v>
      </c>
      <c r="AL39" s="69">
        <f t="shared" si="111"/>
        <v>0</v>
      </c>
      <c r="AM39" s="69">
        <f t="shared" si="111"/>
        <v>0</v>
      </c>
      <c r="AN39" s="69">
        <f t="shared" si="111"/>
        <v>0</v>
      </c>
      <c r="AO39" s="69">
        <f t="shared" si="111"/>
        <v>0</v>
      </c>
      <c r="AP39" s="69">
        <f t="shared" si="111"/>
        <v>0</v>
      </c>
      <c r="AQ39" s="69">
        <f t="shared" si="111"/>
        <v>0</v>
      </c>
      <c r="AR39" s="73" t="str">
        <f t="shared" si="123"/>
        <v>-</v>
      </c>
      <c r="AS39" s="74" t="str">
        <f t="shared" si="48"/>
        <v>-</v>
      </c>
      <c r="AT39" s="253" t="str">
        <f t="shared" si="49"/>
        <v>-</v>
      </c>
      <c r="AU39" s="76" t="str">
        <f t="shared" si="50"/>
        <v>-</v>
      </c>
      <c r="AV39" s="69">
        <f t="shared" si="112"/>
        <v>0</v>
      </c>
      <c r="AW39" s="69">
        <f t="shared" si="112"/>
        <v>0</v>
      </c>
      <c r="AX39" s="69">
        <f t="shared" si="112"/>
        <v>0</v>
      </c>
      <c r="AY39" s="69">
        <f t="shared" si="112"/>
        <v>0</v>
      </c>
      <c r="AZ39" s="69">
        <f t="shared" si="112"/>
        <v>0</v>
      </c>
      <c r="BA39" s="69">
        <f t="shared" si="112"/>
        <v>0</v>
      </c>
      <c r="BB39" s="69">
        <f t="shared" si="112"/>
        <v>0</v>
      </c>
      <c r="BC39" s="69">
        <f t="shared" si="112"/>
        <v>0</v>
      </c>
      <c r="BD39" s="69">
        <f t="shared" si="112"/>
        <v>0</v>
      </c>
      <c r="BE39" s="69">
        <f t="shared" si="112"/>
        <v>0</v>
      </c>
      <c r="BF39" s="69">
        <f t="shared" si="112"/>
        <v>0</v>
      </c>
      <c r="BG39" s="73" t="str">
        <f t="shared" si="124"/>
        <v>-</v>
      </c>
      <c r="BH39" s="74" t="str">
        <f t="shared" si="51"/>
        <v>-</v>
      </c>
      <c r="BI39" s="253" t="str">
        <f t="shared" si="52"/>
        <v>-</v>
      </c>
      <c r="BJ39" s="76" t="str">
        <f t="shared" si="53"/>
        <v>-</v>
      </c>
      <c r="BK39" s="69">
        <f t="shared" si="113"/>
        <v>0</v>
      </c>
      <c r="BL39" s="69">
        <f t="shared" si="113"/>
        <v>0</v>
      </c>
      <c r="BM39" s="69">
        <f t="shared" si="113"/>
        <v>0</v>
      </c>
      <c r="BN39" s="69">
        <f t="shared" si="113"/>
        <v>0</v>
      </c>
      <c r="BO39" s="69">
        <f t="shared" si="113"/>
        <v>0</v>
      </c>
      <c r="BP39" s="69">
        <f t="shared" si="113"/>
        <v>0</v>
      </c>
      <c r="BQ39" s="69">
        <f t="shared" si="113"/>
        <v>0</v>
      </c>
      <c r="BR39" s="69">
        <f t="shared" si="113"/>
        <v>0</v>
      </c>
      <c r="BS39" s="69">
        <f t="shared" si="113"/>
        <v>0</v>
      </c>
      <c r="BT39" s="69">
        <f t="shared" si="113"/>
        <v>0</v>
      </c>
      <c r="BU39" s="69">
        <f t="shared" si="113"/>
        <v>0</v>
      </c>
      <c r="BV39" s="73" t="str">
        <f t="shared" si="125"/>
        <v>-</v>
      </c>
      <c r="BW39" s="74" t="str">
        <f t="shared" si="54"/>
        <v>-</v>
      </c>
      <c r="BX39" s="253" t="str">
        <f t="shared" si="55"/>
        <v>-</v>
      </c>
      <c r="BY39" s="76" t="str">
        <f t="shared" si="56"/>
        <v>-</v>
      </c>
      <c r="BZ39" s="69">
        <f t="shared" si="114"/>
        <v>0</v>
      </c>
      <c r="CA39" s="69">
        <f t="shared" si="114"/>
        <v>0</v>
      </c>
      <c r="CB39" s="69">
        <f t="shared" si="114"/>
        <v>0</v>
      </c>
      <c r="CC39" s="69">
        <f t="shared" si="114"/>
        <v>0</v>
      </c>
      <c r="CD39" s="69">
        <f t="shared" si="114"/>
        <v>0</v>
      </c>
      <c r="CE39" s="69">
        <f t="shared" si="114"/>
        <v>0</v>
      </c>
      <c r="CF39" s="69">
        <f t="shared" si="114"/>
        <v>0</v>
      </c>
      <c r="CG39" s="69">
        <f t="shared" si="114"/>
        <v>0</v>
      </c>
      <c r="CH39" s="69">
        <f t="shared" si="114"/>
        <v>0</v>
      </c>
      <c r="CI39" s="69">
        <f t="shared" si="114"/>
        <v>0</v>
      </c>
      <c r="CJ39" s="69">
        <f t="shared" si="114"/>
        <v>0</v>
      </c>
      <c r="CK39" s="73" t="str">
        <f t="shared" si="126"/>
        <v>-</v>
      </c>
      <c r="CL39" s="74" t="str">
        <f t="shared" si="57"/>
        <v>-</v>
      </c>
      <c r="CM39" s="253" t="str">
        <f t="shared" si="58"/>
        <v>-</v>
      </c>
      <c r="CN39" s="76" t="str">
        <f t="shared" si="59"/>
        <v>-</v>
      </c>
      <c r="CO39" s="69">
        <f t="shared" si="115"/>
        <v>0</v>
      </c>
      <c r="CP39" s="69">
        <f t="shared" si="115"/>
        <v>0</v>
      </c>
      <c r="CQ39" s="69">
        <f t="shared" si="115"/>
        <v>0</v>
      </c>
      <c r="CR39" s="69">
        <f t="shared" si="115"/>
        <v>0</v>
      </c>
      <c r="CS39" s="69">
        <f t="shared" si="115"/>
        <v>0</v>
      </c>
      <c r="CT39" s="69">
        <f t="shared" si="115"/>
        <v>0</v>
      </c>
      <c r="CU39" s="69">
        <f t="shared" si="115"/>
        <v>0</v>
      </c>
      <c r="CV39" s="69">
        <f t="shared" si="115"/>
        <v>0</v>
      </c>
      <c r="CW39" s="69">
        <f t="shared" si="115"/>
        <v>0</v>
      </c>
      <c r="CX39" s="69">
        <f t="shared" si="115"/>
        <v>0</v>
      </c>
      <c r="CY39" s="69">
        <f t="shared" si="115"/>
        <v>0</v>
      </c>
      <c r="CZ39" s="73" t="str">
        <f t="shared" si="127"/>
        <v>-</v>
      </c>
      <c r="DA39" s="74" t="str">
        <f t="shared" si="60"/>
        <v>-</v>
      </c>
      <c r="DB39" s="253" t="str">
        <f t="shared" si="61"/>
        <v>-</v>
      </c>
      <c r="DC39" s="76" t="str">
        <f t="shared" si="62"/>
        <v>-</v>
      </c>
      <c r="DD39" s="69">
        <f t="shared" si="116"/>
        <v>0</v>
      </c>
      <c r="DE39" s="69">
        <f t="shared" si="116"/>
        <v>0</v>
      </c>
      <c r="DF39" s="69">
        <f t="shared" si="116"/>
        <v>0</v>
      </c>
      <c r="DG39" s="69">
        <f t="shared" si="116"/>
        <v>0</v>
      </c>
      <c r="DH39" s="69">
        <f t="shared" si="116"/>
        <v>0</v>
      </c>
      <c r="DI39" s="69">
        <f t="shared" si="116"/>
        <v>0</v>
      </c>
      <c r="DJ39" s="69">
        <f t="shared" si="116"/>
        <v>0</v>
      </c>
      <c r="DK39" s="69">
        <f t="shared" si="116"/>
        <v>0</v>
      </c>
      <c r="DL39" s="69">
        <f t="shared" si="116"/>
        <v>0</v>
      </c>
      <c r="DM39" s="69">
        <f t="shared" si="116"/>
        <v>0</v>
      </c>
      <c r="DN39" s="69">
        <f t="shared" si="116"/>
        <v>0</v>
      </c>
      <c r="DO39" s="73" t="str">
        <f t="shared" si="128"/>
        <v>-</v>
      </c>
      <c r="DP39" s="74" t="str">
        <f t="shared" si="63"/>
        <v>-</v>
      </c>
      <c r="DQ39" s="253" t="str">
        <f t="shared" si="64"/>
        <v>-</v>
      </c>
      <c r="DR39" s="76" t="str">
        <f t="shared" si="65"/>
        <v>-</v>
      </c>
      <c r="DS39" s="69">
        <f t="shared" si="117"/>
        <v>0</v>
      </c>
      <c r="DT39" s="69">
        <f t="shared" si="117"/>
        <v>0</v>
      </c>
      <c r="DU39" s="69">
        <f t="shared" si="117"/>
        <v>0</v>
      </c>
      <c r="DV39" s="69">
        <f t="shared" si="117"/>
        <v>0</v>
      </c>
      <c r="DW39" s="69">
        <f t="shared" si="117"/>
        <v>0</v>
      </c>
      <c r="DX39" s="69">
        <f t="shared" si="117"/>
        <v>0</v>
      </c>
      <c r="DY39" s="69">
        <f t="shared" si="117"/>
        <v>0</v>
      </c>
      <c r="DZ39" s="69">
        <f t="shared" si="117"/>
        <v>0</v>
      </c>
      <c r="EA39" s="69">
        <f t="shared" si="117"/>
        <v>0</v>
      </c>
      <c r="EB39" s="69">
        <f t="shared" si="117"/>
        <v>0</v>
      </c>
      <c r="EC39" s="69">
        <f t="shared" si="117"/>
        <v>0</v>
      </c>
      <c r="ED39" s="73" t="str">
        <f t="shared" si="129"/>
        <v>-</v>
      </c>
      <c r="EE39" s="74" t="str">
        <f t="shared" si="66"/>
        <v>-</v>
      </c>
      <c r="EF39" s="253" t="str">
        <f t="shared" si="67"/>
        <v>-</v>
      </c>
      <c r="EG39" s="76" t="str">
        <f t="shared" si="68"/>
        <v>-</v>
      </c>
      <c r="EH39" s="69">
        <f t="shared" si="118"/>
        <v>0</v>
      </c>
      <c r="EI39" s="69">
        <f t="shared" si="118"/>
        <v>0</v>
      </c>
      <c r="EJ39" s="69">
        <f t="shared" si="118"/>
        <v>0</v>
      </c>
      <c r="EK39" s="69">
        <f t="shared" si="118"/>
        <v>0</v>
      </c>
      <c r="EL39" s="69">
        <f t="shared" si="118"/>
        <v>0</v>
      </c>
      <c r="EM39" s="69">
        <f t="shared" si="118"/>
        <v>0</v>
      </c>
      <c r="EN39" s="69">
        <f t="shared" si="118"/>
        <v>0</v>
      </c>
      <c r="EO39" s="69">
        <f t="shared" si="118"/>
        <v>0</v>
      </c>
      <c r="EP39" s="69">
        <f t="shared" si="118"/>
        <v>0</v>
      </c>
      <c r="EQ39" s="69">
        <f t="shared" si="118"/>
        <v>0</v>
      </c>
      <c r="ER39" s="69">
        <f t="shared" si="118"/>
        <v>0</v>
      </c>
      <c r="ES39" s="73" t="str">
        <f t="shared" si="130"/>
        <v>-</v>
      </c>
      <c r="ET39" s="74" t="str">
        <f t="shared" si="69"/>
        <v>-</v>
      </c>
      <c r="EU39" s="253" t="str">
        <f t="shared" si="70"/>
        <v>-</v>
      </c>
      <c r="EV39" s="76" t="str">
        <f t="shared" si="71"/>
        <v>-</v>
      </c>
      <c r="EW39" s="69">
        <f t="shared" si="119"/>
        <v>0</v>
      </c>
      <c r="EX39" s="69">
        <f t="shared" si="119"/>
        <v>0</v>
      </c>
      <c r="EY39" s="69">
        <f t="shared" si="119"/>
        <v>0</v>
      </c>
      <c r="EZ39" s="69">
        <f t="shared" si="119"/>
        <v>0</v>
      </c>
      <c r="FA39" s="69">
        <f t="shared" si="119"/>
        <v>0</v>
      </c>
      <c r="FB39" s="69">
        <f t="shared" si="119"/>
        <v>0</v>
      </c>
      <c r="FC39" s="69">
        <f t="shared" si="119"/>
        <v>0</v>
      </c>
      <c r="FD39" s="69">
        <f t="shared" si="119"/>
        <v>0</v>
      </c>
      <c r="FE39" s="69">
        <f t="shared" si="119"/>
        <v>0</v>
      </c>
      <c r="FF39" s="69">
        <f t="shared" si="119"/>
        <v>0</v>
      </c>
      <c r="FG39" s="69">
        <f t="shared" si="119"/>
        <v>0</v>
      </c>
      <c r="FH39" s="73" t="str">
        <f t="shared" si="131"/>
        <v>-</v>
      </c>
      <c r="FI39" s="74" t="str">
        <f t="shared" si="72"/>
        <v>-</v>
      </c>
      <c r="FJ39" s="253" t="str">
        <f t="shared" si="73"/>
        <v>-</v>
      </c>
      <c r="FK39" s="76" t="str">
        <f t="shared" si="74"/>
        <v>-</v>
      </c>
      <c r="FL39" s="69">
        <f t="shared" si="120"/>
        <v>0</v>
      </c>
      <c r="FM39" s="69">
        <f t="shared" si="120"/>
        <v>0</v>
      </c>
      <c r="FN39" s="69">
        <f t="shared" si="120"/>
        <v>0</v>
      </c>
      <c r="FO39" s="69">
        <f t="shared" si="120"/>
        <v>0</v>
      </c>
      <c r="FP39" s="69">
        <f t="shared" si="120"/>
        <v>0</v>
      </c>
      <c r="FQ39" s="69">
        <f t="shared" si="120"/>
        <v>0</v>
      </c>
      <c r="FR39" s="69">
        <f t="shared" si="120"/>
        <v>0</v>
      </c>
      <c r="FS39" s="69">
        <f t="shared" si="120"/>
        <v>0</v>
      </c>
      <c r="FT39" s="69">
        <f t="shared" si="120"/>
        <v>0</v>
      </c>
      <c r="FU39" s="69">
        <f t="shared" si="120"/>
        <v>0</v>
      </c>
      <c r="FV39" s="69">
        <f t="shared" si="120"/>
        <v>0</v>
      </c>
      <c r="FW39" s="73" t="str">
        <f t="shared" si="132"/>
        <v>-</v>
      </c>
      <c r="FX39" s="74" t="str">
        <f t="shared" si="75"/>
        <v>-</v>
      </c>
      <c r="FY39" s="253" t="str">
        <f t="shared" si="76"/>
        <v>-</v>
      </c>
      <c r="FZ39" s="76" t="str">
        <f t="shared" si="77"/>
        <v>-</v>
      </c>
      <c r="GA39" s="82">
        <f t="shared" ref="GA39:GK54" si="135">IF($B39="", "",SUMIF($C$3:$FZ$3,GA$3,$C39:$FZ39))</f>
        <v>0</v>
      </c>
      <c r="GB39" s="82">
        <f t="shared" si="135"/>
        <v>0</v>
      </c>
      <c r="GC39" s="82">
        <f t="shared" si="135"/>
        <v>0</v>
      </c>
      <c r="GD39" s="82">
        <f t="shared" si="135"/>
        <v>2</v>
      </c>
      <c r="GE39" s="82">
        <f t="shared" si="135"/>
        <v>0</v>
      </c>
      <c r="GF39" s="82">
        <f t="shared" si="135"/>
        <v>5</v>
      </c>
      <c r="GG39" s="82">
        <f t="shared" si="135"/>
        <v>1</v>
      </c>
      <c r="GH39" s="82">
        <f t="shared" si="135"/>
        <v>0</v>
      </c>
      <c r="GI39" s="82">
        <f t="shared" si="135"/>
        <v>6</v>
      </c>
      <c r="GJ39" s="82">
        <f t="shared" si="135"/>
        <v>0</v>
      </c>
      <c r="GK39" s="82">
        <f t="shared" si="135"/>
        <v>0</v>
      </c>
      <c r="GL39" s="83">
        <f t="shared" si="133"/>
        <v>-57.142857142857139</v>
      </c>
      <c r="GM39" s="74">
        <f t="shared" si="78"/>
        <v>77</v>
      </c>
      <c r="GN39" s="253">
        <f t="shared" si="79"/>
        <v>77.039000000000001</v>
      </c>
      <c r="GO39" s="76">
        <f t="shared" si="80"/>
        <v>77</v>
      </c>
      <c r="GP39" s="77">
        <f t="shared" ca="1" si="81"/>
        <v>14</v>
      </c>
      <c r="GQ39" s="77">
        <f t="shared" ca="1" si="134"/>
        <v>0</v>
      </c>
      <c r="GR39" s="77">
        <f t="shared" ca="1" si="134"/>
        <v>0</v>
      </c>
      <c r="GS39" s="77">
        <f t="shared" ca="1" si="134"/>
        <v>0</v>
      </c>
      <c r="GT39" s="77">
        <f t="shared" ca="1" si="134"/>
        <v>0</v>
      </c>
      <c r="GU39" s="77">
        <f t="shared" ca="1" si="134"/>
        <v>0</v>
      </c>
      <c r="GV39" s="77">
        <f t="shared" ca="1" si="134"/>
        <v>0</v>
      </c>
      <c r="GW39" s="77">
        <f t="shared" ca="1" si="134"/>
        <v>0</v>
      </c>
      <c r="GX39" s="77">
        <f t="shared" ca="1" si="134"/>
        <v>0</v>
      </c>
      <c r="GY39" s="77">
        <f t="shared" ca="1" si="134"/>
        <v>0</v>
      </c>
      <c r="GZ39" s="77">
        <f t="shared" ca="1" si="134"/>
        <v>0</v>
      </c>
      <c r="HA39" s="77">
        <f t="shared" ca="1" si="134"/>
        <v>0</v>
      </c>
      <c r="HB39" s="78">
        <f t="shared" si="82"/>
        <v>14</v>
      </c>
    </row>
    <row r="40" spans="1:210">
      <c r="A40" s="70" t="s">
        <v>50</v>
      </c>
      <c r="B40" s="39" t="str">
        <f>IF(【M】エリア!$E35&lt;&gt;"",【M】エリア!$E35,"")</f>
        <v>越前そばの里 エリア</v>
      </c>
      <c r="C40" s="69">
        <f t="shared" si="109"/>
        <v>0</v>
      </c>
      <c r="D40" s="69">
        <f t="shared" si="109"/>
        <v>0</v>
      </c>
      <c r="E40" s="69">
        <f t="shared" si="109"/>
        <v>2</v>
      </c>
      <c r="F40" s="69">
        <f t="shared" si="109"/>
        <v>1</v>
      </c>
      <c r="G40" s="69">
        <f t="shared" si="109"/>
        <v>1</v>
      </c>
      <c r="H40" s="69">
        <f t="shared" si="109"/>
        <v>9</v>
      </c>
      <c r="I40" s="69">
        <f t="shared" si="109"/>
        <v>1</v>
      </c>
      <c r="J40" s="69">
        <f t="shared" si="109"/>
        <v>4</v>
      </c>
      <c r="K40" s="69">
        <f t="shared" si="109"/>
        <v>15</v>
      </c>
      <c r="L40" s="69">
        <f t="shared" si="109"/>
        <v>9</v>
      </c>
      <c r="M40" s="69">
        <f t="shared" si="109"/>
        <v>21</v>
      </c>
      <c r="N40" s="73">
        <f t="shared" si="121"/>
        <v>25.396825396825395</v>
      </c>
      <c r="O40" s="74">
        <f t="shared" si="42"/>
        <v>33</v>
      </c>
      <c r="P40" s="253">
        <f t="shared" si="43"/>
        <v>33.04</v>
      </c>
      <c r="Q40" s="76">
        <f t="shared" si="44"/>
        <v>33</v>
      </c>
      <c r="R40" s="69">
        <f t="shared" si="110"/>
        <v>0</v>
      </c>
      <c r="S40" s="69">
        <f t="shared" si="110"/>
        <v>0</v>
      </c>
      <c r="T40" s="69">
        <f t="shared" si="110"/>
        <v>0</v>
      </c>
      <c r="U40" s="69">
        <f t="shared" si="110"/>
        <v>0</v>
      </c>
      <c r="V40" s="69">
        <f t="shared" si="110"/>
        <v>0</v>
      </c>
      <c r="W40" s="69">
        <f t="shared" si="110"/>
        <v>0</v>
      </c>
      <c r="X40" s="69">
        <f t="shared" si="110"/>
        <v>0</v>
      </c>
      <c r="Y40" s="69">
        <f t="shared" si="110"/>
        <v>0</v>
      </c>
      <c r="Z40" s="69">
        <f t="shared" si="110"/>
        <v>0</v>
      </c>
      <c r="AA40" s="69">
        <f t="shared" si="110"/>
        <v>0</v>
      </c>
      <c r="AB40" s="69">
        <f t="shared" si="110"/>
        <v>0</v>
      </c>
      <c r="AC40" s="73" t="str">
        <f t="shared" si="122"/>
        <v>-</v>
      </c>
      <c r="AD40" s="74" t="str">
        <f t="shared" si="45"/>
        <v>-</v>
      </c>
      <c r="AE40" s="253" t="str">
        <f t="shared" si="46"/>
        <v>-</v>
      </c>
      <c r="AF40" s="76" t="str">
        <f t="shared" si="47"/>
        <v>-</v>
      </c>
      <c r="AG40" s="69">
        <f t="shared" si="111"/>
        <v>0</v>
      </c>
      <c r="AH40" s="69">
        <f t="shared" si="111"/>
        <v>0</v>
      </c>
      <c r="AI40" s="69">
        <f t="shared" si="111"/>
        <v>0</v>
      </c>
      <c r="AJ40" s="69">
        <f t="shared" si="111"/>
        <v>0</v>
      </c>
      <c r="AK40" s="69">
        <f t="shared" si="111"/>
        <v>0</v>
      </c>
      <c r="AL40" s="69">
        <f t="shared" si="111"/>
        <v>0</v>
      </c>
      <c r="AM40" s="69">
        <f t="shared" si="111"/>
        <v>0</v>
      </c>
      <c r="AN40" s="69">
        <f t="shared" si="111"/>
        <v>0</v>
      </c>
      <c r="AO40" s="69">
        <f t="shared" si="111"/>
        <v>0</v>
      </c>
      <c r="AP40" s="69">
        <f t="shared" si="111"/>
        <v>0</v>
      </c>
      <c r="AQ40" s="69">
        <f t="shared" si="111"/>
        <v>0</v>
      </c>
      <c r="AR40" s="73" t="str">
        <f t="shared" si="123"/>
        <v>-</v>
      </c>
      <c r="AS40" s="74" t="str">
        <f t="shared" si="48"/>
        <v>-</v>
      </c>
      <c r="AT40" s="253" t="str">
        <f t="shared" si="49"/>
        <v>-</v>
      </c>
      <c r="AU40" s="76" t="str">
        <f t="shared" si="50"/>
        <v>-</v>
      </c>
      <c r="AV40" s="69">
        <f t="shared" si="112"/>
        <v>0</v>
      </c>
      <c r="AW40" s="69">
        <f t="shared" si="112"/>
        <v>0</v>
      </c>
      <c r="AX40" s="69">
        <f t="shared" si="112"/>
        <v>0</v>
      </c>
      <c r="AY40" s="69">
        <f t="shared" si="112"/>
        <v>0</v>
      </c>
      <c r="AZ40" s="69">
        <f t="shared" si="112"/>
        <v>0</v>
      </c>
      <c r="BA40" s="69">
        <f t="shared" si="112"/>
        <v>0</v>
      </c>
      <c r="BB40" s="69">
        <f t="shared" si="112"/>
        <v>0</v>
      </c>
      <c r="BC40" s="69">
        <f t="shared" si="112"/>
        <v>0</v>
      </c>
      <c r="BD40" s="69">
        <f t="shared" si="112"/>
        <v>0</v>
      </c>
      <c r="BE40" s="69">
        <f t="shared" si="112"/>
        <v>0</v>
      </c>
      <c r="BF40" s="69">
        <f t="shared" si="112"/>
        <v>0</v>
      </c>
      <c r="BG40" s="73" t="str">
        <f t="shared" si="124"/>
        <v>-</v>
      </c>
      <c r="BH40" s="74" t="str">
        <f t="shared" si="51"/>
        <v>-</v>
      </c>
      <c r="BI40" s="253" t="str">
        <f t="shared" si="52"/>
        <v>-</v>
      </c>
      <c r="BJ40" s="76" t="str">
        <f t="shared" si="53"/>
        <v>-</v>
      </c>
      <c r="BK40" s="69">
        <f t="shared" si="113"/>
        <v>0</v>
      </c>
      <c r="BL40" s="69">
        <f t="shared" si="113"/>
        <v>0</v>
      </c>
      <c r="BM40" s="69">
        <f t="shared" si="113"/>
        <v>0</v>
      </c>
      <c r="BN40" s="69">
        <f t="shared" si="113"/>
        <v>0</v>
      </c>
      <c r="BO40" s="69">
        <f t="shared" si="113"/>
        <v>0</v>
      </c>
      <c r="BP40" s="69">
        <f t="shared" si="113"/>
        <v>0</v>
      </c>
      <c r="BQ40" s="69">
        <f t="shared" si="113"/>
        <v>0</v>
      </c>
      <c r="BR40" s="69">
        <f t="shared" si="113"/>
        <v>0</v>
      </c>
      <c r="BS40" s="69">
        <f t="shared" si="113"/>
        <v>0</v>
      </c>
      <c r="BT40" s="69">
        <f t="shared" si="113"/>
        <v>0</v>
      </c>
      <c r="BU40" s="69">
        <f t="shared" si="113"/>
        <v>0</v>
      </c>
      <c r="BV40" s="73" t="str">
        <f t="shared" si="125"/>
        <v>-</v>
      </c>
      <c r="BW40" s="74" t="str">
        <f t="shared" si="54"/>
        <v>-</v>
      </c>
      <c r="BX40" s="253" t="str">
        <f t="shared" si="55"/>
        <v>-</v>
      </c>
      <c r="BY40" s="76" t="str">
        <f t="shared" si="56"/>
        <v>-</v>
      </c>
      <c r="BZ40" s="69">
        <f t="shared" si="114"/>
        <v>0</v>
      </c>
      <c r="CA40" s="69">
        <f t="shared" si="114"/>
        <v>0</v>
      </c>
      <c r="CB40" s="69">
        <f t="shared" si="114"/>
        <v>0</v>
      </c>
      <c r="CC40" s="69">
        <f t="shared" si="114"/>
        <v>0</v>
      </c>
      <c r="CD40" s="69">
        <f t="shared" si="114"/>
        <v>0</v>
      </c>
      <c r="CE40" s="69">
        <f t="shared" si="114"/>
        <v>0</v>
      </c>
      <c r="CF40" s="69">
        <f t="shared" si="114"/>
        <v>0</v>
      </c>
      <c r="CG40" s="69">
        <f t="shared" si="114"/>
        <v>0</v>
      </c>
      <c r="CH40" s="69">
        <f t="shared" si="114"/>
        <v>0</v>
      </c>
      <c r="CI40" s="69">
        <f t="shared" si="114"/>
        <v>0</v>
      </c>
      <c r="CJ40" s="69">
        <f t="shared" si="114"/>
        <v>0</v>
      </c>
      <c r="CK40" s="73" t="str">
        <f t="shared" si="126"/>
        <v>-</v>
      </c>
      <c r="CL40" s="74" t="str">
        <f t="shared" si="57"/>
        <v>-</v>
      </c>
      <c r="CM40" s="253" t="str">
        <f t="shared" si="58"/>
        <v>-</v>
      </c>
      <c r="CN40" s="76" t="str">
        <f t="shared" si="59"/>
        <v>-</v>
      </c>
      <c r="CO40" s="69">
        <f t="shared" si="115"/>
        <v>0</v>
      </c>
      <c r="CP40" s="69">
        <f t="shared" si="115"/>
        <v>0</v>
      </c>
      <c r="CQ40" s="69">
        <f t="shared" si="115"/>
        <v>0</v>
      </c>
      <c r="CR40" s="69">
        <f t="shared" si="115"/>
        <v>0</v>
      </c>
      <c r="CS40" s="69">
        <f t="shared" si="115"/>
        <v>0</v>
      </c>
      <c r="CT40" s="69">
        <f t="shared" si="115"/>
        <v>0</v>
      </c>
      <c r="CU40" s="69">
        <f t="shared" si="115"/>
        <v>0</v>
      </c>
      <c r="CV40" s="69">
        <f t="shared" si="115"/>
        <v>0</v>
      </c>
      <c r="CW40" s="69">
        <f t="shared" si="115"/>
        <v>0</v>
      </c>
      <c r="CX40" s="69">
        <f t="shared" si="115"/>
        <v>0</v>
      </c>
      <c r="CY40" s="69">
        <f t="shared" si="115"/>
        <v>0</v>
      </c>
      <c r="CZ40" s="73" t="str">
        <f t="shared" si="127"/>
        <v>-</v>
      </c>
      <c r="DA40" s="74" t="str">
        <f t="shared" si="60"/>
        <v>-</v>
      </c>
      <c r="DB40" s="253" t="str">
        <f t="shared" si="61"/>
        <v>-</v>
      </c>
      <c r="DC40" s="76" t="str">
        <f t="shared" si="62"/>
        <v>-</v>
      </c>
      <c r="DD40" s="69">
        <f t="shared" si="116"/>
        <v>0</v>
      </c>
      <c r="DE40" s="69">
        <f t="shared" si="116"/>
        <v>0</v>
      </c>
      <c r="DF40" s="69">
        <f t="shared" si="116"/>
        <v>0</v>
      </c>
      <c r="DG40" s="69">
        <f t="shared" si="116"/>
        <v>0</v>
      </c>
      <c r="DH40" s="69">
        <f t="shared" si="116"/>
        <v>0</v>
      </c>
      <c r="DI40" s="69">
        <f t="shared" si="116"/>
        <v>0</v>
      </c>
      <c r="DJ40" s="69">
        <f t="shared" si="116"/>
        <v>0</v>
      </c>
      <c r="DK40" s="69">
        <f t="shared" si="116"/>
        <v>0</v>
      </c>
      <c r="DL40" s="69">
        <f t="shared" si="116"/>
        <v>0</v>
      </c>
      <c r="DM40" s="69">
        <f t="shared" si="116"/>
        <v>0</v>
      </c>
      <c r="DN40" s="69">
        <f t="shared" si="116"/>
        <v>0</v>
      </c>
      <c r="DO40" s="73" t="str">
        <f t="shared" si="128"/>
        <v>-</v>
      </c>
      <c r="DP40" s="74" t="str">
        <f t="shared" si="63"/>
        <v>-</v>
      </c>
      <c r="DQ40" s="253" t="str">
        <f t="shared" si="64"/>
        <v>-</v>
      </c>
      <c r="DR40" s="76" t="str">
        <f t="shared" si="65"/>
        <v>-</v>
      </c>
      <c r="DS40" s="69">
        <f t="shared" si="117"/>
        <v>0</v>
      </c>
      <c r="DT40" s="69">
        <f t="shared" si="117"/>
        <v>0</v>
      </c>
      <c r="DU40" s="69">
        <f t="shared" si="117"/>
        <v>0</v>
      </c>
      <c r="DV40" s="69">
        <f t="shared" si="117"/>
        <v>0</v>
      </c>
      <c r="DW40" s="69">
        <f t="shared" si="117"/>
        <v>0</v>
      </c>
      <c r="DX40" s="69">
        <f t="shared" si="117"/>
        <v>0</v>
      </c>
      <c r="DY40" s="69">
        <f t="shared" si="117"/>
        <v>0</v>
      </c>
      <c r="DZ40" s="69">
        <f t="shared" si="117"/>
        <v>0</v>
      </c>
      <c r="EA40" s="69">
        <f t="shared" si="117"/>
        <v>0</v>
      </c>
      <c r="EB40" s="69">
        <f t="shared" si="117"/>
        <v>0</v>
      </c>
      <c r="EC40" s="69">
        <f t="shared" si="117"/>
        <v>0</v>
      </c>
      <c r="ED40" s="73" t="str">
        <f t="shared" si="129"/>
        <v>-</v>
      </c>
      <c r="EE40" s="74" t="str">
        <f t="shared" si="66"/>
        <v>-</v>
      </c>
      <c r="EF40" s="253" t="str">
        <f t="shared" si="67"/>
        <v>-</v>
      </c>
      <c r="EG40" s="76" t="str">
        <f t="shared" si="68"/>
        <v>-</v>
      </c>
      <c r="EH40" s="69">
        <f t="shared" si="118"/>
        <v>0</v>
      </c>
      <c r="EI40" s="69">
        <f t="shared" si="118"/>
        <v>0</v>
      </c>
      <c r="EJ40" s="69">
        <f t="shared" si="118"/>
        <v>0</v>
      </c>
      <c r="EK40" s="69">
        <f t="shared" si="118"/>
        <v>0</v>
      </c>
      <c r="EL40" s="69">
        <f t="shared" si="118"/>
        <v>0</v>
      </c>
      <c r="EM40" s="69">
        <f t="shared" si="118"/>
        <v>0</v>
      </c>
      <c r="EN40" s="69">
        <f t="shared" si="118"/>
        <v>0</v>
      </c>
      <c r="EO40" s="69">
        <f t="shared" si="118"/>
        <v>0</v>
      </c>
      <c r="EP40" s="69">
        <f t="shared" si="118"/>
        <v>0</v>
      </c>
      <c r="EQ40" s="69">
        <f t="shared" si="118"/>
        <v>0</v>
      </c>
      <c r="ER40" s="69">
        <f t="shared" si="118"/>
        <v>0</v>
      </c>
      <c r="ES40" s="73" t="str">
        <f t="shared" si="130"/>
        <v>-</v>
      </c>
      <c r="ET40" s="74" t="str">
        <f t="shared" si="69"/>
        <v>-</v>
      </c>
      <c r="EU40" s="253" t="str">
        <f t="shared" si="70"/>
        <v>-</v>
      </c>
      <c r="EV40" s="76" t="str">
        <f t="shared" si="71"/>
        <v>-</v>
      </c>
      <c r="EW40" s="69">
        <f t="shared" si="119"/>
        <v>0</v>
      </c>
      <c r="EX40" s="69">
        <f t="shared" si="119"/>
        <v>0</v>
      </c>
      <c r="EY40" s="69">
        <f t="shared" si="119"/>
        <v>0</v>
      </c>
      <c r="EZ40" s="69">
        <f t="shared" si="119"/>
        <v>0</v>
      </c>
      <c r="FA40" s="69">
        <f t="shared" si="119"/>
        <v>0</v>
      </c>
      <c r="FB40" s="69">
        <f t="shared" si="119"/>
        <v>0</v>
      </c>
      <c r="FC40" s="69">
        <f t="shared" si="119"/>
        <v>0</v>
      </c>
      <c r="FD40" s="69">
        <f t="shared" si="119"/>
        <v>0</v>
      </c>
      <c r="FE40" s="69">
        <f t="shared" si="119"/>
        <v>0</v>
      </c>
      <c r="FF40" s="69">
        <f t="shared" si="119"/>
        <v>0</v>
      </c>
      <c r="FG40" s="69">
        <f t="shared" si="119"/>
        <v>0</v>
      </c>
      <c r="FH40" s="73" t="str">
        <f t="shared" si="131"/>
        <v>-</v>
      </c>
      <c r="FI40" s="74" t="str">
        <f t="shared" si="72"/>
        <v>-</v>
      </c>
      <c r="FJ40" s="253" t="str">
        <f t="shared" si="73"/>
        <v>-</v>
      </c>
      <c r="FK40" s="76" t="str">
        <f t="shared" si="74"/>
        <v>-</v>
      </c>
      <c r="FL40" s="69">
        <f t="shared" si="120"/>
        <v>0</v>
      </c>
      <c r="FM40" s="69">
        <f t="shared" si="120"/>
        <v>0</v>
      </c>
      <c r="FN40" s="69">
        <f t="shared" si="120"/>
        <v>0</v>
      </c>
      <c r="FO40" s="69">
        <f t="shared" si="120"/>
        <v>0</v>
      </c>
      <c r="FP40" s="69">
        <f t="shared" si="120"/>
        <v>0</v>
      </c>
      <c r="FQ40" s="69">
        <f t="shared" si="120"/>
        <v>0</v>
      </c>
      <c r="FR40" s="69">
        <f t="shared" si="120"/>
        <v>0</v>
      </c>
      <c r="FS40" s="69">
        <f t="shared" si="120"/>
        <v>0</v>
      </c>
      <c r="FT40" s="69">
        <f t="shared" si="120"/>
        <v>0</v>
      </c>
      <c r="FU40" s="69">
        <f t="shared" si="120"/>
        <v>0</v>
      </c>
      <c r="FV40" s="69">
        <f t="shared" si="120"/>
        <v>0</v>
      </c>
      <c r="FW40" s="73" t="str">
        <f t="shared" si="132"/>
        <v>-</v>
      </c>
      <c r="FX40" s="74" t="str">
        <f t="shared" si="75"/>
        <v>-</v>
      </c>
      <c r="FY40" s="253" t="str">
        <f t="shared" si="76"/>
        <v>-</v>
      </c>
      <c r="FZ40" s="76" t="str">
        <f t="shared" si="77"/>
        <v>-</v>
      </c>
      <c r="GA40" s="82">
        <f t="shared" si="135"/>
        <v>0</v>
      </c>
      <c r="GB40" s="82">
        <f t="shared" si="135"/>
        <v>0</v>
      </c>
      <c r="GC40" s="82">
        <f t="shared" si="135"/>
        <v>2</v>
      </c>
      <c r="GD40" s="82">
        <f t="shared" si="135"/>
        <v>1</v>
      </c>
      <c r="GE40" s="82">
        <f t="shared" si="135"/>
        <v>1</v>
      </c>
      <c r="GF40" s="82">
        <f t="shared" si="135"/>
        <v>9</v>
      </c>
      <c r="GG40" s="82">
        <f t="shared" si="135"/>
        <v>1</v>
      </c>
      <c r="GH40" s="82">
        <f t="shared" si="135"/>
        <v>4</v>
      </c>
      <c r="GI40" s="82">
        <f t="shared" si="135"/>
        <v>15</v>
      </c>
      <c r="GJ40" s="82">
        <f t="shared" si="135"/>
        <v>9</v>
      </c>
      <c r="GK40" s="82">
        <f t="shared" si="135"/>
        <v>21</v>
      </c>
      <c r="GL40" s="83">
        <f t="shared" si="133"/>
        <v>25.396825396825395</v>
      </c>
      <c r="GM40" s="74">
        <f t="shared" si="78"/>
        <v>33</v>
      </c>
      <c r="GN40" s="253">
        <f t="shared" si="79"/>
        <v>33.04</v>
      </c>
      <c r="GO40" s="76">
        <f t="shared" si="80"/>
        <v>33</v>
      </c>
      <c r="GP40" s="77">
        <f t="shared" ca="1" si="81"/>
        <v>63</v>
      </c>
      <c r="GQ40" s="77">
        <f t="shared" ca="1" si="134"/>
        <v>0</v>
      </c>
      <c r="GR40" s="77">
        <f t="shared" ca="1" si="134"/>
        <v>0</v>
      </c>
      <c r="GS40" s="77">
        <f t="shared" ca="1" si="134"/>
        <v>0</v>
      </c>
      <c r="GT40" s="77">
        <f t="shared" ca="1" si="134"/>
        <v>0</v>
      </c>
      <c r="GU40" s="77">
        <f t="shared" ca="1" si="134"/>
        <v>0</v>
      </c>
      <c r="GV40" s="77">
        <f t="shared" ca="1" si="134"/>
        <v>0</v>
      </c>
      <c r="GW40" s="77">
        <f t="shared" ca="1" si="134"/>
        <v>0</v>
      </c>
      <c r="GX40" s="77">
        <f t="shared" ca="1" si="134"/>
        <v>0</v>
      </c>
      <c r="GY40" s="77">
        <f t="shared" ca="1" si="134"/>
        <v>0</v>
      </c>
      <c r="GZ40" s="77">
        <f t="shared" ca="1" si="134"/>
        <v>0</v>
      </c>
      <c r="HA40" s="77">
        <f t="shared" ca="1" si="134"/>
        <v>0</v>
      </c>
      <c r="HB40" s="78">
        <f t="shared" si="82"/>
        <v>63</v>
      </c>
    </row>
    <row r="41" spans="1:210">
      <c r="A41" s="70" t="s">
        <v>50</v>
      </c>
      <c r="B41" s="39" t="str">
        <f>IF(【M】エリア!$E36&lt;&gt;"",【M】エリア!$E36,"")</f>
        <v>北陸新幹線 越前たけふ駅 エリア</v>
      </c>
      <c r="C41" s="69">
        <f t="shared" si="109"/>
        <v>0</v>
      </c>
      <c r="D41" s="69">
        <f t="shared" si="109"/>
        <v>0</v>
      </c>
      <c r="E41" s="69">
        <f t="shared" si="109"/>
        <v>2</v>
      </c>
      <c r="F41" s="69">
        <f t="shared" si="109"/>
        <v>2</v>
      </c>
      <c r="G41" s="69">
        <f t="shared" si="109"/>
        <v>1</v>
      </c>
      <c r="H41" s="69">
        <f t="shared" si="109"/>
        <v>3</v>
      </c>
      <c r="I41" s="69">
        <f t="shared" si="109"/>
        <v>1</v>
      </c>
      <c r="J41" s="69">
        <f t="shared" si="109"/>
        <v>2</v>
      </c>
      <c r="K41" s="69">
        <f t="shared" si="109"/>
        <v>8</v>
      </c>
      <c r="L41" s="69">
        <f t="shared" si="109"/>
        <v>2</v>
      </c>
      <c r="M41" s="69">
        <f t="shared" si="109"/>
        <v>5</v>
      </c>
      <c r="N41" s="73">
        <f t="shared" si="121"/>
        <v>-7.6923076923076925</v>
      </c>
      <c r="O41" s="74">
        <f t="shared" si="42"/>
        <v>64</v>
      </c>
      <c r="P41" s="253">
        <f t="shared" si="43"/>
        <v>64.040999999999997</v>
      </c>
      <c r="Q41" s="76">
        <f t="shared" si="44"/>
        <v>64</v>
      </c>
      <c r="R41" s="69">
        <f t="shared" si="110"/>
        <v>0</v>
      </c>
      <c r="S41" s="69">
        <f t="shared" si="110"/>
        <v>0</v>
      </c>
      <c r="T41" s="69">
        <f t="shared" si="110"/>
        <v>0</v>
      </c>
      <c r="U41" s="69">
        <f t="shared" si="110"/>
        <v>0</v>
      </c>
      <c r="V41" s="69">
        <f t="shared" si="110"/>
        <v>0</v>
      </c>
      <c r="W41" s="69">
        <f t="shared" si="110"/>
        <v>0</v>
      </c>
      <c r="X41" s="69">
        <f t="shared" si="110"/>
        <v>0</v>
      </c>
      <c r="Y41" s="69">
        <f t="shared" si="110"/>
        <v>0</v>
      </c>
      <c r="Z41" s="69">
        <f t="shared" si="110"/>
        <v>0</v>
      </c>
      <c r="AA41" s="69">
        <f t="shared" si="110"/>
        <v>0</v>
      </c>
      <c r="AB41" s="69">
        <f t="shared" si="110"/>
        <v>0</v>
      </c>
      <c r="AC41" s="73" t="str">
        <f t="shared" si="122"/>
        <v>-</v>
      </c>
      <c r="AD41" s="74" t="str">
        <f t="shared" si="45"/>
        <v>-</v>
      </c>
      <c r="AE41" s="253" t="str">
        <f t="shared" si="46"/>
        <v>-</v>
      </c>
      <c r="AF41" s="76" t="str">
        <f t="shared" si="47"/>
        <v>-</v>
      </c>
      <c r="AG41" s="69">
        <f t="shared" si="111"/>
        <v>0</v>
      </c>
      <c r="AH41" s="69">
        <f t="shared" si="111"/>
        <v>0</v>
      </c>
      <c r="AI41" s="69">
        <f t="shared" si="111"/>
        <v>0</v>
      </c>
      <c r="AJ41" s="69">
        <f t="shared" si="111"/>
        <v>0</v>
      </c>
      <c r="AK41" s="69">
        <f t="shared" si="111"/>
        <v>0</v>
      </c>
      <c r="AL41" s="69">
        <f t="shared" si="111"/>
        <v>0</v>
      </c>
      <c r="AM41" s="69">
        <f t="shared" si="111"/>
        <v>0</v>
      </c>
      <c r="AN41" s="69">
        <f t="shared" si="111"/>
        <v>0</v>
      </c>
      <c r="AO41" s="69">
        <f t="shared" si="111"/>
        <v>0</v>
      </c>
      <c r="AP41" s="69">
        <f t="shared" si="111"/>
        <v>0</v>
      </c>
      <c r="AQ41" s="69">
        <f t="shared" si="111"/>
        <v>0</v>
      </c>
      <c r="AR41" s="73" t="str">
        <f t="shared" si="123"/>
        <v>-</v>
      </c>
      <c r="AS41" s="74" t="str">
        <f t="shared" si="48"/>
        <v>-</v>
      </c>
      <c r="AT41" s="253" t="str">
        <f t="shared" si="49"/>
        <v>-</v>
      </c>
      <c r="AU41" s="76" t="str">
        <f t="shared" si="50"/>
        <v>-</v>
      </c>
      <c r="AV41" s="69">
        <f t="shared" si="112"/>
        <v>0</v>
      </c>
      <c r="AW41" s="69">
        <f t="shared" si="112"/>
        <v>0</v>
      </c>
      <c r="AX41" s="69">
        <f t="shared" si="112"/>
        <v>0</v>
      </c>
      <c r="AY41" s="69">
        <f t="shared" si="112"/>
        <v>0</v>
      </c>
      <c r="AZ41" s="69">
        <f t="shared" si="112"/>
        <v>0</v>
      </c>
      <c r="BA41" s="69">
        <f t="shared" si="112"/>
        <v>0</v>
      </c>
      <c r="BB41" s="69">
        <f t="shared" si="112"/>
        <v>0</v>
      </c>
      <c r="BC41" s="69">
        <f t="shared" si="112"/>
        <v>0</v>
      </c>
      <c r="BD41" s="69">
        <f t="shared" si="112"/>
        <v>0</v>
      </c>
      <c r="BE41" s="69">
        <f t="shared" si="112"/>
        <v>0</v>
      </c>
      <c r="BF41" s="69">
        <f t="shared" si="112"/>
        <v>0</v>
      </c>
      <c r="BG41" s="73" t="str">
        <f t="shared" si="124"/>
        <v>-</v>
      </c>
      <c r="BH41" s="74" t="str">
        <f t="shared" si="51"/>
        <v>-</v>
      </c>
      <c r="BI41" s="253" t="str">
        <f t="shared" si="52"/>
        <v>-</v>
      </c>
      <c r="BJ41" s="76" t="str">
        <f t="shared" si="53"/>
        <v>-</v>
      </c>
      <c r="BK41" s="69">
        <f t="shared" si="113"/>
        <v>0</v>
      </c>
      <c r="BL41" s="69">
        <f t="shared" si="113"/>
        <v>0</v>
      </c>
      <c r="BM41" s="69">
        <f t="shared" si="113"/>
        <v>0</v>
      </c>
      <c r="BN41" s="69">
        <f t="shared" si="113"/>
        <v>0</v>
      </c>
      <c r="BO41" s="69">
        <f t="shared" si="113"/>
        <v>0</v>
      </c>
      <c r="BP41" s="69">
        <f t="shared" si="113"/>
        <v>0</v>
      </c>
      <c r="BQ41" s="69">
        <f t="shared" si="113"/>
        <v>0</v>
      </c>
      <c r="BR41" s="69">
        <f t="shared" si="113"/>
        <v>0</v>
      </c>
      <c r="BS41" s="69">
        <f t="shared" si="113"/>
        <v>0</v>
      </c>
      <c r="BT41" s="69">
        <f t="shared" si="113"/>
        <v>0</v>
      </c>
      <c r="BU41" s="69">
        <f t="shared" si="113"/>
        <v>0</v>
      </c>
      <c r="BV41" s="73" t="str">
        <f t="shared" si="125"/>
        <v>-</v>
      </c>
      <c r="BW41" s="74" t="str">
        <f t="shared" si="54"/>
        <v>-</v>
      </c>
      <c r="BX41" s="253" t="str">
        <f t="shared" si="55"/>
        <v>-</v>
      </c>
      <c r="BY41" s="76" t="str">
        <f t="shared" si="56"/>
        <v>-</v>
      </c>
      <c r="BZ41" s="69">
        <f t="shared" si="114"/>
        <v>0</v>
      </c>
      <c r="CA41" s="69">
        <f t="shared" si="114"/>
        <v>0</v>
      </c>
      <c r="CB41" s="69">
        <f t="shared" si="114"/>
        <v>0</v>
      </c>
      <c r="CC41" s="69">
        <f t="shared" si="114"/>
        <v>0</v>
      </c>
      <c r="CD41" s="69">
        <f t="shared" si="114"/>
        <v>0</v>
      </c>
      <c r="CE41" s="69">
        <f t="shared" si="114"/>
        <v>0</v>
      </c>
      <c r="CF41" s="69">
        <f t="shared" si="114"/>
        <v>0</v>
      </c>
      <c r="CG41" s="69">
        <f t="shared" si="114"/>
        <v>0</v>
      </c>
      <c r="CH41" s="69">
        <f t="shared" si="114"/>
        <v>0</v>
      </c>
      <c r="CI41" s="69">
        <f t="shared" si="114"/>
        <v>0</v>
      </c>
      <c r="CJ41" s="69">
        <f t="shared" si="114"/>
        <v>0</v>
      </c>
      <c r="CK41" s="73" t="str">
        <f t="shared" si="126"/>
        <v>-</v>
      </c>
      <c r="CL41" s="74" t="str">
        <f t="shared" si="57"/>
        <v>-</v>
      </c>
      <c r="CM41" s="253" t="str">
        <f t="shared" si="58"/>
        <v>-</v>
      </c>
      <c r="CN41" s="76" t="str">
        <f t="shared" si="59"/>
        <v>-</v>
      </c>
      <c r="CO41" s="69">
        <f t="shared" si="115"/>
        <v>0</v>
      </c>
      <c r="CP41" s="69">
        <f t="shared" si="115"/>
        <v>0</v>
      </c>
      <c r="CQ41" s="69">
        <f t="shared" si="115"/>
        <v>0</v>
      </c>
      <c r="CR41" s="69">
        <f t="shared" si="115"/>
        <v>0</v>
      </c>
      <c r="CS41" s="69">
        <f t="shared" si="115"/>
        <v>0</v>
      </c>
      <c r="CT41" s="69">
        <f t="shared" si="115"/>
        <v>0</v>
      </c>
      <c r="CU41" s="69">
        <f t="shared" si="115"/>
        <v>0</v>
      </c>
      <c r="CV41" s="69">
        <f t="shared" si="115"/>
        <v>0</v>
      </c>
      <c r="CW41" s="69">
        <f t="shared" si="115"/>
        <v>0</v>
      </c>
      <c r="CX41" s="69">
        <f t="shared" si="115"/>
        <v>0</v>
      </c>
      <c r="CY41" s="69">
        <f t="shared" si="115"/>
        <v>0</v>
      </c>
      <c r="CZ41" s="73" t="str">
        <f t="shared" si="127"/>
        <v>-</v>
      </c>
      <c r="DA41" s="74" t="str">
        <f t="shared" si="60"/>
        <v>-</v>
      </c>
      <c r="DB41" s="253" t="str">
        <f t="shared" si="61"/>
        <v>-</v>
      </c>
      <c r="DC41" s="76" t="str">
        <f t="shared" si="62"/>
        <v>-</v>
      </c>
      <c r="DD41" s="69">
        <f t="shared" si="116"/>
        <v>0</v>
      </c>
      <c r="DE41" s="69">
        <f t="shared" si="116"/>
        <v>0</v>
      </c>
      <c r="DF41" s="69">
        <f t="shared" si="116"/>
        <v>0</v>
      </c>
      <c r="DG41" s="69">
        <f t="shared" si="116"/>
        <v>0</v>
      </c>
      <c r="DH41" s="69">
        <f t="shared" si="116"/>
        <v>0</v>
      </c>
      <c r="DI41" s="69">
        <f t="shared" si="116"/>
        <v>0</v>
      </c>
      <c r="DJ41" s="69">
        <f t="shared" si="116"/>
        <v>0</v>
      </c>
      <c r="DK41" s="69">
        <f t="shared" si="116"/>
        <v>0</v>
      </c>
      <c r="DL41" s="69">
        <f t="shared" si="116"/>
        <v>0</v>
      </c>
      <c r="DM41" s="69">
        <f t="shared" si="116"/>
        <v>0</v>
      </c>
      <c r="DN41" s="69">
        <f t="shared" si="116"/>
        <v>0</v>
      </c>
      <c r="DO41" s="73" t="str">
        <f t="shared" si="128"/>
        <v>-</v>
      </c>
      <c r="DP41" s="74" t="str">
        <f t="shared" si="63"/>
        <v>-</v>
      </c>
      <c r="DQ41" s="253" t="str">
        <f t="shared" si="64"/>
        <v>-</v>
      </c>
      <c r="DR41" s="76" t="str">
        <f t="shared" si="65"/>
        <v>-</v>
      </c>
      <c r="DS41" s="69">
        <f t="shared" si="117"/>
        <v>0</v>
      </c>
      <c r="DT41" s="69">
        <f t="shared" si="117"/>
        <v>0</v>
      </c>
      <c r="DU41" s="69">
        <f t="shared" si="117"/>
        <v>0</v>
      </c>
      <c r="DV41" s="69">
        <f t="shared" si="117"/>
        <v>0</v>
      </c>
      <c r="DW41" s="69">
        <f t="shared" si="117"/>
        <v>0</v>
      </c>
      <c r="DX41" s="69">
        <f t="shared" si="117"/>
        <v>0</v>
      </c>
      <c r="DY41" s="69">
        <f t="shared" si="117"/>
        <v>0</v>
      </c>
      <c r="DZ41" s="69">
        <f t="shared" si="117"/>
        <v>0</v>
      </c>
      <c r="EA41" s="69">
        <f t="shared" si="117"/>
        <v>0</v>
      </c>
      <c r="EB41" s="69">
        <f t="shared" si="117"/>
        <v>0</v>
      </c>
      <c r="EC41" s="69">
        <f t="shared" si="117"/>
        <v>0</v>
      </c>
      <c r="ED41" s="73" t="str">
        <f t="shared" si="129"/>
        <v>-</v>
      </c>
      <c r="EE41" s="74" t="str">
        <f t="shared" si="66"/>
        <v>-</v>
      </c>
      <c r="EF41" s="253" t="str">
        <f t="shared" si="67"/>
        <v>-</v>
      </c>
      <c r="EG41" s="76" t="str">
        <f t="shared" si="68"/>
        <v>-</v>
      </c>
      <c r="EH41" s="69">
        <f t="shared" si="118"/>
        <v>0</v>
      </c>
      <c r="EI41" s="69">
        <f t="shared" si="118"/>
        <v>0</v>
      </c>
      <c r="EJ41" s="69">
        <f t="shared" si="118"/>
        <v>0</v>
      </c>
      <c r="EK41" s="69">
        <f t="shared" si="118"/>
        <v>0</v>
      </c>
      <c r="EL41" s="69">
        <f t="shared" si="118"/>
        <v>0</v>
      </c>
      <c r="EM41" s="69">
        <f t="shared" si="118"/>
        <v>0</v>
      </c>
      <c r="EN41" s="69">
        <f t="shared" si="118"/>
        <v>0</v>
      </c>
      <c r="EO41" s="69">
        <f t="shared" si="118"/>
        <v>0</v>
      </c>
      <c r="EP41" s="69">
        <f t="shared" si="118"/>
        <v>0</v>
      </c>
      <c r="EQ41" s="69">
        <f t="shared" si="118"/>
        <v>0</v>
      </c>
      <c r="ER41" s="69">
        <f t="shared" si="118"/>
        <v>0</v>
      </c>
      <c r="ES41" s="73" t="str">
        <f t="shared" si="130"/>
        <v>-</v>
      </c>
      <c r="ET41" s="74" t="str">
        <f t="shared" si="69"/>
        <v>-</v>
      </c>
      <c r="EU41" s="253" t="str">
        <f t="shared" si="70"/>
        <v>-</v>
      </c>
      <c r="EV41" s="76" t="str">
        <f t="shared" si="71"/>
        <v>-</v>
      </c>
      <c r="EW41" s="69">
        <f t="shared" si="119"/>
        <v>0</v>
      </c>
      <c r="EX41" s="69">
        <f t="shared" si="119"/>
        <v>0</v>
      </c>
      <c r="EY41" s="69">
        <f t="shared" si="119"/>
        <v>0</v>
      </c>
      <c r="EZ41" s="69">
        <f t="shared" si="119"/>
        <v>0</v>
      </c>
      <c r="FA41" s="69">
        <f t="shared" si="119"/>
        <v>0</v>
      </c>
      <c r="FB41" s="69">
        <f t="shared" si="119"/>
        <v>0</v>
      </c>
      <c r="FC41" s="69">
        <f t="shared" si="119"/>
        <v>0</v>
      </c>
      <c r="FD41" s="69">
        <f t="shared" si="119"/>
        <v>0</v>
      </c>
      <c r="FE41" s="69">
        <f t="shared" si="119"/>
        <v>0</v>
      </c>
      <c r="FF41" s="69">
        <f t="shared" si="119"/>
        <v>0</v>
      </c>
      <c r="FG41" s="69">
        <f t="shared" si="119"/>
        <v>0</v>
      </c>
      <c r="FH41" s="73" t="str">
        <f t="shared" si="131"/>
        <v>-</v>
      </c>
      <c r="FI41" s="74" t="str">
        <f t="shared" si="72"/>
        <v>-</v>
      </c>
      <c r="FJ41" s="253" t="str">
        <f t="shared" si="73"/>
        <v>-</v>
      </c>
      <c r="FK41" s="76" t="str">
        <f t="shared" si="74"/>
        <v>-</v>
      </c>
      <c r="FL41" s="69">
        <f t="shared" si="120"/>
        <v>0</v>
      </c>
      <c r="FM41" s="69">
        <f t="shared" si="120"/>
        <v>0</v>
      </c>
      <c r="FN41" s="69">
        <f t="shared" si="120"/>
        <v>0</v>
      </c>
      <c r="FO41" s="69">
        <f t="shared" si="120"/>
        <v>0</v>
      </c>
      <c r="FP41" s="69">
        <f t="shared" si="120"/>
        <v>0</v>
      </c>
      <c r="FQ41" s="69">
        <f t="shared" si="120"/>
        <v>0</v>
      </c>
      <c r="FR41" s="69">
        <f t="shared" si="120"/>
        <v>0</v>
      </c>
      <c r="FS41" s="69">
        <f t="shared" si="120"/>
        <v>0</v>
      </c>
      <c r="FT41" s="69">
        <f t="shared" si="120"/>
        <v>0</v>
      </c>
      <c r="FU41" s="69">
        <f t="shared" si="120"/>
        <v>0</v>
      </c>
      <c r="FV41" s="69">
        <f t="shared" si="120"/>
        <v>0</v>
      </c>
      <c r="FW41" s="73" t="str">
        <f t="shared" si="132"/>
        <v>-</v>
      </c>
      <c r="FX41" s="74" t="str">
        <f t="shared" si="75"/>
        <v>-</v>
      </c>
      <c r="FY41" s="253" t="str">
        <f t="shared" si="76"/>
        <v>-</v>
      </c>
      <c r="FZ41" s="76" t="str">
        <f t="shared" si="77"/>
        <v>-</v>
      </c>
      <c r="GA41" s="82">
        <f t="shared" si="135"/>
        <v>0</v>
      </c>
      <c r="GB41" s="82">
        <f t="shared" si="135"/>
        <v>0</v>
      </c>
      <c r="GC41" s="82">
        <f t="shared" si="135"/>
        <v>2</v>
      </c>
      <c r="GD41" s="82">
        <f t="shared" si="135"/>
        <v>2</v>
      </c>
      <c r="GE41" s="82">
        <f t="shared" si="135"/>
        <v>1</v>
      </c>
      <c r="GF41" s="82">
        <f t="shared" si="135"/>
        <v>3</v>
      </c>
      <c r="GG41" s="82">
        <f t="shared" si="135"/>
        <v>1</v>
      </c>
      <c r="GH41" s="82">
        <f t="shared" si="135"/>
        <v>2</v>
      </c>
      <c r="GI41" s="82">
        <f t="shared" si="135"/>
        <v>8</v>
      </c>
      <c r="GJ41" s="82">
        <f t="shared" si="135"/>
        <v>2</v>
      </c>
      <c r="GK41" s="82">
        <f t="shared" si="135"/>
        <v>5</v>
      </c>
      <c r="GL41" s="83">
        <f t="shared" si="133"/>
        <v>-7.6923076923076925</v>
      </c>
      <c r="GM41" s="74">
        <f t="shared" si="78"/>
        <v>64</v>
      </c>
      <c r="GN41" s="253">
        <f t="shared" si="79"/>
        <v>64.040999999999997</v>
      </c>
      <c r="GO41" s="76">
        <f t="shared" si="80"/>
        <v>64</v>
      </c>
      <c r="GP41" s="77">
        <f t="shared" ca="1" si="81"/>
        <v>26</v>
      </c>
      <c r="GQ41" s="77">
        <f t="shared" ca="1" si="134"/>
        <v>0</v>
      </c>
      <c r="GR41" s="77">
        <f t="shared" ca="1" si="134"/>
        <v>0</v>
      </c>
      <c r="GS41" s="77">
        <f t="shared" ca="1" si="134"/>
        <v>0</v>
      </c>
      <c r="GT41" s="77">
        <f t="shared" ca="1" si="134"/>
        <v>0</v>
      </c>
      <c r="GU41" s="77">
        <f t="shared" ca="1" si="134"/>
        <v>0</v>
      </c>
      <c r="GV41" s="77">
        <f t="shared" ca="1" si="134"/>
        <v>0</v>
      </c>
      <c r="GW41" s="77">
        <f t="shared" ca="1" si="134"/>
        <v>0</v>
      </c>
      <c r="GX41" s="77">
        <f t="shared" ca="1" si="134"/>
        <v>0</v>
      </c>
      <c r="GY41" s="77">
        <f t="shared" ca="1" si="134"/>
        <v>0</v>
      </c>
      <c r="GZ41" s="77">
        <f t="shared" ca="1" si="134"/>
        <v>0</v>
      </c>
      <c r="HA41" s="77">
        <f t="shared" ca="1" si="134"/>
        <v>0</v>
      </c>
      <c r="HB41" s="78">
        <f t="shared" si="82"/>
        <v>26</v>
      </c>
    </row>
    <row r="42" spans="1:210">
      <c r="A42" s="70" t="s">
        <v>50</v>
      </c>
      <c r="B42" s="39" t="str">
        <f>IF(【M】エリア!$E37&lt;&gt;"",【M】エリア!$E37,"")</f>
        <v>タケフナイフビレッジ エリア</v>
      </c>
      <c r="C42" s="69">
        <f t="shared" si="109"/>
        <v>0</v>
      </c>
      <c r="D42" s="69">
        <f t="shared" si="109"/>
        <v>0</v>
      </c>
      <c r="E42" s="69">
        <f t="shared" si="109"/>
        <v>0</v>
      </c>
      <c r="F42" s="69">
        <f t="shared" si="109"/>
        <v>0</v>
      </c>
      <c r="G42" s="69">
        <f t="shared" si="109"/>
        <v>0</v>
      </c>
      <c r="H42" s="69">
        <f t="shared" si="109"/>
        <v>0</v>
      </c>
      <c r="I42" s="69">
        <f t="shared" si="109"/>
        <v>0</v>
      </c>
      <c r="J42" s="69">
        <f t="shared" si="109"/>
        <v>1</v>
      </c>
      <c r="K42" s="69">
        <f t="shared" si="109"/>
        <v>0</v>
      </c>
      <c r="L42" s="69">
        <f t="shared" si="109"/>
        <v>1</v>
      </c>
      <c r="M42" s="69">
        <f t="shared" si="109"/>
        <v>0</v>
      </c>
      <c r="N42" s="73">
        <f t="shared" si="121"/>
        <v>50</v>
      </c>
      <c r="O42" s="74">
        <f t="shared" si="42"/>
        <v>9</v>
      </c>
      <c r="P42" s="253">
        <f t="shared" si="43"/>
        <v>9.0419999999999998</v>
      </c>
      <c r="Q42" s="76">
        <f t="shared" si="44"/>
        <v>10</v>
      </c>
      <c r="R42" s="69">
        <f t="shared" si="110"/>
        <v>0</v>
      </c>
      <c r="S42" s="69">
        <f t="shared" si="110"/>
        <v>0</v>
      </c>
      <c r="T42" s="69">
        <f t="shared" si="110"/>
        <v>0</v>
      </c>
      <c r="U42" s="69">
        <f t="shared" si="110"/>
        <v>0</v>
      </c>
      <c r="V42" s="69">
        <f t="shared" si="110"/>
        <v>0</v>
      </c>
      <c r="W42" s="69">
        <f t="shared" si="110"/>
        <v>0</v>
      </c>
      <c r="X42" s="69">
        <f t="shared" si="110"/>
        <v>0</v>
      </c>
      <c r="Y42" s="69">
        <f t="shared" si="110"/>
        <v>0</v>
      </c>
      <c r="Z42" s="69">
        <f t="shared" si="110"/>
        <v>0</v>
      </c>
      <c r="AA42" s="69">
        <f t="shared" si="110"/>
        <v>0</v>
      </c>
      <c r="AB42" s="69">
        <f t="shared" si="110"/>
        <v>0</v>
      </c>
      <c r="AC42" s="73" t="str">
        <f t="shared" si="122"/>
        <v>-</v>
      </c>
      <c r="AD42" s="74" t="str">
        <f t="shared" si="45"/>
        <v>-</v>
      </c>
      <c r="AE42" s="253" t="str">
        <f t="shared" si="46"/>
        <v>-</v>
      </c>
      <c r="AF42" s="76" t="str">
        <f t="shared" si="47"/>
        <v>-</v>
      </c>
      <c r="AG42" s="69">
        <f t="shared" si="111"/>
        <v>0</v>
      </c>
      <c r="AH42" s="69">
        <f t="shared" si="111"/>
        <v>0</v>
      </c>
      <c r="AI42" s="69">
        <f t="shared" si="111"/>
        <v>0</v>
      </c>
      <c r="AJ42" s="69">
        <f t="shared" si="111"/>
        <v>0</v>
      </c>
      <c r="AK42" s="69">
        <f t="shared" si="111"/>
        <v>0</v>
      </c>
      <c r="AL42" s="69">
        <f t="shared" si="111"/>
        <v>0</v>
      </c>
      <c r="AM42" s="69">
        <f t="shared" si="111"/>
        <v>0</v>
      </c>
      <c r="AN42" s="69">
        <f t="shared" si="111"/>
        <v>0</v>
      </c>
      <c r="AO42" s="69">
        <f t="shared" si="111"/>
        <v>0</v>
      </c>
      <c r="AP42" s="69">
        <f t="shared" si="111"/>
        <v>0</v>
      </c>
      <c r="AQ42" s="69">
        <f t="shared" si="111"/>
        <v>0</v>
      </c>
      <c r="AR42" s="73" t="str">
        <f t="shared" si="123"/>
        <v>-</v>
      </c>
      <c r="AS42" s="74" t="str">
        <f t="shared" si="48"/>
        <v>-</v>
      </c>
      <c r="AT42" s="253" t="str">
        <f t="shared" si="49"/>
        <v>-</v>
      </c>
      <c r="AU42" s="76" t="str">
        <f t="shared" si="50"/>
        <v>-</v>
      </c>
      <c r="AV42" s="69">
        <f t="shared" si="112"/>
        <v>0</v>
      </c>
      <c r="AW42" s="69">
        <f t="shared" si="112"/>
        <v>0</v>
      </c>
      <c r="AX42" s="69">
        <f t="shared" si="112"/>
        <v>0</v>
      </c>
      <c r="AY42" s="69">
        <f t="shared" si="112"/>
        <v>0</v>
      </c>
      <c r="AZ42" s="69">
        <f t="shared" si="112"/>
        <v>0</v>
      </c>
      <c r="BA42" s="69">
        <f t="shared" si="112"/>
        <v>0</v>
      </c>
      <c r="BB42" s="69">
        <f t="shared" si="112"/>
        <v>0</v>
      </c>
      <c r="BC42" s="69">
        <f t="shared" si="112"/>
        <v>0</v>
      </c>
      <c r="BD42" s="69">
        <f t="shared" si="112"/>
        <v>0</v>
      </c>
      <c r="BE42" s="69">
        <f t="shared" si="112"/>
        <v>0</v>
      </c>
      <c r="BF42" s="69">
        <f t="shared" si="112"/>
        <v>0</v>
      </c>
      <c r="BG42" s="73" t="str">
        <f t="shared" si="124"/>
        <v>-</v>
      </c>
      <c r="BH42" s="74" t="str">
        <f t="shared" si="51"/>
        <v>-</v>
      </c>
      <c r="BI42" s="253" t="str">
        <f t="shared" si="52"/>
        <v>-</v>
      </c>
      <c r="BJ42" s="76" t="str">
        <f t="shared" si="53"/>
        <v>-</v>
      </c>
      <c r="BK42" s="69">
        <f t="shared" si="113"/>
        <v>0</v>
      </c>
      <c r="BL42" s="69">
        <f t="shared" si="113"/>
        <v>0</v>
      </c>
      <c r="BM42" s="69">
        <f t="shared" si="113"/>
        <v>0</v>
      </c>
      <c r="BN42" s="69">
        <f t="shared" si="113"/>
        <v>0</v>
      </c>
      <c r="BO42" s="69">
        <f t="shared" si="113"/>
        <v>0</v>
      </c>
      <c r="BP42" s="69">
        <f t="shared" si="113"/>
        <v>0</v>
      </c>
      <c r="BQ42" s="69">
        <f t="shared" si="113"/>
        <v>0</v>
      </c>
      <c r="BR42" s="69">
        <f t="shared" si="113"/>
        <v>0</v>
      </c>
      <c r="BS42" s="69">
        <f t="shared" si="113"/>
        <v>0</v>
      </c>
      <c r="BT42" s="69">
        <f t="shared" si="113"/>
        <v>0</v>
      </c>
      <c r="BU42" s="69">
        <f t="shared" si="113"/>
        <v>0</v>
      </c>
      <c r="BV42" s="73" t="str">
        <f t="shared" si="125"/>
        <v>-</v>
      </c>
      <c r="BW42" s="74" t="str">
        <f t="shared" si="54"/>
        <v>-</v>
      </c>
      <c r="BX42" s="253" t="str">
        <f t="shared" si="55"/>
        <v>-</v>
      </c>
      <c r="BY42" s="76" t="str">
        <f t="shared" si="56"/>
        <v>-</v>
      </c>
      <c r="BZ42" s="69">
        <f t="shared" si="114"/>
        <v>0</v>
      </c>
      <c r="CA42" s="69">
        <f t="shared" si="114"/>
        <v>0</v>
      </c>
      <c r="CB42" s="69">
        <f t="shared" si="114"/>
        <v>0</v>
      </c>
      <c r="CC42" s="69">
        <f t="shared" si="114"/>
        <v>0</v>
      </c>
      <c r="CD42" s="69">
        <f t="shared" si="114"/>
        <v>0</v>
      </c>
      <c r="CE42" s="69">
        <f t="shared" si="114"/>
        <v>0</v>
      </c>
      <c r="CF42" s="69">
        <f t="shared" si="114"/>
        <v>0</v>
      </c>
      <c r="CG42" s="69">
        <f t="shared" si="114"/>
        <v>0</v>
      </c>
      <c r="CH42" s="69">
        <f t="shared" si="114"/>
        <v>0</v>
      </c>
      <c r="CI42" s="69">
        <f t="shared" si="114"/>
        <v>0</v>
      </c>
      <c r="CJ42" s="69">
        <f t="shared" si="114"/>
        <v>0</v>
      </c>
      <c r="CK42" s="73" t="str">
        <f t="shared" si="126"/>
        <v>-</v>
      </c>
      <c r="CL42" s="74" t="str">
        <f t="shared" si="57"/>
        <v>-</v>
      </c>
      <c r="CM42" s="253" t="str">
        <f t="shared" si="58"/>
        <v>-</v>
      </c>
      <c r="CN42" s="76" t="str">
        <f t="shared" si="59"/>
        <v>-</v>
      </c>
      <c r="CO42" s="69">
        <f t="shared" si="115"/>
        <v>0</v>
      </c>
      <c r="CP42" s="69">
        <f t="shared" si="115"/>
        <v>0</v>
      </c>
      <c r="CQ42" s="69">
        <f t="shared" si="115"/>
        <v>0</v>
      </c>
      <c r="CR42" s="69">
        <f t="shared" si="115"/>
        <v>0</v>
      </c>
      <c r="CS42" s="69">
        <f t="shared" si="115"/>
        <v>0</v>
      </c>
      <c r="CT42" s="69">
        <f t="shared" si="115"/>
        <v>0</v>
      </c>
      <c r="CU42" s="69">
        <f t="shared" si="115"/>
        <v>0</v>
      </c>
      <c r="CV42" s="69">
        <f t="shared" si="115"/>
        <v>0</v>
      </c>
      <c r="CW42" s="69">
        <f t="shared" si="115"/>
        <v>0</v>
      </c>
      <c r="CX42" s="69">
        <f t="shared" si="115"/>
        <v>0</v>
      </c>
      <c r="CY42" s="69">
        <f t="shared" si="115"/>
        <v>0</v>
      </c>
      <c r="CZ42" s="73" t="str">
        <f t="shared" si="127"/>
        <v>-</v>
      </c>
      <c r="DA42" s="74" t="str">
        <f t="shared" si="60"/>
        <v>-</v>
      </c>
      <c r="DB42" s="253" t="str">
        <f t="shared" si="61"/>
        <v>-</v>
      </c>
      <c r="DC42" s="76" t="str">
        <f t="shared" si="62"/>
        <v>-</v>
      </c>
      <c r="DD42" s="69">
        <f t="shared" si="116"/>
        <v>0</v>
      </c>
      <c r="DE42" s="69">
        <f t="shared" si="116"/>
        <v>0</v>
      </c>
      <c r="DF42" s="69">
        <f t="shared" si="116"/>
        <v>0</v>
      </c>
      <c r="DG42" s="69">
        <f t="shared" si="116"/>
        <v>0</v>
      </c>
      <c r="DH42" s="69">
        <f t="shared" si="116"/>
        <v>0</v>
      </c>
      <c r="DI42" s="69">
        <f t="shared" si="116"/>
        <v>0</v>
      </c>
      <c r="DJ42" s="69">
        <f t="shared" si="116"/>
        <v>0</v>
      </c>
      <c r="DK42" s="69">
        <f t="shared" si="116"/>
        <v>0</v>
      </c>
      <c r="DL42" s="69">
        <f t="shared" si="116"/>
        <v>0</v>
      </c>
      <c r="DM42" s="69">
        <f t="shared" si="116"/>
        <v>0</v>
      </c>
      <c r="DN42" s="69">
        <f t="shared" si="116"/>
        <v>0</v>
      </c>
      <c r="DO42" s="73" t="str">
        <f t="shared" si="128"/>
        <v>-</v>
      </c>
      <c r="DP42" s="74" t="str">
        <f t="shared" si="63"/>
        <v>-</v>
      </c>
      <c r="DQ42" s="253" t="str">
        <f t="shared" si="64"/>
        <v>-</v>
      </c>
      <c r="DR42" s="76" t="str">
        <f t="shared" si="65"/>
        <v>-</v>
      </c>
      <c r="DS42" s="69">
        <f t="shared" si="117"/>
        <v>0</v>
      </c>
      <c r="DT42" s="69">
        <f t="shared" si="117"/>
        <v>0</v>
      </c>
      <c r="DU42" s="69">
        <f t="shared" si="117"/>
        <v>0</v>
      </c>
      <c r="DV42" s="69">
        <f t="shared" si="117"/>
        <v>0</v>
      </c>
      <c r="DW42" s="69">
        <f t="shared" si="117"/>
        <v>0</v>
      </c>
      <c r="DX42" s="69">
        <f t="shared" si="117"/>
        <v>0</v>
      </c>
      <c r="DY42" s="69">
        <f t="shared" si="117"/>
        <v>0</v>
      </c>
      <c r="DZ42" s="69">
        <f t="shared" si="117"/>
        <v>0</v>
      </c>
      <c r="EA42" s="69">
        <f t="shared" si="117"/>
        <v>0</v>
      </c>
      <c r="EB42" s="69">
        <f t="shared" si="117"/>
        <v>0</v>
      </c>
      <c r="EC42" s="69">
        <f t="shared" si="117"/>
        <v>0</v>
      </c>
      <c r="ED42" s="73" t="str">
        <f t="shared" si="129"/>
        <v>-</v>
      </c>
      <c r="EE42" s="74" t="str">
        <f t="shared" si="66"/>
        <v>-</v>
      </c>
      <c r="EF42" s="253" t="str">
        <f t="shared" si="67"/>
        <v>-</v>
      </c>
      <c r="EG42" s="76" t="str">
        <f t="shared" si="68"/>
        <v>-</v>
      </c>
      <c r="EH42" s="69">
        <f t="shared" si="118"/>
        <v>0</v>
      </c>
      <c r="EI42" s="69">
        <f t="shared" si="118"/>
        <v>0</v>
      </c>
      <c r="EJ42" s="69">
        <f t="shared" si="118"/>
        <v>0</v>
      </c>
      <c r="EK42" s="69">
        <f t="shared" si="118"/>
        <v>0</v>
      </c>
      <c r="EL42" s="69">
        <f t="shared" si="118"/>
        <v>0</v>
      </c>
      <c r="EM42" s="69">
        <f t="shared" si="118"/>
        <v>0</v>
      </c>
      <c r="EN42" s="69">
        <f t="shared" si="118"/>
        <v>0</v>
      </c>
      <c r="EO42" s="69">
        <f t="shared" si="118"/>
        <v>0</v>
      </c>
      <c r="EP42" s="69">
        <f t="shared" si="118"/>
        <v>0</v>
      </c>
      <c r="EQ42" s="69">
        <f t="shared" si="118"/>
        <v>0</v>
      </c>
      <c r="ER42" s="69">
        <f t="shared" si="118"/>
        <v>0</v>
      </c>
      <c r="ES42" s="73" t="str">
        <f t="shared" si="130"/>
        <v>-</v>
      </c>
      <c r="ET42" s="74" t="str">
        <f t="shared" si="69"/>
        <v>-</v>
      </c>
      <c r="EU42" s="253" t="str">
        <f t="shared" si="70"/>
        <v>-</v>
      </c>
      <c r="EV42" s="76" t="str">
        <f t="shared" si="71"/>
        <v>-</v>
      </c>
      <c r="EW42" s="69">
        <f t="shared" si="119"/>
        <v>0</v>
      </c>
      <c r="EX42" s="69">
        <f t="shared" si="119"/>
        <v>0</v>
      </c>
      <c r="EY42" s="69">
        <f t="shared" si="119"/>
        <v>0</v>
      </c>
      <c r="EZ42" s="69">
        <f t="shared" si="119"/>
        <v>0</v>
      </c>
      <c r="FA42" s="69">
        <f t="shared" si="119"/>
        <v>0</v>
      </c>
      <c r="FB42" s="69">
        <f t="shared" si="119"/>
        <v>0</v>
      </c>
      <c r="FC42" s="69">
        <f t="shared" si="119"/>
        <v>0</v>
      </c>
      <c r="FD42" s="69">
        <f t="shared" si="119"/>
        <v>0</v>
      </c>
      <c r="FE42" s="69">
        <f t="shared" si="119"/>
        <v>0</v>
      </c>
      <c r="FF42" s="69">
        <f t="shared" si="119"/>
        <v>0</v>
      </c>
      <c r="FG42" s="69">
        <f t="shared" si="119"/>
        <v>0</v>
      </c>
      <c r="FH42" s="73" t="str">
        <f t="shared" si="131"/>
        <v>-</v>
      </c>
      <c r="FI42" s="74" t="str">
        <f t="shared" si="72"/>
        <v>-</v>
      </c>
      <c r="FJ42" s="253" t="str">
        <f t="shared" si="73"/>
        <v>-</v>
      </c>
      <c r="FK42" s="76" t="str">
        <f t="shared" si="74"/>
        <v>-</v>
      </c>
      <c r="FL42" s="69">
        <f t="shared" si="120"/>
        <v>0</v>
      </c>
      <c r="FM42" s="69">
        <f t="shared" si="120"/>
        <v>0</v>
      </c>
      <c r="FN42" s="69">
        <f t="shared" si="120"/>
        <v>0</v>
      </c>
      <c r="FO42" s="69">
        <f t="shared" si="120"/>
        <v>0</v>
      </c>
      <c r="FP42" s="69">
        <f t="shared" si="120"/>
        <v>0</v>
      </c>
      <c r="FQ42" s="69">
        <f t="shared" si="120"/>
        <v>0</v>
      </c>
      <c r="FR42" s="69">
        <f t="shared" si="120"/>
        <v>0</v>
      </c>
      <c r="FS42" s="69">
        <f t="shared" si="120"/>
        <v>0</v>
      </c>
      <c r="FT42" s="69">
        <f t="shared" si="120"/>
        <v>0</v>
      </c>
      <c r="FU42" s="69">
        <f t="shared" si="120"/>
        <v>0</v>
      </c>
      <c r="FV42" s="69">
        <f t="shared" si="120"/>
        <v>0</v>
      </c>
      <c r="FW42" s="73" t="str">
        <f t="shared" si="132"/>
        <v>-</v>
      </c>
      <c r="FX42" s="74" t="str">
        <f t="shared" si="75"/>
        <v>-</v>
      </c>
      <c r="FY42" s="253" t="str">
        <f t="shared" si="76"/>
        <v>-</v>
      </c>
      <c r="FZ42" s="76" t="str">
        <f t="shared" si="77"/>
        <v>-</v>
      </c>
      <c r="GA42" s="82">
        <f t="shared" si="135"/>
        <v>0</v>
      </c>
      <c r="GB42" s="82">
        <f t="shared" si="135"/>
        <v>0</v>
      </c>
      <c r="GC42" s="82">
        <f t="shared" si="135"/>
        <v>0</v>
      </c>
      <c r="GD42" s="82">
        <f t="shared" si="135"/>
        <v>0</v>
      </c>
      <c r="GE42" s="82">
        <f t="shared" si="135"/>
        <v>0</v>
      </c>
      <c r="GF42" s="82">
        <f t="shared" si="135"/>
        <v>0</v>
      </c>
      <c r="GG42" s="82">
        <f t="shared" si="135"/>
        <v>0</v>
      </c>
      <c r="GH42" s="82">
        <f t="shared" si="135"/>
        <v>1</v>
      </c>
      <c r="GI42" s="82">
        <f t="shared" si="135"/>
        <v>0</v>
      </c>
      <c r="GJ42" s="82">
        <f t="shared" si="135"/>
        <v>1</v>
      </c>
      <c r="GK42" s="82">
        <f t="shared" si="135"/>
        <v>0</v>
      </c>
      <c r="GL42" s="83">
        <f t="shared" si="133"/>
        <v>50</v>
      </c>
      <c r="GM42" s="74">
        <f t="shared" si="78"/>
        <v>9</v>
      </c>
      <c r="GN42" s="253">
        <f t="shared" si="79"/>
        <v>9.0419999999999998</v>
      </c>
      <c r="GO42" s="76">
        <f t="shared" si="80"/>
        <v>10</v>
      </c>
      <c r="GP42" s="77">
        <f t="shared" ca="1" si="81"/>
        <v>2</v>
      </c>
      <c r="GQ42" s="77">
        <f t="shared" ca="1" si="134"/>
        <v>0</v>
      </c>
      <c r="GR42" s="77">
        <f t="shared" ca="1" si="134"/>
        <v>0</v>
      </c>
      <c r="GS42" s="77">
        <f t="shared" ca="1" si="134"/>
        <v>0</v>
      </c>
      <c r="GT42" s="77">
        <f t="shared" ca="1" si="134"/>
        <v>0</v>
      </c>
      <c r="GU42" s="77">
        <f t="shared" ca="1" si="134"/>
        <v>0</v>
      </c>
      <c r="GV42" s="77">
        <f t="shared" ca="1" si="134"/>
        <v>0</v>
      </c>
      <c r="GW42" s="77">
        <f t="shared" ca="1" si="134"/>
        <v>0</v>
      </c>
      <c r="GX42" s="77">
        <f t="shared" ca="1" si="134"/>
        <v>0</v>
      </c>
      <c r="GY42" s="77">
        <f t="shared" ca="1" si="134"/>
        <v>0</v>
      </c>
      <c r="GZ42" s="77">
        <f t="shared" ca="1" si="134"/>
        <v>0</v>
      </c>
      <c r="HA42" s="77">
        <f t="shared" ca="1" si="134"/>
        <v>0</v>
      </c>
      <c r="HB42" s="78">
        <f t="shared" si="82"/>
        <v>2</v>
      </c>
    </row>
    <row r="43" spans="1:210">
      <c r="A43" s="70" t="s">
        <v>50</v>
      </c>
      <c r="B43" s="39" t="str">
        <f>IF(【M】エリア!$E38&lt;&gt;"",【M】エリア!$E38,"")</f>
        <v>武生駅 エリア</v>
      </c>
      <c r="C43" s="69">
        <f t="shared" si="109"/>
        <v>0</v>
      </c>
      <c r="D43" s="69">
        <f t="shared" si="109"/>
        <v>0</v>
      </c>
      <c r="E43" s="69">
        <f t="shared" si="109"/>
        <v>0</v>
      </c>
      <c r="F43" s="69">
        <f t="shared" si="109"/>
        <v>2</v>
      </c>
      <c r="G43" s="69">
        <f t="shared" si="109"/>
        <v>0</v>
      </c>
      <c r="H43" s="69">
        <f t="shared" si="109"/>
        <v>3</v>
      </c>
      <c r="I43" s="69">
        <f t="shared" si="109"/>
        <v>1</v>
      </c>
      <c r="J43" s="69">
        <f t="shared" si="109"/>
        <v>1</v>
      </c>
      <c r="K43" s="69">
        <f t="shared" si="109"/>
        <v>3</v>
      </c>
      <c r="L43" s="69">
        <f t="shared" si="109"/>
        <v>1</v>
      </c>
      <c r="M43" s="69">
        <f t="shared" si="109"/>
        <v>1</v>
      </c>
      <c r="N43" s="73">
        <f t="shared" si="121"/>
        <v>-33.333333333333336</v>
      </c>
      <c r="O43" s="74">
        <f t="shared" si="42"/>
        <v>74</v>
      </c>
      <c r="P43" s="253">
        <f t="shared" si="43"/>
        <v>74.043000000000006</v>
      </c>
      <c r="Q43" s="76">
        <f t="shared" si="44"/>
        <v>75</v>
      </c>
      <c r="R43" s="69">
        <f t="shared" si="110"/>
        <v>0</v>
      </c>
      <c r="S43" s="69">
        <f t="shared" si="110"/>
        <v>0</v>
      </c>
      <c r="T43" s="69">
        <f t="shared" si="110"/>
        <v>0</v>
      </c>
      <c r="U43" s="69">
        <f t="shared" si="110"/>
        <v>0</v>
      </c>
      <c r="V43" s="69">
        <f t="shared" si="110"/>
        <v>0</v>
      </c>
      <c r="W43" s="69">
        <f t="shared" si="110"/>
        <v>0</v>
      </c>
      <c r="X43" s="69">
        <f t="shared" si="110"/>
        <v>0</v>
      </c>
      <c r="Y43" s="69">
        <f t="shared" si="110"/>
        <v>0</v>
      </c>
      <c r="Z43" s="69">
        <f t="shared" si="110"/>
        <v>0</v>
      </c>
      <c r="AA43" s="69">
        <f t="shared" si="110"/>
        <v>0</v>
      </c>
      <c r="AB43" s="69">
        <f t="shared" si="110"/>
        <v>0</v>
      </c>
      <c r="AC43" s="73" t="str">
        <f t="shared" si="122"/>
        <v>-</v>
      </c>
      <c r="AD43" s="74" t="str">
        <f t="shared" si="45"/>
        <v>-</v>
      </c>
      <c r="AE43" s="253" t="str">
        <f t="shared" si="46"/>
        <v>-</v>
      </c>
      <c r="AF43" s="76" t="str">
        <f t="shared" si="47"/>
        <v>-</v>
      </c>
      <c r="AG43" s="69">
        <f t="shared" si="111"/>
        <v>0</v>
      </c>
      <c r="AH43" s="69">
        <f t="shared" si="111"/>
        <v>0</v>
      </c>
      <c r="AI43" s="69">
        <f t="shared" si="111"/>
        <v>0</v>
      </c>
      <c r="AJ43" s="69">
        <f t="shared" si="111"/>
        <v>0</v>
      </c>
      <c r="AK43" s="69">
        <f t="shared" si="111"/>
        <v>0</v>
      </c>
      <c r="AL43" s="69">
        <f t="shared" si="111"/>
        <v>0</v>
      </c>
      <c r="AM43" s="69">
        <f t="shared" si="111"/>
        <v>0</v>
      </c>
      <c r="AN43" s="69">
        <f t="shared" si="111"/>
        <v>0</v>
      </c>
      <c r="AO43" s="69">
        <f t="shared" si="111"/>
        <v>0</v>
      </c>
      <c r="AP43" s="69">
        <f t="shared" si="111"/>
        <v>0</v>
      </c>
      <c r="AQ43" s="69">
        <f t="shared" si="111"/>
        <v>0</v>
      </c>
      <c r="AR43" s="73" t="str">
        <f t="shared" si="123"/>
        <v>-</v>
      </c>
      <c r="AS43" s="74" t="str">
        <f t="shared" si="48"/>
        <v>-</v>
      </c>
      <c r="AT43" s="253" t="str">
        <f t="shared" si="49"/>
        <v>-</v>
      </c>
      <c r="AU43" s="76" t="str">
        <f t="shared" si="50"/>
        <v>-</v>
      </c>
      <c r="AV43" s="69">
        <f t="shared" si="112"/>
        <v>0</v>
      </c>
      <c r="AW43" s="69">
        <f t="shared" si="112"/>
        <v>0</v>
      </c>
      <c r="AX43" s="69">
        <f t="shared" si="112"/>
        <v>0</v>
      </c>
      <c r="AY43" s="69">
        <f t="shared" si="112"/>
        <v>0</v>
      </c>
      <c r="AZ43" s="69">
        <f t="shared" si="112"/>
        <v>0</v>
      </c>
      <c r="BA43" s="69">
        <f t="shared" si="112"/>
        <v>0</v>
      </c>
      <c r="BB43" s="69">
        <f t="shared" si="112"/>
        <v>0</v>
      </c>
      <c r="BC43" s="69">
        <f t="shared" si="112"/>
        <v>0</v>
      </c>
      <c r="BD43" s="69">
        <f t="shared" si="112"/>
        <v>0</v>
      </c>
      <c r="BE43" s="69">
        <f t="shared" si="112"/>
        <v>0</v>
      </c>
      <c r="BF43" s="69">
        <f t="shared" si="112"/>
        <v>0</v>
      </c>
      <c r="BG43" s="73" t="str">
        <f t="shared" si="124"/>
        <v>-</v>
      </c>
      <c r="BH43" s="74" t="str">
        <f t="shared" si="51"/>
        <v>-</v>
      </c>
      <c r="BI43" s="253" t="str">
        <f t="shared" si="52"/>
        <v>-</v>
      </c>
      <c r="BJ43" s="76" t="str">
        <f t="shared" si="53"/>
        <v>-</v>
      </c>
      <c r="BK43" s="69">
        <f t="shared" si="113"/>
        <v>0</v>
      </c>
      <c r="BL43" s="69">
        <f t="shared" si="113"/>
        <v>0</v>
      </c>
      <c r="BM43" s="69">
        <f t="shared" si="113"/>
        <v>0</v>
      </c>
      <c r="BN43" s="69">
        <f t="shared" si="113"/>
        <v>0</v>
      </c>
      <c r="BO43" s="69">
        <f t="shared" si="113"/>
        <v>0</v>
      </c>
      <c r="BP43" s="69">
        <f t="shared" si="113"/>
        <v>0</v>
      </c>
      <c r="BQ43" s="69">
        <f t="shared" si="113"/>
        <v>0</v>
      </c>
      <c r="BR43" s="69">
        <f t="shared" si="113"/>
        <v>0</v>
      </c>
      <c r="BS43" s="69">
        <f t="shared" si="113"/>
        <v>0</v>
      </c>
      <c r="BT43" s="69">
        <f t="shared" si="113"/>
        <v>0</v>
      </c>
      <c r="BU43" s="69">
        <f t="shared" si="113"/>
        <v>0</v>
      </c>
      <c r="BV43" s="73" t="str">
        <f t="shared" si="125"/>
        <v>-</v>
      </c>
      <c r="BW43" s="74" t="str">
        <f t="shared" si="54"/>
        <v>-</v>
      </c>
      <c r="BX43" s="253" t="str">
        <f t="shared" si="55"/>
        <v>-</v>
      </c>
      <c r="BY43" s="76" t="str">
        <f t="shared" si="56"/>
        <v>-</v>
      </c>
      <c r="BZ43" s="69">
        <f t="shared" si="114"/>
        <v>0</v>
      </c>
      <c r="CA43" s="69">
        <f t="shared" si="114"/>
        <v>0</v>
      </c>
      <c r="CB43" s="69">
        <f t="shared" si="114"/>
        <v>0</v>
      </c>
      <c r="CC43" s="69">
        <f t="shared" si="114"/>
        <v>0</v>
      </c>
      <c r="CD43" s="69">
        <f t="shared" si="114"/>
        <v>0</v>
      </c>
      <c r="CE43" s="69">
        <f t="shared" si="114"/>
        <v>0</v>
      </c>
      <c r="CF43" s="69">
        <f t="shared" si="114"/>
        <v>0</v>
      </c>
      <c r="CG43" s="69">
        <f t="shared" si="114"/>
        <v>0</v>
      </c>
      <c r="CH43" s="69">
        <f t="shared" si="114"/>
        <v>0</v>
      </c>
      <c r="CI43" s="69">
        <f t="shared" si="114"/>
        <v>0</v>
      </c>
      <c r="CJ43" s="69">
        <f t="shared" si="114"/>
        <v>0</v>
      </c>
      <c r="CK43" s="73" t="str">
        <f t="shared" si="126"/>
        <v>-</v>
      </c>
      <c r="CL43" s="74" t="str">
        <f t="shared" si="57"/>
        <v>-</v>
      </c>
      <c r="CM43" s="253" t="str">
        <f t="shared" si="58"/>
        <v>-</v>
      </c>
      <c r="CN43" s="76" t="str">
        <f t="shared" si="59"/>
        <v>-</v>
      </c>
      <c r="CO43" s="69">
        <f t="shared" si="115"/>
        <v>0</v>
      </c>
      <c r="CP43" s="69">
        <f t="shared" si="115"/>
        <v>0</v>
      </c>
      <c r="CQ43" s="69">
        <f t="shared" si="115"/>
        <v>0</v>
      </c>
      <c r="CR43" s="69">
        <f t="shared" si="115"/>
        <v>0</v>
      </c>
      <c r="CS43" s="69">
        <f t="shared" si="115"/>
        <v>0</v>
      </c>
      <c r="CT43" s="69">
        <f t="shared" si="115"/>
        <v>0</v>
      </c>
      <c r="CU43" s="69">
        <f t="shared" si="115"/>
        <v>0</v>
      </c>
      <c r="CV43" s="69">
        <f t="shared" si="115"/>
        <v>0</v>
      </c>
      <c r="CW43" s="69">
        <f t="shared" si="115"/>
        <v>0</v>
      </c>
      <c r="CX43" s="69">
        <f t="shared" si="115"/>
        <v>0</v>
      </c>
      <c r="CY43" s="69">
        <f t="shared" si="115"/>
        <v>0</v>
      </c>
      <c r="CZ43" s="73" t="str">
        <f t="shared" si="127"/>
        <v>-</v>
      </c>
      <c r="DA43" s="74" t="str">
        <f t="shared" si="60"/>
        <v>-</v>
      </c>
      <c r="DB43" s="253" t="str">
        <f t="shared" si="61"/>
        <v>-</v>
      </c>
      <c r="DC43" s="76" t="str">
        <f t="shared" si="62"/>
        <v>-</v>
      </c>
      <c r="DD43" s="69">
        <f t="shared" si="116"/>
        <v>0</v>
      </c>
      <c r="DE43" s="69">
        <f t="shared" si="116"/>
        <v>0</v>
      </c>
      <c r="DF43" s="69">
        <f t="shared" si="116"/>
        <v>0</v>
      </c>
      <c r="DG43" s="69">
        <f t="shared" si="116"/>
        <v>0</v>
      </c>
      <c r="DH43" s="69">
        <f t="shared" si="116"/>
        <v>0</v>
      </c>
      <c r="DI43" s="69">
        <f t="shared" si="116"/>
        <v>0</v>
      </c>
      <c r="DJ43" s="69">
        <f t="shared" si="116"/>
        <v>0</v>
      </c>
      <c r="DK43" s="69">
        <f t="shared" si="116"/>
        <v>0</v>
      </c>
      <c r="DL43" s="69">
        <f t="shared" si="116"/>
        <v>0</v>
      </c>
      <c r="DM43" s="69">
        <f t="shared" si="116"/>
        <v>0</v>
      </c>
      <c r="DN43" s="69">
        <f t="shared" si="116"/>
        <v>0</v>
      </c>
      <c r="DO43" s="73" t="str">
        <f t="shared" si="128"/>
        <v>-</v>
      </c>
      <c r="DP43" s="74" t="str">
        <f t="shared" si="63"/>
        <v>-</v>
      </c>
      <c r="DQ43" s="253" t="str">
        <f t="shared" si="64"/>
        <v>-</v>
      </c>
      <c r="DR43" s="76" t="str">
        <f t="shared" si="65"/>
        <v>-</v>
      </c>
      <c r="DS43" s="69">
        <f t="shared" si="117"/>
        <v>0</v>
      </c>
      <c r="DT43" s="69">
        <f t="shared" si="117"/>
        <v>0</v>
      </c>
      <c r="DU43" s="69">
        <f t="shared" si="117"/>
        <v>0</v>
      </c>
      <c r="DV43" s="69">
        <f t="shared" si="117"/>
        <v>0</v>
      </c>
      <c r="DW43" s="69">
        <f t="shared" si="117"/>
        <v>0</v>
      </c>
      <c r="DX43" s="69">
        <f t="shared" si="117"/>
        <v>0</v>
      </c>
      <c r="DY43" s="69">
        <f t="shared" si="117"/>
        <v>0</v>
      </c>
      <c r="DZ43" s="69">
        <f t="shared" si="117"/>
        <v>0</v>
      </c>
      <c r="EA43" s="69">
        <f t="shared" si="117"/>
        <v>0</v>
      </c>
      <c r="EB43" s="69">
        <f t="shared" si="117"/>
        <v>0</v>
      </c>
      <c r="EC43" s="69">
        <f t="shared" si="117"/>
        <v>0</v>
      </c>
      <c r="ED43" s="73" t="str">
        <f t="shared" si="129"/>
        <v>-</v>
      </c>
      <c r="EE43" s="74" t="str">
        <f t="shared" si="66"/>
        <v>-</v>
      </c>
      <c r="EF43" s="253" t="str">
        <f t="shared" si="67"/>
        <v>-</v>
      </c>
      <c r="EG43" s="76" t="str">
        <f t="shared" si="68"/>
        <v>-</v>
      </c>
      <c r="EH43" s="69">
        <f t="shared" si="118"/>
        <v>0</v>
      </c>
      <c r="EI43" s="69">
        <f t="shared" si="118"/>
        <v>0</v>
      </c>
      <c r="EJ43" s="69">
        <f t="shared" si="118"/>
        <v>0</v>
      </c>
      <c r="EK43" s="69">
        <f t="shared" si="118"/>
        <v>0</v>
      </c>
      <c r="EL43" s="69">
        <f t="shared" si="118"/>
        <v>0</v>
      </c>
      <c r="EM43" s="69">
        <f t="shared" si="118"/>
        <v>0</v>
      </c>
      <c r="EN43" s="69">
        <f t="shared" si="118"/>
        <v>0</v>
      </c>
      <c r="EO43" s="69">
        <f t="shared" si="118"/>
        <v>0</v>
      </c>
      <c r="EP43" s="69">
        <f t="shared" si="118"/>
        <v>0</v>
      </c>
      <c r="EQ43" s="69">
        <f t="shared" si="118"/>
        <v>0</v>
      </c>
      <c r="ER43" s="69">
        <f t="shared" si="118"/>
        <v>0</v>
      </c>
      <c r="ES43" s="73" t="str">
        <f t="shared" si="130"/>
        <v>-</v>
      </c>
      <c r="ET43" s="74" t="str">
        <f t="shared" si="69"/>
        <v>-</v>
      </c>
      <c r="EU43" s="253" t="str">
        <f t="shared" si="70"/>
        <v>-</v>
      </c>
      <c r="EV43" s="76" t="str">
        <f t="shared" si="71"/>
        <v>-</v>
      </c>
      <c r="EW43" s="69">
        <f t="shared" si="119"/>
        <v>0</v>
      </c>
      <c r="EX43" s="69">
        <f t="shared" si="119"/>
        <v>0</v>
      </c>
      <c r="EY43" s="69">
        <f t="shared" si="119"/>
        <v>0</v>
      </c>
      <c r="EZ43" s="69">
        <f t="shared" si="119"/>
        <v>0</v>
      </c>
      <c r="FA43" s="69">
        <f t="shared" si="119"/>
        <v>0</v>
      </c>
      <c r="FB43" s="69">
        <f t="shared" si="119"/>
        <v>0</v>
      </c>
      <c r="FC43" s="69">
        <f t="shared" si="119"/>
        <v>0</v>
      </c>
      <c r="FD43" s="69">
        <f t="shared" si="119"/>
        <v>0</v>
      </c>
      <c r="FE43" s="69">
        <f t="shared" si="119"/>
        <v>0</v>
      </c>
      <c r="FF43" s="69">
        <f t="shared" si="119"/>
        <v>0</v>
      </c>
      <c r="FG43" s="69">
        <f t="shared" si="119"/>
        <v>0</v>
      </c>
      <c r="FH43" s="73" t="str">
        <f t="shared" si="131"/>
        <v>-</v>
      </c>
      <c r="FI43" s="74" t="str">
        <f t="shared" si="72"/>
        <v>-</v>
      </c>
      <c r="FJ43" s="253" t="str">
        <f t="shared" si="73"/>
        <v>-</v>
      </c>
      <c r="FK43" s="76" t="str">
        <f t="shared" si="74"/>
        <v>-</v>
      </c>
      <c r="FL43" s="69">
        <f t="shared" si="120"/>
        <v>0</v>
      </c>
      <c r="FM43" s="69">
        <f t="shared" si="120"/>
        <v>0</v>
      </c>
      <c r="FN43" s="69">
        <f t="shared" si="120"/>
        <v>0</v>
      </c>
      <c r="FO43" s="69">
        <f t="shared" si="120"/>
        <v>0</v>
      </c>
      <c r="FP43" s="69">
        <f t="shared" si="120"/>
        <v>0</v>
      </c>
      <c r="FQ43" s="69">
        <f t="shared" si="120"/>
        <v>0</v>
      </c>
      <c r="FR43" s="69">
        <f t="shared" si="120"/>
        <v>0</v>
      </c>
      <c r="FS43" s="69">
        <f t="shared" si="120"/>
        <v>0</v>
      </c>
      <c r="FT43" s="69">
        <f t="shared" si="120"/>
        <v>0</v>
      </c>
      <c r="FU43" s="69">
        <f t="shared" si="120"/>
        <v>0</v>
      </c>
      <c r="FV43" s="69">
        <f t="shared" si="120"/>
        <v>0</v>
      </c>
      <c r="FW43" s="73" t="str">
        <f t="shared" si="132"/>
        <v>-</v>
      </c>
      <c r="FX43" s="74" t="str">
        <f t="shared" si="75"/>
        <v>-</v>
      </c>
      <c r="FY43" s="253" t="str">
        <f t="shared" si="76"/>
        <v>-</v>
      </c>
      <c r="FZ43" s="76" t="str">
        <f t="shared" si="77"/>
        <v>-</v>
      </c>
      <c r="GA43" s="82">
        <f t="shared" si="135"/>
        <v>0</v>
      </c>
      <c r="GB43" s="82">
        <f t="shared" si="135"/>
        <v>0</v>
      </c>
      <c r="GC43" s="82">
        <f t="shared" si="135"/>
        <v>0</v>
      </c>
      <c r="GD43" s="82">
        <f t="shared" si="135"/>
        <v>2</v>
      </c>
      <c r="GE43" s="82">
        <f t="shared" si="135"/>
        <v>0</v>
      </c>
      <c r="GF43" s="82">
        <f t="shared" si="135"/>
        <v>3</v>
      </c>
      <c r="GG43" s="82">
        <f t="shared" si="135"/>
        <v>1</v>
      </c>
      <c r="GH43" s="82">
        <f t="shared" si="135"/>
        <v>1</v>
      </c>
      <c r="GI43" s="82">
        <f t="shared" si="135"/>
        <v>3</v>
      </c>
      <c r="GJ43" s="82">
        <f t="shared" si="135"/>
        <v>1</v>
      </c>
      <c r="GK43" s="82">
        <f t="shared" si="135"/>
        <v>1</v>
      </c>
      <c r="GL43" s="83">
        <f t="shared" si="133"/>
        <v>-33.333333333333336</v>
      </c>
      <c r="GM43" s="74">
        <f t="shared" si="78"/>
        <v>74</v>
      </c>
      <c r="GN43" s="253">
        <f t="shared" si="79"/>
        <v>74.043000000000006</v>
      </c>
      <c r="GO43" s="76">
        <f t="shared" si="80"/>
        <v>75</v>
      </c>
      <c r="GP43" s="77">
        <f t="shared" ca="1" si="81"/>
        <v>12</v>
      </c>
      <c r="GQ43" s="77">
        <f t="shared" ca="1" si="134"/>
        <v>0</v>
      </c>
      <c r="GR43" s="77">
        <f t="shared" ca="1" si="134"/>
        <v>0</v>
      </c>
      <c r="GS43" s="77">
        <f t="shared" ca="1" si="134"/>
        <v>0</v>
      </c>
      <c r="GT43" s="77">
        <f t="shared" ca="1" si="134"/>
        <v>0</v>
      </c>
      <c r="GU43" s="77">
        <f t="shared" ca="1" si="134"/>
        <v>0</v>
      </c>
      <c r="GV43" s="77">
        <f t="shared" ca="1" si="134"/>
        <v>0</v>
      </c>
      <c r="GW43" s="77">
        <f t="shared" ca="1" si="134"/>
        <v>0</v>
      </c>
      <c r="GX43" s="77">
        <f t="shared" ca="1" si="134"/>
        <v>0</v>
      </c>
      <c r="GY43" s="77">
        <f t="shared" ca="1" si="134"/>
        <v>0</v>
      </c>
      <c r="GZ43" s="77">
        <f t="shared" ca="1" si="134"/>
        <v>0</v>
      </c>
      <c r="HA43" s="77">
        <f t="shared" ca="1" si="134"/>
        <v>0</v>
      </c>
      <c r="HB43" s="78">
        <f t="shared" si="82"/>
        <v>12</v>
      </c>
    </row>
    <row r="44" spans="1:210">
      <c r="A44" s="70" t="s">
        <v>50</v>
      </c>
      <c r="B44" s="39" t="str">
        <f>IF(【M】エリア!$E39&lt;&gt;"",【M】エリア!$E39,"")</f>
        <v>紫式部公園 エリア</v>
      </c>
      <c r="C44" s="69">
        <f t="shared" si="109"/>
        <v>0</v>
      </c>
      <c r="D44" s="69">
        <f t="shared" si="109"/>
        <v>0</v>
      </c>
      <c r="E44" s="69">
        <f t="shared" si="109"/>
        <v>0</v>
      </c>
      <c r="F44" s="69">
        <f t="shared" si="109"/>
        <v>1</v>
      </c>
      <c r="G44" s="69">
        <f t="shared" si="109"/>
        <v>0</v>
      </c>
      <c r="H44" s="69">
        <f t="shared" si="109"/>
        <v>0</v>
      </c>
      <c r="I44" s="69">
        <f t="shared" si="109"/>
        <v>1</v>
      </c>
      <c r="J44" s="69">
        <f t="shared" si="109"/>
        <v>0</v>
      </c>
      <c r="K44" s="69">
        <f t="shared" si="109"/>
        <v>2</v>
      </c>
      <c r="L44" s="69">
        <f t="shared" si="109"/>
        <v>3</v>
      </c>
      <c r="M44" s="69">
        <f t="shared" si="109"/>
        <v>2</v>
      </c>
      <c r="N44" s="73">
        <f t="shared" si="121"/>
        <v>33.333333333333336</v>
      </c>
      <c r="O44" s="74">
        <f t="shared" si="42"/>
        <v>23</v>
      </c>
      <c r="P44" s="253">
        <f t="shared" si="43"/>
        <v>23.044</v>
      </c>
      <c r="Q44" s="76">
        <f t="shared" si="44"/>
        <v>23</v>
      </c>
      <c r="R44" s="69">
        <f t="shared" si="110"/>
        <v>0</v>
      </c>
      <c r="S44" s="69">
        <f t="shared" si="110"/>
        <v>0</v>
      </c>
      <c r="T44" s="69">
        <f t="shared" si="110"/>
        <v>0</v>
      </c>
      <c r="U44" s="69">
        <f t="shared" si="110"/>
        <v>0</v>
      </c>
      <c r="V44" s="69">
        <f t="shared" si="110"/>
        <v>0</v>
      </c>
      <c r="W44" s="69">
        <f t="shared" si="110"/>
        <v>0</v>
      </c>
      <c r="X44" s="69">
        <f t="shared" si="110"/>
        <v>0</v>
      </c>
      <c r="Y44" s="69">
        <f t="shared" si="110"/>
        <v>0</v>
      </c>
      <c r="Z44" s="69">
        <f t="shared" si="110"/>
        <v>0</v>
      </c>
      <c r="AA44" s="69">
        <f t="shared" si="110"/>
        <v>0</v>
      </c>
      <c r="AB44" s="69">
        <f t="shared" si="110"/>
        <v>0</v>
      </c>
      <c r="AC44" s="73" t="str">
        <f t="shared" si="122"/>
        <v>-</v>
      </c>
      <c r="AD44" s="74" t="str">
        <f t="shared" si="45"/>
        <v>-</v>
      </c>
      <c r="AE44" s="253" t="str">
        <f t="shared" si="46"/>
        <v>-</v>
      </c>
      <c r="AF44" s="76" t="str">
        <f t="shared" si="47"/>
        <v>-</v>
      </c>
      <c r="AG44" s="69">
        <f t="shared" si="111"/>
        <v>0</v>
      </c>
      <c r="AH44" s="69">
        <f t="shared" si="111"/>
        <v>0</v>
      </c>
      <c r="AI44" s="69">
        <f t="shared" si="111"/>
        <v>0</v>
      </c>
      <c r="AJ44" s="69">
        <f t="shared" si="111"/>
        <v>0</v>
      </c>
      <c r="AK44" s="69">
        <f t="shared" si="111"/>
        <v>0</v>
      </c>
      <c r="AL44" s="69">
        <f t="shared" si="111"/>
        <v>0</v>
      </c>
      <c r="AM44" s="69">
        <f t="shared" si="111"/>
        <v>0</v>
      </c>
      <c r="AN44" s="69">
        <f t="shared" si="111"/>
        <v>0</v>
      </c>
      <c r="AO44" s="69">
        <f t="shared" si="111"/>
        <v>0</v>
      </c>
      <c r="AP44" s="69">
        <f t="shared" si="111"/>
        <v>0</v>
      </c>
      <c r="AQ44" s="69">
        <f t="shared" si="111"/>
        <v>0</v>
      </c>
      <c r="AR44" s="73" t="str">
        <f t="shared" si="123"/>
        <v>-</v>
      </c>
      <c r="AS44" s="74" t="str">
        <f t="shared" si="48"/>
        <v>-</v>
      </c>
      <c r="AT44" s="253" t="str">
        <f t="shared" si="49"/>
        <v>-</v>
      </c>
      <c r="AU44" s="76" t="str">
        <f t="shared" si="50"/>
        <v>-</v>
      </c>
      <c r="AV44" s="69">
        <f t="shared" si="112"/>
        <v>0</v>
      </c>
      <c r="AW44" s="69">
        <f t="shared" si="112"/>
        <v>0</v>
      </c>
      <c r="AX44" s="69">
        <f t="shared" si="112"/>
        <v>0</v>
      </c>
      <c r="AY44" s="69">
        <f t="shared" si="112"/>
        <v>0</v>
      </c>
      <c r="AZ44" s="69">
        <f t="shared" si="112"/>
        <v>0</v>
      </c>
      <c r="BA44" s="69">
        <f t="shared" si="112"/>
        <v>0</v>
      </c>
      <c r="BB44" s="69">
        <f t="shared" si="112"/>
        <v>0</v>
      </c>
      <c r="BC44" s="69">
        <f t="shared" si="112"/>
        <v>0</v>
      </c>
      <c r="BD44" s="69">
        <f t="shared" si="112"/>
        <v>0</v>
      </c>
      <c r="BE44" s="69">
        <f t="shared" si="112"/>
        <v>0</v>
      </c>
      <c r="BF44" s="69">
        <f t="shared" si="112"/>
        <v>0</v>
      </c>
      <c r="BG44" s="73" t="str">
        <f t="shared" si="124"/>
        <v>-</v>
      </c>
      <c r="BH44" s="74" t="str">
        <f t="shared" si="51"/>
        <v>-</v>
      </c>
      <c r="BI44" s="253" t="str">
        <f t="shared" si="52"/>
        <v>-</v>
      </c>
      <c r="BJ44" s="76" t="str">
        <f t="shared" si="53"/>
        <v>-</v>
      </c>
      <c r="BK44" s="69">
        <f t="shared" si="113"/>
        <v>0</v>
      </c>
      <c r="BL44" s="69">
        <f t="shared" si="113"/>
        <v>0</v>
      </c>
      <c r="BM44" s="69">
        <f t="shared" si="113"/>
        <v>0</v>
      </c>
      <c r="BN44" s="69">
        <f t="shared" si="113"/>
        <v>0</v>
      </c>
      <c r="BO44" s="69">
        <f t="shared" si="113"/>
        <v>0</v>
      </c>
      <c r="BP44" s="69">
        <f t="shared" si="113"/>
        <v>0</v>
      </c>
      <c r="BQ44" s="69">
        <f t="shared" si="113"/>
        <v>0</v>
      </c>
      <c r="BR44" s="69">
        <f t="shared" si="113"/>
        <v>0</v>
      </c>
      <c r="BS44" s="69">
        <f t="shared" si="113"/>
        <v>0</v>
      </c>
      <c r="BT44" s="69">
        <f t="shared" si="113"/>
        <v>0</v>
      </c>
      <c r="BU44" s="69">
        <f t="shared" si="113"/>
        <v>0</v>
      </c>
      <c r="BV44" s="73" t="str">
        <f t="shared" si="125"/>
        <v>-</v>
      </c>
      <c r="BW44" s="74" t="str">
        <f t="shared" si="54"/>
        <v>-</v>
      </c>
      <c r="BX44" s="253" t="str">
        <f t="shared" si="55"/>
        <v>-</v>
      </c>
      <c r="BY44" s="76" t="str">
        <f t="shared" si="56"/>
        <v>-</v>
      </c>
      <c r="BZ44" s="69">
        <f t="shared" si="114"/>
        <v>0</v>
      </c>
      <c r="CA44" s="69">
        <f t="shared" si="114"/>
        <v>0</v>
      </c>
      <c r="CB44" s="69">
        <f t="shared" si="114"/>
        <v>0</v>
      </c>
      <c r="CC44" s="69">
        <f t="shared" si="114"/>
        <v>0</v>
      </c>
      <c r="CD44" s="69">
        <f t="shared" si="114"/>
        <v>0</v>
      </c>
      <c r="CE44" s="69">
        <f t="shared" si="114"/>
        <v>0</v>
      </c>
      <c r="CF44" s="69">
        <f t="shared" si="114"/>
        <v>0</v>
      </c>
      <c r="CG44" s="69">
        <f t="shared" si="114"/>
        <v>0</v>
      </c>
      <c r="CH44" s="69">
        <f t="shared" si="114"/>
        <v>0</v>
      </c>
      <c r="CI44" s="69">
        <f t="shared" si="114"/>
        <v>0</v>
      </c>
      <c r="CJ44" s="69">
        <f t="shared" si="114"/>
        <v>0</v>
      </c>
      <c r="CK44" s="73" t="str">
        <f t="shared" si="126"/>
        <v>-</v>
      </c>
      <c r="CL44" s="74" t="str">
        <f t="shared" si="57"/>
        <v>-</v>
      </c>
      <c r="CM44" s="253" t="str">
        <f t="shared" si="58"/>
        <v>-</v>
      </c>
      <c r="CN44" s="76" t="str">
        <f t="shared" si="59"/>
        <v>-</v>
      </c>
      <c r="CO44" s="69">
        <f t="shared" si="115"/>
        <v>0</v>
      </c>
      <c r="CP44" s="69">
        <f t="shared" si="115"/>
        <v>0</v>
      </c>
      <c r="CQ44" s="69">
        <f t="shared" si="115"/>
        <v>0</v>
      </c>
      <c r="CR44" s="69">
        <f t="shared" si="115"/>
        <v>0</v>
      </c>
      <c r="CS44" s="69">
        <f t="shared" si="115"/>
        <v>0</v>
      </c>
      <c r="CT44" s="69">
        <f t="shared" si="115"/>
        <v>0</v>
      </c>
      <c r="CU44" s="69">
        <f t="shared" si="115"/>
        <v>0</v>
      </c>
      <c r="CV44" s="69">
        <f t="shared" si="115"/>
        <v>0</v>
      </c>
      <c r="CW44" s="69">
        <f t="shared" si="115"/>
        <v>0</v>
      </c>
      <c r="CX44" s="69">
        <f t="shared" si="115"/>
        <v>0</v>
      </c>
      <c r="CY44" s="69">
        <f t="shared" si="115"/>
        <v>0</v>
      </c>
      <c r="CZ44" s="73" t="str">
        <f t="shared" si="127"/>
        <v>-</v>
      </c>
      <c r="DA44" s="74" t="str">
        <f t="shared" si="60"/>
        <v>-</v>
      </c>
      <c r="DB44" s="253" t="str">
        <f t="shared" si="61"/>
        <v>-</v>
      </c>
      <c r="DC44" s="76" t="str">
        <f t="shared" si="62"/>
        <v>-</v>
      </c>
      <c r="DD44" s="69">
        <f t="shared" si="116"/>
        <v>0</v>
      </c>
      <c r="DE44" s="69">
        <f t="shared" si="116"/>
        <v>0</v>
      </c>
      <c r="DF44" s="69">
        <f t="shared" si="116"/>
        <v>0</v>
      </c>
      <c r="DG44" s="69">
        <f t="shared" si="116"/>
        <v>0</v>
      </c>
      <c r="DH44" s="69">
        <f t="shared" si="116"/>
        <v>0</v>
      </c>
      <c r="DI44" s="69">
        <f t="shared" si="116"/>
        <v>0</v>
      </c>
      <c r="DJ44" s="69">
        <f t="shared" si="116"/>
        <v>0</v>
      </c>
      <c r="DK44" s="69">
        <f t="shared" si="116"/>
        <v>0</v>
      </c>
      <c r="DL44" s="69">
        <f t="shared" si="116"/>
        <v>0</v>
      </c>
      <c r="DM44" s="69">
        <f t="shared" si="116"/>
        <v>0</v>
      </c>
      <c r="DN44" s="69">
        <f t="shared" si="116"/>
        <v>0</v>
      </c>
      <c r="DO44" s="73" t="str">
        <f t="shared" si="128"/>
        <v>-</v>
      </c>
      <c r="DP44" s="74" t="str">
        <f t="shared" si="63"/>
        <v>-</v>
      </c>
      <c r="DQ44" s="253" t="str">
        <f t="shared" si="64"/>
        <v>-</v>
      </c>
      <c r="DR44" s="76" t="str">
        <f t="shared" si="65"/>
        <v>-</v>
      </c>
      <c r="DS44" s="69">
        <f t="shared" si="117"/>
        <v>0</v>
      </c>
      <c r="DT44" s="69">
        <f t="shared" si="117"/>
        <v>0</v>
      </c>
      <c r="DU44" s="69">
        <f t="shared" si="117"/>
        <v>0</v>
      </c>
      <c r="DV44" s="69">
        <f t="shared" si="117"/>
        <v>0</v>
      </c>
      <c r="DW44" s="69">
        <f t="shared" si="117"/>
        <v>0</v>
      </c>
      <c r="DX44" s="69">
        <f t="shared" si="117"/>
        <v>0</v>
      </c>
      <c r="DY44" s="69">
        <f t="shared" si="117"/>
        <v>0</v>
      </c>
      <c r="DZ44" s="69">
        <f t="shared" si="117"/>
        <v>0</v>
      </c>
      <c r="EA44" s="69">
        <f t="shared" si="117"/>
        <v>0</v>
      </c>
      <c r="EB44" s="69">
        <f t="shared" si="117"/>
        <v>0</v>
      </c>
      <c r="EC44" s="69">
        <f t="shared" si="117"/>
        <v>0</v>
      </c>
      <c r="ED44" s="73" t="str">
        <f t="shared" si="129"/>
        <v>-</v>
      </c>
      <c r="EE44" s="74" t="str">
        <f t="shared" si="66"/>
        <v>-</v>
      </c>
      <c r="EF44" s="253" t="str">
        <f t="shared" si="67"/>
        <v>-</v>
      </c>
      <c r="EG44" s="76" t="str">
        <f t="shared" si="68"/>
        <v>-</v>
      </c>
      <c r="EH44" s="69">
        <f t="shared" si="118"/>
        <v>0</v>
      </c>
      <c r="EI44" s="69">
        <f t="shared" si="118"/>
        <v>0</v>
      </c>
      <c r="EJ44" s="69">
        <f t="shared" si="118"/>
        <v>0</v>
      </c>
      <c r="EK44" s="69">
        <f t="shared" si="118"/>
        <v>0</v>
      </c>
      <c r="EL44" s="69">
        <f t="shared" si="118"/>
        <v>0</v>
      </c>
      <c r="EM44" s="69">
        <f t="shared" si="118"/>
        <v>0</v>
      </c>
      <c r="EN44" s="69">
        <f t="shared" si="118"/>
        <v>0</v>
      </c>
      <c r="EO44" s="69">
        <f t="shared" si="118"/>
        <v>0</v>
      </c>
      <c r="EP44" s="69">
        <f t="shared" si="118"/>
        <v>0</v>
      </c>
      <c r="EQ44" s="69">
        <f t="shared" si="118"/>
        <v>0</v>
      </c>
      <c r="ER44" s="69">
        <f t="shared" si="118"/>
        <v>0</v>
      </c>
      <c r="ES44" s="73" t="str">
        <f t="shared" si="130"/>
        <v>-</v>
      </c>
      <c r="ET44" s="74" t="str">
        <f t="shared" si="69"/>
        <v>-</v>
      </c>
      <c r="EU44" s="253" t="str">
        <f t="shared" si="70"/>
        <v>-</v>
      </c>
      <c r="EV44" s="76" t="str">
        <f t="shared" si="71"/>
        <v>-</v>
      </c>
      <c r="EW44" s="69">
        <f t="shared" si="119"/>
        <v>0</v>
      </c>
      <c r="EX44" s="69">
        <f t="shared" si="119"/>
        <v>0</v>
      </c>
      <c r="EY44" s="69">
        <f t="shared" si="119"/>
        <v>0</v>
      </c>
      <c r="EZ44" s="69">
        <f t="shared" si="119"/>
        <v>0</v>
      </c>
      <c r="FA44" s="69">
        <f t="shared" si="119"/>
        <v>0</v>
      </c>
      <c r="FB44" s="69">
        <f t="shared" si="119"/>
        <v>0</v>
      </c>
      <c r="FC44" s="69">
        <f t="shared" si="119"/>
        <v>0</v>
      </c>
      <c r="FD44" s="69">
        <f t="shared" si="119"/>
        <v>0</v>
      </c>
      <c r="FE44" s="69">
        <f t="shared" si="119"/>
        <v>0</v>
      </c>
      <c r="FF44" s="69">
        <f t="shared" si="119"/>
        <v>0</v>
      </c>
      <c r="FG44" s="69">
        <f t="shared" si="119"/>
        <v>0</v>
      </c>
      <c r="FH44" s="73" t="str">
        <f t="shared" si="131"/>
        <v>-</v>
      </c>
      <c r="FI44" s="74" t="str">
        <f t="shared" si="72"/>
        <v>-</v>
      </c>
      <c r="FJ44" s="253" t="str">
        <f t="shared" si="73"/>
        <v>-</v>
      </c>
      <c r="FK44" s="76" t="str">
        <f t="shared" si="74"/>
        <v>-</v>
      </c>
      <c r="FL44" s="69">
        <f t="shared" si="120"/>
        <v>0</v>
      </c>
      <c r="FM44" s="69">
        <f t="shared" si="120"/>
        <v>0</v>
      </c>
      <c r="FN44" s="69">
        <f t="shared" si="120"/>
        <v>0</v>
      </c>
      <c r="FO44" s="69">
        <f t="shared" si="120"/>
        <v>0</v>
      </c>
      <c r="FP44" s="69">
        <f t="shared" si="120"/>
        <v>0</v>
      </c>
      <c r="FQ44" s="69">
        <f t="shared" si="120"/>
        <v>0</v>
      </c>
      <c r="FR44" s="69">
        <f t="shared" si="120"/>
        <v>0</v>
      </c>
      <c r="FS44" s="69">
        <f t="shared" si="120"/>
        <v>0</v>
      </c>
      <c r="FT44" s="69">
        <f t="shared" si="120"/>
        <v>0</v>
      </c>
      <c r="FU44" s="69">
        <f t="shared" si="120"/>
        <v>0</v>
      </c>
      <c r="FV44" s="69">
        <f t="shared" si="120"/>
        <v>0</v>
      </c>
      <c r="FW44" s="73" t="str">
        <f t="shared" si="132"/>
        <v>-</v>
      </c>
      <c r="FX44" s="74" t="str">
        <f t="shared" si="75"/>
        <v>-</v>
      </c>
      <c r="FY44" s="253" t="str">
        <f t="shared" si="76"/>
        <v>-</v>
      </c>
      <c r="FZ44" s="76" t="str">
        <f t="shared" si="77"/>
        <v>-</v>
      </c>
      <c r="GA44" s="82">
        <f t="shared" si="135"/>
        <v>0</v>
      </c>
      <c r="GB44" s="82">
        <f t="shared" si="135"/>
        <v>0</v>
      </c>
      <c r="GC44" s="82">
        <f t="shared" si="135"/>
        <v>0</v>
      </c>
      <c r="GD44" s="82">
        <f t="shared" si="135"/>
        <v>1</v>
      </c>
      <c r="GE44" s="82">
        <f t="shared" si="135"/>
        <v>0</v>
      </c>
      <c r="GF44" s="82">
        <f t="shared" si="135"/>
        <v>0</v>
      </c>
      <c r="GG44" s="82">
        <f t="shared" si="135"/>
        <v>1</v>
      </c>
      <c r="GH44" s="82">
        <f t="shared" si="135"/>
        <v>0</v>
      </c>
      <c r="GI44" s="82">
        <f t="shared" si="135"/>
        <v>2</v>
      </c>
      <c r="GJ44" s="82">
        <f t="shared" si="135"/>
        <v>3</v>
      </c>
      <c r="GK44" s="82">
        <f t="shared" si="135"/>
        <v>2</v>
      </c>
      <c r="GL44" s="83">
        <f t="shared" si="133"/>
        <v>33.333333333333336</v>
      </c>
      <c r="GM44" s="74">
        <f t="shared" si="78"/>
        <v>23</v>
      </c>
      <c r="GN44" s="253">
        <f t="shared" si="79"/>
        <v>23.044</v>
      </c>
      <c r="GO44" s="76">
        <f t="shared" si="80"/>
        <v>23</v>
      </c>
      <c r="GP44" s="77">
        <f t="shared" ca="1" si="81"/>
        <v>9</v>
      </c>
      <c r="GQ44" s="77">
        <f t="shared" ca="1" si="134"/>
        <v>0</v>
      </c>
      <c r="GR44" s="77">
        <f t="shared" ca="1" si="134"/>
        <v>0</v>
      </c>
      <c r="GS44" s="77">
        <f t="shared" ca="1" si="134"/>
        <v>0</v>
      </c>
      <c r="GT44" s="77">
        <f t="shared" ca="1" si="134"/>
        <v>0</v>
      </c>
      <c r="GU44" s="77">
        <f t="shared" ca="1" si="134"/>
        <v>0</v>
      </c>
      <c r="GV44" s="77">
        <f t="shared" ca="1" si="134"/>
        <v>0</v>
      </c>
      <c r="GW44" s="77">
        <f t="shared" ca="1" si="134"/>
        <v>0</v>
      </c>
      <c r="GX44" s="77">
        <f t="shared" ca="1" si="134"/>
        <v>0</v>
      </c>
      <c r="GY44" s="77">
        <f t="shared" ca="1" si="134"/>
        <v>0</v>
      </c>
      <c r="GZ44" s="77">
        <f t="shared" ca="1" si="134"/>
        <v>0</v>
      </c>
      <c r="HA44" s="77">
        <f t="shared" ca="1" si="134"/>
        <v>0</v>
      </c>
      <c r="HB44" s="78">
        <f t="shared" si="82"/>
        <v>9</v>
      </c>
    </row>
    <row r="45" spans="1:210">
      <c r="A45" s="70" t="s">
        <v>50</v>
      </c>
      <c r="B45" s="39" t="str">
        <f>IF(【M】エリア!$E40&lt;&gt;"",【M】エリア!$E40,"")</f>
        <v>だるまちゃん広場 エリア</v>
      </c>
      <c r="C45" s="69">
        <f t="shared" ref="C45:M54" si="136">IF($B45="", "",
COUNTIFS(
    INDEX(rawデータ範囲, , MATCH($A45,表頭範囲, 0)), $B45,
    INDEX(rawデータ範囲, , MATCH($M$1,表頭範囲, 0)),C$2,
    INDEX(rawデータ範囲, , MATCH($N$3,表頭範囲, 0)),C$3
)
)</f>
        <v>0</v>
      </c>
      <c r="D45" s="69">
        <f t="shared" si="136"/>
        <v>0</v>
      </c>
      <c r="E45" s="69">
        <f t="shared" si="136"/>
        <v>0</v>
      </c>
      <c r="F45" s="69">
        <f t="shared" si="136"/>
        <v>0</v>
      </c>
      <c r="G45" s="69">
        <f t="shared" si="136"/>
        <v>0</v>
      </c>
      <c r="H45" s="69">
        <f t="shared" si="136"/>
        <v>0</v>
      </c>
      <c r="I45" s="69">
        <f t="shared" si="136"/>
        <v>0</v>
      </c>
      <c r="J45" s="69">
        <f t="shared" si="136"/>
        <v>0</v>
      </c>
      <c r="K45" s="69">
        <f t="shared" si="136"/>
        <v>2</v>
      </c>
      <c r="L45" s="69">
        <f t="shared" si="136"/>
        <v>1</v>
      </c>
      <c r="M45" s="69">
        <f t="shared" si="136"/>
        <v>9</v>
      </c>
      <c r="N45" s="73">
        <f t="shared" si="121"/>
        <v>83.333333333333343</v>
      </c>
      <c r="O45" s="74">
        <f t="shared" si="42"/>
        <v>2</v>
      </c>
      <c r="P45" s="253">
        <f t="shared" si="43"/>
        <v>2.0449999999999999</v>
      </c>
      <c r="Q45" s="76">
        <f t="shared" si="44"/>
        <v>2</v>
      </c>
      <c r="R45" s="69">
        <f t="shared" ref="R45:AB54" si="137">IF($B45="", "",
COUNTIFS(
    INDEX(rawデータ範囲, , MATCH($A45,表頭範囲, 0)), $B45,
    INDEX(rawデータ範囲, , MATCH($M$1,表頭範囲, 0)),R$2,
    INDEX(rawデータ範囲, , MATCH($N$3,表頭範囲, 0)),R$3
)
)</f>
        <v>0</v>
      </c>
      <c r="S45" s="69">
        <f t="shared" si="137"/>
        <v>0</v>
      </c>
      <c r="T45" s="69">
        <f t="shared" si="137"/>
        <v>0</v>
      </c>
      <c r="U45" s="69">
        <f t="shared" si="137"/>
        <v>0</v>
      </c>
      <c r="V45" s="69">
        <f t="shared" si="137"/>
        <v>0</v>
      </c>
      <c r="W45" s="69">
        <f t="shared" si="137"/>
        <v>0</v>
      </c>
      <c r="X45" s="69">
        <f t="shared" si="137"/>
        <v>0</v>
      </c>
      <c r="Y45" s="69">
        <f t="shared" si="137"/>
        <v>0</v>
      </c>
      <c r="Z45" s="69">
        <f t="shared" si="137"/>
        <v>0</v>
      </c>
      <c r="AA45" s="69">
        <f t="shared" si="137"/>
        <v>0</v>
      </c>
      <c r="AB45" s="69">
        <f t="shared" si="137"/>
        <v>0</v>
      </c>
      <c r="AC45" s="73" t="str">
        <f t="shared" si="122"/>
        <v>-</v>
      </c>
      <c r="AD45" s="74" t="str">
        <f t="shared" si="45"/>
        <v>-</v>
      </c>
      <c r="AE45" s="253" t="str">
        <f t="shared" si="46"/>
        <v>-</v>
      </c>
      <c r="AF45" s="76" t="str">
        <f t="shared" si="47"/>
        <v>-</v>
      </c>
      <c r="AG45" s="69">
        <f t="shared" ref="AG45:AQ54" si="138">IF($B45="", "",
COUNTIFS(
    INDEX(rawデータ範囲, , MATCH($A45,表頭範囲, 0)), $B45,
    INDEX(rawデータ範囲, , MATCH($M$1,表頭範囲, 0)),AG$2,
    INDEX(rawデータ範囲, , MATCH($N$3,表頭範囲, 0)),AG$3
)
)</f>
        <v>0</v>
      </c>
      <c r="AH45" s="69">
        <f t="shared" si="138"/>
        <v>0</v>
      </c>
      <c r="AI45" s="69">
        <f t="shared" si="138"/>
        <v>0</v>
      </c>
      <c r="AJ45" s="69">
        <f t="shared" si="138"/>
        <v>0</v>
      </c>
      <c r="AK45" s="69">
        <f t="shared" si="138"/>
        <v>0</v>
      </c>
      <c r="AL45" s="69">
        <f t="shared" si="138"/>
        <v>0</v>
      </c>
      <c r="AM45" s="69">
        <f t="shared" si="138"/>
        <v>0</v>
      </c>
      <c r="AN45" s="69">
        <f t="shared" si="138"/>
        <v>0</v>
      </c>
      <c r="AO45" s="69">
        <f t="shared" si="138"/>
        <v>0</v>
      </c>
      <c r="AP45" s="69">
        <f t="shared" si="138"/>
        <v>0</v>
      </c>
      <c r="AQ45" s="69">
        <f t="shared" si="138"/>
        <v>0</v>
      </c>
      <c r="AR45" s="73" t="str">
        <f t="shared" si="123"/>
        <v>-</v>
      </c>
      <c r="AS45" s="74" t="str">
        <f t="shared" si="48"/>
        <v>-</v>
      </c>
      <c r="AT45" s="253" t="str">
        <f t="shared" si="49"/>
        <v>-</v>
      </c>
      <c r="AU45" s="76" t="str">
        <f t="shared" si="50"/>
        <v>-</v>
      </c>
      <c r="AV45" s="69">
        <f t="shared" ref="AV45:BF54" si="139">IF($B45="", "",
COUNTIFS(
    INDEX(rawデータ範囲, , MATCH($A45,表頭範囲, 0)), $B45,
    INDEX(rawデータ範囲, , MATCH($M$1,表頭範囲, 0)),AV$2,
    INDEX(rawデータ範囲, , MATCH($N$3,表頭範囲, 0)),AV$3
)
)</f>
        <v>0</v>
      </c>
      <c r="AW45" s="69">
        <f t="shared" si="139"/>
        <v>0</v>
      </c>
      <c r="AX45" s="69">
        <f t="shared" si="139"/>
        <v>0</v>
      </c>
      <c r="AY45" s="69">
        <f t="shared" si="139"/>
        <v>0</v>
      </c>
      <c r="AZ45" s="69">
        <f t="shared" si="139"/>
        <v>0</v>
      </c>
      <c r="BA45" s="69">
        <f t="shared" si="139"/>
        <v>0</v>
      </c>
      <c r="BB45" s="69">
        <f t="shared" si="139"/>
        <v>0</v>
      </c>
      <c r="BC45" s="69">
        <f t="shared" si="139"/>
        <v>0</v>
      </c>
      <c r="BD45" s="69">
        <f t="shared" si="139"/>
        <v>0</v>
      </c>
      <c r="BE45" s="69">
        <f t="shared" si="139"/>
        <v>0</v>
      </c>
      <c r="BF45" s="69">
        <f t="shared" si="139"/>
        <v>0</v>
      </c>
      <c r="BG45" s="73" t="str">
        <f t="shared" si="124"/>
        <v>-</v>
      </c>
      <c r="BH45" s="74" t="str">
        <f t="shared" si="51"/>
        <v>-</v>
      </c>
      <c r="BI45" s="253" t="str">
        <f t="shared" si="52"/>
        <v>-</v>
      </c>
      <c r="BJ45" s="76" t="str">
        <f t="shared" si="53"/>
        <v>-</v>
      </c>
      <c r="BK45" s="69">
        <f t="shared" ref="BK45:BU54" si="140">IF($B45="", "",
COUNTIFS(
    INDEX(rawデータ範囲, , MATCH($A45,表頭範囲, 0)), $B45,
    INDEX(rawデータ範囲, , MATCH($M$1,表頭範囲, 0)),BK$2,
    INDEX(rawデータ範囲, , MATCH($N$3,表頭範囲, 0)),BK$3
)
)</f>
        <v>0</v>
      </c>
      <c r="BL45" s="69">
        <f t="shared" si="140"/>
        <v>0</v>
      </c>
      <c r="BM45" s="69">
        <f t="shared" si="140"/>
        <v>0</v>
      </c>
      <c r="BN45" s="69">
        <f t="shared" si="140"/>
        <v>0</v>
      </c>
      <c r="BO45" s="69">
        <f t="shared" si="140"/>
        <v>0</v>
      </c>
      <c r="BP45" s="69">
        <f t="shared" si="140"/>
        <v>0</v>
      </c>
      <c r="BQ45" s="69">
        <f t="shared" si="140"/>
        <v>0</v>
      </c>
      <c r="BR45" s="69">
        <f t="shared" si="140"/>
        <v>0</v>
      </c>
      <c r="BS45" s="69">
        <f t="shared" si="140"/>
        <v>0</v>
      </c>
      <c r="BT45" s="69">
        <f t="shared" si="140"/>
        <v>0</v>
      </c>
      <c r="BU45" s="69">
        <f t="shared" si="140"/>
        <v>0</v>
      </c>
      <c r="BV45" s="73" t="str">
        <f t="shared" si="125"/>
        <v>-</v>
      </c>
      <c r="BW45" s="74" t="str">
        <f t="shared" si="54"/>
        <v>-</v>
      </c>
      <c r="BX45" s="253" t="str">
        <f t="shared" si="55"/>
        <v>-</v>
      </c>
      <c r="BY45" s="76" t="str">
        <f t="shared" si="56"/>
        <v>-</v>
      </c>
      <c r="BZ45" s="69">
        <f t="shared" ref="BZ45:CJ54" si="141">IF($B45="", "",
COUNTIFS(
    INDEX(rawデータ範囲, , MATCH($A45,表頭範囲, 0)), $B45,
    INDEX(rawデータ範囲, , MATCH($M$1,表頭範囲, 0)),BZ$2,
    INDEX(rawデータ範囲, , MATCH($N$3,表頭範囲, 0)),BZ$3
)
)</f>
        <v>0</v>
      </c>
      <c r="CA45" s="69">
        <f t="shared" si="141"/>
        <v>0</v>
      </c>
      <c r="CB45" s="69">
        <f t="shared" si="141"/>
        <v>0</v>
      </c>
      <c r="CC45" s="69">
        <f t="shared" si="141"/>
        <v>0</v>
      </c>
      <c r="CD45" s="69">
        <f t="shared" si="141"/>
        <v>0</v>
      </c>
      <c r="CE45" s="69">
        <f t="shared" si="141"/>
        <v>0</v>
      </c>
      <c r="CF45" s="69">
        <f t="shared" si="141"/>
        <v>0</v>
      </c>
      <c r="CG45" s="69">
        <f t="shared" si="141"/>
        <v>0</v>
      </c>
      <c r="CH45" s="69">
        <f t="shared" si="141"/>
        <v>0</v>
      </c>
      <c r="CI45" s="69">
        <f t="shared" si="141"/>
        <v>0</v>
      </c>
      <c r="CJ45" s="69">
        <f t="shared" si="141"/>
        <v>0</v>
      </c>
      <c r="CK45" s="73" t="str">
        <f t="shared" si="126"/>
        <v>-</v>
      </c>
      <c r="CL45" s="74" t="str">
        <f t="shared" si="57"/>
        <v>-</v>
      </c>
      <c r="CM45" s="253" t="str">
        <f t="shared" si="58"/>
        <v>-</v>
      </c>
      <c r="CN45" s="76" t="str">
        <f t="shared" si="59"/>
        <v>-</v>
      </c>
      <c r="CO45" s="69">
        <f t="shared" ref="CO45:CY54" si="142">IF($B45="", "",
COUNTIFS(
    INDEX(rawデータ範囲, , MATCH($A45,表頭範囲, 0)), $B45,
    INDEX(rawデータ範囲, , MATCH($M$1,表頭範囲, 0)),CO$2,
    INDEX(rawデータ範囲, , MATCH($N$3,表頭範囲, 0)),CO$3
)
)</f>
        <v>0</v>
      </c>
      <c r="CP45" s="69">
        <f t="shared" si="142"/>
        <v>0</v>
      </c>
      <c r="CQ45" s="69">
        <f t="shared" si="142"/>
        <v>0</v>
      </c>
      <c r="CR45" s="69">
        <f t="shared" si="142"/>
        <v>0</v>
      </c>
      <c r="CS45" s="69">
        <f t="shared" si="142"/>
        <v>0</v>
      </c>
      <c r="CT45" s="69">
        <f t="shared" si="142"/>
        <v>0</v>
      </c>
      <c r="CU45" s="69">
        <f t="shared" si="142"/>
        <v>0</v>
      </c>
      <c r="CV45" s="69">
        <f t="shared" si="142"/>
        <v>0</v>
      </c>
      <c r="CW45" s="69">
        <f t="shared" si="142"/>
        <v>0</v>
      </c>
      <c r="CX45" s="69">
        <f t="shared" si="142"/>
        <v>0</v>
      </c>
      <c r="CY45" s="69">
        <f t="shared" si="142"/>
        <v>0</v>
      </c>
      <c r="CZ45" s="73" t="str">
        <f t="shared" si="127"/>
        <v>-</v>
      </c>
      <c r="DA45" s="74" t="str">
        <f t="shared" si="60"/>
        <v>-</v>
      </c>
      <c r="DB45" s="253" t="str">
        <f t="shared" si="61"/>
        <v>-</v>
      </c>
      <c r="DC45" s="76" t="str">
        <f t="shared" si="62"/>
        <v>-</v>
      </c>
      <c r="DD45" s="69">
        <f t="shared" ref="DD45:DN54" si="143">IF($B45="", "",
COUNTIFS(
    INDEX(rawデータ範囲, , MATCH($A45,表頭範囲, 0)), $B45,
    INDEX(rawデータ範囲, , MATCH($M$1,表頭範囲, 0)),DD$2,
    INDEX(rawデータ範囲, , MATCH($N$3,表頭範囲, 0)),DD$3
)
)</f>
        <v>0</v>
      </c>
      <c r="DE45" s="69">
        <f t="shared" si="143"/>
        <v>0</v>
      </c>
      <c r="DF45" s="69">
        <f t="shared" si="143"/>
        <v>0</v>
      </c>
      <c r="DG45" s="69">
        <f t="shared" si="143"/>
        <v>0</v>
      </c>
      <c r="DH45" s="69">
        <f t="shared" si="143"/>
        <v>0</v>
      </c>
      <c r="DI45" s="69">
        <f t="shared" si="143"/>
        <v>0</v>
      </c>
      <c r="DJ45" s="69">
        <f t="shared" si="143"/>
        <v>0</v>
      </c>
      <c r="DK45" s="69">
        <f t="shared" si="143"/>
        <v>0</v>
      </c>
      <c r="DL45" s="69">
        <f t="shared" si="143"/>
        <v>0</v>
      </c>
      <c r="DM45" s="69">
        <f t="shared" si="143"/>
        <v>0</v>
      </c>
      <c r="DN45" s="69">
        <f t="shared" si="143"/>
        <v>0</v>
      </c>
      <c r="DO45" s="73" t="str">
        <f t="shared" si="128"/>
        <v>-</v>
      </c>
      <c r="DP45" s="74" t="str">
        <f t="shared" si="63"/>
        <v>-</v>
      </c>
      <c r="DQ45" s="253" t="str">
        <f t="shared" si="64"/>
        <v>-</v>
      </c>
      <c r="DR45" s="76" t="str">
        <f t="shared" si="65"/>
        <v>-</v>
      </c>
      <c r="DS45" s="69">
        <f t="shared" ref="DS45:EC54" si="144">IF($B45="", "",
COUNTIFS(
    INDEX(rawデータ範囲, , MATCH($A45,表頭範囲, 0)), $B45,
    INDEX(rawデータ範囲, , MATCH($M$1,表頭範囲, 0)),DS$2,
    INDEX(rawデータ範囲, , MATCH($N$3,表頭範囲, 0)),DS$3
)
)</f>
        <v>0</v>
      </c>
      <c r="DT45" s="69">
        <f t="shared" si="144"/>
        <v>0</v>
      </c>
      <c r="DU45" s="69">
        <f t="shared" si="144"/>
        <v>0</v>
      </c>
      <c r="DV45" s="69">
        <f t="shared" si="144"/>
        <v>0</v>
      </c>
      <c r="DW45" s="69">
        <f t="shared" si="144"/>
        <v>0</v>
      </c>
      <c r="DX45" s="69">
        <f t="shared" si="144"/>
        <v>0</v>
      </c>
      <c r="DY45" s="69">
        <f t="shared" si="144"/>
        <v>0</v>
      </c>
      <c r="DZ45" s="69">
        <f t="shared" si="144"/>
        <v>0</v>
      </c>
      <c r="EA45" s="69">
        <f t="shared" si="144"/>
        <v>0</v>
      </c>
      <c r="EB45" s="69">
        <f t="shared" si="144"/>
        <v>0</v>
      </c>
      <c r="EC45" s="69">
        <f t="shared" si="144"/>
        <v>0</v>
      </c>
      <c r="ED45" s="73" t="str">
        <f t="shared" si="129"/>
        <v>-</v>
      </c>
      <c r="EE45" s="74" t="str">
        <f t="shared" si="66"/>
        <v>-</v>
      </c>
      <c r="EF45" s="253" t="str">
        <f t="shared" si="67"/>
        <v>-</v>
      </c>
      <c r="EG45" s="76" t="str">
        <f t="shared" si="68"/>
        <v>-</v>
      </c>
      <c r="EH45" s="69">
        <f t="shared" ref="EH45:ER54" si="145">IF($B45="", "",
COUNTIFS(
    INDEX(rawデータ範囲, , MATCH($A45,表頭範囲, 0)), $B45,
    INDEX(rawデータ範囲, , MATCH($M$1,表頭範囲, 0)),EH$2,
    INDEX(rawデータ範囲, , MATCH($N$3,表頭範囲, 0)),EH$3
)
)</f>
        <v>0</v>
      </c>
      <c r="EI45" s="69">
        <f t="shared" si="145"/>
        <v>0</v>
      </c>
      <c r="EJ45" s="69">
        <f t="shared" si="145"/>
        <v>0</v>
      </c>
      <c r="EK45" s="69">
        <f t="shared" si="145"/>
        <v>0</v>
      </c>
      <c r="EL45" s="69">
        <f t="shared" si="145"/>
        <v>0</v>
      </c>
      <c r="EM45" s="69">
        <f t="shared" si="145"/>
        <v>0</v>
      </c>
      <c r="EN45" s="69">
        <f t="shared" si="145"/>
        <v>0</v>
      </c>
      <c r="EO45" s="69">
        <f t="shared" si="145"/>
        <v>0</v>
      </c>
      <c r="EP45" s="69">
        <f t="shared" si="145"/>
        <v>0</v>
      </c>
      <c r="EQ45" s="69">
        <f t="shared" si="145"/>
        <v>0</v>
      </c>
      <c r="ER45" s="69">
        <f t="shared" si="145"/>
        <v>0</v>
      </c>
      <c r="ES45" s="73" t="str">
        <f t="shared" si="130"/>
        <v>-</v>
      </c>
      <c r="ET45" s="74" t="str">
        <f t="shared" si="69"/>
        <v>-</v>
      </c>
      <c r="EU45" s="253" t="str">
        <f t="shared" si="70"/>
        <v>-</v>
      </c>
      <c r="EV45" s="76" t="str">
        <f t="shared" si="71"/>
        <v>-</v>
      </c>
      <c r="EW45" s="69">
        <f t="shared" ref="EW45:FG54" si="146">IF($B45="", "",
COUNTIFS(
    INDEX(rawデータ範囲, , MATCH($A45,表頭範囲, 0)), $B45,
    INDEX(rawデータ範囲, , MATCH($M$1,表頭範囲, 0)),EW$2,
    INDEX(rawデータ範囲, , MATCH($N$3,表頭範囲, 0)),EW$3
)
)</f>
        <v>0</v>
      </c>
      <c r="EX45" s="69">
        <f t="shared" si="146"/>
        <v>0</v>
      </c>
      <c r="EY45" s="69">
        <f t="shared" si="146"/>
        <v>0</v>
      </c>
      <c r="EZ45" s="69">
        <f t="shared" si="146"/>
        <v>0</v>
      </c>
      <c r="FA45" s="69">
        <f t="shared" si="146"/>
        <v>0</v>
      </c>
      <c r="FB45" s="69">
        <f t="shared" si="146"/>
        <v>0</v>
      </c>
      <c r="FC45" s="69">
        <f t="shared" si="146"/>
        <v>0</v>
      </c>
      <c r="FD45" s="69">
        <f t="shared" si="146"/>
        <v>0</v>
      </c>
      <c r="FE45" s="69">
        <f t="shared" si="146"/>
        <v>0</v>
      </c>
      <c r="FF45" s="69">
        <f t="shared" si="146"/>
        <v>0</v>
      </c>
      <c r="FG45" s="69">
        <f t="shared" si="146"/>
        <v>0</v>
      </c>
      <c r="FH45" s="73" t="str">
        <f t="shared" si="131"/>
        <v>-</v>
      </c>
      <c r="FI45" s="74" t="str">
        <f t="shared" si="72"/>
        <v>-</v>
      </c>
      <c r="FJ45" s="253" t="str">
        <f t="shared" si="73"/>
        <v>-</v>
      </c>
      <c r="FK45" s="76" t="str">
        <f t="shared" si="74"/>
        <v>-</v>
      </c>
      <c r="FL45" s="69">
        <f t="shared" ref="FL45:FV54" si="147">IF($B45="", "",
COUNTIFS(
    INDEX(rawデータ範囲, , MATCH($A45,表頭範囲, 0)), $B45,
    INDEX(rawデータ範囲, , MATCH($M$1,表頭範囲, 0)),FL$2,
    INDEX(rawデータ範囲, , MATCH($N$3,表頭範囲, 0)),FL$3
)
)</f>
        <v>0</v>
      </c>
      <c r="FM45" s="69">
        <f t="shared" si="147"/>
        <v>0</v>
      </c>
      <c r="FN45" s="69">
        <f t="shared" si="147"/>
        <v>0</v>
      </c>
      <c r="FO45" s="69">
        <f t="shared" si="147"/>
        <v>0</v>
      </c>
      <c r="FP45" s="69">
        <f t="shared" si="147"/>
        <v>0</v>
      </c>
      <c r="FQ45" s="69">
        <f t="shared" si="147"/>
        <v>0</v>
      </c>
      <c r="FR45" s="69">
        <f t="shared" si="147"/>
        <v>0</v>
      </c>
      <c r="FS45" s="69">
        <f t="shared" si="147"/>
        <v>0</v>
      </c>
      <c r="FT45" s="69">
        <f t="shared" si="147"/>
        <v>0</v>
      </c>
      <c r="FU45" s="69">
        <f t="shared" si="147"/>
        <v>0</v>
      </c>
      <c r="FV45" s="69">
        <f t="shared" si="147"/>
        <v>0</v>
      </c>
      <c r="FW45" s="73" t="str">
        <f t="shared" si="132"/>
        <v>-</v>
      </c>
      <c r="FX45" s="74" t="str">
        <f t="shared" si="75"/>
        <v>-</v>
      </c>
      <c r="FY45" s="253" t="str">
        <f t="shared" si="76"/>
        <v>-</v>
      </c>
      <c r="FZ45" s="76" t="str">
        <f t="shared" si="77"/>
        <v>-</v>
      </c>
      <c r="GA45" s="82">
        <f t="shared" si="135"/>
        <v>0</v>
      </c>
      <c r="GB45" s="82">
        <f t="shared" si="135"/>
        <v>0</v>
      </c>
      <c r="GC45" s="82">
        <f t="shared" si="135"/>
        <v>0</v>
      </c>
      <c r="GD45" s="82">
        <f t="shared" si="135"/>
        <v>0</v>
      </c>
      <c r="GE45" s="82">
        <f t="shared" si="135"/>
        <v>0</v>
      </c>
      <c r="GF45" s="82">
        <f t="shared" si="135"/>
        <v>0</v>
      </c>
      <c r="GG45" s="82">
        <f t="shared" si="135"/>
        <v>0</v>
      </c>
      <c r="GH45" s="82">
        <f t="shared" si="135"/>
        <v>0</v>
      </c>
      <c r="GI45" s="82">
        <f t="shared" si="135"/>
        <v>2</v>
      </c>
      <c r="GJ45" s="82">
        <f t="shared" si="135"/>
        <v>1</v>
      </c>
      <c r="GK45" s="82">
        <f t="shared" si="135"/>
        <v>9</v>
      </c>
      <c r="GL45" s="83">
        <f t="shared" si="133"/>
        <v>83.333333333333343</v>
      </c>
      <c r="GM45" s="74">
        <f t="shared" si="78"/>
        <v>2</v>
      </c>
      <c r="GN45" s="253">
        <f t="shared" si="79"/>
        <v>2.0449999999999999</v>
      </c>
      <c r="GO45" s="76">
        <f t="shared" si="80"/>
        <v>2</v>
      </c>
      <c r="GP45" s="77">
        <f t="shared" ca="1" si="81"/>
        <v>12</v>
      </c>
      <c r="GQ45" s="77">
        <f t="shared" ca="1" si="134"/>
        <v>0</v>
      </c>
      <c r="GR45" s="77">
        <f t="shared" ca="1" si="134"/>
        <v>0</v>
      </c>
      <c r="GS45" s="77">
        <f t="shared" ca="1" si="134"/>
        <v>0</v>
      </c>
      <c r="GT45" s="77">
        <f t="shared" ca="1" si="134"/>
        <v>0</v>
      </c>
      <c r="GU45" s="77">
        <f t="shared" ca="1" si="134"/>
        <v>0</v>
      </c>
      <c r="GV45" s="77">
        <f t="shared" ca="1" si="134"/>
        <v>0</v>
      </c>
      <c r="GW45" s="77">
        <f t="shared" ca="1" si="134"/>
        <v>0</v>
      </c>
      <c r="GX45" s="77">
        <f t="shared" ca="1" si="134"/>
        <v>0</v>
      </c>
      <c r="GY45" s="77">
        <f t="shared" ca="1" si="134"/>
        <v>0</v>
      </c>
      <c r="GZ45" s="77">
        <f t="shared" ca="1" si="134"/>
        <v>0</v>
      </c>
      <c r="HA45" s="77">
        <f t="shared" ca="1" si="134"/>
        <v>0</v>
      </c>
      <c r="HB45" s="78">
        <f t="shared" si="82"/>
        <v>12</v>
      </c>
    </row>
    <row r="46" spans="1:210">
      <c r="A46" s="70" t="s">
        <v>50</v>
      </c>
      <c r="B46" s="39" t="str">
        <f>IF(【M】エリア!$E41&lt;&gt;"",【M】エリア!$E41,"")</f>
        <v>道の駅「西山公園」 エリア</v>
      </c>
      <c r="C46" s="69">
        <f t="shared" si="136"/>
        <v>0</v>
      </c>
      <c r="D46" s="69">
        <f t="shared" si="136"/>
        <v>0</v>
      </c>
      <c r="E46" s="69">
        <f t="shared" si="136"/>
        <v>0</v>
      </c>
      <c r="F46" s="69">
        <f t="shared" si="136"/>
        <v>0</v>
      </c>
      <c r="G46" s="69">
        <f t="shared" si="136"/>
        <v>0</v>
      </c>
      <c r="H46" s="69">
        <f t="shared" si="136"/>
        <v>0</v>
      </c>
      <c r="I46" s="69">
        <f t="shared" si="136"/>
        <v>3</v>
      </c>
      <c r="J46" s="69">
        <f t="shared" si="136"/>
        <v>2</v>
      </c>
      <c r="K46" s="69">
        <f t="shared" si="136"/>
        <v>10</v>
      </c>
      <c r="L46" s="69">
        <f t="shared" si="136"/>
        <v>4</v>
      </c>
      <c r="M46" s="69">
        <f t="shared" si="136"/>
        <v>13</v>
      </c>
      <c r="N46" s="73">
        <f t="shared" si="121"/>
        <v>43.75</v>
      </c>
      <c r="O46" s="74">
        <f t="shared" si="42"/>
        <v>16</v>
      </c>
      <c r="P46" s="253">
        <f t="shared" si="43"/>
        <v>16.045999999999999</v>
      </c>
      <c r="Q46" s="76">
        <f t="shared" si="44"/>
        <v>16</v>
      </c>
      <c r="R46" s="69">
        <f t="shared" si="137"/>
        <v>0</v>
      </c>
      <c r="S46" s="69">
        <f t="shared" si="137"/>
        <v>0</v>
      </c>
      <c r="T46" s="69">
        <f t="shared" si="137"/>
        <v>0</v>
      </c>
      <c r="U46" s="69">
        <f t="shared" si="137"/>
        <v>0</v>
      </c>
      <c r="V46" s="69">
        <f t="shared" si="137"/>
        <v>0</v>
      </c>
      <c r="W46" s="69">
        <f t="shared" si="137"/>
        <v>0</v>
      </c>
      <c r="X46" s="69">
        <f t="shared" si="137"/>
        <v>0</v>
      </c>
      <c r="Y46" s="69">
        <f t="shared" si="137"/>
        <v>0</v>
      </c>
      <c r="Z46" s="69">
        <f t="shared" si="137"/>
        <v>0</v>
      </c>
      <c r="AA46" s="69">
        <f t="shared" si="137"/>
        <v>0</v>
      </c>
      <c r="AB46" s="69">
        <f t="shared" si="137"/>
        <v>0</v>
      </c>
      <c r="AC46" s="73" t="str">
        <f t="shared" si="122"/>
        <v>-</v>
      </c>
      <c r="AD46" s="74" t="str">
        <f t="shared" si="45"/>
        <v>-</v>
      </c>
      <c r="AE46" s="253" t="str">
        <f t="shared" si="46"/>
        <v>-</v>
      </c>
      <c r="AF46" s="76" t="str">
        <f t="shared" si="47"/>
        <v>-</v>
      </c>
      <c r="AG46" s="69">
        <f t="shared" si="138"/>
        <v>0</v>
      </c>
      <c r="AH46" s="69">
        <f t="shared" si="138"/>
        <v>0</v>
      </c>
      <c r="AI46" s="69">
        <f t="shared" si="138"/>
        <v>0</v>
      </c>
      <c r="AJ46" s="69">
        <f t="shared" si="138"/>
        <v>0</v>
      </c>
      <c r="AK46" s="69">
        <f t="shared" si="138"/>
        <v>0</v>
      </c>
      <c r="AL46" s="69">
        <f t="shared" si="138"/>
        <v>0</v>
      </c>
      <c r="AM46" s="69">
        <f t="shared" si="138"/>
        <v>0</v>
      </c>
      <c r="AN46" s="69">
        <f t="shared" si="138"/>
        <v>0</v>
      </c>
      <c r="AO46" s="69">
        <f t="shared" si="138"/>
        <v>0</v>
      </c>
      <c r="AP46" s="69">
        <f t="shared" si="138"/>
        <v>0</v>
      </c>
      <c r="AQ46" s="69">
        <f t="shared" si="138"/>
        <v>0</v>
      </c>
      <c r="AR46" s="73" t="str">
        <f t="shared" si="123"/>
        <v>-</v>
      </c>
      <c r="AS46" s="74" t="str">
        <f t="shared" si="48"/>
        <v>-</v>
      </c>
      <c r="AT46" s="253" t="str">
        <f t="shared" si="49"/>
        <v>-</v>
      </c>
      <c r="AU46" s="76" t="str">
        <f t="shared" si="50"/>
        <v>-</v>
      </c>
      <c r="AV46" s="69">
        <f t="shared" si="139"/>
        <v>0</v>
      </c>
      <c r="AW46" s="69">
        <f t="shared" si="139"/>
        <v>0</v>
      </c>
      <c r="AX46" s="69">
        <f t="shared" si="139"/>
        <v>0</v>
      </c>
      <c r="AY46" s="69">
        <f t="shared" si="139"/>
        <v>0</v>
      </c>
      <c r="AZ46" s="69">
        <f t="shared" si="139"/>
        <v>0</v>
      </c>
      <c r="BA46" s="69">
        <f t="shared" si="139"/>
        <v>0</v>
      </c>
      <c r="BB46" s="69">
        <f t="shared" si="139"/>
        <v>0</v>
      </c>
      <c r="BC46" s="69">
        <f t="shared" si="139"/>
        <v>0</v>
      </c>
      <c r="BD46" s="69">
        <f t="shared" si="139"/>
        <v>0</v>
      </c>
      <c r="BE46" s="69">
        <f t="shared" si="139"/>
        <v>0</v>
      </c>
      <c r="BF46" s="69">
        <f t="shared" si="139"/>
        <v>0</v>
      </c>
      <c r="BG46" s="73" t="str">
        <f t="shared" si="124"/>
        <v>-</v>
      </c>
      <c r="BH46" s="74" t="str">
        <f t="shared" si="51"/>
        <v>-</v>
      </c>
      <c r="BI46" s="253" t="str">
        <f t="shared" si="52"/>
        <v>-</v>
      </c>
      <c r="BJ46" s="76" t="str">
        <f t="shared" si="53"/>
        <v>-</v>
      </c>
      <c r="BK46" s="69">
        <f t="shared" si="140"/>
        <v>0</v>
      </c>
      <c r="BL46" s="69">
        <f t="shared" si="140"/>
        <v>0</v>
      </c>
      <c r="BM46" s="69">
        <f t="shared" si="140"/>
        <v>0</v>
      </c>
      <c r="BN46" s="69">
        <f t="shared" si="140"/>
        <v>0</v>
      </c>
      <c r="BO46" s="69">
        <f t="shared" si="140"/>
        <v>0</v>
      </c>
      <c r="BP46" s="69">
        <f t="shared" si="140"/>
        <v>0</v>
      </c>
      <c r="BQ46" s="69">
        <f t="shared" si="140"/>
        <v>0</v>
      </c>
      <c r="BR46" s="69">
        <f t="shared" si="140"/>
        <v>0</v>
      </c>
      <c r="BS46" s="69">
        <f t="shared" si="140"/>
        <v>0</v>
      </c>
      <c r="BT46" s="69">
        <f t="shared" si="140"/>
        <v>0</v>
      </c>
      <c r="BU46" s="69">
        <f t="shared" si="140"/>
        <v>0</v>
      </c>
      <c r="BV46" s="73" t="str">
        <f t="shared" si="125"/>
        <v>-</v>
      </c>
      <c r="BW46" s="74" t="str">
        <f t="shared" si="54"/>
        <v>-</v>
      </c>
      <c r="BX46" s="253" t="str">
        <f t="shared" si="55"/>
        <v>-</v>
      </c>
      <c r="BY46" s="76" t="str">
        <f t="shared" si="56"/>
        <v>-</v>
      </c>
      <c r="BZ46" s="69">
        <f t="shared" si="141"/>
        <v>0</v>
      </c>
      <c r="CA46" s="69">
        <f t="shared" si="141"/>
        <v>0</v>
      </c>
      <c r="CB46" s="69">
        <f t="shared" si="141"/>
        <v>0</v>
      </c>
      <c r="CC46" s="69">
        <f t="shared" si="141"/>
        <v>0</v>
      </c>
      <c r="CD46" s="69">
        <f t="shared" si="141"/>
        <v>0</v>
      </c>
      <c r="CE46" s="69">
        <f t="shared" si="141"/>
        <v>0</v>
      </c>
      <c r="CF46" s="69">
        <f t="shared" si="141"/>
        <v>0</v>
      </c>
      <c r="CG46" s="69">
        <f t="shared" si="141"/>
        <v>0</v>
      </c>
      <c r="CH46" s="69">
        <f t="shared" si="141"/>
        <v>0</v>
      </c>
      <c r="CI46" s="69">
        <f t="shared" si="141"/>
        <v>0</v>
      </c>
      <c r="CJ46" s="69">
        <f t="shared" si="141"/>
        <v>0</v>
      </c>
      <c r="CK46" s="73" t="str">
        <f t="shared" si="126"/>
        <v>-</v>
      </c>
      <c r="CL46" s="74" t="str">
        <f t="shared" si="57"/>
        <v>-</v>
      </c>
      <c r="CM46" s="253" t="str">
        <f t="shared" si="58"/>
        <v>-</v>
      </c>
      <c r="CN46" s="76" t="str">
        <f t="shared" si="59"/>
        <v>-</v>
      </c>
      <c r="CO46" s="69">
        <f t="shared" si="142"/>
        <v>0</v>
      </c>
      <c r="CP46" s="69">
        <f t="shared" si="142"/>
        <v>0</v>
      </c>
      <c r="CQ46" s="69">
        <f t="shared" si="142"/>
        <v>0</v>
      </c>
      <c r="CR46" s="69">
        <f t="shared" si="142"/>
        <v>0</v>
      </c>
      <c r="CS46" s="69">
        <f t="shared" si="142"/>
        <v>0</v>
      </c>
      <c r="CT46" s="69">
        <f t="shared" si="142"/>
        <v>0</v>
      </c>
      <c r="CU46" s="69">
        <f t="shared" si="142"/>
        <v>0</v>
      </c>
      <c r="CV46" s="69">
        <f t="shared" si="142"/>
        <v>0</v>
      </c>
      <c r="CW46" s="69">
        <f t="shared" si="142"/>
        <v>0</v>
      </c>
      <c r="CX46" s="69">
        <f t="shared" si="142"/>
        <v>0</v>
      </c>
      <c r="CY46" s="69">
        <f t="shared" si="142"/>
        <v>0</v>
      </c>
      <c r="CZ46" s="73" t="str">
        <f t="shared" si="127"/>
        <v>-</v>
      </c>
      <c r="DA46" s="74" t="str">
        <f t="shared" si="60"/>
        <v>-</v>
      </c>
      <c r="DB46" s="253" t="str">
        <f t="shared" si="61"/>
        <v>-</v>
      </c>
      <c r="DC46" s="76" t="str">
        <f t="shared" si="62"/>
        <v>-</v>
      </c>
      <c r="DD46" s="69">
        <f t="shared" si="143"/>
        <v>0</v>
      </c>
      <c r="DE46" s="69">
        <f t="shared" si="143"/>
        <v>0</v>
      </c>
      <c r="DF46" s="69">
        <f t="shared" si="143"/>
        <v>0</v>
      </c>
      <c r="DG46" s="69">
        <f t="shared" si="143"/>
        <v>0</v>
      </c>
      <c r="DH46" s="69">
        <f t="shared" si="143"/>
        <v>0</v>
      </c>
      <c r="DI46" s="69">
        <f t="shared" si="143"/>
        <v>0</v>
      </c>
      <c r="DJ46" s="69">
        <f t="shared" si="143"/>
        <v>0</v>
      </c>
      <c r="DK46" s="69">
        <f t="shared" si="143"/>
        <v>0</v>
      </c>
      <c r="DL46" s="69">
        <f t="shared" si="143"/>
        <v>0</v>
      </c>
      <c r="DM46" s="69">
        <f t="shared" si="143"/>
        <v>0</v>
      </c>
      <c r="DN46" s="69">
        <f t="shared" si="143"/>
        <v>0</v>
      </c>
      <c r="DO46" s="73" t="str">
        <f t="shared" si="128"/>
        <v>-</v>
      </c>
      <c r="DP46" s="74" t="str">
        <f t="shared" si="63"/>
        <v>-</v>
      </c>
      <c r="DQ46" s="253" t="str">
        <f t="shared" si="64"/>
        <v>-</v>
      </c>
      <c r="DR46" s="76" t="str">
        <f t="shared" si="65"/>
        <v>-</v>
      </c>
      <c r="DS46" s="69">
        <f t="shared" si="144"/>
        <v>0</v>
      </c>
      <c r="DT46" s="69">
        <f t="shared" si="144"/>
        <v>0</v>
      </c>
      <c r="DU46" s="69">
        <f t="shared" si="144"/>
        <v>0</v>
      </c>
      <c r="DV46" s="69">
        <f t="shared" si="144"/>
        <v>0</v>
      </c>
      <c r="DW46" s="69">
        <f t="shared" si="144"/>
        <v>0</v>
      </c>
      <c r="DX46" s="69">
        <f t="shared" si="144"/>
        <v>0</v>
      </c>
      <c r="DY46" s="69">
        <f t="shared" si="144"/>
        <v>0</v>
      </c>
      <c r="DZ46" s="69">
        <f t="shared" si="144"/>
        <v>0</v>
      </c>
      <c r="EA46" s="69">
        <f t="shared" si="144"/>
        <v>0</v>
      </c>
      <c r="EB46" s="69">
        <f t="shared" si="144"/>
        <v>0</v>
      </c>
      <c r="EC46" s="69">
        <f t="shared" si="144"/>
        <v>0</v>
      </c>
      <c r="ED46" s="73" t="str">
        <f t="shared" si="129"/>
        <v>-</v>
      </c>
      <c r="EE46" s="74" t="str">
        <f t="shared" si="66"/>
        <v>-</v>
      </c>
      <c r="EF46" s="253" t="str">
        <f t="shared" si="67"/>
        <v>-</v>
      </c>
      <c r="EG46" s="76" t="str">
        <f t="shared" si="68"/>
        <v>-</v>
      </c>
      <c r="EH46" s="69">
        <f t="shared" si="145"/>
        <v>0</v>
      </c>
      <c r="EI46" s="69">
        <f t="shared" si="145"/>
        <v>0</v>
      </c>
      <c r="EJ46" s="69">
        <f t="shared" si="145"/>
        <v>0</v>
      </c>
      <c r="EK46" s="69">
        <f t="shared" si="145"/>
        <v>0</v>
      </c>
      <c r="EL46" s="69">
        <f t="shared" si="145"/>
        <v>0</v>
      </c>
      <c r="EM46" s="69">
        <f t="shared" si="145"/>
        <v>0</v>
      </c>
      <c r="EN46" s="69">
        <f t="shared" si="145"/>
        <v>0</v>
      </c>
      <c r="EO46" s="69">
        <f t="shared" si="145"/>
        <v>0</v>
      </c>
      <c r="EP46" s="69">
        <f t="shared" si="145"/>
        <v>0</v>
      </c>
      <c r="EQ46" s="69">
        <f t="shared" si="145"/>
        <v>0</v>
      </c>
      <c r="ER46" s="69">
        <f t="shared" si="145"/>
        <v>0</v>
      </c>
      <c r="ES46" s="73" t="str">
        <f t="shared" si="130"/>
        <v>-</v>
      </c>
      <c r="ET46" s="74" t="str">
        <f t="shared" si="69"/>
        <v>-</v>
      </c>
      <c r="EU46" s="253" t="str">
        <f t="shared" si="70"/>
        <v>-</v>
      </c>
      <c r="EV46" s="76" t="str">
        <f t="shared" si="71"/>
        <v>-</v>
      </c>
      <c r="EW46" s="69">
        <f t="shared" si="146"/>
        <v>0</v>
      </c>
      <c r="EX46" s="69">
        <f t="shared" si="146"/>
        <v>0</v>
      </c>
      <c r="EY46" s="69">
        <f t="shared" si="146"/>
        <v>0</v>
      </c>
      <c r="EZ46" s="69">
        <f t="shared" si="146"/>
        <v>0</v>
      </c>
      <c r="FA46" s="69">
        <f t="shared" si="146"/>
        <v>0</v>
      </c>
      <c r="FB46" s="69">
        <f t="shared" si="146"/>
        <v>0</v>
      </c>
      <c r="FC46" s="69">
        <f t="shared" si="146"/>
        <v>0</v>
      </c>
      <c r="FD46" s="69">
        <f t="shared" si="146"/>
        <v>0</v>
      </c>
      <c r="FE46" s="69">
        <f t="shared" si="146"/>
        <v>0</v>
      </c>
      <c r="FF46" s="69">
        <f t="shared" si="146"/>
        <v>0</v>
      </c>
      <c r="FG46" s="69">
        <f t="shared" si="146"/>
        <v>0</v>
      </c>
      <c r="FH46" s="73" t="str">
        <f t="shared" si="131"/>
        <v>-</v>
      </c>
      <c r="FI46" s="74" t="str">
        <f t="shared" si="72"/>
        <v>-</v>
      </c>
      <c r="FJ46" s="253" t="str">
        <f t="shared" si="73"/>
        <v>-</v>
      </c>
      <c r="FK46" s="76" t="str">
        <f t="shared" si="74"/>
        <v>-</v>
      </c>
      <c r="FL46" s="69">
        <f t="shared" si="147"/>
        <v>0</v>
      </c>
      <c r="FM46" s="69">
        <f t="shared" si="147"/>
        <v>0</v>
      </c>
      <c r="FN46" s="69">
        <f t="shared" si="147"/>
        <v>0</v>
      </c>
      <c r="FO46" s="69">
        <f t="shared" si="147"/>
        <v>0</v>
      </c>
      <c r="FP46" s="69">
        <f t="shared" si="147"/>
        <v>0</v>
      </c>
      <c r="FQ46" s="69">
        <f t="shared" si="147"/>
        <v>0</v>
      </c>
      <c r="FR46" s="69">
        <f t="shared" si="147"/>
        <v>0</v>
      </c>
      <c r="FS46" s="69">
        <f t="shared" si="147"/>
        <v>0</v>
      </c>
      <c r="FT46" s="69">
        <f t="shared" si="147"/>
        <v>0</v>
      </c>
      <c r="FU46" s="69">
        <f t="shared" si="147"/>
        <v>0</v>
      </c>
      <c r="FV46" s="69">
        <f t="shared" si="147"/>
        <v>0</v>
      </c>
      <c r="FW46" s="73" t="str">
        <f t="shared" si="132"/>
        <v>-</v>
      </c>
      <c r="FX46" s="74" t="str">
        <f t="shared" si="75"/>
        <v>-</v>
      </c>
      <c r="FY46" s="253" t="str">
        <f t="shared" si="76"/>
        <v>-</v>
      </c>
      <c r="FZ46" s="76" t="str">
        <f t="shared" si="77"/>
        <v>-</v>
      </c>
      <c r="GA46" s="82">
        <f t="shared" si="135"/>
        <v>0</v>
      </c>
      <c r="GB46" s="82">
        <f t="shared" si="135"/>
        <v>0</v>
      </c>
      <c r="GC46" s="82">
        <f t="shared" si="135"/>
        <v>0</v>
      </c>
      <c r="GD46" s="82">
        <f t="shared" si="135"/>
        <v>0</v>
      </c>
      <c r="GE46" s="82">
        <f t="shared" si="135"/>
        <v>0</v>
      </c>
      <c r="GF46" s="82">
        <f t="shared" si="135"/>
        <v>0</v>
      </c>
      <c r="GG46" s="82">
        <f t="shared" si="135"/>
        <v>3</v>
      </c>
      <c r="GH46" s="82">
        <f t="shared" si="135"/>
        <v>2</v>
      </c>
      <c r="GI46" s="82">
        <f t="shared" si="135"/>
        <v>10</v>
      </c>
      <c r="GJ46" s="82">
        <f t="shared" si="135"/>
        <v>4</v>
      </c>
      <c r="GK46" s="82">
        <f t="shared" si="135"/>
        <v>13</v>
      </c>
      <c r="GL46" s="83">
        <f t="shared" si="133"/>
        <v>43.75</v>
      </c>
      <c r="GM46" s="74">
        <f t="shared" si="78"/>
        <v>16</v>
      </c>
      <c r="GN46" s="253">
        <f t="shared" si="79"/>
        <v>16.045999999999999</v>
      </c>
      <c r="GO46" s="76">
        <f t="shared" si="80"/>
        <v>16</v>
      </c>
      <c r="GP46" s="77">
        <f t="shared" ca="1" si="81"/>
        <v>32</v>
      </c>
      <c r="GQ46" s="77">
        <f t="shared" ca="1" si="134"/>
        <v>0</v>
      </c>
      <c r="GR46" s="77">
        <f t="shared" ca="1" si="134"/>
        <v>0</v>
      </c>
      <c r="GS46" s="77">
        <f t="shared" ca="1" si="134"/>
        <v>0</v>
      </c>
      <c r="GT46" s="77">
        <f t="shared" ca="1" si="134"/>
        <v>0</v>
      </c>
      <c r="GU46" s="77">
        <f t="shared" ca="1" si="134"/>
        <v>0</v>
      </c>
      <c r="GV46" s="77">
        <f t="shared" ca="1" si="134"/>
        <v>0</v>
      </c>
      <c r="GW46" s="77">
        <f t="shared" ca="1" si="134"/>
        <v>0</v>
      </c>
      <c r="GX46" s="77">
        <f t="shared" ca="1" si="134"/>
        <v>0</v>
      </c>
      <c r="GY46" s="77">
        <f t="shared" ca="1" si="134"/>
        <v>0</v>
      </c>
      <c r="GZ46" s="77">
        <f t="shared" ca="1" si="134"/>
        <v>0</v>
      </c>
      <c r="HA46" s="77">
        <f t="shared" ca="1" si="134"/>
        <v>0</v>
      </c>
      <c r="HB46" s="78">
        <f t="shared" si="82"/>
        <v>32</v>
      </c>
    </row>
    <row r="47" spans="1:210">
      <c r="A47" s="70" t="s">
        <v>50</v>
      </c>
      <c r="B47" s="39" t="str">
        <f>IF(【M】エリア!$E42&lt;&gt;"",【M】エリア!$E42,"")</f>
        <v>メガネストリート エリア</v>
      </c>
      <c r="C47" s="69">
        <f t="shared" si="136"/>
        <v>0</v>
      </c>
      <c r="D47" s="69">
        <f t="shared" si="136"/>
        <v>0</v>
      </c>
      <c r="E47" s="69">
        <f t="shared" si="136"/>
        <v>1</v>
      </c>
      <c r="F47" s="69">
        <f t="shared" si="136"/>
        <v>0</v>
      </c>
      <c r="G47" s="69">
        <f t="shared" si="136"/>
        <v>0</v>
      </c>
      <c r="H47" s="69">
        <f t="shared" si="136"/>
        <v>3</v>
      </c>
      <c r="I47" s="69">
        <f t="shared" si="136"/>
        <v>2</v>
      </c>
      <c r="J47" s="69">
        <f t="shared" si="136"/>
        <v>3</v>
      </c>
      <c r="K47" s="69">
        <f t="shared" si="136"/>
        <v>4</v>
      </c>
      <c r="L47" s="69">
        <f t="shared" si="136"/>
        <v>1</v>
      </c>
      <c r="M47" s="69">
        <f t="shared" si="136"/>
        <v>4</v>
      </c>
      <c r="N47" s="73">
        <f t="shared" si="121"/>
        <v>-5.5555555555555527</v>
      </c>
      <c r="O47" s="74">
        <f t="shared" si="42"/>
        <v>62</v>
      </c>
      <c r="P47" s="253">
        <f t="shared" si="43"/>
        <v>62.046999999999997</v>
      </c>
      <c r="Q47" s="76">
        <f t="shared" si="44"/>
        <v>62</v>
      </c>
      <c r="R47" s="69">
        <f t="shared" si="137"/>
        <v>0</v>
      </c>
      <c r="S47" s="69">
        <f t="shared" si="137"/>
        <v>0</v>
      </c>
      <c r="T47" s="69">
        <f t="shared" si="137"/>
        <v>0</v>
      </c>
      <c r="U47" s="69">
        <f t="shared" si="137"/>
        <v>0</v>
      </c>
      <c r="V47" s="69">
        <f t="shared" si="137"/>
        <v>0</v>
      </c>
      <c r="W47" s="69">
        <f t="shared" si="137"/>
        <v>0</v>
      </c>
      <c r="X47" s="69">
        <f t="shared" si="137"/>
        <v>0</v>
      </c>
      <c r="Y47" s="69">
        <f t="shared" si="137"/>
        <v>0</v>
      </c>
      <c r="Z47" s="69">
        <f t="shared" si="137"/>
        <v>0</v>
      </c>
      <c r="AA47" s="69">
        <f t="shared" si="137"/>
        <v>0</v>
      </c>
      <c r="AB47" s="69">
        <f t="shared" si="137"/>
        <v>0</v>
      </c>
      <c r="AC47" s="73" t="str">
        <f t="shared" si="122"/>
        <v>-</v>
      </c>
      <c r="AD47" s="74" t="str">
        <f t="shared" si="45"/>
        <v>-</v>
      </c>
      <c r="AE47" s="253" t="str">
        <f t="shared" si="46"/>
        <v>-</v>
      </c>
      <c r="AF47" s="76" t="str">
        <f t="shared" si="47"/>
        <v>-</v>
      </c>
      <c r="AG47" s="69">
        <f t="shared" si="138"/>
        <v>0</v>
      </c>
      <c r="AH47" s="69">
        <f t="shared" si="138"/>
        <v>0</v>
      </c>
      <c r="AI47" s="69">
        <f t="shared" si="138"/>
        <v>0</v>
      </c>
      <c r="AJ47" s="69">
        <f t="shared" si="138"/>
        <v>0</v>
      </c>
      <c r="AK47" s="69">
        <f t="shared" si="138"/>
        <v>0</v>
      </c>
      <c r="AL47" s="69">
        <f t="shared" si="138"/>
        <v>0</v>
      </c>
      <c r="AM47" s="69">
        <f t="shared" si="138"/>
        <v>0</v>
      </c>
      <c r="AN47" s="69">
        <f t="shared" si="138"/>
        <v>0</v>
      </c>
      <c r="AO47" s="69">
        <f t="shared" si="138"/>
        <v>0</v>
      </c>
      <c r="AP47" s="69">
        <f t="shared" si="138"/>
        <v>0</v>
      </c>
      <c r="AQ47" s="69">
        <f t="shared" si="138"/>
        <v>0</v>
      </c>
      <c r="AR47" s="73" t="str">
        <f t="shared" si="123"/>
        <v>-</v>
      </c>
      <c r="AS47" s="74" t="str">
        <f t="shared" si="48"/>
        <v>-</v>
      </c>
      <c r="AT47" s="253" t="str">
        <f t="shared" si="49"/>
        <v>-</v>
      </c>
      <c r="AU47" s="76" t="str">
        <f t="shared" si="50"/>
        <v>-</v>
      </c>
      <c r="AV47" s="69">
        <f t="shared" si="139"/>
        <v>0</v>
      </c>
      <c r="AW47" s="69">
        <f t="shared" si="139"/>
        <v>0</v>
      </c>
      <c r="AX47" s="69">
        <f t="shared" si="139"/>
        <v>0</v>
      </c>
      <c r="AY47" s="69">
        <f t="shared" si="139"/>
        <v>0</v>
      </c>
      <c r="AZ47" s="69">
        <f t="shared" si="139"/>
        <v>0</v>
      </c>
      <c r="BA47" s="69">
        <f t="shared" si="139"/>
        <v>0</v>
      </c>
      <c r="BB47" s="69">
        <f t="shared" si="139"/>
        <v>0</v>
      </c>
      <c r="BC47" s="69">
        <f t="shared" si="139"/>
        <v>0</v>
      </c>
      <c r="BD47" s="69">
        <f t="shared" si="139"/>
        <v>0</v>
      </c>
      <c r="BE47" s="69">
        <f t="shared" si="139"/>
        <v>0</v>
      </c>
      <c r="BF47" s="69">
        <f t="shared" si="139"/>
        <v>0</v>
      </c>
      <c r="BG47" s="73" t="str">
        <f t="shared" si="124"/>
        <v>-</v>
      </c>
      <c r="BH47" s="74" t="str">
        <f t="shared" si="51"/>
        <v>-</v>
      </c>
      <c r="BI47" s="253" t="str">
        <f t="shared" si="52"/>
        <v>-</v>
      </c>
      <c r="BJ47" s="76" t="str">
        <f t="shared" si="53"/>
        <v>-</v>
      </c>
      <c r="BK47" s="69">
        <f t="shared" si="140"/>
        <v>0</v>
      </c>
      <c r="BL47" s="69">
        <f t="shared" si="140"/>
        <v>0</v>
      </c>
      <c r="BM47" s="69">
        <f t="shared" si="140"/>
        <v>0</v>
      </c>
      <c r="BN47" s="69">
        <f t="shared" si="140"/>
        <v>0</v>
      </c>
      <c r="BO47" s="69">
        <f t="shared" si="140"/>
        <v>0</v>
      </c>
      <c r="BP47" s="69">
        <f t="shared" si="140"/>
        <v>0</v>
      </c>
      <c r="BQ47" s="69">
        <f t="shared" si="140"/>
        <v>0</v>
      </c>
      <c r="BR47" s="69">
        <f t="shared" si="140"/>
        <v>0</v>
      </c>
      <c r="BS47" s="69">
        <f t="shared" si="140"/>
        <v>0</v>
      </c>
      <c r="BT47" s="69">
        <f t="shared" si="140"/>
        <v>0</v>
      </c>
      <c r="BU47" s="69">
        <f t="shared" si="140"/>
        <v>0</v>
      </c>
      <c r="BV47" s="73" t="str">
        <f t="shared" si="125"/>
        <v>-</v>
      </c>
      <c r="BW47" s="74" t="str">
        <f t="shared" si="54"/>
        <v>-</v>
      </c>
      <c r="BX47" s="253" t="str">
        <f t="shared" si="55"/>
        <v>-</v>
      </c>
      <c r="BY47" s="76" t="str">
        <f t="shared" si="56"/>
        <v>-</v>
      </c>
      <c r="BZ47" s="69">
        <f t="shared" si="141"/>
        <v>0</v>
      </c>
      <c r="CA47" s="69">
        <f t="shared" si="141"/>
        <v>0</v>
      </c>
      <c r="CB47" s="69">
        <f t="shared" si="141"/>
        <v>0</v>
      </c>
      <c r="CC47" s="69">
        <f t="shared" si="141"/>
        <v>0</v>
      </c>
      <c r="CD47" s="69">
        <f t="shared" si="141"/>
        <v>0</v>
      </c>
      <c r="CE47" s="69">
        <f t="shared" si="141"/>
        <v>0</v>
      </c>
      <c r="CF47" s="69">
        <f t="shared" si="141"/>
        <v>0</v>
      </c>
      <c r="CG47" s="69">
        <f t="shared" si="141"/>
        <v>0</v>
      </c>
      <c r="CH47" s="69">
        <f t="shared" si="141"/>
        <v>0</v>
      </c>
      <c r="CI47" s="69">
        <f t="shared" si="141"/>
        <v>0</v>
      </c>
      <c r="CJ47" s="69">
        <f t="shared" si="141"/>
        <v>0</v>
      </c>
      <c r="CK47" s="73" t="str">
        <f t="shared" si="126"/>
        <v>-</v>
      </c>
      <c r="CL47" s="74" t="str">
        <f t="shared" si="57"/>
        <v>-</v>
      </c>
      <c r="CM47" s="253" t="str">
        <f t="shared" si="58"/>
        <v>-</v>
      </c>
      <c r="CN47" s="76" t="str">
        <f t="shared" si="59"/>
        <v>-</v>
      </c>
      <c r="CO47" s="69">
        <f t="shared" si="142"/>
        <v>0</v>
      </c>
      <c r="CP47" s="69">
        <f t="shared" si="142"/>
        <v>0</v>
      </c>
      <c r="CQ47" s="69">
        <f t="shared" si="142"/>
        <v>0</v>
      </c>
      <c r="CR47" s="69">
        <f t="shared" si="142"/>
        <v>0</v>
      </c>
      <c r="CS47" s="69">
        <f t="shared" si="142"/>
        <v>0</v>
      </c>
      <c r="CT47" s="69">
        <f t="shared" si="142"/>
        <v>0</v>
      </c>
      <c r="CU47" s="69">
        <f t="shared" si="142"/>
        <v>0</v>
      </c>
      <c r="CV47" s="69">
        <f t="shared" si="142"/>
        <v>0</v>
      </c>
      <c r="CW47" s="69">
        <f t="shared" si="142"/>
        <v>0</v>
      </c>
      <c r="CX47" s="69">
        <f t="shared" si="142"/>
        <v>0</v>
      </c>
      <c r="CY47" s="69">
        <f t="shared" si="142"/>
        <v>0</v>
      </c>
      <c r="CZ47" s="73" t="str">
        <f t="shared" si="127"/>
        <v>-</v>
      </c>
      <c r="DA47" s="74" t="str">
        <f t="shared" si="60"/>
        <v>-</v>
      </c>
      <c r="DB47" s="253" t="str">
        <f t="shared" si="61"/>
        <v>-</v>
      </c>
      <c r="DC47" s="76" t="str">
        <f t="shared" si="62"/>
        <v>-</v>
      </c>
      <c r="DD47" s="69">
        <f t="shared" si="143"/>
        <v>0</v>
      </c>
      <c r="DE47" s="69">
        <f t="shared" si="143"/>
        <v>0</v>
      </c>
      <c r="DF47" s="69">
        <f t="shared" si="143"/>
        <v>0</v>
      </c>
      <c r="DG47" s="69">
        <f t="shared" si="143"/>
        <v>0</v>
      </c>
      <c r="DH47" s="69">
        <f t="shared" si="143"/>
        <v>0</v>
      </c>
      <c r="DI47" s="69">
        <f t="shared" si="143"/>
        <v>0</v>
      </c>
      <c r="DJ47" s="69">
        <f t="shared" si="143"/>
        <v>0</v>
      </c>
      <c r="DK47" s="69">
        <f t="shared" si="143"/>
        <v>0</v>
      </c>
      <c r="DL47" s="69">
        <f t="shared" si="143"/>
        <v>0</v>
      </c>
      <c r="DM47" s="69">
        <f t="shared" si="143"/>
        <v>0</v>
      </c>
      <c r="DN47" s="69">
        <f t="shared" si="143"/>
        <v>0</v>
      </c>
      <c r="DO47" s="73" t="str">
        <f t="shared" si="128"/>
        <v>-</v>
      </c>
      <c r="DP47" s="74" t="str">
        <f t="shared" si="63"/>
        <v>-</v>
      </c>
      <c r="DQ47" s="253" t="str">
        <f t="shared" si="64"/>
        <v>-</v>
      </c>
      <c r="DR47" s="76" t="str">
        <f t="shared" si="65"/>
        <v>-</v>
      </c>
      <c r="DS47" s="69">
        <f t="shared" si="144"/>
        <v>0</v>
      </c>
      <c r="DT47" s="69">
        <f t="shared" si="144"/>
        <v>0</v>
      </c>
      <c r="DU47" s="69">
        <f t="shared" si="144"/>
        <v>0</v>
      </c>
      <c r="DV47" s="69">
        <f t="shared" si="144"/>
        <v>0</v>
      </c>
      <c r="DW47" s="69">
        <f t="shared" si="144"/>
        <v>0</v>
      </c>
      <c r="DX47" s="69">
        <f t="shared" si="144"/>
        <v>0</v>
      </c>
      <c r="DY47" s="69">
        <f t="shared" si="144"/>
        <v>0</v>
      </c>
      <c r="DZ47" s="69">
        <f t="shared" si="144"/>
        <v>0</v>
      </c>
      <c r="EA47" s="69">
        <f t="shared" si="144"/>
        <v>0</v>
      </c>
      <c r="EB47" s="69">
        <f t="shared" si="144"/>
        <v>0</v>
      </c>
      <c r="EC47" s="69">
        <f t="shared" si="144"/>
        <v>0</v>
      </c>
      <c r="ED47" s="73" t="str">
        <f t="shared" si="129"/>
        <v>-</v>
      </c>
      <c r="EE47" s="74" t="str">
        <f t="shared" si="66"/>
        <v>-</v>
      </c>
      <c r="EF47" s="253" t="str">
        <f t="shared" si="67"/>
        <v>-</v>
      </c>
      <c r="EG47" s="76" t="str">
        <f t="shared" si="68"/>
        <v>-</v>
      </c>
      <c r="EH47" s="69">
        <f t="shared" si="145"/>
        <v>0</v>
      </c>
      <c r="EI47" s="69">
        <f t="shared" si="145"/>
        <v>0</v>
      </c>
      <c r="EJ47" s="69">
        <f t="shared" si="145"/>
        <v>0</v>
      </c>
      <c r="EK47" s="69">
        <f t="shared" si="145"/>
        <v>0</v>
      </c>
      <c r="EL47" s="69">
        <f t="shared" si="145"/>
        <v>0</v>
      </c>
      <c r="EM47" s="69">
        <f t="shared" si="145"/>
        <v>0</v>
      </c>
      <c r="EN47" s="69">
        <f t="shared" si="145"/>
        <v>0</v>
      </c>
      <c r="EO47" s="69">
        <f t="shared" si="145"/>
        <v>0</v>
      </c>
      <c r="EP47" s="69">
        <f t="shared" si="145"/>
        <v>0</v>
      </c>
      <c r="EQ47" s="69">
        <f t="shared" si="145"/>
        <v>0</v>
      </c>
      <c r="ER47" s="69">
        <f t="shared" si="145"/>
        <v>0</v>
      </c>
      <c r="ES47" s="73" t="str">
        <f t="shared" si="130"/>
        <v>-</v>
      </c>
      <c r="ET47" s="74" t="str">
        <f t="shared" si="69"/>
        <v>-</v>
      </c>
      <c r="EU47" s="253" t="str">
        <f t="shared" si="70"/>
        <v>-</v>
      </c>
      <c r="EV47" s="76" t="str">
        <f t="shared" si="71"/>
        <v>-</v>
      </c>
      <c r="EW47" s="69">
        <f t="shared" si="146"/>
        <v>0</v>
      </c>
      <c r="EX47" s="69">
        <f t="shared" si="146"/>
        <v>0</v>
      </c>
      <c r="EY47" s="69">
        <f t="shared" si="146"/>
        <v>0</v>
      </c>
      <c r="EZ47" s="69">
        <f t="shared" si="146"/>
        <v>0</v>
      </c>
      <c r="FA47" s="69">
        <f t="shared" si="146"/>
        <v>0</v>
      </c>
      <c r="FB47" s="69">
        <f t="shared" si="146"/>
        <v>0</v>
      </c>
      <c r="FC47" s="69">
        <f t="shared" si="146"/>
        <v>0</v>
      </c>
      <c r="FD47" s="69">
        <f t="shared" si="146"/>
        <v>0</v>
      </c>
      <c r="FE47" s="69">
        <f t="shared" si="146"/>
        <v>0</v>
      </c>
      <c r="FF47" s="69">
        <f t="shared" si="146"/>
        <v>0</v>
      </c>
      <c r="FG47" s="69">
        <f t="shared" si="146"/>
        <v>0</v>
      </c>
      <c r="FH47" s="73" t="str">
        <f t="shared" si="131"/>
        <v>-</v>
      </c>
      <c r="FI47" s="74" t="str">
        <f t="shared" si="72"/>
        <v>-</v>
      </c>
      <c r="FJ47" s="253" t="str">
        <f t="shared" si="73"/>
        <v>-</v>
      </c>
      <c r="FK47" s="76" t="str">
        <f t="shared" si="74"/>
        <v>-</v>
      </c>
      <c r="FL47" s="69">
        <f t="shared" si="147"/>
        <v>0</v>
      </c>
      <c r="FM47" s="69">
        <f t="shared" si="147"/>
        <v>0</v>
      </c>
      <c r="FN47" s="69">
        <f t="shared" si="147"/>
        <v>0</v>
      </c>
      <c r="FO47" s="69">
        <f t="shared" si="147"/>
        <v>0</v>
      </c>
      <c r="FP47" s="69">
        <f t="shared" si="147"/>
        <v>0</v>
      </c>
      <c r="FQ47" s="69">
        <f t="shared" si="147"/>
        <v>0</v>
      </c>
      <c r="FR47" s="69">
        <f t="shared" si="147"/>
        <v>0</v>
      </c>
      <c r="FS47" s="69">
        <f t="shared" si="147"/>
        <v>0</v>
      </c>
      <c r="FT47" s="69">
        <f t="shared" si="147"/>
        <v>0</v>
      </c>
      <c r="FU47" s="69">
        <f t="shared" si="147"/>
        <v>0</v>
      </c>
      <c r="FV47" s="69">
        <f t="shared" si="147"/>
        <v>0</v>
      </c>
      <c r="FW47" s="73" t="str">
        <f t="shared" si="132"/>
        <v>-</v>
      </c>
      <c r="FX47" s="74" t="str">
        <f t="shared" si="75"/>
        <v>-</v>
      </c>
      <c r="FY47" s="253" t="str">
        <f t="shared" si="76"/>
        <v>-</v>
      </c>
      <c r="FZ47" s="76" t="str">
        <f t="shared" si="77"/>
        <v>-</v>
      </c>
      <c r="GA47" s="82">
        <f t="shared" si="135"/>
        <v>0</v>
      </c>
      <c r="GB47" s="82">
        <f t="shared" si="135"/>
        <v>0</v>
      </c>
      <c r="GC47" s="82">
        <f t="shared" si="135"/>
        <v>1</v>
      </c>
      <c r="GD47" s="82">
        <f t="shared" si="135"/>
        <v>0</v>
      </c>
      <c r="GE47" s="82">
        <f t="shared" si="135"/>
        <v>0</v>
      </c>
      <c r="GF47" s="82">
        <f t="shared" si="135"/>
        <v>3</v>
      </c>
      <c r="GG47" s="82">
        <f t="shared" si="135"/>
        <v>2</v>
      </c>
      <c r="GH47" s="82">
        <f t="shared" si="135"/>
        <v>3</v>
      </c>
      <c r="GI47" s="82">
        <f t="shared" si="135"/>
        <v>4</v>
      </c>
      <c r="GJ47" s="82">
        <f t="shared" si="135"/>
        <v>1</v>
      </c>
      <c r="GK47" s="82">
        <f t="shared" si="135"/>
        <v>4</v>
      </c>
      <c r="GL47" s="83">
        <f t="shared" si="133"/>
        <v>-5.5555555555555527</v>
      </c>
      <c r="GM47" s="74">
        <f t="shared" si="78"/>
        <v>62</v>
      </c>
      <c r="GN47" s="253">
        <f t="shared" si="79"/>
        <v>62.046999999999997</v>
      </c>
      <c r="GO47" s="76">
        <f t="shared" si="80"/>
        <v>62</v>
      </c>
      <c r="GP47" s="77">
        <f t="shared" ca="1" si="81"/>
        <v>18</v>
      </c>
      <c r="GQ47" s="77">
        <f t="shared" ca="1" si="134"/>
        <v>0</v>
      </c>
      <c r="GR47" s="77">
        <f t="shared" ca="1" si="134"/>
        <v>0</v>
      </c>
      <c r="GS47" s="77">
        <f t="shared" ca="1" si="134"/>
        <v>0</v>
      </c>
      <c r="GT47" s="77">
        <f t="shared" ca="1" si="134"/>
        <v>0</v>
      </c>
      <c r="GU47" s="77">
        <f t="shared" ca="1" si="134"/>
        <v>0</v>
      </c>
      <c r="GV47" s="77">
        <f t="shared" ca="1" si="134"/>
        <v>0</v>
      </c>
      <c r="GW47" s="77">
        <f t="shared" ca="1" si="134"/>
        <v>0</v>
      </c>
      <c r="GX47" s="77">
        <f t="shared" ca="1" si="134"/>
        <v>0</v>
      </c>
      <c r="GY47" s="77">
        <f t="shared" ca="1" si="134"/>
        <v>0</v>
      </c>
      <c r="GZ47" s="77">
        <f t="shared" ca="1" si="134"/>
        <v>0</v>
      </c>
      <c r="HA47" s="77">
        <f t="shared" ca="1" si="134"/>
        <v>0</v>
      </c>
      <c r="HB47" s="78">
        <f t="shared" si="82"/>
        <v>18</v>
      </c>
    </row>
    <row r="48" spans="1:210">
      <c r="A48" s="70" t="s">
        <v>50</v>
      </c>
      <c r="B48" s="39" t="str">
        <f>IF(【M】エリア!$E43&lt;&gt;"",【M】エリア!$E43,"")</f>
        <v>うるしの里 エリア</v>
      </c>
      <c r="C48" s="69">
        <f t="shared" si="136"/>
        <v>0</v>
      </c>
      <c r="D48" s="69">
        <f t="shared" si="136"/>
        <v>0</v>
      </c>
      <c r="E48" s="69">
        <f t="shared" si="136"/>
        <v>0</v>
      </c>
      <c r="F48" s="69">
        <f t="shared" si="136"/>
        <v>0</v>
      </c>
      <c r="G48" s="69">
        <f t="shared" si="136"/>
        <v>0</v>
      </c>
      <c r="H48" s="69">
        <f t="shared" si="136"/>
        <v>0</v>
      </c>
      <c r="I48" s="69">
        <f t="shared" si="136"/>
        <v>2</v>
      </c>
      <c r="J48" s="69">
        <f t="shared" si="136"/>
        <v>0</v>
      </c>
      <c r="K48" s="69">
        <f t="shared" si="136"/>
        <v>1</v>
      </c>
      <c r="L48" s="69">
        <f t="shared" si="136"/>
        <v>2</v>
      </c>
      <c r="M48" s="69">
        <f t="shared" si="136"/>
        <v>1</v>
      </c>
      <c r="N48" s="73">
        <f t="shared" si="121"/>
        <v>16.666666666666668</v>
      </c>
      <c r="O48" s="74">
        <f t="shared" si="42"/>
        <v>42</v>
      </c>
      <c r="P48" s="253">
        <f t="shared" si="43"/>
        <v>42.048000000000002</v>
      </c>
      <c r="Q48" s="76">
        <f t="shared" si="44"/>
        <v>42</v>
      </c>
      <c r="R48" s="69">
        <f t="shared" si="137"/>
        <v>0</v>
      </c>
      <c r="S48" s="69">
        <f t="shared" si="137"/>
        <v>0</v>
      </c>
      <c r="T48" s="69">
        <f t="shared" si="137"/>
        <v>0</v>
      </c>
      <c r="U48" s="69">
        <f t="shared" si="137"/>
        <v>0</v>
      </c>
      <c r="V48" s="69">
        <f t="shared" si="137"/>
        <v>0</v>
      </c>
      <c r="W48" s="69">
        <f t="shared" si="137"/>
        <v>0</v>
      </c>
      <c r="X48" s="69">
        <f t="shared" si="137"/>
        <v>0</v>
      </c>
      <c r="Y48" s="69">
        <f t="shared" si="137"/>
        <v>0</v>
      </c>
      <c r="Z48" s="69">
        <f t="shared" si="137"/>
        <v>0</v>
      </c>
      <c r="AA48" s="69">
        <f t="shared" si="137"/>
        <v>0</v>
      </c>
      <c r="AB48" s="69">
        <f t="shared" si="137"/>
        <v>0</v>
      </c>
      <c r="AC48" s="73" t="str">
        <f t="shared" si="122"/>
        <v>-</v>
      </c>
      <c r="AD48" s="74" t="str">
        <f t="shared" si="45"/>
        <v>-</v>
      </c>
      <c r="AE48" s="253" t="str">
        <f t="shared" si="46"/>
        <v>-</v>
      </c>
      <c r="AF48" s="76" t="str">
        <f t="shared" si="47"/>
        <v>-</v>
      </c>
      <c r="AG48" s="69">
        <f t="shared" si="138"/>
        <v>0</v>
      </c>
      <c r="AH48" s="69">
        <f t="shared" si="138"/>
        <v>0</v>
      </c>
      <c r="AI48" s="69">
        <f t="shared" si="138"/>
        <v>0</v>
      </c>
      <c r="AJ48" s="69">
        <f t="shared" si="138"/>
        <v>0</v>
      </c>
      <c r="AK48" s="69">
        <f t="shared" si="138"/>
        <v>0</v>
      </c>
      <c r="AL48" s="69">
        <f t="shared" si="138"/>
        <v>0</v>
      </c>
      <c r="AM48" s="69">
        <f t="shared" si="138"/>
        <v>0</v>
      </c>
      <c r="AN48" s="69">
        <f t="shared" si="138"/>
        <v>0</v>
      </c>
      <c r="AO48" s="69">
        <f t="shared" si="138"/>
        <v>0</v>
      </c>
      <c r="AP48" s="69">
        <f t="shared" si="138"/>
        <v>0</v>
      </c>
      <c r="AQ48" s="69">
        <f t="shared" si="138"/>
        <v>0</v>
      </c>
      <c r="AR48" s="73" t="str">
        <f t="shared" si="123"/>
        <v>-</v>
      </c>
      <c r="AS48" s="74" t="str">
        <f t="shared" si="48"/>
        <v>-</v>
      </c>
      <c r="AT48" s="253" t="str">
        <f t="shared" si="49"/>
        <v>-</v>
      </c>
      <c r="AU48" s="76" t="str">
        <f t="shared" si="50"/>
        <v>-</v>
      </c>
      <c r="AV48" s="69">
        <f t="shared" si="139"/>
        <v>0</v>
      </c>
      <c r="AW48" s="69">
        <f t="shared" si="139"/>
        <v>0</v>
      </c>
      <c r="AX48" s="69">
        <f t="shared" si="139"/>
        <v>0</v>
      </c>
      <c r="AY48" s="69">
        <f t="shared" si="139"/>
        <v>0</v>
      </c>
      <c r="AZ48" s="69">
        <f t="shared" si="139"/>
        <v>0</v>
      </c>
      <c r="BA48" s="69">
        <f t="shared" si="139"/>
        <v>0</v>
      </c>
      <c r="BB48" s="69">
        <f t="shared" si="139"/>
        <v>0</v>
      </c>
      <c r="BC48" s="69">
        <f t="shared" si="139"/>
        <v>0</v>
      </c>
      <c r="BD48" s="69">
        <f t="shared" si="139"/>
        <v>0</v>
      </c>
      <c r="BE48" s="69">
        <f t="shared" si="139"/>
        <v>0</v>
      </c>
      <c r="BF48" s="69">
        <f t="shared" si="139"/>
        <v>0</v>
      </c>
      <c r="BG48" s="73" t="str">
        <f t="shared" si="124"/>
        <v>-</v>
      </c>
      <c r="BH48" s="74" t="str">
        <f t="shared" si="51"/>
        <v>-</v>
      </c>
      <c r="BI48" s="253" t="str">
        <f t="shared" si="52"/>
        <v>-</v>
      </c>
      <c r="BJ48" s="76" t="str">
        <f t="shared" si="53"/>
        <v>-</v>
      </c>
      <c r="BK48" s="69">
        <f t="shared" si="140"/>
        <v>0</v>
      </c>
      <c r="BL48" s="69">
        <f t="shared" si="140"/>
        <v>0</v>
      </c>
      <c r="BM48" s="69">
        <f t="shared" si="140"/>
        <v>0</v>
      </c>
      <c r="BN48" s="69">
        <f t="shared" si="140"/>
        <v>0</v>
      </c>
      <c r="BO48" s="69">
        <f t="shared" si="140"/>
        <v>0</v>
      </c>
      <c r="BP48" s="69">
        <f t="shared" si="140"/>
        <v>0</v>
      </c>
      <c r="BQ48" s="69">
        <f t="shared" si="140"/>
        <v>0</v>
      </c>
      <c r="BR48" s="69">
        <f t="shared" si="140"/>
        <v>0</v>
      </c>
      <c r="BS48" s="69">
        <f t="shared" si="140"/>
        <v>0</v>
      </c>
      <c r="BT48" s="69">
        <f t="shared" si="140"/>
        <v>0</v>
      </c>
      <c r="BU48" s="69">
        <f t="shared" si="140"/>
        <v>0</v>
      </c>
      <c r="BV48" s="73" t="str">
        <f t="shared" si="125"/>
        <v>-</v>
      </c>
      <c r="BW48" s="74" t="str">
        <f t="shared" si="54"/>
        <v>-</v>
      </c>
      <c r="BX48" s="253" t="str">
        <f t="shared" si="55"/>
        <v>-</v>
      </c>
      <c r="BY48" s="76" t="str">
        <f t="shared" si="56"/>
        <v>-</v>
      </c>
      <c r="BZ48" s="69">
        <f t="shared" si="141"/>
        <v>0</v>
      </c>
      <c r="CA48" s="69">
        <f t="shared" si="141"/>
        <v>0</v>
      </c>
      <c r="CB48" s="69">
        <f t="shared" si="141"/>
        <v>0</v>
      </c>
      <c r="CC48" s="69">
        <f t="shared" si="141"/>
        <v>0</v>
      </c>
      <c r="CD48" s="69">
        <f t="shared" si="141"/>
        <v>0</v>
      </c>
      <c r="CE48" s="69">
        <f t="shared" si="141"/>
        <v>0</v>
      </c>
      <c r="CF48" s="69">
        <f t="shared" si="141"/>
        <v>0</v>
      </c>
      <c r="CG48" s="69">
        <f t="shared" si="141"/>
        <v>0</v>
      </c>
      <c r="CH48" s="69">
        <f t="shared" si="141"/>
        <v>0</v>
      </c>
      <c r="CI48" s="69">
        <f t="shared" si="141"/>
        <v>0</v>
      </c>
      <c r="CJ48" s="69">
        <f t="shared" si="141"/>
        <v>0</v>
      </c>
      <c r="CK48" s="73" t="str">
        <f t="shared" si="126"/>
        <v>-</v>
      </c>
      <c r="CL48" s="74" t="str">
        <f t="shared" si="57"/>
        <v>-</v>
      </c>
      <c r="CM48" s="253" t="str">
        <f t="shared" si="58"/>
        <v>-</v>
      </c>
      <c r="CN48" s="76" t="str">
        <f t="shared" si="59"/>
        <v>-</v>
      </c>
      <c r="CO48" s="69">
        <f t="shared" si="142"/>
        <v>0</v>
      </c>
      <c r="CP48" s="69">
        <f t="shared" si="142"/>
        <v>0</v>
      </c>
      <c r="CQ48" s="69">
        <f t="shared" si="142"/>
        <v>0</v>
      </c>
      <c r="CR48" s="69">
        <f t="shared" si="142"/>
        <v>0</v>
      </c>
      <c r="CS48" s="69">
        <f t="shared" si="142"/>
        <v>0</v>
      </c>
      <c r="CT48" s="69">
        <f t="shared" si="142"/>
        <v>0</v>
      </c>
      <c r="CU48" s="69">
        <f t="shared" si="142"/>
        <v>0</v>
      </c>
      <c r="CV48" s="69">
        <f t="shared" si="142"/>
        <v>0</v>
      </c>
      <c r="CW48" s="69">
        <f t="shared" si="142"/>
        <v>0</v>
      </c>
      <c r="CX48" s="69">
        <f t="shared" si="142"/>
        <v>0</v>
      </c>
      <c r="CY48" s="69">
        <f t="shared" si="142"/>
        <v>0</v>
      </c>
      <c r="CZ48" s="73" t="str">
        <f t="shared" si="127"/>
        <v>-</v>
      </c>
      <c r="DA48" s="74" t="str">
        <f t="shared" si="60"/>
        <v>-</v>
      </c>
      <c r="DB48" s="253" t="str">
        <f t="shared" si="61"/>
        <v>-</v>
      </c>
      <c r="DC48" s="76" t="str">
        <f t="shared" si="62"/>
        <v>-</v>
      </c>
      <c r="DD48" s="69">
        <f t="shared" si="143"/>
        <v>0</v>
      </c>
      <c r="DE48" s="69">
        <f t="shared" si="143"/>
        <v>0</v>
      </c>
      <c r="DF48" s="69">
        <f t="shared" si="143"/>
        <v>0</v>
      </c>
      <c r="DG48" s="69">
        <f t="shared" si="143"/>
        <v>0</v>
      </c>
      <c r="DH48" s="69">
        <f t="shared" si="143"/>
        <v>0</v>
      </c>
      <c r="DI48" s="69">
        <f t="shared" si="143"/>
        <v>0</v>
      </c>
      <c r="DJ48" s="69">
        <f t="shared" si="143"/>
        <v>0</v>
      </c>
      <c r="DK48" s="69">
        <f t="shared" si="143"/>
        <v>0</v>
      </c>
      <c r="DL48" s="69">
        <f t="shared" si="143"/>
        <v>0</v>
      </c>
      <c r="DM48" s="69">
        <f t="shared" si="143"/>
        <v>0</v>
      </c>
      <c r="DN48" s="69">
        <f t="shared" si="143"/>
        <v>0</v>
      </c>
      <c r="DO48" s="73" t="str">
        <f t="shared" si="128"/>
        <v>-</v>
      </c>
      <c r="DP48" s="74" t="str">
        <f t="shared" si="63"/>
        <v>-</v>
      </c>
      <c r="DQ48" s="253" t="str">
        <f t="shared" si="64"/>
        <v>-</v>
      </c>
      <c r="DR48" s="76" t="str">
        <f t="shared" si="65"/>
        <v>-</v>
      </c>
      <c r="DS48" s="69">
        <f t="shared" si="144"/>
        <v>0</v>
      </c>
      <c r="DT48" s="69">
        <f t="shared" si="144"/>
        <v>0</v>
      </c>
      <c r="DU48" s="69">
        <f t="shared" si="144"/>
        <v>0</v>
      </c>
      <c r="DV48" s="69">
        <f t="shared" si="144"/>
        <v>0</v>
      </c>
      <c r="DW48" s="69">
        <f t="shared" si="144"/>
        <v>0</v>
      </c>
      <c r="DX48" s="69">
        <f t="shared" si="144"/>
        <v>0</v>
      </c>
      <c r="DY48" s="69">
        <f t="shared" si="144"/>
        <v>0</v>
      </c>
      <c r="DZ48" s="69">
        <f t="shared" si="144"/>
        <v>0</v>
      </c>
      <c r="EA48" s="69">
        <f t="shared" si="144"/>
        <v>0</v>
      </c>
      <c r="EB48" s="69">
        <f t="shared" si="144"/>
        <v>0</v>
      </c>
      <c r="EC48" s="69">
        <f t="shared" si="144"/>
        <v>0</v>
      </c>
      <c r="ED48" s="73" t="str">
        <f t="shared" si="129"/>
        <v>-</v>
      </c>
      <c r="EE48" s="74" t="str">
        <f t="shared" si="66"/>
        <v>-</v>
      </c>
      <c r="EF48" s="253" t="str">
        <f t="shared" si="67"/>
        <v>-</v>
      </c>
      <c r="EG48" s="76" t="str">
        <f t="shared" si="68"/>
        <v>-</v>
      </c>
      <c r="EH48" s="69">
        <f t="shared" si="145"/>
        <v>0</v>
      </c>
      <c r="EI48" s="69">
        <f t="shared" si="145"/>
        <v>0</v>
      </c>
      <c r="EJ48" s="69">
        <f t="shared" si="145"/>
        <v>0</v>
      </c>
      <c r="EK48" s="69">
        <f t="shared" si="145"/>
        <v>0</v>
      </c>
      <c r="EL48" s="69">
        <f t="shared" si="145"/>
        <v>0</v>
      </c>
      <c r="EM48" s="69">
        <f t="shared" si="145"/>
        <v>0</v>
      </c>
      <c r="EN48" s="69">
        <f t="shared" si="145"/>
        <v>0</v>
      </c>
      <c r="EO48" s="69">
        <f t="shared" si="145"/>
        <v>0</v>
      </c>
      <c r="EP48" s="69">
        <f t="shared" si="145"/>
        <v>0</v>
      </c>
      <c r="EQ48" s="69">
        <f t="shared" si="145"/>
        <v>0</v>
      </c>
      <c r="ER48" s="69">
        <f t="shared" si="145"/>
        <v>0</v>
      </c>
      <c r="ES48" s="73" t="str">
        <f t="shared" si="130"/>
        <v>-</v>
      </c>
      <c r="ET48" s="74" t="str">
        <f t="shared" si="69"/>
        <v>-</v>
      </c>
      <c r="EU48" s="253" t="str">
        <f t="shared" si="70"/>
        <v>-</v>
      </c>
      <c r="EV48" s="76" t="str">
        <f t="shared" si="71"/>
        <v>-</v>
      </c>
      <c r="EW48" s="69">
        <f t="shared" si="146"/>
        <v>0</v>
      </c>
      <c r="EX48" s="69">
        <f t="shared" si="146"/>
        <v>0</v>
      </c>
      <c r="EY48" s="69">
        <f t="shared" si="146"/>
        <v>0</v>
      </c>
      <c r="EZ48" s="69">
        <f t="shared" si="146"/>
        <v>0</v>
      </c>
      <c r="FA48" s="69">
        <f t="shared" si="146"/>
        <v>0</v>
      </c>
      <c r="FB48" s="69">
        <f t="shared" si="146"/>
        <v>0</v>
      </c>
      <c r="FC48" s="69">
        <f t="shared" si="146"/>
        <v>0</v>
      </c>
      <c r="FD48" s="69">
        <f t="shared" si="146"/>
        <v>0</v>
      </c>
      <c r="FE48" s="69">
        <f t="shared" si="146"/>
        <v>0</v>
      </c>
      <c r="FF48" s="69">
        <f t="shared" si="146"/>
        <v>0</v>
      </c>
      <c r="FG48" s="69">
        <f t="shared" si="146"/>
        <v>0</v>
      </c>
      <c r="FH48" s="73" t="str">
        <f t="shared" si="131"/>
        <v>-</v>
      </c>
      <c r="FI48" s="74" t="str">
        <f t="shared" si="72"/>
        <v>-</v>
      </c>
      <c r="FJ48" s="253" t="str">
        <f t="shared" si="73"/>
        <v>-</v>
      </c>
      <c r="FK48" s="76" t="str">
        <f t="shared" si="74"/>
        <v>-</v>
      </c>
      <c r="FL48" s="69">
        <f t="shared" si="147"/>
        <v>0</v>
      </c>
      <c r="FM48" s="69">
        <f t="shared" si="147"/>
        <v>0</v>
      </c>
      <c r="FN48" s="69">
        <f t="shared" si="147"/>
        <v>0</v>
      </c>
      <c r="FO48" s="69">
        <f t="shared" si="147"/>
        <v>0</v>
      </c>
      <c r="FP48" s="69">
        <f t="shared" si="147"/>
        <v>0</v>
      </c>
      <c r="FQ48" s="69">
        <f t="shared" si="147"/>
        <v>0</v>
      </c>
      <c r="FR48" s="69">
        <f t="shared" si="147"/>
        <v>0</v>
      </c>
      <c r="FS48" s="69">
        <f t="shared" si="147"/>
        <v>0</v>
      </c>
      <c r="FT48" s="69">
        <f t="shared" si="147"/>
        <v>0</v>
      </c>
      <c r="FU48" s="69">
        <f t="shared" si="147"/>
        <v>0</v>
      </c>
      <c r="FV48" s="69">
        <f t="shared" si="147"/>
        <v>0</v>
      </c>
      <c r="FW48" s="73" t="str">
        <f t="shared" si="132"/>
        <v>-</v>
      </c>
      <c r="FX48" s="74" t="str">
        <f t="shared" si="75"/>
        <v>-</v>
      </c>
      <c r="FY48" s="253" t="str">
        <f t="shared" si="76"/>
        <v>-</v>
      </c>
      <c r="FZ48" s="76" t="str">
        <f t="shared" si="77"/>
        <v>-</v>
      </c>
      <c r="GA48" s="82">
        <f t="shared" si="135"/>
        <v>0</v>
      </c>
      <c r="GB48" s="82">
        <f t="shared" si="135"/>
        <v>0</v>
      </c>
      <c r="GC48" s="82">
        <f t="shared" si="135"/>
        <v>0</v>
      </c>
      <c r="GD48" s="82">
        <f t="shared" si="135"/>
        <v>0</v>
      </c>
      <c r="GE48" s="82">
        <f t="shared" si="135"/>
        <v>0</v>
      </c>
      <c r="GF48" s="82">
        <f t="shared" si="135"/>
        <v>0</v>
      </c>
      <c r="GG48" s="82">
        <f t="shared" si="135"/>
        <v>2</v>
      </c>
      <c r="GH48" s="82">
        <f t="shared" si="135"/>
        <v>0</v>
      </c>
      <c r="GI48" s="82">
        <f t="shared" si="135"/>
        <v>1</v>
      </c>
      <c r="GJ48" s="82">
        <f t="shared" si="135"/>
        <v>2</v>
      </c>
      <c r="GK48" s="82">
        <f t="shared" si="135"/>
        <v>1</v>
      </c>
      <c r="GL48" s="83">
        <f t="shared" si="133"/>
        <v>16.666666666666668</v>
      </c>
      <c r="GM48" s="74">
        <f t="shared" si="78"/>
        <v>42</v>
      </c>
      <c r="GN48" s="253">
        <f t="shared" si="79"/>
        <v>42.048000000000002</v>
      </c>
      <c r="GO48" s="76">
        <f t="shared" si="80"/>
        <v>42</v>
      </c>
      <c r="GP48" s="77">
        <f t="shared" ca="1" si="81"/>
        <v>6</v>
      </c>
      <c r="GQ48" s="77">
        <f t="shared" ca="1" si="134"/>
        <v>0</v>
      </c>
      <c r="GR48" s="77">
        <f t="shared" ca="1" si="134"/>
        <v>0</v>
      </c>
      <c r="GS48" s="77">
        <f t="shared" ca="1" si="134"/>
        <v>0</v>
      </c>
      <c r="GT48" s="77">
        <f t="shared" ca="1" si="134"/>
        <v>0</v>
      </c>
      <c r="GU48" s="77">
        <f t="shared" ca="1" si="134"/>
        <v>0</v>
      </c>
      <c r="GV48" s="77">
        <f t="shared" ca="1" si="134"/>
        <v>0</v>
      </c>
      <c r="GW48" s="77">
        <f t="shared" ca="1" si="134"/>
        <v>0</v>
      </c>
      <c r="GX48" s="77">
        <f t="shared" ca="1" si="134"/>
        <v>0</v>
      </c>
      <c r="GY48" s="77">
        <f t="shared" ca="1" si="134"/>
        <v>0</v>
      </c>
      <c r="GZ48" s="77">
        <f t="shared" ca="1" si="134"/>
        <v>0</v>
      </c>
      <c r="HA48" s="77">
        <f t="shared" ca="1" si="134"/>
        <v>0</v>
      </c>
      <c r="HB48" s="78">
        <f t="shared" si="82"/>
        <v>6</v>
      </c>
    </row>
    <row r="49" spans="1:210">
      <c r="A49" s="70" t="s">
        <v>50</v>
      </c>
      <c r="B49" s="39" t="str">
        <f>IF(【M】エリア!$E44&lt;&gt;"",【M】エリア!$E44,"")</f>
        <v>まちの駅 こってコテいけだ エリア</v>
      </c>
      <c r="C49" s="69">
        <f t="shared" si="136"/>
        <v>0</v>
      </c>
      <c r="D49" s="69">
        <f t="shared" si="136"/>
        <v>0</v>
      </c>
      <c r="E49" s="69">
        <f t="shared" si="136"/>
        <v>0</v>
      </c>
      <c r="F49" s="69">
        <f t="shared" si="136"/>
        <v>0</v>
      </c>
      <c r="G49" s="69">
        <f t="shared" si="136"/>
        <v>0</v>
      </c>
      <c r="H49" s="69">
        <f t="shared" si="136"/>
        <v>1</v>
      </c>
      <c r="I49" s="69">
        <f t="shared" si="136"/>
        <v>3</v>
      </c>
      <c r="J49" s="69">
        <f t="shared" si="136"/>
        <v>1</v>
      </c>
      <c r="K49" s="69">
        <f t="shared" si="136"/>
        <v>3</v>
      </c>
      <c r="L49" s="69">
        <f t="shared" si="136"/>
        <v>0</v>
      </c>
      <c r="M49" s="69">
        <f t="shared" si="136"/>
        <v>6</v>
      </c>
      <c r="N49" s="73">
        <f t="shared" si="121"/>
        <v>14.285714285714285</v>
      </c>
      <c r="O49" s="74">
        <f t="shared" si="42"/>
        <v>43</v>
      </c>
      <c r="P49" s="253">
        <f t="shared" si="43"/>
        <v>43.048999999999999</v>
      </c>
      <c r="Q49" s="76">
        <f t="shared" si="44"/>
        <v>43</v>
      </c>
      <c r="R49" s="69">
        <f t="shared" si="137"/>
        <v>0</v>
      </c>
      <c r="S49" s="69">
        <f t="shared" si="137"/>
        <v>0</v>
      </c>
      <c r="T49" s="69">
        <f t="shared" si="137"/>
        <v>0</v>
      </c>
      <c r="U49" s="69">
        <f t="shared" si="137"/>
        <v>0</v>
      </c>
      <c r="V49" s="69">
        <f t="shared" si="137"/>
        <v>0</v>
      </c>
      <c r="W49" s="69">
        <f t="shared" si="137"/>
        <v>0</v>
      </c>
      <c r="X49" s="69">
        <f t="shared" si="137"/>
        <v>0</v>
      </c>
      <c r="Y49" s="69">
        <f t="shared" si="137"/>
        <v>0</v>
      </c>
      <c r="Z49" s="69">
        <f t="shared" si="137"/>
        <v>0</v>
      </c>
      <c r="AA49" s="69">
        <f t="shared" si="137"/>
        <v>0</v>
      </c>
      <c r="AB49" s="69">
        <f t="shared" si="137"/>
        <v>0</v>
      </c>
      <c r="AC49" s="73" t="str">
        <f t="shared" si="122"/>
        <v>-</v>
      </c>
      <c r="AD49" s="74" t="str">
        <f t="shared" si="45"/>
        <v>-</v>
      </c>
      <c r="AE49" s="253" t="str">
        <f t="shared" si="46"/>
        <v>-</v>
      </c>
      <c r="AF49" s="76" t="str">
        <f t="shared" si="47"/>
        <v>-</v>
      </c>
      <c r="AG49" s="69">
        <f t="shared" si="138"/>
        <v>0</v>
      </c>
      <c r="AH49" s="69">
        <f t="shared" si="138"/>
        <v>0</v>
      </c>
      <c r="AI49" s="69">
        <f t="shared" si="138"/>
        <v>0</v>
      </c>
      <c r="AJ49" s="69">
        <f t="shared" si="138"/>
        <v>0</v>
      </c>
      <c r="AK49" s="69">
        <f t="shared" si="138"/>
        <v>0</v>
      </c>
      <c r="AL49" s="69">
        <f t="shared" si="138"/>
        <v>0</v>
      </c>
      <c r="AM49" s="69">
        <f t="shared" si="138"/>
        <v>0</v>
      </c>
      <c r="AN49" s="69">
        <f t="shared" si="138"/>
        <v>0</v>
      </c>
      <c r="AO49" s="69">
        <f t="shared" si="138"/>
        <v>0</v>
      </c>
      <c r="AP49" s="69">
        <f t="shared" si="138"/>
        <v>0</v>
      </c>
      <c r="AQ49" s="69">
        <f t="shared" si="138"/>
        <v>0</v>
      </c>
      <c r="AR49" s="73" t="str">
        <f t="shared" si="123"/>
        <v>-</v>
      </c>
      <c r="AS49" s="74" t="str">
        <f t="shared" si="48"/>
        <v>-</v>
      </c>
      <c r="AT49" s="253" t="str">
        <f t="shared" si="49"/>
        <v>-</v>
      </c>
      <c r="AU49" s="76" t="str">
        <f t="shared" si="50"/>
        <v>-</v>
      </c>
      <c r="AV49" s="69">
        <f t="shared" si="139"/>
        <v>0</v>
      </c>
      <c r="AW49" s="69">
        <f t="shared" si="139"/>
        <v>0</v>
      </c>
      <c r="AX49" s="69">
        <f t="shared" si="139"/>
        <v>0</v>
      </c>
      <c r="AY49" s="69">
        <f t="shared" si="139"/>
        <v>0</v>
      </c>
      <c r="AZ49" s="69">
        <f t="shared" si="139"/>
        <v>0</v>
      </c>
      <c r="BA49" s="69">
        <f t="shared" si="139"/>
        <v>0</v>
      </c>
      <c r="BB49" s="69">
        <f t="shared" si="139"/>
        <v>0</v>
      </c>
      <c r="BC49" s="69">
        <f t="shared" si="139"/>
        <v>0</v>
      </c>
      <c r="BD49" s="69">
        <f t="shared" si="139"/>
        <v>0</v>
      </c>
      <c r="BE49" s="69">
        <f t="shared" si="139"/>
        <v>0</v>
      </c>
      <c r="BF49" s="69">
        <f t="shared" si="139"/>
        <v>0</v>
      </c>
      <c r="BG49" s="73" t="str">
        <f t="shared" si="124"/>
        <v>-</v>
      </c>
      <c r="BH49" s="74" t="str">
        <f t="shared" si="51"/>
        <v>-</v>
      </c>
      <c r="BI49" s="253" t="str">
        <f t="shared" si="52"/>
        <v>-</v>
      </c>
      <c r="BJ49" s="76" t="str">
        <f t="shared" si="53"/>
        <v>-</v>
      </c>
      <c r="BK49" s="69">
        <f t="shared" si="140"/>
        <v>0</v>
      </c>
      <c r="BL49" s="69">
        <f t="shared" si="140"/>
        <v>0</v>
      </c>
      <c r="BM49" s="69">
        <f t="shared" si="140"/>
        <v>0</v>
      </c>
      <c r="BN49" s="69">
        <f t="shared" si="140"/>
        <v>0</v>
      </c>
      <c r="BO49" s="69">
        <f t="shared" si="140"/>
        <v>0</v>
      </c>
      <c r="BP49" s="69">
        <f t="shared" si="140"/>
        <v>0</v>
      </c>
      <c r="BQ49" s="69">
        <f t="shared" si="140"/>
        <v>0</v>
      </c>
      <c r="BR49" s="69">
        <f t="shared" si="140"/>
        <v>0</v>
      </c>
      <c r="BS49" s="69">
        <f t="shared" si="140"/>
        <v>0</v>
      </c>
      <c r="BT49" s="69">
        <f t="shared" si="140"/>
        <v>0</v>
      </c>
      <c r="BU49" s="69">
        <f t="shared" si="140"/>
        <v>0</v>
      </c>
      <c r="BV49" s="73" t="str">
        <f t="shared" si="125"/>
        <v>-</v>
      </c>
      <c r="BW49" s="74" t="str">
        <f t="shared" si="54"/>
        <v>-</v>
      </c>
      <c r="BX49" s="253" t="str">
        <f t="shared" si="55"/>
        <v>-</v>
      </c>
      <c r="BY49" s="76" t="str">
        <f t="shared" si="56"/>
        <v>-</v>
      </c>
      <c r="BZ49" s="69">
        <f t="shared" si="141"/>
        <v>0</v>
      </c>
      <c r="CA49" s="69">
        <f t="shared" si="141"/>
        <v>0</v>
      </c>
      <c r="CB49" s="69">
        <f t="shared" si="141"/>
        <v>0</v>
      </c>
      <c r="CC49" s="69">
        <f t="shared" si="141"/>
        <v>0</v>
      </c>
      <c r="CD49" s="69">
        <f t="shared" si="141"/>
        <v>0</v>
      </c>
      <c r="CE49" s="69">
        <f t="shared" si="141"/>
        <v>0</v>
      </c>
      <c r="CF49" s="69">
        <f t="shared" si="141"/>
        <v>0</v>
      </c>
      <c r="CG49" s="69">
        <f t="shared" si="141"/>
        <v>0</v>
      </c>
      <c r="CH49" s="69">
        <f t="shared" si="141"/>
        <v>0</v>
      </c>
      <c r="CI49" s="69">
        <f t="shared" si="141"/>
        <v>0</v>
      </c>
      <c r="CJ49" s="69">
        <f t="shared" si="141"/>
        <v>0</v>
      </c>
      <c r="CK49" s="73" t="str">
        <f t="shared" si="126"/>
        <v>-</v>
      </c>
      <c r="CL49" s="74" t="str">
        <f t="shared" si="57"/>
        <v>-</v>
      </c>
      <c r="CM49" s="253" t="str">
        <f t="shared" si="58"/>
        <v>-</v>
      </c>
      <c r="CN49" s="76" t="str">
        <f t="shared" si="59"/>
        <v>-</v>
      </c>
      <c r="CO49" s="69">
        <f t="shared" si="142"/>
        <v>0</v>
      </c>
      <c r="CP49" s="69">
        <f t="shared" si="142"/>
        <v>0</v>
      </c>
      <c r="CQ49" s="69">
        <f t="shared" si="142"/>
        <v>0</v>
      </c>
      <c r="CR49" s="69">
        <f t="shared" si="142"/>
        <v>0</v>
      </c>
      <c r="CS49" s="69">
        <f t="shared" si="142"/>
        <v>0</v>
      </c>
      <c r="CT49" s="69">
        <f t="shared" si="142"/>
        <v>0</v>
      </c>
      <c r="CU49" s="69">
        <f t="shared" si="142"/>
        <v>0</v>
      </c>
      <c r="CV49" s="69">
        <f t="shared" si="142"/>
        <v>0</v>
      </c>
      <c r="CW49" s="69">
        <f t="shared" si="142"/>
        <v>0</v>
      </c>
      <c r="CX49" s="69">
        <f t="shared" si="142"/>
        <v>0</v>
      </c>
      <c r="CY49" s="69">
        <f t="shared" si="142"/>
        <v>0</v>
      </c>
      <c r="CZ49" s="73" t="str">
        <f t="shared" si="127"/>
        <v>-</v>
      </c>
      <c r="DA49" s="74" t="str">
        <f t="shared" si="60"/>
        <v>-</v>
      </c>
      <c r="DB49" s="253" t="str">
        <f t="shared" si="61"/>
        <v>-</v>
      </c>
      <c r="DC49" s="76" t="str">
        <f t="shared" si="62"/>
        <v>-</v>
      </c>
      <c r="DD49" s="69">
        <f t="shared" si="143"/>
        <v>0</v>
      </c>
      <c r="DE49" s="69">
        <f t="shared" si="143"/>
        <v>0</v>
      </c>
      <c r="DF49" s="69">
        <f t="shared" si="143"/>
        <v>0</v>
      </c>
      <c r="DG49" s="69">
        <f t="shared" si="143"/>
        <v>0</v>
      </c>
      <c r="DH49" s="69">
        <f t="shared" si="143"/>
        <v>0</v>
      </c>
      <c r="DI49" s="69">
        <f t="shared" si="143"/>
        <v>0</v>
      </c>
      <c r="DJ49" s="69">
        <f t="shared" si="143"/>
        <v>0</v>
      </c>
      <c r="DK49" s="69">
        <f t="shared" si="143"/>
        <v>0</v>
      </c>
      <c r="DL49" s="69">
        <f t="shared" si="143"/>
        <v>0</v>
      </c>
      <c r="DM49" s="69">
        <f t="shared" si="143"/>
        <v>0</v>
      </c>
      <c r="DN49" s="69">
        <f t="shared" si="143"/>
        <v>0</v>
      </c>
      <c r="DO49" s="73" t="str">
        <f t="shared" si="128"/>
        <v>-</v>
      </c>
      <c r="DP49" s="74" t="str">
        <f t="shared" si="63"/>
        <v>-</v>
      </c>
      <c r="DQ49" s="253" t="str">
        <f t="shared" si="64"/>
        <v>-</v>
      </c>
      <c r="DR49" s="76" t="str">
        <f t="shared" si="65"/>
        <v>-</v>
      </c>
      <c r="DS49" s="69">
        <f t="shared" si="144"/>
        <v>0</v>
      </c>
      <c r="DT49" s="69">
        <f t="shared" si="144"/>
        <v>0</v>
      </c>
      <c r="DU49" s="69">
        <f t="shared" si="144"/>
        <v>0</v>
      </c>
      <c r="DV49" s="69">
        <f t="shared" si="144"/>
        <v>0</v>
      </c>
      <c r="DW49" s="69">
        <f t="shared" si="144"/>
        <v>0</v>
      </c>
      <c r="DX49" s="69">
        <f t="shared" si="144"/>
        <v>0</v>
      </c>
      <c r="DY49" s="69">
        <f t="shared" si="144"/>
        <v>0</v>
      </c>
      <c r="DZ49" s="69">
        <f t="shared" si="144"/>
        <v>0</v>
      </c>
      <c r="EA49" s="69">
        <f t="shared" si="144"/>
        <v>0</v>
      </c>
      <c r="EB49" s="69">
        <f t="shared" si="144"/>
        <v>0</v>
      </c>
      <c r="EC49" s="69">
        <f t="shared" si="144"/>
        <v>0</v>
      </c>
      <c r="ED49" s="73" t="str">
        <f t="shared" si="129"/>
        <v>-</v>
      </c>
      <c r="EE49" s="74" t="str">
        <f t="shared" si="66"/>
        <v>-</v>
      </c>
      <c r="EF49" s="253" t="str">
        <f t="shared" si="67"/>
        <v>-</v>
      </c>
      <c r="EG49" s="76" t="str">
        <f t="shared" si="68"/>
        <v>-</v>
      </c>
      <c r="EH49" s="69">
        <f t="shared" si="145"/>
        <v>0</v>
      </c>
      <c r="EI49" s="69">
        <f t="shared" si="145"/>
        <v>0</v>
      </c>
      <c r="EJ49" s="69">
        <f t="shared" si="145"/>
        <v>0</v>
      </c>
      <c r="EK49" s="69">
        <f t="shared" si="145"/>
        <v>0</v>
      </c>
      <c r="EL49" s="69">
        <f t="shared" si="145"/>
        <v>0</v>
      </c>
      <c r="EM49" s="69">
        <f t="shared" si="145"/>
        <v>0</v>
      </c>
      <c r="EN49" s="69">
        <f t="shared" si="145"/>
        <v>0</v>
      </c>
      <c r="EO49" s="69">
        <f t="shared" si="145"/>
        <v>0</v>
      </c>
      <c r="EP49" s="69">
        <f t="shared" si="145"/>
        <v>0</v>
      </c>
      <c r="EQ49" s="69">
        <f t="shared" si="145"/>
        <v>0</v>
      </c>
      <c r="ER49" s="69">
        <f t="shared" si="145"/>
        <v>0</v>
      </c>
      <c r="ES49" s="73" t="str">
        <f t="shared" si="130"/>
        <v>-</v>
      </c>
      <c r="ET49" s="74" t="str">
        <f t="shared" si="69"/>
        <v>-</v>
      </c>
      <c r="EU49" s="253" t="str">
        <f t="shared" si="70"/>
        <v>-</v>
      </c>
      <c r="EV49" s="76" t="str">
        <f t="shared" si="71"/>
        <v>-</v>
      </c>
      <c r="EW49" s="69">
        <f t="shared" si="146"/>
        <v>0</v>
      </c>
      <c r="EX49" s="69">
        <f t="shared" si="146"/>
        <v>0</v>
      </c>
      <c r="EY49" s="69">
        <f t="shared" si="146"/>
        <v>0</v>
      </c>
      <c r="EZ49" s="69">
        <f t="shared" si="146"/>
        <v>0</v>
      </c>
      <c r="FA49" s="69">
        <f t="shared" si="146"/>
        <v>0</v>
      </c>
      <c r="FB49" s="69">
        <f t="shared" si="146"/>
        <v>0</v>
      </c>
      <c r="FC49" s="69">
        <f t="shared" si="146"/>
        <v>0</v>
      </c>
      <c r="FD49" s="69">
        <f t="shared" si="146"/>
        <v>0</v>
      </c>
      <c r="FE49" s="69">
        <f t="shared" si="146"/>
        <v>0</v>
      </c>
      <c r="FF49" s="69">
        <f t="shared" si="146"/>
        <v>0</v>
      </c>
      <c r="FG49" s="69">
        <f t="shared" si="146"/>
        <v>0</v>
      </c>
      <c r="FH49" s="73" t="str">
        <f t="shared" si="131"/>
        <v>-</v>
      </c>
      <c r="FI49" s="74" t="str">
        <f t="shared" si="72"/>
        <v>-</v>
      </c>
      <c r="FJ49" s="253" t="str">
        <f t="shared" si="73"/>
        <v>-</v>
      </c>
      <c r="FK49" s="76" t="str">
        <f t="shared" si="74"/>
        <v>-</v>
      </c>
      <c r="FL49" s="69">
        <f t="shared" si="147"/>
        <v>0</v>
      </c>
      <c r="FM49" s="69">
        <f t="shared" si="147"/>
        <v>0</v>
      </c>
      <c r="FN49" s="69">
        <f t="shared" si="147"/>
        <v>0</v>
      </c>
      <c r="FO49" s="69">
        <f t="shared" si="147"/>
        <v>0</v>
      </c>
      <c r="FP49" s="69">
        <f t="shared" si="147"/>
        <v>0</v>
      </c>
      <c r="FQ49" s="69">
        <f t="shared" si="147"/>
        <v>0</v>
      </c>
      <c r="FR49" s="69">
        <f t="shared" si="147"/>
        <v>0</v>
      </c>
      <c r="FS49" s="69">
        <f t="shared" si="147"/>
        <v>0</v>
      </c>
      <c r="FT49" s="69">
        <f t="shared" si="147"/>
        <v>0</v>
      </c>
      <c r="FU49" s="69">
        <f t="shared" si="147"/>
        <v>0</v>
      </c>
      <c r="FV49" s="69">
        <f t="shared" si="147"/>
        <v>0</v>
      </c>
      <c r="FW49" s="73" t="str">
        <f t="shared" si="132"/>
        <v>-</v>
      </c>
      <c r="FX49" s="74" t="str">
        <f t="shared" si="75"/>
        <v>-</v>
      </c>
      <c r="FY49" s="253" t="str">
        <f t="shared" si="76"/>
        <v>-</v>
      </c>
      <c r="FZ49" s="76" t="str">
        <f t="shared" si="77"/>
        <v>-</v>
      </c>
      <c r="GA49" s="82">
        <f t="shared" si="135"/>
        <v>0</v>
      </c>
      <c r="GB49" s="82">
        <f t="shared" si="135"/>
        <v>0</v>
      </c>
      <c r="GC49" s="82">
        <f t="shared" si="135"/>
        <v>0</v>
      </c>
      <c r="GD49" s="82">
        <f t="shared" si="135"/>
        <v>0</v>
      </c>
      <c r="GE49" s="82">
        <f t="shared" si="135"/>
        <v>0</v>
      </c>
      <c r="GF49" s="82">
        <f t="shared" si="135"/>
        <v>1</v>
      </c>
      <c r="GG49" s="82">
        <f t="shared" si="135"/>
        <v>3</v>
      </c>
      <c r="GH49" s="82">
        <f t="shared" si="135"/>
        <v>1</v>
      </c>
      <c r="GI49" s="82">
        <f t="shared" si="135"/>
        <v>3</v>
      </c>
      <c r="GJ49" s="82">
        <f t="shared" si="135"/>
        <v>0</v>
      </c>
      <c r="GK49" s="82">
        <f t="shared" si="135"/>
        <v>6</v>
      </c>
      <c r="GL49" s="83">
        <f t="shared" si="133"/>
        <v>14.285714285714285</v>
      </c>
      <c r="GM49" s="74">
        <f t="shared" si="78"/>
        <v>43</v>
      </c>
      <c r="GN49" s="253">
        <f t="shared" si="79"/>
        <v>43.048999999999999</v>
      </c>
      <c r="GO49" s="76">
        <f t="shared" si="80"/>
        <v>43</v>
      </c>
      <c r="GP49" s="77">
        <f t="shared" ca="1" si="81"/>
        <v>14</v>
      </c>
      <c r="GQ49" s="77">
        <f t="shared" ca="1" si="134"/>
        <v>0</v>
      </c>
      <c r="GR49" s="77">
        <f t="shared" ca="1" si="134"/>
        <v>0</v>
      </c>
      <c r="GS49" s="77">
        <f t="shared" ca="1" si="134"/>
        <v>0</v>
      </c>
      <c r="GT49" s="77">
        <f t="shared" ca="1" si="134"/>
        <v>0</v>
      </c>
      <c r="GU49" s="77">
        <f t="shared" ca="1" si="134"/>
        <v>0</v>
      </c>
      <c r="GV49" s="77">
        <f t="shared" ca="1" si="134"/>
        <v>0</v>
      </c>
      <c r="GW49" s="77">
        <f t="shared" ca="1" si="134"/>
        <v>0</v>
      </c>
      <c r="GX49" s="77">
        <f t="shared" ca="1" si="134"/>
        <v>0</v>
      </c>
      <c r="GY49" s="77">
        <f t="shared" ca="1" si="134"/>
        <v>0</v>
      </c>
      <c r="GZ49" s="77">
        <f t="shared" ca="1" si="134"/>
        <v>0</v>
      </c>
      <c r="HA49" s="77">
        <f t="shared" ca="1" si="134"/>
        <v>0</v>
      </c>
      <c r="HB49" s="78">
        <f t="shared" si="82"/>
        <v>14</v>
      </c>
    </row>
    <row r="50" spans="1:210">
      <c r="A50" s="70" t="s">
        <v>50</v>
      </c>
      <c r="B50" s="39" t="str">
        <f>IF(【M】エリア!$E45&lt;&gt;"",【M】エリア!$E45,"")</f>
        <v>かずら橋 エリア</v>
      </c>
      <c r="C50" s="69">
        <f t="shared" si="136"/>
        <v>0</v>
      </c>
      <c r="D50" s="69">
        <f t="shared" si="136"/>
        <v>0</v>
      </c>
      <c r="E50" s="69">
        <f t="shared" si="136"/>
        <v>1</v>
      </c>
      <c r="F50" s="69">
        <f t="shared" si="136"/>
        <v>1</v>
      </c>
      <c r="G50" s="69">
        <f t="shared" si="136"/>
        <v>2</v>
      </c>
      <c r="H50" s="69">
        <f t="shared" si="136"/>
        <v>2</v>
      </c>
      <c r="I50" s="69">
        <f t="shared" si="136"/>
        <v>1</v>
      </c>
      <c r="J50" s="69">
        <f t="shared" si="136"/>
        <v>5</v>
      </c>
      <c r="K50" s="69">
        <f t="shared" si="136"/>
        <v>9</v>
      </c>
      <c r="L50" s="69">
        <f t="shared" si="136"/>
        <v>5</v>
      </c>
      <c r="M50" s="69">
        <f t="shared" si="136"/>
        <v>10</v>
      </c>
      <c r="N50" s="73">
        <f t="shared" si="121"/>
        <v>22.222222222222225</v>
      </c>
      <c r="O50" s="74">
        <f t="shared" si="42"/>
        <v>37</v>
      </c>
      <c r="P50" s="253">
        <f t="shared" si="43"/>
        <v>37.049999999999997</v>
      </c>
      <c r="Q50" s="76">
        <f t="shared" si="44"/>
        <v>37</v>
      </c>
      <c r="R50" s="69">
        <f t="shared" si="137"/>
        <v>0</v>
      </c>
      <c r="S50" s="69">
        <f t="shared" si="137"/>
        <v>0</v>
      </c>
      <c r="T50" s="69">
        <f t="shared" si="137"/>
        <v>0</v>
      </c>
      <c r="U50" s="69">
        <f t="shared" si="137"/>
        <v>0</v>
      </c>
      <c r="V50" s="69">
        <f t="shared" si="137"/>
        <v>0</v>
      </c>
      <c r="W50" s="69">
        <f t="shared" si="137"/>
        <v>0</v>
      </c>
      <c r="X50" s="69">
        <f t="shared" si="137"/>
        <v>0</v>
      </c>
      <c r="Y50" s="69">
        <f t="shared" si="137"/>
        <v>0</v>
      </c>
      <c r="Z50" s="69">
        <f t="shared" si="137"/>
        <v>0</v>
      </c>
      <c r="AA50" s="69">
        <f t="shared" si="137"/>
        <v>0</v>
      </c>
      <c r="AB50" s="69">
        <f t="shared" si="137"/>
        <v>0</v>
      </c>
      <c r="AC50" s="73" t="str">
        <f t="shared" si="122"/>
        <v>-</v>
      </c>
      <c r="AD50" s="74" t="str">
        <f t="shared" si="45"/>
        <v>-</v>
      </c>
      <c r="AE50" s="253" t="str">
        <f t="shared" si="46"/>
        <v>-</v>
      </c>
      <c r="AF50" s="76" t="str">
        <f t="shared" si="47"/>
        <v>-</v>
      </c>
      <c r="AG50" s="69">
        <f t="shared" si="138"/>
        <v>0</v>
      </c>
      <c r="AH50" s="69">
        <f t="shared" si="138"/>
        <v>0</v>
      </c>
      <c r="AI50" s="69">
        <f t="shared" si="138"/>
        <v>0</v>
      </c>
      <c r="AJ50" s="69">
        <f t="shared" si="138"/>
        <v>0</v>
      </c>
      <c r="AK50" s="69">
        <f t="shared" si="138"/>
        <v>0</v>
      </c>
      <c r="AL50" s="69">
        <f t="shared" si="138"/>
        <v>0</v>
      </c>
      <c r="AM50" s="69">
        <f t="shared" si="138"/>
        <v>0</v>
      </c>
      <c r="AN50" s="69">
        <f t="shared" si="138"/>
        <v>0</v>
      </c>
      <c r="AO50" s="69">
        <f t="shared" si="138"/>
        <v>0</v>
      </c>
      <c r="AP50" s="69">
        <f t="shared" si="138"/>
        <v>0</v>
      </c>
      <c r="AQ50" s="69">
        <f t="shared" si="138"/>
        <v>0</v>
      </c>
      <c r="AR50" s="73" t="str">
        <f t="shared" si="123"/>
        <v>-</v>
      </c>
      <c r="AS50" s="74" t="str">
        <f t="shared" si="48"/>
        <v>-</v>
      </c>
      <c r="AT50" s="253" t="str">
        <f t="shared" si="49"/>
        <v>-</v>
      </c>
      <c r="AU50" s="76" t="str">
        <f t="shared" si="50"/>
        <v>-</v>
      </c>
      <c r="AV50" s="69">
        <f t="shared" si="139"/>
        <v>0</v>
      </c>
      <c r="AW50" s="69">
        <f t="shared" si="139"/>
        <v>0</v>
      </c>
      <c r="AX50" s="69">
        <f t="shared" si="139"/>
        <v>0</v>
      </c>
      <c r="AY50" s="69">
        <f t="shared" si="139"/>
        <v>0</v>
      </c>
      <c r="AZ50" s="69">
        <f t="shared" si="139"/>
        <v>0</v>
      </c>
      <c r="BA50" s="69">
        <f t="shared" si="139"/>
        <v>0</v>
      </c>
      <c r="BB50" s="69">
        <f t="shared" si="139"/>
        <v>0</v>
      </c>
      <c r="BC50" s="69">
        <f t="shared" si="139"/>
        <v>0</v>
      </c>
      <c r="BD50" s="69">
        <f t="shared" si="139"/>
        <v>0</v>
      </c>
      <c r="BE50" s="69">
        <f t="shared" si="139"/>
        <v>0</v>
      </c>
      <c r="BF50" s="69">
        <f t="shared" si="139"/>
        <v>0</v>
      </c>
      <c r="BG50" s="73" t="str">
        <f t="shared" si="124"/>
        <v>-</v>
      </c>
      <c r="BH50" s="74" t="str">
        <f t="shared" si="51"/>
        <v>-</v>
      </c>
      <c r="BI50" s="253" t="str">
        <f t="shared" si="52"/>
        <v>-</v>
      </c>
      <c r="BJ50" s="76" t="str">
        <f t="shared" si="53"/>
        <v>-</v>
      </c>
      <c r="BK50" s="69">
        <f t="shared" si="140"/>
        <v>0</v>
      </c>
      <c r="BL50" s="69">
        <f t="shared" si="140"/>
        <v>0</v>
      </c>
      <c r="BM50" s="69">
        <f t="shared" si="140"/>
        <v>0</v>
      </c>
      <c r="BN50" s="69">
        <f t="shared" si="140"/>
        <v>0</v>
      </c>
      <c r="BO50" s="69">
        <f t="shared" si="140"/>
        <v>0</v>
      </c>
      <c r="BP50" s="69">
        <f t="shared" si="140"/>
        <v>0</v>
      </c>
      <c r="BQ50" s="69">
        <f t="shared" si="140"/>
        <v>0</v>
      </c>
      <c r="BR50" s="69">
        <f t="shared" si="140"/>
        <v>0</v>
      </c>
      <c r="BS50" s="69">
        <f t="shared" si="140"/>
        <v>0</v>
      </c>
      <c r="BT50" s="69">
        <f t="shared" si="140"/>
        <v>0</v>
      </c>
      <c r="BU50" s="69">
        <f t="shared" si="140"/>
        <v>0</v>
      </c>
      <c r="BV50" s="73" t="str">
        <f t="shared" si="125"/>
        <v>-</v>
      </c>
      <c r="BW50" s="74" t="str">
        <f t="shared" si="54"/>
        <v>-</v>
      </c>
      <c r="BX50" s="253" t="str">
        <f t="shared" si="55"/>
        <v>-</v>
      </c>
      <c r="BY50" s="76" t="str">
        <f t="shared" si="56"/>
        <v>-</v>
      </c>
      <c r="BZ50" s="69">
        <f t="shared" si="141"/>
        <v>0</v>
      </c>
      <c r="CA50" s="69">
        <f t="shared" si="141"/>
        <v>0</v>
      </c>
      <c r="CB50" s="69">
        <f t="shared" si="141"/>
        <v>0</v>
      </c>
      <c r="CC50" s="69">
        <f t="shared" si="141"/>
        <v>0</v>
      </c>
      <c r="CD50" s="69">
        <f t="shared" si="141"/>
        <v>0</v>
      </c>
      <c r="CE50" s="69">
        <f t="shared" si="141"/>
        <v>0</v>
      </c>
      <c r="CF50" s="69">
        <f t="shared" si="141"/>
        <v>0</v>
      </c>
      <c r="CG50" s="69">
        <f t="shared" si="141"/>
        <v>0</v>
      </c>
      <c r="CH50" s="69">
        <f t="shared" si="141"/>
        <v>0</v>
      </c>
      <c r="CI50" s="69">
        <f t="shared" si="141"/>
        <v>0</v>
      </c>
      <c r="CJ50" s="69">
        <f t="shared" si="141"/>
        <v>0</v>
      </c>
      <c r="CK50" s="73" t="str">
        <f t="shared" si="126"/>
        <v>-</v>
      </c>
      <c r="CL50" s="74" t="str">
        <f t="shared" si="57"/>
        <v>-</v>
      </c>
      <c r="CM50" s="253" t="str">
        <f t="shared" si="58"/>
        <v>-</v>
      </c>
      <c r="CN50" s="76" t="str">
        <f t="shared" si="59"/>
        <v>-</v>
      </c>
      <c r="CO50" s="69">
        <f t="shared" si="142"/>
        <v>0</v>
      </c>
      <c r="CP50" s="69">
        <f t="shared" si="142"/>
        <v>0</v>
      </c>
      <c r="CQ50" s="69">
        <f t="shared" si="142"/>
        <v>0</v>
      </c>
      <c r="CR50" s="69">
        <f t="shared" si="142"/>
        <v>0</v>
      </c>
      <c r="CS50" s="69">
        <f t="shared" si="142"/>
        <v>0</v>
      </c>
      <c r="CT50" s="69">
        <f t="shared" si="142"/>
        <v>0</v>
      </c>
      <c r="CU50" s="69">
        <f t="shared" si="142"/>
        <v>0</v>
      </c>
      <c r="CV50" s="69">
        <f t="shared" si="142"/>
        <v>0</v>
      </c>
      <c r="CW50" s="69">
        <f t="shared" si="142"/>
        <v>0</v>
      </c>
      <c r="CX50" s="69">
        <f t="shared" si="142"/>
        <v>0</v>
      </c>
      <c r="CY50" s="69">
        <f t="shared" si="142"/>
        <v>0</v>
      </c>
      <c r="CZ50" s="73" t="str">
        <f t="shared" si="127"/>
        <v>-</v>
      </c>
      <c r="DA50" s="74" t="str">
        <f t="shared" si="60"/>
        <v>-</v>
      </c>
      <c r="DB50" s="253" t="str">
        <f t="shared" si="61"/>
        <v>-</v>
      </c>
      <c r="DC50" s="76" t="str">
        <f t="shared" si="62"/>
        <v>-</v>
      </c>
      <c r="DD50" s="69">
        <f t="shared" si="143"/>
        <v>0</v>
      </c>
      <c r="DE50" s="69">
        <f t="shared" si="143"/>
        <v>0</v>
      </c>
      <c r="DF50" s="69">
        <f t="shared" si="143"/>
        <v>0</v>
      </c>
      <c r="DG50" s="69">
        <f t="shared" si="143"/>
        <v>0</v>
      </c>
      <c r="DH50" s="69">
        <f t="shared" si="143"/>
        <v>0</v>
      </c>
      <c r="DI50" s="69">
        <f t="shared" si="143"/>
        <v>0</v>
      </c>
      <c r="DJ50" s="69">
        <f t="shared" si="143"/>
        <v>0</v>
      </c>
      <c r="DK50" s="69">
        <f t="shared" si="143"/>
        <v>0</v>
      </c>
      <c r="DL50" s="69">
        <f t="shared" si="143"/>
        <v>0</v>
      </c>
      <c r="DM50" s="69">
        <f t="shared" si="143"/>
        <v>0</v>
      </c>
      <c r="DN50" s="69">
        <f t="shared" si="143"/>
        <v>0</v>
      </c>
      <c r="DO50" s="73" t="str">
        <f t="shared" si="128"/>
        <v>-</v>
      </c>
      <c r="DP50" s="74" t="str">
        <f t="shared" si="63"/>
        <v>-</v>
      </c>
      <c r="DQ50" s="253" t="str">
        <f t="shared" si="64"/>
        <v>-</v>
      </c>
      <c r="DR50" s="76" t="str">
        <f t="shared" si="65"/>
        <v>-</v>
      </c>
      <c r="DS50" s="69">
        <f t="shared" si="144"/>
        <v>0</v>
      </c>
      <c r="DT50" s="69">
        <f t="shared" si="144"/>
        <v>0</v>
      </c>
      <c r="DU50" s="69">
        <f t="shared" si="144"/>
        <v>0</v>
      </c>
      <c r="DV50" s="69">
        <f t="shared" si="144"/>
        <v>0</v>
      </c>
      <c r="DW50" s="69">
        <f t="shared" si="144"/>
        <v>0</v>
      </c>
      <c r="DX50" s="69">
        <f t="shared" si="144"/>
        <v>0</v>
      </c>
      <c r="DY50" s="69">
        <f t="shared" si="144"/>
        <v>0</v>
      </c>
      <c r="DZ50" s="69">
        <f t="shared" si="144"/>
        <v>0</v>
      </c>
      <c r="EA50" s="69">
        <f t="shared" si="144"/>
        <v>0</v>
      </c>
      <c r="EB50" s="69">
        <f t="shared" si="144"/>
        <v>0</v>
      </c>
      <c r="EC50" s="69">
        <f t="shared" si="144"/>
        <v>0</v>
      </c>
      <c r="ED50" s="73" t="str">
        <f t="shared" si="129"/>
        <v>-</v>
      </c>
      <c r="EE50" s="74" t="str">
        <f t="shared" si="66"/>
        <v>-</v>
      </c>
      <c r="EF50" s="253" t="str">
        <f t="shared" si="67"/>
        <v>-</v>
      </c>
      <c r="EG50" s="76" t="str">
        <f t="shared" si="68"/>
        <v>-</v>
      </c>
      <c r="EH50" s="69">
        <f t="shared" si="145"/>
        <v>0</v>
      </c>
      <c r="EI50" s="69">
        <f t="shared" si="145"/>
        <v>0</v>
      </c>
      <c r="EJ50" s="69">
        <f t="shared" si="145"/>
        <v>0</v>
      </c>
      <c r="EK50" s="69">
        <f t="shared" si="145"/>
        <v>0</v>
      </c>
      <c r="EL50" s="69">
        <f t="shared" si="145"/>
        <v>0</v>
      </c>
      <c r="EM50" s="69">
        <f t="shared" si="145"/>
        <v>0</v>
      </c>
      <c r="EN50" s="69">
        <f t="shared" si="145"/>
        <v>0</v>
      </c>
      <c r="EO50" s="69">
        <f t="shared" si="145"/>
        <v>0</v>
      </c>
      <c r="EP50" s="69">
        <f t="shared" si="145"/>
        <v>0</v>
      </c>
      <c r="EQ50" s="69">
        <f t="shared" si="145"/>
        <v>0</v>
      </c>
      <c r="ER50" s="69">
        <f t="shared" si="145"/>
        <v>0</v>
      </c>
      <c r="ES50" s="73" t="str">
        <f t="shared" si="130"/>
        <v>-</v>
      </c>
      <c r="ET50" s="74" t="str">
        <f t="shared" si="69"/>
        <v>-</v>
      </c>
      <c r="EU50" s="253" t="str">
        <f t="shared" si="70"/>
        <v>-</v>
      </c>
      <c r="EV50" s="76" t="str">
        <f t="shared" si="71"/>
        <v>-</v>
      </c>
      <c r="EW50" s="69">
        <f t="shared" si="146"/>
        <v>0</v>
      </c>
      <c r="EX50" s="69">
        <f t="shared" si="146"/>
        <v>0</v>
      </c>
      <c r="EY50" s="69">
        <f t="shared" si="146"/>
        <v>0</v>
      </c>
      <c r="EZ50" s="69">
        <f t="shared" si="146"/>
        <v>0</v>
      </c>
      <c r="FA50" s="69">
        <f t="shared" si="146"/>
        <v>0</v>
      </c>
      <c r="FB50" s="69">
        <f t="shared" si="146"/>
        <v>0</v>
      </c>
      <c r="FC50" s="69">
        <f t="shared" si="146"/>
        <v>0</v>
      </c>
      <c r="FD50" s="69">
        <f t="shared" si="146"/>
        <v>0</v>
      </c>
      <c r="FE50" s="69">
        <f t="shared" si="146"/>
        <v>0</v>
      </c>
      <c r="FF50" s="69">
        <f t="shared" si="146"/>
        <v>0</v>
      </c>
      <c r="FG50" s="69">
        <f t="shared" si="146"/>
        <v>0</v>
      </c>
      <c r="FH50" s="73" t="str">
        <f t="shared" si="131"/>
        <v>-</v>
      </c>
      <c r="FI50" s="74" t="str">
        <f t="shared" si="72"/>
        <v>-</v>
      </c>
      <c r="FJ50" s="253" t="str">
        <f t="shared" si="73"/>
        <v>-</v>
      </c>
      <c r="FK50" s="76" t="str">
        <f t="shared" si="74"/>
        <v>-</v>
      </c>
      <c r="FL50" s="69">
        <f t="shared" si="147"/>
        <v>0</v>
      </c>
      <c r="FM50" s="69">
        <f t="shared" si="147"/>
        <v>0</v>
      </c>
      <c r="FN50" s="69">
        <f t="shared" si="147"/>
        <v>0</v>
      </c>
      <c r="FO50" s="69">
        <f t="shared" si="147"/>
        <v>0</v>
      </c>
      <c r="FP50" s="69">
        <f t="shared" si="147"/>
        <v>0</v>
      </c>
      <c r="FQ50" s="69">
        <f t="shared" si="147"/>
        <v>0</v>
      </c>
      <c r="FR50" s="69">
        <f t="shared" si="147"/>
        <v>0</v>
      </c>
      <c r="FS50" s="69">
        <f t="shared" si="147"/>
        <v>0</v>
      </c>
      <c r="FT50" s="69">
        <f t="shared" si="147"/>
        <v>0</v>
      </c>
      <c r="FU50" s="69">
        <f t="shared" si="147"/>
        <v>0</v>
      </c>
      <c r="FV50" s="69">
        <f t="shared" si="147"/>
        <v>0</v>
      </c>
      <c r="FW50" s="73" t="str">
        <f t="shared" si="132"/>
        <v>-</v>
      </c>
      <c r="FX50" s="74" t="str">
        <f t="shared" si="75"/>
        <v>-</v>
      </c>
      <c r="FY50" s="253" t="str">
        <f t="shared" si="76"/>
        <v>-</v>
      </c>
      <c r="FZ50" s="76" t="str">
        <f t="shared" si="77"/>
        <v>-</v>
      </c>
      <c r="GA50" s="82">
        <f t="shared" si="135"/>
        <v>0</v>
      </c>
      <c r="GB50" s="82">
        <f t="shared" si="135"/>
        <v>0</v>
      </c>
      <c r="GC50" s="82">
        <f t="shared" si="135"/>
        <v>1</v>
      </c>
      <c r="GD50" s="82">
        <f t="shared" si="135"/>
        <v>1</v>
      </c>
      <c r="GE50" s="82">
        <f t="shared" si="135"/>
        <v>2</v>
      </c>
      <c r="GF50" s="82">
        <f t="shared" si="135"/>
        <v>2</v>
      </c>
      <c r="GG50" s="82">
        <f t="shared" si="135"/>
        <v>1</v>
      </c>
      <c r="GH50" s="82">
        <f t="shared" si="135"/>
        <v>5</v>
      </c>
      <c r="GI50" s="82">
        <f t="shared" si="135"/>
        <v>9</v>
      </c>
      <c r="GJ50" s="82">
        <f t="shared" si="135"/>
        <v>5</v>
      </c>
      <c r="GK50" s="82">
        <f t="shared" si="135"/>
        <v>10</v>
      </c>
      <c r="GL50" s="83">
        <f t="shared" si="133"/>
        <v>22.222222222222225</v>
      </c>
      <c r="GM50" s="74">
        <f t="shared" si="78"/>
        <v>37</v>
      </c>
      <c r="GN50" s="253">
        <f t="shared" si="79"/>
        <v>37.049999999999997</v>
      </c>
      <c r="GO50" s="76">
        <f t="shared" si="80"/>
        <v>37</v>
      </c>
      <c r="GP50" s="77">
        <f t="shared" ca="1" si="81"/>
        <v>36</v>
      </c>
      <c r="GQ50" s="77">
        <f t="shared" ca="1" si="134"/>
        <v>0</v>
      </c>
      <c r="GR50" s="77">
        <f t="shared" ca="1" si="134"/>
        <v>0</v>
      </c>
      <c r="GS50" s="77">
        <f t="shared" ca="1" si="134"/>
        <v>0</v>
      </c>
      <c r="GT50" s="77">
        <f t="shared" ca="1" si="134"/>
        <v>0</v>
      </c>
      <c r="GU50" s="77">
        <f t="shared" ca="1" si="134"/>
        <v>0</v>
      </c>
      <c r="GV50" s="77">
        <f t="shared" ca="1" si="134"/>
        <v>0</v>
      </c>
      <c r="GW50" s="77">
        <f t="shared" ca="1" si="134"/>
        <v>0</v>
      </c>
      <c r="GX50" s="77">
        <f t="shared" ca="1" si="134"/>
        <v>0</v>
      </c>
      <c r="GY50" s="77">
        <f t="shared" ca="1" si="134"/>
        <v>0</v>
      </c>
      <c r="GZ50" s="77">
        <f t="shared" ca="1" si="134"/>
        <v>0</v>
      </c>
      <c r="HA50" s="77">
        <f t="shared" ca="1" si="134"/>
        <v>0</v>
      </c>
      <c r="HB50" s="78">
        <f t="shared" si="82"/>
        <v>36</v>
      </c>
    </row>
    <row r="51" spans="1:210">
      <c r="A51" s="70" t="s">
        <v>50</v>
      </c>
      <c r="B51" s="39" t="str">
        <f>IF(【M】エリア!$E46&lt;&gt;"",【M】エリア!$E46,"")</f>
        <v>道の駅「越前」 エリア</v>
      </c>
      <c r="C51" s="69">
        <f t="shared" si="136"/>
        <v>0</v>
      </c>
      <c r="D51" s="69">
        <f t="shared" si="136"/>
        <v>0</v>
      </c>
      <c r="E51" s="69">
        <f t="shared" si="136"/>
        <v>0</v>
      </c>
      <c r="F51" s="69">
        <f t="shared" si="136"/>
        <v>0</v>
      </c>
      <c r="G51" s="69">
        <f t="shared" si="136"/>
        <v>0</v>
      </c>
      <c r="H51" s="69">
        <f t="shared" si="136"/>
        <v>1</v>
      </c>
      <c r="I51" s="69">
        <f t="shared" si="136"/>
        <v>0</v>
      </c>
      <c r="J51" s="69">
        <f t="shared" si="136"/>
        <v>1</v>
      </c>
      <c r="K51" s="69">
        <f t="shared" si="136"/>
        <v>3</v>
      </c>
      <c r="L51" s="69">
        <f t="shared" si="136"/>
        <v>2</v>
      </c>
      <c r="M51" s="69">
        <f t="shared" si="136"/>
        <v>4</v>
      </c>
      <c r="N51" s="73">
        <f t="shared" si="121"/>
        <v>45.454545454545446</v>
      </c>
      <c r="O51" s="74">
        <f t="shared" si="42"/>
        <v>13</v>
      </c>
      <c r="P51" s="253">
        <f t="shared" si="43"/>
        <v>13.051</v>
      </c>
      <c r="Q51" s="76">
        <f t="shared" si="44"/>
        <v>14</v>
      </c>
      <c r="R51" s="69">
        <f t="shared" si="137"/>
        <v>0</v>
      </c>
      <c r="S51" s="69">
        <f t="shared" si="137"/>
        <v>0</v>
      </c>
      <c r="T51" s="69">
        <f t="shared" si="137"/>
        <v>0</v>
      </c>
      <c r="U51" s="69">
        <f t="shared" si="137"/>
        <v>0</v>
      </c>
      <c r="V51" s="69">
        <f t="shared" si="137"/>
        <v>0</v>
      </c>
      <c r="W51" s="69">
        <f t="shared" si="137"/>
        <v>0</v>
      </c>
      <c r="X51" s="69">
        <f t="shared" si="137"/>
        <v>0</v>
      </c>
      <c r="Y51" s="69">
        <f t="shared" si="137"/>
        <v>0</v>
      </c>
      <c r="Z51" s="69">
        <f t="shared" si="137"/>
        <v>0</v>
      </c>
      <c r="AA51" s="69">
        <f t="shared" si="137"/>
        <v>0</v>
      </c>
      <c r="AB51" s="69">
        <f t="shared" si="137"/>
        <v>0</v>
      </c>
      <c r="AC51" s="73" t="str">
        <f t="shared" si="122"/>
        <v>-</v>
      </c>
      <c r="AD51" s="74" t="str">
        <f t="shared" si="45"/>
        <v>-</v>
      </c>
      <c r="AE51" s="253" t="str">
        <f t="shared" si="46"/>
        <v>-</v>
      </c>
      <c r="AF51" s="76" t="str">
        <f t="shared" si="47"/>
        <v>-</v>
      </c>
      <c r="AG51" s="69">
        <f t="shared" si="138"/>
        <v>0</v>
      </c>
      <c r="AH51" s="69">
        <f t="shared" si="138"/>
        <v>0</v>
      </c>
      <c r="AI51" s="69">
        <f t="shared" si="138"/>
        <v>0</v>
      </c>
      <c r="AJ51" s="69">
        <f t="shared" si="138"/>
        <v>0</v>
      </c>
      <c r="AK51" s="69">
        <f t="shared" si="138"/>
        <v>0</v>
      </c>
      <c r="AL51" s="69">
        <f t="shared" si="138"/>
        <v>0</v>
      </c>
      <c r="AM51" s="69">
        <f t="shared" si="138"/>
        <v>0</v>
      </c>
      <c r="AN51" s="69">
        <f t="shared" si="138"/>
        <v>0</v>
      </c>
      <c r="AO51" s="69">
        <f t="shared" si="138"/>
        <v>0</v>
      </c>
      <c r="AP51" s="69">
        <f t="shared" si="138"/>
        <v>0</v>
      </c>
      <c r="AQ51" s="69">
        <f t="shared" si="138"/>
        <v>0</v>
      </c>
      <c r="AR51" s="73" t="str">
        <f t="shared" si="123"/>
        <v>-</v>
      </c>
      <c r="AS51" s="74" t="str">
        <f t="shared" si="48"/>
        <v>-</v>
      </c>
      <c r="AT51" s="253" t="str">
        <f t="shared" si="49"/>
        <v>-</v>
      </c>
      <c r="AU51" s="76" t="str">
        <f t="shared" si="50"/>
        <v>-</v>
      </c>
      <c r="AV51" s="69">
        <f t="shared" si="139"/>
        <v>0</v>
      </c>
      <c r="AW51" s="69">
        <f t="shared" si="139"/>
        <v>0</v>
      </c>
      <c r="AX51" s="69">
        <f t="shared" si="139"/>
        <v>0</v>
      </c>
      <c r="AY51" s="69">
        <f t="shared" si="139"/>
        <v>0</v>
      </c>
      <c r="AZ51" s="69">
        <f t="shared" si="139"/>
        <v>0</v>
      </c>
      <c r="BA51" s="69">
        <f t="shared" si="139"/>
        <v>0</v>
      </c>
      <c r="BB51" s="69">
        <f t="shared" si="139"/>
        <v>0</v>
      </c>
      <c r="BC51" s="69">
        <f t="shared" si="139"/>
        <v>0</v>
      </c>
      <c r="BD51" s="69">
        <f t="shared" si="139"/>
        <v>0</v>
      </c>
      <c r="BE51" s="69">
        <f t="shared" si="139"/>
        <v>0</v>
      </c>
      <c r="BF51" s="69">
        <f t="shared" si="139"/>
        <v>0</v>
      </c>
      <c r="BG51" s="73" t="str">
        <f t="shared" si="124"/>
        <v>-</v>
      </c>
      <c r="BH51" s="74" t="str">
        <f t="shared" si="51"/>
        <v>-</v>
      </c>
      <c r="BI51" s="253" t="str">
        <f t="shared" si="52"/>
        <v>-</v>
      </c>
      <c r="BJ51" s="76" t="str">
        <f t="shared" si="53"/>
        <v>-</v>
      </c>
      <c r="BK51" s="69">
        <f t="shared" si="140"/>
        <v>0</v>
      </c>
      <c r="BL51" s="69">
        <f t="shared" si="140"/>
        <v>0</v>
      </c>
      <c r="BM51" s="69">
        <f t="shared" si="140"/>
        <v>0</v>
      </c>
      <c r="BN51" s="69">
        <f t="shared" si="140"/>
        <v>0</v>
      </c>
      <c r="BO51" s="69">
        <f t="shared" si="140"/>
        <v>0</v>
      </c>
      <c r="BP51" s="69">
        <f t="shared" si="140"/>
        <v>0</v>
      </c>
      <c r="BQ51" s="69">
        <f t="shared" si="140"/>
        <v>0</v>
      </c>
      <c r="BR51" s="69">
        <f t="shared" si="140"/>
        <v>0</v>
      </c>
      <c r="BS51" s="69">
        <f t="shared" si="140"/>
        <v>0</v>
      </c>
      <c r="BT51" s="69">
        <f t="shared" si="140"/>
        <v>0</v>
      </c>
      <c r="BU51" s="69">
        <f t="shared" si="140"/>
        <v>0</v>
      </c>
      <c r="BV51" s="73" t="str">
        <f t="shared" si="125"/>
        <v>-</v>
      </c>
      <c r="BW51" s="74" t="str">
        <f t="shared" si="54"/>
        <v>-</v>
      </c>
      <c r="BX51" s="253" t="str">
        <f t="shared" si="55"/>
        <v>-</v>
      </c>
      <c r="BY51" s="76" t="str">
        <f t="shared" si="56"/>
        <v>-</v>
      </c>
      <c r="BZ51" s="69">
        <f t="shared" si="141"/>
        <v>0</v>
      </c>
      <c r="CA51" s="69">
        <f t="shared" si="141"/>
        <v>0</v>
      </c>
      <c r="CB51" s="69">
        <f t="shared" si="141"/>
        <v>0</v>
      </c>
      <c r="CC51" s="69">
        <f t="shared" si="141"/>
        <v>0</v>
      </c>
      <c r="CD51" s="69">
        <f t="shared" si="141"/>
        <v>0</v>
      </c>
      <c r="CE51" s="69">
        <f t="shared" si="141"/>
        <v>0</v>
      </c>
      <c r="CF51" s="69">
        <f t="shared" si="141"/>
        <v>0</v>
      </c>
      <c r="CG51" s="69">
        <f t="shared" si="141"/>
        <v>0</v>
      </c>
      <c r="CH51" s="69">
        <f t="shared" si="141"/>
        <v>0</v>
      </c>
      <c r="CI51" s="69">
        <f t="shared" si="141"/>
        <v>0</v>
      </c>
      <c r="CJ51" s="69">
        <f t="shared" si="141"/>
        <v>0</v>
      </c>
      <c r="CK51" s="73" t="str">
        <f t="shared" si="126"/>
        <v>-</v>
      </c>
      <c r="CL51" s="74" t="str">
        <f t="shared" si="57"/>
        <v>-</v>
      </c>
      <c r="CM51" s="253" t="str">
        <f t="shared" si="58"/>
        <v>-</v>
      </c>
      <c r="CN51" s="76" t="str">
        <f t="shared" si="59"/>
        <v>-</v>
      </c>
      <c r="CO51" s="69">
        <f t="shared" si="142"/>
        <v>0</v>
      </c>
      <c r="CP51" s="69">
        <f t="shared" si="142"/>
        <v>0</v>
      </c>
      <c r="CQ51" s="69">
        <f t="shared" si="142"/>
        <v>0</v>
      </c>
      <c r="CR51" s="69">
        <f t="shared" si="142"/>
        <v>0</v>
      </c>
      <c r="CS51" s="69">
        <f t="shared" si="142"/>
        <v>0</v>
      </c>
      <c r="CT51" s="69">
        <f t="shared" si="142"/>
        <v>0</v>
      </c>
      <c r="CU51" s="69">
        <f t="shared" si="142"/>
        <v>0</v>
      </c>
      <c r="CV51" s="69">
        <f t="shared" si="142"/>
        <v>0</v>
      </c>
      <c r="CW51" s="69">
        <f t="shared" si="142"/>
        <v>0</v>
      </c>
      <c r="CX51" s="69">
        <f t="shared" si="142"/>
        <v>0</v>
      </c>
      <c r="CY51" s="69">
        <f t="shared" si="142"/>
        <v>0</v>
      </c>
      <c r="CZ51" s="73" t="str">
        <f t="shared" si="127"/>
        <v>-</v>
      </c>
      <c r="DA51" s="74" t="str">
        <f t="shared" si="60"/>
        <v>-</v>
      </c>
      <c r="DB51" s="253" t="str">
        <f t="shared" si="61"/>
        <v>-</v>
      </c>
      <c r="DC51" s="76" t="str">
        <f t="shared" si="62"/>
        <v>-</v>
      </c>
      <c r="DD51" s="69">
        <f t="shared" si="143"/>
        <v>0</v>
      </c>
      <c r="DE51" s="69">
        <f t="shared" si="143"/>
        <v>0</v>
      </c>
      <c r="DF51" s="69">
        <f t="shared" si="143"/>
        <v>0</v>
      </c>
      <c r="DG51" s="69">
        <f t="shared" si="143"/>
        <v>0</v>
      </c>
      <c r="DH51" s="69">
        <f t="shared" si="143"/>
        <v>0</v>
      </c>
      <c r="DI51" s="69">
        <f t="shared" si="143"/>
        <v>0</v>
      </c>
      <c r="DJ51" s="69">
        <f t="shared" si="143"/>
        <v>0</v>
      </c>
      <c r="DK51" s="69">
        <f t="shared" si="143"/>
        <v>0</v>
      </c>
      <c r="DL51" s="69">
        <f t="shared" si="143"/>
        <v>0</v>
      </c>
      <c r="DM51" s="69">
        <f t="shared" si="143"/>
        <v>0</v>
      </c>
      <c r="DN51" s="69">
        <f t="shared" si="143"/>
        <v>0</v>
      </c>
      <c r="DO51" s="73" t="str">
        <f t="shared" si="128"/>
        <v>-</v>
      </c>
      <c r="DP51" s="74" t="str">
        <f t="shared" si="63"/>
        <v>-</v>
      </c>
      <c r="DQ51" s="253" t="str">
        <f t="shared" si="64"/>
        <v>-</v>
      </c>
      <c r="DR51" s="76" t="str">
        <f t="shared" si="65"/>
        <v>-</v>
      </c>
      <c r="DS51" s="69">
        <f t="shared" si="144"/>
        <v>0</v>
      </c>
      <c r="DT51" s="69">
        <f t="shared" si="144"/>
        <v>0</v>
      </c>
      <c r="DU51" s="69">
        <f t="shared" si="144"/>
        <v>0</v>
      </c>
      <c r="DV51" s="69">
        <f t="shared" si="144"/>
        <v>0</v>
      </c>
      <c r="DW51" s="69">
        <f t="shared" si="144"/>
        <v>0</v>
      </c>
      <c r="DX51" s="69">
        <f t="shared" si="144"/>
        <v>0</v>
      </c>
      <c r="DY51" s="69">
        <f t="shared" si="144"/>
        <v>0</v>
      </c>
      <c r="DZ51" s="69">
        <f t="shared" si="144"/>
        <v>0</v>
      </c>
      <c r="EA51" s="69">
        <f t="shared" si="144"/>
        <v>0</v>
      </c>
      <c r="EB51" s="69">
        <f t="shared" si="144"/>
        <v>0</v>
      </c>
      <c r="EC51" s="69">
        <f t="shared" si="144"/>
        <v>0</v>
      </c>
      <c r="ED51" s="73" t="str">
        <f t="shared" si="129"/>
        <v>-</v>
      </c>
      <c r="EE51" s="74" t="str">
        <f t="shared" si="66"/>
        <v>-</v>
      </c>
      <c r="EF51" s="253" t="str">
        <f t="shared" si="67"/>
        <v>-</v>
      </c>
      <c r="EG51" s="76" t="str">
        <f t="shared" si="68"/>
        <v>-</v>
      </c>
      <c r="EH51" s="69">
        <f t="shared" si="145"/>
        <v>0</v>
      </c>
      <c r="EI51" s="69">
        <f t="shared" si="145"/>
        <v>0</v>
      </c>
      <c r="EJ51" s="69">
        <f t="shared" si="145"/>
        <v>0</v>
      </c>
      <c r="EK51" s="69">
        <f t="shared" si="145"/>
        <v>0</v>
      </c>
      <c r="EL51" s="69">
        <f t="shared" si="145"/>
        <v>0</v>
      </c>
      <c r="EM51" s="69">
        <f t="shared" si="145"/>
        <v>0</v>
      </c>
      <c r="EN51" s="69">
        <f t="shared" si="145"/>
        <v>0</v>
      </c>
      <c r="EO51" s="69">
        <f t="shared" si="145"/>
        <v>0</v>
      </c>
      <c r="EP51" s="69">
        <f t="shared" si="145"/>
        <v>0</v>
      </c>
      <c r="EQ51" s="69">
        <f t="shared" si="145"/>
        <v>0</v>
      </c>
      <c r="ER51" s="69">
        <f t="shared" si="145"/>
        <v>0</v>
      </c>
      <c r="ES51" s="73" t="str">
        <f t="shared" si="130"/>
        <v>-</v>
      </c>
      <c r="ET51" s="74" t="str">
        <f t="shared" si="69"/>
        <v>-</v>
      </c>
      <c r="EU51" s="253" t="str">
        <f t="shared" si="70"/>
        <v>-</v>
      </c>
      <c r="EV51" s="76" t="str">
        <f t="shared" si="71"/>
        <v>-</v>
      </c>
      <c r="EW51" s="69">
        <f t="shared" si="146"/>
        <v>0</v>
      </c>
      <c r="EX51" s="69">
        <f t="shared" si="146"/>
        <v>0</v>
      </c>
      <c r="EY51" s="69">
        <f t="shared" si="146"/>
        <v>0</v>
      </c>
      <c r="EZ51" s="69">
        <f t="shared" si="146"/>
        <v>0</v>
      </c>
      <c r="FA51" s="69">
        <f t="shared" si="146"/>
        <v>0</v>
      </c>
      <c r="FB51" s="69">
        <f t="shared" si="146"/>
        <v>0</v>
      </c>
      <c r="FC51" s="69">
        <f t="shared" si="146"/>
        <v>0</v>
      </c>
      <c r="FD51" s="69">
        <f t="shared" si="146"/>
        <v>0</v>
      </c>
      <c r="FE51" s="69">
        <f t="shared" si="146"/>
        <v>0</v>
      </c>
      <c r="FF51" s="69">
        <f t="shared" si="146"/>
        <v>0</v>
      </c>
      <c r="FG51" s="69">
        <f t="shared" si="146"/>
        <v>0</v>
      </c>
      <c r="FH51" s="73" t="str">
        <f t="shared" si="131"/>
        <v>-</v>
      </c>
      <c r="FI51" s="74" t="str">
        <f t="shared" si="72"/>
        <v>-</v>
      </c>
      <c r="FJ51" s="253" t="str">
        <f t="shared" si="73"/>
        <v>-</v>
      </c>
      <c r="FK51" s="76" t="str">
        <f t="shared" si="74"/>
        <v>-</v>
      </c>
      <c r="FL51" s="69">
        <f t="shared" si="147"/>
        <v>0</v>
      </c>
      <c r="FM51" s="69">
        <f t="shared" si="147"/>
        <v>0</v>
      </c>
      <c r="FN51" s="69">
        <f t="shared" si="147"/>
        <v>0</v>
      </c>
      <c r="FO51" s="69">
        <f t="shared" si="147"/>
        <v>0</v>
      </c>
      <c r="FP51" s="69">
        <f t="shared" si="147"/>
        <v>0</v>
      </c>
      <c r="FQ51" s="69">
        <f t="shared" si="147"/>
        <v>0</v>
      </c>
      <c r="FR51" s="69">
        <f t="shared" si="147"/>
        <v>0</v>
      </c>
      <c r="FS51" s="69">
        <f t="shared" si="147"/>
        <v>0</v>
      </c>
      <c r="FT51" s="69">
        <f t="shared" si="147"/>
        <v>0</v>
      </c>
      <c r="FU51" s="69">
        <f t="shared" si="147"/>
        <v>0</v>
      </c>
      <c r="FV51" s="69">
        <f t="shared" si="147"/>
        <v>0</v>
      </c>
      <c r="FW51" s="73" t="str">
        <f t="shared" si="132"/>
        <v>-</v>
      </c>
      <c r="FX51" s="74" t="str">
        <f t="shared" si="75"/>
        <v>-</v>
      </c>
      <c r="FY51" s="253" t="str">
        <f t="shared" si="76"/>
        <v>-</v>
      </c>
      <c r="FZ51" s="76" t="str">
        <f t="shared" si="77"/>
        <v>-</v>
      </c>
      <c r="GA51" s="82">
        <f t="shared" si="135"/>
        <v>0</v>
      </c>
      <c r="GB51" s="82">
        <f t="shared" si="135"/>
        <v>0</v>
      </c>
      <c r="GC51" s="82">
        <f t="shared" si="135"/>
        <v>0</v>
      </c>
      <c r="GD51" s="82">
        <f t="shared" si="135"/>
        <v>0</v>
      </c>
      <c r="GE51" s="82">
        <f t="shared" si="135"/>
        <v>0</v>
      </c>
      <c r="GF51" s="82">
        <f t="shared" si="135"/>
        <v>1</v>
      </c>
      <c r="GG51" s="82">
        <f t="shared" si="135"/>
        <v>0</v>
      </c>
      <c r="GH51" s="82">
        <f t="shared" si="135"/>
        <v>1</v>
      </c>
      <c r="GI51" s="82">
        <f t="shared" si="135"/>
        <v>3</v>
      </c>
      <c r="GJ51" s="82">
        <f t="shared" si="135"/>
        <v>2</v>
      </c>
      <c r="GK51" s="82">
        <f t="shared" si="135"/>
        <v>4</v>
      </c>
      <c r="GL51" s="83">
        <f t="shared" si="133"/>
        <v>45.454545454545446</v>
      </c>
      <c r="GM51" s="74">
        <f t="shared" si="78"/>
        <v>13</v>
      </c>
      <c r="GN51" s="253">
        <f t="shared" si="79"/>
        <v>13.051</v>
      </c>
      <c r="GO51" s="76">
        <f t="shared" si="80"/>
        <v>14</v>
      </c>
      <c r="GP51" s="77">
        <f t="shared" ca="1" si="81"/>
        <v>11</v>
      </c>
      <c r="GQ51" s="77">
        <f t="shared" ca="1" si="134"/>
        <v>0</v>
      </c>
      <c r="GR51" s="77">
        <f t="shared" ca="1" si="134"/>
        <v>0</v>
      </c>
      <c r="GS51" s="77">
        <f t="shared" ca="1" si="134"/>
        <v>0</v>
      </c>
      <c r="GT51" s="77">
        <f t="shared" ca="1" si="134"/>
        <v>0</v>
      </c>
      <c r="GU51" s="77">
        <f t="shared" ca="1" si="134"/>
        <v>0</v>
      </c>
      <c r="GV51" s="77">
        <f t="shared" ca="1" si="134"/>
        <v>0</v>
      </c>
      <c r="GW51" s="77">
        <f t="shared" ca="1" si="134"/>
        <v>0</v>
      </c>
      <c r="GX51" s="77">
        <f t="shared" ca="1" si="134"/>
        <v>0</v>
      </c>
      <c r="GY51" s="77">
        <f t="shared" ca="1" si="134"/>
        <v>0</v>
      </c>
      <c r="GZ51" s="77">
        <f t="shared" ca="1" si="134"/>
        <v>0</v>
      </c>
      <c r="HA51" s="77">
        <f t="shared" ca="1" si="134"/>
        <v>0</v>
      </c>
      <c r="HB51" s="78">
        <f t="shared" si="82"/>
        <v>11</v>
      </c>
    </row>
    <row r="52" spans="1:210">
      <c r="A52" s="70" t="s">
        <v>50</v>
      </c>
      <c r="B52" s="39" t="str">
        <f>IF(【M】エリア!$E47&lt;&gt;"",【M】エリア!$E47,"")</f>
        <v>道の駅「パークイン丹生ヶ丘」 エリア</v>
      </c>
      <c r="C52" s="69">
        <f t="shared" si="136"/>
        <v>0</v>
      </c>
      <c r="D52" s="69">
        <f t="shared" si="136"/>
        <v>0</v>
      </c>
      <c r="E52" s="69">
        <f t="shared" si="136"/>
        <v>0</v>
      </c>
      <c r="F52" s="69">
        <f t="shared" si="136"/>
        <v>0</v>
      </c>
      <c r="G52" s="69">
        <f t="shared" si="136"/>
        <v>2</v>
      </c>
      <c r="H52" s="69">
        <f t="shared" si="136"/>
        <v>3</v>
      </c>
      <c r="I52" s="69">
        <f t="shared" si="136"/>
        <v>1</v>
      </c>
      <c r="J52" s="69">
        <f t="shared" si="136"/>
        <v>0</v>
      </c>
      <c r="K52" s="69">
        <f t="shared" si="136"/>
        <v>2</v>
      </c>
      <c r="L52" s="69">
        <f t="shared" si="136"/>
        <v>0</v>
      </c>
      <c r="M52" s="69">
        <f t="shared" si="136"/>
        <v>2</v>
      </c>
      <c r="N52" s="73">
        <f t="shared" si="121"/>
        <v>-40</v>
      </c>
      <c r="O52" s="74">
        <f t="shared" si="42"/>
        <v>76</v>
      </c>
      <c r="P52" s="253">
        <f t="shared" si="43"/>
        <v>76.052000000000007</v>
      </c>
      <c r="Q52" s="76">
        <f t="shared" si="44"/>
        <v>76</v>
      </c>
      <c r="R52" s="69">
        <f t="shared" si="137"/>
        <v>0</v>
      </c>
      <c r="S52" s="69">
        <f t="shared" si="137"/>
        <v>0</v>
      </c>
      <c r="T52" s="69">
        <f t="shared" si="137"/>
        <v>0</v>
      </c>
      <c r="U52" s="69">
        <f t="shared" si="137"/>
        <v>0</v>
      </c>
      <c r="V52" s="69">
        <f t="shared" si="137"/>
        <v>0</v>
      </c>
      <c r="W52" s="69">
        <f t="shared" si="137"/>
        <v>0</v>
      </c>
      <c r="X52" s="69">
        <f t="shared" si="137"/>
        <v>0</v>
      </c>
      <c r="Y52" s="69">
        <f t="shared" si="137"/>
        <v>0</v>
      </c>
      <c r="Z52" s="69">
        <f t="shared" si="137"/>
        <v>0</v>
      </c>
      <c r="AA52" s="69">
        <f t="shared" si="137"/>
        <v>0</v>
      </c>
      <c r="AB52" s="69">
        <f t="shared" si="137"/>
        <v>0</v>
      </c>
      <c r="AC52" s="73" t="str">
        <f t="shared" si="122"/>
        <v>-</v>
      </c>
      <c r="AD52" s="74" t="str">
        <f t="shared" si="45"/>
        <v>-</v>
      </c>
      <c r="AE52" s="253" t="str">
        <f t="shared" si="46"/>
        <v>-</v>
      </c>
      <c r="AF52" s="76" t="str">
        <f t="shared" si="47"/>
        <v>-</v>
      </c>
      <c r="AG52" s="69">
        <f t="shared" si="138"/>
        <v>0</v>
      </c>
      <c r="AH52" s="69">
        <f t="shared" si="138"/>
        <v>0</v>
      </c>
      <c r="AI52" s="69">
        <f t="shared" si="138"/>
        <v>0</v>
      </c>
      <c r="AJ52" s="69">
        <f t="shared" si="138"/>
        <v>0</v>
      </c>
      <c r="AK52" s="69">
        <f t="shared" si="138"/>
        <v>0</v>
      </c>
      <c r="AL52" s="69">
        <f t="shared" si="138"/>
        <v>0</v>
      </c>
      <c r="AM52" s="69">
        <f t="shared" si="138"/>
        <v>0</v>
      </c>
      <c r="AN52" s="69">
        <f t="shared" si="138"/>
        <v>0</v>
      </c>
      <c r="AO52" s="69">
        <f t="shared" si="138"/>
        <v>0</v>
      </c>
      <c r="AP52" s="69">
        <f t="shared" si="138"/>
        <v>0</v>
      </c>
      <c r="AQ52" s="69">
        <f t="shared" si="138"/>
        <v>0</v>
      </c>
      <c r="AR52" s="73" t="str">
        <f t="shared" si="123"/>
        <v>-</v>
      </c>
      <c r="AS52" s="74" t="str">
        <f t="shared" si="48"/>
        <v>-</v>
      </c>
      <c r="AT52" s="253" t="str">
        <f t="shared" si="49"/>
        <v>-</v>
      </c>
      <c r="AU52" s="76" t="str">
        <f t="shared" si="50"/>
        <v>-</v>
      </c>
      <c r="AV52" s="69">
        <f t="shared" si="139"/>
        <v>0</v>
      </c>
      <c r="AW52" s="69">
        <f t="shared" si="139"/>
        <v>0</v>
      </c>
      <c r="AX52" s="69">
        <f t="shared" si="139"/>
        <v>0</v>
      </c>
      <c r="AY52" s="69">
        <f t="shared" si="139"/>
        <v>0</v>
      </c>
      <c r="AZ52" s="69">
        <f t="shared" si="139"/>
        <v>0</v>
      </c>
      <c r="BA52" s="69">
        <f t="shared" si="139"/>
        <v>0</v>
      </c>
      <c r="BB52" s="69">
        <f t="shared" si="139"/>
        <v>0</v>
      </c>
      <c r="BC52" s="69">
        <f t="shared" si="139"/>
        <v>0</v>
      </c>
      <c r="BD52" s="69">
        <f t="shared" si="139"/>
        <v>0</v>
      </c>
      <c r="BE52" s="69">
        <f t="shared" si="139"/>
        <v>0</v>
      </c>
      <c r="BF52" s="69">
        <f t="shared" si="139"/>
        <v>0</v>
      </c>
      <c r="BG52" s="73" t="str">
        <f t="shared" si="124"/>
        <v>-</v>
      </c>
      <c r="BH52" s="74" t="str">
        <f t="shared" si="51"/>
        <v>-</v>
      </c>
      <c r="BI52" s="253" t="str">
        <f t="shared" si="52"/>
        <v>-</v>
      </c>
      <c r="BJ52" s="76" t="str">
        <f t="shared" si="53"/>
        <v>-</v>
      </c>
      <c r="BK52" s="69">
        <f t="shared" si="140"/>
        <v>0</v>
      </c>
      <c r="BL52" s="69">
        <f t="shared" si="140"/>
        <v>0</v>
      </c>
      <c r="BM52" s="69">
        <f t="shared" si="140"/>
        <v>0</v>
      </c>
      <c r="BN52" s="69">
        <f t="shared" si="140"/>
        <v>0</v>
      </c>
      <c r="BO52" s="69">
        <f t="shared" si="140"/>
        <v>0</v>
      </c>
      <c r="BP52" s="69">
        <f t="shared" si="140"/>
        <v>0</v>
      </c>
      <c r="BQ52" s="69">
        <f t="shared" si="140"/>
        <v>0</v>
      </c>
      <c r="BR52" s="69">
        <f t="shared" si="140"/>
        <v>0</v>
      </c>
      <c r="BS52" s="69">
        <f t="shared" si="140"/>
        <v>0</v>
      </c>
      <c r="BT52" s="69">
        <f t="shared" si="140"/>
        <v>0</v>
      </c>
      <c r="BU52" s="69">
        <f t="shared" si="140"/>
        <v>0</v>
      </c>
      <c r="BV52" s="73" t="str">
        <f t="shared" si="125"/>
        <v>-</v>
      </c>
      <c r="BW52" s="74" t="str">
        <f t="shared" si="54"/>
        <v>-</v>
      </c>
      <c r="BX52" s="253" t="str">
        <f t="shared" si="55"/>
        <v>-</v>
      </c>
      <c r="BY52" s="76" t="str">
        <f t="shared" si="56"/>
        <v>-</v>
      </c>
      <c r="BZ52" s="69">
        <f t="shared" si="141"/>
        <v>0</v>
      </c>
      <c r="CA52" s="69">
        <f t="shared" si="141"/>
        <v>0</v>
      </c>
      <c r="CB52" s="69">
        <f t="shared" si="141"/>
        <v>0</v>
      </c>
      <c r="CC52" s="69">
        <f t="shared" si="141"/>
        <v>0</v>
      </c>
      <c r="CD52" s="69">
        <f t="shared" si="141"/>
        <v>0</v>
      </c>
      <c r="CE52" s="69">
        <f t="shared" si="141"/>
        <v>0</v>
      </c>
      <c r="CF52" s="69">
        <f t="shared" si="141"/>
        <v>0</v>
      </c>
      <c r="CG52" s="69">
        <f t="shared" si="141"/>
        <v>0</v>
      </c>
      <c r="CH52" s="69">
        <f t="shared" si="141"/>
        <v>0</v>
      </c>
      <c r="CI52" s="69">
        <f t="shared" si="141"/>
        <v>0</v>
      </c>
      <c r="CJ52" s="69">
        <f t="shared" si="141"/>
        <v>0</v>
      </c>
      <c r="CK52" s="73" t="str">
        <f t="shared" si="126"/>
        <v>-</v>
      </c>
      <c r="CL52" s="74" t="str">
        <f t="shared" si="57"/>
        <v>-</v>
      </c>
      <c r="CM52" s="253" t="str">
        <f t="shared" si="58"/>
        <v>-</v>
      </c>
      <c r="CN52" s="76" t="str">
        <f t="shared" si="59"/>
        <v>-</v>
      </c>
      <c r="CO52" s="69">
        <f t="shared" si="142"/>
        <v>0</v>
      </c>
      <c r="CP52" s="69">
        <f t="shared" si="142"/>
        <v>0</v>
      </c>
      <c r="CQ52" s="69">
        <f t="shared" si="142"/>
        <v>0</v>
      </c>
      <c r="CR52" s="69">
        <f t="shared" si="142"/>
        <v>0</v>
      </c>
      <c r="CS52" s="69">
        <f t="shared" si="142"/>
        <v>0</v>
      </c>
      <c r="CT52" s="69">
        <f t="shared" si="142"/>
        <v>0</v>
      </c>
      <c r="CU52" s="69">
        <f t="shared" si="142"/>
        <v>0</v>
      </c>
      <c r="CV52" s="69">
        <f t="shared" si="142"/>
        <v>0</v>
      </c>
      <c r="CW52" s="69">
        <f t="shared" si="142"/>
        <v>0</v>
      </c>
      <c r="CX52" s="69">
        <f t="shared" si="142"/>
        <v>0</v>
      </c>
      <c r="CY52" s="69">
        <f t="shared" si="142"/>
        <v>0</v>
      </c>
      <c r="CZ52" s="73" t="str">
        <f t="shared" si="127"/>
        <v>-</v>
      </c>
      <c r="DA52" s="74" t="str">
        <f t="shared" si="60"/>
        <v>-</v>
      </c>
      <c r="DB52" s="253" t="str">
        <f t="shared" si="61"/>
        <v>-</v>
      </c>
      <c r="DC52" s="76" t="str">
        <f t="shared" si="62"/>
        <v>-</v>
      </c>
      <c r="DD52" s="69">
        <f t="shared" si="143"/>
        <v>0</v>
      </c>
      <c r="DE52" s="69">
        <f t="shared" si="143"/>
        <v>0</v>
      </c>
      <c r="DF52" s="69">
        <f t="shared" si="143"/>
        <v>0</v>
      </c>
      <c r="DG52" s="69">
        <f t="shared" si="143"/>
        <v>0</v>
      </c>
      <c r="DH52" s="69">
        <f t="shared" si="143"/>
        <v>0</v>
      </c>
      <c r="DI52" s="69">
        <f t="shared" si="143"/>
        <v>0</v>
      </c>
      <c r="DJ52" s="69">
        <f t="shared" si="143"/>
        <v>0</v>
      </c>
      <c r="DK52" s="69">
        <f t="shared" si="143"/>
        <v>0</v>
      </c>
      <c r="DL52" s="69">
        <f t="shared" si="143"/>
        <v>0</v>
      </c>
      <c r="DM52" s="69">
        <f t="shared" si="143"/>
        <v>0</v>
      </c>
      <c r="DN52" s="69">
        <f t="shared" si="143"/>
        <v>0</v>
      </c>
      <c r="DO52" s="73" t="str">
        <f t="shared" si="128"/>
        <v>-</v>
      </c>
      <c r="DP52" s="74" t="str">
        <f t="shared" si="63"/>
        <v>-</v>
      </c>
      <c r="DQ52" s="253" t="str">
        <f t="shared" si="64"/>
        <v>-</v>
      </c>
      <c r="DR52" s="76" t="str">
        <f t="shared" si="65"/>
        <v>-</v>
      </c>
      <c r="DS52" s="69">
        <f t="shared" si="144"/>
        <v>0</v>
      </c>
      <c r="DT52" s="69">
        <f t="shared" si="144"/>
        <v>0</v>
      </c>
      <c r="DU52" s="69">
        <f t="shared" si="144"/>
        <v>0</v>
      </c>
      <c r="DV52" s="69">
        <f t="shared" si="144"/>
        <v>0</v>
      </c>
      <c r="DW52" s="69">
        <f t="shared" si="144"/>
        <v>0</v>
      </c>
      <c r="DX52" s="69">
        <f t="shared" si="144"/>
        <v>0</v>
      </c>
      <c r="DY52" s="69">
        <f t="shared" si="144"/>
        <v>0</v>
      </c>
      <c r="DZ52" s="69">
        <f t="shared" si="144"/>
        <v>0</v>
      </c>
      <c r="EA52" s="69">
        <f t="shared" si="144"/>
        <v>0</v>
      </c>
      <c r="EB52" s="69">
        <f t="shared" si="144"/>
        <v>0</v>
      </c>
      <c r="EC52" s="69">
        <f t="shared" si="144"/>
        <v>0</v>
      </c>
      <c r="ED52" s="73" t="str">
        <f t="shared" si="129"/>
        <v>-</v>
      </c>
      <c r="EE52" s="74" t="str">
        <f t="shared" si="66"/>
        <v>-</v>
      </c>
      <c r="EF52" s="253" t="str">
        <f t="shared" si="67"/>
        <v>-</v>
      </c>
      <c r="EG52" s="76" t="str">
        <f t="shared" si="68"/>
        <v>-</v>
      </c>
      <c r="EH52" s="69">
        <f t="shared" si="145"/>
        <v>0</v>
      </c>
      <c r="EI52" s="69">
        <f t="shared" si="145"/>
        <v>0</v>
      </c>
      <c r="EJ52" s="69">
        <f t="shared" si="145"/>
        <v>0</v>
      </c>
      <c r="EK52" s="69">
        <f t="shared" si="145"/>
        <v>0</v>
      </c>
      <c r="EL52" s="69">
        <f t="shared" si="145"/>
        <v>0</v>
      </c>
      <c r="EM52" s="69">
        <f t="shared" si="145"/>
        <v>0</v>
      </c>
      <c r="EN52" s="69">
        <f t="shared" si="145"/>
        <v>0</v>
      </c>
      <c r="EO52" s="69">
        <f t="shared" si="145"/>
        <v>0</v>
      </c>
      <c r="EP52" s="69">
        <f t="shared" si="145"/>
        <v>0</v>
      </c>
      <c r="EQ52" s="69">
        <f t="shared" si="145"/>
        <v>0</v>
      </c>
      <c r="ER52" s="69">
        <f t="shared" si="145"/>
        <v>0</v>
      </c>
      <c r="ES52" s="73" t="str">
        <f t="shared" si="130"/>
        <v>-</v>
      </c>
      <c r="ET52" s="74" t="str">
        <f t="shared" si="69"/>
        <v>-</v>
      </c>
      <c r="EU52" s="253" t="str">
        <f t="shared" si="70"/>
        <v>-</v>
      </c>
      <c r="EV52" s="76" t="str">
        <f t="shared" si="71"/>
        <v>-</v>
      </c>
      <c r="EW52" s="69">
        <f t="shared" si="146"/>
        <v>0</v>
      </c>
      <c r="EX52" s="69">
        <f t="shared" si="146"/>
        <v>0</v>
      </c>
      <c r="EY52" s="69">
        <f t="shared" si="146"/>
        <v>0</v>
      </c>
      <c r="EZ52" s="69">
        <f t="shared" si="146"/>
        <v>0</v>
      </c>
      <c r="FA52" s="69">
        <f t="shared" si="146"/>
        <v>0</v>
      </c>
      <c r="FB52" s="69">
        <f t="shared" si="146"/>
        <v>0</v>
      </c>
      <c r="FC52" s="69">
        <f t="shared" si="146"/>
        <v>0</v>
      </c>
      <c r="FD52" s="69">
        <f t="shared" si="146"/>
        <v>0</v>
      </c>
      <c r="FE52" s="69">
        <f t="shared" si="146"/>
        <v>0</v>
      </c>
      <c r="FF52" s="69">
        <f t="shared" si="146"/>
        <v>0</v>
      </c>
      <c r="FG52" s="69">
        <f t="shared" si="146"/>
        <v>0</v>
      </c>
      <c r="FH52" s="73" t="str">
        <f t="shared" si="131"/>
        <v>-</v>
      </c>
      <c r="FI52" s="74" t="str">
        <f t="shared" si="72"/>
        <v>-</v>
      </c>
      <c r="FJ52" s="253" t="str">
        <f t="shared" si="73"/>
        <v>-</v>
      </c>
      <c r="FK52" s="76" t="str">
        <f t="shared" si="74"/>
        <v>-</v>
      </c>
      <c r="FL52" s="69">
        <f t="shared" si="147"/>
        <v>0</v>
      </c>
      <c r="FM52" s="69">
        <f t="shared" si="147"/>
        <v>0</v>
      </c>
      <c r="FN52" s="69">
        <f t="shared" si="147"/>
        <v>0</v>
      </c>
      <c r="FO52" s="69">
        <f t="shared" si="147"/>
        <v>0</v>
      </c>
      <c r="FP52" s="69">
        <f t="shared" si="147"/>
        <v>0</v>
      </c>
      <c r="FQ52" s="69">
        <f t="shared" si="147"/>
        <v>0</v>
      </c>
      <c r="FR52" s="69">
        <f t="shared" si="147"/>
        <v>0</v>
      </c>
      <c r="FS52" s="69">
        <f t="shared" si="147"/>
        <v>0</v>
      </c>
      <c r="FT52" s="69">
        <f t="shared" si="147"/>
        <v>0</v>
      </c>
      <c r="FU52" s="69">
        <f t="shared" si="147"/>
        <v>0</v>
      </c>
      <c r="FV52" s="69">
        <f t="shared" si="147"/>
        <v>0</v>
      </c>
      <c r="FW52" s="73" t="str">
        <f t="shared" si="132"/>
        <v>-</v>
      </c>
      <c r="FX52" s="74" t="str">
        <f t="shared" si="75"/>
        <v>-</v>
      </c>
      <c r="FY52" s="253" t="str">
        <f t="shared" si="76"/>
        <v>-</v>
      </c>
      <c r="FZ52" s="76" t="str">
        <f t="shared" si="77"/>
        <v>-</v>
      </c>
      <c r="GA52" s="82">
        <f t="shared" si="135"/>
        <v>0</v>
      </c>
      <c r="GB52" s="82">
        <f t="shared" si="135"/>
        <v>0</v>
      </c>
      <c r="GC52" s="82">
        <f t="shared" si="135"/>
        <v>0</v>
      </c>
      <c r="GD52" s="82">
        <f t="shared" si="135"/>
        <v>0</v>
      </c>
      <c r="GE52" s="82">
        <f t="shared" si="135"/>
        <v>2</v>
      </c>
      <c r="GF52" s="82">
        <f t="shared" si="135"/>
        <v>3</v>
      </c>
      <c r="GG52" s="82">
        <f t="shared" si="135"/>
        <v>1</v>
      </c>
      <c r="GH52" s="82">
        <f t="shared" si="135"/>
        <v>0</v>
      </c>
      <c r="GI52" s="82">
        <f t="shared" si="135"/>
        <v>2</v>
      </c>
      <c r="GJ52" s="82">
        <f t="shared" si="135"/>
        <v>0</v>
      </c>
      <c r="GK52" s="82">
        <f t="shared" si="135"/>
        <v>2</v>
      </c>
      <c r="GL52" s="83">
        <f t="shared" si="133"/>
        <v>-40</v>
      </c>
      <c r="GM52" s="74">
        <f t="shared" si="78"/>
        <v>76</v>
      </c>
      <c r="GN52" s="253">
        <f t="shared" si="79"/>
        <v>76.052000000000007</v>
      </c>
      <c r="GO52" s="76">
        <f t="shared" si="80"/>
        <v>76</v>
      </c>
      <c r="GP52" s="77">
        <f t="shared" ca="1" si="81"/>
        <v>10</v>
      </c>
      <c r="GQ52" s="77">
        <f t="shared" ca="1" si="134"/>
        <v>0</v>
      </c>
      <c r="GR52" s="77">
        <f t="shared" ca="1" si="134"/>
        <v>0</v>
      </c>
      <c r="GS52" s="77">
        <f t="shared" ca="1" si="134"/>
        <v>0</v>
      </c>
      <c r="GT52" s="77">
        <f t="shared" ca="1" si="134"/>
        <v>0</v>
      </c>
      <c r="GU52" s="77">
        <f t="shared" ca="1" si="134"/>
        <v>0</v>
      </c>
      <c r="GV52" s="77">
        <f t="shared" ca="1" si="134"/>
        <v>0</v>
      </c>
      <c r="GW52" s="77">
        <f t="shared" ca="1" si="134"/>
        <v>0</v>
      </c>
      <c r="GX52" s="77">
        <f t="shared" ca="1" si="134"/>
        <v>0</v>
      </c>
      <c r="GY52" s="77">
        <f t="shared" ca="1" si="134"/>
        <v>0</v>
      </c>
      <c r="GZ52" s="77">
        <f t="shared" ca="1" si="134"/>
        <v>0</v>
      </c>
      <c r="HA52" s="77">
        <f t="shared" ca="1" si="134"/>
        <v>0</v>
      </c>
      <c r="HB52" s="78">
        <f t="shared" si="82"/>
        <v>10</v>
      </c>
    </row>
    <row r="53" spans="1:210">
      <c r="A53" s="70" t="s">
        <v>50</v>
      </c>
      <c r="B53" s="39" t="str">
        <f>IF(【M】エリア!$E48&lt;&gt;"",【M】エリア!$E48,"")</f>
        <v>劔神社 エリア</v>
      </c>
      <c r="C53" s="69">
        <f t="shared" si="136"/>
        <v>0</v>
      </c>
      <c r="D53" s="69">
        <f t="shared" si="136"/>
        <v>0</v>
      </c>
      <c r="E53" s="69">
        <f t="shared" si="136"/>
        <v>1</v>
      </c>
      <c r="F53" s="69">
        <f t="shared" si="136"/>
        <v>0</v>
      </c>
      <c r="G53" s="69">
        <f t="shared" si="136"/>
        <v>0</v>
      </c>
      <c r="H53" s="69">
        <f t="shared" si="136"/>
        <v>1</v>
      </c>
      <c r="I53" s="69">
        <f t="shared" si="136"/>
        <v>0</v>
      </c>
      <c r="J53" s="69">
        <f t="shared" si="136"/>
        <v>0</v>
      </c>
      <c r="K53" s="69">
        <f t="shared" si="136"/>
        <v>1</v>
      </c>
      <c r="L53" s="69">
        <f t="shared" si="136"/>
        <v>0</v>
      </c>
      <c r="M53" s="69">
        <f t="shared" si="136"/>
        <v>0</v>
      </c>
      <c r="N53" s="73">
        <f t="shared" si="121"/>
        <v>-66.666666666666657</v>
      </c>
      <c r="O53" s="74">
        <f t="shared" si="42"/>
        <v>78</v>
      </c>
      <c r="P53" s="253">
        <f t="shared" si="43"/>
        <v>78.052999999999997</v>
      </c>
      <c r="Q53" s="76">
        <f t="shared" si="44"/>
        <v>78</v>
      </c>
      <c r="R53" s="69">
        <f t="shared" si="137"/>
        <v>0</v>
      </c>
      <c r="S53" s="69">
        <f t="shared" si="137"/>
        <v>0</v>
      </c>
      <c r="T53" s="69">
        <f t="shared" si="137"/>
        <v>0</v>
      </c>
      <c r="U53" s="69">
        <f t="shared" si="137"/>
        <v>0</v>
      </c>
      <c r="V53" s="69">
        <f t="shared" si="137"/>
        <v>0</v>
      </c>
      <c r="W53" s="69">
        <f t="shared" si="137"/>
        <v>0</v>
      </c>
      <c r="X53" s="69">
        <f t="shared" si="137"/>
        <v>0</v>
      </c>
      <c r="Y53" s="69">
        <f t="shared" si="137"/>
        <v>0</v>
      </c>
      <c r="Z53" s="69">
        <f t="shared" si="137"/>
        <v>0</v>
      </c>
      <c r="AA53" s="69">
        <f t="shared" si="137"/>
        <v>0</v>
      </c>
      <c r="AB53" s="69">
        <f t="shared" si="137"/>
        <v>0</v>
      </c>
      <c r="AC53" s="73" t="str">
        <f t="shared" si="122"/>
        <v>-</v>
      </c>
      <c r="AD53" s="74" t="str">
        <f t="shared" si="45"/>
        <v>-</v>
      </c>
      <c r="AE53" s="253" t="str">
        <f t="shared" si="46"/>
        <v>-</v>
      </c>
      <c r="AF53" s="76" t="str">
        <f t="shared" si="47"/>
        <v>-</v>
      </c>
      <c r="AG53" s="69">
        <f t="shared" si="138"/>
        <v>0</v>
      </c>
      <c r="AH53" s="69">
        <f t="shared" si="138"/>
        <v>0</v>
      </c>
      <c r="AI53" s="69">
        <f t="shared" si="138"/>
        <v>0</v>
      </c>
      <c r="AJ53" s="69">
        <f t="shared" si="138"/>
        <v>0</v>
      </c>
      <c r="AK53" s="69">
        <f t="shared" si="138"/>
        <v>0</v>
      </c>
      <c r="AL53" s="69">
        <f t="shared" si="138"/>
        <v>0</v>
      </c>
      <c r="AM53" s="69">
        <f t="shared" si="138"/>
        <v>0</v>
      </c>
      <c r="AN53" s="69">
        <f t="shared" si="138"/>
        <v>0</v>
      </c>
      <c r="AO53" s="69">
        <f t="shared" si="138"/>
        <v>0</v>
      </c>
      <c r="AP53" s="69">
        <f t="shared" si="138"/>
        <v>0</v>
      </c>
      <c r="AQ53" s="69">
        <f t="shared" si="138"/>
        <v>0</v>
      </c>
      <c r="AR53" s="73" t="str">
        <f t="shared" si="123"/>
        <v>-</v>
      </c>
      <c r="AS53" s="74" t="str">
        <f t="shared" si="48"/>
        <v>-</v>
      </c>
      <c r="AT53" s="253" t="str">
        <f t="shared" si="49"/>
        <v>-</v>
      </c>
      <c r="AU53" s="76" t="str">
        <f t="shared" si="50"/>
        <v>-</v>
      </c>
      <c r="AV53" s="69">
        <f t="shared" si="139"/>
        <v>0</v>
      </c>
      <c r="AW53" s="69">
        <f t="shared" si="139"/>
        <v>0</v>
      </c>
      <c r="AX53" s="69">
        <f t="shared" si="139"/>
        <v>0</v>
      </c>
      <c r="AY53" s="69">
        <f t="shared" si="139"/>
        <v>0</v>
      </c>
      <c r="AZ53" s="69">
        <f t="shared" si="139"/>
        <v>0</v>
      </c>
      <c r="BA53" s="69">
        <f t="shared" si="139"/>
        <v>0</v>
      </c>
      <c r="BB53" s="69">
        <f t="shared" si="139"/>
        <v>0</v>
      </c>
      <c r="BC53" s="69">
        <f t="shared" si="139"/>
        <v>0</v>
      </c>
      <c r="BD53" s="69">
        <f t="shared" si="139"/>
        <v>0</v>
      </c>
      <c r="BE53" s="69">
        <f t="shared" si="139"/>
        <v>0</v>
      </c>
      <c r="BF53" s="69">
        <f t="shared" si="139"/>
        <v>0</v>
      </c>
      <c r="BG53" s="73" t="str">
        <f t="shared" si="124"/>
        <v>-</v>
      </c>
      <c r="BH53" s="74" t="str">
        <f t="shared" si="51"/>
        <v>-</v>
      </c>
      <c r="BI53" s="253" t="str">
        <f t="shared" si="52"/>
        <v>-</v>
      </c>
      <c r="BJ53" s="76" t="str">
        <f t="shared" si="53"/>
        <v>-</v>
      </c>
      <c r="BK53" s="69">
        <f t="shared" si="140"/>
        <v>0</v>
      </c>
      <c r="BL53" s="69">
        <f t="shared" si="140"/>
        <v>0</v>
      </c>
      <c r="BM53" s="69">
        <f t="shared" si="140"/>
        <v>0</v>
      </c>
      <c r="BN53" s="69">
        <f t="shared" si="140"/>
        <v>0</v>
      </c>
      <c r="BO53" s="69">
        <f t="shared" si="140"/>
        <v>0</v>
      </c>
      <c r="BP53" s="69">
        <f t="shared" si="140"/>
        <v>0</v>
      </c>
      <c r="BQ53" s="69">
        <f t="shared" si="140"/>
        <v>0</v>
      </c>
      <c r="BR53" s="69">
        <f t="shared" si="140"/>
        <v>0</v>
      </c>
      <c r="BS53" s="69">
        <f t="shared" si="140"/>
        <v>0</v>
      </c>
      <c r="BT53" s="69">
        <f t="shared" si="140"/>
        <v>0</v>
      </c>
      <c r="BU53" s="69">
        <f t="shared" si="140"/>
        <v>0</v>
      </c>
      <c r="BV53" s="73" t="str">
        <f t="shared" si="125"/>
        <v>-</v>
      </c>
      <c r="BW53" s="74" t="str">
        <f t="shared" si="54"/>
        <v>-</v>
      </c>
      <c r="BX53" s="253" t="str">
        <f t="shared" si="55"/>
        <v>-</v>
      </c>
      <c r="BY53" s="76" t="str">
        <f t="shared" si="56"/>
        <v>-</v>
      </c>
      <c r="BZ53" s="69">
        <f t="shared" si="141"/>
        <v>0</v>
      </c>
      <c r="CA53" s="69">
        <f t="shared" si="141"/>
        <v>0</v>
      </c>
      <c r="CB53" s="69">
        <f t="shared" si="141"/>
        <v>0</v>
      </c>
      <c r="CC53" s="69">
        <f t="shared" si="141"/>
        <v>0</v>
      </c>
      <c r="CD53" s="69">
        <f t="shared" si="141"/>
        <v>0</v>
      </c>
      <c r="CE53" s="69">
        <f t="shared" si="141"/>
        <v>0</v>
      </c>
      <c r="CF53" s="69">
        <f t="shared" si="141"/>
        <v>0</v>
      </c>
      <c r="CG53" s="69">
        <f t="shared" si="141"/>
        <v>0</v>
      </c>
      <c r="CH53" s="69">
        <f t="shared" si="141"/>
        <v>0</v>
      </c>
      <c r="CI53" s="69">
        <f t="shared" si="141"/>
        <v>0</v>
      </c>
      <c r="CJ53" s="69">
        <f t="shared" si="141"/>
        <v>0</v>
      </c>
      <c r="CK53" s="73" t="str">
        <f t="shared" si="126"/>
        <v>-</v>
      </c>
      <c r="CL53" s="74" t="str">
        <f t="shared" si="57"/>
        <v>-</v>
      </c>
      <c r="CM53" s="253" t="str">
        <f t="shared" si="58"/>
        <v>-</v>
      </c>
      <c r="CN53" s="76" t="str">
        <f t="shared" si="59"/>
        <v>-</v>
      </c>
      <c r="CO53" s="69">
        <f t="shared" si="142"/>
        <v>0</v>
      </c>
      <c r="CP53" s="69">
        <f t="shared" si="142"/>
        <v>0</v>
      </c>
      <c r="CQ53" s="69">
        <f t="shared" si="142"/>
        <v>0</v>
      </c>
      <c r="CR53" s="69">
        <f t="shared" si="142"/>
        <v>0</v>
      </c>
      <c r="CS53" s="69">
        <f t="shared" si="142"/>
        <v>0</v>
      </c>
      <c r="CT53" s="69">
        <f t="shared" si="142"/>
        <v>0</v>
      </c>
      <c r="CU53" s="69">
        <f t="shared" si="142"/>
        <v>0</v>
      </c>
      <c r="CV53" s="69">
        <f t="shared" si="142"/>
        <v>0</v>
      </c>
      <c r="CW53" s="69">
        <f t="shared" si="142"/>
        <v>0</v>
      </c>
      <c r="CX53" s="69">
        <f t="shared" si="142"/>
        <v>0</v>
      </c>
      <c r="CY53" s="69">
        <f t="shared" si="142"/>
        <v>0</v>
      </c>
      <c r="CZ53" s="73" t="str">
        <f t="shared" si="127"/>
        <v>-</v>
      </c>
      <c r="DA53" s="74" t="str">
        <f t="shared" si="60"/>
        <v>-</v>
      </c>
      <c r="DB53" s="253" t="str">
        <f t="shared" si="61"/>
        <v>-</v>
      </c>
      <c r="DC53" s="76" t="str">
        <f t="shared" si="62"/>
        <v>-</v>
      </c>
      <c r="DD53" s="69">
        <f t="shared" si="143"/>
        <v>0</v>
      </c>
      <c r="DE53" s="69">
        <f t="shared" si="143"/>
        <v>0</v>
      </c>
      <c r="DF53" s="69">
        <f t="shared" si="143"/>
        <v>0</v>
      </c>
      <c r="DG53" s="69">
        <f t="shared" si="143"/>
        <v>0</v>
      </c>
      <c r="DH53" s="69">
        <f t="shared" si="143"/>
        <v>0</v>
      </c>
      <c r="DI53" s="69">
        <f t="shared" si="143"/>
        <v>0</v>
      </c>
      <c r="DJ53" s="69">
        <f t="shared" si="143"/>
        <v>0</v>
      </c>
      <c r="DK53" s="69">
        <f t="shared" si="143"/>
        <v>0</v>
      </c>
      <c r="DL53" s="69">
        <f t="shared" si="143"/>
        <v>0</v>
      </c>
      <c r="DM53" s="69">
        <f t="shared" si="143"/>
        <v>0</v>
      </c>
      <c r="DN53" s="69">
        <f t="shared" si="143"/>
        <v>0</v>
      </c>
      <c r="DO53" s="73" t="str">
        <f t="shared" si="128"/>
        <v>-</v>
      </c>
      <c r="DP53" s="74" t="str">
        <f t="shared" si="63"/>
        <v>-</v>
      </c>
      <c r="DQ53" s="253" t="str">
        <f t="shared" si="64"/>
        <v>-</v>
      </c>
      <c r="DR53" s="76" t="str">
        <f t="shared" si="65"/>
        <v>-</v>
      </c>
      <c r="DS53" s="69">
        <f t="shared" si="144"/>
        <v>0</v>
      </c>
      <c r="DT53" s="69">
        <f t="shared" si="144"/>
        <v>0</v>
      </c>
      <c r="DU53" s="69">
        <f t="shared" si="144"/>
        <v>0</v>
      </c>
      <c r="DV53" s="69">
        <f t="shared" si="144"/>
        <v>0</v>
      </c>
      <c r="DW53" s="69">
        <f t="shared" si="144"/>
        <v>0</v>
      </c>
      <c r="DX53" s="69">
        <f t="shared" si="144"/>
        <v>0</v>
      </c>
      <c r="DY53" s="69">
        <f t="shared" si="144"/>
        <v>0</v>
      </c>
      <c r="DZ53" s="69">
        <f t="shared" si="144"/>
        <v>0</v>
      </c>
      <c r="EA53" s="69">
        <f t="shared" si="144"/>
        <v>0</v>
      </c>
      <c r="EB53" s="69">
        <f t="shared" si="144"/>
        <v>0</v>
      </c>
      <c r="EC53" s="69">
        <f t="shared" si="144"/>
        <v>0</v>
      </c>
      <c r="ED53" s="73" t="str">
        <f t="shared" si="129"/>
        <v>-</v>
      </c>
      <c r="EE53" s="74" t="str">
        <f t="shared" si="66"/>
        <v>-</v>
      </c>
      <c r="EF53" s="253" t="str">
        <f t="shared" si="67"/>
        <v>-</v>
      </c>
      <c r="EG53" s="76" t="str">
        <f t="shared" si="68"/>
        <v>-</v>
      </c>
      <c r="EH53" s="69">
        <f t="shared" si="145"/>
        <v>0</v>
      </c>
      <c r="EI53" s="69">
        <f t="shared" si="145"/>
        <v>0</v>
      </c>
      <c r="EJ53" s="69">
        <f t="shared" si="145"/>
        <v>0</v>
      </c>
      <c r="EK53" s="69">
        <f t="shared" si="145"/>
        <v>0</v>
      </c>
      <c r="EL53" s="69">
        <f t="shared" si="145"/>
        <v>0</v>
      </c>
      <c r="EM53" s="69">
        <f t="shared" si="145"/>
        <v>0</v>
      </c>
      <c r="EN53" s="69">
        <f t="shared" si="145"/>
        <v>0</v>
      </c>
      <c r="EO53" s="69">
        <f t="shared" si="145"/>
        <v>0</v>
      </c>
      <c r="EP53" s="69">
        <f t="shared" si="145"/>
        <v>0</v>
      </c>
      <c r="EQ53" s="69">
        <f t="shared" si="145"/>
        <v>0</v>
      </c>
      <c r="ER53" s="69">
        <f t="shared" si="145"/>
        <v>0</v>
      </c>
      <c r="ES53" s="73" t="str">
        <f t="shared" si="130"/>
        <v>-</v>
      </c>
      <c r="ET53" s="74" t="str">
        <f t="shared" si="69"/>
        <v>-</v>
      </c>
      <c r="EU53" s="253" t="str">
        <f t="shared" si="70"/>
        <v>-</v>
      </c>
      <c r="EV53" s="76" t="str">
        <f t="shared" si="71"/>
        <v>-</v>
      </c>
      <c r="EW53" s="69">
        <f t="shared" si="146"/>
        <v>0</v>
      </c>
      <c r="EX53" s="69">
        <f t="shared" si="146"/>
        <v>0</v>
      </c>
      <c r="EY53" s="69">
        <f t="shared" si="146"/>
        <v>0</v>
      </c>
      <c r="EZ53" s="69">
        <f t="shared" si="146"/>
        <v>0</v>
      </c>
      <c r="FA53" s="69">
        <f t="shared" si="146"/>
        <v>0</v>
      </c>
      <c r="FB53" s="69">
        <f t="shared" si="146"/>
        <v>0</v>
      </c>
      <c r="FC53" s="69">
        <f t="shared" si="146"/>
        <v>0</v>
      </c>
      <c r="FD53" s="69">
        <f t="shared" si="146"/>
        <v>0</v>
      </c>
      <c r="FE53" s="69">
        <f t="shared" si="146"/>
        <v>0</v>
      </c>
      <c r="FF53" s="69">
        <f t="shared" si="146"/>
        <v>0</v>
      </c>
      <c r="FG53" s="69">
        <f t="shared" si="146"/>
        <v>0</v>
      </c>
      <c r="FH53" s="73" t="str">
        <f t="shared" si="131"/>
        <v>-</v>
      </c>
      <c r="FI53" s="74" t="str">
        <f t="shared" si="72"/>
        <v>-</v>
      </c>
      <c r="FJ53" s="253" t="str">
        <f t="shared" si="73"/>
        <v>-</v>
      </c>
      <c r="FK53" s="76" t="str">
        <f t="shared" si="74"/>
        <v>-</v>
      </c>
      <c r="FL53" s="69">
        <f t="shared" si="147"/>
        <v>0</v>
      </c>
      <c r="FM53" s="69">
        <f t="shared" si="147"/>
        <v>0</v>
      </c>
      <c r="FN53" s="69">
        <f t="shared" si="147"/>
        <v>0</v>
      </c>
      <c r="FO53" s="69">
        <f t="shared" si="147"/>
        <v>0</v>
      </c>
      <c r="FP53" s="69">
        <f t="shared" si="147"/>
        <v>0</v>
      </c>
      <c r="FQ53" s="69">
        <f t="shared" si="147"/>
        <v>0</v>
      </c>
      <c r="FR53" s="69">
        <f t="shared" si="147"/>
        <v>0</v>
      </c>
      <c r="FS53" s="69">
        <f t="shared" si="147"/>
        <v>0</v>
      </c>
      <c r="FT53" s="69">
        <f t="shared" si="147"/>
        <v>0</v>
      </c>
      <c r="FU53" s="69">
        <f t="shared" si="147"/>
        <v>0</v>
      </c>
      <c r="FV53" s="69">
        <f t="shared" si="147"/>
        <v>0</v>
      </c>
      <c r="FW53" s="73" t="str">
        <f t="shared" si="132"/>
        <v>-</v>
      </c>
      <c r="FX53" s="74" t="str">
        <f t="shared" si="75"/>
        <v>-</v>
      </c>
      <c r="FY53" s="253" t="str">
        <f t="shared" si="76"/>
        <v>-</v>
      </c>
      <c r="FZ53" s="76" t="str">
        <f t="shared" si="77"/>
        <v>-</v>
      </c>
      <c r="GA53" s="82">
        <f t="shared" si="135"/>
        <v>0</v>
      </c>
      <c r="GB53" s="82">
        <f t="shared" si="135"/>
        <v>0</v>
      </c>
      <c r="GC53" s="82">
        <f t="shared" si="135"/>
        <v>1</v>
      </c>
      <c r="GD53" s="82">
        <f t="shared" si="135"/>
        <v>0</v>
      </c>
      <c r="GE53" s="82">
        <f t="shared" si="135"/>
        <v>0</v>
      </c>
      <c r="GF53" s="82">
        <f t="shared" si="135"/>
        <v>1</v>
      </c>
      <c r="GG53" s="82">
        <f t="shared" si="135"/>
        <v>0</v>
      </c>
      <c r="GH53" s="82">
        <f t="shared" si="135"/>
        <v>0</v>
      </c>
      <c r="GI53" s="82">
        <f t="shared" si="135"/>
        <v>1</v>
      </c>
      <c r="GJ53" s="82">
        <f t="shared" si="135"/>
        <v>0</v>
      </c>
      <c r="GK53" s="82">
        <f t="shared" si="135"/>
        <v>0</v>
      </c>
      <c r="GL53" s="83">
        <f t="shared" si="133"/>
        <v>-66.666666666666657</v>
      </c>
      <c r="GM53" s="74">
        <f t="shared" si="78"/>
        <v>78</v>
      </c>
      <c r="GN53" s="253">
        <f t="shared" si="79"/>
        <v>78.052999999999997</v>
      </c>
      <c r="GO53" s="76">
        <f t="shared" si="80"/>
        <v>78</v>
      </c>
      <c r="GP53" s="77">
        <f t="shared" ca="1" si="81"/>
        <v>3</v>
      </c>
      <c r="GQ53" s="77">
        <f t="shared" ca="1" si="134"/>
        <v>0</v>
      </c>
      <c r="GR53" s="77">
        <f t="shared" ca="1" si="134"/>
        <v>0</v>
      </c>
      <c r="GS53" s="77">
        <f t="shared" ca="1" si="134"/>
        <v>0</v>
      </c>
      <c r="GT53" s="77">
        <f t="shared" ca="1" si="134"/>
        <v>0</v>
      </c>
      <c r="GU53" s="77">
        <f t="shared" ca="1" si="134"/>
        <v>0</v>
      </c>
      <c r="GV53" s="77">
        <f t="shared" ca="1" si="134"/>
        <v>0</v>
      </c>
      <c r="GW53" s="77">
        <f t="shared" ca="1" si="134"/>
        <v>0</v>
      </c>
      <c r="GX53" s="77">
        <f t="shared" ca="1" si="134"/>
        <v>0</v>
      </c>
      <c r="GY53" s="77">
        <f t="shared" ca="1" si="134"/>
        <v>0</v>
      </c>
      <c r="GZ53" s="77">
        <f t="shared" ca="1" si="134"/>
        <v>0</v>
      </c>
      <c r="HA53" s="77">
        <f t="shared" ca="1" si="134"/>
        <v>0</v>
      </c>
      <c r="HB53" s="78">
        <f t="shared" si="82"/>
        <v>3</v>
      </c>
    </row>
    <row r="54" spans="1:210">
      <c r="A54" s="70" t="s">
        <v>50</v>
      </c>
      <c r="B54" s="39" t="str">
        <f>IF(【M】エリア!$E49&lt;&gt;"",【M】エリア!$E49,"")</f>
        <v>越前陶芸村 エリア</v>
      </c>
      <c r="C54" s="69">
        <f t="shared" si="136"/>
        <v>0</v>
      </c>
      <c r="D54" s="69">
        <f t="shared" si="136"/>
        <v>0</v>
      </c>
      <c r="E54" s="69">
        <f t="shared" si="136"/>
        <v>0</v>
      </c>
      <c r="F54" s="69">
        <f t="shared" si="136"/>
        <v>0</v>
      </c>
      <c r="G54" s="69">
        <f t="shared" si="136"/>
        <v>1</v>
      </c>
      <c r="H54" s="69">
        <f t="shared" si="136"/>
        <v>3</v>
      </c>
      <c r="I54" s="69">
        <f t="shared" si="136"/>
        <v>0</v>
      </c>
      <c r="J54" s="69">
        <f t="shared" si="136"/>
        <v>2</v>
      </c>
      <c r="K54" s="69">
        <f t="shared" si="136"/>
        <v>5</v>
      </c>
      <c r="L54" s="69">
        <f t="shared" si="136"/>
        <v>5</v>
      </c>
      <c r="M54" s="69">
        <f t="shared" si="136"/>
        <v>4</v>
      </c>
      <c r="N54" s="73">
        <f t="shared" si="121"/>
        <v>25</v>
      </c>
      <c r="O54" s="74">
        <f t="shared" si="42"/>
        <v>34</v>
      </c>
      <c r="P54" s="253">
        <f t="shared" si="43"/>
        <v>34.054000000000002</v>
      </c>
      <c r="Q54" s="76">
        <f t="shared" si="44"/>
        <v>34</v>
      </c>
      <c r="R54" s="69">
        <f t="shared" si="137"/>
        <v>0</v>
      </c>
      <c r="S54" s="69">
        <f t="shared" si="137"/>
        <v>0</v>
      </c>
      <c r="T54" s="69">
        <f t="shared" si="137"/>
        <v>0</v>
      </c>
      <c r="U54" s="69">
        <f t="shared" si="137"/>
        <v>0</v>
      </c>
      <c r="V54" s="69">
        <f t="shared" si="137"/>
        <v>0</v>
      </c>
      <c r="W54" s="69">
        <f t="shared" si="137"/>
        <v>0</v>
      </c>
      <c r="X54" s="69">
        <f t="shared" si="137"/>
        <v>0</v>
      </c>
      <c r="Y54" s="69">
        <f t="shared" si="137"/>
        <v>0</v>
      </c>
      <c r="Z54" s="69">
        <f t="shared" si="137"/>
        <v>0</v>
      </c>
      <c r="AA54" s="69">
        <f t="shared" si="137"/>
        <v>0</v>
      </c>
      <c r="AB54" s="69">
        <f t="shared" si="137"/>
        <v>0</v>
      </c>
      <c r="AC54" s="73" t="str">
        <f t="shared" si="122"/>
        <v>-</v>
      </c>
      <c r="AD54" s="74" t="str">
        <f t="shared" si="45"/>
        <v>-</v>
      </c>
      <c r="AE54" s="253" t="str">
        <f t="shared" si="46"/>
        <v>-</v>
      </c>
      <c r="AF54" s="76" t="str">
        <f t="shared" si="47"/>
        <v>-</v>
      </c>
      <c r="AG54" s="69">
        <f t="shared" si="138"/>
        <v>0</v>
      </c>
      <c r="AH54" s="69">
        <f t="shared" si="138"/>
        <v>0</v>
      </c>
      <c r="AI54" s="69">
        <f t="shared" si="138"/>
        <v>0</v>
      </c>
      <c r="AJ54" s="69">
        <f t="shared" si="138"/>
        <v>0</v>
      </c>
      <c r="AK54" s="69">
        <f t="shared" si="138"/>
        <v>0</v>
      </c>
      <c r="AL54" s="69">
        <f t="shared" si="138"/>
        <v>0</v>
      </c>
      <c r="AM54" s="69">
        <f t="shared" si="138"/>
        <v>0</v>
      </c>
      <c r="AN54" s="69">
        <f t="shared" si="138"/>
        <v>0</v>
      </c>
      <c r="AO54" s="69">
        <f t="shared" si="138"/>
        <v>0</v>
      </c>
      <c r="AP54" s="69">
        <f t="shared" si="138"/>
        <v>0</v>
      </c>
      <c r="AQ54" s="69">
        <f t="shared" si="138"/>
        <v>0</v>
      </c>
      <c r="AR54" s="73" t="str">
        <f t="shared" si="123"/>
        <v>-</v>
      </c>
      <c r="AS54" s="74" t="str">
        <f t="shared" si="48"/>
        <v>-</v>
      </c>
      <c r="AT54" s="253" t="str">
        <f t="shared" si="49"/>
        <v>-</v>
      </c>
      <c r="AU54" s="76" t="str">
        <f t="shared" si="50"/>
        <v>-</v>
      </c>
      <c r="AV54" s="69">
        <f t="shared" si="139"/>
        <v>0</v>
      </c>
      <c r="AW54" s="69">
        <f t="shared" si="139"/>
        <v>0</v>
      </c>
      <c r="AX54" s="69">
        <f t="shared" si="139"/>
        <v>0</v>
      </c>
      <c r="AY54" s="69">
        <f t="shared" si="139"/>
        <v>0</v>
      </c>
      <c r="AZ54" s="69">
        <f t="shared" si="139"/>
        <v>0</v>
      </c>
      <c r="BA54" s="69">
        <f t="shared" si="139"/>
        <v>0</v>
      </c>
      <c r="BB54" s="69">
        <f t="shared" si="139"/>
        <v>0</v>
      </c>
      <c r="BC54" s="69">
        <f t="shared" si="139"/>
        <v>0</v>
      </c>
      <c r="BD54" s="69">
        <f t="shared" si="139"/>
        <v>0</v>
      </c>
      <c r="BE54" s="69">
        <f t="shared" si="139"/>
        <v>0</v>
      </c>
      <c r="BF54" s="69">
        <f t="shared" si="139"/>
        <v>0</v>
      </c>
      <c r="BG54" s="73" t="str">
        <f t="shared" si="124"/>
        <v>-</v>
      </c>
      <c r="BH54" s="74" t="str">
        <f t="shared" si="51"/>
        <v>-</v>
      </c>
      <c r="BI54" s="253" t="str">
        <f t="shared" si="52"/>
        <v>-</v>
      </c>
      <c r="BJ54" s="76" t="str">
        <f t="shared" si="53"/>
        <v>-</v>
      </c>
      <c r="BK54" s="69">
        <f t="shared" si="140"/>
        <v>0</v>
      </c>
      <c r="BL54" s="69">
        <f t="shared" si="140"/>
        <v>0</v>
      </c>
      <c r="BM54" s="69">
        <f t="shared" si="140"/>
        <v>0</v>
      </c>
      <c r="BN54" s="69">
        <f t="shared" si="140"/>
        <v>0</v>
      </c>
      <c r="BO54" s="69">
        <f t="shared" si="140"/>
        <v>0</v>
      </c>
      <c r="BP54" s="69">
        <f t="shared" si="140"/>
        <v>0</v>
      </c>
      <c r="BQ54" s="69">
        <f t="shared" si="140"/>
        <v>0</v>
      </c>
      <c r="BR54" s="69">
        <f t="shared" si="140"/>
        <v>0</v>
      </c>
      <c r="BS54" s="69">
        <f t="shared" si="140"/>
        <v>0</v>
      </c>
      <c r="BT54" s="69">
        <f t="shared" si="140"/>
        <v>0</v>
      </c>
      <c r="BU54" s="69">
        <f t="shared" si="140"/>
        <v>0</v>
      </c>
      <c r="BV54" s="73" t="str">
        <f t="shared" si="125"/>
        <v>-</v>
      </c>
      <c r="BW54" s="74" t="str">
        <f t="shared" si="54"/>
        <v>-</v>
      </c>
      <c r="BX54" s="253" t="str">
        <f t="shared" si="55"/>
        <v>-</v>
      </c>
      <c r="BY54" s="76" t="str">
        <f t="shared" si="56"/>
        <v>-</v>
      </c>
      <c r="BZ54" s="69">
        <f t="shared" si="141"/>
        <v>0</v>
      </c>
      <c r="CA54" s="69">
        <f t="shared" si="141"/>
        <v>0</v>
      </c>
      <c r="CB54" s="69">
        <f t="shared" si="141"/>
        <v>0</v>
      </c>
      <c r="CC54" s="69">
        <f t="shared" si="141"/>
        <v>0</v>
      </c>
      <c r="CD54" s="69">
        <f t="shared" si="141"/>
        <v>0</v>
      </c>
      <c r="CE54" s="69">
        <f t="shared" si="141"/>
        <v>0</v>
      </c>
      <c r="CF54" s="69">
        <f t="shared" si="141"/>
        <v>0</v>
      </c>
      <c r="CG54" s="69">
        <f t="shared" si="141"/>
        <v>0</v>
      </c>
      <c r="CH54" s="69">
        <f t="shared" si="141"/>
        <v>0</v>
      </c>
      <c r="CI54" s="69">
        <f t="shared" si="141"/>
        <v>0</v>
      </c>
      <c r="CJ54" s="69">
        <f t="shared" si="141"/>
        <v>0</v>
      </c>
      <c r="CK54" s="73" t="str">
        <f t="shared" si="126"/>
        <v>-</v>
      </c>
      <c r="CL54" s="74" t="str">
        <f t="shared" si="57"/>
        <v>-</v>
      </c>
      <c r="CM54" s="253" t="str">
        <f t="shared" si="58"/>
        <v>-</v>
      </c>
      <c r="CN54" s="76" t="str">
        <f t="shared" si="59"/>
        <v>-</v>
      </c>
      <c r="CO54" s="69">
        <f t="shared" si="142"/>
        <v>0</v>
      </c>
      <c r="CP54" s="69">
        <f t="shared" si="142"/>
        <v>0</v>
      </c>
      <c r="CQ54" s="69">
        <f t="shared" si="142"/>
        <v>0</v>
      </c>
      <c r="CR54" s="69">
        <f t="shared" si="142"/>
        <v>0</v>
      </c>
      <c r="CS54" s="69">
        <f t="shared" si="142"/>
        <v>0</v>
      </c>
      <c r="CT54" s="69">
        <f t="shared" si="142"/>
        <v>0</v>
      </c>
      <c r="CU54" s="69">
        <f t="shared" si="142"/>
        <v>0</v>
      </c>
      <c r="CV54" s="69">
        <f t="shared" si="142"/>
        <v>0</v>
      </c>
      <c r="CW54" s="69">
        <f t="shared" si="142"/>
        <v>0</v>
      </c>
      <c r="CX54" s="69">
        <f t="shared" si="142"/>
        <v>0</v>
      </c>
      <c r="CY54" s="69">
        <f t="shared" si="142"/>
        <v>0</v>
      </c>
      <c r="CZ54" s="73" t="str">
        <f t="shared" si="127"/>
        <v>-</v>
      </c>
      <c r="DA54" s="74" t="str">
        <f t="shared" si="60"/>
        <v>-</v>
      </c>
      <c r="DB54" s="253" t="str">
        <f t="shared" si="61"/>
        <v>-</v>
      </c>
      <c r="DC54" s="76" t="str">
        <f t="shared" si="62"/>
        <v>-</v>
      </c>
      <c r="DD54" s="69">
        <f t="shared" si="143"/>
        <v>0</v>
      </c>
      <c r="DE54" s="69">
        <f t="shared" si="143"/>
        <v>0</v>
      </c>
      <c r="DF54" s="69">
        <f t="shared" si="143"/>
        <v>0</v>
      </c>
      <c r="DG54" s="69">
        <f t="shared" si="143"/>
        <v>0</v>
      </c>
      <c r="DH54" s="69">
        <f t="shared" si="143"/>
        <v>0</v>
      </c>
      <c r="DI54" s="69">
        <f t="shared" si="143"/>
        <v>0</v>
      </c>
      <c r="DJ54" s="69">
        <f t="shared" si="143"/>
        <v>0</v>
      </c>
      <c r="DK54" s="69">
        <f t="shared" si="143"/>
        <v>0</v>
      </c>
      <c r="DL54" s="69">
        <f t="shared" si="143"/>
        <v>0</v>
      </c>
      <c r="DM54" s="69">
        <f t="shared" si="143"/>
        <v>0</v>
      </c>
      <c r="DN54" s="69">
        <f t="shared" si="143"/>
        <v>0</v>
      </c>
      <c r="DO54" s="73" t="str">
        <f t="shared" si="128"/>
        <v>-</v>
      </c>
      <c r="DP54" s="74" t="str">
        <f t="shared" si="63"/>
        <v>-</v>
      </c>
      <c r="DQ54" s="253" t="str">
        <f t="shared" si="64"/>
        <v>-</v>
      </c>
      <c r="DR54" s="76" t="str">
        <f t="shared" si="65"/>
        <v>-</v>
      </c>
      <c r="DS54" s="69">
        <f t="shared" si="144"/>
        <v>0</v>
      </c>
      <c r="DT54" s="69">
        <f t="shared" si="144"/>
        <v>0</v>
      </c>
      <c r="DU54" s="69">
        <f t="shared" si="144"/>
        <v>0</v>
      </c>
      <c r="DV54" s="69">
        <f t="shared" si="144"/>
        <v>0</v>
      </c>
      <c r="DW54" s="69">
        <f t="shared" si="144"/>
        <v>0</v>
      </c>
      <c r="DX54" s="69">
        <f t="shared" si="144"/>
        <v>0</v>
      </c>
      <c r="DY54" s="69">
        <f t="shared" si="144"/>
        <v>0</v>
      </c>
      <c r="DZ54" s="69">
        <f t="shared" si="144"/>
        <v>0</v>
      </c>
      <c r="EA54" s="69">
        <f t="shared" si="144"/>
        <v>0</v>
      </c>
      <c r="EB54" s="69">
        <f t="shared" si="144"/>
        <v>0</v>
      </c>
      <c r="EC54" s="69">
        <f t="shared" si="144"/>
        <v>0</v>
      </c>
      <c r="ED54" s="73" t="str">
        <f t="shared" si="129"/>
        <v>-</v>
      </c>
      <c r="EE54" s="74" t="str">
        <f t="shared" si="66"/>
        <v>-</v>
      </c>
      <c r="EF54" s="253" t="str">
        <f t="shared" si="67"/>
        <v>-</v>
      </c>
      <c r="EG54" s="76" t="str">
        <f t="shared" si="68"/>
        <v>-</v>
      </c>
      <c r="EH54" s="69">
        <f t="shared" si="145"/>
        <v>0</v>
      </c>
      <c r="EI54" s="69">
        <f t="shared" si="145"/>
        <v>0</v>
      </c>
      <c r="EJ54" s="69">
        <f t="shared" si="145"/>
        <v>0</v>
      </c>
      <c r="EK54" s="69">
        <f t="shared" si="145"/>
        <v>0</v>
      </c>
      <c r="EL54" s="69">
        <f t="shared" si="145"/>
        <v>0</v>
      </c>
      <c r="EM54" s="69">
        <f t="shared" si="145"/>
        <v>0</v>
      </c>
      <c r="EN54" s="69">
        <f t="shared" si="145"/>
        <v>0</v>
      </c>
      <c r="EO54" s="69">
        <f t="shared" si="145"/>
        <v>0</v>
      </c>
      <c r="EP54" s="69">
        <f t="shared" si="145"/>
        <v>0</v>
      </c>
      <c r="EQ54" s="69">
        <f t="shared" si="145"/>
        <v>0</v>
      </c>
      <c r="ER54" s="69">
        <f t="shared" si="145"/>
        <v>0</v>
      </c>
      <c r="ES54" s="73" t="str">
        <f t="shared" si="130"/>
        <v>-</v>
      </c>
      <c r="ET54" s="74" t="str">
        <f t="shared" si="69"/>
        <v>-</v>
      </c>
      <c r="EU54" s="253" t="str">
        <f t="shared" si="70"/>
        <v>-</v>
      </c>
      <c r="EV54" s="76" t="str">
        <f t="shared" si="71"/>
        <v>-</v>
      </c>
      <c r="EW54" s="69">
        <f t="shared" si="146"/>
        <v>0</v>
      </c>
      <c r="EX54" s="69">
        <f t="shared" si="146"/>
        <v>0</v>
      </c>
      <c r="EY54" s="69">
        <f t="shared" si="146"/>
        <v>0</v>
      </c>
      <c r="EZ54" s="69">
        <f t="shared" si="146"/>
        <v>0</v>
      </c>
      <c r="FA54" s="69">
        <f t="shared" si="146"/>
        <v>0</v>
      </c>
      <c r="FB54" s="69">
        <f t="shared" si="146"/>
        <v>0</v>
      </c>
      <c r="FC54" s="69">
        <f t="shared" si="146"/>
        <v>0</v>
      </c>
      <c r="FD54" s="69">
        <f t="shared" si="146"/>
        <v>0</v>
      </c>
      <c r="FE54" s="69">
        <f t="shared" si="146"/>
        <v>0</v>
      </c>
      <c r="FF54" s="69">
        <f t="shared" si="146"/>
        <v>0</v>
      </c>
      <c r="FG54" s="69">
        <f t="shared" si="146"/>
        <v>0</v>
      </c>
      <c r="FH54" s="73" t="str">
        <f t="shared" si="131"/>
        <v>-</v>
      </c>
      <c r="FI54" s="74" t="str">
        <f t="shared" si="72"/>
        <v>-</v>
      </c>
      <c r="FJ54" s="253" t="str">
        <f t="shared" si="73"/>
        <v>-</v>
      </c>
      <c r="FK54" s="76" t="str">
        <f t="shared" si="74"/>
        <v>-</v>
      </c>
      <c r="FL54" s="69">
        <f t="shared" si="147"/>
        <v>0</v>
      </c>
      <c r="FM54" s="69">
        <f t="shared" si="147"/>
        <v>0</v>
      </c>
      <c r="FN54" s="69">
        <f t="shared" si="147"/>
        <v>0</v>
      </c>
      <c r="FO54" s="69">
        <f t="shared" si="147"/>
        <v>0</v>
      </c>
      <c r="FP54" s="69">
        <f t="shared" si="147"/>
        <v>0</v>
      </c>
      <c r="FQ54" s="69">
        <f t="shared" si="147"/>
        <v>0</v>
      </c>
      <c r="FR54" s="69">
        <f t="shared" si="147"/>
        <v>0</v>
      </c>
      <c r="FS54" s="69">
        <f t="shared" si="147"/>
        <v>0</v>
      </c>
      <c r="FT54" s="69">
        <f t="shared" si="147"/>
        <v>0</v>
      </c>
      <c r="FU54" s="69">
        <f t="shared" si="147"/>
        <v>0</v>
      </c>
      <c r="FV54" s="69">
        <f t="shared" si="147"/>
        <v>0</v>
      </c>
      <c r="FW54" s="73" t="str">
        <f t="shared" si="132"/>
        <v>-</v>
      </c>
      <c r="FX54" s="74" t="str">
        <f t="shared" si="75"/>
        <v>-</v>
      </c>
      <c r="FY54" s="253" t="str">
        <f t="shared" si="76"/>
        <v>-</v>
      </c>
      <c r="FZ54" s="76" t="str">
        <f t="shared" si="77"/>
        <v>-</v>
      </c>
      <c r="GA54" s="82">
        <f t="shared" si="135"/>
        <v>0</v>
      </c>
      <c r="GB54" s="82">
        <f t="shared" si="135"/>
        <v>0</v>
      </c>
      <c r="GC54" s="82">
        <f t="shared" si="135"/>
        <v>0</v>
      </c>
      <c r="GD54" s="82">
        <f t="shared" si="135"/>
        <v>0</v>
      </c>
      <c r="GE54" s="82">
        <f t="shared" si="135"/>
        <v>1</v>
      </c>
      <c r="GF54" s="82">
        <f t="shared" si="135"/>
        <v>3</v>
      </c>
      <c r="GG54" s="82">
        <f t="shared" si="135"/>
        <v>0</v>
      </c>
      <c r="GH54" s="82">
        <f t="shared" si="135"/>
        <v>2</v>
      </c>
      <c r="GI54" s="82">
        <f t="shared" si="135"/>
        <v>5</v>
      </c>
      <c r="GJ54" s="82">
        <f t="shared" si="135"/>
        <v>5</v>
      </c>
      <c r="GK54" s="82">
        <f t="shared" si="135"/>
        <v>4</v>
      </c>
      <c r="GL54" s="83">
        <f t="shared" si="133"/>
        <v>25</v>
      </c>
      <c r="GM54" s="74">
        <f t="shared" si="78"/>
        <v>34</v>
      </c>
      <c r="GN54" s="253">
        <f t="shared" si="79"/>
        <v>34.054000000000002</v>
      </c>
      <c r="GO54" s="76">
        <f t="shared" si="80"/>
        <v>34</v>
      </c>
      <c r="GP54" s="77">
        <f t="shared" ca="1" si="81"/>
        <v>20</v>
      </c>
      <c r="GQ54" s="77">
        <f t="shared" ca="1" si="134"/>
        <v>0</v>
      </c>
      <c r="GR54" s="77">
        <f t="shared" ca="1" si="134"/>
        <v>0</v>
      </c>
      <c r="GS54" s="77">
        <f t="shared" ca="1" si="134"/>
        <v>0</v>
      </c>
      <c r="GT54" s="77">
        <f t="shared" ca="1" si="134"/>
        <v>0</v>
      </c>
      <c r="GU54" s="77">
        <f t="shared" ca="1" si="134"/>
        <v>0</v>
      </c>
      <c r="GV54" s="77">
        <f t="shared" ca="1" si="134"/>
        <v>0</v>
      </c>
      <c r="GW54" s="77">
        <f t="shared" ca="1" si="134"/>
        <v>0</v>
      </c>
      <c r="GX54" s="77">
        <f t="shared" ca="1" si="134"/>
        <v>0</v>
      </c>
      <c r="GY54" s="77">
        <f t="shared" ca="1" si="134"/>
        <v>0</v>
      </c>
      <c r="GZ54" s="77">
        <f t="shared" ca="1" si="134"/>
        <v>0</v>
      </c>
      <c r="HA54" s="77">
        <f t="shared" ca="1" si="134"/>
        <v>0</v>
      </c>
      <c r="HB54" s="78">
        <f t="shared" si="82"/>
        <v>20</v>
      </c>
    </row>
    <row r="55" spans="1:210">
      <c r="A55" s="70" t="s">
        <v>50</v>
      </c>
      <c r="B55" s="39" t="str">
        <f>IF(【M】エリア!$E50&lt;&gt;"",【M】エリア!$E50,"")</f>
        <v>越前海岸 越前岬 エリア</v>
      </c>
      <c r="C55" s="69">
        <f t="shared" ref="C55:M64" si="148">IF($B55="", "",
COUNTIFS(
    INDEX(rawデータ範囲, , MATCH($A55,表頭範囲, 0)), $B55,
    INDEX(rawデータ範囲, , MATCH($M$1,表頭範囲, 0)),C$2,
    INDEX(rawデータ範囲, , MATCH($N$3,表頭範囲, 0)),C$3
)
)</f>
        <v>0</v>
      </c>
      <c r="D55" s="69">
        <f t="shared" si="148"/>
        <v>0</v>
      </c>
      <c r="E55" s="69">
        <f t="shared" si="148"/>
        <v>0</v>
      </c>
      <c r="F55" s="69">
        <f t="shared" si="148"/>
        <v>0</v>
      </c>
      <c r="G55" s="69">
        <f t="shared" si="148"/>
        <v>0</v>
      </c>
      <c r="H55" s="69">
        <f t="shared" si="148"/>
        <v>0</v>
      </c>
      <c r="I55" s="69">
        <f t="shared" si="148"/>
        <v>0</v>
      </c>
      <c r="J55" s="69">
        <f t="shared" si="148"/>
        <v>1</v>
      </c>
      <c r="K55" s="69">
        <f t="shared" si="148"/>
        <v>0</v>
      </c>
      <c r="L55" s="69">
        <f t="shared" si="148"/>
        <v>0</v>
      </c>
      <c r="M55" s="69">
        <f t="shared" si="148"/>
        <v>0</v>
      </c>
      <c r="N55" s="73">
        <f t="shared" si="121"/>
        <v>0</v>
      </c>
      <c r="O55" s="74">
        <f t="shared" si="42"/>
        <v>50</v>
      </c>
      <c r="P55" s="253">
        <f t="shared" si="43"/>
        <v>50.055</v>
      </c>
      <c r="Q55" s="76">
        <f t="shared" si="44"/>
        <v>54</v>
      </c>
      <c r="R55" s="69">
        <f t="shared" ref="R55:AB64" si="149">IF($B55="", "",
COUNTIFS(
    INDEX(rawデータ範囲, , MATCH($A55,表頭範囲, 0)), $B55,
    INDEX(rawデータ範囲, , MATCH($M$1,表頭範囲, 0)),R$2,
    INDEX(rawデータ範囲, , MATCH($N$3,表頭範囲, 0)),R$3
)
)</f>
        <v>0</v>
      </c>
      <c r="S55" s="69">
        <f t="shared" si="149"/>
        <v>0</v>
      </c>
      <c r="T55" s="69">
        <f t="shared" si="149"/>
        <v>0</v>
      </c>
      <c r="U55" s="69">
        <f t="shared" si="149"/>
        <v>0</v>
      </c>
      <c r="V55" s="69">
        <f t="shared" si="149"/>
        <v>0</v>
      </c>
      <c r="W55" s="69">
        <f t="shared" si="149"/>
        <v>0</v>
      </c>
      <c r="X55" s="69">
        <f t="shared" si="149"/>
        <v>0</v>
      </c>
      <c r="Y55" s="69">
        <f t="shared" si="149"/>
        <v>0</v>
      </c>
      <c r="Z55" s="69">
        <f t="shared" si="149"/>
        <v>0</v>
      </c>
      <c r="AA55" s="69">
        <f t="shared" si="149"/>
        <v>0</v>
      </c>
      <c r="AB55" s="69">
        <f t="shared" si="149"/>
        <v>0</v>
      </c>
      <c r="AC55" s="73" t="str">
        <f t="shared" si="122"/>
        <v>-</v>
      </c>
      <c r="AD55" s="74" t="str">
        <f t="shared" si="45"/>
        <v>-</v>
      </c>
      <c r="AE55" s="253" t="str">
        <f t="shared" si="46"/>
        <v>-</v>
      </c>
      <c r="AF55" s="76" t="str">
        <f t="shared" si="47"/>
        <v>-</v>
      </c>
      <c r="AG55" s="69">
        <f t="shared" ref="AG55:AQ64" si="150">IF($B55="", "",
COUNTIFS(
    INDEX(rawデータ範囲, , MATCH($A55,表頭範囲, 0)), $B55,
    INDEX(rawデータ範囲, , MATCH($M$1,表頭範囲, 0)),AG$2,
    INDEX(rawデータ範囲, , MATCH($N$3,表頭範囲, 0)),AG$3
)
)</f>
        <v>0</v>
      </c>
      <c r="AH55" s="69">
        <f t="shared" si="150"/>
        <v>0</v>
      </c>
      <c r="AI55" s="69">
        <f t="shared" si="150"/>
        <v>0</v>
      </c>
      <c r="AJ55" s="69">
        <f t="shared" si="150"/>
        <v>0</v>
      </c>
      <c r="AK55" s="69">
        <f t="shared" si="150"/>
        <v>0</v>
      </c>
      <c r="AL55" s="69">
        <f t="shared" si="150"/>
        <v>0</v>
      </c>
      <c r="AM55" s="69">
        <f t="shared" si="150"/>
        <v>0</v>
      </c>
      <c r="AN55" s="69">
        <f t="shared" si="150"/>
        <v>0</v>
      </c>
      <c r="AO55" s="69">
        <f t="shared" si="150"/>
        <v>0</v>
      </c>
      <c r="AP55" s="69">
        <f t="shared" si="150"/>
        <v>0</v>
      </c>
      <c r="AQ55" s="69">
        <f t="shared" si="150"/>
        <v>0</v>
      </c>
      <c r="AR55" s="73" t="str">
        <f t="shared" si="123"/>
        <v>-</v>
      </c>
      <c r="AS55" s="74" t="str">
        <f t="shared" si="48"/>
        <v>-</v>
      </c>
      <c r="AT55" s="253" t="str">
        <f t="shared" si="49"/>
        <v>-</v>
      </c>
      <c r="AU55" s="76" t="str">
        <f t="shared" si="50"/>
        <v>-</v>
      </c>
      <c r="AV55" s="69">
        <f t="shared" ref="AV55:BF64" si="151">IF($B55="", "",
COUNTIFS(
    INDEX(rawデータ範囲, , MATCH($A55,表頭範囲, 0)), $B55,
    INDEX(rawデータ範囲, , MATCH($M$1,表頭範囲, 0)),AV$2,
    INDEX(rawデータ範囲, , MATCH($N$3,表頭範囲, 0)),AV$3
)
)</f>
        <v>0</v>
      </c>
      <c r="AW55" s="69">
        <f t="shared" si="151"/>
        <v>0</v>
      </c>
      <c r="AX55" s="69">
        <f t="shared" si="151"/>
        <v>0</v>
      </c>
      <c r="AY55" s="69">
        <f t="shared" si="151"/>
        <v>0</v>
      </c>
      <c r="AZ55" s="69">
        <f t="shared" si="151"/>
        <v>0</v>
      </c>
      <c r="BA55" s="69">
        <f t="shared" si="151"/>
        <v>0</v>
      </c>
      <c r="BB55" s="69">
        <f t="shared" si="151"/>
        <v>0</v>
      </c>
      <c r="BC55" s="69">
        <f t="shared" si="151"/>
        <v>0</v>
      </c>
      <c r="BD55" s="69">
        <f t="shared" si="151"/>
        <v>0</v>
      </c>
      <c r="BE55" s="69">
        <f t="shared" si="151"/>
        <v>0</v>
      </c>
      <c r="BF55" s="69">
        <f t="shared" si="151"/>
        <v>0</v>
      </c>
      <c r="BG55" s="73" t="str">
        <f t="shared" si="124"/>
        <v>-</v>
      </c>
      <c r="BH55" s="74" t="str">
        <f t="shared" si="51"/>
        <v>-</v>
      </c>
      <c r="BI55" s="253" t="str">
        <f t="shared" si="52"/>
        <v>-</v>
      </c>
      <c r="BJ55" s="76" t="str">
        <f t="shared" si="53"/>
        <v>-</v>
      </c>
      <c r="BK55" s="69">
        <f t="shared" ref="BK55:BU64" si="152">IF($B55="", "",
COUNTIFS(
    INDEX(rawデータ範囲, , MATCH($A55,表頭範囲, 0)), $B55,
    INDEX(rawデータ範囲, , MATCH($M$1,表頭範囲, 0)),BK$2,
    INDEX(rawデータ範囲, , MATCH($N$3,表頭範囲, 0)),BK$3
)
)</f>
        <v>0</v>
      </c>
      <c r="BL55" s="69">
        <f t="shared" si="152"/>
        <v>0</v>
      </c>
      <c r="BM55" s="69">
        <f t="shared" si="152"/>
        <v>0</v>
      </c>
      <c r="BN55" s="69">
        <f t="shared" si="152"/>
        <v>0</v>
      </c>
      <c r="BO55" s="69">
        <f t="shared" si="152"/>
        <v>0</v>
      </c>
      <c r="BP55" s="69">
        <f t="shared" si="152"/>
        <v>0</v>
      </c>
      <c r="BQ55" s="69">
        <f t="shared" si="152"/>
        <v>0</v>
      </c>
      <c r="BR55" s="69">
        <f t="shared" si="152"/>
        <v>0</v>
      </c>
      <c r="BS55" s="69">
        <f t="shared" si="152"/>
        <v>0</v>
      </c>
      <c r="BT55" s="69">
        <f t="shared" si="152"/>
        <v>0</v>
      </c>
      <c r="BU55" s="69">
        <f t="shared" si="152"/>
        <v>0</v>
      </c>
      <c r="BV55" s="73" t="str">
        <f t="shared" si="125"/>
        <v>-</v>
      </c>
      <c r="BW55" s="74" t="str">
        <f t="shared" si="54"/>
        <v>-</v>
      </c>
      <c r="BX55" s="253" t="str">
        <f t="shared" si="55"/>
        <v>-</v>
      </c>
      <c r="BY55" s="76" t="str">
        <f t="shared" si="56"/>
        <v>-</v>
      </c>
      <c r="BZ55" s="69">
        <f t="shared" ref="BZ55:CJ64" si="153">IF($B55="", "",
COUNTIFS(
    INDEX(rawデータ範囲, , MATCH($A55,表頭範囲, 0)), $B55,
    INDEX(rawデータ範囲, , MATCH($M$1,表頭範囲, 0)),BZ$2,
    INDEX(rawデータ範囲, , MATCH($N$3,表頭範囲, 0)),BZ$3
)
)</f>
        <v>0</v>
      </c>
      <c r="CA55" s="69">
        <f t="shared" si="153"/>
        <v>0</v>
      </c>
      <c r="CB55" s="69">
        <f t="shared" si="153"/>
        <v>0</v>
      </c>
      <c r="CC55" s="69">
        <f t="shared" si="153"/>
        <v>0</v>
      </c>
      <c r="CD55" s="69">
        <f t="shared" si="153"/>
        <v>0</v>
      </c>
      <c r="CE55" s="69">
        <f t="shared" si="153"/>
        <v>0</v>
      </c>
      <c r="CF55" s="69">
        <f t="shared" si="153"/>
        <v>0</v>
      </c>
      <c r="CG55" s="69">
        <f t="shared" si="153"/>
        <v>0</v>
      </c>
      <c r="CH55" s="69">
        <f t="shared" si="153"/>
        <v>0</v>
      </c>
      <c r="CI55" s="69">
        <f t="shared" si="153"/>
        <v>0</v>
      </c>
      <c r="CJ55" s="69">
        <f t="shared" si="153"/>
        <v>0</v>
      </c>
      <c r="CK55" s="73" t="str">
        <f t="shared" si="126"/>
        <v>-</v>
      </c>
      <c r="CL55" s="74" t="str">
        <f t="shared" si="57"/>
        <v>-</v>
      </c>
      <c r="CM55" s="253" t="str">
        <f t="shared" si="58"/>
        <v>-</v>
      </c>
      <c r="CN55" s="76" t="str">
        <f t="shared" si="59"/>
        <v>-</v>
      </c>
      <c r="CO55" s="69">
        <f t="shared" ref="CO55:CY64" si="154">IF($B55="", "",
COUNTIFS(
    INDEX(rawデータ範囲, , MATCH($A55,表頭範囲, 0)), $B55,
    INDEX(rawデータ範囲, , MATCH($M$1,表頭範囲, 0)),CO$2,
    INDEX(rawデータ範囲, , MATCH($N$3,表頭範囲, 0)),CO$3
)
)</f>
        <v>0</v>
      </c>
      <c r="CP55" s="69">
        <f t="shared" si="154"/>
        <v>0</v>
      </c>
      <c r="CQ55" s="69">
        <f t="shared" si="154"/>
        <v>0</v>
      </c>
      <c r="CR55" s="69">
        <f t="shared" si="154"/>
        <v>0</v>
      </c>
      <c r="CS55" s="69">
        <f t="shared" si="154"/>
        <v>0</v>
      </c>
      <c r="CT55" s="69">
        <f t="shared" si="154"/>
        <v>0</v>
      </c>
      <c r="CU55" s="69">
        <f t="shared" si="154"/>
        <v>0</v>
      </c>
      <c r="CV55" s="69">
        <f t="shared" si="154"/>
        <v>0</v>
      </c>
      <c r="CW55" s="69">
        <f t="shared" si="154"/>
        <v>0</v>
      </c>
      <c r="CX55" s="69">
        <f t="shared" si="154"/>
        <v>0</v>
      </c>
      <c r="CY55" s="69">
        <f t="shared" si="154"/>
        <v>0</v>
      </c>
      <c r="CZ55" s="73" t="str">
        <f t="shared" si="127"/>
        <v>-</v>
      </c>
      <c r="DA55" s="74" t="str">
        <f t="shared" si="60"/>
        <v>-</v>
      </c>
      <c r="DB55" s="253" t="str">
        <f t="shared" si="61"/>
        <v>-</v>
      </c>
      <c r="DC55" s="76" t="str">
        <f t="shared" si="62"/>
        <v>-</v>
      </c>
      <c r="DD55" s="69">
        <f t="shared" ref="DD55:DN64" si="155">IF($B55="", "",
COUNTIFS(
    INDEX(rawデータ範囲, , MATCH($A55,表頭範囲, 0)), $B55,
    INDEX(rawデータ範囲, , MATCH($M$1,表頭範囲, 0)),DD$2,
    INDEX(rawデータ範囲, , MATCH($N$3,表頭範囲, 0)),DD$3
)
)</f>
        <v>0</v>
      </c>
      <c r="DE55" s="69">
        <f t="shared" si="155"/>
        <v>0</v>
      </c>
      <c r="DF55" s="69">
        <f t="shared" si="155"/>
        <v>0</v>
      </c>
      <c r="DG55" s="69">
        <f t="shared" si="155"/>
        <v>0</v>
      </c>
      <c r="DH55" s="69">
        <f t="shared" si="155"/>
        <v>0</v>
      </c>
      <c r="DI55" s="69">
        <f t="shared" si="155"/>
        <v>0</v>
      </c>
      <c r="DJ55" s="69">
        <f t="shared" si="155"/>
        <v>0</v>
      </c>
      <c r="DK55" s="69">
        <f t="shared" si="155"/>
        <v>0</v>
      </c>
      <c r="DL55" s="69">
        <f t="shared" si="155"/>
        <v>0</v>
      </c>
      <c r="DM55" s="69">
        <f t="shared" si="155"/>
        <v>0</v>
      </c>
      <c r="DN55" s="69">
        <f t="shared" si="155"/>
        <v>0</v>
      </c>
      <c r="DO55" s="73" t="str">
        <f t="shared" si="128"/>
        <v>-</v>
      </c>
      <c r="DP55" s="74" t="str">
        <f t="shared" si="63"/>
        <v>-</v>
      </c>
      <c r="DQ55" s="253" t="str">
        <f t="shared" si="64"/>
        <v>-</v>
      </c>
      <c r="DR55" s="76" t="str">
        <f t="shared" si="65"/>
        <v>-</v>
      </c>
      <c r="DS55" s="69">
        <f t="shared" ref="DS55:EC64" si="156">IF($B55="", "",
COUNTIFS(
    INDEX(rawデータ範囲, , MATCH($A55,表頭範囲, 0)), $B55,
    INDEX(rawデータ範囲, , MATCH($M$1,表頭範囲, 0)),DS$2,
    INDEX(rawデータ範囲, , MATCH($N$3,表頭範囲, 0)),DS$3
)
)</f>
        <v>0</v>
      </c>
      <c r="DT55" s="69">
        <f t="shared" si="156"/>
        <v>0</v>
      </c>
      <c r="DU55" s="69">
        <f t="shared" si="156"/>
        <v>0</v>
      </c>
      <c r="DV55" s="69">
        <f t="shared" si="156"/>
        <v>0</v>
      </c>
      <c r="DW55" s="69">
        <f t="shared" si="156"/>
        <v>0</v>
      </c>
      <c r="DX55" s="69">
        <f t="shared" si="156"/>
        <v>0</v>
      </c>
      <c r="DY55" s="69">
        <f t="shared" si="156"/>
        <v>0</v>
      </c>
      <c r="DZ55" s="69">
        <f t="shared" si="156"/>
        <v>0</v>
      </c>
      <c r="EA55" s="69">
        <f t="shared" si="156"/>
        <v>0</v>
      </c>
      <c r="EB55" s="69">
        <f t="shared" si="156"/>
        <v>0</v>
      </c>
      <c r="EC55" s="69">
        <f t="shared" si="156"/>
        <v>0</v>
      </c>
      <c r="ED55" s="73" t="str">
        <f t="shared" si="129"/>
        <v>-</v>
      </c>
      <c r="EE55" s="74" t="str">
        <f t="shared" si="66"/>
        <v>-</v>
      </c>
      <c r="EF55" s="253" t="str">
        <f t="shared" si="67"/>
        <v>-</v>
      </c>
      <c r="EG55" s="76" t="str">
        <f t="shared" si="68"/>
        <v>-</v>
      </c>
      <c r="EH55" s="69">
        <f t="shared" ref="EH55:ER64" si="157">IF($B55="", "",
COUNTIFS(
    INDEX(rawデータ範囲, , MATCH($A55,表頭範囲, 0)), $B55,
    INDEX(rawデータ範囲, , MATCH($M$1,表頭範囲, 0)),EH$2,
    INDEX(rawデータ範囲, , MATCH($N$3,表頭範囲, 0)),EH$3
)
)</f>
        <v>0</v>
      </c>
      <c r="EI55" s="69">
        <f t="shared" si="157"/>
        <v>0</v>
      </c>
      <c r="EJ55" s="69">
        <f t="shared" si="157"/>
        <v>0</v>
      </c>
      <c r="EK55" s="69">
        <f t="shared" si="157"/>
        <v>0</v>
      </c>
      <c r="EL55" s="69">
        <f t="shared" si="157"/>
        <v>0</v>
      </c>
      <c r="EM55" s="69">
        <f t="shared" si="157"/>
        <v>0</v>
      </c>
      <c r="EN55" s="69">
        <f t="shared" si="157"/>
        <v>0</v>
      </c>
      <c r="EO55" s="69">
        <f t="shared" si="157"/>
        <v>0</v>
      </c>
      <c r="EP55" s="69">
        <f t="shared" si="157"/>
        <v>0</v>
      </c>
      <c r="EQ55" s="69">
        <f t="shared" si="157"/>
        <v>0</v>
      </c>
      <c r="ER55" s="69">
        <f t="shared" si="157"/>
        <v>0</v>
      </c>
      <c r="ES55" s="73" t="str">
        <f t="shared" si="130"/>
        <v>-</v>
      </c>
      <c r="ET55" s="74" t="str">
        <f t="shared" si="69"/>
        <v>-</v>
      </c>
      <c r="EU55" s="253" t="str">
        <f t="shared" si="70"/>
        <v>-</v>
      </c>
      <c r="EV55" s="76" t="str">
        <f t="shared" si="71"/>
        <v>-</v>
      </c>
      <c r="EW55" s="69">
        <f t="shared" ref="EW55:FG64" si="158">IF($B55="", "",
COUNTIFS(
    INDEX(rawデータ範囲, , MATCH($A55,表頭範囲, 0)), $B55,
    INDEX(rawデータ範囲, , MATCH($M$1,表頭範囲, 0)),EW$2,
    INDEX(rawデータ範囲, , MATCH($N$3,表頭範囲, 0)),EW$3
)
)</f>
        <v>0</v>
      </c>
      <c r="EX55" s="69">
        <f t="shared" si="158"/>
        <v>0</v>
      </c>
      <c r="EY55" s="69">
        <f t="shared" si="158"/>
        <v>0</v>
      </c>
      <c r="EZ55" s="69">
        <f t="shared" si="158"/>
        <v>0</v>
      </c>
      <c r="FA55" s="69">
        <f t="shared" si="158"/>
        <v>0</v>
      </c>
      <c r="FB55" s="69">
        <f t="shared" si="158"/>
        <v>0</v>
      </c>
      <c r="FC55" s="69">
        <f t="shared" si="158"/>
        <v>0</v>
      </c>
      <c r="FD55" s="69">
        <f t="shared" si="158"/>
        <v>0</v>
      </c>
      <c r="FE55" s="69">
        <f t="shared" si="158"/>
        <v>0</v>
      </c>
      <c r="FF55" s="69">
        <f t="shared" si="158"/>
        <v>0</v>
      </c>
      <c r="FG55" s="69">
        <f t="shared" si="158"/>
        <v>0</v>
      </c>
      <c r="FH55" s="73" t="str">
        <f t="shared" si="131"/>
        <v>-</v>
      </c>
      <c r="FI55" s="74" t="str">
        <f t="shared" si="72"/>
        <v>-</v>
      </c>
      <c r="FJ55" s="253" t="str">
        <f t="shared" si="73"/>
        <v>-</v>
      </c>
      <c r="FK55" s="76" t="str">
        <f t="shared" si="74"/>
        <v>-</v>
      </c>
      <c r="FL55" s="69">
        <f t="shared" ref="FL55:FV64" si="159">IF($B55="", "",
COUNTIFS(
    INDEX(rawデータ範囲, , MATCH($A55,表頭範囲, 0)), $B55,
    INDEX(rawデータ範囲, , MATCH($M$1,表頭範囲, 0)),FL$2,
    INDEX(rawデータ範囲, , MATCH($N$3,表頭範囲, 0)),FL$3
)
)</f>
        <v>0</v>
      </c>
      <c r="FM55" s="69">
        <f t="shared" si="159"/>
        <v>0</v>
      </c>
      <c r="FN55" s="69">
        <f t="shared" si="159"/>
        <v>0</v>
      </c>
      <c r="FO55" s="69">
        <f t="shared" si="159"/>
        <v>0</v>
      </c>
      <c r="FP55" s="69">
        <f t="shared" si="159"/>
        <v>0</v>
      </c>
      <c r="FQ55" s="69">
        <f t="shared" si="159"/>
        <v>0</v>
      </c>
      <c r="FR55" s="69">
        <f t="shared" si="159"/>
        <v>0</v>
      </c>
      <c r="FS55" s="69">
        <f t="shared" si="159"/>
        <v>0</v>
      </c>
      <c r="FT55" s="69">
        <f t="shared" si="159"/>
        <v>0</v>
      </c>
      <c r="FU55" s="69">
        <f t="shared" si="159"/>
        <v>0</v>
      </c>
      <c r="FV55" s="69">
        <f t="shared" si="159"/>
        <v>0</v>
      </c>
      <c r="FW55" s="73" t="str">
        <f t="shared" si="132"/>
        <v>-</v>
      </c>
      <c r="FX55" s="74" t="str">
        <f t="shared" si="75"/>
        <v>-</v>
      </c>
      <c r="FY55" s="253" t="str">
        <f t="shared" si="76"/>
        <v>-</v>
      </c>
      <c r="FZ55" s="76" t="str">
        <f t="shared" si="77"/>
        <v>-</v>
      </c>
      <c r="GA55" s="82">
        <f t="shared" ref="GA55:GK70" si="160">IF($B55="", "",SUMIF($C$3:$FZ$3,GA$3,$C55:$FZ55))</f>
        <v>0</v>
      </c>
      <c r="GB55" s="82">
        <f t="shared" si="160"/>
        <v>0</v>
      </c>
      <c r="GC55" s="82">
        <f t="shared" si="160"/>
        <v>0</v>
      </c>
      <c r="GD55" s="82">
        <f t="shared" si="160"/>
        <v>0</v>
      </c>
      <c r="GE55" s="82">
        <f t="shared" si="160"/>
        <v>0</v>
      </c>
      <c r="GF55" s="82">
        <f t="shared" si="160"/>
        <v>0</v>
      </c>
      <c r="GG55" s="82">
        <f t="shared" si="160"/>
        <v>0</v>
      </c>
      <c r="GH55" s="82">
        <f t="shared" si="160"/>
        <v>1</v>
      </c>
      <c r="GI55" s="82">
        <f t="shared" si="160"/>
        <v>0</v>
      </c>
      <c r="GJ55" s="82">
        <f t="shared" si="160"/>
        <v>0</v>
      </c>
      <c r="GK55" s="82">
        <f t="shared" si="160"/>
        <v>0</v>
      </c>
      <c r="GL55" s="83">
        <f t="shared" si="133"/>
        <v>0</v>
      </c>
      <c r="GM55" s="74">
        <f t="shared" si="78"/>
        <v>50</v>
      </c>
      <c r="GN55" s="253">
        <f t="shared" si="79"/>
        <v>50.055</v>
      </c>
      <c r="GO55" s="76">
        <f t="shared" si="80"/>
        <v>54</v>
      </c>
      <c r="GP55" s="77">
        <f t="shared" ca="1" si="81"/>
        <v>1</v>
      </c>
      <c r="GQ55" s="77">
        <f t="shared" ca="1" si="134"/>
        <v>0</v>
      </c>
      <c r="GR55" s="77">
        <f t="shared" ca="1" si="134"/>
        <v>0</v>
      </c>
      <c r="GS55" s="77">
        <f t="shared" ca="1" si="134"/>
        <v>0</v>
      </c>
      <c r="GT55" s="77">
        <f t="shared" ca="1" si="134"/>
        <v>0</v>
      </c>
      <c r="GU55" s="77">
        <f t="shared" ca="1" si="134"/>
        <v>0</v>
      </c>
      <c r="GV55" s="77">
        <f t="shared" ca="1" si="134"/>
        <v>0</v>
      </c>
      <c r="GW55" s="77">
        <f t="shared" ca="1" si="134"/>
        <v>0</v>
      </c>
      <c r="GX55" s="77">
        <f t="shared" ca="1" si="134"/>
        <v>0</v>
      </c>
      <c r="GY55" s="77">
        <f t="shared" ca="1" si="134"/>
        <v>0</v>
      </c>
      <c r="GZ55" s="77">
        <f t="shared" ca="1" si="134"/>
        <v>0</v>
      </c>
      <c r="HA55" s="77">
        <f t="shared" ca="1" si="134"/>
        <v>0</v>
      </c>
      <c r="HB55" s="78">
        <f t="shared" si="82"/>
        <v>1</v>
      </c>
    </row>
    <row r="56" spans="1:210">
      <c r="A56" s="70" t="s">
        <v>50</v>
      </c>
      <c r="B56" s="39" t="str">
        <f>IF(【M】エリア!$E51&lt;&gt;"",【M】エリア!$E51,"")</f>
        <v>越前漁港 エリア</v>
      </c>
      <c r="C56" s="69">
        <f t="shared" si="148"/>
        <v>0</v>
      </c>
      <c r="D56" s="69">
        <f t="shared" si="148"/>
        <v>0</v>
      </c>
      <c r="E56" s="69">
        <f t="shared" si="148"/>
        <v>0</v>
      </c>
      <c r="F56" s="69">
        <f t="shared" si="148"/>
        <v>0</v>
      </c>
      <c r="G56" s="69">
        <f t="shared" si="148"/>
        <v>0</v>
      </c>
      <c r="H56" s="69">
        <f t="shared" si="148"/>
        <v>0</v>
      </c>
      <c r="I56" s="69">
        <f t="shared" si="148"/>
        <v>0</v>
      </c>
      <c r="J56" s="69">
        <f t="shared" si="148"/>
        <v>0</v>
      </c>
      <c r="K56" s="69">
        <f t="shared" si="148"/>
        <v>0</v>
      </c>
      <c r="L56" s="69">
        <f t="shared" si="148"/>
        <v>0</v>
      </c>
      <c r="M56" s="69">
        <f t="shared" si="148"/>
        <v>1</v>
      </c>
      <c r="N56" s="73">
        <f t="shared" si="121"/>
        <v>100</v>
      </c>
      <c r="O56" s="74">
        <f t="shared" si="42"/>
        <v>1</v>
      </c>
      <c r="P56" s="253">
        <f t="shared" si="43"/>
        <v>1.056</v>
      </c>
      <c r="Q56" s="76">
        <f t="shared" si="44"/>
        <v>1</v>
      </c>
      <c r="R56" s="69">
        <f t="shared" si="149"/>
        <v>0</v>
      </c>
      <c r="S56" s="69">
        <f t="shared" si="149"/>
        <v>0</v>
      </c>
      <c r="T56" s="69">
        <f t="shared" si="149"/>
        <v>0</v>
      </c>
      <c r="U56" s="69">
        <f t="shared" si="149"/>
        <v>0</v>
      </c>
      <c r="V56" s="69">
        <f t="shared" si="149"/>
        <v>0</v>
      </c>
      <c r="W56" s="69">
        <f t="shared" si="149"/>
        <v>0</v>
      </c>
      <c r="X56" s="69">
        <f t="shared" si="149"/>
        <v>0</v>
      </c>
      <c r="Y56" s="69">
        <f t="shared" si="149"/>
        <v>0</v>
      </c>
      <c r="Z56" s="69">
        <f t="shared" si="149"/>
        <v>0</v>
      </c>
      <c r="AA56" s="69">
        <f t="shared" si="149"/>
        <v>0</v>
      </c>
      <c r="AB56" s="69">
        <f t="shared" si="149"/>
        <v>0</v>
      </c>
      <c r="AC56" s="73" t="str">
        <f t="shared" si="122"/>
        <v>-</v>
      </c>
      <c r="AD56" s="74" t="str">
        <f t="shared" si="45"/>
        <v>-</v>
      </c>
      <c r="AE56" s="253" t="str">
        <f t="shared" si="46"/>
        <v>-</v>
      </c>
      <c r="AF56" s="76" t="str">
        <f t="shared" si="47"/>
        <v>-</v>
      </c>
      <c r="AG56" s="69">
        <f t="shared" si="150"/>
        <v>0</v>
      </c>
      <c r="AH56" s="69">
        <f t="shared" si="150"/>
        <v>0</v>
      </c>
      <c r="AI56" s="69">
        <f t="shared" si="150"/>
        <v>0</v>
      </c>
      <c r="AJ56" s="69">
        <f t="shared" si="150"/>
        <v>0</v>
      </c>
      <c r="AK56" s="69">
        <f t="shared" si="150"/>
        <v>0</v>
      </c>
      <c r="AL56" s="69">
        <f t="shared" si="150"/>
        <v>0</v>
      </c>
      <c r="AM56" s="69">
        <f t="shared" si="150"/>
        <v>0</v>
      </c>
      <c r="AN56" s="69">
        <f t="shared" si="150"/>
        <v>0</v>
      </c>
      <c r="AO56" s="69">
        <f t="shared" si="150"/>
        <v>0</v>
      </c>
      <c r="AP56" s="69">
        <f t="shared" si="150"/>
        <v>0</v>
      </c>
      <c r="AQ56" s="69">
        <f t="shared" si="150"/>
        <v>0</v>
      </c>
      <c r="AR56" s="73" t="str">
        <f t="shared" si="123"/>
        <v>-</v>
      </c>
      <c r="AS56" s="74" t="str">
        <f t="shared" si="48"/>
        <v>-</v>
      </c>
      <c r="AT56" s="253" t="str">
        <f t="shared" si="49"/>
        <v>-</v>
      </c>
      <c r="AU56" s="76" t="str">
        <f t="shared" si="50"/>
        <v>-</v>
      </c>
      <c r="AV56" s="69">
        <f t="shared" si="151"/>
        <v>0</v>
      </c>
      <c r="AW56" s="69">
        <f t="shared" si="151"/>
        <v>0</v>
      </c>
      <c r="AX56" s="69">
        <f t="shared" si="151"/>
        <v>0</v>
      </c>
      <c r="AY56" s="69">
        <f t="shared" si="151"/>
        <v>0</v>
      </c>
      <c r="AZ56" s="69">
        <f t="shared" si="151"/>
        <v>0</v>
      </c>
      <c r="BA56" s="69">
        <f t="shared" si="151"/>
        <v>0</v>
      </c>
      <c r="BB56" s="69">
        <f t="shared" si="151"/>
        <v>0</v>
      </c>
      <c r="BC56" s="69">
        <f t="shared" si="151"/>
        <v>0</v>
      </c>
      <c r="BD56" s="69">
        <f t="shared" si="151"/>
        <v>0</v>
      </c>
      <c r="BE56" s="69">
        <f t="shared" si="151"/>
        <v>0</v>
      </c>
      <c r="BF56" s="69">
        <f t="shared" si="151"/>
        <v>0</v>
      </c>
      <c r="BG56" s="73" t="str">
        <f t="shared" si="124"/>
        <v>-</v>
      </c>
      <c r="BH56" s="74" t="str">
        <f t="shared" si="51"/>
        <v>-</v>
      </c>
      <c r="BI56" s="253" t="str">
        <f t="shared" si="52"/>
        <v>-</v>
      </c>
      <c r="BJ56" s="76" t="str">
        <f t="shared" si="53"/>
        <v>-</v>
      </c>
      <c r="BK56" s="69">
        <f t="shared" si="152"/>
        <v>0</v>
      </c>
      <c r="BL56" s="69">
        <f t="shared" si="152"/>
        <v>0</v>
      </c>
      <c r="BM56" s="69">
        <f t="shared" si="152"/>
        <v>0</v>
      </c>
      <c r="BN56" s="69">
        <f t="shared" si="152"/>
        <v>0</v>
      </c>
      <c r="BO56" s="69">
        <f t="shared" si="152"/>
        <v>0</v>
      </c>
      <c r="BP56" s="69">
        <f t="shared" si="152"/>
        <v>0</v>
      </c>
      <c r="BQ56" s="69">
        <f t="shared" si="152"/>
        <v>0</v>
      </c>
      <c r="BR56" s="69">
        <f t="shared" si="152"/>
        <v>0</v>
      </c>
      <c r="BS56" s="69">
        <f t="shared" si="152"/>
        <v>0</v>
      </c>
      <c r="BT56" s="69">
        <f t="shared" si="152"/>
        <v>0</v>
      </c>
      <c r="BU56" s="69">
        <f t="shared" si="152"/>
        <v>0</v>
      </c>
      <c r="BV56" s="73" t="str">
        <f t="shared" si="125"/>
        <v>-</v>
      </c>
      <c r="BW56" s="74" t="str">
        <f t="shared" si="54"/>
        <v>-</v>
      </c>
      <c r="BX56" s="253" t="str">
        <f t="shared" si="55"/>
        <v>-</v>
      </c>
      <c r="BY56" s="76" t="str">
        <f t="shared" si="56"/>
        <v>-</v>
      </c>
      <c r="BZ56" s="69">
        <f t="shared" si="153"/>
        <v>0</v>
      </c>
      <c r="CA56" s="69">
        <f t="shared" si="153"/>
        <v>0</v>
      </c>
      <c r="CB56" s="69">
        <f t="shared" si="153"/>
        <v>0</v>
      </c>
      <c r="CC56" s="69">
        <f t="shared" si="153"/>
        <v>0</v>
      </c>
      <c r="CD56" s="69">
        <f t="shared" si="153"/>
        <v>0</v>
      </c>
      <c r="CE56" s="69">
        <f t="shared" si="153"/>
        <v>0</v>
      </c>
      <c r="CF56" s="69">
        <f t="shared" si="153"/>
        <v>0</v>
      </c>
      <c r="CG56" s="69">
        <f t="shared" si="153"/>
        <v>0</v>
      </c>
      <c r="CH56" s="69">
        <f t="shared" si="153"/>
        <v>0</v>
      </c>
      <c r="CI56" s="69">
        <f t="shared" si="153"/>
        <v>0</v>
      </c>
      <c r="CJ56" s="69">
        <f t="shared" si="153"/>
        <v>0</v>
      </c>
      <c r="CK56" s="73" t="str">
        <f t="shared" si="126"/>
        <v>-</v>
      </c>
      <c r="CL56" s="74" t="str">
        <f t="shared" si="57"/>
        <v>-</v>
      </c>
      <c r="CM56" s="253" t="str">
        <f t="shared" si="58"/>
        <v>-</v>
      </c>
      <c r="CN56" s="76" t="str">
        <f t="shared" si="59"/>
        <v>-</v>
      </c>
      <c r="CO56" s="69">
        <f t="shared" si="154"/>
        <v>0</v>
      </c>
      <c r="CP56" s="69">
        <f t="shared" si="154"/>
        <v>0</v>
      </c>
      <c r="CQ56" s="69">
        <f t="shared" si="154"/>
        <v>0</v>
      </c>
      <c r="CR56" s="69">
        <f t="shared" si="154"/>
        <v>0</v>
      </c>
      <c r="CS56" s="69">
        <f t="shared" si="154"/>
        <v>0</v>
      </c>
      <c r="CT56" s="69">
        <f t="shared" si="154"/>
        <v>0</v>
      </c>
      <c r="CU56" s="69">
        <f t="shared" si="154"/>
        <v>0</v>
      </c>
      <c r="CV56" s="69">
        <f t="shared" si="154"/>
        <v>0</v>
      </c>
      <c r="CW56" s="69">
        <f t="shared" si="154"/>
        <v>0</v>
      </c>
      <c r="CX56" s="69">
        <f t="shared" si="154"/>
        <v>0</v>
      </c>
      <c r="CY56" s="69">
        <f t="shared" si="154"/>
        <v>0</v>
      </c>
      <c r="CZ56" s="73" t="str">
        <f t="shared" si="127"/>
        <v>-</v>
      </c>
      <c r="DA56" s="74" t="str">
        <f t="shared" si="60"/>
        <v>-</v>
      </c>
      <c r="DB56" s="253" t="str">
        <f t="shared" si="61"/>
        <v>-</v>
      </c>
      <c r="DC56" s="76" t="str">
        <f t="shared" si="62"/>
        <v>-</v>
      </c>
      <c r="DD56" s="69">
        <f t="shared" si="155"/>
        <v>0</v>
      </c>
      <c r="DE56" s="69">
        <f t="shared" si="155"/>
        <v>0</v>
      </c>
      <c r="DF56" s="69">
        <f t="shared" si="155"/>
        <v>0</v>
      </c>
      <c r="DG56" s="69">
        <f t="shared" si="155"/>
        <v>0</v>
      </c>
      <c r="DH56" s="69">
        <f t="shared" si="155"/>
        <v>0</v>
      </c>
      <c r="DI56" s="69">
        <f t="shared" si="155"/>
        <v>0</v>
      </c>
      <c r="DJ56" s="69">
        <f t="shared" si="155"/>
        <v>0</v>
      </c>
      <c r="DK56" s="69">
        <f t="shared" si="155"/>
        <v>0</v>
      </c>
      <c r="DL56" s="69">
        <f t="shared" si="155"/>
        <v>0</v>
      </c>
      <c r="DM56" s="69">
        <f t="shared" si="155"/>
        <v>0</v>
      </c>
      <c r="DN56" s="69">
        <f t="shared" si="155"/>
        <v>0</v>
      </c>
      <c r="DO56" s="73" t="str">
        <f t="shared" si="128"/>
        <v>-</v>
      </c>
      <c r="DP56" s="74" t="str">
        <f t="shared" si="63"/>
        <v>-</v>
      </c>
      <c r="DQ56" s="253" t="str">
        <f t="shared" si="64"/>
        <v>-</v>
      </c>
      <c r="DR56" s="76" t="str">
        <f t="shared" si="65"/>
        <v>-</v>
      </c>
      <c r="DS56" s="69">
        <f t="shared" si="156"/>
        <v>0</v>
      </c>
      <c r="DT56" s="69">
        <f t="shared" si="156"/>
        <v>0</v>
      </c>
      <c r="DU56" s="69">
        <f t="shared" si="156"/>
        <v>0</v>
      </c>
      <c r="DV56" s="69">
        <f t="shared" si="156"/>
        <v>0</v>
      </c>
      <c r="DW56" s="69">
        <f t="shared" si="156"/>
        <v>0</v>
      </c>
      <c r="DX56" s="69">
        <f t="shared" si="156"/>
        <v>0</v>
      </c>
      <c r="DY56" s="69">
        <f t="shared" si="156"/>
        <v>0</v>
      </c>
      <c r="DZ56" s="69">
        <f t="shared" si="156"/>
        <v>0</v>
      </c>
      <c r="EA56" s="69">
        <f t="shared" si="156"/>
        <v>0</v>
      </c>
      <c r="EB56" s="69">
        <f t="shared" si="156"/>
        <v>0</v>
      </c>
      <c r="EC56" s="69">
        <f t="shared" si="156"/>
        <v>0</v>
      </c>
      <c r="ED56" s="73" t="str">
        <f t="shared" si="129"/>
        <v>-</v>
      </c>
      <c r="EE56" s="74" t="str">
        <f t="shared" si="66"/>
        <v>-</v>
      </c>
      <c r="EF56" s="253" t="str">
        <f t="shared" si="67"/>
        <v>-</v>
      </c>
      <c r="EG56" s="76" t="str">
        <f t="shared" si="68"/>
        <v>-</v>
      </c>
      <c r="EH56" s="69">
        <f t="shared" si="157"/>
        <v>0</v>
      </c>
      <c r="EI56" s="69">
        <f t="shared" si="157"/>
        <v>0</v>
      </c>
      <c r="EJ56" s="69">
        <f t="shared" si="157"/>
        <v>0</v>
      </c>
      <c r="EK56" s="69">
        <f t="shared" si="157"/>
        <v>0</v>
      </c>
      <c r="EL56" s="69">
        <f t="shared" si="157"/>
        <v>0</v>
      </c>
      <c r="EM56" s="69">
        <f t="shared" si="157"/>
        <v>0</v>
      </c>
      <c r="EN56" s="69">
        <f t="shared" si="157"/>
        <v>0</v>
      </c>
      <c r="EO56" s="69">
        <f t="shared" si="157"/>
        <v>0</v>
      </c>
      <c r="EP56" s="69">
        <f t="shared" si="157"/>
        <v>0</v>
      </c>
      <c r="EQ56" s="69">
        <f t="shared" si="157"/>
        <v>0</v>
      </c>
      <c r="ER56" s="69">
        <f t="shared" si="157"/>
        <v>0</v>
      </c>
      <c r="ES56" s="73" t="str">
        <f t="shared" si="130"/>
        <v>-</v>
      </c>
      <c r="ET56" s="74" t="str">
        <f t="shared" si="69"/>
        <v>-</v>
      </c>
      <c r="EU56" s="253" t="str">
        <f t="shared" si="70"/>
        <v>-</v>
      </c>
      <c r="EV56" s="76" t="str">
        <f t="shared" si="71"/>
        <v>-</v>
      </c>
      <c r="EW56" s="69">
        <f t="shared" si="158"/>
        <v>0</v>
      </c>
      <c r="EX56" s="69">
        <f t="shared" si="158"/>
        <v>0</v>
      </c>
      <c r="EY56" s="69">
        <f t="shared" si="158"/>
        <v>0</v>
      </c>
      <c r="EZ56" s="69">
        <f t="shared" si="158"/>
        <v>0</v>
      </c>
      <c r="FA56" s="69">
        <f t="shared" si="158"/>
        <v>0</v>
      </c>
      <c r="FB56" s="69">
        <f t="shared" si="158"/>
        <v>0</v>
      </c>
      <c r="FC56" s="69">
        <f t="shared" si="158"/>
        <v>0</v>
      </c>
      <c r="FD56" s="69">
        <f t="shared" si="158"/>
        <v>0</v>
      </c>
      <c r="FE56" s="69">
        <f t="shared" si="158"/>
        <v>0</v>
      </c>
      <c r="FF56" s="69">
        <f t="shared" si="158"/>
        <v>0</v>
      </c>
      <c r="FG56" s="69">
        <f t="shared" si="158"/>
        <v>0</v>
      </c>
      <c r="FH56" s="73" t="str">
        <f t="shared" si="131"/>
        <v>-</v>
      </c>
      <c r="FI56" s="74" t="str">
        <f t="shared" si="72"/>
        <v>-</v>
      </c>
      <c r="FJ56" s="253" t="str">
        <f t="shared" si="73"/>
        <v>-</v>
      </c>
      <c r="FK56" s="76" t="str">
        <f t="shared" si="74"/>
        <v>-</v>
      </c>
      <c r="FL56" s="69">
        <f t="shared" si="159"/>
        <v>0</v>
      </c>
      <c r="FM56" s="69">
        <f t="shared" si="159"/>
        <v>0</v>
      </c>
      <c r="FN56" s="69">
        <f t="shared" si="159"/>
        <v>0</v>
      </c>
      <c r="FO56" s="69">
        <f t="shared" si="159"/>
        <v>0</v>
      </c>
      <c r="FP56" s="69">
        <f t="shared" si="159"/>
        <v>0</v>
      </c>
      <c r="FQ56" s="69">
        <f t="shared" si="159"/>
        <v>0</v>
      </c>
      <c r="FR56" s="69">
        <f t="shared" si="159"/>
        <v>0</v>
      </c>
      <c r="FS56" s="69">
        <f t="shared" si="159"/>
        <v>0</v>
      </c>
      <c r="FT56" s="69">
        <f t="shared" si="159"/>
        <v>0</v>
      </c>
      <c r="FU56" s="69">
        <f t="shared" si="159"/>
        <v>0</v>
      </c>
      <c r="FV56" s="69">
        <f t="shared" si="159"/>
        <v>0</v>
      </c>
      <c r="FW56" s="73" t="str">
        <f t="shared" si="132"/>
        <v>-</v>
      </c>
      <c r="FX56" s="74" t="str">
        <f t="shared" si="75"/>
        <v>-</v>
      </c>
      <c r="FY56" s="253" t="str">
        <f t="shared" si="76"/>
        <v>-</v>
      </c>
      <c r="FZ56" s="76" t="str">
        <f t="shared" si="77"/>
        <v>-</v>
      </c>
      <c r="GA56" s="82">
        <f t="shared" si="160"/>
        <v>0</v>
      </c>
      <c r="GB56" s="82">
        <f t="shared" si="160"/>
        <v>0</v>
      </c>
      <c r="GC56" s="82">
        <f t="shared" si="160"/>
        <v>0</v>
      </c>
      <c r="GD56" s="82">
        <f t="shared" si="160"/>
        <v>0</v>
      </c>
      <c r="GE56" s="82">
        <f t="shared" si="160"/>
        <v>0</v>
      </c>
      <c r="GF56" s="82">
        <f t="shared" si="160"/>
        <v>0</v>
      </c>
      <c r="GG56" s="82">
        <f t="shared" si="160"/>
        <v>0</v>
      </c>
      <c r="GH56" s="82">
        <f t="shared" si="160"/>
        <v>0</v>
      </c>
      <c r="GI56" s="82">
        <f t="shared" si="160"/>
        <v>0</v>
      </c>
      <c r="GJ56" s="82">
        <f t="shared" si="160"/>
        <v>0</v>
      </c>
      <c r="GK56" s="82">
        <f t="shared" si="160"/>
        <v>1</v>
      </c>
      <c r="GL56" s="83">
        <f t="shared" si="133"/>
        <v>100</v>
      </c>
      <c r="GM56" s="74">
        <f t="shared" si="78"/>
        <v>1</v>
      </c>
      <c r="GN56" s="253">
        <f t="shared" si="79"/>
        <v>1.056</v>
      </c>
      <c r="GO56" s="76">
        <f t="shared" si="80"/>
        <v>1</v>
      </c>
      <c r="GP56" s="77">
        <f t="shared" ca="1" si="81"/>
        <v>1</v>
      </c>
      <c r="GQ56" s="77">
        <f t="shared" ca="1" si="134"/>
        <v>0</v>
      </c>
      <c r="GR56" s="77">
        <f t="shared" ca="1" si="134"/>
        <v>0</v>
      </c>
      <c r="GS56" s="77">
        <f t="shared" ca="1" si="134"/>
        <v>0</v>
      </c>
      <c r="GT56" s="77">
        <f t="shared" ca="1" si="134"/>
        <v>0</v>
      </c>
      <c r="GU56" s="77">
        <f t="shared" ca="1" si="134"/>
        <v>0</v>
      </c>
      <c r="GV56" s="77">
        <f t="shared" ca="1" si="134"/>
        <v>0</v>
      </c>
      <c r="GW56" s="77">
        <f t="shared" ca="1" si="134"/>
        <v>0</v>
      </c>
      <c r="GX56" s="77">
        <f t="shared" ca="1" si="134"/>
        <v>0</v>
      </c>
      <c r="GY56" s="77">
        <f t="shared" ca="1" si="134"/>
        <v>0</v>
      </c>
      <c r="GZ56" s="77">
        <f t="shared" ca="1" si="134"/>
        <v>0</v>
      </c>
      <c r="HA56" s="77">
        <f t="shared" ca="1" si="134"/>
        <v>0</v>
      </c>
      <c r="HB56" s="78">
        <f t="shared" si="82"/>
        <v>1</v>
      </c>
    </row>
    <row r="57" spans="1:210">
      <c r="A57" s="70" t="s">
        <v>50</v>
      </c>
      <c r="B57" s="39" t="str">
        <f>IF(【M】エリア!$E52&lt;&gt;"",【M】エリア!$E52,"")</f>
        <v>越前海岸 高佐米ノ旅館街 エリア</v>
      </c>
      <c r="C57" s="69">
        <f t="shared" si="148"/>
        <v>0</v>
      </c>
      <c r="D57" s="69">
        <f t="shared" si="148"/>
        <v>0</v>
      </c>
      <c r="E57" s="69">
        <f t="shared" si="148"/>
        <v>0</v>
      </c>
      <c r="F57" s="69">
        <f t="shared" si="148"/>
        <v>2</v>
      </c>
      <c r="G57" s="69">
        <f t="shared" si="148"/>
        <v>0</v>
      </c>
      <c r="H57" s="69">
        <f t="shared" si="148"/>
        <v>1</v>
      </c>
      <c r="I57" s="69">
        <f t="shared" si="148"/>
        <v>0</v>
      </c>
      <c r="J57" s="69">
        <f t="shared" si="148"/>
        <v>1</v>
      </c>
      <c r="K57" s="69">
        <f t="shared" si="148"/>
        <v>2</v>
      </c>
      <c r="L57" s="69">
        <f t="shared" si="148"/>
        <v>0</v>
      </c>
      <c r="M57" s="69">
        <f t="shared" si="148"/>
        <v>2</v>
      </c>
      <c r="N57" s="73">
        <f t="shared" si="121"/>
        <v>-12.5</v>
      </c>
      <c r="O57" s="74">
        <f t="shared" si="42"/>
        <v>66</v>
      </c>
      <c r="P57" s="253">
        <f t="shared" si="43"/>
        <v>66.057000000000002</v>
      </c>
      <c r="Q57" s="76">
        <f t="shared" si="44"/>
        <v>66</v>
      </c>
      <c r="R57" s="69">
        <f t="shared" si="149"/>
        <v>0</v>
      </c>
      <c r="S57" s="69">
        <f t="shared" si="149"/>
        <v>0</v>
      </c>
      <c r="T57" s="69">
        <f t="shared" si="149"/>
        <v>0</v>
      </c>
      <c r="U57" s="69">
        <f t="shared" si="149"/>
        <v>0</v>
      </c>
      <c r="V57" s="69">
        <f t="shared" si="149"/>
        <v>0</v>
      </c>
      <c r="W57" s="69">
        <f t="shared" si="149"/>
        <v>0</v>
      </c>
      <c r="X57" s="69">
        <f t="shared" si="149"/>
        <v>0</v>
      </c>
      <c r="Y57" s="69">
        <f t="shared" si="149"/>
        <v>0</v>
      </c>
      <c r="Z57" s="69">
        <f t="shared" si="149"/>
        <v>0</v>
      </c>
      <c r="AA57" s="69">
        <f t="shared" si="149"/>
        <v>0</v>
      </c>
      <c r="AB57" s="69">
        <f t="shared" si="149"/>
        <v>0</v>
      </c>
      <c r="AC57" s="73" t="str">
        <f t="shared" si="122"/>
        <v>-</v>
      </c>
      <c r="AD57" s="74" t="str">
        <f t="shared" si="45"/>
        <v>-</v>
      </c>
      <c r="AE57" s="253" t="str">
        <f t="shared" si="46"/>
        <v>-</v>
      </c>
      <c r="AF57" s="76" t="str">
        <f t="shared" si="47"/>
        <v>-</v>
      </c>
      <c r="AG57" s="69">
        <f t="shared" si="150"/>
        <v>0</v>
      </c>
      <c r="AH57" s="69">
        <f t="shared" si="150"/>
        <v>0</v>
      </c>
      <c r="AI57" s="69">
        <f t="shared" si="150"/>
        <v>0</v>
      </c>
      <c r="AJ57" s="69">
        <f t="shared" si="150"/>
        <v>0</v>
      </c>
      <c r="AK57" s="69">
        <f t="shared" si="150"/>
        <v>0</v>
      </c>
      <c r="AL57" s="69">
        <f t="shared" si="150"/>
        <v>0</v>
      </c>
      <c r="AM57" s="69">
        <f t="shared" si="150"/>
        <v>0</v>
      </c>
      <c r="AN57" s="69">
        <f t="shared" si="150"/>
        <v>0</v>
      </c>
      <c r="AO57" s="69">
        <f t="shared" si="150"/>
        <v>0</v>
      </c>
      <c r="AP57" s="69">
        <f t="shared" si="150"/>
        <v>0</v>
      </c>
      <c r="AQ57" s="69">
        <f t="shared" si="150"/>
        <v>0</v>
      </c>
      <c r="AR57" s="73" t="str">
        <f t="shared" si="123"/>
        <v>-</v>
      </c>
      <c r="AS57" s="74" t="str">
        <f t="shared" si="48"/>
        <v>-</v>
      </c>
      <c r="AT57" s="253" t="str">
        <f t="shared" si="49"/>
        <v>-</v>
      </c>
      <c r="AU57" s="76" t="str">
        <f t="shared" si="50"/>
        <v>-</v>
      </c>
      <c r="AV57" s="69">
        <f t="shared" si="151"/>
        <v>0</v>
      </c>
      <c r="AW57" s="69">
        <f t="shared" si="151"/>
        <v>0</v>
      </c>
      <c r="AX57" s="69">
        <f t="shared" si="151"/>
        <v>0</v>
      </c>
      <c r="AY57" s="69">
        <f t="shared" si="151"/>
        <v>0</v>
      </c>
      <c r="AZ57" s="69">
        <f t="shared" si="151"/>
        <v>0</v>
      </c>
      <c r="BA57" s="69">
        <f t="shared" si="151"/>
        <v>0</v>
      </c>
      <c r="BB57" s="69">
        <f t="shared" si="151"/>
        <v>0</v>
      </c>
      <c r="BC57" s="69">
        <f t="shared" si="151"/>
        <v>0</v>
      </c>
      <c r="BD57" s="69">
        <f t="shared" si="151"/>
        <v>0</v>
      </c>
      <c r="BE57" s="69">
        <f t="shared" si="151"/>
        <v>0</v>
      </c>
      <c r="BF57" s="69">
        <f t="shared" si="151"/>
        <v>0</v>
      </c>
      <c r="BG57" s="73" t="str">
        <f t="shared" si="124"/>
        <v>-</v>
      </c>
      <c r="BH57" s="74" t="str">
        <f t="shared" si="51"/>
        <v>-</v>
      </c>
      <c r="BI57" s="253" t="str">
        <f t="shared" si="52"/>
        <v>-</v>
      </c>
      <c r="BJ57" s="76" t="str">
        <f t="shared" si="53"/>
        <v>-</v>
      </c>
      <c r="BK57" s="69">
        <f t="shared" si="152"/>
        <v>0</v>
      </c>
      <c r="BL57" s="69">
        <f t="shared" si="152"/>
        <v>0</v>
      </c>
      <c r="BM57" s="69">
        <f t="shared" si="152"/>
        <v>0</v>
      </c>
      <c r="BN57" s="69">
        <f t="shared" si="152"/>
        <v>0</v>
      </c>
      <c r="BO57" s="69">
        <f t="shared" si="152"/>
        <v>0</v>
      </c>
      <c r="BP57" s="69">
        <f t="shared" si="152"/>
        <v>0</v>
      </c>
      <c r="BQ57" s="69">
        <f t="shared" si="152"/>
        <v>0</v>
      </c>
      <c r="BR57" s="69">
        <f t="shared" si="152"/>
        <v>0</v>
      </c>
      <c r="BS57" s="69">
        <f t="shared" si="152"/>
        <v>0</v>
      </c>
      <c r="BT57" s="69">
        <f t="shared" si="152"/>
        <v>0</v>
      </c>
      <c r="BU57" s="69">
        <f t="shared" si="152"/>
        <v>0</v>
      </c>
      <c r="BV57" s="73" t="str">
        <f t="shared" si="125"/>
        <v>-</v>
      </c>
      <c r="BW57" s="74" t="str">
        <f t="shared" si="54"/>
        <v>-</v>
      </c>
      <c r="BX57" s="253" t="str">
        <f t="shared" si="55"/>
        <v>-</v>
      </c>
      <c r="BY57" s="76" t="str">
        <f t="shared" si="56"/>
        <v>-</v>
      </c>
      <c r="BZ57" s="69">
        <f t="shared" si="153"/>
        <v>0</v>
      </c>
      <c r="CA57" s="69">
        <f t="shared" si="153"/>
        <v>0</v>
      </c>
      <c r="CB57" s="69">
        <f t="shared" si="153"/>
        <v>0</v>
      </c>
      <c r="CC57" s="69">
        <f t="shared" si="153"/>
        <v>0</v>
      </c>
      <c r="CD57" s="69">
        <f t="shared" si="153"/>
        <v>0</v>
      </c>
      <c r="CE57" s="69">
        <f t="shared" si="153"/>
        <v>0</v>
      </c>
      <c r="CF57" s="69">
        <f t="shared" si="153"/>
        <v>0</v>
      </c>
      <c r="CG57" s="69">
        <f t="shared" si="153"/>
        <v>0</v>
      </c>
      <c r="CH57" s="69">
        <f t="shared" si="153"/>
        <v>0</v>
      </c>
      <c r="CI57" s="69">
        <f t="shared" si="153"/>
        <v>0</v>
      </c>
      <c r="CJ57" s="69">
        <f t="shared" si="153"/>
        <v>0</v>
      </c>
      <c r="CK57" s="73" t="str">
        <f t="shared" si="126"/>
        <v>-</v>
      </c>
      <c r="CL57" s="74" t="str">
        <f t="shared" si="57"/>
        <v>-</v>
      </c>
      <c r="CM57" s="253" t="str">
        <f t="shared" si="58"/>
        <v>-</v>
      </c>
      <c r="CN57" s="76" t="str">
        <f t="shared" si="59"/>
        <v>-</v>
      </c>
      <c r="CO57" s="69">
        <f t="shared" si="154"/>
        <v>0</v>
      </c>
      <c r="CP57" s="69">
        <f t="shared" si="154"/>
        <v>0</v>
      </c>
      <c r="CQ57" s="69">
        <f t="shared" si="154"/>
        <v>0</v>
      </c>
      <c r="CR57" s="69">
        <f t="shared" si="154"/>
        <v>0</v>
      </c>
      <c r="CS57" s="69">
        <f t="shared" si="154"/>
        <v>0</v>
      </c>
      <c r="CT57" s="69">
        <f t="shared" si="154"/>
        <v>0</v>
      </c>
      <c r="CU57" s="69">
        <f t="shared" si="154"/>
        <v>0</v>
      </c>
      <c r="CV57" s="69">
        <f t="shared" si="154"/>
        <v>0</v>
      </c>
      <c r="CW57" s="69">
        <f t="shared" si="154"/>
        <v>0</v>
      </c>
      <c r="CX57" s="69">
        <f t="shared" si="154"/>
        <v>0</v>
      </c>
      <c r="CY57" s="69">
        <f t="shared" si="154"/>
        <v>0</v>
      </c>
      <c r="CZ57" s="73" t="str">
        <f t="shared" si="127"/>
        <v>-</v>
      </c>
      <c r="DA57" s="74" t="str">
        <f t="shared" si="60"/>
        <v>-</v>
      </c>
      <c r="DB57" s="253" t="str">
        <f t="shared" si="61"/>
        <v>-</v>
      </c>
      <c r="DC57" s="76" t="str">
        <f t="shared" si="62"/>
        <v>-</v>
      </c>
      <c r="DD57" s="69">
        <f t="shared" si="155"/>
        <v>0</v>
      </c>
      <c r="DE57" s="69">
        <f t="shared" si="155"/>
        <v>0</v>
      </c>
      <c r="DF57" s="69">
        <f t="shared" si="155"/>
        <v>0</v>
      </c>
      <c r="DG57" s="69">
        <f t="shared" si="155"/>
        <v>0</v>
      </c>
      <c r="DH57" s="69">
        <f t="shared" si="155"/>
        <v>0</v>
      </c>
      <c r="DI57" s="69">
        <f t="shared" si="155"/>
        <v>0</v>
      </c>
      <c r="DJ57" s="69">
        <f t="shared" si="155"/>
        <v>0</v>
      </c>
      <c r="DK57" s="69">
        <f t="shared" si="155"/>
        <v>0</v>
      </c>
      <c r="DL57" s="69">
        <f t="shared" si="155"/>
        <v>0</v>
      </c>
      <c r="DM57" s="69">
        <f t="shared" si="155"/>
        <v>0</v>
      </c>
      <c r="DN57" s="69">
        <f t="shared" si="155"/>
        <v>0</v>
      </c>
      <c r="DO57" s="73" t="str">
        <f t="shared" si="128"/>
        <v>-</v>
      </c>
      <c r="DP57" s="74" t="str">
        <f t="shared" si="63"/>
        <v>-</v>
      </c>
      <c r="DQ57" s="253" t="str">
        <f t="shared" si="64"/>
        <v>-</v>
      </c>
      <c r="DR57" s="76" t="str">
        <f t="shared" si="65"/>
        <v>-</v>
      </c>
      <c r="DS57" s="69">
        <f t="shared" si="156"/>
        <v>0</v>
      </c>
      <c r="DT57" s="69">
        <f t="shared" si="156"/>
        <v>0</v>
      </c>
      <c r="DU57" s="69">
        <f t="shared" si="156"/>
        <v>0</v>
      </c>
      <c r="DV57" s="69">
        <f t="shared" si="156"/>
        <v>0</v>
      </c>
      <c r="DW57" s="69">
        <f t="shared" si="156"/>
        <v>0</v>
      </c>
      <c r="DX57" s="69">
        <f t="shared" si="156"/>
        <v>0</v>
      </c>
      <c r="DY57" s="69">
        <f t="shared" si="156"/>
        <v>0</v>
      </c>
      <c r="DZ57" s="69">
        <f t="shared" si="156"/>
        <v>0</v>
      </c>
      <c r="EA57" s="69">
        <f t="shared" si="156"/>
        <v>0</v>
      </c>
      <c r="EB57" s="69">
        <f t="shared" si="156"/>
        <v>0</v>
      </c>
      <c r="EC57" s="69">
        <f t="shared" si="156"/>
        <v>0</v>
      </c>
      <c r="ED57" s="73" t="str">
        <f t="shared" si="129"/>
        <v>-</v>
      </c>
      <c r="EE57" s="74" t="str">
        <f t="shared" si="66"/>
        <v>-</v>
      </c>
      <c r="EF57" s="253" t="str">
        <f t="shared" si="67"/>
        <v>-</v>
      </c>
      <c r="EG57" s="76" t="str">
        <f t="shared" si="68"/>
        <v>-</v>
      </c>
      <c r="EH57" s="69">
        <f t="shared" si="157"/>
        <v>0</v>
      </c>
      <c r="EI57" s="69">
        <f t="shared" si="157"/>
        <v>0</v>
      </c>
      <c r="EJ57" s="69">
        <f t="shared" si="157"/>
        <v>0</v>
      </c>
      <c r="EK57" s="69">
        <f t="shared" si="157"/>
        <v>0</v>
      </c>
      <c r="EL57" s="69">
        <f t="shared" si="157"/>
        <v>0</v>
      </c>
      <c r="EM57" s="69">
        <f t="shared" si="157"/>
        <v>0</v>
      </c>
      <c r="EN57" s="69">
        <f t="shared" si="157"/>
        <v>0</v>
      </c>
      <c r="EO57" s="69">
        <f t="shared" si="157"/>
        <v>0</v>
      </c>
      <c r="EP57" s="69">
        <f t="shared" si="157"/>
        <v>0</v>
      </c>
      <c r="EQ57" s="69">
        <f t="shared" si="157"/>
        <v>0</v>
      </c>
      <c r="ER57" s="69">
        <f t="shared" si="157"/>
        <v>0</v>
      </c>
      <c r="ES57" s="73" t="str">
        <f t="shared" si="130"/>
        <v>-</v>
      </c>
      <c r="ET57" s="74" t="str">
        <f t="shared" si="69"/>
        <v>-</v>
      </c>
      <c r="EU57" s="253" t="str">
        <f t="shared" si="70"/>
        <v>-</v>
      </c>
      <c r="EV57" s="76" t="str">
        <f t="shared" si="71"/>
        <v>-</v>
      </c>
      <c r="EW57" s="69">
        <f t="shared" si="158"/>
        <v>0</v>
      </c>
      <c r="EX57" s="69">
        <f t="shared" si="158"/>
        <v>0</v>
      </c>
      <c r="EY57" s="69">
        <f t="shared" si="158"/>
        <v>0</v>
      </c>
      <c r="EZ57" s="69">
        <f t="shared" si="158"/>
        <v>0</v>
      </c>
      <c r="FA57" s="69">
        <f t="shared" si="158"/>
        <v>0</v>
      </c>
      <c r="FB57" s="69">
        <f t="shared" si="158"/>
        <v>0</v>
      </c>
      <c r="FC57" s="69">
        <f t="shared" si="158"/>
        <v>0</v>
      </c>
      <c r="FD57" s="69">
        <f t="shared" si="158"/>
        <v>0</v>
      </c>
      <c r="FE57" s="69">
        <f t="shared" si="158"/>
        <v>0</v>
      </c>
      <c r="FF57" s="69">
        <f t="shared" si="158"/>
        <v>0</v>
      </c>
      <c r="FG57" s="69">
        <f t="shared" si="158"/>
        <v>0</v>
      </c>
      <c r="FH57" s="73" t="str">
        <f t="shared" si="131"/>
        <v>-</v>
      </c>
      <c r="FI57" s="74" t="str">
        <f t="shared" si="72"/>
        <v>-</v>
      </c>
      <c r="FJ57" s="253" t="str">
        <f t="shared" si="73"/>
        <v>-</v>
      </c>
      <c r="FK57" s="76" t="str">
        <f t="shared" si="74"/>
        <v>-</v>
      </c>
      <c r="FL57" s="69">
        <f t="shared" si="159"/>
        <v>0</v>
      </c>
      <c r="FM57" s="69">
        <f t="shared" si="159"/>
        <v>0</v>
      </c>
      <c r="FN57" s="69">
        <f t="shared" si="159"/>
        <v>0</v>
      </c>
      <c r="FO57" s="69">
        <f t="shared" si="159"/>
        <v>0</v>
      </c>
      <c r="FP57" s="69">
        <f t="shared" si="159"/>
        <v>0</v>
      </c>
      <c r="FQ57" s="69">
        <f t="shared" si="159"/>
        <v>0</v>
      </c>
      <c r="FR57" s="69">
        <f t="shared" si="159"/>
        <v>0</v>
      </c>
      <c r="FS57" s="69">
        <f t="shared" si="159"/>
        <v>0</v>
      </c>
      <c r="FT57" s="69">
        <f t="shared" si="159"/>
        <v>0</v>
      </c>
      <c r="FU57" s="69">
        <f t="shared" si="159"/>
        <v>0</v>
      </c>
      <c r="FV57" s="69">
        <f t="shared" si="159"/>
        <v>0</v>
      </c>
      <c r="FW57" s="73" t="str">
        <f t="shared" si="132"/>
        <v>-</v>
      </c>
      <c r="FX57" s="74" t="str">
        <f t="shared" si="75"/>
        <v>-</v>
      </c>
      <c r="FY57" s="253" t="str">
        <f t="shared" si="76"/>
        <v>-</v>
      </c>
      <c r="FZ57" s="76" t="str">
        <f t="shared" si="77"/>
        <v>-</v>
      </c>
      <c r="GA57" s="82">
        <f t="shared" si="160"/>
        <v>0</v>
      </c>
      <c r="GB57" s="82">
        <f t="shared" si="160"/>
        <v>0</v>
      </c>
      <c r="GC57" s="82">
        <f t="shared" si="160"/>
        <v>0</v>
      </c>
      <c r="GD57" s="82">
        <f t="shared" si="160"/>
        <v>2</v>
      </c>
      <c r="GE57" s="82">
        <f t="shared" si="160"/>
        <v>0</v>
      </c>
      <c r="GF57" s="82">
        <f t="shared" si="160"/>
        <v>1</v>
      </c>
      <c r="GG57" s="82">
        <f t="shared" si="160"/>
        <v>0</v>
      </c>
      <c r="GH57" s="82">
        <f t="shared" si="160"/>
        <v>1</v>
      </c>
      <c r="GI57" s="82">
        <f t="shared" si="160"/>
        <v>2</v>
      </c>
      <c r="GJ57" s="82">
        <f t="shared" si="160"/>
        <v>0</v>
      </c>
      <c r="GK57" s="82">
        <f t="shared" si="160"/>
        <v>2</v>
      </c>
      <c r="GL57" s="83">
        <f t="shared" si="133"/>
        <v>-12.5</v>
      </c>
      <c r="GM57" s="74">
        <f t="shared" si="78"/>
        <v>66</v>
      </c>
      <c r="GN57" s="253">
        <f t="shared" si="79"/>
        <v>66.057000000000002</v>
      </c>
      <c r="GO57" s="76">
        <f t="shared" si="80"/>
        <v>66</v>
      </c>
      <c r="GP57" s="77">
        <f t="shared" ca="1" si="81"/>
        <v>8</v>
      </c>
      <c r="GQ57" s="77">
        <f t="shared" ca="1" si="134"/>
        <v>0</v>
      </c>
      <c r="GR57" s="77">
        <f t="shared" ca="1" si="134"/>
        <v>0</v>
      </c>
      <c r="GS57" s="77">
        <f t="shared" ca="1" si="134"/>
        <v>0</v>
      </c>
      <c r="GT57" s="77">
        <f t="shared" ca="1" si="134"/>
        <v>0</v>
      </c>
      <c r="GU57" s="77">
        <f t="shared" ca="1" si="134"/>
        <v>0</v>
      </c>
      <c r="GV57" s="77">
        <f t="shared" ca="1" si="134"/>
        <v>0</v>
      </c>
      <c r="GW57" s="77">
        <f t="shared" ca="1" si="134"/>
        <v>0</v>
      </c>
      <c r="GX57" s="77">
        <f t="shared" ca="1" si="134"/>
        <v>0</v>
      </c>
      <c r="GY57" s="77">
        <f t="shared" ca="1" si="134"/>
        <v>0</v>
      </c>
      <c r="GZ57" s="77">
        <f t="shared" ca="1" si="134"/>
        <v>0</v>
      </c>
      <c r="HA57" s="77">
        <f t="shared" ca="1" si="134"/>
        <v>0</v>
      </c>
      <c r="HB57" s="78">
        <f t="shared" si="82"/>
        <v>8</v>
      </c>
    </row>
    <row r="58" spans="1:210">
      <c r="A58" s="70" t="s">
        <v>50</v>
      </c>
      <c r="B58" s="39" t="str">
        <f>IF(【M】エリア!$E53&lt;&gt;"",【M】エリア!$E53,"")</f>
        <v>越前海岸 くりや旅館街 エリア</v>
      </c>
      <c r="C58" s="69">
        <f t="shared" si="148"/>
        <v>0</v>
      </c>
      <c r="D58" s="69">
        <f t="shared" si="148"/>
        <v>0</v>
      </c>
      <c r="E58" s="69">
        <f t="shared" si="148"/>
        <v>0</v>
      </c>
      <c r="F58" s="69">
        <f t="shared" si="148"/>
        <v>0</v>
      </c>
      <c r="G58" s="69">
        <f t="shared" si="148"/>
        <v>0</v>
      </c>
      <c r="H58" s="69">
        <f t="shared" si="148"/>
        <v>0</v>
      </c>
      <c r="I58" s="69">
        <f t="shared" si="148"/>
        <v>1</v>
      </c>
      <c r="J58" s="69">
        <f t="shared" si="148"/>
        <v>0</v>
      </c>
      <c r="K58" s="69">
        <f t="shared" si="148"/>
        <v>2</v>
      </c>
      <c r="L58" s="69">
        <f t="shared" si="148"/>
        <v>0</v>
      </c>
      <c r="M58" s="69">
        <f t="shared" si="148"/>
        <v>0</v>
      </c>
      <c r="N58" s="73">
        <f t="shared" si="121"/>
        <v>-33.333333333333329</v>
      </c>
      <c r="O58" s="74">
        <f t="shared" si="42"/>
        <v>72</v>
      </c>
      <c r="P58" s="253">
        <f t="shared" si="43"/>
        <v>72.058000000000007</v>
      </c>
      <c r="Q58" s="76">
        <f t="shared" si="44"/>
        <v>73</v>
      </c>
      <c r="R58" s="69">
        <f t="shared" si="149"/>
        <v>0</v>
      </c>
      <c r="S58" s="69">
        <f t="shared" si="149"/>
        <v>0</v>
      </c>
      <c r="T58" s="69">
        <f t="shared" si="149"/>
        <v>0</v>
      </c>
      <c r="U58" s="69">
        <f t="shared" si="149"/>
        <v>0</v>
      </c>
      <c r="V58" s="69">
        <f t="shared" si="149"/>
        <v>0</v>
      </c>
      <c r="W58" s="69">
        <f t="shared" si="149"/>
        <v>0</v>
      </c>
      <c r="X58" s="69">
        <f t="shared" si="149"/>
        <v>0</v>
      </c>
      <c r="Y58" s="69">
        <f t="shared" si="149"/>
        <v>0</v>
      </c>
      <c r="Z58" s="69">
        <f t="shared" si="149"/>
        <v>0</v>
      </c>
      <c r="AA58" s="69">
        <f t="shared" si="149"/>
        <v>0</v>
      </c>
      <c r="AB58" s="69">
        <f t="shared" si="149"/>
        <v>0</v>
      </c>
      <c r="AC58" s="73" t="str">
        <f t="shared" si="122"/>
        <v>-</v>
      </c>
      <c r="AD58" s="74" t="str">
        <f t="shared" si="45"/>
        <v>-</v>
      </c>
      <c r="AE58" s="253" t="str">
        <f t="shared" si="46"/>
        <v>-</v>
      </c>
      <c r="AF58" s="76" t="str">
        <f t="shared" si="47"/>
        <v>-</v>
      </c>
      <c r="AG58" s="69">
        <f t="shared" si="150"/>
        <v>0</v>
      </c>
      <c r="AH58" s="69">
        <f t="shared" si="150"/>
        <v>0</v>
      </c>
      <c r="AI58" s="69">
        <f t="shared" si="150"/>
        <v>0</v>
      </c>
      <c r="AJ58" s="69">
        <f t="shared" si="150"/>
        <v>0</v>
      </c>
      <c r="AK58" s="69">
        <f t="shared" si="150"/>
        <v>0</v>
      </c>
      <c r="AL58" s="69">
        <f t="shared" si="150"/>
        <v>0</v>
      </c>
      <c r="AM58" s="69">
        <f t="shared" si="150"/>
        <v>0</v>
      </c>
      <c r="AN58" s="69">
        <f t="shared" si="150"/>
        <v>0</v>
      </c>
      <c r="AO58" s="69">
        <f t="shared" si="150"/>
        <v>0</v>
      </c>
      <c r="AP58" s="69">
        <f t="shared" si="150"/>
        <v>0</v>
      </c>
      <c r="AQ58" s="69">
        <f t="shared" si="150"/>
        <v>0</v>
      </c>
      <c r="AR58" s="73" t="str">
        <f t="shared" si="123"/>
        <v>-</v>
      </c>
      <c r="AS58" s="74" t="str">
        <f t="shared" si="48"/>
        <v>-</v>
      </c>
      <c r="AT58" s="253" t="str">
        <f t="shared" si="49"/>
        <v>-</v>
      </c>
      <c r="AU58" s="76" t="str">
        <f t="shared" si="50"/>
        <v>-</v>
      </c>
      <c r="AV58" s="69">
        <f t="shared" si="151"/>
        <v>0</v>
      </c>
      <c r="AW58" s="69">
        <f t="shared" si="151"/>
        <v>0</v>
      </c>
      <c r="AX58" s="69">
        <f t="shared" si="151"/>
        <v>0</v>
      </c>
      <c r="AY58" s="69">
        <f t="shared" si="151"/>
        <v>0</v>
      </c>
      <c r="AZ58" s="69">
        <f t="shared" si="151"/>
        <v>0</v>
      </c>
      <c r="BA58" s="69">
        <f t="shared" si="151"/>
        <v>0</v>
      </c>
      <c r="BB58" s="69">
        <f t="shared" si="151"/>
        <v>0</v>
      </c>
      <c r="BC58" s="69">
        <f t="shared" si="151"/>
        <v>0</v>
      </c>
      <c r="BD58" s="69">
        <f t="shared" si="151"/>
        <v>0</v>
      </c>
      <c r="BE58" s="69">
        <f t="shared" si="151"/>
        <v>0</v>
      </c>
      <c r="BF58" s="69">
        <f t="shared" si="151"/>
        <v>0</v>
      </c>
      <c r="BG58" s="73" t="str">
        <f t="shared" si="124"/>
        <v>-</v>
      </c>
      <c r="BH58" s="74" t="str">
        <f t="shared" si="51"/>
        <v>-</v>
      </c>
      <c r="BI58" s="253" t="str">
        <f t="shared" si="52"/>
        <v>-</v>
      </c>
      <c r="BJ58" s="76" t="str">
        <f t="shared" si="53"/>
        <v>-</v>
      </c>
      <c r="BK58" s="69">
        <f t="shared" si="152"/>
        <v>0</v>
      </c>
      <c r="BL58" s="69">
        <f t="shared" si="152"/>
        <v>0</v>
      </c>
      <c r="BM58" s="69">
        <f t="shared" si="152"/>
        <v>0</v>
      </c>
      <c r="BN58" s="69">
        <f t="shared" si="152"/>
        <v>0</v>
      </c>
      <c r="BO58" s="69">
        <f t="shared" si="152"/>
        <v>0</v>
      </c>
      <c r="BP58" s="69">
        <f t="shared" si="152"/>
        <v>0</v>
      </c>
      <c r="BQ58" s="69">
        <f t="shared" si="152"/>
        <v>0</v>
      </c>
      <c r="BR58" s="69">
        <f t="shared" si="152"/>
        <v>0</v>
      </c>
      <c r="BS58" s="69">
        <f t="shared" si="152"/>
        <v>0</v>
      </c>
      <c r="BT58" s="69">
        <f t="shared" si="152"/>
        <v>0</v>
      </c>
      <c r="BU58" s="69">
        <f t="shared" si="152"/>
        <v>0</v>
      </c>
      <c r="BV58" s="73" t="str">
        <f t="shared" si="125"/>
        <v>-</v>
      </c>
      <c r="BW58" s="74" t="str">
        <f t="shared" si="54"/>
        <v>-</v>
      </c>
      <c r="BX58" s="253" t="str">
        <f t="shared" si="55"/>
        <v>-</v>
      </c>
      <c r="BY58" s="76" t="str">
        <f t="shared" si="56"/>
        <v>-</v>
      </c>
      <c r="BZ58" s="69">
        <f t="shared" si="153"/>
        <v>0</v>
      </c>
      <c r="CA58" s="69">
        <f t="shared" si="153"/>
        <v>0</v>
      </c>
      <c r="CB58" s="69">
        <f t="shared" si="153"/>
        <v>0</v>
      </c>
      <c r="CC58" s="69">
        <f t="shared" si="153"/>
        <v>0</v>
      </c>
      <c r="CD58" s="69">
        <f t="shared" si="153"/>
        <v>0</v>
      </c>
      <c r="CE58" s="69">
        <f t="shared" si="153"/>
        <v>0</v>
      </c>
      <c r="CF58" s="69">
        <f t="shared" si="153"/>
        <v>0</v>
      </c>
      <c r="CG58" s="69">
        <f t="shared" si="153"/>
        <v>0</v>
      </c>
      <c r="CH58" s="69">
        <f t="shared" si="153"/>
        <v>0</v>
      </c>
      <c r="CI58" s="69">
        <f t="shared" si="153"/>
        <v>0</v>
      </c>
      <c r="CJ58" s="69">
        <f t="shared" si="153"/>
        <v>0</v>
      </c>
      <c r="CK58" s="73" t="str">
        <f t="shared" si="126"/>
        <v>-</v>
      </c>
      <c r="CL58" s="74" t="str">
        <f t="shared" si="57"/>
        <v>-</v>
      </c>
      <c r="CM58" s="253" t="str">
        <f t="shared" si="58"/>
        <v>-</v>
      </c>
      <c r="CN58" s="76" t="str">
        <f t="shared" si="59"/>
        <v>-</v>
      </c>
      <c r="CO58" s="69">
        <f t="shared" si="154"/>
        <v>0</v>
      </c>
      <c r="CP58" s="69">
        <f t="shared" si="154"/>
        <v>0</v>
      </c>
      <c r="CQ58" s="69">
        <f t="shared" si="154"/>
        <v>0</v>
      </c>
      <c r="CR58" s="69">
        <f t="shared" si="154"/>
        <v>0</v>
      </c>
      <c r="CS58" s="69">
        <f t="shared" si="154"/>
        <v>0</v>
      </c>
      <c r="CT58" s="69">
        <f t="shared" si="154"/>
        <v>0</v>
      </c>
      <c r="CU58" s="69">
        <f t="shared" si="154"/>
        <v>0</v>
      </c>
      <c r="CV58" s="69">
        <f t="shared" si="154"/>
        <v>0</v>
      </c>
      <c r="CW58" s="69">
        <f t="shared" si="154"/>
        <v>0</v>
      </c>
      <c r="CX58" s="69">
        <f t="shared" si="154"/>
        <v>0</v>
      </c>
      <c r="CY58" s="69">
        <f t="shared" si="154"/>
        <v>0</v>
      </c>
      <c r="CZ58" s="73" t="str">
        <f t="shared" si="127"/>
        <v>-</v>
      </c>
      <c r="DA58" s="74" t="str">
        <f t="shared" si="60"/>
        <v>-</v>
      </c>
      <c r="DB58" s="253" t="str">
        <f t="shared" si="61"/>
        <v>-</v>
      </c>
      <c r="DC58" s="76" t="str">
        <f t="shared" si="62"/>
        <v>-</v>
      </c>
      <c r="DD58" s="69">
        <f t="shared" si="155"/>
        <v>0</v>
      </c>
      <c r="DE58" s="69">
        <f t="shared" si="155"/>
        <v>0</v>
      </c>
      <c r="DF58" s="69">
        <f t="shared" si="155"/>
        <v>0</v>
      </c>
      <c r="DG58" s="69">
        <f t="shared" si="155"/>
        <v>0</v>
      </c>
      <c r="DH58" s="69">
        <f t="shared" si="155"/>
        <v>0</v>
      </c>
      <c r="DI58" s="69">
        <f t="shared" si="155"/>
        <v>0</v>
      </c>
      <c r="DJ58" s="69">
        <f t="shared" si="155"/>
        <v>0</v>
      </c>
      <c r="DK58" s="69">
        <f t="shared" si="155"/>
        <v>0</v>
      </c>
      <c r="DL58" s="69">
        <f t="shared" si="155"/>
        <v>0</v>
      </c>
      <c r="DM58" s="69">
        <f t="shared" si="155"/>
        <v>0</v>
      </c>
      <c r="DN58" s="69">
        <f t="shared" si="155"/>
        <v>0</v>
      </c>
      <c r="DO58" s="73" t="str">
        <f t="shared" si="128"/>
        <v>-</v>
      </c>
      <c r="DP58" s="74" t="str">
        <f t="shared" si="63"/>
        <v>-</v>
      </c>
      <c r="DQ58" s="253" t="str">
        <f t="shared" si="64"/>
        <v>-</v>
      </c>
      <c r="DR58" s="76" t="str">
        <f t="shared" si="65"/>
        <v>-</v>
      </c>
      <c r="DS58" s="69">
        <f t="shared" si="156"/>
        <v>0</v>
      </c>
      <c r="DT58" s="69">
        <f t="shared" si="156"/>
        <v>0</v>
      </c>
      <c r="DU58" s="69">
        <f t="shared" si="156"/>
        <v>0</v>
      </c>
      <c r="DV58" s="69">
        <f t="shared" si="156"/>
        <v>0</v>
      </c>
      <c r="DW58" s="69">
        <f t="shared" si="156"/>
        <v>0</v>
      </c>
      <c r="DX58" s="69">
        <f t="shared" si="156"/>
        <v>0</v>
      </c>
      <c r="DY58" s="69">
        <f t="shared" si="156"/>
        <v>0</v>
      </c>
      <c r="DZ58" s="69">
        <f t="shared" si="156"/>
        <v>0</v>
      </c>
      <c r="EA58" s="69">
        <f t="shared" si="156"/>
        <v>0</v>
      </c>
      <c r="EB58" s="69">
        <f t="shared" si="156"/>
        <v>0</v>
      </c>
      <c r="EC58" s="69">
        <f t="shared" si="156"/>
        <v>0</v>
      </c>
      <c r="ED58" s="73" t="str">
        <f t="shared" si="129"/>
        <v>-</v>
      </c>
      <c r="EE58" s="74" t="str">
        <f t="shared" si="66"/>
        <v>-</v>
      </c>
      <c r="EF58" s="253" t="str">
        <f t="shared" si="67"/>
        <v>-</v>
      </c>
      <c r="EG58" s="76" t="str">
        <f t="shared" si="68"/>
        <v>-</v>
      </c>
      <c r="EH58" s="69">
        <f t="shared" si="157"/>
        <v>0</v>
      </c>
      <c r="EI58" s="69">
        <f t="shared" si="157"/>
        <v>0</v>
      </c>
      <c r="EJ58" s="69">
        <f t="shared" si="157"/>
        <v>0</v>
      </c>
      <c r="EK58" s="69">
        <f t="shared" si="157"/>
        <v>0</v>
      </c>
      <c r="EL58" s="69">
        <f t="shared" si="157"/>
        <v>0</v>
      </c>
      <c r="EM58" s="69">
        <f t="shared" si="157"/>
        <v>0</v>
      </c>
      <c r="EN58" s="69">
        <f t="shared" si="157"/>
        <v>0</v>
      </c>
      <c r="EO58" s="69">
        <f t="shared" si="157"/>
        <v>0</v>
      </c>
      <c r="EP58" s="69">
        <f t="shared" si="157"/>
        <v>0</v>
      </c>
      <c r="EQ58" s="69">
        <f t="shared" si="157"/>
        <v>0</v>
      </c>
      <c r="ER58" s="69">
        <f t="shared" si="157"/>
        <v>0</v>
      </c>
      <c r="ES58" s="73" t="str">
        <f t="shared" si="130"/>
        <v>-</v>
      </c>
      <c r="ET58" s="74" t="str">
        <f t="shared" si="69"/>
        <v>-</v>
      </c>
      <c r="EU58" s="253" t="str">
        <f t="shared" si="70"/>
        <v>-</v>
      </c>
      <c r="EV58" s="76" t="str">
        <f t="shared" si="71"/>
        <v>-</v>
      </c>
      <c r="EW58" s="69">
        <f t="shared" si="158"/>
        <v>0</v>
      </c>
      <c r="EX58" s="69">
        <f t="shared" si="158"/>
        <v>0</v>
      </c>
      <c r="EY58" s="69">
        <f t="shared" si="158"/>
        <v>0</v>
      </c>
      <c r="EZ58" s="69">
        <f t="shared" si="158"/>
        <v>0</v>
      </c>
      <c r="FA58" s="69">
        <f t="shared" si="158"/>
        <v>0</v>
      </c>
      <c r="FB58" s="69">
        <f t="shared" si="158"/>
        <v>0</v>
      </c>
      <c r="FC58" s="69">
        <f t="shared" si="158"/>
        <v>0</v>
      </c>
      <c r="FD58" s="69">
        <f t="shared" si="158"/>
        <v>0</v>
      </c>
      <c r="FE58" s="69">
        <f t="shared" si="158"/>
        <v>0</v>
      </c>
      <c r="FF58" s="69">
        <f t="shared" si="158"/>
        <v>0</v>
      </c>
      <c r="FG58" s="69">
        <f t="shared" si="158"/>
        <v>0</v>
      </c>
      <c r="FH58" s="73" t="str">
        <f t="shared" si="131"/>
        <v>-</v>
      </c>
      <c r="FI58" s="74" t="str">
        <f t="shared" si="72"/>
        <v>-</v>
      </c>
      <c r="FJ58" s="253" t="str">
        <f t="shared" si="73"/>
        <v>-</v>
      </c>
      <c r="FK58" s="76" t="str">
        <f t="shared" si="74"/>
        <v>-</v>
      </c>
      <c r="FL58" s="69">
        <f t="shared" si="159"/>
        <v>0</v>
      </c>
      <c r="FM58" s="69">
        <f t="shared" si="159"/>
        <v>0</v>
      </c>
      <c r="FN58" s="69">
        <f t="shared" si="159"/>
        <v>0</v>
      </c>
      <c r="FO58" s="69">
        <f t="shared" si="159"/>
        <v>0</v>
      </c>
      <c r="FP58" s="69">
        <f t="shared" si="159"/>
        <v>0</v>
      </c>
      <c r="FQ58" s="69">
        <f t="shared" si="159"/>
        <v>0</v>
      </c>
      <c r="FR58" s="69">
        <f t="shared" si="159"/>
        <v>0</v>
      </c>
      <c r="FS58" s="69">
        <f t="shared" si="159"/>
        <v>0</v>
      </c>
      <c r="FT58" s="69">
        <f t="shared" si="159"/>
        <v>0</v>
      </c>
      <c r="FU58" s="69">
        <f t="shared" si="159"/>
        <v>0</v>
      </c>
      <c r="FV58" s="69">
        <f t="shared" si="159"/>
        <v>0</v>
      </c>
      <c r="FW58" s="73" t="str">
        <f t="shared" si="132"/>
        <v>-</v>
      </c>
      <c r="FX58" s="74" t="str">
        <f t="shared" si="75"/>
        <v>-</v>
      </c>
      <c r="FY58" s="253" t="str">
        <f t="shared" si="76"/>
        <v>-</v>
      </c>
      <c r="FZ58" s="76" t="str">
        <f t="shared" si="77"/>
        <v>-</v>
      </c>
      <c r="GA58" s="82">
        <f t="shared" si="160"/>
        <v>0</v>
      </c>
      <c r="GB58" s="82">
        <f t="shared" si="160"/>
        <v>0</v>
      </c>
      <c r="GC58" s="82">
        <f t="shared" si="160"/>
        <v>0</v>
      </c>
      <c r="GD58" s="82">
        <f t="shared" si="160"/>
        <v>0</v>
      </c>
      <c r="GE58" s="82">
        <f t="shared" si="160"/>
        <v>0</v>
      </c>
      <c r="GF58" s="82">
        <f t="shared" si="160"/>
        <v>0</v>
      </c>
      <c r="GG58" s="82">
        <f t="shared" si="160"/>
        <v>1</v>
      </c>
      <c r="GH58" s="82">
        <f t="shared" si="160"/>
        <v>0</v>
      </c>
      <c r="GI58" s="82">
        <f t="shared" si="160"/>
        <v>2</v>
      </c>
      <c r="GJ58" s="82">
        <f t="shared" si="160"/>
        <v>0</v>
      </c>
      <c r="GK58" s="82">
        <f t="shared" si="160"/>
        <v>0</v>
      </c>
      <c r="GL58" s="83">
        <f t="shared" si="133"/>
        <v>-33.333333333333329</v>
      </c>
      <c r="GM58" s="74">
        <f t="shared" si="78"/>
        <v>72</v>
      </c>
      <c r="GN58" s="253">
        <f t="shared" si="79"/>
        <v>72.058000000000007</v>
      </c>
      <c r="GO58" s="76">
        <f t="shared" si="80"/>
        <v>73</v>
      </c>
      <c r="GP58" s="77">
        <f t="shared" ca="1" si="81"/>
        <v>3</v>
      </c>
      <c r="GQ58" s="77">
        <f t="shared" ca="1" si="134"/>
        <v>0</v>
      </c>
      <c r="GR58" s="77">
        <f t="shared" ca="1" si="134"/>
        <v>0</v>
      </c>
      <c r="GS58" s="77">
        <f t="shared" ca="1" si="134"/>
        <v>0</v>
      </c>
      <c r="GT58" s="77">
        <f t="shared" ca="1" si="134"/>
        <v>0</v>
      </c>
      <c r="GU58" s="77">
        <f t="shared" ca="1" si="134"/>
        <v>0</v>
      </c>
      <c r="GV58" s="77">
        <f t="shared" ca="1" si="134"/>
        <v>0</v>
      </c>
      <c r="GW58" s="77">
        <f t="shared" ca="1" si="134"/>
        <v>0</v>
      </c>
      <c r="GX58" s="77">
        <f t="shared" ca="1" si="134"/>
        <v>0</v>
      </c>
      <c r="GY58" s="77">
        <f t="shared" ca="1" si="134"/>
        <v>0</v>
      </c>
      <c r="GZ58" s="77">
        <f t="shared" ca="1" si="134"/>
        <v>0</v>
      </c>
      <c r="HA58" s="77">
        <f t="shared" ca="1" si="134"/>
        <v>0</v>
      </c>
      <c r="HB58" s="78">
        <f t="shared" si="82"/>
        <v>3</v>
      </c>
    </row>
    <row r="59" spans="1:210">
      <c r="A59" s="70" t="s">
        <v>50</v>
      </c>
      <c r="B59" s="39" t="str">
        <f>IF(【M】エリア!$E54&lt;&gt;"",【M】エリア!$E54,"")</f>
        <v>道の駅「南えちぜん山海里」 エリア</v>
      </c>
      <c r="C59" s="69">
        <f t="shared" si="148"/>
        <v>0</v>
      </c>
      <c r="D59" s="69">
        <f t="shared" si="148"/>
        <v>0</v>
      </c>
      <c r="E59" s="69">
        <f t="shared" si="148"/>
        <v>0</v>
      </c>
      <c r="F59" s="69">
        <f t="shared" si="148"/>
        <v>3</v>
      </c>
      <c r="G59" s="69">
        <f t="shared" si="148"/>
        <v>2</v>
      </c>
      <c r="H59" s="69">
        <f t="shared" si="148"/>
        <v>0</v>
      </c>
      <c r="I59" s="69">
        <f t="shared" si="148"/>
        <v>0</v>
      </c>
      <c r="J59" s="69">
        <f t="shared" si="148"/>
        <v>6</v>
      </c>
      <c r="K59" s="69">
        <f t="shared" si="148"/>
        <v>9</v>
      </c>
      <c r="L59" s="69">
        <f t="shared" si="148"/>
        <v>9</v>
      </c>
      <c r="M59" s="69">
        <f t="shared" si="148"/>
        <v>23</v>
      </c>
      <c r="N59" s="73">
        <f t="shared" si="121"/>
        <v>51.923076923076927</v>
      </c>
      <c r="O59" s="74">
        <f t="shared" si="42"/>
        <v>8</v>
      </c>
      <c r="P59" s="253">
        <f t="shared" si="43"/>
        <v>8.0589999999999993</v>
      </c>
      <c r="Q59" s="76">
        <f t="shared" si="44"/>
        <v>8</v>
      </c>
      <c r="R59" s="69">
        <f t="shared" si="149"/>
        <v>0</v>
      </c>
      <c r="S59" s="69">
        <f t="shared" si="149"/>
        <v>0</v>
      </c>
      <c r="T59" s="69">
        <f t="shared" si="149"/>
        <v>0</v>
      </c>
      <c r="U59" s="69">
        <f t="shared" si="149"/>
        <v>0</v>
      </c>
      <c r="V59" s="69">
        <f t="shared" si="149"/>
        <v>0</v>
      </c>
      <c r="W59" s="69">
        <f t="shared" si="149"/>
        <v>0</v>
      </c>
      <c r="X59" s="69">
        <f t="shared" si="149"/>
        <v>0</v>
      </c>
      <c r="Y59" s="69">
        <f t="shared" si="149"/>
        <v>0</v>
      </c>
      <c r="Z59" s="69">
        <f t="shared" si="149"/>
        <v>0</v>
      </c>
      <c r="AA59" s="69">
        <f t="shared" si="149"/>
        <v>0</v>
      </c>
      <c r="AB59" s="69">
        <f t="shared" si="149"/>
        <v>0</v>
      </c>
      <c r="AC59" s="73" t="str">
        <f t="shared" si="122"/>
        <v>-</v>
      </c>
      <c r="AD59" s="74" t="str">
        <f t="shared" si="45"/>
        <v>-</v>
      </c>
      <c r="AE59" s="253" t="str">
        <f t="shared" si="46"/>
        <v>-</v>
      </c>
      <c r="AF59" s="76" t="str">
        <f t="shared" si="47"/>
        <v>-</v>
      </c>
      <c r="AG59" s="69">
        <f t="shared" si="150"/>
        <v>0</v>
      </c>
      <c r="AH59" s="69">
        <f t="shared" si="150"/>
        <v>0</v>
      </c>
      <c r="AI59" s="69">
        <f t="shared" si="150"/>
        <v>0</v>
      </c>
      <c r="AJ59" s="69">
        <f t="shared" si="150"/>
        <v>0</v>
      </c>
      <c r="AK59" s="69">
        <f t="shared" si="150"/>
        <v>0</v>
      </c>
      <c r="AL59" s="69">
        <f t="shared" si="150"/>
        <v>0</v>
      </c>
      <c r="AM59" s="69">
        <f t="shared" si="150"/>
        <v>0</v>
      </c>
      <c r="AN59" s="69">
        <f t="shared" si="150"/>
        <v>0</v>
      </c>
      <c r="AO59" s="69">
        <f t="shared" si="150"/>
        <v>0</v>
      </c>
      <c r="AP59" s="69">
        <f t="shared" si="150"/>
        <v>0</v>
      </c>
      <c r="AQ59" s="69">
        <f t="shared" si="150"/>
        <v>0</v>
      </c>
      <c r="AR59" s="73" t="str">
        <f t="shared" si="123"/>
        <v>-</v>
      </c>
      <c r="AS59" s="74" t="str">
        <f t="shared" si="48"/>
        <v>-</v>
      </c>
      <c r="AT59" s="253" t="str">
        <f t="shared" si="49"/>
        <v>-</v>
      </c>
      <c r="AU59" s="76" t="str">
        <f t="shared" si="50"/>
        <v>-</v>
      </c>
      <c r="AV59" s="69">
        <f t="shared" si="151"/>
        <v>0</v>
      </c>
      <c r="AW59" s="69">
        <f t="shared" si="151"/>
        <v>0</v>
      </c>
      <c r="AX59" s="69">
        <f t="shared" si="151"/>
        <v>0</v>
      </c>
      <c r="AY59" s="69">
        <f t="shared" si="151"/>
        <v>0</v>
      </c>
      <c r="AZ59" s="69">
        <f t="shared" si="151"/>
        <v>0</v>
      </c>
      <c r="BA59" s="69">
        <f t="shared" si="151"/>
        <v>0</v>
      </c>
      <c r="BB59" s="69">
        <f t="shared" si="151"/>
        <v>0</v>
      </c>
      <c r="BC59" s="69">
        <f t="shared" si="151"/>
        <v>0</v>
      </c>
      <c r="BD59" s="69">
        <f t="shared" si="151"/>
        <v>0</v>
      </c>
      <c r="BE59" s="69">
        <f t="shared" si="151"/>
        <v>0</v>
      </c>
      <c r="BF59" s="69">
        <f t="shared" si="151"/>
        <v>0</v>
      </c>
      <c r="BG59" s="73" t="str">
        <f t="shared" si="124"/>
        <v>-</v>
      </c>
      <c r="BH59" s="74" t="str">
        <f t="shared" si="51"/>
        <v>-</v>
      </c>
      <c r="BI59" s="253" t="str">
        <f t="shared" si="52"/>
        <v>-</v>
      </c>
      <c r="BJ59" s="76" t="str">
        <f t="shared" si="53"/>
        <v>-</v>
      </c>
      <c r="BK59" s="69">
        <f t="shared" si="152"/>
        <v>0</v>
      </c>
      <c r="BL59" s="69">
        <f t="shared" si="152"/>
        <v>0</v>
      </c>
      <c r="BM59" s="69">
        <f t="shared" si="152"/>
        <v>0</v>
      </c>
      <c r="BN59" s="69">
        <f t="shared" si="152"/>
        <v>0</v>
      </c>
      <c r="BO59" s="69">
        <f t="shared" si="152"/>
        <v>0</v>
      </c>
      <c r="BP59" s="69">
        <f t="shared" si="152"/>
        <v>0</v>
      </c>
      <c r="BQ59" s="69">
        <f t="shared" si="152"/>
        <v>0</v>
      </c>
      <c r="BR59" s="69">
        <f t="shared" si="152"/>
        <v>0</v>
      </c>
      <c r="BS59" s="69">
        <f t="shared" si="152"/>
        <v>0</v>
      </c>
      <c r="BT59" s="69">
        <f t="shared" si="152"/>
        <v>0</v>
      </c>
      <c r="BU59" s="69">
        <f t="shared" si="152"/>
        <v>0</v>
      </c>
      <c r="BV59" s="73" t="str">
        <f t="shared" si="125"/>
        <v>-</v>
      </c>
      <c r="BW59" s="74" t="str">
        <f t="shared" si="54"/>
        <v>-</v>
      </c>
      <c r="BX59" s="253" t="str">
        <f t="shared" si="55"/>
        <v>-</v>
      </c>
      <c r="BY59" s="76" t="str">
        <f t="shared" si="56"/>
        <v>-</v>
      </c>
      <c r="BZ59" s="69">
        <f t="shared" si="153"/>
        <v>0</v>
      </c>
      <c r="CA59" s="69">
        <f t="shared" si="153"/>
        <v>0</v>
      </c>
      <c r="CB59" s="69">
        <f t="shared" si="153"/>
        <v>0</v>
      </c>
      <c r="CC59" s="69">
        <f t="shared" si="153"/>
        <v>0</v>
      </c>
      <c r="CD59" s="69">
        <f t="shared" si="153"/>
        <v>0</v>
      </c>
      <c r="CE59" s="69">
        <f t="shared" si="153"/>
        <v>0</v>
      </c>
      <c r="CF59" s="69">
        <f t="shared" si="153"/>
        <v>0</v>
      </c>
      <c r="CG59" s="69">
        <f t="shared" si="153"/>
        <v>0</v>
      </c>
      <c r="CH59" s="69">
        <f t="shared" si="153"/>
        <v>0</v>
      </c>
      <c r="CI59" s="69">
        <f t="shared" si="153"/>
        <v>0</v>
      </c>
      <c r="CJ59" s="69">
        <f t="shared" si="153"/>
        <v>0</v>
      </c>
      <c r="CK59" s="73" t="str">
        <f t="shared" si="126"/>
        <v>-</v>
      </c>
      <c r="CL59" s="74" t="str">
        <f t="shared" si="57"/>
        <v>-</v>
      </c>
      <c r="CM59" s="253" t="str">
        <f t="shared" si="58"/>
        <v>-</v>
      </c>
      <c r="CN59" s="76" t="str">
        <f t="shared" si="59"/>
        <v>-</v>
      </c>
      <c r="CO59" s="69">
        <f t="shared" si="154"/>
        <v>0</v>
      </c>
      <c r="CP59" s="69">
        <f t="shared" si="154"/>
        <v>0</v>
      </c>
      <c r="CQ59" s="69">
        <f t="shared" si="154"/>
        <v>0</v>
      </c>
      <c r="CR59" s="69">
        <f t="shared" si="154"/>
        <v>0</v>
      </c>
      <c r="CS59" s="69">
        <f t="shared" si="154"/>
        <v>0</v>
      </c>
      <c r="CT59" s="69">
        <f t="shared" si="154"/>
        <v>0</v>
      </c>
      <c r="CU59" s="69">
        <f t="shared" si="154"/>
        <v>0</v>
      </c>
      <c r="CV59" s="69">
        <f t="shared" si="154"/>
        <v>0</v>
      </c>
      <c r="CW59" s="69">
        <f t="shared" si="154"/>
        <v>0</v>
      </c>
      <c r="CX59" s="69">
        <f t="shared" si="154"/>
        <v>0</v>
      </c>
      <c r="CY59" s="69">
        <f t="shared" si="154"/>
        <v>0</v>
      </c>
      <c r="CZ59" s="73" t="str">
        <f t="shared" si="127"/>
        <v>-</v>
      </c>
      <c r="DA59" s="74" t="str">
        <f t="shared" si="60"/>
        <v>-</v>
      </c>
      <c r="DB59" s="253" t="str">
        <f t="shared" si="61"/>
        <v>-</v>
      </c>
      <c r="DC59" s="76" t="str">
        <f t="shared" si="62"/>
        <v>-</v>
      </c>
      <c r="DD59" s="69">
        <f t="shared" si="155"/>
        <v>0</v>
      </c>
      <c r="DE59" s="69">
        <f t="shared" si="155"/>
        <v>0</v>
      </c>
      <c r="DF59" s="69">
        <f t="shared" si="155"/>
        <v>0</v>
      </c>
      <c r="DG59" s="69">
        <f t="shared" si="155"/>
        <v>0</v>
      </c>
      <c r="DH59" s="69">
        <f t="shared" si="155"/>
        <v>0</v>
      </c>
      <c r="DI59" s="69">
        <f t="shared" si="155"/>
        <v>0</v>
      </c>
      <c r="DJ59" s="69">
        <f t="shared" si="155"/>
        <v>0</v>
      </c>
      <c r="DK59" s="69">
        <f t="shared" si="155"/>
        <v>0</v>
      </c>
      <c r="DL59" s="69">
        <f t="shared" si="155"/>
        <v>0</v>
      </c>
      <c r="DM59" s="69">
        <f t="shared" si="155"/>
        <v>0</v>
      </c>
      <c r="DN59" s="69">
        <f t="shared" si="155"/>
        <v>0</v>
      </c>
      <c r="DO59" s="73" t="str">
        <f t="shared" si="128"/>
        <v>-</v>
      </c>
      <c r="DP59" s="74" t="str">
        <f t="shared" si="63"/>
        <v>-</v>
      </c>
      <c r="DQ59" s="253" t="str">
        <f t="shared" si="64"/>
        <v>-</v>
      </c>
      <c r="DR59" s="76" t="str">
        <f t="shared" si="65"/>
        <v>-</v>
      </c>
      <c r="DS59" s="69">
        <f t="shared" si="156"/>
        <v>0</v>
      </c>
      <c r="DT59" s="69">
        <f t="shared" si="156"/>
        <v>0</v>
      </c>
      <c r="DU59" s="69">
        <f t="shared" si="156"/>
        <v>0</v>
      </c>
      <c r="DV59" s="69">
        <f t="shared" si="156"/>
        <v>0</v>
      </c>
      <c r="DW59" s="69">
        <f t="shared" si="156"/>
        <v>0</v>
      </c>
      <c r="DX59" s="69">
        <f t="shared" si="156"/>
        <v>0</v>
      </c>
      <c r="DY59" s="69">
        <f t="shared" si="156"/>
        <v>0</v>
      </c>
      <c r="DZ59" s="69">
        <f t="shared" si="156"/>
        <v>0</v>
      </c>
      <c r="EA59" s="69">
        <f t="shared" si="156"/>
        <v>0</v>
      </c>
      <c r="EB59" s="69">
        <f t="shared" si="156"/>
        <v>0</v>
      </c>
      <c r="EC59" s="69">
        <f t="shared" si="156"/>
        <v>0</v>
      </c>
      <c r="ED59" s="73" t="str">
        <f t="shared" si="129"/>
        <v>-</v>
      </c>
      <c r="EE59" s="74" t="str">
        <f t="shared" si="66"/>
        <v>-</v>
      </c>
      <c r="EF59" s="253" t="str">
        <f t="shared" si="67"/>
        <v>-</v>
      </c>
      <c r="EG59" s="76" t="str">
        <f t="shared" si="68"/>
        <v>-</v>
      </c>
      <c r="EH59" s="69">
        <f t="shared" si="157"/>
        <v>0</v>
      </c>
      <c r="EI59" s="69">
        <f t="shared" si="157"/>
        <v>0</v>
      </c>
      <c r="EJ59" s="69">
        <f t="shared" si="157"/>
        <v>0</v>
      </c>
      <c r="EK59" s="69">
        <f t="shared" si="157"/>
        <v>0</v>
      </c>
      <c r="EL59" s="69">
        <f t="shared" si="157"/>
        <v>0</v>
      </c>
      <c r="EM59" s="69">
        <f t="shared" si="157"/>
        <v>0</v>
      </c>
      <c r="EN59" s="69">
        <f t="shared" si="157"/>
        <v>0</v>
      </c>
      <c r="EO59" s="69">
        <f t="shared" si="157"/>
        <v>0</v>
      </c>
      <c r="EP59" s="69">
        <f t="shared" si="157"/>
        <v>0</v>
      </c>
      <c r="EQ59" s="69">
        <f t="shared" si="157"/>
        <v>0</v>
      </c>
      <c r="ER59" s="69">
        <f t="shared" si="157"/>
        <v>0</v>
      </c>
      <c r="ES59" s="73" t="str">
        <f t="shared" si="130"/>
        <v>-</v>
      </c>
      <c r="ET59" s="74" t="str">
        <f t="shared" si="69"/>
        <v>-</v>
      </c>
      <c r="EU59" s="253" t="str">
        <f t="shared" si="70"/>
        <v>-</v>
      </c>
      <c r="EV59" s="76" t="str">
        <f t="shared" si="71"/>
        <v>-</v>
      </c>
      <c r="EW59" s="69">
        <f t="shared" si="158"/>
        <v>0</v>
      </c>
      <c r="EX59" s="69">
        <f t="shared" si="158"/>
        <v>0</v>
      </c>
      <c r="EY59" s="69">
        <f t="shared" si="158"/>
        <v>0</v>
      </c>
      <c r="EZ59" s="69">
        <f t="shared" si="158"/>
        <v>0</v>
      </c>
      <c r="FA59" s="69">
        <f t="shared" si="158"/>
        <v>0</v>
      </c>
      <c r="FB59" s="69">
        <f t="shared" si="158"/>
        <v>0</v>
      </c>
      <c r="FC59" s="69">
        <f t="shared" si="158"/>
        <v>0</v>
      </c>
      <c r="FD59" s="69">
        <f t="shared" si="158"/>
        <v>0</v>
      </c>
      <c r="FE59" s="69">
        <f t="shared" si="158"/>
        <v>0</v>
      </c>
      <c r="FF59" s="69">
        <f t="shared" si="158"/>
        <v>0</v>
      </c>
      <c r="FG59" s="69">
        <f t="shared" si="158"/>
        <v>0</v>
      </c>
      <c r="FH59" s="73" t="str">
        <f t="shared" si="131"/>
        <v>-</v>
      </c>
      <c r="FI59" s="74" t="str">
        <f t="shared" si="72"/>
        <v>-</v>
      </c>
      <c r="FJ59" s="253" t="str">
        <f t="shared" si="73"/>
        <v>-</v>
      </c>
      <c r="FK59" s="76" t="str">
        <f t="shared" si="74"/>
        <v>-</v>
      </c>
      <c r="FL59" s="69">
        <f t="shared" si="159"/>
        <v>0</v>
      </c>
      <c r="FM59" s="69">
        <f t="shared" si="159"/>
        <v>0</v>
      </c>
      <c r="FN59" s="69">
        <f t="shared" si="159"/>
        <v>0</v>
      </c>
      <c r="FO59" s="69">
        <f t="shared" si="159"/>
        <v>0</v>
      </c>
      <c r="FP59" s="69">
        <f t="shared" si="159"/>
        <v>0</v>
      </c>
      <c r="FQ59" s="69">
        <f t="shared" si="159"/>
        <v>0</v>
      </c>
      <c r="FR59" s="69">
        <f t="shared" si="159"/>
        <v>0</v>
      </c>
      <c r="FS59" s="69">
        <f t="shared" si="159"/>
        <v>0</v>
      </c>
      <c r="FT59" s="69">
        <f t="shared" si="159"/>
        <v>0</v>
      </c>
      <c r="FU59" s="69">
        <f t="shared" si="159"/>
        <v>0</v>
      </c>
      <c r="FV59" s="69">
        <f t="shared" si="159"/>
        <v>0</v>
      </c>
      <c r="FW59" s="73" t="str">
        <f t="shared" si="132"/>
        <v>-</v>
      </c>
      <c r="FX59" s="74" t="str">
        <f t="shared" si="75"/>
        <v>-</v>
      </c>
      <c r="FY59" s="253" t="str">
        <f t="shared" si="76"/>
        <v>-</v>
      </c>
      <c r="FZ59" s="76" t="str">
        <f t="shared" si="77"/>
        <v>-</v>
      </c>
      <c r="GA59" s="82">
        <f t="shared" si="160"/>
        <v>0</v>
      </c>
      <c r="GB59" s="82">
        <f t="shared" si="160"/>
        <v>0</v>
      </c>
      <c r="GC59" s="82">
        <f t="shared" si="160"/>
        <v>0</v>
      </c>
      <c r="GD59" s="82">
        <f t="shared" si="160"/>
        <v>3</v>
      </c>
      <c r="GE59" s="82">
        <f t="shared" si="160"/>
        <v>2</v>
      </c>
      <c r="GF59" s="82">
        <f t="shared" si="160"/>
        <v>0</v>
      </c>
      <c r="GG59" s="82">
        <f t="shared" si="160"/>
        <v>0</v>
      </c>
      <c r="GH59" s="82">
        <f t="shared" si="160"/>
        <v>6</v>
      </c>
      <c r="GI59" s="82">
        <f t="shared" si="160"/>
        <v>9</v>
      </c>
      <c r="GJ59" s="82">
        <f t="shared" si="160"/>
        <v>9</v>
      </c>
      <c r="GK59" s="82">
        <f t="shared" si="160"/>
        <v>23</v>
      </c>
      <c r="GL59" s="83">
        <f t="shared" si="133"/>
        <v>51.923076923076927</v>
      </c>
      <c r="GM59" s="74">
        <f t="shared" si="78"/>
        <v>8</v>
      </c>
      <c r="GN59" s="253">
        <f t="shared" si="79"/>
        <v>8.0589999999999993</v>
      </c>
      <c r="GO59" s="76">
        <f t="shared" si="80"/>
        <v>8</v>
      </c>
      <c r="GP59" s="77">
        <f t="shared" ca="1" si="81"/>
        <v>52</v>
      </c>
      <c r="GQ59" s="77">
        <f t="shared" ca="1" si="134"/>
        <v>0</v>
      </c>
      <c r="GR59" s="77">
        <f t="shared" ca="1" si="134"/>
        <v>0</v>
      </c>
      <c r="GS59" s="77">
        <f t="shared" ca="1" si="134"/>
        <v>0</v>
      </c>
      <c r="GT59" s="77">
        <f t="shared" ca="1" si="134"/>
        <v>0</v>
      </c>
      <c r="GU59" s="77">
        <f t="shared" ca="1" si="134"/>
        <v>0</v>
      </c>
      <c r="GV59" s="77">
        <f t="shared" ca="1" si="134"/>
        <v>0</v>
      </c>
      <c r="GW59" s="77">
        <f t="shared" ca="1" si="134"/>
        <v>0</v>
      </c>
      <c r="GX59" s="77">
        <f t="shared" ca="1" si="134"/>
        <v>0</v>
      </c>
      <c r="GY59" s="77">
        <f t="shared" ca="1" si="134"/>
        <v>0</v>
      </c>
      <c r="GZ59" s="77">
        <f t="shared" ca="1" si="134"/>
        <v>0</v>
      </c>
      <c r="HA59" s="77">
        <f t="shared" ca="1" si="134"/>
        <v>0</v>
      </c>
      <c r="HB59" s="78">
        <f t="shared" si="82"/>
        <v>52</v>
      </c>
    </row>
    <row r="60" spans="1:210">
      <c r="A60" s="70" t="s">
        <v>50</v>
      </c>
      <c r="B60" s="39" t="str">
        <f>IF(【M】エリア!$E55&lt;&gt;"",【M】エリア!$E55,"")</f>
        <v>河野北前船主通りエリア</v>
      </c>
      <c r="C60" s="69">
        <f t="shared" si="148"/>
        <v>0</v>
      </c>
      <c r="D60" s="69">
        <f t="shared" si="148"/>
        <v>0</v>
      </c>
      <c r="E60" s="69">
        <f t="shared" si="148"/>
        <v>0</v>
      </c>
      <c r="F60" s="69">
        <f t="shared" si="148"/>
        <v>1</v>
      </c>
      <c r="G60" s="69">
        <f t="shared" si="148"/>
        <v>0</v>
      </c>
      <c r="H60" s="69">
        <f t="shared" si="148"/>
        <v>0</v>
      </c>
      <c r="I60" s="69">
        <f t="shared" si="148"/>
        <v>0</v>
      </c>
      <c r="J60" s="69">
        <f t="shared" si="148"/>
        <v>0</v>
      </c>
      <c r="K60" s="69">
        <f t="shared" si="148"/>
        <v>0</v>
      </c>
      <c r="L60" s="69">
        <f t="shared" si="148"/>
        <v>0</v>
      </c>
      <c r="M60" s="69">
        <f t="shared" si="148"/>
        <v>0</v>
      </c>
      <c r="N60" s="73">
        <f t="shared" si="121"/>
        <v>-100</v>
      </c>
      <c r="O60" s="74">
        <f t="shared" si="42"/>
        <v>79</v>
      </c>
      <c r="P60" s="253">
        <f t="shared" si="43"/>
        <v>79.06</v>
      </c>
      <c r="Q60" s="76">
        <f t="shared" si="44"/>
        <v>81</v>
      </c>
      <c r="R60" s="69">
        <f t="shared" si="149"/>
        <v>0</v>
      </c>
      <c r="S60" s="69">
        <f t="shared" si="149"/>
        <v>0</v>
      </c>
      <c r="T60" s="69">
        <f t="shared" si="149"/>
        <v>0</v>
      </c>
      <c r="U60" s="69">
        <f t="shared" si="149"/>
        <v>0</v>
      </c>
      <c r="V60" s="69">
        <f t="shared" si="149"/>
        <v>0</v>
      </c>
      <c r="W60" s="69">
        <f t="shared" si="149"/>
        <v>0</v>
      </c>
      <c r="X60" s="69">
        <f t="shared" si="149"/>
        <v>0</v>
      </c>
      <c r="Y60" s="69">
        <f t="shared" si="149"/>
        <v>0</v>
      </c>
      <c r="Z60" s="69">
        <f t="shared" si="149"/>
        <v>0</v>
      </c>
      <c r="AA60" s="69">
        <f t="shared" si="149"/>
        <v>0</v>
      </c>
      <c r="AB60" s="69">
        <f t="shared" si="149"/>
        <v>0</v>
      </c>
      <c r="AC60" s="73" t="str">
        <f t="shared" si="122"/>
        <v>-</v>
      </c>
      <c r="AD60" s="74" t="str">
        <f t="shared" si="45"/>
        <v>-</v>
      </c>
      <c r="AE60" s="253" t="str">
        <f t="shared" si="46"/>
        <v>-</v>
      </c>
      <c r="AF60" s="76" t="str">
        <f t="shared" si="47"/>
        <v>-</v>
      </c>
      <c r="AG60" s="69">
        <f t="shared" si="150"/>
        <v>0</v>
      </c>
      <c r="AH60" s="69">
        <f t="shared" si="150"/>
        <v>0</v>
      </c>
      <c r="AI60" s="69">
        <f t="shared" si="150"/>
        <v>0</v>
      </c>
      <c r="AJ60" s="69">
        <f t="shared" si="150"/>
        <v>0</v>
      </c>
      <c r="AK60" s="69">
        <f t="shared" si="150"/>
        <v>0</v>
      </c>
      <c r="AL60" s="69">
        <f t="shared" si="150"/>
        <v>0</v>
      </c>
      <c r="AM60" s="69">
        <f t="shared" si="150"/>
        <v>0</v>
      </c>
      <c r="AN60" s="69">
        <f t="shared" si="150"/>
        <v>0</v>
      </c>
      <c r="AO60" s="69">
        <f t="shared" si="150"/>
        <v>0</v>
      </c>
      <c r="AP60" s="69">
        <f t="shared" si="150"/>
        <v>0</v>
      </c>
      <c r="AQ60" s="69">
        <f t="shared" si="150"/>
        <v>0</v>
      </c>
      <c r="AR60" s="73" t="str">
        <f t="shared" si="123"/>
        <v>-</v>
      </c>
      <c r="AS60" s="74" t="str">
        <f t="shared" si="48"/>
        <v>-</v>
      </c>
      <c r="AT60" s="253" t="str">
        <f t="shared" si="49"/>
        <v>-</v>
      </c>
      <c r="AU60" s="76" t="str">
        <f t="shared" si="50"/>
        <v>-</v>
      </c>
      <c r="AV60" s="69">
        <f t="shared" si="151"/>
        <v>0</v>
      </c>
      <c r="AW60" s="69">
        <f t="shared" si="151"/>
        <v>0</v>
      </c>
      <c r="AX60" s="69">
        <f t="shared" si="151"/>
        <v>0</v>
      </c>
      <c r="AY60" s="69">
        <f t="shared" si="151"/>
        <v>0</v>
      </c>
      <c r="AZ60" s="69">
        <f t="shared" si="151"/>
        <v>0</v>
      </c>
      <c r="BA60" s="69">
        <f t="shared" si="151"/>
        <v>0</v>
      </c>
      <c r="BB60" s="69">
        <f t="shared" si="151"/>
        <v>0</v>
      </c>
      <c r="BC60" s="69">
        <f t="shared" si="151"/>
        <v>0</v>
      </c>
      <c r="BD60" s="69">
        <f t="shared" si="151"/>
        <v>0</v>
      </c>
      <c r="BE60" s="69">
        <f t="shared" si="151"/>
        <v>0</v>
      </c>
      <c r="BF60" s="69">
        <f t="shared" si="151"/>
        <v>0</v>
      </c>
      <c r="BG60" s="73" t="str">
        <f t="shared" si="124"/>
        <v>-</v>
      </c>
      <c r="BH60" s="74" t="str">
        <f t="shared" si="51"/>
        <v>-</v>
      </c>
      <c r="BI60" s="253" t="str">
        <f t="shared" si="52"/>
        <v>-</v>
      </c>
      <c r="BJ60" s="76" t="str">
        <f t="shared" si="53"/>
        <v>-</v>
      </c>
      <c r="BK60" s="69">
        <f t="shared" si="152"/>
        <v>0</v>
      </c>
      <c r="BL60" s="69">
        <f t="shared" si="152"/>
        <v>0</v>
      </c>
      <c r="BM60" s="69">
        <f t="shared" si="152"/>
        <v>0</v>
      </c>
      <c r="BN60" s="69">
        <f t="shared" si="152"/>
        <v>0</v>
      </c>
      <c r="BO60" s="69">
        <f t="shared" si="152"/>
        <v>0</v>
      </c>
      <c r="BP60" s="69">
        <f t="shared" si="152"/>
        <v>0</v>
      </c>
      <c r="BQ60" s="69">
        <f t="shared" si="152"/>
        <v>0</v>
      </c>
      <c r="BR60" s="69">
        <f t="shared" si="152"/>
        <v>0</v>
      </c>
      <c r="BS60" s="69">
        <f t="shared" si="152"/>
        <v>0</v>
      </c>
      <c r="BT60" s="69">
        <f t="shared" si="152"/>
        <v>0</v>
      </c>
      <c r="BU60" s="69">
        <f t="shared" si="152"/>
        <v>0</v>
      </c>
      <c r="BV60" s="73" t="str">
        <f t="shared" si="125"/>
        <v>-</v>
      </c>
      <c r="BW60" s="74" t="str">
        <f t="shared" si="54"/>
        <v>-</v>
      </c>
      <c r="BX60" s="253" t="str">
        <f t="shared" si="55"/>
        <v>-</v>
      </c>
      <c r="BY60" s="76" t="str">
        <f t="shared" si="56"/>
        <v>-</v>
      </c>
      <c r="BZ60" s="69">
        <f t="shared" si="153"/>
        <v>0</v>
      </c>
      <c r="CA60" s="69">
        <f t="shared" si="153"/>
        <v>0</v>
      </c>
      <c r="CB60" s="69">
        <f t="shared" si="153"/>
        <v>0</v>
      </c>
      <c r="CC60" s="69">
        <f t="shared" si="153"/>
        <v>0</v>
      </c>
      <c r="CD60" s="69">
        <f t="shared" si="153"/>
        <v>0</v>
      </c>
      <c r="CE60" s="69">
        <f t="shared" si="153"/>
        <v>0</v>
      </c>
      <c r="CF60" s="69">
        <f t="shared" si="153"/>
        <v>0</v>
      </c>
      <c r="CG60" s="69">
        <f t="shared" si="153"/>
        <v>0</v>
      </c>
      <c r="CH60" s="69">
        <f t="shared" si="153"/>
        <v>0</v>
      </c>
      <c r="CI60" s="69">
        <f t="shared" si="153"/>
        <v>0</v>
      </c>
      <c r="CJ60" s="69">
        <f t="shared" si="153"/>
        <v>0</v>
      </c>
      <c r="CK60" s="73" t="str">
        <f t="shared" si="126"/>
        <v>-</v>
      </c>
      <c r="CL60" s="74" t="str">
        <f t="shared" si="57"/>
        <v>-</v>
      </c>
      <c r="CM60" s="253" t="str">
        <f t="shared" si="58"/>
        <v>-</v>
      </c>
      <c r="CN60" s="76" t="str">
        <f t="shared" si="59"/>
        <v>-</v>
      </c>
      <c r="CO60" s="69">
        <f t="shared" si="154"/>
        <v>0</v>
      </c>
      <c r="CP60" s="69">
        <f t="shared" si="154"/>
        <v>0</v>
      </c>
      <c r="CQ60" s="69">
        <f t="shared" si="154"/>
        <v>0</v>
      </c>
      <c r="CR60" s="69">
        <f t="shared" si="154"/>
        <v>0</v>
      </c>
      <c r="CS60" s="69">
        <f t="shared" si="154"/>
        <v>0</v>
      </c>
      <c r="CT60" s="69">
        <f t="shared" si="154"/>
        <v>0</v>
      </c>
      <c r="CU60" s="69">
        <f t="shared" si="154"/>
        <v>0</v>
      </c>
      <c r="CV60" s="69">
        <f t="shared" si="154"/>
        <v>0</v>
      </c>
      <c r="CW60" s="69">
        <f t="shared" si="154"/>
        <v>0</v>
      </c>
      <c r="CX60" s="69">
        <f t="shared" si="154"/>
        <v>0</v>
      </c>
      <c r="CY60" s="69">
        <f t="shared" si="154"/>
        <v>0</v>
      </c>
      <c r="CZ60" s="73" t="str">
        <f t="shared" si="127"/>
        <v>-</v>
      </c>
      <c r="DA60" s="74" t="str">
        <f t="shared" si="60"/>
        <v>-</v>
      </c>
      <c r="DB60" s="253" t="str">
        <f t="shared" si="61"/>
        <v>-</v>
      </c>
      <c r="DC60" s="76" t="str">
        <f t="shared" si="62"/>
        <v>-</v>
      </c>
      <c r="DD60" s="69">
        <f t="shared" si="155"/>
        <v>0</v>
      </c>
      <c r="DE60" s="69">
        <f t="shared" si="155"/>
        <v>0</v>
      </c>
      <c r="DF60" s="69">
        <f t="shared" si="155"/>
        <v>0</v>
      </c>
      <c r="DG60" s="69">
        <f t="shared" si="155"/>
        <v>0</v>
      </c>
      <c r="DH60" s="69">
        <f t="shared" si="155"/>
        <v>0</v>
      </c>
      <c r="DI60" s="69">
        <f t="shared" si="155"/>
        <v>0</v>
      </c>
      <c r="DJ60" s="69">
        <f t="shared" si="155"/>
        <v>0</v>
      </c>
      <c r="DK60" s="69">
        <f t="shared" si="155"/>
        <v>0</v>
      </c>
      <c r="DL60" s="69">
        <f t="shared" si="155"/>
        <v>0</v>
      </c>
      <c r="DM60" s="69">
        <f t="shared" si="155"/>
        <v>0</v>
      </c>
      <c r="DN60" s="69">
        <f t="shared" si="155"/>
        <v>0</v>
      </c>
      <c r="DO60" s="73" t="str">
        <f t="shared" si="128"/>
        <v>-</v>
      </c>
      <c r="DP60" s="74" t="str">
        <f t="shared" si="63"/>
        <v>-</v>
      </c>
      <c r="DQ60" s="253" t="str">
        <f t="shared" si="64"/>
        <v>-</v>
      </c>
      <c r="DR60" s="76" t="str">
        <f t="shared" si="65"/>
        <v>-</v>
      </c>
      <c r="DS60" s="69">
        <f t="shared" si="156"/>
        <v>0</v>
      </c>
      <c r="DT60" s="69">
        <f t="shared" si="156"/>
        <v>0</v>
      </c>
      <c r="DU60" s="69">
        <f t="shared" si="156"/>
        <v>0</v>
      </c>
      <c r="DV60" s="69">
        <f t="shared" si="156"/>
        <v>0</v>
      </c>
      <c r="DW60" s="69">
        <f t="shared" si="156"/>
        <v>0</v>
      </c>
      <c r="DX60" s="69">
        <f t="shared" si="156"/>
        <v>0</v>
      </c>
      <c r="DY60" s="69">
        <f t="shared" si="156"/>
        <v>0</v>
      </c>
      <c r="DZ60" s="69">
        <f t="shared" si="156"/>
        <v>0</v>
      </c>
      <c r="EA60" s="69">
        <f t="shared" si="156"/>
        <v>0</v>
      </c>
      <c r="EB60" s="69">
        <f t="shared" si="156"/>
        <v>0</v>
      </c>
      <c r="EC60" s="69">
        <f t="shared" si="156"/>
        <v>0</v>
      </c>
      <c r="ED60" s="73" t="str">
        <f t="shared" si="129"/>
        <v>-</v>
      </c>
      <c r="EE60" s="74" t="str">
        <f t="shared" si="66"/>
        <v>-</v>
      </c>
      <c r="EF60" s="253" t="str">
        <f t="shared" si="67"/>
        <v>-</v>
      </c>
      <c r="EG60" s="76" t="str">
        <f t="shared" si="68"/>
        <v>-</v>
      </c>
      <c r="EH60" s="69">
        <f t="shared" si="157"/>
        <v>0</v>
      </c>
      <c r="EI60" s="69">
        <f t="shared" si="157"/>
        <v>0</v>
      </c>
      <c r="EJ60" s="69">
        <f t="shared" si="157"/>
        <v>0</v>
      </c>
      <c r="EK60" s="69">
        <f t="shared" si="157"/>
        <v>0</v>
      </c>
      <c r="EL60" s="69">
        <f t="shared" si="157"/>
        <v>0</v>
      </c>
      <c r="EM60" s="69">
        <f t="shared" si="157"/>
        <v>0</v>
      </c>
      <c r="EN60" s="69">
        <f t="shared" si="157"/>
        <v>0</v>
      </c>
      <c r="EO60" s="69">
        <f t="shared" si="157"/>
        <v>0</v>
      </c>
      <c r="EP60" s="69">
        <f t="shared" si="157"/>
        <v>0</v>
      </c>
      <c r="EQ60" s="69">
        <f t="shared" si="157"/>
        <v>0</v>
      </c>
      <c r="ER60" s="69">
        <f t="shared" si="157"/>
        <v>0</v>
      </c>
      <c r="ES60" s="73" t="str">
        <f t="shared" si="130"/>
        <v>-</v>
      </c>
      <c r="ET60" s="74" t="str">
        <f t="shared" si="69"/>
        <v>-</v>
      </c>
      <c r="EU60" s="253" t="str">
        <f t="shared" si="70"/>
        <v>-</v>
      </c>
      <c r="EV60" s="76" t="str">
        <f t="shared" si="71"/>
        <v>-</v>
      </c>
      <c r="EW60" s="69">
        <f t="shared" si="158"/>
        <v>0</v>
      </c>
      <c r="EX60" s="69">
        <f t="shared" si="158"/>
        <v>0</v>
      </c>
      <c r="EY60" s="69">
        <f t="shared" si="158"/>
        <v>0</v>
      </c>
      <c r="EZ60" s="69">
        <f t="shared" si="158"/>
        <v>0</v>
      </c>
      <c r="FA60" s="69">
        <f t="shared" si="158"/>
        <v>0</v>
      </c>
      <c r="FB60" s="69">
        <f t="shared" si="158"/>
        <v>0</v>
      </c>
      <c r="FC60" s="69">
        <f t="shared" si="158"/>
        <v>0</v>
      </c>
      <c r="FD60" s="69">
        <f t="shared" si="158"/>
        <v>0</v>
      </c>
      <c r="FE60" s="69">
        <f t="shared" si="158"/>
        <v>0</v>
      </c>
      <c r="FF60" s="69">
        <f t="shared" si="158"/>
        <v>0</v>
      </c>
      <c r="FG60" s="69">
        <f t="shared" si="158"/>
        <v>0</v>
      </c>
      <c r="FH60" s="73" t="str">
        <f t="shared" si="131"/>
        <v>-</v>
      </c>
      <c r="FI60" s="74" t="str">
        <f t="shared" si="72"/>
        <v>-</v>
      </c>
      <c r="FJ60" s="253" t="str">
        <f t="shared" si="73"/>
        <v>-</v>
      </c>
      <c r="FK60" s="76" t="str">
        <f t="shared" si="74"/>
        <v>-</v>
      </c>
      <c r="FL60" s="69">
        <f t="shared" si="159"/>
        <v>0</v>
      </c>
      <c r="FM60" s="69">
        <f t="shared" si="159"/>
        <v>0</v>
      </c>
      <c r="FN60" s="69">
        <f t="shared" si="159"/>
        <v>0</v>
      </c>
      <c r="FO60" s="69">
        <f t="shared" si="159"/>
        <v>0</v>
      </c>
      <c r="FP60" s="69">
        <f t="shared" si="159"/>
        <v>0</v>
      </c>
      <c r="FQ60" s="69">
        <f t="shared" si="159"/>
        <v>0</v>
      </c>
      <c r="FR60" s="69">
        <f t="shared" si="159"/>
        <v>0</v>
      </c>
      <c r="FS60" s="69">
        <f t="shared" si="159"/>
        <v>0</v>
      </c>
      <c r="FT60" s="69">
        <f t="shared" si="159"/>
        <v>0</v>
      </c>
      <c r="FU60" s="69">
        <f t="shared" si="159"/>
        <v>0</v>
      </c>
      <c r="FV60" s="69">
        <f t="shared" si="159"/>
        <v>0</v>
      </c>
      <c r="FW60" s="73" t="str">
        <f t="shared" si="132"/>
        <v>-</v>
      </c>
      <c r="FX60" s="74" t="str">
        <f t="shared" si="75"/>
        <v>-</v>
      </c>
      <c r="FY60" s="253" t="str">
        <f t="shared" si="76"/>
        <v>-</v>
      </c>
      <c r="FZ60" s="76" t="str">
        <f t="shared" si="77"/>
        <v>-</v>
      </c>
      <c r="GA60" s="82">
        <f t="shared" si="160"/>
        <v>0</v>
      </c>
      <c r="GB60" s="82">
        <f t="shared" si="160"/>
        <v>0</v>
      </c>
      <c r="GC60" s="82">
        <f t="shared" si="160"/>
        <v>0</v>
      </c>
      <c r="GD60" s="82">
        <f t="shared" si="160"/>
        <v>1</v>
      </c>
      <c r="GE60" s="82">
        <f t="shared" si="160"/>
        <v>0</v>
      </c>
      <c r="GF60" s="82">
        <f t="shared" si="160"/>
        <v>0</v>
      </c>
      <c r="GG60" s="82">
        <f t="shared" si="160"/>
        <v>0</v>
      </c>
      <c r="GH60" s="82">
        <f t="shared" si="160"/>
        <v>0</v>
      </c>
      <c r="GI60" s="82">
        <f t="shared" si="160"/>
        <v>0</v>
      </c>
      <c r="GJ60" s="82">
        <f t="shared" si="160"/>
        <v>0</v>
      </c>
      <c r="GK60" s="82">
        <f t="shared" si="160"/>
        <v>0</v>
      </c>
      <c r="GL60" s="83">
        <f t="shared" si="133"/>
        <v>-100</v>
      </c>
      <c r="GM60" s="74">
        <f t="shared" si="78"/>
        <v>79</v>
      </c>
      <c r="GN60" s="253">
        <f t="shared" si="79"/>
        <v>79.06</v>
      </c>
      <c r="GO60" s="76">
        <f t="shared" si="80"/>
        <v>81</v>
      </c>
      <c r="GP60" s="77">
        <f t="shared" ca="1" si="81"/>
        <v>1</v>
      </c>
      <c r="GQ60" s="77">
        <f t="shared" ca="1" si="134"/>
        <v>0</v>
      </c>
      <c r="GR60" s="77">
        <f t="shared" ca="1" si="134"/>
        <v>0</v>
      </c>
      <c r="GS60" s="77">
        <f t="shared" ca="1" si="134"/>
        <v>0</v>
      </c>
      <c r="GT60" s="77">
        <f t="shared" ca="1" si="134"/>
        <v>0</v>
      </c>
      <c r="GU60" s="77">
        <f t="shared" ca="1" si="134"/>
        <v>0</v>
      </c>
      <c r="GV60" s="77">
        <f t="shared" ca="1" si="134"/>
        <v>0</v>
      </c>
      <c r="GW60" s="77">
        <f t="shared" ca="1" si="134"/>
        <v>0</v>
      </c>
      <c r="GX60" s="77">
        <f t="shared" ca="1" si="134"/>
        <v>0</v>
      </c>
      <c r="GY60" s="77">
        <f t="shared" ca="1" si="134"/>
        <v>0</v>
      </c>
      <c r="GZ60" s="77">
        <f t="shared" ca="1" si="134"/>
        <v>0</v>
      </c>
      <c r="HA60" s="77">
        <f t="shared" ca="1" si="134"/>
        <v>0</v>
      </c>
      <c r="HB60" s="78">
        <f t="shared" si="82"/>
        <v>1</v>
      </c>
    </row>
    <row r="61" spans="1:210">
      <c r="A61" s="70" t="s">
        <v>50</v>
      </c>
      <c r="B61" s="39" t="str">
        <f>IF(【M】エリア!$E56&lt;&gt;"",【M】エリア!$E56,"")</f>
        <v>今庄宿 エリア</v>
      </c>
      <c r="C61" s="69">
        <f t="shared" si="148"/>
        <v>0</v>
      </c>
      <c r="D61" s="69">
        <f t="shared" si="148"/>
        <v>0</v>
      </c>
      <c r="E61" s="69">
        <f t="shared" si="148"/>
        <v>0</v>
      </c>
      <c r="F61" s="69">
        <f t="shared" si="148"/>
        <v>0</v>
      </c>
      <c r="G61" s="69">
        <f t="shared" si="148"/>
        <v>0</v>
      </c>
      <c r="H61" s="69">
        <f t="shared" si="148"/>
        <v>0</v>
      </c>
      <c r="I61" s="69">
        <f t="shared" si="148"/>
        <v>0</v>
      </c>
      <c r="J61" s="69">
        <f t="shared" si="148"/>
        <v>0</v>
      </c>
      <c r="K61" s="69">
        <f t="shared" si="148"/>
        <v>1</v>
      </c>
      <c r="L61" s="69">
        <f t="shared" si="148"/>
        <v>2</v>
      </c>
      <c r="M61" s="69">
        <f t="shared" si="148"/>
        <v>0</v>
      </c>
      <c r="N61" s="73">
        <f t="shared" si="121"/>
        <v>66.666666666666657</v>
      </c>
      <c r="O61" s="74">
        <f t="shared" si="42"/>
        <v>5</v>
      </c>
      <c r="P61" s="253">
        <f t="shared" si="43"/>
        <v>5.0609999999999999</v>
      </c>
      <c r="Q61" s="76">
        <f t="shared" si="44"/>
        <v>5</v>
      </c>
      <c r="R61" s="69">
        <f t="shared" si="149"/>
        <v>0</v>
      </c>
      <c r="S61" s="69">
        <f t="shared" si="149"/>
        <v>0</v>
      </c>
      <c r="T61" s="69">
        <f t="shared" si="149"/>
        <v>0</v>
      </c>
      <c r="U61" s="69">
        <f t="shared" si="149"/>
        <v>0</v>
      </c>
      <c r="V61" s="69">
        <f t="shared" si="149"/>
        <v>0</v>
      </c>
      <c r="W61" s="69">
        <f t="shared" si="149"/>
        <v>0</v>
      </c>
      <c r="X61" s="69">
        <f t="shared" si="149"/>
        <v>0</v>
      </c>
      <c r="Y61" s="69">
        <f t="shared" si="149"/>
        <v>0</v>
      </c>
      <c r="Z61" s="69">
        <f t="shared" si="149"/>
        <v>0</v>
      </c>
      <c r="AA61" s="69">
        <f t="shared" si="149"/>
        <v>0</v>
      </c>
      <c r="AB61" s="69">
        <f t="shared" si="149"/>
        <v>0</v>
      </c>
      <c r="AC61" s="73" t="str">
        <f t="shared" si="122"/>
        <v>-</v>
      </c>
      <c r="AD61" s="74" t="str">
        <f t="shared" si="45"/>
        <v>-</v>
      </c>
      <c r="AE61" s="253" t="str">
        <f t="shared" si="46"/>
        <v>-</v>
      </c>
      <c r="AF61" s="76" t="str">
        <f t="shared" si="47"/>
        <v>-</v>
      </c>
      <c r="AG61" s="69">
        <f t="shared" si="150"/>
        <v>0</v>
      </c>
      <c r="AH61" s="69">
        <f t="shared" si="150"/>
        <v>0</v>
      </c>
      <c r="AI61" s="69">
        <f t="shared" si="150"/>
        <v>0</v>
      </c>
      <c r="AJ61" s="69">
        <f t="shared" si="150"/>
        <v>0</v>
      </c>
      <c r="AK61" s="69">
        <f t="shared" si="150"/>
        <v>0</v>
      </c>
      <c r="AL61" s="69">
        <f t="shared" si="150"/>
        <v>0</v>
      </c>
      <c r="AM61" s="69">
        <f t="shared" si="150"/>
        <v>0</v>
      </c>
      <c r="AN61" s="69">
        <f t="shared" si="150"/>
        <v>0</v>
      </c>
      <c r="AO61" s="69">
        <f t="shared" si="150"/>
        <v>0</v>
      </c>
      <c r="AP61" s="69">
        <f t="shared" si="150"/>
        <v>0</v>
      </c>
      <c r="AQ61" s="69">
        <f t="shared" si="150"/>
        <v>0</v>
      </c>
      <c r="AR61" s="73" t="str">
        <f t="shared" si="123"/>
        <v>-</v>
      </c>
      <c r="AS61" s="74" t="str">
        <f t="shared" si="48"/>
        <v>-</v>
      </c>
      <c r="AT61" s="253" t="str">
        <f t="shared" si="49"/>
        <v>-</v>
      </c>
      <c r="AU61" s="76" t="str">
        <f t="shared" si="50"/>
        <v>-</v>
      </c>
      <c r="AV61" s="69">
        <f t="shared" si="151"/>
        <v>0</v>
      </c>
      <c r="AW61" s="69">
        <f t="shared" si="151"/>
        <v>0</v>
      </c>
      <c r="AX61" s="69">
        <f t="shared" si="151"/>
        <v>0</v>
      </c>
      <c r="AY61" s="69">
        <f t="shared" si="151"/>
        <v>0</v>
      </c>
      <c r="AZ61" s="69">
        <f t="shared" si="151"/>
        <v>0</v>
      </c>
      <c r="BA61" s="69">
        <f t="shared" si="151"/>
        <v>0</v>
      </c>
      <c r="BB61" s="69">
        <f t="shared" si="151"/>
        <v>0</v>
      </c>
      <c r="BC61" s="69">
        <f t="shared" si="151"/>
        <v>0</v>
      </c>
      <c r="BD61" s="69">
        <f t="shared" si="151"/>
        <v>0</v>
      </c>
      <c r="BE61" s="69">
        <f t="shared" si="151"/>
        <v>0</v>
      </c>
      <c r="BF61" s="69">
        <f t="shared" si="151"/>
        <v>0</v>
      </c>
      <c r="BG61" s="73" t="str">
        <f t="shared" si="124"/>
        <v>-</v>
      </c>
      <c r="BH61" s="74" t="str">
        <f t="shared" si="51"/>
        <v>-</v>
      </c>
      <c r="BI61" s="253" t="str">
        <f t="shared" si="52"/>
        <v>-</v>
      </c>
      <c r="BJ61" s="76" t="str">
        <f t="shared" si="53"/>
        <v>-</v>
      </c>
      <c r="BK61" s="69">
        <f t="shared" si="152"/>
        <v>0</v>
      </c>
      <c r="BL61" s="69">
        <f t="shared" si="152"/>
        <v>0</v>
      </c>
      <c r="BM61" s="69">
        <f t="shared" si="152"/>
        <v>0</v>
      </c>
      <c r="BN61" s="69">
        <f t="shared" si="152"/>
        <v>0</v>
      </c>
      <c r="BO61" s="69">
        <f t="shared" si="152"/>
        <v>0</v>
      </c>
      <c r="BP61" s="69">
        <f t="shared" si="152"/>
        <v>0</v>
      </c>
      <c r="BQ61" s="69">
        <f t="shared" si="152"/>
        <v>0</v>
      </c>
      <c r="BR61" s="69">
        <f t="shared" si="152"/>
        <v>0</v>
      </c>
      <c r="BS61" s="69">
        <f t="shared" si="152"/>
        <v>0</v>
      </c>
      <c r="BT61" s="69">
        <f t="shared" si="152"/>
        <v>0</v>
      </c>
      <c r="BU61" s="69">
        <f t="shared" si="152"/>
        <v>0</v>
      </c>
      <c r="BV61" s="73" t="str">
        <f t="shared" si="125"/>
        <v>-</v>
      </c>
      <c r="BW61" s="74" t="str">
        <f t="shared" si="54"/>
        <v>-</v>
      </c>
      <c r="BX61" s="253" t="str">
        <f t="shared" si="55"/>
        <v>-</v>
      </c>
      <c r="BY61" s="76" t="str">
        <f t="shared" si="56"/>
        <v>-</v>
      </c>
      <c r="BZ61" s="69">
        <f t="shared" si="153"/>
        <v>0</v>
      </c>
      <c r="CA61" s="69">
        <f t="shared" si="153"/>
        <v>0</v>
      </c>
      <c r="CB61" s="69">
        <f t="shared" si="153"/>
        <v>0</v>
      </c>
      <c r="CC61" s="69">
        <f t="shared" si="153"/>
        <v>0</v>
      </c>
      <c r="CD61" s="69">
        <f t="shared" si="153"/>
        <v>0</v>
      </c>
      <c r="CE61" s="69">
        <f t="shared" si="153"/>
        <v>0</v>
      </c>
      <c r="CF61" s="69">
        <f t="shared" si="153"/>
        <v>0</v>
      </c>
      <c r="CG61" s="69">
        <f t="shared" si="153"/>
        <v>0</v>
      </c>
      <c r="CH61" s="69">
        <f t="shared" si="153"/>
        <v>0</v>
      </c>
      <c r="CI61" s="69">
        <f t="shared" si="153"/>
        <v>0</v>
      </c>
      <c r="CJ61" s="69">
        <f t="shared" si="153"/>
        <v>0</v>
      </c>
      <c r="CK61" s="73" t="str">
        <f t="shared" si="126"/>
        <v>-</v>
      </c>
      <c r="CL61" s="74" t="str">
        <f t="shared" si="57"/>
        <v>-</v>
      </c>
      <c r="CM61" s="253" t="str">
        <f t="shared" si="58"/>
        <v>-</v>
      </c>
      <c r="CN61" s="76" t="str">
        <f t="shared" si="59"/>
        <v>-</v>
      </c>
      <c r="CO61" s="69">
        <f t="shared" si="154"/>
        <v>0</v>
      </c>
      <c r="CP61" s="69">
        <f t="shared" si="154"/>
        <v>0</v>
      </c>
      <c r="CQ61" s="69">
        <f t="shared" si="154"/>
        <v>0</v>
      </c>
      <c r="CR61" s="69">
        <f t="shared" si="154"/>
        <v>0</v>
      </c>
      <c r="CS61" s="69">
        <f t="shared" si="154"/>
        <v>0</v>
      </c>
      <c r="CT61" s="69">
        <f t="shared" si="154"/>
        <v>0</v>
      </c>
      <c r="CU61" s="69">
        <f t="shared" si="154"/>
        <v>0</v>
      </c>
      <c r="CV61" s="69">
        <f t="shared" si="154"/>
        <v>0</v>
      </c>
      <c r="CW61" s="69">
        <f t="shared" si="154"/>
        <v>0</v>
      </c>
      <c r="CX61" s="69">
        <f t="shared" si="154"/>
        <v>0</v>
      </c>
      <c r="CY61" s="69">
        <f t="shared" si="154"/>
        <v>0</v>
      </c>
      <c r="CZ61" s="73" t="str">
        <f t="shared" si="127"/>
        <v>-</v>
      </c>
      <c r="DA61" s="74" t="str">
        <f t="shared" si="60"/>
        <v>-</v>
      </c>
      <c r="DB61" s="253" t="str">
        <f t="shared" si="61"/>
        <v>-</v>
      </c>
      <c r="DC61" s="76" t="str">
        <f t="shared" si="62"/>
        <v>-</v>
      </c>
      <c r="DD61" s="69">
        <f t="shared" si="155"/>
        <v>0</v>
      </c>
      <c r="DE61" s="69">
        <f t="shared" si="155"/>
        <v>0</v>
      </c>
      <c r="DF61" s="69">
        <f t="shared" si="155"/>
        <v>0</v>
      </c>
      <c r="DG61" s="69">
        <f t="shared" si="155"/>
        <v>0</v>
      </c>
      <c r="DH61" s="69">
        <f t="shared" si="155"/>
        <v>0</v>
      </c>
      <c r="DI61" s="69">
        <f t="shared" si="155"/>
        <v>0</v>
      </c>
      <c r="DJ61" s="69">
        <f t="shared" si="155"/>
        <v>0</v>
      </c>
      <c r="DK61" s="69">
        <f t="shared" si="155"/>
        <v>0</v>
      </c>
      <c r="DL61" s="69">
        <f t="shared" si="155"/>
        <v>0</v>
      </c>
      <c r="DM61" s="69">
        <f t="shared" si="155"/>
        <v>0</v>
      </c>
      <c r="DN61" s="69">
        <f t="shared" si="155"/>
        <v>0</v>
      </c>
      <c r="DO61" s="73" t="str">
        <f t="shared" si="128"/>
        <v>-</v>
      </c>
      <c r="DP61" s="74" t="str">
        <f t="shared" si="63"/>
        <v>-</v>
      </c>
      <c r="DQ61" s="253" t="str">
        <f t="shared" si="64"/>
        <v>-</v>
      </c>
      <c r="DR61" s="76" t="str">
        <f t="shared" si="65"/>
        <v>-</v>
      </c>
      <c r="DS61" s="69">
        <f t="shared" si="156"/>
        <v>0</v>
      </c>
      <c r="DT61" s="69">
        <f t="shared" si="156"/>
        <v>0</v>
      </c>
      <c r="DU61" s="69">
        <f t="shared" si="156"/>
        <v>0</v>
      </c>
      <c r="DV61" s="69">
        <f t="shared" si="156"/>
        <v>0</v>
      </c>
      <c r="DW61" s="69">
        <f t="shared" si="156"/>
        <v>0</v>
      </c>
      <c r="DX61" s="69">
        <f t="shared" si="156"/>
        <v>0</v>
      </c>
      <c r="DY61" s="69">
        <f t="shared" si="156"/>
        <v>0</v>
      </c>
      <c r="DZ61" s="69">
        <f t="shared" si="156"/>
        <v>0</v>
      </c>
      <c r="EA61" s="69">
        <f t="shared" si="156"/>
        <v>0</v>
      </c>
      <c r="EB61" s="69">
        <f t="shared" si="156"/>
        <v>0</v>
      </c>
      <c r="EC61" s="69">
        <f t="shared" si="156"/>
        <v>0</v>
      </c>
      <c r="ED61" s="73" t="str">
        <f t="shared" si="129"/>
        <v>-</v>
      </c>
      <c r="EE61" s="74" t="str">
        <f t="shared" si="66"/>
        <v>-</v>
      </c>
      <c r="EF61" s="253" t="str">
        <f t="shared" si="67"/>
        <v>-</v>
      </c>
      <c r="EG61" s="76" t="str">
        <f t="shared" si="68"/>
        <v>-</v>
      </c>
      <c r="EH61" s="69">
        <f t="shared" si="157"/>
        <v>0</v>
      </c>
      <c r="EI61" s="69">
        <f t="shared" si="157"/>
        <v>0</v>
      </c>
      <c r="EJ61" s="69">
        <f t="shared" si="157"/>
        <v>0</v>
      </c>
      <c r="EK61" s="69">
        <f t="shared" si="157"/>
        <v>0</v>
      </c>
      <c r="EL61" s="69">
        <f t="shared" si="157"/>
        <v>0</v>
      </c>
      <c r="EM61" s="69">
        <f t="shared" si="157"/>
        <v>0</v>
      </c>
      <c r="EN61" s="69">
        <f t="shared" si="157"/>
        <v>0</v>
      </c>
      <c r="EO61" s="69">
        <f t="shared" si="157"/>
        <v>0</v>
      </c>
      <c r="EP61" s="69">
        <f t="shared" si="157"/>
        <v>0</v>
      </c>
      <c r="EQ61" s="69">
        <f t="shared" si="157"/>
        <v>0</v>
      </c>
      <c r="ER61" s="69">
        <f t="shared" si="157"/>
        <v>0</v>
      </c>
      <c r="ES61" s="73" t="str">
        <f t="shared" si="130"/>
        <v>-</v>
      </c>
      <c r="ET61" s="74" t="str">
        <f t="shared" si="69"/>
        <v>-</v>
      </c>
      <c r="EU61" s="253" t="str">
        <f t="shared" si="70"/>
        <v>-</v>
      </c>
      <c r="EV61" s="76" t="str">
        <f t="shared" si="71"/>
        <v>-</v>
      </c>
      <c r="EW61" s="69">
        <f t="shared" si="158"/>
        <v>0</v>
      </c>
      <c r="EX61" s="69">
        <f t="shared" si="158"/>
        <v>0</v>
      </c>
      <c r="EY61" s="69">
        <f t="shared" si="158"/>
        <v>0</v>
      </c>
      <c r="EZ61" s="69">
        <f t="shared" si="158"/>
        <v>0</v>
      </c>
      <c r="FA61" s="69">
        <f t="shared" si="158"/>
        <v>0</v>
      </c>
      <c r="FB61" s="69">
        <f t="shared" si="158"/>
        <v>0</v>
      </c>
      <c r="FC61" s="69">
        <f t="shared" si="158"/>
        <v>0</v>
      </c>
      <c r="FD61" s="69">
        <f t="shared" si="158"/>
        <v>0</v>
      </c>
      <c r="FE61" s="69">
        <f t="shared" si="158"/>
        <v>0</v>
      </c>
      <c r="FF61" s="69">
        <f t="shared" si="158"/>
        <v>0</v>
      </c>
      <c r="FG61" s="69">
        <f t="shared" si="158"/>
        <v>0</v>
      </c>
      <c r="FH61" s="73" t="str">
        <f t="shared" si="131"/>
        <v>-</v>
      </c>
      <c r="FI61" s="74" t="str">
        <f t="shared" si="72"/>
        <v>-</v>
      </c>
      <c r="FJ61" s="253" t="str">
        <f t="shared" si="73"/>
        <v>-</v>
      </c>
      <c r="FK61" s="76" t="str">
        <f t="shared" si="74"/>
        <v>-</v>
      </c>
      <c r="FL61" s="69">
        <f t="shared" si="159"/>
        <v>0</v>
      </c>
      <c r="FM61" s="69">
        <f t="shared" si="159"/>
        <v>0</v>
      </c>
      <c r="FN61" s="69">
        <f t="shared" si="159"/>
        <v>0</v>
      </c>
      <c r="FO61" s="69">
        <f t="shared" si="159"/>
        <v>0</v>
      </c>
      <c r="FP61" s="69">
        <f t="shared" si="159"/>
        <v>0</v>
      </c>
      <c r="FQ61" s="69">
        <f t="shared" si="159"/>
        <v>0</v>
      </c>
      <c r="FR61" s="69">
        <f t="shared" si="159"/>
        <v>0</v>
      </c>
      <c r="FS61" s="69">
        <f t="shared" si="159"/>
        <v>0</v>
      </c>
      <c r="FT61" s="69">
        <f t="shared" si="159"/>
        <v>0</v>
      </c>
      <c r="FU61" s="69">
        <f t="shared" si="159"/>
        <v>0</v>
      </c>
      <c r="FV61" s="69">
        <f t="shared" si="159"/>
        <v>0</v>
      </c>
      <c r="FW61" s="73" t="str">
        <f t="shared" si="132"/>
        <v>-</v>
      </c>
      <c r="FX61" s="74" t="str">
        <f t="shared" si="75"/>
        <v>-</v>
      </c>
      <c r="FY61" s="253" t="str">
        <f t="shared" si="76"/>
        <v>-</v>
      </c>
      <c r="FZ61" s="76" t="str">
        <f t="shared" si="77"/>
        <v>-</v>
      </c>
      <c r="GA61" s="82">
        <f t="shared" si="160"/>
        <v>0</v>
      </c>
      <c r="GB61" s="82">
        <f t="shared" si="160"/>
        <v>0</v>
      </c>
      <c r="GC61" s="82">
        <f t="shared" si="160"/>
        <v>0</v>
      </c>
      <c r="GD61" s="82">
        <f t="shared" si="160"/>
        <v>0</v>
      </c>
      <c r="GE61" s="82">
        <f t="shared" si="160"/>
        <v>0</v>
      </c>
      <c r="GF61" s="82">
        <f t="shared" si="160"/>
        <v>0</v>
      </c>
      <c r="GG61" s="82">
        <f t="shared" si="160"/>
        <v>0</v>
      </c>
      <c r="GH61" s="82">
        <f t="shared" si="160"/>
        <v>0</v>
      </c>
      <c r="GI61" s="82">
        <f t="shared" si="160"/>
        <v>1</v>
      </c>
      <c r="GJ61" s="82">
        <f t="shared" si="160"/>
        <v>2</v>
      </c>
      <c r="GK61" s="82">
        <f t="shared" si="160"/>
        <v>0</v>
      </c>
      <c r="GL61" s="83">
        <f t="shared" si="133"/>
        <v>66.666666666666657</v>
      </c>
      <c r="GM61" s="74">
        <f t="shared" si="78"/>
        <v>5</v>
      </c>
      <c r="GN61" s="253">
        <f t="shared" si="79"/>
        <v>5.0609999999999999</v>
      </c>
      <c r="GO61" s="76">
        <f t="shared" si="80"/>
        <v>5</v>
      </c>
      <c r="GP61" s="77">
        <f t="shared" ca="1" si="81"/>
        <v>3</v>
      </c>
      <c r="GQ61" s="77">
        <f t="shared" ca="1" si="134"/>
        <v>0</v>
      </c>
      <c r="GR61" s="77">
        <f t="shared" ca="1" si="134"/>
        <v>0</v>
      </c>
      <c r="GS61" s="77">
        <f t="shared" ca="1" si="134"/>
        <v>0</v>
      </c>
      <c r="GT61" s="77">
        <f t="shared" ca="1" si="134"/>
        <v>0</v>
      </c>
      <c r="GU61" s="77">
        <f t="shared" ca="1" si="134"/>
        <v>0</v>
      </c>
      <c r="GV61" s="77">
        <f t="shared" ca="1" si="134"/>
        <v>0</v>
      </c>
      <c r="GW61" s="77">
        <f t="shared" ref="GQ61:HA84" ca="1" si="161">IF($B61="","",SUM(OFFSET($C61:$M61,0,MATCH(GW$3,$C$2:$FZ$2,0)-1)))</f>
        <v>0</v>
      </c>
      <c r="GX61" s="77">
        <f t="shared" ca="1" si="161"/>
        <v>0</v>
      </c>
      <c r="GY61" s="77">
        <f t="shared" ca="1" si="161"/>
        <v>0</v>
      </c>
      <c r="GZ61" s="77">
        <f t="shared" ca="1" si="161"/>
        <v>0</v>
      </c>
      <c r="HA61" s="77">
        <f t="shared" ca="1" si="161"/>
        <v>0</v>
      </c>
      <c r="HB61" s="78">
        <f t="shared" si="82"/>
        <v>3</v>
      </c>
    </row>
    <row r="62" spans="1:210">
      <c r="A62" s="70" t="s">
        <v>50</v>
      </c>
      <c r="B62" s="39" t="str">
        <f>IF(【M】エリア!$E57&lt;&gt;"",【M】エリア!$E57,"")</f>
        <v>日本海さかな街 エリア</v>
      </c>
      <c r="C62" s="69">
        <f t="shared" si="148"/>
        <v>0</v>
      </c>
      <c r="D62" s="69">
        <f t="shared" si="148"/>
        <v>0</v>
      </c>
      <c r="E62" s="69">
        <f t="shared" si="148"/>
        <v>1</v>
      </c>
      <c r="F62" s="69">
        <f t="shared" si="148"/>
        <v>0</v>
      </c>
      <c r="G62" s="69">
        <f t="shared" si="148"/>
        <v>0</v>
      </c>
      <c r="H62" s="69">
        <f t="shared" si="148"/>
        <v>5</v>
      </c>
      <c r="I62" s="69">
        <f t="shared" si="148"/>
        <v>2</v>
      </c>
      <c r="J62" s="69">
        <f t="shared" si="148"/>
        <v>0</v>
      </c>
      <c r="K62" s="69">
        <f t="shared" si="148"/>
        <v>5</v>
      </c>
      <c r="L62" s="69">
        <f t="shared" si="148"/>
        <v>3</v>
      </c>
      <c r="M62" s="69">
        <f t="shared" si="148"/>
        <v>1</v>
      </c>
      <c r="N62" s="73">
        <f t="shared" si="121"/>
        <v>-23.52941176470588</v>
      </c>
      <c r="O62" s="74">
        <f t="shared" si="42"/>
        <v>70</v>
      </c>
      <c r="P62" s="253">
        <f t="shared" si="43"/>
        <v>70.061999999999998</v>
      </c>
      <c r="Q62" s="76">
        <f t="shared" si="44"/>
        <v>70</v>
      </c>
      <c r="R62" s="69">
        <f t="shared" si="149"/>
        <v>0</v>
      </c>
      <c r="S62" s="69">
        <f t="shared" si="149"/>
        <v>0</v>
      </c>
      <c r="T62" s="69">
        <f t="shared" si="149"/>
        <v>0</v>
      </c>
      <c r="U62" s="69">
        <f t="shared" si="149"/>
        <v>0</v>
      </c>
      <c r="V62" s="69">
        <f t="shared" si="149"/>
        <v>0</v>
      </c>
      <c r="W62" s="69">
        <f t="shared" si="149"/>
        <v>0</v>
      </c>
      <c r="X62" s="69">
        <f t="shared" si="149"/>
        <v>0</v>
      </c>
      <c r="Y62" s="69">
        <f t="shared" si="149"/>
        <v>0</v>
      </c>
      <c r="Z62" s="69">
        <f t="shared" si="149"/>
        <v>0</v>
      </c>
      <c r="AA62" s="69">
        <f t="shared" si="149"/>
        <v>0</v>
      </c>
      <c r="AB62" s="69">
        <f t="shared" si="149"/>
        <v>0</v>
      </c>
      <c r="AC62" s="73" t="str">
        <f t="shared" si="122"/>
        <v>-</v>
      </c>
      <c r="AD62" s="74" t="str">
        <f t="shared" si="45"/>
        <v>-</v>
      </c>
      <c r="AE62" s="253" t="str">
        <f t="shared" si="46"/>
        <v>-</v>
      </c>
      <c r="AF62" s="76" t="str">
        <f t="shared" si="47"/>
        <v>-</v>
      </c>
      <c r="AG62" s="69">
        <f t="shared" si="150"/>
        <v>0</v>
      </c>
      <c r="AH62" s="69">
        <f t="shared" si="150"/>
        <v>0</v>
      </c>
      <c r="AI62" s="69">
        <f t="shared" si="150"/>
        <v>0</v>
      </c>
      <c r="AJ62" s="69">
        <f t="shared" si="150"/>
        <v>0</v>
      </c>
      <c r="AK62" s="69">
        <f t="shared" si="150"/>
        <v>0</v>
      </c>
      <c r="AL62" s="69">
        <f t="shared" si="150"/>
        <v>0</v>
      </c>
      <c r="AM62" s="69">
        <f t="shared" si="150"/>
        <v>0</v>
      </c>
      <c r="AN62" s="69">
        <f t="shared" si="150"/>
        <v>0</v>
      </c>
      <c r="AO62" s="69">
        <f t="shared" si="150"/>
        <v>0</v>
      </c>
      <c r="AP62" s="69">
        <f t="shared" si="150"/>
        <v>0</v>
      </c>
      <c r="AQ62" s="69">
        <f t="shared" si="150"/>
        <v>0</v>
      </c>
      <c r="AR62" s="73" t="str">
        <f t="shared" si="123"/>
        <v>-</v>
      </c>
      <c r="AS62" s="74" t="str">
        <f t="shared" si="48"/>
        <v>-</v>
      </c>
      <c r="AT62" s="253" t="str">
        <f t="shared" si="49"/>
        <v>-</v>
      </c>
      <c r="AU62" s="76" t="str">
        <f t="shared" si="50"/>
        <v>-</v>
      </c>
      <c r="AV62" s="69">
        <f t="shared" si="151"/>
        <v>0</v>
      </c>
      <c r="AW62" s="69">
        <f t="shared" si="151"/>
        <v>0</v>
      </c>
      <c r="AX62" s="69">
        <f t="shared" si="151"/>
        <v>0</v>
      </c>
      <c r="AY62" s="69">
        <f t="shared" si="151"/>
        <v>0</v>
      </c>
      <c r="AZ62" s="69">
        <f t="shared" si="151"/>
        <v>0</v>
      </c>
      <c r="BA62" s="69">
        <f t="shared" si="151"/>
        <v>0</v>
      </c>
      <c r="BB62" s="69">
        <f t="shared" si="151"/>
        <v>0</v>
      </c>
      <c r="BC62" s="69">
        <f t="shared" si="151"/>
        <v>0</v>
      </c>
      <c r="BD62" s="69">
        <f t="shared" si="151"/>
        <v>0</v>
      </c>
      <c r="BE62" s="69">
        <f t="shared" si="151"/>
        <v>0</v>
      </c>
      <c r="BF62" s="69">
        <f t="shared" si="151"/>
        <v>0</v>
      </c>
      <c r="BG62" s="73" t="str">
        <f t="shared" si="124"/>
        <v>-</v>
      </c>
      <c r="BH62" s="74" t="str">
        <f t="shared" si="51"/>
        <v>-</v>
      </c>
      <c r="BI62" s="253" t="str">
        <f t="shared" si="52"/>
        <v>-</v>
      </c>
      <c r="BJ62" s="76" t="str">
        <f t="shared" si="53"/>
        <v>-</v>
      </c>
      <c r="BK62" s="69">
        <f t="shared" si="152"/>
        <v>0</v>
      </c>
      <c r="BL62" s="69">
        <f t="shared" si="152"/>
        <v>0</v>
      </c>
      <c r="BM62" s="69">
        <f t="shared" si="152"/>
        <v>0</v>
      </c>
      <c r="BN62" s="69">
        <f t="shared" si="152"/>
        <v>0</v>
      </c>
      <c r="BO62" s="69">
        <f t="shared" si="152"/>
        <v>0</v>
      </c>
      <c r="BP62" s="69">
        <f t="shared" si="152"/>
        <v>0</v>
      </c>
      <c r="BQ62" s="69">
        <f t="shared" si="152"/>
        <v>0</v>
      </c>
      <c r="BR62" s="69">
        <f t="shared" si="152"/>
        <v>0</v>
      </c>
      <c r="BS62" s="69">
        <f t="shared" si="152"/>
        <v>0</v>
      </c>
      <c r="BT62" s="69">
        <f t="shared" si="152"/>
        <v>0</v>
      </c>
      <c r="BU62" s="69">
        <f t="shared" si="152"/>
        <v>0</v>
      </c>
      <c r="BV62" s="73" t="str">
        <f t="shared" si="125"/>
        <v>-</v>
      </c>
      <c r="BW62" s="74" t="str">
        <f t="shared" si="54"/>
        <v>-</v>
      </c>
      <c r="BX62" s="253" t="str">
        <f t="shared" si="55"/>
        <v>-</v>
      </c>
      <c r="BY62" s="76" t="str">
        <f t="shared" si="56"/>
        <v>-</v>
      </c>
      <c r="BZ62" s="69">
        <f t="shared" si="153"/>
        <v>0</v>
      </c>
      <c r="CA62" s="69">
        <f t="shared" si="153"/>
        <v>0</v>
      </c>
      <c r="CB62" s="69">
        <f t="shared" si="153"/>
        <v>0</v>
      </c>
      <c r="CC62" s="69">
        <f t="shared" si="153"/>
        <v>0</v>
      </c>
      <c r="CD62" s="69">
        <f t="shared" si="153"/>
        <v>0</v>
      </c>
      <c r="CE62" s="69">
        <f t="shared" si="153"/>
        <v>0</v>
      </c>
      <c r="CF62" s="69">
        <f t="shared" si="153"/>
        <v>0</v>
      </c>
      <c r="CG62" s="69">
        <f t="shared" si="153"/>
        <v>0</v>
      </c>
      <c r="CH62" s="69">
        <f t="shared" si="153"/>
        <v>0</v>
      </c>
      <c r="CI62" s="69">
        <f t="shared" si="153"/>
        <v>0</v>
      </c>
      <c r="CJ62" s="69">
        <f t="shared" si="153"/>
        <v>0</v>
      </c>
      <c r="CK62" s="73" t="str">
        <f t="shared" si="126"/>
        <v>-</v>
      </c>
      <c r="CL62" s="74" t="str">
        <f t="shared" si="57"/>
        <v>-</v>
      </c>
      <c r="CM62" s="253" t="str">
        <f t="shared" si="58"/>
        <v>-</v>
      </c>
      <c r="CN62" s="76" t="str">
        <f t="shared" si="59"/>
        <v>-</v>
      </c>
      <c r="CO62" s="69">
        <f t="shared" si="154"/>
        <v>0</v>
      </c>
      <c r="CP62" s="69">
        <f t="shared" si="154"/>
        <v>0</v>
      </c>
      <c r="CQ62" s="69">
        <f t="shared" si="154"/>
        <v>0</v>
      </c>
      <c r="CR62" s="69">
        <f t="shared" si="154"/>
        <v>0</v>
      </c>
      <c r="CS62" s="69">
        <f t="shared" si="154"/>
        <v>0</v>
      </c>
      <c r="CT62" s="69">
        <f t="shared" si="154"/>
        <v>0</v>
      </c>
      <c r="CU62" s="69">
        <f t="shared" si="154"/>
        <v>0</v>
      </c>
      <c r="CV62" s="69">
        <f t="shared" si="154"/>
        <v>0</v>
      </c>
      <c r="CW62" s="69">
        <f t="shared" si="154"/>
        <v>0</v>
      </c>
      <c r="CX62" s="69">
        <f t="shared" si="154"/>
        <v>0</v>
      </c>
      <c r="CY62" s="69">
        <f t="shared" si="154"/>
        <v>0</v>
      </c>
      <c r="CZ62" s="73" t="str">
        <f t="shared" si="127"/>
        <v>-</v>
      </c>
      <c r="DA62" s="74" t="str">
        <f t="shared" si="60"/>
        <v>-</v>
      </c>
      <c r="DB62" s="253" t="str">
        <f t="shared" si="61"/>
        <v>-</v>
      </c>
      <c r="DC62" s="76" t="str">
        <f t="shared" si="62"/>
        <v>-</v>
      </c>
      <c r="DD62" s="69">
        <f t="shared" si="155"/>
        <v>0</v>
      </c>
      <c r="DE62" s="69">
        <f t="shared" si="155"/>
        <v>0</v>
      </c>
      <c r="DF62" s="69">
        <f t="shared" si="155"/>
        <v>0</v>
      </c>
      <c r="DG62" s="69">
        <f t="shared" si="155"/>
        <v>0</v>
      </c>
      <c r="DH62" s="69">
        <f t="shared" si="155"/>
        <v>0</v>
      </c>
      <c r="DI62" s="69">
        <f t="shared" si="155"/>
        <v>0</v>
      </c>
      <c r="DJ62" s="69">
        <f t="shared" si="155"/>
        <v>0</v>
      </c>
      <c r="DK62" s="69">
        <f t="shared" si="155"/>
        <v>0</v>
      </c>
      <c r="DL62" s="69">
        <f t="shared" si="155"/>
        <v>0</v>
      </c>
      <c r="DM62" s="69">
        <f t="shared" si="155"/>
        <v>0</v>
      </c>
      <c r="DN62" s="69">
        <f t="shared" si="155"/>
        <v>0</v>
      </c>
      <c r="DO62" s="73" t="str">
        <f t="shared" si="128"/>
        <v>-</v>
      </c>
      <c r="DP62" s="74" t="str">
        <f t="shared" si="63"/>
        <v>-</v>
      </c>
      <c r="DQ62" s="253" t="str">
        <f t="shared" si="64"/>
        <v>-</v>
      </c>
      <c r="DR62" s="76" t="str">
        <f t="shared" si="65"/>
        <v>-</v>
      </c>
      <c r="DS62" s="69">
        <f t="shared" si="156"/>
        <v>0</v>
      </c>
      <c r="DT62" s="69">
        <f t="shared" si="156"/>
        <v>0</v>
      </c>
      <c r="DU62" s="69">
        <f t="shared" si="156"/>
        <v>0</v>
      </c>
      <c r="DV62" s="69">
        <f t="shared" si="156"/>
        <v>0</v>
      </c>
      <c r="DW62" s="69">
        <f t="shared" si="156"/>
        <v>0</v>
      </c>
      <c r="DX62" s="69">
        <f t="shared" si="156"/>
        <v>0</v>
      </c>
      <c r="DY62" s="69">
        <f t="shared" si="156"/>
        <v>0</v>
      </c>
      <c r="DZ62" s="69">
        <f t="shared" si="156"/>
        <v>0</v>
      </c>
      <c r="EA62" s="69">
        <f t="shared" si="156"/>
        <v>0</v>
      </c>
      <c r="EB62" s="69">
        <f t="shared" si="156"/>
        <v>0</v>
      </c>
      <c r="EC62" s="69">
        <f t="shared" si="156"/>
        <v>0</v>
      </c>
      <c r="ED62" s="73" t="str">
        <f t="shared" si="129"/>
        <v>-</v>
      </c>
      <c r="EE62" s="74" t="str">
        <f t="shared" si="66"/>
        <v>-</v>
      </c>
      <c r="EF62" s="253" t="str">
        <f t="shared" si="67"/>
        <v>-</v>
      </c>
      <c r="EG62" s="76" t="str">
        <f t="shared" si="68"/>
        <v>-</v>
      </c>
      <c r="EH62" s="69">
        <f t="shared" si="157"/>
        <v>0</v>
      </c>
      <c r="EI62" s="69">
        <f t="shared" si="157"/>
        <v>0</v>
      </c>
      <c r="EJ62" s="69">
        <f t="shared" si="157"/>
        <v>0</v>
      </c>
      <c r="EK62" s="69">
        <f t="shared" si="157"/>
        <v>0</v>
      </c>
      <c r="EL62" s="69">
        <f t="shared" si="157"/>
        <v>0</v>
      </c>
      <c r="EM62" s="69">
        <f t="shared" si="157"/>
        <v>0</v>
      </c>
      <c r="EN62" s="69">
        <f t="shared" si="157"/>
        <v>0</v>
      </c>
      <c r="EO62" s="69">
        <f t="shared" si="157"/>
        <v>0</v>
      </c>
      <c r="EP62" s="69">
        <f t="shared" si="157"/>
        <v>0</v>
      </c>
      <c r="EQ62" s="69">
        <f t="shared" si="157"/>
        <v>0</v>
      </c>
      <c r="ER62" s="69">
        <f t="shared" si="157"/>
        <v>0</v>
      </c>
      <c r="ES62" s="73" t="str">
        <f t="shared" si="130"/>
        <v>-</v>
      </c>
      <c r="ET62" s="74" t="str">
        <f t="shared" si="69"/>
        <v>-</v>
      </c>
      <c r="EU62" s="253" t="str">
        <f t="shared" si="70"/>
        <v>-</v>
      </c>
      <c r="EV62" s="76" t="str">
        <f t="shared" si="71"/>
        <v>-</v>
      </c>
      <c r="EW62" s="69">
        <f t="shared" si="158"/>
        <v>0</v>
      </c>
      <c r="EX62" s="69">
        <f t="shared" si="158"/>
        <v>0</v>
      </c>
      <c r="EY62" s="69">
        <f t="shared" si="158"/>
        <v>0</v>
      </c>
      <c r="EZ62" s="69">
        <f t="shared" si="158"/>
        <v>0</v>
      </c>
      <c r="FA62" s="69">
        <f t="shared" si="158"/>
        <v>0</v>
      </c>
      <c r="FB62" s="69">
        <f t="shared" si="158"/>
        <v>0</v>
      </c>
      <c r="FC62" s="69">
        <f t="shared" si="158"/>
        <v>0</v>
      </c>
      <c r="FD62" s="69">
        <f t="shared" si="158"/>
        <v>0</v>
      </c>
      <c r="FE62" s="69">
        <f t="shared" si="158"/>
        <v>0</v>
      </c>
      <c r="FF62" s="69">
        <f t="shared" si="158"/>
        <v>0</v>
      </c>
      <c r="FG62" s="69">
        <f t="shared" si="158"/>
        <v>0</v>
      </c>
      <c r="FH62" s="73" t="str">
        <f t="shared" si="131"/>
        <v>-</v>
      </c>
      <c r="FI62" s="74" t="str">
        <f t="shared" si="72"/>
        <v>-</v>
      </c>
      <c r="FJ62" s="253" t="str">
        <f t="shared" si="73"/>
        <v>-</v>
      </c>
      <c r="FK62" s="76" t="str">
        <f t="shared" si="74"/>
        <v>-</v>
      </c>
      <c r="FL62" s="69">
        <f t="shared" si="159"/>
        <v>0</v>
      </c>
      <c r="FM62" s="69">
        <f t="shared" si="159"/>
        <v>0</v>
      </c>
      <c r="FN62" s="69">
        <f t="shared" si="159"/>
        <v>0</v>
      </c>
      <c r="FO62" s="69">
        <f t="shared" si="159"/>
        <v>0</v>
      </c>
      <c r="FP62" s="69">
        <f t="shared" si="159"/>
        <v>0</v>
      </c>
      <c r="FQ62" s="69">
        <f t="shared" si="159"/>
        <v>0</v>
      </c>
      <c r="FR62" s="69">
        <f t="shared" si="159"/>
        <v>0</v>
      </c>
      <c r="FS62" s="69">
        <f t="shared" si="159"/>
        <v>0</v>
      </c>
      <c r="FT62" s="69">
        <f t="shared" si="159"/>
        <v>0</v>
      </c>
      <c r="FU62" s="69">
        <f t="shared" si="159"/>
        <v>0</v>
      </c>
      <c r="FV62" s="69">
        <f t="shared" si="159"/>
        <v>0</v>
      </c>
      <c r="FW62" s="73" t="str">
        <f t="shared" si="132"/>
        <v>-</v>
      </c>
      <c r="FX62" s="74" t="str">
        <f t="shared" si="75"/>
        <v>-</v>
      </c>
      <c r="FY62" s="253" t="str">
        <f t="shared" si="76"/>
        <v>-</v>
      </c>
      <c r="FZ62" s="76" t="str">
        <f t="shared" si="77"/>
        <v>-</v>
      </c>
      <c r="GA62" s="82">
        <f t="shared" si="160"/>
        <v>0</v>
      </c>
      <c r="GB62" s="82">
        <f t="shared" si="160"/>
        <v>0</v>
      </c>
      <c r="GC62" s="82">
        <f t="shared" si="160"/>
        <v>1</v>
      </c>
      <c r="GD62" s="82">
        <f t="shared" si="160"/>
        <v>0</v>
      </c>
      <c r="GE62" s="82">
        <f t="shared" si="160"/>
        <v>0</v>
      </c>
      <c r="GF62" s="82">
        <f t="shared" si="160"/>
        <v>5</v>
      </c>
      <c r="GG62" s="82">
        <f t="shared" si="160"/>
        <v>2</v>
      </c>
      <c r="GH62" s="82">
        <f t="shared" si="160"/>
        <v>0</v>
      </c>
      <c r="GI62" s="82">
        <f t="shared" si="160"/>
        <v>5</v>
      </c>
      <c r="GJ62" s="82">
        <f t="shared" si="160"/>
        <v>3</v>
      </c>
      <c r="GK62" s="82">
        <f t="shared" si="160"/>
        <v>1</v>
      </c>
      <c r="GL62" s="83">
        <f t="shared" si="133"/>
        <v>-23.52941176470588</v>
      </c>
      <c r="GM62" s="74">
        <f t="shared" si="78"/>
        <v>70</v>
      </c>
      <c r="GN62" s="253">
        <f t="shared" si="79"/>
        <v>70.061999999999998</v>
      </c>
      <c r="GO62" s="76">
        <f t="shared" si="80"/>
        <v>70</v>
      </c>
      <c r="GP62" s="77">
        <f t="shared" ca="1" si="81"/>
        <v>17</v>
      </c>
      <c r="GQ62" s="77">
        <f t="shared" ca="1" si="161"/>
        <v>0</v>
      </c>
      <c r="GR62" s="77">
        <f t="shared" ca="1" si="161"/>
        <v>0</v>
      </c>
      <c r="GS62" s="77">
        <f t="shared" ca="1" si="161"/>
        <v>0</v>
      </c>
      <c r="GT62" s="77">
        <f t="shared" ca="1" si="161"/>
        <v>0</v>
      </c>
      <c r="GU62" s="77">
        <f t="shared" ca="1" si="161"/>
        <v>0</v>
      </c>
      <c r="GV62" s="77">
        <f t="shared" ca="1" si="161"/>
        <v>0</v>
      </c>
      <c r="GW62" s="77">
        <f t="shared" ca="1" si="161"/>
        <v>0</v>
      </c>
      <c r="GX62" s="77">
        <f t="shared" ca="1" si="161"/>
        <v>0</v>
      </c>
      <c r="GY62" s="77">
        <f t="shared" ca="1" si="161"/>
        <v>0</v>
      </c>
      <c r="GZ62" s="77">
        <f t="shared" ca="1" si="161"/>
        <v>0</v>
      </c>
      <c r="HA62" s="77">
        <f t="shared" ca="1" si="161"/>
        <v>0</v>
      </c>
      <c r="HB62" s="78">
        <f t="shared" si="82"/>
        <v>17</v>
      </c>
    </row>
    <row r="63" spans="1:210">
      <c r="A63" s="70" t="s">
        <v>50</v>
      </c>
      <c r="B63" s="39" t="str">
        <f>IF(【M】エリア!$E58&lt;&gt;"",【M】エリア!$E58,"")</f>
        <v>神楽通り エリア</v>
      </c>
      <c r="C63" s="69">
        <f t="shared" si="148"/>
        <v>0</v>
      </c>
      <c r="D63" s="69">
        <f t="shared" si="148"/>
        <v>0</v>
      </c>
      <c r="E63" s="69">
        <f t="shared" si="148"/>
        <v>0</v>
      </c>
      <c r="F63" s="69">
        <f t="shared" si="148"/>
        <v>0</v>
      </c>
      <c r="G63" s="69">
        <f t="shared" si="148"/>
        <v>0</v>
      </c>
      <c r="H63" s="69">
        <f t="shared" si="148"/>
        <v>1</v>
      </c>
      <c r="I63" s="69">
        <f t="shared" si="148"/>
        <v>2</v>
      </c>
      <c r="J63" s="69">
        <f t="shared" si="148"/>
        <v>3</v>
      </c>
      <c r="K63" s="69">
        <f t="shared" si="148"/>
        <v>3</v>
      </c>
      <c r="L63" s="69">
        <f t="shared" si="148"/>
        <v>2</v>
      </c>
      <c r="M63" s="69">
        <f t="shared" si="148"/>
        <v>4</v>
      </c>
      <c r="N63" s="73">
        <f t="shared" si="121"/>
        <v>20</v>
      </c>
      <c r="O63" s="74">
        <f t="shared" si="42"/>
        <v>38</v>
      </c>
      <c r="P63" s="253">
        <f t="shared" si="43"/>
        <v>38.063000000000002</v>
      </c>
      <c r="Q63" s="76">
        <f t="shared" si="44"/>
        <v>40</v>
      </c>
      <c r="R63" s="69">
        <f t="shared" si="149"/>
        <v>0</v>
      </c>
      <c r="S63" s="69">
        <f t="shared" si="149"/>
        <v>0</v>
      </c>
      <c r="T63" s="69">
        <f t="shared" si="149"/>
        <v>0</v>
      </c>
      <c r="U63" s="69">
        <f t="shared" si="149"/>
        <v>0</v>
      </c>
      <c r="V63" s="69">
        <f t="shared" si="149"/>
        <v>0</v>
      </c>
      <c r="W63" s="69">
        <f t="shared" si="149"/>
        <v>0</v>
      </c>
      <c r="X63" s="69">
        <f t="shared" si="149"/>
        <v>0</v>
      </c>
      <c r="Y63" s="69">
        <f t="shared" si="149"/>
        <v>0</v>
      </c>
      <c r="Z63" s="69">
        <f t="shared" si="149"/>
        <v>0</v>
      </c>
      <c r="AA63" s="69">
        <f t="shared" si="149"/>
        <v>0</v>
      </c>
      <c r="AB63" s="69">
        <f t="shared" si="149"/>
        <v>0</v>
      </c>
      <c r="AC63" s="73" t="str">
        <f t="shared" si="122"/>
        <v>-</v>
      </c>
      <c r="AD63" s="74" t="str">
        <f t="shared" si="45"/>
        <v>-</v>
      </c>
      <c r="AE63" s="253" t="str">
        <f t="shared" si="46"/>
        <v>-</v>
      </c>
      <c r="AF63" s="76" t="str">
        <f t="shared" si="47"/>
        <v>-</v>
      </c>
      <c r="AG63" s="69">
        <f t="shared" si="150"/>
        <v>0</v>
      </c>
      <c r="AH63" s="69">
        <f t="shared" si="150"/>
        <v>0</v>
      </c>
      <c r="AI63" s="69">
        <f t="shared" si="150"/>
        <v>0</v>
      </c>
      <c r="AJ63" s="69">
        <f t="shared" si="150"/>
        <v>0</v>
      </c>
      <c r="AK63" s="69">
        <f t="shared" si="150"/>
        <v>0</v>
      </c>
      <c r="AL63" s="69">
        <f t="shared" si="150"/>
        <v>0</v>
      </c>
      <c r="AM63" s="69">
        <f t="shared" si="150"/>
        <v>0</v>
      </c>
      <c r="AN63" s="69">
        <f t="shared" si="150"/>
        <v>0</v>
      </c>
      <c r="AO63" s="69">
        <f t="shared" si="150"/>
        <v>0</v>
      </c>
      <c r="AP63" s="69">
        <f t="shared" si="150"/>
        <v>0</v>
      </c>
      <c r="AQ63" s="69">
        <f t="shared" si="150"/>
        <v>0</v>
      </c>
      <c r="AR63" s="73" t="str">
        <f t="shared" si="123"/>
        <v>-</v>
      </c>
      <c r="AS63" s="74" t="str">
        <f t="shared" si="48"/>
        <v>-</v>
      </c>
      <c r="AT63" s="253" t="str">
        <f t="shared" si="49"/>
        <v>-</v>
      </c>
      <c r="AU63" s="76" t="str">
        <f t="shared" si="50"/>
        <v>-</v>
      </c>
      <c r="AV63" s="69">
        <f t="shared" si="151"/>
        <v>0</v>
      </c>
      <c r="AW63" s="69">
        <f t="shared" si="151"/>
        <v>0</v>
      </c>
      <c r="AX63" s="69">
        <f t="shared" si="151"/>
        <v>0</v>
      </c>
      <c r="AY63" s="69">
        <f t="shared" si="151"/>
        <v>0</v>
      </c>
      <c r="AZ63" s="69">
        <f t="shared" si="151"/>
        <v>0</v>
      </c>
      <c r="BA63" s="69">
        <f t="shared" si="151"/>
        <v>0</v>
      </c>
      <c r="BB63" s="69">
        <f t="shared" si="151"/>
        <v>0</v>
      </c>
      <c r="BC63" s="69">
        <f t="shared" si="151"/>
        <v>0</v>
      </c>
      <c r="BD63" s="69">
        <f t="shared" si="151"/>
        <v>0</v>
      </c>
      <c r="BE63" s="69">
        <f t="shared" si="151"/>
        <v>0</v>
      </c>
      <c r="BF63" s="69">
        <f t="shared" si="151"/>
        <v>0</v>
      </c>
      <c r="BG63" s="73" t="str">
        <f t="shared" si="124"/>
        <v>-</v>
      </c>
      <c r="BH63" s="74" t="str">
        <f t="shared" si="51"/>
        <v>-</v>
      </c>
      <c r="BI63" s="253" t="str">
        <f t="shared" si="52"/>
        <v>-</v>
      </c>
      <c r="BJ63" s="76" t="str">
        <f t="shared" si="53"/>
        <v>-</v>
      </c>
      <c r="BK63" s="69">
        <f t="shared" si="152"/>
        <v>0</v>
      </c>
      <c r="BL63" s="69">
        <f t="shared" si="152"/>
        <v>0</v>
      </c>
      <c r="BM63" s="69">
        <f t="shared" si="152"/>
        <v>0</v>
      </c>
      <c r="BN63" s="69">
        <f t="shared" si="152"/>
        <v>0</v>
      </c>
      <c r="BO63" s="69">
        <f t="shared" si="152"/>
        <v>0</v>
      </c>
      <c r="BP63" s="69">
        <f t="shared" si="152"/>
        <v>0</v>
      </c>
      <c r="BQ63" s="69">
        <f t="shared" si="152"/>
        <v>0</v>
      </c>
      <c r="BR63" s="69">
        <f t="shared" si="152"/>
        <v>0</v>
      </c>
      <c r="BS63" s="69">
        <f t="shared" si="152"/>
        <v>0</v>
      </c>
      <c r="BT63" s="69">
        <f t="shared" si="152"/>
        <v>0</v>
      </c>
      <c r="BU63" s="69">
        <f t="shared" si="152"/>
        <v>0</v>
      </c>
      <c r="BV63" s="73" t="str">
        <f t="shared" si="125"/>
        <v>-</v>
      </c>
      <c r="BW63" s="74" t="str">
        <f t="shared" si="54"/>
        <v>-</v>
      </c>
      <c r="BX63" s="253" t="str">
        <f t="shared" si="55"/>
        <v>-</v>
      </c>
      <c r="BY63" s="76" t="str">
        <f t="shared" si="56"/>
        <v>-</v>
      </c>
      <c r="BZ63" s="69">
        <f t="shared" si="153"/>
        <v>0</v>
      </c>
      <c r="CA63" s="69">
        <f t="shared" si="153"/>
        <v>0</v>
      </c>
      <c r="CB63" s="69">
        <f t="shared" si="153"/>
        <v>0</v>
      </c>
      <c r="CC63" s="69">
        <f t="shared" si="153"/>
        <v>0</v>
      </c>
      <c r="CD63" s="69">
        <f t="shared" si="153"/>
        <v>0</v>
      </c>
      <c r="CE63" s="69">
        <f t="shared" si="153"/>
        <v>0</v>
      </c>
      <c r="CF63" s="69">
        <f t="shared" si="153"/>
        <v>0</v>
      </c>
      <c r="CG63" s="69">
        <f t="shared" si="153"/>
        <v>0</v>
      </c>
      <c r="CH63" s="69">
        <f t="shared" si="153"/>
        <v>0</v>
      </c>
      <c r="CI63" s="69">
        <f t="shared" si="153"/>
        <v>0</v>
      </c>
      <c r="CJ63" s="69">
        <f t="shared" si="153"/>
        <v>0</v>
      </c>
      <c r="CK63" s="73" t="str">
        <f t="shared" si="126"/>
        <v>-</v>
      </c>
      <c r="CL63" s="74" t="str">
        <f t="shared" si="57"/>
        <v>-</v>
      </c>
      <c r="CM63" s="253" t="str">
        <f t="shared" si="58"/>
        <v>-</v>
      </c>
      <c r="CN63" s="76" t="str">
        <f t="shared" si="59"/>
        <v>-</v>
      </c>
      <c r="CO63" s="69">
        <f t="shared" si="154"/>
        <v>0</v>
      </c>
      <c r="CP63" s="69">
        <f t="shared" si="154"/>
        <v>0</v>
      </c>
      <c r="CQ63" s="69">
        <f t="shared" si="154"/>
        <v>0</v>
      </c>
      <c r="CR63" s="69">
        <f t="shared" si="154"/>
        <v>0</v>
      </c>
      <c r="CS63" s="69">
        <f t="shared" si="154"/>
        <v>0</v>
      </c>
      <c r="CT63" s="69">
        <f t="shared" si="154"/>
        <v>0</v>
      </c>
      <c r="CU63" s="69">
        <f t="shared" si="154"/>
        <v>0</v>
      </c>
      <c r="CV63" s="69">
        <f t="shared" si="154"/>
        <v>0</v>
      </c>
      <c r="CW63" s="69">
        <f t="shared" si="154"/>
        <v>0</v>
      </c>
      <c r="CX63" s="69">
        <f t="shared" si="154"/>
        <v>0</v>
      </c>
      <c r="CY63" s="69">
        <f t="shared" si="154"/>
        <v>0</v>
      </c>
      <c r="CZ63" s="73" t="str">
        <f t="shared" si="127"/>
        <v>-</v>
      </c>
      <c r="DA63" s="74" t="str">
        <f t="shared" si="60"/>
        <v>-</v>
      </c>
      <c r="DB63" s="253" t="str">
        <f t="shared" si="61"/>
        <v>-</v>
      </c>
      <c r="DC63" s="76" t="str">
        <f t="shared" si="62"/>
        <v>-</v>
      </c>
      <c r="DD63" s="69">
        <f t="shared" si="155"/>
        <v>0</v>
      </c>
      <c r="DE63" s="69">
        <f t="shared" si="155"/>
        <v>0</v>
      </c>
      <c r="DF63" s="69">
        <f t="shared" si="155"/>
        <v>0</v>
      </c>
      <c r="DG63" s="69">
        <f t="shared" si="155"/>
        <v>0</v>
      </c>
      <c r="DH63" s="69">
        <f t="shared" si="155"/>
        <v>0</v>
      </c>
      <c r="DI63" s="69">
        <f t="shared" si="155"/>
        <v>0</v>
      </c>
      <c r="DJ63" s="69">
        <f t="shared" si="155"/>
        <v>0</v>
      </c>
      <c r="DK63" s="69">
        <f t="shared" si="155"/>
        <v>0</v>
      </c>
      <c r="DL63" s="69">
        <f t="shared" si="155"/>
        <v>0</v>
      </c>
      <c r="DM63" s="69">
        <f t="shared" si="155"/>
        <v>0</v>
      </c>
      <c r="DN63" s="69">
        <f t="shared" si="155"/>
        <v>0</v>
      </c>
      <c r="DO63" s="73" t="str">
        <f t="shared" si="128"/>
        <v>-</v>
      </c>
      <c r="DP63" s="74" t="str">
        <f t="shared" si="63"/>
        <v>-</v>
      </c>
      <c r="DQ63" s="253" t="str">
        <f t="shared" si="64"/>
        <v>-</v>
      </c>
      <c r="DR63" s="76" t="str">
        <f t="shared" si="65"/>
        <v>-</v>
      </c>
      <c r="DS63" s="69">
        <f t="shared" si="156"/>
        <v>0</v>
      </c>
      <c r="DT63" s="69">
        <f t="shared" si="156"/>
        <v>0</v>
      </c>
      <c r="DU63" s="69">
        <f t="shared" si="156"/>
        <v>0</v>
      </c>
      <c r="DV63" s="69">
        <f t="shared" si="156"/>
        <v>0</v>
      </c>
      <c r="DW63" s="69">
        <f t="shared" si="156"/>
        <v>0</v>
      </c>
      <c r="DX63" s="69">
        <f t="shared" si="156"/>
        <v>0</v>
      </c>
      <c r="DY63" s="69">
        <f t="shared" si="156"/>
        <v>0</v>
      </c>
      <c r="DZ63" s="69">
        <f t="shared" si="156"/>
        <v>0</v>
      </c>
      <c r="EA63" s="69">
        <f t="shared" si="156"/>
        <v>0</v>
      </c>
      <c r="EB63" s="69">
        <f t="shared" si="156"/>
        <v>0</v>
      </c>
      <c r="EC63" s="69">
        <f t="shared" si="156"/>
        <v>0</v>
      </c>
      <c r="ED63" s="73" t="str">
        <f t="shared" si="129"/>
        <v>-</v>
      </c>
      <c r="EE63" s="74" t="str">
        <f t="shared" si="66"/>
        <v>-</v>
      </c>
      <c r="EF63" s="253" t="str">
        <f t="shared" si="67"/>
        <v>-</v>
      </c>
      <c r="EG63" s="76" t="str">
        <f t="shared" si="68"/>
        <v>-</v>
      </c>
      <c r="EH63" s="69">
        <f t="shared" si="157"/>
        <v>0</v>
      </c>
      <c r="EI63" s="69">
        <f t="shared" si="157"/>
        <v>0</v>
      </c>
      <c r="EJ63" s="69">
        <f t="shared" si="157"/>
        <v>0</v>
      </c>
      <c r="EK63" s="69">
        <f t="shared" si="157"/>
        <v>0</v>
      </c>
      <c r="EL63" s="69">
        <f t="shared" si="157"/>
        <v>0</v>
      </c>
      <c r="EM63" s="69">
        <f t="shared" si="157"/>
        <v>0</v>
      </c>
      <c r="EN63" s="69">
        <f t="shared" si="157"/>
        <v>0</v>
      </c>
      <c r="EO63" s="69">
        <f t="shared" si="157"/>
        <v>0</v>
      </c>
      <c r="EP63" s="69">
        <f t="shared" si="157"/>
        <v>0</v>
      </c>
      <c r="EQ63" s="69">
        <f t="shared" si="157"/>
        <v>0</v>
      </c>
      <c r="ER63" s="69">
        <f t="shared" si="157"/>
        <v>0</v>
      </c>
      <c r="ES63" s="73" t="str">
        <f t="shared" si="130"/>
        <v>-</v>
      </c>
      <c r="ET63" s="74" t="str">
        <f t="shared" si="69"/>
        <v>-</v>
      </c>
      <c r="EU63" s="253" t="str">
        <f t="shared" si="70"/>
        <v>-</v>
      </c>
      <c r="EV63" s="76" t="str">
        <f t="shared" si="71"/>
        <v>-</v>
      </c>
      <c r="EW63" s="69">
        <f t="shared" si="158"/>
        <v>0</v>
      </c>
      <c r="EX63" s="69">
        <f t="shared" si="158"/>
        <v>0</v>
      </c>
      <c r="EY63" s="69">
        <f t="shared" si="158"/>
        <v>0</v>
      </c>
      <c r="EZ63" s="69">
        <f t="shared" si="158"/>
        <v>0</v>
      </c>
      <c r="FA63" s="69">
        <f t="shared" si="158"/>
        <v>0</v>
      </c>
      <c r="FB63" s="69">
        <f t="shared" si="158"/>
        <v>0</v>
      </c>
      <c r="FC63" s="69">
        <f t="shared" si="158"/>
        <v>0</v>
      </c>
      <c r="FD63" s="69">
        <f t="shared" si="158"/>
        <v>0</v>
      </c>
      <c r="FE63" s="69">
        <f t="shared" si="158"/>
        <v>0</v>
      </c>
      <c r="FF63" s="69">
        <f t="shared" si="158"/>
        <v>0</v>
      </c>
      <c r="FG63" s="69">
        <f t="shared" si="158"/>
        <v>0</v>
      </c>
      <c r="FH63" s="73" t="str">
        <f t="shared" si="131"/>
        <v>-</v>
      </c>
      <c r="FI63" s="74" t="str">
        <f t="shared" si="72"/>
        <v>-</v>
      </c>
      <c r="FJ63" s="253" t="str">
        <f t="shared" si="73"/>
        <v>-</v>
      </c>
      <c r="FK63" s="76" t="str">
        <f t="shared" si="74"/>
        <v>-</v>
      </c>
      <c r="FL63" s="69">
        <f t="shared" si="159"/>
        <v>0</v>
      </c>
      <c r="FM63" s="69">
        <f t="shared" si="159"/>
        <v>0</v>
      </c>
      <c r="FN63" s="69">
        <f t="shared" si="159"/>
        <v>0</v>
      </c>
      <c r="FO63" s="69">
        <f t="shared" si="159"/>
        <v>0</v>
      </c>
      <c r="FP63" s="69">
        <f t="shared" si="159"/>
        <v>0</v>
      </c>
      <c r="FQ63" s="69">
        <f t="shared" si="159"/>
        <v>0</v>
      </c>
      <c r="FR63" s="69">
        <f t="shared" si="159"/>
        <v>0</v>
      </c>
      <c r="FS63" s="69">
        <f t="shared" si="159"/>
        <v>0</v>
      </c>
      <c r="FT63" s="69">
        <f t="shared" si="159"/>
        <v>0</v>
      </c>
      <c r="FU63" s="69">
        <f t="shared" si="159"/>
        <v>0</v>
      </c>
      <c r="FV63" s="69">
        <f t="shared" si="159"/>
        <v>0</v>
      </c>
      <c r="FW63" s="73" t="str">
        <f t="shared" si="132"/>
        <v>-</v>
      </c>
      <c r="FX63" s="74" t="str">
        <f t="shared" si="75"/>
        <v>-</v>
      </c>
      <c r="FY63" s="253" t="str">
        <f t="shared" si="76"/>
        <v>-</v>
      </c>
      <c r="FZ63" s="76" t="str">
        <f t="shared" si="77"/>
        <v>-</v>
      </c>
      <c r="GA63" s="82">
        <f t="shared" si="160"/>
        <v>0</v>
      </c>
      <c r="GB63" s="82">
        <f t="shared" si="160"/>
        <v>0</v>
      </c>
      <c r="GC63" s="82">
        <f t="shared" si="160"/>
        <v>0</v>
      </c>
      <c r="GD63" s="82">
        <f t="shared" si="160"/>
        <v>0</v>
      </c>
      <c r="GE63" s="82">
        <f t="shared" si="160"/>
        <v>0</v>
      </c>
      <c r="GF63" s="82">
        <f t="shared" si="160"/>
        <v>1</v>
      </c>
      <c r="GG63" s="82">
        <f t="shared" si="160"/>
        <v>2</v>
      </c>
      <c r="GH63" s="82">
        <f t="shared" si="160"/>
        <v>3</v>
      </c>
      <c r="GI63" s="82">
        <f t="shared" si="160"/>
        <v>3</v>
      </c>
      <c r="GJ63" s="82">
        <f t="shared" si="160"/>
        <v>2</v>
      </c>
      <c r="GK63" s="82">
        <f t="shared" si="160"/>
        <v>4</v>
      </c>
      <c r="GL63" s="83">
        <f t="shared" si="133"/>
        <v>20</v>
      </c>
      <c r="GM63" s="74">
        <f t="shared" si="78"/>
        <v>38</v>
      </c>
      <c r="GN63" s="253">
        <f t="shared" si="79"/>
        <v>38.063000000000002</v>
      </c>
      <c r="GO63" s="76">
        <f t="shared" si="80"/>
        <v>40</v>
      </c>
      <c r="GP63" s="77">
        <f t="shared" ca="1" si="81"/>
        <v>15</v>
      </c>
      <c r="GQ63" s="77">
        <f t="shared" ca="1" si="161"/>
        <v>0</v>
      </c>
      <c r="GR63" s="77">
        <f t="shared" ca="1" si="161"/>
        <v>0</v>
      </c>
      <c r="GS63" s="77">
        <f t="shared" ca="1" si="161"/>
        <v>0</v>
      </c>
      <c r="GT63" s="77">
        <f t="shared" ca="1" si="161"/>
        <v>0</v>
      </c>
      <c r="GU63" s="77">
        <f t="shared" ca="1" si="161"/>
        <v>0</v>
      </c>
      <c r="GV63" s="77">
        <f t="shared" ca="1" si="161"/>
        <v>0</v>
      </c>
      <c r="GW63" s="77">
        <f t="shared" ca="1" si="161"/>
        <v>0</v>
      </c>
      <c r="GX63" s="77">
        <f t="shared" ca="1" si="161"/>
        <v>0</v>
      </c>
      <c r="GY63" s="77">
        <f t="shared" ca="1" si="161"/>
        <v>0</v>
      </c>
      <c r="GZ63" s="77">
        <f t="shared" ca="1" si="161"/>
        <v>0</v>
      </c>
      <c r="HA63" s="77">
        <f t="shared" ca="1" si="161"/>
        <v>0</v>
      </c>
      <c r="HB63" s="78">
        <f t="shared" si="82"/>
        <v>15</v>
      </c>
    </row>
    <row r="64" spans="1:210">
      <c r="A64" s="70" t="s">
        <v>50</v>
      </c>
      <c r="B64" s="39" t="str">
        <f>IF(【M】エリア!$E59&lt;&gt;"",【M】エリア!$E59,"")</f>
        <v>JR敦賀駅前 エリア</v>
      </c>
      <c r="C64" s="69">
        <f t="shared" si="148"/>
        <v>0</v>
      </c>
      <c r="D64" s="69">
        <f t="shared" si="148"/>
        <v>0</v>
      </c>
      <c r="E64" s="69">
        <f t="shared" si="148"/>
        <v>0</v>
      </c>
      <c r="F64" s="69">
        <f t="shared" si="148"/>
        <v>0</v>
      </c>
      <c r="G64" s="69">
        <f t="shared" si="148"/>
        <v>2</v>
      </c>
      <c r="H64" s="69">
        <f t="shared" si="148"/>
        <v>4</v>
      </c>
      <c r="I64" s="69">
        <f t="shared" si="148"/>
        <v>2</v>
      </c>
      <c r="J64" s="69">
        <f t="shared" si="148"/>
        <v>6</v>
      </c>
      <c r="K64" s="69">
        <f t="shared" si="148"/>
        <v>7</v>
      </c>
      <c r="L64" s="69">
        <f t="shared" si="148"/>
        <v>0</v>
      </c>
      <c r="M64" s="69">
        <f t="shared" si="148"/>
        <v>2</v>
      </c>
      <c r="N64" s="73">
        <f t="shared" si="121"/>
        <v>-26.086956521739129</v>
      </c>
      <c r="O64" s="74">
        <f t="shared" si="42"/>
        <v>71</v>
      </c>
      <c r="P64" s="253">
        <f t="shared" si="43"/>
        <v>71.063999999999993</v>
      </c>
      <c r="Q64" s="76">
        <f t="shared" si="44"/>
        <v>71</v>
      </c>
      <c r="R64" s="69">
        <f t="shared" si="149"/>
        <v>0</v>
      </c>
      <c r="S64" s="69">
        <f t="shared" si="149"/>
        <v>0</v>
      </c>
      <c r="T64" s="69">
        <f t="shared" si="149"/>
        <v>0</v>
      </c>
      <c r="U64" s="69">
        <f t="shared" si="149"/>
        <v>0</v>
      </c>
      <c r="V64" s="69">
        <f t="shared" si="149"/>
        <v>0</v>
      </c>
      <c r="W64" s="69">
        <f t="shared" si="149"/>
        <v>0</v>
      </c>
      <c r="X64" s="69">
        <f t="shared" si="149"/>
        <v>0</v>
      </c>
      <c r="Y64" s="69">
        <f t="shared" si="149"/>
        <v>0</v>
      </c>
      <c r="Z64" s="69">
        <f t="shared" si="149"/>
        <v>0</v>
      </c>
      <c r="AA64" s="69">
        <f t="shared" si="149"/>
        <v>0</v>
      </c>
      <c r="AB64" s="69">
        <f t="shared" si="149"/>
        <v>0</v>
      </c>
      <c r="AC64" s="73" t="str">
        <f t="shared" si="122"/>
        <v>-</v>
      </c>
      <c r="AD64" s="74" t="str">
        <f t="shared" si="45"/>
        <v>-</v>
      </c>
      <c r="AE64" s="253" t="str">
        <f t="shared" si="46"/>
        <v>-</v>
      </c>
      <c r="AF64" s="76" t="str">
        <f t="shared" si="47"/>
        <v>-</v>
      </c>
      <c r="AG64" s="69">
        <f t="shared" si="150"/>
        <v>0</v>
      </c>
      <c r="AH64" s="69">
        <f t="shared" si="150"/>
        <v>0</v>
      </c>
      <c r="AI64" s="69">
        <f t="shared" si="150"/>
        <v>0</v>
      </c>
      <c r="AJ64" s="69">
        <f t="shared" si="150"/>
        <v>0</v>
      </c>
      <c r="AK64" s="69">
        <f t="shared" si="150"/>
        <v>0</v>
      </c>
      <c r="AL64" s="69">
        <f t="shared" si="150"/>
        <v>0</v>
      </c>
      <c r="AM64" s="69">
        <f t="shared" si="150"/>
        <v>0</v>
      </c>
      <c r="AN64" s="69">
        <f t="shared" si="150"/>
        <v>0</v>
      </c>
      <c r="AO64" s="69">
        <f t="shared" si="150"/>
        <v>0</v>
      </c>
      <c r="AP64" s="69">
        <f t="shared" si="150"/>
        <v>0</v>
      </c>
      <c r="AQ64" s="69">
        <f t="shared" si="150"/>
        <v>0</v>
      </c>
      <c r="AR64" s="73" t="str">
        <f t="shared" si="123"/>
        <v>-</v>
      </c>
      <c r="AS64" s="74" t="str">
        <f t="shared" si="48"/>
        <v>-</v>
      </c>
      <c r="AT64" s="253" t="str">
        <f t="shared" si="49"/>
        <v>-</v>
      </c>
      <c r="AU64" s="76" t="str">
        <f t="shared" si="50"/>
        <v>-</v>
      </c>
      <c r="AV64" s="69">
        <f t="shared" si="151"/>
        <v>0</v>
      </c>
      <c r="AW64" s="69">
        <f t="shared" si="151"/>
        <v>0</v>
      </c>
      <c r="AX64" s="69">
        <f t="shared" si="151"/>
        <v>0</v>
      </c>
      <c r="AY64" s="69">
        <f t="shared" si="151"/>
        <v>0</v>
      </c>
      <c r="AZ64" s="69">
        <f t="shared" si="151"/>
        <v>0</v>
      </c>
      <c r="BA64" s="69">
        <f t="shared" si="151"/>
        <v>0</v>
      </c>
      <c r="BB64" s="69">
        <f t="shared" si="151"/>
        <v>0</v>
      </c>
      <c r="BC64" s="69">
        <f t="shared" si="151"/>
        <v>0</v>
      </c>
      <c r="BD64" s="69">
        <f t="shared" si="151"/>
        <v>0</v>
      </c>
      <c r="BE64" s="69">
        <f t="shared" si="151"/>
        <v>0</v>
      </c>
      <c r="BF64" s="69">
        <f t="shared" si="151"/>
        <v>0</v>
      </c>
      <c r="BG64" s="73" t="str">
        <f t="shared" si="124"/>
        <v>-</v>
      </c>
      <c r="BH64" s="74" t="str">
        <f t="shared" si="51"/>
        <v>-</v>
      </c>
      <c r="BI64" s="253" t="str">
        <f t="shared" si="52"/>
        <v>-</v>
      </c>
      <c r="BJ64" s="76" t="str">
        <f t="shared" si="53"/>
        <v>-</v>
      </c>
      <c r="BK64" s="69">
        <f t="shared" si="152"/>
        <v>0</v>
      </c>
      <c r="BL64" s="69">
        <f t="shared" si="152"/>
        <v>0</v>
      </c>
      <c r="BM64" s="69">
        <f t="shared" si="152"/>
        <v>0</v>
      </c>
      <c r="BN64" s="69">
        <f t="shared" si="152"/>
        <v>0</v>
      </c>
      <c r="BO64" s="69">
        <f t="shared" si="152"/>
        <v>0</v>
      </c>
      <c r="BP64" s="69">
        <f t="shared" si="152"/>
        <v>0</v>
      </c>
      <c r="BQ64" s="69">
        <f t="shared" si="152"/>
        <v>0</v>
      </c>
      <c r="BR64" s="69">
        <f t="shared" si="152"/>
        <v>0</v>
      </c>
      <c r="BS64" s="69">
        <f t="shared" si="152"/>
        <v>0</v>
      </c>
      <c r="BT64" s="69">
        <f t="shared" si="152"/>
        <v>0</v>
      </c>
      <c r="BU64" s="69">
        <f t="shared" si="152"/>
        <v>0</v>
      </c>
      <c r="BV64" s="73" t="str">
        <f t="shared" si="125"/>
        <v>-</v>
      </c>
      <c r="BW64" s="74" t="str">
        <f t="shared" si="54"/>
        <v>-</v>
      </c>
      <c r="BX64" s="253" t="str">
        <f t="shared" si="55"/>
        <v>-</v>
      </c>
      <c r="BY64" s="76" t="str">
        <f t="shared" si="56"/>
        <v>-</v>
      </c>
      <c r="BZ64" s="69">
        <f t="shared" si="153"/>
        <v>0</v>
      </c>
      <c r="CA64" s="69">
        <f t="shared" si="153"/>
        <v>0</v>
      </c>
      <c r="CB64" s="69">
        <f t="shared" si="153"/>
        <v>0</v>
      </c>
      <c r="CC64" s="69">
        <f t="shared" si="153"/>
        <v>0</v>
      </c>
      <c r="CD64" s="69">
        <f t="shared" si="153"/>
        <v>0</v>
      </c>
      <c r="CE64" s="69">
        <f t="shared" si="153"/>
        <v>0</v>
      </c>
      <c r="CF64" s="69">
        <f t="shared" si="153"/>
        <v>0</v>
      </c>
      <c r="CG64" s="69">
        <f t="shared" si="153"/>
        <v>0</v>
      </c>
      <c r="CH64" s="69">
        <f t="shared" si="153"/>
        <v>0</v>
      </c>
      <c r="CI64" s="69">
        <f t="shared" si="153"/>
        <v>0</v>
      </c>
      <c r="CJ64" s="69">
        <f t="shared" si="153"/>
        <v>0</v>
      </c>
      <c r="CK64" s="73" t="str">
        <f t="shared" si="126"/>
        <v>-</v>
      </c>
      <c r="CL64" s="74" t="str">
        <f t="shared" si="57"/>
        <v>-</v>
      </c>
      <c r="CM64" s="253" t="str">
        <f t="shared" si="58"/>
        <v>-</v>
      </c>
      <c r="CN64" s="76" t="str">
        <f t="shared" si="59"/>
        <v>-</v>
      </c>
      <c r="CO64" s="69">
        <f t="shared" si="154"/>
        <v>0</v>
      </c>
      <c r="CP64" s="69">
        <f t="shared" si="154"/>
        <v>0</v>
      </c>
      <c r="CQ64" s="69">
        <f t="shared" si="154"/>
        <v>0</v>
      </c>
      <c r="CR64" s="69">
        <f t="shared" si="154"/>
        <v>0</v>
      </c>
      <c r="CS64" s="69">
        <f t="shared" si="154"/>
        <v>0</v>
      </c>
      <c r="CT64" s="69">
        <f t="shared" si="154"/>
        <v>0</v>
      </c>
      <c r="CU64" s="69">
        <f t="shared" si="154"/>
        <v>0</v>
      </c>
      <c r="CV64" s="69">
        <f t="shared" si="154"/>
        <v>0</v>
      </c>
      <c r="CW64" s="69">
        <f t="shared" si="154"/>
        <v>0</v>
      </c>
      <c r="CX64" s="69">
        <f t="shared" si="154"/>
        <v>0</v>
      </c>
      <c r="CY64" s="69">
        <f t="shared" si="154"/>
        <v>0</v>
      </c>
      <c r="CZ64" s="73" t="str">
        <f t="shared" si="127"/>
        <v>-</v>
      </c>
      <c r="DA64" s="74" t="str">
        <f t="shared" si="60"/>
        <v>-</v>
      </c>
      <c r="DB64" s="253" t="str">
        <f t="shared" si="61"/>
        <v>-</v>
      </c>
      <c r="DC64" s="76" t="str">
        <f t="shared" si="62"/>
        <v>-</v>
      </c>
      <c r="DD64" s="69">
        <f t="shared" si="155"/>
        <v>0</v>
      </c>
      <c r="DE64" s="69">
        <f t="shared" si="155"/>
        <v>0</v>
      </c>
      <c r="DF64" s="69">
        <f t="shared" si="155"/>
        <v>0</v>
      </c>
      <c r="DG64" s="69">
        <f t="shared" si="155"/>
        <v>0</v>
      </c>
      <c r="DH64" s="69">
        <f t="shared" si="155"/>
        <v>0</v>
      </c>
      <c r="DI64" s="69">
        <f t="shared" si="155"/>
        <v>0</v>
      </c>
      <c r="DJ64" s="69">
        <f t="shared" si="155"/>
        <v>0</v>
      </c>
      <c r="DK64" s="69">
        <f t="shared" si="155"/>
        <v>0</v>
      </c>
      <c r="DL64" s="69">
        <f t="shared" si="155"/>
        <v>0</v>
      </c>
      <c r="DM64" s="69">
        <f t="shared" si="155"/>
        <v>0</v>
      </c>
      <c r="DN64" s="69">
        <f t="shared" si="155"/>
        <v>0</v>
      </c>
      <c r="DO64" s="73" t="str">
        <f t="shared" si="128"/>
        <v>-</v>
      </c>
      <c r="DP64" s="74" t="str">
        <f t="shared" si="63"/>
        <v>-</v>
      </c>
      <c r="DQ64" s="253" t="str">
        <f t="shared" si="64"/>
        <v>-</v>
      </c>
      <c r="DR64" s="76" t="str">
        <f t="shared" si="65"/>
        <v>-</v>
      </c>
      <c r="DS64" s="69">
        <f t="shared" si="156"/>
        <v>0</v>
      </c>
      <c r="DT64" s="69">
        <f t="shared" si="156"/>
        <v>0</v>
      </c>
      <c r="DU64" s="69">
        <f t="shared" si="156"/>
        <v>0</v>
      </c>
      <c r="DV64" s="69">
        <f t="shared" si="156"/>
        <v>0</v>
      </c>
      <c r="DW64" s="69">
        <f t="shared" si="156"/>
        <v>0</v>
      </c>
      <c r="DX64" s="69">
        <f t="shared" si="156"/>
        <v>0</v>
      </c>
      <c r="DY64" s="69">
        <f t="shared" si="156"/>
        <v>0</v>
      </c>
      <c r="DZ64" s="69">
        <f t="shared" si="156"/>
        <v>0</v>
      </c>
      <c r="EA64" s="69">
        <f t="shared" si="156"/>
        <v>0</v>
      </c>
      <c r="EB64" s="69">
        <f t="shared" si="156"/>
        <v>0</v>
      </c>
      <c r="EC64" s="69">
        <f t="shared" si="156"/>
        <v>0</v>
      </c>
      <c r="ED64" s="73" t="str">
        <f t="shared" si="129"/>
        <v>-</v>
      </c>
      <c r="EE64" s="74" t="str">
        <f t="shared" si="66"/>
        <v>-</v>
      </c>
      <c r="EF64" s="253" t="str">
        <f t="shared" si="67"/>
        <v>-</v>
      </c>
      <c r="EG64" s="76" t="str">
        <f t="shared" si="68"/>
        <v>-</v>
      </c>
      <c r="EH64" s="69">
        <f t="shared" si="157"/>
        <v>0</v>
      </c>
      <c r="EI64" s="69">
        <f t="shared" si="157"/>
        <v>0</v>
      </c>
      <c r="EJ64" s="69">
        <f t="shared" si="157"/>
        <v>0</v>
      </c>
      <c r="EK64" s="69">
        <f t="shared" si="157"/>
        <v>0</v>
      </c>
      <c r="EL64" s="69">
        <f t="shared" si="157"/>
        <v>0</v>
      </c>
      <c r="EM64" s="69">
        <f t="shared" si="157"/>
        <v>0</v>
      </c>
      <c r="EN64" s="69">
        <f t="shared" si="157"/>
        <v>0</v>
      </c>
      <c r="EO64" s="69">
        <f t="shared" si="157"/>
        <v>0</v>
      </c>
      <c r="EP64" s="69">
        <f t="shared" si="157"/>
        <v>0</v>
      </c>
      <c r="EQ64" s="69">
        <f t="shared" si="157"/>
        <v>0</v>
      </c>
      <c r="ER64" s="69">
        <f t="shared" si="157"/>
        <v>0</v>
      </c>
      <c r="ES64" s="73" t="str">
        <f t="shared" si="130"/>
        <v>-</v>
      </c>
      <c r="ET64" s="74" t="str">
        <f t="shared" si="69"/>
        <v>-</v>
      </c>
      <c r="EU64" s="253" t="str">
        <f t="shared" si="70"/>
        <v>-</v>
      </c>
      <c r="EV64" s="76" t="str">
        <f t="shared" si="71"/>
        <v>-</v>
      </c>
      <c r="EW64" s="69">
        <f t="shared" si="158"/>
        <v>0</v>
      </c>
      <c r="EX64" s="69">
        <f t="shared" si="158"/>
        <v>0</v>
      </c>
      <c r="EY64" s="69">
        <f t="shared" si="158"/>
        <v>0</v>
      </c>
      <c r="EZ64" s="69">
        <f t="shared" si="158"/>
        <v>0</v>
      </c>
      <c r="FA64" s="69">
        <f t="shared" si="158"/>
        <v>0</v>
      </c>
      <c r="FB64" s="69">
        <f t="shared" si="158"/>
        <v>0</v>
      </c>
      <c r="FC64" s="69">
        <f t="shared" si="158"/>
        <v>0</v>
      </c>
      <c r="FD64" s="69">
        <f t="shared" si="158"/>
        <v>0</v>
      </c>
      <c r="FE64" s="69">
        <f t="shared" si="158"/>
        <v>0</v>
      </c>
      <c r="FF64" s="69">
        <f t="shared" si="158"/>
        <v>0</v>
      </c>
      <c r="FG64" s="69">
        <f t="shared" si="158"/>
        <v>0</v>
      </c>
      <c r="FH64" s="73" t="str">
        <f t="shared" si="131"/>
        <v>-</v>
      </c>
      <c r="FI64" s="74" t="str">
        <f t="shared" si="72"/>
        <v>-</v>
      </c>
      <c r="FJ64" s="253" t="str">
        <f t="shared" si="73"/>
        <v>-</v>
      </c>
      <c r="FK64" s="76" t="str">
        <f t="shared" si="74"/>
        <v>-</v>
      </c>
      <c r="FL64" s="69">
        <f t="shared" si="159"/>
        <v>0</v>
      </c>
      <c r="FM64" s="69">
        <f t="shared" si="159"/>
        <v>0</v>
      </c>
      <c r="FN64" s="69">
        <f t="shared" si="159"/>
        <v>0</v>
      </c>
      <c r="FO64" s="69">
        <f t="shared" si="159"/>
        <v>0</v>
      </c>
      <c r="FP64" s="69">
        <f t="shared" si="159"/>
        <v>0</v>
      </c>
      <c r="FQ64" s="69">
        <f t="shared" si="159"/>
        <v>0</v>
      </c>
      <c r="FR64" s="69">
        <f t="shared" si="159"/>
        <v>0</v>
      </c>
      <c r="FS64" s="69">
        <f t="shared" si="159"/>
        <v>0</v>
      </c>
      <c r="FT64" s="69">
        <f t="shared" si="159"/>
        <v>0</v>
      </c>
      <c r="FU64" s="69">
        <f t="shared" si="159"/>
        <v>0</v>
      </c>
      <c r="FV64" s="69">
        <f t="shared" si="159"/>
        <v>0</v>
      </c>
      <c r="FW64" s="73" t="str">
        <f t="shared" si="132"/>
        <v>-</v>
      </c>
      <c r="FX64" s="74" t="str">
        <f t="shared" si="75"/>
        <v>-</v>
      </c>
      <c r="FY64" s="253" t="str">
        <f t="shared" si="76"/>
        <v>-</v>
      </c>
      <c r="FZ64" s="76" t="str">
        <f t="shared" si="77"/>
        <v>-</v>
      </c>
      <c r="GA64" s="82">
        <f t="shared" si="160"/>
        <v>0</v>
      </c>
      <c r="GB64" s="82">
        <f t="shared" si="160"/>
        <v>0</v>
      </c>
      <c r="GC64" s="82">
        <f t="shared" si="160"/>
        <v>0</v>
      </c>
      <c r="GD64" s="82">
        <f t="shared" si="160"/>
        <v>0</v>
      </c>
      <c r="GE64" s="82">
        <f t="shared" si="160"/>
        <v>2</v>
      </c>
      <c r="GF64" s="82">
        <f t="shared" si="160"/>
        <v>4</v>
      </c>
      <c r="GG64" s="82">
        <f t="shared" si="160"/>
        <v>2</v>
      </c>
      <c r="GH64" s="82">
        <f t="shared" si="160"/>
        <v>6</v>
      </c>
      <c r="GI64" s="82">
        <f t="shared" si="160"/>
        <v>7</v>
      </c>
      <c r="GJ64" s="82">
        <f t="shared" si="160"/>
        <v>0</v>
      </c>
      <c r="GK64" s="82">
        <f t="shared" si="160"/>
        <v>2</v>
      </c>
      <c r="GL64" s="83">
        <f t="shared" si="133"/>
        <v>-26.086956521739129</v>
      </c>
      <c r="GM64" s="74">
        <f t="shared" si="78"/>
        <v>71</v>
      </c>
      <c r="GN64" s="253">
        <f t="shared" si="79"/>
        <v>71.063999999999993</v>
      </c>
      <c r="GO64" s="76">
        <f t="shared" si="80"/>
        <v>71</v>
      </c>
      <c r="GP64" s="77">
        <f t="shared" ca="1" si="81"/>
        <v>23</v>
      </c>
      <c r="GQ64" s="77">
        <f t="shared" ca="1" si="161"/>
        <v>0</v>
      </c>
      <c r="GR64" s="77">
        <f t="shared" ca="1" si="161"/>
        <v>0</v>
      </c>
      <c r="GS64" s="77">
        <f t="shared" ca="1" si="161"/>
        <v>0</v>
      </c>
      <c r="GT64" s="77">
        <f t="shared" ca="1" si="161"/>
        <v>0</v>
      </c>
      <c r="GU64" s="77">
        <f t="shared" ca="1" si="161"/>
        <v>0</v>
      </c>
      <c r="GV64" s="77">
        <f t="shared" ca="1" si="161"/>
        <v>0</v>
      </c>
      <c r="GW64" s="77">
        <f t="shared" ca="1" si="161"/>
        <v>0</v>
      </c>
      <c r="GX64" s="77">
        <f t="shared" ca="1" si="161"/>
        <v>0</v>
      </c>
      <c r="GY64" s="77">
        <f t="shared" ca="1" si="161"/>
        <v>0</v>
      </c>
      <c r="GZ64" s="77">
        <f t="shared" ca="1" si="161"/>
        <v>0</v>
      </c>
      <c r="HA64" s="77">
        <f t="shared" ca="1" si="161"/>
        <v>0</v>
      </c>
      <c r="HB64" s="78">
        <f t="shared" si="82"/>
        <v>23</v>
      </c>
    </row>
    <row r="65" spans="1:210">
      <c r="A65" s="70" t="s">
        <v>50</v>
      </c>
      <c r="B65" s="39" t="str">
        <f>IF(【M】エリア!$E60&lt;&gt;"",【M】エリア!$E60,"")</f>
        <v>金ヶ崎 エリア</v>
      </c>
      <c r="C65" s="69">
        <f t="shared" ref="C65:M74" si="162">IF($B65="", "",
COUNTIFS(
    INDEX(rawデータ範囲, , MATCH($A65,表頭範囲, 0)), $B65,
    INDEX(rawデータ範囲, , MATCH($M$1,表頭範囲, 0)),C$2,
    INDEX(rawデータ範囲, , MATCH($N$3,表頭範囲, 0)),C$3
)
)</f>
        <v>0</v>
      </c>
      <c r="D65" s="69">
        <f t="shared" si="162"/>
        <v>0</v>
      </c>
      <c r="E65" s="69">
        <f t="shared" si="162"/>
        <v>0</v>
      </c>
      <c r="F65" s="69">
        <f t="shared" si="162"/>
        <v>0</v>
      </c>
      <c r="G65" s="69">
        <f t="shared" si="162"/>
        <v>1</v>
      </c>
      <c r="H65" s="69">
        <f t="shared" si="162"/>
        <v>3</v>
      </c>
      <c r="I65" s="69">
        <f t="shared" si="162"/>
        <v>2</v>
      </c>
      <c r="J65" s="69">
        <f t="shared" si="162"/>
        <v>3</v>
      </c>
      <c r="K65" s="69">
        <f t="shared" si="162"/>
        <v>5</v>
      </c>
      <c r="L65" s="69">
        <f t="shared" si="162"/>
        <v>1</v>
      </c>
      <c r="M65" s="69">
        <f t="shared" si="162"/>
        <v>5</v>
      </c>
      <c r="N65" s="73">
        <f t="shared" si="121"/>
        <v>0</v>
      </c>
      <c r="O65" s="74">
        <f t="shared" si="42"/>
        <v>50</v>
      </c>
      <c r="P65" s="253">
        <f t="shared" si="43"/>
        <v>50.064999999999998</v>
      </c>
      <c r="Q65" s="76">
        <f t="shared" si="44"/>
        <v>55</v>
      </c>
      <c r="R65" s="69">
        <f t="shared" ref="R65:AB74" si="163">IF($B65="", "",
COUNTIFS(
    INDEX(rawデータ範囲, , MATCH($A65,表頭範囲, 0)), $B65,
    INDEX(rawデータ範囲, , MATCH($M$1,表頭範囲, 0)),R$2,
    INDEX(rawデータ範囲, , MATCH($N$3,表頭範囲, 0)),R$3
)
)</f>
        <v>0</v>
      </c>
      <c r="S65" s="69">
        <f t="shared" si="163"/>
        <v>0</v>
      </c>
      <c r="T65" s="69">
        <f t="shared" si="163"/>
        <v>0</v>
      </c>
      <c r="U65" s="69">
        <f t="shared" si="163"/>
        <v>0</v>
      </c>
      <c r="V65" s="69">
        <f t="shared" si="163"/>
        <v>0</v>
      </c>
      <c r="W65" s="69">
        <f t="shared" si="163"/>
        <v>0</v>
      </c>
      <c r="X65" s="69">
        <f t="shared" si="163"/>
        <v>0</v>
      </c>
      <c r="Y65" s="69">
        <f t="shared" si="163"/>
        <v>0</v>
      </c>
      <c r="Z65" s="69">
        <f t="shared" si="163"/>
        <v>0</v>
      </c>
      <c r="AA65" s="69">
        <f t="shared" si="163"/>
        <v>0</v>
      </c>
      <c r="AB65" s="69">
        <f t="shared" si="163"/>
        <v>0</v>
      </c>
      <c r="AC65" s="73" t="str">
        <f t="shared" si="122"/>
        <v>-</v>
      </c>
      <c r="AD65" s="74" t="str">
        <f t="shared" si="45"/>
        <v>-</v>
      </c>
      <c r="AE65" s="253" t="str">
        <f t="shared" si="46"/>
        <v>-</v>
      </c>
      <c r="AF65" s="76" t="str">
        <f t="shared" si="47"/>
        <v>-</v>
      </c>
      <c r="AG65" s="69">
        <f t="shared" ref="AG65:AQ74" si="164">IF($B65="", "",
COUNTIFS(
    INDEX(rawデータ範囲, , MATCH($A65,表頭範囲, 0)), $B65,
    INDEX(rawデータ範囲, , MATCH($M$1,表頭範囲, 0)),AG$2,
    INDEX(rawデータ範囲, , MATCH($N$3,表頭範囲, 0)),AG$3
)
)</f>
        <v>0</v>
      </c>
      <c r="AH65" s="69">
        <f t="shared" si="164"/>
        <v>0</v>
      </c>
      <c r="AI65" s="69">
        <f t="shared" si="164"/>
        <v>0</v>
      </c>
      <c r="AJ65" s="69">
        <f t="shared" si="164"/>
        <v>0</v>
      </c>
      <c r="AK65" s="69">
        <f t="shared" si="164"/>
        <v>0</v>
      </c>
      <c r="AL65" s="69">
        <f t="shared" si="164"/>
        <v>0</v>
      </c>
      <c r="AM65" s="69">
        <f t="shared" si="164"/>
        <v>0</v>
      </c>
      <c r="AN65" s="69">
        <f t="shared" si="164"/>
        <v>0</v>
      </c>
      <c r="AO65" s="69">
        <f t="shared" si="164"/>
        <v>0</v>
      </c>
      <c r="AP65" s="69">
        <f t="shared" si="164"/>
        <v>0</v>
      </c>
      <c r="AQ65" s="69">
        <f t="shared" si="164"/>
        <v>0</v>
      </c>
      <c r="AR65" s="73" t="str">
        <f t="shared" si="123"/>
        <v>-</v>
      </c>
      <c r="AS65" s="74" t="str">
        <f t="shared" si="48"/>
        <v>-</v>
      </c>
      <c r="AT65" s="253" t="str">
        <f t="shared" si="49"/>
        <v>-</v>
      </c>
      <c r="AU65" s="76" t="str">
        <f t="shared" si="50"/>
        <v>-</v>
      </c>
      <c r="AV65" s="69">
        <f t="shared" ref="AV65:BF74" si="165">IF($B65="", "",
COUNTIFS(
    INDEX(rawデータ範囲, , MATCH($A65,表頭範囲, 0)), $B65,
    INDEX(rawデータ範囲, , MATCH($M$1,表頭範囲, 0)),AV$2,
    INDEX(rawデータ範囲, , MATCH($N$3,表頭範囲, 0)),AV$3
)
)</f>
        <v>0</v>
      </c>
      <c r="AW65" s="69">
        <f t="shared" si="165"/>
        <v>0</v>
      </c>
      <c r="AX65" s="69">
        <f t="shared" si="165"/>
        <v>0</v>
      </c>
      <c r="AY65" s="69">
        <f t="shared" si="165"/>
        <v>0</v>
      </c>
      <c r="AZ65" s="69">
        <f t="shared" si="165"/>
        <v>0</v>
      </c>
      <c r="BA65" s="69">
        <f t="shared" si="165"/>
        <v>0</v>
      </c>
      <c r="BB65" s="69">
        <f t="shared" si="165"/>
        <v>0</v>
      </c>
      <c r="BC65" s="69">
        <f t="shared" si="165"/>
        <v>0</v>
      </c>
      <c r="BD65" s="69">
        <f t="shared" si="165"/>
        <v>0</v>
      </c>
      <c r="BE65" s="69">
        <f t="shared" si="165"/>
        <v>0</v>
      </c>
      <c r="BF65" s="69">
        <f t="shared" si="165"/>
        <v>0</v>
      </c>
      <c r="BG65" s="73" t="str">
        <f t="shared" si="124"/>
        <v>-</v>
      </c>
      <c r="BH65" s="74" t="str">
        <f t="shared" si="51"/>
        <v>-</v>
      </c>
      <c r="BI65" s="253" t="str">
        <f t="shared" si="52"/>
        <v>-</v>
      </c>
      <c r="BJ65" s="76" t="str">
        <f t="shared" si="53"/>
        <v>-</v>
      </c>
      <c r="BK65" s="69">
        <f t="shared" ref="BK65:BU74" si="166">IF($B65="", "",
COUNTIFS(
    INDEX(rawデータ範囲, , MATCH($A65,表頭範囲, 0)), $B65,
    INDEX(rawデータ範囲, , MATCH($M$1,表頭範囲, 0)),BK$2,
    INDEX(rawデータ範囲, , MATCH($N$3,表頭範囲, 0)),BK$3
)
)</f>
        <v>0</v>
      </c>
      <c r="BL65" s="69">
        <f t="shared" si="166"/>
        <v>0</v>
      </c>
      <c r="BM65" s="69">
        <f t="shared" si="166"/>
        <v>0</v>
      </c>
      <c r="BN65" s="69">
        <f t="shared" si="166"/>
        <v>0</v>
      </c>
      <c r="BO65" s="69">
        <f t="shared" si="166"/>
        <v>0</v>
      </c>
      <c r="BP65" s="69">
        <f t="shared" si="166"/>
        <v>0</v>
      </c>
      <c r="BQ65" s="69">
        <f t="shared" si="166"/>
        <v>0</v>
      </c>
      <c r="BR65" s="69">
        <f t="shared" si="166"/>
        <v>0</v>
      </c>
      <c r="BS65" s="69">
        <f t="shared" si="166"/>
        <v>0</v>
      </c>
      <c r="BT65" s="69">
        <f t="shared" si="166"/>
        <v>0</v>
      </c>
      <c r="BU65" s="69">
        <f t="shared" si="166"/>
        <v>0</v>
      </c>
      <c r="BV65" s="73" t="str">
        <f t="shared" si="125"/>
        <v>-</v>
      </c>
      <c r="BW65" s="74" t="str">
        <f t="shared" si="54"/>
        <v>-</v>
      </c>
      <c r="BX65" s="253" t="str">
        <f t="shared" si="55"/>
        <v>-</v>
      </c>
      <c r="BY65" s="76" t="str">
        <f t="shared" si="56"/>
        <v>-</v>
      </c>
      <c r="BZ65" s="69">
        <f t="shared" ref="BZ65:CJ74" si="167">IF($B65="", "",
COUNTIFS(
    INDEX(rawデータ範囲, , MATCH($A65,表頭範囲, 0)), $B65,
    INDEX(rawデータ範囲, , MATCH($M$1,表頭範囲, 0)),BZ$2,
    INDEX(rawデータ範囲, , MATCH($N$3,表頭範囲, 0)),BZ$3
)
)</f>
        <v>0</v>
      </c>
      <c r="CA65" s="69">
        <f t="shared" si="167"/>
        <v>0</v>
      </c>
      <c r="CB65" s="69">
        <f t="shared" si="167"/>
        <v>0</v>
      </c>
      <c r="CC65" s="69">
        <f t="shared" si="167"/>
        <v>0</v>
      </c>
      <c r="CD65" s="69">
        <f t="shared" si="167"/>
        <v>0</v>
      </c>
      <c r="CE65" s="69">
        <f t="shared" si="167"/>
        <v>0</v>
      </c>
      <c r="CF65" s="69">
        <f t="shared" si="167"/>
        <v>0</v>
      </c>
      <c r="CG65" s="69">
        <f t="shared" si="167"/>
        <v>0</v>
      </c>
      <c r="CH65" s="69">
        <f t="shared" si="167"/>
        <v>0</v>
      </c>
      <c r="CI65" s="69">
        <f t="shared" si="167"/>
        <v>0</v>
      </c>
      <c r="CJ65" s="69">
        <f t="shared" si="167"/>
        <v>0</v>
      </c>
      <c r="CK65" s="73" t="str">
        <f t="shared" si="126"/>
        <v>-</v>
      </c>
      <c r="CL65" s="74" t="str">
        <f t="shared" si="57"/>
        <v>-</v>
      </c>
      <c r="CM65" s="253" t="str">
        <f t="shared" si="58"/>
        <v>-</v>
      </c>
      <c r="CN65" s="76" t="str">
        <f t="shared" si="59"/>
        <v>-</v>
      </c>
      <c r="CO65" s="69">
        <f t="shared" ref="CO65:CY74" si="168">IF($B65="", "",
COUNTIFS(
    INDEX(rawデータ範囲, , MATCH($A65,表頭範囲, 0)), $B65,
    INDEX(rawデータ範囲, , MATCH($M$1,表頭範囲, 0)),CO$2,
    INDEX(rawデータ範囲, , MATCH($N$3,表頭範囲, 0)),CO$3
)
)</f>
        <v>0</v>
      </c>
      <c r="CP65" s="69">
        <f t="shared" si="168"/>
        <v>0</v>
      </c>
      <c r="CQ65" s="69">
        <f t="shared" si="168"/>
        <v>0</v>
      </c>
      <c r="CR65" s="69">
        <f t="shared" si="168"/>
        <v>0</v>
      </c>
      <c r="CS65" s="69">
        <f t="shared" si="168"/>
        <v>0</v>
      </c>
      <c r="CT65" s="69">
        <f t="shared" si="168"/>
        <v>0</v>
      </c>
      <c r="CU65" s="69">
        <f t="shared" si="168"/>
        <v>0</v>
      </c>
      <c r="CV65" s="69">
        <f t="shared" si="168"/>
        <v>0</v>
      </c>
      <c r="CW65" s="69">
        <f t="shared" si="168"/>
        <v>0</v>
      </c>
      <c r="CX65" s="69">
        <f t="shared" si="168"/>
        <v>0</v>
      </c>
      <c r="CY65" s="69">
        <f t="shared" si="168"/>
        <v>0</v>
      </c>
      <c r="CZ65" s="73" t="str">
        <f t="shared" si="127"/>
        <v>-</v>
      </c>
      <c r="DA65" s="74" t="str">
        <f t="shared" si="60"/>
        <v>-</v>
      </c>
      <c r="DB65" s="253" t="str">
        <f t="shared" si="61"/>
        <v>-</v>
      </c>
      <c r="DC65" s="76" t="str">
        <f t="shared" si="62"/>
        <v>-</v>
      </c>
      <c r="DD65" s="69">
        <f t="shared" ref="DD65:DN74" si="169">IF($B65="", "",
COUNTIFS(
    INDEX(rawデータ範囲, , MATCH($A65,表頭範囲, 0)), $B65,
    INDEX(rawデータ範囲, , MATCH($M$1,表頭範囲, 0)),DD$2,
    INDEX(rawデータ範囲, , MATCH($N$3,表頭範囲, 0)),DD$3
)
)</f>
        <v>0</v>
      </c>
      <c r="DE65" s="69">
        <f t="shared" si="169"/>
        <v>0</v>
      </c>
      <c r="DF65" s="69">
        <f t="shared" si="169"/>
        <v>0</v>
      </c>
      <c r="DG65" s="69">
        <f t="shared" si="169"/>
        <v>0</v>
      </c>
      <c r="DH65" s="69">
        <f t="shared" si="169"/>
        <v>0</v>
      </c>
      <c r="DI65" s="69">
        <f t="shared" si="169"/>
        <v>0</v>
      </c>
      <c r="DJ65" s="69">
        <f t="shared" si="169"/>
        <v>0</v>
      </c>
      <c r="DK65" s="69">
        <f t="shared" si="169"/>
        <v>0</v>
      </c>
      <c r="DL65" s="69">
        <f t="shared" si="169"/>
        <v>0</v>
      </c>
      <c r="DM65" s="69">
        <f t="shared" si="169"/>
        <v>0</v>
      </c>
      <c r="DN65" s="69">
        <f t="shared" si="169"/>
        <v>0</v>
      </c>
      <c r="DO65" s="73" t="str">
        <f t="shared" si="128"/>
        <v>-</v>
      </c>
      <c r="DP65" s="74" t="str">
        <f t="shared" si="63"/>
        <v>-</v>
      </c>
      <c r="DQ65" s="253" t="str">
        <f t="shared" si="64"/>
        <v>-</v>
      </c>
      <c r="DR65" s="76" t="str">
        <f t="shared" si="65"/>
        <v>-</v>
      </c>
      <c r="DS65" s="69">
        <f t="shared" ref="DS65:EC74" si="170">IF($B65="", "",
COUNTIFS(
    INDEX(rawデータ範囲, , MATCH($A65,表頭範囲, 0)), $B65,
    INDEX(rawデータ範囲, , MATCH($M$1,表頭範囲, 0)),DS$2,
    INDEX(rawデータ範囲, , MATCH($N$3,表頭範囲, 0)),DS$3
)
)</f>
        <v>0</v>
      </c>
      <c r="DT65" s="69">
        <f t="shared" si="170"/>
        <v>0</v>
      </c>
      <c r="DU65" s="69">
        <f t="shared" si="170"/>
        <v>0</v>
      </c>
      <c r="DV65" s="69">
        <f t="shared" si="170"/>
        <v>0</v>
      </c>
      <c r="DW65" s="69">
        <f t="shared" si="170"/>
        <v>0</v>
      </c>
      <c r="DX65" s="69">
        <f t="shared" si="170"/>
        <v>0</v>
      </c>
      <c r="DY65" s="69">
        <f t="shared" si="170"/>
        <v>0</v>
      </c>
      <c r="DZ65" s="69">
        <f t="shared" si="170"/>
        <v>0</v>
      </c>
      <c r="EA65" s="69">
        <f t="shared" si="170"/>
        <v>0</v>
      </c>
      <c r="EB65" s="69">
        <f t="shared" si="170"/>
        <v>0</v>
      </c>
      <c r="EC65" s="69">
        <f t="shared" si="170"/>
        <v>0</v>
      </c>
      <c r="ED65" s="73" t="str">
        <f t="shared" si="129"/>
        <v>-</v>
      </c>
      <c r="EE65" s="74" t="str">
        <f t="shared" si="66"/>
        <v>-</v>
      </c>
      <c r="EF65" s="253" t="str">
        <f t="shared" si="67"/>
        <v>-</v>
      </c>
      <c r="EG65" s="76" t="str">
        <f t="shared" si="68"/>
        <v>-</v>
      </c>
      <c r="EH65" s="69">
        <f t="shared" ref="EH65:ER74" si="171">IF($B65="", "",
COUNTIFS(
    INDEX(rawデータ範囲, , MATCH($A65,表頭範囲, 0)), $B65,
    INDEX(rawデータ範囲, , MATCH($M$1,表頭範囲, 0)),EH$2,
    INDEX(rawデータ範囲, , MATCH($N$3,表頭範囲, 0)),EH$3
)
)</f>
        <v>0</v>
      </c>
      <c r="EI65" s="69">
        <f t="shared" si="171"/>
        <v>0</v>
      </c>
      <c r="EJ65" s="69">
        <f t="shared" si="171"/>
        <v>0</v>
      </c>
      <c r="EK65" s="69">
        <f t="shared" si="171"/>
        <v>0</v>
      </c>
      <c r="EL65" s="69">
        <f t="shared" si="171"/>
        <v>0</v>
      </c>
      <c r="EM65" s="69">
        <f t="shared" si="171"/>
        <v>0</v>
      </c>
      <c r="EN65" s="69">
        <f t="shared" si="171"/>
        <v>0</v>
      </c>
      <c r="EO65" s="69">
        <f t="shared" si="171"/>
        <v>0</v>
      </c>
      <c r="EP65" s="69">
        <f t="shared" si="171"/>
        <v>0</v>
      </c>
      <c r="EQ65" s="69">
        <f t="shared" si="171"/>
        <v>0</v>
      </c>
      <c r="ER65" s="69">
        <f t="shared" si="171"/>
        <v>0</v>
      </c>
      <c r="ES65" s="73" t="str">
        <f t="shared" si="130"/>
        <v>-</v>
      </c>
      <c r="ET65" s="74" t="str">
        <f t="shared" si="69"/>
        <v>-</v>
      </c>
      <c r="EU65" s="253" t="str">
        <f t="shared" si="70"/>
        <v>-</v>
      </c>
      <c r="EV65" s="76" t="str">
        <f t="shared" si="71"/>
        <v>-</v>
      </c>
      <c r="EW65" s="69">
        <f t="shared" ref="EW65:FG74" si="172">IF($B65="", "",
COUNTIFS(
    INDEX(rawデータ範囲, , MATCH($A65,表頭範囲, 0)), $B65,
    INDEX(rawデータ範囲, , MATCH($M$1,表頭範囲, 0)),EW$2,
    INDEX(rawデータ範囲, , MATCH($N$3,表頭範囲, 0)),EW$3
)
)</f>
        <v>0</v>
      </c>
      <c r="EX65" s="69">
        <f t="shared" si="172"/>
        <v>0</v>
      </c>
      <c r="EY65" s="69">
        <f t="shared" si="172"/>
        <v>0</v>
      </c>
      <c r="EZ65" s="69">
        <f t="shared" si="172"/>
        <v>0</v>
      </c>
      <c r="FA65" s="69">
        <f t="shared" si="172"/>
        <v>0</v>
      </c>
      <c r="FB65" s="69">
        <f t="shared" si="172"/>
        <v>0</v>
      </c>
      <c r="FC65" s="69">
        <f t="shared" si="172"/>
        <v>0</v>
      </c>
      <c r="FD65" s="69">
        <f t="shared" si="172"/>
        <v>0</v>
      </c>
      <c r="FE65" s="69">
        <f t="shared" si="172"/>
        <v>0</v>
      </c>
      <c r="FF65" s="69">
        <f t="shared" si="172"/>
        <v>0</v>
      </c>
      <c r="FG65" s="69">
        <f t="shared" si="172"/>
        <v>0</v>
      </c>
      <c r="FH65" s="73" t="str">
        <f t="shared" si="131"/>
        <v>-</v>
      </c>
      <c r="FI65" s="74" t="str">
        <f t="shared" si="72"/>
        <v>-</v>
      </c>
      <c r="FJ65" s="253" t="str">
        <f t="shared" si="73"/>
        <v>-</v>
      </c>
      <c r="FK65" s="76" t="str">
        <f t="shared" si="74"/>
        <v>-</v>
      </c>
      <c r="FL65" s="69">
        <f t="shared" ref="FL65:FV74" si="173">IF($B65="", "",
COUNTIFS(
    INDEX(rawデータ範囲, , MATCH($A65,表頭範囲, 0)), $B65,
    INDEX(rawデータ範囲, , MATCH($M$1,表頭範囲, 0)),FL$2,
    INDEX(rawデータ範囲, , MATCH($N$3,表頭範囲, 0)),FL$3
)
)</f>
        <v>0</v>
      </c>
      <c r="FM65" s="69">
        <f t="shared" si="173"/>
        <v>0</v>
      </c>
      <c r="FN65" s="69">
        <f t="shared" si="173"/>
        <v>0</v>
      </c>
      <c r="FO65" s="69">
        <f t="shared" si="173"/>
        <v>0</v>
      </c>
      <c r="FP65" s="69">
        <f t="shared" si="173"/>
        <v>0</v>
      </c>
      <c r="FQ65" s="69">
        <f t="shared" si="173"/>
        <v>0</v>
      </c>
      <c r="FR65" s="69">
        <f t="shared" si="173"/>
        <v>0</v>
      </c>
      <c r="FS65" s="69">
        <f t="shared" si="173"/>
        <v>0</v>
      </c>
      <c r="FT65" s="69">
        <f t="shared" si="173"/>
        <v>0</v>
      </c>
      <c r="FU65" s="69">
        <f t="shared" si="173"/>
        <v>0</v>
      </c>
      <c r="FV65" s="69">
        <f t="shared" si="173"/>
        <v>0</v>
      </c>
      <c r="FW65" s="73" t="str">
        <f t="shared" si="132"/>
        <v>-</v>
      </c>
      <c r="FX65" s="74" t="str">
        <f t="shared" si="75"/>
        <v>-</v>
      </c>
      <c r="FY65" s="253" t="str">
        <f t="shared" si="76"/>
        <v>-</v>
      </c>
      <c r="FZ65" s="76" t="str">
        <f t="shared" si="77"/>
        <v>-</v>
      </c>
      <c r="GA65" s="82">
        <f t="shared" si="160"/>
        <v>0</v>
      </c>
      <c r="GB65" s="82">
        <f t="shared" si="160"/>
        <v>0</v>
      </c>
      <c r="GC65" s="82">
        <f t="shared" si="160"/>
        <v>0</v>
      </c>
      <c r="GD65" s="82">
        <f t="shared" si="160"/>
        <v>0</v>
      </c>
      <c r="GE65" s="82">
        <f t="shared" si="160"/>
        <v>1</v>
      </c>
      <c r="GF65" s="82">
        <f t="shared" si="160"/>
        <v>3</v>
      </c>
      <c r="GG65" s="82">
        <f t="shared" si="160"/>
        <v>2</v>
      </c>
      <c r="GH65" s="82">
        <f t="shared" si="160"/>
        <v>3</v>
      </c>
      <c r="GI65" s="82">
        <f t="shared" si="160"/>
        <v>5</v>
      </c>
      <c r="GJ65" s="82">
        <f t="shared" si="160"/>
        <v>1</v>
      </c>
      <c r="GK65" s="82">
        <f t="shared" si="160"/>
        <v>5</v>
      </c>
      <c r="GL65" s="83">
        <f t="shared" si="133"/>
        <v>0</v>
      </c>
      <c r="GM65" s="74">
        <f t="shared" si="78"/>
        <v>50</v>
      </c>
      <c r="GN65" s="253">
        <f t="shared" si="79"/>
        <v>50.064999999999998</v>
      </c>
      <c r="GO65" s="76">
        <f t="shared" si="80"/>
        <v>55</v>
      </c>
      <c r="GP65" s="77">
        <f t="shared" ca="1" si="81"/>
        <v>20</v>
      </c>
      <c r="GQ65" s="77">
        <f t="shared" ca="1" si="161"/>
        <v>0</v>
      </c>
      <c r="GR65" s="77">
        <f t="shared" ca="1" si="161"/>
        <v>0</v>
      </c>
      <c r="GS65" s="77">
        <f t="shared" ca="1" si="161"/>
        <v>0</v>
      </c>
      <c r="GT65" s="77">
        <f t="shared" ca="1" si="161"/>
        <v>0</v>
      </c>
      <c r="GU65" s="77">
        <f t="shared" ca="1" si="161"/>
        <v>0</v>
      </c>
      <c r="GV65" s="77">
        <f t="shared" ca="1" si="161"/>
        <v>0</v>
      </c>
      <c r="GW65" s="77">
        <f t="shared" ca="1" si="161"/>
        <v>0</v>
      </c>
      <c r="GX65" s="77">
        <f t="shared" ca="1" si="161"/>
        <v>0</v>
      </c>
      <c r="GY65" s="77">
        <f t="shared" ca="1" si="161"/>
        <v>0</v>
      </c>
      <c r="GZ65" s="77">
        <f t="shared" ca="1" si="161"/>
        <v>0</v>
      </c>
      <c r="HA65" s="77">
        <f t="shared" ca="1" si="161"/>
        <v>0</v>
      </c>
      <c r="HB65" s="78">
        <f t="shared" si="82"/>
        <v>20</v>
      </c>
    </row>
    <row r="66" spans="1:210">
      <c r="A66" s="70" t="s">
        <v>50</v>
      </c>
      <c r="B66" s="39" t="str">
        <f>IF(【M】エリア!$E61&lt;&gt;"",【M】エリア!$E61,"")</f>
        <v>敦賀市立博物館 エリア</v>
      </c>
      <c r="C66" s="69">
        <f t="shared" si="162"/>
        <v>0</v>
      </c>
      <c r="D66" s="69">
        <f t="shared" si="162"/>
        <v>0</v>
      </c>
      <c r="E66" s="69">
        <f t="shared" si="162"/>
        <v>0</v>
      </c>
      <c r="F66" s="69">
        <f t="shared" si="162"/>
        <v>0</v>
      </c>
      <c r="G66" s="69">
        <f t="shared" si="162"/>
        <v>0</v>
      </c>
      <c r="H66" s="69">
        <f t="shared" si="162"/>
        <v>1</v>
      </c>
      <c r="I66" s="69">
        <f t="shared" si="162"/>
        <v>0</v>
      </c>
      <c r="J66" s="69">
        <f t="shared" si="162"/>
        <v>0</v>
      </c>
      <c r="K66" s="69">
        <f t="shared" si="162"/>
        <v>1</v>
      </c>
      <c r="L66" s="69">
        <f t="shared" si="162"/>
        <v>3</v>
      </c>
      <c r="M66" s="69">
        <f t="shared" si="162"/>
        <v>1</v>
      </c>
      <c r="N66" s="73">
        <f t="shared" si="121"/>
        <v>50</v>
      </c>
      <c r="O66" s="74">
        <f t="shared" si="42"/>
        <v>9</v>
      </c>
      <c r="P66" s="253">
        <f t="shared" si="43"/>
        <v>9.0660000000000007</v>
      </c>
      <c r="Q66" s="76">
        <f t="shared" si="44"/>
        <v>11</v>
      </c>
      <c r="R66" s="69">
        <f t="shared" si="163"/>
        <v>0</v>
      </c>
      <c r="S66" s="69">
        <f t="shared" si="163"/>
        <v>0</v>
      </c>
      <c r="T66" s="69">
        <f t="shared" si="163"/>
        <v>0</v>
      </c>
      <c r="U66" s="69">
        <f t="shared" si="163"/>
        <v>0</v>
      </c>
      <c r="V66" s="69">
        <f t="shared" si="163"/>
        <v>0</v>
      </c>
      <c r="W66" s="69">
        <f t="shared" si="163"/>
        <v>0</v>
      </c>
      <c r="X66" s="69">
        <f t="shared" si="163"/>
        <v>0</v>
      </c>
      <c r="Y66" s="69">
        <f t="shared" si="163"/>
        <v>0</v>
      </c>
      <c r="Z66" s="69">
        <f t="shared" si="163"/>
        <v>0</v>
      </c>
      <c r="AA66" s="69">
        <f t="shared" si="163"/>
        <v>0</v>
      </c>
      <c r="AB66" s="69">
        <f t="shared" si="163"/>
        <v>0</v>
      </c>
      <c r="AC66" s="73" t="str">
        <f t="shared" si="122"/>
        <v>-</v>
      </c>
      <c r="AD66" s="74" t="str">
        <f t="shared" si="45"/>
        <v>-</v>
      </c>
      <c r="AE66" s="253" t="str">
        <f t="shared" si="46"/>
        <v>-</v>
      </c>
      <c r="AF66" s="76" t="str">
        <f t="shared" si="47"/>
        <v>-</v>
      </c>
      <c r="AG66" s="69">
        <f t="shared" si="164"/>
        <v>0</v>
      </c>
      <c r="AH66" s="69">
        <f t="shared" si="164"/>
        <v>0</v>
      </c>
      <c r="AI66" s="69">
        <f t="shared" si="164"/>
        <v>0</v>
      </c>
      <c r="AJ66" s="69">
        <f t="shared" si="164"/>
        <v>0</v>
      </c>
      <c r="AK66" s="69">
        <f t="shared" si="164"/>
        <v>0</v>
      </c>
      <c r="AL66" s="69">
        <f t="shared" si="164"/>
        <v>0</v>
      </c>
      <c r="AM66" s="69">
        <f t="shared" si="164"/>
        <v>0</v>
      </c>
      <c r="AN66" s="69">
        <f t="shared" si="164"/>
        <v>0</v>
      </c>
      <c r="AO66" s="69">
        <f t="shared" si="164"/>
        <v>0</v>
      </c>
      <c r="AP66" s="69">
        <f t="shared" si="164"/>
        <v>0</v>
      </c>
      <c r="AQ66" s="69">
        <f t="shared" si="164"/>
        <v>0</v>
      </c>
      <c r="AR66" s="73" t="str">
        <f t="shared" si="123"/>
        <v>-</v>
      </c>
      <c r="AS66" s="74" t="str">
        <f t="shared" si="48"/>
        <v>-</v>
      </c>
      <c r="AT66" s="253" t="str">
        <f t="shared" si="49"/>
        <v>-</v>
      </c>
      <c r="AU66" s="76" t="str">
        <f t="shared" si="50"/>
        <v>-</v>
      </c>
      <c r="AV66" s="69">
        <f t="shared" si="165"/>
        <v>0</v>
      </c>
      <c r="AW66" s="69">
        <f t="shared" si="165"/>
        <v>0</v>
      </c>
      <c r="AX66" s="69">
        <f t="shared" si="165"/>
        <v>0</v>
      </c>
      <c r="AY66" s="69">
        <f t="shared" si="165"/>
        <v>0</v>
      </c>
      <c r="AZ66" s="69">
        <f t="shared" si="165"/>
        <v>0</v>
      </c>
      <c r="BA66" s="69">
        <f t="shared" si="165"/>
        <v>0</v>
      </c>
      <c r="BB66" s="69">
        <f t="shared" si="165"/>
        <v>0</v>
      </c>
      <c r="BC66" s="69">
        <f t="shared" si="165"/>
        <v>0</v>
      </c>
      <c r="BD66" s="69">
        <f t="shared" si="165"/>
        <v>0</v>
      </c>
      <c r="BE66" s="69">
        <f t="shared" si="165"/>
        <v>0</v>
      </c>
      <c r="BF66" s="69">
        <f t="shared" si="165"/>
        <v>0</v>
      </c>
      <c r="BG66" s="73" t="str">
        <f t="shared" si="124"/>
        <v>-</v>
      </c>
      <c r="BH66" s="74" t="str">
        <f t="shared" si="51"/>
        <v>-</v>
      </c>
      <c r="BI66" s="253" t="str">
        <f t="shared" si="52"/>
        <v>-</v>
      </c>
      <c r="BJ66" s="76" t="str">
        <f t="shared" si="53"/>
        <v>-</v>
      </c>
      <c r="BK66" s="69">
        <f t="shared" si="166"/>
        <v>0</v>
      </c>
      <c r="BL66" s="69">
        <f t="shared" si="166"/>
        <v>0</v>
      </c>
      <c r="BM66" s="69">
        <f t="shared" si="166"/>
        <v>0</v>
      </c>
      <c r="BN66" s="69">
        <f t="shared" si="166"/>
        <v>0</v>
      </c>
      <c r="BO66" s="69">
        <f t="shared" si="166"/>
        <v>0</v>
      </c>
      <c r="BP66" s="69">
        <f t="shared" si="166"/>
        <v>0</v>
      </c>
      <c r="BQ66" s="69">
        <f t="shared" si="166"/>
        <v>0</v>
      </c>
      <c r="BR66" s="69">
        <f t="shared" si="166"/>
        <v>0</v>
      </c>
      <c r="BS66" s="69">
        <f t="shared" si="166"/>
        <v>0</v>
      </c>
      <c r="BT66" s="69">
        <f t="shared" si="166"/>
        <v>0</v>
      </c>
      <c r="BU66" s="69">
        <f t="shared" si="166"/>
        <v>0</v>
      </c>
      <c r="BV66" s="73" t="str">
        <f t="shared" si="125"/>
        <v>-</v>
      </c>
      <c r="BW66" s="74" t="str">
        <f t="shared" si="54"/>
        <v>-</v>
      </c>
      <c r="BX66" s="253" t="str">
        <f t="shared" si="55"/>
        <v>-</v>
      </c>
      <c r="BY66" s="76" t="str">
        <f t="shared" si="56"/>
        <v>-</v>
      </c>
      <c r="BZ66" s="69">
        <f t="shared" si="167"/>
        <v>0</v>
      </c>
      <c r="CA66" s="69">
        <f t="shared" si="167"/>
        <v>0</v>
      </c>
      <c r="CB66" s="69">
        <f t="shared" si="167"/>
        <v>0</v>
      </c>
      <c r="CC66" s="69">
        <f t="shared" si="167"/>
        <v>0</v>
      </c>
      <c r="CD66" s="69">
        <f t="shared" si="167"/>
        <v>0</v>
      </c>
      <c r="CE66" s="69">
        <f t="shared" si="167"/>
        <v>0</v>
      </c>
      <c r="CF66" s="69">
        <f t="shared" si="167"/>
        <v>0</v>
      </c>
      <c r="CG66" s="69">
        <f t="shared" si="167"/>
        <v>0</v>
      </c>
      <c r="CH66" s="69">
        <f t="shared" si="167"/>
        <v>0</v>
      </c>
      <c r="CI66" s="69">
        <f t="shared" si="167"/>
        <v>0</v>
      </c>
      <c r="CJ66" s="69">
        <f t="shared" si="167"/>
        <v>0</v>
      </c>
      <c r="CK66" s="73" t="str">
        <f t="shared" si="126"/>
        <v>-</v>
      </c>
      <c r="CL66" s="74" t="str">
        <f t="shared" si="57"/>
        <v>-</v>
      </c>
      <c r="CM66" s="253" t="str">
        <f t="shared" si="58"/>
        <v>-</v>
      </c>
      <c r="CN66" s="76" t="str">
        <f t="shared" si="59"/>
        <v>-</v>
      </c>
      <c r="CO66" s="69">
        <f t="shared" si="168"/>
        <v>0</v>
      </c>
      <c r="CP66" s="69">
        <f t="shared" si="168"/>
        <v>0</v>
      </c>
      <c r="CQ66" s="69">
        <f t="shared" si="168"/>
        <v>0</v>
      </c>
      <c r="CR66" s="69">
        <f t="shared" si="168"/>
        <v>0</v>
      </c>
      <c r="CS66" s="69">
        <f t="shared" si="168"/>
        <v>0</v>
      </c>
      <c r="CT66" s="69">
        <f t="shared" si="168"/>
        <v>0</v>
      </c>
      <c r="CU66" s="69">
        <f t="shared" si="168"/>
        <v>0</v>
      </c>
      <c r="CV66" s="69">
        <f t="shared" si="168"/>
        <v>0</v>
      </c>
      <c r="CW66" s="69">
        <f t="shared" si="168"/>
        <v>0</v>
      </c>
      <c r="CX66" s="69">
        <f t="shared" si="168"/>
        <v>0</v>
      </c>
      <c r="CY66" s="69">
        <f t="shared" si="168"/>
        <v>0</v>
      </c>
      <c r="CZ66" s="73" t="str">
        <f t="shared" si="127"/>
        <v>-</v>
      </c>
      <c r="DA66" s="74" t="str">
        <f t="shared" si="60"/>
        <v>-</v>
      </c>
      <c r="DB66" s="253" t="str">
        <f t="shared" si="61"/>
        <v>-</v>
      </c>
      <c r="DC66" s="76" t="str">
        <f t="shared" si="62"/>
        <v>-</v>
      </c>
      <c r="DD66" s="69">
        <f t="shared" si="169"/>
        <v>0</v>
      </c>
      <c r="DE66" s="69">
        <f t="shared" si="169"/>
        <v>0</v>
      </c>
      <c r="DF66" s="69">
        <f t="shared" si="169"/>
        <v>0</v>
      </c>
      <c r="DG66" s="69">
        <f t="shared" si="169"/>
        <v>0</v>
      </c>
      <c r="DH66" s="69">
        <f t="shared" si="169"/>
        <v>0</v>
      </c>
      <c r="DI66" s="69">
        <f t="shared" si="169"/>
        <v>0</v>
      </c>
      <c r="DJ66" s="69">
        <f t="shared" si="169"/>
        <v>0</v>
      </c>
      <c r="DK66" s="69">
        <f t="shared" si="169"/>
        <v>0</v>
      </c>
      <c r="DL66" s="69">
        <f t="shared" si="169"/>
        <v>0</v>
      </c>
      <c r="DM66" s="69">
        <f t="shared" si="169"/>
        <v>0</v>
      </c>
      <c r="DN66" s="69">
        <f t="shared" si="169"/>
        <v>0</v>
      </c>
      <c r="DO66" s="73" t="str">
        <f t="shared" si="128"/>
        <v>-</v>
      </c>
      <c r="DP66" s="74" t="str">
        <f t="shared" si="63"/>
        <v>-</v>
      </c>
      <c r="DQ66" s="253" t="str">
        <f t="shared" si="64"/>
        <v>-</v>
      </c>
      <c r="DR66" s="76" t="str">
        <f t="shared" si="65"/>
        <v>-</v>
      </c>
      <c r="DS66" s="69">
        <f t="shared" si="170"/>
        <v>0</v>
      </c>
      <c r="DT66" s="69">
        <f t="shared" si="170"/>
        <v>0</v>
      </c>
      <c r="DU66" s="69">
        <f t="shared" si="170"/>
        <v>0</v>
      </c>
      <c r="DV66" s="69">
        <f t="shared" si="170"/>
        <v>0</v>
      </c>
      <c r="DW66" s="69">
        <f t="shared" si="170"/>
        <v>0</v>
      </c>
      <c r="DX66" s="69">
        <f t="shared" si="170"/>
        <v>0</v>
      </c>
      <c r="DY66" s="69">
        <f t="shared" si="170"/>
        <v>0</v>
      </c>
      <c r="DZ66" s="69">
        <f t="shared" si="170"/>
        <v>0</v>
      </c>
      <c r="EA66" s="69">
        <f t="shared" si="170"/>
        <v>0</v>
      </c>
      <c r="EB66" s="69">
        <f t="shared" si="170"/>
        <v>0</v>
      </c>
      <c r="EC66" s="69">
        <f t="shared" si="170"/>
        <v>0</v>
      </c>
      <c r="ED66" s="73" t="str">
        <f t="shared" si="129"/>
        <v>-</v>
      </c>
      <c r="EE66" s="74" t="str">
        <f t="shared" si="66"/>
        <v>-</v>
      </c>
      <c r="EF66" s="253" t="str">
        <f t="shared" si="67"/>
        <v>-</v>
      </c>
      <c r="EG66" s="76" t="str">
        <f t="shared" si="68"/>
        <v>-</v>
      </c>
      <c r="EH66" s="69">
        <f t="shared" si="171"/>
        <v>0</v>
      </c>
      <c r="EI66" s="69">
        <f t="shared" si="171"/>
        <v>0</v>
      </c>
      <c r="EJ66" s="69">
        <f t="shared" si="171"/>
        <v>0</v>
      </c>
      <c r="EK66" s="69">
        <f t="shared" si="171"/>
        <v>0</v>
      </c>
      <c r="EL66" s="69">
        <f t="shared" si="171"/>
        <v>0</v>
      </c>
      <c r="EM66" s="69">
        <f t="shared" si="171"/>
        <v>0</v>
      </c>
      <c r="EN66" s="69">
        <f t="shared" si="171"/>
        <v>0</v>
      </c>
      <c r="EO66" s="69">
        <f t="shared" si="171"/>
        <v>0</v>
      </c>
      <c r="EP66" s="69">
        <f t="shared" si="171"/>
        <v>0</v>
      </c>
      <c r="EQ66" s="69">
        <f t="shared" si="171"/>
        <v>0</v>
      </c>
      <c r="ER66" s="69">
        <f t="shared" si="171"/>
        <v>0</v>
      </c>
      <c r="ES66" s="73" t="str">
        <f t="shared" si="130"/>
        <v>-</v>
      </c>
      <c r="ET66" s="74" t="str">
        <f t="shared" si="69"/>
        <v>-</v>
      </c>
      <c r="EU66" s="253" t="str">
        <f t="shared" si="70"/>
        <v>-</v>
      </c>
      <c r="EV66" s="76" t="str">
        <f t="shared" si="71"/>
        <v>-</v>
      </c>
      <c r="EW66" s="69">
        <f t="shared" si="172"/>
        <v>0</v>
      </c>
      <c r="EX66" s="69">
        <f t="shared" si="172"/>
        <v>0</v>
      </c>
      <c r="EY66" s="69">
        <f t="shared" si="172"/>
        <v>0</v>
      </c>
      <c r="EZ66" s="69">
        <f t="shared" si="172"/>
        <v>0</v>
      </c>
      <c r="FA66" s="69">
        <f t="shared" si="172"/>
        <v>0</v>
      </c>
      <c r="FB66" s="69">
        <f t="shared" si="172"/>
        <v>0</v>
      </c>
      <c r="FC66" s="69">
        <f t="shared" si="172"/>
        <v>0</v>
      </c>
      <c r="FD66" s="69">
        <f t="shared" si="172"/>
        <v>0</v>
      </c>
      <c r="FE66" s="69">
        <f t="shared" si="172"/>
        <v>0</v>
      </c>
      <c r="FF66" s="69">
        <f t="shared" si="172"/>
        <v>0</v>
      </c>
      <c r="FG66" s="69">
        <f t="shared" si="172"/>
        <v>0</v>
      </c>
      <c r="FH66" s="73" t="str">
        <f t="shared" si="131"/>
        <v>-</v>
      </c>
      <c r="FI66" s="74" t="str">
        <f t="shared" si="72"/>
        <v>-</v>
      </c>
      <c r="FJ66" s="253" t="str">
        <f t="shared" si="73"/>
        <v>-</v>
      </c>
      <c r="FK66" s="76" t="str">
        <f t="shared" si="74"/>
        <v>-</v>
      </c>
      <c r="FL66" s="69">
        <f t="shared" si="173"/>
        <v>0</v>
      </c>
      <c r="FM66" s="69">
        <f t="shared" si="173"/>
        <v>0</v>
      </c>
      <c r="FN66" s="69">
        <f t="shared" si="173"/>
        <v>0</v>
      </c>
      <c r="FO66" s="69">
        <f t="shared" si="173"/>
        <v>0</v>
      </c>
      <c r="FP66" s="69">
        <f t="shared" si="173"/>
        <v>0</v>
      </c>
      <c r="FQ66" s="69">
        <f t="shared" si="173"/>
        <v>0</v>
      </c>
      <c r="FR66" s="69">
        <f t="shared" si="173"/>
        <v>0</v>
      </c>
      <c r="FS66" s="69">
        <f t="shared" si="173"/>
        <v>0</v>
      </c>
      <c r="FT66" s="69">
        <f t="shared" si="173"/>
        <v>0</v>
      </c>
      <c r="FU66" s="69">
        <f t="shared" si="173"/>
        <v>0</v>
      </c>
      <c r="FV66" s="69">
        <f t="shared" si="173"/>
        <v>0</v>
      </c>
      <c r="FW66" s="73" t="str">
        <f t="shared" si="132"/>
        <v>-</v>
      </c>
      <c r="FX66" s="74" t="str">
        <f t="shared" si="75"/>
        <v>-</v>
      </c>
      <c r="FY66" s="253" t="str">
        <f t="shared" si="76"/>
        <v>-</v>
      </c>
      <c r="FZ66" s="76" t="str">
        <f t="shared" si="77"/>
        <v>-</v>
      </c>
      <c r="GA66" s="82">
        <f t="shared" si="160"/>
        <v>0</v>
      </c>
      <c r="GB66" s="82">
        <f t="shared" si="160"/>
        <v>0</v>
      </c>
      <c r="GC66" s="82">
        <f t="shared" si="160"/>
        <v>0</v>
      </c>
      <c r="GD66" s="82">
        <f t="shared" si="160"/>
        <v>0</v>
      </c>
      <c r="GE66" s="82">
        <f t="shared" si="160"/>
        <v>0</v>
      </c>
      <c r="GF66" s="82">
        <f t="shared" si="160"/>
        <v>1</v>
      </c>
      <c r="GG66" s="82">
        <f t="shared" si="160"/>
        <v>0</v>
      </c>
      <c r="GH66" s="82">
        <f t="shared" si="160"/>
        <v>0</v>
      </c>
      <c r="GI66" s="82">
        <f t="shared" si="160"/>
        <v>1</v>
      </c>
      <c r="GJ66" s="82">
        <f t="shared" si="160"/>
        <v>3</v>
      </c>
      <c r="GK66" s="82">
        <f t="shared" si="160"/>
        <v>1</v>
      </c>
      <c r="GL66" s="83">
        <f t="shared" si="133"/>
        <v>50</v>
      </c>
      <c r="GM66" s="74">
        <f t="shared" si="78"/>
        <v>9</v>
      </c>
      <c r="GN66" s="253">
        <f t="shared" si="79"/>
        <v>9.0660000000000007</v>
      </c>
      <c r="GO66" s="76">
        <f t="shared" si="80"/>
        <v>11</v>
      </c>
      <c r="GP66" s="77">
        <f t="shared" ca="1" si="81"/>
        <v>6</v>
      </c>
      <c r="GQ66" s="77">
        <f t="shared" ca="1" si="161"/>
        <v>0</v>
      </c>
      <c r="GR66" s="77">
        <f t="shared" ca="1" si="161"/>
        <v>0</v>
      </c>
      <c r="GS66" s="77">
        <f t="shared" ca="1" si="161"/>
        <v>0</v>
      </c>
      <c r="GT66" s="77">
        <f t="shared" ca="1" si="161"/>
        <v>0</v>
      </c>
      <c r="GU66" s="77">
        <f t="shared" ca="1" si="161"/>
        <v>0</v>
      </c>
      <c r="GV66" s="77">
        <f t="shared" ca="1" si="161"/>
        <v>0</v>
      </c>
      <c r="GW66" s="77">
        <f t="shared" ca="1" si="161"/>
        <v>0</v>
      </c>
      <c r="GX66" s="77">
        <f t="shared" ca="1" si="161"/>
        <v>0</v>
      </c>
      <c r="GY66" s="77">
        <f t="shared" ca="1" si="161"/>
        <v>0</v>
      </c>
      <c r="GZ66" s="77">
        <f t="shared" ca="1" si="161"/>
        <v>0</v>
      </c>
      <c r="HA66" s="77">
        <f t="shared" ca="1" si="161"/>
        <v>0</v>
      </c>
      <c r="HB66" s="78">
        <f t="shared" si="82"/>
        <v>6</v>
      </c>
    </row>
    <row r="67" spans="1:210">
      <c r="A67" s="70" t="s">
        <v>50</v>
      </c>
      <c r="B67" s="39" t="str">
        <f>IF(【M】エリア!$E62&lt;&gt;"",【M】エリア!$E62,"")</f>
        <v>小浜市 阿納 エリア</v>
      </c>
      <c r="C67" s="69">
        <f t="shared" si="162"/>
        <v>0</v>
      </c>
      <c r="D67" s="69">
        <f t="shared" si="162"/>
        <v>0</v>
      </c>
      <c r="E67" s="69">
        <f t="shared" si="162"/>
        <v>0</v>
      </c>
      <c r="F67" s="69">
        <f t="shared" si="162"/>
        <v>0</v>
      </c>
      <c r="G67" s="69">
        <f t="shared" si="162"/>
        <v>0</v>
      </c>
      <c r="H67" s="69">
        <f t="shared" si="162"/>
        <v>0</v>
      </c>
      <c r="I67" s="69">
        <f t="shared" si="162"/>
        <v>1</v>
      </c>
      <c r="J67" s="69">
        <f t="shared" si="162"/>
        <v>0</v>
      </c>
      <c r="K67" s="69">
        <f t="shared" si="162"/>
        <v>8</v>
      </c>
      <c r="L67" s="69">
        <f t="shared" si="162"/>
        <v>2</v>
      </c>
      <c r="M67" s="69">
        <f t="shared" si="162"/>
        <v>6</v>
      </c>
      <c r="N67" s="73">
        <f t="shared" si="121"/>
        <v>41.17647058823529</v>
      </c>
      <c r="O67" s="74">
        <f t="shared" si="42"/>
        <v>19</v>
      </c>
      <c r="P67" s="253">
        <f t="shared" si="43"/>
        <v>19.067</v>
      </c>
      <c r="Q67" s="76">
        <f t="shared" si="44"/>
        <v>19</v>
      </c>
      <c r="R67" s="69">
        <f t="shared" si="163"/>
        <v>0</v>
      </c>
      <c r="S67" s="69">
        <f t="shared" si="163"/>
        <v>0</v>
      </c>
      <c r="T67" s="69">
        <f t="shared" si="163"/>
        <v>0</v>
      </c>
      <c r="U67" s="69">
        <f t="shared" si="163"/>
        <v>0</v>
      </c>
      <c r="V67" s="69">
        <f t="shared" si="163"/>
        <v>0</v>
      </c>
      <c r="W67" s="69">
        <f t="shared" si="163"/>
        <v>0</v>
      </c>
      <c r="X67" s="69">
        <f t="shared" si="163"/>
        <v>0</v>
      </c>
      <c r="Y67" s="69">
        <f t="shared" si="163"/>
        <v>0</v>
      </c>
      <c r="Z67" s="69">
        <f t="shared" si="163"/>
        <v>0</v>
      </c>
      <c r="AA67" s="69">
        <f t="shared" si="163"/>
        <v>0</v>
      </c>
      <c r="AB67" s="69">
        <f t="shared" si="163"/>
        <v>0</v>
      </c>
      <c r="AC67" s="73" t="str">
        <f t="shared" si="122"/>
        <v>-</v>
      </c>
      <c r="AD67" s="74" t="str">
        <f t="shared" si="45"/>
        <v>-</v>
      </c>
      <c r="AE67" s="253" t="str">
        <f t="shared" si="46"/>
        <v>-</v>
      </c>
      <c r="AF67" s="76" t="str">
        <f t="shared" si="47"/>
        <v>-</v>
      </c>
      <c r="AG67" s="69">
        <f t="shared" si="164"/>
        <v>0</v>
      </c>
      <c r="AH67" s="69">
        <f t="shared" si="164"/>
        <v>0</v>
      </c>
      <c r="AI67" s="69">
        <f t="shared" si="164"/>
        <v>0</v>
      </c>
      <c r="AJ67" s="69">
        <f t="shared" si="164"/>
        <v>0</v>
      </c>
      <c r="AK67" s="69">
        <f t="shared" si="164"/>
        <v>0</v>
      </c>
      <c r="AL67" s="69">
        <f t="shared" si="164"/>
        <v>0</v>
      </c>
      <c r="AM67" s="69">
        <f t="shared" si="164"/>
        <v>0</v>
      </c>
      <c r="AN67" s="69">
        <f t="shared" si="164"/>
        <v>0</v>
      </c>
      <c r="AO67" s="69">
        <f t="shared" si="164"/>
        <v>0</v>
      </c>
      <c r="AP67" s="69">
        <f t="shared" si="164"/>
        <v>0</v>
      </c>
      <c r="AQ67" s="69">
        <f t="shared" si="164"/>
        <v>0</v>
      </c>
      <c r="AR67" s="73" t="str">
        <f t="shared" si="123"/>
        <v>-</v>
      </c>
      <c r="AS67" s="74" t="str">
        <f t="shared" si="48"/>
        <v>-</v>
      </c>
      <c r="AT67" s="253" t="str">
        <f t="shared" si="49"/>
        <v>-</v>
      </c>
      <c r="AU67" s="76" t="str">
        <f t="shared" si="50"/>
        <v>-</v>
      </c>
      <c r="AV67" s="69">
        <f t="shared" si="165"/>
        <v>0</v>
      </c>
      <c r="AW67" s="69">
        <f t="shared" si="165"/>
        <v>0</v>
      </c>
      <c r="AX67" s="69">
        <f t="shared" si="165"/>
        <v>0</v>
      </c>
      <c r="AY67" s="69">
        <f t="shared" si="165"/>
        <v>0</v>
      </c>
      <c r="AZ67" s="69">
        <f t="shared" si="165"/>
        <v>0</v>
      </c>
      <c r="BA67" s="69">
        <f t="shared" si="165"/>
        <v>0</v>
      </c>
      <c r="BB67" s="69">
        <f t="shared" si="165"/>
        <v>0</v>
      </c>
      <c r="BC67" s="69">
        <f t="shared" si="165"/>
        <v>0</v>
      </c>
      <c r="BD67" s="69">
        <f t="shared" si="165"/>
        <v>0</v>
      </c>
      <c r="BE67" s="69">
        <f t="shared" si="165"/>
        <v>0</v>
      </c>
      <c r="BF67" s="69">
        <f t="shared" si="165"/>
        <v>0</v>
      </c>
      <c r="BG67" s="73" t="str">
        <f t="shared" si="124"/>
        <v>-</v>
      </c>
      <c r="BH67" s="74" t="str">
        <f t="shared" si="51"/>
        <v>-</v>
      </c>
      <c r="BI67" s="253" t="str">
        <f t="shared" si="52"/>
        <v>-</v>
      </c>
      <c r="BJ67" s="76" t="str">
        <f t="shared" si="53"/>
        <v>-</v>
      </c>
      <c r="BK67" s="69">
        <f t="shared" si="166"/>
        <v>0</v>
      </c>
      <c r="BL67" s="69">
        <f t="shared" si="166"/>
        <v>0</v>
      </c>
      <c r="BM67" s="69">
        <f t="shared" si="166"/>
        <v>0</v>
      </c>
      <c r="BN67" s="69">
        <f t="shared" si="166"/>
        <v>0</v>
      </c>
      <c r="BO67" s="69">
        <f t="shared" si="166"/>
        <v>0</v>
      </c>
      <c r="BP67" s="69">
        <f t="shared" si="166"/>
        <v>0</v>
      </c>
      <c r="BQ67" s="69">
        <f t="shared" si="166"/>
        <v>0</v>
      </c>
      <c r="BR67" s="69">
        <f t="shared" si="166"/>
        <v>0</v>
      </c>
      <c r="BS67" s="69">
        <f t="shared" si="166"/>
        <v>0</v>
      </c>
      <c r="BT67" s="69">
        <f t="shared" si="166"/>
        <v>0</v>
      </c>
      <c r="BU67" s="69">
        <f t="shared" si="166"/>
        <v>0</v>
      </c>
      <c r="BV67" s="73" t="str">
        <f t="shared" si="125"/>
        <v>-</v>
      </c>
      <c r="BW67" s="74" t="str">
        <f t="shared" si="54"/>
        <v>-</v>
      </c>
      <c r="BX67" s="253" t="str">
        <f t="shared" si="55"/>
        <v>-</v>
      </c>
      <c r="BY67" s="76" t="str">
        <f t="shared" si="56"/>
        <v>-</v>
      </c>
      <c r="BZ67" s="69">
        <f t="shared" si="167"/>
        <v>0</v>
      </c>
      <c r="CA67" s="69">
        <f t="shared" si="167"/>
        <v>0</v>
      </c>
      <c r="CB67" s="69">
        <f t="shared" si="167"/>
        <v>0</v>
      </c>
      <c r="CC67" s="69">
        <f t="shared" si="167"/>
        <v>0</v>
      </c>
      <c r="CD67" s="69">
        <f t="shared" si="167"/>
        <v>0</v>
      </c>
      <c r="CE67" s="69">
        <f t="shared" si="167"/>
        <v>0</v>
      </c>
      <c r="CF67" s="69">
        <f t="shared" si="167"/>
        <v>0</v>
      </c>
      <c r="CG67" s="69">
        <f t="shared" si="167"/>
        <v>0</v>
      </c>
      <c r="CH67" s="69">
        <f t="shared" si="167"/>
        <v>0</v>
      </c>
      <c r="CI67" s="69">
        <f t="shared" si="167"/>
        <v>0</v>
      </c>
      <c r="CJ67" s="69">
        <f t="shared" si="167"/>
        <v>0</v>
      </c>
      <c r="CK67" s="73" t="str">
        <f t="shared" si="126"/>
        <v>-</v>
      </c>
      <c r="CL67" s="74" t="str">
        <f t="shared" si="57"/>
        <v>-</v>
      </c>
      <c r="CM67" s="253" t="str">
        <f t="shared" si="58"/>
        <v>-</v>
      </c>
      <c r="CN67" s="76" t="str">
        <f t="shared" si="59"/>
        <v>-</v>
      </c>
      <c r="CO67" s="69">
        <f t="shared" si="168"/>
        <v>0</v>
      </c>
      <c r="CP67" s="69">
        <f t="shared" si="168"/>
        <v>0</v>
      </c>
      <c r="CQ67" s="69">
        <f t="shared" si="168"/>
        <v>0</v>
      </c>
      <c r="CR67" s="69">
        <f t="shared" si="168"/>
        <v>0</v>
      </c>
      <c r="CS67" s="69">
        <f t="shared" si="168"/>
        <v>0</v>
      </c>
      <c r="CT67" s="69">
        <f t="shared" si="168"/>
        <v>0</v>
      </c>
      <c r="CU67" s="69">
        <f t="shared" si="168"/>
        <v>0</v>
      </c>
      <c r="CV67" s="69">
        <f t="shared" si="168"/>
        <v>0</v>
      </c>
      <c r="CW67" s="69">
        <f t="shared" si="168"/>
        <v>0</v>
      </c>
      <c r="CX67" s="69">
        <f t="shared" si="168"/>
        <v>0</v>
      </c>
      <c r="CY67" s="69">
        <f t="shared" si="168"/>
        <v>0</v>
      </c>
      <c r="CZ67" s="73" t="str">
        <f t="shared" si="127"/>
        <v>-</v>
      </c>
      <c r="DA67" s="74" t="str">
        <f t="shared" si="60"/>
        <v>-</v>
      </c>
      <c r="DB67" s="253" t="str">
        <f t="shared" si="61"/>
        <v>-</v>
      </c>
      <c r="DC67" s="76" t="str">
        <f t="shared" si="62"/>
        <v>-</v>
      </c>
      <c r="DD67" s="69">
        <f t="shared" si="169"/>
        <v>0</v>
      </c>
      <c r="DE67" s="69">
        <f t="shared" si="169"/>
        <v>0</v>
      </c>
      <c r="DF67" s="69">
        <f t="shared" si="169"/>
        <v>0</v>
      </c>
      <c r="DG67" s="69">
        <f t="shared" si="169"/>
        <v>0</v>
      </c>
      <c r="DH67" s="69">
        <f t="shared" si="169"/>
        <v>0</v>
      </c>
      <c r="DI67" s="69">
        <f t="shared" si="169"/>
        <v>0</v>
      </c>
      <c r="DJ67" s="69">
        <f t="shared" si="169"/>
        <v>0</v>
      </c>
      <c r="DK67" s="69">
        <f t="shared" si="169"/>
        <v>0</v>
      </c>
      <c r="DL67" s="69">
        <f t="shared" si="169"/>
        <v>0</v>
      </c>
      <c r="DM67" s="69">
        <f t="shared" si="169"/>
        <v>0</v>
      </c>
      <c r="DN67" s="69">
        <f t="shared" si="169"/>
        <v>0</v>
      </c>
      <c r="DO67" s="73" t="str">
        <f t="shared" si="128"/>
        <v>-</v>
      </c>
      <c r="DP67" s="74" t="str">
        <f t="shared" si="63"/>
        <v>-</v>
      </c>
      <c r="DQ67" s="253" t="str">
        <f t="shared" si="64"/>
        <v>-</v>
      </c>
      <c r="DR67" s="76" t="str">
        <f t="shared" si="65"/>
        <v>-</v>
      </c>
      <c r="DS67" s="69">
        <f t="shared" si="170"/>
        <v>0</v>
      </c>
      <c r="DT67" s="69">
        <f t="shared" si="170"/>
        <v>0</v>
      </c>
      <c r="DU67" s="69">
        <f t="shared" si="170"/>
        <v>0</v>
      </c>
      <c r="DV67" s="69">
        <f t="shared" si="170"/>
        <v>0</v>
      </c>
      <c r="DW67" s="69">
        <f t="shared" si="170"/>
        <v>0</v>
      </c>
      <c r="DX67" s="69">
        <f t="shared" si="170"/>
        <v>0</v>
      </c>
      <c r="DY67" s="69">
        <f t="shared" si="170"/>
        <v>0</v>
      </c>
      <c r="DZ67" s="69">
        <f t="shared" si="170"/>
        <v>0</v>
      </c>
      <c r="EA67" s="69">
        <f t="shared" si="170"/>
        <v>0</v>
      </c>
      <c r="EB67" s="69">
        <f t="shared" si="170"/>
        <v>0</v>
      </c>
      <c r="EC67" s="69">
        <f t="shared" si="170"/>
        <v>0</v>
      </c>
      <c r="ED67" s="73" t="str">
        <f t="shared" si="129"/>
        <v>-</v>
      </c>
      <c r="EE67" s="74" t="str">
        <f t="shared" si="66"/>
        <v>-</v>
      </c>
      <c r="EF67" s="253" t="str">
        <f t="shared" si="67"/>
        <v>-</v>
      </c>
      <c r="EG67" s="76" t="str">
        <f t="shared" si="68"/>
        <v>-</v>
      </c>
      <c r="EH67" s="69">
        <f t="shared" si="171"/>
        <v>0</v>
      </c>
      <c r="EI67" s="69">
        <f t="shared" si="171"/>
        <v>0</v>
      </c>
      <c r="EJ67" s="69">
        <f t="shared" si="171"/>
        <v>0</v>
      </c>
      <c r="EK67" s="69">
        <f t="shared" si="171"/>
        <v>0</v>
      </c>
      <c r="EL67" s="69">
        <f t="shared" si="171"/>
        <v>0</v>
      </c>
      <c r="EM67" s="69">
        <f t="shared" si="171"/>
        <v>0</v>
      </c>
      <c r="EN67" s="69">
        <f t="shared" si="171"/>
        <v>0</v>
      </c>
      <c r="EO67" s="69">
        <f t="shared" si="171"/>
        <v>0</v>
      </c>
      <c r="EP67" s="69">
        <f t="shared" si="171"/>
        <v>0</v>
      </c>
      <c r="EQ67" s="69">
        <f t="shared" si="171"/>
        <v>0</v>
      </c>
      <c r="ER67" s="69">
        <f t="shared" si="171"/>
        <v>0</v>
      </c>
      <c r="ES67" s="73" t="str">
        <f t="shared" si="130"/>
        <v>-</v>
      </c>
      <c r="ET67" s="74" t="str">
        <f t="shared" si="69"/>
        <v>-</v>
      </c>
      <c r="EU67" s="253" t="str">
        <f t="shared" si="70"/>
        <v>-</v>
      </c>
      <c r="EV67" s="76" t="str">
        <f t="shared" si="71"/>
        <v>-</v>
      </c>
      <c r="EW67" s="69">
        <f t="shared" si="172"/>
        <v>0</v>
      </c>
      <c r="EX67" s="69">
        <f t="shared" si="172"/>
        <v>0</v>
      </c>
      <c r="EY67" s="69">
        <f t="shared" si="172"/>
        <v>0</v>
      </c>
      <c r="EZ67" s="69">
        <f t="shared" si="172"/>
        <v>0</v>
      </c>
      <c r="FA67" s="69">
        <f t="shared" si="172"/>
        <v>0</v>
      </c>
      <c r="FB67" s="69">
        <f t="shared" si="172"/>
        <v>0</v>
      </c>
      <c r="FC67" s="69">
        <f t="shared" si="172"/>
        <v>0</v>
      </c>
      <c r="FD67" s="69">
        <f t="shared" si="172"/>
        <v>0</v>
      </c>
      <c r="FE67" s="69">
        <f t="shared" si="172"/>
        <v>0</v>
      </c>
      <c r="FF67" s="69">
        <f t="shared" si="172"/>
        <v>0</v>
      </c>
      <c r="FG67" s="69">
        <f t="shared" si="172"/>
        <v>0</v>
      </c>
      <c r="FH67" s="73" t="str">
        <f t="shared" si="131"/>
        <v>-</v>
      </c>
      <c r="FI67" s="74" t="str">
        <f t="shared" si="72"/>
        <v>-</v>
      </c>
      <c r="FJ67" s="253" t="str">
        <f t="shared" si="73"/>
        <v>-</v>
      </c>
      <c r="FK67" s="76" t="str">
        <f t="shared" si="74"/>
        <v>-</v>
      </c>
      <c r="FL67" s="69">
        <f t="shared" si="173"/>
        <v>0</v>
      </c>
      <c r="FM67" s="69">
        <f t="shared" si="173"/>
        <v>0</v>
      </c>
      <c r="FN67" s="69">
        <f t="shared" si="173"/>
        <v>0</v>
      </c>
      <c r="FO67" s="69">
        <f t="shared" si="173"/>
        <v>0</v>
      </c>
      <c r="FP67" s="69">
        <f t="shared" si="173"/>
        <v>0</v>
      </c>
      <c r="FQ67" s="69">
        <f t="shared" si="173"/>
        <v>0</v>
      </c>
      <c r="FR67" s="69">
        <f t="shared" si="173"/>
        <v>0</v>
      </c>
      <c r="FS67" s="69">
        <f t="shared" si="173"/>
        <v>0</v>
      </c>
      <c r="FT67" s="69">
        <f t="shared" si="173"/>
        <v>0</v>
      </c>
      <c r="FU67" s="69">
        <f t="shared" si="173"/>
        <v>0</v>
      </c>
      <c r="FV67" s="69">
        <f t="shared" si="173"/>
        <v>0</v>
      </c>
      <c r="FW67" s="73" t="str">
        <f t="shared" si="132"/>
        <v>-</v>
      </c>
      <c r="FX67" s="74" t="str">
        <f t="shared" si="75"/>
        <v>-</v>
      </c>
      <c r="FY67" s="253" t="str">
        <f t="shared" si="76"/>
        <v>-</v>
      </c>
      <c r="FZ67" s="76" t="str">
        <f t="shared" si="77"/>
        <v>-</v>
      </c>
      <c r="GA67" s="82">
        <f t="shared" si="160"/>
        <v>0</v>
      </c>
      <c r="GB67" s="82">
        <f t="shared" si="160"/>
        <v>0</v>
      </c>
      <c r="GC67" s="82">
        <f t="shared" si="160"/>
        <v>0</v>
      </c>
      <c r="GD67" s="82">
        <f t="shared" si="160"/>
        <v>0</v>
      </c>
      <c r="GE67" s="82">
        <f t="shared" si="160"/>
        <v>0</v>
      </c>
      <c r="GF67" s="82">
        <f t="shared" si="160"/>
        <v>0</v>
      </c>
      <c r="GG67" s="82">
        <f t="shared" si="160"/>
        <v>1</v>
      </c>
      <c r="GH67" s="82">
        <f t="shared" si="160"/>
        <v>0</v>
      </c>
      <c r="GI67" s="82">
        <f t="shared" si="160"/>
        <v>8</v>
      </c>
      <c r="GJ67" s="82">
        <f t="shared" si="160"/>
        <v>2</v>
      </c>
      <c r="GK67" s="82">
        <f t="shared" si="160"/>
        <v>6</v>
      </c>
      <c r="GL67" s="83">
        <f t="shared" si="133"/>
        <v>41.17647058823529</v>
      </c>
      <c r="GM67" s="74">
        <f t="shared" si="78"/>
        <v>19</v>
      </c>
      <c r="GN67" s="253">
        <f t="shared" si="79"/>
        <v>19.067</v>
      </c>
      <c r="GO67" s="76">
        <f t="shared" si="80"/>
        <v>19</v>
      </c>
      <c r="GP67" s="77">
        <f t="shared" ca="1" si="81"/>
        <v>17</v>
      </c>
      <c r="GQ67" s="77">
        <f t="shared" ca="1" si="161"/>
        <v>0</v>
      </c>
      <c r="GR67" s="77">
        <f t="shared" ca="1" si="161"/>
        <v>0</v>
      </c>
      <c r="GS67" s="77">
        <f t="shared" ca="1" si="161"/>
        <v>0</v>
      </c>
      <c r="GT67" s="77">
        <f t="shared" ca="1" si="161"/>
        <v>0</v>
      </c>
      <c r="GU67" s="77">
        <f t="shared" ca="1" si="161"/>
        <v>0</v>
      </c>
      <c r="GV67" s="77">
        <f t="shared" ca="1" si="161"/>
        <v>0</v>
      </c>
      <c r="GW67" s="77">
        <f t="shared" ca="1" si="161"/>
        <v>0</v>
      </c>
      <c r="GX67" s="77">
        <f t="shared" ca="1" si="161"/>
        <v>0</v>
      </c>
      <c r="GY67" s="77">
        <f t="shared" ca="1" si="161"/>
        <v>0</v>
      </c>
      <c r="GZ67" s="77">
        <f t="shared" ca="1" si="161"/>
        <v>0</v>
      </c>
      <c r="HA67" s="77">
        <f t="shared" ca="1" si="161"/>
        <v>0</v>
      </c>
      <c r="HB67" s="78">
        <f t="shared" si="82"/>
        <v>17</v>
      </c>
    </row>
    <row r="68" spans="1:210">
      <c r="A68" s="70" t="s">
        <v>50</v>
      </c>
      <c r="B68" s="39" t="str">
        <f>IF(【M】エリア!$E63&lt;&gt;"",【M】エリア!$E63,"")</f>
        <v>道の駅「若狭おばま」 エリア</v>
      </c>
      <c r="C68" s="69">
        <f t="shared" si="162"/>
        <v>0</v>
      </c>
      <c r="D68" s="69">
        <f t="shared" si="162"/>
        <v>0</v>
      </c>
      <c r="E68" s="69">
        <f t="shared" si="162"/>
        <v>1</v>
      </c>
      <c r="F68" s="69">
        <f t="shared" si="162"/>
        <v>0</v>
      </c>
      <c r="G68" s="69">
        <f t="shared" si="162"/>
        <v>1</v>
      </c>
      <c r="H68" s="69">
        <f t="shared" si="162"/>
        <v>2</v>
      </c>
      <c r="I68" s="69">
        <f t="shared" si="162"/>
        <v>5</v>
      </c>
      <c r="J68" s="69">
        <f t="shared" si="162"/>
        <v>2</v>
      </c>
      <c r="K68" s="69">
        <f t="shared" si="162"/>
        <v>7</v>
      </c>
      <c r="L68" s="69">
        <f t="shared" si="162"/>
        <v>4</v>
      </c>
      <c r="M68" s="69">
        <f t="shared" si="162"/>
        <v>5</v>
      </c>
      <c r="N68" s="73">
        <f t="shared" ref="N68:N99" si="174">IF($B68="", "",IFERROR(((SUM(L68:M68)/SUM(C68:M68))-(SUM(C68:I68)/SUM(C68:M68)))*100,"-"))</f>
        <v>0</v>
      </c>
      <c r="O68" s="74">
        <f t="shared" si="42"/>
        <v>50</v>
      </c>
      <c r="P68" s="253">
        <f t="shared" si="43"/>
        <v>50.067999999999998</v>
      </c>
      <c r="Q68" s="76">
        <f t="shared" si="44"/>
        <v>56</v>
      </c>
      <c r="R68" s="69">
        <f t="shared" si="163"/>
        <v>0</v>
      </c>
      <c r="S68" s="69">
        <f t="shared" si="163"/>
        <v>0</v>
      </c>
      <c r="T68" s="69">
        <f t="shared" si="163"/>
        <v>0</v>
      </c>
      <c r="U68" s="69">
        <f t="shared" si="163"/>
        <v>0</v>
      </c>
      <c r="V68" s="69">
        <f t="shared" si="163"/>
        <v>0</v>
      </c>
      <c r="W68" s="69">
        <f t="shared" si="163"/>
        <v>0</v>
      </c>
      <c r="X68" s="69">
        <f t="shared" si="163"/>
        <v>0</v>
      </c>
      <c r="Y68" s="69">
        <f t="shared" si="163"/>
        <v>0</v>
      </c>
      <c r="Z68" s="69">
        <f t="shared" si="163"/>
        <v>0</v>
      </c>
      <c r="AA68" s="69">
        <f t="shared" si="163"/>
        <v>0</v>
      </c>
      <c r="AB68" s="69">
        <f t="shared" si="163"/>
        <v>0</v>
      </c>
      <c r="AC68" s="73" t="str">
        <f t="shared" ref="AC68:AC99" si="175">IF($B68="", "",IFERROR(((SUM(AA68:AB68)/SUM(R68:AB68))-(SUM(R68:X68)/SUM(R68:AB68)))*100,"-"))</f>
        <v>-</v>
      </c>
      <c r="AD68" s="74" t="str">
        <f t="shared" si="45"/>
        <v>-</v>
      </c>
      <c r="AE68" s="253" t="str">
        <f t="shared" si="46"/>
        <v>-</v>
      </c>
      <c r="AF68" s="76" t="str">
        <f t="shared" si="47"/>
        <v>-</v>
      </c>
      <c r="AG68" s="69">
        <f t="shared" si="164"/>
        <v>0</v>
      </c>
      <c r="AH68" s="69">
        <f t="shared" si="164"/>
        <v>0</v>
      </c>
      <c r="AI68" s="69">
        <f t="shared" si="164"/>
        <v>0</v>
      </c>
      <c r="AJ68" s="69">
        <f t="shared" si="164"/>
        <v>0</v>
      </c>
      <c r="AK68" s="69">
        <f t="shared" si="164"/>
        <v>0</v>
      </c>
      <c r="AL68" s="69">
        <f t="shared" si="164"/>
        <v>0</v>
      </c>
      <c r="AM68" s="69">
        <f t="shared" si="164"/>
        <v>0</v>
      </c>
      <c r="AN68" s="69">
        <f t="shared" si="164"/>
        <v>0</v>
      </c>
      <c r="AO68" s="69">
        <f t="shared" si="164"/>
        <v>0</v>
      </c>
      <c r="AP68" s="69">
        <f t="shared" si="164"/>
        <v>0</v>
      </c>
      <c r="AQ68" s="69">
        <f t="shared" si="164"/>
        <v>0</v>
      </c>
      <c r="AR68" s="73" t="str">
        <f t="shared" ref="AR68:AR99" si="176">IF($B68="", "",IFERROR(((SUM(AP68:AQ68)/SUM(AG68:AQ68))-(SUM(AG68:AM68)/SUM(AG68:AQ68)))*100,"-"))</f>
        <v>-</v>
      </c>
      <c r="AS68" s="74" t="str">
        <f t="shared" si="48"/>
        <v>-</v>
      </c>
      <c r="AT68" s="253" t="str">
        <f t="shared" si="49"/>
        <v>-</v>
      </c>
      <c r="AU68" s="76" t="str">
        <f t="shared" si="50"/>
        <v>-</v>
      </c>
      <c r="AV68" s="69">
        <f t="shared" si="165"/>
        <v>0</v>
      </c>
      <c r="AW68" s="69">
        <f t="shared" si="165"/>
        <v>0</v>
      </c>
      <c r="AX68" s="69">
        <f t="shared" si="165"/>
        <v>0</v>
      </c>
      <c r="AY68" s="69">
        <f t="shared" si="165"/>
        <v>0</v>
      </c>
      <c r="AZ68" s="69">
        <f t="shared" si="165"/>
        <v>0</v>
      </c>
      <c r="BA68" s="69">
        <f t="shared" si="165"/>
        <v>0</v>
      </c>
      <c r="BB68" s="69">
        <f t="shared" si="165"/>
        <v>0</v>
      </c>
      <c r="BC68" s="69">
        <f t="shared" si="165"/>
        <v>0</v>
      </c>
      <c r="BD68" s="69">
        <f t="shared" si="165"/>
        <v>0</v>
      </c>
      <c r="BE68" s="69">
        <f t="shared" si="165"/>
        <v>0</v>
      </c>
      <c r="BF68" s="69">
        <f t="shared" si="165"/>
        <v>0</v>
      </c>
      <c r="BG68" s="73" t="str">
        <f t="shared" ref="BG68:BG99" si="177">IF($B68="", "",IFERROR(((SUM(BE68:BF68)/SUM(AV68:BF68))-(SUM(AV68:BB68)/SUM(AV68:BF68)))*100,"-"))</f>
        <v>-</v>
      </c>
      <c r="BH68" s="74" t="str">
        <f t="shared" si="51"/>
        <v>-</v>
      </c>
      <c r="BI68" s="253" t="str">
        <f t="shared" si="52"/>
        <v>-</v>
      </c>
      <c r="BJ68" s="76" t="str">
        <f t="shared" si="53"/>
        <v>-</v>
      </c>
      <c r="BK68" s="69">
        <f t="shared" si="166"/>
        <v>0</v>
      </c>
      <c r="BL68" s="69">
        <f t="shared" si="166"/>
        <v>0</v>
      </c>
      <c r="BM68" s="69">
        <f t="shared" si="166"/>
        <v>0</v>
      </c>
      <c r="BN68" s="69">
        <f t="shared" si="166"/>
        <v>0</v>
      </c>
      <c r="BO68" s="69">
        <f t="shared" si="166"/>
        <v>0</v>
      </c>
      <c r="BP68" s="69">
        <f t="shared" si="166"/>
        <v>0</v>
      </c>
      <c r="BQ68" s="69">
        <f t="shared" si="166"/>
        <v>0</v>
      </c>
      <c r="BR68" s="69">
        <f t="shared" si="166"/>
        <v>0</v>
      </c>
      <c r="BS68" s="69">
        <f t="shared" si="166"/>
        <v>0</v>
      </c>
      <c r="BT68" s="69">
        <f t="shared" si="166"/>
        <v>0</v>
      </c>
      <c r="BU68" s="69">
        <f t="shared" si="166"/>
        <v>0</v>
      </c>
      <c r="BV68" s="73" t="str">
        <f t="shared" ref="BV68:BV99" si="178">IF($B68="", "",IFERROR(((SUM(BT68:BU68)/SUM(BK68:BU68))-(SUM(BK68:BQ68)/SUM(BK68:BU68)))*100,"-"))</f>
        <v>-</v>
      </c>
      <c r="BW68" s="74" t="str">
        <f t="shared" si="54"/>
        <v>-</v>
      </c>
      <c r="BX68" s="253" t="str">
        <f t="shared" si="55"/>
        <v>-</v>
      </c>
      <c r="BY68" s="76" t="str">
        <f t="shared" si="56"/>
        <v>-</v>
      </c>
      <c r="BZ68" s="69">
        <f t="shared" si="167"/>
        <v>0</v>
      </c>
      <c r="CA68" s="69">
        <f t="shared" si="167"/>
        <v>0</v>
      </c>
      <c r="CB68" s="69">
        <f t="shared" si="167"/>
        <v>0</v>
      </c>
      <c r="CC68" s="69">
        <f t="shared" si="167"/>
        <v>0</v>
      </c>
      <c r="CD68" s="69">
        <f t="shared" si="167"/>
        <v>0</v>
      </c>
      <c r="CE68" s="69">
        <f t="shared" si="167"/>
        <v>0</v>
      </c>
      <c r="CF68" s="69">
        <f t="shared" si="167"/>
        <v>0</v>
      </c>
      <c r="CG68" s="69">
        <f t="shared" si="167"/>
        <v>0</v>
      </c>
      <c r="CH68" s="69">
        <f t="shared" si="167"/>
        <v>0</v>
      </c>
      <c r="CI68" s="69">
        <f t="shared" si="167"/>
        <v>0</v>
      </c>
      <c r="CJ68" s="69">
        <f t="shared" si="167"/>
        <v>0</v>
      </c>
      <c r="CK68" s="73" t="str">
        <f t="shared" ref="CK68:CK99" si="179">IF($B68="", "",IFERROR(((SUM(CI68:CJ68)/SUM(BZ68:CJ68))-(SUM(BZ68:CF68)/SUM(BZ68:CJ68)))*100,"-"))</f>
        <v>-</v>
      </c>
      <c r="CL68" s="74" t="str">
        <f t="shared" si="57"/>
        <v>-</v>
      </c>
      <c r="CM68" s="253" t="str">
        <f t="shared" si="58"/>
        <v>-</v>
      </c>
      <c r="CN68" s="76" t="str">
        <f t="shared" si="59"/>
        <v>-</v>
      </c>
      <c r="CO68" s="69">
        <f t="shared" si="168"/>
        <v>0</v>
      </c>
      <c r="CP68" s="69">
        <f t="shared" si="168"/>
        <v>0</v>
      </c>
      <c r="CQ68" s="69">
        <f t="shared" si="168"/>
        <v>0</v>
      </c>
      <c r="CR68" s="69">
        <f t="shared" si="168"/>
        <v>0</v>
      </c>
      <c r="CS68" s="69">
        <f t="shared" si="168"/>
        <v>0</v>
      </c>
      <c r="CT68" s="69">
        <f t="shared" si="168"/>
        <v>0</v>
      </c>
      <c r="CU68" s="69">
        <f t="shared" si="168"/>
        <v>0</v>
      </c>
      <c r="CV68" s="69">
        <f t="shared" si="168"/>
        <v>0</v>
      </c>
      <c r="CW68" s="69">
        <f t="shared" si="168"/>
        <v>0</v>
      </c>
      <c r="CX68" s="69">
        <f t="shared" si="168"/>
        <v>0</v>
      </c>
      <c r="CY68" s="69">
        <f t="shared" si="168"/>
        <v>0</v>
      </c>
      <c r="CZ68" s="73" t="str">
        <f t="shared" ref="CZ68:CZ99" si="180">IF($B68="", "",IFERROR(((SUM(CX68:CY68)/SUM(CO68:CY68))-(SUM(CO68:CU68)/SUM(CO68:CY68)))*100,"-"))</f>
        <v>-</v>
      </c>
      <c r="DA68" s="74" t="str">
        <f t="shared" si="60"/>
        <v>-</v>
      </c>
      <c r="DB68" s="253" t="str">
        <f t="shared" si="61"/>
        <v>-</v>
      </c>
      <c r="DC68" s="76" t="str">
        <f t="shared" si="62"/>
        <v>-</v>
      </c>
      <c r="DD68" s="69">
        <f t="shared" si="169"/>
        <v>0</v>
      </c>
      <c r="DE68" s="69">
        <f t="shared" si="169"/>
        <v>0</v>
      </c>
      <c r="DF68" s="69">
        <f t="shared" si="169"/>
        <v>0</v>
      </c>
      <c r="DG68" s="69">
        <f t="shared" si="169"/>
        <v>0</v>
      </c>
      <c r="DH68" s="69">
        <f t="shared" si="169"/>
        <v>0</v>
      </c>
      <c r="DI68" s="69">
        <f t="shared" si="169"/>
        <v>0</v>
      </c>
      <c r="DJ68" s="69">
        <f t="shared" si="169"/>
        <v>0</v>
      </c>
      <c r="DK68" s="69">
        <f t="shared" si="169"/>
        <v>0</v>
      </c>
      <c r="DL68" s="69">
        <f t="shared" si="169"/>
        <v>0</v>
      </c>
      <c r="DM68" s="69">
        <f t="shared" si="169"/>
        <v>0</v>
      </c>
      <c r="DN68" s="69">
        <f t="shared" si="169"/>
        <v>0</v>
      </c>
      <c r="DO68" s="73" t="str">
        <f t="shared" ref="DO68:DO99" si="181">IF($B68="", "",IFERROR(((SUM(DM68:DN68)/SUM(DD68:DN68))-(SUM(DD68:DJ68)/SUM(DD68:DN68)))*100,"-"))</f>
        <v>-</v>
      </c>
      <c r="DP68" s="74" t="str">
        <f t="shared" si="63"/>
        <v>-</v>
      </c>
      <c r="DQ68" s="253" t="str">
        <f t="shared" si="64"/>
        <v>-</v>
      </c>
      <c r="DR68" s="76" t="str">
        <f t="shared" si="65"/>
        <v>-</v>
      </c>
      <c r="DS68" s="69">
        <f t="shared" si="170"/>
        <v>0</v>
      </c>
      <c r="DT68" s="69">
        <f t="shared" si="170"/>
        <v>0</v>
      </c>
      <c r="DU68" s="69">
        <f t="shared" si="170"/>
        <v>0</v>
      </c>
      <c r="DV68" s="69">
        <f t="shared" si="170"/>
        <v>0</v>
      </c>
      <c r="DW68" s="69">
        <f t="shared" si="170"/>
        <v>0</v>
      </c>
      <c r="DX68" s="69">
        <f t="shared" si="170"/>
        <v>0</v>
      </c>
      <c r="DY68" s="69">
        <f t="shared" si="170"/>
        <v>0</v>
      </c>
      <c r="DZ68" s="69">
        <f t="shared" si="170"/>
        <v>0</v>
      </c>
      <c r="EA68" s="69">
        <f t="shared" si="170"/>
        <v>0</v>
      </c>
      <c r="EB68" s="69">
        <f t="shared" si="170"/>
        <v>0</v>
      </c>
      <c r="EC68" s="69">
        <f t="shared" si="170"/>
        <v>0</v>
      </c>
      <c r="ED68" s="73" t="str">
        <f t="shared" ref="ED68:ED99" si="182">IF($B68="", "",IFERROR(((SUM(EB68:EC68)/SUM(DS68:EC68))-(SUM(DS68:DY68)/SUM(DS68:EC68)))*100,"-"))</f>
        <v>-</v>
      </c>
      <c r="EE68" s="74" t="str">
        <f t="shared" si="66"/>
        <v>-</v>
      </c>
      <c r="EF68" s="253" t="str">
        <f t="shared" si="67"/>
        <v>-</v>
      </c>
      <c r="EG68" s="76" t="str">
        <f t="shared" si="68"/>
        <v>-</v>
      </c>
      <c r="EH68" s="69">
        <f t="shared" si="171"/>
        <v>0</v>
      </c>
      <c r="EI68" s="69">
        <f t="shared" si="171"/>
        <v>0</v>
      </c>
      <c r="EJ68" s="69">
        <f t="shared" si="171"/>
        <v>0</v>
      </c>
      <c r="EK68" s="69">
        <f t="shared" si="171"/>
        <v>0</v>
      </c>
      <c r="EL68" s="69">
        <f t="shared" si="171"/>
        <v>0</v>
      </c>
      <c r="EM68" s="69">
        <f t="shared" si="171"/>
        <v>0</v>
      </c>
      <c r="EN68" s="69">
        <f t="shared" si="171"/>
        <v>0</v>
      </c>
      <c r="EO68" s="69">
        <f t="shared" si="171"/>
        <v>0</v>
      </c>
      <c r="EP68" s="69">
        <f t="shared" si="171"/>
        <v>0</v>
      </c>
      <c r="EQ68" s="69">
        <f t="shared" si="171"/>
        <v>0</v>
      </c>
      <c r="ER68" s="69">
        <f t="shared" si="171"/>
        <v>0</v>
      </c>
      <c r="ES68" s="73" t="str">
        <f t="shared" ref="ES68:ES99" si="183">IF($B68="", "",IFERROR(((SUM(EQ68:ER68)/SUM(EH68:ER68))-(SUM(EH68:EN68)/SUM(EH68:ER68)))*100,"-"))</f>
        <v>-</v>
      </c>
      <c r="ET68" s="74" t="str">
        <f t="shared" si="69"/>
        <v>-</v>
      </c>
      <c r="EU68" s="253" t="str">
        <f t="shared" si="70"/>
        <v>-</v>
      </c>
      <c r="EV68" s="76" t="str">
        <f t="shared" si="71"/>
        <v>-</v>
      </c>
      <c r="EW68" s="69">
        <f t="shared" si="172"/>
        <v>0</v>
      </c>
      <c r="EX68" s="69">
        <f t="shared" si="172"/>
        <v>0</v>
      </c>
      <c r="EY68" s="69">
        <f t="shared" si="172"/>
        <v>0</v>
      </c>
      <c r="EZ68" s="69">
        <f t="shared" si="172"/>
        <v>0</v>
      </c>
      <c r="FA68" s="69">
        <f t="shared" si="172"/>
        <v>0</v>
      </c>
      <c r="FB68" s="69">
        <f t="shared" si="172"/>
        <v>0</v>
      </c>
      <c r="FC68" s="69">
        <f t="shared" si="172"/>
        <v>0</v>
      </c>
      <c r="FD68" s="69">
        <f t="shared" si="172"/>
        <v>0</v>
      </c>
      <c r="FE68" s="69">
        <f t="shared" si="172"/>
        <v>0</v>
      </c>
      <c r="FF68" s="69">
        <f t="shared" si="172"/>
        <v>0</v>
      </c>
      <c r="FG68" s="69">
        <f t="shared" si="172"/>
        <v>0</v>
      </c>
      <c r="FH68" s="73" t="str">
        <f t="shared" ref="FH68:FH99" si="184">IF($B68="", "",IFERROR(((SUM(FF68:FG68)/SUM(EW68:FG68))-(SUM(EW68:FC68)/SUM(EW68:FG68)))*100,"-"))</f>
        <v>-</v>
      </c>
      <c r="FI68" s="74" t="str">
        <f t="shared" si="72"/>
        <v>-</v>
      </c>
      <c r="FJ68" s="253" t="str">
        <f t="shared" si="73"/>
        <v>-</v>
      </c>
      <c r="FK68" s="76" t="str">
        <f t="shared" si="74"/>
        <v>-</v>
      </c>
      <c r="FL68" s="69">
        <f t="shared" si="173"/>
        <v>0</v>
      </c>
      <c r="FM68" s="69">
        <f t="shared" si="173"/>
        <v>0</v>
      </c>
      <c r="FN68" s="69">
        <f t="shared" si="173"/>
        <v>0</v>
      </c>
      <c r="FO68" s="69">
        <f t="shared" si="173"/>
        <v>0</v>
      </c>
      <c r="FP68" s="69">
        <f t="shared" si="173"/>
        <v>0</v>
      </c>
      <c r="FQ68" s="69">
        <f t="shared" si="173"/>
        <v>0</v>
      </c>
      <c r="FR68" s="69">
        <f t="shared" si="173"/>
        <v>0</v>
      </c>
      <c r="FS68" s="69">
        <f t="shared" si="173"/>
        <v>0</v>
      </c>
      <c r="FT68" s="69">
        <f t="shared" si="173"/>
        <v>0</v>
      </c>
      <c r="FU68" s="69">
        <f t="shared" si="173"/>
        <v>0</v>
      </c>
      <c r="FV68" s="69">
        <f t="shared" si="173"/>
        <v>0</v>
      </c>
      <c r="FW68" s="73" t="str">
        <f t="shared" ref="FW68:FW99" si="185">IF($B68="", "",IFERROR(((SUM(FU68:FV68)/SUM(FL68:FV68))-(SUM(FL68:FR68)/SUM(FL68:FV68)))*100,"-"))</f>
        <v>-</v>
      </c>
      <c r="FX68" s="74" t="str">
        <f t="shared" si="75"/>
        <v>-</v>
      </c>
      <c r="FY68" s="253" t="str">
        <f t="shared" si="76"/>
        <v>-</v>
      </c>
      <c r="FZ68" s="76" t="str">
        <f t="shared" si="77"/>
        <v>-</v>
      </c>
      <c r="GA68" s="82">
        <f t="shared" si="160"/>
        <v>0</v>
      </c>
      <c r="GB68" s="82">
        <f t="shared" si="160"/>
        <v>0</v>
      </c>
      <c r="GC68" s="82">
        <f t="shared" si="160"/>
        <v>1</v>
      </c>
      <c r="GD68" s="82">
        <f t="shared" si="160"/>
        <v>0</v>
      </c>
      <c r="GE68" s="82">
        <f t="shared" si="160"/>
        <v>1</v>
      </c>
      <c r="GF68" s="82">
        <f t="shared" si="160"/>
        <v>2</v>
      </c>
      <c r="GG68" s="82">
        <f t="shared" si="160"/>
        <v>5</v>
      </c>
      <c r="GH68" s="82">
        <f t="shared" si="160"/>
        <v>2</v>
      </c>
      <c r="GI68" s="82">
        <f t="shared" si="160"/>
        <v>7</v>
      </c>
      <c r="GJ68" s="82">
        <f t="shared" si="160"/>
        <v>4</v>
      </c>
      <c r="GK68" s="82">
        <f t="shared" si="160"/>
        <v>5</v>
      </c>
      <c r="GL68" s="83">
        <f t="shared" si="133"/>
        <v>0</v>
      </c>
      <c r="GM68" s="74">
        <f t="shared" si="78"/>
        <v>50</v>
      </c>
      <c r="GN68" s="253">
        <f t="shared" si="79"/>
        <v>50.067999999999998</v>
      </c>
      <c r="GO68" s="76">
        <f t="shared" si="80"/>
        <v>56</v>
      </c>
      <c r="GP68" s="77">
        <f t="shared" ca="1" si="81"/>
        <v>27</v>
      </c>
      <c r="GQ68" s="77">
        <f t="shared" ca="1" si="161"/>
        <v>0</v>
      </c>
      <c r="GR68" s="77">
        <f t="shared" ca="1" si="161"/>
        <v>0</v>
      </c>
      <c r="GS68" s="77">
        <f t="shared" ca="1" si="161"/>
        <v>0</v>
      </c>
      <c r="GT68" s="77">
        <f t="shared" ca="1" si="161"/>
        <v>0</v>
      </c>
      <c r="GU68" s="77">
        <f t="shared" ca="1" si="161"/>
        <v>0</v>
      </c>
      <c r="GV68" s="77">
        <f t="shared" ca="1" si="161"/>
        <v>0</v>
      </c>
      <c r="GW68" s="77">
        <f t="shared" ca="1" si="161"/>
        <v>0</v>
      </c>
      <c r="GX68" s="77">
        <f t="shared" ca="1" si="161"/>
        <v>0</v>
      </c>
      <c r="GY68" s="77">
        <f t="shared" ca="1" si="161"/>
        <v>0</v>
      </c>
      <c r="GZ68" s="77">
        <f t="shared" ca="1" si="161"/>
        <v>0</v>
      </c>
      <c r="HA68" s="77">
        <f t="shared" ca="1" si="161"/>
        <v>0</v>
      </c>
      <c r="HB68" s="78">
        <f t="shared" si="82"/>
        <v>27</v>
      </c>
    </row>
    <row r="69" spans="1:210">
      <c r="A69" s="70" t="s">
        <v>50</v>
      </c>
      <c r="B69" s="39" t="str">
        <f>IF(【M】エリア!$E64&lt;&gt;"",【M】エリア!$E64,"")</f>
        <v>小浜 エリア（宿泊施設）</v>
      </c>
      <c r="C69" s="69">
        <f t="shared" si="162"/>
        <v>0</v>
      </c>
      <c r="D69" s="69">
        <f t="shared" si="162"/>
        <v>0</v>
      </c>
      <c r="E69" s="69">
        <f t="shared" si="162"/>
        <v>0</v>
      </c>
      <c r="F69" s="69">
        <f t="shared" si="162"/>
        <v>0</v>
      </c>
      <c r="G69" s="69">
        <f t="shared" si="162"/>
        <v>0</v>
      </c>
      <c r="H69" s="69">
        <f t="shared" si="162"/>
        <v>0</v>
      </c>
      <c r="I69" s="69">
        <f t="shared" si="162"/>
        <v>0</v>
      </c>
      <c r="J69" s="69">
        <f t="shared" si="162"/>
        <v>2</v>
      </c>
      <c r="K69" s="69">
        <f t="shared" si="162"/>
        <v>5</v>
      </c>
      <c r="L69" s="69">
        <f t="shared" si="162"/>
        <v>1</v>
      </c>
      <c r="M69" s="69">
        <f t="shared" si="162"/>
        <v>2</v>
      </c>
      <c r="N69" s="73">
        <f t="shared" si="174"/>
        <v>30</v>
      </c>
      <c r="O69" s="74">
        <f t="shared" si="42"/>
        <v>26</v>
      </c>
      <c r="P69" s="253">
        <f t="shared" si="43"/>
        <v>26.068999999999999</v>
      </c>
      <c r="Q69" s="76">
        <f t="shared" si="44"/>
        <v>26</v>
      </c>
      <c r="R69" s="69">
        <f t="shared" si="163"/>
        <v>0</v>
      </c>
      <c r="S69" s="69">
        <f t="shared" si="163"/>
        <v>0</v>
      </c>
      <c r="T69" s="69">
        <f t="shared" si="163"/>
        <v>0</v>
      </c>
      <c r="U69" s="69">
        <f t="shared" si="163"/>
        <v>0</v>
      </c>
      <c r="V69" s="69">
        <f t="shared" si="163"/>
        <v>0</v>
      </c>
      <c r="W69" s="69">
        <f t="shared" si="163"/>
        <v>0</v>
      </c>
      <c r="X69" s="69">
        <f t="shared" si="163"/>
        <v>0</v>
      </c>
      <c r="Y69" s="69">
        <f t="shared" si="163"/>
        <v>0</v>
      </c>
      <c r="Z69" s="69">
        <f t="shared" si="163"/>
        <v>0</v>
      </c>
      <c r="AA69" s="69">
        <f t="shared" si="163"/>
        <v>0</v>
      </c>
      <c r="AB69" s="69">
        <f t="shared" si="163"/>
        <v>0</v>
      </c>
      <c r="AC69" s="73" t="str">
        <f t="shared" si="175"/>
        <v>-</v>
      </c>
      <c r="AD69" s="74" t="str">
        <f t="shared" si="45"/>
        <v>-</v>
      </c>
      <c r="AE69" s="253" t="str">
        <f t="shared" si="46"/>
        <v>-</v>
      </c>
      <c r="AF69" s="76" t="str">
        <f t="shared" si="47"/>
        <v>-</v>
      </c>
      <c r="AG69" s="69">
        <f t="shared" si="164"/>
        <v>0</v>
      </c>
      <c r="AH69" s="69">
        <f t="shared" si="164"/>
        <v>0</v>
      </c>
      <c r="AI69" s="69">
        <f t="shared" si="164"/>
        <v>0</v>
      </c>
      <c r="AJ69" s="69">
        <f t="shared" si="164"/>
        <v>0</v>
      </c>
      <c r="AK69" s="69">
        <f t="shared" si="164"/>
        <v>0</v>
      </c>
      <c r="AL69" s="69">
        <f t="shared" si="164"/>
        <v>0</v>
      </c>
      <c r="AM69" s="69">
        <f t="shared" si="164"/>
        <v>0</v>
      </c>
      <c r="AN69" s="69">
        <f t="shared" si="164"/>
        <v>0</v>
      </c>
      <c r="AO69" s="69">
        <f t="shared" si="164"/>
        <v>0</v>
      </c>
      <c r="AP69" s="69">
        <f t="shared" si="164"/>
        <v>0</v>
      </c>
      <c r="AQ69" s="69">
        <f t="shared" si="164"/>
        <v>0</v>
      </c>
      <c r="AR69" s="73" t="str">
        <f t="shared" si="176"/>
        <v>-</v>
      </c>
      <c r="AS69" s="74" t="str">
        <f t="shared" si="48"/>
        <v>-</v>
      </c>
      <c r="AT69" s="253" t="str">
        <f t="shared" si="49"/>
        <v>-</v>
      </c>
      <c r="AU69" s="76" t="str">
        <f t="shared" si="50"/>
        <v>-</v>
      </c>
      <c r="AV69" s="69">
        <f t="shared" si="165"/>
        <v>0</v>
      </c>
      <c r="AW69" s="69">
        <f t="shared" si="165"/>
        <v>0</v>
      </c>
      <c r="AX69" s="69">
        <f t="shared" si="165"/>
        <v>0</v>
      </c>
      <c r="AY69" s="69">
        <f t="shared" si="165"/>
        <v>0</v>
      </c>
      <c r="AZ69" s="69">
        <f t="shared" si="165"/>
        <v>0</v>
      </c>
      <c r="BA69" s="69">
        <f t="shared" si="165"/>
        <v>0</v>
      </c>
      <c r="BB69" s="69">
        <f t="shared" si="165"/>
        <v>0</v>
      </c>
      <c r="BC69" s="69">
        <f t="shared" si="165"/>
        <v>0</v>
      </c>
      <c r="BD69" s="69">
        <f t="shared" si="165"/>
        <v>0</v>
      </c>
      <c r="BE69" s="69">
        <f t="shared" si="165"/>
        <v>0</v>
      </c>
      <c r="BF69" s="69">
        <f t="shared" si="165"/>
        <v>0</v>
      </c>
      <c r="BG69" s="73" t="str">
        <f t="shared" si="177"/>
        <v>-</v>
      </c>
      <c r="BH69" s="74" t="str">
        <f t="shared" si="51"/>
        <v>-</v>
      </c>
      <c r="BI69" s="253" t="str">
        <f t="shared" si="52"/>
        <v>-</v>
      </c>
      <c r="BJ69" s="76" t="str">
        <f t="shared" si="53"/>
        <v>-</v>
      </c>
      <c r="BK69" s="69">
        <f t="shared" si="166"/>
        <v>0</v>
      </c>
      <c r="BL69" s="69">
        <f t="shared" si="166"/>
        <v>0</v>
      </c>
      <c r="BM69" s="69">
        <f t="shared" si="166"/>
        <v>0</v>
      </c>
      <c r="BN69" s="69">
        <f t="shared" si="166"/>
        <v>0</v>
      </c>
      <c r="BO69" s="69">
        <f t="shared" si="166"/>
        <v>0</v>
      </c>
      <c r="BP69" s="69">
        <f t="shared" si="166"/>
        <v>0</v>
      </c>
      <c r="BQ69" s="69">
        <f t="shared" si="166"/>
        <v>0</v>
      </c>
      <c r="BR69" s="69">
        <f t="shared" si="166"/>
        <v>0</v>
      </c>
      <c r="BS69" s="69">
        <f t="shared" si="166"/>
        <v>0</v>
      </c>
      <c r="BT69" s="69">
        <f t="shared" si="166"/>
        <v>0</v>
      </c>
      <c r="BU69" s="69">
        <f t="shared" si="166"/>
        <v>0</v>
      </c>
      <c r="BV69" s="73" t="str">
        <f t="shared" si="178"/>
        <v>-</v>
      </c>
      <c r="BW69" s="74" t="str">
        <f t="shared" si="54"/>
        <v>-</v>
      </c>
      <c r="BX69" s="253" t="str">
        <f t="shared" si="55"/>
        <v>-</v>
      </c>
      <c r="BY69" s="76" t="str">
        <f t="shared" si="56"/>
        <v>-</v>
      </c>
      <c r="BZ69" s="69">
        <f t="shared" si="167"/>
        <v>0</v>
      </c>
      <c r="CA69" s="69">
        <f t="shared" si="167"/>
        <v>0</v>
      </c>
      <c r="CB69" s="69">
        <f t="shared" si="167"/>
        <v>0</v>
      </c>
      <c r="CC69" s="69">
        <f t="shared" si="167"/>
        <v>0</v>
      </c>
      <c r="CD69" s="69">
        <f t="shared" si="167"/>
        <v>0</v>
      </c>
      <c r="CE69" s="69">
        <f t="shared" si="167"/>
        <v>0</v>
      </c>
      <c r="CF69" s="69">
        <f t="shared" si="167"/>
        <v>0</v>
      </c>
      <c r="CG69" s="69">
        <f t="shared" si="167"/>
        <v>0</v>
      </c>
      <c r="CH69" s="69">
        <f t="shared" si="167"/>
        <v>0</v>
      </c>
      <c r="CI69" s="69">
        <f t="shared" si="167"/>
        <v>0</v>
      </c>
      <c r="CJ69" s="69">
        <f t="shared" si="167"/>
        <v>0</v>
      </c>
      <c r="CK69" s="73" t="str">
        <f t="shared" si="179"/>
        <v>-</v>
      </c>
      <c r="CL69" s="74" t="str">
        <f t="shared" si="57"/>
        <v>-</v>
      </c>
      <c r="CM69" s="253" t="str">
        <f t="shared" si="58"/>
        <v>-</v>
      </c>
      <c r="CN69" s="76" t="str">
        <f t="shared" si="59"/>
        <v>-</v>
      </c>
      <c r="CO69" s="69">
        <f t="shared" si="168"/>
        <v>0</v>
      </c>
      <c r="CP69" s="69">
        <f t="shared" si="168"/>
        <v>0</v>
      </c>
      <c r="CQ69" s="69">
        <f t="shared" si="168"/>
        <v>0</v>
      </c>
      <c r="CR69" s="69">
        <f t="shared" si="168"/>
        <v>0</v>
      </c>
      <c r="CS69" s="69">
        <f t="shared" si="168"/>
        <v>0</v>
      </c>
      <c r="CT69" s="69">
        <f t="shared" si="168"/>
        <v>0</v>
      </c>
      <c r="CU69" s="69">
        <f t="shared" si="168"/>
        <v>0</v>
      </c>
      <c r="CV69" s="69">
        <f t="shared" si="168"/>
        <v>0</v>
      </c>
      <c r="CW69" s="69">
        <f t="shared" si="168"/>
        <v>0</v>
      </c>
      <c r="CX69" s="69">
        <f t="shared" si="168"/>
        <v>0</v>
      </c>
      <c r="CY69" s="69">
        <f t="shared" si="168"/>
        <v>0</v>
      </c>
      <c r="CZ69" s="73" t="str">
        <f t="shared" si="180"/>
        <v>-</v>
      </c>
      <c r="DA69" s="74" t="str">
        <f t="shared" si="60"/>
        <v>-</v>
      </c>
      <c r="DB69" s="253" t="str">
        <f t="shared" si="61"/>
        <v>-</v>
      </c>
      <c r="DC69" s="76" t="str">
        <f t="shared" si="62"/>
        <v>-</v>
      </c>
      <c r="DD69" s="69">
        <f t="shared" si="169"/>
        <v>0</v>
      </c>
      <c r="DE69" s="69">
        <f t="shared" si="169"/>
        <v>0</v>
      </c>
      <c r="DF69" s="69">
        <f t="shared" si="169"/>
        <v>0</v>
      </c>
      <c r="DG69" s="69">
        <f t="shared" si="169"/>
        <v>0</v>
      </c>
      <c r="DH69" s="69">
        <f t="shared" si="169"/>
        <v>0</v>
      </c>
      <c r="DI69" s="69">
        <f t="shared" si="169"/>
        <v>0</v>
      </c>
      <c r="DJ69" s="69">
        <f t="shared" si="169"/>
        <v>0</v>
      </c>
      <c r="DK69" s="69">
        <f t="shared" si="169"/>
        <v>0</v>
      </c>
      <c r="DL69" s="69">
        <f t="shared" si="169"/>
        <v>0</v>
      </c>
      <c r="DM69" s="69">
        <f t="shared" si="169"/>
        <v>0</v>
      </c>
      <c r="DN69" s="69">
        <f t="shared" si="169"/>
        <v>0</v>
      </c>
      <c r="DO69" s="73" t="str">
        <f t="shared" si="181"/>
        <v>-</v>
      </c>
      <c r="DP69" s="74" t="str">
        <f t="shared" si="63"/>
        <v>-</v>
      </c>
      <c r="DQ69" s="253" t="str">
        <f t="shared" si="64"/>
        <v>-</v>
      </c>
      <c r="DR69" s="76" t="str">
        <f t="shared" si="65"/>
        <v>-</v>
      </c>
      <c r="DS69" s="69">
        <f t="shared" si="170"/>
        <v>0</v>
      </c>
      <c r="DT69" s="69">
        <f t="shared" si="170"/>
        <v>0</v>
      </c>
      <c r="DU69" s="69">
        <f t="shared" si="170"/>
        <v>0</v>
      </c>
      <c r="DV69" s="69">
        <f t="shared" si="170"/>
        <v>0</v>
      </c>
      <c r="DW69" s="69">
        <f t="shared" si="170"/>
        <v>0</v>
      </c>
      <c r="DX69" s="69">
        <f t="shared" si="170"/>
        <v>0</v>
      </c>
      <c r="DY69" s="69">
        <f t="shared" si="170"/>
        <v>0</v>
      </c>
      <c r="DZ69" s="69">
        <f t="shared" si="170"/>
        <v>0</v>
      </c>
      <c r="EA69" s="69">
        <f t="shared" si="170"/>
        <v>0</v>
      </c>
      <c r="EB69" s="69">
        <f t="shared" si="170"/>
        <v>0</v>
      </c>
      <c r="EC69" s="69">
        <f t="shared" si="170"/>
        <v>0</v>
      </c>
      <c r="ED69" s="73" t="str">
        <f t="shared" si="182"/>
        <v>-</v>
      </c>
      <c r="EE69" s="74" t="str">
        <f t="shared" si="66"/>
        <v>-</v>
      </c>
      <c r="EF69" s="253" t="str">
        <f t="shared" si="67"/>
        <v>-</v>
      </c>
      <c r="EG69" s="76" t="str">
        <f t="shared" si="68"/>
        <v>-</v>
      </c>
      <c r="EH69" s="69">
        <f t="shared" si="171"/>
        <v>0</v>
      </c>
      <c r="EI69" s="69">
        <f t="shared" si="171"/>
        <v>0</v>
      </c>
      <c r="EJ69" s="69">
        <f t="shared" si="171"/>
        <v>0</v>
      </c>
      <c r="EK69" s="69">
        <f t="shared" si="171"/>
        <v>0</v>
      </c>
      <c r="EL69" s="69">
        <f t="shared" si="171"/>
        <v>0</v>
      </c>
      <c r="EM69" s="69">
        <f t="shared" si="171"/>
        <v>0</v>
      </c>
      <c r="EN69" s="69">
        <f t="shared" si="171"/>
        <v>0</v>
      </c>
      <c r="EO69" s="69">
        <f t="shared" si="171"/>
        <v>0</v>
      </c>
      <c r="EP69" s="69">
        <f t="shared" si="171"/>
        <v>0</v>
      </c>
      <c r="EQ69" s="69">
        <f t="shared" si="171"/>
        <v>0</v>
      </c>
      <c r="ER69" s="69">
        <f t="shared" si="171"/>
        <v>0</v>
      </c>
      <c r="ES69" s="73" t="str">
        <f t="shared" si="183"/>
        <v>-</v>
      </c>
      <c r="ET69" s="74" t="str">
        <f t="shared" si="69"/>
        <v>-</v>
      </c>
      <c r="EU69" s="253" t="str">
        <f t="shared" si="70"/>
        <v>-</v>
      </c>
      <c r="EV69" s="76" t="str">
        <f t="shared" si="71"/>
        <v>-</v>
      </c>
      <c r="EW69" s="69">
        <f t="shared" si="172"/>
        <v>0</v>
      </c>
      <c r="EX69" s="69">
        <f t="shared" si="172"/>
        <v>0</v>
      </c>
      <c r="EY69" s="69">
        <f t="shared" si="172"/>
        <v>0</v>
      </c>
      <c r="EZ69" s="69">
        <f t="shared" si="172"/>
        <v>0</v>
      </c>
      <c r="FA69" s="69">
        <f t="shared" si="172"/>
        <v>0</v>
      </c>
      <c r="FB69" s="69">
        <f t="shared" si="172"/>
        <v>0</v>
      </c>
      <c r="FC69" s="69">
        <f t="shared" si="172"/>
        <v>0</v>
      </c>
      <c r="FD69" s="69">
        <f t="shared" si="172"/>
        <v>0</v>
      </c>
      <c r="FE69" s="69">
        <f t="shared" si="172"/>
        <v>0</v>
      </c>
      <c r="FF69" s="69">
        <f t="shared" si="172"/>
        <v>0</v>
      </c>
      <c r="FG69" s="69">
        <f t="shared" si="172"/>
        <v>0</v>
      </c>
      <c r="FH69" s="73" t="str">
        <f t="shared" si="184"/>
        <v>-</v>
      </c>
      <c r="FI69" s="74" t="str">
        <f t="shared" si="72"/>
        <v>-</v>
      </c>
      <c r="FJ69" s="253" t="str">
        <f t="shared" si="73"/>
        <v>-</v>
      </c>
      <c r="FK69" s="76" t="str">
        <f t="shared" si="74"/>
        <v>-</v>
      </c>
      <c r="FL69" s="69">
        <f t="shared" si="173"/>
        <v>0</v>
      </c>
      <c r="FM69" s="69">
        <f t="shared" si="173"/>
        <v>0</v>
      </c>
      <c r="FN69" s="69">
        <f t="shared" si="173"/>
        <v>0</v>
      </c>
      <c r="FO69" s="69">
        <f t="shared" si="173"/>
        <v>0</v>
      </c>
      <c r="FP69" s="69">
        <f t="shared" si="173"/>
        <v>0</v>
      </c>
      <c r="FQ69" s="69">
        <f t="shared" si="173"/>
        <v>0</v>
      </c>
      <c r="FR69" s="69">
        <f t="shared" si="173"/>
        <v>0</v>
      </c>
      <c r="FS69" s="69">
        <f t="shared" si="173"/>
        <v>0</v>
      </c>
      <c r="FT69" s="69">
        <f t="shared" si="173"/>
        <v>0</v>
      </c>
      <c r="FU69" s="69">
        <f t="shared" si="173"/>
        <v>0</v>
      </c>
      <c r="FV69" s="69">
        <f t="shared" si="173"/>
        <v>0</v>
      </c>
      <c r="FW69" s="73" t="str">
        <f t="shared" si="185"/>
        <v>-</v>
      </c>
      <c r="FX69" s="74" t="str">
        <f t="shared" si="75"/>
        <v>-</v>
      </c>
      <c r="FY69" s="253" t="str">
        <f t="shared" si="76"/>
        <v>-</v>
      </c>
      <c r="FZ69" s="76" t="str">
        <f t="shared" si="77"/>
        <v>-</v>
      </c>
      <c r="GA69" s="82">
        <f t="shared" si="160"/>
        <v>0</v>
      </c>
      <c r="GB69" s="82">
        <f t="shared" si="160"/>
        <v>0</v>
      </c>
      <c r="GC69" s="82">
        <f t="shared" si="160"/>
        <v>0</v>
      </c>
      <c r="GD69" s="82">
        <f t="shared" si="160"/>
        <v>0</v>
      </c>
      <c r="GE69" s="82">
        <f t="shared" si="160"/>
        <v>0</v>
      </c>
      <c r="GF69" s="82">
        <f t="shared" si="160"/>
        <v>0</v>
      </c>
      <c r="GG69" s="82">
        <f t="shared" si="160"/>
        <v>0</v>
      </c>
      <c r="GH69" s="82">
        <f t="shared" si="160"/>
        <v>2</v>
      </c>
      <c r="GI69" s="82">
        <f t="shared" si="160"/>
        <v>5</v>
      </c>
      <c r="GJ69" s="82">
        <f t="shared" si="160"/>
        <v>1</v>
      </c>
      <c r="GK69" s="82">
        <f t="shared" si="160"/>
        <v>2</v>
      </c>
      <c r="GL69" s="83">
        <f t="shared" si="133"/>
        <v>30</v>
      </c>
      <c r="GM69" s="74">
        <f t="shared" si="78"/>
        <v>26</v>
      </c>
      <c r="GN69" s="253">
        <f t="shared" si="79"/>
        <v>26.068999999999999</v>
      </c>
      <c r="GO69" s="76">
        <f t="shared" si="80"/>
        <v>26</v>
      </c>
      <c r="GP69" s="77">
        <f t="shared" ca="1" si="81"/>
        <v>10</v>
      </c>
      <c r="GQ69" s="77">
        <f t="shared" ca="1" si="161"/>
        <v>0</v>
      </c>
      <c r="GR69" s="77">
        <f t="shared" ca="1" si="161"/>
        <v>0</v>
      </c>
      <c r="GS69" s="77">
        <f t="shared" ca="1" si="161"/>
        <v>0</v>
      </c>
      <c r="GT69" s="77">
        <f t="shared" ca="1" si="161"/>
        <v>0</v>
      </c>
      <c r="GU69" s="77">
        <f t="shared" ca="1" si="161"/>
        <v>0</v>
      </c>
      <c r="GV69" s="77">
        <f t="shared" ca="1" si="161"/>
        <v>0</v>
      </c>
      <c r="GW69" s="77">
        <f t="shared" ca="1" si="161"/>
        <v>0</v>
      </c>
      <c r="GX69" s="77">
        <f t="shared" ca="1" si="161"/>
        <v>0</v>
      </c>
      <c r="GY69" s="77">
        <f t="shared" ca="1" si="161"/>
        <v>0</v>
      </c>
      <c r="GZ69" s="77">
        <f t="shared" ca="1" si="161"/>
        <v>0</v>
      </c>
      <c r="HA69" s="77">
        <f t="shared" ca="1" si="161"/>
        <v>0</v>
      </c>
      <c r="HB69" s="78">
        <f t="shared" si="82"/>
        <v>10</v>
      </c>
    </row>
    <row r="70" spans="1:210">
      <c r="A70" s="70" t="s">
        <v>50</v>
      </c>
      <c r="B70" s="39" t="str">
        <f>IF(【M】エリア!$E65&lt;&gt;"",【M】エリア!$E65,"")</f>
        <v>若狭フィッシャーマンズワーフ エリア</v>
      </c>
      <c r="C70" s="69">
        <f t="shared" si="162"/>
        <v>0</v>
      </c>
      <c r="D70" s="69">
        <f t="shared" si="162"/>
        <v>0</v>
      </c>
      <c r="E70" s="69">
        <f t="shared" si="162"/>
        <v>0</v>
      </c>
      <c r="F70" s="69">
        <f t="shared" si="162"/>
        <v>0</v>
      </c>
      <c r="G70" s="69">
        <f t="shared" si="162"/>
        <v>0</v>
      </c>
      <c r="H70" s="69">
        <f t="shared" si="162"/>
        <v>0</v>
      </c>
      <c r="I70" s="69">
        <f t="shared" si="162"/>
        <v>1</v>
      </c>
      <c r="J70" s="69">
        <f t="shared" si="162"/>
        <v>0</v>
      </c>
      <c r="K70" s="69">
        <f t="shared" si="162"/>
        <v>2</v>
      </c>
      <c r="L70" s="69">
        <f t="shared" si="162"/>
        <v>2</v>
      </c>
      <c r="M70" s="69">
        <f t="shared" si="162"/>
        <v>1</v>
      </c>
      <c r="N70" s="73">
        <f t="shared" si="174"/>
        <v>33.333333333333336</v>
      </c>
      <c r="O70" s="74">
        <f t="shared" si="42"/>
        <v>23</v>
      </c>
      <c r="P70" s="253">
        <f t="shared" si="43"/>
        <v>23.07</v>
      </c>
      <c r="Q70" s="76">
        <f t="shared" si="44"/>
        <v>24</v>
      </c>
      <c r="R70" s="69">
        <f t="shared" si="163"/>
        <v>0</v>
      </c>
      <c r="S70" s="69">
        <f t="shared" si="163"/>
        <v>0</v>
      </c>
      <c r="T70" s="69">
        <f t="shared" si="163"/>
        <v>0</v>
      </c>
      <c r="U70" s="69">
        <f t="shared" si="163"/>
        <v>0</v>
      </c>
      <c r="V70" s="69">
        <f t="shared" si="163"/>
        <v>0</v>
      </c>
      <c r="W70" s="69">
        <f t="shared" si="163"/>
        <v>0</v>
      </c>
      <c r="X70" s="69">
        <f t="shared" si="163"/>
        <v>0</v>
      </c>
      <c r="Y70" s="69">
        <f t="shared" si="163"/>
        <v>0</v>
      </c>
      <c r="Z70" s="69">
        <f t="shared" si="163"/>
        <v>0</v>
      </c>
      <c r="AA70" s="69">
        <f t="shared" si="163"/>
        <v>0</v>
      </c>
      <c r="AB70" s="69">
        <f t="shared" si="163"/>
        <v>0</v>
      </c>
      <c r="AC70" s="73" t="str">
        <f t="shared" si="175"/>
        <v>-</v>
      </c>
      <c r="AD70" s="74" t="str">
        <f t="shared" si="45"/>
        <v>-</v>
      </c>
      <c r="AE70" s="253" t="str">
        <f t="shared" si="46"/>
        <v>-</v>
      </c>
      <c r="AF70" s="76" t="str">
        <f t="shared" si="47"/>
        <v>-</v>
      </c>
      <c r="AG70" s="69">
        <f t="shared" si="164"/>
        <v>0</v>
      </c>
      <c r="AH70" s="69">
        <f t="shared" si="164"/>
        <v>0</v>
      </c>
      <c r="AI70" s="69">
        <f t="shared" si="164"/>
        <v>0</v>
      </c>
      <c r="AJ70" s="69">
        <f t="shared" si="164"/>
        <v>0</v>
      </c>
      <c r="AK70" s="69">
        <f t="shared" si="164"/>
        <v>0</v>
      </c>
      <c r="AL70" s="69">
        <f t="shared" si="164"/>
        <v>0</v>
      </c>
      <c r="AM70" s="69">
        <f t="shared" si="164"/>
        <v>0</v>
      </c>
      <c r="AN70" s="69">
        <f t="shared" si="164"/>
        <v>0</v>
      </c>
      <c r="AO70" s="69">
        <f t="shared" si="164"/>
        <v>0</v>
      </c>
      <c r="AP70" s="69">
        <f t="shared" si="164"/>
        <v>0</v>
      </c>
      <c r="AQ70" s="69">
        <f t="shared" si="164"/>
        <v>0</v>
      </c>
      <c r="AR70" s="73" t="str">
        <f t="shared" si="176"/>
        <v>-</v>
      </c>
      <c r="AS70" s="74" t="str">
        <f t="shared" si="48"/>
        <v>-</v>
      </c>
      <c r="AT70" s="253" t="str">
        <f t="shared" si="49"/>
        <v>-</v>
      </c>
      <c r="AU70" s="76" t="str">
        <f t="shared" si="50"/>
        <v>-</v>
      </c>
      <c r="AV70" s="69">
        <f t="shared" si="165"/>
        <v>0</v>
      </c>
      <c r="AW70" s="69">
        <f t="shared" si="165"/>
        <v>0</v>
      </c>
      <c r="AX70" s="69">
        <f t="shared" si="165"/>
        <v>0</v>
      </c>
      <c r="AY70" s="69">
        <f t="shared" si="165"/>
        <v>0</v>
      </c>
      <c r="AZ70" s="69">
        <f t="shared" si="165"/>
        <v>0</v>
      </c>
      <c r="BA70" s="69">
        <f t="shared" si="165"/>
        <v>0</v>
      </c>
      <c r="BB70" s="69">
        <f t="shared" si="165"/>
        <v>0</v>
      </c>
      <c r="BC70" s="69">
        <f t="shared" si="165"/>
        <v>0</v>
      </c>
      <c r="BD70" s="69">
        <f t="shared" si="165"/>
        <v>0</v>
      </c>
      <c r="BE70" s="69">
        <f t="shared" si="165"/>
        <v>0</v>
      </c>
      <c r="BF70" s="69">
        <f t="shared" si="165"/>
        <v>0</v>
      </c>
      <c r="BG70" s="73" t="str">
        <f t="shared" si="177"/>
        <v>-</v>
      </c>
      <c r="BH70" s="74" t="str">
        <f t="shared" si="51"/>
        <v>-</v>
      </c>
      <c r="BI70" s="253" t="str">
        <f t="shared" si="52"/>
        <v>-</v>
      </c>
      <c r="BJ70" s="76" t="str">
        <f t="shared" si="53"/>
        <v>-</v>
      </c>
      <c r="BK70" s="69">
        <f t="shared" si="166"/>
        <v>0</v>
      </c>
      <c r="BL70" s="69">
        <f t="shared" si="166"/>
        <v>0</v>
      </c>
      <c r="BM70" s="69">
        <f t="shared" si="166"/>
        <v>0</v>
      </c>
      <c r="BN70" s="69">
        <f t="shared" si="166"/>
        <v>0</v>
      </c>
      <c r="BO70" s="69">
        <f t="shared" si="166"/>
        <v>0</v>
      </c>
      <c r="BP70" s="69">
        <f t="shared" si="166"/>
        <v>0</v>
      </c>
      <c r="BQ70" s="69">
        <f t="shared" si="166"/>
        <v>0</v>
      </c>
      <c r="BR70" s="69">
        <f t="shared" si="166"/>
        <v>0</v>
      </c>
      <c r="BS70" s="69">
        <f t="shared" si="166"/>
        <v>0</v>
      </c>
      <c r="BT70" s="69">
        <f t="shared" si="166"/>
        <v>0</v>
      </c>
      <c r="BU70" s="69">
        <f t="shared" si="166"/>
        <v>0</v>
      </c>
      <c r="BV70" s="73" t="str">
        <f t="shared" si="178"/>
        <v>-</v>
      </c>
      <c r="BW70" s="74" t="str">
        <f t="shared" si="54"/>
        <v>-</v>
      </c>
      <c r="BX70" s="253" t="str">
        <f t="shared" si="55"/>
        <v>-</v>
      </c>
      <c r="BY70" s="76" t="str">
        <f t="shared" si="56"/>
        <v>-</v>
      </c>
      <c r="BZ70" s="69">
        <f t="shared" si="167"/>
        <v>0</v>
      </c>
      <c r="CA70" s="69">
        <f t="shared" si="167"/>
        <v>0</v>
      </c>
      <c r="CB70" s="69">
        <f t="shared" si="167"/>
        <v>0</v>
      </c>
      <c r="CC70" s="69">
        <f t="shared" si="167"/>
        <v>0</v>
      </c>
      <c r="CD70" s="69">
        <f t="shared" si="167"/>
        <v>0</v>
      </c>
      <c r="CE70" s="69">
        <f t="shared" si="167"/>
        <v>0</v>
      </c>
      <c r="CF70" s="69">
        <f t="shared" si="167"/>
        <v>0</v>
      </c>
      <c r="CG70" s="69">
        <f t="shared" si="167"/>
        <v>0</v>
      </c>
      <c r="CH70" s="69">
        <f t="shared" si="167"/>
        <v>0</v>
      </c>
      <c r="CI70" s="69">
        <f t="shared" si="167"/>
        <v>0</v>
      </c>
      <c r="CJ70" s="69">
        <f t="shared" si="167"/>
        <v>0</v>
      </c>
      <c r="CK70" s="73" t="str">
        <f t="shared" si="179"/>
        <v>-</v>
      </c>
      <c r="CL70" s="74" t="str">
        <f t="shared" si="57"/>
        <v>-</v>
      </c>
      <c r="CM70" s="253" t="str">
        <f t="shared" si="58"/>
        <v>-</v>
      </c>
      <c r="CN70" s="76" t="str">
        <f t="shared" si="59"/>
        <v>-</v>
      </c>
      <c r="CO70" s="69">
        <f t="shared" si="168"/>
        <v>0</v>
      </c>
      <c r="CP70" s="69">
        <f t="shared" si="168"/>
        <v>0</v>
      </c>
      <c r="CQ70" s="69">
        <f t="shared" si="168"/>
        <v>0</v>
      </c>
      <c r="CR70" s="69">
        <f t="shared" si="168"/>
        <v>0</v>
      </c>
      <c r="CS70" s="69">
        <f t="shared" si="168"/>
        <v>0</v>
      </c>
      <c r="CT70" s="69">
        <f t="shared" si="168"/>
        <v>0</v>
      </c>
      <c r="CU70" s="69">
        <f t="shared" si="168"/>
        <v>0</v>
      </c>
      <c r="CV70" s="69">
        <f t="shared" si="168"/>
        <v>0</v>
      </c>
      <c r="CW70" s="69">
        <f t="shared" si="168"/>
        <v>0</v>
      </c>
      <c r="CX70" s="69">
        <f t="shared" si="168"/>
        <v>0</v>
      </c>
      <c r="CY70" s="69">
        <f t="shared" si="168"/>
        <v>0</v>
      </c>
      <c r="CZ70" s="73" t="str">
        <f t="shared" si="180"/>
        <v>-</v>
      </c>
      <c r="DA70" s="74" t="str">
        <f t="shared" si="60"/>
        <v>-</v>
      </c>
      <c r="DB70" s="253" t="str">
        <f t="shared" si="61"/>
        <v>-</v>
      </c>
      <c r="DC70" s="76" t="str">
        <f t="shared" si="62"/>
        <v>-</v>
      </c>
      <c r="DD70" s="69">
        <f t="shared" si="169"/>
        <v>0</v>
      </c>
      <c r="DE70" s="69">
        <f t="shared" si="169"/>
        <v>0</v>
      </c>
      <c r="DF70" s="69">
        <f t="shared" si="169"/>
        <v>0</v>
      </c>
      <c r="DG70" s="69">
        <f t="shared" si="169"/>
        <v>0</v>
      </c>
      <c r="DH70" s="69">
        <f t="shared" si="169"/>
        <v>0</v>
      </c>
      <c r="DI70" s="69">
        <f t="shared" si="169"/>
        <v>0</v>
      </c>
      <c r="DJ70" s="69">
        <f t="shared" si="169"/>
        <v>0</v>
      </c>
      <c r="DK70" s="69">
        <f t="shared" si="169"/>
        <v>0</v>
      </c>
      <c r="DL70" s="69">
        <f t="shared" si="169"/>
        <v>0</v>
      </c>
      <c r="DM70" s="69">
        <f t="shared" si="169"/>
        <v>0</v>
      </c>
      <c r="DN70" s="69">
        <f t="shared" si="169"/>
        <v>0</v>
      </c>
      <c r="DO70" s="73" t="str">
        <f t="shared" si="181"/>
        <v>-</v>
      </c>
      <c r="DP70" s="74" t="str">
        <f t="shared" si="63"/>
        <v>-</v>
      </c>
      <c r="DQ70" s="253" t="str">
        <f t="shared" si="64"/>
        <v>-</v>
      </c>
      <c r="DR70" s="76" t="str">
        <f t="shared" si="65"/>
        <v>-</v>
      </c>
      <c r="DS70" s="69">
        <f t="shared" si="170"/>
        <v>0</v>
      </c>
      <c r="DT70" s="69">
        <f t="shared" si="170"/>
        <v>0</v>
      </c>
      <c r="DU70" s="69">
        <f t="shared" si="170"/>
        <v>0</v>
      </c>
      <c r="DV70" s="69">
        <f t="shared" si="170"/>
        <v>0</v>
      </c>
      <c r="DW70" s="69">
        <f t="shared" si="170"/>
        <v>0</v>
      </c>
      <c r="DX70" s="69">
        <f t="shared" si="170"/>
        <v>0</v>
      </c>
      <c r="DY70" s="69">
        <f t="shared" si="170"/>
        <v>0</v>
      </c>
      <c r="DZ70" s="69">
        <f t="shared" si="170"/>
        <v>0</v>
      </c>
      <c r="EA70" s="69">
        <f t="shared" si="170"/>
        <v>0</v>
      </c>
      <c r="EB70" s="69">
        <f t="shared" si="170"/>
        <v>0</v>
      </c>
      <c r="EC70" s="69">
        <f t="shared" si="170"/>
        <v>0</v>
      </c>
      <c r="ED70" s="73" t="str">
        <f t="shared" si="182"/>
        <v>-</v>
      </c>
      <c r="EE70" s="74" t="str">
        <f t="shared" si="66"/>
        <v>-</v>
      </c>
      <c r="EF70" s="253" t="str">
        <f t="shared" si="67"/>
        <v>-</v>
      </c>
      <c r="EG70" s="76" t="str">
        <f t="shared" si="68"/>
        <v>-</v>
      </c>
      <c r="EH70" s="69">
        <f t="shared" si="171"/>
        <v>0</v>
      </c>
      <c r="EI70" s="69">
        <f t="shared" si="171"/>
        <v>0</v>
      </c>
      <c r="EJ70" s="69">
        <f t="shared" si="171"/>
        <v>0</v>
      </c>
      <c r="EK70" s="69">
        <f t="shared" si="171"/>
        <v>0</v>
      </c>
      <c r="EL70" s="69">
        <f t="shared" si="171"/>
        <v>0</v>
      </c>
      <c r="EM70" s="69">
        <f t="shared" si="171"/>
        <v>0</v>
      </c>
      <c r="EN70" s="69">
        <f t="shared" si="171"/>
        <v>0</v>
      </c>
      <c r="EO70" s="69">
        <f t="shared" si="171"/>
        <v>0</v>
      </c>
      <c r="EP70" s="69">
        <f t="shared" si="171"/>
        <v>0</v>
      </c>
      <c r="EQ70" s="69">
        <f t="shared" si="171"/>
        <v>0</v>
      </c>
      <c r="ER70" s="69">
        <f t="shared" si="171"/>
        <v>0</v>
      </c>
      <c r="ES70" s="73" t="str">
        <f t="shared" si="183"/>
        <v>-</v>
      </c>
      <c r="ET70" s="74" t="str">
        <f t="shared" si="69"/>
        <v>-</v>
      </c>
      <c r="EU70" s="253" t="str">
        <f t="shared" si="70"/>
        <v>-</v>
      </c>
      <c r="EV70" s="76" t="str">
        <f t="shared" si="71"/>
        <v>-</v>
      </c>
      <c r="EW70" s="69">
        <f t="shared" si="172"/>
        <v>0</v>
      </c>
      <c r="EX70" s="69">
        <f t="shared" si="172"/>
        <v>0</v>
      </c>
      <c r="EY70" s="69">
        <f t="shared" si="172"/>
        <v>0</v>
      </c>
      <c r="EZ70" s="69">
        <f t="shared" si="172"/>
        <v>0</v>
      </c>
      <c r="FA70" s="69">
        <f t="shared" si="172"/>
        <v>0</v>
      </c>
      <c r="FB70" s="69">
        <f t="shared" si="172"/>
        <v>0</v>
      </c>
      <c r="FC70" s="69">
        <f t="shared" si="172"/>
        <v>0</v>
      </c>
      <c r="FD70" s="69">
        <f t="shared" si="172"/>
        <v>0</v>
      </c>
      <c r="FE70" s="69">
        <f t="shared" si="172"/>
        <v>0</v>
      </c>
      <c r="FF70" s="69">
        <f t="shared" si="172"/>
        <v>0</v>
      </c>
      <c r="FG70" s="69">
        <f t="shared" si="172"/>
        <v>0</v>
      </c>
      <c r="FH70" s="73" t="str">
        <f t="shared" si="184"/>
        <v>-</v>
      </c>
      <c r="FI70" s="74" t="str">
        <f t="shared" si="72"/>
        <v>-</v>
      </c>
      <c r="FJ70" s="253" t="str">
        <f t="shared" si="73"/>
        <v>-</v>
      </c>
      <c r="FK70" s="76" t="str">
        <f t="shared" si="74"/>
        <v>-</v>
      </c>
      <c r="FL70" s="69">
        <f t="shared" si="173"/>
        <v>0</v>
      </c>
      <c r="FM70" s="69">
        <f t="shared" si="173"/>
        <v>0</v>
      </c>
      <c r="FN70" s="69">
        <f t="shared" si="173"/>
        <v>0</v>
      </c>
      <c r="FO70" s="69">
        <f t="shared" si="173"/>
        <v>0</v>
      </c>
      <c r="FP70" s="69">
        <f t="shared" si="173"/>
        <v>0</v>
      </c>
      <c r="FQ70" s="69">
        <f t="shared" si="173"/>
        <v>0</v>
      </c>
      <c r="FR70" s="69">
        <f t="shared" si="173"/>
        <v>0</v>
      </c>
      <c r="FS70" s="69">
        <f t="shared" si="173"/>
        <v>0</v>
      </c>
      <c r="FT70" s="69">
        <f t="shared" si="173"/>
        <v>0</v>
      </c>
      <c r="FU70" s="69">
        <f t="shared" si="173"/>
        <v>0</v>
      </c>
      <c r="FV70" s="69">
        <f t="shared" si="173"/>
        <v>0</v>
      </c>
      <c r="FW70" s="73" t="str">
        <f t="shared" si="185"/>
        <v>-</v>
      </c>
      <c r="FX70" s="74" t="str">
        <f t="shared" si="75"/>
        <v>-</v>
      </c>
      <c r="FY70" s="253" t="str">
        <f t="shared" si="76"/>
        <v>-</v>
      </c>
      <c r="FZ70" s="76" t="str">
        <f t="shared" si="77"/>
        <v>-</v>
      </c>
      <c r="GA70" s="82">
        <f t="shared" si="160"/>
        <v>0</v>
      </c>
      <c r="GB70" s="82">
        <f t="shared" si="160"/>
        <v>0</v>
      </c>
      <c r="GC70" s="82">
        <f t="shared" si="160"/>
        <v>0</v>
      </c>
      <c r="GD70" s="82">
        <f t="shared" si="160"/>
        <v>0</v>
      </c>
      <c r="GE70" s="82">
        <f t="shared" si="160"/>
        <v>0</v>
      </c>
      <c r="GF70" s="82">
        <f t="shared" si="160"/>
        <v>0</v>
      </c>
      <c r="GG70" s="82">
        <f t="shared" si="160"/>
        <v>1</v>
      </c>
      <c r="GH70" s="82">
        <f t="shared" si="160"/>
        <v>0</v>
      </c>
      <c r="GI70" s="82">
        <f t="shared" si="160"/>
        <v>2</v>
      </c>
      <c r="GJ70" s="82">
        <f t="shared" si="160"/>
        <v>2</v>
      </c>
      <c r="GK70" s="82">
        <f t="shared" si="160"/>
        <v>1</v>
      </c>
      <c r="GL70" s="83">
        <f t="shared" ref="GL70:GL101" si="186">IF($B70="", "",IFERROR(((SUM(GJ70:GK70)/SUM(GA70:GK70))-(SUM(GA70:GG70)/SUM(GA70:GK70)))*100,"-"))</f>
        <v>33.333333333333336</v>
      </c>
      <c r="GM70" s="74">
        <f t="shared" si="78"/>
        <v>23</v>
      </c>
      <c r="GN70" s="253">
        <f t="shared" si="79"/>
        <v>23.07</v>
      </c>
      <c r="GO70" s="76">
        <f t="shared" si="80"/>
        <v>24</v>
      </c>
      <c r="GP70" s="77">
        <f t="shared" ca="1" si="81"/>
        <v>6</v>
      </c>
      <c r="GQ70" s="77">
        <f t="shared" ca="1" si="161"/>
        <v>0</v>
      </c>
      <c r="GR70" s="77">
        <f t="shared" ca="1" si="161"/>
        <v>0</v>
      </c>
      <c r="GS70" s="77">
        <f t="shared" ca="1" si="161"/>
        <v>0</v>
      </c>
      <c r="GT70" s="77">
        <f t="shared" ca="1" si="161"/>
        <v>0</v>
      </c>
      <c r="GU70" s="77">
        <f t="shared" ca="1" si="161"/>
        <v>0</v>
      </c>
      <c r="GV70" s="77">
        <f t="shared" ca="1" si="161"/>
        <v>0</v>
      </c>
      <c r="GW70" s="77">
        <f t="shared" ca="1" si="161"/>
        <v>0</v>
      </c>
      <c r="GX70" s="77">
        <f t="shared" ca="1" si="161"/>
        <v>0</v>
      </c>
      <c r="GY70" s="77">
        <f t="shared" ca="1" si="161"/>
        <v>0</v>
      </c>
      <c r="GZ70" s="77">
        <f t="shared" ca="1" si="161"/>
        <v>0</v>
      </c>
      <c r="HA70" s="77">
        <f t="shared" ca="1" si="161"/>
        <v>0</v>
      </c>
      <c r="HB70" s="78">
        <f t="shared" si="82"/>
        <v>6</v>
      </c>
    </row>
    <row r="71" spans="1:210">
      <c r="A71" s="70" t="s">
        <v>50</v>
      </c>
      <c r="B71" s="39" t="str">
        <f>IF(【M】エリア!$E66&lt;&gt;"",【M】エリア!$E66,"")</f>
        <v>御食国若狭おばま食文化館 エリア</v>
      </c>
      <c r="C71" s="69">
        <f t="shared" si="162"/>
        <v>0</v>
      </c>
      <c r="D71" s="69">
        <f t="shared" si="162"/>
        <v>0</v>
      </c>
      <c r="E71" s="69">
        <f t="shared" si="162"/>
        <v>1</v>
      </c>
      <c r="F71" s="69">
        <f t="shared" si="162"/>
        <v>0</v>
      </c>
      <c r="G71" s="69">
        <f t="shared" si="162"/>
        <v>0</v>
      </c>
      <c r="H71" s="69">
        <f t="shared" si="162"/>
        <v>1</v>
      </c>
      <c r="I71" s="69">
        <f t="shared" si="162"/>
        <v>1</v>
      </c>
      <c r="J71" s="69">
        <f t="shared" si="162"/>
        <v>2</v>
      </c>
      <c r="K71" s="69">
        <f t="shared" si="162"/>
        <v>7</v>
      </c>
      <c r="L71" s="69">
        <f t="shared" si="162"/>
        <v>0</v>
      </c>
      <c r="M71" s="69">
        <f t="shared" si="162"/>
        <v>2</v>
      </c>
      <c r="N71" s="73">
        <f t="shared" si="174"/>
        <v>-7.1428571428571423</v>
      </c>
      <c r="O71" s="74">
        <f t="shared" si="42"/>
        <v>63</v>
      </c>
      <c r="P71" s="253">
        <f t="shared" si="43"/>
        <v>63.070999999999998</v>
      </c>
      <c r="Q71" s="76">
        <f t="shared" si="44"/>
        <v>63</v>
      </c>
      <c r="R71" s="69">
        <f t="shared" si="163"/>
        <v>0</v>
      </c>
      <c r="S71" s="69">
        <f t="shared" si="163"/>
        <v>0</v>
      </c>
      <c r="T71" s="69">
        <f t="shared" si="163"/>
        <v>0</v>
      </c>
      <c r="U71" s="69">
        <f t="shared" si="163"/>
        <v>0</v>
      </c>
      <c r="V71" s="69">
        <f t="shared" si="163"/>
        <v>0</v>
      </c>
      <c r="W71" s="69">
        <f t="shared" si="163"/>
        <v>0</v>
      </c>
      <c r="X71" s="69">
        <f t="shared" si="163"/>
        <v>0</v>
      </c>
      <c r="Y71" s="69">
        <f t="shared" si="163"/>
        <v>0</v>
      </c>
      <c r="Z71" s="69">
        <f t="shared" si="163"/>
        <v>0</v>
      </c>
      <c r="AA71" s="69">
        <f t="shared" si="163"/>
        <v>0</v>
      </c>
      <c r="AB71" s="69">
        <f t="shared" si="163"/>
        <v>0</v>
      </c>
      <c r="AC71" s="73" t="str">
        <f t="shared" si="175"/>
        <v>-</v>
      </c>
      <c r="AD71" s="74" t="str">
        <f t="shared" si="45"/>
        <v>-</v>
      </c>
      <c r="AE71" s="253" t="str">
        <f t="shared" si="46"/>
        <v>-</v>
      </c>
      <c r="AF71" s="76" t="str">
        <f t="shared" si="47"/>
        <v>-</v>
      </c>
      <c r="AG71" s="69">
        <f t="shared" si="164"/>
        <v>0</v>
      </c>
      <c r="AH71" s="69">
        <f t="shared" si="164"/>
        <v>0</v>
      </c>
      <c r="AI71" s="69">
        <f t="shared" si="164"/>
        <v>0</v>
      </c>
      <c r="AJ71" s="69">
        <f t="shared" si="164"/>
        <v>0</v>
      </c>
      <c r="AK71" s="69">
        <f t="shared" si="164"/>
        <v>0</v>
      </c>
      <c r="AL71" s="69">
        <f t="shared" si="164"/>
        <v>0</v>
      </c>
      <c r="AM71" s="69">
        <f t="shared" si="164"/>
        <v>0</v>
      </c>
      <c r="AN71" s="69">
        <f t="shared" si="164"/>
        <v>0</v>
      </c>
      <c r="AO71" s="69">
        <f t="shared" si="164"/>
        <v>0</v>
      </c>
      <c r="AP71" s="69">
        <f t="shared" si="164"/>
        <v>0</v>
      </c>
      <c r="AQ71" s="69">
        <f t="shared" si="164"/>
        <v>0</v>
      </c>
      <c r="AR71" s="73" t="str">
        <f t="shared" si="176"/>
        <v>-</v>
      </c>
      <c r="AS71" s="74" t="str">
        <f t="shared" si="48"/>
        <v>-</v>
      </c>
      <c r="AT71" s="253" t="str">
        <f t="shared" si="49"/>
        <v>-</v>
      </c>
      <c r="AU71" s="76" t="str">
        <f t="shared" si="50"/>
        <v>-</v>
      </c>
      <c r="AV71" s="69">
        <f t="shared" si="165"/>
        <v>0</v>
      </c>
      <c r="AW71" s="69">
        <f t="shared" si="165"/>
        <v>0</v>
      </c>
      <c r="AX71" s="69">
        <f t="shared" si="165"/>
        <v>0</v>
      </c>
      <c r="AY71" s="69">
        <f t="shared" si="165"/>
        <v>0</v>
      </c>
      <c r="AZ71" s="69">
        <f t="shared" si="165"/>
        <v>0</v>
      </c>
      <c r="BA71" s="69">
        <f t="shared" si="165"/>
        <v>0</v>
      </c>
      <c r="BB71" s="69">
        <f t="shared" si="165"/>
        <v>0</v>
      </c>
      <c r="BC71" s="69">
        <f t="shared" si="165"/>
        <v>0</v>
      </c>
      <c r="BD71" s="69">
        <f t="shared" si="165"/>
        <v>0</v>
      </c>
      <c r="BE71" s="69">
        <f t="shared" si="165"/>
        <v>0</v>
      </c>
      <c r="BF71" s="69">
        <f t="shared" si="165"/>
        <v>0</v>
      </c>
      <c r="BG71" s="73" t="str">
        <f t="shared" si="177"/>
        <v>-</v>
      </c>
      <c r="BH71" s="74" t="str">
        <f t="shared" si="51"/>
        <v>-</v>
      </c>
      <c r="BI71" s="253" t="str">
        <f t="shared" si="52"/>
        <v>-</v>
      </c>
      <c r="BJ71" s="76" t="str">
        <f t="shared" si="53"/>
        <v>-</v>
      </c>
      <c r="BK71" s="69">
        <f t="shared" si="166"/>
        <v>0</v>
      </c>
      <c r="BL71" s="69">
        <f t="shared" si="166"/>
        <v>0</v>
      </c>
      <c r="BM71" s="69">
        <f t="shared" si="166"/>
        <v>0</v>
      </c>
      <c r="BN71" s="69">
        <f t="shared" si="166"/>
        <v>0</v>
      </c>
      <c r="BO71" s="69">
        <f t="shared" si="166"/>
        <v>0</v>
      </c>
      <c r="BP71" s="69">
        <f t="shared" si="166"/>
        <v>0</v>
      </c>
      <c r="BQ71" s="69">
        <f t="shared" si="166"/>
        <v>0</v>
      </c>
      <c r="BR71" s="69">
        <f t="shared" si="166"/>
        <v>0</v>
      </c>
      <c r="BS71" s="69">
        <f t="shared" si="166"/>
        <v>0</v>
      </c>
      <c r="BT71" s="69">
        <f t="shared" si="166"/>
        <v>0</v>
      </c>
      <c r="BU71" s="69">
        <f t="shared" si="166"/>
        <v>0</v>
      </c>
      <c r="BV71" s="73" t="str">
        <f t="shared" si="178"/>
        <v>-</v>
      </c>
      <c r="BW71" s="74" t="str">
        <f t="shared" si="54"/>
        <v>-</v>
      </c>
      <c r="BX71" s="253" t="str">
        <f t="shared" si="55"/>
        <v>-</v>
      </c>
      <c r="BY71" s="76" t="str">
        <f t="shared" si="56"/>
        <v>-</v>
      </c>
      <c r="BZ71" s="69">
        <f t="shared" si="167"/>
        <v>0</v>
      </c>
      <c r="CA71" s="69">
        <f t="shared" si="167"/>
        <v>0</v>
      </c>
      <c r="CB71" s="69">
        <f t="shared" si="167"/>
        <v>0</v>
      </c>
      <c r="CC71" s="69">
        <f t="shared" si="167"/>
        <v>0</v>
      </c>
      <c r="CD71" s="69">
        <f t="shared" si="167"/>
        <v>0</v>
      </c>
      <c r="CE71" s="69">
        <f t="shared" si="167"/>
        <v>0</v>
      </c>
      <c r="CF71" s="69">
        <f t="shared" si="167"/>
        <v>0</v>
      </c>
      <c r="CG71" s="69">
        <f t="shared" si="167"/>
        <v>0</v>
      </c>
      <c r="CH71" s="69">
        <f t="shared" si="167"/>
        <v>0</v>
      </c>
      <c r="CI71" s="69">
        <f t="shared" si="167"/>
        <v>0</v>
      </c>
      <c r="CJ71" s="69">
        <f t="shared" si="167"/>
        <v>0</v>
      </c>
      <c r="CK71" s="73" t="str">
        <f t="shared" si="179"/>
        <v>-</v>
      </c>
      <c r="CL71" s="74" t="str">
        <f t="shared" si="57"/>
        <v>-</v>
      </c>
      <c r="CM71" s="253" t="str">
        <f t="shared" si="58"/>
        <v>-</v>
      </c>
      <c r="CN71" s="76" t="str">
        <f t="shared" si="59"/>
        <v>-</v>
      </c>
      <c r="CO71" s="69">
        <f t="shared" si="168"/>
        <v>0</v>
      </c>
      <c r="CP71" s="69">
        <f t="shared" si="168"/>
        <v>0</v>
      </c>
      <c r="CQ71" s="69">
        <f t="shared" si="168"/>
        <v>0</v>
      </c>
      <c r="CR71" s="69">
        <f t="shared" si="168"/>
        <v>0</v>
      </c>
      <c r="CS71" s="69">
        <f t="shared" si="168"/>
        <v>0</v>
      </c>
      <c r="CT71" s="69">
        <f t="shared" si="168"/>
        <v>0</v>
      </c>
      <c r="CU71" s="69">
        <f t="shared" si="168"/>
        <v>0</v>
      </c>
      <c r="CV71" s="69">
        <f t="shared" si="168"/>
        <v>0</v>
      </c>
      <c r="CW71" s="69">
        <f t="shared" si="168"/>
        <v>0</v>
      </c>
      <c r="CX71" s="69">
        <f t="shared" si="168"/>
        <v>0</v>
      </c>
      <c r="CY71" s="69">
        <f t="shared" si="168"/>
        <v>0</v>
      </c>
      <c r="CZ71" s="73" t="str">
        <f t="shared" si="180"/>
        <v>-</v>
      </c>
      <c r="DA71" s="74" t="str">
        <f t="shared" si="60"/>
        <v>-</v>
      </c>
      <c r="DB71" s="253" t="str">
        <f t="shared" si="61"/>
        <v>-</v>
      </c>
      <c r="DC71" s="76" t="str">
        <f t="shared" si="62"/>
        <v>-</v>
      </c>
      <c r="DD71" s="69">
        <f t="shared" si="169"/>
        <v>0</v>
      </c>
      <c r="DE71" s="69">
        <f t="shared" si="169"/>
        <v>0</v>
      </c>
      <c r="DF71" s="69">
        <f t="shared" si="169"/>
        <v>0</v>
      </c>
      <c r="DG71" s="69">
        <f t="shared" si="169"/>
        <v>0</v>
      </c>
      <c r="DH71" s="69">
        <f t="shared" si="169"/>
        <v>0</v>
      </c>
      <c r="DI71" s="69">
        <f t="shared" si="169"/>
        <v>0</v>
      </c>
      <c r="DJ71" s="69">
        <f t="shared" si="169"/>
        <v>0</v>
      </c>
      <c r="DK71" s="69">
        <f t="shared" si="169"/>
        <v>0</v>
      </c>
      <c r="DL71" s="69">
        <f t="shared" si="169"/>
        <v>0</v>
      </c>
      <c r="DM71" s="69">
        <f t="shared" si="169"/>
        <v>0</v>
      </c>
      <c r="DN71" s="69">
        <f t="shared" si="169"/>
        <v>0</v>
      </c>
      <c r="DO71" s="73" t="str">
        <f t="shared" si="181"/>
        <v>-</v>
      </c>
      <c r="DP71" s="74" t="str">
        <f t="shared" si="63"/>
        <v>-</v>
      </c>
      <c r="DQ71" s="253" t="str">
        <f t="shared" si="64"/>
        <v>-</v>
      </c>
      <c r="DR71" s="76" t="str">
        <f t="shared" si="65"/>
        <v>-</v>
      </c>
      <c r="DS71" s="69">
        <f t="shared" si="170"/>
        <v>0</v>
      </c>
      <c r="DT71" s="69">
        <f t="shared" si="170"/>
        <v>0</v>
      </c>
      <c r="DU71" s="69">
        <f t="shared" si="170"/>
        <v>0</v>
      </c>
      <c r="DV71" s="69">
        <f t="shared" si="170"/>
        <v>0</v>
      </c>
      <c r="DW71" s="69">
        <f t="shared" si="170"/>
        <v>0</v>
      </c>
      <c r="DX71" s="69">
        <f t="shared" si="170"/>
        <v>0</v>
      </c>
      <c r="DY71" s="69">
        <f t="shared" si="170"/>
        <v>0</v>
      </c>
      <c r="DZ71" s="69">
        <f t="shared" si="170"/>
        <v>0</v>
      </c>
      <c r="EA71" s="69">
        <f t="shared" si="170"/>
        <v>0</v>
      </c>
      <c r="EB71" s="69">
        <f t="shared" si="170"/>
        <v>0</v>
      </c>
      <c r="EC71" s="69">
        <f t="shared" si="170"/>
        <v>0</v>
      </c>
      <c r="ED71" s="73" t="str">
        <f t="shared" si="182"/>
        <v>-</v>
      </c>
      <c r="EE71" s="74" t="str">
        <f t="shared" si="66"/>
        <v>-</v>
      </c>
      <c r="EF71" s="253" t="str">
        <f t="shared" si="67"/>
        <v>-</v>
      </c>
      <c r="EG71" s="76" t="str">
        <f t="shared" si="68"/>
        <v>-</v>
      </c>
      <c r="EH71" s="69">
        <f t="shared" si="171"/>
        <v>0</v>
      </c>
      <c r="EI71" s="69">
        <f t="shared" si="171"/>
        <v>0</v>
      </c>
      <c r="EJ71" s="69">
        <f t="shared" si="171"/>
        <v>0</v>
      </c>
      <c r="EK71" s="69">
        <f t="shared" si="171"/>
        <v>0</v>
      </c>
      <c r="EL71" s="69">
        <f t="shared" si="171"/>
        <v>0</v>
      </c>
      <c r="EM71" s="69">
        <f t="shared" si="171"/>
        <v>0</v>
      </c>
      <c r="EN71" s="69">
        <f t="shared" si="171"/>
        <v>0</v>
      </c>
      <c r="EO71" s="69">
        <f t="shared" si="171"/>
        <v>0</v>
      </c>
      <c r="EP71" s="69">
        <f t="shared" si="171"/>
        <v>0</v>
      </c>
      <c r="EQ71" s="69">
        <f t="shared" si="171"/>
        <v>0</v>
      </c>
      <c r="ER71" s="69">
        <f t="shared" si="171"/>
        <v>0</v>
      </c>
      <c r="ES71" s="73" t="str">
        <f t="shared" si="183"/>
        <v>-</v>
      </c>
      <c r="ET71" s="74" t="str">
        <f t="shared" si="69"/>
        <v>-</v>
      </c>
      <c r="EU71" s="253" t="str">
        <f t="shared" si="70"/>
        <v>-</v>
      </c>
      <c r="EV71" s="76" t="str">
        <f t="shared" si="71"/>
        <v>-</v>
      </c>
      <c r="EW71" s="69">
        <f t="shared" si="172"/>
        <v>0</v>
      </c>
      <c r="EX71" s="69">
        <f t="shared" si="172"/>
        <v>0</v>
      </c>
      <c r="EY71" s="69">
        <f t="shared" si="172"/>
        <v>0</v>
      </c>
      <c r="EZ71" s="69">
        <f t="shared" si="172"/>
        <v>0</v>
      </c>
      <c r="FA71" s="69">
        <f t="shared" si="172"/>
        <v>0</v>
      </c>
      <c r="FB71" s="69">
        <f t="shared" si="172"/>
        <v>0</v>
      </c>
      <c r="FC71" s="69">
        <f t="shared" si="172"/>
        <v>0</v>
      </c>
      <c r="FD71" s="69">
        <f t="shared" si="172"/>
        <v>0</v>
      </c>
      <c r="FE71" s="69">
        <f t="shared" si="172"/>
        <v>0</v>
      </c>
      <c r="FF71" s="69">
        <f t="shared" si="172"/>
        <v>0</v>
      </c>
      <c r="FG71" s="69">
        <f t="shared" si="172"/>
        <v>0</v>
      </c>
      <c r="FH71" s="73" t="str">
        <f t="shared" si="184"/>
        <v>-</v>
      </c>
      <c r="FI71" s="74" t="str">
        <f t="shared" si="72"/>
        <v>-</v>
      </c>
      <c r="FJ71" s="253" t="str">
        <f t="shared" si="73"/>
        <v>-</v>
      </c>
      <c r="FK71" s="76" t="str">
        <f t="shared" si="74"/>
        <v>-</v>
      </c>
      <c r="FL71" s="69">
        <f t="shared" si="173"/>
        <v>0</v>
      </c>
      <c r="FM71" s="69">
        <f t="shared" si="173"/>
        <v>0</v>
      </c>
      <c r="FN71" s="69">
        <f t="shared" si="173"/>
        <v>0</v>
      </c>
      <c r="FO71" s="69">
        <f t="shared" si="173"/>
        <v>0</v>
      </c>
      <c r="FP71" s="69">
        <f t="shared" si="173"/>
        <v>0</v>
      </c>
      <c r="FQ71" s="69">
        <f t="shared" si="173"/>
        <v>0</v>
      </c>
      <c r="FR71" s="69">
        <f t="shared" si="173"/>
        <v>0</v>
      </c>
      <c r="FS71" s="69">
        <f t="shared" si="173"/>
        <v>0</v>
      </c>
      <c r="FT71" s="69">
        <f t="shared" si="173"/>
        <v>0</v>
      </c>
      <c r="FU71" s="69">
        <f t="shared" si="173"/>
        <v>0</v>
      </c>
      <c r="FV71" s="69">
        <f t="shared" si="173"/>
        <v>0</v>
      </c>
      <c r="FW71" s="73" t="str">
        <f t="shared" si="185"/>
        <v>-</v>
      </c>
      <c r="FX71" s="74" t="str">
        <f t="shared" si="75"/>
        <v>-</v>
      </c>
      <c r="FY71" s="253" t="str">
        <f t="shared" si="76"/>
        <v>-</v>
      </c>
      <c r="FZ71" s="76" t="str">
        <f t="shared" si="77"/>
        <v>-</v>
      </c>
      <c r="GA71" s="82">
        <f t="shared" ref="GA71:GK86" si="187">IF($B71="", "",SUMIF($C$3:$FZ$3,GA$3,$C71:$FZ71))</f>
        <v>0</v>
      </c>
      <c r="GB71" s="82">
        <f t="shared" si="187"/>
        <v>0</v>
      </c>
      <c r="GC71" s="82">
        <f t="shared" si="187"/>
        <v>1</v>
      </c>
      <c r="GD71" s="82">
        <f t="shared" si="187"/>
        <v>0</v>
      </c>
      <c r="GE71" s="82">
        <f t="shared" si="187"/>
        <v>0</v>
      </c>
      <c r="GF71" s="82">
        <f t="shared" si="187"/>
        <v>1</v>
      </c>
      <c r="GG71" s="82">
        <f t="shared" si="187"/>
        <v>1</v>
      </c>
      <c r="GH71" s="82">
        <f t="shared" si="187"/>
        <v>2</v>
      </c>
      <c r="GI71" s="82">
        <f t="shared" si="187"/>
        <v>7</v>
      </c>
      <c r="GJ71" s="82">
        <f t="shared" si="187"/>
        <v>0</v>
      </c>
      <c r="GK71" s="82">
        <f t="shared" si="187"/>
        <v>2</v>
      </c>
      <c r="GL71" s="83">
        <f t="shared" si="186"/>
        <v>-7.1428571428571423</v>
      </c>
      <c r="GM71" s="74">
        <f t="shared" si="78"/>
        <v>63</v>
      </c>
      <c r="GN71" s="253">
        <f t="shared" si="79"/>
        <v>63.070999999999998</v>
      </c>
      <c r="GO71" s="76">
        <f t="shared" si="80"/>
        <v>63</v>
      </c>
      <c r="GP71" s="77">
        <f t="shared" ca="1" si="81"/>
        <v>14</v>
      </c>
      <c r="GQ71" s="77">
        <f t="shared" ca="1" si="161"/>
        <v>0</v>
      </c>
      <c r="GR71" s="77">
        <f t="shared" ca="1" si="161"/>
        <v>0</v>
      </c>
      <c r="GS71" s="77">
        <f t="shared" ca="1" si="161"/>
        <v>0</v>
      </c>
      <c r="GT71" s="77">
        <f t="shared" ca="1" si="161"/>
        <v>0</v>
      </c>
      <c r="GU71" s="77">
        <f t="shared" ca="1" si="161"/>
        <v>0</v>
      </c>
      <c r="GV71" s="77">
        <f t="shared" ca="1" si="161"/>
        <v>0</v>
      </c>
      <c r="GW71" s="77">
        <f t="shared" ca="1" si="161"/>
        <v>0</v>
      </c>
      <c r="GX71" s="77">
        <f t="shared" ca="1" si="161"/>
        <v>0</v>
      </c>
      <c r="GY71" s="77">
        <f t="shared" ca="1" si="161"/>
        <v>0</v>
      </c>
      <c r="GZ71" s="77">
        <f t="shared" ca="1" si="161"/>
        <v>0</v>
      </c>
      <c r="HA71" s="77">
        <f t="shared" ca="1" si="161"/>
        <v>0</v>
      </c>
      <c r="HB71" s="78">
        <f t="shared" si="82"/>
        <v>14</v>
      </c>
    </row>
    <row r="72" spans="1:210">
      <c r="A72" s="70" t="s">
        <v>50</v>
      </c>
      <c r="B72" s="39" t="str">
        <f>IF(【M】エリア!$E67&lt;&gt;"",【M】エリア!$E67,"")</f>
        <v>小浜市まちの駅 エリア</v>
      </c>
      <c r="C72" s="69">
        <f t="shared" si="162"/>
        <v>0</v>
      </c>
      <c r="D72" s="69">
        <f t="shared" si="162"/>
        <v>0</v>
      </c>
      <c r="E72" s="69">
        <f t="shared" si="162"/>
        <v>1</v>
      </c>
      <c r="F72" s="69">
        <f t="shared" si="162"/>
        <v>0</v>
      </c>
      <c r="G72" s="69">
        <f t="shared" si="162"/>
        <v>1</v>
      </c>
      <c r="H72" s="69">
        <f t="shared" si="162"/>
        <v>1</v>
      </c>
      <c r="I72" s="69">
        <f t="shared" si="162"/>
        <v>0</v>
      </c>
      <c r="J72" s="69">
        <f t="shared" si="162"/>
        <v>1</v>
      </c>
      <c r="K72" s="69">
        <f t="shared" si="162"/>
        <v>2</v>
      </c>
      <c r="L72" s="69">
        <f t="shared" si="162"/>
        <v>0</v>
      </c>
      <c r="M72" s="69">
        <f t="shared" si="162"/>
        <v>2</v>
      </c>
      <c r="N72" s="73">
        <f t="shared" si="174"/>
        <v>-12.5</v>
      </c>
      <c r="O72" s="74">
        <f t="shared" ref="O72:O126" si="188">IF($B72="", "",IFERROR(_xlfn.RANK.EQ(N72,N$7:N$126,0),"-"))</f>
        <v>66</v>
      </c>
      <c r="P72" s="253">
        <f t="shared" ref="P72:P126" si="189">IF($B72="", "",IF(ISNUMBER(O72),O72+ROW(O72)/1000,"-"))</f>
        <v>66.072000000000003</v>
      </c>
      <c r="Q72" s="76">
        <f t="shared" ref="Q72:Q126" si="190">IF($B72="", "",IFERROR(RANK(P72,P$7:P$126,1),"-"))</f>
        <v>67</v>
      </c>
      <c r="R72" s="69">
        <f t="shared" si="163"/>
        <v>0</v>
      </c>
      <c r="S72" s="69">
        <f t="shared" si="163"/>
        <v>0</v>
      </c>
      <c r="T72" s="69">
        <f t="shared" si="163"/>
        <v>0</v>
      </c>
      <c r="U72" s="69">
        <f t="shared" si="163"/>
        <v>0</v>
      </c>
      <c r="V72" s="69">
        <f t="shared" si="163"/>
        <v>0</v>
      </c>
      <c r="W72" s="69">
        <f t="shared" si="163"/>
        <v>0</v>
      </c>
      <c r="X72" s="69">
        <f t="shared" si="163"/>
        <v>0</v>
      </c>
      <c r="Y72" s="69">
        <f t="shared" si="163"/>
        <v>0</v>
      </c>
      <c r="Z72" s="69">
        <f t="shared" si="163"/>
        <v>0</v>
      </c>
      <c r="AA72" s="69">
        <f t="shared" si="163"/>
        <v>0</v>
      </c>
      <c r="AB72" s="69">
        <f t="shared" si="163"/>
        <v>0</v>
      </c>
      <c r="AC72" s="73" t="str">
        <f t="shared" si="175"/>
        <v>-</v>
      </c>
      <c r="AD72" s="74" t="str">
        <f t="shared" ref="AD72:AD126" si="191">IF($B72="", "",IFERROR(_xlfn.RANK.EQ(AC72,AC$7:AC$126,0),"-"))</f>
        <v>-</v>
      </c>
      <c r="AE72" s="253" t="str">
        <f t="shared" ref="AE72:AE126" si="192">IF($B72="", "",IF(ISNUMBER(AD72),AD72+ROW(AD72)/1000,"-"))</f>
        <v>-</v>
      </c>
      <c r="AF72" s="76" t="str">
        <f t="shared" ref="AF72:AF126" si="193">IF($B72="", "",IFERROR(RANK(AE72,AE$7:AE$126,1),"-"))</f>
        <v>-</v>
      </c>
      <c r="AG72" s="69">
        <f t="shared" si="164"/>
        <v>0</v>
      </c>
      <c r="AH72" s="69">
        <f t="shared" si="164"/>
        <v>0</v>
      </c>
      <c r="AI72" s="69">
        <f t="shared" si="164"/>
        <v>0</v>
      </c>
      <c r="AJ72" s="69">
        <f t="shared" si="164"/>
        <v>0</v>
      </c>
      <c r="AK72" s="69">
        <f t="shared" si="164"/>
        <v>0</v>
      </c>
      <c r="AL72" s="69">
        <f t="shared" si="164"/>
        <v>0</v>
      </c>
      <c r="AM72" s="69">
        <f t="shared" si="164"/>
        <v>0</v>
      </c>
      <c r="AN72" s="69">
        <f t="shared" si="164"/>
        <v>0</v>
      </c>
      <c r="AO72" s="69">
        <f t="shared" si="164"/>
        <v>0</v>
      </c>
      <c r="AP72" s="69">
        <f t="shared" si="164"/>
        <v>0</v>
      </c>
      <c r="AQ72" s="69">
        <f t="shared" si="164"/>
        <v>0</v>
      </c>
      <c r="AR72" s="73" t="str">
        <f t="shared" si="176"/>
        <v>-</v>
      </c>
      <c r="AS72" s="74" t="str">
        <f t="shared" ref="AS72:AS126" si="194">IF($B72="", "",IFERROR(_xlfn.RANK.EQ(AR72,AR$7:AR$126,0),"-"))</f>
        <v>-</v>
      </c>
      <c r="AT72" s="253" t="str">
        <f t="shared" ref="AT72:AT126" si="195">IF($B72="", "",IF(ISNUMBER(AS72),AS72+ROW(AS72)/1000,"-"))</f>
        <v>-</v>
      </c>
      <c r="AU72" s="76" t="str">
        <f t="shared" ref="AU72:AU126" si="196">IF($B72="", "",IFERROR(RANK(AT72,AT$7:AT$126,1),"-"))</f>
        <v>-</v>
      </c>
      <c r="AV72" s="69">
        <f t="shared" si="165"/>
        <v>0</v>
      </c>
      <c r="AW72" s="69">
        <f t="shared" si="165"/>
        <v>0</v>
      </c>
      <c r="AX72" s="69">
        <f t="shared" si="165"/>
        <v>0</v>
      </c>
      <c r="AY72" s="69">
        <f t="shared" si="165"/>
        <v>0</v>
      </c>
      <c r="AZ72" s="69">
        <f t="shared" si="165"/>
        <v>0</v>
      </c>
      <c r="BA72" s="69">
        <f t="shared" si="165"/>
        <v>0</v>
      </c>
      <c r="BB72" s="69">
        <f t="shared" si="165"/>
        <v>0</v>
      </c>
      <c r="BC72" s="69">
        <f t="shared" si="165"/>
        <v>0</v>
      </c>
      <c r="BD72" s="69">
        <f t="shared" si="165"/>
        <v>0</v>
      </c>
      <c r="BE72" s="69">
        <f t="shared" si="165"/>
        <v>0</v>
      </c>
      <c r="BF72" s="69">
        <f t="shared" si="165"/>
        <v>0</v>
      </c>
      <c r="BG72" s="73" t="str">
        <f t="shared" si="177"/>
        <v>-</v>
      </c>
      <c r="BH72" s="74" t="str">
        <f t="shared" ref="BH72:BH126" si="197">IF($B72="", "",IFERROR(_xlfn.RANK.EQ(BG72,BG$7:BG$126,0),"-"))</f>
        <v>-</v>
      </c>
      <c r="BI72" s="253" t="str">
        <f t="shared" ref="BI72:BI126" si="198">IF($B72="", "",IF(ISNUMBER(BH72),BH72+ROW(BH72)/1000,"-"))</f>
        <v>-</v>
      </c>
      <c r="BJ72" s="76" t="str">
        <f t="shared" ref="BJ72:BJ126" si="199">IF($B72="", "",IFERROR(RANK(BI72,BI$7:BI$126,1),"-"))</f>
        <v>-</v>
      </c>
      <c r="BK72" s="69">
        <f t="shared" si="166"/>
        <v>0</v>
      </c>
      <c r="BL72" s="69">
        <f t="shared" si="166"/>
        <v>0</v>
      </c>
      <c r="BM72" s="69">
        <f t="shared" si="166"/>
        <v>0</v>
      </c>
      <c r="BN72" s="69">
        <f t="shared" si="166"/>
        <v>0</v>
      </c>
      <c r="BO72" s="69">
        <f t="shared" si="166"/>
        <v>0</v>
      </c>
      <c r="BP72" s="69">
        <f t="shared" si="166"/>
        <v>0</v>
      </c>
      <c r="BQ72" s="69">
        <f t="shared" si="166"/>
        <v>0</v>
      </c>
      <c r="BR72" s="69">
        <f t="shared" si="166"/>
        <v>0</v>
      </c>
      <c r="BS72" s="69">
        <f t="shared" si="166"/>
        <v>0</v>
      </c>
      <c r="BT72" s="69">
        <f t="shared" si="166"/>
        <v>0</v>
      </c>
      <c r="BU72" s="69">
        <f t="shared" si="166"/>
        <v>0</v>
      </c>
      <c r="BV72" s="73" t="str">
        <f t="shared" si="178"/>
        <v>-</v>
      </c>
      <c r="BW72" s="74" t="str">
        <f t="shared" ref="BW72:BW126" si="200">IF($B72="", "",IFERROR(_xlfn.RANK.EQ(BV72,BV$7:BV$126,0),"-"))</f>
        <v>-</v>
      </c>
      <c r="BX72" s="253" t="str">
        <f t="shared" ref="BX72:BX126" si="201">IF($B72="", "",IF(ISNUMBER(BW72),BW72+ROW(BW72)/1000,"-"))</f>
        <v>-</v>
      </c>
      <c r="BY72" s="76" t="str">
        <f t="shared" ref="BY72:BY126" si="202">IF($B72="", "",IFERROR(RANK(BX72,BX$7:BX$126,1),"-"))</f>
        <v>-</v>
      </c>
      <c r="BZ72" s="69">
        <f t="shared" si="167"/>
        <v>0</v>
      </c>
      <c r="CA72" s="69">
        <f t="shared" si="167"/>
        <v>0</v>
      </c>
      <c r="CB72" s="69">
        <f t="shared" si="167"/>
        <v>0</v>
      </c>
      <c r="CC72" s="69">
        <f t="shared" si="167"/>
        <v>0</v>
      </c>
      <c r="CD72" s="69">
        <f t="shared" si="167"/>
        <v>0</v>
      </c>
      <c r="CE72" s="69">
        <f t="shared" si="167"/>
        <v>0</v>
      </c>
      <c r="CF72" s="69">
        <f t="shared" si="167"/>
        <v>0</v>
      </c>
      <c r="CG72" s="69">
        <f t="shared" si="167"/>
        <v>0</v>
      </c>
      <c r="CH72" s="69">
        <f t="shared" si="167"/>
        <v>0</v>
      </c>
      <c r="CI72" s="69">
        <f t="shared" si="167"/>
        <v>0</v>
      </c>
      <c r="CJ72" s="69">
        <f t="shared" si="167"/>
        <v>0</v>
      </c>
      <c r="CK72" s="73" t="str">
        <f t="shared" si="179"/>
        <v>-</v>
      </c>
      <c r="CL72" s="74" t="str">
        <f t="shared" ref="CL72:CL126" si="203">IF($B72="", "",IFERROR(_xlfn.RANK.EQ(CK72,CK$7:CK$126,0),"-"))</f>
        <v>-</v>
      </c>
      <c r="CM72" s="253" t="str">
        <f t="shared" ref="CM72:CM126" si="204">IF($B72="", "",IF(ISNUMBER(CL72),CL72+ROW(CL72)/1000,"-"))</f>
        <v>-</v>
      </c>
      <c r="CN72" s="76" t="str">
        <f t="shared" ref="CN72:CN126" si="205">IF($B72="", "",IFERROR(RANK(CM72,CM$7:CM$126,1),"-"))</f>
        <v>-</v>
      </c>
      <c r="CO72" s="69">
        <f t="shared" si="168"/>
        <v>0</v>
      </c>
      <c r="CP72" s="69">
        <f t="shared" si="168"/>
        <v>0</v>
      </c>
      <c r="CQ72" s="69">
        <f t="shared" si="168"/>
        <v>0</v>
      </c>
      <c r="CR72" s="69">
        <f t="shared" si="168"/>
        <v>0</v>
      </c>
      <c r="CS72" s="69">
        <f t="shared" si="168"/>
        <v>0</v>
      </c>
      <c r="CT72" s="69">
        <f t="shared" si="168"/>
        <v>0</v>
      </c>
      <c r="CU72" s="69">
        <f t="shared" si="168"/>
        <v>0</v>
      </c>
      <c r="CV72" s="69">
        <f t="shared" si="168"/>
        <v>0</v>
      </c>
      <c r="CW72" s="69">
        <f t="shared" si="168"/>
        <v>0</v>
      </c>
      <c r="CX72" s="69">
        <f t="shared" si="168"/>
        <v>0</v>
      </c>
      <c r="CY72" s="69">
        <f t="shared" si="168"/>
        <v>0</v>
      </c>
      <c r="CZ72" s="73" t="str">
        <f t="shared" si="180"/>
        <v>-</v>
      </c>
      <c r="DA72" s="74" t="str">
        <f t="shared" ref="DA72:DA126" si="206">IF($B72="", "",IFERROR(_xlfn.RANK.EQ(CZ72,CZ$7:CZ$126,0),"-"))</f>
        <v>-</v>
      </c>
      <c r="DB72" s="253" t="str">
        <f t="shared" ref="DB72:DB126" si="207">IF($B72="", "",IF(ISNUMBER(DA72),DA72+ROW(DA72)/1000,"-"))</f>
        <v>-</v>
      </c>
      <c r="DC72" s="76" t="str">
        <f t="shared" ref="DC72:DC126" si="208">IF($B72="", "",IFERROR(RANK(DB72,DB$7:DB$126,1),"-"))</f>
        <v>-</v>
      </c>
      <c r="DD72" s="69">
        <f t="shared" si="169"/>
        <v>0</v>
      </c>
      <c r="DE72" s="69">
        <f t="shared" si="169"/>
        <v>0</v>
      </c>
      <c r="DF72" s="69">
        <f t="shared" si="169"/>
        <v>0</v>
      </c>
      <c r="DG72" s="69">
        <f t="shared" si="169"/>
        <v>0</v>
      </c>
      <c r="DH72" s="69">
        <f t="shared" si="169"/>
        <v>0</v>
      </c>
      <c r="DI72" s="69">
        <f t="shared" si="169"/>
        <v>0</v>
      </c>
      <c r="DJ72" s="69">
        <f t="shared" si="169"/>
        <v>0</v>
      </c>
      <c r="DK72" s="69">
        <f t="shared" si="169"/>
        <v>0</v>
      </c>
      <c r="DL72" s="69">
        <f t="shared" si="169"/>
        <v>0</v>
      </c>
      <c r="DM72" s="69">
        <f t="shared" si="169"/>
        <v>0</v>
      </c>
      <c r="DN72" s="69">
        <f t="shared" si="169"/>
        <v>0</v>
      </c>
      <c r="DO72" s="73" t="str">
        <f t="shared" si="181"/>
        <v>-</v>
      </c>
      <c r="DP72" s="74" t="str">
        <f t="shared" ref="DP72:DP126" si="209">IF($B72="", "",IFERROR(_xlfn.RANK.EQ(DO72,DO$7:DO$126,0),"-"))</f>
        <v>-</v>
      </c>
      <c r="DQ72" s="253" t="str">
        <f t="shared" ref="DQ72:DQ126" si="210">IF($B72="", "",IF(ISNUMBER(DP72),DP72+ROW(DP72)/1000,"-"))</f>
        <v>-</v>
      </c>
      <c r="DR72" s="76" t="str">
        <f t="shared" ref="DR72:DR126" si="211">IF($B72="", "",IFERROR(RANK(DQ72,DQ$7:DQ$126,1),"-"))</f>
        <v>-</v>
      </c>
      <c r="DS72" s="69">
        <f t="shared" si="170"/>
        <v>0</v>
      </c>
      <c r="DT72" s="69">
        <f t="shared" si="170"/>
        <v>0</v>
      </c>
      <c r="DU72" s="69">
        <f t="shared" si="170"/>
        <v>0</v>
      </c>
      <c r="DV72" s="69">
        <f t="shared" si="170"/>
        <v>0</v>
      </c>
      <c r="DW72" s="69">
        <f t="shared" si="170"/>
        <v>0</v>
      </c>
      <c r="DX72" s="69">
        <f t="shared" si="170"/>
        <v>0</v>
      </c>
      <c r="DY72" s="69">
        <f t="shared" si="170"/>
        <v>0</v>
      </c>
      <c r="DZ72" s="69">
        <f t="shared" si="170"/>
        <v>0</v>
      </c>
      <c r="EA72" s="69">
        <f t="shared" si="170"/>
        <v>0</v>
      </c>
      <c r="EB72" s="69">
        <f t="shared" si="170"/>
        <v>0</v>
      </c>
      <c r="EC72" s="69">
        <f t="shared" si="170"/>
        <v>0</v>
      </c>
      <c r="ED72" s="73" t="str">
        <f t="shared" si="182"/>
        <v>-</v>
      </c>
      <c r="EE72" s="74" t="str">
        <f t="shared" ref="EE72:EE126" si="212">IF($B72="", "",IFERROR(_xlfn.RANK.EQ(ED72,ED$7:ED$126,0),"-"))</f>
        <v>-</v>
      </c>
      <c r="EF72" s="253" t="str">
        <f t="shared" ref="EF72:EF126" si="213">IF($B72="", "",IF(ISNUMBER(EE72),EE72+ROW(EE72)/1000,"-"))</f>
        <v>-</v>
      </c>
      <c r="EG72" s="76" t="str">
        <f t="shared" ref="EG72:EG126" si="214">IF($B72="", "",IFERROR(RANK(EF72,EF$7:EF$126,1),"-"))</f>
        <v>-</v>
      </c>
      <c r="EH72" s="69">
        <f t="shared" si="171"/>
        <v>0</v>
      </c>
      <c r="EI72" s="69">
        <f t="shared" si="171"/>
        <v>0</v>
      </c>
      <c r="EJ72" s="69">
        <f t="shared" si="171"/>
        <v>0</v>
      </c>
      <c r="EK72" s="69">
        <f t="shared" si="171"/>
        <v>0</v>
      </c>
      <c r="EL72" s="69">
        <f t="shared" si="171"/>
        <v>0</v>
      </c>
      <c r="EM72" s="69">
        <f t="shared" si="171"/>
        <v>0</v>
      </c>
      <c r="EN72" s="69">
        <f t="shared" si="171"/>
        <v>0</v>
      </c>
      <c r="EO72" s="69">
        <f t="shared" si="171"/>
        <v>0</v>
      </c>
      <c r="EP72" s="69">
        <f t="shared" si="171"/>
        <v>0</v>
      </c>
      <c r="EQ72" s="69">
        <f t="shared" si="171"/>
        <v>0</v>
      </c>
      <c r="ER72" s="69">
        <f t="shared" si="171"/>
        <v>0</v>
      </c>
      <c r="ES72" s="73" t="str">
        <f t="shared" si="183"/>
        <v>-</v>
      </c>
      <c r="ET72" s="74" t="str">
        <f t="shared" ref="ET72:ET126" si="215">IF($B72="", "",IFERROR(_xlfn.RANK.EQ(ES72,ES$7:ES$126,0),"-"))</f>
        <v>-</v>
      </c>
      <c r="EU72" s="253" t="str">
        <f t="shared" ref="EU72:EU126" si="216">IF($B72="", "",IF(ISNUMBER(ET72),ET72+ROW(ET72)/1000,"-"))</f>
        <v>-</v>
      </c>
      <c r="EV72" s="76" t="str">
        <f t="shared" ref="EV72:EV126" si="217">IF($B72="", "",IFERROR(RANK(EU72,EU$7:EU$126,1),"-"))</f>
        <v>-</v>
      </c>
      <c r="EW72" s="69">
        <f t="shared" si="172"/>
        <v>0</v>
      </c>
      <c r="EX72" s="69">
        <f t="shared" si="172"/>
        <v>0</v>
      </c>
      <c r="EY72" s="69">
        <f t="shared" si="172"/>
        <v>0</v>
      </c>
      <c r="EZ72" s="69">
        <f t="shared" si="172"/>
        <v>0</v>
      </c>
      <c r="FA72" s="69">
        <f t="shared" si="172"/>
        <v>0</v>
      </c>
      <c r="FB72" s="69">
        <f t="shared" si="172"/>
        <v>0</v>
      </c>
      <c r="FC72" s="69">
        <f t="shared" si="172"/>
        <v>0</v>
      </c>
      <c r="FD72" s="69">
        <f t="shared" si="172"/>
        <v>0</v>
      </c>
      <c r="FE72" s="69">
        <f t="shared" si="172"/>
        <v>0</v>
      </c>
      <c r="FF72" s="69">
        <f t="shared" si="172"/>
        <v>0</v>
      </c>
      <c r="FG72" s="69">
        <f t="shared" si="172"/>
        <v>0</v>
      </c>
      <c r="FH72" s="73" t="str">
        <f t="shared" si="184"/>
        <v>-</v>
      </c>
      <c r="FI72" s="74" t="str">
        <f t="shared" ref="FI72:FI126" si="218">IF($B72="", "",IFERROR(_xlfn.RANK.EQ(FH72,FH$7:FH$126,0),"-"))</f>
        <v>-</v>
      </c>
      <c r="FJ72" s="253" t="str">
        <f t="shared" ref="FJ72:FJ126" si="219">IF($B72="", "",IF(ISNUMBER(FI72),FI72+ROW(FI72)/1000,"-"))</f>
        <v>-</v>
      </c>
      <c r="FK72" s="76" t="str">
        <f t="shared" ref="FK72:FK126" si="220">IF($B72="", "",IFERROR(RANK(FJ72,FJ$7:FJ$126,1),"-"))</f>
        <v>-</v>
      </c>
      <c r="FL72" s="69">
        <f t="shared" si="173"/>
        <v>0</v>
      </c>
      <c r="FM72" s="69">
        <f t="shared" si="173"/>
        <v>0</v>
      </c>
      <c r="FN72" s="69">
        <f t="shared" si="173"/>
        <v>0</v>
      </c>
      <c r="FO72" s="69">
        <f t="shared" si="173"/>
        <v>0</v>
      </c>
      <c r="FP72" s="69">
        <f t="shared" si="173"/>
        <v>0</v>
      </c>
      <c r="FQ72" s="69">
        <f t="shared" si="173"/>
        <v>0</v>
      </c>
      <c r="FR72" s="69">
        <f t="shared" si="173"/>
        <v>0</v>
      </c>
      <c r="FS72" s="69">
        <f t="shared" si="173"/>
        <v>0</v>
      </c>
      <c r="FT72" s="69">
        <f t="shared" si="173"/>
        <v>0</v>
      </c>
      <c r="FU72" s="69">
        <f t="shared" si="173"/>
        <v>0</v>
      </c>
      <c r="FV72" s="69">
        <f t="shared" si="173"/>
        <v>0</v>
      </c>
      <c r="FW72" s="73" t="str">
        <f t="shared" si="185"/>
        <v>-</v>
      </c>
      <c r="FX72" s="74" t="str">
        <f t="shared" ref="FX72:FX126" si="221">IF($B72="", "",IFERROR(_xlfn.RANK.EQ(FW72,FW$7:FW$126,0),"-"))</f>
        <v>-</v>
      </c>
      <c r="FY72" s="253" t="str">
        <f t="shared" ref="FY72:FY126" si="222">IF($B72="", "",IF(ISNUMBER(FX72),FX72+ROW(FX72)/1000,"-"))</f>
        <v>-</v>
      </c>
      <c r="FZ72" s="76" t="str">
        <f t="shared" ref="FZ72:FZ126" si="223">IF($B72="", "",IFERROR(RANK(FY72,FY$7:FY$126,1),"-"))</f>
        <v>-</v>
      </c>
      <c r="GA72" s="82">
        <f t="shared" si="187"/>
        <v>0</v>
      </c>
      <c r="GB72" s="82">
        <f t="shared" si="187"/>
        <v>0</v>
      </c>
      <c r="GC72" s="82">
        <f t="shared" si="187"/>
        <v>1</v>
      </c>
      <c r="GD72" s="82">
        <f t="shared" si="187"/>
        <v>0</v>
      </c>
      <c r="GE72" s="82">
        <f t="shared" si="187"/>
        <v>1</v>
      </c>
      <c r="GF72" s="82">
        <f t="shared" si="187"/>
        <v>1</v>
      </c>
      <c r="GG72" s="82">
        <f t="shared" si="187"/>
        <v>0</v>
      </c>
      <c r="GH72" s="82">
        <f t="shared" si="187"/>
        <v>1</v>
      </c>
      <c r="GI72" s="82">
        <f t="shared" si="187"/>
        <v>2</v>
      </c>
      <c r="GJ72" s="82">
        <f t="shared" si="187"/>
        <v>0</v>
      </c>
      <c r="GK72" s="82">
        <f t="shared" si="187"/>
        <v>2</v>
      </c>
      <c r="GL72" s="83">
        <f t="shared" si="186"/>
        <v>-12.5</v>
      </c>
      <c r="GM72" s="74">
        <f t="shared" ref="GM72:GM126" si="224">IF($B72="", "",IFERROR(_xlfn.RANK.EQ(GL72,GL$7:GL$126,0),"-"))</f>
        <v>66</v>
      </c>
      <c r="GN72" s="253">
        <f t="shared" ref="GN72:GN126" si="225">IF($B72="", "",IF(ISNUMBER(GM72),GM72+ROW(GM72)/1000,"-"))</f>
        <v>66.072000000000003</v>
      </c>
      <c r="GO72" s="76">
        <f t="shared" ref="GO72:GO126" si="226">IF($B72="", "",IFERROR(RANK(GN72,GN$7:GN$126,1),"-"))</f>
        <v>67</v>
      </c>
      <c r="GP72" s="77">
        <f t="shared" ref="GP72:GP126" ca="1" si="227">IF($B72="","",SUM(OFFSET($C72:$M72,0,MATCH(GP$3,$C$2:$FZ$2,0)-1)))</f>
        <v>8</v>
      </c>
      <c r="GQ72" s="77">
        <f t="shared" ca="1" si="161"/>
        <v>0</v>
      </c>
      <c r="GR72" s="77">
        <f t="shared" ca="1" si="161"/>
        <v>0</v>
      </c>
      <c r="GS72" s="77">
        <f t="shared" ca="1" si="161"/>
        <v>0</v>
      </c>
      <c r="GT72" s="77">
        <f t="shared" ca="1" si="161"/>
        <v>0</v>
      </c>
      <c r="GU72" s="77">
        <f t="shared" ca="1" si="161"/>
        <v>0</v>
      </c>
      <c r="GV72" s="77">
        <f t="shared" ca="1" si="161"/>
        <v>0</v>
      </c>
      <c r="GW72" s="77">
        <f t="shared" ca="1" si="161"/>
        <v>0</v>
      </c>
      <c r="GX72" s="77">
        <f t="shared" ca="1" si="161"/>
        <v>0</v>
      </c>
      <c r="GY72" s="77">
        <f t="shared" ca="1" si="161"/>
        <v>0</v>
      </c>
      <c r="GZ72" s="77">
        <f t="shared" ca="1" si="161"/>
        <v>0</v>
      </c>
      <c r="HA72" s="77">
        <f t="shared" ca="1" si="161"/>
        <v>0</v>
      </c>
      <c r="HB72" s="78">
        <f t="shared" ref="HB72:HB126" si="228">IF($B72="","",SUM(GA72:GK72))</f>
        <v>8</v>
      </c>
    </row>
    <row r="73" spans="1:210">
      <c r="A73" s="70" t="s">
        <v>50</v>
      </c>
      <c r="B73" s="39" t="str">
        <f>IF(【M】エリア!$E68&lt;&gt;"",【M】エリア!$E68,"")</f>
        <v>明通寺 エリア</v>
      </c>
      <c r="C73" s="69">
        <f t="shared" si="162"/>
        <v>0</v>
      </c>
      <c r="D73" s="69">
        <f t="shared" si="162"/>
        <v>0</v>
      </c>
      <c r="E73" s="69">
        <f t="shared" si="162"/>
        <v>0</v>
      </c>
      <c r="F73" s="69">
        <f t="shared" si="162"/>
        <v>0</v>
      </c>
      <c r="G73" s="69">
        <f t="shared" si="162"/>
        <v>0</v>
      </c>
      <c r="H73" s="69">
        <f t="shared" si="162"/>
        <v>1</v>
      </c>
      <c r="I73" s="69">
        <f t="shared" si="162"/>
        <v>1</v>
      </c>
      <c r="J73" s="69">
        <f t="shared" si="162"/>
        <v>0</v>
      </c>
      <c r="K73" s="69">
        <f t="shared" si="162"/>
        <v>0</v>
      </c>
      <c r="L73" s="69">
        <f t="shared" si="162"/>
        <v>1</v>
      </c>
      <c r="M73" s="69">
        <f t="shared" si="162"/>
        <v>1</v>
      </c>
      <c r="N73" s="73">
        <f t="shared" si="174"/>
        <v>0</v>
      </c>
      <c r="O73" s="74">
        <f t="shared" si="188"/>
        <v>50</v>
      </c>
      <c r="P73" s="253">
        <f t="shared" si="189"/>
        <v>50.073</v>
      </c>
      <c r="Q73" s="76">
        <f t="shared" si="190"/>
        <v>57</v>
      </c>
      <c r="R73" s="69">
        <f t="shared" si="163"/>
        <v>0</v>
      </c>
      <c r="S73" s="69">
        <f t="shared" si="163"/>
        <v>0</v>
      </c>
      <c r="T73" s="69">
        <f t="shared" si="163"/>
        <v>0</v>
      </c>
      <c r="U73" s="69">
        <f t="shared" si="163"/>
        <v>0</v>
      </c>
      <c r="V73" s="69">
        <f t="shared" si="163"/>
        <v>0</v>
      </c>
      <c r="W73" s="69">
        <f t="shared" si="163"/>
        <v>0</v>
      </c>
      <c r="X73" s="69">
        <f t="shared" si="163"/>
        <v>0</v>
      </c>
      <c r="Y73" s="69">
        <f t="shared" si="163"/>
        <v>0</v>
      </c>
      <c r="Z73" s="69">
        <f t="shared" si="163"/>
        <v>0</v>
      </c>
      <c r="AA73" s="69">
        <f t="shared" si="163"/>
        <v>0</v>
      </c>
      <c r="AB73" s="69">
        <f t="shared" si="163"/>
        <v>0</v>
      </c>
      <c r="AC73" s="73" t="str">
        <f t="shared" si="175"/>
        <v>-</v>
      </c>
      <c r="AD73" s="74" t="str">
        <f t="shared" si="191"/>
        <v>-</v>
      </c>
      <c r="AE73" s="253" t="str">
        <f t="shared" si="192"/>
        <v>-</v>
      </c>
      <c r="AF73" s="76" t="str">
        <f t="shared" si="193"/>
        <v>-</v>
      </c>
      <c r="AG73" s="69">
        <f t="shared" si="164"/>
        <v>0</v>
      </c>
      <c r="AH73" s="69">
        <f t="shared" si="164"/>
        <v>0</v>
      </c>
      <c r="AI73" s="69">
        <f t="shared" si="164"/>
        <v>0</v>
      </c>
      <c r="AJ73" s="69">
        <f t="shared" si="164"/>
        <v>0</v>
      </c>
      <c r="AK73" s="69">
        <f t="shared" si="164"/>
        <v>0</v>
      </c>
      <c r="AL73" s="69">
        <f t="shared" si="164"/>
        <v>0</v>
      </c>
      <c r="AM73" s="69">
        <f t="shared" si="164"/>
        <v>0</v>
      </c>
      <c r="AN73" s="69">
        <f t="shared" si="164"/>
        <v>0</v>
      </c>
      <c r="AO73" s="69">
        <f t="shared" si="164"/>
        <v>0</v>
      </c>
      <c r="AP73" s="69">
        <f t="shared" si="164"/>
        <v>0</v>
      </c>
      <c r="AQ73" s="69">
        <f t="shared" si="164"/>
        <v>0</v>
      </c>
      <c r="AR73" s="73" t="str">
        <f t="shared" si="176"/>
        <v>-</v>
      </c>
      <c r="AS73" s="74" t="str">
        <f t="shared" si="194"/>
        <v>-</v>
      </c>
      <c r="AT73" s="253" t="str">
        <f t="shared" si="195"/>
        <v>-</v>
      </c>
      <c r="AU73" s="76" t="str">
        <f t="shared" si="196"/>
        <v>-</v>
      </c>
      <c r="AV73" s="69">
        <f t="shared" si="165"/>
        <v>0</v>
      </c>
      <c r="AW73" s="69">
        <f t="shared" si="165"/>
        <v>0</v>
      </c>
      <c r="AX73" s="69">
        <f t="shared" si="165"/>
        <v>0</v>
      </c>
      <c r="AY73" s="69">
        <f t="shared" si="165"/>
        <v>0</v>
      </c>
      <c r="AZ73" s="69">
        <f t="shared" si="165"/>
        <v>0</v>
      </c>
      <c r="BA73" s="69">
        <f t="shared" si="165"/>
        <v>0</v>
      </c>
      <c r="BB73" s="69">
        <f t="shared" si="165"/>
        <v>0</v>
      </c>
      <c r="BC73" s="69">
        <f t="shared" si="165"/>
        <v>0</v>
      </c>
      <c r="BD73" s="69">
        <f t="shared" si="165"/>
        <v>0</v>
      </c>
      <c r="BE73" s="69">
        <f t="shared" si="165"/>
        <v>0</v>
      </c>
      <c r="BF73" s="69">
        <f t="shared" si="165"/>
        <v>0</v>
      </c>
      <c r="BG73" s="73" t="str">
        <f t="shared" si="177"/>
        <v>-</v>
      </c>
      <c r="BH73" s="74" t="str">
        <f t="shared" si="197"/>
        <v>-</v>
      </c>
      <c r="BI73" s="253" t="str">
        <f t="shared" si="198"/>
        <v>-</v>
      </c>
      <c r="BJ73" s="76" t="str">
        <f t="shared" si="199"/>
        <v>-</v>
      </c>
      <c r="BK73" s="69">
        <f t="shared" si="166"/>
        <v>0</v>
      </c>
      <c r="BL73" s="69">
        <f t="shared" si="166"/>
        <v>0</v>
      </c>
      <c r="BM73" s="69">
        <f t="shared" si="166"/>
        <v>0</v>
      </c>
      <c r="BN73" s="69">
        <f t="shared" si="166"/>
        <v>0</v>
      </c>
      <c r="BO73" s="69">
        <f t="shared" si="166"/>
        <v>0</v>
      </c>
      <c r="BP73" s="69">
        <f t="shared" si="166"/>
        <v>0</v>
      </c>
      <c r="BQ73" s="69">
        <f t="shared" si="166"/>
        <v>0</v>
      </c>
      <c r="BR73" s="69">
        <f t="shared" si="166"/>
        <v>0</v>
      </c>
      <c r="BS73" s="69">
        <f t="shared" si="166"/>
        <v>0</v>
      </c>
      <c r="BT73" s="69">
        <f t="shared" si="166"/>
        <v>0</v>
      </c>
      <c r="BU73" s="69">
        <f t="shared" si="166"/>
        <v>0</v>
      </c>
      <c r="BV73" s="73" t="str">
        <f t="shared" si="178"/>
        <v>-</v>
      </c>
      <c r="BW73" s="74" t="str">
        <f t="shared" si="200"/>
        <v>-</v>
      </c>
      <c r="BX73" s="253" t="str">
        <f t="shared" si="201"/>
        <v>-</v>
      </c>
      <c r="BY73" s="76" t="str">
        <f t="shared" si="202"/>
        <v>-</v>
      </c>
      <c r="BZ73" s="69">
        <f t="shared" si="167"/>
        <v>0</v>
      </c>
      <c r="CA73" s="69">
        <f t="shared" si="167"/>
        <v>0</v>
      </c>
      <c r="CB73" s="69">
        <f t="shared" si="167"/>
        <v>0</v>
      </c>
      <c r="CC73" s="69">
        <f t="shared" si="167"/>
        <v>0</v>
      </c>
      <c r="CD73" s="69">
        <f t="shared" si="167"/>
        <v>0</v>
      </c>
      <c r="CE73" s="69">
        <f t="shared" si="167"/>
        <v>0</v>
      </c>
      <c r="CF73" s="69">
        <f t="shared" si="167"/>
        <v>0</v>
      </c>
      <c r="CG73" s="69">
        <f t="shared" si="167"/>
        <v>0</v>
      </c>
      <c r="CH73" s="69">
        <f t="shared" si="167"/>
        <v>0</v>
      </c>
      <c r="CI73" s="69">
        <f t="shared" si="167"/>
        <v>0</v>
      </c>
      <c r="CJ73" s="69">
        <f t="shared" si="167"/>
        <v>0</v>
      </c>
      <c r="CK73" s="73" t="str">
        <f t="shared" si="179"/>
        <v>-</v>
      </c>
      <c r="CL73" s="74" t="str">
        <f t="shared" si="203"/>
        <v>-</v>
      </c>
      <c r="CM73" s="253" t="str">
        <f t="shared" si="204"/>
        <v>-</v>
      </c>
      <c r="CN73" s="76" t="str">
        <f t="shared" si="205"/>
        <v>-</v>
      </c>
      <c r="CO73" s="69">
        <f t="shared" si="168"/>
        <v>0</v>
      </c>
      <c r="CP73" s="69">
        <f t="shared" si="168"/>
        <v>0</v>
      </c>
      <c r="CQ73" s="69">
        <f t="shared" si="168"/>
        <v>0</v>
      </c>
      <c r="CR73" s="69">
        <f t="shared" si="168"/>
        <v>0</v>
      </c>
      <c r="CS73" s="69">
        <f t="shared" si="168"/>
        <v>0</v>
      </c>
      <c r="CT73" s="69">
        <f t="shared" si="168"/>
        <v>0</v>
      </c>
      <c r="CU73" s="69">
        <f t="shared" si="168"/>
        <v>0</v>
      </c>
      <c r="CV73" s="69">
        <f t="shared" si="168"/>
        <v>0</v>
      </c>
      <c r="CW73" s="69">
        <f t="shared" si="168"/>
        <v>0</v>
      </c>
      <c r="CX73" s="69">
        <f t="shared" si="168"/>
        <v>0</v>
      </c>
      <c r="CY73" s="69">
        <f t="shared" si="168"/>
        <v>0</v>
      </c>
      <c r="CZ73" s="73" t="str">
        <f t="shared" si="180"/>
        <v>-</v>
      </c>
      <c r="DA73" s="74" t="str">
        <f t="shared" si="206"/>
        <v>-</v>
      </c>
      <c r="DB73" s="253" t="str">
        <f t="shared" si="207"/>
        <v>-</v>
      </c>
      <c r="DC73" s="76" t="str">
        <f t="shared" si="208"/>
        <v>-</v>
      </c>
      <c r="DD73" s="69">
        <f t="shared" si="169"/>
        <v>0</v>
      </c>
      <c r="DE73" s="69">
        <f t="shared" si="169"/>
        <v>0</v>
      </c>
      <c r="DF73" s="69">
        <f t="shared" si="169"/>
        <v>0</v>
      </c>
      <c r="DG73" s="69">
        <f t="shared" si="169"/>
        <v>0</v>
      </c>
      <c r="DH73" s="69">
        <f t="shared" si="169"/>
        <v>0</v>
      </c>
      <c r="DI73" s="69">
        <f t="shared" si="169"/>
        <v>0</v>
      </c>
      <c r="DJ73" s="69">
        <f t="shared" si="169"/>
        <v>0</v>
      </c>
      <c r="DK73" s="69">
        <f t="shared" si="169"/>
        <v>0</v>
      </c>
      <c r="DL73" s="69">
        <f t="shared" si="169"/>
        <v>0</v>
      </c>
      <c r="DM73" s="69">
        <f t="shared" si="169"/>
        <v>0</v>
      </c>
      <c r="DN73" s="69">
        <f t="shared" si="169"/>
        <v>0</v>
      </c>
      <c r="DO73" s="73" t="str">
        <f t="shared" si="181"/>
        <v>-</v>
      </c>
      <c r="DP73" s="74" t="str">
        <f t="shared" si="209"/>
        <v>-</v>
      </c>
      <c r="DQ73" s="253" t="str">
        <f t="shared" si="210"/>
        <v>-</v>
      </c>
      <c r="DR73" s="76" t="str">
        <f t="shared" si="211"/>
        <v>-</v>
      </c>
      <c r="DS73" s="69">
        <f t="shared" si="170"/>
        <v>0</v>
      </c>
      <c r="DT73" s="69">
        <f t="shared" si="170"/>
        <v>0</v>
      </c>
      <c r="DU73" s="69">
        <f t="shared" si="170"/>
        <v>0</v>
      </c>
      <c r="DV73" s="69">
        <f t="shared" si="170"/>
        <v>0</v>
      </c>
      <c r="DW73" s="69">
        <f t="shared" si="170"/>
        <v>0</v>
      </c>
      <c r="DX73" s="69">
        <f t="shared" si="170"/>
        <v>0</v>
      </c>
      <c r="DY73" s="69">
        <f t="shared" si="170"/>
        <v>0</v>
      </c>
      <c r="DZ73" s="69">
        <f t="shared" si="170"/>
        <v>0</v>
      </c>
      <c r="EA73" s="69">
        <f t="shared" si="170"/>
        <v>0</v>
      </c>
      <c r="EB73" s="69">
        <f t="shared" si="170"/>
        <v>0</v>
      </c>
      <c r="EC73" s="69">
        <f t="shared" si="170"/>
        <v>0</v>
      </c>
      <c r="ED73" s="73" t="str">
        <f t="shared" si="182"/>
        <v>-</v>
      </c>
      <c r="EE73" s="74" t="str">
        <f t="shared" si="212"/>
        <v>-</v>
      </c>
      <c r="EF73" s="253" t="str">
        <f t="shared" si="213"/>
        <v>-</v>
      </c>
      <c r="EG73" s="76" t="str">
        <f t="shared" si="214"/>
        <v>-</v>
      </c>
      <c r="EH73" s="69">
        <f t="shared" si="171"/>
        <v>0</v>
      </c>
      <c r="EI73" s="69">
        <f t="shared" si="171"/>
        <v>0</v>
      </c>
      <c r="EJ73" s="69">
        <f t="shared" si="171"/>
        <v>0</v>
      </c>
      <c r="EK73" s="69">
        <f t="shared" si="171"/>
        <v>0</v>
      </c>
      <c r="EL73" s="69">
        <f t="shared" si="171"/>
        <v>0</v>
      </c>
      <c r="EM73" s="69">
        <f t="shared" si="171"/>
        <v>0</v>
      </c>
      <c r="EN73" s="69">
        <f t="shared" si="171"/>
        <v>0</v>
      </c>
      <c r="EO73" s="69">
        <f t="shared" si="171"/>
        <v>0</v>
      </c>
      <c r="EP73" s="69">
        <f t="shared" si="171"/>
        <v>0</v>
      </c>
      <c r="EQ73" s="69">
        <f t="shared" si="171"/>
        <v>0</v>
      </c>
      <c r="ER73" s="69">
        <f t="shared" si="171"/>
        <v>0</v>
      </c>
      <c r="ES73" s="73" t="str">
        <f t="shared" si="183"/>
        <v>-</v>
      </c>
      <c r="ET73" s="74" t="str">
        <f t="shared" si="215"/>
        <v>-</v>
      </c>
      <c r="EU73" s="253" t="str">
        <f t="shared" si="216"/>
        <v>-</v>
      </c>
      <c r="EV73" s="76" t="str">
        <f t="shared" si="217"/>
        <v>-</v>
      </c>
      <c r="EW73" s="69">
        <f t="shared" si="172"/>
        <v>0</v>
      </c>
      <c r="EX73" s="69">
        <f t="shared" si="172"/>
        <v>0</v>
      </c>
      <c r="EY73" s="69">
        <f t="shared" si="172"/>
        <v>0</v>
      </c>
      <c r="EZ73" s="69">
        <f t="shared" si="172"/>
        <v>0</v>
      </c>
      <c r="FA73" s="69">
        <f t="shared" si="172"/>
        <v>0</v>
      </c>
      <c r="FB73" s="69">
        <f t="shared" si="172"/>
        <v>0</v>
      </c>
      <c r="FC73" s="69">
        <f t="shared" si="172"/>
        <v>0</v>
      </c>
      <c r="FD73" s="69">
        <f t="shared" si="172"/>
        <v>0</v>
      </c>
      <c r="FE73" s="69">
        <f t="shared" si="172"/>
        <v>0</v>
      </c>
      <c r="FF73" s="69">
        <f t="shared" si="172"/>
        <v>0</v>
      </c>
      <c r="FG73" s="69">
        <f t="shared" si="172"/>
        <v>0</v>
      </c>
      <c r="FH73" s="73" t="str">
        <f t="shared" si="184"/>
        <v>-</v>
      </c>
      <c r="FI73" s="74" t="str">
        <f t="shared" si="218"/>
        <v>-</v>
      </c>
      <c r="FJ73" s="253" t="str">
        <f t="shared" si="219"/>
        <v>-</v>
      </c>
      <c r="FK73" s="76" t="str">
        <f t="shared" si="220"/>
        <v>-</v>
      </c>
      <c r="FL73" s="69">
        <f t="shared" si="173"/>
        <v>0</v>
      </c>
      <c r="FM73" s="69">
        <f t="shared" si="173"/>
        <v>0</v>
      </c>
      <c r="FN73" s="69">
        <f t="shared" si="173"/>
        <v>0</v>
      </c>
      <c r="FO73" s="69">
        <f t="shared" si="173"/>
        <v>0</v>
      </c>
      <c r="FP73" s="69">
        <f t="shared" si="173"/>
        <v>0</v>
      </c>
      <c r="FQ73" s="69">
        <f t="shared" si="173"/>
        <v>0</v>
      </c>
      <c r="FR73" s="69">
        <f t="shared" si="173"/>
        <v>0</v>
      </c>
      <c r="FS73" s="69">
        <f t="shared" si="173"/>
        <v>0</v>
      </c>
      <c r="FT73" s="69">
        <f t="shared" si="173"/>
        <v>0</v>
      </c>
      <c r="FU73" s="69">
        <f t="shared" si="173"/>
        <v>0</v>
      </c>
      <c r="FV73" s="69">
        <f t="shared" si="173"/>
        <v>0</v>
      </c>
      <c r="FW73" s="73" t="str">
        <f t="shared" si="185"/>
        <v>-</v>
      </c>
      <c r="FX73" s="74" t="str">
        <f t="shared" si="221"/>
        <v>-</v>
      </c>
      <c r="FY73" s="253" t="str">
        <f t="shared" si="222"/>
        <v>-</v>
      </c>
      <c r="FZ73" s="76" t="str">
        <f t="shared" si="223"/>
        <v>-</v>
      </c>
      <c r="GA73" s="82">
        <f t="shared" si="187"/>
        <v>0</v>
      </c>
      <c r="GB73" s="82">
        <f t="shared" si="187"/>
        <v>0</v>
      </c>
      <c r="GC73" s="82">
        <f t="shared" si="187"/>
        <v>0</v>
      </c>
      <c r="GD73" s="82">
        <f t="shared" si="187"/>
        <v>0</v>
      </c>
      <c r="GE73" s="82">
        <f t="shared" si="187"/>
        <v>0</v>
      </c>
      <c r="GF73" s="82">
        <f t="shared" si="187"/>
        <v>1</v>
      </c>
      <c r="GG73" s="82">
        <f t="shared" si="187"/>
        <v>1</v>
      </c>
      <c r="GH73" s="82">
        <f t="shared" si="187"/>
        <v>0</v>
      </c>
      <c r="GI73" s="82">
        <f t="shared" si="187"/>
        <v>0</v>
      </c>
      <c r="GJ73" s="82">
        <f t="shared" si="187"/>
        <v>1</v>
      </c>
      <c r="GK73" s="82">
        <f t="shared" si="187"/>
        <v>1</v>
      </c>
      <c r="GL73" s="83">
        <f t="shared" si="186"/>
        <v>0</v>
      </c>
      <c r="GM73" s="74">
        <f t="shared" si="224"/>
        <v>50</v>
      </c>
      <c r="GN73" s="253">
        <f t="shared" si="225"/>
        <v>50.073</v>
      </c>
      <c r="GO73" s="76">
        <f t="shared" si="226"/>
        <v>57</v>
      </c>
      <c r="GP73" s="77">
        <f t="shared" ca="1" si="227"/>
        <v>4</v>
      </c>
      <c r="GQ73" s="77">
        <f t="shared" ca="1" si="161"/>
        <v>0</v>
      </c>
      <c r="GR73" s="77">
        <f t="shared" ca="1" si="161"/>
        <v>0</v>
      </c>
      <c r="GS73" s="77">
        <f t="shared" ca="1" si="161"/>
        <v>0</v>
      </c>
      <c r="GT73" s="77">
        <f t="shared" ca="1" si="161"/>
        <v>0</v>
      </c>
      <c r="GU73" s="77">
        <f t="shared" ca="1" si="161"/>
        <v>0</v>
      </c>
      <c r="GV73" s="77">
        <f t="shared" ca="1" si="161"/>
        <v>0</v>
      </c>
      <c r="GW73" s="77">
        <f t="shared" ca="1" si="161"/>
        <v>0</v>
      </c>
      <c r="GX73" s="77">
        <f t="shared" ca="1" si="161"/>
        <v>0</v>
      </c>
      <c r="GY73" s="77">
        <f t="shared" ca="1" si="161"/>
        <v>0</v>
      </c>
      <c r="GZ73" s="77">
        <f t="shared" ca="1" si="161"/>
        <v>0</v>
      </c>
      <c r="HA73" s="77">
        <f t="shared" ca="1" si="161"/>
        <v>0</v>
      </c>
      <c r="HB73" s="78">
        <f t="shared" si="228"/>
        <v>4</v>
      </c>
    </row>
    <row r="74" spans="1:210">
      <c r="A74" s="70" t="s">
        <v>50</v>
      </c>
      <c r="B74" s="39" t="str">
        <f>IF(【M】エリア!$E69&lt;&gt;"",【M】エリア!$E69,"")</f>
        <v>箸のふるさと館WAKASA エリア</v>
      </c>
      <c r="C74" s="69">
        <f t="shared" si="162"/>
        <v>0</v>
      </c>
      <c r="D74" s="69">
        <f t="shared" si="162"/>
        <v>0</v>
      </c>
      <c r="E74" s="69">
        <f t="shared" si="162"/>
        <v>0</v>
      </c>
      <c r="F74" s="69">
        <f t="shared" si="162"/>
        <v>0</v>
      </c>
      <c r="G74" s="69">
        <f t="shared" si="162"/>
        <v>0</v>
      </c>
      <c r="H74" s="69">
        <f t="shared" si="162"/>
        <v>0</v>
      </c>
      <c r="I74" s="69">
        <f t="shared" si="162"/>
        <v>1</v>
      </c>
      <c r="J74" s="69">
        <f t="shared" si="162"/>
        <v>0</v>
      </c>
      <c r="K74" s="69">
        <f t="shared" si="162"/>
        <v>0</v>
      </c>
      <c r="L74" s="69">
        <f t="shared" si="162"/>
        <v>0</v>
      </c>
      <c r="M74" s="69">
        <f t="shared" si="162"/>
        <v>0</v>
      </c>
      <c r="N74" s="73">
        <f t="shared" si="174"/>
        <v>-100</v>
      </c>
      <c r="O74" s="74">
        <f t="shared" si="188"/>
        <v>79</v>
      </c>
      <c r="P74" s="253">
        <f t="shared" si="189"/>
        <v>79.073999999999998</v>
      </c>
      <c r="Q74" s="76">
        <f t="shared" si="190"/>
        <v>82</v>
      </c>
      <c r="R74" s="69">
        <f t="shared" si="163"/>
        <v>0</v>
      </c>
      <c r="S74" s="69">
        <f t="shared" si="163"/>
        <v>0</v>
      </c>
      <c r="T74" s="69">
        <f t="shared" si="163"/>
        <v>0</v>
      </c>
      <c r="U74" s="69">
        <f t="shared" si="163"/>
        <v>0</v>
      </c>
      <c r="V74" s="69">
        <f t="shared" si="163"/>
        <v>0</v>
      </c>
      <c r="W74" s="69">
        <f t="shared" si="163"/>
        <v>0</v>
      </c>
      <c r="X74" s="69">
        <f t="shared" si="163"/>
        <v>0</v>
      </c>
      <c r="Y74" s="69">
        <f t="shared" si="163"/>
        <v>0</v>
      </c>
      <c r="Z74" s="69">
        <f t="shared" si="163"/>
        <v>0</v>
      </c>
      <c r="AA74" s="69">
        <f t="shared" si="163"/>
        <v>0</v>
      </c>
      <c r="AB74" s="69">
        <f t="shared" si="163"/>
        <v>0</v>
      </c>
      <c r="AC74" s="73" t="str">
        <f t="shared" si="175"/>
        <v>-</v>
      </c>
      <c r="AD74" s="74" t="str">
        <f t="shared" si="191"/>
        <v>-</v>
      </c>
      <c r="AE74" s="253" t="str">
        <f t="shared" si="192"/>
        <v>-</v>
      </c>
      <c r="AF74" s="76" t="str">
        <f t="shared" si="193"/>
        <v>-</v>
      </c>
      <c r="AG74" s="69">
        <f t="shared" si="164"/>
        <v>0</v>
      </c>
      <c r="AH74" s="69">
        <f t="shared" si="164"/>
        <v>0</v>
      </c>
      <c r="AI74" s="69">
        <f t="shared" si="164"/>
        <v>0</v>
      </c>
      <c r="AJ74" s="69">
        <f t="shared" si="164"/>
        <v>0</v>
      </c>
      <c r="AK74" s="69">
        <f t="shared" si="164"/>
        <v>0</v>
      </c>
      <c r="AL74" s="69">
        <f t="shared" si="164"/>
        <v>0</v>
      </c>
      <c r="AM74" s="69">
        <f t="shared" si="164"/>
        <v>0</v>
      </c>
      <c r="AN74" s="69">
        <f t="shared" si="164"/>
        <v>0</v>
      </c>
      <c r="AO74" s="69">
        <f t="shared" si="164"/>
        <v>0</v>
      </c>
      <c r="AP74" s="69">
        <f t="shared" si="164"/>
        <v>0</v>
      </c>
      <c r="AQ74" s="69">
        <f t="shared" si="164"/>
        <v>0</v>
      </c>
      <c r="AR74" s="73" t="str">
        <f t="shared" si="176"/>
        <v>-</v>
      </c>
      <c r="AS74" s="74" t="str">
        <f t="shared" si="194"/>
        <v>-</v>
      </c>
      <c r="AT74" s="253" t="str">
        <f t="shared" si="195"/>
        <v>-</v>
      </c>
      <c r="AU74" s="76" t="str">
        <f t="shared" si="196"/>
        <v>-</v>
      </c>
      <c r="AV74" s="69">
        <f t="shared" si="165"/>
        <v>0</v>
      </c>
      <c r="AW74" s="69">
        <f t="shared" si="165"/>
        <v>0</v>
      </c>
      <c r="AX74" s="69">
        <f t="shared" si="165"/>
        <v>0</v>
      </c>
      <c r="AY74" s="69">
        <f t="shared" si="165"/>
        <v>0</v>
      </c>
      <c r="AZ74" s="69">
        <f t="shared" si="165"/>
        <v>0</v>
      </c>
      <c r="BA74" s="69">
        <f t="shared" si="165"/>
        <v>0</v>
      </c>
      <c r="BB74" s="69">
        <f t="shared" si="165"/>
        <v>0</v>
      </c>
      <c r="BC74" s="69">
        <f t="shared" si="165"/>
        <v>0</v>
      </c>
      <c r="BD74" s="69">
        <f t="shared" si="165"/>
        <v>0</v>
      </c>
      <c r="BE74" s="69">
        <f t="shared" si="165"/>
        <v>0</v>
      </c>
      <c r="BF74" s="69">
        <f t="shared" si="165"/>
        <v>0</v>
      </c>
      <c r="BG74" s="73" t="str">
        <f t="shared" si="177"/>
        <v>-</v>
      </c>
      <c r="BH74" s="74" t="str">
        <f t="shared" si="197"/>
        <v>-</v>
      </c>
      <c r="BI74" s="253" t="str">
        <f t="shared" si="198"/>
        <v>-</v>
      </c>
      <c r="BJ74" s="76" t="str">
        <f t="shared" si="199"/>
        <v>-</v>
      </c>
      <c r="BK74" s="69">
        <f t="shared" si="166"/>
        <v>0</v>
      </c>
      <c r="BL74" s="69">
        <f t="shared" si="166"/>
        <v>0</v>
      </c>
      <c r="BM74" s="69">
        <f t="shared" si="166"/>
        <v>0</v>
      </c>
      <c r="BN74" s="69">
        <f t="shared" si="166"/>
        <v>0</v>
      </c>
      <c r="BO74" s="69">
        <f t="shared" si="166"/>
        <v>0</v>
      </c>
      <c r="BP74" s="69">
        <f t="shared" si="166"/>
        <v>0</v>
      </c>
      <c r="BQ74" s="69">
        <f t="shared" si="166"/>
        <v>0</v>
      </c>
      <c r="BR74" s="69">
        <f t="shared" si="166"/>
        <v>0</v>
      </c>
      <c r="BS74" s="69">
        <f t="shared" si="166"/>
        <v>0</v>
      </c>
      <c r="BT74" s="69">
        <f t="shared" si="166"/>
        <v>0</v>
      </c>
      <c r="BU74" s="69">
        <f t="shared" si="166"/>
        <v>0</v>
      </c>
      <c r="BV74" s="73" t="str">
        <f t="shared" si="178"/>
        <v>-</v>
      </c>
      <c r="BW74" s="74" t="str">
        <f t="shared" si="200"/>
        <v>-</v>
      </c>
      <c r="BX74" s="253" t="str">
        <f t="shared" si="201"/>
        <v>-</v>
      </c>
      <c r="BY74" s="76" t="str">
        <f t="shared" si="202"/>
        <v>-</v>
      </c>
      <c r="BZ74" s="69">
        <f t="shared" si="167"/>
        <v>0</v>
      </c>
      <c r="CA74" s="69">
        <f t="shared" si="167"/>
        <v>0</v>
      </c>
      <c r="CB74" s="69">
        <f t="shared" si="167"/>
        <v>0</v>
      </c>
      <c r="CC74" s="69">
        <f t="shared" si="167"/>
        <v>0</v>
      </c>
      <c r="CD74" s="69">
        <f t="shared" si="167"/>
        <v>0</v>
      </c>
      <c r="CE74" s="69">
        <f t="shared" si="167"/>
        <v>0</v>
      </c>
      <c r="CF74" s="69">
        <f t="shared" si="167"/>
        <v>0</v>
      </c>
      <c r="CG74" s="69">
        <f t="shared" si="167"/>
        <v>0</v>
      </c>
      <c r="CH74" s="69">
        <f t="shared" si="167"/>
        <v>0</v>
      </c>
      <c r="CI74" s="69">
        <f t="shared" si="167"/>
        <v>0</v>
      </c>
      <c r="CJ74" s="69">
        <f t="shared" si="167"/>
        <v>0</v>
      </c>
      <c r="CK74" s="73" t="str">
        <f t="shared" si="179"/>
        <v>-</v>
      </c>
      <c r="CL74" s="74" t="str">
        <f t="shared" si="203"/>
        <v>-</v>
      </c>
      <c r="CM74" s="253" t="str">
        <f t="shared" si="204"/>
        <v>-</v>
      </c>
      <c r="CN74" s="76" t="str">
        <f t="shared" si="205"/>
        <v>-</v>
      </c>
      <c r="CO74" s="69">
        <f t="shared" si="168"/>
        <v>0</v>
      </c>
      <c r="CP74" s="69">
        <f t="shared" si="168"/>
        <v>0</v>
      </c>
      <c r="CQ74" s="69">
        <f t="shared" si="168"/>
        <v>0</v>
      </c>
      <c r="CR74" s="69">
        <f t="shared" si="168"/>
        <v>0</v>
      </c>
      <c r="CS74" s="69">
        <f t="shared" si="168"/>
        <v>0</v>
      </c>
      <c r="CT74" s="69">
        <f t="shared" si="168"/>
        <v>0</v>
      </c>
      <c r="CU74" s="69">
        <f t="shared" si="168"/>
        <v>0</v>
      </c>
      <c r="CV74" s="69">
        <f t="shared" si="168"/>
        <v>0</v>
      </c>
      <c r="CW74" s="69">
        <f t="shared" si="168"/>
        <v>0</v>
      </c>
      <c r="CX74" s="69">
        <f t="shared" si="168"/>
        <v>0</v>
      </c>
      <c r="CY74" s="69">
        <f t="shared" si="168"/>
        <v>0</v>
      </c>
      <c r="CZ74" s="73" t="str">
        <f t="shared" si="180"/>
        <v>-</v>
      </c>
      <c r="DA74" s="74" t="str">
        <f t="shared" si="206"/>
        <v>-</v>
      </c>
      <c r="DB74" s="253" t="str">
        <f t="shared" si="207"/>
        <v>-</v>
      </c>
      <c r="DC74" s="76" t="str">
        <f t="shared" si="208"/>
        <v>-</v>
      </c>
      <c r="DD74" s="69">
        <f t="shared" si="169"/>
        <v>0</v>
      </c>
      <c r="DE74" s="69">
        <f t="shared" si="169"/>
        <v>0</v>
      </c>
      <c r="DF74" s="69">
        <f t="shared" si="169"/>
        <v>0</v>
      </c>
      <c r="DG74" s="69">
        <f t="shared" si="169"/>
        <v>0</v>
      </c>
      <c r="DH74" s="69">
        <f t="shared" si="169"/>
        <v>0</v>
      </c>
      <c r="DI74" s="69">
        <f t="shared" si="169"/>
        <v>0</v>
      </c>
      <c r="DJ74" s="69">
        <f t="shared" si="169"/>
        <v>0</v>
      </c>
      <c r="DK74" s="69">
        <f t="shared" si="169"/>
        <v>0</v>
      </c>
      <c r="DL74" s="69">
        <f t="shared" si="169"/>
        <v>0</v>
      </c>
      <c r="DM74" s="69">
        <f t="shared" si="169"/>
        <v>0</v>
      </c>
      <c r="DN74" s="69">
        <f t="shared" si="169"/>
        <v>0</v>
      </c>
      <c r="DO74" s="73" t="str">
        <f t="shared" si="181"/>
        <v>-</v>
      </c>
      <c r="DP74" s="74" t="str">
        <f t="shared" si="209"/>
        <v>-</v>
      </c>
      <c r="DQ74" s="253" t="str">
        <f t="shared" si="210"/>
        <v>-</v>
      </c>
      <c r="DR74" s="76" t="str">
        <f t="shared" si="211"/>
        <v>-</v>
      </c>
      <c r="DS74" s="69">
        <f t="shared" si="170"/>
        <v>0</v>
      </c>
      <c r="DT74" s="69">
        <f t="shared" si="170"/>
        <v>0</v>
      </c>
      <c r="DU74" s="69">
        <f t="shared" si="170"/>
        <v>0</v>
      </c>
      <c r="DV74" s="69">
        <f t="shared" si="170"/>
        <v>0</v>
      </c>
      <c r="DW74" s="69">
        <f t="shared" si="170"/>
        <v>0</v>
      </c>
      <c r="DX74" s="69">
        <f t="shared" si="170"/>
        <v>0</v>
      </c>
      <c r="DY74" s="69">
        <f t="shared" si="170"/>
        <v>0</v>
      </c>
      <c r="DZ74" s="69">
        <f t="shared" si="170"/>
        <v>0</v>
      </c>
      <c r="EA74" s="69">
        <f t="shared" si="170"/>
        <v>0</v>
      </c>
      <c r="EB74" s="69">
        <f t="shared" si="170"/>
        <v>0</v>
      </c>
      <c r="EC74" s="69">
        <f t="shared" si="170"/>
        <v>0</v>
      </c>
      <c r="ED74" s="73" t="str">
        <f t="shared" si="182"/>
        <v>-</v>
      </c>
      <c r="EE74" s="74" t="str">
        <f t="shared" si="212"/>
        <v>-</v>
      </c>
      <c r="EF74" s="253" t="str">
        <f t="shared" si="213"/>
        <v>-</v>
      </c>
      <c r="EG74" s="76" t="str">
        <f t="shared" si="214"/>
        <v>-</v>
      </c>
      <c r="EH74" s="69">
        <f t="shared" si="171"/>
        <v>0</v>
      </c>
      <c r="EI74" s="69">
        <f t="shared" si="171"/>
        <v>0</v>
      </c>
      <c r="EJ74" s="69">
        <f t="shared" si="171"/>
        <v>0</v>
      </c>
      <c r="EK74" s="69">
        <f t="shared" si="171"/>
        <v>0</v>
      </c>
      <c r="EL74" s="69">
        <f t="shared" si="171"/>
        <v>0</v>
      </c>
      <c r="EM74" s="69">
        <f t="shared" si="171"/>
        <v>0</v>
      </c>
      <c r="EN74" s="69">
        <f t="shared" si="171"/>
        <v>0</v>
      </c>
      <c r="EO74" s="69">
        <f t="shared" si="171"/>
        <v>0</v>
      </c>
      <c r="EP74" s="69">
        <f t="shared" si="171"/>
        <v>0</v>
      </c>
      <c r="EQ74" s="69">
        <f t="shared" si="171"/>
        <v>0</v>
      </c>
      <c r="ER74" s="69">
        <f t="shared" si="171"/>
        <v>0</v>
      </c>
      <c r="ES74" s="73" t="str">
        <f t="shared" si="183"/>
        <v>-</v>
      </c>
      <c r="ET74" s="74" t="str">
        <f t="shared" si="215"/>
        <v>-</v>
      </c>
      <c r="EU74" s="253" t="str">
        <f t="shared" si="216"/>
        <v>-</v>
      </c>
      <c r="EV74" s="76" t="str">
        <f t="shared" si="217"/>
        <v>-</v>
      </c>
      <c r="EW74" s="69">
        <f t="shared" si="172"/>
        <v>0</v>
      </c>
      <c r="EX74" s="69">
        <f t="shared" si="172"/>
        <v>0</v>
      </c>
      <c r="EY74" s="69">
        <f t="shared" si="172"/>
        <v>0</v>
      </c>
      <c r="EZ74" s="69">
        <f t="shared" si="172"/>
        <v>0</v>
      </c>
      <c r="FA74" s="69">
        <f t="shared" si="172"/>
        <v>0</v>
      </c>
      <c r="FB74" s="69">
        <f t="shared" si="172"/>
        <v>0</v>
      </c>
      <c r="FC74" s="69">
        <f t="shared" si="172"/>
        <v>0</v>
      </c>
      <c r="FD74" s="69">
        <f t="shared" si="172"/>
        <v>0</v>
      </c>
      <c r="FE74" s="69">
        <f t="shared" si="172"/>
        <v>0</v>
      </c>
      <c r="FF74" s="69">
        <f t="shared" si="172"/>
        <v>0</v>
      </c>
      <c r="FG74" s="69">
        <f t="shared" si="172"/>
        <v>0</v>
      </c>
      <c r="FH74" s="73" t="str">
        <f t="shared" si="184"/>
        <v>-</v>
      </c>
      <c r="FI74" s="74" t="str">
        <f t="shared" si="218"/>
        <v>-</v>
      </c>
      <c r="FJ74" s="253" t="str">
        <f t="shared" si="219"/>
        <v>-</v>
      </c>
      <c r="FK74" s="76" t="str">
        <f t="shared" si="220"/>
        <v>-</v>
      </c>
      <c r="FL74" s="69">
        <f t="shared" si="173"/>
        <v>0</v>
      </c>
      <c r="FM74" s="69">
        <f t="shared" si="173"/>
        <v>0</v>
      </c>
      <c r="FN74" s="69">
        <f t="shared" si="173"/>
        <v>0</v>
      </c>
      <c r="FO74" s="69">
        <f t="shared" si="173"/>
        <v>0</v>
      </c>
      <c r="FP74" s="69">
        <f t="shared" si="173"/>
        <v>0</v>
      </c>
      <c r="FQ74" s="69">
        <f t="shared" si="173"/>
        <v>0</v>
      </c>
      <c r="FR74" s="69">
        <f t="shared" si="173"/>
        <v>0</v>
      </c>
      <c r="FS74" s="69">
        <f t="shared" si="173"/>
        <v>0</v>
      </c>
      <c r="FT74" s="69">
        <f t="shared" si="173"/>
        <v>0</v>
      </c>
      <c r="FU74" s="69">
        <f t="shared" si="173"/>
        <v>0</v>
      </c>
      <c r="FV74" s="69">
        <f t="shared" si="173"/>
        <v>0</v>
      </c>
      <c r="FW74" s="73" t="str">
        <f t="shared" si="185"/>
        <v>-</v>
      </c>
      <c r="FX74" s="74" t="str">
        <f t="shared" si="221"/>
        <v>-</v>
      </c>
      <c r="FY74" s="253" t="str">
        <f t="shared" si="222"/>
        <v>-</v>
      </c>
      <c r="FZ74" s="76" t="str">
        <f t="shared" si="223"/>
        <v>-</v>
      </c>
      <c r="GA74" s="82">
        <f t="shared" si="187"/>
        <v>0</v>
      </c>
      <c r="GB74" s="82">
        <f t="shared" si="187"/>
        <v>0</v>
      </c>
      <c r="GC74" s="82">
        <f t="shared" si="187"/>
        <v>0</v>
      </c>
      <c r="GD74" s="82">
        <f t="shared" si="187"/>
        <v>0</v>
      </c>
      <c r="GE74" s="82">
        <f t="shared" si="187"/>
        <v>0</v>
      </c>
      <c r="GF74" s="82">
        <f t="shared" si="187"/>
        <v>0</v>
      </c>
      <c r="GG74" s="82">
        <f t="shared" si="187"/>
        <v>1</v>
      </c>
      <c r="GH74" s="82">
        <f t="shared" si="187"/>
        <v>0</v>
      </c>
      <c r="GI74" s="82">
        <f t="shared" si="187"/>
        <v>0</v>
      </c>
      <c r="GJ74" s="82">
        <f t="shared" si="187"/>
        <v>0</v>
      </c>
      <c r="GK74" s="82">
        <f t="shared" si="187"/>
        <v>0</v>
      </c>
      <c r="GL74" s="83">
        <f t="shared" si="186"/>
        <v>-100</v>
      </c>
      <c r="GM74" s="74">
        <f t="shared" si="224"/>
        <v>79</v>
      </c>
      <c r="GN74" s="253">
        <f t="shared" si="225"/>
        <v>79.073999999999998</v>
      </c>
      <c r="GO74" s="76">
        <f t="shared" si="226"/>
        <v>82</v>
      </c>
      <c r="GP74" s="77">
        <f t="shared" ca="1" si="227"/>
        <v>1</v>
      </c>
      <c r="GQ74" s="77">
        <f t="shared" ca="1" si="161"/>
        <v>0</v>
      </c>
      <c r="GR74" s="77">
        <f t="shared" ca="1" si="161"/>
        <v>0</v>
      </c>
      <c r="GS74" s="77">
        <f t="shared" ca="1" si="161"/>
        <v>0</v>
      </c>
      <c r="GT74" s="77">
        <f t="shared" ca="1" si="161"/>
        <v>0</v>
      </c>
      <c r="GU74" s="77">
        <f t="shared" ca="1" si="161"/>
        <v>0</v>
      </c>
      <c r="GV74" s="77">
        <f t="shared" ca="1" si="161"/>
        <v>0</v>
      </c>
      <c r="GW74" s="77">
        <f t="shared" ca="1" si="161"/>
        <v>0</v>
      </c>
      <c r="GX74" s="77">
        <f t="shared" ca="1" si="161"/>
        <v>0</v>
      </c>
      <c r="GY74" s="77">
        <f t="shared" ca="1" si="161"/>
        <v>0</v>
      </c>
      <c r="GZ74" s="77">
        <f t="shared" ca="1" si="161"/>
        <v>0</v>
      </c>
      <c r="HA74" s="77">
        <f t="shared" ca="1" si="161"/>
        <v>0</v>
      </c>
      <c r="HB74" s="78">
        <f t="shared" si="228"/>
        <v>1</v>
      </c>
    </row>
    <row r="75" spans="1:210">
      <c r="A75" s="70" t="s">
        <v>50</v>
      </c>
      <c r="B75" s="39" t="str">
        <f>IF(【M】エリア!$E70&lt;&gt;"",【M】エリア!$E70,"")</f>
        <v>三方五湖ネイチャークルーズ エリア</v>
      </c>
      <c r="C75" s="69">
        <f t="shared" ref="C75:M84" si="229">IF($B75="", "",
COUNTIFS(
    INDEX(rawデータ範囲, , MATCH($A75,表頭範囲, 0)), $B75,
    INDEX(rawデータ範囲, , MATCH($M$1,表頭範囲, 0)),C$2,
    INDEX(rawデータ範囲, , MATCH($N$3,表頭範囲, 0)),C$3
)
)</f>
        <v>0</v>
      </c>
      <c r="D75" s="69">
        <f t="shared" si="229"/>
        <v>0</v>
      </c>
      <c r="E75" s="69">
        <f t="shared" si="229"/>
        <v>0</v>
      </c>
      <c r="F75" s="69">
        <f t="shared" si="229"/>
        <v>0</v>
      </c>
      <c r="G75" s="69">
        <f t="shared" si="229"/>
        <v>0</v>
      </c>
      <c r="H75" s="69">
        <f t="shared" si="229"/>
        <v>0</v>
      </c>
      <c r="I75" s="69">
        <f t="shared" si="229"/>
        <v>0</v>
      </c>
      <c r="J75" s="69">
        <f t="shared" si="229"/>
        <v>0</v>
      </c>
      <c r="K75" s="69">
        <f t="shared" si="229"/>
        <v>5</v>
      </c>
      <c r="L75" s="69">
        <f t="shared" si="229"/>
        <v>1</v>
      </c>
      <c r="M75" s="69">
        <f t="shared" si="229"/>
        <v>3</v>
      </c>
      <c r="N75" s="73">
        <f t="shared" si="174"/>
        <v>44.444444444444443</v>
      </c>
      <c r="O75" s="74">
        <f t="shared" si="188"/>
        <v>15</v>
      </c>
      <c r="P75" s="253">
        <f t="shared" si="189"/>
        <v>15.074999999999999</v>
      </c>
      <c r="Q75" s="76">
        <f t="shared" si="190"/>
        <v>15</v>
      </c>
      <c r="R75" s="69">
        <f t="shared" ref="R75:AB84" si="230">IF($B75="", "",
COUNTIFS(
    INDEX(rawデータ範囲, , MATCH($A75,表頭範囲, 0)), $B75,
    INDEX(rawデータ範囲, , MATCH($M$1,表頭範囲, 0)),R$2,
    INDEX(rawデータ範囲, , MATCH($N$3,表頭範囲, 0)),R$3
)
)</f>
        <v>0</v>
      </c>
      <c r="S75" s="69">
        <f t="shared" si="230"/>
        <v>0</v>
      </c>
      <c r="T75" s="69">
        <f t="shared" si="230"/>
        <v>0</v>
      </c>
      <c r="U75" s="69">
        <f t="shared" si="230"/>
        <v>0</v>
      </c>
      <c r="V75" s="69">
        <f t="shared" si="230"/>
        <v>0</v>
      </c>
      <c r="W75" s="69">
        <f t="shared" si="230"/>
        <v>0</v>
      </c>
      <c r="X75" s="69">
        <f t="shared" si="230"/>
        <v>0</v>
      </c>
      <c r="Y75" s="69">
        <f t="shared" si="230"/>
        <v>0</v>
      </c>
      <c r="Z75" s="69">
        <f t="shared" si="230"/>
        <v>0</v>
      </c>
      <c r="AA75" s="69">
        <f t="shared" si="230"/>
        <v>0</v>
      </c>
      <c r="AB75" s="69">
        <f t="shared" si="230"/>
        <v>0</v>
      </c>
      <c r="AC75" s="73" t="str">
        <f t="shared" si="175"/>
        <v>-</v>
      </c>
      <c r="AD75" s="74" t="str">
        <f t="shared" si="191"/>
        <v>-</v>
      </c>
      <c r="AE75" s="253" t="str">
        <f t="shared" si="192"/>
        <v>-</v>
      </c>
      <c r="AF75" s="76" t="str">
        <f t="shared" si="193"/>
        <v>-</v>
      </c>
      <c r="AG75" s="69">
        <f t="shared" ref="AG75:AQ84" si="231">IF($B75="", "",
COUNTIFS(
    INDEX(rawデータ範囲, , MATCH($A75,表頭範囲, 0)), $B75,
    INDEX(rawデータ範囲, , MATCH($M$1,表頭範囲, 0)),AG$2,
    INDEX(rawデータ範囲, , MATCH($N$3,表頭範囲, 0)),AG$3
)
)</f>
        <v>0</v>
      </c>
      <c r="AH75" s="69">
        <f t="shared" si="231"/>
        <v>0</v>
      </c>
      <c r="AI75" s="69">
        <f t="shared" si="231"/>
        <v>0</v>
      </c>
      <c r="AJ75" s="69">
        <f t="shared" si="231"/>
        <v>0</v>
      </c>
      <c r="AK75" s="69">
        <f t="shared" si="231"/>
        <v>0</v>
      </c>
      <c r="AL75" s="69">
        <f t="shared" si="231"/>
        <v>0</v>
      </c>
      <c r="AM75" s="69">
        <f t="shared" si="231"/>
        <v>0</v>
      </c>
      <c r="AN75" s="69">
        <f t="shared" si="231"/>
        <v>0</v>
      </c>
      <c r="AO75" s="69">
        <f t="shared" si="231"/>
        <v>0</v>
      </c>
      <c r="AP75" s="69">
        <f t="shared" si="231"/>
        <v>0</v>
      </c>
      <c r="AQ75" s="69">
        <f t="shared" si="231"/>
        <v>0</v>
      </c>
      <c r="AR75" s="73" t="str">
        <f t="shared" si="176"/>
        <v>-</v>
      </c>
      <c r="AS75" s="74" t="str">
        <f t="shared" si="194"/>
        <v>-</v>
      </c>
      <c r="AT75" s="253" t="str">
        <f t="shared" si="195"/>
        <v>-</v>
      </c>
      <c r="AU75" s="76" t="str">
        <f t="shared" si="196"/>
        <v>-</v>
      </c>
      <c r="AV75" s="69">
        <f t="shared" ref="AV75:BF84" si="232">IF($B75="", "",
COUNTIFS(
    INDEX(rawデータ範囲, , MATCH($A75,表頭範囲, 0)), $B75,
    INDEX(rawデータ範囲, , MATCH($M$1,表頭範囲, 0)),AV$2,
    INDEX(rawデータ範囲, , MATCH($N$3,表頭範囲, 0)),AV$3
)
)</f>
        <v>0</v>
      </c>
      <c r="AW75" s="69">
        <f t="shared" si="232"/>
        <v>0</v>
      </c>
      <c r="AX75" s="69">
        <f t="shared" si="232"/>
        <v>0</v>
      </c>
      <c r="AY75" s="69">
        <f t="shared" si="232"/>
        <v>0</v>
      </c>
      <c r="AZ75" s="69">
        <f t="shared" si="232"/>
        <v>0</v>
      </c>
      <c r="BA75" s="69">
        <f t="shared" si="232"/>
        <v>0</v>
      </c>
      <c r="BB75" s="69">
        <f t="shared" si="232"/>
        <v>0</v>
      </c>
      <c r="BC75" s="69">
        <f t="shared" si="232"/>
        <v>0</v>
      </c>
      <c r="BD75" s="69">
        <f t="shared" si="232"/>
        <v>0</v>
      </c>
      <c r="BE75" s="69">
        <f t="shared" si="232"/>
        <v>0</v>
      </c>
      <c r="BF75" s="69">
        <f t="shared" si="232"/>
        <v>0</v>
      </c>
      <c r="BG75" s="73" t="str">
        <f t="shared" si="177"/>
        <v>-</v>
      </c>
      <c r="BH75" s="74" t="str">
        <f t="shared" si="197"/>
        <v>-</v>
      </c>
      <c r="BI75" s="253" t="str">
        <f t="shared" si="198"/>
        <v>-</v>
      </c>
      <c r="BJ75" s="76" t="str">
        <f t="shared" si="199"/>
        <v>-</v>
      </c>
      <c r="BK75" s="69">
        <f t="shared" ref="BK75:BU84" si="233">IF($B75="", "",
COUNTIFS(
    INDEX(rawデータ範囲, , MATCH($A75,表頭範囲, 0)), $B75,
    INDEX(rawデータ範囲, , MATCH($M$1,表頭範囲, 0)),BK$2,
    INDEX(rawデータ範囲, , MATCH($N$3,表頭範囲, 0)),BK$3
)
)</f>
        <v>0</v>
      </c>
      <c r="BL75" s="69">
        <f t="shared" si="233"/>
        <v>0</v>
      </c>
      <c r="BM75" s="69">
        <f t="shared" si="233"/>
        <v>0</v>
      </c>
      <c r="BN75" s="69">
        <f t="shared" si="233"/>
        <v>0</v>
      </c>
      <c r="BO75" s="69">
        <f t="shared" si="233"/>
        <v>0</v>
      </c>
      <c r="BP75" s="69">
        <f t="shared" si="233"/>
        <v>0</v>
      </c>
      <c r="BQ75" s="69">
        <f t="shared" si="233"/>
        <v>0</v>
      </c>
      <c r="BR75" s="69">
        <f t="shared" si="233"/>
        <v>0</v>
      </c>
      <c r="BS75" s="69">
        <f t="shared" si="233"/>
        <v>0</v>
      </c>
      <c r="BT75" s="69">
        <f t="shared" si="233"/>
        <v>0</v>
      </c>
      <c r="BU75" s="69">
        <f t="shared" si="233"/>
        <v>0</v>
      </c>
      <c r="BV75" s="73" t="str">
        <f t="shared" si="178"/>
        <v>-</v>
      </c>
      <c r="BW75" s="74" t="str">
        <f t="shared" si="200"/>
        <v>-</v>
      </c>
      <c r="BX75" s="253" t="str">
        <f t="shared" si="201"/>
        <v>-</v>
      </c>
      <c r="BY75" s="76" t="str">
        <f t="shared" si="202"/>
        <v>-</v>
      </c>
      <c r="BZ75" s="69">
        <f t="shared" ref="BZ75:CJ84" si="234">IF($B75="", "",
COUNTIFS(
    INDEX(rawデータ範囲, , MATCH($A75,表頭範囲, 0)), $B75,
    INDEX(rawデータ範囲, , MATCH($M$1,表頭範囲, 0)),BZ$2,
    INDEX(rawデータ範囲, , MATCH($N$3,表頭範囲, 0)),BZ$3
)
)</f>
        <v>0</v>
      </c>
      <c r="CA75" s="69">
        <f t="shared" si="234"/>
        <v>0</v>
      </c>
      <c r="CB75" s="69">
        <f t="shared" si="234"/>
        <v>0</v>
      </c>
      <c r="CC75" s="69">
        <f t="shared" si="234"/>
        <v>0</v>
      </c>
      <c r="CD75" s="69">
        <f t="shared" si="234"/>
        <v>0</v>
      </c>
      <c r="CE75" s="69">
        <f t="shared" si="234"/>
        <v>0</v>
      </c>
      <c r="CF75" s="69">
        <f t="shared" si="234"/>
        <v>0</v>
      </c>
      <c r="CG75" s="69">
        <f t="shared" si="234"/>
        <v>0</v>
      </c>
      <c r="CH75" s="69">
        <f t="shared" si="234"/>
        <v>0</v>
      </c>
      <c r="CI75" s="69">
        <f t="shared" si="234"/>
        <v>0</v>
      </c>
      <c r="CJ75" s="69">
        <f t="shared" si="234"/>
        <v>0</v>
      </c>
      <c r="CK75" s="73" t="str">
        <f t="shared" si="179"/>
        <v>-</v>
      </c>
      <c r="CL75" s="74" t="str">
        <f t="shared" si="203"/>
        <v>-</v>
      </c>
      <c r="CM75" s="253" t="str">
        <f t="shared" si="204"/>
        <v>-</v>
      </c>
      <c r="CN75" s="76" t="str">
        <f t="shared" si="205"/>
        <v>-</v>
      </c>
      <c r="CO75" s="69">
        <f t="shared" ref="CO75:CY84" si="235">IF($B75="", "",
COUNTIFS(
    INDEX(rawデータ範囲, , MATCH($A75,表頭範囲, 0)), $B75,
    INDEX(rawデータ範囲, , MATCH($M$1,表頭範囲, 0)),CO$2,
    INDEX(rawデータ範囲, , MATCH($N$3,表頭範囲, 0)),CO$3
)
)</f>
        <v>0</v>
      </c>
      <c r="CP75" s="69">
        <f t="shared" si="235"/>
        <v>0</v>
      </c>
      <c r="CQ75" s="69">
        <f t="shared" si="235"/>
        <v>0</v>
      </c>
      <c r="CR75" s="69">
        <f t="shared" si="235"/>
        <v>0</v>
      </c>
      <c r="CS75" s="69">
        <f t="shared" si="235"/>
        <v>0</v>
      </c>
      <c r="CT75" s="69">
        <f t="shared" si="235"/>
        <v>0</v>
      </c>
      <c r="CU75" s="69">
        <f t="shared" si="235"/>
        <v>0</v>
      </c>
      <c r="CV75" s="69">
        <f t="shared" si="235"/>
        <v>0</v>
      </c>
      <c r="CW75" s="69">
        <f t="shared" si="235"/>
        <v>0</v>
      </c>
      <c r="CX75" s="69">
        <f t="shared" si="235"/>
        <v>0</v>
      </c>
      <c r="CY75" s="69">
        <f t="shared" si="235"/>
        <v>0</v>
      </c>
      <c r="CZ75" s="73" t="str">
        <f t="shared" si="180"/>
        <v>-</v>
      </c>
      <c r="DA75" s="74" t="str">
        <f t="shared" si="206"/>
        <v>-</v>
      </c>
      <c r="DB75" s="253" t="str">
        <f t="shared" si="207"/>
        <v>-</v>
      </c>
      <c r="DC75" s="76" t="str">
        <f t="shared" si="208"/>
        <v>-</v>
      </c>
      <c r="DD75" s="69">
        <f t="shared" ref="DD75:DN84" si="236">IF($B75="", "",
COUNTIFS(
    INDEX(rawデータ範囲, , MATCH($A75,表頭範囲, 0)), $B75,
    INDEX(rawデータ範囲, , MATCH($M$1,表頭範囲, 0)),DD$2,
    INDEX(rawデータ範囲, , MATCH($N$3,表頭範囲, 0)),DD$3
)
)</f>
        <v>0</v>
      </c>
      <c r="DE75" s="69">
        <f t="shared" si="236"/>
        <v>0</v>
      </c>
      <c r="DF75" s="69">
        <f t="shared" si="236"/>
        <v>0</v>
      </c>
      <c r="DG75" s="69">
        <f t="shared" si="236"/>
        <v>0</v>
      </c>
      <c r="DH75" s="69">
        <f t="shared" si="236"/>
        <v>0</v>
      </c>
      <c r="DI75" s="69">
        <f t="shared" si="236"/>
        <v>0</v>
      </c>
      <c r="DJ75" s="69">
        <f t="shared" si="236"/>
        <v>0</v>
      </c>
      <c r="DK75" s="69">
        <f t="shared" si="236"/>
        <v>0</v>
      </c>
      <c r="DL75" s="69">
        <f t="shared" si="236"/>
        <v>0</v>
      </c>
      <c r="DM75" s="69">
        <f t="shared" si="236"/>
        <v>0</v>
      </c>
      <c r="DN75" s="69">
        <f t="shared" si="236"/>
        <v>0</v>
      </c>
      <c r="DO75" s="73" t="str">
        <f t="shared" si="181"/>
        <v>-</v>
      </c>
      <c r="DP75" s="74" t="str">
        <f t="shared" si="209"/>
        <v>-</v>
      </c>
      <c r="DQ75" s="253" t="str">
        <f t="shared" si="210"/>
        <v>-</v>
      </c>
      <c r="DR75" s="76" t="str">
        <f t="shared" si="211"/>
        <v>-</v>
      </c>
      <c r="DS75" s="69">
        <f t="shared" ref="DS75:EC84" si="237">IF($B75="", "",
COUNTIFS(
    INDEX(rawデータ範囲, , MATCH($A75,表頭範囲, 0)), $B75,
    INDEX(rawデータ範囲, , MATCH($M$1,表頭範囲, 0)),DS$2,
    INDEX(rawデータ範囲, , MATCH($N$3,表頭範囲, 0)),DS$3
)
)</f>
        <v>0</v>
      </c>
      <c r="DT75" s="69">
        <f t="shared" si="237"/>
        <v>0</v>
      </c>
      <c r="DU75" s="69">
        <f t="shared" si="237"/>
        <v>0</v>
      </c>
      <c r="DV75" s="69">
        <f t="shared" si="237"/>
        <v>0</v>
      </c>
      <c r="DW75" s="69">
        <f t="shared" si="237"/>
        <v>0</v>
      </c>
      <c r="DX75" s="69">
        <f t="shared" si="237"/>
        <v>0</v>
      </c>
      <c r="DY75" s="69">
        <f t="shared" si="237"/>
        <v>0</v>
      </c>
      <c r="DZ75" s="69">
        <f t="shared" si="237"/>
        <v>0</v>
      </c>
      <c r="EA75" s="69">
        <f t="shared" si="237"/>
        <v>0</v>
      </c>
      <c r="EB75" s="69">
        <f t="shared" si="237"/>
        <v>0</v>
      </c>
      <c r="EC75" s="69">
        <f t="shared" si="237"/>
        <v>0</v>
      </c>
      <c r="ED75" s="73" t="str">
        <f t="shared" si="182"/>
        <v>-</v>
      </c>
      <c r="EE75" s="74" t="str">
        <f t="shared" si="212"/>
        <v>-</v>
      </c>
      <c r="EF75" s="253" t="str">
        <f t="shared" si="213"/>
        <v>-</v>
      </c>
      <c r="EG75" s="76" t="str">
        <f t="shared" si="214"/>
        <v>-</v>
      </c>
      <c r="EH75" s="69">
        <f t="shared" ref="EH75:ER84" si="238">IF($B75="", "",
COUNTIFS(
    INDEX(rawデータ範囲, , MATCH($A75,表頭範囲, 0)), $B75,
    INDEX(rawデータ範囲, , MATCH($M$1,表頭範囲, 0)),EH$2,
    INDEX(rawデータ範囲, , MATCH($N$3,表頭範囲, 0)),EH$3
)
)</f>
        <v>0</v>
      </c>
      <c r="EI75" s="69">
        <f t="shared" si="238"/>
        <v>0</v>
      </c>
      <c r="EJ75" s="69">
        <f t="shared" si="238"/>
        <v>0</v>
      </c>
      <c r="EK75" s="69">
        <f t="shared" si="238"/>
        <v>0</v>
      </c>
      <c r="EL75" s="69">
        <f t="shared" si="238"/>
        <v>0</v>
      </c>
      <c r="EM75" s="69">
        <f t="shared" si="238"/>
        <v>0</v>
      </c>
      <c r="EN75" s="69">
        <f t="shared" si="238"/>
        <v>0</v>
      </c>
      <c r="EO75" s="69">
        <f t="shared" si="238"/>
        <v>0</v>
      </c>
      <c r="EP75" s="69">
        <f t="shared" si="238"/>
        <v>0</v>
      </c>
      <c r="EQ75" s="69">
        <f t="shared" si="238"/>
        <v>0</v>
      </c>
      <c r="ER75" s="69">
        <f t="shared" si="238"/>
        <v>0</v>
      </c>
      <c r="ES75" s="73" t="str">
        <f t="shared" si="183"/>
        <v>-</v>
      </c>
      <c r="ET75" s="74" t="str">
        <f t="shared" si="215"/>
        <v>-</v>
      </c>
      <c r="EU75" s="253" t="str">
        <f t="shared" si="216"/>
        <v>-</v>
      </c>
      <c r="EV75" s="76" t="str">
        <f t="shared" si="217"/>
        <v>-</v>
      </c>
      <c r="EW75" s="69">
        <f t="shared" ref="EW75:FG84" si="239">IF($B75="", "",
COUNTIFS(
    INDEX(rawデータ範囲, , MATCH($A75,表頭範囲, 0)), $B75,
    INDEX(rawデータ範囲, , MATCH($M$1,表頭範囲, 0)),EW$2,
    INDEX(rawデータ範囲, , MATCH($N$3,表頭範囲, 0)),EW$3
)
)</f>
        <v>0</v>
      </c>
      <c r="EX75" s="69">
        <f t="shared" si="239"/>
        <v>0</v>
      </c>
      <c r="EY75" s="69">
        <f t="shared" si="239"/>
        <v>0</v>
      </c>
      <c r="EZ75" s="69">
        <f t="shared" si="239"/>
        <v>0</v>
      </c>
      <c r="FA75" s="69">
        <f t="shared" si="239"/>
        <v>0</v>
      </c>
      <c r="FB75" s="69">
        <f t="shared" si="239"/>
        <v>0</v>
      </c>
      <c r="FC75" s="69">
        <f t="shared" si="239"/>
        <v>0</v>
      </c>
      <c r="FD75" s="69">
        <f t="shared" si="239"/>
        <v>0</v>
      </c>
      <c r="FE75" s="69">
        <f t="shared" si="239"/>
        <v>0</v>
      </c>
      <c r="FF75" s="69">
        <f t="shared" si="239"/>
        <v>0</v>
      </c>
      <c r="FG75" s="69">
        <f t="shared" si="239"/>
        <v>0</v>
      </c>
      <c r="FH75" s="73" t="str">
        <f t="shared" si="184"/>
        <v>-</v>
      </c>
      <c r="FI75" s="74" t="str">
        <f t="shared" si="218"/>
        <v>-</v>
      </c>
      <c r="FJ75" s="253" t="str">
        <f t="shared" si="219"/>
        <v>-</v>
      </c>
      <c r="FK75" s="76" t="str">
        <f t="shared" si="220"/>
        <v>-</v>
      </c>
      <c r="FL75" s="69">
        <f t="shared" ref="FL75:FV84" si="240">IF($B75="", "",
COUNTIFS(
    INDEX(rawデータ範囲, , MATCH($A75,表頭範囲, 0)), $B75,
    INDEX(rawデータ範囲, , MATCH($M$1,表頭範囲, 0)),FL$2,
    INDEX(rawデータ範囲, , MATCH($N$3,表頭範囲, 0)),FL$3
)
)</f>
        <v>0</v>
      </c>
      <c r="FM75" s="69">
        <f t="shared" si="240"/>
        <v>0</v>
      </c>
      <c r="FN75" s="69">
        <f t="shared" si="240"/>
        <v>0</v>
      </c>
      <c r="FO75" s="69">
        <f t="shared" si="240"/>
        <v>0</v>
      </c>
      <c r="FP75" s="69">
        <f t="shared" si="240"/>
        <v>0</v>
      </c>
      <c r="FQ75" s="69">
        <f t="shared" si="240"/>
        <v>0</v>
      </c>
      <c r="FR75" s="69">
        <f t="shared" si="240"/>
        <v>0</v>
      </c>
      <c r="FS75" s="69">
        <f t="shared" si="240"/>
        <v>0</v>
      </c>
      <c r="FT75" s="69">
        <f t="shared" si="240"/>
        <v>0</v>
      </c>
      <c r="FU75" s="69">
        <f t="shared" si="240"/>
        <v>0</v>
      </c>
      <c r="FV75" s="69">
        <f t="shared" si="240"/>
        <v>0</v>
      </c>
      <c r="FW75" s="73" t="str">
        <f t="shared" si="185"/>
        <v>-</v>
      </c>
      <c r="FX75" s="74" t="str">
        <f t="shared" si="221"/>
        <v>-</v>
      </c>
      <c r="FY75" s="253" t="str">
        <f t="shared" si="222"/>
        <v>-</v>
      </c>
      <c r="FZ75" s="76" t="str">
        <f t="shared" si="223"/>
        <v>-</v>
      </c>
      <c r="GA75" s="82">
        <f t="shared" si="187"/>
        <v>0</v>
      </c>
      <c r="GB75" s="82">
        <f t="shared" si="187"/>
        <v>0</v>
      </c>
      <c r="GC75" s="82">
        <f t="shared" si="187"/>
        <v>0</v>
      </c>
      <c r="GD75" s="82">
        <f t="shared" si="187"/>
        <v>0</v>
      </c>
      <c r="GE75" s="82">
        <f t="shared" si="187"/>
        <v>0</v>
      </c>
      <c r="GF75" s="82">
        <f t="shared" si="187"/>
        <v>0</v>
      </c>
      <c r="GG75" s="82">
        <f t="shared" si="187"/>
        <v>0</v>
      </c>
      <c r="GH75" s="82">
        <f t="shared" si="187"/>
        <v>0</v>
      </c>
      <c r="GI75" s="82">
        <f t="shared" si="187"/>
        <v>5</v>
      </c>
      <c r="GJ75" s="82">
        <f t="shared" si="187"/>
        <v>1</v>
      </c>
      <c r="GK75" s="82">
        <f t="shared" si="187"/>
        <v>3</v>
      </c>
      <c r="GL75" s="83">
        <f t="shared" si="186"/>
        <v>44.444444444444443</v>
      </c>
      <c r="GM75" s="74">
        <f t="shared" si="224"/>
        <v>15</v>
      </c>
      <c r="GN75" s="253">
        <f t="shared" si="225"/>
        <v>15.074999999999999</v>
      </c>
      <c r="GO75" s="76">
        <f t="shared" si="226"/>
        <v>15</v>
      </c>
      <c r="GP75" s="77">
        <f t="shared" ca="1" si="227"/>
        <v>9</v>
      </c>
      <c r="GQ75" s="77">
        <f t="shared" ca="1" si="161"/>
        <v>0</v>
      </c>
      <c r="GR75" s="77">
        <f t="shared" ca="1" si="161"/>
        <v>0</v>
      </c>
      <c r="GS75" s="77">
        <f t="shared" ca="1" si="161"/>
        <v>0</v>
      </c>
      <c r="GT75" s="77">
        <f t="shared" ca="1" si="161"/>
        <v>0</v>
      </c>
      <c r="GU75" s="77">
        <f t="shared" ca="1" si="161"/>
        <v>0</v>
      </c>
      <c r="GV75" s="77">
        <f t="shared" ca="1" si="161"/>
        <v>0</v>
      </c>
      <c r="GW75" s="77">
        <f t="shared" ca="1" si="161"/>
        <v>0</v>
      </c>
      <c r="GX75" s="77">
        <f t="shared" ca="1" si="161"/>
        <v>0</v>
      </c>
      <c r="GY75" s="77">
        <f t="shared" ca="1" si="161"/>
        <v>0</v>
      </c>
      <c r="GZ75" s="77">
        <f t="shared" ca="1" si="161"/>
        <v>0</v>
      </c>
      <c r="HA75" s="77">
        <f t="shared" ca="1" si="161"/>
        <v>0</v>
      </c>
      <c r="HB75" s="78">
        <f t="shared" si="228"/>
        <v>9</v>
      </c>
    </row>
    <row r="76" spans="1:210">
      <c r="A76" s="70" t="s">
        <v>50</v>
      </c>
      <c r="B76" s="39" t="str">
        <f>IF(【M】エリア!$E71&lt;&gt;"",【M】エリア!$E71,"")</f>
        <v>レインボーライン エリア</v>
      </c>
      <c r="C76" s="69">
        <f t="shared" si="229"/>
        <v>0</v>
      </c>
      <c r="D76" s="69">
        <f t="shared" si="229"/>
        <v>0</v>
      </c>
      <c r="E76" s="69">
        <f t="shared" si="229"/>
        <v>1</v>
      </c>
      <c r="F76" s="69">
        <f t="shared" si="229"/>
        <v>0</v>
      </c>
      <c r="G76" s="69">
        <f t="shared" si="229"/>
        <v>1</v>
      </c>
      <c r="H76" s="69">
        <f t="shared" si="229"/>
        <v>0</v>
      </c>
      <c r="I76" s="69">
        <f t="shared" si="229"/>
        <v>1</v>
      </c>
      <c r="J76" s="69">
        <f t="shared" si="229"/>
        <v>1</v>
      </c>
      <c r="K76" s="69">
        <f t="shared" si="229"/>
        <v>6</v>
      </c>
      <c r="L76" s="69">
        <f t="shared" si="229"/>
        <v>3</v>
      </c>
      <c r="M76" s="69">
        <f t="shared" si="229"/>
        <v>7</v>
      </c>
      <c r="N76" s="73">
        <f t="shared" si="174"/>
        <v>35</v>
      </c>
      <c r="O76" s="74">
        <f t="shared" si="188"/>
        <v>22</v>
      </c>
      <c r="P76" s="253">
        <f t="shared" si="189"/>
        <v>22.076000000000001</v>
      </c>
      <c r="Q76" s="76">
        <f t="shared" si="190"/>
        <v>22</v>
      </c>
      <c r="R76" s="69">
        <f t="shared" si="230"/>
        <v>0</v>
      </c>
      <c r="S76" s="69">
        <f t="shared" si="230"/>
        <v>0</v>
      </c>
      <c r="T76" s="69">
        <f t="shared" si="230"/>
        <v>0</v>
      </c>
      <c r="U76" s="69">
        <f t="shared" si="230"/>
        <v>0</v>
      </c>
      <c r="V76" s="69">
        <f t="shared" si="230"/>
        <v>0</v>
      </c>
      <c r="W76" s="69">
        <f t="shared" si="230"/>
        <v>0</v>
      </c>
      <c r="X76" s="69">
        <f t="shared" si="230"/>
        <v>0</v>
      </c>
      <c r="Y76" s="69">
        <f t="shared" si="230"/>
        <v>0</v>
      </c>
      <c r="Z76" s="69">
        <f t="shared" si="230"/>
        <v>0</v>
      </c>
      <c r="AA76" s="69">
        <f t="shared" si="230"/>
        <v>0</v>
      </c>
      <c r="AB76" s="69">
        <f t="shared" si="230"/>
        <v>0</v>
      </c>
      <c r="AC76" s="73" t="str">
        <f t="shared" si="175"/>
        <v>-</v>
      </c>
      <c r="AD76" s="74" t="str">
        <f t="shared" si="191"/>
        <v>-</v>
      </c>
      <c r="AE76" s="253" t="str">
        <f t="shared" si="192"/>
        <v>-</v>
      </c>
      <c r="AF76" s="76" t="str">
        <f t="shared" si="193"/>
        <v>-</v>
      </c>
      <c r="AG76" s="69">
        <f t="shared" si="231"/>
        <v>0</v>
      </c>
      <c r="AH76" s="69">
        <f t="shared" si="231"/>
        <v>0</v>
      </c>
      <c r="AI76" s="69">
        <f t="shared" si="231"/>
        <v>0</v>
      </c>
      <c r="AJ76" s="69">
        <f t="shared" si="231"/>
        <v>0</v>
      </c>
      <c r="AK76" s="69">
        <f t="shared" si="231"/>
        <v>0</v>
      </c>
      <c r="AL76" s="69">
        <f t="shared" si="231"/>
        <v>0</v>
      </c>
      <c r="AM76" s="69">
        <f t="shared" si="231"/>
        <v>0</v>
      </c>
      <c r="AN76" s="69">
        <f t="shared" si="231"/>
        <v>0</v>
      </c>
      <c r="AO76" s="69">
        <f t="shared" si="231"/>
        <v>0</v>
      </c>
      <c r="AP76" s="69">
        <f t="shared" si="231"/>
        <v>0</v>
      </c>
      <c r="AQ76" s="69">
        <f t="shared" si="231"/>
        <v>0</v>
      </c>
      <c r="AR76" s="73" t="str">
        <f t="shared" si="176"/>
        <v>-</v>
      </c>
      <c r="AS76" s="74" t="str">
        <f t="shared" si="194"/>
        <v>-</v>
      </c>
      <c r="AT76" s="253" t="str">
        <f t="shared" si="195"/>
        <v>-</v>
      </c>
      <c r="AU76" s="76" t="str">
        <f t="shared" si="196"/>
        <v>-</v>
      </c>
      <c r="AV76" s="69">
        <f t="shared" si="232"/>
        <v>0</v>
      </c>
      <c r="AW76" s="69">
        <f t="shared" si="232"/>
        <v>0</v>
      </c>
      <c r="AX76" s="69">
        <f t="shared" si="232"/>
        <v>0</v>
      </c>
      <c r="AY76" s="69">
        <f t="shared" si="232"/>
        <v>0</v>
      </c>
      <c r="AZ76" s="69">
        <f t="shared" si="232"/>
        <v>0</v>
      </c>
      <c r="BA76" s="69">
        <f t="shared" si="232"/>
        <v>0</v>
      </c>
      <c r="BB76" s="69">
        <f t="shared" si="232"/>
        <v>0</v>
      </c>
      <c r="BC76" s="69">
        <f t="shared" si="232"/>
        <v>0</v>
      </c>
      <c r="BD76" s="69">
        <f t="shared" si="232"/>
        <v>0</v>
      </c>
      <c r="BE76" s="69">
        <f t="shared" si="232"/>
        <v>0</v>
      </c>
      <c r="BF76" s="69">
        <f t="shared" si="232"/>
        <v>0</v>
      </c>
      <c r="BG76" s="73" t="str">
        <f t="shared" si="177"/>
        <v>-</v>
      </c>
      <c r="BH76" s="74" t="str">
        <f t="shared" si="197"/>
        <v>-</v>
      </c>
      <c r="BI76" s="253" t="str">
        <f t="shared" si="198"/>
        <v>-</v>
      </c>
      <c r="BJ76" s="76" t="str">
        <f t="shared" si="199"/>
        <v>-</v>
      </c>
      <c r="BK76" s="69">
        <f t="shared" si="233"/>
        <v>0</v>
      </c>
      <c r="BL76" s="69">
        <f t="shared" si="233"/>
        <v>0</v>
      </c>
      <c r="BM76" s="69">
        <f t="shared" si="233"/>
        <v>0</v>
      </c>
      <c r="BN76" s="69">
        <f t="shared" si="233"/>
        <v>0</v>
      </c>
      <c r="BO76" s="69">
        <f t="shared" si="233"/>
        <v>0</v>
      </c>
      <c r="BP76" s="69">
        <f t="shared" si="233"/>
        <v>0</v>
      </c>
      <c r="BQ76" s="69">
        <f t="shared" si="233"/>
        <v>0</v>
      </c>
      <c r="BR76" s="69">
        <f t="shared" si="233"/>
        <v>0</v>
      </c>
      <c r="BS76" s="69">
        <f t="shared" si="233"/>
        <v>0</v>
      </c>
      <c r="BT76" s="69">
        <f t="shared" si="233"/>
        <v>0</v>
      </c>
      <c r="BU76" s="69">
        <f t="shared" si="233"/>
        <v>0</v>
      </c>
      <c r="BV76" s="73" t="str">
        <f t="shared" si="178"/>
        <v>-</v>
      </c>
      <c r="BW76" s="74" t="str">
        <f t="shared" si="200"/>
        <v>-</v>
      </c>
      <c r="BX76" s="253" t="str">
        <f t="shared" si="201"/>
        <v>-</v>
      </c>
      <c r="BY76" s="76" t="str">
        <f t="shared" si="202"/>
        <v>-</v>
      </c>
      <c r="BZ76" s="69">
        <f t="shared" si="234"/>
        <v>0</v>
      </c>
      <c r="CA76" s="69">
        <f t="shared" si="234"/>
        <v>0</v>
      </c>
      <c r="CB76" s="69">
        <f t="shared" si="234"/>
        <v>0</v>
      </c>
      <c r="CC76" s="69">
        <f t="shared" si="234"/>
        <v>0</v>
      </c>
      <c r="CD76" s="69">
        <f t="shared" si="234"/>
        <v>0</v>
      </c>
      <c r="CE76" s="69">
        <f t="shared" si="234"/>
        <v>0</v>
      </c>
      <c r="CF76" s="69">
        <f t="shared" si="234"/>
        <v>0</v>
      </c>
      <c r="CG76" s="69">
        <f t="shared" si="234"/>
        <v>0</v>
      </c>
      <c r="CH76" s="69">
        <f t="shared" si="234"/>
        <v>0</v>
      </c>
      <c r="CI76" s="69">
        <f t="shared" si="234"/>
        <v>0</v>
      </c>
      <c r="CJ76" s="69">
        <f t="shared" si="234"/>
        <v>0</v>
      </c>
      <c r="CK76" s="73" t="str">
        <f t="shared" si="179"/>
        <v>-</v>
      </c>
      <c r="CL76" s="74" t="str">
        <f t="shared" si="203"/>
        <v>-</v>
      </c>
      <c r="CM76" s="253" t="str">
        <f t="shared" si="204"/>
        <v>-</v>
      </c>
      <c r="CN76" s="76" t="str">
        <f t="shared" si="205"/>
        <v>-</v>
      </c>
      <c r="CO76" s="69">
        <f t="shared" si="235"/>
        <v>0</v>
      </c>
      <c r="CP76" s="69">
        <f t="shared" si="235"/>
        <v>0</v>
      </c>
      <c r="CQ76" s="69">
        <f t="shared" si="235"/>
        <v>0</v>
      </c>
      <c r="CR76" s="69">
        <f t="shared" si="235"/>
        <v>0</v>
      </c>
      <c r="CS76" s="69">
        <f t="shared" si="235"/>
        <v>0</v>
      </c>
      <c r="CT76" s="69">
        <f t="shared" si="235"/>
        <v>0</v>
      </c>
      <c r="CU76" s="69">
        <f t="shared" si="235"/>
        <v>0</v>
      </c>
      <c r="CV76" s="69">
        <f t="shared" si="235"/>
        <v>0</v>
      </c>
      <c r="CW76" s="69">
        <f t="shared" si="235"/>
        <v>0</v>
      </c>
      <c r="CX76" s="69">
        <f t="shared" si="235"/>
        <v>0</v>
      </c>
      <c r="CY76" s="69">
        <f t="shared" si="235"/>
        <v>0</v>
      </c>
      <c r="CZ76" s="73" t="str">
        <f t="shared" si="180"/>
        <v>-</v>
      </c>
      <c r="DA76" s="74" t="str">
        <f t="shared" si="206"/>
        <v>-</v>
      </c>
      <c r="DB76" s="253" t="str">
        <f t="shared" si="207"/>
        <v>-</v>
      </c>
      <c r="DC76" s="76" t="str">
        <f t="shared" si="208"/>
        <v>-</v>
      </c>
      <c r="DD76" s="69">
        <f t="shared" si="236"/>
        <v>0</v>
      </c>
      <c r="DE76" s="69">
        <f t="shared" si="236"/>
        <v>0</v>
      </c>
      <c r="DF76" s="69">
        <f t="shared" si="236"/>
        <v>0</v>
      </c>
      <c r="DG76" s="69">
        <f t="shared" si="236"/>
        <v>0</v>
      </c>
      <c r="DH76" s="69">
        <f t="shared" si="236"/>
        <v>0</v>
      </c>
      <c r="DI76" s="69">
        <f t="shared" si="236"/>
        <v>0</v>
      </c>
      <c r="DJ76" s="69">
        <f t="shared" si="236"/>
        <v>0</v>
      </c>
      <c r="DK76" s="69">
        <f t="shared" si="236"/>
        <v>0</v>
      </c>
      <c r="DL76" s="69">
        <f t="shared" si="236"/>
        <v>0</v>
      </c>
      <c r="DM76" s="69">
        <f t="shared" si="236"/>
        <v>0</v>
      </c>
      <c r="DN76" s="69">
        <f t="shared" si="236"/>
        <v>0</v>
      </c>
      <c r="DO76" s="73" t="str">
        <f t="shared" si="181"/>
        <v>-</v>
      </c>
      <c r="DP76" s="74" t="str">
        <f t="shared" si="209"/>
        <v>-</v>
      </c>
      <c r="DQ76" s="253" t="str">
        <f t="shared" si="210"/>
        <v>-</v>
      </c>
      <c r="DR76" s="76" t="str">
        <f t="shared" si="211"/>
        <v>-</v>
      </c>
      <c r="DS76" s="69">
        <f t="shared" si="237"/>
        <v>0</v>
      </c>
      <c r="DT76" s="69">
        <f t="shared" si="237"/>
        <v>0</v>
      </c>
      <c r="DU76" s="69">
        <f t="shared" si="237"/>
        <v>0</v>
      </c>
      <c r="DV76" s="69">
        <f t="shared" si="237"/>
        <v>0</v>
      </c>
      <c r="DW76" s="69">
        <f t="shared" si="237"/>
        <v>0</v>
      </c>
      <c r="DX76" s="69">
        <f t="shared" si="237"/>
        <v>0</v>
      </c>
      <c r="DY76" s="69">
        <f t="shared" si="237"/>
        <v>0</v>
      </c>
      <c r="DZ76" s="69">
        <f t="shared" si="237"/>
        <v>0</v>
      </c>
      <c r="EA76" s="69">
        <f t="shared" si="237"/>
        <v>0</v>
      </c>
      <c r="EB76" s="69">
        <f t="shared" si="237"/>
        <v>0</v>
      </c>
      <c r="EC76" s="69">
        <f t="shared" si="237"/>
        <v>0</v>
      </c>
      <c r="ED76" s="73" t="str">
        <f t="shared" si="182"/>
        <v>-</v>
      </c>
      <c r="EE76" s="74" t="str">
        <f t="shared" si="212"/>
        <v>-</v>
      </c>
      <c r="EF76" s="253" t="str">
        <f t="shared" si="213"/>
        <v>-</v>
      </c>
      <c r="EG76" s="76" t="str">
        <f t="shared" si="214"/>
        <v>-</v>
      </c>
      <c r="EH76" s="69">
        <f t="shared" si="238"/>
        <v>0</v>
      </c>
      <c r="EI76" s="69">
        <f t="shared" si="238"/>
        <v>0</v>
      </c>
      <c r="EJ76" s="69">
        <f t="shared" si="238"/>
        <v>0</v>
      </c>
      <c r="EK76" s="69">
        <f t="shared" si="238"/>
        <v>0</v>
      </c>
      <c r="EL76" s="69">
        <f t="shared" si="238"/>
        <v>0</v>
      </c>
      <c r="EM76" s="69">
        <f t="shared" si="238"/>
        <v>0</v>
      </c>
      <c r="EN76" s="69">
        <f t="shared" si="238"/>
        <v>0</v>
      </c>
      <c r="EO76" s="69">
        <f t="shared" si="238"/>
        <v>0</v>
      </c>
      <c r="EP76" s="69">
        <f t="shared" si="238"/>
        <v>0</v>
      </c>
      <c r="EQ76" s="69">
        <f t="shared" si="238"/>
        <v>0</v>
      </c>
      <c r="ER76" s="69">
        <f t="shared" si="238"/>
        <v>0</v>
      </c>
      <c r="ES76" s="73" t="str">
        <f t="shared" si="183"/>
        <v>-</v>
      </c>
      <c r="ET76" s="74" t="str">
        <f t="shared" si="215"/>
        <v>-</v>
      </c>
      <c r="EU76" s="253" t="str">
        <f t="shared" si="216"/>
        <v>-</v>
      </c>
      <c r="EV76" s="76" t="str">
        <f t="shared" si="217"/>
        <v>-</v>
      </c>
      <c r="EW76" s="69">
        <f t="shared" si="239"/>
        <v>0</v>
      </c>
      <c r="EX76" s="69">
        <f t="shared" si="239"/>
        <v>0</v>
      </c>
      <c r="EY76" s="69">
        <f t="shared" si="239"/>
        <v>0</v>
      </c>
      <c r="EZ76" s="69">
        <f t="shared" si="239"/>
        <v>0</v>
      </c>
      <c r="FA76" s="69">
        <f t="shared" si="239"/>
        <v>0</v>
      </c>
      <c r="FB76" s="69">
        <f t="shared" si="239"/>
        <v>0</v>
      </c>
      <c r="FC76" s="69">
        <f t="shared" si="239"/>
        <v>0</v>
      </c>
      <c r="FD76" s="69">
        <f t="shared" si="239"/>
        <v>0</v>
      </c>
      <c r="FE76" s="69">
        <f t="shared" si="239"/>
        <v>0</v>
      </c>
      <c r="FF76" s="69">
        <f t="shared" si="239"/>
        <v>0</v>
      </c>
      <c r="FG76" s="69">
        <f t="shared" si="239"/>
        <v>0</v>
      </c>
      <c r="FH76" s="73" t="str">
        <f t="shared" si="184"/>
        <v>-</v>
      </c>
      <c r="FI76" s="74" t="str">
        <f t="shared" si="218"/>
        <v>-</v>
      </c>
      <c r="FJ76" s="253" t="str">
        <f t="shared" si="219"/>
        <v>-</v>
      </c>
      <c r="FK76" s="76" t="str">
        <f t="shared" si="220"/>
        <v>-</v>
      </c>
      <c r="FL76" s="69">
        <f t="shared" si="240"/>
        <v>0</v>
      </c>
      <c r="FM76" s="69">
        <f t="shared" si="240"/>
        <v>0</v>
      </c>
      <c r="FN76" s="69">
        <f t="shared" si="240"/>
        <v>0</v>
      </c>
      <c r="FO76" s="69">
        <f t="shared" si="240"/>
        <v>0</v>
      </c>
      <c r="FP76" s="69">
        <f t="shared" si="240"/>
        <v>0</v>
      </c>
      <c r="FQ76" s="69">
        <f t="shared" si="240"/>
        <v>0</v>
      </c>
      <c r="FR76" s="69">
        <f t="shared" si="240"/>
        <v>0</v>
      </c>
      <c r="FS76" s="69">
        <f t="shared" si="240"/>
        <v>0</v>
      </c>
      <c r="FT76" s="69">
        <f t="shared" si="240"/>
        <v>0</v>
      </c>
      <c r="FU76" s="69">
        <f t="shared" si="240"/>
        <v>0</v>
      </c>
      <c r="FV76" s="69">
        <f t="shared" si="240"/>
        <v>0</v>
      </c>
      <c r="FW76" s="73" t="str">
        <f t="shared" si="185"/>
        <v>-</v>
      </c>
      <c r="FX76" s="74" t="str">
        <f t="shared" si="221"/>
        <v>-</v>
      </c>
      <c r="FY76" s="253" t="str">
        <f t="shared" si="222"/>
        <v>-</v>
      </c>
      <c r="FZ76" s="76" t="str">
        <f t="shared" si="223"/>
        <v>-</v>
      </c>
      <c r="GA76" s="82">
        <f t="shared" si="187"/>
        <v>0</v>
      </c>
      <c r="GB76" s="82">
        <f t="shared" si="187"/>
        <v>0</v>
      </c>
      <c r="GC76" s="82">
        <f t="shared" si="187"/>
        <v>1</v>
      </c>
      <c r="GD76" s="82">
        <f t="shared" si="187"/>
        <v>0</v>
      </c>
      <c r="GE76" s="82">
        <f t="shared" si="187"/>
        <v>1</v>
      </c>
      <c r="GF76" s="82">
        <f t="shared" si="187"/>
        <v>0</v>
      </c>
      <c r="GG76" s="82">
        <f t="shared" si="187"/>
        <v>1</v>
      </c>
      <c r="GH76" s="82">
        <f t="shared" si="187"/>
        <v>1</v>
      </c>
      <c r="GI76" s="82">
        <f t="shared" si="187"/>
        <v>6</v>
      </c>
      <c r="GJ76" s="82">
        <f t="shared" si="187"/>
        <v>3</v>
      </c>
      <c r="GK76" s="82">
        <f t="shared" si="187"/>
        <v>7</v>
      </c>
      <c r="GL76" s="83">
        <f t="shared" si="186"/>
        <v>35</v>
      </c>
      <c r="GM76" s="74">
        <f t="shared" si="224"/>
        <v>22</v>
      </c>
      <c r="GN76" s="253">
        <f t="shared" si="225"/>
        <v>22.076000000000001</v>
      </c>
      <c r="GO76" s="76">
        <f t="shared" si="226"/>
        <v>22</v>
      </c>
      <c r="GP76" s="77">
        <f t="shared" ca="1" si="227"/>
        <v>20</v>
      </c>
      <c r="GQ76" s="77">
        <f t="shared" ca="1" si="161"/>
        <v>0</v>
      </c>
      <c r="GR76" s="77">
        <f t="shared" ca="1" si="161"/>
        <v>0</v>
      </c>
      <c r="GS76" s="77">
        <f t="shared" ca="1" si="161"/>
        <v>0</v>
      </c>
      <c r="GT76" s="77">
        <f t="shared" ca="1" si="161"/>
        <v>0</v>
      </c>
      <c r="GU76" s="77">
        <f t="shared" ca="1" si="161"/>
        <v>0</v>
      </c>
      <c r="GV76" s="77">
        <f t="shared" ca="1" si="161"/>
        <v>0</v>
      </c>
      <c r="GW76" s="77">
        <f t="shared" ca="1" si="161"/>
        <v>0</v>
      </c>
      <c r="GX76" s="77">
        <f t="shared" ca="1" si="161"/>
        <v>0</v>
      </c>
      <c r="GY76" s="77">
        <f t="shared" ca="1" si="161"/>
        <v>0</v>
      </c>
      <c r="GZ76" s="77">
        <f t="shared" ca="1" si="161"/>
        <v>0</v>
      </c>
      <c r="HA76" s="77">
        <f t="shared" ca="1" si="161"/>
        <v>0</v>
      </c>
      <c r="HB76" s="78">
        <f t="shared" si="228"/>
        <v>20</v>
      </c>
    </row>
    <row r="77" spans="1:210">
      <c r="A77" s="70" t="s">
        <v>50</v>
      </c>
      <c r="B77" s="39" t="str">
        <f>IF(【M】エリア!$E72&lt;&gt;"",【M】エリア!$E72,"")</f>
        <v>JR美浜駅 エリア</v>
      </c>
      <c r="C77" s="69">
        <f t="shared" si="229"/>
        <v>0</v>
      </c>
      <c r="D77" s="69">
        <f t="shared" si="229"/>
        <v>0</v>
      </c>
      <c r="E77" s="69">
        <f t="shared" si="229"/>
        <v>0</v>
      </c>
      <c r="F77" s="69">
        <f t="shared" si="229"/>
        <v>0</v>
      </c>
      <c r="G77" s="69">
        <f t="shared" si="229"/>
        <v>0</v>
      </c>
      <c r="H77" s="69">
        <f t="shared" si="229"/>
        <v>2</v>
      </c>
      <c r="I77" s="69">
        <f t="shared" si="229"/>
        <v>3</v>
      </c>
      <c r="J77" s="69">
        <f t="shared" si="229"/>
        <v>7</v>
      </c>
      <c r="K77" s="69">
        <f t="shared" si="229"/>
        <v>8</v>
      </c>
      <c r="L77" s="69">
        <f t="shared" si="229"/>
        <v>4</v>
      </c>
      <c r="M77" s="69">
        <f t="shared" si="229"/>
        <v>11</v>
      </c>
      <c r="N77" s="73">
        <f t="shared" si="174"/>
        <v>28.571428571428569</v>
      </c>
      <c r="O77" s="74">
        <f t="shared" si="188"/>
        <v>29</v>
      </c>
      <c r="P77" s="253">
        <f t="shared" si="189"/>
        <v>29.077000000000002</v>
      </c>
      <c r="Q77" s="76">
        <f t="shared" si="190"/>
        <v>29</v>
      </c>
      <c r="R77" s="69">
        <f t="shared" si="230"/>
        <v>0</v>
      </c>
      <c r="S77" s="69">
        <f t="shared" si="230"/>
        <v>0</v>
      </c>
      <c r="T77" s="69">
        <f t="shared" si="230"/>
        <v>0</v>
      </c>
      <c r="U77" s="69">
        <f t="shared" si="230"/>
        <v>0</v>
      </c>
      <c r="V77" s="69">
        <f t="shared" si="230"/>
        <v>0</v>
      </c>
      <c r="W77" s="69">
        <f t="shared" si="230"/>
        <v>0</v>
      </c>
      <c r="X77" s="69">
        <f t="shared" si="230"/>
        <v>0</v>
      </c>
      <c r="Y77" s="69">
        <f t="shared" si="230"/>
        <v>0</v>
      </c>
      <c r="Z77" s="69">
        <f t="shared" si="230"/>
        <v>0</v>
      </c>
      <c r="AA77" s="69">
        <f t="shared" si="230"/>
        <v>0</v>
      </c>
      <c r="AB77" s="69">
        <f t="shared" si="230"/>
        <v>0</v>
      </c>
      <c r="AC77" s="73" t="str">
        <f t="shared" si="175"/>
        <v>-</v>
      </c>
      <c r="AD77" s="74" t="str">
        <f t="shared" si="191"/>
        <v>-</v>
      </c>
      <c r="AE77" s="253" t="str">
        <f t="shared" si="192"/>
        <v>-</v>
      </c>
      <c r="AF77" s="76" t="str">
        <f t="shared" si="193"/>
        <v>-</v>
      </c>
      <c r="AG77" s="69">
        <f t="shared" si="231"/>
        <v>0</v>
      </c>
      <c r="AH77" s="69">
        <f t="shared" si="231"/>
        <v>0</v>
      </c>
      <c r="AI77" s="69">
        <f t="shared" si="231"/>
        <v>0</v>
      </c>
      <c r="AJ77" s="69">
        <f t="shared" si="231"/>
        <v>0</v>
      </c>
      <c r="AK77" s="69">
        <f t="shared" si="231"/>
        <v>0</v>
      </c>
      <c r="AL77" s="69">
        <f t="shared" si="231"/>
        <v>0</v>
      </c>
      <c r="AM77" s="69">
        <f t="shared" si="231"/>
        <v>0</v>
      </c>
      <c r="AN77" s="69">
        <f t="shared" si="231"/>
        <v>0</v>
      </c>
      <c r="AO77" s="69">
        <f t="shared" si="231"/>
        <v>0</v>
      </c>
      <c r="AP77" s="69">
        <f t="shared" si="231"/>
        <v>0</v>
      </c>
      <c r="AQ77" s="69">
        <f t="shared" si="231"/>
        <v>0</v>
      </c>
      <c r="AR77" s="73" t="str">
        <f t="shared" si="176"/>
        <v>-</v>
      </c>
      <c r="AS77" s="74" t="str">
        <f t="shared" si="194"/>
        <v>-</v>
      </c>
      <c r="AT77" s="253" t="str">
        <f t="shared" si="195"/>
        <v>-</v>
      </c>
      <c r="AU77" s="76" t="str">
        <f t="shared" si="196"/>
        <v>-</v>
      </c>
      <c r="AV77" s="69">
        <f t="shared" si="232"/>
        <v>0</v>
      </c>
      <c r="AW77" s="69">
        <f t="shared" si="232"/>
        <v>0</v>
      </c>
      <c r="AX77" s="69">
        <f t="shared" si="232"/>
        <v>0</v>
      </c>
      <c r="AY77" s="69">
        <f t="shared" si="232"/>
        <v>0</v>
      </c>
      <c r="AZ77" s="69">
        <f t="shared" si="232"/>
        <v>0</v>
      </c>
      <c r="BA77" s="69">
        <f t="shared" si="232"/>
        <v>0</v>
      </c>
      <c r="BB77" s="69">
        <f t="shared" si="232"/>
        <v>0</v>
      </c>
      <c r="BC77" s="69">
        <f t="shared" si="232"/>
        <v>0</v>
      </c>
      <c r="BD77" s="69">
        <f t="shared" si="232"/>
        <v>0</v>
      </c>
      <c r="BE77" s="69">
        <f t="shared" si="232"/>
        <v>0</v>
      </c>
      <c r="BF77" s="69">
        <f t="shared" si="232"/>
        <v>0</v>
      </c>
      <c r="BG77" s="73" t="str">
        <f t="shared" si="177"/>
        <v>-</v>
      </c>
      <c r="BH77" s="74" t="str">
        <f t="shared" si="197"/>
        <v>-</v>
      </c>
      <c r="BI77" s="253" t="str">
        <f t="shared" si="198"/>
        <v>-</v>
      </c>
      <c r="BJ77" s="76" t="str">
        <f t="shared" si="199"/>
        <v>-</v>
      </c>
      <c r="BK77" s="69">
        <f t="shared" si="233"/>
        <v>0</v>
      </c>
      <c r="BL77" s="69">
        <f t="shared" si="233"/>
        <v>0</v>
      </c>
      <c r="BM77" s="69">
        <f t="shared" si="233"/>
        <v>0</v>
      </c>
      <c r="BN77" s="69">
        <f t="shared" si="233"/>
        <v>0</v>
      </c>
      <c r="BO77" s="69">
        <f t="shared" si="233"/>
        <v>0</v>
      </c>
      <c r="BP77" s="69">
        <f t="shared" si="233"/>
        <v>0</v>
      </c>
      <c r="BQ77" s="69">
        <f t="shared" si="233"/>
        <v>0</v>
      </c>
      <c r="BR77" s="69">
        <f t="shared" si="233"/>
        <v>0</v>
      </c>
      <c r="BS77" s="69">
        <f t="shared" si="233"/>
        <v>0</v>
      </c>
      <c r="BT77" s="69">
        <f t="shared" si="233"/>
        <v>0</v>
      </c>
      <c r="BU77" s="69">
        <f t="shared" si="233"/>
        <v>0</v>
      </c>
      <c r="BV77" s="73" t="str">
        <f t="shared" si="178"/>
        <v>-</v>
      </c>
      <c r="BW77" s="74" t="str">
        <f t="shared" si="200"/>
        <v>-</v>
      </c>
      <c r="BX77" s="253" t="str">
        <f t="shared" si="201"/>
        <v>-</v>
      </c>
      <c r="BY77" s="76" t="str">
        <f t="shared" si="202"/>
        <v>-</v>
      </c>
      <c r="BZ77" s="69">
        <f t="shared" si="234"/>
        <v>0</v>
      </c>
      <c r="CA77" s="69">
        <f t="shared" si="234"/>
        <v>0</v>
      </c>
      <c r="CB77" s="69">
        <f t="shared" si="234"/>
        <v>0</v>
      </c>
      <c r="CC77" s="69">
        <f t="shared" si="234"/>
        <v>0</v>
      </c>
      <c r="CD77" s="69">
        <f t="shared" si="234"/>
        <v>0</v>
      </c>
      <c r="CE77" s="69">
        <f t="shared" si="234"/>
        <v>0</v>
      </c>
      <c r="CF77" s="69">
        <f t="shared" si="234"/>
        <v>0</v>
      </c>
      <c r="CG77" s="69">
        <f t="shared" si="234"/>
        <v>0</v>
      </c>
      <c r="CH77" s="69">
        <f t="shared" si="234"/>
        <v>0</v>
      </c>
      <c r="CI77" s="69">
        <f t="shared" si="234"/>
        <v>0</v>
      </c>
      <c r="CJ77" s="69">
        <f t="shared" si="234"/>
        <v>0</v>
      </c>
      <c r="CK77" s="73" t="str">
        <f t="shared" si="179"/>
        <v>-</v>
      </c>
      <c r="CL77" s="74" t="str">
        <f t="shared" si="203"/>
        <v>-</v>
      </c>
      <c r="CM77" s="253" t="str">
        <f t="shared" si="204"/>
        <v>-</v>
      </c>
      <c r="CN77" s="76" t="str">
        <f t="shared" si="205"/>
        <v>-</v>
      </c>
      <c r="CO77" s="69">
        <f t="shared" si="235"/>
        <v>0</v>
      </c>
      <c r="CP77" s="69">
        <f t="shared" si="235"/>
        <v>0</v>
      </c>
      <c r="CQ77" s="69">
        <f t="shared" si="235"/>
        <v>0</v>
      </c>
      <c r="CR77" s="69">
        <f t="shared" si="235"/>
        <v>0</v>
      </c>
      <c r="CS77" s="69">
        <f t="shared" si="235"/>
        <v>0</v>
      </c>
      <c r="CT77" s="69">
        <f t="shared" si="235"/>
        <v>0</v>
      </c>
      <c r="CU77" s="69">
        <f t="shared" si="235"/>
        <v>0</v>
      </c>
      <c r="CV77" s="69">
        <f t="shared" si="235"/>
        <v>0</v>
      </c>
      <c r="CW77" s="69">
        <f t="shared" si="235"/>
        <v>0</v>
      </c>
      <c r="CX77" s="69">
        <f t="shared" si="235"/>
        <v>0</v>
      </c>
      <c r="CY77" s="69">
        <f t="shared" si="235"/>
        <v>0</v>
      </c>
      <c r="CZ77" s="73" t="str">
        <f t="shared" si="180"/>
        <v>-</v>
      </c>
      <c r="DA77" s="74" t="str">
        <f t="shared" si="206"/>
        <v>-</v>
      </c>
      <c r="DB77" s="253" t="str">
        <f t="shared" si="207"/>
        <v>-</v>
      </c>
      <c r="DC77" s="76" t="str">
        <f t="shared" si="208"/>
        <v>-</v>
      </c>
      <c r="DD77" s="69">
        <f t="shared" si="236"/>
        <v>0</v>
      </c>
      <c r="DE77" s="69">
        <f t="shared" si="236"/>
        <v>0</v>
      </c>
      <c r="DF77" s="69">
        <f t="shared" si="236"/>
        <v>0</v>
      </c>
      <c r="DG77" s="69">
        <f t="shared" si="236"/>
        <v>0</v>
      </c>
      <c r="DH77" s="69">
        <f t="shared" si="236"/>
        <v>0</v>
      </c>
      <c r="DI77" s="69">
        <f t="shared" si="236"/>
        <v>0</v>
      </c>
      <c r="DJ77" s="69">
        <f t="shared" si="236"/>
        <v>0</v>
      </c>
      <c r="DK77" s="69">
        <f t="shared" si="236"/>
        <v>0</v>
      </c>
      <c r="DL77" s="69">
        <f t="shared" si="236"/>
        <v>0</v>
      </c>
      <c r="DM77" s="69">
        <f t="shared" si="236"/>
        <v>0</v>
      </c>
      <c r="DN77" s="69">
        <f t="shared" si="236"/>
        <v>0</v>
      </c>
      <c r="DO77" s="73" t="str">
        <f t="shared" si="181"/>
        <v>-</v>
      </c>
      <c r="DP77" s="74" t="str">
        <f t="shared" si="209"/>
        <v>-</v>
      </c>
      <c r="DQ77" s="253" t="str">
        <f t="shared" si="210"/>
        <v>-</v>
      </c>
      <c r="DR77" s="76" t="str">
        <f t="shared" si="211"/>
        <v>-</v>
      </c>
      <c r="DS77" s="69">
        <f t="shared" si="237"/>
        <v>0</v>
      </c>
      <c r="DT77" s="69">
        <f t="shared" si="237"/>
        <v>0</v>
      </c>
      <c r="DU77" s="69">
        <f t="shared" si="237"/>
        <v>0</v>
      </c>
      <c r="DV77" s="69">
        <f t="shared" si="237"/>
        <v>0</v>
      </c>
      <c r="DW77" s="69">
        <f t="shared" si="237"/>
        <v>0</v>
      </c>
      <c r="DX77" s="69">
        <f t="shared" si="237"/>
        <v>0</v>
      </c>
      <c r="DY77" s="69">
        <f t="shared" si="237"/>
        <v>0</v>
      </c>
      <c r="DZ77" s="69">
        <f t="shared" si="237"/>
        <v>0</v>
      </c>
      <c r="EA77" s="69">
        <f t="shared" si="237"/>
        <v>0</v>
      </c>
      <c r="EB77" s="69">
        <f t="shared" si="237"/>
        <v>0</v>
      </c>
      <c r="EC77" s="69">
        <f t="shared" si="237"/>
        <v>0</v>
      </c>
      <c r="ED77" s="73" t="str">
        <f t="shared" si="182"/>
        <v>-</v>
      </c>
      <c r="EE77" s="74" t="str">
        <f t="shared" si="212"/>
        <v>-</v>
      </c>
      <c r="EF77" s="253" t="str">
        <f t="shared" si="213"/>
        <v>-</v>
      </c>
      <c r="EG77" s="76" t="str">
        <f t="shared" si="214"/>
        <v>-</v>
      </c>
      <c r="EH77" s="69">
        <f t="shared" si="238"/>
        <v>0</v>
      </c>
      <c r="EI77" s="69">
        <f t="shared" si="238"/>
        <v>0</v>
      </c>
      <c r="EJ77" s="69">
        <f t="shared" si="238"/>
        <v>0</v>
      </c>
      <c r="EK77" s="69">
        <f t="shared" si="238"/>
        <v>0</v>
      </c>
      <c r="EL77" s="69">
        <f t="shared" si="238"/>
        <v>0</v>
      </c>
      <c r="EM77" s="69">
        <f t="shared" si="238"/>
        <v>0</v>
      </c>
      <c r="EN77" s="69">
        <f t="shared" si="238"/>
        <v>0</v>
      </c>
      <c r="EO77" s="69">
        <f t="shared" si="238"/>
        <v>0</v>
      </c>
      <c r="EP77" s="69">
        <f t="shared" si="238"/>
        <v>0</v>
      </c>
      <c r="EQ77" s="69">
        <f t="shared" si="238"/>
        <v>0</v>
      </c>
      <c r="ER77" s="69">
        <f t="shared" si="238"/>
        <v>0</v>
      </c>
      <c r="ES77" s="73" t="str">
        <f t="shared" si="183"/>
        <v>-</v>
      </c>
      <c r="ET77" s="74" t="str">
        <f t="shared" si="215"/>
        <v>-</v>
      </c>
      <c r="EU77" s="253" t="str">
        <f t="shared" si="216"/>
        <v>-</v>
      </c>
      <c r="EV77" s="76" t="str">
        <f t="shared" si="217"/>
        <v>-</v>
      </c>
      <c r="EW77" s="69">
        <f t="shared" si="239"/>
        <v>0</v>
      </c>
      <c r="EX77" s="69">
        <f t="shared" si="239"/>
        <v>0</v>
      </c>
      <c r="EY77" s="69">
        <f t="shared" si="239"/>
        <v>0</v>
      </c>
      <c r="EZ77" s="69">
        <f t="shared" si="239"/>
        <v>0</v>
      </c>
      <c r="FA77" s="69">
        <f t="shared" si="239"/>
        <v>0</v>
      </c>
      <c r="FB77" s="69">
        <f t="shared" si="239"/>
        <v>0</v>
      </c>
      <c r="FC77" s="69">
        <f t="shared" si="239"/>
        <v>0</v>
      </c>
      <c r="FD77" s="69">
        <f t="shared" si="239"/>
        <v>0</v>
      </c>
      <c r="FE77" s="69">
        <f t="shared" si="239"/>
        <v>0</v>
      </c>
      <c r="FF77" s="69">
        <f t="shared" si="239"/>
        <v>0</v>
      </c>
      <c r="FG77" s="69">
        <f t="shared" si="239"/>
        <v>0</v>
      </c>
      <c r="FH77" s="73" t="str">
        <f t="shared" si="184"/>
        <v>-</v>
      </c>
      <c r="FI77" s="74" t="str">
        <f t="shared" si="218"/>
        <v>-</v>
      </c>
      <c r="FJ77" s="253" t="str">
        <f t="shared" si="219"/>
        <v>-</v>
      </c>
      <c r="FK77" s="76" t="str">
        <f t="shared" si="220"/>
        <v>-</v>
      </c>
      <c r="FL77" s="69">
        <f t="shared" si="240"/>
        <v>0</v>
      </c>
      <c r="FM77" s="69">
        <f t="shared" si="240"/>
        <v>0</v>
      </c>
      <c r="FN77" s="69">
        <f t="shared" si="240"/>
        <v>0</v>
      </c>
      <c r="FO77" s="69">
        <f t="shared" si="240"/>
        <v>0</v>
      </c>
      <c r="FP77" s="69">
        <f t="shared" si="240"/>
        <v>0</v>
      </c>
      <c r="FQ77" s="69">
        <f t="shared" si="240"/>
        <v>0</v>
      </c>
      <c r="FR77" s="69">
        <f t="shared" si="240"/>
        <v>0</v>
      </c>
      <c r="FS77" s="69">
        <f t="shared" si="240"/>
        <v>0</v>
      </c>
      <c r="FT77" s="69">
        <f t="shared" si="240"/>
        <v>0</v>
      </c>
      <c r="FU77" s="69">
        <f t="shared" si="240"/>
        <v>0</v>
      </c>
      <c r="FV77" s="69">
        <f t="shared" si="240"/>
        <v>0</v>
      </c>
      <c r="FW77" s="73" t="str">
        <f t="shared" si="185"/>
        <v>-</v>
      </c>
      <c r="FX77" s="74" t="str">
        <f t="shared" si="221"/>
        <v>-</v>
      </c>
      <c r="FY77" s="253" t="str">
        <f t="shared" si="222"/>
        <v>-</v>
      </c>
      <c r="FZ77" s="76" t="str">
        <f t="shared" si="223"/>
        <v>-</v>
      </c>
      <c r="GA77" s="82">
        <f t="shared" si="187"/>
        <v>0</v>
      </c>
      <c r="GB77" s="82">
        <f t="shared" si="187"/>
        <v>0</v>
      </c>
      <c r="GC77" s="82">
        <f t="shared" si="187"/>
        <v>0</v>
      </c>
      <c r="GD77" s="82">
        <f t="shared" si="187"/>
        <v>0</v>
      </c>
      <c r="GE77" s="82">
        <f t="shared" si="187"/>
        <v>0</v>
      </c>
      <c r="GF77" s="82">
        <f t="shared" si="187"/>
        <v>2</v>
      </c>
      <c r="GG77" s="82">
        <f t="shared" si="187"/>
        <v>3</v>
      </c>
      <c r="GH77" s="82">
        <f t="shared" si="187"/>
        <v>7</v>
      </c>
      <c r="GI77" s="82">
        <f t="shared" si="187"/>
        <v>8</v>
      </c>
      <c r="GJ77" s="82">
        <f t="shared" si="187"/>
        <v>4</v>
      </c>
      <c r="GK77" s="82">
        <f t="shared" si="187"/>
        <v>11</v>
      </c>
      <c r="GL77" s="83">
        <f t="shared" si="186"/>
        <v>28.571428571428569</v>
      </c>
      <c r="GM77" s="74">
        <f t="shared" si="224"/>
        <v>29</v>
      </c>
      <c r="GN77" s="253">
        <f t="shared" si="225"/>
        <v>29.077000000000002</v>
      </c>
      <c r="GO77" s="76">
        <f t="shared" si="226"/>
        <v>29</v>
      </c>
      <c r="GP77" s="77">
        <f t="shared" ca="1" si="227"/>
        <v>35</v>
      </c>
      <c r="GQ77" s="77">
        <f t="shared" ca="1" si="161"/>
        <v>0</v>
      </c>
      <c r="GR77" s="77">
        <f t="shared" ca="1" si="161"/>
        <v>0</v>
      </c>
      <c r="GS77" s="77">
        <f t="shared" ca="1" si="161"/>
        <v>0</v>
      </c>
      <c r="GT77" s="77">
        <f t="shared" ca="1" si="161"/>
        <v>0</v>
      </c>
      <c r="GU77" s="77">
        <f t="shared" ca="1" si="161"/>
        <v>0</v>
      </c>
      <c r="GV77" s="77">
        <f t="shared" ca="1" si="161"/>
        <v>0</v>
      </c>
      <c r="GW77" s="77">
        <f t="shared" ca="1" si="161"/>
        <v>0</v>
      </c>
      <c r="GX77" s="77">
        <f t="shared" ca="1" si="161"/>
        <v>0</v>
      </c>
      <c r="GY77" s="77">
        <f t="shared" ca="1" si="161"/>
        <v>0</v>
      </c>
      <c r="GZ77" s="77">
        <f t="shared" ca="1" si="161"/>
        <v>0</v>
      </c>
      <c r="HA77" s="77">
        <f t="shared" ca="1" si="161"/>
        <v>0</v>
      </c>
      <c r="HB77" s="78">
        <f t="shared" si="228"/>
        <v>35</v>
      </c>
    </row>
    <row r="78" spans="1:210">
      <c r="A78" s="70" t="s">
        <v>50</v>
      </c>
      <c r="B78" s="39" t="str">
        <f>IF(【M】エリア!$E73&lt;&gt;"",【M】エリア!$E73,"")</f>
        <v>熊川宿 エリア</v>
      </c>
      <c r="C78" s="69">
        <f t="shared" si="229"/>
        <v>0</v>
      </c>
      <c r="D78" s="69">
        <f t="shared" si="229"/>
        <v>0</v>
      </c>
      <c r="E78" s="69">
        <f t="shared" si="229"/>
        <v>0</v>
      </c>
      <c r="F78" s="69">
        <f t="shared" si="229"/>
        <v>0</v>
      </c>
      <c r="G78" s="69">
        <f t="shared" si="229"/>
        <v>0</v>
      </c>
      <c r="H78" s="69">
        <f t="shared" si="229"/>
        <v>1</v>
      </c>
      <c r="I78" s="69">
        <f t="shared" si="229"/>
        <v>0</v>
      </c>
      <c r="J78" s="69">
        <f t="shared" si="229"/>
        <v>0</v>
      </c>
      <c r="K78" s="69">
        <f t="shared" si="229"/>
        <v>0</v>
      </c>
      <c r="L78" s="69">
        <f t="shared" si="229"/>
        <v>1</v>
      </c>
      <c r="M78" s="69">
        <f t="shared" si="229"/>
        <v>3</v>
      </c>
      <c r="N78" s="73">
        <f t="shared" si="174"/>
        <v>60.000000000000007</v>
      </c>
      <c r="O78" s="74">
        <f t="shared" si="188"/>
        <v>6</v>
      </c>
      <c r="P78" s="253">
        <f t="shared" si="189"/>
        <v>6.0780000000000003</v>
      </c>
      <c r="Q78" s="76">
        <f t="shared" si="190"/>
        <v>6</v>
      </c>
      <c r="R78" s="69">
        <f t="shared" si="230"/>
        <v>0</v>
      </c>
      <c r="S78" s="69">
        <f t="shared" si="230"/>
        <v>0</v>
      </c>
      <c r="T78" s="69">
        <f t="shared" si="230"/>
        <v>0</v>
      </c>
      <c r="U78" s="69">
        <f t="shared" si="230"/>
        <v>0</v>
      </c>
      <c r="V78" s="69">
        <f t="shared" si="230"/>
        <v>0</v>
      </c>
      <c r="W78" s="69">
        <f t="shared" si="230"/>
        <v>0</v>
      </c>
      <c r="X78" s="69">
        <f t="shared" si="230"/>
        <v>0</v>
      </c>
      <c r="Y78" s="69">
        <f t="shared" si="230"/>
        <v>0</v>
      </c>
      <c r="Z78" s="69">
        <f t="shared" si="230"/>
        <v>0</v>
      </c>
      <c r="AA78" s="69">
        <f t="shared" si="230"/>
        <v>0</v>
      </c>
      <c r="AB78" s="69">
        <f t="shared" si="230"/>
        <v>0</v>
      </c>
      <c r="AC78" s="73" t="str">
        <f t="shared" si="175"/>
        <v>-</v>
      </c>
      <c r="AD78" s="74" t="str">
        <f t="shared" si="191"/>
        <v>-</v>
      </c>
      <c r="AE78" s="253" t="str">
        <f t="shared" si="192"/>
        <v>-</v>
      </c>
      <c r="AF78" s="76" t="str">
        <f t="shared" si="193"/>
        <v>-</v>
      </c>
      <c r="AG78" s="69">
        <f t="shared" si="231"/>
        <v>0</v>
      </c>
      <c r="AH78" s="69">
        <f t="shared" si="231"/>
        <v>0</v>
      </c>
      <c r="AI78" s="69">
        <f t="shared" si="231"/>
        <v>0</v>
      </c>
      <c r="AJ78" s="69">
        <f t="shared" si="231"/>
        <v>0</v>
      </c>
      <c r="AK78" s="69">
        <f t="shared" si="231"/>
        <v>0</v>
      </c>
      <c r="AL78" s="69">
        <f t="shared" si="231"/>
        <v>0</v>
      </c>
      <c r="AM78" s="69">
        <f t="shared" si="231"/>
        <v>0</v>
      </c>
      <c r="AN78" s="69">
        <f t="shared" si="231"/>
        <v>0</v>
      </c>
      <c r="AO78" s="69">
        <f t="shared" si="231"/>
        <v>0</v>
      </c>
      <c r="AP78" s="69">
        <f t="shared" si="231"/>
        <v>0</v>
      </c>
      <c r="AQ78" s="69">
        <f t="shared" si="231"/>
        <v>0</v>
      </c>
      <c r="AR78" s="73" t="str">
        <f t="shared" si="176"/>
        <v>-</v>
      </c>
      <c r="AS78" s="74" t="str">
        <f t="shared" si="194"/>
        <v>-</v>
      </c>
      <c r="AT78" s="253" t="str">
        <f t="shared" si="195"/>
        <v>-</v>
      </c>
      <c r="AU78" s="76" t="str">
        <f t="shared" si="196"/>
        <v>-</v>
      </c>
      <c r="AV78" s="69">
        <f t="shared" si="232"/>
        <v>0</v>
      </c>
      <c r="AW78" s="69">
        <f t="shared" si="232"/>
        <v>0</v>
      </c>
      <c r="AX78" s="69">
        <f t="shared" si="232"/>
        <v>0</v>
      </c>
      <c r="AY78" s="69">
        <f t="shared" si="232"/>
        <v>0</v>
      </c>
      <c r="AZ78" s="69">
        <f t="shared" si="232"/>
        <v>0</v>
      </c>
      <c r="BA78" s="69">
        <f t="shared" si="232"/>
        <v>0</v>
      </c>
      <c r="BB78" s="69">
        <f t="shared" si="232"/>
        <v>0</v>
      </c>
      <c r="BC78" s="69">
        <f t="shared" si="232"/>
        <v>0</v>
      </c>
      <c r="BD78" s="69">
        <f t="shared" si="232"/>
        <v>0</v>
      </c>
      <c r="BE78" s="69">
        <f t="shared" si="232"/>
        <v>0</v>
      </c>
      <c r="BF78" s="69">
        <f t="shared" si="232"/>
        <v>0</v>
      </c>
      <c r="BG78" s="73" t="str">
        <f t="shared" si="177"/>
        <v>-</v>
      </c>
      <c r="BH78" s="74" t="str">
        <f t="shared" si="197"/>
        <v>-</v>
      </c>
      <c r="BI78" s="253" t="str">
        <f t="shared" si="198"/>
        <v>-</v>
      </c>
      <c r="BJ78" s="76" t="str">
        <f t="shared" si="199"/>
        <v>-</v>
      </c>
      <c r="BK78" s="69">
        <f t="shared" si="233"/>
        <v>0</v>
      </c>
      <c r="BL78" s="69">
        <f t="shared" si="233"/>
        <v>0</v>
      </c>
      <c r="BM78" s="69">
        <f t="shared" si="233"/>
        <v>0</v>
      </c>
      <c r="BN78" s="69">
        <f t="shared" si="233"/>
        <v>0</v>
      </c>
      <c r="BO78" s="69">
        <f t="shared" si="233"/>
        <v>0</v>
      </c>
      <c r="BP78" s="69">
        <f t="shared" si="233"/>
        <v>0</v>
      </c>
      <c r="BQ78" s="69">
        <f t="shared" si="233"/>
        <v>0</v>
      </c>
      <c r="BR78" s="69">
        <f t="shared" si="233"/>
        <v>0</v>
      </c>
      <c r="BS78" s="69">
        <f t="shared" si="233"/>
        <v>0</v>
      </c>
      <c r="BT78" s="69">
        <f t="shared" si="233"/>
        <v>0</v>
      </c>
      <c r="BU78" s="69">
        <f t="shared" si="233"/>
        <v>0</v>
      </c>
      <c r="BV78" s="73" t="str">
        <f t="shared" si="178"/>
        <v>-</v>
      </c>
      <c r="BW78" s="74" t="str">
        <f t="shared" si="200"/>
        <v>-</v>
      </c>
      <c r="BX78" s="253" t="str">
        <f t="shared" si="201"/>
        <v>-</v>
      </c>
      <c r="BY78" s="76" t="str">
        <f t="shared" si="202"/>
        <v>-</v>
      </c>
      <c r="BZ78" s="69">
        <f t="shared" si="234"/>
        <v>0</v>
      </c>
      <c r="CA78" s="69">
        <f t="shared" si="234"/>
        <v>0</v>
      </c>
      <c r="CB78" s="69">
        <f t="shared" si="234"/>
        <v>0</v>
      </c>
      <c r="CC78" s="69">
        <f t="shared" si="234"/>
        <v>0</v>
      </c>
      <c r="CD78" s="69">
        <f t="shared" si="234"/>
        <v>0</v>
      </c>
      <c r="CE78" s="69">
        <f t="shared" si="234"/>
        <v>0</v>
      </c>
      <c r="CF78" s="69">
        <f t="shared" si="234"/>
        <v>0</v>
      </c>
      <c r="CG78" s="69">
        <f t="shared" si="234"/>
        <v>0</v>
      </c>
      <c r="CH78" s="69">
        <f t="shared" si="234"/>
        <v>0</v>
      </c>
      <c r="CI78" s="69">
        <f t="shared" si="234"/>
        <v>0</v>
      </c>
      <c r="CJ78" s="69">
        <f t="shared" si="234"/>
        <v>0</v>
      </c>
      <c r="CK78" s="73" t="str">
        <f t="shared" si="179"/>
        <v>-</v>
      </c>
      <c r="CL78" s="74" t="str">
        <f t="shared" si="203"/>
        <v>-</v>
      </c>
      <c r="CM78" s="253" t="str">
        <f t="shared" si="204"/>
        <v>-</v>
      </c>
      <c r="CN78" s="76" t="str">
        <f t="shared" si="205"/>
        <v>-</v>
      </c>
      <c r="CO78" s="69">
        <f t="shared" si="235"/>
        <v>0</v>
      </c>
      <c r="CP78" s="69">
        <f t="shared" si="235"/>
        <v>0</v>
      </c>
      <c r="CQ78" s="69">
        <f t="shared" si="235"/>
        <v>0</v>
      </c>
      <c r="CR78" s="69">
        <f t="shared" si="235"/>
        <v>0</v>
      </c>
      <c r="CS78" s="69">
        <f t="shared" si="235"/>
        <v>0</v>
      </c>
      <c r="CT78" s="69">
        <f t="shared" si="235"/>
        <v>0</v>
      </c>
      <c r="CU78" s="69">
        <f t="shared" si="235"/>
        <v>0</v>
      </c>
      <c r="CV78" s="69">
        <f t="shared" si="235"/>
        <v>0</v>
      </c>
      <c r="CW78" s="69">
        <f t="shared" si="235"/>
        <v>0</v>
      </c>
      <c r="CX78" s="69">
        <f t="shared" si="235"/>
        <v>0</v>
      </c>
      <c r="CY78" s="69">
        <f t="shared" si="235"/>
        <v>0</v>
      </c>
      <c r="CZ78" s="73" t="str">
        <f t="shared" si="180"/>
        <v>-</v>
      </c>
      <c r="DA78" s="74" t="str">
        <f t="shared" si="206"/>
        <v>-</v>
      </c>
      <c r="DB78" s="253" t="str">
        <f t="shared" si="207"/>
        <v>-</v>
      </c>
      <c r="DC78" s="76" t="str">
        <f t="shared" si="208"/>
        <v>-</v>
      </c>
      <c r="DD78" s="69">
        <f t="shared" si="236"/>
        <v>0</v>
      </c>
      <c r="DE78" s="69">
        <f t="shared" si="236"/>
        <v>0</v>
      </c>
      <c r="DF78" s="69">
        <f t="shared" si="236"/>
        <v>0</v>
      </c>
      <c r="DG78" s="69">
        <f t="shared" si="236"/>
        <v>0</v>
      </c>
      <c r="DH78" s="69">
        <f t="shared" si="236"/>
        <v>0</v>
      </c>
      <c r="DI78" s="69">
        <f t="shared" si="236"/>
        <v>0</v>
      </c>
      <c r="DJ78" s="69">
        <f t="shared" si="236"/>
        <v>0</v>
      </c>
      <c r="DK78" s="69">
        <f t="shared" si="236"/>
        <v>0</v>
      </c>
      <c r="DL78" s="69">
        <f t="shared" si="236"/>
        <v>0</v>
      </c>
      <c r="DM78" s="69">
        <f t="shared" si="236"/>
        <v>0</v>
      </c>
      <c r="DN78" s="69">
        <f t="shared" si="236"/>
        <v>0</v>
      </c>
      <c r="DO78" s="73" t="str">
        <f t="shared" si="181"/>
        <v>-</v>
      </c>
      <c r="DP78" s="74" t="str">
        <f t="shared" si="209"/>
        <v>-</v>
      </c>
      <c r="DQ78" s="253" t="str">
        <f t="shared" si="210"/>
        <v>-</v>
      </c>
      <c r="DR78" s="76" t="str">
        <f t="shared" si="211"/>
        <v>-</v>
      </c>
      <c r="DS78" s="69">
        <f t="shared" si="237"/>
        <v>0</v>
      </c>
      <c r="DT78" s="69">
        <f t="shared" si="237"/>
        <v>0</v>
      </c>
      <c r="DU78" s="69">
        <f t="shared" si="237"/>
        <v>0</v>
      </c>
      <c r="DV78" s="69">
        <f t="shared" si="237"/>
        <v>0</v>
      </c>
      <c r="DW78" s="69">
        <f t="shared" si="237"/>
        <v>0</v>
      </c>
      <c r="DX78" s="69">
        <f t="shared" si="237"/>
        <v>0</v>
      </c>
      <c r="DY78" s="69">
        <f t="shared" si="237"/>
        <v>0</v>
      </c>
      <c r="DZ78" s="69">
        <f t="shared" si="237"/>
        <v>0</v>
      </c>
      <c r="EA78" s="69">
        <f t="shared" si="237"/>
        <v>0</v>
      </c>
      <c r="EB78" s="69">
        <f t="shared" si="237"/>
        <v>0</v>
      </c>
      <c r="EC78" s="69">
        <f t="shared" si="237"/>
        <v>0</v>
      </c>
      <c r="ED78" s="73" t="str">
        <f t="shared" si="182"/>
        <v>-</v>
      </c>
      <c r="EE78" s="74" t="str">
        <f t="shared" si="212"/>
        <v>-</v>
      </c>
      <c r="EF78" s="253" t="str">
        <f t="shared" si="213"/>
        <v>-</v>
      </c>
      <c r="EG78" s="76" t="str">
        <f t="shared" si="214"/>
        <v>-</v>
      </c>
      <c r="EH78" s="69">
        <f t="shared" si="238"/>
        <v>0</v>
      </c>
      <c r="EI78" s="69">
        <f t="shared" si="238"/>
        <v>0</v>
      </c>
      <c r="EJ78" s="69">
        <f t="shared" si="238"/>
        <v>0</v>
      </c>
      <c r="EK78" s="69">
        <f t="shared" si="238"/>
        <v>0</v>
      </c>
      <c r="EL78" s="69">
        <f t="shared" si="238"/>
        <v>0</v>
      </c>
      <c r="EM78" s="69">
        <f t="shared" si="238"/>
        <v>0</v>
      </c>
      <c r="EN78" s="69">
        <f t="shared" si="238"/>
        <v>0</v>
      </c>
      <c r="EO78" s="69">
        <f t="shared" si="238"/>
        <v>0</v>
      </c>
      <c r="EP78" s="69">
        <f t="shared" si="238"/>
        <v>0</v>
      </c>
      <c r="EQ78" s="69">
        <f t="shared" si="238"/>
        <v>0</v>
      </c>
      <c r="ER78" s="69">
        <f t="shared" si="238"/>
        <v>0</v>
      </c>
      <c r="ES78" s="73" t="str">
        <f t="shared" si="183"/>
        <v>-</v>
      </c>
      <c r="ET78" s="74" t="str">
        <f t="shared" si="215"/>
        <v>-</v>
      </c>
      <c r="EU78" s="253" t="str">
        <f t="shared" si="216"/>
        <v>-</v>
      </c>
      <c r="EV78" s="76" t="str">
        <f t="shared" si="217"/>
        <v>-</v>
      </c>
      <c r="EW78" s="69">
        <f t="shared" si="239"/>
        <v>0</v>
      </c>
      <c r="EX78" s="69">
        <f t="shared" si="239"/>
        <v>0</v>
      </c>
      <c r="EY78" s="69">
        <f t="shared" si="239"/>
        <v>0</v>
      </c>
      <c r="EZ78" s="69">
        <f t="shared" si="239"/>
        <v>0</v>
      </c>
      <c r="FA78" s="69">
        <f t="shared" si="239"/>
        <v>0</v>
      </c>
      <c r="FB78" s="69">
        <f t="shared" si="239"/>
        <v>0</v>
      </c>
      <c r="FC78" s="69">
        <f t="shared" si="239"/>
        <v>0</v>
      </c>
      <c r="FD78" s="69">
        <f t="shared" si="239"/>
        <v>0</v>
      </c>
      <c r="FE78" s="69">
        <f t="shared" si="239"/>
        <v>0</v>
      </c>
      <c r="FF78" s="69">
        <f t="shared" si="239"/>
        <v>0</v>
      </c>
      <c r="FG78" s="69">
        <f t="shared" si="239"/>
        <v>0</v>
      </c>
      <c r="FH78" s="73" t="str">
        <f t="shared" si="184"/>
        <v>-</v>
      </c>
      <c r="FI78" s="74" t="str">
        <f t="shared" si="218"/>
        <v>-</v>
      </c>
      <c r="FJ78" s="253" t="str">
        <f t="shared" si="219"/>
        <v>-</v>
      </c>
      <c r="FK78" s="76" t="str">
        <f t="shared" si="220"/>
        <v>-</v>
      </c>
      <c r="FL78" s="69">
        <f t="shared" si="240"/>
        <v>0</v>
      </c>
      <c r="FM78" s="69">
        <f t="shared" si="240"/>
        <v>0</v>
      </c>
      <c r="FN78" s="69">
        <f t="shared" si="240"/>
        <v>0</v>
      </c>
      <c r="FO78" s="69">
        <f t="shared" si="240"/>
        <v>0</v>
      </c>
      <c r="FP78" s="69">
        <f t="shared" si="240"/>
        <v>0</v>
      </c>
      <c r="FQ78" s="69">
        <f t="shared" si="240"/>
        <v>0</v>
      </c>
      <c r="FR78" s="69">
        <f t="shared" si="240"/>
        <v>0</v>
      </c>
      <c r="FS78" s="69">
        <f t="shared" si="240"/>
        <v>0</v>
      </c>
      <c r="FT78" s="69">
        <f t="shared" si="240"/>
        <v>0</v>
      </c>
      <c r="FU78" s="69">
        <f t="shared" si="240"/>
        <v>0</v>
      </c>
      <c r="FV78" s="69">
        <f t="shared" si="240"/>
        <v>0</v>
      </c>
      <c r="FW78" s="73" t="str">
        <f t="shared" si="185"/>
        <v>-</v>
      </c>
      <c r="FX78" s="74" t="str">
        <f t="shared" si="221"/>
        <v>-</v>
      </c>
      <c r="FY78" s="253" t="str">
        <f t="shared" si="222"/>
        <v>-</v>
      </c>
      <c r="FZ78" s="76" t="str">
        <f t="shared" si="223"/>
        <v>-</v>
      </c>
      <c r="GA78" s="82">
        <f t="shared" si="187"/>
        <v>0</v>
      </c>
      <c r="GB78" s="82">
        <f t="shared" si="187"/>
        <v>0</v>
      </c>
      <c r="GC78" s="82">
        <f t="shared" si="187"/>
        <v>0</v>
      </c>
      <c r="GD78" s="82">
        <f t="shared" si="187"/>
        <v>0</v>
      </c>
      <c r="GE78" s="82">
        <f t="shared" si="187"/>
        <v>0</v>
      </c>
      <c r="GF78" s="82">
        <f t="shared" si="187"/>
        <v>1</v>
      </c>
      <c r="GG78" s="82">
        <f t="shared" si="187"/>
        <v>0</v>
      </c>
      <c r="GH78" s="82">
        <f t="shared" si="187"/>
        <v>0</v>
      </c>
      <c r="GI78" s="82">
        <f t="shared" si="187"/>
        <v>0</v>
      </c>
      <c r="GJ78" s="82">
        <f t="shared" si="187"/>
        <v>1</v>
      </c>
      <c r="GK78" s="82">
        <f t="shared" si="187"/>
        <v>3</v>
      </c>
      <c r="GL78" s="83">
        <f t="shared" si="186"/>
        <v>60.000000000000007</v>
      </c>
      <c r="GM78" s="74">
        <f t="shared" si="224"/>
        <v>6</v>
      </c>
      <c r="GN78" s="253">
        <f t="shared" si="225"/>
        <v>6.0780000000000003</v>
      </c>
      <c r="GO78" s="76">
        <f t="shared" si="226"/>
        <v>6</v>
      </c>
      <c r="GP78" s="77">
        <f t="shared" ca="1" si="227"/>
        <v>5</v>
      </c>
      <c r="GQ78" s="77">
        <f t="shared" ca="1" si="161"/>
        <v>0</v>
      </c>
      <c r="GR78" s="77">
        <f t="shared" ca="1" si="161"/>
        <v>0</v>
      </c>
      <c r="GS78" s="77">
        <f t="shared" ca="1" si="161"/>
        <v>0</v>
      </c>
      <c r="GT78" s="77">
        <f t="shared" ca="1" si="161"/>
        <v>0</v>
      </c>
      <c r="GU78" s="77">
        <f t="shared" ca="1" si="161"/>
        <v>0</v>
      </c>
      <c r="GV78" s="77">
        <f t="shared" ca="1" si="161"/>
        <v>0</v>
      </c>
      <c r="GW78" s="77">
        <f t="shared" ca="1" si="161"/>
        <v>0</v>
      </c>
      <c r="GX78" s="77">
        <f t="shared" ca="1" si="161"/>
        <v>0</v>
      </c>
      <c r="GY78" s="77">
        <f t="shared" ca="1" si="161"/>
        <v>0</v>
      </c>
      <c r="GZ78" s="77">
        <f t="shared" ca="1" si="161"/>
        <v>0</v>
      </c>
      <c r="HA78" s="77">
        <f t="shared" ca="1" si="161"/>
        <v>0</v>
      </c>
      <c r="HB78" s="78">
        <f t="shared" si="228"/>
        <v>5</v>
      </c>
    </row>
    <row r="79" spans="1:210">
      <c r="A79" s="70" t="s">
        <v>50</v>
      </c>
      <c r="B79" s="39" t="str">
        <f>IF(【M】エリア!$E74&lt;&gt;"",【M】エリア!$E74,"")</f>
        <v>湖上館パムコ（水月湖）エリア</v>
      </c>
      <c r="C79" s="69">
        <f t="shared" si="229"/>
        <v>0</v>
      </c>
      <c r="D79" s="69">
        <f t="shared" si="229"/>
        <v>0</v>
      </c>
      <c r="E79" s="69">
        <f t="shared" si="229"/>
        <v>0</v>
      </c>
      <c r="F79" s="69">
        <f t="shared" si="229"/>
        <v>0</v>
      </c>
      <c r="G79" s="69">
        <f t="shared" si="229"/>
        <v>0</v>
      </c>
      <c r="H79" s="69">
        <f t="shared" si="229"/>
        <v>2</v>
      </c>
      <c r="I79" s="69">
        <f t="shared" si="229"/>
        <v>0</v>
      </c>
      <c r="J79" s="69">
        <f t="shared" si="229"/>
        <v>0</v>
      </c>
      <c r="K79" s="69">
        <f t="shared" si="229"/>
        <v>3</v>
      </c>
      <c r="L79" s="69">
        <f t="shared" si="229"/>
        <v>3</v>
      </c>
      <c r="M79" s="69">
        <f t="shared" si="229"/>
        <v>3</v>
      </c>
      <c r="N79" s="73">
        <f t="shared" si="174"/>
        <v>36.36363636363636</v>
      </c>
      <c r="O79" s="74">
        <f t="shared" si="188"/>
        <v>21</v>
      </c>
      <c r="P79" s="253">
        <f t="shared" si="189"/>
        <v>21.079000000000001</v>
      </c>
      <c r="Q79" s="76">
        <f t="shared" si="190"/>
        <v>21</v>
      </c>
      <c r="R79" s="69">
        <f t="shared" si="230"/>
        <v>0</v>
      </c>
      <c r="S79" s="69">
        <f t="shared" si="230"/>
        <v>0</v>
      </c>
      <c r="T79" s="69">
        <f t="shared" si="230"/>
        <v>0</v>
      </c>
      <c r="U79" s="69">
        <f t="shared" si="230"/>
        <v>0</v>
      </c>
      <c r="V79" s="69">
        <f t="shared" si="230"/>
        <v>0</v>
      </c>
      <c r="W79" s="69">
        <f t="shared" si="230"/>
        <v>0</v>
      </c>
      <c r="X79" s="69">
        <f t="shared" si="230"/>
        <v>0</v>
      </c>
      <c r="Y79" s="69">
        <f t="shared" si="230"/>
        <v>0</v>
      </c>
      <c r="Z79" s="69">
        <f t="shared" si="230"/>
        <v>0</v>
      </c>
      <c r="AA79" s="69">
        <f t="shared" si="230"/>
        <v>0</v>
      </c>
      <c r="AB79" s="69">
        <f t="shared" si="230"/>
        <v>0</v>
      </c>
      <c r="AC79" s="73" t="str">
        <f t="shared" si="175"/>
        <v>-</v>
      </c>
      <c r="AD79" s="74" t="str">
        <f t="shared" si="191"/>
        <v>-</v>
      </c>
      <c r="AE79" s="253" t="str">
        <f t="shared" si="192"/>
        <v>-</v>
      </c>
      <c r="AF79" s="76" t="str">
        <f t="shared" si="193"/>
        <v>-</v>
      </c>
      <c r="AG79" s="69">
        <f t="shared" si="231"/>
        <v>0</v>
      </c>
      <c r="AH79" s="69">
        <f t="shared" si="231"/>
        <v>0</v>
      </c>
      <c r="AI79" s="69">
        <f t="shared" si="231"/>
        <v>0</v>
      </c>
      <c r="AJ79" s="69">
        <f t="shared" si="231"/>
        <v>0</v>
      </c>
      <c r="AK79" s="69">
        <f t="shared" si="231"/>
        <v>0</v>
      </c>
      <c r="AL79" s="69">
        <f t="shared" si="231"/>
        <v>0</v>
      </c>
      <c r="AM79" s="69">
        <f t="shared" si="231"/>
        <v>0</v>
      </c>
      <c r="AN79" s="69">
        <f t="shared" si="231"/>
        <v>0</v>
      </c>
      <c r="AO79" s="69">
        <f t="shared" si="231"/>
        <v>0</v>
      </c>
      <c r="AP79" s="69">
        <f t="shared" si="231"/>
        <v>0</v>
      </c>
      <c r="AQ79" s="69">
        <f t="shared" si="231"/>
        <v>0</v>
      </c>
      <c r="AR79" s="73" t="str">
        <f t="shared" si="176"/>
        <v>-</v>
      </c>
      <c r="AS79" s="74" t="str">
        <f t="shared" si="194"/>
        <v>-</v>
      </c>
      <c r="AT79" s="253" t="str">
        <f t="shared" si="195"/>
        <v>-</v>
      </c>
      <c r="AU79" s="76" t="str">
        <f t="shared" si="196"/>
        <v>-</v>
      </c>
      <c r="AV79" s="69">
        <f t="shared" si="232"/>
        <v>0</v>
      </c>
      <c r="AW79" s="69">
        <f t="shared" si="232"/>
        <v>0</v>
      </c>
      <c r="AX79" s="69">
        <f t="shared" si="232"/>
        <v>0</v>
      </c>
      <c r="AY79" s="69">
        <f t="shared" si="232"/>
        <v>0</v>
      </c>
      <c r="AZ79" s="69">
        <f t="shared" si="232"/>
        <v>0</v>
      </c>
      <c r="BA79" s="69">
        <f t="shared" si="232"/>
        <v>0</v>
      </c>
      <c r="BB79" s="69">
        <f t="shared" si="232"/>
        <v>0</v>
      </c>
      <c r="BC79" s="69">
        <f t="shared" si="232"/>
        <v>0</v>
      </c>
      <c r="BD79" s="69">
        <f t="shared" si="232"/>
        <v>0</v>
      </c>
      <c r="BE79" s="69">
        <f t="shared" si="232"/>
        <v>0</v>
      </c>
      <c r="BF79" s="69">
        <f t="shared" si="232"/>
        <v>0</v>
      </c>
      <c r="BG79" s="73" t="str">
        <f t="shared" si="177"/>
        <v>-</v>
      </c>
      <c r="BH79" s="74" t="str">
        <f t="shared" si="197"/>
        <v>-</v>
      </c>
      <c r="BI79" s="253" t="str">
        <f t="shared" si="198"/>
        <v>-</v>
      </c>
      <c r="BJ79" s="76" t="str">
        <f t="shared" si="199"/>
        <v>-</v>
      </c>
      <c r="BK79" s="69">
        <f t="shared" si="233"/>
        <v>0</v>
      </c>
      <c r="BL79" s="69">
        <f t="shared" si="233"/>
        <v>0</v>
      </c>
      <c r="BM79" s="69">
        <f t="shared" si="233"/>
        <v>0</v>
      </c>
      <c r="BN79" s="69">
        <f t="shared" si="233"/>
        <v>0</v>
      </c>
      <c r="BO79" s="69">
        <f t="shared" si="233"/>
        <v>0</v>
      </c>
      <c r="BP79" s="69">
        <f t="shared" si="233"/>
        <v>0</v>
      </c>
      <c r="BQ79" s="69">
        <f t="shared" si="233"/>
        <v>0</v>
      </c>
      <c r="BR79" s="69">
        <f t="shared" si="233"/>
        <v>0</v>
      </c>
      <c r="BS79" s="69">
        <f t="shared" si="233"/>
        <v>0</v>
      </c>
      <c r="BT79" s="69">
        <f t="shared" si="233"/>
        <v>0</v>
      </c>
      <c r="BU79" s="69">
        <f t="shared" si="233"/>
        <v>0</v>
      </c>
      <c r="BV79" s="73" t="str">
        <f t="shared" si="178"/>
        <v>-</v>
      </c>
      <c r="BW79" s="74" t="str">
        <f t="shared" si="200"/>
        <v>-</v>
      </c>
      <c r="BX79" s="253" t="str">
        <f t="shared" si="201"/>
        <v>-</v>
      </c>
      <c r="BY79" s="76" t="str">
        <f t="shared" si="202"/>
        <v>-</v>
      </c>
      <c r="BZ79" s="69">
        <f t="shared" si="234"/>
        <v>0</v>
      </c>
      <c r="CA79" s="69">
        <f t="shared" si="234"/>
        <v>0</v>
      </c>
      <c r="CB79" s="69">
        <f t="shared" si="234"/>
        <v>0</v>
      </c>
      <c r="CC79" s="69">
        <f t="shared" si="234"/>
        <v>0</v>
      </c>
      <c r="CD79" s="69">
        <f t="shared" si="234"/>
        <v>0</v>
      </c>
      <c r="CE79" s="69">
        <f t="shared" si="234"/>
        <v>0</v>
      </c>
      <c r="CF79" s="69">
        <f t="shared" si="234"/>
        <v>0</v>
      </c>
      <c r="CG79" s="69">
        <f t="shared" si="234"/>
        <v>0</v>
      </c>
      <c r="CH79" s="69">
        <f t="shared" si="234"/>
        <v>0</v>
      </c>
      <c r="CI79" s="69">
        <f t="shared" si="234"/>
        <v>0</v>
      </c>
      <c r="CJ79" s="69">
        <f t="shared" si="234"/>
        <v>0</v>
      </c>
      <c r="CK79" s="73" t="str">
        <f t="shared" si="179"/>
        <v>-</v>
      </c>
      <c r="CL79" s="74" t="str">
        <f t="shared" si="203"/>
        <v>-</v>
      </c>
      <c r="CM79" s="253" t="str">
        <f t="shared" si="204"/>
        <v>-</v>
      </c>
      <c r="CN79" s="76" t="str">
        <f t="shared" si="205"/>
        <v>-</v>
      </c>
      <c r="CO79" s="69">
        <f t="shared" si="235"/>
        <v>0</v>
      </c>
      <c r="CP79" s="69">
        <f t="shared" si="235"/>
        <v>0</v>
      </c>
      <c r="CQ79" s="69">
        <f t="shared" si="235"/>
        <v>0</v>
      </c>
      <c r="CR79" s="69">
        <f t="shared" si="235"/>
        <v>0</v>
      </c>
      <c r="CS79" s="69">
        <f t="shared" si="235"/>
        <v>0</v>
      </c>
      <c r="CT79" s="69">
        <f t="shared" si="235"/>
        <v>0</v>
      </c>
      <c r="CU79" s="69">
        <f t="shared" si="235"/>
        <v>0</v>
      </c>
      <c r="CV79" s="69">
        <f t="shared" si="235"/>
        <v>0</v>
      </c>
      <c r="CW79" s="69">
        <f t="shared" si="235"/>
        <v>0</v>
      </c>
      <c r="CX79" s="69">
        <f t="shared" si="235"/>
        <v>0</v>
      </c>
      <c r="CY79" s="69">
        <f t="shared" si="235"/>
        <v>0</v>
      </c>
      <c r="CZ79" s="73" t="str">
        <f t="shared" si="180"/>
        <v>-</v>
      </c>
      <c r="DA79" s="74" t="str">
        <f t="shared" si="206"/>
        <v>-</v>
      </c>
      <c r="DB79" s="253" t="str">
        <f t="shared" si="207"/>
        <v>-</v>
      </c>
      <c r="DC79" s="76" t="str">
        <f t="shared" si="208"/>
        <v>-</v>
      </c>
      <c r="DD79" s="69">
        <f t="shared" si="236"/>
        <v>0</v>
      </c>
      <c r="DE79" s="69">
        <f t="shared" si="236"/>
        <v>0</v>
      </c>
      <c r="DF79" s="69">
        <f t="shared" si="236"/>
        <v>0</v>
      </c>
      <c r="DG79" s="69">
        <f t="shared" si="236"/>
        <v>0</v>
      </c>
      <c r="DH79" s="69">
        <f t="shared" si="236"/>
        <v>0</v>
      </c>
      <c r="DI79" s="69">
        <f t="shared" si="236"/>
        <v>0</v>
      </c>
      <c r="DJ79" s="69">
        <f t="shared" si="236"/>
        <v>0</v>
      </c>
      <c r="DK79" s="69">
        <f t="shared" si="236"/>
        <v>0</v>
      </c>
      <c r="DL79" s="69">
        <f t="shared" si="236"/>
        <v>0</v>
      </c>
      <c r="DM79" s="69">
        <f t="shared" si="236"/>
        <v>0</v>
      </c>
      <c r="DN79" s="69">
        <f t="shared" si="236"/>
        <v>0</v>
      </c>
      <c r="DO79" s="73" t="str">
        <f t="shared" si="181"/>
        <v>-</v>
      </c>
      <c r="DP79" s="74" t="str">
        <f t="shared" si="209"/>
        <v>-</v>
      </c>
      <c r="DQ79" s="253" t="str">
        <f t="shared" si="210"/>
        <v>-</v>
      </c>
      <c r="DR79" s="76" t="str">
        <f t="shared" si="211"/>
        <v>-</v>
      </c>
      <c r="DS79" s="69">
        <f t="shared" si="237"/>
        <v>0</v>
      </c>
      <c r="DT79" s="69">
        <f t="shared" si="237"/>
        <v>0</v>
      </c>
      <c r="DU79" s="69">
        <f t="shared" si="237"/>
        <v>0</v>
      </c>
      <c r="DV79" s="69">
        <f t="shared" si="237"/>
        <v>0</v>
      </c>
      <c r="DW79" s="69">
        <f t="shared" si="237"/>
        <v>0</v>
      </c>
      <c r="DX79" s="69">
        <f t="shared" si="237"/>
        <v>0</v>
      </c>
      <c r="DY79" s="69">
        <f t="shared" si="237"/>
        <v>0</v>
      </c>
      <c r="DZ79" s="69">
        <f t="shared" si="237"/>
        <v>0</v>
      </c>
      <c r="EA79" s="69">
        <f t="shared" si="237"/>
        <v>0</v>
      </c>
      <c r="EB79" s="69">
        <f t="shared" si="237"/>
        <v>0</v>
      </c>
      <c r="EC79" s="69">
        <f t="shared" si="237"/>
        <v>0</v>
      </c>
      <c r="ED79" s="73" t="str">
        <f t="shared" si="182"/>
        <v>-</v>
      </c>
      <c r="EE79" s="74" t="str">
        <f t="shared" si="212"/>
        <v>-</v>
      </c>
      <c r="EF79" s="253" t="str">
        <f t="shared" si="213"/>
        <v>-</v>
      </c>
      <c r="EG79" s="76" t="str">
        <f t="shared" si="214"/>
        <v>-</v>
      </c>
      <c r="EH79" s="69">
        <f t="shared" si="238"/>
        <v>0</v>
      </c>
      <c r="EI79" s="69">
        <f t="shared" si="238"/>
        <v>0</v>
      </c>
      <c r="EJ79" s="69">
        <f t="shared" si="238"/>
        <v>0</v>
      </c>
      <c r="EK79" s="69">
        <f t="shared" si="238"/>
        <v>0</v>
      </c>
      <c r="EL79" s="69">
        <f t="shared" si="238"/>
        <v>0</v>
      </c>
      <c r="EM79" s="69">
        <f t="shared" si="238"/>
        <v>0</v>
      </c>
      <c r="EN79" s="69">
        <f t="shared" si="238"/>
        <v>0</v>
      </c>
      <c r="EO79" s="69">
        <f t="shared" si="238"/>
        <v>0</v>
      </c>
      <c r="EP79" s="69">
        <f t="shared" si="238"/>
        <v>0</v>
      </c>
      <c r="EQ79" s="69">
        <f t="shared" si="238"/>
        <v>0</v>
      </c>
      <c r="ER79" s="69">
        <f t="shared" si="238"/>
        <v>0</v>
      </c>
      <c r="ES79" s="73" t="str">
        <f t="shared" si="183"/>
        <v>-</v>
      </c>
      <c r="ET79" s="74" t="str">
        <f t="shared" si="215"/>
        <v>-</v>
      </c>
      <c r="EU79" s="253" t="str">
        <f t="shared" si="216"/>
        <v>-</v>
      </c>
      <c r="EV79" s="76" t="str">
        <f t="shared" si="217"/>
        <v>-</v>
      </c>
      <c r="EW79" s="69">
        <f t="shared" si="239"/>
        <v>0</v>
      </c>
      <c r="EX79" s="69">
        <f t="shared" si="239"/>
        <v>0</v>
      </c>
      <c r="EY79" s="69">
        <f t="shared" si="239"/>
        <v>0</v>
      </c>
      <c r="EZ79" s="69">
        <f t="shared" si="239"/>
        <v>0</v>
      </c>
      <c r="FA79" s="69">
        <f t="shared" si="239"/>
        <v>0</v>
      </c>
      <c r="FB79" s="69">
        <f t="shared" si="239"/>
        <v>0</v>
      </c>
      <c r="FC79" s="69">
        <f t="shared" si="239"/>
        <v>0</v>
      </c>
      <c r="FD79" s="69">
        <f t="shared" si="239"/>
        <v>0</v>
      </c>
      <c r="FE79" s="69">
        <f t="shared" si="239"/>
        <v>0</v>
      </c>
      <c r="FF79" s="69">
        <f t="shared" si="239"/>
        <v>0</v>
      </c>
      <c r="FG79" s="69">
        <f t="shared" si="239"/>
        <v>0</v>
      </c>
      <c r="FH79" s="73" t="str">
        <f t="shared" si="184"/>
        <v>-</v>
      </c>
      <c r="FI79" s="74" t="str">
        <f t="shared" si="218"/>
        <v>-</v>
      </c>
      <c r="FJ79" s="253" t="str">
        <f t="shared" si="219"/>
        <v>-</v>
      </c>
      <c r="FK79" s="76" t="str">
        <f t="shared" si="220"/>
        <v>-</v>
      </c>
      <c r="FL79" s="69">
        <f t="shared" si="240"/>
        <v>0</v>
      </c>
      <c r="FM79" s="69">
        <f t="shared" si="240"/>
        <v>0</v>
      </c>
      <c r="FN79" s="69">
        <f t="shared" si="240"/>
        <v>0</v>
      </c>
      <c r="FO79" s="69">
        <f t="shared" si="240"/>
        <v>0</v>
      </c>
      <c r="FP79" s="69">
        <f t="shared" si="240"/>
        <v>0</v>
      </c>
      <c r="FQ79" s="69">
        <f t="shared" si="240"/>
        <v>0</v>
      </c>
      <c r="FR79" s="69">
        <f t="shared" si="240"/>
        <v>0</v>
      </c>
      <c r="FS79" s="69">
        <f t="shared" si="240"/>
        <v>0</v>
      </c>
      <c r="FT79" s="69">
        <f t="shared" si="240"/>
        <v>0</v>
      </c>
      <c r="FU79" s="69">
        <f t="shared" si="240"/>
        <v>0</v>
      </c>
      <c r="FV79" s="69">
        <f t="shared" si="240"/>
        <v>0</v>
      </c>
      <c r="FW79" s="73" t="str">
        <f t="shared" si="185"/>
        <v>-</v>
      </c>
      <c r="FX79" s="74" t="str">
        <f t="shared" si="221"/>
        <v>-</v>
      </c>
      <c r="FY79" s="253" t="str">
        <f t="shared" si="222"/>
        <v>-</v>
      </c>
      <c r="FZ79" s="76" t="str">
        <f t="shared" si="223"/>
        <v>-</v>
      </c>
      <c r="GA79" s="82">
        <f t="shared" si="187"/>
        <v>0</v>
      </c>
      <c r="GB79" s="82">
        <f t="shared" si="187"/>
        <v>0</v>
      </c>
      <c r="GC79" s="82">
        <f t="shared" si="187"/>
        <v>0</v>
      </c>
      <c r="GD79" s="82">
        <f t="shared" si="187"/>
        <v>0</v>
      </c>
      <c r="GE79" s="82">
        <f t="shared" si="187"/>
        <v>0</v>
      </c>
      <c r="GF79" s="82">
        <f t="shared" si="187"/>
        <v>2</v>
      </c>
      <c r="GG79" s="82">
        <f t="shared" si="187"/>
        <v>0</v>
      </c>
      <c r="GH79" s="82">
        <f t="shared" si="187"/>
        <v>0</v>
      </c>
      <c r="GI79" s="82">
        <f t="shared" si="187"/>
        <v>3</v>
      </c>
      <c r="GJ79" s="82">
        <f t="shared" si="187"/>
        <v>3</v>
      </c>
      <c r="GK79" s="82">
        <f t="shared" si="187"/>
        <v>3</v>
      </c>
      <c r="GL79" s="83">
        <f t="shared" si="186"/>
        <v>36.36363636363636</v>
      </c>
      <c r="GM79" s="74">
        <f t="shared" si="224"/>
        <v>21</v>
      </c>
      <c r="GN79" s="253">
        <f t="shared" si="225"/>
        <v>21.079000000000001</v>
      </c>
      <c r="GO79" s="76">
        <f t="shared" si="226"/>
        <v>21</v>
      </c>
      <c r="GP79" s="77">
        <f t="shared" ca="1" si="227"/>
        <v>11</v>
      </c>
      <c r="GQ79" s="77">
        <f t="shared" ca="1" si="161"/>
        <v>0</v>
      </c>
      <c r="GR79" s="77">
        <f t="shared" ca="1" si="161"/>
        <v>0</v>
      </c>
      <c r="GS79" s="77">
        <f t="shared" ca="1" si="161"/>
        <v>0</v>
      </c>
      <c r="GT79" s="77">
        <f t="shared" ca="1" si="161"/>
        <v>0</v>
      </c>
      <c r="GU79" s="77">
        <f t="shared" ca="1" si="161"/>
        <v>0</v>
      </c>
      <c r="GV79" s="77">
        <f t="shared" ca="1" si="161"/>
        <v>0</v>
      </c>
      <c r="GW79" s="77">
        <f t="shared" ca="1" si="161"/>
        <v>0</v>
      </c>
      <c r="GX79" s="77">
        <f t="shared" ca="1" si="161"/>
        <v>0</v>
      </c>
      <c r="GY79" s="77">
        <f t="shared" ca="1" si="161"/>
        <v>0</v>
      </c>
      <c r="GZ79" s="77">
        <f t="shared" ca="1" si="161"/>
        <v>0</v>
      </c>
      <c r="HA79" s="77">
        <f t="shared" ca="1" si="161"/>
        <v>0</v>
      </c>
      <c r="HB79" s="78">
        <f t="shared" si="228"/>
        <v>11</v>
      </c>
    </row>
    <row r="80" spans="1:210">
      <c r="A80" s="70" t="s">
        <v>50</v>
      </c>
      <c r="B80" s="39" t="str">
        <f>IF(【M】エリア!$E75&lt;&gt;"",【M】エリア!$E75,"")</f>
        <v>道の駅「三方五湖」  エリア</v>
      </c>
      <c r="C80" s="69">
        <f t="shared" si="229"/>
        <v>0</v>
      </c>
      <c r="D80" s="69">
        <f t="shared" si="229"/>
        <v>0</v>
      </c>
      <c r="E80" s="69">
        <f t="shared" si="229"/>
        <v>0</v>
      </c>
      <c r="F80" s="69">
        <f t="shared" si="229"/>
        <v>1</v>
      </c>
      <c r="G80" s="69">
        <f t="shared" si="229"/>
        <v>2</v>
      </c>
      <c r="H80" s="69">
        <f t="shared" si="229"/>
        <v>2</v>
      </c>
      <c r="I80" s="69">
        <f t="shared" si="229"/>
        <v>3</v>
      </c>
      <c r="J80" s="69">
        <f t="shared" si="229"/>
        <v>3</v>
      </c>
      <c r="K80" s="69">
        <f t="shared" si="229"/>
        <v>10</v>
      </c>
      <c r="L80" s="69">
        <f t="shared" si="229"/>
        <v>2</v>
      </c>
      <c r="M80" s="69">
        <f t="shared" si="229"/>
        <v>6</v>
      </c>
      <c r="N80" s="73">
        <f t="shared" si="174"/>
        <v>0</v>
      </c>
      <c r="O80" s="74">
        <f t="shared" si="188"/>
        <v>50</v>
      </c>
      <c r="P80" s="253">
        <f t="shared" si="189"/>
        <v>50.08</v>
      </c>
      <c r="Q80" s="76">
        <f t="shared" si="190"/>
        <v>58</v>
      </c>
      <c r="R80" s="69">
        <f t="shared" si="230"/>
        <v>0</v>
      </c>
      <c r="S80" s="69">
        <f t="shared" si="230"/>
        <v>0</v>
      </c>
      <c r="T80" s="69">
        <f t="shared" si="230"/>
        <v>0</v>
      </c>
      <c r="U80" s="69">
        <f t="shared" si="230"/>
        <v>0</v>
      </c>
      <c r="V80" s="69">
        <f t="shared" si="230"/>
        <v>0</v>
      </c>
      <c r="W80" s="69">
        <f t="shared" si="230"/>
        <v>0</v>
      </c>
      <c r="X80" s="69">
        <f t="shared" si="230"/>
        <v>0</v>
      </c>
      <c r="Y80" s="69">
        <f t="shared" si="230"/>
        <v>0</v>
      </c>
      <c r="Z80" s="69">
        <f t="shared" si="230"/>
        <v>0</v>
      </c>
      <c r="AA80" s="69">
        <f t="shared" si="230"/>
        <v>0</v>
      </c>
      <c r="AB80" s="69">
        <f t="shared" si="230"/>
        <v>0</v>
      </c>
      <c r="AC80" s="73" t="str">
        <f t="shared" si="175"/>
        <v>-</v>
      </c>
      <c r="AD80" s="74" t="str">
        <f t="shared" si="191"/>
        <v>-</v>
      </c>
      <c r="AE80" s="253" t="str">
        <f t="shared" si="192"/>
        <v>-</v>
      </c>
      <c r="AF80" s="76" t="str">
        <f t="shared" si="193"/>
        <v>-</v>
      </c>
      <c r="AG80" s="69">
        <f t="shared" si="231"/>
        <v>0</v>
      </c>
      <c r="AH80" s="69">
        <f t="shared" si="231"/>
        <v>0</v>
      </c>
      <c r="AI80" s="69">
        <f t="shared" si="231"/>
        <v>0</v>
      </c>
      <c r="AJ80" s="69">
        <f t="shared" si="231"/>
        <v>0</v>
      </c>
      <c r="AK80" s="69">
        <f t="shared" si="231"/>
        <v>0</v>
      </c>
      <c r="AL80" s="69">
        <f t="shared" si="231"/>
        <v>0</v>
      </c>
      <c r="AM80" s="69">
        <f t="shared" si="231"/>
        <v>0</v>
      </c>
      <c r="AN80" s="69">
        <f t="shared" si="231"/>
        <v>0</v>
      </c>
      <c r="AO80" s="69">
        <f t="shared" si="231"/>
        <v>0</v>
      </c>
      <c r="AP80" s="69">
        <f t="shared" si="231"/>
        <v>0</v>
      </c>
      <c r="AQ80" s="69">
        <f t="shared" si="231"/>
        <v>0</v>
      </c>
      <c r="AR80" s="73" t="str">
        <f t="shared" si="176"/>
        <v>-</v>
      </c>
      <c r="AS80" s="74" t="str">
        <f t="shared" si="194"/>
        <v>-</v>
      </c>
      <c r="AT80" s="253" t="str">
        <f t="shared" si="195"/>
        <v>-</v>
      </c>
      <c r="AU80" s="76" t="str">
        <f t="shared" si="196"/>
        <v>-</v>
      </c>
      <c r="AV80" s="69">
        <f t="shared" si="232"/>
        <v>0</v>
      </c>
      <c r="AW80" s="69">
        <f t="shared" si="232"/>
        <v>0</v>
      </c>
      <c r="AX80" s="69">
        <f t="shared" si="232"/>
        <v>0</v>
      </c>
      <c r="AY80" s="69">
        <f t="shared" si="232"/>
        <v>0</v>
      </c>
      <c r="AZ80" s="69">
        <f t="shared" si="232"/>
        <v>0</v>
      </c>
      <c r="BA80" s="69">
        <f t="shared" si="232"/>
        <v>0</v>
      </c>
      <c r="BB80" s="69">
        <f t="shared" si="232"/>
        <v>0</v>
      </c>
      <c r="BC80" s="69">
        <f t="shared" si="232"/>
        <v>0</v>
      </c>
      <c r="BD80" s="69">
        <f t="shared" si="232"/>
        <v>0</v>
      </c>
      <c r="BE80" s="69">
        <f t="shared" si="232"/>
        <v>0</v>
      </c>
      <c r="BF80" s="69">
        <f t="shared" si="232"/>
        <v>0</v>
      </c>
      <c r="BG80" s="73" t="str">
        <f t="shared" si="177"/>
        <v>-</v>
      </c>
      <c r="BH80" s="74" t="str">
        <f t="shared" si="197"/>
        <v>-</v>
      </c>
      <c r="BI80" s="253" t="str">
        <f t="shared" si="198"/>
        <v>-</v>
      </c>
      <c r="BJ80" s="76" t="str">
        <f t="shared" si="199"/>
        <v>-</v>
      </c>
      <c r="BK80" s="69">
        <f t="shared" si="233"/>
        <v>0</v>
      </c>
      <c r="BL80" s="69">
        <f t="shared" si="233"/>
        <v>0</v>
      </c>
      <c r="BM80" s="69">
        <f t="shared" si="233"/>
        <v>0</v>
      </c>
      <c r="BN80" s="69">
        <f t="shared" si="233"/>
        <v>0</v>
      </c>
      <c r="BO80" s="69">
        <f t="shared" si="233"/>
        <v>0</v>
      </c>
      <c r="BP80" s="69">
        <f t="shared" si="233"/>
        <v>0</v>
      </c>
      <c r="BQ80" s="69">
        <f t="shared" si="233"/>
        <v>0</v>
      </c>
      <c r="BR80" s="69">
        <f t="shared" si="233"/>
        <v>0</v>
      </c>
      <c r="BS80" s="69">
        <f t="shared" si="233"/>
        <v>0</v>
      </c>
      <c r="BT80" s="69">
        <f t="shared" si="233"/>
        <v>0</v>
      </c>
      <c r="BU80" s="69">
        <f t="shared" si="233"/>
        <v>0</v>
      </c>
      <c r="BV80" s="73" t="str">
        <f t="shared" si="178"/>
        <v>-</v>
      </c>
      <c r="BW80" s="74" t="str">
        <f t="shared" si="200"/>
        <v>-</v>
      </c>
      <c r="BX80" s="253" t="str">
        <f t="shared" si="201"/>
        <v>-</v>
      </c>
      <c r="BY80" s="76" t="str">
        <f t="shared" si="202"/>
        <v>-</v>
      </c>
      <c r="BZ80" s="69">
        <f t="shared" si="234"/>
        <v>0</v>
      </c>
      <c r="CA80" s="69">
        <f t="shared" si="234"/>
        <v>0</v>
      </c>
      <c r="CB80" s="69">
        <f t="shared" si="234"/>
        <v>0</v>
      </c>
      <c r="CC80" s="69">
        <f t="shared" si="234"/>
        <v>0</v>
      </c>
      <c r="CD80" s="69">
        <f t="shared" si="234"/>
        <v>0</v>
      </c>
      <c r="CE80" s="69">
        <f t="shared" si="234"/>
        <v>0</v>
      </c>
      <c r="CF80" s="69">
        <f t="shared" si="234"/>
        <v>0</v>
      </c>
      <c r="CG80" s="69">
        <f t="shared" si="234"/>
        <v>0</v>
      </c>
      <c r="CH80" s="69">
        <f t="shared" si="234"/>
        <v>0</v>
      </c>
      <c r="CI80" s="69">
        <f t="shared" si="234"/>
        <v>0</v>
      </c>
      <c r="CJ80" s="69">
        <f t="shared" si="234"/>
        <v>0</v>
      </c>
      <c r="CK80" s="73" t="str">
        <f t="shared" si="179"/>
        <v>-</v>
      </c>
      <c r="CL80" s="74" t="str">
        <f t="shared" si="203"/>
        <v>-</v>
      </c>
      <c r="CM80" s="253" t="str">
        <f t="shared" si="204"/>
        <v>-</v>
      </c>
      <c r="CN80" s="76" t="str">
        <f t="shared" si="205"/>
        <v>-</v>
      </c>
      <c r="CO80" s="69">
        <f t="shared" si="235"/>
        <v>0</v>
      </c>
      <c r="CP80" s="69">
        <f t="shared" si="235"/>
        <v>0</v>
      </c>
      <c r="CQ80" s="69">
        <f t="shared" si="235"/>
        <v>0</v>
      </c>
      <c r="CR80" s="69">
        <f t="shared" si="235"/>
        <v>0</v>
      </c>
      <c r="CS80" s="69">
        <f t="shared" si="235"/>
        <v>0</v>
      </c>
      <c r="CT80" s="69">
        <f t="shared" si="235"/>
        <v>0</v>
      </c>
      <c r="CU80" s="69">
        <f t="shared" si="235"/>
        <v>0</v>
      </c>
      <c r="CV80" s="69">
        <f t="shared" si="235"/>
        <v>0</v>
      </c>
      <c r="CW80" s="69">
        <f t="shared" si="235"/>
        <v>0</v>
      </c>
      <c r="CX80" s="69">
        <f t="shared" si="235"/>
        <v>0</v>
      </c>
      <c r="CY80" s="69">
        <f t="shared" si="235"/>
        <v>0</v>
      </c>
      <c r="CZ80" s="73" t="str">
        <f t="shared" si="180"/>
        <v>-</v>
      </c>
      <c r="DA80" s="74" t="str">
        <f t="shared" si="206"/>
        <v>-</v>
      </c>
      <c r="DB80" s="253" t="str">
        <f t="shared" si="207"/>
        <v>-</v>
      </c>
      <c r="DC80" s="76" t="str">
        <f t="shared" si="208"/>
        <v>-</v>
      </c>
      <c r="DD80" s="69">
        <f t="shared" si="236"/>
        <v>0</v>
      </c>
      <c r="DE80" s="69">
        <f t="shared" si="236"/>
        <v>0</v>
      </c>
      <c r="DF80" s="69">
        <f t="shared" si="236"/>
        <v>0</v>
      </c>
      <c r="DG80" s="69">
        <f t="shared" si="236"/>
        <v>0</v>
      </c>
      <c r="DH80" s="69">
        <f t="shared" si="236"/>
        <v>0</v>
      </c>
      <c r="DI80" s="69">
        <f t="shared" si="236"/>
        <v>0</v>
      </c>
      <c r="DJ80" s="69">
        <f t="shared" si="236"/>
        <v>0</v>
      </c>
      <c r="DK80" s="69">
        <f t="shared" si="236"/>
        <v>0</v>
      </c>
      <c r="DL80" s="69">
        <f t="shared" si="236"/>
        <v>0</v>
      </c>
      <c r="DM80" s="69">
        <f t="shared" si="236"/>
        <v>0</v>
      </c>
      <c r="DN80" s="69">
        <f t="shared" si="236"/>
        <v>0</v>
      </c>
      <c r="DO80" s="73" t="str">
        <f t="shared" si="181"/>
        <v>-</v>
      </c>
      <c r="DP80" s="74" t="str">
        <f t="shared" si="209"/>
        <v>-</v>
      </c>
      <c r="DQ80" s="253" t="str">
        <f t="shared" si="210"/>
        <v>-</v>
      </c>
      <c r="DR80" s="76" t="str">
        <f t="shared" si="211"/>
        <v>-</v>
      </c>
      <c r="DS80" s="69">
        <f t="shared" si="237"/>
        <v>0</v>
      </c>
      <c r="DT80" s="69">
        <f t="shared" si="237"/>
        <v>0</v>
      </c>
      <c r="DU80" s="69">
        <f t="shared" si="237"/>
        <v>0</v>
      </c>
      <c r="DV80" s="69">
        <f t="shared" si="237"/>
        <v>0</v>
      </c>
      <c r="DW80" s="69">
        <f t="shared" si="237"/>
        <v>0</v>
      </c>
      <c r="DX80" s="69">
        <f t="shared" si="237"/>
        <v>0</v>
      </c>
      <c r="DY80" s="69">
        <f t="shared" si="237"/>
        <v>0</v>
      </c>
      <c r="DZ80" s="69">
        <f t="shared" si="237"/>
        <v>0</v>
      </c>
      <c r="EA80" s="69">
        <f t="shared" si="237"/>
        <v>0</v>
      </c>
      <c r="EB80" s="69">
        <f t="shared" si="237"/>
        <v>0</v>
      </c>
      <c r="EC80" s="69">
        <f t="shared" si="237"/>
        <v>0</v>
      </c>
      <c r="ED80" s="73" t="str">
        <f t="shared" si="182"/>
        <v>-</v>
      </c>
      <c r="EE80" s="74" t="str">
        <f t="shared" si="212"/>
        <v>-</v>
      </c>
      <c r="EF80" s="253" t="str">
        <f t="shared" si="213"/>
        <v>-</v>
      </c>
      <c r="EG80" s="76" t="str">
        <f t="shared" si="214"/>
        <v>-</v>
      </c>
      <c r="EH80" s="69">
        <f t="shared" si="238"/>
        <v>0</v>
      </c>
      <c r="EI80" s="69">
        <f t="shared" si="238"/>
        <v>0</v>
      </c>
      <c r="EJ80" s="69">
        <f t="shared" si="238"/>
        <v>0</v>
      </c>
      <c r="EK80" s="69">
        <f t="shared" si="238"/>
        <v>0</v>
      </c>
      <c r="EL80" s="69">
        <f t="shared" si="238"/>
        <v>0</v>
      </c>
      <c r="EM80" s="69">
        <f t="shared" si="238"/>
        <v>0</v>
      </c>
      <c r="EN80" s="69">
        <f t="shared" si="238"/>
        <v>0</v>
      </c>
      <c r="EO80" s="69">
        <f t="shared" si="238"/>
        <v>0</v>
      </c>
      <c r="EP80" s="69">
        <f t="shared" si="238"/>
        <v>0</v>
      </c>
      <c r="EQ80" s="69">
        <f t="shared" si="238"/>
        <v>0</v>
      </c>
      <c r="ER80" s="69">
        <f t="shared" si="238"/>
        <v>0</v>
      </c>
      <c r="ES80" s="73" t="str">
        <f t="shared" si="183"/>
        <v>-</v>
      </c>
      <c r="ET80" s="74" t="str">
        <f t="shared" si="215"/>
        <v>-</v>
      </c>
      <c r="EU80" s="253" t="str">
        <f t="shared" si="216"/>
        <v>-</v>
      </c>
      <c r="EV80" s="76" t="str">
        <f t="shared" si="217"/>
        <v>-</v>
      </c>
      <c r="EW80" s="69">
        <f t="shared" si="239"/>
        <v>0</v>
      </c>
      <c r="EX80" s="69">
        <f t="shared" si="239"/>
        <v>0</v>
      </c>
      <c r="EY80" s="69">
        <f t="shared" si="239"/>
        <v>0</v>
      </c>
      <c r="EZ80" s="69">
        <f t="shared" si="239"/>
        <v>0</v>
      </c>
      <c r="FA80" s="69">
        <f t="shared" si="239"/>
        <v>0</v>
      </c>
      <c r="FB80" s="69">
        <f t="shared" si="239"/>
        <v>0</v>
      </c>
      <c r="FC80" s="69">
        <f t="shared" si="239"/>
        <v>0</v>
      </c>
      <c r="FD80" s="69">
        <f t="shared" si="239"/>
        <v>0</v>
      </c>
      <c r="FE80" s="69">
        <f t="shared" si="239"/>
        <v>0</v>
      </c>
      <c r="FF80" s="69">
        <f t="shared" si="239"/>
        <v>0</v>
      </c>
      <c r="FG80" s="69">
        <f t="shared" si="239"/>
        <v>0</v>
      </c>
      <c r="FH80" s="73" t="str">
        <f t="shared" si="184"/>
        <v>-</v>
      </c>
      <c r="FI80" s="74" t="str">
        <f t="shared" si="218"/>
        <v>-</v>
      </c>
      <c r="FJ80" s="253" t="str">
        <f t="shared" si="219"/>
        <v>-</v>
      </c>
      <c r="FK80" s="76" t="str">
        <f t="shared" si="220"/>
        <v>-</v>
      </c>
      <c r="FL80" s="69">
        <f t="shared" si="240"/>
        <v>0</v>
      </c>
      <c r="FM80" s="69">
        <f t="shared" si="240"/>
        <v>0</v>
      </c>
      <c r="FN80" s="69">
        <f t="shared" si="240"/>
        <v>0</v>
      </c>
      <c r="FO80" s="69">
        <f t="shared" si="240"/>
        <v>0</v>
      </c>
      <c r="FP80" s="69">
        <f t="shared" si="240"/>
        <v>0</v>
      </c>
      <c r="FQ80" s="69">
        <f t="shared" si="240"/>
        <v>0</v>
      </c>
      <c r="FR80" s="69">
        <f t="shared" si="240"/>
        <v>0</v>
      </c>
      <c r="FS80" s="69">
        <f t="shared" si="240"/>
        <v>0</v>
      </c>
      <c r="FT80" s="69">
        <f t="shared" si="240"/>
        <v>0</v>
      </c>
      <c r="FU80" s="69">
        <f t="shared" si="240"/>
        <v>0</v>
      </c>
      <c r="FV80" s="69">
        <f t="shared" si="240"/>
        <v>0</v>
      </c>
      <c r="FW80" s="73" t="str">
        <f t="shared" si="185"/>
        <v>-</v>
      </c>
      <c r="FX80" s="74" t="str">
        <f t="shared" si="221"/>
        <v>-</v>
      </c>
      <c r="FY80" s="253" t="str">
        <f t="shared" si="222"/>
        <v>-</v>
      </c>
      <c r="FZ80" s="76" t="str">
        <f t="shared" si="223"/>
        <v>-</v>
      </c>
      <c r="GA80" s="82">
        <f t="shared" si="187"/>
        <v>0</v>
      </c>
      <c r="GB80" s="82">
        <f t="shared" si="187"/>
        <v>0</v>
      </c>
      <c r="GC80" s="82">
        <f t="shared" si="187"/>
        <v>0</v>
      </c>
      <c r="GD80" s="82">
        <f t="shared" si="187"/>
        <v>1</v>
      </c>
      <c r="GE80" s="82">
        <f t="shared" si="187"/>
        <v>2</v>
      </c>
      <c r="GF80" s="82">
        <f t="shared" si="187"/>
        <v>2</v>
      </c>
      <c r="GG80" s="82">
        <f t="shared" si="187"/>
        <v>3</v>
      </c>
      <c r="GH80" s="82">
        <f t="shared" si="187"/>
        <v>3</v>
      </c>
      <c r="GI80" s="82">
        <f t="shared" si="187"/>
        <v>10</v>
      </c>
      <c r="GJ80" s="82">
        <f t="shared" si="187"/>
        <v>2</v>
      </c>
      <c r="GK80" s="82">
        <f t="shared" si="187"/>
        <v>6</v>
      </c>
      <c r="GL80" s="83">
        <f t="shared" si="186"/>
        <v>0</v>
      </c>
      <c r="GM80" s="74">
        <f t="shared" si="224"/>
        <v>50</v>
      </c>
      <c r="GN80" s="253">
        <f t="shared" si="225"/>
        <v>50.08</v>
      </c>
      <c r="GO80" s="76">
        <f t="shared" si="226"/>
        <v>58</v>
      </c>
      <c r="GP80" s="77">
        <f t="shared" ca="1" si="227"/>
        <v>29</v>
      </c>
      <c r="GQ80" s="77">
        <f t="shared" ca="1" si="161"/>
        <v>0</v>
      </c>
      <c r="GR80" s="77">
        <f t="shared" ca="1" si="161"/>
        <v>0</v>
      </c>
      <c r="GS80" s="77">
        <f t="shared" ca="1" si="161"/>
        <v>0</v>
      </c>
      <c r="GT80" s="77">
        <f t="shared" ca="1" si="161"/>
        <v>0</v>
      </c>
      <c r="GU80" s="77">
        <f t="shared" ca="1" si="161"/>
        <v>0</v>
      </c>
      <c r="GV80" s="77">
        <f t="shared" ca="1" si="161"/>
        <v>0</v>
      </c>
      <c r="GW80" s="77">
        <f t="shared" ca="1" si="161"/>
        <v>0</v>
      </c>
      <c r="GX80" s="77">
        <f t="shared" ca="1" si="161"/>
        <v>0</v>
      </c>
      <c r="GY80" s="77">
        <f t="shared" ca="1" si="161"/>
        <v>0</v>
      </c>
      <c r="GZ80" s="77">
        <f t="shared" ca="1" si="161"/>
        <v>0</v>
      </c>
      <c r="HA80" s="77">
        <f t="shared" ca="1" si="161"/>
        <v>0</v>
      </c>
      <c r="HB80" s="78">
        <f t="shared" si="228"/>
        <v>29</v>
      </c>
    </row>
    <row r="81" spans="1:210">
      <c r="A81" s="70" t="s">
        <v>50</v>
      </c>
      <c r="B81" s="39" t="str">
        <f>IF(【M】エリア!$E76&lt;&gt;"",【M】エリア!$E76,"")</f>
        <v>うみんぴあ大飯 エリア</v>
      </c>
      <c r="C81" s="69">
        <f t="shared" si="229"/>
        <v>0</v>
      </c>
      <c r="D81" s="69">
        <f t="shared" si="229"/>
        <v>0</v>
      </c>
      <c r="E81" s="69">
        <f t="shared" si="229"/>
        <v>0</v>
      </c>
      <c r="F81" s="69">
        <f t="shared" si="229"/>
        <v>0</v>
      </c>
      <c r="G81" s="69">
        <f t="shared" si="229"/>
        <v>0</v>
      </c>
      <c r="H81" s="69">
        <f t="shared" si="229"/>
        <v>3</v>
      </c>
      <c r="I81" s="69">
        <f t="shared" si="229"/>
        <v>3</v>
      </c>
      <c r="J81" s="69">
        <f t="shared" si="229"/>
        <v>3</v>
      </c>
      <c r="K81" s="69">
        <f t="shared" si="229"/>
        <v>2</v>
      </c>
      <c r="L81" s="69">
        <f t="shared" si="229"/>
        <v>2</v>
      </c>
      <c r="M81" s="69">
        <f t="shared" si="229"/>
        <v>6</v>
      </c>
      <c r="N81" s="73">
        <f t="shared" si="174"/>
        <v>10.526315789473683</v>
      </c>
      <c r="O81" s="74">
        <f t="shared" si="188"/>
        <v>45</v>
      </c>
      <c r="P81" s="253">
        <f t="shared" si="189"/>
        <v>45.081000000000003</v>
      </c>
      <c r="Q81" s="76">
        <f t="shared" si="190"/>
        <v>45</v>
      </c>
      <c r="R81" s="69">
        <f t="shared" si="230"/>
        <v>0</v>
      </c>
      <c r="S81" s="69">
        <f t="shared" si="230"/>
        <v>0</v>
      </c>
      <c r="T81" s="69">
        <f t="shared" si="230"/>
        <v>0</v>
      </c>
      <c r="U81" s="69">
        <f t="shared" si="230"/>
        <v>0</v>
      </c>
      <c r="V81" s="69">
        <f t="shared" si="230"/>
        <v>0</v>
      </c>
      <c r="W81" s="69">
        <f t="shared" si="230"/>
        <v>0</v>
      </c>
      <c r="X81" s="69">
        <f t="shared" si="230"/>
        <v>0</v>
      </c>
      <c r="Y81" s="69">
        <f t="shared" si="230"/>
        <v>0</v>
      </c>
      <c r="Z81" s="69">
        <f t="shared" si="230"/>
        <v>0</v>
      </c>
      <c r="AA81" s="69">
        <f t="shared" si="230"/>
        <v>0</v>
      </c>
      <c r="AB81" s="69">
        <f t="shared" si="230"/>
        <v>0</v>
      </c>
      <c r="AC81" s="73" t="str">
        <f t="shared" si="175"/>
        <v>-</v>
      </c>
      <c r="AD81" s="74" t="str">
        <f t="shared" si="191"/>
        <v>-</v>
      </c>
      <c r="AE81" s="253" t="str">
        <f t="shared" si="192"/>
        <v>-</v>
      </c>
      <c r="AF81" s="76" t="str">
        <f t="shared" si="193"/>
        <v>-</v>
      </c>
      <c r="AG81" s="69">
        <f t="shared" si="231"/>
        <v>0</v>
      </c>
      <c r="AH81" s="69">
        <f t="shared" si="231"/>
        <v>0</v>
      </c>
      <c r="AI81" s="69">
        <f t="shared" si="231"/>
        <v>0</v>
      </c>
      <c r="AJ81" s="69">
        <f t="shared" si="231"/>
        <v>0</v>
      </c>
      <c r="AK81" s="69">
        <f t="shared" si="231"/>
        <v>0</v>
      </c>
      <c r="AL81" s="69">
        <f t="shared" si="231"/>
        <v>0</v>
      </c>
      <c r="AM81" s="69">
        <f t="shared" si="231"/>
        <v>0</v>
      </c>
      <c r="AN81" s="69">
        <f t="shared" si="231"/>
        <v>0</v>
      </c>
      <c r="AO81" s="69">
        <f t="shared" si="231"/>
        <v>0</v>
      </c>
      <c r="AP81" s="69">
        <f t="shared" si="231"/>
        <v>0</v>
      </c>
      <c r="AQ81" s="69">
        <f t="shared" si="231"/>
        <v>0</v>
      </c>
      <c r="AR81" s="73" t="str">
        <f t="shared" si="176"/>
        <v>-</v>
      </c>
      <c r="AS81" s="74" t="str">
        <f t="shared" si="194"/>
        <v>-</v>
      </c>
      <c r="AT81" s="253" t="str">
        <f t="shared" si="195"/>
        <v>-</v>
      </c>
      <c r="AU81" s="76" t="str">
        <f t="shared" si="196"/>
        <v>-</v>
      </c>
      <c r="AV81" s="69">
        <f t="shared" si="232"/>
        <v>0</v>
      </c>
      <c r="AW81" s="69">
        <f t="shared" si="232"/>
        <v>0</v>
      </c>
      <c r="AX81" s="69">
        <f t="shared" si="232"/>
        <v>0</v>
      </c>
      <c r="AY81" s="69">
        <f t="shared" si="232"/>
        <v>0</v>
      </c>
      <c r="AZ81" s="69">
        <f t="shared" si="232"/>
        <v>0</v>
      </c>
      <c r="BA81" s="69">
        <f t="shared" si="232"/>
        <v>0</v>
      </c>
      <c r="BB81" s="69">
        <f t="shared" si="232"/>
        <v>0</v>
      </c>
      <c r="BC81" s="69">
        <f t="shared" si="232"/>
        <v>0</v>
      </c>
      <c r="BD81" s="69">
        <f t="shared" si="232"/>
        <v>0</v>
      </c>
      <c r="BE81" s="69">
        <f t="shared" si="232"/>
        <v>0</v>
      </c>
      <c r="BF81" s="69">
        <f t="shared" si="232"/>
        <v>0</v>
      </c>
      <c r="BG81" s="73" t="str">
        <f t="shared" si="177"/>
        <v>-</v>
      </c>
      <c r="BH81" s="74" t="str">
        <f t="shared" si="197"/>
        <v>-</v>
      </c>
      <c r="BI81" s="253" t="str">
        <f t="shared" si="198"/>
        <v>-</v>
      </c>
      <c r="BJ81" s="76" t="str">
        <f t="shared" si="199"/>
        <v>-</v>
      </c>
      <c r="BK81" s="69">
        <f t="shared" si="233"/>
        <v>0</v>
      </c>
      <c r="BL81" s="69">
        <f t="shared" si="233"/>
        <v>0</v>
      </c>
      <c r="BM81" s="69">
        <f t="shared" si="233"/>
        <v>0</v>
      </c>
      <c r="BN81" s="69">
        <f t="shared" si="233"/>
        <v>0</v>
      </c>
      <c r="BO81" s="69">
        <f t="shared" si="233"/>
        <v>0</v>
      </c>
      <c r="BP81" s="69">
        <f t="shared" si="233"/>
        <v>0</v>
      </c>
      <c r="BQ81" s="69">
        <f t="shared" si="233"/>
        <v>0</v>
      </c>
      <c r="BR81" s="69">
        <f t="shared" si="233"/>
        <v>0</v>
      </c>
      <c r="BS81" s="69">
        <f t="shared" si="233"/>
        <v>0</v>
      </c>
      <c r="BT81" s="69">
        <f t="shared" si="233"/>
        <v>0</v>
      </c>
      <c r="BU81" s="69">
        <f t="shared" si="233"/>
        <v>0</v>
      </c>
      <c r="BV81" s="73" t="str">
        <f t="shared" si="178"/>
        <v>-</v>
      </c>
      <c r="BW81" s="74" t="str">
        <f t="shared" si="200"/>
        <v>-</v>
      </c>
      <c r="BX81" s="253" t="str">
        <f t="shared" si="201"/>
        <v>-</v>
      </c>
      <c r="BY81" s="76" t="str">
        <f t="shared" si="202"/>
        <v>-</v>
      </c>
      <c r="BZ81" s="69">
        <f t="shared" si="234"/>
        <v>0</v>
      </c>
      <c r="CA81" s="69">
        <f t="shared" si="234"/>
        <v>0</v>
      </c>
      <c r="CB81" s="69">
        <f t="shared" si="234"/>
        <v>0</v>
      </c>
      <c r="CC81" s="69">
        <f t="shared" si="234"/>
        <v>0</v>
      </c>
      <c r="CD81" s="69">
        <f t="shared" si="234"/>
        <v>0</v>
      </c>
      <c r="CE81" s="69">
        <f t="shared" si="234"/>
        <v>0</v>
      </c>
      <c r="CF81" s="69">
        <f t="shared" si="234"/>
        <v>0</v>
      </c>
      <c r="CG81" s="69">
        <f t="shared" si="234"/>
        <v>0</v>
      </c>
      <c r="CH81" s="69">
        <f t="shared" si="234"/>
        <v>0</v>
      </c>
      <c r="CI81" s="69">
        <f t="shared" si="234"/>
        <v>0</v>
      </c>
      <c r="CJ81" s="69">
        <f t="shared" si="234"/>
        <v>0</v>
      </c>
      <c r="CK81" s="73" t="str">
        <f t="shared" si="179"/>
        <v>-</v>
      </c>
      <c r="CL81" s="74" t="str">
        <f t="shared" si="203"/>
        <v>-</v>
      </c>
      <c r="CM81" s="253" t="str">
        <f t="shared" si="204"/>
        <v>-</v>
      </c>
      <c r="CN81" s="76" t="str">
        <f t="shared" si="205"/>
        <v>-</v>
      </c>
      <c r="CO81" s="69">
        <f t="shared" si="235"/>
        <v>0</v>
      </c>
      <c r="CP81" s="69">
        <f t="shared" si="235"/>
        <v>0</v>
      </c>
      <c r="CQ81" s="69">
        <f t="shared" si="235"/>
        <v>0</v>
      </c>
      <c r="CR81" s="69">
        <f t="shared" si="235"/>
        <v>0</v>
      </c>
      <c r="CS81" s="69">
        <f t="shared" si="235"/>
        <v>0</v>
      </c>
      <c r="CT81" s="69">
        <f t="shared" si="235"/>
        <v>0</v>
      </c>
      <c r="CU81" s="69">
        <f t="shared" si="235"/>
        <v>0</v>
      </c>
      <c r="CV81" s="69">
        <f t="shared" si="235"/>
        <v>0</v>
      </c>
      <c r="CW81" s="69">
        <f t="shared" si="235"/>
        <v>0</v>
      </c>
      <c r="CX81" s="69">
        <f t="shared" si="235"/>
        <v>0</v>
      </c>
      <c r="CY81" s="69">
        <f t="shared" si="235"/>
        <v>0</v>
      </c>
      <c r="CZ81" s="73" t="str">
        <f t="shared" si="180"/>
        <v>-</v>
      </c>
      <c r="DA81" s="74" t="str">
        <f t="shared" si="206"/>
        <v>-</v>
      </c>
      <c r="DB81" s="253" t="str">
        <f t="shared" si="207"/>
        <v>-</v>
      </c>
      <c r="DC81" s="76" t="str">
        <f t="shared" si="208"/>
        <v>-</v>
      </c>
      <c r="DD81" s="69">
        <f t="shared" si="236"/>
        <v>0</v>
      </c>
      <c r="DE81" s="69">
        <f t="shared" si="236"/>
        <v>0</v>
      </c>
      <c r="DF81" s="69">
        <f t="shared" si="236"/>
        <v>0</v>
      </c>
      <c r="DG81" s="69">
        <f t="shared" si="236"/>
        <v>0</v>
      </c>
      <c r="DH81" s="69">
        <f t="shared" si="236"/>
        <v>0</v>
      </c>
      <c r="DI81" s="69">
        <f t="shared" si="236"/>
        <v>0</v>
      </c>
      <c r="DJ81" s="69">
        <f t="shared" si="236"/>
        <v>0</v>
      </c>
      <c r="DK81" s="69">
        <f t="shared" si="236"/>
        <v>0</v>
      </c>
      <c r="DL81" s="69">
        <f t="shared" si="236"/>
        <v>0</v>
      </c>
      <c r="DM81" s="69">
        <f t="shared" si="236"/>
        <v>0</v>
      </c>
      <c r="DN81" s="69">
        <f t="shared" si="236"/>
        <v>0</v>
      </c>
      <c r="DO81" s="73" t="str">
        <f t="shared" si="181"/>
        <v>-</v>
      </c>
      <c r="DP81" s="74" t="str">
        <f t="shared" si="209"/>
        <v>-</v>
      </c>
      <c r="DQ81" s="253" t="str">
        <f t="shared" si="210"/>
        <v>-</v>
      </c>
      <c r="DR81" s="76" t="str">
        <f t="shared" si="211"/>
        <v>-</v>
      </c>
      <c r="DS81" s="69">
        <f t="shared" si="237"/>
        <v>0</v>
      </c>
      <c r="DT81" s="69">
        <f t="shared" si="237"/>
        <v>0</v>
      </c>
      <c r="DU81" s="69">
        <f t="shared" si="237"/>
        <v>0</v>
      </c>
      <c r="DV81" s="69">
        <f t="shared" si="237"/>
        <v>0</v>
      </c>
      <c r="DW81" s="69">
        <f t="shared" si="237"/>
        <v>0</v>
      </c>
      <c r="DX81" s="69">
        <f t="shared" si="237"/>
        <v>0</v>
      </c>
      <c r="DY81" s="69">
        <f t="shared" si="237"/>
        <v>0</v>
      </c>
      <c r="DZ81" s="69">
        <f t="shared" si="237"/>
        <v>0</v>
      </c>
      <c r="EA81" s="69">
        <f t="shared" si="237"/>
        <v>0</v>
      </c>
      <c r="EB81" s="69">
        <f t="shared" si="237"/>
        <v>0</v>
      </c>
      <c r="EC81" s="69">
        <f t="shared" si="237"/>
        <v>0</v>
      </c>
      <c r="ED81" s="73" t="str">
        <f t="shared" si="182"/>
        <v>-</v>
      </c>
      <c r="EE81" s="74" t="str">
        <f t="shared" si="212"/>
        <v>-</v>
      </c>
      <c r="EF81" s="253" t="str">
        <f t="shared" si="213"/>
        <v>-</v>
      </c>
      <c r="EG81" s="76" t="str">
        <f t="shared" si="214"/>
        <v>-</v>
      </c>
      <c r="EH81" s="69">
        <f t="shared" si="238"/>
        <v>0</v>
      </c>
      <c r="EI81" s="69">
        <f t="shared" si="238"/>
        <v>0</v>
      </c>
      <c r="EJ81" s="69">
        <f t="shared" si="238"/>
        <v>0</v>
      </c>
      <c r="EK81" s="69">
        <f t="shared" si="238"/>
        <v>0</v>
      </c>
      <c r="EL81" s="69">
        <f t="shared" si="238"/>
        <v>0</v>
      </c>
      <c r="EM81" s="69">
        <f t="shared" si="238"/>
        <v>0</v>
      </c>
      <c r="EN81" s="69">
        <f t="shared" si="238"/>
        <v>0</v>
      </c>
      <c r="EO81" s="69">
        <f t="shared" si="238"/>
        <v>0</v>
      </c>
      <c r="EP81" s="69">
        <f t="shared" si="238"/>
        <v>0</v>
      </c>
      <c r="EQ81" s="69">
        <f t="shared" si="238"/>
        <v>0</v>
      </c>
      <c r="ER81" s="69">
        <f t="shared" si="238"/>
        <v>0</v>
      </c>
      <c r="ES81" s="73" t="str">
        <f t="shared" si="183"/>
        <v>-</v>
      </c>
      <c r="ET81" s="74" t="str">
        <f t="shared" si="215"/>
        <v>-</v>
      </c>
      <c r="EU81" s="253" t="str">
        <f t="shared" si="216"/>
        <v>-</v>
      </c>
      <c r="EV81" s="76" t="str">
        <f t="shared" si="217"/>
        <v>-</v>
      </c>
      <c r="EW81" s="69">
        <f t="shared" si="239"/>
        <v>0</v>
      </c>
      <c r="EX81" s="69">
        <f t="shared" si="239"/>
        <v>0</v>
      </c>
      <c r="EY81" s="69">
        <f t="shared" si="239"/>
        <v>0</v>
      </c>
      <c r="EZ81" s="69">
        <f t="shared" si="239"/>
        <v>0</v>
      </c>
      <c r="FA81" s="69">
        <f t="shared" si="239"/>
        <v>0</v>
      </c>
      <c r="FB81" s="69">
        <f t="shared" si="239"/>
        <v>0</v>
      </c>
      <c r="FC81" s="69">
        <f t="shared" si="239"/>
        <v>0</v>
      </c>
      <c r="FD81" s="69">
        <f t="shared" si="239"/>
        <v>0</v>
      </c>
      <c r="FE81" s="69">
        <f t="shared" si="239"/>
        <v>0</v>
      </c>
      <c r="FF81" s="69">
        <f t="shared" si="239"/>
        <v>0</v>
      </c>
      <c r="FG81" s="69">
        <f t="shared" si="239"/>
        <v>0</v>
      </c>
      <c r="FH81" s="73" t="str">
        <f t="shared" si="184"/>
        <v>-</v>
      </c>
      <c r="FI81" s="74" t="str">
        <f t="shared" si="218"/>
        <v>-</v>
      </c>
      <c r="FJ81" s="253" t="str">
        <f t="shared" si="219"/>
        <v>-</v>
      </c>
      <c r="FK81" s="76" t="str">
        <f t="shared" si="220"/>
        <v>-</v>
      </c>
      <c r="FL81" s="69">
        <f t="shared" si="240"/>
        <v>0</v>
      </c>
      <c r="FM81" s="69">
        <f t="shared" si="240"/>
        <v>0</v>
      </c>
      <c r="FN81" s="69">
        <f t="shared" si="240"/>
        <v>0</v>
      </c>
      <c r="FO81" s="69">
        <f t="shared" si="240"/>
        <v>0</v>
      </c>
      <c r="FP81" s="69">
        <f t="shared" si="240"/>
        <v>0</v>
      </c>
      <c r="FQ81" s="69">
        <f t="shared" si="240"/>
        <v>0</v>
      </c>
      <c r="FR81" s="69">
        <f t="shared" si="240"/>
        <v>0</v>
      </c>
      <c r="FS81" s="69">
        <f t="shared" si="240"/>
        <v>0</v>
      </c>
      <c r="FT81" s="69">
        <f t="shared" si="240"/>
        <v>0</v>
      </c>
      <c r="FU81" s="69">
        <f t="shared" si="240"/>
        <v>0</v>
      </c>
      <c r="FV81" s="69">
        <f t="shared" si="240"/>
        <v>0</v>
      </c>
      <c r="FW81" s="73" t="str">
        <f t="shared" si="185"/>
        <v>-</v>
      </c>
      <c r="FX81" s="74" t="str">
        <f t="shared" si="221"/>
        <v>-</v>
      </c>
      <c r="FY81" s="253" t="str">
        <f t="shared" si="222"/>
        <v>-</v>
      </c>
      <c r="FZ81" s="76" t="str">
        <f t="shared" si="223"/>
        <v>-</v>
      </c>
      <c r="GA81" s="82">
        <f t="shared" si="187"/>
        <v>0</v>
      </c>
      <c r="GB81" s="82">
        <f t="shared" si="187"/>
        <v>0</v>
      </c>
      <c r="GC81" s="82">
        <f t="shared" si="187"/>
        <v>0</v>
      </c>
      <c r="GD81" s="82">
        <f t="shared" si="187"/>
        <v>0</v>
      </c>
      <c r="GE81" s="82">
        <f t="shared" si="187"/>
        <v>0</v>
      </c>
      <c r="GF81" s="82">
        <f t="shared" si="187"/>
        <v>3</v>
      </c>
      <c r="GG81" s="82">
        <f t="shared" si="187"/>
        <v>3</v>
      </c>
      <c r="GH81" s="82">
        <f t="shared" si="187"/>
        <v>3</v>
      </c>
      <c r="GI81" s="82">
        <f t="shared" si="187"/>
        <v>2</v>
      </c>
      <c r="GJ81" s="82">
        <f t="shared" si="187"/>
        <v>2</v>
      </c>
      <c r="GK81" s="82">
        <f t="shared" si="187"/>
        <v>6</v>
      </c>
      <c r="GL81" s="83">
        <f t="shared" si="186"/>
        <v>10.526315789473683</v>
      </c>
      <c r="GM81" s="74">
        <f t="shared" si="224"/>
        <v>45</v>
      </c>
      <c r="GN81" s="253">
        <f t="shared" si="225"/>
        <v>45.081000000000003</v>
      </c>
      <c r="GO81" s="76">
        <f t="shared" si="226"/>
        <v>45</v>
      </c>
      <c r="GP81" s="77">
        <f t="shared" ca="1" si="227"/>
        <v>19</v>
      </c>
      <c r="GQ81" s="77">
        <f t="shared" ca="1" si="161"/>
        <v>0</v>
      </c>
      <c r="GR81" s="77">
        <f t="shared" ca="1" si="161"/>
        <v>0</v>
      </c>
      <c r="GS81" s="77">
        <f t="shared" ca="1" si="161"/>
        <v>0</v>
      </c>
      <c r="GT81" s="77">
        <f t="shared" ca="1" si="161"/>
        <v>0</v>
      </c>
      <c r="GU81" s="77">
        <f t="shared" ca="1" si="161"/>
        <v>0</v>
      </c>
      <c r="GV81" s="77">
        <f t="shared" ca="1" si="161"/>
        <v>0</v>
      </c>
      <c r="GW81" s="77">
        <f t="shared" ca="1" si="161"/>
        <v>0</v>
      </c>
      <c r="GX81" s="77">
        <f t="shared" ca="1" si="161"/>
        <v>0</v>
      </c>
      <c r="GY81" s="77">
        <f t="shared" ca="1" si="161"/>
        <v>0</v>
      </c>
      <c r="GZ81" s="77">
        <f t="shared" ca="1" si="161"/>
        <v>0</v>
      </c>
      <c r="HA81" s="77">
        <f t="shared" ca="1" si="161"/>
        <v>0</v>
      </c>
      <c r="HB81" s="78">
        <f t="shared" si="228"/>
        <v>19</v>
      </c>
    </row>
    <row r="82" spans="1:210">
      <c r="A82" s="70" t="s">
        <v>50</v>
      </c>
      <c r="B82" s="39" t="str">
        <f>IF(【M】エリア!$E77&lt;&gt;"",【M】エリア!$E77,"")</f>
        <v>若州一滴文庫 エリア</v>
      </c>
      <c r="C82" s="69">
        <f t="shared" si="229"/>
        <v>0</v>
      </c>
      <c r="D82" s="69">
        <f t="shared" si="229"/>
        <v>0</v>
      </c>
      <c r="E82" s="69">
        <f t="shared" si="229"/>
        <v>0</v>
      </c>
      <c r="F82" s="69">
        <f t="shared" si="229"/>
        <v>0</v>
      </c>
      <c r="G82" s="69">
        <f t="shared" si="229"/>
        <v>0</v>
      </c>
      <c r="H82" s="69">
        <f t="shared" si="229"/>
        <v>1</v>
      </c>
      <c r="I82" s="69">
        <f t="shared" si="229"/>
        <v>0</v>
      </c>
      <c r="J82" s="69">
        <f t="shared" si="229"/>
        <v>0</v>
      </c>
      <c r="K82" s="69">
        <f t="shared" si="229"/>
        <v>0</v>
      </c>
      <c r="L82" s="69">
        <f t="shared" si="229"/>
        <v>2</v>
      </c>
      <c r="M82" s="69">
        <f t="shared" si="229"/>
        <v>1</v>
      </c>
      <c r="N82" s="73">
        <f t="shared" si="174"/>
        <v>50</v>
      </c>
      <c r="O82" s="74">
        <f t="shared" si="188"/>
        <v>9</v>
      </c>
      <c r="P82" s="253">
        <f t="shared" si="189"/>
        <v>9.0820000000000007</v>
      </c>
      <c r="Q82" s="76">
        <f t="shared" si="190"/>
        <v>12</v>
      </c>
      <c r="R82" s="69">
        <f t="shared" si="230"/>
        <v>0</v>
      </c>
      <c r="S82" s="69">
        <f t="shared" si="230"/>
        <v>0</v>
      </c>
      <c r="T82" s="69">
        <f t="shared" si="230"/>
        <v>0</v>
      </c>
      <c r="U82" s="69">
        <f t="shared" si="230"/>
        <v>0</v>
      </c>
      <c r="V82" s="69">
        <f t="shared" si="230"/>
        <v>0</v>
      </c>
      <c r="W82" s="69">
        <f t="shared" si="230"/>
        <v>0</v>
      </c>
      <c r="X82" s="69">
        <f t="shared" si="230"/>
        <v>0</v>
      </c>
      <c r="Y82" s="69">
        <f t="shared" si="230"/>
        <v>0</v>
      </c>
      <c r="Z82" s="69">
        <f t="shared" si="230"/>
        <v>0</v>
      </c>
      <c r="AA82" s="69">
        <f t="shared" si="230"/>
        <v>0</v>
      </c>
      <c r="AB82" s="69">
        <f t="shared" si="230"/>
        <v>0</v>
      </c>
      <c r="AC82" s="73" t="str">
        <f t="shared" si="175"/>
        <v>-</v>
      </c>
      <c r="AD82" s="74" t="str">
        <f t="shared" si="191"/>
        <v>-</v>
      </c>
      <c r="AE82" s="253" t="str">
        <f t="shared" si="192"/>
        <v>-</v>
      </c>
      <c r="AF82" s="76" t="str">
        <f t="shared" si="193"/>
        <v>-</v>
      </c>
      <c r="AG82" s="69">
        <f t="shared" si="231"/>
        <v>0</v>
      </c>
      <c r="AH82" s="69">
        <f t="shared" si="231"/>
        <v>0</v>
      </c>
      <c r="AI82" s="69">
        <f t="shared" si="231"/>
        <v>0</v>
      </c>
      <c r="AJ82" s="69">
        <f t="shared" si="231"/>
        <v>0</v>
      </c>
      <c r="AK82" s="69">
        <f t="shared" si="231"/>
        <v>0</v>
      </c>
      <c r="AL82" s="69">
        <f t="shared" si="231"/>
        <v>0</v>
      </c>
      <c r="AM82" s="69">
        <f t="shared" si="231"/>
        <v>0</v>
      </c>
      <c r="AN82" s="69">
        <f t="shared" si="231"/>
        <v>0</v>
      </c>
      <c r="AO82" s="69">
        <f t="shared" si="231"/>
        <v>0</v>
      </c>
      <c r="AP82" s="69">
        <f t="shared" si="231"/>
        <v>0</v>
      </c>
      <c r="AQ82" s="69">
        <f t="shared" si="231"/>
        <v>0</v>
      </c>
      <c r="AR82" s="73" t="str">
        <f t="shared" si="176"/>
        <v>-</v>
      </c>
      <c r="AS82" s="74" t="str">
        <f t="shared" si="194"/>
        <v>-</v>
      </c>
      <c r="AT82" s="253" t="str">
        <f t="shared" si="195"/>
        <v>-</v>
      </c>
      <c r="AU82" s="76" t="str">
        <f t="shared" si="196"/>
        <v>-</v>
      </c>
      <c r="AV82" s="69">
        <f t="shared" si="232"/>
        <v>0</v>
      </c>
      <c r="AW82" s="69">
        <f t="shared" si="232"/>
        <v>0</v>
      </c>
      <c r="AX82" s="69">
        <f t="shared" si="232"/>
        <v>0</v>
      </c>
      <c r="AY82" s="69">
        <f t="shared" si="232"/>
        <v>0</v>
      </c>
      <c r="AZ82" s="69">
        <f t="shared" si="232"/>
        <v>0</v>
      </c>
      <c r="BA82" s="69">
        <f t="shared" si="232"/>
        <v>0</v>
      </c>
      <c r="BB82" s="69">
        <f t="shared" si="232"/>
        <v>0</v>
      </c>
      <c r="BC82" s="69">
        <f t="shared" si="232"/>
        <v>0</v>
      </c>
      <c r="BD82" s="69">
        <f t="shared" si="232"/>
        <v>0</v>
      </c>
      <c r="BE82" s="69">
        <f t="shared" si="232"/>
        <v>0</v>
      </c>
      <c r="BF82" s="69">
        <f t="shared" si="232"/>
        <v>0</v>
      </c>
      <c r="BG82" s="73" t="str">
        <f t="shared" si="177"/>
        <v>-</v>
      </c>
      <c r="BH82" s="74" t="str">
        <f t="shared" si="197"/>
        <v>-</v>
      </c>
      <c r="BI82" s="253" t="str">
        <f t="shared" si="198"/>
        <v>-</v>
      </c>
      <c r="BJ82" s="76" t="str">
        <f t="shared" si="199"/>
        <v>-</v>
      </c>
      <c r="BK82" s="69">
        <f t="shared" si="233"/>
        <v>0</v>
      </c>
      <c r="BL82" s="69">
        <f t="shared" si="233"/>
        <v>0</v>
      </c>
      <c r="BM82" s="69">
        <f t="shared" si="233"/>
        <v>0</v>
      </c>
      <c r="BN82" s="69">
        <f t="shared" si="233"/>
        <v>0</v>
      </c>
      <c r="BO82" s="69">
        <f t="shared" si="233"/>
        <v>0</v>
      </c>
      <c r="BP82" s="69">
        <f t="shared" si="233"/>
        <v>0</v>
      </c>
      <c r="BQ82" s="69">
        <f t="shared" si="233"/>
        <v>0</v>
      </c>
      <c r="BR82" s="69">
        <f t="shared" si="233"/>
        <v>0</v>
      </c>
      <c r="BS82" s="69">
        <f t="shared" si="233"/>
        <v>0</v>
      </c>
      <c r="BT82" s="69">
        <f t="shared" si="233"/>
        <v>0</v>
      </c>
      <c r="BU82" s="69">
        <f t="shared" si="233"/>
        <v>0</v>
      </c>
      <c r="BV82" s="73" t="str">
        <f t="shared" si="178"/>
        <v>-</v>
      </c>
      <c r="BW82" s="74" t="str">
        <f t="shared" si="200"/>
        <v>-</v>
      </c>
      <c r="BX82" s="253" t="str">
        <f t="shared" si="201"/>
        <v>-</v>
      </c>
      <c r="BY82" s="76" t="str">
        <f t="shared" si="202"/>
        <v>-</v>
      </c>
      <c r="BZ82" s="69">
        <f t="shared" si="234"/>
        <v>0</v>
      </c>
      <c r="CA82" s="69">
        <f t="shared" si="234"/>
        <v>0</v>
      </c>
      <c r="CB82" s="69">
        <f t="shared" si="234"/>
        <v>0</v>
      </c>
      <c r="CC82" s="69">
        <f t="shared" si="234"/>
        <v>0</v>
      </c>
      <c r="CD82" s="69">
        <f t="shared" si="234"/>
        <v>0</v>
      </c>
      <c r="CE82" s="69">
        <f t="shared" si="234"/>
        <v>0</v>
      </c>
      <c r="CF82" s="69">
        <f t="shared" si="234"/>
        <v>0</v>
      </c>
      <c r="CG82" s="69">
        <f t="shared" si="234"/>
        <v>0</v>
      </c>
      <c r="CH82" s="69">
        <f t="shared" si="234"/>
        <v>0</v>
      </c>
      <c r="CI82" s="69">
        <f t="shared" si="234"/>
        <v>0</v>
      </c>
      <c r="CJ82" s="69">
        <f t="shared" si="234"/>
        <v>0</v>
      </c>
      <c r="CK82" s="73" t="str">
        <f t="shared" si="179"/>
        <v>-</v>
      </c>
      <c r="CL82" s="74" t="str">
        <f t="shared" si="203"/>
        <v>-</v>
      </c>
      <c r="CM82" s="253" t="str">
        <f t="shared" si="204"/>
        <v>-</v>
      </c>
      <c r="CN82" s="76" t="str">
        <f t="shared" si="205"/>
        <v>-</v>
      </c>
      <c r="CO82" s="69">
        <f t="shared" si="235"/>
        <v>0</v>
      </c>
      <c r="CP82" s="69">
        <f t="shared" si="235"/>
        <v>0</v>
      </c>
      <c r="CQ82" s="69">
        <f t="shared" si="235"/>
        <v>0</v>
      </c>
      <c r="CR82" s="69">
        <f t="shared" si="235"/>
        <v>0</v>
      </c>
      <c r="CS82" s="69">
        <f t="shared" si="235"/>
        <v>0</v>
      </c>
      <c r="CT82" s="69">
        <f t="shared" si="235"/>
        <v>0</v>
      </c>
      <c r="CU82" s="69">
        <f t="shared" si="235"/>
        <v>0</v>
      </c>
      <c r="CV82" s="69">
        <f t="shared" si="235"/>
        <v>0</v>
      </c>
      <c r="CW82" s="69">
        <f t="shared" si="235"/>
        <v>0</v>
      </c>
      <c r="CX82" s="69">
        <f t="shared" si="235"/>
        <v>0</v>
      </c>
      <c r="CY82" s="69">
        <f t="shared" si="235"/>
        <v>0</v>
      </c>
      <c r="CZ82" s="73" t="str">
        <f t="shared" si="180"/>
        <v>-</v>
      </c>
      <c r="DA82" s="74" t="str">
        <f t="shared" si="206"/>
        <v>-</v>
      </c>
      <c r="DB82" s="253" t="str">
        <f t="shared" si="207"/>
        <v>-</v>
      </c>
      <c r="DC82" s="76" t="str">
        <f t="shared" si="208"/>
        <v>-</v>
      </c>
      <c r="DD82" s="69">
        <f t="shared" si="236"/>
        <v>0</v>
      </c>
      <c r="DE82" s="69">
        <f t="shared" si="236"/>
        <v>0</v>
      </c>
      <c r="DF82" s="69">
        <f t="shared" si="236"/>
        <v>0</v>
      </c>
      <c r="DG82" s="69">
        <f t="shared" si="236"/>
        <v>0</v>
      </c>
      <c r="DH82" s="69">
        <f t="shared" si="236"/>
        <v>0</v>
      </c>
      <c r="DI82" s="69">
        <f t="shared" si="236"/>
        <v>0</v>
      </c>
      <c r="DJ82" s="69">
        <f t="shared" si="236"/>
        <v>0</v>
      </c>
      <c r="DK82" s="69">
        <f t="shared" si="236"/>
        <v>0</v>
      </c>
      <c r="DL82" s="69">
        <f t="shared" si="236"/>
        <v>0</v>
      </c>
      <c r="DM82" s="69">
        <f t="shared" si="236"/>
        <v>0</v>
      </c>
      <c r="DN82" s="69">
        <f t="shared" si="236"/>
        <v>0</v>
      </c>
      <c r="DO82" s="73" t="str">
        <f t="shared" si="181"/>
        <v>-</v>
      </c>
      <c r="DP82" s="74" t="str">
        <f t="shared" si="209"/>
        <v>-</v>
      </c>
      <c r="DQ82" s="253" t="str">
        <f t="shared" si="210"/>
        <v>-</v>
      </c>
      <c r="DR82" s="76" t="str">
        <f t="shared" si="211"/>
        <v>-</v>
      </c>
      <c r="DS82" s="69">
        <f t="shared" si="237"/>
        <v>0</v>
      </c>
      <c r="DT82" s="69">
        <f t="shared" si="237"/>
        <v>0</v>
      </c>
      <c r="DU82" s="69">
        <f t="shared" si="237"/>
        <v>0</v>
      </c>
      <c r="DV82" s="69">
        <f t="shared" si="237"/>
        <v>0</v>
      </c>
      <c r="DW82" s="69">
        <f t="shared" si="237"/>
        <v>0</v>
      </c>
      <c r="DX82" s="69">
        <f t="shared" si="237"/>
        <v>0</v>
      </c>
      <c r="DY82" s="69">
        <f t="shared" si="237"/>
        <v>0</v>
      </c>
      <c r="DZ82" s="69">
        <f t="shared" si="237"/>
        <v>0</v>
      </c>
      <c r="EA82" s="69">
        <f t="shared" si="237"/>
        <v>0</v>
      </c>
      <c r="EB82" s="69">
        <f t="shared" si="237"/>
        <v>0</v>
      </c>
      <c r="EC82" s="69">
        <f t="shared" si="237"/>
        <v>0</v>
      </c>
      <c r="ED82" s="73" t="str">
        <f t="shared" si="182"/>
        <v>-</v>
      </c>
      <c r="EE82" s="74" t="str">
        <f t="shared" si="212"/>
        <v>-</v>
      </c>
      <c r="EF82" s="253" t="str">
        <f t="shared" si="213"/>
        <v>-</v>
      </c>
      <c r="EG82" s="76" t="str">
        <f t="shared" si="214"/>
        <v>-</v>
      </c>
      <c r="EH82" s="69">
        <f t="shared" si="238"/>
        <v>0</v>
      </c>
      <c r="EI82" s="69">
        <f t="shared" si="238"/>
        <v>0</v>
      </c>
      <c r="EJ82" s="69">
        <f t="shared" si="238"/>
        <v>0</v>
      </c>
      <c r="EK82" s="69">
        <f t="shared" si="238"/>
        <v>0</v>
      </c>
      <c r="EL82" s="69">
        <f t="shared" si="238"/>
        <v>0</v>
      </c>
      <c r="EM82" s="69">
        <f t="shared" si="238"/>
        <v>0</v>
      </c>
      <c r="EN82" s="69">
        <f t="shared" si="238"/>
        <v>0</v>
      </c>
      <c r="EO82" s="69">
        <f t="shared" si="238"/>
        <v>0</v>
      </c>
      <c r="EP82" s="69">
        <f t="shared" si="238"/>
        <v>0</v>
      </c>
      <c r="EQ82" s="69">
        <f t="shared" si="238"/>
        <v>0</v>
      </c>
      <c r="ER82" s="69">
        <f t="shared" si="238"/>
        <v>0</v>
      </c>
      <c r="ES82" s="73" t="str">
        <f t="shared" si="183"/>
        <v>-</v>
      </c>
      <c r="ET82" s="74" t="str">
        <f t="shared" si="215"/>
        <v>-</v>
      </c>
      <c r="EU82" s="253" t="str">
        <f t="shared" si="216"/>
        <v>-</v>
      </c>
      <c r="EV82" s="76" t="str">
        <f t="shared" si="217"/>
        <v>-</v>
      </c>
      <c r="EW82" s="69">
        <f t="shared" si="239"/>
        <v>0</v>
      </c>
      <c r="EX82" s="69">
        <f t="shared" si="239"/>
        <v>0</v>
      </c>
      <c r="EY82" s="69">
        <f t="shared" si="239"/>
        <v>0</v>
      </c>
      <c r="EZ82" s="69">
        <f t="shared" si="239"/>
        <v>0</v>
      </c>
      <c r="FA82" s="69">
        <f t="shared" si="239"/>
        <v>0</v>
      </c>
      <c r="FB82" s="69">
        <f t="shared" si="239"/>
        <v>0</v>
      </c>
      <c r="FC82" s="69">
        <f t="shared" si="239"/>
        <v>0</v>
      </c>
      <c r="FD82" s="69">
        <f t="shared" si="239"/>
        <v>0</v>
      </c>
      <c r="FE82" s="69">
        <f t="shared" si="239"/>
        <v>0</v>
      </c>
      <c r="FF82" s="69">
        <f t="shared" si="239"/>
        <v>0</v>
      </c>
      <c r="FG82" s="69">
        <f t="shared" si="239"/>
        <v>0</v>
      </c>
      <c r="FH82" s="73" t="str">
        <f t="shared" si="184"/>
        <v>-</v>
      </c>
      <c r="FI82" s="74" t="str">
        <f t="shared" si="218"/>
        <v>-</v>
      </c>
      <c r="FJ82" s="253" t="str">
        <f t="shared" si="219"/>
        <v>-</v>
      </c>
      <c r="FK82" s="76" t="str">
        <f t="shared" si="220"/>
        <v>-</v>
      </c>
      <c r="FL82" s="69">
        <f t="shared" si="240"/>
        <v>0</v>
      </c>
      <c r="FM82" s="69">
        <f t="shared" si="240"/>
        <v>0</v>
      </c>
      <c r="FN82" s="69">
        <f t="shared" si="240"/>
        <v>0</v>
      </c>
      <c r="FO82" s="69">
        <f t="shared" si="240"/>
        <v>0</v>
      </c>
      <c r="FP82" s="69">
        <f t="shared" si="240"/>
        <v>0</v>
      </c>
      <c r="FQ82" s="69">
        <f t="shared" si="240"/>
        <v>0</v>
      </c>
      <c r="FR82" s="69">
        <f t="shared" si="240"/>
        <v>0</v>
      </c>
      <c r="FS82" s="69">
        <f t="shared" si="240"/>
        <v>0</v>
      </c>
      <c r="FT82" s="69">
        <f t="shared" si="240"/>
        <v>0</v>
      </c>
      <c r="FU82" s="69">
        <f t="shared" si="240"/>
        <v>0</v>
      </c>
      <c r="FV82" s="69">
        <f t="shared" si="240"/>
        <v>0</v>
      </c>
      <c r="FW82" s="73" t="str">
        <f t="shared" si="185"/>
        <v>-</v>
      </c>
      <c r="FX82" s="74" t="str">
        <f t="shared" si="221"/>
        <v>-</v>
      </c>
      <c r="FY82" s="253" t="str">
        <f t="shared" si="222"/>
        <v>-</v>
      </c>
      <c r="FZ82" s="76" t="str">
        <f t="shared" si="223"/>
        <v>-</v>
      </c>
      <c r="GA82" s="82">
        <f t="shared" si="187"/>
        <v>0</v>
      </c>
      <c r="GB82" s="82">
        <f t="shared" si="187"/>
        <v>0</v>
      </c>
      <c r="GC82" s="82">
        <f t="shared" si="187"/>
        <v>0</v>
      </c>
      <c r="GD82" s="82">
        <f t="shared" si="187"/>
        <v>0</v>
      </c>
      <c r="GE82" s="82">
        <f t="shared" si="187"/>
        <v>0</v>
      </c>
      <c r="GF82" s="82">
        <f t="shared" si="187"/>
        <v>1</v>
      </c>
      <c r="GG82" s="82">
        <f t="shared" si="187"/>
        <v>0</v>
      </c>
      <c r="GH82" s="82">
        <f t="shared" si="187"/>
        <v>0</v>
      </c>
      <c r="GI82" s="82">
        <f t="shared" si="187"/>
        <v>0</v>
      </c>
      <c r="GJ82" s="82">
        <f t="shared" si="187"/>
        <v>2</v>
      </c>
      <c r="GK82" s="82">
        <f t="shared" si="187"/>
        <v>1</v>
      </c>
      <c r="GL82" s="83">
        <f t="shared" si="186"/>
        <v>50</v>
      </c>
      <c r="GM82" s="74">
        <f t="shared" si="224"/>
        <v>9</v>
      </c>
      <c r="GN82" s="253">
        <f t="shared" si="225"/>
        <v>9.0820000000000007</v>
      </c>
      <c r="GO82" s="76">
        <f t="shared" si="226"/>
        <v>12</v>
      </c>
      <c r="GP82" s="77">
        <f t="shared" ca="1" si="227"/>
        <v>4</v>
      </c>
      <c r="GQ82" s="77">
        <f t="shared" ca="1" si="161"/>
        <v>0</v>
      </c>
      <c r="GR82" s="77">
        <f t="shared" ca="1" si="161"/>
        <v>0</v>
      </c>
      <c r="GS82" s="77">
        <f t="shared" ca="1" si="161"/>
        <v>0</v>
      </c>
      <c r="GT82" s="77">
        <f t="shared" ca="1" si="161"/>
        <v>0</v>
      </c>
      <c r="GU82" s="77">
        <f t="shared" ca="1" si="161"/>
        <v>0</v>
      </c>
      <c r="GV82" s="77">
        <f t="shared" ca="1" si="161"/>
        <v>0</v>
      </c>
      <c r="GW82" s="77">
        <f t="shared" ca="1" si="161"/>
        <v>0</v>
      </c>
      <c r="GX82" s="77">
        <f t="shared" ca="1" si="161"/>
        <v>0</v>
      </c>
      <c r="GY82" s="77">
        <f t="shared" ca="1" si="161"/>
        <v>0</v>
      </c>
      <c r="GZ82" s="77">
        <f t="shared" ca="1" si="161"/>
        <v>0</v>
      </c>
      <c r="HA82" s="77">
        <f t="shared" ca="1" si="161"/>
        <v>0</v>
      </c>
      <c r="HB82" s="78">
        <f t="shared" si="228"/>
        <v>4</v>
      </c>
    </row>
    <row r="83" spans="1:210">
      <c r="A83" s="70" t="s">
        <v>50</v>
      </c>
      <c r="B83" s="39" t="str">
        <f>IF(【M】エリア!$E78&lt;&gt;"",【M】エリア!$E78,"")</f>
        <v>名田庄 エリア</v>
      </c>
      <c r="C83" s="69">
        <f t="shared" si="229"/>
        <v>0</v>
      </c>
      <c r="D83" s="69">
        <f t="shared" si="229"/>
        <v>0</v>
      </c>
      <c r="E83" s="69">
        <f t="shared" si="229"/>
        <v>0</v>
      </c>
      <c r="F83" s="69">
        <f t="shared" si="229"/>
        <v>0</v>
      </c>
      <c r="G83" s="69">
        <f t="shared" si="229"/>
        <v>1</v>
      </c>
      <c r="H83" s="69">
        <f t="shared" si="229"/>
        <v>1</v>
      </c>
      <c r="I83" s="69">
        <f t="shared" si="229"/>
        <v>1</v>
      </c>
      <c r="J83" s="69">
        <f t="shared" si="229"/>
        <v>1</v>
      </c>
      <c r="K83" s="69">
        <f t="shared" si="229"/>
        <v>1</v>
      </c>
      <c r="L83" s="69">
        <f t="shared" si="229"/>
        <v>0</v>
      </c>
      <c r="M83" s="69">
        <f t="shared" si="229"/>
        <v>2</v>
      </c>
      <c r="N83" s="73">
        <f t="shared" si="174"/>
        <v>-14.285714285714285</v>
      </c>
      <c r="O83" s="74">
        <f t="shared" si="188"/>
        <v>68</v>
      </c>
      <c r="P83" s="253">
        <f t="shared" si="189"/>
        <v>68.082999999999998</v>
      </c>
      <c r="Q83" s="76">
        <f t="shared" si="190"/>
        <v>68</v>
      </c>
      <c r="R83" s="69">
        <f t="shared" si="230"/>
        <v>0</v>
      </c>
      <c r="S83" s="69">
        <f t="shared" si="230"/>
        <v>0</v>
      </c>
      <c r="T83" s="69">
        <f t="shared" si="230"/>
        <v>0</v>
      </c>
      <c r="U83" s="69">
        <f t="shared" si="230"/>
        <v>0</v>
      </c>
      <c r="V83" s="69">
        <f t="shared" si="230"/>
        <v>0</v>
      </c>
      <c r="W83" s="69">
        <f t="shared" si="230"/>
        <v>0</v>
      </c>
      <c r="X83" s="69">
        <f t="shared" si="230"/>
        <v>0</v>
      </c>
      <c r="Y83" s="69">
        <f t="shared" si="230"/>
        <v>0</v>
      </c>
      <c r="Z83" s="69">
        <f t="shared" si="230"/>
        <v>0</v>
      </c>
      <c r="AA83" s="69">
        <f t="shared" si="230"/>
        <v>0</v>
      </c>
      <c r="AB83" s="69">
        <f t="shared" si="230"/>
        <v>0</v>
      </c>
      <c r="AC83" s="73" t="str">
        <f t="shared" si="175"/>
        <v>-</v>
      </c>
      <c r="AD83" s="74" t="str">
        <f t="shared" si="191"/>
        <v>-</v>
      </c>
      <c r="AE83" s="253" t="str">
        <f t="shared" si="192"/>
        <v>-</v>
      </c>
      <c r="AF83" s="76" t="str">
        <f t="shared" si="193"/>
        <v>-</v>
      </c>
      <c r="AG83" s="69">
        <f t="shared" si="231"/>
        <v>0</v>
      </c>
      <c r="AH83" s="69">
        <f t="shared" si="231"/>
        <v>0</v>
      </c>
      <c r="AI83" s="69">
        <f t="shared" si="231"/>
        <v>0</v>
      </c>
      <c r="AJ83" s="69">
        <f t="shared" si="231"/>
        <v>0</v>
      </c>
      <c r="AK83" s="69">
        <f t="shared" si="231"/>
        <v>0</v>
      </c>
      <c r="AL83" s="69">
        <f t="shared" si="231"/>
        <v>0</v>
      </c>
      <c r="AM83" s="69">
        <f t="shared" si="231"/>
        <v>0</v>
      </c>
      <c r="AN83" s="69">
        <f t="shared" si="231"/>
        <v>0</v>
      </c>
      <c r="AO83" s="69">
        <f t="shared" si="231"/>
        <v>0</v>
      </c>
      <c r="AP83" s="69">
        <f t="shared" si="231"/>
        <v>0</v>
      </c>
      <c r="AQ83" s="69">
        <f t="shared" si="231"/>
        <v>0</v>
      </c>
      <c r="AR83" s="73" t="str">
        <f t="shared" si="176"/>
        <v>-</v>
      </c>
      <c r="AS83" s="74" t="str">
        <f t="shared" si="194"/>
        <v>-</v>
      </c>
      <c r="AT83" s="253" t="str">
        <f t="shared" si="195"/>
        <v>-</v>
      </c>
      <c r="AU83" s="76" t="str">
        <f t="shared" si="196"/>
        <v>-</v>
      </c>
      <c r="AV83" s="69">
        <f t="shared" si="232"/>
        <v>0</v>
      </c>
      <c r="AW83" s="69">
        <f t="shared" si="232"/>
        <v>0</v>
      </c>
      <c r="AX83" s="69">
        <f t="shared" si="232"/>
        <v>0</v>
      </c>
      <c r="AY83" s="69">
        <f t="shared" si="232"/>
        <v>0</v>
      </c>
      <c r="AZ83" s="69">
        <f t="shared" si="232"/>
        <v>0</v>
      </c>
      <c r="BA83" s="69">
        <f t="shared" si="232"/>
        <v>0</v>
      </c>
      <c r="BB83" s="69">
        <f t="shared" si="232"/>
        <v>0</v>
      </c>
      <c r="BC83" s="69">
        <f t="shared" si="232"/>
        <v>0</v>
      </c>
      <c r="BD83" s="69">
        <f t="shared" si="232"/>
        <v>0</v>
      </c>
      <c r="BE83" s="69">
        <f t="shared" si="232"/>
        <v>0</v>
      </c>
      <c r="BF83" s="69">
        <f t="shared" si="232"/>
        <v>0</v>
      </c>
      <c r="BG83" s="73" t="str">
        <f t="shared" si="177"/>
        <v>-</v>
      </c>
      <c r="BH83" s="74" t="str">
        <f t="shared" si="197"/>
        <v>-</v>
      </c>
      <c r="BI83" s="253" t="str">
        <f t="shared" si="198"/>
        <v>-</v>
      </c>
      <c r="BJ83" s="76" t="str">
        <f t="shared" si="199"/>
        <v>-</v>
      </c>
      <c r="BK83" s="69">
        <f t="shared" si="233"/>
        <v>0</v>
      </c>
      <c r="BL83" s="69">
        <f t="shared" si="233"/>
        <v>0</v>
      </c>
      <c r="BM83" s="69">
        <f t="shared" si="233"/>
        <v>0</v>
      </c>
      <c r="BN83" s="69">
        <f t="shared" si="233"/>
        <v>0</v>
      </c>
      <c r="BO83" s="69">
        <f t="shared" si="233"/>
        <v>0</v>
      </c>
      <c r="BP83" s="69">
        <f t="shared" si="233"/>
        <v>0</v>
      </c>
      <c r="BQ83" s="69">
        <f t="shared" si="233"/>
        <v>0</v>
      </c>
      <c r="BR83" s="69">
        <f t="shared" si="233"/>
        <v>0</v>
      </c>
      <c r="BS83" s="69">
        <f t="shared" si="233"/>
        <v>0</v>
      </c>
      <c r="BT83" s="69">
        <f t="shared" si="233"/>
        <v>0</v>
      </c>
      <c r="BU83" s="69">
        <f t="shared" si="233"/>
        <v>0</v>
      </c>
      <c r="BV83" s="73" t="str">
        <f t="shared" si="178"/>
        <v>-</v>
      </c>
      <c r="BW83" s="74" t="str">
        <f t="shared" si="200"/>
        <v>-</v>
      </c>
      <c r="BX83" s="253" t="str">
        <f t="shared" si="201"/>
        <v>-</v>
      </c>
      <c r="BY83" s="76" t="str">
        <f t="shared" si="202"/>
        <v>-</v>
      </c>
      <c r="BZ83" s="69">
        <f t="shared" si="234"/>
        <v>0</v>
      </c>
      <c r="CA83" s="69">
        <f t="shared" si="234"/>
        <v>0</v>
      </c>
      <c r="CB83" s="69">
        <f t="shared" si="234"/>
        <v>0</v>
      </c>
      <c r="CC83" s="69">
        <f t="shared" si="234"/>
        <v>0</v>
      </c>
      <c r="CD83" s="69">
        <f t="shared" si="234"/>
        <v>0</v>
      </c>
      <c r="CE83" s="69">
        <f t="shared" si="234"/>
        <v>0</v>
      </c>
      <c r="CF83" s="69">
        <f t="shared" si="234"/>
        <v>0</v>
      </c>
      <c r="CG83" s="69">
        <f t="shared" si="234"/>
        <v>0</v>
      </c>
      <c r="CH83" s="69">
        <f t="shared" si="234"/>
        <v>0</v>
      </c>
      <c r="CI83" s="69">
        <f t="shared" si="234"/>
        <v>0</v>
      </c>
      <c r="CJ83" s="69">
        <f t="shared" si="234"/>
        <v>0</v>
      </c>
      <c r="CK83" s="73" t="str">
        <f t="shared" si="179"/>
        <v>-</v>
      </c>
      <c r="CL83" s="74" t="str">
        <f t="shared" si="203"/>
        <v>-</v>
      </c>
      <c r="CM83" s="253" t="str">
        <f t="shared" si="204"/>
        <v>-</v>
      </c>
      <c r="CN83" s="76" t="str">
        <f t="shared" si="205"/>
        <v>-</v>
      </c>
      <c r="CO83" s="69">
        <f t="shared" si="235"/>
        <v>0</v>
      </c>
      <c r="CP83" s="69">
        <f t="shared" si="235"/>
        <v>0</v>
      </c>
      <c r="CQ83" s="69">
        <f t="shared" si="235"/>
        <v>0</v>
      </c>
      <c r="CR83" s="69">
        <f t="shared" si="235"/>
        <v>0</v>
      </c>
      <c r="CS83" s="69">
        <f t="shared" si="235"/>
        <v>0</v>
      </c>
      <c r="CT83" s="69">
        <f t="shared" si="235"/>
        <v>0</v>
      </c>
      <c r="CU83" s="69">
        <f t="shared" si="235"/>
        <v>0</v>
      </c>
      <c r="CV83" s="69">
        <f t="shared" si="235"/>
        <v>0</v>
      </c>
      <c r="CW83" s="69">
        <f t="shared" si="235"/>
        <v>0</v>
      </c>
      <c r="CX83" s="69">
        <f t="shared" si="235"/>
        <v>0</v>
      </c>
      <c r="CY83" s="69">
        <f t="shared" si="235"/>
        <v>0</v>
      </c>
      <c r="CZ83" s="73" t="str">
        <f t="shared" si="180"/>
        <v>-</v>
      </c>
      <c r="DA83" s="74" t="str">
        <f t="shared" si="206"/>
        <v>-</v>
      </c>
      <c r="DB83" s="253" t="str">
        <f t="shared" si="207"/>
        <v>-</v>
      </c>
      <c r="DC83" s="76" t="str">
        <f t="shared" si="208"/>
        <v>-</v>
      </c>
      <c r="DD83" s="69">
        <f t="shared" si="236"/>
        <v>0</v>
      </c>
      <c r="DE83" s="69">
        <f t="shared" si="236"/>
        <v>0</v>
      </c>
      <c r="DF83" s="69">
        <f t="shared" si="236"/>
        <v>0</v>
      </c>
      <c r="DG83" s="69">
        <f t="shared" si="236"/>
        <v>0</v>
      </c>
      <c r="DH83" s="69">
        <f t="shared" si="236"/>
        <v>0</v>
      </c>
      <c r="DI83" s="69">
        <f t="shared" si="236"/>
        <v>0</v>
      </c>
      <c r="DJ83" s="69">
        <f t="shared" si="236"/>
        <v>0</v>
      </c>
      <c r="DK83" s="69">
        <f t="shared" si="236"/>
        <v>0</v>
      </c>
      <c r="DL83" s="69">
        <f t="shared" si="236"/>
        <v>0</v>
      </c>
      <c r="DM83" s="69">
        <f t="shared" si="236"/>
        <v>0</v>
      </c>
      <c r="DN83" s="69">
        <f t="shared" si="236"/>
        <v>0</v>
      </c>
      <c r="DO83" s="73" t="str">
        <f t="shared" si="181"/>
        <v>-</v>
      </c>
      <c r="DP83" s="74" t="str">
        <f t="shared" si="209"/>
        <v>-</v>
      </c>
      <c r="DQ83" s="253" t="str">
        <f t="shared" si="210"/>
        <v>-</v>
      </c>
      <c r="DR83" s="76" t="str">
        <f t="shared" si="211"/>
        <v>-</v>
      </c>
      <c r="DS83" s="69">
        <f t="shared" si="237"/>
        <v>0</v>
      </c>
      <c r="DT83" s="69">
        <f t="shared" si="237"/>
        <v>0</v>
      </c>
      <c r="DU83" s="69">
        <f t="shared" si="237"/>
        <v>0</v>
      </c>
      <c r="DV83" s="69">
        <f t="shared" si="237"/>
        <v>0</v>
      </c>
      <c r="DW83" s="69">
        <f t="shared" si="237"/>
        <v>0</v>
      </c>
      <c r="DX83" s="69">
        <f t="shared" si="237"/>
        <v>0</v>
      </c>
      <c r="DY83" s="69">
        <f t="shared" si="237"/>
        <v>0</v>
      </c>
      <c r="DZ83" s="69">
        <f t="shared" si="237"/>
        <v>0</v>
      </c>
      <c r="EA83" s="69">
        <f t="shared" si="237"/>
        <v>0</v>
      </c>
      <c r="EB83" s="69">
        <f t="shared" si="237"/>
        <v>0</v>
      </c>
      <c r="EC83" s="69">
        <f t="shared" si="237"/>
        <v>0</v>
      </c>
      <c r="ED83" s="73" t="str">
        <f t="shared" si="182"/>
        <v>-</v>
      </c>
      <c r="EE83" s="74" t="str">
        <f t="shared" si="212"/>
        <v>-</v>
      </c>
      <c r="EF83" s="253" t="str">
        <f t="shared" si="213"/>
        <v>-</v>
      </c>
      <c r="EG83" s="76" t="str">
        <f t="shared" si="214"/>
        <v>-</v>
      </c>
      <c r="EH83" s="69">
        <f t="shared" si="238"/>
        <v>0</v>
      </c>
      <c r="EI83" s="69">
        <f t="shared" si="238"/>
        <v>0</v>
      </c>
      <c r="EJ83" s="69">
        <f t="shared" si="238"/>
        <v>0</v>
      </c>
      <c r="EK83" s="69">
        <f t="shared" si="238"/>
        <v>0</v>
      </c>
      <c r="EL83" s="69">
        <f t="shared" si="238"/>
        <v>0</v>
      </c>
      <c r="EM83" s="69">
        <f t="shared" si="238"/>
        <v>0</v>
      </c>
      <c r="EN83" s="69">
        <f t="shared" si="238"/>
        <v>0</v>
      </c>
      <c r="EO83" s="69">
        <f t="shared" si="238"/>
        <v>0</v>
      </c>
      <c r="EP83" s="69">
        <f t="shared" si="238"/>
        <v>0</v>
      </c>
      <c r="EQ83" s="69">
        <f t="shared" si="238"/>
        <v>0</v>
      </c>
      <c r="ER83" s="69">
        <f t="shared" si="238"/>
        <v>0</v>
      </c>
      <c r="ES83" s="73" t="str">
        <f t="shared" si="183"/>
        <v>-</v>
      </c>
      <c r="ET83" s="74" t="str">
        <f t="shared" si="215"/>
        <v>-</v>
      </c>
      <c r="EU83" s="253" t="str">
        <f t="shared" si="216"/>
        <v>-</v>
      </c>
      <c r="EV83" s="76" t="str">
        <f t="shared" si="217"/>
        <v>-</v>
      </c>
      <c r="EW83" s="69">
        <f t="shared" si="239"/>
        <v>0</v>
      </c>
      <c r="EX83" s="69">
        <f t="shared" si="239"/>
        <v>0</v>
      </c>
      <c r="EY83" s="69">
        <f t="shared" si="239"/>
        <v>0</v>
      </c>
      <c r="EZ83" s="69">
        <f t="shared" si="239"/>
        <v>0</v>
      </c>
      <c r="FA83" s="69">
        <f t="shared" si="239"/>
        <v>0</v>
      </c>
      <c r="FB83" s="69">
        <f t="shared" si="239"/>
        <v>0</v>
      </c>
      <c r="FC83" s="69">
        <f t="shared" si="239"/>
        <v>0</v>
      </c>
      <c r="FD83" s="69">
        <f t="shared" si="239"/>
        <v>0</v>
      </c>
      <c r="FE83" s="69">
        <f t="shared" si="239"/>
        <v>0</v>
      </c>
      <c r="FF83" s="69">
        <f t="shared" si="239"/>
        <v>0</v>
      </c>
      <c r="FG83" s="69">
        <f t="shared" si="239"/>
        <v>0</v>
      </c>
      <c r="FH83" s="73" t="str">
        <f t="shared" si="184"/>
        <v>-</v>
      </c>
      <c r="FI83" s="74" t="str">
        <f t="shared" si="218"/>
        <v>-</v>
      </c>
      <c r="FJ83" s="253" t="str">
        <f t="shared" si="219"/>
        <v>-</v>
      </c>
      <c r="FK83" s="76" t="str">
        <f t="shared" si="220"/>
        <v>-</v>
      </c>
      <c r="FL83" s="69">
        <f t="shared" si="240"/>
        <v>0</v>
      </c>
      <c r="FM83" s="69">
        <f t="shared" si="240"/>
        <v>0</v>
      </c>
      <c r="FN83" s="69">
        <f t="shared" si="240"/>
        <v>0</v>
      </c>
      <c r="FO83" s="69">
        <f t="shared" si="240"/>
        <v>0</v>
      </c>
      <c r="FP83" s="69">
        <f t="shared" si="240"/>
        <v>0</v>
      </c>
      <c r="FQ83" s="69">
        <f t="shared" si="240"/>
        <v>0</v>
      </c>
      <c r="FR83" s="69">
        <f t="shared" si="240"/>
        <v>0</v>
      </c>
      <c r="FS83" s="69">
        <f t="shared" si="240"/>
        <v>0</v>
      </c>
      <c r="FT83" s="69">
        <f t="shared" si="240"/>
        <v>0</v>
      </c>
      <c r="FU83" s="69">
        <f t="shared" si="240"/>
        <v>0</v>
      </c>
      <c r="FV83" s="69">
        <f t="shared" si="240"/>
        <v>0</v>
      </c>
      <c r="FW83" s="73" t="str">
        <f t="shared" si="185"/>
        <v>-</v>
      </c>
      <c r="FX83" s="74" t="str">
        <f t="shared" si="221"/>
        <v>-</v>
      </c>
      <c r="FY83" s="253" t="str">
        <f t="shared" si="222"/>
        <v>-</v>
      </c>
      <c r="FZ83" s="76" t="str">
        <f t="shared" si="223"/>
        <v>-</v>
      </c>
      <c r="GA83" s="82">
        <f t="shared" si="187"/>
        <v>0</v>
      </c>
      <c r="GB83" s="82">
        <f t="shared" si="187"/>
        <v>0</v>
      </c>
      <c r="GC83" s="82">
        <f t="shared" si="187"/>
        <v>0</v>
      </c>
      <c r="GD83" s="82">
        <f t="shared" si="187"/>
        <v>0</v>
      </c>
      <c r="GE83" s="82">
        <f t="shared" si="187"/>
        <v>1</v>
      </c>
      <c r="GF83" s="82">
        <f t="shared" si="187"/>
        <v>1</v>
      </c>
      <c r="GG83" s="82">
        <f t="shared" si="187"/>
        <v>1</v>
      </c>
      <c r="GH83" s="82">
        <f t="shared" si="187"/>
        <v>1</v>
      </c>
      <c r="GI83" s="82">
        <f t="shared" si="187"/>
        <v>1</v>
      </c>
      <c r="GJ83" s="82">
        <f t="shared" si="187"/>
        <v>0</v>
      </c>
      <c r="GK83" s="82">
        <f t="shared" si="187"/>
        <v>2</v>
      </c>
      <c r="GL83" s="83">
        <f t="shared" si="186"/>
        <v>-14.285714285714285</v>
      </c>
      <c r="GM83" s="74">
        <f t="shared" si="224"/>
        <v>68</v>
      </c>
      <c r="GN83" s="253">
        <f t="shared" si="225"/>
        <v>68.082999999999998</v>
      </c>
      <c r="GO83" s="76">
        <f t="shared" si="226"/>
        <v>68</v>
      </c>
      <c r="GP83" s="77">
        <f t="shared" ca="1" si="227"/>
        <v>7</v>
      </c>
      <c r="GQ83" s="77">
        <f t="shared" ca="1" si="161"/>
        <v>0</v>
      </c>
      <c r="GR83" s="77">
        <f t="shared" ca="1" si="161"/>
        <v>0</v>
      </c>
      <c r="GS83" s="77">
        <f t="shared" ca="1" si="161"/>
        <v>0</v>
      </c>
      <c r="GT83" s="77">
        <f t="shared" ca="1" si="161"/>
        <v>0</v>
      </c>
      <c r="GU83" s="77">
        <f t="shared" ca="1" si="161"/>
        <v>0</v>
      </c>
      <c r="GV83" s="77">
        <f t="shared" ca="1" si="161"/>
        <v>0</v>
      </c>
      <c r="GW83" s="77">
        <f t="shared" ca="1" si="161"/>
        <v>0</v>
      </c>
      <c r="GX83" s="77">
        <f t="shared" ca="1" si="161"/>
        <v>0</v>
      </c>
      <c r="GY83" s="77">
        <f t="shared" ca="1" si="161"/>
        <v>0</v>
      </c>
      <c r="GZ83" s="77">
        <f t="shared" ca="1" si="161"/>
        <v>0</v>
      </c>
      <c r="HA83" s="77">
        <f t="shared" ca="1" si="161"/>
        <v>0</v>
      </c>
      <c r="HB83" s="78">
        <f t="shared" si="228"/>
        <v>7</v>
      </c>
    </row>
    <row r="84" spans="1:210">
      <c r="A84" s="70" t="s">
        <v>50</v>
      </c>
      <c r="B84" s="39" t="str">
        <f>IF(【M】エリア!$E79&lt;&gt;"",【M】エリア!$E79,"")</f>
        <v>赤礁崎オートキャンプ場 エリア</v>
      </c>
      <c r="C84" s="69">
        <f t="shared" si="229"/>
        <v>0</v>
      </c>
      <c r="D84" s="69">
        <f t="shared" si="229"/>
        <v>0</v>
      </c>
      <c r="E84" s="69">
        <f t="shared" si="229"/>
        <v>0</v>
      </c>
      <c r="F84" s="69">
        <f t="shared" si="229"/>
        <v>0</v>
      </c>
      <c r="G84" s="69">
        <f t="shared" si="229"/>
        <v>0</v>
      </c>
      <c r="H84" s="69">
        <f t="shared" si="229"/>
        <v>0</v>
      </c>
      <c r="I84" s="69">
        <f t="shared" si="229"/>
        <v>0</v>
      </c>
      <c r="J84" s="69">
        <f t="shared" si="229"/>
        <v>1</v>
      </c>
      <c r="K84" s="69">
        <f t="shared" si="229"/>
        <v>0</v>
      </c>
      <c r="L84" s="69">
        <f t="shared" si="229"/>
        <v>0</v>
      </c>
      <c r="M84" s="69">
        <f t="shared" si="229"/>
        <v>0</v>
      </c>
      <c r="N84" s="73">
        <f t="shared" si="174"/>
        <v>0</v>
      </c>
      <c r="O84" s="74">
        <f t="shared" si="188"/>
        <v>50</v>
      </c>
      <c r="P84" s="253">
        <f t="shared" si="189"/>
        <v>50.084000000000003</v>
      </c>
      <c r="Q84" s="76">
        <f t="shared" si="190"/>
        <v>59</v>
      </c>
      <c r="R84" s="69">
        <f t="shared" si="230"/>
        <v>0</v>
      </c>
      <c r="S84" s="69">
        <f t="shared" si="230"/>
        <v>0</v>
      </c>
      <c r="T84" s="69">
        <f t="shared" si="230"/>
        <v>0</v>
      </c>
      <c r="U84" s="69">
        <f t="shared" si="230"/>
        <v>0</v>
      </c>
      <c r="V84" s="69">
        <f t="shared" si="230"/>
        <v>0</v>
      </c>
      <c r="W84" s="69">
        <f t="shared" si="230"/>
        <v>0</v>
      </c>
      <c r="X84" s="69">
        <f t="shared" si="230"/>
        <v>0</v>
      </c>
      <c r="Y84" s="69">
        <f t="shared" si="230"/>
        <v>0</v>
      </c>
      <c r="Z84" s="69">
        <f t="shared" si="230"/>
        <v>0</v>
      </c>
      <c r="AA84" s="69">
        <f t="shared" si="230"/>
        <v>0</v>
      </c>
      <c r="AB84" s="69">
        <f t="shared" si="230"/>
        <v>0</v>
      </c>
      <c r="AC84" s="73" t="str">
        <f t="shared" si="175"/>
        <v>-</v>
      </c>
      <c r="AD84" s="74" t="str">
        <f t="shared" si="191"/>
        <v>-</v>
      </c>
      <c r="AE84" s="253" t="str">
        <f t="shared" si="192"/>
        <v>-</v>
      </c>
      <c r="AF84" s="76" t="str">
        <f t="shared" si="193"/>
        <v>-</v>
      </c>
      <c r="AG84" s="69">
        <f t="shared" si="231"/>
        <v>0</v>
      </c>
      <c r="AH84" s="69">
        <f t="shared" si="231"/>
        <v>0</v>
      </c>
      <c r="AI84" s="69">
        <f t="shared" si="231"/>
        <v>0</v>
      </c>
      <c r="AJ84" s="69">
        <f t="shared" si="231"/>
        <v>0</v>
      </c>
      <c r="AK84" s="69">
        <f t="shared" si="231"/>
        <v>0</v>
      </c>
      <c r="AL84" s="69">
        <f t="shared" si="231"/>
        <v>0</v>
      </c>
      <c r="AM84" s="69">
        <f t="shared" si="231"/>
        <v>0</v>
      </c>
      <c r="AN84" s="69">
        <f t="shared" si="231"/>
        <v>0</v>
      </c>
      <c r="AO84" s="69">
        <f t="shared" si="231"/>
        <v>0</v>
      </c>
      <c r="AP84" s="69">
        <f t="shared" si="231"/>
        <v>0</v>
      </c>
      <c r="AQ84" s="69">
        <f t="shared" si="231"/>
        <v>0</v>
      </c>
      <c r="AR84" s="73" t="str">
        <f t="shared" si="176"/>
        <v>-</v>
      </c>
      <c r="AS84" s="74" t="str">
        <f t="shared" si="194"/>
        <v>-</v>
      </c>
      <c r="AT84" s="253" t="str">
        <f t="shared" si="195"/>
        <v>-</v>
      </c>
      <c r="AU84" s="76" t="str">
        <f t="shared" si="196"/>
        <v>-</v>
      </c>
      <c r="AV84" s="69">
        <f t="shared" si="232"/>
        <v>0</v>
      </c>
      <c r="AW84" s="69">
        <f t="shared" si="232"/>
        <v>0</v>
      </c>
      <c r="AX84" s="69">
        <f t="shared" si="232"/>
        <v>0</v>
      </c>
      <c r="AY84" s="69">
        <f t="shared" si="232"/>
        <v>0</v>
      </c>
      <c r="AZ84" s="69">
        <f t="shared" si="232"/>
        <v>0</v>
      </c>
      <c r="BA84" s="69">
        <f t="shared" si="232"/>
        <v>0</v>
      </c>
      <c r="BB84" s="69">
        <f t="shared" si="232"/>
        <v>0</v>
      </c>
      <c r="BC84" s="69">
        <f t="shared" si="232"/>
        <v>0</v>
      </c>
      <c r="BD84" s="69">
        <f t="shared" si="232"/>
        <v>0</v>
      </c>
      <c r="BE84" s="69">
        <f t="shared" si="232"/>
        <v>0</v>
      </c>
      <c r="BF84" s="69">
        <f t="shared" si="232"/>
        <v>0</v>
      </c>
      <c r="BG84" s="73" t="str">
        <f t="shared" si="177"/>
        <v>-</v>
      </c>
      <c r="BH84" s="74" t="str">
        <f t="shared" si="197"/>
        <v>-</v>
      </c>
      <c r="BI84" s="253" t="str">
        <f t="shared" si="198"/>
        <v>-</v>
      </c>
      <c r="BJ84" s="76" t="str">
        <f t="shared" si="199"/>
        <v>-</v>
      </c>
      <c r="BK84" s="69">
        <f t="shared" si="233"/>
        <v>0</v>
      </c>
      <c r="BL84" s="69">
        <f t="shared" si="233"/>
        <v>0</v>
      </c>
      <c r="BM84" s="69">
        <f t="shared" si="233"/>
        <v>0</v>
      </c>
      <c r="BN84" s="69">
        <f t="shared" si="233"/>
        <v>0</v>
      </c>
      <c r="BO84" s="69">
        <f t="shared" si="233"/>
        <v>0</v>
      </c>
      <c r="BP84" s="69">
        <f t="shared" si="233"/>
        <v>0</v>
      </c>
      <c r="BQ84" s="69">
        <f t="shared" si="233"/>
        <v>0</v>
      </c>
      <c r="BR84" s="69">
        <f t="shared" si="233"/>
        <v>0</v>
      </c>
      <c r="BS84" s="69">
        <f t="shared" si="233"/>
        <v>0</v>
      </c>
      <c r="BT84" s="69">
        <f t="shared" si="233"/>
        <v>0</v>
      </c>
      <c r="BU84" s="69">
        <f t="shared" si="233"/>
        <v>0</v>
      </c>
      <c r="BV84" s="73" t="str">
        <f t="shared" si="178"/>
        <v>-</v>
      </c>
      <c r="BW84" s="74" t="str">
        <f t="shared" si="200"/>
        <v>-</v>
      </c>
      <c r="BX84" s="253" t="str">
        <f t="shared" si="201"/>
        <v>-</v>
      </c>
      <c r="BY84" s="76" t="str">
        <f t="shared" si="202"/>
        <v>-</v>
      </c>
      <c r="BZ84" s="69">
        <f t="shared" si="234"/>
        <v>0</v>
      </c>
      <c r="CA84" s="69">
        <f t="shared" si="234"/>
        <v>0</v>
      </c>
      <c r="CB84" s="69">
        <f t="shared" si="234"/>
        <v>0</v>
      </c>
      <c r="CC84" s="69">
        <f t="shared" si="234"/>
        <v>0</v>
      </c>
      <c r="CD84" s="69">
        <f t="shared" si="234"/>
        <v>0</v>
      </c>
      <c r="CE84" s="69">
        <f t="shared" si="234"/>
        <v>0</v>
      </c>
      <c r="CF84" s="69">
        <f t="shared" si="234"/>
        <v>0</v>
      </c>
      <c r="CG84" s="69">
        <f t="shared" si="234"/>
        <v>0</v>
      </c>
      <c r="CH84" s="69">
        <f t="shared" si="234"/>
        <v>0</v>
      </c>
      <c r="CI84" s="69">
        <f t="shared" si="234"/>
        <v>0</v>
      </c>
      <c r="CJ84" s="69">
        <f t="shared" si="234"/>
        <v>0</v>
      </c>
      <c r="CK84" s="73" t="str">
        <f t="shared" si="179"/>
        <v>-</v>
      </c>
      <c r="CL84" s="74" t="str">
        <f t="shared" si="203"/>
        <v>-</v>
      </c>
      <c r="CM84" s="253" t="str">
        <f t="shared" si="204"/>
        <v>-</v>
      </c>
      <c r="CN84" s="76" t="str">
        <f t="shared" si="205"/>
        <v>-</v>
      </c>
      <c r="CO84" s="69">
        <f t="shared" si="235"/>
        <v>0</v>
      </c>
      <c r="CP84" s="69">
        <f t="shared" si="235"/>
        <v>0</v>
      </c>
      <c r="CQ84" s="69">
        <f t="shared" si="235"/>
        <v>0</v>
      </c>
      <c r="CR84" s="69">
        <f t="shared" si="235"/>
        <v>0</v>
      </c>
      <c r="CS84" s="69">
        <f t="shared" si="235"/>
        <v>0</v>
      </c>
      <c r="CT84" s="69">
        <f t="shared" si="235"/>
        <v>0</v>
      </c>
      <c r="CU84" s="69">
        <f t="shared" si="235"/>
        <v>0</v>
      </c>
      <c r="CV84" s="69">
        <f t="shared" si="235"/>
        <v>0</v>
      </c>
      <c r="CW84" s="69">
        <f t="shared" si="235"/>
        <v>0</v>
      </c>
      <c r="CX84" s="69">
        <f t="shared" si="235"/>
        <v>0</v>
      </c>
      <c r="CY84" s="69">
        <f t="shared" si="235"/>
        <v>0</v>
      </c>
      <c r="CZ84" s="73" t="str">
        <f t="shared" si="180"/>
        <v>-</v>
      </c>
      <c r="DA84" s="74" t="str">
        <f t="shared" si="206"/>
        <v>-</v>
      </c>
      <c r="DB84" s="253" t="str">
        <f t="shared" si="207"/>
        <v>-</v>
      </c>
      <c r="DC84" s="76" t="str">
        <f t="shared" si="208"/>
        <v>-</v>
      </c>
      <c r="DD84" s="69">
        <f t="shared" si="236"/>
        <v>0</v>
      </c>
      <c r="DE84" s="69">
        <f t="shared" si="236"/>
        <v>0</v>
      </c>
      <c r="DF84" s="69">
        <f t="shared" si="236"/>
        <v>0</v>
      </c>
      <c r="DG84" s="69">
        <f t="shared" si="236"/>
        <v>0</v>
      </c>
      <c r="DH84" s="69">
        <f t="shared" si="236"/>
        <v>0</v>
      </c>
      <c r="DI84" s="69">
        <f t="shared" si="236"/>
        <v>0</v>
      </c>
      <c r="DJ84" s="69">
        <f t="shared" si="236"/>
        <v>0</v>
      </c>
      <c r="DK84" s="69">
        <f t="shared" si="236"/>
        <v>0</v>
      </c>
      <c r="DL84" s="69">
        <f t="shared" si="236"/>
        <v>0</v>
      </c>
      <c r="DM84" s="69">
        <f t="shared" si="236"/>
        <v>0</v>
      </c>
      <c r="DN84" s="69">
        <f t="shared" si="236"/>
        <v>0</v>
      </c>
      <c r="DO84" s="73" t="str">
        <f t="shared" si="181"/>
        <v>-</v>
      </c>
      <c r="DP84" s="74" t="str">
        <f t="shared" si="209"/>
        <v>-</v>
      </c>
      <c r="DQ84" s="253" t="str">
        <f t="shared" si="210"/>
        <v>-</v>
      </c>
      <c r="DR84" s="76" t="str">
        <f t="shared" si="211"/>
        <v>-</v>
      </c>
      <c r="DS84" s="69">
        <f t="shared" si="237"/>
        <v>0</v>
      </c>
      <c r="DT84" s="69">
        <f t="shared" si="237"/>
        <v>0</v>
      </c>
      <c r="DU84" s="69">
        <f t="shared" si="237"/>
        <v>0</v>
      </c>
      <c r="DV84" s="69">
        <f t="shared" si="237"/>
        <v>0</v>
      </c>
      <c r="DW84" s="69">
        <f t="shared" si="237"/>
        <v>0</v>
      </c>
      <c r="DX84" s="69">
        <f t="shared" si="237"/>
        <v>0</v>
      </c>
      <c r="DY84" s="69">
        <f t="shared" si="237"/>
        <v>0</v>
      </c>
      <c r="DZ84" s="69">
        <f t="shared" si="237"/>
        <v>0</v>
      </c>
      <c r="EA84" s="69">
        <f t="shared" si="237"/>
        <v>0</v>
      </c>
      <c r="EB84" s="69">
        <f t="shared" si="237"/>
        <v>0</v>
      </c>
      <c r="EC84" s="69">
        <f t="shared" si="237"/>
        <v>0</v>
      </c>
      <c r="ED84" s="73" t="str">
        <f t="shared" si="182"/>
        <v>-</v>
      </c>
      <c r="EE84" s="74" t="str">
        <f t="shared" si="212"/>
        <v>-</v>
      </c>
      <c r="EF84" s="253" t="str">
        <f t="shared" si="213"/>
        <v>-</v>
      </c>
      <c r="EG84" s="76" t="str">
        <f t="shared" si="214"/>
        <v>-</v>
      </c>
      <c r="EH84" s="69">
        <f t="shared" si="238"/>
        <v>0</v>
      </c>
      <c r="EI84" s="69">
        <f t="shared" si="238"/>
        <v>0</v>
      </c>
      <c r="EJ84" s="69">
        <f t="shared" si="238"/>
        <v>0</v>
      </c>
      <c r="EK84" s="69">
        <f t="shared" si="238"/>
        <v>0</v>
      </c>
      <c r="EL84" s="69">
        <f t="shared" si="238"/>
        <v>0</v>
      </c>
      <c r="EM84" s="69">
        <f t="shared" si="238"/>
        <v>0</v>
      </c>
      <c r="EN84" s="69">
        <f t="shared" si="238"/>
        <v>0</v>
      </c>
      <c r="EO84" s="69">
        <f t="shared" si="238"/>
        <v>0</v>
      </c>
      <c r="EP84" s="69">
        <f t="shared" si="238"/>
        <v>0</v>
      </c>
      <c r="EQ84" s="69">
        <f t="shared" si="238"/>
        <v>0</v>
      </c>
      <c r="ER84" s="69">
        <f t="shared" si="238"/>
        <v>0</v>
      </c>
      <c r="ES84" s="73" t="str">
        <f t="shared" si="183"/>
        <v>-</v>
      </c>
      <c r="ET84" s="74" t="str">
        <f t="shared" si="215"/>
        <v>-</v>
      </c>
      <c r="EU84" s="253" t="str">
        <f t="shared" si="216"/>
        <v>-</v>
      </c>
      <c r="EV84" s="76" t="str">
        <f t="shared" si="217"/>
        <v>-</v>
      </c>
      <c r="EW84" s="69">
        <f t="shared" si="239"/>
        <v>0</v>
      </c>
      <c r="EX84" s="69">
        <f t="shared" si="239"/>
        <v>0</v>
      </c>
      <c r="EY84" s="69">
        <f t="shared" si="239"/>
        <v>0</v>
      </c>
      <c r="EZ84" s="69">
        <f t="shared" si="239"/>
        <v>0</v>
      </c>
      <c r="FA84" s="69">
        <f t="shared" si="239"/>
        <v>0</v>
      </c>
      <c r="FB84" s="69">
        <f t="shared" si="239"/>
        <v>0</v>
      </c>
      <c r="FC84" s="69">
        <f t="shared" si="239"/>
        <v>0</v>
      </c>
      <c r="FD84" s="69">
        <f t="shared" si="239"/>
        <v>0</v>
      </c>
      <c r="FE84" s="69">
        <f t="shared" si="239"/>
        <v>0</v>
      </c>
      <c r="FF84" s="69">
        <f t="shared" si="239"/>
        <v>0</v>
      </c>
      <c r="FG84" s="69">
        <f t="shared" si="239"/>
        <v>0</v>
      </c>
      <c r="FH84" s="73" t="str">
        <f t="shared" si="184"/>
        <v>-</v>
      </c>
      <c r="FI84" s="74" t="str">
        <f t="shared" si="218"/>
        <v>-</v>
      </c>
      <c r="FJ84" s="253" t="str">
        <f t="shared" si="219"/>
        <v>-</v>
      </c>
      <c r="FK84" s="76" t="str">
        <f t="shared" si="220"/>
        <v>-</v>
      </c>
      <c r="FL84" s="69">
        <f t="shared" si="240"/>
        <v>0</v>
      </c>
      <c r="FM84" s="69">
        <f t="shared" si="240"/>
        <v>0</v>
      </c>
      <c r="FN84" s="69">
        <f t="shared" si="240"/>
        <v>0</v>
      </c>
      <c r="FO84" s="69">
        <f t="shared" si="240"/>
        <v>0</v>
      </c>
      <c r="FP84" s="69">
        <f t="shared" si="240"/>
        <v>0</v>
      </c>
      <c r="FQ84" s="69">
        <f t="shared" si="240"/>
        <v>0</v>
      </c>
      <c r="FR84" s="69">
        <f t="shared" si="240"/>
        <v>0</v>
      </c>
      <c r="FS84" s="69">
        <f t="shared" si="240"/>
        <v>0</v>
      </c>
      <c r="FT84" s="69">
        <f t="shared" si="240"/>
        <v>0</v>
      </c>
      <c r="FU84" s="69">
        <f t="shared" si="240"/>
        <v>0</v>
      </c>
      <c r="FV84" s="69">
        <f t="shared" si="240"/>
        <v>0</v>
      </c>
      <c r="FW84" s="73" t="str">
        <f t="shared" si="185"/>
        <v>-</v>
      </c>
      <c r="FX84" s="74" t="str">
        <f t="shared" si="221"/>
        <v>-</v>
      </c>
      <c r="FY84" s="253" t="str">
        <f t="shared" si="222"/>
        <v>-</v>
      </c>
      <c r="FZ84" s="76" t="str">
        <f t="shared" si="223"/>
        <v>-</v>
      </c>
      <c r="GA84" s="82">
        <f t="shared" si="187"/>
        <v>0</v>
      </c>
      <c r="GB84" s="82">
        <f t="shared" si="187"/>
        <v>0</v>
      </c>
      <c r="GC84" s="82">
        <f t="shared" si="187"/>
        <v>0</v>
      </c>
      <c r="GD84" s="82">
        <f t="shared" si="187"/>
        <v>0</v>
      </c>
      <c r="GE84" s="82">
        <f t="shared" si="187"/>
        <v>0</v>
      </c>
      <c r="GF84" s="82">
        <f t="shared" si="187"/>
        <v>0</v>
      </c>
      <c r="GG84" s="82">
        <f t="shared" si="187"/>
        <v>0</v>
      </c>
      <c r="GH84" s="82">
        <f t="shared" si="187"/>
        <v>1</v>
      </c>
      <c r="GI84" s="82">
        <f t="shared" si="187"/>
        <v>0</v>
      </c>
      <c r="GJ84" s="82">
        <f t="shared" si="187"/>
        <v>0</v>
      </c>
      <c r="GK84" s="82">
        <f t="shared" si="187"/>
        <v>0</v>
      </c>
      <c r="GL84" s="83">
        <f t="shared" si="186"/>
        <v>0</v>
      </c>
      <c r="GM84" s="74">
        <f t="shared" si="224"/>
        <v>50</v>
      </c>
      <c r="GN84" s="253">
        <f t="shared" si="225"/>
        <v>50.084000000000003</v>
      </c>
      <c r="GO84" s="76">
        <f t="shared" si="226"/>
        <v>59</v>
      </c>
      <c r="GP84" s="77">
        <f t="shared" ca="1" si="227"/>
        <v>1</v>
      </c>
      <c r="GQ84" s="77">
        <f t="shared" ca="1" si="161"/>
        <v>0</v>
      </c>
      <c r="GR84" s="77">
        <f t="shared" ca="1" si="161"/>
        <v>0</v>
      </c>
      <c r="GS84" s="77">
        <f t="shared" ca="1" si="161"/>
        <v>0</v>
      </c>
      <c r="GT84" s="77">
        <f t="shared" ca="1" si="161"/>
        <v>0</v>
      </c>
      <c r="GU84" s="77">
        <f t="shared" ca="1" si="161"/>
        <v>0</v>
      </c>
      <c r="GV84" s="77">
        <f t="shared" ca="1" si="161"/>
        <v>0</v>
      </c>
      <c r="GW84" s="77">
        <f t="shared" ca="1" si="161"/>
        <v>0</v>
      </c>
      <c r="GX84" s="77">
        <f t="shared" ca="1" si="161"/>
        <v>0</v>
      </c>
      <c r="GY84" s="77">
        <f t="shared" ref="GQ84:HA107" ca="1" si="241">IF($B84="","",SUM(OFFSET($C84:$M84,0,MATCH(GY$3,$C$2:$FZ$2,0)-1)))</f>
        <v>0</v>
      </c>
      <c r="GZ84" s="77">
        <f t="shared" ca="1" si="241"/>
        <v>0</v>
      </c>
      <c r="HA84" s="77">
        <f t="shared" ca="1" si="241"/>
        <v>0</v>
      </c>
      <c r="HB84" s="78">
        <f t="shared" si="228"/>
        <v>1</v>
      </c>
    </row>
    <row r="85" spans="1:210">
      <c r="A85" s="70" t="s">
        <v>50</v>
      </c>
      <c r="B85" s="39" t="str">
        <f>IF(【M】エリア!$E80&lt;&gt;"",【M】エリア!$E80,"")</f>
        <v>若狭和田 エリア</v>
      </c>
      <c r="C85" s="69">
        <f t="shared" ref="C85:M94" si="242">IF($B85="", "",
COUNTIFS(
    INDEX(rawデータ範囲, , MATCH($A85,表頭範囲, 0)), $B85,
    INDEX(rawデータ範囲, , MATCH($M$1,表頭範囲, 0)),C$2,
    INDEX(rawデータ範囲, , MATCH($N$3,表頭範囲, 0)),C$3
)
)</f>
        <v>0</v>
      </c>
      <c r="D85" s="69">
        <f t="shared" si="242"/>
        <v>0</v>
      </c>
      <c r="E85" s="69">
        <f t="shared" si="242"/>
        <v>0</v>
      </c>
      <c r="F85" s="69">
        <f t="shared" si="242"/>
        <v>0</v>
      </c>
      <c r="G85" s="69">
        <f t="shared" si="242"/>
        <v>0</v>
      </c>
      <c r="H85" s="69">
        <f t="shared" si="242"/>
        <v>1</v>
      </c>
      <c r="I85" s="69">
        <f t="shared" si="242"/>
        <v>1</v>
      </c>
      <c r="J85" s="69">
        <f t="shared" si="242"/>
        <v>0</v>
      </c>
      <c r="K85" s="69">
        <f t="shared" si="242"/>
        <v>2</v>
      </c>
      <c r="L85" s="69">
        <f t="shared" si="242"/>
        <v>2</v>
      </c>
      <c r="M85" s="69">
        <f t="shared" si="242"/>
        <v>1</v>
      </c>
      <c r="N85" s="73">
        <f t="shared" si="174"/>
        <v>14.285714285714285</v>
      </c>
      <c r="O85" s="74">
        <f t="shared" si="188"/>
        <v>43</v>
      </c>
      <c r="P85" s="253">
        <f t="shared" si="189"/>
        <v>43.085000000000001</v>
      </c>
      <c r="Q85" s="76">
        <f t="shared" si="190"/>
        <v>44</v>
      </c>
      <c r="R85" s="69">
        <f t="shared" ref="R85:AB94" si="243">IF($B85="", "",
COUNTIFS(
    INDEX(rawデータ範囲, , MATCH($A85,表頭範囲, 0)), $B85,
    INDEX(rawデータ範囲, , MATCH($M$1,表頭範囲, 0)),R$2,
    INDEX(rawデータ範囲, , MATCH($N$3,表頭範囲, 0)),R$3
)
)</f>
        <v>0</v>
      </c>
      <c r="S85" s="69">
        <f t="shared" si="243"/>
        <v>0</v>
      </c>
      <c r="T85" s="69">
        <f t="shared" si="243"/>
        <v>0</v>
      </c>
      <c r="U85" s="69">
        <f t="shared" si="243"/>
        <v>0</v>
      </c>
      <c r="V85" s="69">
        <f t="shared" si="243"/>
        <v>0</v>
      </c>
      <c r="W85" s="69">
        <f t="shared" si="243"/>
        <v>0</v>
      </c>
      <c r="X85" s="69">
        <f t="shared" si="243"/>
        <v>0</v>
      </c>
      <c r="Y85" s="69">
        <f t="shared" si="243"/>
        <v>0</v>
      </c>
      <c r="Z85" s="69">
        <f t="shared" si="243"/>
        <v>0</v>
      </c>
      <c r="AA85" s="69">
        <f t="shared" si="243"/>
        <v>0</v>
      </c>
      <c r="AB85" s="69">
        <f t="shared" si="243"/>
        <v>0</v>
      </c>
      <c r="AC85" s="73" t="str">
        <f t="shared" si="175"/>
        <v>-</v>
      </c>
      <c r="AD85" s="74" t="str">
        <f t="shared" si="191"/>
        <v>-</v>
      </c>
      <c r="AE85" s="253" t="str">
        <f t="shared" si="192"/>
        <v>-</v>
      </c>
      <c r="AF85" s="76" t="str">
        <f t="shared" si="193"/>
        <v>-</v>
      </c>
      <c r="AG85" s="69">
        <f t="shared" ref="AG85:AQ94" si="244">IF($B85="", "",
COUNTIFS(
    INDEX(rawデータ範囲, , MATCH($A85,表頭範囲, 0)), $B85,
    INDEX(rawデータ範囲, , MATCH($M$1,表頭範囲, 0)),AG$2,
    INDEX(rawデータ範囲, , MATCH($N$3,表頭範囲, 0)),AG$3
)
)</f>
        <v>0</v>
      </c>
      <c r="AH85" s="69">
        <f t="shared" si="244"/>
        <v>0</v>
      </c>
      <c r="AI85" s="69">
        <f t="shared" si="244"/>
        <v>0</v>
      </c>
      <c r="AJ85" s="69">
        <f t="shared" si="244"/>
        <v>0</v>
      </c>
      <c r="AK85" s="69">
        <f t="shared" si="244"/>
        <v>0</v>
      </c>
      <c r="AL85" s="69">
        <f t="shared" si="244"/>
        <v>0</v>
      </c>
      <c r="AM85" s="69">
        <f t="shared" si="244"/>
        <v>0</v>
      </c>
      <c r="AN85" s="69">
        <f t="shared" si="244"/>
        <v>0</v>
      </c>
      <c r="AO85" s="69">
        <f t="shared" si="244"/>
        <v>0</v>
      </c>
      <c r="AP85" s="69">
        <f t="shared" si="244"/>
        <v>0</v>
      </c>
      <c r="AQ85" s="69">
        <f t="shared" si="244"/>
        <v>0</v>
      </c>
      <c r="AR85" s="73" t="str">
        <f t="shared" si="176"/>
        <v>-</v>
      </c>
      <c r="AS85" s="74" t="str">
        <f t="shared" si="194"/>
        <v>-</v>
      </c>
      <c r="AT85" s="253" t="str">
        <f t="shared" si="195"/>
        <v>-</v>
      </c>
      <c r="AU85" s="76" t="str">
        <f t="shared" si="196"/>
        <v>-</v>
      </c>
      <c r="AV85" s="69">
        <f t="shared" ref="AV85:BF94" si="245">IF($B85="", "",
COUNTIFS(
    INDEX(rawデータ範囲, , MATCH($A85,表頭範囲, 0)), $B85,
    INDEX(rawデータ範囲, , MATCH($M$1,表頭範囲, 0)),AV$2,
    INDEX(rawデータ範囲, , MATCH($N$3,表頭範囲, 0)),AV$3
)
)</f>
        <v>0</v>
      </c>
      <c r="AW85" s="69">
        <f t="shared" si="245"/>
        <v>0</v>
      </c>
      <c r="AX85" s="69">
        <f t="shared" si="245"/>
        <v>0</v>
      </c>
      <c r="AY85" s="69">
        <f t="shared" si="245"/>
        <v>0</v>
      </c>
      <c r="AZ85" s="69">
        <f t="shared" si="245"/>
        <v>0</v>
      </c>
      <c r="BA85" s="69">
        <f t="shared" si="245"/>
        <v>0</v>
      </c>
      <c r="BB85" s="69">
        <f t="shared" si="245"/>
        <v>0</v>
      </c>
      <c r="BC85" s="69">
        <f t="shared" si="245"/>
        <v>0</v>
      </c>
      <c r="BD85" s="69">
        <f t="shared" si="245"/>
        <v>0</v>
      </c>
      <c r="BE85" s="69">
        <f t="shared" si="245"/>
        <v>0</v>
      </c>
      <c r="BF85" s="69">
        <f t="shared" si="245"/>
        <v>0</v>
      </c>
      <c r="BG85" s="73" t="str">
        <f t="shared" si="177"/>
        <v>-</v>
      </c>
      <c r="BH85" s="74" t="str">
        <f t="shared" si="197"/>
        <v>-</v>
      </c>
      <c r="BI85" s="253" t="str">
        <f t="shared" si="198"/>
        <v>-</v>
      </c>
      <c r="BJ85" s="76" t="str">
        <f t="shared" si="199"/>
        <v>-</v>
      </c>
      <c r="BK85" s="69">
        <f t="shared" ref="BK85:BU94" si="246">IF($B85="", "",
COUNTIFS(
    INDEX(rawデータ範囲, , MATCH($A85,表頭範囲, 0)), $B85,
    INDEX(rawデータ範囲, , MATCH($M$1,表頭範囲, 0)),BK$2,
    INDEX(rawデータ範囲, , MATCH($N$3,表頭範囲, 0)),BK$3
)
)</f>
        <v>0</v>
      </c>
      <c r="BL85" s="69">
        <f t="shared" si="246"/>
        <v>0</v>
      </c>
      <c r="BM85" s="69">
        <f t="shared" si="246"/>
        <v>0</v>
      </c>
      <c r="BN85" s="69">
        <f t="shared" si="246"/>
        <v>0</v>
      </c>
      <c r="BO85" s="69">
        <f t="shared" si="246"/>
        <v>0</v>
      </c>
      <c r="BP85" s="69">
        <f t="shared" si="246"/>
        <v>0</v>
      </c>
      <c r="BQ85" s="69">
        <f t="shared" si="246"/>
        <v>0</v>
      </c>
      <c r="BR85" s="69">
        <f t="shared" si="246"/>
        <v>0</v>
      </c>
      <c r="BS85" s="69">
        <f t="shared" si="246"/>
        <v>0</v>
      </c>
      <c r="BT85" s="69">
        <f t="shared" si="246"/>
        <v>0</v>
      </c>
      <c r="BU85" s="69">
        <f t="shared" si="246"/>
        <v>0</v>
      </c>
      <c r="BV85" s="73" t="str">
        <f t="shared" si="178"/>
        <v>-</v>
      </c>
      <c r="BW85" s="74" t="str">
        <f t="shared" si="200"/>
        <v>-</v>
      </c>
      <c r="BX85" s="253" t="str">
        <f t="shared" si="201"/>
        <v>-</v>
      </c>
      <c r="BY85" s="76" t="str">
        <f t="shared" si="202"/>
        <v>-</v>
      </c>
      <c r="BZ85" s="69">
        <f t="shared" ref="BZ85:CJ94" si="247">IF($B85="", "",
COUNTIFS(
    INDEX(rawデータ範囲, , MATCH($A85,表頭範囲, 0)), $B85,
    INDEX(rawデータ範囲, , MATCH($M$1,表頭範囲, 0)),BZ$2,
    INDEX(rawデータ範囲, , MATCH($N$3,表頭範囲, 0)),BZ$3
)
)</f>
        <v>0</v>
      </c>
      <c r="CA85" s="69">
        <f t="shared" si="247"/>
        <v>0</v>
      </c>
      <c r="CB85" s="69">
        <f t="shared" si="247"/>
        <v>0</v>
      </c>
      <c r="CC85" s="69">
        <f t="shared" si="247"/>
        <v>0</v>
      </c>
      <c r="CD85" s="69">
        <f t="shared" si="247"/>
        <v>0</v>
      </c>
      <c r="CE85" s="69">
        <f t="shared" si="247"/>
        <v>0</v>
      </c>
      <c r="CF85" s="69">
        <f t="shared" si="247"/>
        <v>0</v>
      </c>
      <c r="CG85" s="69">
        <f t="shared" si="247"/>
        <v>0</v>
      </c>
      <c r="CH85" s="69">
        <f t="shared" si="247"/>
        <v>0</v>
      </c>
      <c r="CI85" s="69">
        <f t="shared" si="247"/>
        <v>0</v>
      </c>
      <c r="CJ85" s="69">
        <f t="shared" si="247"/>
        <v>0</v>
      </c>
      <c r="CK85" s="73" t="str">
        <f t="shared" si="179"/>
        <v>-</v>
      </c>
      <c r="CL85" s="74" t="str">
        <f t="shared" si="203"/>
        <v>-</v>
      </c>
      <c r="CM85" s="253" t="str">
        <f t="shared" si="204"/>
        <v>-</v>
      </c>
      <c r="CN85" s="76" t="str">
        <f t="shared" si="205"/>
        <v>-</v>
      </c>
      <c r="CO85" s="69">
        <f t="shared" ref="CO85:CY94" si="248">IF($B85="", "",
COUNTIFS(
    INDEX(rawデータ範囲, , MATCH($A85,表頭範囲, 0)), $B85,
    INDEX(rawデータ範囲, , MATCH($M$1,表頭範囲, 0)),CO$2,
    INDEX(rawデータ範囲, , MATCH($N$3,表頭範囲, 0)),CO$3
)
)</f>
        <v>0</v>
      </c>
      <c r="CP85" s="69">
        <f t="shared" si="248"/>
        <v>0</v>
      </c>
      <c r="CQ85" s="69">
        <f t="shared" si="248"/>
        <v>0</v>
      </c>
      <c r="CR85" s="69">
        <f t="shared" si="248"/>
        <v>0</v>
      </c>
      <c r="CS85" s="69">
        <f t="shared" si="248"/>
        <v>0</v>
      </c>
      <c r="CT85" s="69">
        <f t="shared" si="248"/>
        <v>0</v>
      </c>
      <c r="CU85" s="69">
        <f t="shared" si="248"/>
        <v>0</v>
      </c>
      <c r="CV85" s="69">
        <f t="shared" si="248"/>
        <v>0</v>
      </c>
      <c r="CW85" s="69">
        <f t="shared" si="248"/>
        <v>0</v>
      </c>
      <c r="CX85" s="69">
        <f t="shared" si="248"/>
        <v>0</v>
      </c>
      <c r="CY85" s="69">
        <f t="shared" si="248"/>
        <v>0</v>
      </c>
      <c r="CZ85" s="73" t="str">
        <f t="shared" si="180"/>
        <v>-</v>
      </c>
      <c r="DA85" s="74" t="str">
        <f t="shared" si="206"/>
        <v>-</v>
      </c>
      <c r="DB85" s="253" t="str">
        <f t="shared" si="207"/>
        <v>-</v>
      </c>
      <c r="DC85" s="76" t="str">
        <f t="shared" si="208"/>
        <v>-</v>
      </c>
      <c r="DD85" s="69">
        <f t="shared" ref="DD85:DN94" si="249">IF($B85="", "",
COUNTIFS(
    INDEX(rawデータ範囲, , MATCH($A85,表頭範囲, 0)), $B85,
    INDEX(rawデータ範囲, , MATCH($M$1,表頭範囲, 0)),DD$2,
    INDEX(rawデータ範囲, , MATCH($N$3,表頭範囲, 0)),DD$3
)
)</f>
        <v>0</v>
      </c>
      <c r="DE85" s="69">
        <f t="shared" si="249"/>
        <v>0</v>
      </c>
      <c r="DF85" s="69">
        <f t="shared" si="249"/>
        <v>0</v>
      </c>
      <c r="DG85" s="69">
        <f t="shared" si="249"/>
        <v>0</v>
      </c>
      <c r="DH85" s="69">
        <f t="shared" si="249"/>
        <v>0</v>
      </c>
      <c r="DI85" s="69">
        <f t="shared" si="249"/>
        <v>0</v>
      </c>
      <c r="DJ85" s="69">
        <f t="shared" si="249"/>
        <v>0</v>
      </c>
      <c r="DK85" s="69">
        <f t="shared" si="249"/>
        <v>0</v>
      </c>
      <c r="DL85" s="69">
        <f t="shared" si="249"/>
        <v>0</v>
      </c>
      <c r="DM85" s="69">
        <f t="shared" si="249"/>
        <v>0</v>
      </c>
      <c r="DN85" s="69">
        <f t="shared" si="249"/>
        <v>0</v>
      </c>
      <c r="DO85" s="73" t="str">
        <f t="shared" si="181"/>
        <v>-</v>
      </c>
      <c r="DP85" s="74" t="str">
        <f t="shared" si="209"/>
        <v>-</v>
      </c>
      <c r="DQ85" s="253" t="str">
        <f t="shared" si="210"/>
        <v>-</v>
      </c>
      <c r="DR85" s="76" t="str">
        <f t="shared" si="211"/>
        <v>-</v>
      </c>
      <c r="DS85" s="69">
        <f t="shared" ref="DS85:EC94" si="250">IF($B85="", "",
COUNTIFS(
    INDEX(rawデータ範囲, , MATCH($A85,表頭範囲, 0)), $B85,
    INDEX(rawデータ範囲, , MATCH($M$1,表頭範囲, 0)),DS$2,
    INDEX(rawデータ範囲, , MATCH($N$3,表頭範囲, 0)),DS$3
)
)</f>
        <v>0</v>
      </c>
      <c r="DT85" s="69">
        <f t="shared" si="250"/>
        <v>0</v>
      </c>
      <c r="DU85" s="69">
        <f t="shared" si="250"/>
        <v>0</v>
      </c>
      <c r="DV85" s="69">
        <f t="shared" si="250"/>
        <v>0</v>
      </c>
      <c r="DW85" s="69">
        <f t="shared" si="250"/>
        <v>0</v>
      </c>
      <c r="DX85" s="69">
        <f t="shared" si="250"/>
        <v>0</v>
      </c>
      <c r="DY85" s="69">
        <f t="shared" si="250"/>
        <v>0</v>
      </c>
      <c r="DZ85" s="69">
        <f t="shared" si="250"/>
        <v>0</v>
      </c>
      <c r="EA85" s="69">
        <f t="shared" si="250"/>
        <v>0</v>
      </c>
      <c r="EB85" s="69">
        <f t="shared" si="250"/>
        <v>0</v>
      </c>
      <c r="EC85" s="69">
        <f t="shared" si="250"/>
        <v>0</v>
      </c>
      <c r="ED85" s="73" t="str">
        <f t="shared" si="182"/>
        <v>-</v>
      </c>
      <c r="EE85" s="74" t="str">
        <f t="shared" si="212"/>
        <v>-</v>
      </c>
      <c r="EF85" s="253" t="str">
        <f t="shared" si="213"/>
        <v>-</v>
      </c>
      <c r="EG85" s="76" t="str">
        <f t="shared" si="214"/>
        <v>-</v>
      </c>
      <c r="EH85" s="69">
        <f t="shared" ref="EH85:ER94" si="251">IF($B85="", "",
COUNTIFS(
    INDEX(rawデータ範囲, , MATCH($A85,表頭範囲, 0)), $B85,
    INDEX(rawデータ範囲, , MATCH($M$1,表頭範囲, 0)),EH$2,
    INDEX(rawデータ範囲, , MATCH($N$3,表頭範囲, 0)),EH$3
)
)</f>
        <v>0</v>
      </c>
      <c r="EI85" s="69">
        <f t="shared" si="251"/>
        <v>0</v>
      </c>
      <c r="EJ85" s="69">
        <f t="shared" si="251"/>
        <v>0</v>
      </c>
      <c r="EK85" s="69">
        <f t="shared" si="251"/>
        <v>0</v>
      </c>
      <c r="EL85" s="69">
        <f t="shared" si="251"/>
        <v>0</v>
      </c>
      <c r="EM85" s="69">
        <f t="shared" si="251"/>
        <v>0</v>
      </c>
      <c r="EN85" s="69">
        <f t="shared" si="251"/>
        <v>0</v>
      </c>
      <c r="EO85" s="69">
        <f t="shared" si="251"/>
        <v>0</v>
      </c>
      <c r="EP85" s="69">
        <f t="shared" si="251"/>
        <v>0</v>
      </c>
      <c r="EQ85" s="69">
        <f t="shared" si="251"/>
        <v>0</v>
      </c>
      <c r="ER85" s="69">
        <f t="shared" si="251"/>
        <v>0</v>
      </c>
      <c r="ES85" s="73" t="str">
        <f t="shared" si="183"/>
        <v>-</v>
      </c>
      <c r="ET85" s="74" t="str">
        <f t="shared" si="215"/>
        <v>-</v>
      </c>
      <c r="EU85" s="253" t="str">
        <f t="shared" si="216"/>
        <v>-</v>
      </c>
      <c r="EV85" s="76" t="str">
        <f t="shared" si="217"/>
        <v>-</v>
      </c>
      <c r="EW85" s="69">
        <f t="shared" ref="EW85:FG94" si="252">IF($B85="", "",
COUNTIFS(
    INDEX(rawデータ範囲, , MATCH($A85,表頭範囲, 0)), $B85,
    INDEX(rawデータ範囲, , MATCH($M$1,表頭範囲, 0)),EW$2,
    INDEX(rawデータ範囲, , MATCH($N$3,表頭範囲, 0)),EW$3
)
)</f>
        <v>0</v>
      </c>
      <c r="EX85" s="69">
        <f t="shared" si="252"/>
        <v>0</v>
      </c>
      <c r="EY85" s="69">
        <f t="shared" si="252"/>
        <v>0</v>
      </c>
      <c r="EZ85" s="69">
        <f t="shared" si="252"/>
        <v>0</v>
      </c>
      <c r="FA85" s="69">
        <f t="shared" si="252"/>
        <v>0</v>
      </c>
      <c r="FB85" s="69">
        <f t="shared" si="252"/>
        <v>0</v>
      </c>
      <c r="FC85" s="69">
        <f t="shared" si="252"/>
        <v>0</v>
      </c>
      <c r="FD85" s="69">
        <f t="shared" si="252"/>
        <v>0</v>
      </c>
      <c r="FE85" s="69">
        <f t="shared" si="252"/>
        <v>0</v>
      </c>
      <c r="FF85" s="69">
        <f t="shared" si="252"/>
        <v>0</v>
      </c>
      <c r="FG85" s="69">
        <f t="shared" si="252"/>
        <v>0</v>
      </c>
      <c r="FH85" s="73" t="str">
        <f t="shared" si="184"/>
        <v>-</v>
      </c>
      <c r="FI85" s="74" t="str">
        <f t="shared" si="218"/>
        <v>-</v>
      </c>
      <c r="FJ85" s="253" t="str">
        <f t="shared" si="219"/>
        <v>-</v>
      </c>
      <c r="FK85" s="76" t="str">
        <f t="shared" si="220"/>
        <v>-</v>
      </c>
      <c r="FL85" s="69">
        <f t="shared" ref="FL85:FV94" si="253">IF($B85="", "",
COUNTIFS(
    INDEX(rawデータ範囲, , MATCH($A85,表頭範囲, 0)), $B85,
    INDEX(rawデータ範囲, , MATCH($M$1,表頭範囲, 0)),FL$2,
    INDEX(rawデータ範囲, , MATCH($N$3,表頭範囲, 0)),FL$3
)
)</f>
        <v>0</v>
      </c>
      <c r="FM85" s="69">
        <f t="shared" si="253"/>
        <v>0</v>
      </c>
      <c r="FN85" s="69">
        <f t="shared" si="253"/>
        <v>0</v>
      </c>
      <c r="FO85" s="69">
        <f t="shared" si="253"/>
        <v>0</v>
      </c>
      <c r="FP85" s="69">
        <f t="shared" si="253"/>
        <v>0</v>
      </c>
      <c r="FQ85" s="69">
        <f t="shared" si="253"/>
        <v>0</v>
      </c>
      <c r="FR85" s="69">
        <f t="shared" si="253"/>
        <v>0</v>
      </c>
      <c r="FS85" s="69">
        <f t="shared" si="253"/>
        <v>0</v>
      </c>
      <c r="FT85" s="69">
        <f t="shared" si="253"/>
        <v>0</v>
      </c>
      <c r="FU85" s="69">
        <f t="shared" si="253"/>
        <v>0</v>
      </c>
      <c r="FV85" s="69">
        <f t="shared" si="253"/>
        <v>0</v>
      </c>
      <c r="FW85" s="73" t="str">
        <f t="shared" si="185"/>
        <v>-</v>
      </c>
      <c r="FX85" s="74" t="str">
        <f t="shared" si="221"/>
        <v>-</v>
      </c>
      <c r="FY85" s="253" t="str">
        <f t="shared" si="222"/>
        <v>-</v>
      </c>
      <c r="FZ85" s="76" t="str">
        <f t="shared" si="223"/>
        <v>-</v>
      </c>
      <c r="GA85" s="82">
        <f t="shared" si="187"/>
        <v>0</v>
      </c>
      <c r="GB85" s="82">
        <f t="shared" si="187"/>
        <v>0</v>
      </c>
      <c r="GC85" s="82">
        <f t="shared" si="187"/>
        <v>0</v>
      </c>
      <c r="GD85" s="82">
        <f t="shared" si="187"/>
        <v>0</v>
      </c>
      <c r="GE85" s="82">
        <f t="shared" si="187"/>
        <v>0</v>
      </c>
      <c r="GF85" s="82">
        <f t="shared" si="187"/>
        <v>1</v>
      </c>
      <c r="GG85" s="82">
        <f t="shared" si="187"/>
        <v>1</v>
      </c>
      <c r="GH85" s="82">
        <f t="shared" si="187"/>
        <v>0</v>
      </c>
      <c r="GI85" s="82">
        <f t="shared" si="187"/>
        <v>2</v>
      </c>
      <c r="GJ85" s="82">
        <f t="shared" si="187"/>
        <v>2</v>
      </c>
      <c r="GK85" s="82">
        <f t="shared" si="187"/>
        <v>1</v>
      </c>
      <c r="GL85" s="83">
        <f t="shared" si="186"/>
        <v>14.285714285714285</v>
      </c>
      <c r="GM85" s="74">
        <f t="shared" si="224"/>
        <v>43</v>
      </c>
      <c r="GN85" s="253">
        <f t="shared" si="225"/>
        <v>43.085000000000001</v>
      </c>
      <c r="GO85" s="76">
        <f t="shared" si="226"/>
        <v>44</v>
      </c>
      <c r="GP85" s="77">
        <f t="shared" ca="1" si="227"/>
        <v>7</v>
      </c>
      <c r="GQ85" s="77">
        <f t="shared" ca="1" si="241"/>
        <v>0</v>
      </c>
      <c r="GR85" s="77">
        <f t="shared" ca="1" si="241"/>
        <v>0</v>
      </c>
      <c r="GS85" s="77">
        <f t="shared" ca="1" si="241"/>
        <v>0</v>
      </c>
      <c r="GT85" s="77">
        <f t="shared" ca="1" si="241"/>
        <v>0</v>
      </c>
      <c r="GU85" s="77">
        <f t="shared" ca="1" si="241"/>
        <v>0</v>
      </c>
      <c r="GV85" s="77">
        <f t="shared" ca="1" si="241"/>
        <v>0</v>
      </c>
      <c r="GW85" s="77">
        <f t="shared" ca="1" si="241"/>
        <v>0</v>
      </c>
      <c r="GX85" s="77">
        <f t="shared" ca="1" si="241"/>
        <v>0</v>
      </c>
      <c r="GY85" s="77">
        <f t="shared" ca="1" si="241"/>
        <v>0</v>
      </c>
      <c r="GZ85" s="77">
        <f t="shared" ca="1" si="241"/>
        <v>0</v>
      </c>
      <c r="HA85" s="77">
        <f t="shared" ca="1" si="241"/>
        <v>0</v>
      </c>
      <c r="HB85" s="78">
        <f t="shared" si="228"/>
        <v>7</v>
      </c>
    </row>
    <row r="86" spans="1:210">
      <c r="A86" s="70" t="s">
        <v>50</v>
      </c>
      <c r="B86" s="39" t="str">
        <f>IF(【M】エリア!$E81&lt;&gt;"",【M】エリア!$E81,"")</f>
        <v>若狭高浜 エリア</v>
      </c>
      <c r="C86" s="69">
        <f t="shared" si="242"/>
        <v>0</v>
      </c>
      <c r="D86" s="69">
        <f t="shared" si="242"/>
        <v>0</v>
      </c>
      <c r="E86" s="69">
        <f t="shared" si="242"/>
        <v>0</v>
      </c>
      <c r="F86" s="69">
        <f t="shared" si="242"/>
        <v>0</v>
      </c>
      <c r="G86" s="69">
        <f t="shared" si="242"/>
        <v>1</v>
      </c>
      <c r="H86" s="69">
        <f t="shared" si="242"/>
        <v>1</v>
      </c>
      <c r="I86" s="69">
        <f t="shared" si="242"/>
        <v>0</v>
      </c>
      <c r="J86" s="69">
        <f t="shared" si="242"/>
        <v>1</v>
      </c>
      <c r="K86" s="69">
        <f t="shared" si="242"/>
        <v>7</v>
      </c>
      <c r="L86" s="69">
        <f t="shared" si="242"/>
        <v>2</v>
      </c>
      <c r="M86" s="69">
        <f t="shared" si="242"/>
        <v>1</v>
      </c>
      <c r="N86" s="73">
        <f t="shared" si="174"/>
        <v>7.6923076923076925</v>
      </c>
      <c r="O86" s="74">
        <f t="shared" si="188"/>
        <v>47</v>
      </c>
      <c r="P86" s="253">
        <f t="shared" si="189"/>
        <v>47.085999999999999</v>
      </c>
      <c r="Q86" s="76">
        <f t="shared" si="190"/>
        <v>47</v>
      </c>
      <c r="R86" s="69">
        <f t="shared" si="243"/>
        <v>0</v>
      </c>
      <c r="S86" s="69">
        <f t="shared" si="243"/>
        <v>0</v>
      </c>
      <c r="T86" s="69">
        <f t="shared" si="243"/>
        <v>0</v>
      </c>
      <c r="U86" s="69">
        <f t="shared" si="243"/>
        <v>0</v>
      </c>
      <c r="V86" s="69">
        <f t="shared" si="243"/>
        <v>0</v>
      </c>
      <c r="W86" s="69">
        <f t="shared" si="243"/>
        <v>0</v>
      </c>
      <c r="X86" s="69">
        <f t="shared" si="243"/>
        <v>0</v>
      </c>
      <c r="Y86" s="69">
        <f t="shared" si="243"/>
        <v>0</v>
      </c>
      <c r="Z86" s="69">
        <f t="shared" si="243"/>
        <v>0</v>
      </c>
      <c r="AA86" s="69">
        <f t="shared" si="243"/>
        <v>0</v>
      </c>
      <c r="AB86" s="69">
        <f t="shared" si="243"/>
        <v>0</v>
      </c>
      <c r="AC86" s="73" t="str">
        <f t="shared" si="175"/>
        <v>-</v>
      </c>
      <c r="AD86" s="74" t="str">
        <f t="shared" si="191"/>
        <v>-</v>
      </c>
      <c r="AE86" s="253" t="str">
        <f t="shared" si="192"/>
        <v>-</v>
      </c>
      <c r="AF86" s="76" t="str">
        <f t="shared" si="193"/>
        <v>-</v>
      </c>
      <c r="AG86" s="69">
        <f t="shared" si="244"/>
        <v>0</v>
      </c>
      <c r="AH86" s="69">
        <f t="shared" si="244"/>
        <v>0</v>
      </c>
      <c r="AI86" s="69">
        <f t="shared" si="244"/>
        <v>0</v>
      </c>
      <c r="AJ86" s="69">
        <f t="shared" si="244"/>
        <v>0</v>
      </c>
      <c r="AK86" s="69">
        <f t="shared" si="244"/>
        <v>0</v>
      </c>
      <c r="AL86" s="69">
        <f t="shared" si="244"/>
        <v>0</v>
      </c>
      <c r="AM86" s="69">
        <f t="shared" si="244"/>
        <v>0</v>
      </c>
      <c r="AN86" s="69">
        <f t="shared" si="244"/>
        <v>0</v>
      </c>
      <c r="AO86" s="69">
        <f t="shared" si="244"/>
        <v>0</v>
      </c>
      <c r="AP86" s="69">
        <f t="shared" si="244"/>
        <v>0</v>
      </c>
      <c r="AQ86" s="69">
        <f t="shared" si="244"/>
        <v>0</v>
      </c>
      <c r="AR86" s="73" t="str">
        <f t="shared" si="176"/>
        <v>-</v>
      </c>
      <c r="AS86" s="74" t="str">
        <f t="shared" si="194"/>
        <v>-</v>
      </c>
      <c r="AT86" s="253" t="str">
        <f t="shared" si="195"/>
        <v>-</v>
      </c>
      <c r="AU86" s="76" t="str">
        <f t="shared" si="196"/>
        <v>-</v>
      </c>
      <c r="AV86" s="69">
        <f t="shared" si="245"/>
        <v>0</v>
      </c>
      <c r="AW86" s="69">
        <f t="shared" si="245"/>
        <v>0</v>
      </c>
      <c r="AX86" s="69">
        <f t="shared" si="245"/>
        <v>0</v>
      </c>
      <c r="AY86" s="69">
        <f t="shared" si="245"/>
        <v>0</v>
      </c>
      <c r="AZ86" s="69">
        <f t="shared" si="245"/>
        <v>0</v>
      </c>
      <c r="BA86" s="69">
        <f t="shared" si="245"/>
        <v>0</v>
      </c>
      <c r="BB86" s="69">
        <f t="shared" si="245"/>
        <v>0</v>
      </c>
      <c r="BC86" s="69">
        <f t="shared" si="245"/>
        <v>0</v>
      </c>
      <c r="BD86" s="69">
        <f t="shared" si="245"/>
        <v>0</v>
      </c>
      <c r="BE86" s="69">
        <f t="shared" si="245"/>
        <v>0</v>
      </c>
      <c r="BF86" s="69">
        <f t="shared" si="245"/>
        <v>0</v>
      </c>
      <c r="BG86" s="73" t="str">
        <f t="shared" si="177"/>
        <v>-</v>
      </c>
      <c r="BH86" s="74" t="str">
        <f t="shared" si="197"/>
        <v>-</v>
      </c>
      <c r="BI86" s="253" t="str">
        <f t="shared" si="198"/>
        <v>-</v>
      </c>
      <c r="BJ86" s="76" t="str">
        <f t="shared" si="199"/>
        <v>-</v>
      </c>
      <c r="BK86" s="69">
        <f t="shared" si="246"/>
        <v>0</v>
      </c>
      <c r="BL86" s="69">
        <f t="shared" si="246"/>
        <v>0</v>
      </c>
      <c r="BM86" s="69">
        <f t="shared" si="246"/>
        <v>0</v>
      </c>
      <c r="BN86" s="69">
        <f t="shared" si="246"/>
        <v>0</v>
      </c>
      <c r="BO86" s="69">
        <f t="shared" si="246"/>
        <v>0</v>
      </c>
      <c r="BP86" s="69">
        <f t="shared" si="246"/>
        <v>0</v>
      </c>
      <c r="BQ86" s="69">
        <f t="shared" si="246"/>
        <v>0</v>
      </c>
      <c r="BR86" s="69">
        <f t="shared" si="246"/>
        <v>0</v>
      </c>
      <c r="BS86" s="69">
        <f t="shared" si="246"/>
        <v>0</v>
      </c>
      <c r="BT86" s="69">
        <f t="shared" si="246"/>
        <v>0</v>
      </c>
      <c r="BU86" s="69">
        <f t="shared" si="246"/>
        <v>0</v>
      </c>
      <c r="BV86" s="73" t="str">
        <f t="shared" si="178"/>
        <v>-</v>
      </c>
      <c r="BW86" s="74" t="str">
        <f t="shared" si="200"/>
        <v>-</v>
      </c>
      <c r="BX86" s="253" t="str">
        <f t="shared" si="201"/>
        <v>-</v>
      </c>
      <c r="BY86" s="76" t="str">
        <f t="shared" si="202"/>
        <v>-</v>
      </c>
      <c r="BZ86" s="69">
        <f t="shared" si="247"/>
        <v>0</v>
      </c>
      <c r="CA86" s="69">
        <f t="shared" si="247"/>
        <v>0</v>
      </c>
      <c r="CB86" s="69">
        <f t="shared" si="247"/>
        <v>0</v>
      </c>
      <c r="CC86" s="69">
        <f t="shared" si="247"/>
        <v>0</v>
      </c>
      <c r="CD86" s="69">
        <f t="shared" si="247"/>
        <v>0</v>
      </c>
      <c r="CE86" s="69">
        <f t="shared" si="247"/>
        <v>0</v>
      </c>
      <c r="CF86" s="69">
        <f t="shared" si="247"/>
        <v>0</v>
      </c>
      <c r="CG86" s="69">
        <f t="shared" si="247"/>
        <v>0</v>
      </c>
      <c r="CH86" s="69">
        <f t="shared" si="247"/>
        <v>0</v>
      </c>
      <c r="CI86" s="69">
        <f t="shared" si="247"/>
        <v>0</v>
      </c>
      <c r="CJ86" s="69">
        <f t="shared" si="247"/>
        <v>0</v>
      </c>
      <c r="CK86" s="73" t="str">
        <f t="shared" si="179"/>
        <v>-</v>
      </c>
      <c r="CL86" s="74" t="str">
        <f t="shared" si="203"/>
        <v>-</v>
      </c>
      <c r="CM86" s="253" t="str">
        <f t="shared" si="204"/>
        <v>-</v>
      </c>
      <c r="CN86" s="76" t="str">
        <f t="shared" si="205"/>
        <v>-</v>
      </c>
      <c r="CO86" s="69">
        <f t="shared" si="248"/>
        <v>0</v>
      </c>
      <c r="CP86" s="69">
        <f t="shared" si="248"/>
        <v>0</v>
      </c>
      <c r="CQ86" s="69">
        <f t="shared" si="248"/>
        <v>0</v>
      </c>
      <c r="CR86" s="69">
        <f t="shared" si="248"/>
        <v>0</v>
      </c>
      <c r="CS86" s="69">
        <f t="shared" si="248"/>
        <v>0</v>
      </c>
      <c r="CT86" s="69">
        <f t="shared" si="248"/>
        <v>0</v>
      </c>
      <c r="CU86" s="69">
        <f t="shared" si="248"/>
        <v>0</v>
      </c>
      <c r="CV86" s="69">
        <f t="shared" si="248"/>
        <v>0</v>
      </c>
      <c r="CW86" s="69">
        <f t="shared" si="248"/>
        <v>0</v>
      </c>
      <c r="CX86" s="69">
        <f t="shared" si="248"/>
        <v>0</v>
      </c>
      <c r="CY86" s="69">
        <f t="shared" si="248"/>
        <v>0</v>
      </c>
      <c r="CZ86" s="73" t="str">
        <f t="shared" si="180"/>
        <v>-</v>
      </c>
      <c r="DA86" s="74" t="str">
        <f t="shared" si="206"/>
        <v>-</v>
      </c>
      <c r="DB86" s="253" t="str">
        <f t="shared" si="207"/>
        <v>-</v>
      </c>
      <c r="DC86" s="76" t="str">
        <f t="shared" si="208"/>
        <v>-</v>
      </c>
      <c r="DD86" s="69">
        <f t="shared" si="249"/>
        <v>0</v>
      </c>
      <c r="DE86" s="69">
        <f t="shared" si="249"/>
        <v>0</v>
      </c>
      <c r="DF86" s="69">
        <f t="shared" si="249"/>
        <v>0</v>
      </c>
      <c r="DG86" s="69">
        <f t="shared" si="249"/>
        <v>0</v>
      </c>
      <c r="DH86" s="69">
        <f t="shared" si="249"/>
        <v>0</v>
      </c>
      <c r="DI86" s="69">
        <f t="shared" si="249"/>
        <v>0</v>
      </c>
      <c r="DJ86" s="69">
        <f t="shared" si="249"/>
        <v>0</v>
      </c>
      <c r="DK86" s="69">
        <f t="shared" si="249"/>
        <v>0</v>
      </c>
      <c r="DL86" s="69">
        <f t="shared" si="249"/>
        <v>0</v>
      </c>
      <c r="DM86" s="69">
        <f t="shared" si="249"/>
        <v>0</v>
      </c>
      <c r="DN86" s="69">
        <f t="shared" si="249"/>
        <v>0</v>
      </c>
      <c r="DO86" s="73" t="str">
        <f t="shared" si="181"/>
        <v>-</v>
      </c>
      <c r="DP86" s="74" t="str">
        <f t="shared" si="209"/>
        <v>-</v>
      </c>
      <c r="DQ86" s="253" t="str">
        <f t="shared" si="210"/>
        <v>-</v>
      </c>
      <c r="DR86" s="76" t="str">
        <f t="shared" si="211"/>
        <v>-</v>
      </c>
      <c r="DS86" s="69">
        <f t="shared" si="250"/>
        <v>0</v>
      </c>
      <c r="DT86" s="69">
        <f t="shared" si="250"/>
        <v>0</v>
      </c>
      <c r="DU86" s="69">
        <f t="shared" si="250"/>
        <v>0</v>
      </c>
      <c r="DV86" s="69">
        <f t="shared" si="250"/>
        <v>0</v>
      </c>
      <c r="DW86" s="69">
        <f t="shared" si="250"/>
        <v>0</v>
      </c>
      <c r="DX86" s="69">
        <f t="shared" si="250"/>
        <v>0</v>
      </c>
      <c r="DY86" s="69">
        <f t="shared" si="250"/>
        <v>0</v>
      </c>
      <c r="DZ86" s="69">
        <f t="shared" si="250"/>
        <v>0</v>
      </c>
      <c r="EA86" s="69">
        <f t="shared" si="250"/>
        <v>0</v>
      </c>
      <c r="EB86" s="69">
        <f t="shared" si="250"/>
        <v>0</v>
      </c>
      <c r="EC86" s="69">
        <f t="shared" si="250"/>
        <v>0</v>
      </c>
      <c r="ED86" s="73" t="str">
        <f t="shared" si="182"/>
        <v>-</v>
      </c>
      <c r="EE86" s="74" t="str">
        <f t="shared" si="212"/>
        <v>-</v>
      </c>
      <c r="EF86" s="253" t="str">
        <f t="shared" si="213"/>
        <v>-</v>
      </c>
      <c r="EG86" s="76" t="str">
        <f t="shared" si="214"/>
        <v>-</v>
      </c>
      <c r="EH86" s="69">
        <f t="shared" si="251"/>
        <v>0</v>
      </c>
      <c r="EI86" s="69">
        <f t="shared" si="251"/>
        <v>0</v>
      </c>
      <c r="EJ86" s="69">
        <f t="shared" si="251"/>
        <v>0</v>
      </c>
      <c r="EK86" s="69">
        <f t="shared" si="251"/>
        <v>0</v>
      </c>
      <c r="EL86" s="69">
        <f t="shared" si="251"/>
        <v>0</v>
      </c>
      <c r="EM86" s="69">
        <f t="shared" si="251"/>
        <v>0</v>
      </c>
      <c r="EN86" s="69">
        <f t="shared" si="251"/>
        <v>0</v>
      </c>
      <c r="EO86" s="69">
        <f t="shared" si="251"/>
        <v>0</v>
      </c>
      <c r="EP86" s="69">
        <f t="shared" si="251"/>
        <v>0</v>
      </c>
      <c r="EQ86" s="69">
        <f t="shared" si="251"/>
        <v>0</v>
      </c>
      <c r="ER86" s="69">
        <f t="shared" si="251"/>
        <v>0</v>
      </c>
      <c r="ES86" s="73" t="str">
        <f t="shared" si="183"/>
        <v>-</v>
      </c>
      <c r="ET86" s="74" t="str">
        <f t="shared" si="215"/>
        <v>-</v>
      </c>
      <c r="EU86" s="253" t="str">
        <f t="shared" si="216"/>
        <v>-</v>
      </c>
      <c r="EV86" s="76" t="str">
        <f t="shared" si="217"/>
        <v>-</v>
      </c>
      <c r="EW86" s="69">
        <f t="shared" si="252"/>
        <v>0</v>
      </c>
      <c r="EX86" s="69">
        <f t="shared" si="252"/>
        <v>0</v>
      </c>
      <c r="EY86" s="69">
        <f t="shared" si="252"/>
        <v>0</v>
      </c>
      <c r="EZ86" s="69">
        <f t="shared" si="252"/>
        <v>0</v>
      </c>
      <c r="FA86" s="69">
        <f t="shared" si="252"/>
        <v>0</v>
      </c>
      <c r="FB86" s="69">
        <f t="shared" si="252"/>
        <v>0</v>
      </c>
      <c r="FC86" s="69">
        <f t="shared" si="252"/>
        <v>0</v>
      </c>
      <c r="FD86" s="69">
        <f t="shared" si="252"/>
        <v>0</v>
      </c>
      <c r="FE86" s="69">
        <f t="shared" si="252"/>
        <v>0</v>
      </c>
      <c r="FF86" s="69">
        <f t="shared" si="252"/>
        <v>0</v>
      </c>
      <c r="FG86" s="69">
        <f t="shared" si="252"/>
        <v>0</v>
      </c>
      <c r="FH86" s="73" t="str">
        <f t="shared" si="184"/>
        <v>-</v>
      </c>
      <c r="FI86" s="74" t="str">
        <f t="shared" si="218"/>
        <v>-</v>
      </c>
      <c r="FJ86" s="253" t="str">
        <f t="shared" si="219"/>
        <v>-</v>
      </c>
      <c r="FK86" s="76" t="str">
        <f t="shared" si="220"/>
        <v>-</v>
      </c>
      <c r="FL86" s="69">
        <f t="shared" si="253"/>
        <v>0</v>
      </c>
      <c r="FM86" s="69">
        <f t="shared" si="253"/>
        <v>0</v>
      </c>
      <c r="FN86" s="69">
        <f t="shared" si="253"/>
        <v>0</v>
      </c>
      <c r="FO86" s="69">
        <f t="shared" si="253"/>
        <v>0</v>
      </c>
      <c r="FP86" s="69">
        <f t="shared" si="253"/>
        <v>0</v>
      </c>
      <c r="FQ86" s="69">
        <f t="shared" si="253"/>
        <v>0</v>
      </c>
      <c r="FR86" s="69">
        <f t="shared" si="253"/>
        <v>0</v>
      </c>
      <c r="FS86" s="69">
        <f t="shared" si="253"/>
        <v>0</v>
      </c>
      <c r="FT86" s="69">
        <f t="shared" si="253"/>
        <v>0</v>
      </c>
      <c r="FU86" s="69">
        <f t="shared" si="253"/>
        <v>0</v>
      </c>
      <c r="FV86" s="69">
        <f t="shared" si="253"/>
        <v>0</v>
      </c>
      <c r="FW86" s="73" t="str">
        <f t="shared" si="185"/>
        <v>-</v>
      </c>
      <c r="FX86" s="74" t="str">
        <f t="shared" si="221"/>
        <v>-</v>
      </c>
      <c r="FY86" s="253" t="str">
        <f t="shared" si="222"/>
        <v>-</v>
      </c>
      <c r="FZ86" s="76" t="str">
        <f t="shared" si="223"/>
        <v>-</v>
      </c>
      <c r="GA86" s="82">
        <f t="shared" si="187"/>
        <v>0</v>
      </c>
      <c r="GB86" s="82">
        <f t="shared" si="187"/>
        <v>0</v>
      </c>
      <c r="GC86" s="82">
        <f t="shared" si="187"/>
        <v>0</v>
      </c>
      <c r="GD86" s="82">
        <f t="shared" si="187"/>
        <v>0</v>
      </c>
      <c r="GE86" s="82">
        <f t="shared" si="187"/>
        <v>1</v>
      </c>
      <c r="GF86" s="82">
        <f t="shared" si="187"/>
        <v>1</v>
      </c>
      <c r="GG86" s="82">
        <f t="shared" si="187"/>
        <v>0</v>
      </c>
      <c r="GH86" s="82">
        <f t="shared" si="187"/>
        <v>1</v>
      </c>
      <c r="GI86" s="82">
        <f t="shared" si="187"/>
        <v>7</v>
      </c>
      <c r="GJ86" s="82">
        <f t="shared" si="187"/>
        <v>2</v>
      </c>
      <c r="GK86" s="82">
        <f t="shared" si="187"/>
        <v>1</v>
      </c>
      <c r="GL86" s="83">
        <f t="shared" si="186"/>
        <v>7.6923076923076925</v>
      </c>
      <c r="GM86" s="74">
        <f t="shared" si="224"/>
        <v>47</v>
      </c>
      <c r="GN86" s="253">
        <f t="shared" si="225"/>
        <v>47.085999999999999</v>
      </c>
      <c r="GO86" s="76">
        <f t="shared" si="226"/>
        <v>47</v>
      </c>
      <c r="GP86" s="77">
        <f t="shared" ca="1" si="227"/>
        <v>13</v>
      </c>
      <c r="GQ86" s="77">
        <f t="shared" ca="1" si="241"/>
        <v>0</v>
      </c>
      <c r="GR86" s="77">
        <f t="shared" ca="1" si="241"/>
        <v>0</v>
      </c>
      <c r="GS86" s="77">
        <f t="shared" ca="1" si="241"/>
        <v>0</v>
      </c>
      <c r="GT86" s="77">
        <f t="shared" ca="1" si="241"/>
        <v>0</v>
      </c>
      <c r="GU86" s="77">
        <f t="shared" ca="1" si="241"/>
        <v>0</v>
      </c>
      <c r="GV86" s="77">
        <f t="shared" ca="1" si="241"/>
        <v>0</v>
      </c>
      <c r="GW86" s="77">
        <f t="shared" ca="1" si="241"/>
        <v>0</v>
      </c>
      <c r="GX86" s="77">
        <f t="shared" ca="1" si="241"/>
        <v>0</v>
      </c>
      <c r="GY86" s="77">
        <f t="shared" ca="1" si="241"/>
        <v>0</v>
      </c>
      <c r="GZ86" s="77">
        <f t="shared" ca="1" si="241"/>
        <v>0</v>
      </c>
      <c r="HA86" s="77">
        <f t="shared" ca="1" si="241"/>
        <v>0</v>
      </c>
      <c r="HB86" s="78">
        <f t="shared" si="228"/>
        <v>13</v>
      </c>
    </row>
    <row r="87" spans="1:210">
      <c r="A87" s="70" t="s">
        <v>50</v>
      </c>
      <c r="B87" s="39" t="str">
        <f>IF(【M】エリア!$E82&lt;&gt;"",【M】エリア!$E82,"")</f>
        <v>竹田エリア</v>
      </c>
      <c r="C87" s="69">
        <f t="shared" si="242"/>
        <v>0</v>
      </c>
      <c r="D87" s="69">
        <f t="shared" si="242"/>
        <v>0</v>
      </c>
      <c r="E87" s="69">
        <f t="shared" si="242"/>
        <v>3</v>
      </c>
      <c r="F87" s="69">
        <f t="shared" si="242"/>
        <v>0</v>
      </c>
      <c r="G87" s="69">
        <f t="shared" si="242"/>
        <v>0</v>
      </c>
      <c r="H87" s="69">
        <f t="shared" si="242"/>
        <v>3</v>
      </c>
      <c r="I87" s="69">
        <f t="shared" si="242"/>
        <v>2</v>
      </c>
      <c r="J87" s="69">
        <f t="shared" si="242"/>
        <v>5</v>
      </c>
      <c r="K87" s="69">
        <f t="shared" si="242"/>
        <v>8</v>
      </c>
      <c r="L87" s="69">
        <f t="shared" si="242"/>
        <v>2</v>
      </c>
      <c r="M87" s="69">
        <f t="shared" si="242"/>
        <v>6</v>
      </c>
      <c r="N87" s="73">
        <f t="shared" si="174"/>
        <v>0</v>
      </c>
      <c r="O87" s="74">
        <f t="shared" si="188"/>
        <v>50</v>
      </c>
      <c r="P87" s="253">
        <f t="shared" si="189"/>
        <v>50.087000000000003</v>
      </c>
      <c r="Q87" s="76">
        <f t="shared" si="190"/>
        <v>60</v>
      </c>
      <c r="R87" s="69">
        <f t="shared" si="243"/>
        <v>0</v>
      </c>
      <c r="S87" s="69">
        <f t="shared" si="243"/>
        <v>0</v>
      </c>
      <c r="T87" s="69">
        <f t="shared" si="243"/>
        <v>0</v>
      </c>
      <c r="U87" s="69">
        <f t="shared" si="243"/>
        <v>0</v>
      </c>
      <c r="V87" s="69">
        <f t="shared" si="243"/>
        <v>0</v>
      </c>
      <c r="W87" s="69">
        <f t="shared" si="243"/>
        <v>0</v>
      </c>
      <c r="X87" s="69">
        <f t="shared" si="243"/>
        <v>0</v>
      </c>
      <c r="Y87" s="69">
        <f t="shared" si="243"/>
        <v>0</v>
      </c>
      <c r="Z87" s="69">
        <f t="shared" si="243"/>
        <v>0</v>
      </c>
      <c r="AA87" s="69">
        <f t="shared" si="243"/>
        <v>0</v>
      </c>
      <c r="AB87" s="69">
        <f t="shared" si="243"/>
        <v>0</v>
      </c>
      <c r="AC87" s="73" t="str">
        <f t="shared" si="175"/>
        <v>-</v>
      </c>
      <c r="AD87" s="74" t="str">
        <f t="shared" si="191"/>
        <v>-</v>
      </c>
      <c r="AE87" s="253" t="str">
        <f t="shared" si="192"/>
        <v>-</v>
      </c>
      <c r="AF87" s="76" t="str">
        <f t="shared" si="193"/>
        <v>-</v>
      </c>
      <c r="AG87" s="69">
        <f t="shared" si="244"/>
        <v>0</v>
      </c>
      <c r="AH87" s="69">
        <f t="shared" si="244"/>
        <v>0</v>
      </c>
      <c r="AI87" s="69">
        <f t="shared" si="244"/>
        <v>0</v>
      </c>
      <c r="AJ87" s="69">
        <f t="shared" si="244"/>
        <v>0</v>
      </c>
      <c r="AK87" s="69">
        <f t="shared" si="244"/>
        <v>0</v>
      </c>
      <c r="AL87" s="69">
        <f t="shared" si="244"/>
        <v>0</v>
      </c>
      <c r="AM87" s="69">
        <f t="shared" si="244"/>
        <v>0</v>
      </c>
      <c r="AN87" s="69">
        <f t="shared" si="244"/>
        <v>0</v>
      </c>
      <c r="AO87" s="69">
        <f t="shared" si="244"/>
        <v>0</v>
      </c>
      <c r="AP87" s="69">
        <f t="shared" si="244"/>
        <v>0</v>
      </c>
      <c r="AQ87" s="69">
        <f t="shared" si="244"/>
        <v>0</v>
      </c>
      <c r="AR87" s="73" t="str">
        <f t="shared" si="176"/>
        <v>-</v>
      </c>
      <c r="AS87" s="74" t="str">
        <f t="shared" si="194"/>
        <v>-</v>
      </c>
      <c r="AT87" s="253" t="str">
        <f t="shared" si="195"/>
        <v>-</v>
      </c>
      <c r="AU87" s="76" t="str">
        <f t="shared" si="196"/>
        <v>-</v>
      </c>
      <c r="AV87" s="69">
        <f t="shared" si="245"/>
        <v>0</v>
      </c>
      <c r="AW87" s="69">
        <f t="shared" si="245"/>
        <v>0</v>
      </c>
      <c r="AX87" s="69">
        <f t="shared" si="245"/>
        <v>0</v>
      </c>
      <c r="AY87" s="69">
        <f t="shared" si="245"/>
        <v>0</v>
      </c>
      <c r="AZ87" s="69">
        <f t="shared" si="245"/>
        <v>0</v>
      </c>
      <c r="BA87" s="69">
        <f t="shared" si="245"/>
        <v>0</v>
      </c>
      <c r="BB87" s="69">
        <f t="shared" si="245"/>
        <v>0</v>
      </c>
      <c r="BC87" s="69">
        <f t="shared" si="245"/>
        <v>0</v>
      </c>
      <c r="BD87" s="69">
        <f t="shared" si="245"/>
        <v>0</v>
      </c>
      <c r="BE87" s="69">
        <f t="shared" si="245"/>
        <v>0</v>
      </c>
      <c r="BF87" s="69">
        <f t="shared" si="245"/>
        <v>0</v>
      </c>
      <c r="BG87" s="73" t="str">
        <f t="shared" si="177"/>
        <v>-</v>
      </c>
      <c r="BH87" s="74" t="str">
        <f t="shared" si="197"/>
        <v>-</v>
      </c>
      <c r="BI87" s="253" t="str">
        <f t="shared" si="198"/>
        <v>-</v>
      </c>
      <c r="BJ87" s="76" t="str">
        <f t="shared" si="199"/>
        <v>-</v>
      </c>
      <c r="BK87" s="69">
        <f t="shared" si="246"/>
        <v>0</v>
      </c>
      <c r="BL87" s="69">
        <f t="shared" si="246"/>
        <v>0</v>
      </c>
      <c r="BM87" s="69">
        <f t="shared" si="246"/>
        <v>0</v>
      </c>
      <c r="BN87" s="69">
        <f t="shared" si="246"/>
        <v>0</v>
      </c>
      <c r="BO87" s="69">
        <f t="shared" si="246"/>
        <v>0</v>
      </c>
      <c r="BP87" s="69">
        <f t="shared" si="246"/>
        <v>0</v>
      </c>
      <c r="BQ87" s="69">
        <f t="shared" si="246"/>
        <v>0</v>
      </c>
      <c r="BR87" s="69">
        <f t="shared" si="246"/>
        <v>0</v>
      </c>
      <c r="BS87" s="69">
        <f t="shared" si="246"/>
        <v>0</v>
      </c>
      <c r="BT87" s="69">
        <f t="shared" si="246"/>
        <v>0</v>
      </c>
      <c r="BU87" s="69">
        <f t="shared" si="246"/>
        <v>0</v>
      </c>
      <c r="BV87" s="73" t="str">
        <f t="shared" si="178"/>
        <v>-</v>
      </c>
      <c r="BW87" s="74" t="str">
        <f t="shared" si="200"/>
        <v>-</v>
      </c>
      <c r="BX87" s="253" t="str">
        <f t="shared" si="201"/>
        <v>-</v>
      </c>
      <c r="BY87" s="76" t="str">
        <f t="shared" si="202"/>
        <v>-</v>
      </c>
      <c r="BZ87" s="69">
        <f t="shared" si="247"/>
        <v>0</v>
      </c>
      <c r="CA87" s="69">
        <f t="shared" si="247"/>
        <v>0</v>
      </c>
      <c r="CB87" s="69">
        <f t="shared" si="247"/>
        <v>0</v>
      </c>
      <c r="CC87" s="69">
        <f t="shared" si="247"/>
        <v>0</v>
      </c>
      <c r="CD87" s="69">
        <f t="shared" si="247"/>
        <v>0</v>
      </c>
      <c r="CE87" s="69">
        <f t="shared" si="247"/>
        <v>0</v>
      </c>
      <c r="CF87" s="69">
        <f t="shared" si="247"/>
        <v>0</v>
      </c>
      <c r="CG87" s="69">
        <f t="shared" si="247"/>
        <v>0</v>
      </c>
      <c r="CH87" s="69">
        <f t="shared" si="247"/>
        <v>0</v>
      </c>
      <c r="CI87" s="69">
        <f t="shared" si="247"/>
        <v>0</v>
      </c>
      <c r="CJ87" s="69">
        <f t="shared" si="247"/>
        <v>0</v>
      </c>
      <c r="CK87" s="73" t="str">
        <f t="shared" si="179"/>
        <v>-</v>
      </c>
      <c r="CL87" s="74" t="str">
        <f t="shared" si="203"/>
        <v>-</v>
      </c>
      <c r="CM87" s="253" t="str">
        <f t="shared" si="204"/>
        <v>-</v>
      </c>
      <c r="CN87" s="76" t="str">
        <f t="shared" si="205"/>
        <v>-</v>
      </c>
      <c r="CO87" s="69">
        <f t="shared" si="248"/>
        <v>0</v>
      </c>
      <c r="CP87" s="69">
        <f t="shared" si="248"/>
        <v>0</v>
      </c>
      <c r="CQ87" s="69">
        <f t="shared" si="248"/>
        <v>0</v>
      </c>
      <c r="CR87" s="69">
        <f t="shared" si="248"/>
        <v>0</v>
      </c>
      <c r="CS87" s="69">
        <f t="shared" si="248"/>
        <v>0</v>
      </c>
      <c r="CT87" s="69">
        <f t="shared" si="248"/>
        <v>0</v>
      </c>
      <c r="CU87" s="69">
        <f t="shared" si="248"/>
        <v>0</v>
      </c>
      <c r="CV87" s="69">
        <f t="shared" si="248"/>
        <v>0</v>
      </c>
      <c r="CW87" s="69">
        <f t="shared" si="248"/>
        <v>0</v>
      </c>
      <c r="CX87" s="69">
        <f t="shared" si="248"/>
        <v>0</v>
      </c>
      <c r="CY87" s="69">
        <f t="shared" si="248"/>
        <v>0</v>
      </c>
      <c r="CZ87" s="73" t="str">
        <f t="shared" si="180"/>
        <v>-</v>
      </c>
      <c r="DA87" s="74" t="str">
        <f t="shared" si="206"/>
        <v>-</v>
      </c>
      <c r="DB87" s="253" t="str">
        <f t="shared" si="207"/>
        <v>-</v>
      </c>
      <c r="DC87" s="76" t="str">
        <f t="shared" si="208"/>
        <v>-</v>
      </c>
      <c r="DD87" s="69">
        <f t="shared" si="249"/>
        <v>0</v>
      </c>
      <c r="DE87" s="69">
        <f t="shared" si="249"/>
        <v>0</v>
      </c>
      <c r="DF87" s="69">
        <f t="shared" si="249"/>
        <v>0</v>
      </c>
      <c r="DG87" s="69">
        <f t="shared" si="249"/>
        <v>0</v>
      </c>
      <c r="DH87" s="69">
        <f t="shared" si="249"/>
        <v>0</v>
      </c>
      <c r="DI87" s="69">
        <f t="shared" si="249"/>
        <v>0</v>
      </c>
      <c r="DJ87" s="69">
        <f t="shared" si="249"/>
        <v>0</v>
      </c>
      <c r="DK87" s="69">
        <f t="shared" si="249"/>
        <v>0</v>
      </c>
      <c r="DL87" s="69">
        <f t="shared" si="249"/>
        <v>0</v>
      </c>
      <c r="DM87" s="69">
        <f t="shared" si="249"/>
        <v>0</v>
      </c>
      <c r="DN87" s="69">
        <f t="shared" si="249"/>
        <v>0</v>
      </c>
      <c r="DO87" s="73" t="str">
        <f t="shared" si="181"/>
        <v>-</v>
      </c>
      <c r="DP87" s="74" t="str">
        <f t="shared" si="209"/>
        <v>-</v>
      </c>
      <c r="DQ87" s="253" t="str">
        <f t="shared" si="210"/>
        <v>-</v>
      </c>
      <c r="DR87" s="76" t="str">
        <f t="shared" si="211"/>
        <v>-</v>
      </c>
      <c r="DS87" s="69">
        <f t="shared" si="250"/>
        <v>0</v>
      </c>
      <c r="DT87" s="69">
        <f t="shared" si="250"/>
        <v>0</v>
      </c>
      <c r="DU87" s="69">
        <f t="shared" si="250"/>
        <v>0</v>
      </c>
      <c r="DV87" s="69">
        <f t="shared" si="250"/>
        <v>0</v>
      </c>
      <c r="DW87" s="69">
        <f t="shared" si="250"/>
        <v>0</v>
      </c>
      <c r="DX87" s="69">
        <f t="shared" si="250"/>
        <v>0</v>
      </c>
      <c r="DY87" s="69">
        <f t="shared" si="250"/>
        <v>0</v>
      </c>
      <c r="DZ87" s="69">
        <f t="shared" si="250"/>
        <v>0</v>
      </c>
      <c r="EA87" s="69">
        <f t="shared" si="250"/>
        <v>0</v>
      </c>
      <c r="EB87" s="69">
        <f t="shared" si="250"/>
        <v>0</v>
      </c>
      <c r="EC87" s="69">
        <f t="shared" si="250"/>
        <v>0</v>
      </c>
      <c r="ED87" s="73" t="str">
        <f t="shared" si="182"/>
        <v>-</v>
      </c>
      <c r="EE87" s="74" t="str">
        <f t="shared" si="212"/>
        <v>-</v>
      </c>
      <c r="EF87" s="253" t="str">
        <f t="shared" si="213"/>
        <v>-</v>
      </c>
      <c r="EG87" s="76" t="str">
        <f t="shared" si="214"/>
        <v>-</v>
      </c>
      <c r="EH87" s="69">
        <f t="shared" si="251"/>
        <v>0</v>
      </c>
      <c r="EI87" s="69">
        <f t="shared" si="251"/>
        <v>0</v>
      </c>
      <c r="EJ87" s="69">
        <f t="shared" si="251"/>
        <v>0</v>
      </c>
      <c r="EK87" s="69">
        <f t="shared" si="251"/>
        <v>0</v>
      </c>
      <c r="EL87" s="69">
        <f t="shared" si="251"/>
        <v>0</v>
      </c>
      <c r="EM87" s="69">
        <f t="shared" si="251"/>
        <v>0</v>
      </c>
      <c r="EN87" s="69">
        <f t="shared" si="251"/>
        <v>0</v>
      </c>
      <c r="EO87" s="69">
        <f t="shared" si="251"/>
        <v>0</v>
      </c>
      <c r="EP87" s="69">
        <f t="shared" si="251"/>
        <v>0</v>
      </c>
      <c r="EQ87" s="69">
        <f t="shared" si="251"/>
        <v>0</v>
      </c>
      <c r="ER87" s="69">
        <f t="shared" si="251"/>
        <v>0</v>
      </c>
      <c r="ES87" s="73" t="str">
        <f t="shared" si="183"/>
        <v>-</v>
      </c>
      <c r="ET87" s="74" t="str">
        <f t="shared" si="215"/>
        <v>-</v>
      </c>
      <c r="EU87" s="253" t="str">
        <f t="shared" si="216"/>
        <v>-</v>
      </c>
      <c r="EV87" s="76" t="str">
        <f t="shared" si="217"/>
        <v>-</v>
      </c>
      <c r="EW87" s="69">
        <f t="shared" si="252"/>
        <v>0</v>
      </c>
      <c r="EX87" s="69">
        <f t="shared" si="252"/>
        <v>0</v>
      </c>
      <c r="EY87" s="69">
        <f t="shared" si="252"/>
        <v>0</v>
      </c>
      <c r="EZ87" s="69">
        <f t="shared" si="252"/>
        <v>0</v>
      </c>
      <c r="FA87" s="69">
        <f t="shared" si="252"/>
        <v>0</v>
      </c>
      <c r="FB87" s="69">
        <f t="shared" si="252"/>
        <v>0</v>
      </c>
      <c r="FC87" s="69">
        <f t="shared" si="252"/>
        <v>0</v>
      </c>
      <c r="FD87" s="69">
        <f t="shared" si="252"/>
        <v>0</v>
      </c>
      <c r="FE87" s="69">
        <f t="shared" si="252"/>
        <v>0</v>
      </c>
      <c r="FF87" s="69">
        <f t="shared" si="252"/>
        <v>0</v>
      </c>
      <c r="FG87" s="69">
        <f t="shared" si="252"/>
        <v>0</v>
      </c>
      <c r="FH87" s="73" t="str">
        <f t="shared" si="184"/>
        <v>-</v>
      </c>
      <c r="FI87" s="74" t="str">
        <f t="shared" si="218"/>
        <v>-</v>
      </c>
      <c r="FJ87" s="253" t="str">
        <f t="shared" si="219"/>
        <v>-</v>
      </c>
      <c r="FK87" s="76" t="str">
        <f t="shared" si="220"/>
        <v>-</v>
      </c>
      <c r="FL87" s="69">
        <f t="shared" si="253"/>
        <v>0</v>
      </c>
      <c r="FM87" s="69">
        <f t="shared" si="253"/>
        <v>0</v>
      </c>
      <c r="FN87" s="69">
        <f t="shared" si="253"/>
        <v>0</v>
      </c>
      <c r="FO87" s="69">
        <f t="shared" si="253"/>
        <v>0</v>
      </c>
      <c r="FP87" s="69">
        <f t="shared" si="253"/>
        <v>0</v>
      </c>
      <c r="FQ87" s="69">
        <f t="shared" si="253"/>
        <v>0</v>
      </c>
      <c r="FR87" s="69">
        <f t="shared" si="253"/>
        <v>0</v>
      </c>
      <c r="FS87" s="69">
        <f t="shared" si="253"/>
        <v>0</v>
      </c>
      <c r="FT87" s="69">
        <f t="shared" si="253"/>
        <v>0</v>
      </c>
      <c r="FU87" s="69">
        <f t="shared" si="253"/>
        <v>0</v>
      </c>
      <c r="FV87" s="69">
        <f t="shared" si="253"/>
        <v>0</v>
      </c>
      <c r="FW87" s="73" t="str">
        <f t="shared" si="185"/>
        <v>-</v>
      </c>
      <c r="FX87" s="74" t="str">
        <f t="shared" si="221"/>
        <v>-</v>
      </c>
      <c r="FY87" s="253" t="str">
        <f t="shared" si="222"/>
        <v>-</v>
      </c>
      <c r="FZ87" s="76" t="str">
        <f t="shared" si="223"/>
        <v>-</v>
      </c>
      <c r="GA87" s="82">
        <f t="shared" ref="GA87:GK102" si="254">IF($B87="", "",SUMIF($C$3:$FZ$3,GA$3,$C87:$FZ87))</f>
        <v>0</v>
      </c>
      <c r="GB87" s="82">
        <f t="shared" si="254"/>
        <v>0</v>
      </c>
      <c r="GC87" s="82">
        <f t="shared" si="254"/>
        <v>3</v>
      </c>
      <c r="GD87" s="82">
        <f t="shared" si="254"/>
        <v>0</v>
      </c>
      <c r="GE87" s="82">
        <f t="shared" si="254"/>
        <v>0</v>
      </c>
      <c r="GF87" s="82">
        <f t="shared" si="254"/>
        <v>3</v>
      </c>
      <c r="GG87" s="82">
        <f t="shared" si="254"/>
        <v>2</v>
      </c>
      <c r="GH87" s="82">
        <f t="shared" si="254"/>
        <v>5</v>
      </c>
      <c r="GI87" s="82">
        <f t="shared" si="254"/>
        <v>8</v>
      </c>
      <c r="GJ87" s="82">
        <f t="shared" si="254"/>
        <v>2</v>
      </c>
      <c r="GK87" s="82">
        <f t="shared" si="254"/>
        <v>6</v>
      </c>
      <c r="GL87" s="83">
        <f t="shared" si="186"/>
        <v>0</v>
      </c>
      <c r="GM87" s="74">
        <f t="shared" si="224"/>
        <v>50</v>
      </c>
      <c r="GN87" s="253">
        <f t="shared" si="225"/>
        <v>50.087000000000003</v>
      </c>
      <c r="GO87" s="76">
        <f t="shared" si="226"/>
        <v>60</v>
      </c>
      <c r="GP87" s="77">
        <f t="shared" ca="1" si="227"/>
        <v>29</v>
      </c>
      <c r="GQ87" s="77">
        <f t="shared" ca="1" si="241"/>
        <v>0</v>
      </c>
      <c r="GR87" s="77">
        <f t="shared" ca="1" si="241"/>
        <v>0</v>
      </c>
      <c r="GS87" s="77">
        <f t="shared" ca="1" si="241"/>
        <v>0</v>
      </c>
      <c r="GT87" s="77">
        <f t="shared" ca="1" si="241"/>
        <v>0</v>
      </c>
      <c r="GU87" s="77">
        <f t="shared" ca="1" si="241"/>
        <v>0</v>
      </c>
      <c r="GV87" s="77">
        <f t="shared" ca="1" si="241"/>
        <v>0</v>
      </c>
      <c r="GW87" s="77">
        <f t="shared" ca="1" si="241"/>
        <v>0</v>
      </c>
      <c r="GX87" s="77">
        <f t="shared" ca="1" si="241"/>
        <v>0</v>
      </c>
      <c r="GY87" s="77">
        <f t="shared" ca="1" si="241"/>
        <v>0</v>
      </c>
      <c r="GZ87" s="77">
        <f t="shared" ca="1" si="241"/>
        <v>0</v>
      </c>
      <c r="HA87" s="77">
        <f t="shared" ca="1" si="241"/>
        <v>0</v>
      </c>
      <c r="HB87" s="78">
        <f t="shared" si="228"/>
        <v>29</v>
      </c>
    </row>
    <row r="88" spans="1:210">
      <c r="A88" s="70" t="s">
        <v>50</v>
      </c>
      <c r="B88" s="39" t="str">
        <f>IF(【M】エリア!$E83&lt;&gt;"",【M】エリア!$E83,"")</f>
        <v>青葉山ハーバルビレッジ エリア</v>
      </c>
      <c r="C88" s="69">
        <f t="shared" si="242"/>
        <v>0</v>
      </c>
      <c r="D88" s="69">
        <f t="shared" si="242"/>
        <v>0</v>
      </c>
      <c r="E88" s="69">
        <f t="shared" si="242"/>
        <v>0</v>
      </c>
      <c r="F88" s="69">
        <f t="shared" si="242"/>
        <v>0</v>
      </c>
      <c r="G88" s="69">
        <f t="shared" si="242"/>
        <v>1</v>
      </c>
      <c r="H88" s="69">
        <f t="shared" si="242"/>
        <v>1</v>
      </c>
      <c r="I88" s="69">
        <f t="shared" si="242"/>
        <v>1</v>
      </c>
      <c r="J88" s="69">
        <f t="shared" si="242"/>
        <v>1</v>
      </c>
      <c r="K88" s="69">
        <f t="shared" si="242"/>
        <v>0</v>
      </c>
      <c r="L88" s="69">
        <f t="shared" si="242"/>
        <v>1</v>
      </c>
      <c r="M88" s="69">
        <f t="shared" si="242"/>
        <v>1</v>
      </c>
      <c r="N88" s="73">
        <f t="shared" si="174"/>
        <v>-16.666666666666668</v>
      </c>
      <c r="O88" s="74">
        <f t="shared" si="188"/>
        <v>69</v>
      </c>
      <c r="P88" s="253">
        <f t="shared" si="189"/>
        <v>69.087999999999994</v>
      </c>
      <c r="Q88" s="76">
        <f t="shared" si="190"/>
        <v>69</v>
      </c>
      <c r="R88" s="69">
        <f t="shared" si="243"/>
        <v>0</v>
      </c>
      <c r="S88" s="69">
        <f t="shared" si="243"/>
        <v>0</v>
      </c>
      <c r="T88" s="69">
        <f t="shared" si="243"/>
        <v>0</v>
      </c>
      <c r="U88" s="69">
        <f t="shared" si="243"/>
        <v>0</v>
      </c>
      <c r="V88" s="69">
        <f t="shared" si="243"/>
        <v>0</v>
      </c>
      <c r="W88" s="69">
        <f t="shared" si="243"/>
        <v>0</v>
      </c>
      <c r="X88" s="69">
        <f t="shared" si="243"/>
        <v>0</v>
      </c>
      <c r="Y88" s="69">
        <f t="shared" si="243"/>
        <v>0</v>
      </c>
      <c r="Z88" s="69">
        <f t="shared" si="243"/>
        <v>0</v>
      </c>
      <c r="AA88" s="69">
        <f t="shared" si="243"/>
        <v>0</v>
      </c>
      <c r="AB88" s="69">
        <f t="shared" si="243"/>
        <v>0</v>
      </c>
      <c r="AC88" s="73" t="str">
        <f t="shared" si="175"/>
        <v>-</v>
      </c>
      <c r="AD88" s="74" t="str">
        <f t="shared" si="191"/>
        <v>-</v>
      </c>
      <c r="AE88" s="253" t="str">
        <f t="shared" si="192"/>
        <v>-</v>
      </c>
      <c r="AF88" s="76" t="str">
        <f t="shared" si="193"/>
        <v>-</v>
      </c>
      <c r="AG88" s="69">
        <f t="shared" si="244"/>
        <v>0</v>
      </c>
      <c r="AH88" s="69">
        <f t="shared" si="244"/>
        <v>0</v>
      </c>
      <c r="AI88" s="69">
        <f t="shared" si="244"/>
        <v>0</v>
      </c>
      <c r="AJ88" s="69">
        <f t="shared" si="244"/>
        <v>0</v>
      </c>
      <c r="AK88" s="69">
        <f t="shared" si="244"/>
        <v>0</v>
      </c>
      <c r="AL88" s="69">
        <f t="shared" si="244"/>
        <v>0</v>
      </c>
      <c r="AM88" s="69">
        <f t="shared" si="244"/>
        <v>0</v>
      </c>
      <c r="AN88" s="69">
        <f t="shared" si="244"/>
        <v>0</v>
      </c>
      <c r="AO88" s="69">
        <f t="shared" si="244"/>
        <v>0</v>
      </c>
      <c r="AP88" s="69">
        <f t="shared" si="244"/>
        <v>0</v>
      </c>
      <c r="AQ88" s="69">
        <f t="shared" si="244"/>
        <v>0</v>
      </c>
      <c r="AR88" s="73" t="str">
        <f t="shared" si="176"/>
        <v>-</v>
      </c>
      <c r="AS88" s="74" t="str">
        <f t="shared" si="194"/>
        <v>-</v>
      </c>
      <c r="AT88" s="253" t="str">
        <f t="shared" si="195"/>
        <v>-</v>
      </c>
      <c r="AU88" s="76" t="str">
        <f t="shared" si="196"/>
        <v>-</v>
      </c>
      <c r="AV88" s="69">
        <f t="shared" si="245"/>
        <v>0</v>
      </c>
      <c r="AW88" s="69">
        <f t="shared" si="245"/>
        <v>0</v>
      </c>
      <c r="AX88" s="69">
        <f t="shared" si="245"/>
        <v>0</v>
      </c>
      <c r="AY88" s="69">
        <f t="shared" si="245"/>
        <v>0</v>
      </c>
      <c r="AZ88" s="69">
        <f t="shared" si="245"/>
        <v>0</v>
      </c>
      <c r="BA88" s="69">
        <f t="shared" si="245"/>
        <v>0</v>
      </c>
      <c r="BB88" s="69">
        <f t="shared" si="245"/>
        <v>0</v>
      </c>
      <c r="BC88" s="69">
        <f t="shared" si="245"/>
        <v>0</v>
      </c>
      <c r="BD88" s="69">
        <f t="shared" si="245"/>
        <v>0</v>
      </c>
      <c r="BE88" s="69">
        <f t="shared" si="245"/>
        <v>0</v>
      </c>
      <c r="BF88" s="69">
        <f t="shared" si="245"/>
        <v>0</v>
      </c>
      <c r="BG88" s="73" t="str">
        <f t="shared" si="177"/>
        <v>-</v>
      </c>
      <c r="BH88" s="74" t="str">
        <f t="shared" si="197"/>
        <v>-</v>
      </c>
      <c r="BI88" s="253" t="str">
        <f t="shared" si="198"/>
        <v>-</v>
      </c>
      <c r="BJ88" s="76" t="str">
        <f t="shared" si="199"/>
        <v>-</v>
      </c>
      <c r="BK88" s="69">
        <f t="shared" si="246"/>
        <v>0</v>
      </c>
      <c r="BL88" s="69">
        <f t="shared" si="246"/>
        <v>0</v>
      </c>
      <c r="BM88" s="69">
        <f t="shared" si="246"/>
        <v>0</v>
      </c>
      <c r="BN88" s="69">
        <f t="shared" si="246"/>
        <v>0</v>
      </c>
      <c r="BO88" s="69">
        <f t="shared" si="246"/>
        <v>0</v>
      </c>
      <c r="BP88" s="69">
        <f t="shared" si="246"/>
        <v>0</v>
      </c>
      <c r="BQ88" s="69">
        <f t="shared" si="246"/>
        <v>0</v>
      </c>
      <c r="BR88" s="69">
        <f t="shared" si="246"/>
        <v>0</v>
      </c>
      <c r="BS88" s="69">
        <f t="shared" si="246"/>
        <v>0</v>
      </c>
      <c r="BT88" s="69">
        <f t="shared" si="246"/>
        <v>0</v>
      </c>
      <c r="BU88" s="69">
        <f t="shared" si="246"/>
        <v>0</v>
      </c>
      <c r="BV88" s="73" t="str">
        <f t="shared" si="178"/>
        <v>-</v>
      </c>
      <c r="BW88" s="74" t="str">
        <f t="shared" si="200"/>
        <v>-</v>
      </c>
      <c r="BX88" s="253" t="str">
        <f t="shared" si="201"/>
        <v>-</v>
      </c>
      <c r="BY88" s="76" t="str">
        <f t="shared" si="202"/>
        <v>-</v>
      </c>
      <c r="BZ88" s="69">
        <f t="shared" si="247"/>
        <v>0</v>
      </c>
      <c r="CA88" s="69">
        <f t="shared" si="247"/>
        <v>0</v>
      </c>
      <c r="CB88" s="69">
        <f t="shared" si="247"/>
        <v>0</v>
      </c>
      <c r="CC88" s="69">
        <f t="shared" si="247"/>
        <v>0</v>
      </c>
      <c r="CD88" s="69">
        <f t="shared" si="247"/>
        <v>0</v>
      </c>
      <c r="CE88" s="69">
        <f t="shared" si="247"/>
        <v>0</v>
      </c>
      <c r="CF88" s="69">
        <f t="shared" si="247"/>
        <v>0</v>
      </c>
      <c r="CG88" s="69">
        <f t="shared" si="247"/>
        <v>0</v>
      </c>
      <c r="CH88" s="69">
        <f t="shared" si="247"/>
        <v>0</v>
      </c>
      <c r="CI88" s="69">
        <f t="shared" si="247"/>
        <v>0</v>
      </c>
      <c r="CJ88" s="69">
        <f t="shared" si="247"/>
        <v>0</v>
      </c>
      <c r="CK88" s="73" t="str">
        <f t="shared" si="179"/>
        <v>-</v>
      </c>
      <c r="CL88" s="74" t="str">
        <f t="shared" si="203"/>
        <v>-</v>
      </c>
      <c r="CM88" s="253" t="str">
        <f t="shared" si="204"/>
        <v>-</v>
      </c>
      <c r="CN88" s="76" t="str">
        <f t="shared" si="205"/>
        <v>-</v>
      </c>
      <c r="CO88" s="69">
        <f t="shared" si="248"/>
        <v>0</v>
      </c>
      <c r="CP88" s="69">
        <f t="shared" si="248"/>
        <v>0</v>
      </c>
      <c r="CQ88" s="69">
        <f t="shared" si="248"/>
        <v>0</v>
      </c>
      <c r="CR88" s="69">
        <f t="shared" si="248"/>
        <v>0</v>
      </c>
      <c r="CS88" s="69">
        <f t="shared" si="248"/>
        <v>0</v>
      </c>
      <c r="CT88" s="69">
        <f t="shared" si="248"/>
        <v>0</v>
      </c>
      <c r="CU88" s="69">
        <f t="shared" si="248"/>
        <v>0</v>
      </c>
      <c r="CV88" s="69">
        <f t="shared" si="248"/>
        <v>0</v>
      </c>
      <c r="CW88" s="69">
        <f t="shared" si="248"/>
        <v>0</v>
      </c>
      <c r="CX88" s="69">
        <f t="shared" si="248"/>
        <v>0</v>
      </c>
      <c r="CY88" s="69">
        <f t="shared" si="248"/>
        <v>0</v>
      </c>
      <c r="CZ88" s="73" t="str">
        <f t="shared" si="180"/>
        <v>-</v>
      </c>
      <c r="DA88" s="74" t="str">
        <f t="shared" si="206"/>
        <v>-</v>
      </c>
      <c r="DB88" s="253" t="str">
        <f t="shared" si="207"/>
        <v>-</v>
      </c>
      <c r="DC88" s="76" t="str">
        <f t="shared" si="208"/>
        <v>-</v>
      </c>
      <c r="DD88" s="69">
        <f t="shared" si="249"/>
        <v>0</v>
      </c>
      <c r="DE88" s="69">
        <f t="shared" si="249"/>
        <v>0</v>
      </c>
      <c r="DF88" s="69">
        <f t="shared" si="249"/>
        <v>0</v>
      </c>
      <c r="DG88" s="69">
        <f t="shared" si="249"/>
        <v>0</v>
      </c>
      <c r="DH88" s="69">
        <f t="shared" si="249"/>
        <v>0</v>
      </c>
      <c r="DI88" s="69">
        <f t="shared" si="249"/>
        <v>0</v>
      </c>
      <c r="DJ88" s="69">
        <f t="shared" si="249"/>
        <v>0</v>
      </c>
      <c r="DK88" s="69">
        <f t="shared" si="249"/>
        <v>0</v>
      </c>
      <c r="DL88" s="69">
        <f t="shared" si="249"/>
        <v>0</v>
      </c>
      <c r="DM88" s="69">
        <f t="shared" si="249"/>
        <v>0</v>
      </c>
      <c r="DN88" s="69">
        <f t="shared" si="249"/>
        <v>0</v>
      </c>
      <c r="DO88" s="73" t="str">
        <f t="shared" si="181"/>
        <v>-</v>
      </c>
      <c r="DP88" s="74" t="str">
        <f t="shared" si="209"/>
        <v>-</v>
      </c>
      <c r="DQ88" s="253" t="str">
        <f t="shared" si="210"/>
        <v>-</v>
      </c>
      <c r="DR88" s="76" t="str">
        <f t="shared" si="211"/>
        <v>-</v>
      </c>
      <c r="DS88" s="69">
        <f t="shared" si="250"/>
        <v>0</v>
      </c>
      <c r="DT88" s="69">
        <f t="shared" si="250"/>
        <v>0</v>
      </c>
      <c r="DU88" s="69">
        <f t="shared" si="250"/>
        <v>0</v>
      </c>
      <c r="DV88" s="69">
        <f t="shared" si="250"/>
        <v>0</v>
      </c>
      <c r="DW88" s="69">
        <f t="shared" si="250"/>
        <v>0</v>
      </c>
      <c r="DX88" s="69">
        <f t="shared" si="250"/>
        <v>0</v>
      </c>
      <c r="DY88" s="69">
        <f t="shared" si="250"/>
        <v>0</v>
      </c>
      <c r="DZ88" s="69">
        <f t="shared" si="250"/>
        <v>0</v>
      </c>
      <c r="EA88" s="69">
        <f t="shared" si="250"/>
        <v>0</v>
      </c>
      <c r="EB88" s="69">
        <f t="shared" si="250"/>
        <v>0</v>
      </c>
      <c r="EC88" s="69">
        <f t="shared" si="250"/>
        <v>0</v>
      </c>
      <c r="ED88" s="73" t="str">
        <f t="shared" si="182"/>
        <v>-</v>
      </c>
      <c r="EE88" s="74" t="str">
        <f t="shared" si="212"/>
        <v>-</v>
      </c>
      <c r="EF88" s="253" t="str">
        <f t="shared" si="213"/>
        <v>-</v>
      </c>
      <c r="EG88" s="76" t="str">
        <f t="shared" si="214"/>
        <v>-</v>
      </c>
      <c r="EH88" s="69">
        <f t="shared" si="251"/>
        <v>0</v>
      </c>
      <c r="EI88" s="69">
        <f t="shared" si="251"/>
        <v>0</v>
      </c>
      <c r="EJ88" s="69">
        <f t="shared" si="251"/>
        <v>0</v>
      </c>
      <c r="EK88" s="69">
        <f t="shared" si="251"/>
        <v>0</v>
      </c>
      <c r="EL88" s="69">
        <f t="shared" si="251"/>
        <v>0</v>
      </c>
      <c r="EM88" s="69">
        <f t="shared" si="251"/>
        <v>0</v>
      </c>
      <c r="EN88" s="69">
        <f t="shared" si="251"/>
        <v>0</v>
      </c>
      <c r="EO88" s="69">
        <f t="shared" si="251"/>
        <v>0</v>
      </c>
      <c r="EP88" s="69">
        <f t="shared" si="251"/>
        <v>0</v>
      </c>
      <c r="EQ88" s="69">
        <f t="shared" si="251"/>
        <v>0</v>
      </c>
      <c r="ER88" s="69">
        <f t="shared" si="251"/>
        <v>0</v>
      </c>
      <c r="ES88" s="73" t="str">
        <f t="shared" si="183"/>
        <v>-</v>
      </c>
      <c r="ET88" s="74" t="str">
        <f t="shared" si="215"/>
        <v>-</v>
      </c>
      <c r="EU88" s="253" t="str">
        <f t="shared" si="216"/>
        <v>-</v>
      </c>
      <c r="EV88" s="76" t="str">
        <f t="shared" si="217"/>
        <v>-</v>
      </c>
      <c r="EW88" s="69">
        <f t="shared" si="252"/>
        <v>0</v>
      </c>
      <c r="EX88" s="69">
        <f t="shared" si="252"/>
        <v>0</v>
      </c>
      <c r="EY88" s="69">
        <f t="shared" si="252"/>
        <v>0</v>
      </c>
      <c r="EZ88" s="69">
        <f t="shared" si="252"/>
        <v>0</v>
      </c>
      <c r="FA88" s="69">
        <f t="shared" si="252"/>
        <v>0</v>
      </c>
      <c r="FB88" s="69">
        <f t="shared" si="252"/>
        <v>0</v>
      </c>
      <c r="FC88" s="69">
        <f t="shared" si="252"/>
        <v>0</v>
      </c>
      <c r="FD88" s="69">
        <f t="shared" si="252"/>
        <v>0</v>
      </c>
      <c r="FE88" s="69">
        <f t="shared" si="252"/>
        <v>0</v>
      </c>
      <c r="FF88" s="69">
        <f t="shared" si="252"/>
        <v>0</v>
      </c>
      <c r="FG88" s="69">
        <f t="shared" si="252"/>
        <v>0</v>
      </c>
      <c r="FH88" s="73" t="str">
        <f t="shared" si="184"/>
        <v>-</v>
      </c>
      <c r="FI88" s="74" t="str">
        <f t="shared" si="218"/>
        <v>-</v>
      </c>
      <c r="FJ88" s="253" t="str">
        <f t="shared" si="219"/>
        <v>-</v>
      </c>
      <c r="FK88" s="76" t="str">
        <f t="shared" si="220"/>
        <v>-</v>
      </c>
      <c r="FL88" s="69">
        <f t="shared" si="253"/>
        <v>0</v>
      </c>
      <c r="FM88" s="69">
        <f t="shared" si="253"/>
        <v>0</v>
      </c>
      <c r="FN88" s="69">
        <f t="shared" si="253"/>
        <v>0</v>
      </c>
      <c r="FO88" s="69">
        <f t="shared" si="253"/>
        <v>0</v>
      </c>
      <c r="FP88" s="69">
        <f t="shared" si="253"/>
        <v>0</v>
      </c>
      <c r="FQ88" s="69">
        <f t="shared" si="253"/>
        <v>0</v>
      </c>
      <c r="FR88" s="69">
        <f t="shared" si="253"/>
        <v>0</v>
      </c>
      <c r="FS88" s="69">
        <f t="shared" si="253"/>
        <v>0</v>
      </c>
      <c r="FT88" s="69">
        <f t="shared" si="253"/>
        <v>0</v>
      </c>
      <c r="FU88" s="69">
        <f t="shared" si="253"/>
        <v>0</v>
      </c>
      <c r="FV88" s="69">
        <f t="shared" si="253"/>
        <v>0</v>
      </c>
      <c r="FW88" s="73" t="str">
        <f t="shared" si="185"/>
        <v>-</v>
      </c>
      <c r="FX88" s="74" t="str">
        <f t="shared" si="221"/>
        <v>-</v>
      </c>
      <c r="FY88" s="253" t="str">
        <f t="shared" si="222"/>
        <v>-</v>
      </c>
      <c r="FZ88" s="76" t="str">
        <f t="shared" si="223"/>
        <v>-</v>
      </c>
      <c r="GA88" s="82">
        <f t="shared" si="254"/>
        <v>0</v>
      </c>
      <c r="GB88" s="82">
        <f t="shared" si="254"/>
        <v>0</v>
      </c>
      <c r="GC88" s="82">
        <f t="shared" si="254"/>
        <v>0</v>
      </c>
      <c r="GD88" s="82">
        <f t="shared" si="254"/>
        <v>0</v>
      </c>
      <c r="GE88" s="82">
        <f t="shared" si="254"/>
        <v>1</v>
      </c>
      <c r="GF88" s="82">
        <f t="shared" si="254"/>
        <v>1</v>
      </c>
      <c r="GG88" s="82">
        <f t="shared" si="254"/>
        <v>1</v>
      </c>
      <c r="GH88" s="82">
        <f t="shared" si="254"/>
        <v>1</v>
      </c>
      <c r="GI88" s="82">
        <f t="shared" si="254"/>
        <v>0</v>
      </c>
      <c r="GJ88" s="82">
        <f t="shared" si="254"/>
        <v>1</v>
      </c>
      <c r="GK88" s="82">
        <f t="shared" si="254"/>
        <v>1</v>
      </c>
      <c r="GL88" s="83">
        <f t="shared" si="186"/>
        <v>-16.666666666666668</v>
      </c>
      <c r="GM88" s="74">
        <f t="shared" si="224"/>
        <v>69</v>
      </c>
      <c r="GN88" s="253">
        <f t="shared" si="225"/>
        <v>69.087999999999994</v>
      </c>
      <c r="GO88" s="76">
        <f t="shared" si="226"/>
        <v>69</v>
      </c>
      <c r="GP88" s="77">
        <f t="shared" ca="1" si="227"/>
        <v>6</v>
      </c>
      <c r="GQ88" s="77">
        <f t="shared" ca="1" si="241"/>
        <v>0</v>
      </c>
      <c r="GR88" s="77">
        <f t="shared" ca="1" si="241"/>
        <v>0</v>
      </c>
      <c r="GS88" s="77">
        <f t="shared" ca="1" si="241"/>
        <v>0</v>
      </c>
      <c r="GT88" s="77">
        <f t="shared" ca="1" si="241"/>
        <v>0</v>
      </c>
      <c r="GU88" s="77">
        <f t="shared" ca="1" si="241"/>
        <v>0</v>
      </c>
      <c r="GV88" s="77">
        <f t="shared" ca="1" si="241"/>
        <v>0</v>
      </c>
      <c r="GW88" s="77">
        <f t="shared" ca="1" si="241"/>
        <v>0</v>
      </c>
      <c r="GX88" s="77">
        <f t="shared" ca="1" si="241"/>
        <v>0</v>
      </c>
      <c r="GY88" s="77">
        <f t="shared" ca="1" si="241"/>
        <v>0</v>
      </c>
      <c r="GZ88" s="77">
        <f t="shared" ca="1" si="241"/>
        <v>0</v>
      </c>
      <c r="HA88" s="77">
        <f t="shared" ca="1" si="241"/>
        <v>0</v>
      </c>
      <c r="HB88" s="78">
        <f t="shared" si="228"/>
        <v>6</v>
      </c>
    </row>
    <row r="89" spans="1:210">
      <c r="A89" s="70" t="s">
        <v>50</v>
      </c>
      <c r="B89" s="39" t="str">
        <f>IF(【M】エリア!$E84&lt;&gt;"",【M】エリア!$E84,"")</f>
        <v/>
      </c>
      <c r="C89" s="69" t="str">
        <f t="shared" si="242"/>
        <v/>
      </c>
      <c r="D89" s="69" t="str">
        <f t="shared" si="242"/>
        <v/>
      </c>
      <c r="E89" s="69" t="str">
        <f t="shared" si="242"/>
        <v/>
      </c>
      <c r="F89" s="69" t="str">
        <f t="shared" si="242"/>
        <v/>
      </c>
      <c r="G89" s="69" t="str">
        <f t="shared" si="242"/>
        <v/>
      </c>
      <c r="H89" s="69" t="str">
        <f t="shared" si="242"/>
        <v/>
      </c>
      <c r="I89" s="69" t="str">
        <f t="shared" si="242"/>
        <v/>
      </c>
      <c r="J89" s="69" t="str">
        <f t="shared" si="242"/>
        <v/>
      </c>
      <c r="K89" s="69" t="str">
        <f t="shared" si="242"/>
        <v/>
      </c>
      <c r="L89" s="69" t="str">
        <f t="shared" si="242"/>
        <v/>
      </c>
      <c r="M89" s="69" t="str">
        <f t="shared" si="242"/>
        <v/>
      </c>
      <c r="N89" s="73" t="str">
        <f t="shared" si="174"/>
        <v/>
      </c>
      <c r="O89" s="74" t="str">
        <f t="shared" si="188"/>
        <v/>
      </c>
      <c r="P89" s="253" t="str">
        <f t="shared" si="189"/>
        <v/>
      </c>
      <c r="Q89" s="76" t="str">
        <f t="shared" si="190"/>
        <v/>
      </c>
      <c r="R89" s="69" t="str">
        <f t="shared" si="243"/>
        <v/>
      </c>
      <c r="S89" s="69" t="str">
        <f t="shared" si="243"/>
        <v/>
      </c>
      <c r="T89" s="69" t="str">
        <f t="shared" si="243"/>
        <v/>
      </c>
      <c r="U89" s="69" t="str">
        <f t="shared" si="243"/>
        <v/>
      </c>
      <c r="V89" s="69" t="str">
        <f t="shared" si="243"/>
        <v/>
      </c>
      <c r="W89" s="69" t="str">
        <f t="shared" si="243"/>
        <v/>
      </c>
      <c r="X89" s="69" t="str">
        <f t="shared" si="243"/>
        <v/>
      </c>
      <c r="Y89" s="69" t="str">
        <f t="shared" si="243"/>
        <v/>
      </c>
      <c r="Z89" s="69" t="str">
        <f t="shared" si="243"/>
        <v/>
      </c>
      <c r="AA89" s="69" t="str">
        <f t="shared" si="243"/>
        <v/>
      </c>
      <c r="AB89" s="69" t="str">
        <f t="shared" si="243"/>
        <v/>
      </c>
      <c r="AC89" s="73" t="str">
        <f t="shared" si="175"/>
        <v/>
      </c>
      <c r="AD89" s="74" t="str">
        <f t="shared" si="191"/>
        <v/>
      </c>
      <c r="AE89" s="253" t="str">
        <f t="shared" si="192"/>
        <v/>
      </c>
      <c r="AF89" s="76" t="str">
        <f t="shared" si="193"/>
        <v/>
      </c>
      <c r="AG89" s="69" t="str">
        <f t="shared" si="244"/>
        <v/>
      </c>
      <c r="AH89" s="69" t="str">
        <f t="shared" si="244"/>
        <v/>
      </c>
      <c r="AI89" s="69" t="str">
        <f t="shared" si="244"/>
        <v/>
      </c>
      <c r="AJ89" s="69" t="str">
        <f t="shared" si="244"/>
        <v/>
      </c>
      <c r="AK89" s="69" t="str">
        <f t="shared" si="244"/>
        <v/>
      </c>
      <c r="AL89" s="69" t="str">
        <f t="shared" si="244"/>
        <v/>
      </c>
      <c r="AM89" s="69" t="str">
        <f t="shared" si="244"/>
        <v/>
      </c>
      <c r="AN89" s="69" t="str">
        <f t="shared" si="244"/>
        <v/>
      </c>
      <c r="AO89" s="69" t="str">
        <f t="shared" si="244"/>
        <v/>
      </c>
      <c r="AP89" s="69" t="str">
        <f t="shared" si="244"/>
        <v/>
      </c>
      <c r="AQ89" s="69" t="str">
        <f t="shared" si="244"/>
        <v/>
      </c>
      <c r="AR89" s="73" t="str">
        <f t="shared" si="176"/>
        <v/>
      </c>
      <c r="AS89" s="74" t="str">
        <f t="shared" si="194"/>
        <v/>
      </c>
      <c r="AT89" s="253" t="str">
        <f t="shared" si="195"/>
        <v/>
      </c>
      <c r="AU89" s="76" t="str">
        <f t="shared" si="196"/>
        <v/>
      </c>
      <c r="AV89" s="69" t="str">
        <f t="shared" si="245"/>
        <v/>
      </c>
      <c r="AW89" s="69" t="str">
        <f t="shared" si="245"/>
        <v/>
      </c>
      <c r="AX89" s="69" t="str">
        <f t="shared" si="245"/>
        <v/>
      </c>
      <c r="AY89" s="69" t="str">
        <f t="shared" si="245"/>
        <v/>
      </c>
      <c r="AZ89" s="69" t="str">
        <f t="shared" si="245"/>
        <v/>
      </c>
      <c r="BA89" s="69" t="str">
        <f t="shared" si="245"/>
        <v/>
      </c>
      <c r="BB89" s="69" t="str">
        <f t="shared" si="245"/>
        <v/>
      </c>
      <c r="BC89" s="69" t="str">
        <f t="shared" si="245"/>
        <v/>
      </c>
      <c r="BD89" s="69" t="str">
        <f t="shared" si="245"/>
        <v/>
      </c>
      <c r="BE89" s="69" t="str">
        <f t="shared" si="245"/>
        <v/>
      </c>
      <c r="BF89" s="69" t="str">
        <f t="shared" si="245"/>
        <v/>
      </c>
      <c r="BG89" s="73" t="str">
        <f t="shared" si="177"/>
        <v/>
      </c>
      <c r="BH89" s="74" t="str">
        <f t="shared" si="197"/>
        <v/>
      </c>
      <c r="BI89" s="253" t="str">
        <f t="shared" si="198"/>
        <v/>
      </c>
      <c r="BJ89" s="76" t="str">
        <f t="shared" si="199"/>
        <v/>
      </c>
      <c r="BK89" s="69" t="str">
        <f t="shared" si="246"/>
        <v/>
      </c>
      <c r="BL89" s="69" t="str">
        <f t="shared" si="246"/>
        <v/>
      </c>
      <c r="BM89" s="69" t="str">
        <f t="shared" si="246"/>
        <v/>
      </c>
      <c r="BN89" s="69" t="str">
        <f t="shared" si="246"/>
        <v/>
      </c>
      <c r="BO89" s="69" t="str">
        <f t="shared" si="246"/>
        <v/>
      </c>
      <c r="BP89" s="69" t="str">
        <f t="shared" si="246"/>
        <v/>
      </c>
      <c r="BQ89" s="69" t="str">
        <f t="shared" si="246"/>
        <v/>
      </c>
      <c r="BR89" s="69" t="str">
        <f t="shared" si="246"/>
        <v/>
      </c>
      <c r="BS89" s="69" t="str">
        <f t="shared" si="246"/>
        <v/>
      </c>
      <c r="BT89" s="69" t="str">
        <f t="shared" si="246"/>
        <v/>
      </c>
      <c r="BU89" s="69" t="str">
        <f t="shared" si="246"/>
        <v/>
      </c>
      <c r="BV89" s="73" t="str">
        <f t="shared" si="178"/>
        <v/>
      </c>
      <c r="BW89" s="74" t="str">
        <f t="shared" si="200"/>
        <v/>
      </c>
      <c r="BX89" s="253" t="str">
        <f t="shared" si="201"/>
        <v/>
      </c>
      <c r="BY89" s="76" t="str">
        <f t="shared" si="202"/>
        <v/>
      </c>
      <c r="BZ89" s="69" t="str">
        <f t="shared" si="247"/>
        <v/>
      </c>
      <c r="CA89" s="69" t="str">
        <f t="shared" si="247"/>
        <v/>
      </c>
      <c r="CB89" s="69" t="str">
        <f t="shared" si="247"/>
        <v/>
      </c>
      <c r="CC89" s="69" t="str">
        <f t="shared" si="247"/>
        <v/>
      </c>
      <c r="CD89" s="69" t="str">
        <f t="shared" si="247"/>
        <v/>
      </c>
      <c r="CE89" s="69" t="str">
        <f t="shared" si="247"/>
        <v/>
      </c>
      <c r="CF89" s="69" t="str">
        <f t="shared" si="247"/>
        <v/>
      </c>
      <c r="CG89" s="69" t="str">
        <f t="shared" si="247"/>
        <v/>
      </c>
      <c r="CH89" s="69" t="str">
        <f t="shared" si="247"/>
        <v/>
      </c>
      <c r="CI89" s="69" t="str">
        <f t="shared" si="247"/>
        <v/>
      </c>
      <c r="CJ89" s="69" t="str">
        <f t="shared" si="247"/>
        <v/>
      </c>
      <c r="CK89" s="73" t="str">
        <f t="shared" si="179"/>
        <v/>
      </c>
      <c r="CL89" s="74" t="str">
        <f t="shared" si="203"/>
        <v/>
      </c>
      <c r="CM89" s="253" t="str">
        <f t="shared" si="204"/>
        <v/>
      </c>
      <c r="CN89" s="76" t="str">
        <f t="shared" si="205"/>
        <v/>
      </c>
      <c r="CO89" s="69" t="str">
        <f t="shared" si="248"/>
        <v/>
      </c>
      <c r="CP89" s="69" t="str">
        <f t="shared" si="248"/>
        <v/>
      </c>
      <c r="CQ89" s="69" t="str">
        <f t="shared" si="248"/>
        <v/>
      </c>
      <c r="CR89" s="69" t="str">
        <f t="shared" si="248"/>
        <v/>
      </c>
      <c r="CS89" s="69" t="str">
        <f t="shared" si="248"/>
        <v/>
      </c>
      <c r="CT89" s="69" t="str">
        <f t="shared" si="248"/>
        <v/>
      </c>
      <c r="CU89" s="69" t="str">
        <f t="shared" si="248"/>
        <v/>
      </c>
      <c r="CV89" s="69" t="str">
        <f t="shared" si="248"/>
        <v/>
      </c>
      <c r="CW89" s="69" t="str">
        <f t="shared" si="248"/>
        <v/>
      </c>
      <c r="CX89" s="69" t="str">
        <f t="shared" si="248"/>
        <v/>
      </c>
      <c r="CY89" s="69" t="str">
        <f t="shared" si="248"/>
        <v/>
      </c>
      <c r="CZ89" s="73" t="str">
        <f t="shared" si="180"/>
        <v/>
      </c>
      <c r="DA89" s="74" t="str">
        <f t="shared" si="206"/>
        <v/>
      </c>
      <c r="DB89" s="253" t="str">
        <f t="shared" si="207"/>
        <v/>
      </c>
      <c r="DC89" s="76" t="str">
        <f t="shared" si="208"/>
        <v/>
      </c>
      <c r="DD89" s="69" t="str">
        <f t="shared" si="249"/>
        <v/>
      </c>
      <c r="DE89" s="69" t="str">
        <f t="shared" si="249"/>
        <v/>
      </c>
      <c r="DF89" s="69" t="str">
        <f t="shared" si="249"/>
        <v/>
      </c>
      <c r="DG89" s="69" t="str">
        <f t="shared" si="249"/>
        <v/>
      </c>
      <c r="DH89" s="69" t="str">
        <f t="shared" si="249"/>
        <v/>
      </c>
      <c r="DI89" s="69" t="str">
        <f t="shared" si="249"/>
        <v/>
      </c>
      <c r="DJ89" s="69" t="str">
        <f t="shared" si="249"/>
        <v/>
      </c>
      <c r="DK89" s="69" t="str">
        <f t="shared" si="249"/>
        <v/>
      </c>
      <c r="DL89" s="69" t="str">
        <f t="shared" si="249"/>
        <v/>
      </c>
      <c r="DM89" s="69" t="str">
        <f t="shared" si="249"/>
        <v/>
      </c>
      <c r="DN89" s="69" t="str">
        <f t="shared" si="249"/>
        <v/>
      </c>
      <c r="DO89" s="73" t="str">
        <f t="shared" si="181"/>
        <v/>
      </c>
      <c r="DP89" s="74" t="str">
        <f t="shared" si="209"/>
        <v/>
      </c>
      <c r="DQ89" s="253" t="str">
        <f t="shared" si="210"/>
        <v/>
      </c>
      <c r="DR89" s="76" t="str">
        <f t="shared" si="211"/>
        <v/>
      </c>
      <c r="DS89" s="69" t="str">
        <f t="shared" si="250"/>
        <v/>
      </c>
      <c r="DT89" s="69" t="str">
        <f t="shared" si="250"/>
        <v/>
      </c>
      <c r="DU89" s="69" t="str">
        <f t="shared" si="250"/>
        <v/>
      </c>
      <c r="DV89" s="69" t="str">
        <f t="shared" si="250"/>
        <v/>
      </c>
      <c r="DW89" s="69" t="str">
        <f t="shared" si="250"/>
        <v/>
      </c>
      <c r="DX89" s="69" t="str">
        <f t="shared" si="250"/>
        <v/>
      </c>
      <c r="DY89" s="69" t="str">
        <f t="shared" si="250"/>
        <v/>
      </c>
      <c r="DZ89" s="69" t="str">
        <f t="shared" si="250"/>
        <v/>
      </c>
      <c r="EA89" s="69" t="str">
        <f t="shared" si="250"/>
        <v/>
      </c>
      <c r="EB89" s="69" t="str">
        <f t="shared" si="250"/>
        <v/>
      </c>
      <c r="EC89" s="69" t="str">
        <f t="shared" si="250"/>
        <v/>
      </c>
      <c r="ED89" s="73" t="str">
        <f t="shared" si="182"/>
        <v/>
      </c>
      <c r="EE89" s="74" t="str">
        <f t="shared" si="212"/>
        <v/>
      </c>
      <c r="EF89" s="253" t="str">
        <f t="shared" si="213"/>
        <v/>
      </c>
      <c r="EG89" s="76" t="str">
        <f t="shared" si="214"/>
        <v/>
      </c>
      <c r="EH89" s="69" t="str">
        <f t="shared" si="251"/>
        <v/>
      </c>
      <c r="EI89" s="69" t="str">
        <f t="shared" si="251"/>
        <v/>
      </c>
      <c r="EJ89" s="69" t="str">
        <f t="shared" si="251"/>
        <v/>
      </c>
      <c r="EK89" s="69" t="str">
        <f t="shared" si="251"/>
        <v/>
      </c>
      <c r="EL89" s="69" t="str">
        <f t="shared" si="251"/>
        <v/>
      </c>
      <c r="EM89" s="69" t="str">
        <f t="shared" si="251"/>
        <v/>
      </c>
      <c r="EN89" s="69" t="str">
        <f t="shared" si="251"/>
        <v/>
      </c>
      <c r="EO89" s="69" t="str">
        <f t="shared" si="251"/>
        <v/>
      </c>
      <c r="EP89" s="69" t="str">
        <f t="shared" si="251"/>
        <v/>
      </c>
      <c r="EQ89" s="69" t="str">
        <f t="shared" si="251"/>
        <v/>
      </c>
      <c r="ER89" s="69" t="str">
        <f t="shared" si="251"/>
        <v/>
      </c>
      <c r="ES89" s="73" t="str">
        <f t="shared" si="183"/>
        <v/>
      </c>
      <c r="ET89" s="74" t="str">
        <f t="shared" si="215"/>
        <v/>
      </c>
      <c r="EU89" s="253" t="str">
        <f t="shared" si="216"/>
        <v/>
      </c>
      <c r="EV89" s="76" t="str">
        <f t="shared" si="217"/>
        <v/>
      </c>
      <c r="EW89" s="69" t="str">
        <f t="shared" si="252"/>
        <v/>
      </c>
      <c r="EX89" s="69" t="str">
        <f t="shared" si="252"/>
        <v/>
      </c>
      <c r="EY89" s="69" t="str">
        <f t="shared" si="252"/>
        <v/>
      </c>
      <c r="EZ89" s="69" t="str">
        <f t="shared" si="252"/>
        <v/>
      </c>
      <c r="FA89" s="69" t="str">
        <f t="shared" si="252"/>
        <v/>
      </c>
      <c r="FB89" s="69" t="str">
        <f t="shared" si="252"/>
        <v/>
      </c>
      <c r="FC89" s="69" t="str">
        <f t="shared" si="252"/>
        <v/>
      </c>
      <c r="FD89" s="69" t="str">
        <f t="shared" si="252"/>
        <v/>
      </c>
      <c r="FE89" s="69" t="str">
        <f t="shared" si="252"/>
        <v/>
      </c>
      <c r="FF89" s="69" t="str">
        <f t="shared" si="252"/>
        <v/>
      </c>
      <c r="FG89" s="69" t="str">
        <f t="shared" si="252"/>
        <v/>
      </c>
      <c r="FH89" s="73" t="str">
        <f t="shared" si="184"/>
        <v/>
      </c>
      <c r="FI89" s="74" t="str">
        <f t="shared" si="218"/>
        <v/>
      </c>
      <c r="FJ89" s="253" t="str">
        <f t="shared" si="219"/>
        <v/>
      </c>
      <c r="FK89" s="76" t="str">
        <f t="shared" si="220"/>
        <v/>
      </c>
      <c r="FL89" s="69" t="str">
        <f t="shared" si="253"/>
        <v/>
      </c>
      <c r="FM89" s="69" t="str">
        <f t="shared" si="253"/>
        <v/>
      </c>
      <c r="FN89" s="69" t="str">
        <f t="shared" si="253"/>
        <v/>
      </c>
      <c r="FO89" s="69" t="str">
        <f t="shared" si="253"/>
        <v/>
      </c>
      <c r="FP89" s="69" t="str">
        <f t="shared" si="253"/>
        <v/>
      </c>
      <c r="FQ89" s="69" t="str">
        <f t="shared" si="253"/>
        <v/>
      </c>
      <c r="FR89" s="69" t="str">
        <f t="shared" si="253"/>
        <v/>
      </c>
      <c r="FS89" s="69" t="str">
        <f t="shared" si="253"/>
        <v/>
      </c>
      <c r="FT89" s="69" t="str">
        <f t="shared" si="253"/>
        <v/>
      </c>
      <c r="FU89" s="69" t="str">
        <f t="shared" si="253"/>
        <v/>
      </c>
      <c r="FV89" s="69" t="str">
        <f t="shared" si="253"/>
        <v/>
      </c>
      <c r="FW89" s="73" t="str">
        <f t="shared" si="185"/>
        <v/>
      </c>
      <c r="FX89" s="74" t="str">
        <f t="shared" si="221"/>
        <v/>
      </c>
      <c r="FY89" s="253" t="str">
        <f t="shared" si="222"/>
        <v/>
      </c>
      <c r="FZ89" s="76" t="str">
        <f t="shared" si="223"/>
        <v/>
      </c>
      <c r="GA89" s="82" t="str">
        <f t="shared" si="254"/>
        <v/>
      </c>
      <c r="GB89" s="82" t="str">
        <f t="shared" si="254"/>
        <v/>
      </c>
      <c r="GC89" s="82" t="str">
        <f t="shared" si="254"/>
        <v/>
      </c>
      <c r="GD89" s="82" t="str">
        <f t="shared" si="254"/>
        <v/>
      </c>
      <c r="GE89" s="82" t="str">
        <f t="shared" si="254"/>
        <v/>
      </c>
      <c r="GF89" s="82" t="str">
        <f t="shared" si="254"/>
        <v/>
      </c>
      <c r="GG89" s="82" t="str">
        <f t="shared" si="254"/>
        <v/>
      </c>
      <c r="GH89" s="82" t="str">
        <f t="shared" si="254"/>
        <v/>
      </c>
      <c r="GI89" s="82" t="str">
        <f t="shared" si="254"/>
        <v/>
      </c>
      <c r="GJ89" s="82" t="str">
        <f t="shared" si="254"/>
        <v/>
      </c>
      <c r="GK89" s="82" t="str">
        <f t="shared" si="254"/>
        <v/>
      </c>
      <c r="GL89" s="83" t="str">
        <f t="shared" si="186"/>
        <v/>
      </c>
      <c r="GM89" s="74" t="str">
        <f t="shared" si="224"/>
        <v/>
      </c>
      <c r="GN89" s="253" t="str">
        <f t="shared" si="225"/>
        <v/>
      </c>
      <c r="GO89" s="76" t="str">
        <f t="shared" si="226"/>
        <v/>
      </c>
      <c r="GP89" s="77" t="str">
        <f t="shared" ca="1" si="227"/>
        <v/>
      </c>
      <c r="GQ89" s="77" t="str">
        <f t="shared" ca="1" si="241"/>
        <v/>
      </c>
      <c r="GR89" s="77" t="str">
        <f t="shared" ca="1" si="241"/>
        <v/>
      </c>
      <c r="GS89" s="77" t="str">
        <f t="shared" ca="1" si="241"/>
        <v/>
      </c>
      <c r="GT89" s="77" t="str">
        <f t="shared" ca="1" si="241"/>
        <v/>
      </c>
      <c r="GU89" s="77" t="str">
        <f t="shared" ca="1" si="241"/>
        <v/>
      </c>
      <c r="GV89" s="77" t="str">
        <f t="shared" ca="1" si="241"/>
        <v/>
      </c>
      <c r="GW89" s="77" t="str">
        <f t="shared" ca="1" si="241"/>
        <v/>
      </c>
      <c r="GX89" s="77" t="str">
        <f t="shared" ca="1" si="241"/>
        <v/>
      </c>
      <c r="GY89" s="77" t="str">
        <f t="shared" ca="1" si="241"/>
        <v/>
      </c>
      <c r="GZ89" s="77" t="str">
        <f t="shared" ca="1" si="241"/>
        <v/>
      </c>
      <c r="HA89" s="77" t="str">
        <f t="shared" ca="1" si="241"/>
        <v/>
      </c>
      <c r="HB89" s="78" t="str">
        <f t="shared" si="228"/>
        <v/>
      </c>
    </row>
    <row r="90" spans="1:210">
      <c r="A90" s="70" t="s">
        <v>50</v>
      </c>
      <c r="B90" s="39" t="str">
        <f>IF(【M】エリア!$E85&lt;&gt;"",【M】エリア!$E85,"")</f>
        <v/>
      </c>
      <c r="C90" s="69" t="str">
        <f t="shared" si="242"/>
        <v/>
      </c>
      <c r="D90" s="69" t="str">
        <f t="shared" si="242"/>
        <v/>
      </c>
      <c r="E90" s="69" t="str">
        <f t="shared" si="242"/>
        <v/>
      </c>
      <c r="F90" s="69" t="str">
        <f t="shared" si="242"/>
        <v/>
      </c>
      <c r="G90" s="69" t="str">
        <f t="shared" si="242"/>
        <v/>
      </c>
      <c r="H90" s="69" t="str">
        <f t="shared" si="242"/>
        <v/>
      </c>
      <c r="I90" s="69" t="str">
        <f t="shared" si="242"/>
        <v/>
      </c>
      <c r="J90" s="69" t="str">
        <f t="shared" si="242"/>
        <v/>
      </c>
      <c r="K90" s="69" t="str">
        <f t="shared" si="242"/>
        <v/>
      </c>
      <c r="L90" s="69" t="str">
        <f t="shared" si="242"/>
        <v/>
      </c>
      <c r="M90" s="69" t="str">
        <f t="shared" si="242"/>
        <v/>
      </c>
      <c r="N90" s="73" t="str">
        <f t="shared" si="174"/>
        <v/>
      </c>
      <c r="O90" s="74" t="str">
        <f t="shared" si="188"/>
        <v/>
      </c>
      <c r="P90" s="253" t="str">
        <f t="shared" si="189"/>
        <v/>
      </c>
      <c r="Q90" s="76" t="str">
        <f t="shared" si="190"/>
        <v/>
      </c>
      <c r="R90" s="69" t="str">
        <f t="shared" si="243"/>
        <v/>
      </c>
      <c r="S90" s="69" t="str">
        <f t="shared" si="243"/>
        <v/>
      </c>
      <c r="T90" s="69" t="str">
        <f t="shared" si="243"/>
        <v/>
      </c>
      <c r="U90" s="69" t="str">
        <f t="shared" si="243"/>
        <v/>
      </c>
      <c r="V90" s="69" t="str">
        <f t="shared" si="243"/>
        <v/>
      </c>
      <c r="W90" s="69" t="str">
        <f t="shared" si="243"/>
        <v/>
      </c>
      <c r="X90" s="69" t="str">
        <f t="shared" si="243"/>
        <v/>
      </c>
      <c r="Y90" s="69" t="str">
        <f t="shared" si="243"/>
        <v/>
      </c>
      <c r="Z90" s="69" t="str">
        <f t="shared" si="243"/>
        <v/>
      </c>
      <c r="AA90" s="69" t="str">
        <f t="shared" si="243"/>
        <v/>
      </c>
      <c r="AB90" s="69" t="str">
        <f t="shared" si="243"/>
        <v/>
      </c>
      <c r="AC90" s="73" t="str">
        <f t="shared" si="175"/>
        <v/>
      </c>
      <c r="AD90" s="74" t="str">
        <f t="shared" si="191"/>
        <v/>
      </c>
      <c r="AE90" s="253" t="str">
        <f t="shared" si="192"/>
        <v/>
      </c>
      <c r="AF90" s="76" t="str">
        <f t="shared" si="193"/>
        <v/>
      </c>
      <c r="AG90" s="69" t="str">
        <f t="shared" si="244"/>
        <v/>
      </c>
      <c r="AH90" s="69" t="str">
        <f t="shared" si="244"/>
        <v/>
      </c>
      <c r="AI90" s="69" t="str">
        <f t="shared" si="244"/>
        <v/>
      </c>
      <c r="AJ90" s="69" t="str">
        <f t="shared" si="244"/>
        <v/>
      </c>
      <c r="AK90" s="69" t="str">
        <f t="shared" si="244"/>
        <v/>
      </c>
      <c r="AL90" s="69" t="str">
        <f t="shared" si="244"/>
        <v/>
      </c>
      <c r="AM90" s="69" t="str">
        <f t="shared" si="244"/>
        <v/>
      </c>
      <c r="AN90" s="69" t="str">
        <f t="shared" si="244"/>
        <v/>
      </c>
      <c r="AO90" s="69" t="str">
        <f t="shared" si="244"/>
        <v/>
      </c>
      <c r="AP90" s="69" t="str">
        <f t="shared" si="244"/>
        <v/>
      </c>
      <c r="AQ90" s="69" t="str">
        <f t="shared" si="244"/>
        <v/>
      </c>
      <c r="AR90" s="73" t="str">
        <f t="shared" si="176"/>
        <v/>
      </c>
      <c r="AS90" s="74" t="str">
        <f t="shared" si="194"/>
        <v/>
      </c>
      <c r="AT90" s="253" t="str">
        <f t="shared" si="195"/>
        <v/>
      </c>
      <c r="AU90" s="76" t="str">
        <f t="shared" si="196"/>
        <v/>
      </c>
      <c r="AV90" s="69" t="str">
        <f t="shared" si="245"/>
        <v/>
      </c>
      <c r="AW90" s="69" t="str">
        <f t="shared" si="245"/>
        <v/>
      </c>
      <c r="AX90" s="69" t="str">
        <f t="shared" si="245"/>
        <v/>
      </c>
      <c r="AY90" s="69" t="str">
        <f t="shared" si="245"/>
        <v/>
      </c>
      <c r="AZ90" s="69" t="str">
        <f t="shared" si="245"/>
        <v/>
      </c>
      <c r="BA90" s="69" t="str">
        <f t="shared" si="245"/>
        <v/>
      </c>
      <c r="BB90" s="69" t="str">
        <f t="shared" si="245"/>
        <v/>
      </c>
      <c r="BC90" s="69" t="str">
        <f t="shared" si="245"/>
        <v/>
      </c>
      <c r="BD90" s="69" t="str">
        <f t="shared" si="245"/>
        <v/>
      </c>
      <c r="BE90" s="69" t="str">
        <f t="shared" si="245"/>
        <v/>
      </c>
      <c r="BF90" s="69" t="str">
        <f t="shared" si="245"/>
        <v/>
      </c>
      <c r="BG90" s="73" t="str">
        <f t="shared" si="177"/>
        <v/>
      </c>
      <c r="BH90" s="74" t="str">
        <f t="shared" si="197"/>
        <v/>
      </c>
      <c r="BI90" s="253" t="str">
        <f t="shared" si="198"/>
        <v/>
      </c>
      <c r="BJ90" s="76" t="str">
        <f t="shared" si="199"/>
        <v/>
      </c>
      <c r="BK90" s="69" t="str">
        <f t="shared" si="246"/>
        <v/>
      </c>
      <c r="BL90" s="69" t="str">
        <f t="shared" si="246"/>
        <v/>
      </c>
      <c r="BM90" s="69" t="str">
        <f t="shared" si="246"/>
        <v/>
      </c>
      <c r="BN90" s="69" t="str">
        <f t="shared" si="246"/>
        <v/>
      </c>
      <c r="BO90" s="69" t="str">
        <f t="shared" si="246"/>
        <v/>
      </c>
      <c r="BP90" s="69" t="str">
        <f t="shared" si="246"/>
        <v/>
      </c>
      <c r="BQ90" s="69" t="str">
        <f t="shared" si="246"/>
        <v/>
      </c>
      <c r="BR90" s="69" t="str">
        <f t="shared" si="246"/>
        <v/>
      </c>
      <c r="BS90" s="69" t="str">
        <f t="shared" si="246"/>
        <v/>
      </c>
      <c r="BT90" s="69" t="str">
        <f t="shared" si="246"/>
        <v/>
      </c>
      <c r="BU90" s="69" t="str">
        <f t="shared" si="246"/>
        <v/>
      </c>
      <c r="BV90" s="73" t="str">
        <f t="shared" si="178"/>
        <v/>
      </c>
      <c r="BW90" s="74" t="str">
        <f t="shared" si="200"/>
        <v/>
      </c>
      <c r="BX90" s="253" t="str">
        <f t="shared" si="201"/>
        <v/>
      </c>
      <c r="BY90" s="76" t="str">
        <f t="shared" si="202"/>
        <v/>
      </c>
      <c r="BZ90" s="69" t="str">
        <f t="shared" si="247"/>
        <v/>
      </c>
      <c r="CA90" s="69" t="str">
        <f t="shared" si="247"/>
        <v/>
      </c>
      <c r="CB90" s="69" t="str">
        <f t="shared" si="247"/>
        <v/>
      </c>
      <c r="CC90" s="69" t="str">
        <f t="shared" si="247"/>
        <v/>
      </c>
      <c r="CD90" s="69" t="str">
        <f t="shared" si="247"/>
        <v/>
      </c>
      <c r="CE90" s="69" t="str">
        <f t="shared" si="247"/>
        <v/>
      </c>
      <c r="CF90" s="69" t="str">
        <f t="shared" si="247"/>
        <v/>
      </c>
      <c r="CG90" s="69" t="str">
        <f t="shared" si="247"/>
        <v/>
      </c>
      <c r="CH90" s="69" t="str">
        <f t="shared" si="247"/>
        <v/>
      </c>
      <c r="CI90" s="69" t="str">
        <f t="shared" si="247"/>
        <v/>
      </c>
      <c r="CJ90" s="69" t="str">
        <f t="shared" si="247"/>
        <v/>
      </c>
      <c r="CK90" s="73" t="str">
        <f t="shared" si="179"/>
        <v/>
      </c>
      <c r="CL90" s="74" t="str">
        <f t="shared" si="203"/>
        <v/>
      </c>
      <c r="CM90" s="253" t="str">
        <f t="shared" si="204"/>
        <v/>
      </c>
      <c r="CN90" s="76" t="str">
        <f t="shared" si="205"/>
        <v/>
      </c>
      <c r="CO90" s="69" t="str">
        <f t="shared" si="248"/>
        <v/>
      </c>
      <c r="CP90" s="69" t="str">
        <f t="shared" si="248"/>
        <v/>
      </c>
      <c r="CQ90" s="69" t="str">
        <f t="shared" si="248"/>
        <v/>
      </c>
      <c r="CR90" s="69" t="str">
        <f t="shared" si="248"/>
        <v/>
      </c>
      <c r="CS90" s="69" t="str">
        <f t="shared" si="248"/>
        <v/>
      </c>
      <c r="CT90" s="69" t="str">
        <f t="shared" si="248"/>
        <v/>
      </c>
      <c r="CU90" s="69" t="str">
        <f t="shared" si="248"/>
        <v/>
      </c>
      <c r="CV90" s="69" t="str">
        <f t="shared" si="248"/>
        <v/>
      </c>
      <c r="CW90" s="69" t="str">
        <f t="shared" si="248"/>
        <v/>
      </c>
      <c r="CX90" s="69" t="str">
        <f t="shared" si="248"/>
        <v/>
      </c>
      <c r="CY90" s="69" t="str">
        <f t="shared" si="248"/>
        <v/>
      </c>
      <c r="CZ90" s="73" t="str">
        <f t="shared" si="180"/>
        <v/>
      </c>
      <c r="DA90" s="74" t="str">
        <f t="shared" si="206"/>
        <v/>
      </c>
      <c r="DB90" s="253" t="str">
        <f t="shared" si="207"/>
        <v/>
      </c>
      <c r="DC90" s="76" t="str">
        <f t="shared" si="208"/>
        <v/>
      </c>
      <c r="DD90" s="69" t="str">
        <f t="shared" si="249"/>
        <v/>
      </c>
      <c r="DE90" s="69" t="str">
        <f t="shared" si="249"/>
        <v/>
      </c>
      <c r="DF90" s="69" t="str">
        <f t="shared" si="249"/>
        <v/>
      </c>
      <c r="DG90" s="69" t="str">
        <f t="shared" si="249"/>
        <v/>
      </c>
      <c r="DH90" s="69" t="str">
        <f t="shared" si="249"/>
        <v/>
      </c>
      <c r="DI90" s="69" t="str">
        <f t="shared" si="249"/>
        <v/>
      </c>
      <c r="DJ90" s="69" t="str">
        <f t="shared" si="249"/>
        <v/>
      </c>
      <c r="DK90" s="69" t="str">
        <f t="shared" si="249"/>
        <v/>
      </c>
      <c r="DL90" s="69" t="str">
        <f t="shared" si="249"/>
        <v/>
      </c>
      <c r="DM90" s="69" t="str">
        <f t="shared" si="249"/>
        <v/>
      </c>
      <c r="DN90" s="69" t="str">
        <f t="shared" si="249"/>
        <v/>
      </c>
      <c r="DO90" s="73" t="str">
        <f t="shared" si="181"/>
        <v/>
      </c>
      <c r="DP90" s="74" t="str">
        <f t="shared" si="209"/>
        <v/>
      </c>
      <c r="DQ90" s="253" t="str">
        <f t="shared" si="210"/>
        <v/>
      </c>
      <c r="DR90" s="76" t="str">
        <f t="shared" si="211"/>
        <v/>
      </c>
      <c r="DS90" s="69" t="str">
        <f t="shared" si="250"/>
        <v/>
      </c>
      <c r="DT90" s="69" t="str">
        <f t="shared" si="250"/>
        <v/>
      </c>
      <c r="DU90" s="69" t="str">
        <f t="shared" si="250"/>
        <v/>
      </c>
      <c r="DV90" s="69" t="str">
        <f t="shared" si="250"/>
        <v/>
      </c>
      <c r="DW90" s="69" t="str">
        <f t="shared" si="250"/>
        <v/>
      </c>
      <c r="DX90" s="69" t="str">
        <f t="shared" si="250"/>
        <v/>
      </c>
      <c r="DY90" s="69" t="str">
        <f t="shared" si="250"/>
        <v/>
      </c>
      <c r="DZ90" s="69" t="str">
        <f t="shared" si="250"/>
        <v/>
      </c>
      <c r="EA90" s="69" t="str">
        <f t="shared" si="250"/>
        <v/>
      </c>
      <c r="EB90" s="69" t="str">
        <f t="shared" si="250"/>
        <v/>
      </c>
      <c r="EC90" s="69" t="str">
        <f t="shared" si="250"/>
        <v/>
      </c>
      <c r="ED90" s="73" t="str">
        <f t="shared" si="182"/>
        <v/>
      </c>
      <c r="EE90" s="74" t="str">
        <f t="shared" si="212"/>
        <v/>
      </c>
      <c r="EF90" s="253" t="str">
        <f t="shared" si="213"/>
        <v/>
      </c>
      <c r="EG90" s="76" t="str">
        <f t="shared" si="214"/>
        <v/>
      </c>
      <c r="EH90" s="69" t="str">
        <f t="shared" si="251"/>
        <v/>
      </c>
      <c r="EI90" s="69" t="str">
        <f t="shared" si="251"/>
        <v/>
      </c>
      <c r="EJ90" s="69" t="str">
        <f t="shared" si="251"/>
        <v/>
      </c>
      <c r="EK90" s="69" t="str">
        <f t="shared" si="251"/>
        <v/>
      </c>
      <c r="EL90" s="69" t="str">
        <f t="shared" si="251"/>
        <v/>
      </c>
      <c r="EM90" s="69" t="str">
        <f t="shared" si="251"/>
        <v/>
      </c>
      <c r="EN90" s="69" t="str">
        <f t="shared" si="251"/>
        <v/>
      </c>
      <c r="EO90" s="69" t="str">
        <f t="shared" si="251"/>
        <v/>
      </c>
      <c r="EP90" s="69" t="str">
        <f t="shared" si="251"/>
        <v/>
      </c>
      <c r="EQ90" s="69" t="str">
        <f t="shared" si="251"/>
        <v/>
      </c>
      <c r="ER90" s="69" t="str">
        <f t="shared" si="251"/>
        <v/>
      </c>
      <c r="ES90" s="73" t="str">
        <f t="shared" si="183"/>
        <v/>
      </c>
      <c r="ET90" s="74" t="str">
        <f t="shared" si="215"/>
        <v/>
      </c>
      <c r="EU90" s="253" t="str">
        <f t="shared" si="216"/>
        <v/>
      </c>
      <c r="EV90" s="76" t="str">
        <f t="shared" si="217"/>
        <v/>
      </c>
      <c r="EW90" s="69" t="str">
        <f t="shared" si="252"/>
        <v/>
      </c>
      <c r="EX90" s="69" t="str">
        <f t="shared" si="252"/>
        <v/>
      </c>
      <c r="EY90" s="69" t="str">
        <f t="shared" si="252"/>
        <v/>
      </c>
      <c r="EZ90" s="69" t="str">
        <f t="shared" si="252"/>
        <v/>
      </c>
      <c r="FA90" s="69" t="str">
        <f t="shared" si="252"/>
        <v/>
      </c>
      <c r="FB90" s="69" t="str">
        <f t="shared" si="252"/>
        <v/>
      </c>
      <c r="FC90" s="69" t="str">
        <f t="shared" si="252"/>
        <v/>
      </c>
      <c r="FD90" s="69" t="str">
        <f t="shared" si="252"/>
        <v/>
      </c>
      <c r="FE90" s="69" t="str">
        <f t="shared" si="252"/>
        <v/>
      </c>
      <c r="FF90" s="69" t="str">
        <f t="shared" si="252"/>
        <v/>
      </c>
      <c r="FG90" s="69" t="str">
        <f t="shared" si="252"/>
        <v/>
      </c>
      <c r="FH90" s="73" t="str">
        <f t="shared" si="184"/>
        <v/>
      </c>
      <c r="FI90" s="74" t="str">
        <f t="shared" si="218"/>
        <v/>
      </c>
      <c r="FJ90" s="253" t="str">
        <f t="shared" si="219"/>
        <v/>
      </c>
      <c r="FK90" s="76" t="str">
        <f t="shared" si="220"/>
        <v/>
      </c>
      <c r="FL90" s="69" t="str">
        <f t="shared" si="253"/>
        <v/>
      </c>
      <c r="FM90" s="69" t="str">
        <f t="shared" si="253"/>
        <v/>
      </c>
      <c r="FN90" s="69" t="str">
        <f t="shared" si="253"/>
        <v/>
      </c>
      <c r="FO90" s="69" t="str">
        <f t="shared" si="253"/>
        <v/>
      </c>
      <c r="FP90" s="69" t="str">
        <f t="shared" si="253"/>
        <v/>
      </c>
      <c r="FQ90" s="69" t="str">
        <f t="shared" si="253"/>
        <v/>
      </c>
      <c r="FR90" s="69" t="str">
        <f t="shared" si="253"/>
        <v/>
      </c>
      <c r="FS90" s="69" t="str">
        <f t="shared" si="253"/>
        <v/>
      </c>
      <c r="FT90" s="69" t="str">
        <f t="shared" si="253"/>
        <v/>
      </c>
      <c r="FU90" s="69" t="str">
        <f t="shared" si="253"/>
        <v/>
      </c>
      <c r="FV90" s="69" t="str">
        <f t="shared" si="253"/>
        <v/>
      </c>
      <c r="FW90" s="73" t="str">
        <f t="shared" si="185"/>
        <v/>
      </c>
      <c r="FX90" s="74" t="str">
        <f t="shared" si="221"/>
        <v/>
      </c>
      <c r="FY90" s="253" t="str">
        <f t="shared" si="222"/>
        <v/>
      </c>
      <c r="FZ90" s="76" t="str">
        <f t="shared" si="223"/>
        <v/>
      </c>
      <c r="GA90" s="82" t="str">
        <f t="shared" si="254"/>
        <v/>
      </c>
      <c r="GB90" s="82" t="str">
        <f t="shared" si="254"/>
        <v/>
      </c>
      <c r="GC90" s="82" t="str">
        <f t="shared" si="254"/>
        <v/>
      </c>
      <c r="GD90" s="82" t="str">
        <f t="shared" si="254"/>
        <v/>
      </c>
      <c r="GE90" s="82" t="str">
        <f t="shared" si="254"/>
        <v/>
      </c>
      <c r="GF90" s="82" t="str">
        <f t="shared" si="254"/>
        <v/>
      </c>
      <c r="GG90" s="82" t="str">
        <f t="shared" si="254"/>
        <v/>
      </c>
      <c r="GH90" s="82" t="str">
        <f t="shared" si="254"/>
        <v/>
      </c>
      <c r="GI90" s="82" t="str">
        <f t="shared" si="254"/>
        <v/>
      </c>
      <c r="GJ90" s="82" t="str">
        <f t="shared" si="254"/>
        <v/>
      </c>
      <c r="GK90" s="82" t="str">
        <f t="shared" si="254"/>
        <v/>
      </c>
      <c r="GL90" s="83" t="str">
        <f t="shared" si="186"/>
        <v/>
      </c>
      <c r="GM90" s="74" t="str">
        <f t="shared" si="224"/>
        <v/>
      </c>
      <c r="GN90" s="253" t="str">
        <f t="shared" si="225"/>
        <v/>
      </c>
      <c r="GO90" s="76" t="str">
        <f t="shared" si="226"/>
        <v/>
      </c>
      <c r="GP90" s="77" t="str">
        <f t="shared" ca="1" si="227"/>
        <v/>
      </c>
      <c r="GQ90" s="77" t="str">
        <f t="shared" ca="1" si="241"/>
        <v/>
      </c>
      <c r="GR90" s="77" t="str">
        <f t="shared" ca="1" si="241"/>
        <v/>
      </c>
      <c r="GS90" s="77" t="str">
        <f t="shared" ca="1" si="241"/>
        <v/>
      </c>
      <c r="GT90" s="77" t="str">
        <f t="shared" ca="1" si="241"/>
        <v/>
      </c>
      <c r="GU90" s="77" t="str">
        <f t="shared" ca="1" si="241"/>
        <v/>
      </c>
      <c r="GV90" s="77" t="str">
        <f t="shared" ca="1" si="241"/>
        <v/>
      </c>
      <c r="GW90" s="77" t="str">
        <f t="shared" ca="1" si="241"/>
        <v/>
      </c>
      <c r="GX90" s="77" t="str">
        <f t="shared" ca="1" si="241"/>
        <v/>
      </c>
      <c r="GY90" s="77" t="str">
        <f t="shared" ca="1" si="241"/>
        <v/>
      </c>
      <c r="GZ90" s="77" t="str">
        <f t="shared" ca="1" si="241"/>
        <v/>
      </c>
      <c r="HA90" s="77" t="str">
        <f t="shared" ca="1" si="241"/>
        <v/>
      </c>
      <c r="HB90" s="78" t="str">
        <f t="shared" si="228"/>
        <v/>
      </c>
    </row>
    <row r="91" spans="1:210">
      <c r="A91" s="70" t="s">
        <v>50</v>
      </c>
      <c r="B91" s="39" t="str">
        <f>IF(【M】エリア!$E86&lt;&gt;"",【M】エリア!$E86,"")</f>
        <v/>
      </c>
      <c r="C91" s="69" t="str">
        <f t="shared" si="242"/>
        <v/>
      </c>
      <c r="D91" s="69" t="str">
        <f t="shared" si="242"/>
        <v/>
      </c>
      <c r="E91" s="69" t="str">
        <f t="shared" si="242"/>
        <v/>
      </c>
      <c r="F91" s="69" t="str">
        <f t="shared" si="242"/>
        <v/>
      </c>
      <c r="G91" s="69" t="str">
        <f t="shared" si="242"/>
        <v/>
      </c>
      <c r="H91" s="69" t="str">
        <f t="shared" si="242"/>
        <v/>
      </c>
      <c r="I91" s="69" t="str">
        <f t="shared" si="242"/>
        <v/>
      </c>
      <c r="J91" s="69" t="str">
        <f t="shared" si="242"/>
        <v/>
      </c>
      <c r="K91" s="69" t="str">
        <f t="shared" si="242"/>
        <v/>
      </c>
      <c r="L91" s="69" t="str">
        <f t="shared" si="242"/>
        <v/>
      </c>
      <c r="M91" s="69" t="str">
        <f t="shared" si="242"/>
        <v/>
      </c>
      <c r="N91" s="73" t="str">
        <f t="shared" si="174"/>
        <v/>
      </c>
      <c r="O91" s="74" t="str">
        <f t="shared" si="188"/>
        <v/>
      </c>
      <c r="P91" s="253" t="str">
        <f t="shared" si="189"/>
        <v/>
      </c>
      <c r="Q91" s="76" t="str">
        <f t="shared" si="190"/>
        <v/>
      </c>
      <c r="R91" s="69" t="str">
        <f t="shared" si="243"/>
        <v/>
      </c>
      <c r="S91" s="69" t="str">
        <f t="shared" si="243"/>
        <v/>
      </c>
      <c r="T91" s="69" t="str">
        <f t="shared" si="243"/>
        <v/>
      </c>
      <c r="U91" s="69" t="str">
        <f t="shared" si="243"/>
        <v/>
      </c>
      <c r="V91" s="69" t="str">
        <f t="shared" si="243"/>
        <v/>
      </c>
      <c r="W91" s="69" t="str">
        <f t="shared" si="243"/>
        <v/>
      </c>
      <c r="X91" s="69" t="str">
        <f t="shared" si="243"/>
        <v/>
      </c>
      <c r="Y91" s="69" t="str">
        <f t="shared" si="243"/>
        <v/>
      </c>
      <c r="Z91" s="69" t="str">
        <f t="shared" si="243"/>
        <v/>
      </c>
      <c r="AA91" s="69" t="str">
        <f t="shared" si="243"/>
        <v/>
      </c>
      <c r="AB91" s="69" t="str">
        <f t="shared" si="243"/>
        <v/>
      </c>
      <c r="AC91" s="73" t="str">
        <f t="shared" si="175"/>
        <v/>
      </c>
      <c r="AD91" s="74" t="str">
        <f t="shared" si="191"/>
        <v/>
      </c>
      <c r="AE91" s="253" t="str">
        <f t="shared" si="192"/>
        <v/>
      </c>
      <c r="AF91" s="76" t="str">
        <f t="shared" si="193"/>
        <v/>
      </c>
      <c r="AG91" s="69" t="str">
        <f t="shared" si="244"/>
        <v/>
      </c>
      <c r="AH91" s="69" t="str">
        <f t="shared" si="244"/>
        <v/>
      </c>
      <c r="AI91" s="69" t="str">
        <f t="shared" si="244"/>
        <v/>
      </c>
      <c r="AJ91" s="69" t="str">
        <f t="shared" si="244"/>
        <v/>
      </c>
      <c r="AK91" s="69" t="str">
        <f t="shared" si="244"/>
        <v/>
      </c>
      <c r="AL91" s="69" t="str">
        <f t="shared" si="244"/>
        <v/>
      </c>
      <c r="AM91" s="69" t="str">
        <f t="shared" si="244"/>
        <v/>
      </c>
      <c r="AN91" s="69" t="str">
        <f t="shared" si="244"/>
        <v/>
      </c>
      <c r="AO91" s="69" t="str">
        <f t="shared" si="244"/>
        <v/>
      </c>
      <c r="AP91" s="69" t="str">
        <f t="shared" si="244"/>
        <v/>
      </c>
      <c r="AQ91" s="69" t="str">
        <f t="shared" si="244"/>
        <v/>
      </c>
      <c r="AR91" s="73" t="str">
        <f t="shared" si="176"/>
        <v/>
      </c>
      <c r="AS91" s="74" t="str">
        <f t="shared" si="194"/>
        <v/>
      </c>
      <c r="AT91" s="253" t="str">
        <f t="shared" si="195"/>
        <v/>
      </c>
      <c r="AU91" s="76" t="str">
        <f t="shared" si="196"/>
        <v/>
      </c>
      <c r="AV91" s="69" t="str">
        <f t="shared" si="245"/>
        <v/>
      </c>
      <c r="AW91" s="69" t="str">
        <f t="shared" si="245"/>
        <v/>
      </c>
      <c r="AX91" s="69" t="str">
        <f t="shared" si="245"/>
        <v/>
      </c>
      <c r="AY91" s="69" t="str">
        <f t="shared" si="245"/>
        <v/>
      </c>
      <c r="AZ91" s="69" t="str">
        <f t="shared" si="245"/>
        <v/>
      </c>
      <c r="BA91" s="69" t="str">
        <f t="shared" si="245"/>
        <v/>
      </c>
      <c r="BB91" s="69" t="str">
        <f t="shared" si="245"/>
        <v/>
      </c>
      <c r="BC91" s="69" t="str">
        <f t="shared" si="245"/>
        <v/>
      </c>
      <c r="BD91" s="69" t="str">
        <f t="shared" si="245"/>
        <v/>
      </c>
      <c r="BE91" s="69" t="str">
        <f t="shared" si="245"/>
        <v/>
      </c>
      <c r="BF91" s="69" t="str">
        <f t="shared" si="245"/>
        <v/>
      </c>
      <c r="BG91" s="73" t="str">
        <f t="shared" si="177"/>
        <v/>
      </c>
      <c r="BH91" s="74" t="str">
        <f t="shared" si="197"/>
        <v/>
      </c>
      <c r="BI91" s="253" t="str">
        <f t="shared" si="198"/>
        <v/>
      </c>
      <c r="BJ91" s="76" t="str">
        <f t="shared" si="199"/>
        <v/>
      </c>
      <c r="BK91" s="69" t="str">
        <f t="shared" si="246"/>
        <v/>
      </c>
      <c r="BL91" s="69" t="str">
        <f t="shared" si="246"/>
        <v/>
      </c>
      <c r="BM91" s="69" t="str">
        <f t="shared" si="246"/>
        <v/>
      </c>
      <c r="BN91" s="69" t="str">
        <f t="shared" si="246"/>
        <v/>
      </c>
      <c r="BO91" s="69" t="str">
        <f t="shared" si="246"/>
        <v/>
      </c>
      <c r="BP91" s="69" t="str">
        <f t="shared" si="246"/>
        <v/>
      </c>
      <c r="BQ91" s="69" t="str">
        <f t="shared" si="246"/>
        <v/>
      </c>
      <c r="BR91" s="69" t="str">
        <f t="shared" si="246"/>
        <v/>
      </c>
      <c r="BS91" s="69" t="str">
        <f t="shared" si="246"/>
        <v/>
      </c>
      <c r="BT91" s="69" t="str">
        <f t="shared" si="246"/>
        <v/>
      </c>
      <c r="BU91" s="69" t="str">
        <f t="shared" si="246"/>
        <v/>
      </c>
      <c r="BV91" s="73" t="str">
        <f t="shared" si="178"/>
        <v/>
      </c>
      <c r="BW91" s="74" t="str">
        <f t="shared" si="200"/>
        <v/>
      </c>
      <c r="BX91" s="253" t="str">
        <f t="shared" si="201"/>
        <v/>
      </c>
      <c r="BY91" s="76" t="str">
        <f t="shared" si="202"/>
        <v/>
      </c>
      <c r="BZ91" s="69" t="str">
        <f t="shared" si="247"/>
        <v/>
      </c>
      <c r="CA91" s="69" t="str">
        <f t="shared" si="247"/>
        <v/>
      </c>
      <c r="CB91" s="69" t="str">
        <f t="shared" si="247"/>
        <v/>
      </c>
      <c r="CC91" s="69" t="str">
        <f t="shared" si="247"/>
        <v/>
      </c>
      <c r="CD91" s="69" t="str">
        <f t="shared" si="247"/>
        <v/>
      </c>
      <c r="CE91" s="69" t="str">
        <f t="shared" si="247"/>
        <v/>
      </c>
      <c r="CF91" s="69" t="str">
        <f t="shared" si="247"/>
        <v/>
      </c>
      <c r="CG91" s="69" t="str">
        <f t="shared" si="247"/>
        <v/>
      </c>
      <c r="CH91" s="69" t="str">
        <f t="shared" si="247"/>
        <v/>
      </c>
      <c r="CI91" s="69" t="str">
        <f t="shared" si="247"/>
        <v/>
      </c>
      <c r="CJ91" s="69" t="str">
        <f t="shared" si="247"/>
        <v/>
      </c>
      <c r="CK91" s="73" t="str">
        <f t="shared" si="179"/>
        <v/>
      </c>
      <c r="CL91" s="74" t="str">
        <f t="shared" si="203"/>
        <v/>
      </c>
      <c r="CM91" s="253" t="str">
        <f t="shared" si="204"/>
        <v/>
      </c>
      <c r="CN91" s="76" t="str">
        <f t="shared" si="205"/>
        <v/>
      </c>
      <c r="CO91" s="69" t="str">
        <f t="shared" si="248"/>
        <v/>
      </c>
      <c r="CP91" s="69" t="str">
        <f t="shared" si="248"/>
        <v/>
      </c>
      <c r="CQ91" s="69" t="str">
        <f t="shared" si="248"/>
        <v/>
      </c>
      <c r="CR91" s="69" t="str">
        <f t="shared" si="248"/>
        <v/>
      </c>
      <c r="CS91" s="69" t="str">
        <f t="shared" si="248"/>
        <v/>
      </c>
      <c r="CT91" s="69" t="str">
        <f t="shared" si="248"/>
        <v/>
      </c>
      <c r="CU91" s="69" t="str">
        <f t="shared" si="248"/>
        <v/>
      </c>
      <c r="CV91" s="69" t="str">
        <f t="shared" si="248"/>
        <v/>
      </c>
      <c r="CW91" s="69" t="str">
        <f t="shared" si="248"/>
        <v/>
      </c>
      <c r="CX91" s="69" t="str">
        <f t="shared" si="248"/>
        <v/>
      </c>
      <c r="CY91" s="69" t="str">
        <f t="shared" si="248"/>
        <v/>
      </c>
      <c r="CZ91" s="73" t="str">
        <f t="shared" si="180"/>
        <v/>
      </c>
      <c r="DA91" s="74" t="str">
        <f t="shared" si="206"/>
        <v/>
      </c>
      <c r="DB91" s="253" t="str">
        <f t="shared" si="207"/>
        <v/>
      </c>
      <c r="DC91" s="76" t="str">
        <f t="shared" si="208"/>
        <v/>
      </c>
      <c r="DD91" s="69" t="str">
        <f t="shared" si="249"/>
        <v/>
      </c>
      <c r="DE91" s="69" t="str">
        <f t="shared" si="249"/>
        <v/>
      </c>
      <c r="DF91" s="69" t="str">
        <f t="shared" si="249"/>
        <v/>
      </c>
      <c r="DG91" s="69" t="str">
        <f t="shared" si="249"/>
        <v/>
      </c>
      <c r="DH91" s="69" t="str">
        <f t="shared" si="249"/>
        <v/>
      </c>
      <c r="DI91" s="69" t="str">
        <f t="shared" si="249"/>
        <v/>
      </c>
      <c r="DJ91" s="69" t="str">
        <f t="shared" si="249"/>
        <v/>
      </c>
      <c r="DK91" s="69" t="str">
        <f t="shared" si="249"/>
        <v/>
      </c>
      <c r="DL91" s="69" t="str">
        <f t="shared" si="249"/>
        <v/>
      </c>
      <c r="DM91" s="69" t="str">
        <f t="shared" si="249"/>
        <v/>
      </c>
      <c r="DN91" s="69" t="str">
        <f t="shared" si="249"/>
        <v/>
      </c>
      <c r="DO91" s="73" t="str">
        <f t="shared" si="181"/>
        <v/>
      </c>
      <c r="DP91" s="74" t="str">
        <f t="shared" si="209"/>
        <v/>
      </c>
      <c r="DQ91" s="253" t="str">
        <f t="shared" si="210"/>
        <v/>
      </c>
      <c r="DR91" s="76" t="str">
        <f t="shared" si="211"/>
        <v/>
      </c>
      <c r="DS91" s="69" t="str">
        <f t="shared" si="250"/>
        <v/>
      </c>
      <c r="DT91" s="69" t="str">
        <f t="shared" si="250"/>
        <v/>
      </c>
      <c r="DU91" s="69" t="str">
        <f t="shared" si="250"/>
        <v/>
      </c>
      <c r="DV91" s="69" t="str">
        <f t="shared" si="250"/>
        <v/>
      </c>
      <c r="DW91" s="69" t="str">
        <f t="shared" si="250"/>
        <v/>
      </c>
      <c r="DX91" s="69" t="str">
        <f t="shared" si="250"/>
        <v/>
      </c>
      <c r="DY91" s="69" t="str">
        <f t="shared" si="250"/>
        <v/>
      </c>
      <c r="DZ91" s="69" t="str">
        <f t="shared" si="250"/>
        <v/>
      </c>
      <c r="EA91" s="69" t="str">
        <f t="shared" si="250"/>
        <v/>
      </c>
      <c r="EB91" s="69" t="str">
        <f t="shared" si="250"/>
        <v/>
      </c>
      <c r="EC91" s="69" t="str">
        <f t="shared" si="250"/>
        <v/>
      </c>
      <c r="ED91" s="73" t="str">
        <f t="shared" si="182"/>
        <v/>
      </c>
      <c r="EE91" s="74" t="str">
        <f t="shared" si="212"/>
        <v/>
      </c>
      <c r="EF91" s="253" t="str">
        <f t="shared" si="213"/>
        <v/>
      </c>
      <c r="EG91" s="76" t="str">
        <f t="shared" si="214"/>
        <v/>
      </c>
      <c r="EH91" s="69" t="str">
        <f t="shared" si="251"/>
        <v/>
      </c>
      <c r="EI91" s="69" t="str">
        <f t="shared" si="251"/>
        <v/>
      </c>
      <c r="EJ91" s="69" t="str">
        <f t="shared" si="251"/>
        <v/>
      </c>
      <c r="EK91" s="69" t="str">
        <f t="shared" si="251"/>
        <v/>
      </c>
      <c r="EL91" s="69" t="str">
        <f t="shared" si="251"/>
        <v/>
      </c>
      <c r="EM91" s="69" t="str">
        <f t="shared" si="251"/>
        <v/>
      </c>
      <c r="EN91" s="69" t="str">
        <f t="shared" si="251"/>
        <v/>
      </c>
      <c r="EO91" s="69" t="str">
        <f t="shared" si="251"/>
        <v/>
      </c>
      <c r="EP91" s="69" t="str">
        <f t="shared" si="251"/>
        <v/>
      </c>
      <c r="EQ91" s="69" t="str">
        <f t="shared" si="251"/>
        <v/>
      </c>
      <c r="ER91" s="69" t="str">
        <f t="shared" si="251"/>
        <v/>
      </c>
      <c r="ES91" s="73" t="str">
        <f t="shared" si="183"/>
        <v/>
      </c>
      <c r="ET91" s="74" t="str">
        <f t="shared" si="215"/>
        <v/>
      </c>
      <c r="EU91" s="253" t="str">
        <f t="shared" si="216"/>
        <v/>
      </c>
      <c r="EV91" s="76" t="str">
        <f t="shared" si="217"/>
        <v/>
      </c>
      <c r="EW91" s="69" t="str">
        <f t="shared" si="252"/>
        <v/>
      </c>
      <c r="EX91" s="69" t="str">
        <f t="shared" si="252"/>
        <v/>
      </c>
      <c r="EY91" s="69" t="str">
        <f t="shared" si="252"/>
        <v/>
      </c>
      <c r="EZ91" s="69" t="str">
        <f t="shared" si="252"/>
        <v/>
      </c>
      <c r="FA91" s="69" t="str">
        <f t="shared" si="252"/>
        <v/>
      </c>
      <c r="FB91" s="69" t="str">
        <f t="shared" si="252"/>
        <v/>
      </c>
      <c r="FC91" s="69" t="str">
        <f t="shared" si="252"/>
        <v/>
      </c>
      <c r="FD91" s="69" t="str">
        <f t="shared" si="252"/>
        <v/>
      </c>
      <c r="FE91" s="69" t="str">
        <f t="shared" si="252"/>
        <v/>
      </c>
      <c r="FF91" s="69" t="str">
        <f t="shared" si="252"/>
        <v/>
      </c>
      <c r="FG91" s="69" t="str">
        <f t="shared" si="252"/>
        <v/>
      </c>
      <c r="FH91" s="73" t="str">
        <f t="shared" si="184"/>
        <v/>
      </c>
      <c r="FI91" s="74" t="str">
        <f t="shared" si="218"/>
        <v/>
      </c>
      <c r="FJ91" s="253" t="str">
        <f t="shared" si="219"/>
        <v/>
      </c>
      <c r="FK91" s="76" t="str">
        <f t="shared" si="220"/>
        <v/>
      </c>
      <c r="FL91" s="69" t="str">
        <f t="shared" si="253"/>
        <v/>
      </c>
      <c r="FM91" s="69" t="str">
        <f t="shared" si="253"/>
        <v/>
      </c>
      <c r="FN91" s="69" t="str">
        <f t="shared" si="253"/>
        <v/>
      </c>
      <c r="FO91" s="69" t="str">
        <f t="shared" si="253"/>
        <v/>
      </c>
      <c r="FP91" s="69" t="str">
        <f t="shared" si="253"/>
        <v/>
      </c>
      <c r="FQ91" s="69" t="str">
        <f t="shared" si="253"/>
        <v/>
      </c>
      <c r="FR91" s="69" t="str">
        <f t="shared" si="253"/>
        <v/>
      </c>
      <c r="FS91" s="69" t="str">
        <f t="shared" si="253"/>
        <v/>
      </c>
      <c r="FT91" s="69" t="str">
        <f t="shared" si="253"/>
        <v/>
      </c>
      <c r="FU91" s="69" t="str">
        <f t="shared" si="253"/>
        <v/>
      </c>
      <c r="FV91" s="69" t="str">
        <f t="shared" si="253"/>
        <v/>
      </c>
      <c r="FW91" s="73" t="str">
        <f t="shared" si="185"/>
        <v/>
      </c>
      <c r="FX91" s="74" t="str">
        <f t="shared" si="221"/>
        <v/>
      </c>
      <c r="FY91" s="253" t="str">
        <f t="shared" si="222"/>
        <v/>
      </c>
      <c r="FZ91" s="76" t="str">
        <f t="shared" si="223"/>
        <v/>
      </c>
      <c r="GA91" s="82" t="str">
        <f t="shared" si="254"/>
        <v/>
      </c>
      <c r="GB91" s="82" t="str">
        <f t="shared" si="254"/>
        <v/>
      </c>
      <c r="GC91" s="82" t="str">
        <f t="shared" si="254"/>
        <v/>
      </c>
      <c r="GD91" s="82" t="str">
        <f t="shared" si="254"/>
        <v/>
      </c>
      <c r="GE91" s="82" t="str">
        <f t="shared" si="254"/>
        <v/>
      </c>
      <c r="GF91" s="82" t="str">
        <f t="shared" si="254"/>
        <v/>
      </c>
      <c r="GG91" s="82" t="str">
        <f t="shared" si="254"/>
        <v/>
      </c>
      <c r="GH91" s="82" t="str">
        <f t="shared" si="254"/>
        <v/>
      </c>
      <c r="GI91" s="82" t="str">
        <f t="shared" si="254"/>
        <v/>
      </c>
      <c r="GJ91" s="82" t="str">
        <f t="shared" si="254"/>
        <v/>
      </c>
      <c r="GK91" s="82" t="str">
        <f t="shared" si="254"/>
        <v/>
      </c>
      <c r="GL91" s="83" t="str">
        <f t="shared" si="186"/>
        <v/>
      </c>
      <c r="GM91" s="74" t="str">
        <f t="shared" si="224"/>
        <v/>
      </c>
      <c r="GN91" s="253" t="str">
        <f t="shared" si="225"/>
        <v/>
      </c>
      <c r="GO91" s="76" t="str">
        <f t="shared" si="226"/>
        <v/>
      </c>
      <c r="GP91" s="77" t="str">
        <f t="shared" ca="1" si="227"/>
        <v/>
      </c>
      <c r="GQ91" s="77" t="str">
        <f t="shared" ca="1" si="241"/>
        <v/>
      </c>
      <c r="GR91" s="77" t="str">
        <f t="shared" ca="1" si="241"/>
        <v/>
      </c>
      <c r="GS91" s="77" t="str">
        <f t="shared" ca="1" si="241"/>
        <v/>
      </c>
      <c r="GT91" s="77" t="str">
        <f t="shared" ca="1" si="241"/>
        <v/>
      </c>
      <c r="GU91" s="77" t="str">
        <f t="shared" ca="1" si="241"/>
        <v/>
      </c>
      <c r="GV91" s="77" t="str">
        <f t="shared" ca="1" si="241"/>
        <v/>
      </c>
      <c r="GW91" s="77" t="str">
        <f t="shared" ca="1" si="241"/>
        <v/>
      </c>
      <c r="GX91" s="77" t="str">
        <f t="shared" ca="1" si="241"/>
        <v/>
      </c>
      <c r="GY91" s="77" t="str">
        <f t="shared" ca="1" si="241"/>
        <v/>
      </c>
      <c r="GZ91" s="77" t="str">
        <f t="shared" ca="1" si="241"/>
        <v/>
      </c>
      <c r="HA91" s="77" t="str">
        <f t="shared" ca="1" si="241"/>
        <v/>
      </c>
      <c r="HB91" s="78" t="str">
        <f t="shared" si="228"/>
        <v/>
      </c>
    </row>
    <row r="92" spans="1:210">
      <c r="A92" s="70" t="s">
        <v>50</v>
      </c>
      <c r="B92" s="39" t="str">
        <f>IF(【M】エリア!$E87&lt;&gt;"",【M】エリア!$E87,"")</f>
        <v/>
      </c>
      <c r="C92" s="69" t="str">
        <f t="shared" si="242"/>
        <v/>
      </c>
      <c r="D92" s="69" t="str">
        <f t="shared" si="242"/>
        <v/>
      </c>
      <c r="E92" s="69" t="str">
        <f t="shared" si="242"/>
        <v/>
      </c>
      <c r="F92" s="69" t="str">
        <f t="shared" si="242"/>
        <v/>
      </c>
      <c r="G92" s="69" t="str">
        <f t="shared" si="242"/>
        <v/>
      </c>
      <c r="H92" s="69" t="str">
        <f t="shared" si="242"/>
        <v/>
      </c>
      <c r="I92" s="69" t="str">
        <f t="shared" si="242"/>
        <v/>
      </c>
      <c r="J92" s="69" t="str">
        <f t="shared" si="242"/>
        <v/>
      </c>
      <c r="K92" s="69" t="str">
        <f t="shared" si="242"/>
        <v/>
      </c>
      <c r="L92" s="69" t="str">
        <f t="shared" si="242"/>
        <v/>
      </c>
      <c r="M92" s="69" t="str">
        <f t="shared" si="242"/>
        <v/>
      </c>
      <c r="N92" s="73" t="str">
        <f t="shared" si="174"/>
        <v/>
      </c>
      <c r="O92" s="74" t="str">
        <f t="shared" si="188"/>
        <v/>
      </c>
      <c r="P92" s="253" t="str">
        <f t="shared" si="189"/>
        <v/>
      </c>
      <c r="Q92" s="76" t="str">
        <f t="shared" si="190"/>
        <v/>
      </c>
      <c r="R92" s="69" t="str">
        <f t="shared" si="243"/>
        <v/>
      </c>
      <c r="S92" s="69" t="str">
        <f t="shared" si="243"/>
        <v/>
      </c>
      <c r="T92" s="69" t="str">
        <f t="shared" si="243"/>
        <v/>
      </c>
      <c r="U92" s="69" t="str">
        <f t="shared" si="243"/>
        <v/>
      </c>
      <c r="V92" s="69" t="str">
        <f t="shared" si="243"/>
        <v/>
      </c>
      <c r="W92" s="69" t="str">
        <f t="shared" si="243"/>
        <v/>
      </c>
      <c r="X92" s="69" t="str">
        <f t="shared" si="243"/>
        <v/>
      </c>
      <c r="Y92" s="69" t="str">
        <f t="shared" si="243"/>
        <v/>
      </c>
      <c r="Z92" s="69" t="str">
        <f t="shared" si="243"/>
        <v/>
      </c>
      <c r="AA92" s="69" t="str">
        <f t="shared" si="243"/>
        <v/>
      </c>
      <c r="AB92" s="69" t="str">
        <f t="shared" si="243"/>
        <v/>
      </c>
      <c r="AC92" s="73" t="str">
        <f t="shared" si="175"/>
        <v/>
      </c>
      <c r="AD92" s="74" t="str">
        <f t="shared" si="191"/>
        <v/>
      </c>
      <c r="AE92" s="253" t="str">
        <f t="shared" si="192"/>
        <v/>
      </c>
      <c r="AF92" s="76" t="str">
        <f t="shared" si="193"/>
        <v/>
      </c>
      <c r="AG92" s="69" t="str">
        <f t="shared" si="244"/>
        <v/>
      </c>
      <c r="AH92" s="69" t="str">
        <f t="shared" si="244"/>
        <v/>
      </c>
      <c r="AI92" s="69" t="str">
        <f t="shared" si="244"/>
        <v/>
      </c>
      <c r="AJ92" s="69" t="str">
        <f t="shared" si="244"/>
        <v/>
      </c>
      <c r="AK92" s="69" t="str">
        <f t="shared" si="244"/>
        <v/>
      </c>
      <c r="AL92" s="69" t="str">
        <f t="shared" si="244"/>
        <v/>
      </c>
      <c r="AM92" s="69" t="str">
        <f t="shared" si="244"/>
        <v/>
      </c>
      <c r="AN92" s="69" t="str">
        <f t="shared" si="244"/>
        <v/>
      </c>
      <c r="AO92" s="69" t="str">
        <f t="shared" si="244"/>
        <v/>
      </c>
      <c r="AP92" s="69" t="str">
        <f t="shared" si="244"/>
        <v/>
      </c>
      <c r="AQ92" s="69" t="str">
        <f t="shared" si="244"/>
        <v/>
      </c>
      <c r="AR92" s="73" t="str">
        <f t="shared" si="176"/>
        <v/>
      </c>
      <c r="AS92" s="74" t="str">
        <f t="shared" si="194"/>
        <v/>
      </c>
      <c r="AT92" s="253" t="str">
        <f t="shared" si="195"/>
        <v/>
      </c>
      <c r="AU92" s="76" t="str">
        <f t="shared" si="196"/>
        <v/>
      </c>
      <c r="AV92" s="69" t="str">
        <f t="shared" si="245"/>
        <v/>
      </c>
      <c r="AW92" s="69" t="str">
        <f t="shared" si="245"/>
        <v/>
      </c>
      <c r="AX92" s="69" t="str">
        <f t="shared" si="245"/>
        <v/>
      </c>
      <c r="AY92" s="69" t="str">
        <f t="shared" si="245"/>
        <v/>
      </c>
      <c r="AZ92" s="69" t="str">
        <f t="shared" si="245"/>
        <v/>
      </c>
      <c r="BA92" s="69" t="str">
        <f t="shared" si="245"/>
        <v/>
      </c>
      <c r="BB92" s="69" t="str">
        <f t="shared" si="245"/>
        <v/>
      </c>
      <c r="BC92" s="69" t="str">
        <f t="shared" si="245"/>
        <v/>
      </c>
      <c r="BD92" s="69" t="str">
        <f t="shared" si="245"/>
        <v/>
      </c>
      <c r="BE92" s="69" t="str">
        <f t="shared" si="245"/>
        <v/>
      </c>
      <c r="BF92" s="69" t="str">
        <f t="shared" si="245"/>
        <v/>
      </c>
      <c r="BG92" s="73" t="str">
        <f t="shared" si="177"/>
        <v/>
      </c>
      <c r="BH92" s="74" t="str">
        <f t="shared" si="197"/>
        <v/>
      </c>
      <c r="BI92" s="253" t="str">
        <f t="shared" si="198"/>
        <v/>
      </c>
      <c r="BJ92" s="76" t="str">
        <f t="shared" si="199"/>
        <v/>
      </c>
      <c r="BK92" s="69" t="str">
        <f t="shared" si="246"/>
        <v/>
      </c>
      <c r="BL92" s="69" t="str">
        <f t="shared" si="246"/>
        <v/>
      </c>
      <c r="BM92" s="69" t="str">
        <f t="shared" si="246"/>
        <v/>
      </c>
      <c r="BN92" s="69" t="str">
        <f t="shared" si="246"/>
        <v/>
      </c>
      <c r="BO92" s="69" t="str">
        <f t="shared" si="246"/>
        <v/>
      </c>
      <c r="BP92" s="69" t="str">
        <f t="shared" si="246"/>
        <v/>
      </c>
      <c r="BQ92" s="69" t="str">
        <f t="shared" si="246"/>
        <v/>
      </c>
      <c r="BR92" s="69" t="str">
        <f t="shared" si="246"/>
        <v/>
      </c>
      <c r="BS92" s="69" t="str">
        <f t="shared" si="246"/>
        <v/>
      </c>
      <c r="BT92" s="69" t="str">
        <f t="shared" si="246"/>
        <v/>
      </c>
      <c r="BU92" s="69" t="str">
        <f t="shared" si="246"/>
        <v/>
      </c>
      <c r="BV92" s="73" t="str">
        <f t="shared" si="178"/>
        <v/>
      </c>
      <c r="BW92" s="74" t="str">
        <f t="shared" si="200"/>
        <v/>
      </c>
      <c r="BX92" s="253" t="str">
        <f t="shared" si="201"/>
        <v/>
      </c>
      <c r="BY92" s="76" t="str">
        <f t="shared" si="202"/>
        <v/>
      </c>
      <c r="BZ92" s="69" t="str">
        <f t="shared" si="247"/>
        <v/>
      </c>
      <c r="CA92" s="69" t="str">
        <f t="shared" si="247"/>
        <v/>
      </c>
      <c r="CB92" s="69" t="str">
        <f t="shared" si="247"/>
        <v/>
      </c>
      <c r="CC92" s="69" t="str">
        <f t="shared" si="247"/>
        <v/>
      </c>
      <c r="CD92" s="69" t="str">
        <f t="shared" si="247"/>
        <v/>
      </c>
      <c r="CE92" s="69" t="str">
        <f t="shared" si="247"/>
        <v/>
      </c>
      <c r="CF92" s="69" t="str">
        <f t="shared" si="247"/>
        <v/>
      </c>
      <c r="CG92" s="69" t="str">
        <f t="shared" si="247"/>
        <v/>
      </c>
      <c r="CH92" s="69" t="str">
        <f t="shared" si="247"/>
        <v/>
      </c>
      <c r="CI92" s="69" t="str">
        <f t="shared" si="247"/>
        <v/>
      </c>
      <c r="CJ92" s="69" t="str">
        <f t="shared" si="247"/>
        <v/>
      </c>
      <c r="CK92" s="73" t="str">
        <f t="shared" si="179"/>
        <v/>
      </c>
      <c r="CL92" s="74" t="str">
        <f t="shared" si="203"/>
        <v/>
      </c>
      <c r="CM92" s="253" t="str">
        <f t="shared" si="204"/>
        <v/>
      </c>
      <c r="CN92" s="76" t="str">
        <f t="shared" si="205"/>
        <v/>
      </c>
      <c r="CO92" s="69" t="str">
        <f t="shared" si="248"/>
        <v/>
      </c>
      <c r="CP92" s="69" t="str">
        <f t="shared" si="248"/>
        <v/>
      </c>
      <c r="CQ92" s="69" t="str">
        <f t="shared" si="248"/>
        <v/>
      </c>
      <c r="CR92" s="69" t="str">
        <f t="shared" si="248"/>
        <v/>
      </c>
      <c r="CS92" s="69" t="str">
        <f t="shared" si="248"/>
        <v/>
      </c>
      <c r="CT92" s="69" t="str">
        <f t="shared" si="248"/>
        <v/>
      </c>
      <c r="CU92" s="69" t="str">
        <f t="shared" si="248"/>
        <v/>
      </c>
      <c r="CV92" s="69" t="str">
        <f t="shared" si="248"/>
        <v/>
      </c>
      <c r="CW92" s="69" t="str">
        <f t="shared" si="248"/>
        <v/>
      </c>
      <c r="CX92" s="69" t="str">
        <f t="shared" si="248"/>
        <v/>
      </c>
      <c r="CY92" s="69" t="str">
        <f t="shared" si="248"/>
        <v/>
      </c>
      <c r="CZ92" s="73" t="str">
        <f t="shared" si="180"/>
        <v/>
      </c>
      <c r="DA92" s="74" t="str">
        <f t="shared" si="206"/>
        <v/>
      </c>
      <c r="DB92" s="253" t="str">
        <f t="shared" si="207"/>
        <v/>
      </c>
      <c r="DC92" s="76" t="str">
        <f t="shared" si="208"/>
        <v/>
      </c>
      <c r="DD92" s="69" t="str">
        <f t="shared" si="249"/>
        <v/>
      </c>
      <c r="DE92" s="69" t="str">
        <f t="shared" si="249"/>
        <v/>
      </c>
      <c r="DF92" s="69" t="str">
        <f t="shared" si="249"/>
        <v/>
      </c>
      <c r="DG92" s="69" t="str">
        <f t="shared" si="249"/>
        <v/>
      </c>
      <c r="DH92" s="69" t="str">
        <f t="shared" si="249"/>
        <v/>
      </c>
      <c r="DI92" s="69" t="str">
        <f t="shared" si="249"/>
        <v/>
      </c>
      <c r="DJ92" s="69" t="str">
        <f t="shared" si="249"/>
        <v/>
      </c>
      <c r="DK92" s="69" t="str">
        <f t="shared" si="249"/>
        <v/>
      </c>
      <c r="DL92" s="69" t="str">
        <f t="shared" si="249"/>
        <v/>
      </c>
      <c r="DM92" s="69" t="str">
        <f t="shared" si="249"/>
        <v/>
      </c>
      <c r="DN92" s="69" t="str">
        <f t="shared" si="249"/>
        <v/>
      </c>
      <c r="DO92" s="73" t="str">
        <f t="shared" si="181"/>
        <v/>
      </c>
      <c r="DP92" s="74" t="str">
        <f t="shared" si="209"/>
        <v/>
      </c>
      <c r="DQ92" s="253" t="str">
        <f t="shared" si="210"/>
        <v/>
      </c>
      <c r="DR92" s="76" t="str">
        <f t="shared" si="211"/>
        <v/>
      </c>
      <c r="DS92" s="69" t="str">
        <f t="shared" si="250"/>
        <v/>
      </c>
      <c r="DT92" s="69" t="str">
        <f t="shared" si="250"/>
        <v/>
      </c>
      <c r="DU92" s="69" t="str">
        <f t="shared" si="250"/>
        <v/>
      </c>
      <c r="DV92" s="69" t="str">
        <f t="shared" si="250"/>
        <v/>
      </c>
      <c r="DW92" s="69" t="str">
        <f t="shared" si="250"/>
        <v/>
      </c>
      <c r="DX92" s="69" t="str">
        <f t="shared" si="250"/>
        <v/>
      </c>
      <c r="DY92" s="69" t="str">
        <f t="shared" si="250"/>
        <v/>
      </c>
      <c r="DZ92" s="69" t="str">
        <f t="shared" si="250"/>
        <v/>
      </c>
      <c r="EA92" s="69" t="str">
        <f t="shared" si="250"/>
        <v/>
      </c>
      <c r="EB92" s="69" t="str">
        <f t="shared" si="250"/>
        <v/>
      </c>
      <c r="EC92" s="69" t="str">
        <f t="shared" si="250"/>
        <v/>
      </c>
      <c r="ED92" s="73" t="str">
        <f t="shared" si="182"/>
        <v/>
      </c>
      <c r="EE92" s="74" t="str">
        <f t="shared" si="212"/>
        <v/>
      </c>
      <c r="EF92" s="253" t="str">
        <f t="shared" si="213"/>
        <v/>
      </c>
      <c r="EG92" s="76" t="str">
        <f t="shared" si="214"/>
        <v/>
      </c>
      <c r="EH92" s="69" t="str">
        <f t="shared" si="251"/>
        <v/>
      </c>
      <c r="EI92" s="69" t="str">
        <f t="shared" si="251"/>
        <v/>
      </c>
      <c r="EJ92" s="69" t="str">
        <f t="shared" si="251"/>
        <v/>
      </c>
      <c r="EK92" s="69" t="str">
        <f t="shared" si="251"/>
        <v/>
      </c>
      <c r="EL92" s="69" t="str">
        <f t="shared" si="251"/>
        <v/>
      </c>
      <c r="EM92" s="69" t="str">
        <f t="shared" si="251"/>
        <v/>
      </c>
      <c r="EN92" s="69" t="str">
        <f t="shared" si="251"/>
        <v/>
      </c>
      <c r="EO92" s="69" t="str">
        <f t="shared" si="251"/>
        <v/>
      </c>
      <c r="EP92" s="69" t="str">
        <f t="shared" si="251"/>
        <v/>
      </c>
      <c r="EQ92" s="69" t="str">
        <f t="shared" si="251"/>
        <v/>
      </c>
      <c r="ER92" s="69" t="str">
        <f t="shared" si="251"/>
        <v/>
      </c>
      <c r="ES92" s="73" t="str">
        <f t="shared" si="183"/>
        <v/>
      </c>
      <c r="ET92" s="74" t="str">
        <f t="shared" si="215"/>
        <v/>
      </c>
      <c r="EU92" s="253" t="str">
        <f t="shared" si="216"/>
        <v/>
      </c>
      <c r="EV92" s="76" t="str">
        <f t="shared" si="217"/>
        <v/>
      </c>
      <c r="EW92" s="69" t="str">
        <f t="shared" si="252"/>
        <v/>
      </c>
      <c r="EX92" s="69" t="str">
        <f t="shared" si="252"/>
        <v/>
      </c>
      <c r="EY92" s="69" t="str">
        <f t="shared" si="252"/>
        <v/>
      </c>
      <c r="EZ92" s="69" t="str">
        <f t="shared" si="252"/>
        <v/>
      </c>
      <c r="FA92" s="69" t="str">
        <f t="shared" si="252"/>
        <v/>
      </c>
      <c r="FB92" s="69" t="str">
        <f t="shared" si="252"/>
        <v/>
      </c>
      <c r="FC92" s="69" t="str">
        <f t="shared" si="252"/>
        <v/>
      </c>
      <c r="FD92" s="69" t="str">
        <f t="shared" si="252"/>
        <v/>
      </c>
      <c r="FE92" s="69" t="str">
        <f t="shared" si="252"/>
        <v/>
      </c>
      <c r="FF92" s="69" t="str">
        <f t="shared" si="252"/>
        <v/>
      </c>
      <c r="FG92" s="69" t="str">
        <f t="shared" si="252"/>
        <v/>
      </c>
      <c r="FH92" s="73" t="str">
        <f t="shared" si="184"/>
        <v/>
      </c>
      <c r="FI92" s="74" t="str">
        <f t="shared" si="218"/>
        <v/>
      </c>
      <c r="FJ92" s="253" t="str">
        <f t="shared" si="219"/>
        <v/>
      </c>
      <c r="FK92" s="76" t="str">
        <f t="shared" si="220"/>
        <v/>
      </c>
      <c r="FL92" s="69" t="str">
        <f t="shared" si="253"/>
        <v/>
      </c>
      <c r="FM92" s="69" t="str">
        <f t="shared" si="253"/>
        <v/>
      </c>
      <c r="FN92" s="69" t="str">
        <f t="shared" si="253"/>
        <v/>
      </c>
      <c r="FO92" s="69" t="str">
        <f t="shared" si="253"/>
        <v/>
      </c>
      <c r="FP92" s="69" t="str">
        <f t="shared" si="253"/>
        <v/>
      </c>
      <c r="FQ92" s="69" t="str">
        <f t="shared" si="253"/>
        <v/>
      </c>
      <c r="FR92" s="69" t="str">
        <f t="shared" si="253"/>
        <v/>
      </c>
      <c r="FS92" s="69" t="str">
        <f t="shared" si="253"/>
        <v/>
      </c>
      <c r="FT92" s="69" t="str">
        <f t="shared" si="253"/>
        <v/>
      </c>
      <c r="FU92" s="69" t="str">
        <f t="shared" si="253"/>
        <v/>
      </c>
      <c r="FV92" s="69" t="str">
        <f t="shared" si="253"/>
        <v/>
      </c>
      <c r="FW92" s="73" t="str">
        <f t="shared" si="185"/>
        <v/>
      </c>
      <c r="FX92" s="74" t="str">
        <f t="shared" si="221"/>
        <v/>
      </c>
      <c r="FY92" s="253" t="str">
        <f t="shared" si="222"/>
        <v/>
      </c>
      <c r="FZ92" s="76" t="str">
        <f t="shared" si="223"/>
        <v/>
      </c>
      <c r="GA92" s="82" t="str">
        <f t="shared" si="254"/>
        <v/>
      </c>
      <c r="GB92" s="82" t="str">
        <f t="shared" si="254"/>
        <v/>
      </c>
      <c r="GC92" s="82" t="str">
        <f t="shared" si="254"/>
        <v/>
      </c>
      <c r="GD92" s="82" t="str">
        <f t="shared" si="254"/>
        <v/>
      </c>
      <c r="GE92" s="82" t="str">
        <f t="shared" si="254"/>
        <v/>
      </c>
      <c r="GF92" s="82" t="str">
        <f t="shared" si="254"/>
        <v/>
      </c>
      <c r="GG92" s="82" t="str">
        <f t="shared" si="254"/>
        <v/>
      </c>
      <c r="GH92" s="82" t="str">
        <f t="shared" si="254"/>
        <v/>
      </c>
      <c r="GI92" s="82" t="str">
        <f t="shared" si="254"/>
        <v/>
      </c>
      <c r="GJ92" s="82" t="str">
        <f t="shared" si="254"/>
        <v/>
      </c>
      <c r="GK92" s="82" t="str">
        <f t="shared" si="254"/>
        <v/>
      </c>
      <c r="GL92" s="83" t="str">
        <f t="shared" si="186"/>
        <v/>
      </c>
      <c r="GM92" s="74" t="str">
        <f t="shared" si="224"/>
        <v/>
      </c>
      <c r="GN92" s="253" t="str">
        <f t="shared" si="225"/>
        <v/>
      </c>
      <c r="GO92" s="76" t="str">
        <f t="shared" si="226"/>
        <v/>
      </c>
      <c r="GP92" s="77" t="str">
        <f t="shared" ca="1" si="227"/>
        <v/>
      </c>
      <c r="GQ92" s="77" t="str">
        <f t="shared" ca="1" si="241"/>
        <v/>
      </c>
      <c r="GR92" s="77" t="str">
        <f t="shared" ca="1" si="241"/>
        <v/>
      </c>
      <c r="GS92" s="77" t="str">
        <f t="shared" ca="1" si="241"/>
        <v/>
      </c>
      <c r="GT92" s="77" t="str">
        <f t="shared" ca="1" si="241"/>
        <v/>
      </c>
      <c r="GU92" s="77" t="str">
        <f t="shared" ca="1" si="241"/>
        <v/>
      </c>
      <c r="GV92" s="77" t="str">
        <f t="shared" ca="1" si="241"/>
        <v/>
      </c>
      <c r="GW92" s="77" t="str">
        <f t="shared" ca="1" si="241"/>
        <v/>
      </c>
      <c r="GX92" s="77" t="str">
        <f t="shared" ca="1" si="241"/>
        <v/>
      </c>
      <c r="GY92" s="77" t="str">
        <f t="shared" ca="1" si="241"/>
        <v/>
      </c>
      <c r="GZ92" s="77" t="str">
        <f t="shared" ca="1" si="241"/>
        <v/>
      </c>
      <c r="HA92" s="77" t="str">
        <f t="shared" ca="1" si="241"/>
        <v/>
      </c>
      <c r="HB92" s="78" t="str">
        <f t="shared" si="228"/>
        <v/>
      </c>
    </row>
    <row r="93" spans="1:210">
      <c r="A93" s="70" t="s">
        <v>50</v>
      </c>
      <c r="B93" s="39" t="str">
        <f>IF(【M】エリア!$E88&lt;&gt;"",【M】エリア!$E88,"")</f>
        <v/>
      </c>
      <c r="C93" s="69" t="str">
        <f t="shared" si="242"/>
        <v/>
      </c>
      <c r="D93" s="69" t="str">
        <f t="shared" si="242"/>
        <v/>
      </c>
      <c r="E93" s="69" t="str">
        <f t="shared" si="242"/>
        <v/>
      </c>
      <c r="F93" s="69" t="str">
        <f t="shared" si="242"/>
        <v/>
      </c>
      <c r="G93" s="69" t="str">
        <f t="shared" si="242"/>
        <v/>
      </c>
      <c r="H93" s="69" t="str">
        <f t="shared" si="242"/>
        <v/>
      </c>
      <c r="I93" s="69" t="str">
        <f t="shared" si="242"/>
        <v/>
      </c>
      <c r="J93" s="69" t="str">
        <f t="shared" si="242"/>
        <v/>
      </c>
      <c r="K93" s="69" t="str">
        <f t="shared" si="242"/>
        <v/>
      </c>
      <c r="L93" s="69" t="str">
        <f t="shared" si="242"/>
        <v/>
      </c>
      <c r="M93" s="69" t="str">
        <f t="shared" si="242"/>
        <v/>
      </c>
      <c r="N93" s="73" t="str">
        <f t="shared" si="174"/>
        <v/>
      </c>
      <c r="O93" s="74" t="str">
        <f t="shared" si="188"/>
        <v/>
      </c>
      <c r="P93" s="253" t="str">
        <f t="shared" si="189"/>
        <v/>
      </c>
      <c r="Q93" s="76" t="str">
        <f t="shared" si="190"/>
        <v/>
      </c>
      <c r="R93" s="69" t="str">
        <f t="shared" si="243"/>
        <v/>
      </c>
      <c r="S93" s="69" t="str">
        <f t="shared" si="243"/>
        <v/>
      </c>
      <c r="T93" s="69" t="str">
        <f t="shared" si="243"/>
        <v/>
      </c>
      <c r="U93" s="69" t="str">
        <f t="shared" si="243"/>
        <v/>
      </c>
      <c r="V93" s="69" t="str">
        <f t="shared" si="243"/>
        <v/>
      </c>
      <c r="W93" s="69" t="str">
        <f t="shared" si="243"/>
        <v/>
      </c>
      <c r="X93" s="69" t="str">
        <f t="shared" si="243"/>
        <v/>
      </c>
      <c r="Y93" s="69" t="str">
        <f t="shared" si="243"/>
        <v/>
      </c>
      <c r="Z93" s="69" t="str">
        <f t="shared" si="243"/>
        <v/>
      </c>
      <c r="AA93" s="69" t="str">
        <f t="shared" si="243"/>
        <v/>
      </c>
      <c r="AB93" s="69" t="str">
        <f t="shared" si="243"/>
        <v/>
      </c>
      <c r="AC93" s="73" t="str">
        <f t="shared" si="175"/>
        <v/>
      </c>
      <c r="AD93" s="74" t="str">
        <f t="shared" si="191"/>
        <v/>
      </c>
      <c r="AE93" s="253" t="str">
        <f t="shared" si="192"/>
        <v/>
      </c>
      <c r="AF93" s="76" t="str">
        <f t="shared" si="193"/>
        <v/>
      </c>
      <c r="AG93" s="69" t="str">
        <f t="shared" si="244"/>
        <v/>
      </c>
      <c r="AH93" s="69" t="str">
        <f t="shared" si="244"/>
        <v/>
      </c>
      <c r="AI93" s="69" t="str">
        <f t="shared" si="244"/>
        <v/>
      </c>
      <c r="AJ93" s="69" t="str">
        <f t="shared" si="244"/>
        <v/>
      </c>
      <c r="AK93" s="69" t="str">
        <f t="shared" si="244"/>
        <v/>
      </c>
      <c r="AL93" s="69" t="str">
        <f t="shared" si="244"/>
        <v/>
      </c>
      <c r="AM93" s="69" t="str">
        <f t="shared" si="244"/>
        <v/>
      </c>
      <c r="AN93" s="69" t="str">
        <f t="shared" si="244"/>
        <v/>
      </c>
      <c r="AO93" s="69" t="str">
        <f t="shared" si="244"/>
        <v/>
      </c>
      <c r="AP93" s="69" t="str">
        <f t="shared" si="244"/>
        <v/>
      </c>
      <c r="AQ93" s="69" t="str">
        <f t="shared" si="244"/>
        <v/>
      </c>
      <c r="AR93" s="73" t="str">
        <f t="shared" si="176"/>
        <v/>
      </c>
      <c r="AS93" s="74" t="str">
        <f t="shared" si="194"/>
        <v/>
      </c>
      <c r="AT93" s="253" t="str">
        <f t="shared" si="195"/>
        <v/>
      </c>
      <c r="AU93" s="76" t="str">
        <f t="shared" si="196"/>
        <v/>
      </c>
      <c r="AV93" s="69" t="str">
        <f t="shared" si="245"/>
        <v/>
      </c>
      <c r="AW93" s="69" t="str">
        <f t="shared" si="245"/>
        <v/>
      </c>
      <c r="AX93" s="69" t="str">
        <f t="shared" si="245"/>
        <v/>
      </c>
      <c r="AY93" s="69" t="str">
        <f t="shared" si="245"/>
        <v/>
      </c>
      <c r="AZ93" s="69" t="str">
        <f t="shared" si="245"/>
        <v/>
      </c>
      <c r="BA93" s="69" t="str">
        <f t="shared" si="245"/>
        <v/>
      </c>
      <c r="BB93" s="69" t="str">
        <f t="shared" si="245"/>
        <v/>
      </c>
      <c r="BC93" s="69" t="str">
        <f t="shared" si="245"/>
        <v/>
      </c>
      <c r="BD93" s="69" t="str">
        <f t="shared" si="245"/>
        <v/>
      </c>
      <c r="BE93" s="69" t="str">
        <f t="shared" si="245"/>
        <v/>
      </c>
      <c r="BF93" s="69" t="str">
        <f t="shared" si="245"/>
        <v/>
      </c>
      <c r="BG93" s="73" t="str">
        <f t="shared" si="177"/>
        <v/>
      </c>
      <c r="BH93" s="74" t="str">
        <f t="shared" si="197"/>
        <v/>
      </c>
      <c r="BI93" s="253" t="str">
        <f t="shared" si="198"/>
        <v/>
      </c>
      <c r="BJ93" s="76" t="str">
        <f t="shared" si="199"/>
        <v/>
      </c>
      <c r="BK93" s="69" t="str">
        <f t="shared" si="246"/>
        <v/>
      </c>
      <c r="BL93" s="69" t="str">
        <f t="shared" si="246"/>
        <v/>
      </c>
      <c r="BM93" s="69" t="str">
        <f t="shared" si="246"/>
        <v/>
      </c>
      <c r="BN93" s="69" t="str">
        <f t="shared" si="246"/>
        <v/>
      </c>
      <c r="BO93" s="69" t="str">
        <f t="shared" si="246"/>
        <v/>
      </c>
      <c r="BP93" s="69" t="str">
        <f t="shared" si="246"/>
        <v/>
      </c>
      <c r="BQ93" s="69" t="str">
        <f t="shared" si="246"/>
        <v/>
      </c>
      <c r="BR93" s="69" t="str">
        <f t="shared" si="246"/>
        <v/>
      </c>
      <c r="BS93" s="69" t="str">
        <f t="shared" si="246"/>
        <v/>
      </c>
      <c r="BT93" s="69" t="str">
        <f t="shared" si="246"/>
        <v/>
      </c>
      <c r="BU93" s="69" t="str">
        <f t="shared" si="246"/>
        <v/>
      </c>
      <c r="BV93" s="73" t="str">
        <f t="shared" si="178"/>
        <v/>
      </c>
      <c r="BW93" s="74" t="str">
        <f t="shared" si="200"/>
        <v/>
      </c>
      <c r="BX93" s="253" t="str">
        <f t="shared" si="201"/>
        <v/>
      </c>
      <c r="BY93" s="76" t="str">
        <f t="shared" si="202"/>
        <v/>
      </c>
      <c r="BZ93" s="69" t="str">
        <f t="shared" si="247"/>
        <v/>
      </c>
      <c r="CA93" s="69" t="str">
        <f t="shared" si="247"/>
        <v/>
      </c>
      <c r="CB93" s="69" t="str">
        <f t="shared" si="247"/>
        <v/>
      </c>
      <c r="CC93" s="69" t="str">
        <f t="shared" si="247"/>
        <v/>
      </c>
      <c r="CD93" s="69" t="str">
        <f t="shared" si="247"/>
        <v/>
      </c>
      <c r="CE93" s="69" t="str">
        <f t="shared" si="247"/>
        <v/>
      </c>
      <c r="CF93" s="69" t="str">
        <f t="shared" si="247"/>
        <v/>
      </c>
      <c r="CG93" s="69" t="str">
        <f t="shared" si="247"/>
        <v/>
      </c>
      <c r="CH93" s="69" t="str">
        <f t="shared" si="247"/>
        <v/>
      </c>
      <c r="CI93" s="69" t="str">
        <f t="shared" si="247"/>
        <v/>
      </c>
      <c r="CJ93" s="69" t="str">
        <f t="shared" si="247"/>
        <v/>
      </c>
      <c r="CK93" s="73" t="str">
        <f t="shared" si="179"/>
        <v/>
      </c>
      <c r="CL93" s="74" t="str">
        <f t="shared" si="203"/>
        <v/>
      </c>
      <c r="CM93" s="253" t="str">
        <f t="shared" si="204"/>
        <v/>
      </c>
      <c r="CN93" s="76" t="str">
        <f t="shared" si="205"/>
        <v/>
      </c>
      <c r="CO93" s="69" t="str">
        <f t="shared" si="248"/>
        <v/>
      </c>
      <c r="CP93" s="69" t="str">
        <f t="shared" si="248"/>
        <v/>
      </c>
      <c r="CQ93" s="69" t="str">
        <f t="shared" si="248"/>
        <v/>
      </c>
      <c r="CR93" s="69" t="str">
        <f t="shared" si="248"/>
        <v/>
      </c>
      <c r="CS93" s="69" t="str">
        <f t="shared" si="248"/>
        <v/>
      </c>
      <c r="CT93" s="69" t="str">
        <f t="shared" si="248"/>
        <v/>
      </c>
      <c r="CU93" s="69" t="str">
        <f t="shared" si="248"/>
        <v/>
      </c>
      <c r="CV93" s="69" t="str">
        <f t="shared" si="248"/>
        <v/>
      </c>
      <c r="CW93" s="69" t="str">
        <f t="shared" si="248"/>
        <v/>
      </c>
      <c r="CX93" s="69" t="str">
        <f t="shared" si="248"/>
        <v/>
      </c>
      <c r="CY93" s="69" t="str">
        <f t="shared" si="248"/>
        <v/>
      </c>
      <c r="CZ93" s="73" t="str">
        <f t="shared" si="180"/>
        <v/>
      </c>
      <c r="DA93" s="74" t="str">
        <f t="shared" si="206"/>
        <v/>
      </c>
      <c r="DB93" s="253" t="str">
        <f t="shared" si="207"/>
        <v/>
      </c>
      <c r="DC93" s="76" t="str">
        <f t="shared" si="208"/>
        <v/>
      </c>
      <c r="DD93" s="69" t="str">
        <f t="shared" si="249"/>
        <v/>
      </c>
      <c r="DE93" s="69" t="str">
        <f t="shared" si="249"/>
        <v/>
      </c>
      <c r="DF93" s="69" t="str">
        <f t="shared" si="249"/>
        <v/>
      </c>
      <c r="DG93" s="69" t="str">
        <f t="shared" si="249"/>
        <v/>
      </c>
      <c r="DH93" s="69" t="str">
        <f t="shared" si="249"/>
        <v/>
      </c>
      <c r="DI93" s="69" t="str">
        <f t="shared" si="249"/>
        <v/>
      </c>
      <c r="DJ93" s="69" t="str">
        <f t="shared" si="249"/>
        <v/>
      </c>
      <c r="DK93" s="69" t="str">
        <f t="shared" si="249"/>
        <v/>
      </c>
      <c r="DL93" s="69" t="str">
        <f t="shared" si="249"/>
        <v/>
      </c>
      <c r="DM93" s="69" t="str">
        <f t="shared" si="249"/>
        <v/>
      </c>
      <c r="DN93" s="69" t="str">
        <f t="shared" si="249"/>
        <v/>
      </c>
      <c r="DO93" s="73" t="str">
        <f t="shared" si="181"/>
        <v/>
      </c>
      <c r="DP93" s="74" t="str">
        <f t="shared" si="209"/>
        <v/>
      </c>
      <c r="DQ93" s="253" t="str">
        <f t="shared" si="210"/>
        <v/>
      </c>
      <c r="DR93" s="76" t="str">
        <f t="shared" si="211"/>
        <v/>
      </c>
      <c r="DS93" s="69" t="str">
        <f t="shared" si="250"/>
        <v/>
      </c>
      <c r="DT93" s="69" t="str">
        <f t="shared" si="250"/>
        <v/>
      </c>
      <c r="DU93" s="69" t="str">
        <f t="shared" si="250"/>
        <v/>
      </c>
      <c r="DV93" s="69" t="str">
        <f t="shared" si="250"/>
        <v/>
      </c>
      <c r="DW93" s="69" t="str">
        <f t="shared" si="250"/>
        <v/>
      </c>
      <c r="DX93" s="69" t="str">
        <f t="shared" si="250"/>
        <v/>
      </c>
      <c r="DY93" s="69" t="str">
        <f t="shared" si="250"/>
        <v/>
      </c>
      <c r="DZ93" s="69" t="str">
        <f t="shared" si="250"/>
        <v/>
      </c>
      <c r="EA93" s="69" t="str">
        <f t="shared" si="250"/>
        <v/>
      </c>
      <c r="EB93" s="69" t="str">
        <f t="shared" si="250"/>
        <v/>
      </c>
      <c r="EC93" s="69" t="str">
        <f t="shared" si="250"/>
        <v/>
      </c>
      <c r="ED93" s="73" t="str">
        <f t="shared" si="182"/>
        <v/>
      </c>
      <c r="EE93" s="74" t="str">
        <f t="shared" si="212"/>
        <v/>
      </c>
      <c r="EF93" s="253" t="str">
        <f t="shared" si="213"/>
        <v/>
      </c>
      <c r="EG93" s="76" t="str">
        <f t="shared" si="214"/>
        <v/>
      </c>
      <c r="EH93" s="69" t="str">
        <f t="shared" si="251"/>
        <v/>
      </c>
      <c r="EI93" s="69" t="str">
        <f t="shared" si="251"/>
        <v/>
      </c>
      <c r="EJ93" s="69" t="str">
        <f t="shared" si="251"/>
        <v/>
      </c>
      <c r="EK93" s="69" t="str">
        <f t="shared" si="251"/>
        <v/>
      </c>
      <c r="EL93" s="69" t="str">
        <f t="shared" si="251"/>
        <v/>
      </c>
      <c r="EM93" s="69" t="str">
        <f t="shared" si="251"/>
        <v/>
      </c>
      <c r="EN93" s="69" t="str">
        <f t="shared" si="251"/>
        <v/>
      </c>
      <c r="EO93" s="69" t="str">
        <f t="shared" si="251"/>
        <v/>
      </c>
      <c r="EP93" s="69" t="str">
        <f t="shared" si="251"/>
        <v/>
      </c>
      <c r="EQ93" s="69" t="str">
        <f t="shared" si="251"/>
        <v/>
      </c>
      <c r="ER93" s="69" t="str">
        <f t="shared" si="251"/>
        <v/>
      </c>
      <c r="ES93" s="73" t="str">
        <f t="shared" si="183"/>
        <v/>
      </c>
      <c r="ET93" s="74" t="str">
        <f t="shared" si="215"/>
        <v/>
      </c>
      <c r="EU93" s="253" t="str">
        <f t="shared" si="216"/>
        <v/>
      </c>
      <c r="EV93" s="76" t="str">
        <f t="shared" si="217"/>
        <v/>
      </c>
      <c r="EW93" s="69" t="str">
        <f t="shared" si="252"/>
        <v/>
      </c>
      <c r="EX93" s="69" t="str">
        <f t="shared" si="252"/>
        <v/>
      </c>
      <c r="EY93" s="69" t="str">
        <f t="shared" si="252"/>
        <v/>
      </c>
      <c r="EZ93" s="69" t="str">
        <f t="shared" si="252"/>
        <v/>
      </c>
      <c r="FA93" s="69" t="str">
        <f t="shared" si="252"/>
        <v/>
      </c>
      <c r="FB93" s="69" t="str">
        <f t="shared" si="252"/>
        <v/>
      </c>
      <c r="FC93" s="69" t="str">
        <f t="shared" si="252"/>
        <v/>
      </c>
      <c r="FD93" s="69" t="str">
        <f t="shared" si="252"/>
        <v/>
      </c>
      <c r="FE93" s="69" t="str">
        <f t="shared" si="252"/>
        <v/>
      </c>
      <c r="FF93" s="69" t="str">
        <f t="shared" si="252"/>
        <v/>
      </c>
      <c r="FG93" s="69" t="str">
        <f t="shared" si="252"/>
        <v/>
      </c>
      <c r="FH93" s="73" t="str">
        <f t="shared" si="184"/>
        <v/>
      </c>
      <c r="FI93" s="74" t="str">
        <f t="shared" si="218"/>
        <v/>
      </c>
      <c r="FJ93" s="253" t="str">
        <f t="shared" si="219"/>
        <v/>
      </c>
      <c r="FK93" s="76" t="str">
        <f t="shared" si="220"/>
        <v/>
      </c>
      <c r="FL93" s="69" t="str">
        <f t="shared" si="253"/>
        <v/>
      </c>
      <c r="FM93" s="69" t="str">
        <f t="shared" si="253"/>
        <v/>
      </c>
      <c r="FN93" s="69" t="str">
        <f t="shared" si="253"/>
        <v/>
      </c>
      <c r="FO93" s="69" t="str">
        <f t="shared" si="253"/>
        <v/>
      </c>
      <c r="FP93" s="69" t="str">
        <f t="shared" si="253"/>
        <v/>
      </c>
      <c r="FQ93" s="69" t="str">
        <f t="shared" si="253"/>
        <v/>
      </c>
      <c r="FR93" s="69" t="str">
        <f t="shared" si="253"/>
        <v/>
      </c>
      <c r="FS93" s="69" t="str">
        <f t="shared" si="253"/>
        <v/>
      </c>
      <c r="FT93" s="69" t="str">
        <f t="shared" si="253"/>
        <v/>
      </c>
      <c r="FU93" s="69" t="str">
        <f t="shared" si="253"/>
        <v/>
      </c>
      <c r="FV93" s="69" t="str">
        <f t="shared" si="253"/>
        <v/>
      </c>
      <c r="FW93" s="73" t="str">
        <f t="shared" si="185"/>
        <v/>
      </c>
      <c r="FX93" s="74" t="str">
        <f t="shared" si="221"/>
        <v/>
      </c>
      <c r="FY93" s="253" t="str">
        <f t="shared" si="222"/>
        <v/>
      </c>
      <c r="FZ93" s="76" t="str">
        <f t="shared" si="223"/>
        <v/>
      </c>
      <c r="GA93" s="82" t="str">
        <f t="shared" si="254"/>
        <v/>
      </c>
      <c r="GB93" s="82" t="str">
        <f t="shared" si="254"/>
        <v/>
      </c>
      <c r="GC93" s="82" t="str">
        <f t="shared" si="254"/>
        <v/>
      </c>
      <c r="GD93" s="82" t="str">
        <f t="shared" si="254"/>
        <v/>
      </c>
      <c r="GE93" s="82" t="str">
        <f t="shared" si="254"/>
        <v/>
      </c>
      <c r="GF93" s="82" t="str">
        <f t="shared" si="254"/>
        <v/>
      </c>
      <c r="GG93" s="82" t="str">
        <f t="shared" si="254"/>
        <v/>
      </c>
      <c r="GH93" s="82" t="str">
        <f t="shared" si="254"/>
        <v/>
      </c>
      <c r="GI93" s="82" t="str">
        <f t="shared" si="254"/>
        <v/>
      </c>
      <c r="GJ93" s="82" t="str">
        <f t="shared" si="254"/>
        <v/>
      </c>
      <c r="GK93" s="82" t="str">
        <f t="shared" si="254"/>
        <v/>
      </c>
      <c r="GL93" s="83" t="str">
        <f t="shared" si="186"/>
        <v/>
      </c>
      <c r="GM93" s="74" t="str">
        <f t="shared" si="224"/>
        <v/>
      </c>
      <c r="GN93" s="253" t="str">
        <f t="shared" si="225"/>
        <v/>
      </c>
      <c r="GO93" s="76" t="str">
        <f t="shared" si="226"/>
        <v/>
      </c>
      <c r="GP93" s="77" t="str">
        <f t="shared" ca="1" si="227"/>
        <v/>
      </c>
      <c r="GQ93" s="77" t="str">
        <f t="shared" ca="1" si="241"/>
        <v/>
      </c>
      <c r="GR93" s="77" t="str">
        <f t="shared" ca="1" si="241"/>
        <v/>
      </c>
      <c r="GS93" s="77" t="str">
        <f t="shared" ca="1" si="241"/>
        <v/>
      </c>
      <c r="GT93" s="77" t="str">
        <f t="shared" ca="1" si="241"/>
        <v/>
      </c>
      <c r="GU93" s="77" t="str">
        <f t="shared" ca="1" si="241"/>
        <v/>
      </c>
      <c r="GV93" s="77" t="str">
        <f t="shared" ca="1" si="241"/>
        <v/>
      </c>
      <c r="GW93" s="77" t="str">
        <f t="shared" ca="1" si="241"/>
        <v/>
      </c>
      <c r="GX93" s="77" t="str">
        <f t="shared" ca="1" si="241"/>
        <v/>
      </c>
      <c r="GY93" s="77" t="str">
        <f t="shared" ca="1" si="241"/>
        <v/>
      </c>
      <c r="GZ93" s="77" t="str">
        <f t="shared" ca="1" si="241"/>
        <v/>
      </c>
      <c r="HA93" s="77" t="str">
        <f t="shared" ca="1" si="241"/>
        <v/>
      </c>
      <c r="HB93" s="78" t="str">
        <f t="shared" si="228"/>
        <v/>
      </c>
    </row>
    <row r="94" spans="1:210">
      <c r="A94" s="70" t="s">
        <v>50</v>
      </c>
      <c r="B94" s="39" t="str">
        <f>IF(【M】エリア!$E89&lt;&gt;"",【M】エリア!$E89,"")</f>
        <v/>
      </c>
      <c r="C94" s="69" t="str">
        <f t="shared" si="242"/>
        <v/>
      </c>
      <c r="D94" s="69" t="str">
        <f t="shared" si="242"/>
        <v/>
      </c>
      <c r="E94" s="69" t="str">
        <f t="shared" si="242"/>
        <v/>
      </c>
      <c r="F94" s="69" t="str">
        <f t="shared" si="242"/>
        <v/>
      </c>
      <c r="G94" s="69" t="str">
        <f t="shared" si="242"/>
        <v/>
      </c>
      <c r="H94" s="69" t="str">
        <f t="shared" si="242"/>
        <v/>
      </c>
      <c r="I94" s="69" t="str">
        <f t="shared" si="242"/>
        <v/>
      </c>
      <c r="J94" s="69" t="str">
        <f t="shared" si="242"/>
        <v/>
      </c>
      <c r="K94" s="69" t="str">
        <f t="shared" si="242"/>
        <v/>
      </c>
      <c r="L94" s="69" t="str">
        <f t="shared" si="242"/>
        <v/>
      </c>
      <c r="M94" s="69" t="str">
        <f t="shared" si="242"/>
        <v/>
      </c>
      <c r="N94" s="73" t="str">
        <f t="shared" si="174"/>
        <v/>
      </c>
      <c r="O94" s="74" t="str">
        <f t="shared" si="188"/>
        <v/>
      </c>
      <c r="P94" s="253" t="str">
        <f t="shared" si="189"/>
        <v/>
      </c>
      <c r="Q94" s="76" t="str">
        <f t="shared" si="190"/>
        <v/>
      </c>
      <c r="R94" s="69" t="str">
        <f t="shared" si="243"/>
        <v/>
      </c>
      <c r="S94" s="69" t="str">
        <f t="shared" si="243"/>
        <v/>
      </c>
      <c r="T94" s="69" t="str">
        <f t="shared" si="243"/>
        <v/>
      </c>
      <c r="U94" s="69" t="str">
        <f t="shared" si="243"/>
        <v/>
      </c>
      <c r="V94" s="69" t="str">
        <f t="shared" si="243"/>
        <v/>
      </c>
      <c r="W94" s="69" t="str">
        <f t="shared" si="243"/>
        <v/>
      </c>
      <c r="X94" s="69" t="str">
        <f t="shared" si="243"/>
        <v/>
      </c>
      <c r="Y94" s="69" t="str">
        <f t="shared" si="243"/>
        <v/>
      </c>
      <c r="Z94" s="69" t="str">
        <f t="shared" si="243"/>
        <v/>
      </c>
      <c r="AA94" s="69" t="str">
        <f t="shared" si="243"/>
        <v/>
      </c>
      <c r="AB94" s="69" t="str">
        <f t="shared" si="243"/>
        <v/>
      </c>
      <c r="AC94" s="73" t="str">
        <f t="shared" si="175"/>
        <v/>
      </c>
      <c r="AD94" s="74" t="str">
        <f t="shared" si="191"/>
        <v/>
      </c>
      <c r="AE94" s="253" t="str">
        <f t="shared" si="192"/>
        <v/>
      </c>
      <c r="AF94" s="76" t="str">
        <f t="shared" si="193"/>
        <v/>
      </c>
      <c r="AG94" s="69" t="str">
        <f t="shared" si="244"/>
        <v/>
      </c>
      <c r="AH94" s="69" t="str">
        <f t="shared" si="244"/>
        <v/>
      </c>
      <c r="AI94" s="69" t="str">
        <f t="shared" si="244"/>
        <v/>
      </c>
      <c r="AJ94" s="69" t="str">
        <f t="shared" si="244"/>
        <v/>
      </c>
      <c r="AK94" s="69" t="str">
        <f t="shared" si="244"/>
        <v/>
      </c>
      <c r="AL94" s="69" t="str">
        <f t="shared" si="244"/>
        <v/>
      </c>
      <c r="AM94" s="69" t="str">
        <f t="shared" si="244"/>
        <v/>
      </c>
      <c r="AN94" s="69" t="str">
        <f t="shared" si="244"/>
        <v/>
      </c>
      <c r="AO94" s="69" t="str">
        <f t="shared" si="244"/>
        <v/>
      </c>
      <c r="AP94" s="69" t="str">
        <f t="shared" si="244"/>
        <v/>
      </c>
      <c r="AQ94" s="69" t="str">
        <f t="shared" si="244"/>
        <v/>
      </c>
      <c r="AR94" s="73" t="str">
        <f t="shared" si="176"/>
        <v/>
      </c>
      <c r="AS94" s="74" t="str">
        <f t="shared" si="194"/>
        <v/>
      </c>
      <c r="AT94" s="253" t="str">
        <f t="shared" si="195"/>
        <v/>
      </c>
      <c r="AU94" s="76" t="str">
        <f t="shared" si="196"/>
        <v/>
      </c>
      <c r="AV94" s="69" t="str">
        <f t="shared" si="245"/>
        <v/>
      </c>
      <c r="AW94" s="69" t="str">
        <f t="shared" si="245"/>
        <v/>
      </c>
      <c r="AX94" s="69" t="str">
        <f t="shared" si="245"/>
        <v/>
      </c>
      <c r="AY94" s="69" t="str">
        <f t="shared" si="245"/>
        <v/>
      </c>
      <c r="AZ94" s="69" t="str">
        <f t="shared" si="245"/>
        <v/>
      </c>
      <c r="BA94" s="69" t="str">
        <f t="shared" si="245"/>
        <v/>
      </c>
      <c r="BB94" s="69" t="str">
        <f t="shared" si="245"/>
        <v/>
      </c>
      <c r="BC94" s="69" t="str">
        <f t="shared" si="245"/>
        <v/>
      </c>
      <c r="BD94" s="69" t="str">
        <f t="shared" si="245"/>
        <v/>
      </c>
      <c r="BE94" s="69" t="str">
        <f t="shared" si="245"/>
        <v/>
      </c>
      <c r="BF94" s="69" t="str">
        <f t="shared" si="245"/>
        <v/>
      </c>
      <c r="BG94" s="73" t="str">
        <f t="shared" si="177"/>
        <v/>
      </c>
      <c r="BH94" s="74" t="str">
        <f t="shared" si="197"/>
        <v/>
      </c>
      <c r="BI94" s="253" t="str">
        <f t="shared" si="198"/>
        <v/>
      </c>
      <c r="BJ94" s="76" t="str">
        <f t="shared" si="199"/>
        <v/>
      </c>
      <c r="BK94" s="69" t="str">
        <f t="shared" si="246"/>
        <v/>
      </c>
      <c r="BL94" s="69" t="str">
        <f t="shared" si="246"/>
        <v/>
      </c>
      <c r="BM94" s="69" t="str">
        <f t="shared" si="246"/>
        <v/>
      </c>
      <c r="BN94" s="69" t="str">
        <f t="shared" si="246"/>
        <v/>
      </c>
      <c r="BO94" s="69" t="str">
        <f t="shared" si="246"/>
        <v/>
      </c>
      <c r="BP94" s="69" t="str">
        <f t="shared" si="246"/>
        <v/>
      </c>
      <c r="BQ94" s="69" t="str">
        <f t="shared" si="246"/>
        <v/>
      </c>
      <c r="BR94" s="69" t="str">
        <f t="shared" si="246"/>
        <v/>
      </c>
      <c r="BS94" s="69" t="str">
        <f t="shared" si="246"/>
        <v/>
      </c>
      <c r="BT94" s="69" t="str">
        <f t="shared" si="246"/>
        <v/>
      </c>
      <c r="BU94" s="69" t="str">
        <f t="shared" si="246"/>
        <v/>
      </c>
      <c r="BV94" s="73" t="str">
        <f t="shared" si="178"/>
        <v/>
      </c>
      <c r="BW94" s="74" t="str">
        <f t="shared" si="200"/>
        <v/>
      </c>
      <c r="BX94" s="253" t="str">
        <f t="shared" si="201"/>
        <v/>
      </c>
      <c r="BY94" s="76" t="str">
        <f t="shared" si="202"/>
        <v/>
      </c>
      <c r="BZ94" s="69" t="str">
        <f t="shared" si="247"/>
        <v/>
      </c>
      <c r="CA94" s="69" t="str">
        <f t="shared" si="247"/>
        <v/>
      </c>
      <c r="CB94" s="69" t="str">
        <f t="shared" si="247"/>
        <v/>
      </c>
      <c r="CC94" s="69" t="str">
        <f t="shared" si="247"/>
        <v/>
      </c>
      <c r="CD94" s="69" t="str">
        <f t="shared" si="247"/>
        <v/>
      </c>
      <c r="CE94" s="69" t="str">
        <f t="shared" si="247"/>
        <v/>
      </c>
      <c r="CF94" s="69" t="str">
        <f t="shared" si="247"/>
        <v/>
      </c>
      <c r="CG94" s="69" t="str">
        <f t="shared" si="247"/>
        <v/>
      </c>
      <c r="CH94" s="69" t="str">
        <f t="shared" si="247"/>
        <v/>
      </c>
      <c r="CI94" s="69" t="str">
        <f t="shared" si="247"/>
        <v/>
      </c>
      <c r="CJ94" s="69" t="str">
        <f t="shared" si="247"/>
        <v/>
      </c>
      <c r="CK94" s="73" t="str">
        <f t="shared" si="179"/>
        <v/>
      </c>
      <c r="CL94" s="74" t="str">
        <f t="shared" si="203"/>
        <v/>
      </c>
      <c r="CM94" s="253" t="str">
        <f t="shared" si="204"/>
        <v/>
      </c>
      <c r="CN94" s="76" t="str">
        <f t="shared" si="205"/>
        <v/>
      </c>
      <c r="CO94" s="69" t="str">
        <f t="shared" si="248"/>
        <v/>
      </c>
      <c r="CP94" s="69" t="str">
        <f t="shared" si="248"/>
        <v/>
      </c>
      <c r="CQ94" s="69" t="str">
        <f t="shared" si="248"/>
        <v/>
      </c>
      <c r="CR94" s="69" t="str">
        <f t="shared" si="248"/>
        <v/>
      </c>
      <c r="CS94" s="69" t="str">
        <f t="shared" si="248"/>
        <v/>
      </c>
      <c r="CT94" s="69" t="str">
        <f t="shared" si="248"/>
        <v/>
      </c>
      <c r="CU94" s="69" t="str">
        <f t="shared" si="248"/>
        <v/>
      </c>
      <c r="CV94" s="69" t="str">
        <f t="shared" si="248"/>
        <v/>
      </c>
      <c r="CW94" s="69" t="str">
        <f t="shared" si="248"/>
        <v/>
      </c>
      <c r="CX94" s="69" t="str">
        <f t="shared" si="248"/>
        <v/>
      </c>
      <c r="CY94" s="69" t="str">
        <f t="shared" si="248"/>
        <v/>
      </c>
      <c r="CZ94" s="73" t="str">
        <f t="shared" si="180"/>
        <v/>
      </c>
      <c r="DA94" s="74" t="str">
        <f t="shared" si="206"/>
        <v/>
      </c>
      <c r="DB94" s="253" t="str">
        <f t="shared" si="207"/>
        <v/>
      </c>
      <c r="DC94" s="76" t="str">
        <f t="shared" si="208"/>
        <v/>
      </c>
      <c r="DD94" s="69" t="str">
        <f t="shared" si="249"/>
        <v/>
      </c>
      <c r="DE94" s="69" t="str">
        <f t="shared" si="249"/>
        <v/>
      </c>
      <c r="DF94" s="69" t="str">
        <f t="shared" si="249"/>
        <v/>
      </c>
      <c r="DG94" s="69" t="str">
        <f t="shared" si="249"/>
        <v/>
      </c>
      <c r="DH94" s="69" t="str">
        <f t="shared" si="249"/>
        <v/>
      </c>
      <c r="DI94" s="69" t="str">
        <f t="shared" si="249"/>
        <v/>
      </c>
      <c r="DJ94" s="69" t="str">
        <f t="shared" si="249"/>
        <v/>
      </c>
      <c r="DK94" s="69" t="str">
        <f t="shared" si="249"/>
        <v/>
      </c>
      <c r="DL94" s="69" t="str">
        <f t="shared" si="249"/>
        <v/>
      </c>
      <c r="DM94" s="69" t="str">
        <f t="shared" si="249"/>
        <v/>
      </c>
      <c r="DN94" s="69" t="str">
        <f t="shared" si="249"/>
        <v/>
      </c>
      <c r="DO94" s="73" t="str">
        <f t="shared" si="181"/>
        <v/>
      </c>
      <c r="DP94" s="74" t="str">
        <f t="shared" si="209"/>
        <v/>
      </c>
      <c r="DQ94" s="253" t="str">
        <f t="shared" si="210"/>
        <v/>
      </c>
      <c r="DR94" s="76" t="str">
        <f t="shared" si="211"/>
        <v/>
      </c>
      <c r="DS94" s="69" t="str">
        <f t="shared" si="250"/>
        <v/>
      </c>
      <c r="DT94" s="69" t="str">
        <f t="shared" si="250"/>
        <v/>
      </c>
      <c r="DU94" s="69" t="str">
        <f t="shared" si="250"/>
        <v/>
      </c>
      <c r="DV94" s="69" t="str">
        <f t="shared" si="250"/>
        <v/>
      </c>
      <c r="DW94" s="69" t="str">
        <f t="shared" si="250"/>
        <v/>
      </c>
      <c r="DX94" s="69" t="str">
        <f t="shared" si="250"/>
        <v/>
      </c>
      <c r="DY94" s="69" t="str">
        <f t="shared" si="250"/>
        <v/>
      </c>
      <c r="DZ94" s="69" t="str">
        <f t="shared" si="250"/>
        <v/>
      </c>
      <c r="EA94" s="69" t="str">
        <f t="shared" si="250"/>
        <v/>
      </c>
      <c r="EB94" s="69" t="str">
        <f t="shared" si="250"/>
        <v/>
      </c>
      <c r="EC94" s="69" t="str">
        <f t="shared" si="250"/>
        <v/>
      </c>
      <c r="ED94" s="73" t="str">
        <f t="shared" si="182"/>
        <v/>
      </c>
      <c r="EE94" s="74" t="str">
        <f t="shared" si="212"/>
        <v/>
      </c>
      <c r="EF94" s="253" t="str">
        <f t="shared" si="213"/>
        <v/>
      </c>
      <c r="EG94" s="76" t="str">
        <f t="shared" si="214"/>
        <v/>
      </c>
      <c r="EH94" s="69" t="str">
        <f t="shared" si="251"/>
        <v/>
      </c>
      <c r="EI94" s="69" t="str">
        <f t="shared" si="251"/>
        <v/>
      </c>
      <c r="EJ94" s="69" t="str">
        <f t="shared" si="251"/>
        <v/>
      </c>
      <c r="EK94" s="69" t="str">
        <f t="shared" si="251"/>
        <v/>
      </c>
      <c r="EL94" s="69" t="str">
        <f t="shared" si="251"/>
        <v/>
      </c>
      <c r="EM94" s="69" t="str">
        <f t="shared" si="251"/>
        <v/>
      </c>
      <c r="EN94" s="69" t="str">
        <f t="shared" si="251"/>
        <v/>
      </c>
      <c r="EO94" s="69" t="str">
        <f t="shared" si="251"/>
        <v/>
      </c>
      <c r="EP94" s="69" t="str">
        <f t="shared" si="251"/>
        <v/>
      </c>
      <c r="EQ94" s="69" t="str">
        <f t="shared" si="251"/>
        <v/>
      </c>
      <c r="ER94" s="69" t="str">
        <f t="shared" si="251"/>
        <v/>
      </c>
      <c r="ES94" s="73" t="str">
        <f t="shared" si="183"/>
        <v/>
      </c>
      <c r="ET94" s="74" t="str">
        <f t="shared" si="215"/>
        <v/>
      </c>
      <c r="EU94" s="253" t="str">
        <f t="shared" si="216"/>
        <v/>
      </c>
      <c r="EV94" s="76" t="str">
        <f t="shared" si="217"/>
        <v/>
      </c>
      <c r="EW94" s="69" t="str">
        <f t="shared" si="252"/>
        <v/>
      </c>
      <c r="EX94" s="69" t="str">
        <f t="shared" si="252"/>
        <v/>
      </c>
      <c r="EY94" s="69" t="str">
        <f t="shared" si="252"/>
        <v/>
      </c>
      <c r="EZ94" s="69" t="str">
        <f t="shared" si="252"/>
        <v/>
      </c>
      <c r="FA94" s="69" t="str">
        <f t="shared" si="252"/>
        <v/>
      </c>
      <c r="FB94" s="69" t="str">
        <f t="shared" si="252"/>
        <v/>
      </c>
      <c r="FC94" s="69" t="str">
        <f t="shared" si="252"/>
        <v/>
      </c>
      <c r="FD94" s="69" t="str">
        <f t="shared" si="252"/>
        <v/>
      </c>
      <c r="FE94" s="69" t="str">
        <f t="shared" si="252"/>
        <v/>
      </c>
      <c r="FF94" s="69" t="str">
        <f t="shared" si="252"/>
        <v/>
      </c>
      <c r="FG94" s="69" t="str">
        <f t="shared" si="252"/>
        <v/>
      </c>
      <c r="FH94" s="73" t="str">
        <f t="shared" si="184"/>
        <v/>
      </c>
      <c r="FI94" s="74" t="str">
        <f t="shared" si="218"/>
        <v/>
      </c>
      <c r="FJ94" s="253" t="str">
        <f t="shared" si="219"/>
        <v/>
      </c>
      <c r="FK94" s="76" t="str">
        <f t="shared" si="220"/>
        <v/>
      </c>
      <c r="FL94" s="69" t="str">
        <f t="shared" si="253"/>
        <v/>
      </c>
      <c r="FM94" s="69" t="str">
        <f t="shared" si="253"/>
        <v/>
      </c>
      <c r="FN94" s="69" t="str">
        <f t="shared" si="253"/>
        <v/>
      </c>
      <c r="FO94" s="69" t="str">
        <f t="shared" si="253"/>
        <v/>
      </c>
      <c r="FP94" s="69" t="str">
        <f t="shared" si="253"/>
        <v/>
      </c>
      <c r="FQ94" s="69" t="str">
        <f t="shared" si="253"/>
        <v/>
      </c>
      <c r="FR94" s="69" t="str">
        <f t="shared" si="253"/>
        <v/>
      </c>
      <c r="FS94" s="69" t="str">
        <f t="shared" si="253"/>
        <v/>
      </c>
      <c r="FT94" s="69" t="str">
        <f t="shared" si="253"/>
        <v/>
      </c>
      <c r="FU94" s="69" t="str">
        <f t="shared" si="253"/>
        <v/>
      </c>
      <c r="FV94" s="69" t="str">
        <f t="shared" si="253"/>
        <v/>
      </c>
      <c r="FW94" s="73" t="str">
        <f t="shared" si="185"/>
        <v/>
      </c>
      <c r="FX94" s="74" t="str">
        <f t="shared" si="221"/>
        <v/>
      </c>
      <c r="FY94" s="253" t="str">
        <f t="shared" si="222"/>
        <v/>
      </c>
      <c r="FZ94" s="76" t="str">
        <f t="shared" si="223"/>
        <v/>
      </c>
      <c r="GA94" s="82" t="str">
        <f t="shared" si="254"/>
        <v/>
      </c>
      <c r="GB94" s="82" t="str">
        <f t="shared" si="254"/>
        <v/>
      </c>
      <c r="GC94" s="82" t="str">
        <f t="shared" si="254"/>
        <v/>
      </c>
      <c r="GD94" s="82" t="str">
        <f t="shared" si="254"/>
        <v/>
      </c>
      <c r="GE94" s="82" t="str">
        <f t="shared" si="254"/>
        <v/>
      </c>
      <c r="GF94" s="82" t="str">
        <f t="shared" si="254"/>
        <v/>
      </c>
      <c r="GG94" s="82" t="str">
        <f t="shared" si="254"/>
        <v/>
      </c>
      <c r="GH94" s="82" t="str">
        <f t="shared" si="254"/>
        <v/>
      </c>
      <c r="GI94" s="82" t="str">
        <f t="shared" si="254"/>
        <v/>
      </c>
      <c r="GJ94" s="82" t="str">
        <f t="shared" si="254"/>
        <v/>
      </c>
      <c r="GK94" s="82" t="str">
        <f t="shared" si="254"/>
        <v/>
      </c>
      <c r="GL94" s="83" t="str">
        <f t="shared" si="186"/>
        <v/>
      </c>
      <c r="GM94" s="74" t="str">
        <f t="shared" si="224"/>
        <v/>
      </c>
      <c r="GN94" s="253" t="str">
        <f t="shared" si="225"/>
        <v/>
      </c>
      <c r="GO94" s="76" t="str">
        <f t="shared" si="226"/>
        <v/>
      </c>
      <c r="GP94" s="77" t="str">
        <f t="shared" ca="1" si="227"/>
        <v/>
      </c>
      <c r="GQ94" s="77" t="str">
        <f t="shared" ca="1" si="241"/>
        <v/>
      </c>
      <c r="GR94" s="77" t="str">
        <f t="shared" ca="1" si="241"/>
        <v/>
      </c>
      <c r="GS94" s="77" t="str">
        <f t="shared" ca="1" si="241"/>
        <v/>
      </c>
      <c r="GT94" s="77" t="str">
        <f t="shared" ca="1" si="241"/>
        <v/>
      </c>
      <c r="GU94" s="77" t="str">
        <f t="shared" ca="1" si="241"/>
        <v/>
      </c>
      <c r="GV94" s="77" t="str">
        <f t="shared" ca="1" si="241"/>
        <v/>
      </c>
      <c r="GW94" s="77" t="str">
        <f t="shared" ca="1" si="241"/>
        <v/>
      </c>
      <c r="GX94" s="77" t="str">
        <f t="shared" ca="1" si="241"/>
        <v/>
      </c>
      <c r="GY94" s="77" t="str">
        <f t="shared" ca="1" si="241"/>
        <v/>
      </c>
      <c r="GZ94" s="77" t="str">
        <f t="shared" ca="1" si="241"/>
        <v/>
      </c>
      <c r="HA94" s="77" t="str">
        <f t="shared" ca="1" si="241"/>
        <v/>
      </c>
      <c r="HB94" s="78" t="str">
        <f t="shared" si="228"/>
        <v/>
      </c>
    </row>
    <row r="95" spans="1:210">
      <c r="A95" s="70" t="s">
        <v>50</v>
      </c>
      <c r="B95" s="39" t="str">
        <f>IF(【M】エリア!$E90&lt;&gt;"",【M】エリア!$E90,"")</f>
        <v/>
      </c>
      <c r="C95" s="69" t="str">
        <f t="shared" ref="C95:M104" si="255">IF($B95="", "",
COUNTIFS(
    INDEX(rawデータ範囲, , MATCH($A95,表頭範囲, 0)), $B95,
    INDEX(rawデータ範囲, , MATCH($M$1,表頭範囲, 0)),C$2,
    INDEX(rawデータ範囲, , MATCH($N$3,表頭範囲, 0)),C$3
)
)</f>
        <v/>
      </c>
      <c r="D95" s="69" t="str">
        <f t="shared" si="255"/>
        <v/>
      </c>
      <c r="E95" s="69" t="str">
        <f t="shared" si="255"/>
        <v/>
      </c>
      <c r="F95" s="69" t="str">
        <f t="shared" si="255"/>
        <v/>
      </c>
      <c r="G95" s="69" t="str">
        <f t="shared" si="255"/>
        <v/>
      </c>
      <c r="H95" s="69" t="str">
        <f t="shared" si="255"/>
        <v/>
      </c>
      <c r="I95" s="69" t="str">
        <f t="shared" si="255"/>
        <v/>
      </c>
      <c r="J95" s="69" t="str">
        <f t="shared" si="255"/>
        <v/>
      </c>
      <c r="K95" s="69" t="str">
        <f t="shared" si="255"/>
        <v/>
      </c>
      <c r="L95" s="69" t="str">
        <f t="shared" si="255"/>
        <v/>
      </c>
      <c r="M95" s="69" t="str">
        <f t="shared" si="255"/>
        <v/>
      </c>
      <c r="N95" s="73" t="str">
        <f t="shared" si="174"/>
        <v/>
      </c>
      <c r="O95" s="74" t="str">
        <f t="shared" si="188"/>
        <v/>
      </c>
      <c r="P95" s="253" t="str">
        <f t="shared" si="189"/>
        <v/>
      </c>
      <c r="Q95" s="76" t="str">
        <f t="shared" si="190"/>
        <v/>
      </c>
      <c r="R95" s="69" t="str">
        <f t="shared" ref="R95:AB104" si="256">IF($B95="", "",
COUNTIFS(
    INDEX(rawデータ範囲, , MATCH($A95,表頭範囲, 0)), $B95,
    INDEX(rawデータ範囲, , MATCH($M$1,表頭範囲, 0)),R$2,
    INDEX(rawデータ範囲, , MATCH($N$3,表頭範囲, 0)),R$3
)
)</f>
        <v/>
      </c>
      <c r="S95" s="69" t="str">
        <f t="shared" si="256"/>
        <v/>
      </c>
      <c r="T95" s="69" t="str">
        <f t="shared" si="256"/>
        <v/>
      </c>
      <c r="U95" s="69" t="str">
        <f t="shared" si="256"/>
        <v/>
      </c>
      <c r="V95" s="69" t="str">
        <f t="shared" si="256"/>
        <v/>
      </c>
      <c r="W95" s="69" t="str">
        <f t="shared" si="256"/>
        <v/>
      </c>
      <c r="X95" s="69" t="str">
        <f t="shared" si="256"/>
        <v/>
      </c>
      <c r="Y95" s="69" t="str">
        <f t="shared" si="256"/>
        <v/>
      </c>
      <c r="Z95" s="69" t="str">
        <f t="shared" si="256"/>
        <v/>
      </c>
      <c r="AA95" s="69" t="str">
        <f t="shared" si="256"/>
        <v/>
      </c>
      <c r="AB95" s="69" t="str">
        <f t="shared" si="256"/>
        <v/>
      </c>
      <c r="AC95" s="73" t="str">
        <f t="shared" si="175"/>
        <v/>
      </c>
      <c r="AD95" s="74" t="str">
        <f t="shared" si="191"/>
        <v/>
      </c>
      <c r="AE95" s="253" t="str">
        <f t="shared" si="192"/>
        <v/>
      </c>
      <c r="AF95" s="76" t="str">
        <f t="shared" si="193"/>
        <v/>
      </c>
      <c r="AG95" s="69" t="str">
        <f t="shared" ref="AG95:AQ104" si="257">IF($B95="", "",
COUNTIFS(
    INDEX(rawデータ範囲, , MATCH($A95,表頭範囲, 0)), $B95,
    INDEX(rawデータ範囲, , MATCH($M$1,表頭範囲, 0)),AG$2,
    INDEX(rawデータ範囲, , MATCH($N$3,表頭範囲, 0)),AG$3
)
)</f>
        <v/>
      </c>
      <c r="AH95" s="69" t="str">
        <f t="shared" si="257"/>
        <v/>
      </c>
      <c r="AI95" s="69" t="str">
        <f t="shared" si="257"/>
        <v/>
      </c>
      <c r="AJ95" s="69" t="str">
        <f t="shared" si="257"/>
        <v/>
      </c>
      <c r="AK95" s="69" t="str">
        <f t="shared" si="257"/>
        <v/>
      </c>
      <c r="AL95" s="69" t="str">
        <f t="shared" si="257"/>
        <v/>
      </c>
      <c r="AM95" s="69" t="str">
        <f t="shared" si="257"/>
        <v/>
      </c>
      <c r="AN95" s="69" t="str">
        <f t="shared" si="257"/>
        <v/>
      </c>
      <c r="AO95" s="69" t="str">
        <f t="shared" si="257"/>
        <v/>
      </c>
      <c r="AP95" s="69" t="str">
        <f t="shared" si="257"/>
        <v/>
      </c>
      <c r="AQ95" s="69" t="str">
        <f t="shared" si="257"/>
        <v/>
      </c>
      <c r="AR95" s="73" t="str">
        <f t="shared" si="176"/>
        <v/>
      </c>
      <c r="AS95" s="74" t="str">
        <f t="shared" si="194"/>
        <v/>
      </c>
      <c r="AT95" s="253" t="str">
        <f t="shared" si="195"/>
        <v/>
      </c>
      <c r="AU95" s="76" t="str">
        <f t="shared" si="196"/>
        <v/>
      </c>
      <c r="AV95" s="69" t="str">
        <f t="shared" ref="AV95:BF104" si="258">IF($B95="", "",
COUNTIFS(
    INDEX(rawデータ範囲, , MATCH($A95,表頭範囲, 0)), $B95,
    INDEX(rawデータ範囲, , MATCH($M$1,表頭範囲, 0)),AV$2,
    INDEX(rawデータ範囲, , MATCH($N$3,表頭範囲, 0)),AV$3
)
)</f>
        <v/>
      </c>
      <c r="AW95" s="69" t="str">
        <f t="shared" si="258"/>
        <v/>
      </c>
      <c r="AX95" s="69" t="str">
        <f t="shared" si="258"/>
        <v/>
      </c>
      <c r="AY95" s="69" t="str">
        <f t="shared" si="258"/>
        <v/>
      </c>
      <c r="AZ95" s="69" t="str">
        <f t="shared" si="258"/>
        <v/>
      </c>
      <c r="BA95" s="69" t="str">
        <f t="shared" si="258"/>
        <v/>
      </c>
      <c r="BB95" s="69" t="str">
        <f t="shared" si="258"/>
        <v/>
      </c>
      <c r="BC95" s="69" t="str">
        <f t="shared" si="258"/>
        <v/>
      </c>
      <c r="BD95" s="69" t="str">
        <f t="shared" si="258"/>
        <v/>
      </c>
      <c r="BE95" s="69" t="str">
        <f t="shared" si="258"/>
        <v/>
      </c>
      <c r="BF95" s="69" t="str">
        <f t="shared" si="258"/>
        <v/>
      </c>
      <c r="BG95" s="73" t="str">
        <f t="shared" si="177"/>
        <v/>
      </c>
      <c r="BH95" s="74" t="str">
        <f t="shared" si="197"/>
        <v/>
      </c>
      <c r="BI95" s="253" t="str">
        <f t="shared" si="198"/>
        <v/>
      </c>
      <c r="BJ95" s="76" t="str">
        <f t="shared" si="199"/>
        <v/>
      </c>
      <c r="BK95" s="69" t="str">
        <f t="shared" ref="BK95:BU104" si="259">IF($B95="", "",
COUNTIFS(
    INDEX(rawデータ範囲, , MATCH($A95,表頭範囲, 0)), $B95,
    INDEX(rawデータ範囲, , MATCH($M$1,表頭範囲, 0)),BK$2,
    INDEX(rawデータ範囲, , MATCH($N$3,表頭範囲, 0)),BK$3
)
)</f>
        <v/>
      </c>
      <c r="BL95" s="69" t="str">
        <f t="shared" si="259"/>
        <v/>
      </c>
      <c r="BM95" s="69" t="str">
        <f t="shared" si="259"/>
        <v/>
      </c>
      <c r="BN95" s="69" t="str">
        <f t="shared" si="259"/>
        <v/>
      </c>
      <c r="BO95" s="69" t="str">
        <f t="shared" si="259"/>
        <v/>
      </c>
      <c r="BP95" s="69" t="str">
        <f t="shared" si="259"/>
        <v/>
      </c>
      <c r="BQ95" s="69" t="str">
        <f t="shared" si="259"/>
        <v/>
      </c>
      <c r="BR95" s="69" t="str">
        <f t="shared" si="259"/>
        <v/>
      </c>
      <c r="BS95" s="69" t="str">
        <f t="shared" si="259"/>
        <v/>
      </c>
      <c r="BT95" s="69" t="str">
        <f t="shared" si="259"/>
        <v/>
      </c>
      <c r="BU95" s="69" t="str">
        <f t="shared" si="259"/>
        <v/>
      </c>
      <c r="BV95" s="73" t="str">
        <f t="shared" si="178"/>
        <v/>
      </c>
      <c r="BW95" s="74" t="str">
        <f t="shared" si="200"/>
        <v/>
      </c>
      <c r="BX95" s="253" t="str">
        <f t="shared" si="201"/>
        <v/>
      </c>
      <c r="BY95" s="76" t="str">
        <f t="shared" si="202"/>
        <v/>
      </c>
      <c r="BZ95" s="69" t="str">
        <f t="shared" ref="BZ95:CJ104" si="260">IF($B95="", "",
COUNTIFS(
    INDEX(rawデータ範囲, , MATCH($A95,表頭範囲, 0)), $B95,
    INDEX(rawデータ範囲, , MATCH($M$1,表頭範囲, 0)),BZ$2,
    INDEX(rawデータ範囲, , MATCH($N$3,表頭範囲, 0)),BZ$3
)
)</f>
        <v/>
      </c>
      <c r="CA95" s="69" t="str">
        <f t="shared" si="260"/>
        <v/>
      </c>
      <c r="CB95" s="69" t="str">
        <f t="shared" si="260"/>
        <v/>
      </c>
      <c r="CC95" s="69" t="str">
        <f t="shared" si="260"/>
        <v/>
      </c>
      <c r="CD95" s="69" t="str">
        <f t="shared" si="260"/>
        <v/>
      </c>
      <c r="CE95" s="69" t="str">
        <f t="shared" si="260"/>
        <v/>
      </c>
      <c r="CF95" s="69" t="str">
        <f t="shared" si="260"/>
        <v/>
      </c>
      <c r="CG95" s="69" t="str">
        <f t="shared" si="260"/>
        <v/>
      </c>
      <c r="CH95" s="69" t="str">
        <f t="shared" si="260"/>
        <v/>
      </c>
      <c r="CI95" s="69" t="str">
        <f t="shared" si="260"/>
        <v/>
      </c>
      <c r="CJ95" s="69" t="str">
        <f t="shared" si="260"/>
        <v/>
      </c>
      <c r="CK95" s="73" t="str">
        <f t="shared" si="179"/>
        <v/>
      </c>
      <c r="CL95" s="74" t="str">
        <f t="shared" si="203"/>
        <v/>
      </c>
      <c r="CM95" s="253" t="str">
        <f t="shared" si="204"/>
        <v/>
      </c>
      <c r="CN95" s="76" t="str">
        <f t="shared" si="205"/>
        <v/>
      </c>
      <c r="CO95" s="69" t="str">
        <f t="shared" ref="CO95:CY104" si="261">IF($B95="", "",
COUNTIFS(
    INDEX(rawデータ範囲, , MATCH($A95,表頭範囲, 0)), $B95,
    INDEX(rawデータ範囲, , MATCH($M$1,表頭範囲, 0)),CO$2,
    INDEX(rawデータ範囲, , MATCH($N$3,表頭範囲, 0)),CO$3
)
)</f>
        <v/>
      </c>
      <c r="CP95" s="69" t="str">
        <f t="shared" si="261"/>
        <v/>
      </c>
      <c r="CQ95" s="69" t="str">
        <f t="shared" si="261"/>
        <v/>
      </c>
      <c r="CR95" s="69" t="str">
        <f t="shared" si="261"/>
        <v/>
      </c>
      <c r="CS95" s="69" t="str">
        <f t="shared" si="261"/>
        <v/>
      </c>
      <c r="CT95" s="69" t="str">
        <f t="shared" si="261"/>
        <v/>
      </c>
      <c r="CU95" s="69" t="str">
        <f t="shared" si="261"/>
        <v/>
      </c>
      <c r="CV95" s="69" t="str">
        <f t="shared" si="261"/>
        <v/>
      </c>
      <c r="CW95" s="69" t="str">
        <f t="shared" si="261"/>
        <v/>
      </c>
      <c r="CX95" s="69" t="str">
        <f t="shared" si="261"/>
        <v/>
      </c>
      <c r="CY95" s="69" t="str">
        <f t="shared" si="261"/>
        <v/>
      </c>
      <c r="CZ95" s="73" t="str">
        <f t="shared" si="180"/>
        <v/>
      </c>
      <c r="DA95" s="74" t="str">
        <f t="shared" si="206"/>
        <v/>
      </c>
      <c r="DB95" s="253" t="str">
        <f t="shared" si="207"/>
        <v/>
      </c>
      <c r="DC95" s="76" t="str">
        <f t="shared" si="208"/>
        <v/>
      </c>
      <c r="DD95" s="69" t="str">
        <f t="shared" ref="DD95:DN104" si="262">IF($B95="", "",
COUNTIFS(
    INDEX(rawデータ範囲, , MATCH($A95,表頭範囲, 0)), $B95,
    INDEX(rawデータ範囲, , MATCH($M$1,表頭範囲, 0)),DD$2,
    INDEX(rawデータ範囲, , MATCH($N$3,表頭範囲, 0)),DD$3
)
)</f>
        <v/>
      </c>
      <c r="DE95" s="69" t="str">
        <f t="shared" si="262"/>
        <v/>
      </c>
      <c r="DF95" s="69" t="str">
        <f t="shared" si="262"/>
        <v/>
      </c>
      <c r="DG95" s="69" t="str">
        <f t="shared" si="262"/>
        <v/>
      </c>
      <c r="DH95" s="69" t="str">
        <f t="shared" si="262"/>
        <v/>
      </c>
      <c r="DI95" s="69" t="str">
        <f t="shared" si="262"/>
        <v/>
      </c>
      <c r="DJ95" s="69" t="str">
        <f t="shared" si="262"/>
        <v/>
      </c>
      <c r="DK95" s="69" t="str">
        <f t="shared" si="262"/>
        <v/>
      </c>
      <c r="DL95" s="69" t="str">
        <f t="shared" si="262"/>
        <v/>
      </c>
      <c r="DM95" s="69" t="str">
        <f t="shared" si="262"/>
        <v/>
      </c>
      <c r="DN95" s="69" t="str">
        <f t="shared" si="262"/>
        <v/>
      </c>
      <c r="DO95" s="73" t="str">
        <f t="shared" si="181"/>
        <v/>
      </c>
      <c r="DP95" s="74" t="str">
        <f t="shared" si="209"/>
        <v/>
      </c>
      <c r="DQ95" s="253" t="str">
        <f t="shared" si="210"/>
        <v/>
      </c>
      <c r="DR95" s="76" t="str">
        <f t="shared" si="211"/>
        <v/>
      </c>
      <c r="DS95" s="69" t="str">
        <f t="shared" ref="DS95:EC104" si="263">IF($B95="", "",
COUNTIFS(
    INDEX(rawデータ範囲, , MATCH($A95,表頭範囲, 0)), $B95,
    INDEX(rawデータ範囲, , MATCH($M$1,表頭範囲, 0)),DS$2,
    INDEX(rawデータ範囲, , MATCH($N$3,表頭範囲, 0)),DS$3
)
)</f>
        <v/>
      </c>
      <c r="DT95" s="69" t="str">
        <f t="shared" si="263"/>
        <v/>
      </c>
      <c r="DU95" s="69" t="str">
        <f t="shared" si="263"/>
        <v/>
      </c>
      <c r="DV95" s="69" t="str">
        <f t="shared" si="263"/>
        <v/>
      </c>
      <c r="DW95" s="69" t="str">
        <f t="shared" si="263"/>
        <v/>
      </c>
      <c r="DX95" s="69" t="str">
        <f t="shared" si="263"/>
        <v/>
      </c>
      <c r="DY95" s="69" t="str">
        <f t="shared" si="263"/>
        <v/>
      </c>
      <c r="DZ95" s="69" t="str">
        <f t="shared" si="263"/>
        <v/>
      </c>
      <c r="EA95" s="69" t="str">
        <f t="shared" si="263"/>
        <v/>
      </c>
      <c r="EB95" s="69" t="str">
        <f t="shared" si="263"/>
        <v/>
      </c>
      <c r="EC95" s="69" t="str">
        <f t="shared" si="263"/>
        <v/>
      </c>
      <c r="ED95" s="73" t="str">
        <f t="shared" si="182"/>
        <v/>
      </c>
      <c r="EE95" s="74" t="str">
        <f t="shared" si="212"/>
        <v/>
      </c>
      <c r="EF95" s="253" t="str">
        <f t="shared" si="213"/>
        <v/>
      </c>
      <c r="EG95" s="76" t="str">
        <f t="shared" si="214"/>
        <v/>
      </c>
      <c r="EH95" s="69" t="str">
        <f t="shared" ref="EH95:ER104" si="264">IF($B95="", "",
COUNTIFS(
    INDEX(rawデータ範囲, , MATCH($A95,表頭範囲, 0)), $B95,
    INDEX(rawデータ範囲, , MATCH($M$1,表頭範囲, 0)),EH$2,
    INDEX(rawデータ範囲, , MATCH($N$3,表頭範囲, 0)),EH$3
)
)</f>
        <v/>
      </c>
      <c r="EI95" s="69" t="str">
        <f t="shared" si="264"/>
        <v/>
      </c>
      <c r="EJ95" s="69" t="str">
        <f t="shared" si="264"/>
        <v/>
      </c>
      <c r="EK95" s="69" t="str">
        <f t="shared" si="264"/>
        <v/>
      </c>
      <c r="EL95" s="69" t="str">
        <f t="shared" si="264"/>
        <v/>
      </c>
      <c r="EM95" s="69" t="str">
        <f t="shared" si="264"/>
        <v/>
      </c>
      <c r="EN95" s="69" t="str">
        <f t="shared" si="264"/>
        <v/>
      </c>
      <c r="EO95" s="69" t="str">
        <f t="shared" si="264"/>
        <v/>
      </c>
      <c r="EP95" s="69" t="str">
        <f t="shared" si="264"/>
        <v/>
      </c>
      <c r="EQ95" s="69" t="str">
        <f t="shared" si="264"/>
        <v/>
      </c>
      <c r="ER95" s="69" t="str">
        <f t="shared" si="264"/>
        <v/>
      </c>
      <c r="ES95" s="73" t="str">
        <f t="shared" si="183"/>
        <v/>
      </c>
      <c r="ET95" s="74" t="str">
        <f t="shared" si="215"/>
        <v/>
      </c>
      <c r="EU95" s="253" t="str">
        <f t="shared" si="216"/>
        <v/>
      </c>
      <c r="EV95" s="76" t="str">
        <f t="shared" si="217"/>
        <v/>
      </c>
      <c r="EW95" s="69" t="str">
        <f t="shared" ref="EW95:FG104" si="265">IF($B95="", "",
COUNTIFS(
    INDEX(rawデータ範囲, , MATCH($A95,表頭範囲, 0)), $B95,
    INDEX(rawデータ範囲, , MATCH($M$1,表頭範囲, 0)),EW$2,
    INDEX(rawデータ範囲, , MATCH($N$3,表頭範囲, 0)),EW$3
)
)</f>
        <v/>
      </c>
      <c r="EX95" s="69" t="str">
        <f t="shared" si="265"/>
        <v/>
      </c>
      <c r="EY95" s="69" t="str">
        <f t="shared" si="265"/>
        <v/>
      </c>
      <c r="EZ95" s="69" t="str">
        <f t="shared" si="265"/>
        <v/>
      </c>
      <c r="FA95" s="69" t="str">
        <f t="shared" si="265"/>
        <v/>
      </c>
      <c r="FB95" s="69" t="str">
        <f t="shared" si="265"/>
        <v/>
      </c>
      <c r="FC95" s="69" t="str">
        <f t="shared" si="265"/>
        <v/>
      </c>
      <c r="FD95" s="69" t="str">
        <f t="shared" si="265"/>
        <v/>
      </c>
      <c r="FE95" s="69" t="str">
        <f t="shared" si="265"/>
        <v/>
      </c>
      <c r="FF95" s="69" t="str">
        <f t="shared" si="265"/>
        <v/>
      </c>
      <c r="FG95" s="69" t="str">
        <f t="shared" si="265"/>
        <v/>
      </c>
      <c r="FH95" s="73" t="str">
        <f t="shared" si="184"/>
        <v/>
      </c>
      <c r="FI95" s="74" t="str">
        <f t="shared" si="218"/>
        <v/>
      </c>
      <c r="FJ95" s="253" t="str">
        <f t="shared" si="219"/>
        <v/>
      </c>
      <c r="FK95" s="76" t="str">
        <f t="shared" si="220"/>
        <v/>
      </c>
      <c r="FL95" s="69" t="str">
        <f t="shared" ref="FL95:FV104" si="266">IF($B95="", "",
COUNTIFS(
    INDEX(rawデータ範囲, , MATCH($A95,表頭範囲, 0)), $B95,
    INDEX(rawデータ範囲, , MATCH($M$1,表頭範囲, 0)),FL$2,
    INDEX(rawデータ範囲, , MATCH($N$3,表頭範囲, 0)),FL$3
)
)</f>
        <v/>
      </c>
      <c r="FM95" s="69" t="str">
        <f t="shared" si="266"/>
        <v/>
      </c>
      <c r="FN95" s="69" t="str">
        <f t="shared" si="266"/>
        <v/>
      </c>
      <c r="FO95" s="69" t="str">
        <f t="shared" si="266"/>
        <v/>
      </c>
      <c r="FP95" s="69" t="str">
        <f t="shared" si="266"/>
        <v/>
      </c>
      <c r="FQ95" s="69" t="str">
        <f t="shared" si="266"/>
        <v/>
      </c>
      <c r="FR95" s="69" t="str">
        <f t="shared" si="266"/>
        <v/>
      </c>
      <c r="FS95" s="69" t="str">
        <f t="shared" si="266"/>
        <v/>
      </c>
      <c r="FT95" s="69" t="str">
        <f t="shared" si="266"/>
        <v/>
      </c>
      <c r="FU95" s="69" t="str">
        <f t="shared" si="266"/>
        <v/>
      </c>
      <c r="FV95" s="69" t="str">
        <f t="shared" si="266"/>
        <v/>
      </c>
      <c r="FW95" s="73" t="str">
        <f t="shared" si="185"/>
        <v/>
      </c>
      <c r="FX95" s="74" t="str">
        <f t="shared" si="221"/>
        <v/>
      </c>
      <c r="FY95" s="253" t="str">
        <f t="shared" si="222"/>
        <v/>
      </c>
      <c r="FZ95" s="76" t="str">
        <f t="shared" si="223"/>
        <v/>
      </c>
      <c r="GA95" s="82" t="str">
        <f t="shared" si="254"/>
        <v/>
      </c>
      <c r="GB95" s="82" t="str">
        <f t="shared" si="254"/>
        <v/>
      </c>
      <c r="GC95" s="82" t="str">
        <f t="shared" si="254"/>
        <v/>
      </c>
      <c r="GD95" s="82" t="str">
        <f t="shared" si="254"/>
        <v/>
      </c>
      <c r="GE95" s="82" t="str">
        <f t="shared" si="254"/>
        <v/>
      </c>
      <c r="GF95" s="82" t="str">
        <f t="shared" si="254"/>
        <v/>
      </c>
      <c r="GG95" s="82" t="str">
        <f t="shared" si="254"/>
        <v/>
      </c>
      <c r="GH95" s="82" t="str">
        <f t="shared" si="254"/>
        <v/>
      </c>
      <c r="GI95" s="82" t="str">
        <f t="shared" si="254"/>
        <v/>
      </c>
      <c r="GJ95" s="82" t="str">
        <f t="shared" si="254"/>
        <v/>
      </c>
      <c r="GK95" s="82" t="str">
        <f t="shared" si="254"/>
        <v/>
      </c>
      <c r="GL95" s="83" t="str">
        <f t="shared" si="186"/>
        <v/>
      </c>
      <c r="GM95" s="74" t="str">
        <f t="shared" si="224"/>
        <v/>
      </c>
      <c r="GN95" s="253" t="str">
        <f t="shared" si="225"/>
        <v/>
      </c>
      <c r="GO95" s="76" t="str">
        <f t="shared" si="226"/>
        <v/>
      </c>
      <c r="GP95" s="77" t="str">
        <f t="shared" ca="1" si="227"/>
        <v/>
      </c>
      <c r="GQ95" s="77" t="str">
        <f t="shared" ca="1" si="241"/>
        <v/>
      </c>
      <c r="GR95" s="77" t="str">
        <f t="shared" ca="1" si="241"/>
        <v/>
      </c>
      <c r="GS95" s="77" t="str">
        <f t="shared" ca="1" si="241"/>
        <v/>
      </c>
      <c r="GT95" s="77" t="str">
        <f t="shared" ca="1" si="241"/>
        <v/>
      </c>
      <c r="GU95" s="77" t="str">
        <f t="shared" ca="1" si="241"/>
        <v/>
      </c>
      <c r="GV95" s="77" t="str">
        <f t="shared" ca="1" si="241"/>
        <v/>
      </c>
      <c r="GW95" s="77" t="str">
        <f t="shared" ca="1" si="241"/>
        <v/>
      </c>
      <c r="GX95" s="77" t="str">
        <f t="shared" ca="1" si="241"/>
        <v/>
      </c>
      <c r="GY95" s="77" t="str">
        <f t="shared" ca="1" si="241"/>
        <v/>
      </c>
      <c r="GZ95" s="77" t="str">
        <f t="shared" ca="1" si="241"/>
        <v/>
      </c>
      <c r="HA95" s="77" t="str">
        <f t="shared" ca="1" si="241"/>
        <v/>
      </c>
      <c r="HB95" s="78" t="str">
        <f t="shared" si="228"/>
        <v/>
      </c>
    </row>
    <row r="96" spans="1:210">
      <c r="A96" s="70" t="s">
        <v>50</v>
      </c>
      <c r="B96" s="39" t="str">
        <f>IF(【M】エリア!$E91&lt;&gt;"",【M】エリア!$E91,"")</f>
        <v/>
      </c>
      <c r="C96" s="69" t="str">
        <f t="shared" si="255"/>
        <v/>
      </c>
      <c r="D96" s="69" t="str">
        <f t="shared" si="255"/>
        <v/>
      </c>
      <c r="E96" s="69" t="str">
        <f t="shared" si="255"/>
        <v/>
      </c>
      <c r="F96" s="69" t="str">
        <f t="shared" si="255"/>
        <v/>
      </c>
      <c r="G96" s="69" t="str">
        <f t="shared" si="255"/>
        <v/>
      </c>
      <c r="H96" s="69" t="str">
        <f t="shared" si="255"/>
        <v/>
      </c>
      <c r="I96" s="69" t="str">
        <f t="shared" si="255"/>
        <v/>
      </c>
      <c r="J96" s="69" t="str">
        <f t="shared" si="255"/>
        <v/>
      </c>
      <c r="K96" s="69" t="str">
        <f t="shared" si="255"/>
        <v/>
      </c>
      <c r="L96" s="69" t="str">
        <f t="shared" si="255"/>
        <v/>
      </c>
      <c r="M96" s="69" t="str">
        <f t="shared" si="255"/>
        <v/>
      </c>
      <c r="N96" s="73" t="str">
        <f t="shared" si="174"/>
        <v/>
      </c>
      <c r="O96" s="74" t="str">
        <f t="shared" si="188"/>
        <v/>
      </c>
      <c r="P96" s="253" t="str">
        <f t="shared" si="189"/>
        <v/>
      </c>
      <c r="Q96" s="76" t="str">
        <f t="shared" si="190"/>
        <v/>
      </c>
      <c r="R96" s="69" t="str">
        <f t="shared" si="256"/>
        <v/>
      </c>
      <c r="S96" s="69" t="str">
        <f t="shared" si="256"/>
        <v/>
      </c>
      <c r="T96" s="69" t="str">
        <f t="shared" si="256"/>
        <v/>
      </c>
      <c r="U96" s="69" t="str">
        <f t="shared" si="256"/>
        <v/>
      </c>
      <c r="V96" s="69" t="str">
        <f t="shared" si="256"/>
        <v/>
      </c>
      <c r="W96" s="69" t="str">
        <f t="shared" si="256"/>
        <v/>
      </c>
      <c r="X96" s="69" t="str">
        <f t="shared" si="256"/>
        <v/>
      </c>
      <c r="Y96" s="69" t="str">
        <f t="shared" si="256"/>
        <v/>
      </c>
      <c r="Z96" s="69" t="str">
        <f t="shared" si="256"/>
        <v/>
      </c>
      <c r="AA96" s="69" t="str">
        <f t="shared" si="256"/>
        <v/>
      </c>
      <c r="AB96" s="69" t="str">
        <f t="shared" si="256"/>
        <v/>
      </c>
      <c r="AC96" s="73" t="str">
        <f t="shared" si="175"/>
        <v/>
      </c>
      <c r="AD96" s="74" t="str">
        <f t="shared" si="191"/>
        <v/>
      </c>
      <c r="AE96" s="253" t="str">
        <f t="shared" si="192"/>
        <v/>
      </c>
      <c r="AF96" s="76" t="str">
        <f t="shared" si="193"/>
        <v/>
      </c>
      <c r="AG96" s="69" t="str">
        <f t="shared" si="257"/>
        <v/>
      </c>
      <c r="AH96" s="69" t="str">
        <f t="shared" si="257"/>
        <v/>
      </c>
      <c r="AI96" s="69" t="str">
        <f t="shared" si="257"/>
        <v/>
      </c>
      <c r="AJ96" s="69" t="str">
        <f t="shared" si="257"/>
        <v/>
      </c>
      <c r="AK96" s="69" t="str">
        <f t="shared" si="257"/>
        <v/>
      </c>
      <c r="AL96" s="69" t="str">
        <f t="shared" si="257"/>
        <v/>
      </c>
      <c r="AM96" s="69" t="str">
        <f t="shared" si="257"/>
        <v/>
      </c>
      <c r="AN96" s="69" t="str">
        <f t="shared" si="257"/>
        <v/>
      </c>
      <c r="AO96" s="69" t="str">
        <f t="shared" si="257"/>
        <v/>
      </c>
      <c r="AP96" s="69" t="str">
        <f t="shared" si="257"/>
        <v/>
      </c>
      <c r="AQ96" s="69" t="str">
        <f t="shared" si="257"/>
        <v/>
      </c>
      <c r="AR96" s="73" t="str">
        <f t="shared" si="176"/>
        <v/>
      </c>
      <c r="AS96" s="74" t="str">
        <f t="shared" si="194"/>
        <v/>
      </c>
      <c r="AT96" s="253" t="str">
        <f t="shared" si="195"/>
        <v/>
      </c>
      <c r="AU96" s="76" t="str">
        <f t="shared" si="196"/>
        <v/>
      </c>
      <c r="AV96" s="69" t="str">
        <f t="shared" si="258"/>
        <v/>
      </c>
      <c r="AW96" s="69" t="str">
        <f t="shared" si="258"/>
        <v/>
      </c>
      <c r="AX96" s="69" t="str">
        <f t="shared" si="258"/>
        <v/>
      </c>
      <c r="AY96" s="69" t="str">
        <f t="shared" si="258"/>
        <v/>
      </c>
      <c r="AZ96" s="69" t="str">
        <f t="shared" si="258"/>
        <v/>
      </c>
      <c r="BA96" s="69" t="str">
        <f t="shared" si="258"/>
        <v/>
      </c>
      <c r="BB96" s="69" t="str">
        <f t="shared" si="258"/>
        <v/>
      </c>
      <c r="BC96" s="69" t="str">
        <f t="shared" si="258"/>
        <v/>
      </c>
      <c r="BD96" s="69" t="str">
        <f t="shared" si="258"/>
        <v/>
      </c>
      <c r="BE96" s="69" t="str">
        <f t="shared" si="258"/>
        <v/>
      </c>
      <c r="BF96" s="69" t="str">
        <f t="shared" si="258"/>
        <v/>
      </c>
      <c r="BG96" s="73" t="str">
        <f t="shared" si="177"/>
        <v/>
      </c>
      <c r="BH96" s="74" t="str">
        <f t="shared" si="197"/>
        <v/>
      </c>
      <c r="BI96" s="253" t="str">
        <f t="shared" si="198"/>
        <v/>
      </c>
      <c r="BJ96" s="76" t="str">
        <f t="shared" si="199"/>
        <v/>
      </c>
      <c r="BK96" s="69" t="str">
        <f t="shared" si="259"/>
        <v/>
      </c>
      <c r="BL96" s="69" t="str">
        <f t="shared" si="259"/>
        <v/>
      </c>
      <c r="BM96" s="69" t="str">
        <f t="shared" si="259"/>
        <v/>
      </c>
      <c r="BN96" s="69" t="str">
        <f t="shared" si="259"/>
        <v/>
      </c>
      <c r="BO96" s="69" t="str">
        <f t="shared" si="259"/>
        <v/>
      </c>
      <c r="BP96" s="69" t="str">
        <f t="shared" si="259"/>
        <v/>
      </c>
      <c r="BQ96" s="69" t="str">
        <f t="shared" si="259"/>
        <v/>
      </c>
      <c r="BR96" s="69" t="str">
        <f t="shared" si="259"/>
        <v/>
      </c>
      <c r="BS96" s="69" t="str">
        <f t="shared" si="259"/>
        <v/>
      </c>
      <c r="BT96" s="69" t="str">
        <f t="shared" si="259"/>
        <v/>
      </c>
      <c r="BU96" s="69" t="str">
        <f t="shared" si="259"/>
        <v/>
      </c>
      <c r="BV96" s="73" t="str">
        <f t="shared" si="178"/>
        <v/>
      </c>
      <c r="BW96" s="74" t="str">
        <f t="shared" si="200"/>
        <v/>
      </c>
      <c r="BX96" s="253" t="str">
        <f t="shared" si="201"/>
        <v/>
      </c>
      <c r="BY96" s="76" t="str">
        <f t="shared" si="202"/>
        <v/>
      </c>
      <c r="BZ96" s="69" t="str">
        <f t="shared" si="260"/>
        <v/>
      </c>
      <c r="CA96" s="69" t="str">
        <f t="shared" si="260"/>
        <v/>
      </c>
      <c r="CB96" s="69" t="str">
        <f t="shared" si="260"/>
        <v/>
      </c>
      <c r="CC96" s="69" t="str">
        <f t="shared" si="260"/>
        <v/>
      </c>
      <c r="CD96" s="69" t="str">
        <f t="shared" si="260"/>
        <v/>
      </c>
      <c r="CE96" s="69" t="str">
        <f t="shared" si="260"/>
        <v/>
      </c>
      <c r="CF96" s="69" t="str">
        <f t="shared" si="260"/>
        <v/>
      </c>
      <c r="CG96" s="69" t="str">
        <f t="shared" si="260"/>
        <v/>
      </c>
      <c r="CH96" s="69" t="str">
        <f t="shared" si="260"/>
        <v/>
      </c>
      <c r="CI96" s="69" t="str">
        <f t="shared" si="260"/>
        <v/>
      </c>
      <c r="CJ96" s="69" t="str">
        <f t="shared" si="260"/>
        <v/>
      </c>
      <c r="CK96" s="73" t="str">
        <f t="shared" si="179"/>
        <v/>
      </c>
      <c r="CL96" s="74" t="str">
        <f t="shared" si="203"/>
        <v/>
      </c>
      <c r="CM96" s="253" t="str">
        <f t="shared" si="204"/>
        <v/>
      </c>
      <c r="CN96" s="76" t="str">
        <f t="shared" si="205"/>
        <v/>
      </c>
      <c r="CO96" s="69" t="str">
        <f t="shared" si="261"/>
        <v/>
      </c>
      <c r="CP96" s="69" t="str">
        <f t="shared" si="261"/>
        <v/>
      </c>
      <c r="CQ96" s="69" t="str">
        <f t="shared" si="261"/>
        <v/>
      </c>
      <c r="CR96" s="69" t="str">
        <f t="shared" si="261"/>
        <v/>
      </c>
      <c r="CS96" s="69" t="str">
        <f t="shared" si="261"/>
        <v/>
      </c>
      <c r="CT96" s="69" t="str">
        <f t="shared" si="261"/>
        <v/>
      </c>
      <c r="CU96" s="69" t="str">
        <f t="shared" si="261"/>
        <v/>
      </c>
      <c r="CV96" s="69" t="str">
        <f t="shared" si="261"/>
        <v/>
      </c>
      <c r="CW96" s="69" t="str">
        <f t="shared" si="261"/>
        <v/>
      </c>
      <c r="CX96" s="69" t="str">
        <f t="shared" si="261"/>
        <v/>
      </c>
      <c r="CY96" s="69" t="str">
        <f t="shared" si="261"/>
        <v/>
      </c>
      <c r="CZ96" s="73" t="str">
        <f t="shared" si="180"/>
        <v/>
      </c>
      <c r="DA96" s="74" t="str">
        <f t="shared" si="206"/>
        <v/>
      </c>
      <c r="DB96" s="253" t="str">
        <f t="shared" si="207"/>
        <v/>
      </c>
      <c r="DC96" s="76" t="str">
        <f t="shared" si="208"/>
        <v/>
      </c>
      <c r="DD96" s="69" t="str">
        <f t="shared" si="262"/>
        <v/>
      </c>
      <c r="DE96" s="69" t="str">
        <f t="shared" si="262"/>
        <v/>
      </c>
      <c r="DF96" s="69" t="str">
        <f t="shared" si="262"/>
        <v/>
      </c>
      <c r="DG96" s="69" t="str">
        <f t="shared" si="262"/>
        <v/>
      </c>
      <c r="DH96" s="69" t="str">
        <f t="shared" si="262"/>
        <v/>
      </c>
      <c r="DI96" s="69" t="str">
        <f t="shared" si="262"/>
        <v/>
      </c>
      <c r="DJ96" s="69" t="str">
        <f t="shared" si="262"/>
        <v/>
      </c>
      <c r="DK96" s="69" t="str">
        <f t="shared" si="262"/>
        <v/>
      </c>
      <c r="DL96" s="69" t="str">
        <f t="shared" si="262"/>
        <v/>
      </c>
      <c r="DM96" s="69" t="str">
        <f t="shared" si="262"/>
        <v/>
      </c>
      <c r="DN96" s="69" t="str">
        <f t="shared" si="262"/>
        <v/>
      </c>
      <c r="DO96" s="73" t="str">
        <f t="shared" si="181"/>
        <v/>
      </c>
      <c r="DP96" s="74" t="str">
        <f t="shared" si="209"/>
        <v/>
      </c>
      <c r="DQ96" s="253" t="str">
        <f t="shared" si="210"/>
        <v/>
      </c>
      <c r="DR96" s="76" t="str">
        <f t="shared" si="211"/>
        <v/>
      </c>
      <c r="DS96" s="69" t="str">
        <f t="shared" si="263"/>
        <v/>
      </c>
      <c r="DT96" s="69" t="str">
        <f t="shared" si="263"/>
        <v/>
      </c>
      <c r="DU96" s="69" t="str">
        <f t="shared" si="263"/>
        <v/>
      </c>
      <c r="DV96" s="69" t="str">
        <f t="shared" si="263"/>
        <v/>
      </c>
      <c r="DW96" s="69" t="str">
        <f t="shared" si="263"/>
        <v/>
      </c>
      <c r="DX96" s="69" t="str">
        <f t="shared" si="263"/>
        <v/>
      </c>
      <c r="DY96" s="69" t="str">
        <f t="shared" si="263"/>
        <v/>
      </c>
      <c r="DZ96" s="69" t="str">
        <f t="shared" si="263"/>
        <v/>
      </c>
      <c r="EA96" s="69" t="str">
        <f t="shared" si="263"/>
        <v/>
      </c>
      <c r="EB96" s="69" t="str">
        <f t="shared" si="263"/>
        <v/>
      </c>
      <c r="EC96" s="69" t="str">
        <f t="shared" si="263"/>
        <v/>
      </c>
      <c r="ED96" s="73" t="str">
        <f t="shared" si="182"/>
        <v/>
      </c>
      <c r="EE96" s="74" t="str">
        <f t="shared" si="212"/>
        <v/>
      </c>
      <c r="EF96" s="253" t="str">
        <f t="shared" si="213"/>
        <v/>
      </c>
      <c r="EG96" s="76" t="str">
        <f t="shared" si="214"/>
        <v/>
      </c>
      <c r="EH96" s="69" t="str">
        <f t="shared" si="264"/>
        <v/>
      </c>
      <c r="EI96" s="69" t="str">
        <f t="shared" si="264"/>
        <v/>
      </c>
      <c r="EJ96" s="69" t="str">
        <f t="shared" si="264"/>
        <v/>
      </c>
      <c r="EK96" s="69" t="str">
        <f t="shared" si="264"/>
        <v/>
      </c>
      <c r="EL96" s="69" t="str">
        <f t="shared" si="264"/>
        <v/>
      </c>
      <c r="EM96" s="69" t="str">
        <f t="shared" si="264"/>
        <v/>
      </c>
      <c r="EN96" s="69" t="str">
        <f t="shared" si="264"/>
        <v/>
      </c>
      <c r="EO96" s="69" t="str">
        <f t="shared" si="264"/>
        <v/>
      </c>
      <c r="EP96" s="69" t="str">
        <f t="shared" si="264"/>
        <v/>
      </c>
      <c r="EQ96" s="69" t="str">
        <f t="shared" si="264"/>
        <v/>
      </c>
      <c r="ER96" s="69" t="str">
        <f t="shared" si="264"/>
        <v/>
      </c>
      <c r="ES96" s="73" t="str">
        <f t="shared" si="183"/>
        <v/>
      </c>
      <c r="ET96" s="74" t="str">
        <f t="shared" si="215"/>
        <v/>
      </c>
      <c r="EU96" s="253" t="str">
        <f t="shared" si="216"/>
        <v/>
      </c>
      <c r="EV96" s="76" t="str">
        <f t="shared" si="217"/>
        <v/>
      </c>
      <c r="EW96" s="69" t="str">
        <f t="shared" si="265"/>
        <v/>
      </c>
      <c r="EX96" s="69" t="str">
        <f t="shared" si="265"/>
        <v/>
      </c>
      <c r="EY96" s="69" t="str">
        <f t="shared" si="265"/>
        <v/>
      </c>
      <c r="EZ96" s="69" t="str">
        <f t="shared" si="265"/>
        <v/>
      </c>
      <c r="FA96" s="69" t="str">
        <f t="shared" si="265"/>
        <v/>
      </c>
      <c r="FB96" s="69" t="str">
        <f t="shared" si="265"/>
        <v/>
      </c>
      <c r="FC96" s="69" t="str">
        <f t="shared" si="265"/>
        <v/>
      </c>
      <c r="FD96" s="69" t="str">
        <f t="shared" si="265"/>
        <v/>
      </c>
      <c r="FE96" s="69" t="str">
        <f t="shared" si="265"/>
        <v/>
      </c>
      <c r="FF96" s="69" t="str">
        <f t="shared" si="265"/>
        <v/>
      </c>
      <c r="FG96" s="69" t="str">
        <f t="shared" si="265"/>
        <v/>
      </c>
      <c r="FH96" s="73" t="str">
        <f t="shared" si="184"/>
        <v/>
      </c>
      <c r="FI96" s="74" t="str">
        <f t="shared" si="218"/>
        <v/>
      </c>
      <c r="FJ96" s="253" t="str">
        <f t="shared" si="219"/>
        <v/>
      </c>
      <c r="FK96" s="76" t="str">
        <f t="shared" si="220"/>
        <v/>
      </c>
      <c r="FL96" s="69" t="str">
        <f t="shared" si="266"/>
        <v/>
      </c>
      <c r="FM96" s="69" t="str">
        <f t="shared" si="266"/>
        <v/>
      </c>
      <c r="FN96" s="69" t="str">
        <f t="shared" si="266"/>
        <v/>
      </c>
      <c r="FO96" s="69" t="str">
        <f t="shared" si="266"/>
        <v/>
      </c>
      <c r="FP96" s="69" t="str">
        <f t="shared" si="266"/>
        <v/>
      </c>
      <c r="FQ96" s="69" t="str">
        <f t="shared" si="266"/>
        <v/>
      </c>
      <c r="FR96" s="69" t="str">
        <f t="shared" si="266"/>
        <v/>
      </c>
      <c r="FS96" s="69" t="str">
        <f t="shared" si="266"/>
        <v/>
      </c>
      <c r="FT96" s="69" t="str">
        <f t="shared" si="266"/>
        <v/>
      </c>
      <c r="FU96" s="69" t="str">
        <f t="shared" si="266"/>
        <v/>
      </c>
      <c r="FV96" s="69" t="str">
        <f t="shared" si="266"/>
        <v/>
      </c>
      <c r="FW96" s="73" t="str">
        <f t="shared" si="185"/>
        <v/>
      </c>
      <c r="FX96" s="74" t="str">
        <f t="shared" si="221"/>
        <v/>
      </c>
      <c r="FY96" s="253" t="str">
        <f t="shared" si="222"/>
        <v/>
      </c>
      <c r="FZ96" s="76" t="str">
        <f t="shared" si="223"/>
        <v/>
      </c>
      <c r="GA96" s="82" t="str">
        <f t="shared" si="254"/>
        <v/>
      </c>
      <c r="GB96" s="82" t="str">
        <f t="shared" si="254"/>
        <v/>
      </c>
      <c r="GC96" s="82" t="str">
        <f t="shared" si="254"/>
        <v/>
      </c>
      <c r="GD96" s="82" t="str">
        <f t="shared" si="254"/>
        <v/>
      </c>
      <c r="GE96" s="82" t="str">
        <f t="shared" si="254"/>
        <v/>
      </c>
      <c r="GF96" s="82" t="str">
        <f t="shared" si="254"/>
        <v/>
      </c>
      <c r="GG96" s="82" t="str">
        <f t="shared" si="254"/>
        <v/>
      </c>
      <c r="GH96" s="82" t="str">
        <f t="shared" si="254"/>
        <v/>
      </c>
      <c r="GI96" s="82" t="str">
        <f t="shared" si="254"/>
        <v/>
      </c>
      <c r="GJ96" s="82" t="str">
        <f t="shared" si="254"/>
        <v/>
      </c>
      <c r="GK96" s="82" t="str">
        <f t="shared" si="254"/>
        <v/>
      </c>
      <c r="GL96" s="83" t="str">
        <f t="shared" si="186"/>
        <v/>
      </c>
      <c r="GM96" s="74" t="str">
        <f t="shared" si="224"/>
        <v/>
      </c>
      <c r="GN96" s="253" t="str">
        <f t="shared" si="225"/>
        <v/>
      </c>
      <c r="GO96" s="76" t="str">
        <f t="shared" si="226"/>
        <v/>
      </c>
      <c r="GP96" s="77" t="str">
        <f t="shared" ca="1" si="227"/>
        <v/>
      </c>
      <c r="GQ96" s="77" t="str">
        <f t="shared" ca="1" si="241"/>
        <v/>
      </c>
      <c r="GR96" s="77" t="str">
        <f t="shared" ca="1" si="241"/>
        <v/>
      </c>
      <c r="GS96" s="77" t="str">
        <f t="shared" ca="1" si="241"/>
        <v/>
      </c>
      <c r="GT96" s="77" t="str">
        <f t="shared" ca="1" si="241"/>
        <v/>
      </c>
      <c r="GU96" s="77" t="str">
        <f t="shared" ca="1" si="241"/>
        <v/>
      </c>
      <c r="GV96" s="77" t="str">
        <f t="shared" ca="1" si="241"/>
        <v/>
      </c>
      <c r="GW96" s="77" t="str">
        <f t="shared" ca="1" si="241"/>
        <v/>
      </c>
      <c r="GX96" s="77" t="str">
        <f t="shared" ca="1" si="241"/>
        <v/>
      </c>
      <c r="GY96" s="77" t="str">
        <f t="shared" ca="1" si="241"/>
        <v/>
      </c>
      <c r="GZ96" s="77" t="str">
        <f t="shared" ca="1" si="241"/>
        <v/>
      </c>
      <c r="HA96" s="77" t="str">
        <f t="shared" ca="1" si="241"/>
        <v/>
      </c>
      <c r="HB96" s="78" t="str">
        <f t="shared" si="228"/>
        <v/>
      </c>
    </row>
    <row r="97" spans="1:210">
      <c r="A97" s="70" t="s">
        <v>50</v>
      </c>
      <c r="B97" s="39" t="str">
        <f>IF(【M】エリア!$E92&lt;&gt;"",【M】エリア!$E92,"")</f>
        <v/>
      </c>
      <c r="C97" s="69" t="str">
        <f t="shared" si="255"/>
        <v/>
      </c>
      <c r="D97" s="69" t="str">
        <f t="shared" si="255"/>
        <v/>
      </c>
      <c r="E97" s="69" t="str">
        <f t="shared" si="255"/>
        <v/>
      </c>
      <c r="F97" s="69" t="str">
        <f t="shared" si="255"/>
        <v/>
      </c>
      <c r="G97" s="69" t="str">
        <f t="shared" si="255"/>
        <v/>
      </c>
      <c r="H97" s="69" t="str">
        <f t="shared" si="255"/>
        <v/>
      </c>
      <c r="I97" s="69" t="str">
        <f t="shared" si="255"/>
        <v/>
      </c>
      <c r="J97" s="69" t="str">
        <f t="shared" si="255"/>
        <v/>
      </c>
      <c r="K97" s="69" t="str">
        <f t="shared" si="255"/>
        <v/>
      </c>
      <c r="L97" s="69" t="str">
        <f t="shared" si="255"/>
        <v/>
      </c>
      <c r="M97" s="69" t="str">
        <f t="shared" si="255"/>
        <v/>
      </c>
      <c r="N97" s="73" t="str">
        <f t="shared" si="174"/>
        <v/>
      </c>
      <c r="O97" s="74" t="str">
        <f t="shared" si="188"/>
        <v/>
      </c>
      <c r="P97" s="253" t="str">
        <f t="shared" si="189"/>
        <v/>
      </c>
      <c r="Q97" s="76" t="str">
        <f t="shared" si="190"/>
        <v/>
      </c>
      <c r="R97" s="69" t="str">
        <f t="shared" si="256"/>
        <v/>
      </c>
      <c r="S97" s="69" t="str">
        <f t="shared" si="256"/>
        <v/>
      </c>
      <c r="T97" s="69" t="str">
        <f t="shared" si="256"/>
        <v/>
      </c>
      <c r="U97" s="69" t="str">
        <f t="shared" si="256"/>
        <v/>
      </c>
      <c r="V97" s="69" t="str">
        <f t="shared" si="256"/>
        <v/>
      </c>
      <c r="W97" s="69" t="str">
        <f t="shared" si="256"/>
        <v/>
      </c>
      <c r="X97" s="69" t="str">
        <f t="shared" si="256"/>
        <v/>
      </c>
      <c r="Y97" s="69" t="str">
        <f t="shared" si="256"/>
        <v/>
      </c>
      <c r="Z97" s="69" t="str">
        <f t="shared" si="256"/>
        <v/>
      </c>
      <c r="AA97" s="69" t="str">
        <f t="shared" si="256"/>
        <v/>
      </c>
      <c r="AB97" s="69" t="str">
        <f t="shared" si="256"/>
        <v/>
      </c>
      <c r="AC97" s="73" t="str">
        <f t="shared" si="175"/>
        <v/>
      </c>
      <c r="AD97" s="74" t="str">
        <f t="shared" si="191"/>
        <v/>
      </c>
      <c r="AE97" s="253" t="str">
        <f t="shared" si="192"/>
        <v/>
      </c>
      <c r="AF97" s="76" t="str">
        <f t="shared" si="193"/>
        <v/>
      </c>
      <c r="AG97" s="69" t="str">
        <f t="shared" si="257"/>
        <v/>
      </c>
      <c r="AH97" s="69" t="str">
        <f t="shared" si="257"/>
        <v/>
      </c>
      <c r="AI97" s="69" t="str">
        <f t="shared" si="257"/>
        <v/>
      </c>
      <c r="AJ97" s="69" t="str">
        <f t="shared" si="257"/>
        <v/>
      </c>
      <c r="AK97" s="69" t="str">
        <f t="shared" si="257"/>
        <v/>
      </c>
      <c r="AL97" s="69" t="str">
        <f t="shared" si="257"/>
        <v/>
      </c>
      <c r="AM97" s="69" t="str">
        <f t="shared" si="257"/>
        <v/>
      </c>
      <c r="AN97" s="69" t="str">
        <f t="shared" si="257"/>
        <v/>
      </c>
      <c r="AO97" s="69" t="str">
        <f t="shared" si="257"/>
        <v/>
      </c>
      <c r="AP97" s="69" t="str">
        <f t="shared" si="257"/>
        <v/>
      </c>
      <c r="AQ97" s="69" t="str">
        <f t="shared" si="257"/>
        <v/>
      </c>
      <c r="AR97" s="73" t="str">
        <f t="shared" si="176"/>
        <v/>
      </c>
      <c r="AS97" s="74" t="str">
        <f t="shared" si="194"/>
        <v/>
      </c>
      <c r="AT97" s="253" t="str">
        <f t="shared" si="195"/>
        <v/>
      </c>
      <c r="AU97" s="76" t="str">
        <f t="shared" si="196"/>
        <v/>
      </c>
      <c r="AV97" s="69" t="str">
        <f t="shared" si="258"/>
        <v/>
      </c>
      <c r="AW97" s="69" t="str">
        <f t="shared" si="258"/>
        <v/>
      </c>
      <c r="AX97" s="69" t="str">
        <f t="shared" si="258"/>
        <v/>
      </c>
      <c r="AY97" s="69" t="str">
        <f t="shared" si="258"/>
        <v/>
      </c>
      <c r="AZ97" s="69" t="str">
        <f t="shared" si="258"/>
        <v/>
      </c>
      <c r="BA97" s="69" t="str">
        <f t="shared" si="258"/>
        <v/>
      </c>
      <c r="BB97" s="69" t="str">
        <f t="shared" si="258"/>
        <v/>
      </c>
      <c r="BC97" s="69" t="str">
        <f t="shared" si="258"/>
        <v/>
      </c>
      <c r="BD97" s="69" t="str">
        <f t="shared" si="258"/>
        <v/>
      </c>
      <c r="BE97" s="69" t="str">
        <f t="shared" si="258"/>
        <v/>
      </c>
      <c r="BF97" s="69" t="str">
        <f t="shared" si="258"/>
        <v/>
      </c>
      <c r="BG97" s="73" t="str">
        <f t="shared" si="177"/>
        <v/>
      </c>
      <c r="BH97" s="74" t="str">
        <f t="shared" si="197"/>
        <v/>
      </c>
      <c r="BI97" s="253" t="str">
        <f t="shared" si="198"/>
        <v/>
      </c>
      <c r="BJ97" s="76" t="str">
        <f t="shared" si="199"/>
        <v/>
      </c>
      <c r="BK97" s="69" t="str">
        <f t="shared" si="259"/>
        <v/>
      </c>
      <c r="BL97" s="69" t="str">
        <f t="shared" si="259"/>
        <v/>
      </c>
      <c r="BM97" s="69" t="str">
        <f t="shared" si="259"/>
        <v/>
      </c>
      <c r="BN97" s="69" t="str">
        <f t="shared" si="259"/>
        <v/>
      </c>
      <c r="BO97" s="69" t="str">
        <f t="shared" si="259"/>
        <v/>
      </c>
      <c r="BP97" s="69" t="str">
        <f t="shared" si="259"/>
        <v/>
      </c>
      <c r="BQ97" s="69" t="str">
        <f t="shared" si="259"/>
        <v/>
      </c>
      <c r="BR97" s="69" t="str">
        <f t="shared" si="259"/>
        <v/>
      </c>
      <c r="BS97" s="69" t="str">
        <f t="shared" si="259"/>
        <v/>
      </c>
      <c r="BT97" s="69" t="str">
        <f t="shared" si="259"/>
        <v/>
      </c>
      <c r="BU97" s="69" t="str">
        <f t="shared" si="259"/>
        <v/>
      </c>
      <c r="BV97" s="73" t="str">
        <f t="shared" si="178"/>
        <v/>
      </c>
      <c r="BW97" s="74" t="str">
        <f t="shared" si="200"/>
        <v/>
      </c>
      <c r="BX97" s="253" t="str">
        <f t="shared" si="201"/>
        <v/>
      </c>
      <c r="BY97" s="76" t="str">
        <f t="shared" si="202"/>
        <v/>
      </c>
      <c r="BZ97" s="69" t="str">
        <f t="shared" si="260"/>
        <v/>
      </c>
      <c r="CA97" s="69" t="str">
        <f t="shared" si="260"/>
        <v/>
      </c>
      <c r="CB97" s="69" t="str">
        <f t="shared" si="260"/>
        <v/>
      </c>
      <c r="CC97" s="69" t="str">
        <f t="shared" si="260"/>
        <v/>
      </c>
      <c r="CD97" s="69" t="str">
        <f t="shared" si="260"/>
        <v/>
      </c>
      <c r="CE97" s="69" t="str">
        <f t="shared" si="260"/>
        <v/>
      </c>
      <c r="CF97" s="69" t="str">
        <f t="shared" si="260"/>
        <v/>
      </c>
      <c r="CG97" s="69" t="str">
        <f t="shared" si="260"/>
        <v/>
      </c>
      <c r="CH97" s="69" t="str">
        <f t="shared" si="260"/>
        <v/>
      </c>
      <c r="CI97" s="69" t="str">
        <f t="shared" si="260"/>
        <v/>
      </c>
      <c r="CJ97" s="69" t="str">
        <f t="shared" si="260"/>
        <v/>
      </c>
      <c r="CK97" s="73" t="str">
        <f t="shared" si="179"/>
        <v/>
      </c>
      <c r="CL97" s="74" t="str">
        <f t="shared" si="203"/>
        <v/>
      </c>
      <c r="CM97" s="253" t="str">
        <f t="shared" si="204"/>
        <v/>
      </c>
      <c r="CN97" s="76" t="str">
        <f t="shared" si="205"/>
        <v/>
      </c>
      <c r="CO97" s="69" t="str">
        <f t="shared" si="261"/>
        <v/>
      </c>
      <c r="CP97" s="69" t="str">
        <f t="shared" si="261"/>
        <v/>
      </c>
      <c r="CQ97" s="69" t="str">
        <f t="shared" si="261"/>
        <v/>
      </c>
      <c r="CR97" s="69" t="str">
        <f t="shared" si="261"/>
        <v/>
      </c>
      <c r="CS97" s="69" t="str">
        <f t="shared" si="261"/>
        <v/>
      </c>
      <c r="CT97" s="69" t="str">
        <f t="shared" si="261"/>
        <v/>
      </c>
      <c r="CU97" s="69" t="str">
        <f t="shared" si="261"/>
        <v/>
      </c>
      <c r="CV97" s="69" t="str">
        <f t="shared" si="261"/>
        <v/>
      </c>
      <c r="CW97" s="69" t="str">
        <f t="shared" si="261"/>
        <v/>
      </c>
      <c r="CX97" s="69" t="str">
        <f t="shared" si="261"/>
        <v/>
      </c>
      <c r="CY97" s="69" t="str">
        <f t="shared" si="261"/>
        <v/>
      </c>
      <c r="CZ97" s="73" t="str">
        <f t="shared" si="180"/>
        <v/>
      </c>
      <c r="DA97" s="74" t="str">
        <f t="shared" si="206"/>
        <v/>
      </c>
      <c r="DB97" s="253" t="str">
        <f t="shared" si="207"/>
        <v/>
      </c>
      <c r="DC97" s="76" t="str">
        <f t="shared" si="208"/>
        <v/>
      </c>
      <c r="DD97" s="69" t="str">
        <f t="shared" si="262"/>
        <v/>
      </c>
      <c r="DE97" s="69" t="str">
        <f t="shared" si="262"/>
        <v/>
      </c>
      <c r="DF97" s="69" t="str">
        <f t="shared" si="262"/>
        <v/>
      </c>
      <c r="DG97" s="69" t="str">
        <f t="shared" si="262"/>
        <v/>
      </c>
      <c r="DH97" s="69" t="str">
        <f t="shared" si="262"/>
        <v/>
      </c>
      <c r="DI97" s="69" t="str">
        <f t="shared" si="262"/>
        <v/>
      </c>
      <c r="DJ97" s="69" t="str">
        <f t="shared" si="262"/>
        <v/>
      </c>
      <c r="DK97" s="69" t="str">
        <f t="shared" si="262"/>
        <v/>
      </c>
      <c r="DL97" s="69" t="str">
        <f t="shared" si="262"/>
        <v/>
      </c>
      <c r="DM97" s="69" t="str">
        <f t="shared" si="262"/>
        <v/>
      </c>
      <c r="DN97" s="69" t="str">
        <f t="shared" si="262"/>
        <v/>
      </c>
      <c r="DO97" s="73" t="str">
        <f t="shared" si="181"/>
        <v/>
      </c>
      <c r="DP97" s="74" t="str">
        <f t="shared" si="209"/>
        <v/>
      </c>
      <c r="DQ97" s="253" t="str">
        <f t="shared" si="210"/>
        <v/>
      </c>
      <c r="DR97" s="76" t="str">
        <f t="shared" si="211"/>
        <v/>
      </c>
      <c r="DS97" s="69" t="str">
        <f t="shared" si="263"/>
        <v/>
      </c>
      <c r="DT97" s="69" t="str">
        <f t="shared" si="263"/>
        <v/>
      </c>
      <c r="DU97" s="69" t="str">
        <f t="shared" si="263"/>
        <v/>
      </c>
      <c r="DV97" s="69" t="str">
        <f t="shared" si="263"/>
        <v/>
      </c>
      <c r="DW97" s="69" t="str">
        <f t="shared" si="263"/>
        <v/>
      </c>
      <c r="DX97" s="69" t="str">
        <f t="shared" si="263"/>
        <v/>
      </c>
      <c r="DY97" s="69" t="str">
        <f t="shared" si="263"/>
        <v/>
      </c>
      <c r="DZ97" s="69" t="str">
        <f t="shared" si="263"/>
        <v/>
      </c>
      <c r="EA97" s="69" t="str">
        <f t="shared" si="263"/>
        <v/>
      </c>
      <c r="EB97" s="69" t="str">
        <f t="shared" si="263"/>
        <v/>
      </c>
      <c r="EC97" s="69" t="str">
        <f t="shared" si="263"/>
        <v/>
      </c>
      <c r="ED97" s="73" t="str">
        <f t="shared" si="182"/>
        <v/>
      </c>
      <c r="EE97" s="74" t="str">
        <f t="shared" si="212"/>
        <v/>
      </c>
      <c r="EF97" s="253" t="str">
        <f t="shared" si="213"/>
        <v/>
      </c>
      <c r="EG97" s="76" t="str">
        <f t="shared" si="214"/>
        <v/>
      </c>
      <c r="EH97" s="69" t="str">
        <f t="shared" si="264"/>
        <v/>
      </c>
      <c r="EI97" s="69" t="str">
        <f t="shared" si="264"/>
        <v/>
      </c>
      <c r="EJ97" s="69" t="str">
        <f t="shared" si="264"/>
        <v/>
      </c>
      <c r="EK97" s="69" t="str">
        <f t="shared" si="264"/>
        <v/>
      </c>
      <c r="EL97" s="69" t="str">
        <f t="shared" si="264"/>
        <v/>
      </c>
      <c r="EM97" s="69" t="str">
        <f t="shared" si="264"/>
        <v/>
      </c>
      <c r="EN97" s="69" t="str">
        <f t="shared" si="264"/>
        <v/>
      </c>
      <c r="EO97" s="69" t="str">
        <f t="shared" si="264"/>
        <v/>
      </c>
      <c r="EP97" s="69" t="str">
        <f t="shared" si="264"/>
        <v/>
      </c>
      <c r="EQ97" s="69" t="str">
        <f t="shared" si="264"/>
        <v/>
      </c>
      <c r="ER97" s="69" t="str">
        <f t="shared" si="264"/>
        <v/>
      </c>
      <c r="ES97" s="73" t="str">
        <f t="shared" si="183"/>
        <v/>
      </c>
      <c r="ET97" s="74" t="str">
        <f t="shared" si="215"/>
        <v/>
      </c>
      <c r="EU97" s="253" t="str">
        <f t="shared" si="216"/>
        <v/>
      </c>
      <c r="EV97" s="76" t="str">
        <f t="shared" si="217"/>
        <v/>
      </c>
      <c r="EW97" s="69" t="str">
        <f t="shared" si="265"/>
        <v/>
      </c>
      <c r="EX97" s="69" t="str">
        <f t="shared" si="265"/>
        <v/>
      </c>
      <c r="EY97" s="69" t="str">
        <f t="shared" si="265"/>
        <v/>
      </c>
      <c r="EZ97" s="69" t="str">
        <f t="shared" si="265"/>
        <v/>
      </c>
      <c r="FA97" s="69" t="str">
        <f t="shared" si="265"/>
        <v/>
      </c>
      <c r="FB97" s="69" t="str">
        <f t="shared" si="265"/>
        <v/>
      </c>
      <c r="FC97" s="69" t="str">
        <f t="shared" si="265"/>
        <v/>
      </c>
      <c r="FD97" s="69" t="str">
        <f t="shared" si="265"/>
        <v/>
      </c>
      <c r="FE97" s="69" t="str">
        <f t="shared" si="265"/>
        <v/>
      </c>
      <c r="FF97" s="69" t="str">
        <f t="shared" si="265"/>
        <v/>
      </c>
      <c r="FG97" s="69" t="str">
        <f t="shared" si="265"/>
        <v/>
      </c>
      <c r="FH97" s="73" t="str">
        <f t="shared" si="184"/>
        <v/>
      </c>
      <c r="FI97" s="74" t="str">
        <f t="shared" si="218"/>
        <v/>
      </c>
      <c r="FJ97" s="253" t="str">
        <f t="shared" si="219"/>
        <v/>
      </c>
      <c r="FK97" s="76" t="str">
        <f t="shared" si="220"/>
        <v/>
      </c>
      <c r="FL97" s="69" t="str">
        <f t="shared" si="266"/>
        <v/>
      </c>
      <c r="FM97" s="69" t="str">
        <f t="shared" si="266"/>
        <v/>
      </c>
      <c r="FN97" s="69" t="str">
        <f t="shared" si="266"/>
        <v/>
      </c>
      <c r="FO97" s="69" t="str">
        <f t="shared" si="266"/>
        <v/>
      </c>
      <c r="FP97" s="69" t="str">
        <f t="shared" si="266"/>
        <v/>
      </c>
      <c r="FQ97" s="69" t="str">
        <f t="shared" si="266"/>
        <v/>
      </c>
      <c r="FR97" s="69" t="str">
        <f t="shared" si="266"/>
        <v/>
      </c>
      <c r="FS97" s="69" t="str">
        <f t="shared" si="266"/>
        <v/>
      </c>
      <c r="FT97" s="69" t="str">
        <f t="shared" si="266"/>
        <v/>
      </c>
      <c r="FU97" s="69" t="str">
        <f t="shared" si="266"/>
        <v/>
      </c>
      <c r="FV97" s="69" t="str">
        <f t="shared" si="266"/>
        <v/>
      </c>
      <c r="FW97" s="73" t="str">
        <f t="shared" si="185"/>
        <v/>
      </c>
      <c r="FX97" s="74" t="str">
        <f t="shared" si="221"/>
        <v/>
      </c>
      <c r="FY97" s="253" t="str">
        <f t="shared" si="222"/>
        <v/>
      </c>
      <c r="FZ97" s="76" t="str">
        <f t="shared" si="223"/>
        <v/>
      </c>
      <c r="GA97" s="82" t="str">
        <f t="shared" si="254"/>
        <v/>
      </c>
      <c r="GB97" s="82" t="str">
        <f t="shared" si="254"/>
        <v/>
      </c>
      <c r="GC97" s="82" t="str">
        <f t="shared" si="254"/>
        <v/>
      </c>
      <c r="GD97" s="82" t="str">
        <f t="shared" si="254"/>
        <v/>
      </c>
      <c r="GE97" s="82" t="str">
        <f t="shared" si="254"/>
        <v/>
      </c>
      <c r="GF97" s="82" t="str">
        <f t="shared" si="254"/>
        <v/>
      </c>
      <c r="GG97" s="82" t="str">
        <f t="shared" si="254"/>
        <v/>
      </c>
      <c r="GH97" s="82" t="str">
        <f t="shared" si="254"/>
        <v/>
      </c>
      <c r="GI97" s="82" t="str">
        <f t="shared" si="254"/>
        <v/>
      </c>
      <c r="GJ97" s="82" t="str">
        <f t="shared" si="254"/>
        <v/>
      </c>
      <c r="GK97" s="82" t="str">
        <f t="shared" si="254"/>
        <v/>
      </c>
      <c r="GL97" s="83" t="str">
        <f t="shared" si="186"/>
        <v/>
      </c>
      <c r="GM97" s="74" t="str">
        <f t="shared" si="224"/>
        <v/>
      </c>
      <c r="GN97" s="253" t="str">
        <f t="shared" si="225"/>
        <v/>
      </c>
      <c r="GO97" s="76" t="str">
        <f t="shared" si="226"/>
        <v/>
      </c>
      <c r="GP97" s="77" t="str">
        <f t="shared" ca="1" si="227"/>
        <v/>
      </c>
      <c r="GQ97" s="77" t="str">
        <f t="shared" ca="1" si="241"/>
        <v/>
      </c>
      <c r="GR97" s="77" t="str">
        <f t="shared" ca="1" si="241"/>
        <v/>
      </c>
      <c r="GS97" s="77" t="str">
        <f t="shared" ca="1" si="241"/>
        <v/>
      </c>
      <c r="GT97" s="77" t="str">
        <f t="shared" ca="1" si="241"/>
        <v/>
      </c>
      <c r="GU97" s="77" t="str">
        <f t="shared" ca="1" si="241"/>
        <v/>
      </c>
      <c r="GV97" s="77" t="str">
        <f t="shared" ca="1" si="241"/>
        <v/>
      </c>
      <c r="GW97" s="77" t="str">
        <f t="shared" ca="1" si="241"/>
        <v/>
      </c>
      <c r="GX97" s="77" t="str">
        <f t="shared" ca="1" si="241"/>
        <v/>
      </c>
      <c r="GY97" s="77" t="str">
        <f t="shared" ca="1" si="241"/>
        <v/>
      </c>
      <c r="GZ97" s="77" t="str">
        <f t="shared" ca="1" si="241"/>
        <v/>
      </c>
      <c r="HA97" s="77" t="str">
        <f t="shared" ca="1" si="241"/>
        <v/>
      </c>
      <c r="HB97" s="78" t="str">
        <f t="shared" si="228"/>
        <v/>
      </c>
    </row>
    <row r="98" spans="1:210">
      <c r="A98" s="70" t="s">
        <v>50</v>
      </c>
      <c r="B98" s="39" t="str">
        <f>IF(【M】エリア!$E93&lt;&gt;"",【M】エリア!$E93,"")</f>
        <v/>
      </c>
      <c r="C98" s="69" t="str">
        <f t="shared" si="255"/>
        <v/>
      </c>
      <c r="D98" s="69" t="str">
        <f t="shared" si="255"/>
        <v/>
      </c>
      <c r="E98" s="69" t="str">
        <f t="shared" si="255"/>
        <v/>
      </c>
      <c r="F98" s="69" t="str">
        <f t="shared" si="255"/>
        <v/>
      </c>
      <c r="G98" s="69" t="str">
        <f t="shared" si="255"/>
        <v/>
      </c>
      <c r="H98" s="69" t="str">
        <f t="shared" si="255"/>
        <v/>
      </c>
      <c r="I98" s="69" t="str">
        <f t="shared" si="255"/>
        <v/>
      </c>
      <c r="J98" s="69" t="str">
        <f t="shared" si="255"/>
        <v/>
      </c>
      <c r="K98" s="69" t="str">
        <f t="shared" si="255"/>
        <v/>
      </c>
      <c r="L98" s="69" t="str">
        <f t="shared" si="255"/>
        <v/>
      </c>
      <c r="M98" s="69" t="str">
        <f t="shared" si="255"/>
        <v/>
      </c>
      <c r="N98" s="73" t="str">
        <f t="shared" si="174"/>
        <v/>
      </c>
      <c r="O98" s="74" t="str">
        <f t="shared" si="188"/>
        <v/>
      </c>
      <c r="P98" s="253" t="str">
        <f t="shared" si="189"/>
        <v/>
      </c>
      <c r="Q98" s="76" t="str">
        <f t="shared" si="190"/>
        <v/>
      </c>
      <c r="R98" s="69" t="str">
        <f t="shared" si="256"/>
        <v/>
      </c>
      <c r="S98" s="69" t="str">
        <f t="shared" si="256"/>
        <v/>
      </c>
      <c r="T98" s="69" t="str">
        <f t="shared" si="256"/>
        <v/>
      </c>
      <c r="U98" s="69" t="str">
        <f t="shared" si="256"/>
        <v/>
      </c>
      <c r="V98" s="69" t="str">
        <f t="shared" si="256"/>
        <v/>
      </c>
      <c r="W98" s="69" t="str">
        <f t="shared" si="256"/>
        <v/>
      </c>
      <c r="X98" s="69" t="str">
        <f t="shared" si="256"/>
        <v/>
      </c>
      <c r="Y98" s="69" t="str">
        <f t="shared" si="256"/>
        <v/>
      </c>
      <c r="Z98" s="69" t="str">
        <f t="shared" si="256"/>
        <v/>
      </c>
      <c r="AA98" s="69" t="str">
        <f t="shared" si="256"/>
        <v/>
      </c>
      <c r="AB98" s="69" t="str">
        <f t="shared" si="256"/>
        <v/>
      </c>
      <c r="AC98" s="73" t="str">
        <f t="shared" si="175"/>
        <v/>
      </c>
      <c r="AD98" s="74" t="str">
        <f t="shared" si="191"/>
        <v/>
      </c>
      <c r="AE98" s="253" t="str">
        <f t="shared" si="192"/>
        <v/>
      </c>
      <c r="AF98" s="76" t="str">
        <f t="shared" si="193"/>
        <v/>
      </c>
      <c r="AG98" s="69" t="str">
        <f t="shared" si="257"/>
        <v/>
      </c>
      <c r="AH98" s="69" t="str">
        <f t="shared" si="257"/>
        <v/>
      </c>
      <c r="AI98" s="69" t="str">
        <f t="shared" si="257"/>
        <v/>
      </c>
      <c r="AJ98" s="69" t="str">
        <f t="shared" si="257"/>
        <v/>
      </c>
      <c r="AK98" s="69" t="str">
        <f t="shared" si="257"/>
        <v/>
      </c>
      <c r="AL98" s="69" t="str">
        <f t="shared" si="257"/>
        <v/>
      </c>
      <c r="AM98" s="69" t="str">
        <f t="shared" si="257"/>
        <v/>
      </c>
      <c r="AN98" s="69" t="str">
        <f t="shared" si="257"/>
        <v/>
      </c>
      <c r="AO98" s="69" t="str">
        <f t="shared" si="257"/>
        <v/>
      </c>
      <c r="AP98" s="69" t="str">
        <f t="shared" si="257"/>
        <v/>
      </c>
      <c r="AQ98" s="69" t="str">
        <f t="shared" si="257"/>
        <v/>
      </c>
      <c r="AR98" s="73" t="str">
        <f t="shared" si="176"/>
        <v/>
      </c>
      <c r="AS98" s="74" t="str">
        <f t="shared" si="194"/>
        <v/>
      </c>
      <c r="AT98" s="253" t="str">
        <f t="shared" si="195"/>
        <v/>
      </c>
      <c r="AU98" s="76" t="str">
        <f t="shared" si="196"/>
        <v/>
      </c>
      <c r="AV98" s="69" t="str">
        <f t="shared" si="258"/>
        <v/>
      </c>
      <c r="AW98" s="69" t="str">
        <f t="shared" si="258"/>
        <v/>
      </c>
      <c r="AX98" s="69" t="str">
        <f t="shared" si="258"/>
        <v/>
      </c>
      <c r="AY98" s="69" t="str">
        <f t="shared" si="258"/>
        <v/>
      </c>
      <c r="AZ98" s="69" t="str">
        <f t="shared" si="258"/>
        <v/>
      </c>
      <c r="BA98" s="69" t="str">
        <f t="shared" si="258"/>
        <v/>
      </c>
      <c r="BB98" s="69" t="str">
        <f t="shared" si="258"/>
        <v/>
      </c>
      <c r="BC98" s="69" t="str">
        <f t="shared" si="258"/>
        <v/>
      </c>
      <c r="BD98" s="69" t="str">
        <f t="shared" si="258"/>
        <v/>
      </c>
      <c r="BE98" s="69" t="str">
        <f t="shared" si="258"/>
        <v/>
      </c>
      <c r="BF98" s="69" t="str">
        <f t="shared" si="258"/>
        <v/>
      </c>
      <c r="BG98" s="73" t="str">
        <f t="shared" si="177"/>
        <v/>
      </c>
      <c r="BH98" s="74" t="str">
        <f t="shared" si="197"/>
        <v/>
      </c>
      <c r="BI98" s="253" t="str">
        <f t="shared" si="198"/>
        <v/>
      </c>
      <c r="BJ98" s="76" t="str">
        <f t="shared" si="199"/>
        <v/>
      </c>
      <c r="BK98" s="69" t="str">
        <f t="shared" si="259"/>
        <v/>
      </c>
      <c r="BL98" s="69" t="str">
        <f t="shared" si="259"/>
        <v/>
      </c>
      <c r="BM98" s="69" t="str">
        <f t="shared" si="259"/>
        <v/>
      </c>
      <c r="BN98" s="69" t="str">
        <f t="shared" si="259"/>
        <v/>
      </c>
      <c r="BO98" s="69" t="str">
        <f t="shared" si="259"/>
        <v/>
      </c>
      <c r="BP98" s="69" t="str">
        <f t="shared" si="259"/>
        <v/>
      </c>
      <c r="BQ98" s="69" t="str">
        <f t="shared" si="259"/>
        <v/>
      </c>
      <c r="BR98" s="69" t="str">
        <f t="shared" si="259"/>
        <v/>
      </c>
      <c r="BS98" s="69" t="str">
        <f t="shared" si="259"/>
        <v/>
      </c>
      <c r="BT98" s="69" t="str">
        <f t="shared" si="259"/>
        <v/>
      </c>
      <c r="BU98" s="69" t="str">
        <f t="shared" si="259"/>
        <v/>
      </c>
      <c r="BV98" s="73" t="str">
        <f t="shared" si="178"/>
        <v/>
      </c>
      <c r="BW98" s="74" t="str">
        <f t="shared" si="200"/>
        <v/>
      </c>
      <c r="BX98" s="253" t="str">
        <f t="shared" si="201"/>
        <v/>
      </c>
      <c r="BY98" s="76" t="str">
        <f t="shared" si="202"/>
        <v/>
      </c>
      <c r="BZ98" s="69" t="str">
        <f t="shared" si="260"/>
        <v/>
      </c>
      <c r="CA98" s="69" t="str">
        <f t="shared" si="260"/>
        <v/>
      </c>
      <c r="CB98" s="69" t="str">
        <f t="shared" si="260"/>
        <v/>
      </c>
      <c r="CC98" s="69" t="str">
        <f t="shared" si="260"/>
        <v/>
      </c>
      <c r="CD98" s="69" t="str">
        <f t="shared" si="260"/>
        <v/>
      </c>
      <c r="CE98" s="69" t="str">
        <f t="shared" si="260"/>
        <v/>
      </c>
      <c r="CF98" s="69" t="str">
        <f t="shared" si="260"/>
        <v/>
      </c>
      <c r="CG98" s="69" t="str">
        <f t="shared" si="260"/>
        <v/>
      </c>
      <c r="CH98" s="69" t="str">
        <f t="shared" si="260"/>
        <v/>
      </c>
      <c r="CI98" s="69" t="str">
        <f t="shared" si="260"/>
        <v/>
      </c>
      <c r="CJ98" s="69" t="str">
        <f t="shared" si="260"/>
        <v/>
      </c>
      <c r="CK98" s="73" t="str">
        <f t="shared" si="179"/>
        <v/>
      </c>
      <c r="CL98" s="74" t="str">
        <f t="shared" si="203"/>
        <v/>
      </c>
      <c r="CM98" s="253" t="str">
        <f t="shared" si="204"/>
        <v/>
      </c>
      <c r="CN98" s="76" t="str">
        <f t="shared" si="205"/>
        <v/>
      </c>
      <c r="CO98" s="69" t="str">
        <f t="shared" si="261"/>
        <v/>
      </c>
      <c r="CP98" s="69" t="str">
        <f t="shared" si="261"/>
        <v/>
      </c>
      <c r="CQ98" s="69" t="str">
        <f t="shared" si="261"/>
        <v/>
      </c>
      <c r="CR98" s="69" t="str">
        <f t="shared" si="261"/>
        <v/>
      </c>
      <c r="CS98" s="69" t="str">
        <f t="shared" si="261"/>
        <v/>
      </c>
      <c r="CT98" s="69" t="str">
        <f t="shared" si="261"/>
        <v/>
      </c>
      <c r="CU98" s="69" t="str">
        <f t="shared" si="261"/>
        <v/>
      </c>
      <c r="CV98" s="69" t="str">
        <f t="shared" si="261"/>
        <v/>
      </c>
      <c r="CW98" s="69" t="str">
        <f t="shared" si="261"/>
        <v/>
      </c>
      <c r="CX98" s="69" t="str">
        <f t="shared" si="261"/>
        <v/>
      </c>
      <c r="CY98" s="69" t="str">
        <f t="shared" si="261"/>
        <v/>
      </c>
      <c r="CZ98" s="73" t="str">
        <f t="shared" si="180"/>
        <v/>
      </c>
      <c r="DA98" s="74" t="str">
        <f t="shared" si="206"/>
        <v/>
      </c>
      <c r="DB98" s="253" t="str">
        <f t="shared" si="207"/>
        <v/>
      </c>
      <c r="DC98" s="76" t="str">
        <f t="shared" si="208"/>
        <v/>
      </c>
      <c r="DD98" s="69" t="str">
        <f t="shared" si="262"/>
        <v/>
      </c>
      <c r="DE98" s="69" t="str">
        <f t="shared" si="262"/>
        <v/>
      </c>
      <c r="DF98" s="69" t="str">
        <f t="shared" si="262"/>
        <v/>
      </c>
      <c r="DG98" s="69" t="str">
        <f t="shared" si="262"/>
        <v/>
      </c>
      <c r="DH98" s="69" t="str">
        <f t="shared" si="262"/>
        <v/>
      </c>
      <c r="DI98" s="69" t="str">
        <f t="shared" si="262"/>
        <v/>
      </c>
      <c r="DJ98" s="69" t="str">
        <f t="shared" si="262"/>
        <v/>
      </c>
      <c r="DK98" s="69" t="str">
        <f t="shared" si="262"/>
        <v/>
      </c>
      <c r="DL98" s="69" t="str">
        <f t="shared" si="262"/>
        <v/>
      </c>
      <c r="DM98" s="69" t="str">
        <f t="shared" si="262"/>
        <v/>
      </c>
      <c r="DN98" s="69" t="str">
        <f t="shared" si="262"/>
        <v/>
      </c>
      <c r="DO98" s="73" t="str">
        <f t="shared" si="181"/>
        <v/>
      </c>
      <c r="DP98" s="74" t="str">
        <f t="shared" si="209"/>
        <v/>
      </c>
      <c r="DQ98" s="253" t="str">
        <f t="shared" si="210"/>
        <v/>
      </c>
      <c r="DR98" s="76" t="str">
        <f t="shared" si="211"/>
        <v/>
      </c>
      <c r="DS98" s="69" t="str">
        <f t="shared" si="263"/>
        <v/>
      </c>
      <c r="DT98" s="69" t="str">
        <f t="shared" si="263"/>
        <v/>
      </c>
      <c r="DU98" s="69" t="str">
        <f t="shared" si="263"/>
        <v/>
      </c>
      <c r="DV98" s="69" t="str">
        <f t="shared" si="263"/>
        <v/>
      </c>
      <c r="DW98" s="69" t="str">
        <f t="shared" si="263"/>
        <v/>
      </c>
      <c r="DX98" s="69" t="str">
        <f t="shared" si="263"/>
        <v/>
      </c>
      <c r="DY98" s="69" t="str">
        <f t="shared" si="263"/>
        <v/>
      </c>
      <c r="DZ98" s="69" t="str">
        <f t="shared" si="263"/>
        <v/>
      </c>
      <c r="EA98" s="69" t="str">
        <f t="shared" si="263"/>
        <v/>
      </c>
      <c r="EB98" s="69" t="str">
        <f t="shared" si="263"/>
        <v/>
      </c>
      <c r="EC98" s="69" t="str">
        <f t="shared" si="263"/>
        <v/>
      </c>
      <c r="ED98" s="73" t="str">
        <f t="shared" si="182"/>
        <v/>
      </c>
      <c r="EE98" s="74" t="str">
        <f t="shared" si="212"/>
        <v/>
      </c>
      <c r="EF98" s="253" t="str">
        <f t="shared" si="213"/>
        <v/>
      </c>
      <c r="EG98" s="76" t="str">
        <f t="shared" si="214"/>
        <v/>
      </c>
      <c r="EH98" s="69" t="str">
        <f t="shared" si="264"/>
        <v/>
      </c>
      <c r="EI98" s="69" t="str">
        <f t="shared" si="264"/>
        <v/>
      </c>
      <c r="EJ98" s="69" t="str">
        <f t="shared" si="264"/>
        <v/>
      </c>
      <c r="EK98" s="69" t="str">
        <f t="shared" si="264"/>
        <v/>
      </c>
      <c r="EL98" s="69" t="str">
        <f t="shared" si="264"/>
        <v/>
      </c>
      <c r="EM98" s="69" t="str">
        <f t="shared" si="264"/>
        <v/>
      </c>
      <c r="EN98" s="69" t="str">
        <f t="shared" si="264"/>
        <v/>
      </c>
      <c r="EO98" s="69" t="str">
        <f t="shared" si="264"/>
        <v/>
      </c>
      <c r="EP98" s="69" t="str">
        <f t="shared" si="264"/>
        <v/>
      </c>
      <c r="EQ98" s="69" t="str">
        <f t="shared" si="264"/>
        <v/>
      </c>
      <c r="ER98" s="69" t="str">
        <f t="shared" si="264"/>
        <v/>
      </c>
      <c r="ES98" s="73" t="str">
        <f t="shared" si="183"/>
        <v/>
      </c>
      <c r="ET98" s="74" t="str">
        <f t="shared" si="215"/>
        <v/>
      </c>
      <c r="EU98" s="253" t="str">
        <f t="shared" si="216"/>
        <v/>
      </c>
      <c r="EV98" s="76" t="str">
        <f t="shared" si="217"/>
        <v/>
      </c>
      <c r="EW98" s="69" t="str">
        <f t="shared" si="265"/>
        <v/>
      </c>
      <c r="EX98" s="69" t="str">
        <f t="shared" si="265"/>
        <v/>
      </c>
      <c r="EY98" s="69" t="str">
        <f t="shared" si="265"/>
        <v/>
      </c>
      <c r="EZ98" s="69" t="str">
        <f t="shared" si="265"/>
        <v/>
      </c>
      <c r="FA98" s="69" t="str">
        <f t="shared" si="265"/>
        <v/>
      </c>
      <c r="FB98" s="69" t="str">
        <f t="shared" si="265"/>
        <v/>
      </c>
      <c r="FC98" s="69" t="str">
        <f t="shared" si="265"/>
        <v/>
      </c>
      <c r="FD98" s="69" t="str">
        <f t="shared" si="265"/>
        <v/>
      </c>
      <c r="FE98" s="69" t="str">
        <f t="shared" si="265"/>
        <v/>
      </c>
      <c r="FF98" s="69" t="str">
        <f t="shared" si="265"/>
        <v/>
      </c>
      <c r="FG98" s="69" t="str">
        <f t="shared" si="265"/>
        <v/>
      </c>
      <c r="FH98" s="73" t="str">
        <f t="shared" si="184"/>
        <v/>
      </c>
      <c r="FI98" s="74" t="str">
        <f t="shared" si="218"/>
        <v/>
      </c>
      <c r="FJ98" s="253" t="str">
        <f t="shared" si="219"/>
        <v/>
      </c>
      <c r="FK98" s="76" t="str">
        <f t="shared" si="220"/>
        <v/>
      </c>
      <c r="FL98" s="69" t="str">
        <f t="shared" si="266"/>
        <v/>
      </c>
      <c r="FM98" s="69" t="str">
        <f t="shared" si="266"/>
        <v/>
      </c>
      <c r="FN98" s="69" t="str">
        <f t="shared" si="266"/>
        <v/>
      </c>
      <c r="FO98" s="69" t="str">
        <f t="shared" si="266"/>
        <v/>
      </c>
      <c r="FP98" s="69" t="str">
        <f t="shared" si="266"/>
        <v/>
      </c>
      <c r="FQ98" s="69" t="str">
        <f t="shared" si="266"/>
        <v/>
      </c>
      <c r="FR98" s="69" t="str">
        <f t="shared" si="266"/>
        <v/>
      </c>
      <c r="FS98" s="69" t="str">
        <f t="shared" si="266"/>
        <v/>
      </c>
      <c r="FT98" s="69" t="str">
        <f t="shared" si="266"/>
        <v/>
      </c>
      <c r="FU98" s="69" t="str">
        <f t="shared" si="266"/>
        <v/>
      </c>
      <c r="FV98" s="69" t="str">
        <f t="shared" si="266"/>
        <v/>
      </c>
      <c r="FW98" s="73" t="str">
        <f t="shared" si="185"/>
        <v/>
      </c>
      <c r="FX98" s="74" t="str">
        <f t="shared" si="221"/>
        <v/>
      </c>
      <c r="FY98" s="253" t="str">
        <f t="shared" si="222"/>
        <v/>
      </c>
      <c r="FZ98" s="76" t="str">
        <f t="shared" si="223"/>
        <v/>
      </c>
      <c r="GA98" s="82" t="str">
        <f t="shared" si="254"/>
        <v/>
      </c>
      <c r="GB98" s="82" t="str">
        <f t="shared" si="254"/>
        <v/>
      </c>
      <c r="GC98" s="82" t="str">
        <f t="shared" si="254"/>
        <v/>
      </c>
      <c r="GD98" s="82" t="str">
        <f t="shared" si="254"/>
        <v/>
      </c>
      <c r="GE98" s="82" t="str">
        <f t="shared" si="254"/>
        <v/>
      </c>
      <c r="GF98" s="82" t="str">
        <f t="shared" si="254"/>
        <v/>
      </c>
      <c r="GG98" s="82" t="str">
        <f t="shared" si="254"/>
        <v/>
      </c>
      <c r="GH98" s="82" t="str">
        <f t="shared" si="254"/>
        <v/>
      </c>
      <c r="GI98" s="82" t="str">
        <f t="shared" si="254"/>
        <v/>
      </c>
      <c r="GJ98" s="82" t="str">
        <f t="shared" si="254"/>
        <v/>
      </c>
      <c r="GK98" s="82" t="str">
        <f t="shared" si="254"/>
        <v/>
      </c>
      <c r="GL98" s="83" t="str">
        <f t="shared" si="186"/>
        <v/>
      </c>
      <c r="GM98" s="74" t="str">
        <f t="shared" si="224"/>
        <v/>
      </c>
      <c r="GN98" s="253" t="str">
        <f t="shared" si="225"/>
        <v/>
      </c>
      <c r="GO98" s="76" t="str">
        <f t="shared" si="226"/>
        <v/>
      </c>
      <c r="GP98" s="77" t="str">
        <f t="shared" ca="1" si="227"/>
        <v/>
      </c>
      <c r="GQ98" s="77" t="str">
        <f t="shared" ca="1" si="241"/>
        <v/>
      </c>
      <c r="GR98" s="77" t="str">
        <f t="shared" ca="1" si="241"/>
        <v/>
      </c>
      <c r="GS98" s="77" t="str">
        <f t="shared" ca="1" si="241"/>
        <v/>
      </c>
      <c r="GT98" s="77" t="str">
        <f t="shared" ca="1" si="241"/>
        <v/>
      </c>
      <c r="GU98" s="77" t="str">
        <f t="shared" ca="1" si="241"/>
        <v/>
      </c>
      <c r="GV98" s="77" t="str">
        <f t="shared" ca="1" si="241"/>
        <v/>
      </c>
      <c r="GW98" s="77" t="str">
        <f t="shared" ca="1" si="241"/>
        <v/>
      </c>
      <c r="GX98" s="77" t="str">
        <f t="shared" ca="1" si="241"/>
        <v/>
      </c>
      <c r="GY98" s="77" t="str">
        <f t="shared" ca="1" si="241"/>
        <v/>
      </c>
      <c r="GZ98" s="77" t="str">
        <f t="shared" ca="1" si="241"/>
        <v/>
      </c>
      <c r="HA98" s="77" t="str">
        <f t="shared" ca="1" si="241"/>
        <v/>
      </c>
      <c r="HB98" s="78" t="str">
        <f t="shared" si="228"/>
        <v/>
      </c>
    </row>
    <row r="99" spans="1:210">
      <c r="A99" s="70" t="s">
        <v>50</v>
      </c>
      <c r="B99" s="39" t="str">
        <f>IF(【M】エリア!$E94&lt;&gt;"",【M】エリア!$E94,"")</f>
        <v/>
      </c>
      <c r="C99" s="69" t="str">
        <f t="shared" si="255"/>
        <v/>
      </c>
      <c r="D99" s="69" t="str">
        <f t="shared" si="255"/>
        <v/>
      </c>
      <c r="E99" s="69" t="str">
        <f t="shared" si="255"/>
        <v/>
      </c>
      <c r="F99" s="69" t="str">
        <f t="shared" si="255"/>
        <v/>
      </c>
      <c r="G99" s="69" t="str">
        <f t="shared" si="255"/>
        <v/>
      </c>
      <c r="H99" s="69" t="str">
        <f t="shared" si="255"/>
        <v/>
      </c>
      <c r="I99" s="69" t="str">
        <f t="shared" si="255"/>
        <v/>
      </c>
      <c r="J99" s="69" t="str">
        <f t="shared" si="255"/>
        <v/>
      </c>
      <c r="K99" s="69" t="str">
        <f t="shared" si="255"/>
        <v/>
      </c>
      <c r="L99" s="69" t="str">
        <f t="shared" si="255"/>
        <v/>
      </c>
      <c r="M99" s="69" t="str">
        <f t="shared" si="255"/>
        <v/>
      </c>
      <c r="N99" s="73" t="str">
        <f t="shared" si="174"/>
        <v/>
      </c>
      <c r="O99" s="74" t="str">
        <f t="shared" si="188"/>
        <v/>
      </c>
      <c r="P99" s="253" t="str">
        <f t="shared" si="189"/>
        <v/>
      </c>
      <c r="Q99" s="76" t="str">
        <f t="shared" si="190"/>
        <v/>
      </c>
      <c r="R99" s="69" t="str">
        <f t="shared" si="256"/>
        <v/>
      </c>
      <c r="S99" s="69" t="str">
        <f t="shared" si="256"/>
        <v/>
      </c>
      <c r="T99" s="69" t="str">
        <f t="shared" si="256"/>
        <v/>
      </c>
      <c r="U99" s="69" t="str">
        <f t="shared" si="256"/>
        <v/>
      </c>
      <c r="V99" s="69" t="str">
        <f t="shared" si="256"/>
        <v/>
      </c>
      <c r="W99" s="69" t="str">
        <f t="shared" si="256"/>
        <v/>
      </c>
      <c r="X99" s="69" t="str">
        <f t="shared" si="256"/>
        <v/>
      </c>
      <c r="Y99" s="69" t="str">
        <f t="shared" si="256"/>
        <v/>
      </c>
      <c r="Z99" s="69" t="str">
        <f t="shared" si="256"/>
        <v/>
      </c>
      <c r="AA99" s="69" t="str">
        <f t="shared" si="256"/>
        <v/>
      </c>
      <c r="AB99" s="69" t="str">
        <f t="shared" si="256"/>
        <v/>
      </c>
      <c r="AC99" s="73" t="str">
        <f t="shared" si="175"/>
        <v/>
      </c>
      <c r="AD99" s="74" t="str">
        <f t="shared" si="191"/>
        <v/>
      </c>
      <c r="AE99" s="253" t="str">
        <f t="shared" si="192"/>
        <v/>
      </c>
      <c r="AF99" s="76" t="str">
        <f t="shared" si="193"/>
        <v/>
      </c>
      <c r="AG99" s="69" t="str">
        <f t="shared" si="257"/>
        <v/>
      </c>
      <c r="AH99" s="69" t="str">
        <f t="shared" si="257"/>
        <v/>
      </c>
      <c r="AI99" s="69" t="str">
        <f t="shared" si="257"/>
        <v/>
      </c>
      <c r="AJ99" s="69" t="str">
        <f t="shared" si="257"/>
        <v/>
      </c>
      <c r="AK99" s="69" t="str">
        <f t="shared" si="257"/>
        <v/>
      </c>
      <c r="AL99" s="69" t="str">
        <f t="shared" si="257"/>
        <v/>
      </c>
      <c r="AM99" s="69" t="str">
        <f t="shared" si="257"/>
        <v/>
      </c>
      <c r="AN99" s="69" t="str">
        <f t="shared" si="257"/>
        <v/>
      </c>
      <c r="AO99" s="69" t="str">
        <f t="shared" si="257"/>
        <v/>
      </c>
      <c r="AP99" s="69" t="str">
        <f t="shared" si="257"/>
        <v/>
      </c>
      <c r="AQ99" s="69" t="str">
        <f t="shared" si="257"/>
        <v/>
      </c>
      <c r="AR99" s="73" t="str">
        <f t="shared" si="176"/>
        <v/>
      </c>
      <c r="AS99" s="74" t="str">
        <f t="shared" si="194"/>
        <v/>
      </c>
      <c r="AT99" s="253" t="str">
        <f t="shared" si="195"/>
        <v/>
      </c>
      <c r="AU99" s="76" t="str">
        <f t="shared" si="196"/>
        <v/>
      </c>
      <c r="AV99" s="69" t="str">
        <f t="shared" si="258"/>
        <v/>
      </c>
      <c r="AW99" s="69" t="str">
        <f t="shared" si="258"/>
        <v/>
      </c>
      <c r="AX99" s="69" t="str">
        <f t="shared" si="258"/>
        <v/>
      </c>
      <c r="AY99" s="69" t="str">
        <f t="shared" si="258"/>
        <v/>
      </c>
      <c r="AZ99" s="69" t="str">
        <f t="shared" si="258"/>
        <v/>
      </c>
      <c r="BA99" s="69" t="str">
        <f t="shared" si="258"/>
        <v/>
      </c>
      <c r="BB99" s="69" t="str">
        <f t="shared" si="258"/>
        <v/>
      </c>
      <c r="BC99" s="69" t="str">
        <f t="shared" si="258"/>
        <v/>
      </c>
      <c r="BD99" s="69" t="str">
        <f t="shared" si="258"/>
        <v/>
      </c>
      <c r="BE99" s="69" t="str">
        <f t="shared" si="258"/>
        <v/>
      </c>
      <c r="BF99" s="69" t="str">
        <f t="shared" si="258"/>
        <v/>
      </c>
      <c r="BG99" s="73" t="str">
        <f t="shared" si="177"/>
        <v/>
      </c>
      <c r="BH99" s="74" t="str">
        <f t="shared" si="197"/>
        <v/>
      </c>
      <c r="BI99" s="253" t="str">
        <f t="shared" si="198"/>
        <v/>
      </c>
      <c r="BJ99" s="76" t="str">
        <f t="shared" si="199"/>
        <v/>
      </c>
      <c r="BK99" s="69" t="str">
        <f t="shared" si="259"/>
        <v/>
      </c>
      <c r="BL99" s="69" t="str">
        <f t="shared" si="259"/>
        <v/>
      </c>
      <c r="BM99" s="69" t="str">
        <f t="shared" si="259"/>
        <v/>
      </c>
      <c r="BN99" s="69" t="str">
        <f t="shared" si="259"/>
        <v/>
      </c>
      <c r="BO99" s="69" t="str">
        <f t="shared" si="259"/>
        <v/>
      </c>
      <c r="BP99" s="69" t="str">
        <f t="shared" si="259"/>
        <v/>
      </c>
      <c r="BQ99" s="69" t="str">
        <f t="shared" si="259"/>
        <v/>
      </c>
      <c r="BR99" s="69" t="str">
        <f t="shared" si="259"/>
        <v/>
      </c>
      <c r="BS99" s="69" t="str">
        <f t="shared" si="259"/>
        <v/>
      </c>
      <c r="BT99" s="69" t="str">
        <f t="shared" si="259"/>
        <v/>
      </c>
      <c r="BU99" s="69" t="str">
        <f t="shared" si="259"/>
        <v/>
      </c>
      <c r="BV99" s="73" t="str">
        <f t="shared" si="178"/>
        <v/>
      </c>
      <c r="BW99" s="74" t="str">
        <f t="shared" si="200"/>
        <v/>
      </c>
      <c r="BX99" s="253" t="str">
        <f t="shared" si="201"/>
        <v/>
      </c>
      <c r="BY99" s="76" t="str">
        <f t="shared" si="202"/>
        <v/>
      </c>
      <c r="BZ99" s="69" t="str">
        <f t="shared" si="260"/>
        <v/>
      </c>
      <c r="CA99" s="69" t="str">
        <f t="shared" si="260"/>
        <v/>
      </c>
      <c r="CB99" s="69" t="str">
        <f t="shared" si="260"/>
        <v/>
      </c>
      <c r="CC99" s="69" t="str">
        <f t="shared" si="260"/>
        <v/>
      </c>
      <c r="CD99" s="69" t="str">
        <f t="shared" si="260"/>
        <v/>
      </c>
      <c r="CE99" s="69" t="str">
        <f t="shared" si="260"/>
        <v/>
      </c>
      <c r="CF99" s="69" t="str">
        <f t="shared" si="260"/>
        <v/>
      </c>
      <c r="CG99" s="69" t="str">
        <f t="shared" si="260"/>
        <v/>
      </c>
      <c r="CH99" s="69" t="str">
        <f t="shared" si="260"/>
        <v/>
      </c>
      <c r="CI99" s="69" t="str">
        <f t="shared" si="260"/>
        <v/>
      </c>
      <c r="CJ99" s="69" t="str">
        <f t="shared" si="260"/>
        <v/>
      </c>
      <c r="CK99" s="73" t="str">
        <f t="shared" si="179"/>
        <v/>
      </c>
      <c r="CL99" s="74" t="str">
        <f t="shared" si="203"/>
        <v/>
      </c>
      <c r="CM99" s="253" t="str">
        <f t="shared" si="204"/>
        <v/>
      </c>
      <c r="CN99" s="76" t="str">
        <f t="shared" si="205"/>
        <v/>
      </c>
      <c r="CO99" s="69" t="str">
        <f t="shared" si="261"/>
        <v/>
      </c>
      <c r="CP99" s="69" t="str">
        <f t="shared" si="261"/>
        <v/>
      </c>
      <c r="CQ99" s="69" t="str">
        <f t="shared" si="261"/>
        <v/>
      </c>
      <c r="CR99" s="69" t="str">
        <f t="shared" si="261"/>
        <v/>
      </c>
      <c r="CS99" s="69" t="str">
        <f t="shared" si="261"/>
        <v/>
      </c>
      <c r="CT99" s="69" t="str">
        <f t="shared" si="261"/>
        <v/>
      </c>
      <c r="CU99" s="69" t="str">
        <f t="shared" si="261"/>
        <v/>
      </c>
      <c r="CV99" s="69" t="str">
        <f t="shared" si="261"/>
        <v/>
      </c>
      <c r="CW99" s="69" t="str">
        <f t="shared" si="261"/>
        <v/>
      </c>
      <c r="CX99" s="69" t="str">
        <f t="shared" si="261"/>
        <v/>
      </c>
      <c r="CY99" s="69" t="str">
        <f t="shared" si="261"/>
        <v/>
      </c>
      <c r="CZ99" s="73" t="str">
        <f t="shared" si="180"/>
        <v/>
      </c>
      <c r="DA99" s="74" t="str">
        <f t="shared" si="206"/>
        <v/>
      </c>
      <c r="DB99" s="253" t="str">
        <f t="shared" si="207"/>
        <v/>
      </c>
      <c r="DC99" s="76" t="str">
        <f t="shared" si="208"/>
        <v/>
      </c>
      <c r="DD99" s="69" t="str">
        <f t="shared" si="262"/>
        <v/>
      </c>
      <c r="DE99" s="69" t="str">
        <f t="shared" si="262"/>
        <v/>
      </c>
      <c r="DF99" s="69" t="str">
        <f t="shared" si="262"/>
        <v/>
      </c>
      <c r="DG99" s="69" t="str">
        <f t="shared" si="262"/>
        <v/>
      </c>
      <c r="DH99" s="69" t="str">
        <f t="shared" si="262"/>
        <v/>
      </c>
      <c r="DI99" s="69" t="str">
        <f t="shared" si="262"/>
        <v/>
      </c>
      <c r="DJ99" s="69" t="str">
        <f t="shared" si="262"/>
        <v/>
      </c>
      <c r="DK99" s="69" t="str">
        <f t="shared" si="262"/>
        <v/>
      </c>
      <c r="DL99" s="69" t="str">
        <f t="shared" si="262"/>
        <v/>
      </c>
      <c r="DM99" s="69" t="str">
        <f t="shared" si="262"/>
        <v/>
      </c>
      <c r="DN99" s="69" t="str">
        <f t="shared" si="262"/>
        <v/>
      </c>
      <c r="DO99" s="73" t="str">
        <f t="shared" si="181"/>
        <v/>
      </c>
      <c r="DP99" s="74" t="str">
        <f t="shared" si="209"/>
        <v/>
      </c>
      <c r="DQ99" s="253" t="str">
        <f t="shared" si="210"/>
        <v/>
      </c>
      <c r="DR99" s="76" t="str">
        <f t="shared" si="211"/>
        <v/>
      </c>
      <c r="DS99" s="69" t="str">
        <f t="shared" si="263"/>
        <v/>
      </c>
      <c r="DT99" s="69" t="str">
        <f t="shared" si="263"/>
        <v/>
      </c>
      <c r="DU99" s="69" t="str">
        <f t="shared" si="263"/>
        <v/>
      </c>
      <c r="DV99" s="69" t="str">
        <f t="shared" si="263"/>
        <v/>
      </c>
      <c r="DW99" s="69" t="str">
        <f t="shared" si="263"/>
        <v/>
      </c>
      <c r="DX99" s="69" t="str">
        <f t="shared" si="263"/>
        <v/>
      </c>
      <c r="DY99" s="69" t="str">
        <f t="shared" si="263"/>
        <v/>
      </c>
      <c r="DZ99" s="69" t="str">
        <f t="shared" si="263"/>
        <v/>
      </c>
      <c r="EA99" s="69" t="str">
        <f t="shared" si="263"/>
        <v/>
      </c>
      <c r="EB99" s="69" t="str">
        <f t="shared" si="263"/>
        <v/>
      </c>
      <c r="EC99" s="69" t="str">
        <f t="shared" si="263"/>
        <v/>
      </c>
      <c r="ED99" s="73" t="str">
        <f t="shared" si="182"/>
        <v/>
      </c>
      <c r="EE99" s="74" t="str">
        <f t="shared" si="212"/>
        <v/>
      </c>
      <c r="EF99" s="253" t="str">
        <f t="shared" si="213"/>
        <v/>
      </c>
      <c r="EG99" s="76" t="str">
        <f t="shared" si="214"/>
        <v/>
      </c>
      <c r="EH99" s="69" t="str">
        <f t="shared" si="264"/>
        <v/>
      </c>
      <c r="EI99" s="69" t="str">
        <f t="shared" si="264"/>
        <v/>
      </c>
      <c r="EJ99" s="69" t="str">
        <f t="shared" si="264"/>
        <v/>
      </c>
      <c r="EK99" s="69" t="str">
        <f t="shared" si="264"/>
        <v/>
      </c>
      <c r="EL99" s="69" t="str">
        <f t="shared" si="264"/>
        <v/>
      </c>
      <c r="EM99" s="69" t="str">
        <f t="shared" si="264"/>
        <v/>
      </c>
      <c r="EN99" s="69" t="str">
        <f t="shared" si="264"/>
        <v/>
      </c>
      <c r="EO99" s="69" t="str">
        <f t="shared" si="264"/>
        <v/>
      </c>
      <c r="EP99" s="69" t="str">
        <f t="shared" si="264"/>
        <v/>
      </c>
      <c r="EQ99" s="69" t="str">
        <f t="shared" si="264"/>
        <v/>
      </c>
      <c r="ER99" s="69" t="str">
        <f t="shared" si="264"/>
        <v/>
      </c>
      <c r="ES99" s="73" t="str">
        <f t="shared" si="183"/>
        <v/>
      </c>
      <c r="ET99" s="74" t="str">
        <f t="shared" si="215"/>
        <v/>
      </c>
      <c r="EU99" s="253" t="str">
        <f t="shared" si="216"/>
        <v/>
      </c>
      <c r="EV99" s="76" t="str">
        <f t="shared" si="217"/>
        <v/>
      </c>
      <c r="EW99" s="69" t="str">
        <f t="shared" si="265"/>
        <v/>
      </c>
      <c r="EX99" s="69" t="str">
        <f t="shared" si="265"/>
        <v/>
      </c>
      <c r="EY99" s="69" t="str">
        <f t="shared" si="265"/>
        <v/>
      </c>
      <c r="EZ99" s="69" t="str">
        <f t="shared" si="265"/>
        <v/>
      </c>
      <c r="FA99" s="69" t="str">
        <f t="shared" si="265"/>
        <v/>
      </c>
      <c r="FB99" s="69" t="str">
        <f t="shared" si="265"/>
        <v/>
      </c>
      <c r="FC99" s="69" t="str">
        <f t="shared" si="265"/>
        <v/>
      </c>
      <c r="FD99" s="69" t="str">
        <f t="shared" si="265"/>
        <v/>
      </c>
      <c r="FE99" s="69" t="str">
        <f t="shared" si="265"/>
        <v/>
      </c>
      <c r="FF99" s="69" t="str">
        <f t="shared" si="265"/>
        <v/>
      </c>
      <c r="FG99" s="69" t="str">
        <f t="shared" si="265"/>
        <v/>
      </c>
      <c r="FH99" s="73" t="str">
        <f t="shared" si="184"/>
        <v/>
      </c>
      <c r="FI99" s="74" t="str">
        <f t="shared" si="218"/>
        <v/>
      </c>
      <c r="FJ99" s="253" t="str">
        <f t="shared" si="219"/>
        <v/>
      </c>
      <c r="FK99" s="76" t="str">
        <f t="shared" si="220"/>
        <v/>
      </c>
      <c r="FL99" s="69" t="str">
        <f t="shared" si="266"/>
        <v/>
      </c>
      <c r="FM99" s="69" t="str">
        <f t="shared" si="266"/>
        <v/>
      </c>
      <c r="FN99" s="69" t="str">
        <f t="shared" si="266"/>
        <v/>
      </c>
      <c r="FO99" s="69" t="str">
        <f t="shared" si="266"/>
        <v/>
      </c>
      <c r="FP99" s="69" t="str">
        <f t="shared" si="266"/>
        <v/>
      </c>
      <c r="FQ99" s="69" t="str">
        <f t="shared" si="266"/>
        <v/>
      </c>
      <c r="FR99" s="69" t="str">
        <f t="shared" si="266"/>
        <v/>
      </c>
      <c r="FS99" s="69" t="str">
        <f t="shared" si="266"/>
        <v/>
      </c>
      <c r="FT99" s="69" t="str">
        <f t="shared" si="266"/>
        <v/>
      </c>
      <c r="FU99" s="69" t="str">
        <f t="shared" si="266"/>
        <v/>
      </c>
      <c r="FV99" s="69" t="str">
        <f t="shared" si="266"/>
        <v/>
      </c>
      <c r="FW99" s="73" t="str">
        <f t="shared" si="185"/>
        <v/>
      </c>
      <c r="FX99" s="74" t="str">
        <f t="shared" si="221"/>
        <v/>
      </c>
      <c r="FY99" s="253" t="str">
        <f t="shared" si="222"/>
        <v/>
      </c>
      <c r="FZ99" s="76" t="str">
        <f t="shared" si="223"/>
        <v/>
      </c>
      <c r="GA99" s="82" t="str">
        <f t="shared" si="254"/>
        <v/>
      </c>
      <c r="GB99" s="82" t="str">
        <f t="shared" si="254"/>
        <v/>
      </c>
      <c r="GC99" s="82" t="str">
        <f t="shared" si="254"/>
        <v/>
      </c>
      <c r="GD99" s="82" t="str">
        <f t="shared" si="254"/>
        <v/>
      </c>
      <c r="GE99" s="82" t="str">
        <f t="shared" si="254"/>
        <v/>
      </c>
      <c r="GF99" s="82" t="str">
        <f t="shared" si="254"/>
        <v/>
      </c>
      <c r="GG99" s="82" t="str">
        <f t="shared" si="254"/>
        <v/>
      </c>
      <c r="GH99" s="82" t="str">
        <f t="shared" si="254"/>
        <v/>
      </c>
      <c r="GI99" s="82" t="str">
        <f t="shared" si="254"/>
        <v/>
      </c>
      <c r="GJ99" s="82" t="str">
        <f t="shared" si="254"/>
        <v/>
      </c>
      <c r="GK99" s="82" t="str">
        <f t="shared" si="254"/>
        <v/>
      </c>
      <c r="GL99" s="83" t="str">
        <f t="shared" si="186"/>
        <v/>
      </c>
      <c r="GM99" s="74" t="str">
        <f t="shared" si="224"/>
        <v/>
      </c>
      <c r="GN99" s="253" t="str">
        <f t="shared" si="225"/>
        <v/>
      </c>
      <c r="GO99" s="76" t="str">
        <f t="shared" si="226"/>
        <v/>
      </c>
      <c r="GP99" s="77" t="str">
        <f t="shared" ca="1" si="227"/>
        <v/>
      </c>
      <c r="GQ99" s="77" t="str">
        <f t="shared" ca="1" si="241"/>
        <v/>
      </c>
      <c r="GR99" s="77" t="str">
        <f t="shared" ca="1" si="241"/>
        <v/>
      </c>
      <c r="GS99" s="77" t="str">
        <f t="shared" ca="1" si="241"/>
        <v/>
      </c>
      <c r="GT99" s="77" t="str">
        <f t="shared" ca="1" si="241"/>
        <v/>
      </c>
      <c r="GU99" s="77" t="str">
        <f t="shared" ca="1" si="241"/>
        <v/>
      </c>
      <c r="GV99" s="77" t="str">
        <f t="shared" ca="1" si="241"/>
        <v/>
      </c>
      <c r="GW99" s="77" t="str">
        <f t="shared" ca="1" si="241"/>
        <v/>
      </c>
      <c r="GX99" s="77" t="str">
        <f t="shared" ca="1" si="241"/>
        <v/>
      </c>
      <c r="GY99" s="77" t="str">
        <f t="shared" ca="1" si="241"/>
        <v/>
      </c>
      <c r="GZ99" s="77" t="str">
        <f t="shared" ca="1" si="241"/>
        <v/>
      </c>
      <c r="HA99" s="77" t="str">
        <f t="shared" ca="1" si="241"/>
        <v/>
      </c>
      <c r="HB99" s="78" t="str">
        <f t="shared" si="228"/>
        <v/>
      </c>
    </row>
    <row r="100" spans="1:210">
      <c r="A100" s="70" t="s">
        <v>50</v>
      </c>
      <c r="B100" s="39" t="str">
        <f>IF(【M】エリア!$E95&lt;&gt;"",【M】エリア!$E95,"")</f>
        <v/>
      </c>
      <c r="C100" s="69" t="str">
        <f t="shared" si="255"/>
        <v/>
      </c>
      <c r="D100" s="69" t="str">
        <f t="shared" si="255"/>
        <v/>
      </c>
      <c r="E100" s="69" t="str">
        <f t="shared" si="255"/>
        <v/>
      </c>
      <c r="F100" s="69" t="str">
        <f t="shared" si="255"/>
        <v/>
      </c>
      <c r="G100" s="69" t="str">
        <f t="shared" si="255"/>
        <v/>
      </c>
      <c r="H100" s="69" t="str">
        <f t="shared" si="255"/>
        <v/>
      </c>
      <c r="I100" s="69" t="str">
        <f t="shared" si="255"/>
        <v/>
      </c>
      <c r="J100" s="69" t="str">
        <f t="shared" si="255"/>
        <v/>
      </c>
      <c r="K100" s="69" t="str">
        <f t="shared" si="255"/>
        <v/>
      </c>
      <c r="L100" s="69" t="str">
        <f t="shared" si="255"/>
        <v/>
      </c>
      <c r="M100" s="69" t="str">
        <f t="shared" si="255"/>
        <v/>
      </c>
      <c r="N100" s="73" t="str">
        <f t="shared" ref="N100:N126" si="267">IF($B100="", "",IFERROR(((SUM(L100:M100)/SUM(C100:M100))-(SUM(C100:I100)/SUM(C100:M100)))*100,"-"))</f>
        <v/>
      </c>
      <c r="O100" s="74" t="str">
        <f t="shared" si="188"/>
        <v/>
      </c>
      <c r="P100" s="253" t="str">
        <f t="shared" si="189"/>
        <v/>
      </c>
      <c r="Q100" s="76" t="str">
        <f t="shared" si="190"/>
        <v/>
      </c>
      <c r="R100" s="69" t="str">
        <f t="shared" si="256"/>
        <v/>
      </c>
      <c r="S100" s="69" t="str">
        <f t="shared" si="256"/>
        <v/>
      </c>
      <c r="T100" s="69" t="str">
        <f t="shared" si="256"/>
        <v/>
      </c>
      <c r="U100" s="69" t="str">
        <f t="shared" si="256"/>
        <v/>
      </c>
      <c r="V100" s="69" t="str">
        <f t="shared" si="256"/>
        <v/>
      </c>
      <c r="W100" s="69" t="str">
        <f t="shared" si="256"/>
        <v/>
      </c>
      <c r="X100" s="69" t="str">
        <f t="shared" si="256"/>
        <v/>
      </c>
      <c r="Y100" s="69" t="str">
        <f t="shared" si="256"/>
        <v/>
      </c>
      <c r="Z100" s="69" t="str">
        <f t="shared" si="256"/>
        <v/>
      </c>
      <c r="AA100" s="69" t="str">
        <f t="shared" si="256"/>
        <v/>
      </c>
      <c r="AB100" s="69" t="str">
        <f t="shared" si="256"/>
        <v/>
      </c>
      <c r="AC100" s="73" t="str">
        <f t="shared" ref="AC100:AC126" si="268">IF($B100="", "",IFERROR(((SUM(AA100:AB100)/SUM(R100:AB100))-(SUM(R100:X100)/SUM(R100:AB100)))*100,"-"))</f>
        <v/>
      </c>
      <c r="AD100" s="74" t="str">
        <f t="shared" si="191"/>
        <v/>
      </c>
      <c r="AE100" s="253" t="str">
        <f t="shared" si="192"/>
        <v/>
      </c>
      <c r="AF100" s="76" t="str">
        <f t="shared" si="193"/>
        <v/>
      </c>
      <c r="AG100" s="69" t="str">
        <f t="shared" si="257"/>
        <v/>
      </c>
      <c r="AH100" s="69" t="str">
        <f t="shared" si="257"/>
        <v/>
      </c>
      <c r="AI100" s="69" t="str">
        <f t="shared" si="257"/>
        <v/>
      </c>
      <c r="AJ100" s="69" t="str">
        <f t="shared" si="257"/>
        <v/>
      </c>
      <c r="AK100" s="69" t="str">
        <f t="shared" si="257"/>
        <v/>
      </c>
      <c r="AL100" s="69" t="str">
        <f t="shared" si="257"/>
        <v/>
      </c>
      <c r="AM100" s="69" t="str">
        <f t="shared" si="257"/>
        <v/>
      </c>
      <c r="AN100" s="69" t="str">
        <f t="shared" si="257"/>
        <v/>
      </c>
      <c r="AO100" s="69" t="str">
        <f t="shared" si="257"/>
        <v/>
      </c>
      <c r="AP100" s="69" t="str">
        <f t="shared" si="257"/>
        <v/>
      </c>
      <c r="AQ100" s="69" t="str">
        <f t="shared" si="257"/>
        <v/>
      </c>
      <c r="AR100" s="73" t="str">
        <f t="shared" ref="AR100:AR126" si="269">IF($B100="", "",IFERROR(((SUM(AP100:AQ100)/SUM(AG100:AQ100))-(SUM(AG100:AM100)/SUM(AG100:AQ100)))*100,"-"))</f>
        <v/>
      </c>
      <c r="AS100" s="74" t="str">
        <f t="shared" si="194"/>
        <v/>
      </c>
      <c r="AT100" s="253" t="str">
        <f t="shared" si="195"/>
        <v/>
      </c>
      <c r="AU100" s="76" t="str">
        <f t="shared" si="196"/>
        <v/>
      </c>
      <c r="AV100" s="69" t="str">
        <f t="shared" si="258"/>
        <v/>
      </c>
      <c r="AW100" s="69" t="str">
        <f t="shared" si="258"/>
        <v/>
      </c>
      <c r="AX100" s="69" t="str">
        <f t="shared" si="258"/>
        <v/>
      </c>
      <c r="AY100" s="69" t="str">
        <f t="shared" si="258"/>
        <v/>
      </c>
      <c r="AZ100" s="69" t="str">
        <f t="shared" si="258"/>
        <v/>
      </c>
      <c r="BA100" s="69" t="str">
        <f t="shared" si="258"/>
        <v/>
      </c>
      <c r="BB100" s="69" t="str">
        <f t="shared" si="258"/>
        <v/>
      </c>
      <c r="BC100" s="69" t="str">
        <f t="shared" si="258"/>
        <v/>
      </c>
      <c r="BD100" s="69" t="str">
        <f t="shared" si="258"/>
        <v/>
      </c>
      <c r="BE100" s="69" t="str">
        <f t="shared" si="258"/>
        <v/>
      </c>
      <c r="BF100" s="69" t="str">
        <f t="shared" si="258"/>
        <v/>
      </c>
      <c r="BG100" s="73" t="str">
        <f t="shared" ref="BG100:BG126" si="270">IF($B100="", "",IFERROR(((SUM(BE100:BF100)/SUM(AV100:BF100))-(SUM(AV100:BB100)/SUM(AV100:BF100)))*100,"-"))</f>
        <v/>
      </c>
      <c r="BH100" s="74" t="str">
        <f t="shared" si="197"/>
        <v/>
      </c>
      <c r="BI100" s="253" t="str">
        <f t="shared" si="198"/>
        <v/>
      </c>
      <c r="BJ100" s="76" t="str">
        <f t="shared" si="199"/>
        <v/>
      </c>
      <c r="BK100" s="69" t="str">
        <f t="shared" si="259"/>
        <v/>
      </c>
      <c r="BL100" s="69" t="str">
        <f t="shared" si="259"/>
        <v/>
      </c>
      <c r="BM100" s="69" t="str">
        <f t="shared" si="259"/>
        <v/>
      </c>
      <c r="BN100" s="69" t="str">
        <f t="shared" si="259"/>
        <v/>
      </c>
      <c r="BO100" s="69" t="str">
        <f t="shared" si="259"/>
        <v/>
      </c>
      <c r="BP100" s="69" t="str">
        <f t="shared" si="259"/>
        <v/>
      </c>
      <c r="BQ100" s="69" t="str">
        <f t="shared" si="259"/>
        <v/>
      </c>
      <c r="BR100" s="69" t="str">
        <f t="shared" si="259"/>
        <v/>
      </c>
      <c r="BS100" s="69" t="str">
        <f t="shared" si="259"/>
        <v/>
      </c>
      <c r="BT100" s="69" t="str">
        <f t="shared" si="259"/>
        <v/>
      </c>
      <c r="BU100" s="69" t="str">
        <f t="shared" si="259"/>
        <v/>
      </c>
      <c r="BV100" s="73" t="str">
        <f t="shared" ref="BV100:BV126" si="271">IF($B100="", "",IFERROR(((SUM(BT100:BU100)/SUM(BK100:BU100))-(SUM(BK100:BQ100)/SUM(BK100:BU100)))*100,"-"))</f>
        <v/>
      </c>
      <c r="BW100" s="74" t="str">
        <f t="shared" si="200"/>
        <v/>
      </c>
      <c r="BX100" s="253" t="str">
        <f t="shared" si="201"/>
        <v/>
      </c>
      <c r="BY100" s="76" t="str">
        <f t="shared" si="202"/>
        <v/>
      </c>
      <c r="BZ100" s="69" t="str">
        <f t="shared" si="260"/>
        <v/>
      </c>
      <c r="CA100" s="69" t="str">
        <f t="shared" si="260"/>
        <v/>
      </c>
      <c r="CB100" s="69" t="str">
        <f t="shared" si="260"/>
        <v/>
      </c>
      <c r="CC100" s="69" t="str">
        <f t="shared" si="260"/>
        <v/>
      </c>
      <c r="CD100" s="69" t="str">
        <f t="shared" si="260"/>
        <v/>
      </c>
      <c r="CE100" s="69" t="str">
        <f t="shared" si="260"/>
        <v/>
      </c>
      <c r="CF100" s="69" t="str">
        <f t="shared" si="260"/>
        <v/>
      </c>
      <c r="CG100" s="69" t="str">
        <f t="shared" si="260"/>
        <v/>
      </c>
      <c r="CH100" s="69" t="str">
        <f t="shared" si="260"/>
        <v/>
      </c>
      <c r="CI100" s="69" t="str">
        <f t="shared" si="260"/>
        <v/>
      </c>
      <c r="CJ100" s="69" t="str">
        <f t="shared" si="260"/>
        <v/>
      </c>
      <c r="CK100" s="73" t="str">
        <f t="shared" ref="CK100:CK126" si="272">IF($B100="", "",IFERROR(((SUM(CI100:CJ100)/SUM(BZ100:CJ100))-(SUM(BZ100:CF100)/SUM(BZ100:CJ100)))*100,"-"))</f>
        <v/>
      </c>
      <c r="CL100" s="74" t="str">
        <f t="shared" si="203"/>
        <v/>
      </c>
      <c r="CM100" s="253" t="str">
        <f t="shared" si="204"/>
        <v/>
      </c>
      <c r="CN100" s="76" t="str">
        <f t="shared" si="205"/>
        <v/>
      </c>
      <c r="CO100" s="69" t="str">
        <f t="shared" si="261"/>
        <v/>
      </c>
      <c r="CP100" s="69" t="str">
        <f t="shared" si="261"/>
        <v/>
      </c>
      <c r="CQ100" s="69" t="str">
        <f t="shared" si="261"/>
        <v/>
      </c>
      <c r="CR100" s="69" t="str">
        <f t="shared" si="261"/>
        <v/>
      </c>
      <c r="CS100" s="69" t="str">
        <f t="shared" si="261"/>
        <v/>
      </c>
      <c r="CT100" s="69" t="str">
        <f t="shared" si="261"/>
        <v/>
      </c>
      <c r="CU100" s="69" t="str">
        <f t="shared" si="261"/>
        <v/>
      </c>
      <c r="CV100" s="69" t="str">
        <f t="shared" si="261"/>
        <v/>
      </c>
      <c r="CW100" s="69" t="str">
        <f t="shared" si="261"/>
        <v/>
      </c>
      <c r="CX100" s="69" t="str">
        <f t="shared" si="261"/>
        <v/>
      </c>
      <c r="CY100" s="69" t="str">
        <f t="shared" si="261"/>
        <v/>
      </c>
      <c r="CZ100" s="73" t="str">
        <f t="shared" ref="CZ100:CZ126" si="273">IF($B100="", "",IFERROR(((SUM(CX100:CY100)/SUM(CO100:CY100))-(SUM(CO100:CU100)/SUM(CO100:CY100)))*100,"-"))</f>
        <v/>
      </c>
      <c r="DA100" s="74" t="str">
        <f t="shared" si="206"/>
        <v/>
      </c>
      <c r="DB100" s="253" t="str">
        <f t="shared" si="207"/>
        <v/>
      </c>
      <c r="DC100" s="76" t="str">
        <f t="shared" si="208"/>
        <v/>
      </c>
      <c r="DD100" s="69" t="str">
        <f t="shared" si="262"/>
        <v/>
      </c>
      <c r="DE100" s="69" t="str">
        <f t="shared" si="262"/>
        <v/>
      </c>
      <c r="DF100" s="69" t="str">
        <f t="shared" si="262"/>
        <v/>
      </c>
      <c r="DG100" s="69" t="str">
        <f t="shared" si="262"/>
        <v/>
      </c>
      <c r="DH100" s="69" t="str">
        <f t="shared" si="262"/>
        <v/>
      </c>
      <c r="DI100" s="69" t="str">
        <f t="shared" si="262"/>
        <v/>
      </c>
      <c r="DJ100" s="69" t="str">
        <f t="shared" si="262"/>
        <v/>
      </c>
      <c r="DK100" s="69" t="str">
        <f t="shared" si="262"/>
        <v/>
      </c>
      <c r="DL100" s="69" t="str">
        <f t="shared" si="262"/>
        <v/>
      </c>
      <c r="DM100" s="69" t="str">
        <f t="shared" si="262"/>
        <v/>
      </c>
      <c r="DN100" s="69" t="str">
        <f t="shared" si="262"/>
        <v/>
      </c>
      <c r="DO100" s="73" t="str">
        <f t="shared" ref="DO100:DO126" si="274">IF($B100="", "",IFERROR(((SUM(DM100:DN100)/SUM(DD100:DN100))-(SUM(DD100:DJ100)/SUM(DD100:DN100)))*100,"-"))</f>
        <v/>
      </c>
      <c r="DP100" s="74" t="str">
        <f t="shared" si="209"/>
        <v/>
      </c>
      <c r="DQ100" s="253" t="str">
        <f t="shared" si="210"/>
        <v/>
      </c>
      <c r="DR100" s="76" t="str">
        <f t="shared" si="211"/>
        <v/>
      </c>
      <c r="DS100" s="69" t="str">
        <f t="shared" si="263"/>
        <v/>
      </c>
      <c r="DT100" s="69" t="str">
        <f t="shared" si="263"/>
        <v/>
      </c>
      <c r="DU100" s="69" t="str">
        <f t="shared" si="263"/>
        <v/>
      </c>
      <c r="DV100" s="69" t="str">
        <f t="shared" si="263"/>
        <v/>
      </c>
      <c r="DW100" s="69" t="str">
        <f t="shared" si="263"/>
        <v/>
      </c>
      <c r="DX100" s="69" t="str">
        <f t="shared" si="263"/>
        <v/>
      </c>
      <c r="DY100" s="69" t="str">
        <f t="shared" si="263"/>
        <v/>
      </c>
      <c r="DZ100" s="69" t="str">
        <f t="shared" si="263"/>
        <v/>
      </c>
      <c r="EA100" s="69" t="str">
        <f t="shared" si="263"/>
        <v/>
      </c>
      <c r="EB100" s="69" t="str">
        <f t="shared" si="263"/>
        <v/>
      </c>
      <c r="EC100" s="69" t="str">
        <f t="shared" si="263"/>
        <v/>
      </c>
      <c r="ED100" s="73" t="str">
        <f t="shared" ref="ED100:ED126" si="275">IF($B100="", "",IFERROR(((SUM(EB100:EC100)/SUM(DS100:EC100))-(SUM(DS100:DY100)/SUM(DS100:EC100)))*100,"-"))</f>
        <v/>
      </c>
      <c r="EE100" s="74" t="str">
        <f t="shared" si="212"/>
        <v/>
      </c>
      <c r="EF100" s="253" t="str">
        <f t="shared" si="213"/>
        <v/>
      </c>
      <c r="EG100" s="76" t="str">
        <f t="shared" si="214"/>
        <v/>
      </c>
      <c r="EH100" s="69" t="str">
        <f t="shared" si="264"/>
        <v/>
      </c>
      <c r="EI100" s="69" t="str">
        <f t="shared" si="264"/>
        <v/>
      </c>
      <c r="EJ100" s="69" t="str">
        <f t="shared" si="264"/>
        <v/>
      </c>
      <c r="EK100" s="69" t="str">
        <f t="shared" si="264"/>
        <v/>
      </c>
      <c r="EL100" s="69" t="str">
        <f t="shared" si="264"/>
        <v/>
      </c>
      <c r="EM100" s="69" t="str">
        <f t="shared" si="264"/>
        <v/>
      </c>
      <c r="EN100" s="69" t="str">
        <f t="shared" si="264"/>
        <v/>
      </c>
      <c r="EO100" s="69" t="str">
        <f t="shared" si="264"/>
        <v/>
      </c>
      <c r="EP100" s="69" t="str">
        <f t="shared" si="264"/>
        <v/>
      </c>
      <c r="EQ100" s="69" t="str">
        <f t="shared" si="264"/>
        <v/>
      </c>
      <c r="ER100" s="69" t="str">
        <f t="shared" si="264"/>
        <v/>
      </c>
      <c r="ES100" s="73" t="str">
        <f t="shared" ref="ES100:ES126" si="276">IF($B100="", "",IFERROR(((SUM(EQ100:ER100)/SUM(EH100:ER100))-(SUM(EH100:EN100)/SUM(EH100:ER100)))*100,"-"))</f>
        <v/>
      </c>
      <c r="ET100" s="74" t="str">
        <f t="shared" si="215"/>
        <v/>
      </c>
      <c r="EU100" s="253" t="str">
        <f t="shared" si="216"/>
        <v/>
      </c>
      <c r="EV100" s="76" t="str">
        <f t="shared" si="217"/>
        <v/>
      </c>
      <c r="EW100" s="69" t="str">
        <f t="shared" si="265"/>
        <v/>
      </c>
      <c r="EX100" s="69" t="str">
        <f t="shared" si="265"/>
        <v/>
      </c>
      <c r="EY100" s="69" t="str">
        <f t="shared" si="265"/>
        <v/>
      </c>
      <c r="EZ100" s="69" t="str">
        <f t="shared" si="265"/>
        <v/>
      </c>
      <c r="FA100" s="69" t="str">
        <f t="shared" si="265"/>
        <v/>
      </c>
      <c r="FB100" s="69" t="str">
        <f t="shared" si="265"/>
        <v/>
      </c>
      <c r="FC100" s="69" t="str">
        <f t="shared" si="265"/>
        <v/>
      </c>
      <c r="FD100" s="69" t="str">
        <f t="shared" si="265"/>
        <v/>
      </c>
      <c r="FE100" s="69" t="str">
        <f t="shared" si="265"/>
        <v/>
      </c>
      <c r="FF100" s="69" t="str">
        <f t="shared" si="265"/>
        <v/>
      </c>
      <c r="FG100" s="69" t="str">
        <f t="shared" si="265"/>
        <v/>
      </c>
      <c r="FH100" s="73" t="str">
        <f t="shared" ref="FH100:FH126" si="277">IF($B100="", "",IFERROR(((SUM(FF100:FG100)/SUM(EW100:FG100))-(SUM(EW100:FC100)/SUM(EW100:FG100)))*100,"-"))</f>
        <v/>
      </c>
      <c r="FI100" s="74" t="str">
        <f t="shared" si="218"/>
        <v/>
      </c>
      <c r="FJ100" s="253" t="str">
        <f t="shared" si="219"/>
        <v/>
      </c>
      <c r="FK100" s="76" t="str">
        <f t="shared" si="220"/>
        <v/>
      </c>
      <c r="FL100" s="69" t="str">
        <f t="shared" si="266"/>
        <v/>
      </c>
      <c r="FM100" s="69" t="str">
        <f t="shared" si="266"/>
        <v/>
      </c>
      <c r="FN100" s="69" t="str">
        <f t="shared" si="266"/>
        <v/>
      </c>
      <c r="FO100" s="69" t="str">
        <f t="shared" si="266"/>
        <v/>
      </c>
      <c r="FP100" s="69" t="str">
        <f t="shared" si="266"/>
        <v/>
      </c>
      <c r="FQ100" s="69" t="str">
        <f t="shared" si="266"/>
        <v/>
      </c>
      <c r="FR100" s="69" t="str">
        <f t="shared" si="266"/>
        <v/>
      </c>
      <c r="FS100" s="69" t="str">
        <f t="shared" si="266"/>
        <v/>
      </c>
      <c r="FT100" s="69" t="str">
        <f t="shared" si="266"/>
        <v/>
      </c>
      <c r="FU100" s="69" t="str">
        <f t="shared" si="266"/>
        <v/>
      </c>
      <c r="FV100" s="69" t="str">
        <f t="shared" si="266"/>
        <v/>
      </c>
      <c r="FW100" s="73" t="str">
        <f t="shared" ref="FW100:FW126" si="278">IF($B100="", "",IFERROR(((SUM(FU100:FV100)/SUM(FL100:FV100))-(SUM(FL100:FR100)/SUM(FL100:FV100)))*100,"-"))</f>
        <v/>
      </c>
      <c r="FX100" s="74" t="str">
        <f t="shared" si="221"/>
        <v/>
      </c>
      <c r="FY100" s="253" t="str">
        <f t="shared" si="222"/>
        <v/>
      </c>
      <c r="FZ100" s="76" t="str">
        <f t="shared" si="223"/>
        <v/>
      </c>
      <c r="GA100" s="82" t="str">
        <f t="shared" si="254"/>
        <v/>
      </c>
      <c r="GB100" s="82" t="str">
        <f t="shared" si="254"/>
        <v/>
      </c>
      <c r="GC100" s="82" t="str">
        <f t="shared" si="254"/>
        <v/>
      </c>
      <c r="GD100" s="82" t="str">
        <f t="shared" si="254"/>
        <v/>
      </c>
      <c r="GE100" s="82" t="str">
        <f t="shared" si="254"/>
        <v/>
      </c>
      <c r="GF100" s="82" t="str">
        <f t="shared" si="254"/>
        <v/>
      </c>
      <c r="GG100" s="82" t="str">
        <f t="shared" si="254"/>
        <v/>
      </c>
      <c r="GH100" s="82" t="str">
        <f t="shared" si="254"/>
        <v/>
      </c>
      <c r="GI100" s="82" t="str">
        <f t="shared" si="254"/>
        <v/>
      </c>
      <c r="GJ100" s="82" t="str">
        <f t="shared" si="254"/>
        <v/>
      </c>
      <c r="GK100" s="82" t="str">
        <f t="shared" si="254"/>
        <v/>
      </c>
      <c r="GL100" s="83" t="str">
        <f t="shared" si="186"/>
        <v/>
      </c>
      <c r="GM100" s="74" t="str">
        <f t="shared" si="224"/>
        <v/>
      </c>
      <c r="GN100" s="253" t="str">
        <f t="shared" si="225"/>
        <v/>
      </c>
      <c r="GO100" s="76" t="str">
        <f t="shared" si="226"/>
        <v/>
      </c>
      <c r="GP100" s="77" t="str">
        <f t="shared" ca="1" si="227"/>
        <v/>
      </c>
      <c r="GQ100" s="77" t="str">
        <f t="shared" ca="1" si="241"/>
        <v/>
      </c>
      <c r="GR100" s="77" t="str">
        <f t="shared" ca="1" si="241"/>
        <v/>
      </c>
      <c r="GS100" s="77" t="str">
        <f t="shared" ca="1" si="241"/>
        <v/>
      </c>
      <c r="GT100" s="77" t="str">
        <f t="shared" ca="1" si="241"/>
        <v/>
      </c>
      <c r="GU100" s="77" t="str">
        <f t="shared" ca="1" si="241"/>
        <v/>
      </c>
      <c r="GV100" s="77" t="str">
        <f t="shared" ca="1" si="241"/>
        <v/>
      </c>
      <c r="GW100" s="77" t="str">
        <f t="shared" ca="1" si="241"/>
        <v/>
      </c>
      <c r="GX100" s="77" t="str">
        <f t="shared" ca="1" si="241"/>
        <v/>
      </c>
      <c r="GY100" s="77" t="str">
        <f t="shared" ca="1" si="241"/>
        <v/>
      </c>
      <c r="GZ100" s="77" t="str">
        <f t="shared" ca="1" si="241"/>
        <v/>
      </c>
      <c r="HA100" s="77" t="str">
        <f t="shared" ca="1" si="241"/>
        <v/>
      </c>
      <c r="HB100" s="78" t="str">
        <f t="shared" si="228"/>
        <v/>
      </c>
    </row>
    <row r="101" spans="1:210">
      <c r="A101" s="70" t="s">
        <v>50</v>
      </c>
      <c r="B101" s="39" t="str">
        <f>IF(【M】エリア!$E96&lt;&gt;"",【M】エリア!$E96,"")</f>
        <v/>
      </c>
      <c r="C101" s="69" t="str">
        <f t="shared" si="255"/>
        <v/>
      </c>
      <c r="D101" s="69" t="str">
        <f t="shared" si="255"/>
        <v/>
      </c>
      <c r="E101" s="69" t="str">
        <f t="shared" si="255"/>
        <v/>
      </c>
      <c r="F101" s="69" t="str">
        <f t="shared" si="255"/>
        <v/>
      </c>
      <c r="G101" s="69" t="str">
        <f t="shared" si="255"/>
        <v/>
      </c>
      <c r="H101" s="69" t="str">
        <f t="shared" si="255"/>
        <v/>
      </c>
      <c r="I101" s="69" t="str">
        <f t="shared" si="255"/>
        <v/>
      </c>
      <c r="J101" s="69" t="str">
        <f t="shared" si="255"/>
        <v/>
      </c>
      <c r="K101" s="69" t="str">
        <f t="shared" si="255"/>
        <v/>
      </c>
      <c r="L101" s="69" t="str">
        <f t="shared" si="255"/>
        <v/>
      </c>
      <c r="M101" s="69" t="str">
        <f t="shared" si="255"/>
        <v/>
      </c>
      <c r="N101" s="73" t="str">
        <f t="shared" si="267"/>
        <v/>
      </c>
      <c r="O101" s="74" t="str">
        <f t="shared" si="188"/>
        <v/>
      </c>
      <c r="P101" s="253" t="str">
        <f t="shared" si="189"/>
        <v/>
      </c>
      <c r="Q101" s="76" t="str">
        <f t="shared" si="190"/>
        <v/>
      </c>
      <c r="R101" s="69" t="str">
        <f t="shared" si="256"/>
        <v/>
      </c>
      <c r="S101" s="69" t="str">
        <f t="shared" si="256"/>
        <v/>
      </c>
      <c r="T101" s="69" t="str">
        <f t="shared" si="256"/>
        <v/>
      </c>
      <c r="U101" s="69" t="str">
        <f t="shared" si="256"/>
        <v/>
      </c>
      <c r="V101" s="69" t="str">
        <f t="shared" si="256"/>
        <v/>
      </c>
      <c r="W101" s="69" t="str">
        <f t="shared" si="256"/>
        <v/>
      </c>
      <c r="X101" s="69" t="str">
        <f t="shared" si="256"/>
        <v/>
      </c>
      <c r="Y101" s="69" t="str">
        <f t="shared" si="256"/>
        <v/>
      </c>
      <c r="Z101" s="69" t="str">
        <f t="shared" si="256"/>
        <v/>
      </c>
      <c r="AA101" s="69" t="str">
        <f t="shared" si="256"/>
        <v/>
      </c>
      <c r="AB101" s="69" t="str">
        <f t="shared" si="256"/>
        <v/>
      </c>
      <c r="AC101" s="73" t="str">
        <f t="shared" si="268"/>
        <v/>
      </c>
      <c r="AD101" s="74" t="str">
        <f t="shared" si="191"/>
        <v/>
      </c>
      <c r="AE101" s="253" t="str">
        <f t="shared" si="192"/>
        <v/>
      </c>
      <c r="AF101" s="76" t="str">
        <f t="shared" si="193"/>
        <v/>
      </c>
      <c r="AG101" s="69" t="str">
        <f t="shared" si="257"/>
        <v/>
      </c>
      <c r="AH101" s="69" t="str">
        <f t="shared" si="257"/>
        <v/>
      </c>
      <c r="AI101" s="69" t="str">
        <f t="shared" si="257"/>
        <v/>
      </c>
      <c r="AJ101" s="69" t="str">
        <f t="shared" si="257"/>
        <v/>
      </c>
      <c r="AK101" s="69" t="str">
        <f t="shared" si="257"/>
        <v/>
      </c>
      <c r="AL101" s="69" t="str">
        <f t="shared" si="257"/>
        <v/>
      </c>
      <c r="AM101" s="69" t="str">
        <f t="shared" si="257"/>
        <v/>
      </c>
      <c r="AN101" s="69" t="str">
        <f t="shared" si="257"/>
        <v/>
      </c>
      <c r="AO101" s="69" t="str">
        <f t="shared" si="257"/>
        <v/>
      </c>
      <c r="AP101" s="69" t="str">
        <f t="shared" si="257"/>
        <v/>
      </c>
      <c r="AQ101" s="69" t="str">
        <f t="shared" si="257"/>
        <v/>
      </c>
      <c r="AR101" s="73" t="str">
        <f t="shared" si="269"/>
        <v/>
      </c>
      <c r="AS101" s="74" t="str">
        <f t="shared" si="194"/>
        <v/>
      </c>
      <c r="AT101" s="253" t="str">
        <f t="shared" si="195"/>
        <v/>
      </c>
      <c r="AU101" s="76" t="str">
        <f t="shared" si="196"/>
        <v/>
      </c>
      <c r="AV101" s="69" t="str">
        <f t="shared" si="258"/>
        <v/>
      </c>
      <c r="AW101" s="69" t="str">
        <f t="shared" si="258"/>
        <v/>
      </c>
      <c r="AX101" s="69" t="str">
        <f t="shared" si="258"/>
        <v/>
      </c>
      <c r="AY101" s="69" t="str">
        <f t="shared" si="258"/>
        <v/>
      </c>
      <c r="AZ101" s="69" t="str">
        <f t="shared" si="258"/>
        <v/>
      </c>
      <c r="BA101" s="69" t="str">
        <f t="shared" si="258"/>
        <v/>
      </c>
      <c r="BB101" s="69" t="str">
        <f t="shared" si="258"/>
        <v/>
      </c>
      <c r="BC101" s="69" t="str">
        <f t="shared" si="258"/>
        <v/>
      </c>
      <c r="BD101" s="69" t="str">
        <f t="shared" si="258"/>
        <v/>
      </c>
      <c r="BE101" s="69" t="str">
        <f t="shared" si="258"/>
        <v/>
      </c>
      <c r="BF101" s="69" t="str">
        <f t="shared" si="258"/>
        <v/>
      </c>
      <c r="BG101" s="73" t="str">
        <f t="shared" si="270"/>
        <v/>
      </c>
      <c r="BH101" s="74" t="str">
        <f t="shared" si="197"/>
        <v/>
      </c>
      <c r="BI101" s="253" t="str">
        <f t="shared" si="198"/>
        <v/>
      </c>
      <c r="BJ101" s="76" t="str">
        <f t="shared" si="199"/>
        <v/>
      </c>
      <c r="BK101" s="69" t="str">
        <f t="shared" si="259"/>
        <v/>
      </c>
      <c r="BL101" s="69" t="str">
        <f t="shared" si="259"/>
        <v/>
      </c>
      <c r="BM101" s="69" t="str">
        <f t="shared" si="259"/>
        <v/>
      </c>
      <c r="BN101" s="69" t="str">
        <f t="shared" si="259"/>
        <v/>
      </c>
      <c r="BO101" s="69" t="str">
        <f t="shared" si="259"/>
        <v/>
      </c>
      <c r="BP101" s="69" t="str">
        <f t="shared" si="259"/>
        <v/>
      </c>
      <c r="BQ101" s="69" t="str">
        <f t="shared" si="259"/>
        <v/>
      </c>
      <c r="BR101" s="69" t="str">
        <f t="shared" si="259"/>
        <v/>
      </c>
      <c r="BS101" s="69" t="str">
        <f t="shared" si="259"/>
        <v/>
      </c>
      <c r="BT101" s="69" t="str">
        <f t="shared" si="259"/>
        <v/>
      </c>
      <c r="BU101" s="69" t="str">
        <f t="shared" si="259"/>
        <v/>
      </c>
      <c r="BV101" s="73" t="str">
        <f t="shared" si="271"/>
        <v/>
      </c>
      <c r="BW101" s="74" t="str">
        <f t="shared" si="200"/>
        <v/>
      </c>
      <c r="BX101" s="253" t="str">
        <f t="shared" si="201"/>
        <v/>
      </c>
      <c r="BY101" s="76" t="str">
        <f t="shared" si="202"/>
        <v/>
      </c>
      <c r="BZ101" s="69" t="str">
        <f t="shared" si="260"/>
        <v/>
      </c>
      <c r="CA101" s="69" t="str">
        <f t="shared" si="260"/>
        <v/>
      </c>
      <c r="CB101" s="69" t="str">
        <f t="shared" si="260"/>
        <v/>
      </c>
      <c r="CC101" s="69" t="str">
        <f t="shared" si="260"/>
        <v/>
      </c>
      <c r="CD101" s="69" t="str">
        <f t="shared" si="260"/>
        <v/>
      </c>
      <c r="CE101" s="69" t="str">
        <f t="shared" si="260"/>
        <v/>
      </c>
      <c r="CF101" s="69" t="str">
        <f t="shared" si="260"/>
        <v/>
      </c>
      <c r="CG101" s="69" t="str">
        <f t="shared" si="260"/>
        <v/>
      </c>
      <c r="CH101" s="69" t="str">
        <f t="shared" si="260"/>
        <v/>
      </c>
      <c r="CI101" s="69" t="str">
        <f t="shared" si="260"/>
        <v/>
      </c>
      <c r="CJ101" s="69" t="str">
        <f t="shared" si="260"/>
        <v/>
      </c>
      <c r="CK101" s="73" t="str">
        <f t="shared" si="272"/>
        <v/>
      </c>
      <c r="CL101" s="74" t="str">
        <f t="shared" si="203"/>
        <v/>
      </c>
      <c r="CM101" s="253" t="str">
        <f t="shared" si="204"/>
        <v/>
      </c>
      <c r="CN101" s="76" t="str">
        <f t="shared" si="205"/>
        <v/>
      </c>
      <c r="CO101" s="69" t="str">
        <f t="shared" si="261"/>
        <v/>
      </c>
      <c r="CP101" s="69" t="str">
        <f t="shared" si="261"/>
        <v/>
      </c>
      <c r="CQ101" s="69" t="str">
        <f t="shared" si="261"/>
        <v/>
      </c>
      <c r="CR101" s="69" t="str">
        <f t="shared" si="261"/>
        <v/>
      </c>
      <c r="CS101" s="69" t="str">
        <f t="shared" si="261"/>
        <v/>
      </c>
      <c r="CT101" s="69" t="str">
        <f t="shared" si="261"/>
        <v/>
      </c>
      <c r="CU101" s="69" t="str">
        <f t="shared" si="261"/>
        <v/>
      </c>
      <c r="CV101" s="69" t="str">
        <f t="shared" si="261"/>
        <v/>
      </c>
      <c r="CW101" s="69" t="str">
        <f t="shared" si="261"/>
        <v/>
      </c>
      <c r="CX101" s="69" t="str">
        <f t="shared" si="261"/>
        <v/>
      </c>
      <c r="CY101" s="69" t="str">
        <f t="shared" si="261"/>
        <v/>
      </c>
      <c r="CZ101" s="73" t="str">
        <f t="shared" si="273"/>
        <v/>
      </c>
      <c r="DA101" s="74" t="str">
        <f t="shared" si="206"/>
        <v/>
      </c>
      <c r="DB101" s="253" t="str">
        <f t="shared" si="207"/>
        <v/>
      </c>
      <c r="DC101" s="76" t="str">
        <f t="shared" si="208"/>
        <v/>
      </c>
      <c r="DD101" s="69" t="str">
        <f t="shared" si="262"/>
        <v/>
      </c>
      <c r="DE101" s="69" t="str">
        <f t="shared" si="262"/>
        <v/>
      </c>
      <c r="DF101" s="69" t="str">
        <f t="shared" si="262"/>
        <v/>
      </c>
      <c r="DG101" s="69" t="str">
        <f t="shared" si="262"/>
        <v/>
      </c>
      <c r="DH101" s="69" t="str">
        <f t="shared" si="262"/>
        <v/>
      </c>
      <c r="DI101" s="69" t="str">
        <f t="shared" si="262"/>
        <v/>
      </c>
      <c r="DJ101" s="69" t="str">
        <f t="shared" si="262"/>
        <v/>
      </c>
      <c r="DK101" s="69" t="str">
        <f t="shared" si="262"/>
        <v/>
      </c>
      <c r="DL101" s="69" t="str">
        <f t="shared" si="262"/>
        <v/>
      </c>
      <c r="DM101" s="69" t="str">
        <f t="shared" si="262"/>
        <v/>
      </c>
      <c r="DN101" s="69" t="str">
        <f t="shared" si="262"/>
        <v/>
      </c>
      <c r="DO101" s="73" t="str">
        <f t="shared" si="274"/>
        <v/>
      </c>
      <c r="DP101" s="74" t="str">
        <f t="shared" si="209"/>
        <v/>
      </c>
      <c r="DQ101" s="253" t="str">
        <f t="shared" si="210"/>
        <v/>
      </c>
      <c r="DR101" s="76" t="str">
        <f t="shared" si="211"/>
        <v/>
      </c>
      <c r="DS101" s="69" t="str">
        <f t="shared" si="263"/>
        <v/>
      </c>
      <c r="DT101" s="69" t="str">
        <f t="shared" si="263"/>
        <v/>
      </c>
      <c r="DU101" s="69" t="str">
        <f t="shared" si="263"/>
        <v/>
      </c>
      <c r="DV101" s="69" t="str">
        <f t="shared" si="263"/>
        <v/>
      </c>
      <c r="DW101" s="69" t="str">
        <f t="shared" si="263"/>
        <v/>
      </c>
      <c r="DX101" s="69" t="str">
        <f t="shared" si="263"/>
        <v/>
      </c>
      <c r="DY101" s="69" t="str">
        <f t="shared" si="263"/>
        <v/>
      </c>
      <c r="DZ101" s="69" t="str">
        <f t="shared" si="263"/>
        <v/>
      </c>
      <c r="EA101" s="69" t="str">
        <f t="shared" si="263"/>
        <v/>
      </c>
      <c r="EB101" s="69" t="str">
        <f t="shared" si="263"/>
        <v/>
      </c>
      <c r="EC101" s="69" t="str">
        <f t="shared" si="263"/>
        <v/>
      </c>
      <c r="ED101" s="73" t="str">
        <f t="shared" si="275"/>
        <v/>
      </c>
      <c r="EE101" s="74" t="str">
        <f t="shared" si="212"/>
        <v/>
      </c>
      <c r="EF101" s="253" t="str">
        <f t="shared" si="213"/>
        <v/>
      </c>
      <c r="EG101" s="76" t="str">
        <f t="shared" si="214"/>
        <v/>
      </c>
      <c r="EH101" s="69" t="str">
        <f t="shared" si="264"/>
        <v/>
      </c>
      <c r="EI101" s="69" t="str">
        <f t="shared" si="264"/>
        <v/>
      </c>
      <c r="EJ101" s="69" t="str">
        <f t="shared" si="264"/>
        <v/>
      </c>
      <c r="EK101" s="69" t="str">
        <f t="shared" si="264"/>
        <v/>
      </c>
      <c r="EL101" s="69" t="str">
        <f t="shared" si="264"/>
        <v/>
      </c>
      <c r="EM101" s="69" t="str">
        <f t="shared" si="264"/>
        <v/>
      </c>
      <c r="EN101" s="69" t="str">
        <f t="shared" si="264"/>
        <v/>
      </c>
      <c r="EO101" s="69" t="str">
        <f t="shared" si="264"/>
        <v/>
      </c>
      <c r="EP101" s="69" t="str">
        <f t="shared" si="264"/>
        <v/>
      </c>
      <c r="EQ101" s="69" t="str">
        <f t="shared" si="264"/>
        <v/>
      </c>
      <c r="ER101" s="69" t="str">
        <f t="shared" si="264"/>
        <v/>
      </c>
      <c r="ES101" s="73" t="str">
        <f t="shared" si="276"/>
        <v/>
      </c>
      <c r="ET101" s="74" t="str">
        <f t="shared" si="215"/>
        <v/>
      </c>
      <c r="EU101" s="253" t="str">
        <f t="shared" si="216"/>
        <v/>
      </c>
      <c r="EV101" s="76" t="str">
        <f t="shared" si="217"/>
        <v/>
      </c>
      <c r="EW101" s="69" t="str">
        <f t="shared" si="265"/>
        <v/>
      </c>
      <c r="EX101" s="69" t="str">
        <f t="shared" si="265"/>
        <v/>
      </c>
      <c r="EY101" s="69" t="str">
        <f t="shared" si="265"/>
        <v/>
      </c>
      <c r="EZ101" s="69" t="str">
        <f t="shared" si="265"/>
        <v/>
      </c>
      <c r="FA101" s="69" t="str">
        <f t="shared" si="265"/>
        <v/>
      </c>
      <c r="FB101" s="69" t="str">
        <f t="shared" si="265"/>
        <v/>
      </c>
      <c r="FC101" s="69" t="str">
        <f t="shared" si="265"/>
        <v/>
      </c>
      <c r="FD101" s="69" t="str">
        <f t="shared" si="265"/>
        <v/>
      </c>
      <c r="FE101" s="69" t="str">
        <f t="shared" si="265"/>
        <v/>
      </c>
      <c r="FF101" s="69" t="str">
        <f t="shared" si="265"/>
        <v/>
      </c>
      <c r="FG101" s="69" t="str">
        <f t="shared" si="265"/>
        <v/>
      </c>
      <c r="FH101" s="73" t="str">
        <f t="shared" si="277"/>
        <v/>
      </c>
      <c r="FI101" s="74" t="str">
        <f t="shared" si="218"/>
        <v/>
      </c>
      <c r="FJ101" s="253" t="str">
        <f t="shared" si="219"/>
        <v/>
      </c>
      <c r="FK101" s="76" t="str">
        <f t="shared" si="220"/>
        <v/>
      </c>
      <c r="FL101" s="69" t="str">
        <f t="shared" si="266"/>
        <v/>
      </c>
      <c r="FM101" s="69" t="str">
        <f t="shared" si="266"/>
        <v/>
      </c>
      <c r="FN101" s="69" t="str">
        <f t="shared" si="266"/>
        <v/>
      </c>
      <c r="FO101" s="69" t="str">
        <f t="shared" si="266"/>
        <v/>
      </c>
      <c r="FP101" s="69" t="str">
        <f t="shared" si="266"/>
        <v/>
      </c>
      <c r="FQ101" s="69" t="str">
        <f t="shared" si="266"/>
        <v/>
      </c>
      <c r="FR101" s="69" t="str">
        <f t="shared" si="266"/>
        <v/>
      </c>
      <c r="FS101" s="69" t="str">
        <f t="shared" si="266"/>
        <v/>
      </c>
      <c r="FT101" s="69" t="str">
        <f t="shared" si="266"/>
        <v/>
      </c>
      <c r="FU101" s="69" t="str">
        <f t="shared" si="266"/>
        <v/>
      </c>
      <c r="FV101" s="69" t="str">
        <f t="shared" si="266"/>
        <v/>
      </c>
      <c r="FW101" s="73" t="str">
        <f t="shared" si="278"/>
        <v/>
      </c>
      <c r="FX101" s="74" t="str">
        <f t="shared" si="221"/>
        <v/>
      </c>
      <c r="FY101" s="253" t="str">
        <f t="shared" si="222"/>
        <v/>
      </c>
      <c r="FZ101" s="76" t="str">
        <f t="shared" si="223"/>
        <v/>
      </c>
      <c r="GA101" s="82" t="str">
        <f t="shared" si="254"/>
        <v/>
      </c>
      <c r="GB101" s="82" t="str">
        <f t="shared" si="254"/>
        <v/>
      </c>
      <c r="GC101" s="82" t="str">
        <f t="shared" si="254"/>
        <v/>
      </c>
      <c r="GD101" s="82" t="str">
        <f t="shared" si="254"/>
        <v/>
      </c>
      <c r="GE101" s="82" t="str">
        <f t="shared" si="254"/>
        <v/>
      </c>
      <c r="GF101" s="82" t="str">
        <f t="shared" si="254"/>
        <v/>
      </c>
      <c r="GG101" s="82" t="str">
        <f t="shared" si="254"/>
        <v/>
      </c>
      <c r="GH101" s="82" t="str">
        <f t="shared" si="254"/>
        <v/>
      </c>
      <c r="GI101" s="82" t="str">
        <f t="shared" si="254"/>
        <v/>
      </c>
      <c r="GJ101" s="82" t="str">
        <f t="shared" si="254"/>
        <v/>
      </c>
      <c r="GK101" s="82" t="str">
        <f t="shared" si="254"/>
        <v/>
      </c>
      <c r="GL101" s="83" t="str">
        <f t="shared" si="186"/>
        <v/>
      </c>
      <c r="GM101" s="74" t="str">
        <f t="shared" si="224"/>
        <v/>
      </c>
      <c r="GN101" s="253" t="str">
        <f t="shared" si="225"/>
        <v/>
      </c>
      <c r="GO101" s="76" t="str">
        <f t="shared" si="226"/>
        <v/>
      </c>
      <c r="GP101" s="77" t="str">
        <f t="shared" ca="1" si="227"/>
        <v/>
      </c>
      <c r="GQ101" s="77" t="str">
        <f t="shared" ca="1" si="241"/>
        <v/>
      </c>
      <c r="GR101" s="77" t="str">
        <f t="shared" ca="1" si="241"/>
        <v/>
      </c>
      <c r="GS101" s="77" t="str">
        <f t="shared" ca="1" si="241"/>
        <v/>
      </c>
      <c r="GT101" s="77" t="str">
        <f t="shared" ca="1" si="241"/>
        <v/>
      </c>
      <c r="GU101" s="77" t="str">
        <f t="shared" ca="1" si="241"/>
        <v/>
      </c>
      <c r="GV101" s="77" t="str">
        <f t="shared" ca="1" si="241"/>
        <v/>
      </c>
      <c r="GW101" s="77" t="str">
        <f t="shared" ca="1" si="241"/>
        <v/>
      </c>
      <c r="GX101" s="77" t="str">
        <f t="shared" ca="1" si="241"/>
        <v/>
      </c>
      <c r="GY101" s="77" t="str">
        <f t="shared" ca="1" si="241"/>
        <v/>
      </c>
      <c r="GZ101" s="77" t="str">
        <f t="shared" ca="1" si="241"/>
        <v/>
      </c>
      <c r="HA101" s="77" t="str">
        <f t="shared" ca="1" si="241"/>
        <v/>
      </c>
      <c r="HB101" s="78" t="str">
        <f t="shared" si="228"/>
        <v/>
      </c>
    </row>
    <row r="102" spans="1:210">
      <c r="A102" s="70" t="s">
        <v>50</v>
      </c>
      <c r="B102" s="39" t="str">
        <f>IF(【M】エリア!$E97&lt;&gt;"",【M】エリア!$E97,"")</f>
        <v/>
      </c>
      <c r="C102" s="69" t="str">
        <f t="shared" si="255"/>
        <v/>
      </c>
      <c r="D102" s="69" t="str">
        <f t="shared" si="255"/>
        <v/>
      </c>
      <c r="E102" s="69" t="str">
        <f t="shared" si="255"/>
        <v/>
      </c>
      <c r="F102" s="69" t="str">
        <f t="shared" si="255"/>
        <v/>
      </c>
      <c r="G102" s="69" t="str">
        <f t="shared" si="255"/>
        <v/>
      </c>
      <c r="H102" s="69" t="str">
        <f t="shared" si="255"/>
        <v/>
      </c>
      <c r="I102" s="69" t="str">
        <f t="shared" si="255"/>
        <v/>
      </c>
      <c r="J102" s="69" t="str">
        <f t="shared" si="255"/>
        <v/>
      </c>
      <c r="K102" s="69" t="str">
        <f t="shared" si="255"/>
        <v/>
      </c>
      <c r="L102" s="69" t="str">
        <f t="shared" si="255"/>
        <v/>
      </c>
      <c r="M102" s="69" t="str">
        <f t="shared" si="255"/>
        <v/>
      </c>
      <c r="N102" s="73" t="str">
        <f t="shared" si="267"/>
        <v/>
      </c>
      <c r="O102" s="74" t="str">
        <f t="shared" si="188"/>
        <v/>
      </c>
      <c r="P102" s="253" t="str">
        <f t="shared" si="189"/>
        <v/>
      </c>
      <c r="Q102" s="76" t="str">
        <f t="shared" si="190"/>
        <v/>
      </c>
      <c r="R102" s="69" t="str">
        <f t="shared" si="256"/>
        <v/>
      </c>
      <c r="S102" s="69" t="str">
        <f t="shared" si="256"/>
        <v/>
      </c>
      <c r="T102" s="69" t="str">
        <f t="shared" si="256"/>
        <v/>
      </c>
      <c r="U102" s="69" t="str">
        <f t="shared" si="256"/>
        <v/>
      </c>
      <c r="V102" s="69" t="str">
        <f t="shared" si="256"/>
        <v/>
      </c>
      <c r="W102" s="69" t="str">
        <f t="shared" si="256"/>
        <v/>
      </c>
      <c r="X102" s="69" t="str">
        <f t="shared" si="256"/>
        <v/>
      </c>
      <c r="Y102" s="69" t="str">
        <f t="shared" si="256"/>
        <v/>
      </c>
      <c r="Z102" s="69" t="str">
        <f t="shared" si="256"/>
        <v/>
      </c>
      <c r="AA102" s="69" t="str">
        <f t="shared" si="256"/>
        <v/>
      </c>
      <c r="AB102" s="69" t="str">
        <f t="shared" si="256"/>
        <v/>
      </c>
      <c r="AC102" s="73" t="str">
        <f t="shared" si="268"/>
        <v/>
      </c>
      <c r="AD102" s="74" t="str">
        <f t="shared" si="191"/>
        <v/>
      </c>
      <c r="AE102" s="253" t="str">
        <f t="shared" si="192"/>
        <v/>
      </c>
      <c r="AF102" s="76" t="str">
        <f t="shared" si="193"/>
        <v/>
      </c>
      <c r="AG102" s="69" t="str">
        <f t="shared" si="257"/>
        <v/>
      </c>
      <c r="AH102" s="69" t="str">
        <f t="shared" si="257"/>
        <v/>
      </c>
      <c r="AI102" s="69" t="str">
        <f t="shared" si="257"/>
        <v/>
      </c>
      <c r="AJ102" s="69" t="str">
        <f t="shared" si="257"/>
        <v/>
      </c>
      <c r="AK102" s="69" t="str">
        <f t="shared" si="257"/>
        <v/>
      </c>
      <c r="AL102" s="69" t="str">
        <f t="shared" si="257"/>
        <v/>
      </c>
      <c r="AM102" s="69" t="str">
        <f t="shared" si="257"/>
        <v/>
      </c>
      <c r="AN102" s="69" t="str">
        <f t="shared" si="257"/>
        <v/>
      </c>
      <c r="AO102" s="69" t="str">
        <f t="shared" si="257"/>
        <v/>
      </c>
      <c r="AP102" s="69" t="str">
        <f t="shared" si="257"/>
        <v/>
      </c>
      <c r="AQ102" s="69" t="str">
        <f t="shared" si="257"/>
        <v/>
      </c>
      <c r="AR102" s="73" t="str">
        <f t="shared" si="269"/>
        <v/>
      </c>
      <c r="AS102" s="74" t="str">
        <f t="shared" si="194"/>
        <v/>
      </c>
      <c r="AT102" s="253" t="str">
        <f t="shared" si="195"/>
        <v/>
      </c>
      <c r="AU102" s="76" t="str">
        <f t="shared" si="196"/>
        <v/>
      </c>
      <c r="AV102" s="69" t="str">
        <f t="shared" si="258"/>
        <v/>
      </c>
      <c r="AW102" s="69" t="str">
        <f t="shared" si="258"/>
        <v/>
      </c>
      <c r="AX102" s="69" t="str">
        <f t="shared" si="258"/>
        <v/>
      </c>
      <c r="AY102" s="69" t="str">
        <f t="shared" si="258"/>
        <v/>
      </c>
      <c r="AZ102" s="69" t="str">
        <f t="shared" si="258"/>
        <v/>
      </c>
      <c r="BA102" s="69" t="str">
        <f t="shared" si="258"/>
        <v/>
      </c>
      <c r="BB102" s="69" t="str">
        <f t="shared" si="258"/>
        <v/>
      </c>
      <c r="BC102" s="69" t="str">
        <f t="shared" si="258"/>
        <v/>
      </c>
      <c r="BD102" s="69" t="str">
        <f t="shared" si="258"/>
        <v/>
      </c>
      <c r="BE102" s="69" t="str">
        <f t="shared" si="258"/>
        <v/>
      </c>
      <c r="BF102" s="69" t="str">
        <f t="shared" si="258"/>
        <v/>
      </c>
      <c r="BG102" s="73" t="str">
        <f t="shared" si="270"/>
        <v/>
      </c>
      <c r="BH102" s="74" t="str">
        <f t="shared" si="197"/>
        <v/>
      </c>
      <c r="BI102" s="253" t="str">
        <f t="shared" si="198"/>
        <v/>
      </c>
      <c r="BJ102" s="76" t="str">
        <f t="shared" si="199"/>
        <v/>
      </c>
      <c r="BK102" s="69" t="str">
        <f t="shared" si="259"/>
        <v/>
      </c>
      <c r="BL102" s="69" t="str">
        <f t="shared" si="259"/>
        <v/>
      </c>
      <c r="BM102" s="69" t="str">
        <f t="shared" si="259"/>
        <v/>
      </c>
      <c r="BN102" s="69" t="str">
        <f t="shared" si="259"/>
        <v/>
      </c>
      <c r="BO102" s="69" t="str">
        <f t="shared" si="259"/>
        <v/>
      </c>
      <c r="BP102" s="69" t="str">
        <f t="shared" si="259"/>
        <v/>
      </c>
      <c r="BQ102" s="69" t="str">
        <f t="shared" si="259"/>
        <v/>
      </c>
      <c r="BR102" s="69" t="str">
        <f t="shared" si="259"/>
        <v/>
      </c>
      <c r="BS102" s="69" t="str">
        <f t="shared" si="259"/>
        <v/>
      </c>
      <c r="BT102" s="69" t="str">
        <f t="shared" si="259"/>
        <v/>
      </c>
      <c r="BU102" s="69" t="str">
        <f t="shared" si="259"/>
        <v/>
      </c>
      <c r="BV102" s="73" t="str">
        <f t="shared" si="271"/>
        <v/>
      </c>
      <c r="BW102" s="74" t="str">
        <f t="shared" si="200"/>
        <v/>
      </c>
      <c r="BX102" s="253" t="str">
        <f t="shared" si="201"/>
        <v/>
      </c>
      <c r="BY102" s="76" t="str">
        <f t="shared" si="202"/>
        <v/>
      </c>
      <c r="BZ102" s="69" t="str">
        <f t="shared" si="260"/>
        <v/>
      </c>
      <c r="CA102" s="69" t="str">
        <f t="shared" si="260"/>
        <v/>
      </c>
      <c r="CB102" s="69" t="str">
        <f t="shared" si="260"/>
        <v/>
      </c>
      <c r="CC102" s="69" t="str">
        <f t="shared" si="260"/>
        <v/>
      </c>
      <c r="CD102" s="69" t="str">
        <f t="shared" si="260"/>
        <v/>
      </c>
      <c r="CE102" s="69" t="str">
        <f t="shared" si="260"/>
        <v/>
      </c>
      <c r="CF102" s="69" t="str">
        <f t="shared" si="260"/>
        <v/>
      </c>
      <c r="CG102" s="69" t="str">
        <f t="shared" si="260"/>
        <v/>
      </c>
      <c r="CH102" s="69" t="str">
        <f t="shared" si="260"/>
        <v/>
      </c>
      <c r="CI102" s="69" t="str">
        <f t="shared" si="260"/>
        <v/>
      </c>
      <c r="CJ102" s="69" t="str">
        <f t="shared" si="260"/>
        <v/>
      </c>
      <c r="CK102" s="73" t="str">
        <f t="shared" si="272"/>
        <v/>
      </c>
      <c r="CL102" s="74" t="str">
        <f t="shared" si="203"/>
        <v/>
      </c>
      <c r="CM102" s="253" t="str">
        <f t="shared" si="204"/>
        <v/>
      </c>
      <c r="CN102" s="76" t="str">
        <f t="shared" si="205"/>
        <v/>
      </c>
      <c r="CO102" s="69" t="str">
        <f t="shared" si="261"/>
        <v/>
      </c>
      <c r="CP102" s="69" t="str">
        <f t="shared" si="261"/>
        <v/>
      </c>
      <c r="CQ102" s="69" t="str">
        <f t="shared" si="261"/>
        <v/>
      </c>
      <c r="CR102" s="69" t="str">
        <f t="shared" si="261"/>
        <v/>
      </c>
      <c r="CS102" s="69" t="str">
        <f t="shared" si="261"/>
        <v/>
      </c>
      <c r="CT102" s="69" t="str">
        <f t="shared" si="261"/>
        <v/>
      </c>
      <c r="CU102" s="69" t="str">
        <f t="shared" si="261"/>
        <v/>
      </c>
      <c r="CV102" s="69" t="str">
        <f t="shared" si="261"/>
        <v/>
      </c>
      <c r="CW102" s="69" t="str">
        <f t="shared" si="261"/>
        <v/>
      </c>
      <c r="CX102" s="69" t="str">
        <f t="shared" si="261"/>
        <v/>
      </c>
      <c r="CY102" s="69" t="str">
        <f t="shared" si="261"/>
        <v/>
      </c>
      <c r="CZ102" s="73" t="str">
        <f t="shared" si="273"/>
        <v/>
      </c>
      <c r="DA102" s="74" t="str">
        <f t="shared" si="206"/>
        <v/>
      </c>
      <c r="DB102" s="253" t="str">
        <f t="shared" si="207"/>
        <v/>
      </c>
      <c r="DC102" s="76" t="str">
        <f t="shared" si="208"/>
        <v/>
      </c>
      <c r="DD102" s="69" t="str">
        <f t="shared" si="262"/>
        <v/>
      </c>
      <c r="DE102" s="69" t="str">
        <f t="shared" si="262"/>
        <v/>
      </c>
      <c r="DF102" s="69" t="str">
        <f t="shared" si="262"/>
        <v/>
      </c>
      <c r="DG102" s="69" t="str">
        <f t="shared" si="262"/>
        <v/>
      </c>
      <c r="DH102" s="69" t="str">
        <f t="shared" si="262"/>
        <v/>
      </c>
      <c r="DI102" s="69" t="str">
        <f t="shared" si="262"/>
        <v/>
      </c>
      <c r="DJ102" s="69" t="str">
        <f t="shared" si="262"/>
        <v/>
      </c>
      <c r="DK102" s="69" t="str">
        <f t="shared" si="262"/>
        <v/>
      </c>
      <c r="DL102" s="69" t="str">
        <f t="shared" si="262"/>
        <v/>
      </c>
      <c r="DM102" s="69" t="str">
        <f t="shared" si="262"/>
        <v/>
      </c>
      <c r="DN102" s="69" t="str">
        <f t="shared" si="262"/>
        <v/>
      </c>
      <c r="DO102" s="73" t="str">
        <f t="shared" si="274"/>
        <v/>
      </c>
      <c r="DP102" s="74" t="str">
        <f t="shared" si="209"/>
        <v/>
      </c>
      <c r="DQ102" s="253" t="str">
        <f t="shared" si="210"/>
        <v/>
      </c>
      <c r="DR102" s="76" t="str">
        <f t="shared" si="211"/>
        <v/>
      </c>
      <c r="DS102" s="69" t="str">
        <f t="shared" si="263"/>
        <v/>
      </c>
      <c r="DT102" s="69" t="str">
        <f t="shared" si="263"/>
        <v/>
      </c>
      <c r="DU102" s="69" t="str">
        <f t="shared" si="263"/>
        <v/>
      </c>
      <c r="DV102" s="69" t="str">
        <f t="shared" si="263"/>
        <v/>
      </c>
      <c r="DW102" s="69" t="str">
        <f t="shared" si="263"/>
        <v/>
      </c>
      <c r="DX102" s="69" t="str">
        <f t="shared" si="263"/>
        <v/>
      </c>
      <c r="DY102" s="69" t="str">
        <f t="shared" si="263"/>
        <v/>
      </c>
      <c r="DZ102" s="69" t="str">
        <f t="shared" si="263"/>
        <v/>
      </c>
      <c r="EA102" s="69" t="str">
        <f t="shared" si="263"/>
        <v/>
      </c>
      <c r="EB102" s="69" t="str">
        <f t="shared" si="263"/>
        <v/>
      </c>
      <c r="EC102" s="69" t="str">
        <f t="shared" si="263"/>
        <v/>
      </c>
      <c r="ED102" s="73" t="str">
        <f t="shared" si="275"/>
        <v/>
      </c>
      <c r="EE102" s="74" t="str">
        <f t="shared" si="212"/>
        <v/>
      </c>
      <c r="EF102" s="253" t="str">
        <f t="shared" si="213"/>
        <v/>
      </c>
      <c r="EG102" s="76" t="str">
        <f t="shared" si="214"/>
        <v/>
      </c>
      <c r="EH102" s="69" t="str">
        <f t="shared" si="264"/>
        <v/>
      </c>
      <c r="EI102" s="69" t="str">
        <f t="shared" si="264"/>
        <v/>
      </c>
      <c r="EJ102" s="69" t="str">
        <f t="shared" si="264"/>
        <v/>
      </c>
      <c r="EK102" s="69" t="str">
        <f t="shared" si="264"/>
        <v/>
      </c>
      <c r="EL102" s="69" t="str">
        <f t="shared" si="264"/>
        <v/>
      </c>
      <c r="EM102" s="69" t="str">
        <f t="shared" si="264"/>
        <v/>
      </c>
      <c r="EN102" s="69" t="str">
        <f t="shared" si="264"/>
        <v/>
      </c>
      <c r="EO102" s="69" t="str">
        <f t="shared" si="264"/>
        <v/>
      </c>
      <c r="EP102" s="69" t="str">
        <f t="shared" si="264"/>
        <v/>
      </c>
      <c r="EQ102" s="69" t="str">
        <f t="shared" si="264"/>
        <v/>
      </c>
      <c r="ER102" s="69" t="str">
        <f t="shared" si="264"/>
        <v/>
      </c>
      <c r="ES102" s="73" t="str">
        <f t="shared" si="276"/>
        <v/>
      </c>
      <c r="ET102" s="74" t="str">
        <f t="shared" si="215"/>
        <v/>
      </c>
      <c r="EU102" s="253" t="str">
        <f t="shared" si="216"/>
        <v/>
      </c>
      <c r="EV102" s="76" t="str">
        <f t="shared" si="217"/>
        <v/>
      </c>
      <c r="EW102" s="69" t="str">
        <f t="shared" si="265"/>
        <v/>
      </c>
      <c r="EX102" s="69" t="str">
        <f t="shared" si="265"/>
        <v/>
      </c>
      <c r="EY102" s="69" t="str">
        <f t="shared" si="265"/>
        <v/>
      </c>
      <c r="EZ102" s="69" t="str">
        <f t="shared" si="265"/>
        <v/>
      </c>
      <c r="FA102" s="69" t="str">
        <f t="shared" si="265"/>
        <v/>
      </c>
      <c r="FB102" s="69" t="str">
        <f t="shared" si="265"/>
        <v/>
      </c>
      <c r="FC102" s="69" t="str">
        <f t="shared" si="265"/>
        <v/>
      </c>
      <c r="FD102" s="69" t="str">
        <f t="shared" si="265"/>
        <v/>
      </c>
      <c r="FE102" s="69" t="str">
        <f t="shared" si="265"/>
        <v/>
      </c>
      <c r="FF102" s="69" t="str">
        <f t="shared" si="265"/>
        <v/>
      </c>
      <c r="FG102" s="69" t="str">
        <f t="shared" si="265"/>
        <v/>
      </c>
      <c r="FH102" s="73" t="str">
        <f t="shared" si="277"/>
        <v/>
      </c>
      <c r="FI102" s="74" t="str">
        <f t="shared" si="218"/>
        <v/>
      </c>
      <c r="FJ102" s="253" t="str">
        <f t="shared" si="219"/>
        <v/>
      </c>
      <c r="FK102" s="76" t="str">
        <f t="shared" si="220"/>
        <v/>
      </c>
      <c r="FL102" s="69" t="str">
        <f t="shared" si="266"/>
        <v/>
      </c>
      <c r="FM102" s="69" t="str">
        <f t="shared" si="266"/>
        <v/>
      </c>
      <c r="FN102" s="69" t="str">
        <f t="shared" si="266"/>
        <v/>
      </c>
      <c r="FO102" s="69" t="str">
        <f t="shared" si="266"/>
        <v/>
      </c>
      <c r="FP102" s="69" t="str">
        <f t="shared" si="266"/>
        <v/>
      </c>
      <c r="FQ102" s="69" t="str">
        <f t="shared" si="266"/>
        <v/>
      </c>
      <c r="FR102" s="69" t="str">
        <f t="shared" si="266"/>
        <v/>
      </c>
      <c r="FS102" s="69" t="str">
        <f t="shared" si="266"/>
        <v/>
      </c>
      <c r="FT102" s="69" t="str">
        <f t="shared" si="266"/>
        <v/>
      </c>
      <c r="FU102" s="69" t="str">
        <f t="shared" si="266"/>
        <v/>
      </c>
      <c r="FV102" s="69" t="str">
        <f t="shared" si="266"/>
        <v/>
      </c>
      <c r="FW102" s="73" t="str">
        <f t="shared" si="278"/>
        <v/>
      </c>
      <c r="FX102" s="74" t="str">
        <f t="shared" si="221"/>
        <v/>
      </c>
      <c r="FY102" s="253" t="str">
        <f t="shared" si="222"/>
        <v/>
      </c>
      <c r="FZ102" s="76" t="str">
        <f t="shared" si="223"/>
        <v/>
      </c>
      <c r="GA102" s="82" t="str">
        <f t="shared" si="254"/>
        <v/>
      </c>
      <c r="GB102" s="82" t="str">
        <f t="shared" si="254"/>
        <v/>
      </c>
      <c r="GC102" s="82" t="str">
        <f t="shared" si="254"/>
        <v/>
      </c>
      <c r="GD102" s="82" t="str">
        <f t="shared" si="254"/>
        <v/>
      </c>
      <c r="GE102" s="82" t="str">
        <f t="shared" si="254"/>
        <v/>
      </c>
      <c r="GF102" s="82" t="str">
        <f t="shared" si="254"/>
        <v/>
      </c>
      <c r="GG102" s="82" t="str">
        <f t="shared" si="254"/>
        <v/>
      </c>
      <c r="GH102" s="82" t="str">
        <f t="shared" si="254"/>
        <v/>
      </c>
      <c r="GI102" s="82" t="str">
        <f t="shared" si="254"/>
        <v/>
      </c>
      <c r="GJ102" s="82" t="str">
        <f t="shared" si="254"/>
        <v/>
      </c>
      <c r="GK102" s="82" t="str">
        <f t="shared" si="254"/>
        <v/>
      </c>
      <c r="GL102" s="83" t="str">
        <f t="shared" ref="GL102:GL126" si="279">IF($B102="", "",IFERROR(((SUM(GJ102:GK102)/SUM(GA102:GK102))-(SUM(GA102:GG102)/SUM(GA102:GK102)))*100,"-"))</f>
        <v/>
      </c>
      <c r="GM102" s="74" t="str">
        <f t="shared" si="224"/>
        <v/>
      </c>
      <c r="GN102" s="253" t="str">
        <f t="shared" si="225"/>
        <v/>
      </c>
      <c r="GO102" s="76" t="str">
        <f t="shared" si="226"/>
        <v/>
      </c>
      <c r="GP102" s="77" t="str">
        <f t="shared" ca="1" si="227"/>
        <v/>
      </c>
      <c r="GQ102" s="77" t="str">
        <f t="shared" ca="1" si="241"/>
        <v/>
      </c>
      <c r="GR102" s="77" t="str">
        <f t="shared" ca="1" si="241"/>
        <v/>
      </c>
      <c r="GS102" s="77" t="str">
        <f t="shared" ca="1" si="241"/>
        <v/>
      </c>
      <c r="GT102" s="77" t="str">
        <f t="shared" ca="1" si="241"/>
        <v/>
      </c>
      <c r="GU102" s="77" t="str">
        <f t="shared" ca="1" si="241"/>
        <v/>
      </c>
      <c r="GV102" s="77" t="str">
        <f t="shared" ca="1" si="241"/>
        <v/>
      </c>
      <c r="GW102" s="77" t="str">
        <f t="shared" ca="1" si="241"/>
        <v/>
      </c>
      <c r="GX102" s="77" t="str">
        <f t="shared" ca="1" si="241"/>
        <v/>
      </c>
      <c r="GY102" s="77" t="str">
        <f t="shared" ca="1" si="241"/>
        <v/>
      </c>
      <c r="GZ102" s="77" t="str">
        <f t="shared" ca="1" si="241"/>
        <v/>
      </c>
      <c r="HA102" s="77" t="str">
        <f t="shared" ca="1" si="241"/>
        <v/>
      </c>
      <c r="HB102" s="78" t="str">
        <f t="shared" si="228"/>
        <v/>
      </c>
    </row>
    <row r="103" spans="1:210">
      <c r="A103" s="70" t="s">
        <v>50</v>
      </c>
      <c r="B103" s="39" t="str">
        <f>IF(【M】エリア!$E98&lt;&gt;"",【M】エリア!$E98,"")</f>
        <v/>
      </c>
      <c r="C103" s="69" t="str">
        <f t="shared" si="255"/>
        <v/>
      </c>
      <c r="D103" s="69" t="str">
        <f t="shared" si="255"/>
        <v/>
      </c>
      <c r="E103" s="69" t="str">
        <f t="shared" si="255"/>
        <v/>
      </c>
      <c r="F103" s="69" t="str">
        <f t="shared" si="255"/>
        <v/>
      </c>
      <c r="G103" s="69" t="str">
        <f t="shared" si="255"/>
        <v/>
      </c>
      <c r="H103" s="69" t="str">
        <f t="shared" si="255"/>
        <v/>
      </c>
      <c r="I103" s="69" t="str">
        <f t="shared" si="255"/>
        <v/>
      </c>
      <c r="J103" s="69" t="str">
        <f t="shared" si="255"/>
        <v/>
      </c>
      <c r="K103" s="69" t="str">
        <f t="shared" si="255"/>
        <v/>
      </c>
      <c r="L103" s="69" t="str">
        <f t="shared" si="255"/>
        <v/>
      </c>
      <c r="M103" s="69" t="str">
        <f t="shared" si="255"/>
        <v/>
      </c>
      <c r="N103" s="73" t="str">
        <f t="shared" si="267"/>
        <v/>
      </c>
      <c r="O103" s="74" t="str">
        <f t="shared" si="188"/>
        <v/>
      </c>
      <c r="P103" s="253" t="str">
        <f t="shared" si="189"/>
        <v/>
      </c>
      <c r="Q103" s="76" t="str">
        <f t="shared" si="190"/>
        <v/>
      </c>
      <c r="R103" s="69" t="str">
        <f t="shared" si="256"/>
        <v/>
      </c>
      <c r="S103" s="69" t="str">
        <f t="shared" si="256"/>
        <v/>
      </c>
      <c r="T103" s="69" t="str">
        <f t="shared" si="256"/>
        <v/>
      </c>
      <c r="U103" s="69" t="str">
        <f t="shared" si="256"/>
        <v/>
      </c>
      <c r="V103" s="69" t="str">
        <f t="shared" si="256"/>
        <v/>
      </c>
      <c r="W103" s="69" t="str">
        <f t="shared" si="256"/>
        <v/>
      </c>
      <c r="X103" s="69" t="str">
        <f t="shared" si="256"/>
        <v/>
      </c>
      <c r="Y103" s="69" t="str">
        <f t="shared" si="256"/>
        <v/>
      </c>
      <c r="Z103" s="69" t="str">
        <f t="shared" si="256"/>
        <v/>
      </c>
      <c r="AA103" s="69" t="str">
        <f t="shared" si="256"/>
        <v/>
      </c>
      <c r="AB103" s="69" t="str">
        <f t="shared" si="256"/>
        <v/>
      </c>
      <c r="AC103" s="73" t="str">
        <f t="shared" si="268"/>
        <v/>
      </c>
      <c r="AD103" s="74" t="str">
        <f t="shared" si="191"/>
        <v/>
      </c>
      <c r="AE103" s="253" t="str">
        <f t="shared" si="192"/>
        <v/>
      </c>
      <c r="AF103" s="76" t="str">
        <f t="shared" si="193"/>
        <v/>
      </c>
      <c r="AG103" s="69" t="str">
        <f t="shared" si="257"/>
        <v/>
      </c>
      <c r="AH103" s="69" t="str">
        <f t="shared" si="257"/>
        <v/>
      </c>
      <c r="AI103" s="69" t="str">
        <f t="shared" si="257"/>
        <v/>
      </c>
      <c r="AJ103" s="69" t="str">
        <f t="shared" si="257"/>
        <v/>
      </c>
      <c r="AK103" s="69" t="str">
        <f t="shared" si="257"/>
        <v/>
      </c>
      <c r="AL103" s="69" t="str">
        <f t="shared" si="257"/>
        <v/>
      </c>
      <c r="AM103" s="69" t="str">
        <f t="shared" si="257"/>
        <v/>
      </c>
      <c r="AN103" s="69" t="str">
        <f t="shared" si="257"/>
        <v/>
      </c>
      <c r="AO103" s="69" t="str">
        <f t="shared" si="257"/>
        <v/>
      </c>
      <c r="AP103" s="69" t="str">
        <f t="shared" si="257"/>
        <v/>
      </c>
      <c r="AQ103" s="69" t="str">
        <f t="shared" si="257"/>
        <v/>
      </c>
      <c r="AR103" s="73" t="str">
        <f t="shared" si="269"/>
        <v/>
      </c>
      <c r="AS103" s="74" t="str">
        <f t="shared" si="194"/>
        <v/>
      </c>
      <c r="AT103" s="253" t="str">
        <f t="shared" si="195"/>
        <v/>
      </c>
      <c r="AU103" s="76" t="str">
        <f t="shared" si="196"/>
        <v/>
      </c>
      <c r="AV103" s="69" t="str">
        <f t="shared" si="258"/>
        <v/>
      </c>
      <c r="AW103" s="69" t="str">
        <f t="shared" si="258"/>
        <v/>
      </c>
      <c r="AX103" s="69" t="str">
        <f t="shared" si="258"/>
        <v/>
      </c>
      <c r="AY103" s="69" t="str">
        <f t="shared" si="258"/>
        <v/>
      </c>
      <c r="AZ103" s="69" t="str">
        <f t="shared" si="258"/>
        <v/>
      </c>
      <c r="BA103" s="69" t="str">
        <f t="shared" si="258"/>
        <v/>
      </c>
      <c r="BB103" s="69" t="str">
        <f t="shared" si="258"/>
        <v/>
      </c>
      <c r="BC103" s="69" t="str">
        <f t="shared" si="258"/>
        <v/>
      </c>
      <c r="BD103" s="69" t="str">
        <f t="shared" si="258"/>
        <v/>
      </c>
      <c r="BE103" s="69" t="str">
        <f t="shared" si="258"/>
        <v/>
      </c>
      <c r="BF103" s="69" t="str">
        <f t="shared" si="258"/>
        <v/>
      </c>
      <c r="BG103" s="73" t="str">
        <f t="shared" si="270"/>
        <v/>
      </c>
      <c r="BH103" s="74" t="str">
        <f t="shared" si="197"/>
        <v/>
      </c>
      <c r="BI103" s="253" t="str">
        <f t="shared" si="198"/>
        <v/>
      </c>
      <c r="BJ103" s="76" t="str">
        <f t="shared" si="199"/>
        <v/>
      </c>
      <c r="BK103" s="69" t="str">
        <f t="shared" si="259"/>
        <v/>
      </c>
      <c r="BL103" s="69" t="str">
        <f t="shared" si="259"/>
        <v/>
      </c>
      <c r="BM103" s="69" t="str">
        <f t="shared" si="259"/>
        <v/>
      </c>
      <c r="BN103" s="69" t="str">
        <f t="shared" si="259"/>
        <v/>
      </c>
      <c r="BO103" s="69" t="str">
        <f t="shared" si="259"/>
        <v/>
      </c>
      <c r="BP103" s="69" t="str">
        <f t="shared" si="259"/>
        <v/>
      </c>
      <c r="BQ103" s="69" t="str">
        <f t="shared" si="259"/>
        <v/>
      </c>
      <c r="BR103" s="69" t="str">
        <f t="shared" si="259"/>
        <v/>
      </c>
      <c r="BS103" s="69" t="str">
        <f t="shared" si="259"/>
        <v/>
      </c>
      <c r="BT103" s="69" t="str">
        <f t="shared" si="259"/>
        <v/>
      </c>
      <c r="BU103" s="69" t="str">
        <f t="shared" si="259"/>
        <v/>
      </c>
      <c r="BV103" s="73" t="str">
        <f t="shared" si="271"/>
        <v/>
      </c>
      <c r="BW103" s="74" t="str">
        <f t="shared" si="200"/>
        <v/>
      </c>
      <c r="BX103" s="253" t="str">
        <f t="shared" si="201"/>
        <v/>
      </c>
      <c r="BY103" s="76" t="str">
        <f t="shared" si="202"/>
        <v/>
      </c>
      <c r="BZ103" s="69" t="str">
        <f t="shared" si="260"/>
        <v/>
      </c>
      <c r="CA103" s="69" t="str">
        <f t="shared" si="260"/>
        <v/>
      </c>
      <c r="CB103" s="69" t="str">
        <f t="shared" si="260"/>
        <v/>
      </c>
      <c r="CC103" s="69" t="str">
        <f t="shared" si="260"/>
        <v/>
      </c>
      <c r="CD103" s="69" t="str">
        <f t="shared" si="260"/>
        <v/>
      </c>
      <c r="CE103" s="69" t="str">
        <f t="shared" si="260"/>
        <v/>
      </c>
      <c r="CF103" s="69" t="str">
        <f t="shared" si="260"/>
        <v/>
      </c>
      <c r="CG103" s="69" t="str">
        <f t="shared" si="260"/>
        <v/>
      </c>
      <c r="CH103" s="69" t="str">
        <f t="shared" si="260"/>
        <v/>
      </c>
      <c r="CI103" s="69" t="str">
        <f t="shared" si="260"/>
        <v/>
      </c>
      <c r="CJ103" s="69" t="str">
        <f t="shared" si="260"/>
        <v/>
      </c>
      <c r="CK103" s="73" t="str">
        <f t="shared" si="272"/>
        <v/>
      </c>
      <c r="CL103" s="74" t="str">
        <f t="shared" si="203"/>
        <v/>
      </c>
      <c r="CM103" s="253" t="str">
        <f t="shared" si="204"/>
        <v/>
      </c>
      <c r="CN103" s="76" t="str">
        <f t="shared" si="205"/>
        <v/>
      </c>
      <c r="CO103" s="69" t="str">
        <f t="shared" si="261"/>
        <v/>
      </c>
      <c r="CP103" s="69" t="str">
        <f t="shared" si="261"/>
        <v/>
      </c>
      <c r="CQ103" s="69" t="str">
        <f t="shared" si="261"/>
        <v/>
      </c>
      <c r="CR103" s="69" t="str">
        <f t="shared" si="261"/>
        <v/>
      </c>
      <c r="CS103" s="69" t="str">
        <f t="shared" si="261"/>
        <v/>
      </c>
      <c r="CT103" s="69" t="str">
        <f t="shared" si="261"/>
        <v/>
      </c>
      <c r="CU103" s="69" t="str">
        <f t="shared" si="261"/>
        <v/>
      </c>
      <c r="CV103" s="69" t="str">
        <f t="shared" si="261"/>
        <v/>
      </c>
      <c r="CW103" s="69" t="str">
        <f t="shared" si="261"/>
        <v/>
      </c>
      <c r="CX103" s="69" t="str">
        <f t="shared" si="261"/>
        <v/>
      </c>
      <c r="CY103" s="69" t="str">
        <f t="shared" si="261"/>
        <v/>
      </c>
      <c r="CZ103" s="73" t="str">
        <f t="shared" si="273"/>
        <v/>
      </c>
      <c r="DA103" s="74" t="str">
        <f t="shared" si="206"/>
        <v/>
      </c>
      <c r="DB103" s="253" t="str">
        <f t="shared" si="207"/>
        <v/>
      </c>
      <c r="DC103" s="76" t="str">
        <f t="shared" si="208"/>
        <v/>
      </c>
      <c r="DD103" s="69" t="str">
        <f t="shared" si="262"/>
        <v/>
      </c>
      <c r="DE103" s="69" t="str">
        <f t="shared" si="262"/>
        <v/>
      </c>
      <c r="DF103" s="69" t="str">
        <f t="shared" si="262"/>
        <v/>
      </c>
      <c r="DG103" s="69" t="str">
        <f t="shared" si="262"/>
        <v/>
      </c>
      <c r="DH103" s="69" t="str">
        <f t="shared" si="262"/>
        <v/>
      </c>
      <c r="DI103" s="69" t="str">
        <f t="shared" si="262"/>
        <v/>
      </c>
      <c r="DJ103" s="69" t="str">
        <f t="shared" si="262"/>
        <v/>
      </c>
      <c r="DK103" s="69" t="str">
        <f t="shared" si="262"/>
        <v/>
      </c>
      <c r="DL103" s="69" t="str">
        <f t="shared" si="262"/>
        <v/>
      </c>
      <c r="DM103" s="69" t="str">
        <f t="shared" si="262"/>
        <v/>
      </c>
      <c r="DN103" s="69" t="str">
        <f t="shared" si="262"/>
        <v/>
      </c>
      <c r="DO103" s="73" t="str">
        <f t="shared" si="274"/>
        <v/>
      </c>
      <c r="DP103" s="74" t="str">
        <f t="shared" si="209"/>
        <v/>
      </c>
      <c r="DQ103" s="253" t="str">
        <f t="shared" si="210"/>
        <v/>
      </c>
      <c r="DR103" s="76" t="str">
        <f t="shared" si="211"/>
        <v/>
      </c>
      <c r="DS103" s="69" t="str">
        <f t="shared" si="263"/>
        <v/>
      </c>
      <c r="DT103" s="69" t="str">
        <f t="shared" si="263"/>
        <v/>
      </c>
      <c r="DU103" s="69" t="str">
        <f t="shared" si="263"/>
        <v/>
      </c>
      <c r="DV103" s="69" t="str">
        <f t="shared" si="263"/>
        <v/>
      </c>
      <c r="DW103" s="69" t="str">
        <f t="shared" si="263"/>
        <v/>
      </c>
      <c r="DX103" s="69" t="str">
        <f t="shared" si="263"/>
        <v/>
      </c>
      <c r="DY103" s="69" t="str">
        <f t="shared" si="263"/>
        <v/>
      </c>
      <c r="DZ103" s="69" t="str">
        <f t="shared" si="263"/>
        <v/>
      </c>
      <c r="EA103" s="69" t="str">
        <f t="shared" si="263"/>
        <v/>
      </c>
      <c r="EB103" s="69" t="str">
        <f t="shared" si="263"/>
        <v/>
      </c>
      <c r="EC103" s="69" t="str">
        <f t="shared" si="263"/>
        <v/>
      </c>
      <c r="ED103" s="73" t="str">
        <f t="shared" si="275"/>
        <v/>
      </c>
      <c r="EE103" s="74" t="str">
        <f t="shared" si="212"/>
        <v/>
      </c>
      <c r="EF103" s="253" t="str">
        <f t="shared" si="213"/>
        <v/>
      </c>
      <c r="EG103" s="76" t="str">
        <f t="shared" si="214"/>
        <v/>
      </c>
      <c r="EH103" s="69" t="str">
        <f t="shared" si="264"/>
        <v/>
      </c>
      <c r="EI103" s="69" t="str">
        <f t="shared" si="264"/>
        <v/>
      </c>
      <c r="EJ103" s="69" t="str">
        <f t="shared" si="264"/>
        <v/>
      </c>
      <c r="EK103" s="69" t="str">
        <f t="shared" si="264"/>
        <v/>
      </c>
      <c r="EL103" s="69" t="str">
        <f t="shared" si="264"/>
        <v/>
      </c>
      <c r="EM103" s="69" t="str">
        <f t="shared" si="264"/>
        <v/>
      </c>
      <c r="EN103" s="69" t="str">
        <f t="shared" si="264"/>
        <v/>
      </c>
      <c r="EO103" s="69" t="str">
        <f t="shared" si="264"/>
        <v/>
      </c>
      <c r="EP103" s="69" t="str">
        <f t="shared" si="264"/>
        <v/>
      </c>
      <c r="EQ103" s="69" t="str">
        <f t="shared" si="264"/>
        <v/>
      </c>
      <c r="ER103" s="69" t="str">
        <f t="shared" si="264"/>
        <v/>
      </c>
      <c r="ES103" s="73" t="str">
        <f t="shared" si="276"/>
        <v/>
      </c>
      <c r="ET103" s="74" t="str">
        <f t="shared" si="215"/>
        <v/>
      </c>
      <c r="EU103" s="253" t="str">
        <f t="shared" si="216"/>
        <v/>
      </c>
      <c r="EV103" s="76" t="str">
        <f t="shared" si="217"/>
        <v/>
      </c>
      <c r="EW103" s="69" t="str">
        <f t="shared" si="265"/>
        <v/>
      </c>
      <c r="EX103" s="69" t="str">
        <f t="shared" si="265"/>
        <v/>
      </c>
      <c r="EY103" s="69" t="str">
        <f t="shared" si="265"/>
        <v/>
      </c>
      <c r="EZ103" s="69" t="str">
        <f t="shared" si="265"/>
        <v/>
      </c>
      <c r="FA103" s="69" t="str">
        <f t="shared" si="265"/>
        <v/>
      </c>
      <c r="FB103" s="69" t="str">
        <f t="shared" si="265"/>
        <v/>
      </c>
      <c r="FC103" s="69" t="str">
        <f t="shared" si="265"/>
        <v/>
      </c>
      <c r="FD103" s="69" t="str">
        <f t="shared" si="265"/>
        <v/>
      </c>
      <c r="FE103" s="69" t="str">
        <f t="shared" si="265"/>
        <v/>
      </c>
      <c r="FF103" s="69" t="str">
        <f t="shared" si="265"/>
        <v/>
      </c>
      <c r="FG103" s="69" t="str">
        <f t="shared" si="265"/>
        <v/>
      </c>
      <c r="FH103" s="73" t="str">
        <f t="shared" si="277"/>
        <v/>
      </c>
      <c r="FI103" s="74" t="str">
        <f t="shared" si="218"/>
        <v/>
      </c>
      <c r="FJ103" s="253" t="str">
        <f t="shared" si="219"/>
        <v/>
      </c>
      <c r="FK103" s="76" t="str">
        <f t="shared" si="220"/>
        <v/>
      </c>
      <c r="FL103" s="69" t="str">
        <f t="shared" si="266"/>
        <v/>
      </c>
      <c r="FM103" s="69" t="str">
        <f t="shared" si="266"/>
        <v/>
      </c>
      <c r="FN103" s="69" t="str">
        <f t="shared" si="266"/>
        <v/>
      </c>
      <c r="FO103" s="69" t="str">
        <f t="shared" si="266"/>
        <v/>
      </c>
      <c r="FP103" s="69" t="str">
        <f t="shared" si="266"/>
        <v/>
      </c>
      <c r="FQ103" s="69" t="str">
        <f t="shared" si="266"/>
        <v/>
      </c>
      <c r="FR103" s="69" t="str">
        <f t="shared" si="266"/>
        <v/>
      </c>
      <c r="FS103" s="69" t="str">
        <f t="shared" si="266"/>
        <v/>
      </c>
      <c r="FT103" s="69" t="str">
        <f t="shared" si="266"/>
        <v/>
      </c>
      <c r="FU103" s="69" t="str">
        <f t="shared" si="266"/>
        <v/>
      </c>
      <c r="FV103" s="69" t="str">
        <f t="shared" si="266"/>
        <v/>
      </c>
      <c r="FW103" s="73" t="str">
        <f t="shared" si="278"/>
        <v/>
      </c>
      <c r="FX103" s="74" t="str">
        <f t="shared" si="221"/>
        <v/>
      </c>
      <c r="FY103" s="253" t="str">
        <f t="shared" si="222"/>
        <v/>
      </c>
      <c r="FZ103" s="76" t="str">
        <f t="shared" si="223"/>
        <v/>
      </c>
      <c r="GA103" s="82" t="str">
        <f t="shared" ref="GA103:GK118" si="280">IF($B103="", "",SUMIF($C$3:$FZ$3,GA$3,$C103:$FZ103))</f>
        <v/>
      </c>
      <c r="GB103" s="82" t="str">
        <f t="shared" si="280"/>
        <v/>
      </c>
      <c r="GC103" s="82" t="str">
        <f t="shared" si="280"/>
        <v/>
      </c>
      <c r="GD103" s="82" t="str">
        <f t="shared" si="280"/>
        <v/>
      </c>
      <c r="GE103" s="82" t="str">
        <f t="shared" si="280"/>
        <v/>
      </c>
      <c r="GF103" s="82" t="str">
        <f t="shared" si="280"/>
        <v/>
      </c>
      <c r="GG103" s="82" t="str">
        <f t="shared" si="280"/>
        <v/>
      </c>
      <c r="GH103" s="82" t="str">
        <f t="shared" si="280"/>
        <v/>
      </c>
      <c r="GI103" s="82" t="str">
        <f t="shared" si="280"/>
        <v/>
      </c>
      <c r="GJ103" s="82" t="str">
        <f t="shared" si="280"/>
        <v/>
      </c>
      <c r="GK103" s="82" t="str">
        <f t="shared" si="280"/>
        <v/>
      </c>
      <c r="GL103" s="83" t="str">
        <f t="shared" si="279"/>
        <v/>
      </c>
      <c r="GM103" s="74" t="str">
        <f t="shared" si="224"/>
        <v/>
      </c>
      <c r="GN103" s="253" t="str">
        <f t="shared" si="225"/>
        <v/>
      </c>
      <c r="GO103" s="76" t="str">
        <f t="shared" si="226"/>
        <v/>
      </c>
      <c r="GP103" s="77" t="str">
        <f t="shared" ca="1" si="227"/>
        <v/>
      </c>
      <c r="GQ103" s="77" t="str">
        <f t="shared" ca="1" si="241"/>
        <v/>
      </c>
      <c r="GR103" s="77" t="str">
        <f t="shared" ca="1" si="241"/>
        <v/>
      </c>
      <c r="GS103" s="77" t="str">
        <f t="shared" ca="1" si="241"/>
        <v/>
      </c>
      <c r="GT103" s="77" t="str">
        <f t="shared" ca="1" si="241"/>
        <v/>
      </c>
      <c r="GU103" s="77" t="str">
        <f t="shared" ca="1" si="241"/>
        <v/>
      </c>
      <c r="GV103" s="77" t="str">
        <f t="shared" ca="1" si="241"/>
        <v/>
      </c>
      <c r="GW103" s="77" t="str">
        <f t="shared" ca="1" si="241"/>
        <v/>
      </c>
      <c r="GX103" s="77" t="str">
        <f t="shared" ca="1" si="241"/>
        <v/>
      </c>
      <c r="GY103" s="77" t="str">
        <f t="shared" ca="1" si="241"/>
        <v/>
      </c>
      <c r="GZ103" s="77" t="str">
        <f t="shared" ca="1" si="241"/>
        <v/>
      </c>
      <c r="HA103" s="77" t="str">
        <f t="shared" ca="1" si="241"/>
        <v/>
      </c>
      <c r="HB103" s="78" t="str">
        <f t="shared" si="228"/>
        <v/>
      </c>
    </row>
    <row r="104" spans="1:210">
      <c r="A104" s="70" t="s">
        <v>50</v>
      </c>
      <c r="B104" s="39" t="str">
        <f>IF(【M】エリア!$E99&lt;&gt;"",【M】エリア!$E99,"")</f>
        <v/>
      </c>
      <c r="C104" s="69" t="str">
        <f t="shared" si="255"/>
        <v/>
      </c>
      <c r="D104" s="69" t="str">
        <f t="shared" si="255"/>
        <v/>
      </c>
      <c r="E104" s="69" t="str">
        <f t="shared" si="255"/>
        <v/>
      </c>
      <c r="F104" s="69" t="str">
        <f t="shared" si="255"/>
        <v/>
      </c>
      <c r="G104" s="69" t="str">
        <f t="shared" si="255"/>
        <v/>
      </c>
      <c r="H104" s="69" t="str">
        <f t="shared" si="255"/>
        <v/>
      </c>
      <c r="I104" s="69" t="str">
        <f t="shared" si="255"/>
        <v/>
      </c>
      <c r="J104" s="69" t="str">
        <f t="shared" si="255"/>
        <v/>
      </c>
      <c r="K104" s="69" t="str">
        <f t="shared" si="255"/>
        <v/>
      </c>
      <c r="L104" s="69" t="str">
        <f t="shared" si="255"/>
        <v/>
      </c>
      <c r="M104" s="69" t="str">
        <f t="shared" si="255"/>
        <v/>
      </c>
      <c r="N104" s="73" t="str">
        <f t="shared" si="267"/>
        <v/>
      </c>
      <c r="O104" s="74" t="str">
        <f t="shared" si="188"/>
        <v/>
      </c>
      <c r="P104" s="253" t="str">
        <f t="shared" si="189"/>
        <v/>
      </c>
      <c r="Q104" s="76" t="str">
        <f t="shared" si="190"/>
        <v/>
      </c>
      <c r="R104" s="69" t="str">
        <f t="shared" si="256"/>
        <v/>
      </c>
      <c r="S104" s="69" t="str">
        <f t="shared" si="256"/>
        <v/>
      </c>
      <c r="T104" s="69" t="str">
        <f t="shared" si="256"/>
        <v/>
      </c>
      <c r="U104" s="69" t="str">
        <f t="shared" si="256"/>
        <v/>
      </c>
      <c r="V104" s="69" t="str">
        <f t="shared" si="256"/>
        <v/>
      </c>
      <c r="W104" s="69" t="str">
        <f t="shared" si="256"/>
        <v/>
      </c>
      <c r="X104" s="69" t="str">
        <f t="shared" si="256"/>
        <v/>
      </c>
      <c r="Y104" s="69" t="str">
        <f t="shared" si="256"/>
        <v/>
      </c>
      <c r="Z104" s="69" t="str">
        <f t="shared" si="256"/>
        <v/>
      </c>
      <c r="AA104" s="69" t="str">
        <f t="shared" si="256"/>
        <v/>
      </c>
      <c r="AB104" s="69" t="str">
        <f t="shared" si="256"/>
        <v/>
      </c>
      <c r="AC104" s="73" t="str">
        <f t="shared" si="268"/>
        <v/>
      </c>
      <c r="AD104" s="74" t="str">
        <f t="shared" si="191"/>
        <v/>
      </c>
      <c r="AE104" s="253" t="str">
        <f t="shared" si="192"/>
        <v/>
      </c>
      <c r="AF104" s="76" t="str">
        <f t="shared" si="193"/>
        <v/>
      </c>
      <c r="AG104" s="69" t="str">
        <f t="shared" si="257"/>
        <v/>
      </c>
      <c r="AH104" s="69" t="str">
        <f t="shared" si="257"/>
        <v/>
      </c>
      <c r="AI104" s="69" t="str">
        <f t="shared" si="257"/>
        <v/>
      </c>
      <c r="AJ104" s="69" t="str">
        <f t="shared" si="257"/>
        <v/>
      </c>
      <c r="AK104" s="69" t="str">
        <f t="shared" si="257"/>
        <v/>
      </c>
      <c r="AL104" s="69" t="str">
        <f t="shared" si="257"/>
        <v/>
      </c>
      <c r="AM104" s="69" t="str">
        <f t="shared" si="257"/>
        <v/>
      </c>
      <c r="AN104" s="69" t="str">
        <f t="shared" si="257"/>
        <v/>
      </c>
      <c r="AO104" s="69" t="str">
        <f t="shared" si="257"/>
        <v/>
      </c>
      <c r="AP104" s="69" t="str">
        <f t="shared" si="257"/>
        <v/>
      </c>
      <c r="AQ104" s="69" t="str">
        <f t="shared" si="257"/>
        <v/>
      </c>
      <c r="AR104" s="73" t="str">
        <f t="shared" si="269"/>
        <v/>
      </c>
      <c r="AS104" s="74" t="str">
        <f t="shared" si="194"/>
        <v/>
      </c>
      <c r="AT104" s="253" t="str">
        <f t="shared" si="195"/>
        <v/>
      </c>
      <c r="AU104" s="76" t="str">
        <f t="shared" si="196"/>
        <v/>
      </c>
      <c r="AV104" s="69" t="str">
        <f t="shared" si="258"/>
        <v/>
      </c>
      <c r="AW104" s="69" t="str">
        <f t="shared" si="258"/>
        <v/>
      </c>
      <c r="AX104" s="69" t="str">
        <f t="shared" si="258"/>
        <v/>
      </c>
      <c r="AY104" s="69" t="str">
        <f t="shared" si="258"/>
        <v/>
      </c>
      <c r="AZ104" s="69" t="str">
        <f t="shared" si="258"/>
        <v/>
      </c>
      <c r="BA104" s="69" t="str">
        <f t="shared" si="258"/>
        <v/>
      </c>
      <c r="BB104" s="69" t="str">
        <f t="shared" si="258"/>
        <v/>
      </c>
      <c r="BC104" s="69" t="str">
        <f t="shared" si="258"/>
        <v/>
      </c>
      <c r="BD104" s="69" t="str">
        <f t="shared" si="258"/>
        <v/>
      </c>
      <c r="BE104" s="69" t="str">
        <f t="shared" si="258"/>
        <v/>
      </c>
      <c r="BF104" s="69" t="str">
        <f t="shared" si="258"/>
        <v/>
      </c>
      <c r="BG104" s="73" t="str">
        <f t="shared" si="270"/>
        <v/>
      </c>
      <c r="BH104" s="74" t="str">
        <f t="shared" si="197"/>
        <v/>
      </c>
      <c r="BI104" s="253" t="str">
        <f t="shared" si="198"/>
        <v/>
      </c>
      <c r="BJ104" s="76" t="str">
        <f t="shared" si="199"/>
        <v/>
      </c>
      <c r="BK104" s="69" t="str">
        <f t="shared" si="259"/>
        <v/>
      </c>
      <c r="BL104" s="69" t="str">
        <f t="shared" si="259"/>
        <v/>
      </c>
      <c r="BM104" s="69" t="str">
        <f t="shared" si="259"/>
        <v/>
      </c>
      <c r="BN104" s="69" t="str">
        <f t="shared" si="259"/>
        <v/>
      </c>
      <c r="BO104" s="69" t="str">
        <f t="shared" si="259"/>
        <v/>
      </c>
      <c r="BP104" s="69" t="str">
        <f t="shared" si="259"/>
        <v/>
      </c>
      <c r="BQ104" s="69" t="str">
        <f t="shared" si="259"/>
        <v/>
      </c>
      <c r="BR104" s="69" t="str">
        <f t="shared" si="259"/>
        <v/>
      </c>
      <c r="BS104" s="69" t="str">
        <f t="shared" si="259"/>
        <v/>
      </c>
      <c r="BT104" s="69" t="str">
        <f t="shared" si="259"/>
        <v/>
      </c>
      <c r="BU104" s="69" t="str">
        <f t="shared" si="259"/>
        <v/>
      </c>
      <c r="BV104" s="73" t="str">
        <f t="shared" si="271"/>
        <v/>
      </c>
      <c r="BW104" s="74" t="str">
        <f t="shared" si="200"/>
        <v/>
      </c>
      <c r="BX104" s="253" t="str">
        <f t="shared" si="201"/>
        <v/>
      </c>
      <c r="BY104" s="76" t="str">
        <f t="shared" si="202"/>
        <v/>
      </c>
      <c r="BZ104" s="69" t="str">
        <f t="shared" si="260"/>
        <v/>
      </c>
      <c r="CA104" s="69" t="str">
        <f t="shared" si="260"/>
        <v/>
      </c>
      <c r="CB104" s="69" t="str">
        <f t="shared" si="260"/>
        <v/>
      </c>
      <c r="CC104" s="69" t="str">
        <f t="shared" si="260"/>
        <v/>
      </c>
      <c r="CD104" s="69" t="str">
        <f t="shared" si="260"/>
        <v/>
      </c>
      <c r="CE104" s="69" t="str">
        <f t="shared" si="260"/>
        <v/>
      </c>
      <c r="CF104" s="69" t="str">
        <f t="shared" si="260"/>
        <v/>
      </c>
      <c r="CG104" s="69" t="str">
        <f t="shared" si="260"/>
        <v/>
      </c>
      <c r="CH104" s="69" t="str">
        <f t="shared" si="260"/>
        <v/>
      </c>
      <c r="CI104" s="69" t="str">
        <f t="shared" si="260"/>
        <v/>
      </c>
      <c r="CJ104" s="69" t="str">
        <f t="shared" si="260"/>
        <v/>
      </c>
      <c r="CK104" s="73" t="str">
        <f t="shared" si="272"/>
        <v/>
      </c>
      <c r="CL104" s="74" t="str">
        <f t="shared" si="203"/>
        <v/>
      </c>
      <c r="CM104" s="253" t="str">
        <f t="shared" si="204"/>
        <v/>
      </c>
      <c r="CN104" s="76" t="str">
        <f t="shared" si="205"/>
        <v/>
      </c>
      <c r="CO104" s="69" t="str">
        <f t="shared" si="261"/>
        <v/>
      </c>
      <c r="CP104" s="69" t="str">
        <f t="shared" si="261"/>
        <v/>
      </c>
      <c r="CQ104" s="69" t="str">
        <f t="shared" si="261"/>
        <v/>
      </c>
      <c r="CR104" s="69" t="str">
        <f t="shared" si="261"/>
        <v/>
      </c>
      <c r="CS104" s="69" t="str">
        <f t="shared" si="261"/>
        <v/>
      </c>
      <c r="CT104" s="69" t="str">
        <f t="shared" si="261"/>
        <v/>
      </c>
      <c r="CU104" s="69" t="str">
        <f t="shared" si="261"/>
        <v/>
      </c>
      <c r="CV104" s="69" t="str">
        <f t="shared" si="261"/>
        <v/>
      </c>
      <c r="CW104" s="69" t="str">
        <f t="shared" si="261"/>
        <v/>
      </c>
      <c r="CX104" s="69" t="str">
        <f t="shared" si="261"/>
        <v/>
      </c>
      <c r="CY104" s="69" t="str">
        <f t="shared" si="261"/>
        <v/>
      </c>
      <c r="CZ104" s="73" t="str">
        <f t="shared" si="273"/>
        <v/>
      </c>
      <c r="DA104" s="74" t="str">
        <f t="shared" si="206"/>
        <v/>
      </c>
      <c r="DB104" s="253" t="str">
        <f t="shared" si="207"/>
        <v/>
      </c>
      <c r="DC104" s="76" t="str">
        <f t="shared" si="208"/>
        <v/>
      </c>
      <c r="DD104" s="69" t="str">
        <f t="shared" si="262"/>
        <v/>
      </c>
      <c r="DE104" s="69" t="str">
        <f t="shared" si="262"/>
        <v/>
      </c>
      <c r="DF104" s="69" t="str">
        <f t="shared" si="262"/>
        <v/>
      </c>
      <c r="DG104" s="69" t="str">
        <f t="shared" si="262"/>
        <v/>
      </c>
      <c r="DH104" s="69" t="str">
        <f t="shared" si="262"/>
        <v/>
      </c>
      <c r="DI104" s="69" t="str">
        <f t="shared" si="262"/>
        <v/>
      </c>
      <c r="DJ104" s="69" t="str">
        <f t="shared" si="262"/>
        <v/>
      </c>
      <c r="DK104" s="69" t="str">
        <f t="shared" si="262"/>
        <v/>
      </c>
      <c r="DL104" s="69" t="str">
        <f t="shared" si="262"/>
        <v/>
      </c>
      <c r="DM104" s="69" t="str">
        <f t="shared" si="262"/>
        <v/>
      </c>
      <c r="DN104" s="69" t="str">
        <f t="shared" si="262"/>
        <v/>
      </c>
      <c r="DO104" s="73" t="str">
        <f t="shared" si="274"/>
        <v/>
      </c>
      <c r="DP104" s="74" t="str">
        <f t="shared" si="209"/>
        <v/>
      </c>
      <c r="DQ104" s="253" t="str">
        <f t="shared" si="210"/>
        <v/>
      </c>
      <c r="DR104" s="76" t="str">
        <f t="shared" si="211"/>
        <v/>
      </c>
      <c r="DS104" s="69" t="str">
        <f t="shared" si="263"/>
        <v/>
      </c>
      <c r="DT104" s="69" t="str">
        <f t="shared" si="263"/>
        <v/>
      </c>
      <c r="DU104" s="69" t="str">
        <f t="shared" si="263"/>
        <v/>
      </c>
      <c r="DV104" s="69" t="str">
        <f t="shared" si="263"/>
        <v/>
      </c>
      <c r="DW104" s="69" t="str">
        <f t="shared" si="263"/>
        <v/>
      </c>
      <c r="DX104" s="69" t="str">
        <f t="shared" si="263"/>
        <v/>
      </c>
      <c r="DY104" s="69" t="str">
        <f t="shared" si="263"/>
        <v/>
      </c>
      <c r="DZ104" s="69" t="str">
        <f t="shared" si="263"/>
        <v/>
      </c>
      <c r="EA104" s="69" t="str">
        <f t="shared" si="263"/>
        <v/>
      </c>
      <c r="EB104" s="69" t="str">
        <f t="shared" si="263"/>
        <v/>
      </c>
      <c r="EC104" s="69" t="str">
        <f t="shared" si="263"/>
        <v/>
      </c>
      <c r="ED104" s="73" t="str">
        <f t="shared" si="275"/>
        <v/>
      </c>
      <c r="EE104" s="74" t="str">
        <f t="shared" si="212"/>
        <v/>
      </c>
      <c r="EF104" s="253" t="str">
        <f t="shared" si="213"/>
        <v/>
      </c>
      <c r="EG104" s="76" t="str">
        <f t="shared" si="214"/>
        <v/>
      </c>
      <c r="EH104" s="69" t="str">
        <f t="shared" si="264"/>
        <v/>
      </c>
      <c r="EI104" s="69" t="str">
        <f t="shared" si="264"/>
        <v/>
      </c>
      <c r="EJ104" s="69" t="str">
        <f t="shared" si="264"/>
        <v/>
      </c>
      <c r="EK104" s="69" t="str">
        <f t="shared" si="264"/>
        <v/>
      </c>
      <c r="EL104" s="69" t="str">
        <f t="shared" si="264"/>
        <v/>
      </c>
      <c r="EM104" s="69" t="str">
        <f t="shared" si="264"/>
        <v/>
      </c>
      <c r="EN104" s="69" t="str">
        <f t="shared" si="264"/>
        <v/>
      </c>
      <c r="EO104" s="69" t="str">
        <f t="shared" si="264"/>
        <v/>
      </c>
      <c r="EP104" s="69" t="str">
        <f t="shared" si="264"/>
        <v/>
      </c>
      <c r="EQ104" s="69" t="str">
        <f t="shared" si="264"/>
        <v/>
      </c>
      <c r="ER104" s="69" t="str">
        <f t="shared" si="264"/>
        <v/>
      </c>
      <c r="ES104" s="73" t="str">
        <f t="shared" si="276"/>
        <v/>
      </c>
      <c r="ET104" s="74" t="str">
        <f t="shared" si="215"/>
        <v/>
      </c>
      <c r="EU104" s="253" t="str">
        <f t="shared" si="216"/>
        <v/>
      </c>
      <c r="EV104" s="76" t="str">
        <f t="shared" si="217"/>
        <v/>
      </c>
      <c r="EW104" s="69" t="str">
        <f t="shared" si="265"/>
        <v/>
      </c>
      <c r="EX104" s="69" t="str">
        <f t="shared" si="265"/>
        <v/>
      </c>
      <c r="EY104" s="69" t="str">
        <f t="shared" si="265"/>
        <v/>
      </c>
      <c r="EZ104" s="69" t="str">
        <f t="shared" si="265"/>
        <v/>
      </c>
      <c r="FA104" s="69" t="str">
        <f t="shared" si="265"/>
        <v/>
      </c>
      <c r="FB104" s="69" t="str">
        <f t="shared" si="265"/>
        <v/>
      </c>
      <c r="FC104" s="69" t="str">
        <f t="shared" si="265"/>
        <v/>
      </c>
      <c r="FD104" s="69" t="str">
        <f t="shared" si="265"/>
        <v/>
      </c>
      <c r="FE104" s="69" t="str">
        <f t="shared" si="265"/>
        <v/>
      </c>
      <c r="FF104" s="69" t="str">
        <f t="shared" si="265"/>
        <v/>
      </c>
      <c r="FG104" s="69" t="str">
        <f t="shared" si="265"/>
        <v/>
      </c>
      <c r="FH104" s="73" t="str">
        <f t="shared" si="277"/>
        <v/>
      </c>
      <c r="FI104" s="74" t="str">
        <f t="shared" si="218"/>
        <v/>
      </c>
      <c r="FJ104" s="253" t="str">
        <f t="shared" si="219"/>
        <v/>
      </c>
      <c r="FK104" s="76" t="str">
        <f t="shared" si="220"/>
        <v/>
      </c>
      <c r="FL104" s="69" t="str">
        <f t="shared" si="266"/>
        <v/>
      </c>
      <c r="FM104" s="69" t="str">
        <f t="shared" si="266"/>
        <v/>
      </c>
      <c r="FN104" s="69" t="str">
        <f t="shared" si="266"/>
        <v/>
      </c>
      <c r="FO104" s="69" t="str">
        <f t="shared" si="266"/>
        <v/>
      </c>
      <c r="FP104" s="69" t="str">
        <f t="shared" si="266"/>
        <v/>
      </c>
      <c r="FQ104" s="69" t="str">
        <f t="shared" si="266"/>
        <v/>
      </c>
      <c r="FR104" s="69" t="str">
        <f t="shared" si="266"/>
        <v/>
      </c>
      <c r="FS104" s="69" t="str">
        <f t="shared" si="266"/>
        <v/>
      </c>
      <c r="FT104" s="69" t="str">
        <f t="shared" si="266"/>
        <v/>
      </c>
      <c r="FU104" s="69" t="str">
        <f t="shared" si="266"/>
        <v/>
      </c>
      <c r="FV104" s="69" t="str">
        <f t="shared" si="266"/>
        <v/>
      </c>
      <c r="FW104" s="73" t="str">
        <f t="shared" si="278"/>
        <v/>
      </c>
      <c r="FX104" s="74" t="str">
        <f t="shared" si="221"/>
        <v/>
      </c>
      <c r="FY104" s="253" t="str">
        <f t="shared" si="222"/>
        <v/>
      </c>
      <c r="FZ104" s="76" t="str">
        <f t="shared" si="223"/>
        <v/>
      </c>
      <c r="GA104" s="82" t="str">
        <f t="shared" si="280"/>
        <v/>
      </c>
      <c r="GB104" s="82" t="str">
        <f t="shared" si="280"/>
        <v/>
      </c>
      <c r="GC104" s="82" t="str">
        <f t="shared" si="280"/>
        <v/>
      </c>
      <c r="GD104" s="82" t="str">
        <f t="shared" si="280"/>
        <v/>
      </c>
      <c r="GE104" s="82" t="str">
        <f t="shared" si="280"/>
        <v/>
      </c>
      <c r="GF104" s="82" t="str">
        <f t="shared" si="280"/>
        <v/>
      </c>
      <c r="GG104" s="82" t="str">
        <f t="shared" si="280"/>
        <v/>
      </c>
      <c r="GH104" s="82" t="str">
        <f t="shared" si="280"/>
        <v/>
      </c>
      <c r="GI104" s="82" t="str">
        <f t="shared" si="280"/>
        <v/>
      </c>
      <c r="GJ104" s="82" t="str">
        <f t="shared" si="280"/>
        <v/>
      </c>
      <c r="GK104" s="82" t="str">
        <f t="shared" si="280"/>
        <v/>
      </c>
      <c r="GL104" s="83" t="str">
        <f t="shared" si="279"/>
        <v/>
      </c>
      <c r="GM104" s="74" t="str">
        <f t="shared" si="224"/>
        <v/>
      </c>
      <c r="GN104" s="253" t="str">
        <f t="shared" si="225"/>
        <v/>
      </c>
      <c r="GO104" s="76" t="str">
        <f t="shared" si="226"/>
        <v/>
      </c>
      <c r="GP104" s="77" t="str">
        <f t="shared" ca="1" si="227"/>
        <v/>
      </c>
      <c r="GQ104" s="77" t="str">
        <f t="shared" ca="1" si="241"/>
        <v/>
      </c>
      <c r="GR104" s="77" t="str">
        <f t="shared" ca="1" si="241"/>
        <v/>
      </c>
      <c r="GS104" s="77" t="str">
        <f t="shared" ca="1" si="241"/>
        <v/>
      </c>
      <c r="GT104" s="77" t="str">
        <f t="shared" ca="1" si="241"/>
        <v/>
      </c>
      <c r="GU104" s="77" t="str">
        <f t="shared" ca="1" si="241"/>
        <v/>
      </c>
      <c r="GV104" s="77" t="str">
        <f t="shared" ca="1" si="241"/>
        <v/>
      </c>
      <c r="GW104" s="77" t="str">
        <f t="shared" ca="1" si="241"/>
        <v/>
      </c>
      <c r="GX104" s="77" t="str">
        <f t="shared" ca="1" si="241"/>
        <v/>
      </c>
      <c r="GY104" s="77" t="str">
        <f t="shared" ca="1" si="241"/>
        <v/>
      </c>
      <c r="GZ104" s="77" t="str">
        <f t="shared" ca="1" si="241"/>
        <v/>
      </c>
      <c r="HA104" s="77" t="str">
        <f t="shared" ca="1" si="241"/>
        <v/>
      </c>
      <c r="HB104" s="78" t="str">
        <f t="shared" si="228"/>
        <v/>
      </c>
    </row>
    <row r="105" spans="1:210">
      <c r="A105" s="70" t="s">
        <v>50</v>
      </c>
      <c r="B105" s="39" t="str">
        <f>IF(【M】エリア!$E100&lt;&gt;"",【M】エリア!$E100,"")</f>
        <v/>
      </c>
      <c r="C105" s="69" t="str">
        <f t="shared" ref="C105:M114" si="281">IF($B105="", "",
COUNTIFS(
    INDEX(rawデータ範囲, , MATCH($A105,表頭範囲, 0)), $B105,
    INDEX(rawデータ範囲, , MATCH($M$1,表頭範囲, 0)),C$2,
    INDEX(rawデータ範囲, , MATCH($N$3,表頭範囲, 0)),C$3
)
)</f>
        <v/>
      </c>
      <c r="D105" s="69" t="str">
        <f t="shared" si="281"/>
        <v/>
      </c>
      <c r="E105" s="69" t="str">
        <f t="shared" si="281"/>
        <v/>
      </c>
      <c r="F105" s="69" t="str">
        <f t="shared" si="281"/>
        <v/>
      </c>
      <c r="G105" s="69" t="str">
        <f t="shared" si="281"/>
        <v/>
      </c>
      <c r="H105" s="69" t="str">
        <f t="shared" si="281"/>
        <v/>
      </c>
      <c r="I105" s="69" t="str">
        <f t="shared" si="281"/>
        <v/>
      </c>
      <c r="J105" s="69" t="str">
        <f t="shared" si="281"/>
        <v/>
      </c>
      <c r="K105" s="69" t="str">
        <f t="shared" si="281"/>
        <v/>
      </c>
      <c r="L105" s="69" t="str">
        <f t="shared" si="281"/>
        <v/>
      </c>
      <c r="M105" s="69" t="str">
        <f t="shared" si="281"/>
        <v/>
      </c>
      <c r="N105" s="73" t="str">
        <f t="shared" si="267"/>
        <v/>
      </c>
      <c r="O105" s="74" t="str">
        <f t="shared" si="188"/>
        <v/>
      </c>
      <c r="P105" s="253" t="str">
        <f t="shared" si="189"/>
        <v/>
      </c>
      <c r="Q105" s="76" t="str">
        <f t="shared" si="190"/>
        <v/>
      </c>
      <c r="R105" s="69" t="str">
        <f t="shared" ref="R105:AB114" si="282">IF($B105="", "",
COUNTIFS(
    INDEX(rawデータ範囲, , MATCH($A105,表頭範囲, 0)), $B105,
    INDEX(rawデータ範囲, , MATCH($M$1,表頭範囲, 0)),R$2,
    INDEX(rawデータ範囲, , MATCH($N$3,表頭範囲, 0)),R$3
)
)</f>
        <v/>
      </c>
      <c r="S105" s="69" t="str">
        <f t="shared" si="282"/>
        <v/>
      </c>
      <c r="T105" s="69" t="str">
        <f t="shared" si="282"/>
        <v/>
      </c>
      <c r="U105" s="69" t="str">
        <f t="shared" si="282"/>
        <v/>
      </c>
      <c r="V105" s="69" t="str">
        <f t="shared" si="282"/>
        <v/>
      </c>
      <c r="W105" s="69" t="str">
        <f t="shared" si="282"/>
        <v/>
      </c>
      <c r="X105" s="69" t="str">
        <f t="shared" si="282"/>
        <v/>
      </c>
      <c r="Y105" s="69" t="str">
        <f t="shared" si="282"/>
        <v/>
      </c>
      <c r="Z105" s="69" t="str">
        <f t="shared" si="282"/>
        <v/>
      </c>
      <c r="AA105" s="69" t="str">
        <f t="shared" si="282"/>
        <v/>
      </c>
      <c r="AB105" s="69" t="str">
        <f t="shared" si="282"/>
        <v/>
      </c>
      <c r="AC105" s="73" t="str">
        <f t="shared" si="268"/>
        <v/>
      </c>
      <c r="AD105" s="74" t="str">
        <f t="shared" si="191"/>
        <v/>
      </c>
      <c r="AE105" s="253" t="str">
        <f t="shared" si="192"/>
        <v/>
      </c>
      <c r="AF105" s="76" t="str">
        <f t="shared" si="193"/>
        <v/>
      </c>
      <c r="AG105" s="69" t="str">
        <f t="shared" ref="AG105:AQ114" si="283">IF($B105="", "",
COUNTIFS(
    INDEX(rawデータ範囲, , MATCH($A105,表頭範囲, 0)), $B105,
    INDEX(rawデータ範囲, , MATCH($M$1,表頭範囲, 0)),AG$2,
    INDEX(rawデータ範囲, , MATCH($N$3,表頭範囲, 0)),AG$3
)
)</f>
        <v/>
      </c>
      <c r="AH105" s="69" t="str">
        <f t="shared" si="283"/>
        <v/>
      </c>
      <c r="AI105" s="69" t="str">
        <f t="shared" si="283"/>
        <v/>
      </c>
      <c r="AJ105" s="69" t="str">
        <f t="shared" si="283"/>
        <v/>
      </c>
      <c r="AK105" s="69" t="str">
        <f t="shared" si="283"/>
        <v/>
      </c>
      <c r="AL105" s="69" t="str">
        <f t="shared" si="283"/>
        <v/>
      </c>
      <c r="AM105" s="69" t="str">
        <f t="shared" si="283"/>
        <v/>
      </c>
      <c r="AN105" s="69" t="str">
        <f t="shared" si="283"/>
        <v/>
      </c>
      <c r="AO105" s="69" t="str">
        <f t="shared" si="283"/>
        <v/>
      </c>
      <c r="AP105" s="69" t="str">
        <f t="shared" si="283"/>
        <v/>
      </c>
      <c r="AQ105" s="69" t="str">
        <f t="shared" si="283"/>
        <v/>
      </c>
      <c r="AR105" s="73" t="str">
        <f t="shared" si="269"/>
        <v/>
      </c>
      <c r="AS105" s="74" t="str">
        <f t="shared" si="194"/>
        <v/>
      </c>
      <c r="AT105" s="253" t="str">
        <f t="shared" si="195"/>
        <v/>
      </c>
      <c r="AU105" s="76" t="str">
        <f t="shared" si="196"/>
        <v/>
      </c>
      <c r="AV105" s="69" t="str">
        <f t="shared" ref="AV105:BF114" si="284">IF($B105="", "",
COUNTIFS(
    INDEX(rawデータ範囲, , MATCH($A105,表頭範囲, 0)), $B105,
    INDEX(rawデータ範囲, , MATCH($M$1,表頭範囲, 0)),AV$2,
    INDEX(rawデータ範囲, , MATCH($N$3,表頭範囲, 0)),AV$3
)
)</f>
        <v/>
      </c>
      <c r="AW105" s="69" t="str">
        <f t="shared" si="284"/>
        <v/>
      </c>
      <c r="AX105" s="69" t="str">
        <f t="shared" si="284"/>
        <v/>
      </c>
      <c r="AY105" s="69" t="str">
        <f t="shared" si="284"/>
        <v/>
      </c>
      <c r="AZ105" s="69" t="str">
        <f t="shared" si="284"/>
        <v/>
      </c>
      <c r="BA105" s="69" t="str">
        <f t="shared" si="284"/>
        <v/>
      </c>
      <c r="BB105" s="69" t="str">
        <f t="shared" si="284"/>
        <v/>
      </c>
      <c r="BC105" s="69" t="str">
        <f t="shared" si="284"/>
        <v/>
      </c>
      <c r="BD105" s="69" t="str">
        <f t="shared" si="284"/>
        <v/>
      </c>
      <c r="BE105" s="69" t="str">
        <f t="shared" si="284"/>
        <v/>
      </c>
      <c r="BF105" s="69" t="str">
        <f t="shared" si="284"/>
        <v/>
      </c>
      <c r="BG105" s="73" t="str">
        <f t="shared" si="270"/>
        <v/>
      </c>
      <c r="BH105" s="74" t="str">
        <f t="shared" si="197"/>
        <v/>
      </c>
      <c r="BI105" s="253" t="str">
        <f t="shared" si="198"/>
        <v/>
      </c>
      <c r="BJ105" s="76" t="str">
        <f t="shared" si="199"/>
        <v/>
      </c>
      <c r="BK105" s="69" t="str">
        <f t="shared" ref="BK105:BU114" si="285">IF($B105="", "",
COUNTIFS(
    INDEX(rawデータ範囲, , MATCH($A105,表頭範囲, 0)), $B105,
    INDEX(rawデータ範囲, , MATCH($M$1,表頭範囲, 0)),BK$2,
    INDEX(rawデータ範囲, , MATCH($N$3,表頭範囲, 0)),BK$3
)
)</f>
        <v/>
      </c>
      <c r="BL105" s="69" t="str">
        <f t="shared" si="285"/>
        <v/>
      </c>
      <c r="BM105" s="69" t="str">
        <f t="shared" si="285"/>
        <v/>
      </c>
      <c r="BN105" s="69" t="str">
        <f t="shared" si="285"/>
        <v/>
      </c>
      <c r="BO105" s="69" t="str">
        <f t="shared" si="285"/>
        <v/>
      </c>
      <c r="BP105" s="69" t="str">
        <f t="shared" si="285"/>
        <v/>
      </c>
      <c r="BQ105" s="69" t="str">
        <f t="shared" si="285"/>
        <v/>
      </c>
      <c r="BR105" s="69" t="str">
        <f t="shared" si="285"/>
        <v/>
      </c>
      <c r="BS105" s="69" t="str">
        <f t="shared" si="285"/>
        <v/>
      </c>
      <c r="BT105" s="69" t="str">
        <f t="shared" si="285"/>
        <v/>
      </c>
      <c r="BU105" s="69" t="str">
        <f t="shared" si="285"/>
        <v/>
      </c>
      <c r="BV105" s="73" t="str">
        <f t="shared" si="271"/>
        <v/>
      </c>
      <c r="BW105" s="74" t="str">
        <f t="shared" si="200"/>
        <v/>
      </c>
      <c r="BX105" s="253" t="str">
        <f t="shared" si="201"/>
        <v/>
      </c>
      <c r="BY105" s="76" t="str">
        <f t="shared" si="202"/>
        <v/>
      </c>
      <c r="BZ105" s="69" t="str">
        <f t="shared" ref="BZ105:CJ114" si="286">IF($B105="", "",
COUNTIFS(
    INDEX(rawデータ範囲, , MATCH($A105,表頭範囲, 0)), $B105,
    INDEX(rawデータ範囲, , MATCH($M$1,表頭範囲, 0)),BZ$2,
    INDEX(rawデータ範囲, , MATCH($N$3,表頭範囲, 0)),BZ$3
)
)</f>
        <v/>
      </c>
      <c r="CA105" s="69" t="str">
        <f t="shared" si="286"/>
        <v/>
      </c>
      <c r="CB105" s="69" t="str">
        <f t="shared" si="286"/>
        <v/>
      </c>
      <c r="CC105" s="69" t="str">
        <f t="shared" si="286"/>
        <v/>
      </c>
      <c r="CD105" s="69" t="str">
        <f t="shared" si="286"/>
        <v/>
      </c>
      <c r="CE105" s="69" t="str">
        <f t="shared" si="286"/>
        <v/>
      </c>
      <c r="CF105" s="69" t="str">
        <f t="shared" si="286"/>
        <v/>
      </c>
      <c r="CG105" s="69" t="str">
        <f t="shared" si="286"/>
        <v/>
      </c>
      <c r="CH105" s="69" t="str">
        <f t="shared" si="286"/>
        <v/>
      </c>
      <c r="CI105" s="69" t="str">
        <f t="shared" si="286"/>
        <v/>
      </c>
      <c r="CJ105" s="69" t="str">
        <f t="shared" si="286"/>
        <v/>
      </c>
      <c r="CK105" s="73" t="str">
        <f t="shared" si="272"/>
        <v/>
      </c>
      <c r="CL105" s="74" t="str">
        <f t="shared" si="203"/>
        <v/>
      </c>
      <c r="CM105" s="253" t="str">
        <f t="shared" si="204"/>
        <v/>
      </c>
      <c r="CN105" s="76" t="str">
        <f t="shared" si="205"/>
        <v/>
      </c>
      <c r="CO105" s="69" t="str">
        <f t="shared" ref="CO105:CY114" si="287">IF($B105="", "",
COUNTIFS(
    INDEX(rawデータ範囲, , MATCH($A105,表頭範囲, 0)), $B105,
    INDEX(rawデータ範囲, , MATCH($M$1,表頭範囲, 0)),CO$2,
    INDEX(rawデータ範囲, , MATCH($N$3,表頭範囲, 0)),CO$3
)
)</f>
        <v/>
      </c>
      <c r="CP105" s="69" t="str">
        <f t="shared" si="287"/>
        <v/>
      </c>
      <c r="CQ105" s="69" t="str">
        <f t="shared" si="287"/>
        <v/>
      </c>
      <c r="CR105" s="69" t="str">
        <f t="shared" si="287"/>
        <v/>
      </c>
      <c r="CS105" s="69" t="str">
        <f t="shared" si="287"/>
        <v/>
      </c>
      <c r="CT105" s="69" t="str">
        <f t="shared" si="287"/>
        <v/>
      </c>
      <c r="CU105" s="69" t="str">
        <f t="shared" si="287"/>
        <v/>
      </c>
      <c r="CV105" s="69" t="str">
        <f t="shared" si="287"/>
        <v/>
      </c>
      <c r="CW105" s="69" t="str">
        <f t="shared" si="287"/>
        <v/>
      </c>
      <c r="CX105" s="69" t="str">
        <f t="shared" si="287"/>
        <v/>
      </c>
      <c r="CY105" s="69" t="str">
        <f t="shared" si="287"/>
        <v/>
      </c>
      <c r="CZ105" s="73" t="str">
        <f t="shared" si="273"/>
        <v/>
      </c>
      <c r="DA105" s="74" t="str">
        <f t="shared" si="206"/>
        <v/>
      </c>
      <c r="DB105" s="253" t="str">
        <f t="shared" si="207"/>
        <v/>
      </c>
      <c r="DC105" s="76" t="str">
        <f t="shared" si="208"/>
        <v/>
      </c>
      <c r="DD105" s="69" t="str">
        <f t="shared" ref="DD105:DN114" si="288">IF($B105="", "",
COUNTIFS(
    INDEX(rawデータ範囲, , MATCH($A105,表頭範囲, 0)), $B105,
    INDEX(rawデータ範囲, , MATCH($M$1,表頭範囲, 0)),DD$2,
    INDEX(rawデータ範囲, , MATCH($N$3,表頭範囲, 0)),DD$3
)
)</f>
        <v/>
      </c>
      <c r="DE105" s="69" t="str">
        <f t="shared" si="288"/>
        <v/>
      </c>
      <c r="DF105" s="69" t="str">
        <f t="shared" si="288"/>
        <v/>
      </c>
      <c r="DG105" s="69" t="str">
        <f t="shared" si="288"/>
        <v/>
      </c>
      <c r="DH105" s="69" t="str">
        <f t="shared" si="288"/>
        <v/>
      </c>
      <c r="DI105" s="69" t="str">
        <f t="shared" si="288"/>
        <v/>
      </c>
      <c r="DJ105" s="69" t="str">
        <f t="shared" si="288"/>
        <v/>
      </c>
      <c r="DK105" s="69" t="str">
        <f t="shared" si="288"/>
        <v/>
      </c>
      <c r="DL105" s="69" t="str">
        <f t="shared" si="288"/>
        <v/>
      </c>
      <c r="DM105" s="69" t="str">
        <f t="shared" si="288"/>
        <v/>
      </c>
      <c r="DN105" s="69" t="str">
        <f t="shared" si="288"/>
        <v/>
      </c>
      <c r="DO105" s="73" t="str">
        <f t="shared" si="274"/>
        <v/>
      </c>
      <c r="DP105" s="74" t="str">
        <f t="shared" si="209"/>
        <v/>
      </c>
      <c r="DQ105" s="253" t="str">
        <f t="shared" si="210"/>
        <v/>
      </c>
      <c r="DR105" s="76" t="str">
        <f t="shared" si="211"/>
        <v/>
      </c>
      <c r="DS105" s="69" t="str">
        <f t="shared" ref="DS105:EC114" si="289">IF($B105="", "",
COUNTIFS(
    INDEX(rawデータ範囲, , MATCH($A105,表頭範囲, 0)), $B105,
    INDEX(rawデータ範囲, , MATCH($M$1,表頭範囲, 0)),DS$2,
    INDEX(rawデータ範囲, , MATCH($N$3,表頭範囲, 0)),DS$3
)
)</f>
        <v/>
      </c>
      <c r="DT105" s="69" t="str">
        <f t="shared" si="289"/>
        <v/>
      </c>
      <c r="DU105" s="69" t="str">
        <f t="shared" si="289"/>
        <v/>
      </c>
      <c r="DV105" s="69" t="str">
        <f t="shared" si="289"/>
        <v/>
      </c>
      <c r="DW105" s="69" t="str">
        <f t="shared" si="289"/>
        <v/>
      </c>
      <c r="DX105" s="69" t="str">
        <f t="shared" si="289"/>
        <v/>
      </c>
      <c r="DY105" s="69" t="str">
        <f t="shared" si="289"/>
        <v/>
      </c>
      <c r="DZ105" s="69" t="str">
        <f t="shared" si="289"/>
        <v/>
      </c>
      <c r="EA105" s="69" t="str">
        <f t="shared" si="289"/>
        <v/>
      </c>
      <c r="EB105" s="69" t="str">
        <f t="shared" si="289"/>
        <v/>
      </c>
      <c r="EC105" s="69" t="str">
        <f t="shared" si="289"/>
        <v/>
      </c>
      <c r="ED105" s="73" t="str">
        <f t="shared" si="275"/>
        <v/>
      </c>
      <c r="EE105" s="74" t="str">
        <f t="shared" si="212"/>
        <v/>
      </c>
      <c r="EF105" s="253" t="str">
        <f t="shared" si="213"/>
        <v/>
      </c>
      <c r="EG105" s="76" t="str">
        <f t="shared" si="214"/>
        <v/>
      </c>
      <c r="EH105" s="69" t="str">
        <f t="shared" ref="EH105:ER114" si="290">IF($B105="", "",
COUNTIFS(
    INDEX(rawデータ範囲, , MATCH($A105,表頭範囲, 0)), $B105,
    INDEX(rawデータ範囲, , MATCH($M$1,表頭範囲, 0)),EH$2,
    INDEX(rawデータ範囲, , MATCH($N$3,表頭範囲, 0)),EH$3
)
)</f>
        <v/>
      </c>
      <c r="EI105" s="69" t="str">
        <f t="shared" si="290"/>
        <v/>
      </c>
      <c r="EJ105" s="69" t="str">
        <f t="shared" si="290"/>
        <v/>
      </c>
      <c r="EK105" s="69" t="str">
        <f t="shared" si="290"/>
        <v/>
      </c>
      <c r="EL105" s="69" t="str">
        <f t="shared" si="290"/>
        <v/>
      </c>
      <c r="EM105" s="69" t="str">
        <f t="shared" si="290"/>
        <v/>
      </c>
      <c r="EN105" s="69" t="str">
        <f t="shared" si="290"/>
        <v/>
      </c>
      <c r="EO105" s="69" t="str">
        <f t="shared" si="290"/>
        <v/>
      </c>
      <c r="EP105" s="69" t="str">
        <f t="shared" si="290"/>
        <v/>
      </c>
      <c r="EQ105" s="69" t="str">
        <f t="shared" si="290"/>
        <v/>
      </c>
      <c r="ER105" s="69" t="str">
        <f t="shared" si="290"/>
        <v/>
      </c>
      <c r="ES105" s="73" t="str">
        <f t="shared" si="276"/>
        <v/>
      </c>
      <c r="ET105" s="74" t="str">
        <f t="shared" si="215"/>
        <v/>
      </c>
      <c r="EU105" s="253" t="str">
        <f t="shared" si="216"/>
        <v/>
      </c>
      <c r="EV105" s="76" t="str">
        <f t="shared" si="217"/>
        <v/>
      </c>
      <c r="EW105" s="69" t="str">
        <f t="shared" ref="EW105:FG114" si="291">IF($B105="", "",
COUNTIFS(
    INDEX(rawデータ範囲, , MATCH($A105,表頭範囲, 0)), $B105,
    INDEX(rawデータ範囲, , MATCH($M$1,表頭範囲, 0)),EW$2,
    INDEX(rawデータ範囲, , MATCH($N$3,表頭範囲, 0)),EW$3
)
)</f>
        <v/>
      </c>
      <c r="EX105" s="69" t="str">
        <f t="shared" si="291"/>
        <v/>
      </c>
      <c r="EY105" s="69" t="str">
        <f t="shared" si="291"/>
        <v/>
      </c>
      <c r="EZ105" s="69" t="str">
        <f t="shared" si="291"/>
        <v/>
      </c>
      <c r="FA105" s="69" t="str">
        <f t="shared" si="291"/>
        <v/>
      </c>
      <c r="FB105" s="69" t="str">
        <f t="shared" si="291"/>
        <v/>
      </c>
      <c r="FC105" s="69" t="str">
        <f t="shared" si="291"/>
        <v/>
      </c>
      <c r="FD105" s="69" t="str">
        <f t="shared" si="291"/>
        <v/>
      </c>
      <c r="FE105" s="69" t="str">
        <f t="shared" si="291"/>
        <v/>
      </c>
      <c r="FF105" s="69" t="str">
        <f t="shared" si="291"/>
        <v/>
      </c>
      <c r="FG105" s="69" t="str">
        <f t="shared" si="291"/>
        <v/>
      </c>
      <c r="FH105" s="73" t="str">
        <f t="shared" si="277"/>
        <v/>
      </c>
      <c r="FI105" s="74" t="str">
        <f t="shared" si="218"/>
        <v/>
      </c>
      <c r="FJ105" s="253" t="str">
        <f t="shared" si="219"/>
        <v/>
      </c>
      <c r="FK105" s="76" t="str">
        <f t="shared" si="220"/>
        <v/>
      </c>
      <c r="FL105" s="69" t="str">
        <f t="shared" ref="FL105:FV114" si="292">IF($B105="", "",
COUNTIFS(
    INDEX(rawデータ範囲, , MATCH($A105,表頭範囲, 0)), $B105,
    INDEX(rawデータ範囲, , MATCH($M$1,表頭範囲, 0)),FL$2,
    INDEX(rawデータ範囲, , MATCH($N$3,表頭範囲, 0)),FL$3
)
)</f>
        <v/>
      </c>
      <c r="FM105" s="69" t="str">
        <f t="shared" si="292"/>
        <v/>
      </c>
      <c r="FN105" s="69" t="str">
        <f t="shared" si="292"/>
        <v/>
      </c>
      <c r="FO105" s="69" t="str">
        <f t="shared" si="292"/>
        <v/>
      </c>
      <c r="FP105" s="69" t="str">
        <f t="shared" si="292"/>
        <v/>
      </c>
      <c r="FQ105" s="69" t="str">
        <f t="shared" si="292"/>
        <v/>
      </c>
      <c r="FR105" s="69" t="str">
        <f t="shared" si="292"/>
        <v/>
      </c>
      <c r="FS105" s="69" t="str">
        <f t="shared" si="292"/>
        <v/>
      </c>
      <c r="FT105" s="69" t="str">
        <f t="shared" si="292"/>
        <v/>
      </c>
      <c r="FU105" s="69" t="str">
        <f t="shared" si="292"/>
        <v/>
      </c>
      <c r="FV105" s="69" t="str">
        <f t="shared" si="292"/>
        <v/>
      </c>
      <c r="FW105" s="73" t="str">
        <f t="shared" si="278"/>
        <v/>
      </c>
      <c r="FX105" s="74" t="str">
        <f t="shared" si="221"/>
        <v/>
      </c>
      <c r="FY105" s="253" t="str">
        <f t="shared" si="222"/>
        <v/>
      </c>
      <c r="FZ105" s="76" t="str">
        <f t="shared" si="223"/>
        <v/>
      </c>
      <c r="GA105" s="82" t="str">
        <f t="shared" si="280"/>
        <v/>
      </c>
      <c r="GB105" s="82" t="str">
        <f t="shared" si="280"/>
        <v/>
      </c>
      <c r="GC105" s="82" t="str">
        <f t="shared" si="280"/>
        <v/>
      </c>
      <c r="GD105" s="82" t="str">
        <f t="shared" si="280"/>
        <v/>
      </c>
      <c r="GE105" s="82" t="str">
        <f t="shared" si="280"/>
        <v/>
      </c>
      <c r="GF105" s="82" t="str">
        <f t="shared" si="280"/>
        <v/>
      </c>
      <c r="GG105" s="82" t="str">
        <f t="shared" si="280"/>
        <v/>
      </c>
      <c r="GH105" s="82" t="str">
        <f t="shared" si="280"/>
        <v/>
      </c>
      <c r="GI105" s="82" t="str">
        <f t="shared" si="280"/>
        <v/>
      </c>
      <c r="GJ105" s="82" t="str">
        <f t="shared" si="280"/>
        <v/>
      </c>
      <c r="GK105" s="82" t="str">
        <f t="shared" si="280"/>
        <v/>
      </c>
      <c r="GL105" s="83" t="str">
        <f t="shared" si="279"/>
        <v/>
      </c>
      <c r="GM105" s="74" t="str">
        <f t="shared" si="224"/>
        <v/>
      </c>
      <c r="GN105" s="253" t="str">
        <f t="shared" si="225"/>
        <v/>
      </c>
      <c r="GO105" s="76" t="str">
        <f t="shared" si="226"/>
        <v/>
      </c>
      <c r="GP105" s="77" t="str">
        <f t="shared" ca="1" si="227"/>
        <v/>
      </c>
      <c r="GQ105" s="77" t="str">
        <f t="shared" ca="1" si="241"/>
        <v/>
      </c>
      <c r="GR105" s="77" t="str">
        <f t="shared" ca="1" si="241"/>
        <v/>
      </c>
      <c r="GS105" s="77" t="str">
        <f t="shared" ca="1" si="241"/>
        <v/>
      </c>
      <c r="GT105" s="77" t="str">
        <f t="shared" ca="1" si="241"/>
        <v/>
      </c>
      <c r="GU105" s="77" t="str">
        <f t="shared" ca="1" si="241"/>
        <v/>
      </c>
      <c r="GV105" s="77" t="str">
        <f t="shared" ca="1" si="241"/>
        <v/>
      </c>
      <c r="GW105" s="77" t="str">
        <f t="shared" ca="1" si="241"/>
        <v/>
      </c>
      <c r="GX105" s="77" t="str">
        <f t="shared" ca="1" si="241"/>
        <v/>
      </c>
      <c r="GY105" s="77" t="str">
        <f t="shared" ca="1" si="241"/>
        <v/>
      </c>
      <c r="GZ105" s="77" t="str">
        <f t="shared" ca="1" si="241"/>
        <v/>
      </c>
      <c r="HA105" s="77" t="str">
        <f t="shared" ca="1" si="241"/>
        <v/>
      </c>
      <c r="HB105" s="78" t="str">
        <f t="shared" si="228"/>
        <v/>
      </c>
    </row>
    <row r="106" spans="1:210">
      <c r="A106" s="70" t="s">
        <v>50</v>
      </c>
      <c r="B106" s="39" t="str">
        <f>IF(【M】エリア!$E101&lt;&gt;"",【M】エリア!$E101,"")</f>
        <v/>
      </c>
      <c r="C106" s="69" t="str">
        <f t="shared" si="281"/>
        <v/>
      </c>
      <c r="D106" s="69" t="str">
        <f t="shared" si="281"/>
        <v/>
      </c>
      <c r="E106" s="69" t="str">
        <f t="shared" si="281"/>
        <v/>
      </c>
      <c r="F106" s="69" t="str">
        <f t="shared" si="281"/>
        <v/>
      </c>
      <c r="G106" s="69" t="str">
        <f t="shared" si="281"/>
        <v/>
      </c>
      <c r="H106" s="69" t="str">
        <f t="shared" si="281"/>
        <v/>
      </c>
      <c r="I106" s="69" t="str">
        <f t="shared" si="281"/>
        <v/>
      </c>
      <c r="J106" s="69" t="str">
        <f t="shared" si="281"/>
        <v/>
      </c>
      <c r="K106" s="69" t="str">
        <f t="shared" si="281"/>
        <v/>
      </c>
      <c r="L106" s="69" t="str">
        <f t="shared" si="281"/>
        <v/>
      </c>
      <c r="M106" s="69" t="str">
        <f t="shared" si="281"/>
        <v/>
      </c>
      <c r="N106" s="73" t="str">
        <f t="shared" si="267"/>
        <v/>
      </c>
      <c r="O106" s="74" t="str">
        <f t="shared" si="188"/>
        <v/>
      </c>
      <c r="P106" s="253" t="str">
        <f t="shared" si="189"/>
        <v/>
      </c>
      <c r="Q106" s="76" t="str">
        <f t="shared" si="190"/>
        <v/>
      </c>
      <c r="R106" s="69" t="str">
        <f t="shared" si="282"/>
        <v/>
      </c>
      <c r="S106" s="69" t="str">
        <f t="shared" si="282"/>
        <v/>
      </c>
      <c r="T106" s="69" t="str">
        <f t="shared" si="282"/>
        <v/>
      </c>
      <c r="U106" s="69" t="str">
        <f t="shared" si="282"/>
        <v/>
      </c>
      <c r="V106" s="69" t="str">
        <f t="shared" si="282"/>
        <v/>
      </c>
      <c r="W106" s="69" t="str">
        <f t="shared" si="282"/>
        <v/>
      </c>
      <c r="X106" s="69" t="str">
        <f t="shared" si="282"/>
        <v/>
      </c>
      <c r="Y106" s="69" t="str">
        <f t="shared" si="282"/>
        <v/>
      </c>
      <c r="Z106" s="69" t="str">
        <f t="shared" si="282"/>
        <v/>
      </c>
      <c r="AA106" s="69" t="str">
        <f t="shared" si="282"/>
        <v/>
      </c>
      <c r="AB106" s="69" t="str">
        <f t="shared" si="282"/>
        <v/>
      </c>
      <c r="AC106" s="73" t="str">
        <f t="shared" si="268"/>
        <v/>
      </c>
      <c r="AD106" s="74" t="str">
        <f t="shared" si="191"/>
        <v/>
      </c>
      <c r="AE106" s="253" t="str">
        <f t="shared" si="192"/>
        <v/>
      </c>
      <c r="AF106" s="76" t="str">
        <f t="shared" si="193"/>
        <v/>
      </c>
      <c r="AG106" s="69" t="str">
        <f t="shared" si="283"/>
        <v/>
      </c>
      <c r="AH106" s="69" t="str">
        <f t="shared" si="283"/>
        <v/>
      </c>
      <c r="AI106" s="69" t="str">
        <f t="shared" si="283"/>
        <v/>
      </c>
      <c r="AJ106" s="69" t="str">
        <f t="shared" si="283"/>
        <v/>
      </c>
      <c r="AK106" s="69" t="str">
        <f t="shared" si="283"/>
        <v/>
      </c>
      <c r="AL106" s="69" t="str">
        <f t="shared" si="283"/>
        <v/>
      </c>
      <c r="AM106" s="69" t="str">
        <f t="shared" si="283"/>
        <v/>
      </c>
      <c r="AN106" s="69" t="str">
        <f t="shared" si="283"/>
        <v/>
      </c>
      <c r="AO106" s="69" t="str">
        <f t="shared" si="283"/>
        <v/>
      </c>
      <c r="AP106" s="69" t="str">
        <f t="shared" si="283"/>
        <v/>
      </c>
      <c r="AQ106" s="69" t="str">
        <f t="shared" si="283"/>
        <v/>
      </c>
      <c r="AR106" s="73" t="str">
        <f t="shared" si="269"/>
        <v/>
      </c>
      <c r="AS106" s="74" t="str">
        <f t="shared" si="194"/>
        <v/>
      </c>
      <c r="AT106" s="253" t="str">
        <f t="shared" si="195"/>
        <v/>
      </c>
      <c r="AU106" s="76" t="str">
        <f t="shared" si="196"/>
        <v/>
      </c>
      <c r="AV106" s="69" t="str">
        <f t="shared" si="284"/>
        <v/>
      </c>
      <c r="AW106" s="69" t="str">
        <f t="shared" si="284"/>
        <v/>
      </c>
      <c r="AX106" s="69" t="str">
        <f t="shared" si="284"/>
        <v/>
      </c>
      <c r="AY106" s="69" t="str">
        <f t="shared" si="284"/>
        <v/>
      </c>
      <c r="AZ106" s="69" t="str">
        <f t="shared" si="284"/>
        <v/>
      </c>
      <c r="BA106" s="69" t="str">
        <f t="shared" si="284"/>
        <v/>
      </c>
      <c r="BB106" s="69" t="str">
        <f t="shared" si="284"/>
        <v/>
      </c>
      <c r="BC106" s="69" t="str">
        <f t="shared" si="284"/>
        <v/>
      </c>
      <c r="BD106" s="69" t="str">
        <f t="shared" si="284"/>
        <v/>
      </c>
      <c r="BE106" s="69" t="str">
        <f t="shared" si="284"/>
        <v/>
      </c>
      <c r="BF106" s="69" t="str">
        <f t="shared" si="284"/>
        <v/>
      </c>
      <c r="BG106" s="73" t="str">
        <f t="shared" si="270"/>
        <v/>
      </c>
      <c r="BH106" s="74" t="str">
        <f t="shared" si="197"/>
        <v/>
      </c>
      <c r="BI106" s="253" t="str">
        <f t="shared" si="198"/>
        <v/>
      </c>
      <c r="BJ106" s="76" t="str">
        <f t="shared" si="199"/>
        <v/>
      </c>
      <c r="BK106" s="69" t="str">
        <f t="shared" si="285"/>
        <v/>
      </c>
      <c r="BL106" s="69" t="str">
        <f t="shared" si="285"/>
        <v/>
      </c>
      <c r="BM106" s="69" t="str">
        <f t="shared" si="285"/>
        <v/>
      </c>
      <c r="BN106" s="69" t="str">
        <f t="shared" si="285"/>
        <v/>
      </c>
      <c r="BO106" s="69" t="str">
        <f t="shared" si="285"/>
        <v/>
      </c>
      <c r="BP106" s="69" t="str">
        <f t="shared" si="285"/>
        <v/>
      </c>
      <c r="BQ106" s="69" t="str">
        <f t="shared" si="285"/>
        <v/>
      </c>
      <c r="BR106" s="69" t="str">
        <f t="shared" si="285"/>
        <v/>
      </c>
      <c r="BS106" s="69" t="str">
        <f t="shared" si="285"/>
        <v/>
      </c>
      <c r="BT106" s="69" t="str">
        <f t="shared" si="285"/>
        <v/>
      </c>
      <c r="BU106" s="69" t="str">
        <f t="shared" si="285"/>
        <v/>
      </c>
      <c r="BV106" s="73" t="str">
        <f t="shared" si="271"/>
        <v/>
      </c>
      <c r="BW106" s="74" t="str">
        <f t="shared" si="200"/>
        <v/>
      </c>
      <c r="BX106" s="253" t="str">
        <f t="shared" si="201"/>
        <v/>
      </c>
      <c r="BY106" s="76" t="str">
        <f t="shared" si="202"/>
        <v/>
      </c>
      <c r="BZ106" s="69" t="str">
        <f t="shared" si="286"/>
        <v/>
      </c>
      <c r="CA106" s="69" t="str">
        <f t="shared" si="286"/>
        <v/>
      </c>
      <c r="CB106" s="69" t="str">
        <f t="shared" si="286"/>
        <v/>
      </c>
      <c r="CC106" s="69" t="str">
        <f t="shared" si="286"/>
        <v/>
      </c>
      <c r="CD106" s="69" t="str">
        <f t="shared" si="286"/>
        <v/>
      </c>
      <c r="CE106" s="69" t="str">
        <f t="shared" si="286"/>
        <v/>
      </c>
      <c r="CF106" s="69" t="str">
        <f t="shared" si="286"/>
        <v/>
      </c>
      <c r="CG106" s="69" t="str">
        <f t="shared" si="286"/>
        <v/>
      </c>
      <c r="CH106" s="69" t="str">
        <f t="shared" si="286"/>
        <v/>
      </c>
      <c r="CI106" s="69" t="str">
        <f t="shared" si="286"/>
        <v/>
      </c>
      <c r="CJ106" s="69" t="str">
        <f t="shared" si="286"/>
        <v/>
      </c>
      <c r="CK106" s="73" t="str">
        <f t="shared" si="272"/>
        <v/>
      </c>
      <c r="CL106" s="74" t="str">
        <f t="shared" si="203"/>
        <v/>
      </c>
      <c r="CM106" s="253" t="str">
        <f t="shared" si="204"/>
        <v/>
      </c>
      <c r="CN106" s="76" t="str">
        <f t="shared" si="205"/>
        <v/>
      </c>
      <c r="CO106" s="69" t="str">
        <f t="shared" si="287"/>
        <v/>
      </c>
      <c r="CP106" s="69" t="str">
        <f t="shared" si="287"/>
        <v/>
      </c>
      <c r="CQ106" s="69" t="str">
        <f t="shared" si="287"/>
        <v/>
      </c>
      <c r="CR106" s="69" t="str">
        <f t="shared" si="287"/>
        <v/>
      </c>
      <c r="CS106" s="69" t="str">
        <f t="shared" si="287"/>
        <v/>
      </c>
      <c r="CT106" s="69" t="str">
        <f t="shared" si="287"/>
        <v/>
      </c>
      <c r="CU106" s="69" t="str">
        <f t="shared" si="287"/>
        <v/>
      </c>
      <c r="CV106" s="69" t="str">
        <f t="shared" si="287"/>
        <v/>
      </c>
      <c r="CW106" s="69" t="str">
        <f t="shared" si="287"/>
        <v/>
      </c>
      <c r="CX106" s="69" t="str">
        <f t="shared" si="287"/>
        <v/>
      </c>
      <c r="CY106" s="69" t="str">
        <f t="shared" si="287"/>
        <v/>
      </c>
      <c r="CZ106" s="73" t="str">
        <f t="shared" si="273"/>
        <v/>
      </c>
      <c r="DA106" s="74" t="str">
        <f t="shared" si="206"/>
        <v/>
      </c>
      <c r="DB106" s="253" t="str">
        <f t="shared" si="207"/>
        <v/>
      </c>
      <c r="DC106" s="76" t="str">
        <f t="shared" si="208"/>
        <v/>
      </c>
      <c r="DD106" s="69" t="str">
        <f t="shared" si="288"/>
        <v/>
      </c>
      <c r="DE106" s="69" t="str">
        <f t="shared" si="288"/>
        <v/>
      </c>
      <c r="DF106" s="69" t="str">
        <f t="shared" si="288"/>
        <v/>
      </c>
      <c r="DG106" s="69" t="str">
        <f t="shared" si="288"/>
        <v/>
      </c>
      <c r="DH106" s="69" t="str">
        <f t="shared" si="288"/>
        <v/>
      </c>
      <c r="DI106" s="69" t="str">
        <f t="shared" si="288"/>
        <v/>
      </c>
      <c r="DJ106" s="69" t="str">
        <f t="shared" si="288"/>
        <v/>
      </c>
      <c r="DK106" s="69" t="str">
        <f t="shared" si="288"/>
        <v/>
      </c>
      <c r="DL106" s="69" t="str">
        <f t="shared" si="288"/>
        <v/>
      </c>
      <c r="DM106" s="69" t="str">
        <f t="shared" si="288"/>
        <v/>
      </c>
      <c r="DN106" s="69" t="str">
        <f t="shared" si="288"/>
        <v/>
      </c>
      <c r="DO106" s="73" t="str">
        <f t="shared" si="274"/>
        <v/>
      </c>
      <c r="DP106" s="74" t="str">
        <f t="shared" si="209"/>
        <v/>
      </c>
      <c r="DQ106" s="253" t="str">
        <f t="shared" si="210"/>
        <v/>
      </c>
      <c r="DR106" s="76" t="str">
        <f t="shared" si="211"/>
        <v/>
      </c>
      <c r="DS106" s="69" t="str">
        <f t="shared" si="289"/>
        <v/>
      </c>
      <c r="DT106" s="69" t="str">
        <f t="shared" si="289"/>
        <v/>
      </c>
      <c r="DU106" s="69" t="str">
        <f t="shared" si="289"/>
        <v/>
      </c>
      <c r="DV106" s="69" t="str">
        <f t="shared" si="289"/>
        <v/>
      </c>
      <c r="DW106" s="69" t="str">
        <f t="shared" si="289"/>
        <v/>
      </c>
      <c r="DX106" s="69" t="str">
        <f t="shared" si="289"/>
        <v/>
      </c>
      <c r="DY106" s="69" t="str">
        <f t="shared" si="289"/>
        <v/>
      </c>
      <c r="DZ106" s="69" t="str">
        <f t="shared" si="289"/>
        <v/>
      </c>
      <c r="EA106" s="69" t="str">
        <f t="shared" si="289"/>
        <v/>
      </c>
      <c r="EB106" s="69" t="str">
        <f t="shared" si="289"/>
        <v/>
      </c>
      <c r="EC106" s="69" t="str">
        <f t="shared" si="289"/>
        <v/>
      </c>
      <c r="ED106" s="73" t="str">
        <f t="shared" si="275"/>
        <v/>
      </c>
      <c r="EE106" s="74" t="str">
        <f t="shared" si="212"/>
        <v/>
      </c>
      <c r="EF106" s="253" t="str">
        <f t="shared" si="213"/>
        <v/>
      </c>
      <c r="EG106" s="76" t="str">
        <f t="shared" si="214"/>
        <v/>
      </c>
      <c r="EH106" s="69" t="str">
        <f t="shared" si="290"/>
        <v/>
      </c>
      <c r="EI106" s="69" t="str">
        <f t="shared" si="290"/>
        <v/>
      </c>
      <c r="EJ106" s="69" t="str">
        <f t="shared" si="290"/>
        <v/>
      </c>
      <c r="EK106" s="69" t="str">
        <f t="shared" si="290"/>
        <v/>
      </c>
      <c r="EL106" s="69" t="str">
        <f t="shared" si="290"/>
        <v/>
      </c>
      <c r="EM106" s="69" t="str">
        <f t="shared" si="290"/>
        <v/>
      </c>
      <c r="EN106" s="69" t="str">
        <f t="shared" si="290"/>
        <v/>
      </c>
      <c r="EO106" s="69" t="str">
        <f t="shared" si="290"/>
        <v/>
      </c>
      <c r="EP106" s="69" t="str">
        <f t="shared" si="290"/>
        <v/>
      </c>
      <c r="EQ106" s="69" t="str">
        <f t="shared" si="290"/>
        <v/>
      </c>
      <c r="ER106" s="69" t="str">
        <f t="shared" si="290"/>
        <v/>
      </c>
      <c r="ES106" s="73" t="str">
        <f t="shared" si="276"/>
        <v/>
      </c>
      <c r="ET106" s="74" t="str">
        <f t="shared" si="215"/>
        <v/>
      </c>
      <c r="EU106" s="253" t="str">
        <f t="shared" si="216"/>
        <v/>
      </c>
      <c r="EV106" s="76" t="str">
        <f t="shared" si="217"/>
        <v/>
      </c>
      <c r="EW106" s="69" t="str">
        <f t="shared" si="291"/>
        <v/>
      </c>
      <c r="EX106" s="69" t="str">
        <f t="shared" si="291"/>
        <v/>
      </c>
      <c r="EY106" s="69" t="str">
        <f t="shared" si="291"/>
        <v/>
      </c>
      <c r="EZ106" s="69" t="str">
        <f t="shared" si="291"/>
        <v/>
      </c>
      <c r="FA106" s="69" t="str">
        <f t="shared" si="291"/>
        <v/>
      </c>
      <c r="FB106" s="69" t="str">
        <f t="shared" si="291"/>
        <v/>
      </c>
      <c r="FC106" s="69" t="str">
        <f t="shared" si="291"/>
        <v/>
      </c>
      <c r="FD106" s="69" t="str">
        <f t="shared" si="291"/>
        <v/>
      </c>
      <c r="FE106" s="69" t="str">
        <f t="shared" si="291"/>
        <v/>
      </c>
      <c r="FF106" s="69" t="str">
        <f t="shared" si="291"/>
        <v/>
      </c>
      <c r="FG106" s="69" t="str">
        <f t="shared" si="291"/>
        <v/>
      </c>
      <c r="FH106" s="73" t="str">
        <f t="shared" si="277"/>
        <v/>
      </c>
      <c r="FI106" s="74" t="str">
        <f t="shared" si="218"/>
        <v/>
      </c>
      <c r="FJ106" s="253" t="str">
        <f t="shared" si="219"/>
        <v/>
      </c>
      <c r="FK106" s="76" t="str">
        <f t="shared" si="220"/>
        <v/>
      </c>
      <c r="FL106" s="69" t="str">
        <f t="shared" si="292"/>
        <v/>
      </c>
      <c r="FM106" s="69" t="str">
        <f t="shared" si="292"/>
        <v/>
      </c>
      <c r="FN106" s="69" t="str">
        <f t="shared" si="292"/>
        <v/>
      </c>
      <c r="FO106" s="69" t="str">
        <f t="shared" si="292"/>
        <v/>
      </c>
      <c r="FP106" s="69" t="str">
        <f t="shared" si="292"/>
        <v/>
      </c>
      <c r="FQ106" s="69" t="str">
        <f t="shared" si="292"/>
        <v/>
      </c>
      <c r="FR106" s="69" t="str">
        <f t="shared" si="292"/>
        <v/>
      </c>
      <c r="FS106" s="69" t="str">
        <f t="shared" si="292"/>
        <v/>
      </c>
      <c r="FT106" s="69" t="str">
        <f t="shared" si="292"/>
        <v/>
      </c>
      <c r="FU106" s="69" t="str">
        <f t="shared" si="292"/>
        <v/>
      </c>
      <c r="FV106" s="69" t="str">
        <f t="shared" si="292"/>
        <v/>
      </c>
      <c r="FW106" s="73" t="str">
        <f t="shared" si="278"/>
        <v/>
      </c>
      <c r="FX106" s="74" t="str">
        <f t="shared" si="221"/>
        <v/>
      </c>
      <c r="FY106" s="253" t="str">
        <f t="shared" si="222"/>
        <v/>
      </c>
      <c r="FZ106" s="76" t="str">
        <f t="shared" si="223"/>
        <v/>
      </c>
      <c r="GA106" s="82" t="str">
        <f t="shared" si="280"/>
        <v/>
      </c>
      <c r="GB106" s="82" t="str">
        <f t="shared" si="280"/>
        <v/>
      </c>
      <c r="GC106" s="82" t="str">
        <f t="shared" si="280"/>
        <v/>
      </c>
      <c r="GD106" s="82" t="str">
        <f t="shared" si="280"/>
        <v/>
      </c>
      <c r="GE106" s="82" t="str">
        <f t="shared" si="280"/>
        <v/>
      </c>
      <c r="GF106" s="82" t="str">
        <f t="shared" si="280"/>
        <v/>
      </c>
      <c r="GG106" s="82" t="str">
        <f t="shared" si="280"/>
        <v/>
      </c>
      <c r="GH106" s="82" t="str">
        <f t="shared" si="280"/>
        <v/>
      </c>
      <c r="GI106" s="82" t="str">
        <f t="shared" si="280"/>
        <v/>
      </c>
      <c r="GJ106" s="82" t="str">
        <f t="shared" si="280"/>
        <v/>
      </c>
      <c r="GK106" s="82" t="str">
        <f t="shared" si="280"/>
        <v/>
      </c>
      <c r="GL106" s="83" t="str">
        <f t="shared" si="279"/>
        <v/>
      </c>
      <c r="GM106" s="74" t="str">
        <f t="shared" si="224"/>
        <v/>
      </c>
      <c r="GN106" s="253" t="str">
        <f t="shared" si="225"/>
        <v/>
      </c>
      <c r="GO106" s="76" t="str">
        <f t="shared" si="226"/>
        <v/>
      </c>
      <c r="GP106" s="77" t="str">
        <f t="shared" ca="1" si="227"/>
        <v/>
      </c>
      <c r="GQ106" s="77" t="str">
        <f t="shared" ca="1" si="241"/>
        <v/>
      </c>
      <c r="GR106" s="77" t="str">
        <f t="shared" ca="1" si="241"/>
        <v/>
      </c>
      <c r="GS106" s="77" t="str">
        <f t="shared" ca="1" si="241"/>
        <v/>
      </c>
      <c r="GT106" s="77" t="str">
        <f t="shared" ca="1" si="241"/>
        <v/>
      </c>
      <c r="GU106" s="77" t="str">
        <f t="shared" ca="1" si="241"/>
        <v/>
      </c>
      <c r="GV106" s="77" t="str">
        <f t="shared" ca="1" si="241"/>
        <v/>
      </c>
      <c r="GW106" s="77" t="str">
        <f t="shared" ca="1" si="241"/>
        <v/>
      </c>
      <c r="GX106" s="77" t="str">
        <f t="shared" ca="1" si="241"/>
        <v/>
      </c>
      <c r="GY106" s="77" t="str">
        <f t="shared" ca="1" si="241"/>
        <v/>
      </c>
      <c r="GZ106" s="77" t="str">
        <f t="shared" ca="1" si="241"/>
        <v/>
      </c>
      <c r="HA106" s="77" t="str">
        <f t="shared" ca="1" si="241"/>
        <v/>
      </c>
      <c r="HB106" s="78" t="str">
        <f t="shared" si="228"/>
        <v/>
      </c>
    </row>
    <row r="107" spans="1:210">
      <c r="A107" s="70" t="s">
        <v>50</v>
      </c>
      <c r="B107" s="39" t="str">
        <f>IF(【M】エリア!$E102&lt;&gt;"",【M】エリア!$E102,"")</f>
        <v/>
      </c>
      <c r="C107" s="69" t="str">
        <f t="shared" si="281"/>
        <v/>
      </c>
      <c r="D107" s="69" t="str">
        <f t="shared" si="281"/>
        <v/>
      </c>
      <c r="E107" s="69" t="str">
        <f t="shared" si="281"/>
        <v/>
      </c>
      <c r="F107" s="69" t="str">
        <f t="shared" si="281"/>
        <v/>
      </c>
      <c r="G107" s="69" t="str">
        <f t="shared" si="281"/>
        <v/>
      </c>
      <c r="H107" s="69" t="str">
        <f t="shared" si="281"/>
        <v/>
      </c>
      <c r="I107" s="69" t="str">
        <f t="shared" si="281"/>
        <v/>
      </c>
      <c r="J107" s="69" t="str">
        <f t="shared" si="281"/>
        <v/>
      </c>
      <c r="K107" s="69" t="str">
        <f t="shared" si="281"/>
        <v/>
      </c>
      <c r="L107" s="69" t="str">
        <f t="shared" si="281"/>
        <v/>
      </c>
      <c r="M107" s="69" t="str">
        <f t="shared" si="281"/>
        <v/>
      </c>
      <c r="N107" s="73" t="str">
        <f t="shared" si="267"/>
        <v/>
      </c>
      <c r="O107" s="74" t="str">
        <f t="shared" si="188"/>
        <v/>
      </c>
      <c r="P107" s="253" t="str">
        <f t="shared" si="189"/>
        <v/>
      </c>
      <c r="Q107" s="76" t="str">
        <f t="shared" si="190"/>
        <v/>
      </c>
      <c r="R107" s="69" t="str">
        <f t="shared" si="282"/>
        <v/>
      </c>
      <c r="S107" s="69" t="str">
        <f t="shared" si="282"/>
        <v/>
      </c>
      <c r="T107" s="69" t="str">
        <f t="shared" si="282"/>
        <v/>
      </c>
      <c r="U107" s="69" t="str">
        <f t="shared" si="282"/>
        <v/>
      </c>
      <c r="V107" s="69" t="str">
        <f t="shared" si="282"/>
        <v/>
      </c>
      <c r="W107" s="69" t="str">
        <f t="shared" si="282"/>
        <v/>
      </c>
      <c r="X107" s="69" t="str">
        <f t="shared" si="282"/>
        <v/>
      </c>
      <c r="Y107" s="69" t="str">
        <f t="shared" si="282"/>
        <v/>
      </c>
      <c r="Z107" s="69" t="str">
        <f t="shared" si="282"/>
        <v/>
      </c>
      <c r="AA107" s="69" t="str">
        <f t="shared" si="282"/>
        <v/>
      </c>
      <c r="AB107" s="69" t="str">
        <f t="shared" si="282"/>
        <v/>
      </c>
      <c r="AC107" s="73" t="str">
        <f t="shared" si="268"/>
        <v/>
      </c>
      <c r="AD107" s="74" t="str">
        <f t="shared" si="191"/>
        <v/>
      </c>
      <c r="AE107" s="253" t="str">
        <f t="shared" si="192"/>
        <v/>
      </c>
      <c r="AF107" s="76" t="str">
        <f t="shared" si="193"/>
        <v/>
      </c>
      <c r="AG107" s="69" t="str">
        <f t="shared" si="283"/>
        <v/>
      </c>
      <c r="AH107" s="69" t="str">
        <f t="shared" si="283"/>
        <v/>
      </c>
      <c r="AI107" s="69" t="str">
        <f t="shared" si="283"/>
        <v/>
      </c>
      <c r="AJ107" s="69" t="str">
        <f t="shared" si="283"/>
        <v/>
      </c>
      <c r="AK107" s="69" t="str">
        <f t="shared" si="283"/>
        <v/>
      </c>
      <c r="AL107" s="69" t="str">
        <f t="shared" si="283"/>
        <v/>
      </c>
      <c r="AM107" s="69" t="str">
        <f t="shared" si="283"/>
        <v/>
      </c>
      <c r="AN107" s="69" t="str">
        <f t="shared" si="283"/>
        <v/>
      </c>
      <c r="AO107" s="69" t="str">
        <f t="shared" si="283"/>
        <v/>
      </c>
      <c r="AP107" s="69" t="str">
        <f t="shared" si="283"/>
        <v/>
      </c>
      <c r="AQ107" s="69" t="str">
        <f t="shared" si="283"/>
        <v/>
      </c>
      <c r="AR107" s="73" t="str">
        <f t="shared" si="269"/>
        <v/>
      </c>
      <c r="AS107" s="74" t="str">
        <f t="shared" si="194"/>
        <v/>
      </c>
      <c r="AT107" s="253" t="str">
        <f t="shared" si="195"/>
        <v/>
      </c>
      <c r="AU107" s="76" t="str">
        <f t="shared" si="196"/>
        <v/>
      </c>
      <c r="AV107" s="69" t="str">
        <f t="shared" si="284"/>
        <v/>
      </c>
      <c r="AW107" s="69" t="str">
        <f t="shared" si="284"/>
        <v/>
      </c>
      <c r="AX107" s="69" t="str">
        <f t="shared" si="284"/>
        <v/>
      </c>
      <c r="AY107" s="69" t="str">
        <f t="shared" si="284"/>
        <v/>
      </c>
      <c r="AZ107" s="69" t="str">
        <f t="shared" si="284"/>
        <v/>
      </c>
      <c r="BA107" s="69" t="str">
        <f t="shared" si="284"/>
        <v/>
      </c>
      <c r="BB107" s="69" t="str">
        <f t="shared" si="284"/>
        <v/>
      </c>
      <c r="BC107" s="69" t="str">
        <f t="shared" si="284"/>
        <v/>
      </c>
      <c r="BD107" s="69" t="str">
        <f t="shared" si="284"/>
        <v/>
      </c>
      <c r="BE107" s="69" t="str">
        <f t="shared" si="284"/>
        <v/>
      </c>
      <c r="BF107" s="69" t="str">
        <f t="shared" si="284"/>
        <v/>
      </c>
      <c r="BG107" s="73" t="str">
        <f t="shared" si="270"/>
        <v/>
      </c>
      <c r="BH107" s="74" t="str">
        <f t="shared" si="197"/>
        <v/>
      </c>
      <c r="BI107" s="253" t="str">
        <f t="shared" si="198"/>
        <v/>
      </c>
      <c r="BJ107" s="76" t="str">
        <f t="shared" si="199"/>
        <v/>
      </c>
      <c r="BK107" s="69" t="str">
        <f t="shared" si="285"/>
        <v/>
      </c>
      <c r="BL107" s="69" t="str">
        <f t="shared" si="285"/>
        <v/>
      </c>
      <c r="BM107" s="69" t="str">
        <f t="shared" si="285"/>
        <v/>
      </c>
      <c r="BN107" s="69" t="str">
        <f t="shared" si="285"/>
        <v/>
      </c>
      <c r="BO107" s="69" t="str">
        <f t="shared" si="285"/>
        <v/>
      </c>
      <c r="BP107" s="69" t="str">
        <f t="shared" si="285"/>
        <v/>
      </c>
      <c r="BQ107" s="69" t="str">
        <f t="shared" si="285"/>
        <v/>
      </c>
      <c r="BR107" s="69" t="str">
        <f t="shared" si="285"/>
        <v/>
      </c>
      <c r="BS107" s="69" t="str">
        <f t="shared" si="285"/>
        <v/>
      </c>
      <c r="BT107" s="69" t="str">
        <f t="shared" si="285"/>
        <v/>
      </c>
      <c r="BU107" s="69" t="str">
        <f t="shared" si="285"/>
        <v/>
      </c>
      <c r="BV107" s="73" t="str">
        <f t="shared" si="271"/>
        <v/>
      </c>
      <c r="BW107" s="74" t="str">
        <f t="shared" si="200"/>
        <v/>
      </c>
      <c r="BX107" s="253" t="str">
        <f t="shared" si="201"/>
        <v/>
      </c>
      <c r="BY107" s="76" t="str">
        <f t="shared" si="202"/>
        <v/>
      </c>
      <c r="BZ107" s="69" t="str">
        <f t="shared" si="286"/>
        <v/>
      </c>
      <c r="CA107" s="69" t="str">
        <f t="shared" si="286"/>
        <v/>
      </c>
      <c r="CB107" s="69" t="str">
        <f t="shared" si="286"/>
        <v/>
      </c>
      <c r="CC107" s="69" t="str">
        <f t="shared" si="286"/>
        <v/>
      </c>
      <c r="CD107" s="69" t="str">
        <f t="shared" si="286"/>
        <v/>
      </c>
      <c r="CE107" s="69" t="str">
        <f t="shared" si="286"/>
        <v/>
      </c>
      <c r="CF107" s="69" t="str">
        <f t="shared" si="286"/>
        <v/>
      </c>
      <c r="CG107" s="69" t="str">
        <f t="shared" si="286"/>
        <v/>
      </c>
      <c r="CH107" s="69" t="str">
        <f t="shared" si="286"/>
        <v/>
      </c>
      <c r="CI107" s="69" t="str">
        <f t="shared" si="286"/>
        <v/>
      </c>
      <c r="CJ107" s="69" t="str">
        <f t="shared" si="286"/>
        <v/>
      </c>
      <c r="CK107" s="73" t="str">
        <f t="shared" si="272"/>
        <v/>
      </c>
      <c r="CL107" s="74" t="str">
        <f t="shared" si="203"/>
        <v/>
      </c>
      <c r="CM107" s="253" t="str">
        <f t="shared" si="204"/>
        <v/>
      </c>
      <c r="CN107" s="76" t="str">
        <f t="shared" si="205"/>
        <v/>
      </c>
      <c r="CO107" s="69" t="str">
        <f t="shared" si="287"/>
        <v/>
      </c>
      <c r="CP107" s="69" t="str">
        <f t="shared" si="287"/>
        <v/>
      </c>
      <c r="CQ107" s="69" t="str">
        <f t="shared" si="287"/>
        <v/>
      </c>
      <c r="CR107" s="69" t="str">
        <f t="shared" si="287"/>
        <v/>
      </c>
      <c r="CS107" s="69" t="str">
        <f t="shared" si="287"/>
        <v/>
      </c>
      <c r="CT107" s="69" t="str">
        <f t="shared" si="287"/>
        <v/>
      </c>
      <c r="CU107" s="69" t="str">
        <f t="shared" si="287"/>
        <v/>
      </c>
      <c r="CV107" s="69" t="str">
        <f t="shared" si="287"/>
        <v/>
      </c>
      <c r="CW107" s="69" t="str">
        <f t="shared" si="287"/>
        <v/>
      </c>
      <c r="CX107" s="69" t="str">
        <f t="shared" si="287"/>
        <v/>
      </c>
      <c r="CY107" s="69" t="str">
        <f t="shared" si="287"/>
        <v/>
      </c>
      <c r="CZ107" s="73" t="str">
        <f t="shared" si="273"/>
        <v/>
      </c>
      <c r="DA107" s="74" t="str">
        <f t="shared" si="206"/>
        <v/>
      </c>
      <c r="DB107" s="253" t="str">
        <f t="shared" si="207"/>
        <v/>
      </c>
      <c r="DC107" s="76" t="str">
        <f t="shared" si="208"/>
        <v/>
      </c>
      <c r="DD107" s="69" t="str">
        <f t="shared" si="288"/>
        <v/>
      </c>
      <c r="DE107" s="69" t="str">
        <f t="shared" si="288"/>
        <v/>
      </c>
      <c r="DF107" s="69" t="str">
        <f t="shared" si="288"/>
        <v/>
      </c>
      <c r="DG107" s="69" t="str">
        <f t="shared" si="288"/>
        <v/>
      </c>
      <c r="DH107" s="69" t="str">
        <f t="shared" si="288"/>
        <v/>
      </c>
      <c r="DI107" s="69" t="str">
        <f t="shared" si="288"/>
        <v/>
      </c>
      <c r="DJ107" s="69" t="str">
        <f t="shared" si="288"/>
        <v/>
      </c>
      <c r="DK107" s="69" t="str">
        <f t="shared" si="288"/>
        <v/>
      </c>
      <c r="DL107" s="69" t="str">
        <f t="shared" si="288"/>
        <v/>
      </c>
      <c r="DM107" s="69" t="str">
        <f t="shared" si="288"/>
        <v/>
      </c>
      <c r="DN107" s="69" t="str">
        <f t="shared" si="288"/>
        <v/>
      </c>
      <c r="DO107" s="73" t="str">
        <f t="shared" si="274"/>
        <v/>
      </c>
      <c r="DP107" s="74" t="str">
        <f t="shared" si="209"/>
        <v/>
      </c>
      <c r="DQ107" s="253" t="str">
        <f t="shared" si="210"/>
        <v/>
      </c>
      <c r="DR107" s="76" t="str">
        <f t="shared" si="211"/>
        <v/>
      </c>
      <c r="DS107" s="69" t="str">
        <f t="shared" si="289"/>
        <v/>
      </c>
      <c r="DT107" s="69" t="str">
        <f t="shared" si="289"/>
        <v/>
      </c>
      <c r="DU107" s="69" t="str">
        <f t="shared" si="289"/>
        <v/>
      </c>
      <c r="DV107" s="69" t="str">
        <f t="shared" si="289"/>
        <v/>
      </c>
      <c r="DW107" s="69" t="str">
        <f t="shared" si="289"/>
        <v/>
      </c>
      <c r="DX107" s="69" t="str">
        <f t="shared" si="289"/>
        <v/>
      </c>
      <c r="DY107" s="69" t="str">
        <f t="shared" si="289"/>
        <v/>
      </c>
      <c r="DZ107" s="69" t="str">
        <f t="shared" si="289"/>
        <v/>
      </c>
      <c r="EA107" s="69" t="str">
        <f t="shared" si="289"/>
        <v/>
      </c>
      <c r="EB107" s="69" t="str">
        <f t="shared" si="289"/>
        <v/>
      </c>
      <c r="EC107" s="69" t="str">
        <f t="shared" si="289"/>
        <v/>
      </c>
      <c r="ED107" s="73" t="str">
        <f t="shared" si="275"/>
        <v/>
      </c>
      <c r="EE107" s="74" t="str">
        <f t="shared" si="212"/>
        <v/>
      </c>
      <c r="EF107" s="253" t="str">
        <f t="shared" si="213"/>
        <v/>
      </c>
      <c r="EG107" s="76" t="str">
        <f t="shared" si="214"/>
        <v/>
      </c>
      <c r="EH107" s="69" t="str">
        <f t="shared" si="290"/>
        <v/>
      </c>
      <c r="EI107" s="69" t="str">
        <f t="shared" si="290"/>
        <v/>
      </c>
      <c r="EJ107" s="69" t="str">
        <f t="shared" si="290"/>
        <v/>
      </c>
      <c r="EK107" s="69" t="str">
        <f t="shared" si="290"/>
        <v/>
      </c>
      <c r="EL107" s="69" t="str">
        <f t="shared" si="290"/>
        <v/>
      </c>
      <c r="EM107" s="69" t="str">
        <f t="shared" si="290"/>
        <v/>
      </c>
      <c r="EN107" s="69" t="str">
        <f t="shared" si="290"/>
        <v/>
      </c>
      <c r="EO107" s="69" t="str">
        <f t="shared" si="290"/>
        <v/>
      </c>
      <c r="EP107" s="69" t="str">
        <f t="shared" si="290"/>
        <v/>
      </c>
      <c r="EQ107" s="69" t="str">
        <f t="shared" si="290"/>
        <v/>
      </c>
      <c r="ER107" s="69" t="str">
        <f t="shared" si="290"/>
        <v/>
      </c>
      <c r="ES107" s="73" t="str">
        <f t="shared" si="276"/>
        <v/>
      </c>
      <c r="ET107" s="74" t="str">
        <f t="shared" si="215"/>
        <v/>
      </c>
      <c r="EU107" s="253" t="str">
        <f t="shared" si="216"/>
        <v/>
      </c>
      <c r="EV107" s="76" t="str">
        <f t="shared" si="217"/>
        <v/>
      </c>
      <c r="EW107" s="69" t="str">
        <f t="shared" si="291"/>
        <v/>
      </c>
      <c r="EX107" s="69" t="str">
        <f t="shared" si="291"/>
        <v/>
      </c>
      <c r="EY107" s="69" t="str">
        <f t="shared" si="291"/>
        <v/>
      </c>
      <c r="EZ107" s="69" t="str">
        <f t="shared" si="291"/>
        <v/>
      </c>
      <c r="FA107" s="69" t="str">
        <f t="shared" si="291"/>
        <v/>
      </c>
      <c r="FB107" s="69" t="str">
        <f t="shared" si="291"/>
        <v/>
      </c>
      <c r="FC107" s="69" t="str">
        <f t="shared" si="291"/>
        <v/>
      </c>
      <c r="FD107" s="69" t="str">
        <f t="shared" si="291"/>
        <v/>
      </c>
      <c r="FE107" s="69" t="str">
        <f t="shared" si="291"/>
        <v/>
      </c>
      <c r="FF107" s="69" t="str">
        <f t="shared" si="291"/>
        <v/>
      </c>
      <c r="FG107" s="69" t="str">
        <f t="shared" si="291"/>
        <v/>
      </c>
      <c r="FH107" s="73" t="str">
        <f t="shared" si="277"/>
        <v/>
      </c>
      <c r="FI107" s="74" t="str">
        <f t="shared" si="218"/>
        <v/>
      </c>
      <c r="FJ107" s="253" t="str">
        <f t="shared" si="219"/>
        <v/>
      </c>
      <c r="FK107" s="76" t="str">
        <f t="shared" si="220"/>
        <v/>
      </c>
      <c r="FL107" s="69" t="str">
        <f t="shared" si="292"/>
        <v/>
      </c>
      <c r="FM107" s="69" t="str">
        <f t="shared" si="292"/>
        <v/>
      </c>
      <c r="FN107" s="69" t="str">
        <f t="shared" si="292"/>
        <v/>
      </c>
      <c r="FO107" s="69" t="str">
        <f t="shared" si="292"/>
        <v/>
      </c>
      <c r="FP107" s="69" t="str">
        <f t="shared" si="292"/>
        <v/>
      </c>
      <c r="FQ107" s="69" t="str">
        <f t="shared" si="292"/>
        <v/>
      </c>
      <c r="FR107" s="69" t="str">
        <f t="shared" si="292"/>
        <v/>
      </c>
      <c r="FS107" s="69" t="str">
        <f t="shared" si="292"/>
        <v/>
      </c>
      <c r="FT107" s="69" t="str">
        <f t="shared" si="292"/>
        <v/>
      </c>
      <c r="FU107" s="69" t="str">
        <f t="shared" si="292"/>
        <v/>
      </c>
      <c r="FV107" s="69" t="str">
        <f t="shared" si="292"/>
        <v/>
      </c>
      <c r="FW107" s="73" t="str">
        <f t="shared" si="278"/>
        <v/>
      </c>
      <c r="FX107" s="74" t="str">
        <f t="shared" si="221"/>
        <v/>
      </c>
      <c r="FY107" s="253" t="str">
        <f t="shared" si="222"/>
        <v/>
      </c>
      <c r="FZ107" s="76" t="str">
        <f t="shared" si="223"/>
        <v/>
      </c>
      <c r="GA107" s="82" t="str">
        <f t="shared" si="280"/>
        <v/>
      </c>
      <c r="GB107" s="82" t="str">
        <f t="shared" si="280"/>
        <v/>
      </c>
      <c r="GC107" s="82" t="str">
        <f t="shared" si="280"/>
        <v/>
      </c>
      <c r="GD107" s="82" t="str">
        <f t="shared" si="280"/>
        <v/>
      </c>
      <c r="GE107" s="82" t="str">
        <f t="shared" si="280"/>
        <v/>
      </c>
      <c r="GF107" s="82" t="str">
        <f t="shared" si="280"/>
        <v/>
      </c>
      <c r="GG107" s="82" t="str">
        <f t="shared" si="280"/>
        <v/>
      </c>
      <c r="GH107" s="82" t="str">
        <f t="shared" si="280"/>
        <v/>
      </c>
      <c r="GI107" s="82" t="str">
        <f t="shared" si="280"/>
        <v/>
      </c>
      <c r="GJ107" s="82" t="str">
        <f t="shared" si="280"/>
        <v/>
      </c>
      <c r="GK107" s="82" t="str">
        <f t="shared" si="280"/>
        <v/>
      </c>
      <c r="GL107" s="83" t="str">
        <f t="shared" si="279"/>
        <v/>
      </c>
      <c r="GM107" s="74" t="str">
        <f t="shared" si="224"/>
        <v/>
      </c>
      <c r="GN107" s="253" t="str">
        <f t="shared" si="225"/>
        <v/>
      </c>
      <c r="GO107" s="76" t="str">
        <f t="shared" si="226"/>
        <v/>
      </c>
      <c r="GP107" s="77" t="str">
        <f t="shared" ca="1" si="227"/>
        <v/>
      </c>
      <c r="GQ107" s="77" t="str">
        <f t="shared" ca="1" si="241"/>
        <v/>
      </c>
      <c r="GR107" s="77" t="str">
        <f t="shared" ca="1" si="241"/>
        <v/>
      </c>
      <c r="GS107" s="77" t="str">
        <f t="shared" ca="1" si="241"/>
        <v/>
      </c>
      <c r="GT107" s="77" t="str">
        <f t="shared" ca="1" si="241"/>
        <v/>
      </c>
      <c r="GU107" s="77" t="str">
        <f t="shared" ca="1" si="241"/>
        <v/>
      </c>
      <c r="GV107" s="77" t="str">
        <f t="shared" ca="1" si="241"/>
        <v/>
      </c>
      <c r="GW107" s="77" t="str">
        <f t="shared" ca="1" si="241"/>
        <v/>
      </c>
      <c r="GX107" s="77" t="str">
        <f t="shared" ca="1" si="241"/>
        <v/>
      </c>
      <c r="GY107" s="77" t="str">
        <f t="shared" ca="1" si="241"/>
        <v/>
      </c>
      <c r="GZ107" s="77" t="str">
        <f t="shared" ca="1" si="241"/>
        <v/>
      </c>
      <c r="HA107" s="77" t="str">
        <f t="shared" ref="GQ107:HA126" ca="1" si="293">IF($B107="","",SUM(OFFSET($C107:$M107,0,MATCH(HA$3,$C$2:$FZ$2,0)-1)))</f>
        <v/>
      </c>
      <c r="HB107" s="78" t="str">
        <f t="shared" si="228"/>
        <v/>
      </c>
    </row>
    <row r="108" spans="1:210">
      <c r="A108" s="70" t="s">
        <v>50</v>
      </c>
      <c r="B108" s="39" t="str">
        <f>IF(【M】エリア!$E103&lt;&gt;"",【M】エリア!$E103,"")</f>
        <v/>
      </c>
      <c r="C108" s="69" t="str">
        <f t="shared" si="281"/>
        <v/>
      </c>
      <c r="D108" s="69" t="str">
        <f t="shared" si="281"/>
        <v/>
      </c>
      <c r="E108" s="69" t="str">
        <f t="shared" si="281"/>
        <v/>
      </c>
      <c r="F108" s="69" t="str">
        <f t="shared" si="281"/>
        <v/>
      </c>
      <c r="G108" s="69" t="str">
        <f t="shared" si="281"/>
        <v/>
      </c>
      <c r="H108" s="69" t="str">
        <f t="shared" si="281"/>
        <v/>
      </c>
      <c r="I108" s="69" t="str">
        <f t="shared" si="281"/>
        <v/>
      </c>
      <c r="J108" s="69" t="str">
        <f t="shared" si="281"/>
        <v/>
      </c>
      <c r="K108" s="69" t="str">
        <f t="shared" si="281"/>
        <v/>
      </c>
      <c r="L108" s="69" t="str">
        <f t="shared" si="281"/>
        <v/>
      </c>
      <c r="M108" s="69" t="str">
        <f t="shared" si="281"/>
        <v/>
      </c>
      <c r="N108" s="73" t="str">
        <f t="shared" si="267"/>
        <v/>
      </c>
      <c r="O108" s="74" t="str">
        <f t="shared" si="188"/>
        <v/>
      </c>
      <c r="P108" s="253" t="str">
        <f t="shared" si="189"/>
        <v/>
      </c>
      <c r="Q108" s="76" t="str">
        <f t="shared" si="190"/>
        <v/>
      </c>
      <c r="R108" s="69" t="str">
        <f t="shared" si="282"/>
        <v/>
      </c>
      <c r="S108" s="69" t="str">
        <f t="shared" si="282"/>
        <v/>
      </c>
      <c r="T108" s="69" t="str">
        <f t="shared" si="282"/>
        <v/>
      </c>
      <c r="U108" s="69" t="str">
        <f t="shared" si="282"/>
        <v/>
      </c>
      <c r="V108" s="69" t="str">
        <f t="shared" si="282"/>
        <v/>
      </c>
      <c r="W108" s="69" t="str">
        <f t="shared" si="282"/>
        <v/>
      </c>
      <c r="X108" s="69" t="str">
        <f t="shared" si="282"/>
        <v/>
      </c>
      <c r="Y108" s="69" t="str">
        <f t="shared" si="282"/>
        <v/>
      </c>
      <c r="Z108" s="69" t="str">
        <f t="shared" si="282"/>
        <v/>
      </c>
      <c r="AA108" s="69" t="str">
        <f t="shared" si="282"/>
        <v/>
      </c>
      <c r="AB108" s="69" t="str">
        <f t="shared" si="282"/>
        <v/>
      </c>
      <c r="AC108" s="73" t="str">
        <f t="shared" si="268"/>
        <v/>
      </c>
      <c r="AD108" s="74" t="str">
        <f t="shared" si="191"/>
        <v/>
      </c>
      <c r="AE108" s="253" t="str">
        <f t="shared" si="192"/>
        <v/>
      </c>
      <c r="AF108" s="76" t="str">
        <f t="shared" si="193"/>
        <v/>
      </c>
      <c r="AG108" s="69" t="str">
        <f t="shared" si="283"/>
        <v/>
      </c>
      <c r="AH108" s="69" t="str">
        <f t="shared" si="283"/>
        <v/>
      </c>
      <c r="AI108" s="69" t="str">
        <f t="shared" si="283"/>
        <v/>
      </c>
      <c r="AJ108" s="69" t="str">
        <f t="shared" si="283"/>
        <v/>
      </c>
      <c r="AK108" s="69" t="str">
        <f t="shared" si="283"/>
        <v/>
      </c>
      <c r="AL108" s="69" t="str">
        <f t="shared" si="283"/>
        <v/>
      </c>
      <c r="AM108" s="69" t="str">
        <f t="shared" si="283"/>
        <v/>
      </c>
      <c r="AN108" s="69" t="str">
        <f t="shared" si="283"/>
        <v/>
      </c>
      <c r="AO108" s="69" t="str">
        <f t="shared" si="283"/>
        <v/>
      </c>
      <c r="AP108" s="69" t="str">
        <f t="shared" si="283"/>
        <v/>
      </c>
      <c r="AQ108" s="69" t="str">
        <f t="shared" si="283"/>
        <v/>
      </c>
      <c r="AR108" s="73" t="str">
        <f t="shared" si="269"/>
        <v/>
      </c>
      <c r="AS108" s="74" t="str">
        <f t="shared" si="194"/>
        <v/>
      </c>
      <c r="AT108" s="253" t="str">
        <f t="shared" si="195"/>
        <v/>
      </c>
      <c r="AU108" s="76" t="str">
        <f t="shared" si="196"/>
        <v/>
      </c>
      <c r="AV108" s="69" t="str">
        <f t="shared" si="284"/>
        <v/>
      </c>
      <c r="AW108" s="69" t="str">
        <f t="shared" si="284"/>
        <v/>
      </c>
      <c r="AX108" s="69" t="str">
        <f t="shared" si="284"/>
        <v/>
      </c>
      <c r="AY108" s="69" t="str">
        <f t="shared" si="284"/>
        <v/>
      </c>
      <c r="AZ108" s="69" t="str">
        <f t="shared" si="284"/>
        <v/>
      </c>
      <c r="BA108" s="69" t="str">
        <f t="shared" si="284"/>
        <v/>
      </c>
      <c r="BB108" s="69" t="str">
        <f t="shared" si="284"/>
        <v/>
      </c>
      <c r="BC108" s="69" t="str">
        <f t="shared" si="284"/>
        <v/>
      </c>
      <c r="BD108" s="69" t="str">
        <f t="shared" si="284"/>
        <v/>
      </c>
      <c r="BE108" s="69" t="str">
        <f t="shared" si="284"/>
        <v/>
      </c>
      <c r="BF108" s="69" t="str">
        <f t="shared" si="284"/>
        <v/>
      </c>
      <c r="BG108" s="73" t="str">
        <f t="shared" si="270"/>
        <v/>
      </c>
      <c r="BH108" s="74" t="str">
        <f t="shared" si="197"/>
        <v/>
      </c>
      <c r="BI108" s="253" t="str">
        <f t="shared" si="198"/>
        <v/>
      </c>
      <c r="BJ108" s="76" t="str">
        <f t="shared" si="199"/>
        <v/>
      </c>
      <c r="BK108" s="69" t="str">
        <f t="shared" si="285"/>
        <v/>
      </c>
      <c r="BL108" s="69" t="str">
        <f t="shared" si="285"/>
        <v/>
      </c>
      <c r="BM108" s="69" t="str">
        <f t="shared" si="285"/>
        <v/>
      </c>
      <c r="BN108" s="69" t="str">
        <f t="shared" si="285"/>
        <v/>
      </c>
      <c r="BO108" s="69" t="str">
        <f t="shared" si="285"/>
        <v/>
      </c>
      <c r="BP108" s="69" t="str">
        <f t="shared" si="285"/>
        <v/>
      </c>
      <c r="BQ108" s="69" t="str">
        <f t="shared" si="285"/>
        <v/>
      </c>
      <c r="BR108" s="69" t="str">
        <f t="shared" si="285"/>
        <v/>
      </c>
      <c r="BS108" s="69" t="str">
        <f t="shared" si="285"/>
        <v/>
      </c>
      <c r="BT108" s="69" t="str">
        <f t="shared" si="285"/>
        <v/>
      </c>
      <c r="BU108" s="69" t="str">
        <f t="shared" si="285"/>
        <v/>
      </c>
      <c r="BV108" s="73" t="str">
        <f t="shared" si="271"/>
        <v/>
      </c>
      <c r="BW108" s="74" t="str">
        <f t="shared" si="200"/>
        <v/>
      </c>
      <c r="BX108" s="253" t="str">
        <f t="shared" si="201"/>
        <v/>
      </c>
      <c r="BY108" s="76" t="str">
        <f t="shared" si="202"/>
        <v/>
      </c>
      <c r="BZ108" s="69" t="str">
        <f t="shared" si="286"/>
        <v/>
      </c>
      <c r="CA108" s="69" t="str">
        <f t="shared" si="286"/>
        <v/>
      </c>
      <c r="CB108" s="69" t="str">
        <f t="shared" si="286"/>
        <v/>
      </c>
      <c r="CC108" s="69" t="str">
        <f t="shared" si="286"/>
        <v/>
      </c>
      <c r="CD108" s="69" t="str">
        <f t="shared" si="286"/>
        <v/>
      </c>
      <c r="CE108" s="69" t="str">
        <f t="shared" si="286"/>
        <v/>
      </c>
      <c r="CF108" s="69" t="str">
        <f t="shared" si="286"/>
        <v/>
      </c>
      <c r="CG108" s="69" t="str">
        <f t="shared" si="286"/>
        <v/>
      </c>
      <c r="CH108" s="69" t="str">
        <f t="shared" si="286"/>
        <v/>
      </c>
      <c r="CI108" s="69" t="str">
        <f t="shared" si="286"/>
        <v/>
      </c>
      <c r="CJ108" s="69" t="str">
        <f t="shared" si="286"/>
        <v/>
      </c>
      <c r="CK108" s="73" t="str">
        <f t="shared" si="272"/>
        <v/>
      </c>
      <c r="CL108" s="74" t="str">
        <f t="shared" si="203"/>
        <v/>
      </c>
      <c r="CM108" s="253" t="str">
        <f t="shared" si="204"/>
        <v/>
      </c>
      <c r="CN108" s="76" t="str">
        <f t="shared" si="205"/>
        <v/>
      </c>
      <c r="CO108" s="69" t="str">
        <f t="shared" si="287"/>
        <v/>
      </c>
      <c r="CP108" s="69" t="str">
        <f t="shared" si="287"/>
        <v/>
      </c>
      <c r="CQ108" s="69" t="str">
        <f t="shared" si="287"/>
        <v/>
      </c>
      <c r="CR108" s="69" t="str">
        <f t="shared" si="287"/>
        <v/>
      </c>
      <c r="CS108" s="69" t="str">
        <f t="shared" si="287"/>
        <v/>
      </c>
      <c r="CT108" s="69" t="str">
        <f t="shared" si="287"/>
        <v/>
      </c>
      <c r="CU108" s="69" t="str">
        <f t="shared" si="287"/>
        <v/>
      </c>
      <c r="CV108" s="69" t="str">
        <f t="shared" si="287"/>
        <v/>
      </c>
      <c r="CW108" s="69" t="str">
        <f t="shared" si="287"/>
        <v/>
      </c>
      <c r="CX108" s="69" t="str">
        <f t="shared" si="287"/>
        <v/>
      </c>
      <c r="CY108" s="69" t="str">
        <f t="shared" si="287"/>
        <v/>
      </c>
      <c r="CZ108" s="73" t="str">
        <f t="shared" si="273"/>
        <v/>
      </c>
      <c r="DA108" s="74" t="str">
        <f t="shared" si="206"/>
        <v/>
      </c>
      <c r="DB108" s="253" t="str">
        <f t="shared" si="207"/>
        <v/>
      </c>
      <c r="DC108" s="76" t="str">
        <f t="shared" si="208"/>
        <v/>
      </c>
      <c r="DD108" s="69" t="str">
        <f t="shared" si="288"/>
        <v/>
      </c>
      <c r="DE108" s="69" t="str">
        <f t="shared" si="288"/>
        <v/>
      </c>
      <c r="DF108" s="69" t="str">
        <f t="shared" si="288"/>
        <v/>
      </c>
      <c r="DG108" s="69" t="str">
        <f t="shared" si="288"/>
        <v/>
      </c>
      <c r="DH108" s="69" t="str">
        <f t="shared" si="288"/>
        <v/>
      </c>
      <c r="DI108" s="69" t="str">
        <f t="shared" si="288"/>
        <v/>
      </c>
      <c r="DJ108" s="69" t="str">
        <f t="shared" si="288"/>
        <v/>
      </c>
      <c r="DK108" s="69" t="str">
        <f t="shared" si="288"/>
        <v/>
      </c>
      <c r="DL108" s="69" t="str">
        <f t="shared" si="288"/>
        <v/>
      </c>
      <c r="DM108" s="69" t="str">
        <f t="shared" si="288"/>
        <v/>
      </c>
      <c r="DN108" s="69" t="str">
        <f t="shared" si="288"/>
        <v/>
      </c>
      <c r="DO108" s="73" t="str">
        <f t="shared" si="274"/>
        <v/>
      </c>
      <c r="DP108" s="74" t="str">
        <f t="shared" si="209"/>
        <v/>
      </c>
      <c r="DQ108" s="253" t="str">
        <f t="shared" si="210"/>
        <v/>
      </c>
      <c r="DR108" s="76" t="str">
        <f t="shared" si="211"/>
        <v/>
      </c>
      <c r="DS108" s="69" t="str">
        <f t="shared" si="289"/>
        <v/>
      </c>
      <c r="DT108" s="69" t="str">
        <f t="shared" si="289"/>
        <v/>
      </c>
      <c r="DU108" s="69" t="str">
        <f t="shared" si="289"/>
        <v/>
      </c>
      <c r="DV108" s="69" t="str">
        <f t="shared" si="289"/>
        <v/>
      </c>
      <c r="DW108" s="69" t="str">
        <f t="shared" si="289"/>
        <v/>
      </c>
      <c r="DX108" s="69" t="str">
        <f t="shared" si="289"/>
        <v/>
      </c>
      <c r="DY108" s="69" t="str">
        <f t="shared" si="289"/>
        <v/>
      </c>
      <c r="DZ108" s="69" t="str">
        <f t="shared" si="289"/>
        <v/>
      </c>
      <c r="EA108" s="69" t="str">
        <f t="shared" si="289"/>
        <v/>
      </c>
      <c r="EB108" s="69" t="str">
        <f t="shared" si="289"/>
        <v/>
      </c>
      <c r="EC108" s="69" t="str">
        <f t="shared" si="289"/>
        <v/>
      </c>
      <c r="ED108" s="73" t="str">
        <f t="shared" si="275"/>
        <v/>
      </c>
      <c r="EE108" s="74" t="str">
        <f t="shared" si="212"/>
        <v/>
      </c>
      <c r="EF108" s="253" t="str">
        <f t="shared" si="213"/>
        <v/>
      </c>
      <c r="EG108" s="76" t="str">
        <f t="shared" si="214"/>
        <v/>
      </c>
      <c r="EH108" s="69" t="str">
        <f t="shared" si="290"/>
        <v/>
      </c>
      <c r="EI108" s="69" t="str">
        <f t="shared" si="290"/>
        <v/>
      </c>
      <c r="EJ108" s="69" t="str">
        <f t="shared" si="290"/>
        <v/>
      </c>
      <c r="EK108" s="69" t="str">
        <f t="shared" si="290"/>
        <v/>
      </c>
      <c r="EL108" s="69" t="str">
        <f t="shared" si="290"/>
        <v/>
      </c>
      <c r="EM108" s="69" t="str">
        <f t="shared" si="290"/>
        <v/>
      </c>
      <c r="EN108" s="69" t="str">
        <f t="shared" si="290"/>
        <v/>
      </c>
      <c r="EO108" s="69" t="str">
        <f t="shared" si="290"/>
        <v/>
      </c>
      <c r="EP108" s="69" t="str">
        <f t="shared" si="290"/>
        <v/>
      </c>
      <c r="EQ108" s="69" t="str">
        <f t="shared" si="290"/>
        <v/>
      </c>
      <c r="ER108" s="69" t="str">
        <f t="shared" si="290"/>
        <v/>
      </c>
      <c r="ES108" s="73" t="str">
        <f t="shared" si="276"/>
        <v/>
      </c>
      <c r="ET108" s="74" t="str">
        <f t="shared" si="215"/>
        <v/>
      </c>
      <c r="EU108" s="253" t="str">
        <f t="shared" si="216"/>
        <v/>
      </c>
      <c r="EV108" s="76" t="str">
        <f t="shared" si="217"/>
        <v/>
      </c>
      <c r="EW108" s="69" t="str">
        <f t="shared" si="291"/>
        <v/>
      </c>
      <c r="EX108" s="69" t="str">
        <f t="shared" si="291"/>
        <v/>
      </c>
      <c r="EY108" s="69" t="str">
        <f t="shared" si="291"/>
        <v/>
      </c>
      <c r="EZ108" s="69" t="str">
        <f t="shared" si="291"/>
        <v/>
      </c>
      <c r="FA108" s="69" t="str">
        <f t="shared" si="291"/>
        <v/>
      </c>
      <c r="FB108" s="69" t="str">
        <f t="shared" si="291"/>
        <v/>
      </c>
      <c r="FC108" s="69" t="str">
        <f t="shared" si="291"/>
        <v/>
      </c>
      <c r="FD108" s="69" t="str">
        <f t="shared" si="291"/>
        <v/>
      </c>
      <c r="FE108" s="69" t="str">
        <f t="shared" si="291"/>
        <v/>
      </c>
      <c r="FF108" s="69" t="str">
        <f t="shared" si="291"/>
        <v/>
      </c>
      <c r="FG108" s="69" t="str">
        <f t="shared" si="291"/>
        <v/>
      </c>
      <c r="FH108" s="73" t="str">
        <f t="shared" si="277"/>
        <v/>
      </c>
      <c r="FI108" s="74" t="str">
        <f t="shared" si="218"/>
        <v/>
      </c>
      <c r="FJ108" s="253" t="str">
        <f t="shared" si="219"/>
        <v/>
      </c>
      <c r="FK108" s="76" t="str">
        <f t="shared" si="220"/>
        <v/>
      </c>
      <c r="FL108" s="69" t="str">
        <f t="shared" si="292"/>
        <v/>
      </c>
      <c r="FM108" s="69" t="str">
        <f t="shared" si="292"/>
        <v/>
      </c>
      <c r="FN108" s="69" t="str">
        <f t="shared" si="292"/>
        <v/>
      </c>
      <c r="FO108" s="69" t="str">
        <f t="shared" si="292"/>
        <v/>
      </c>
      <c r="FP108" s="69" t="str">
        <f t="shared" si="292"/>
        <v/>
      </c>
      <c r="FQ108" s="69" t="str">
        <f t="shared" si="292"/>
        <v/>
      </c>
      <c r="FR108" s="69" t="str">
        <f t="shared" si="292"/>
        <v/>
      </c>
      <c r="FS108" s="69" t="str">
        <f t="shared" si="292"/>
        <v/>
      </c>
      <c r="FT108" s="69" t="str">
        <f t="shared" si="292"/>
        <v/>
      </c>
      <c r="FU108" s="69" t="str">
        <f t="shared" si="292"/>
        <v/>
      </c>
      <c r="FV108" s="69" t="str">
        <f t="shared" si="292"/>
        <v/>
      </c>
      <c r="FW108" s="73" t="str">
        <f t="shared" si="278"/>
        <v/>
      </c>
      <c r="FX108" s="74" t="str">
        <f t="shared" si="221"/>
        <v/>
      </c>
      <c r="FY108" s="253" t="str">
        <f t="shared" si="222"/>
        <v/>
      </c>
      <c r="FZ108" s="76" t="str">
        <f t="shared" si="223"/>
        <v/>
      </c>
      <c r="GA108" s="82" t="str">
        <f t="shared" si="280"/>
        <v/>
      </c>
      <c r="GB108" s="82" t="str">
        <f t="shared" si="280"/>
        <v/>
      </c>
      <c r="GC108" s="82" t="str">
        <f t="shared" si="280"/>
        <v/>
      </c>
      <c r="GD108" s="82" t="str">
        <f t="shared" si="280"/>
        <v/>
      </c>
      <c r="GE108" s="82" t="str">
        <f t="shared" si="280"/>
        <v/>
      </c>
      <c r="GF108" s="82" t="str">
        <f t="shared" si="280"/>
        <v/>
      </c>
      <c r="GG108" s="82" t="str">
        <f t="shared" si="280"/>
        <v/>
      </c>
      <c r="GH108" s="82" t="str">
        <f t="shared" si="280"/>
        <v/>
      </c>
      <c r="GI108" s="82" t="str">
        <f t="shared" si="280"/>
        <v/>
      </c>
      <c r="GJ108" s="82" t="str">
        <f t="shared" si="280"/>
        <v/>
      </c>
      <c r="GK108" s="82" t="str">
        <f t="shared" si="280"/>
        <v/>
      </c>
      <c r="GL108" s="83" t="str">
        <f t="shared" si="279"/>
        <v/>
      </c>
      <c r="GM108" s="74" t="str">
        <f t="shared" si="224"/>
        <v/>
      </c>
      <c r="GN108" s="253" t="str">
        <f t="shared" si="225"/>
        <v/>
      </c>
      <c r="GO108" s="76" t="str">
        <f t="shared" si="226"/>
        <v/>
      </c>
      <c r="GP108" s="77" t="str">
        <f t="shared" ca="1" si="227"/>
        <v/>
      </c>
      <c r="GQ108" s="77" t="str">
        <f t="shared" ca="1" si="293"/>
        <v/>
      </c>
      <c r="GR108" s="77" t="str">
        <f t="shared" ca="1" si="293"/>
        <v/>
      </c>
      <c r="GS108" s="77" t="str">
        <f t="shared" ca="1" si="293"/>
        <v/>
      </c>
      <c r="GT108" s="77" t="str">
        <f t="shared" ca="1" si="293"/>
        <v/>
      </c>
      <c r="GU108" s="77" t="str">
        <f t="shared" ca="1" si="293"/>
        <v/>
      </c>
      <c r="GV108" s="77" t="str">
        <f t="shared" ca="1" si="293"/>
        <v/>
      </c>
      <c r="GW108" s="77" t="str">
        <f t="shared" ca="1" si="293"/>
        <v/>
      </c>
      <c r="GX108" s="77" t="str">
        <f t="shared" ca="1" si="293"/>
        <v/>
      </c>
      <c r="GY108" s="77" t="str">
        <f t="shared" ca="1" si="293"/>
        <v/>
      </c>
      <c r="GZ108" s="77" t="str">
        <f t="shared" ca="1" si="293"/>
        <v/>
      </c>
      <c r="HA108" s="77" t="str">
        <f t="shared" ca="1" si="293"/>
        <v/>
      </c>
      <c r="HB108" s="78" t="str">
        <f t="shared" si="228"/>
        <v/>
      </c>
    </row>
    <row r="109" spans="1:210">
      <c r="A109" s="70" t="s">
        <v>50</v>
      </c>
      <c r="B109" s="39" t="str">
        <f>IF(【M】エリア!$E104&lt;&gt;"",【M】エリア!$E104,"")</f>
        <v/>
      </c>
      <c r="C109" s="69" t="str">
        <f t="shared" si="281"/>
        <v/>
      </c>
      <c r="D109" s="69" t="str">
        <f t="shared" si="281"/>
        <v/>
      </c>
      <c r="E109" s="69" t="str">
        <f t="shared" si="281"/>
        <v/>
      </c>
      <c r="F109" s="69" t="str">
        <f t="shared" si="281"/>
        <v/>
      </c>
      <c r="G109" s="69" t="str">
        <f t="shared" si="281"/>
        <v/>
      </c>
      <c r="H109" s="69" t="str">
        <f t="shared" si="281"/>
        <v/>
      </c>
      <c r="I109" s="69" t="str">
        <f t="shared" si="281"/>
        <v/>
      </c>
      <c r="J109" s="69" t="str">
        <f t="shared" si="281"/>
        <v/>
      </c>
      <c r="K109" s="69" t="str">
        <f t="shared" si="281"/>
        <v/>
      </c>
      <c r="L109" s="69" t="str">
        <f t="shared" si="281"/>
        <v/>
      </c>
      <c r="M109" s="69" t="str">
        <f t="shared" si="281"/>
        <v/>
      </c>
      <c r="N109" s="73" t="str">
        <f t="shared" si="267"/>
        <v/>
      </c>
      <c r="O109" s="74" t="str">
        <f t="shared" si="188"/>
        <v/>
      </c>
      <c r="P109" s="253" t="str">
        <f t="shared" si="189"/>
        <v/>
      </c>
      <c r="Q109" s="76" t="str">
        <f t="shared" si="190"/>
        <v/>
      </c>
      <c r="R109" s="69" t="str">
        <f t="shared" si="282"/>
        <v/>
      </c>
      <c r="S109" s="69" t="str">
        <f t="shared" si="282"/>
        <v/>
      </c>
      <c r="T109" s="69" t="str">
        <f t="shared" si="282"/>
        <v/>
      </c>
      <c r="U109" s="69" t="str">
        <f t="shared" si="282"/>
        <v/>
      </c>
      <c r="V109" s="69" t="str">
        <f t="shared" si="282"/>
        <v/>
      </c>
      <c r="W109" s="69" t="str">
        <f t="shared" si="282"/>
        <v/>
      </c>
      <c r="X109" s="69" t="str">
        <f t="shared" si="282"/>
        <v/>
      </c>
      <c r="Y109" s="69" t="str">
        <f t="shared" si="282"/>
        <v/>
      </c>
      <c r="Z109" s="69" t="str">
        <f t="shared" si="282"/>
        <v/>
      </c>
      <c r="AA109" s="69" t="str">
        <f t="shared" si="282"/>
        <v/>
      </c>
      <c r="AB109" s="69" t="str">
        <f t="shared" si="282"/>
        <v/>
      </c>
      <c r="AC109" s="73" t="str">
        <f t="shared" si="268"/>
        <v/>
      </c>
      <c r="AD109" s="74" t="str">
        <f t="shared" si="191"/>
        <v/>
      </c>
      <c r="AE109" s="253" t="str">
        <f t="shared" si="192"/>
        <v/>
      </c>
      <c r="AF109" s="76" t="str">
        <f t="shared" si="193"/>
        <v/>
      </c>
      <c r="AG109" s="69" t="str">
        <f t="shared" si="283"/>
        <v/>
      </c>
      <c r="AH109" s="69" t="str">
        <f t="shared" si="283"/>
        <v/>
      </c>
      <c r="AI109" s="69" t="str">
        <f t="shared" si="283"/>
        <v/>
      </c>
      <c r="AJ109" s="69" t="str">
        <f t="shared" si="283"/>
        <v/>
      </c>
      <c r="AK109" s="69" t="str">
        <f t="shared" si="283"/>
        <v/>
      </c>
      <c r="AL109" s="69" t="str">
        <f t="shared" si="283"/>
        <v/>
      </c>
      <c r="AM109" s="69" t="str">
        <f t="shared" si="283"/>
        <v/>
      </c>
      <c r="AN109" s="69" t="str">
        <f t="shared" si="283"/>
        <v/>
      </c>
      <c r="AO109" s="69" t="str">
        <f t="shared" si="283"/>
        <v/>
      </c>
      <c r="AP109" s="69" t="str">
        <f t="shared" si="283"/>
        <v/>
      </c>
      <c r="AQ109" s="69" t="str">
        <f t="shared" si="283"/>
        <v/>
      </c>
      <c r="AR109" s="73" t="str">
        <f t="shared" si="269"/>
        <v/>
      </c>
      <c r="AS109" s="74" t="str">
        <f t="shared" si="194"/>
        <v/>
      </c>
      <c r="AT109" s="253" t="str">
        <f t="shared" si="195"/>
        <v/>
      </c>
      <c r="AU109" s="76" t="str">
        <f t="shared" si="196"/>
        <v/>
      </c>
      <c r="AV109" s="69" t="str">
        <f t="shared" si="284"/>
        <v/>
      </c>
      <c r="AW109" s="69" t="str">
        <f t="shared" si="284"/>
        <v/>
      </c>
      <c r="AX109" s="69" t="str">
        <f t="shared" si="284"/>
        <v/>
      </c>
      <c r="AY109" s="69" t="str">
        <f t="shared" si="284"/>
        <v/>
      </c>
      <c r="AZ109" s="69" t="str">
        <f t="shared" si="284"/>
        <v/>
      </c>
      <c r="BA109" s="69" t="str">
        <f t="shared" si="284"/>
        <v/>
      </c>
      <c r="BB109" s="69" t="str">
        <f t="shared" si="284"/>
        <v/>
      </c>
      <c r="BC109" s="69" t="str">
        <f t="shared" si="284"/>
        <v/>
      </c>
      <c r="BD109" s="69" t="str">
        <f t="shared" si="284"/>
        <v/>
      </c>
      <c r="BE109" s="69" t="str">
        <f t="shared" si="284"/>
        <v/>
      </c>
      <c r="BF109" s="69" t="str">
        <f t="shared" si="284"/>
        <v/>
      </c>
      <c r="BG109" s="73" t="str">
        <f t="shared" si="270"/>
        <v/>
      </c>
      <c r="BH109" s="74" t="str">
        <f t="shared" si="197"/>
        <v/>
      </c>
      <c r="BI109" s="253" t="str">
        <f t="shared" si="198"/>
        <v/>
      </c>
      <c r="BJ109" s="76" t="str">
        <f t="shared" si="199"/>
        <v/>
      </c>
      <c r="BK109" s="69" t="str">
        <f t="shared" si="285"/>
        <v/>
      </c>
      <c r="BL109" s="69" t="str">
        <f t="shared" si="285"/>
        <v/>
      </c>
      <c r="BM109" s="69" t="str">
        <f t="shared" si="285"/>
        <v/>
      </c>
      <c r="BN109" s="69" t="str">
        <f t="shared" si="285"/>
        <v/>
      </c>
      <c r="BO109" s="69" t="str">
        <f t="shared" si="285"/>
        <v/>
      </c>
      <c r="BP109" s="69" t="str">
        <f t="shared" si="285"/>
        <v/>
      </c>
      <c r="BQ109" s="69" t="str">
        <f t="shared" si="285"/>
        <v/>
      </c>
      <c r="BR109" s="69" t="str">
        <f t="shared" si="285"/>
        <v/>
      </c>
      <c r="BS109" s="69" t="str">
        <f t="shared" si="285"/>
        <v/>
      </c>
      <c r="BT109" s="69" t="str">
        <f t="shared" si="285"/>
        <v/>
      </c>
      <c r="BU109" s="69" t="str">
        <f t="shared" si="285"/>
        <v/>
      </c>
      <c r="BV109" s="73" t="str">
        <f t="shared" si="271"/>
        <v/>
      </c>
      <c r="BW109" s="74" t="str">
        <f t="shared" si="200"/>
        <v/>
      </c>
      <c r="BX109" s="253" t="str">
        <f t="shared" si="201"/>
        <v/>
      </c>
      <c r="BY109" s="76" t="str">
        <f t="shared" si="202"/>
        <v/>
      </c>
      <c r="BZ109" s="69" t="str">
        <f t="shared" si="286"/>
        <v/>
      </c>
      <c r="CA109" s="69" t="str">
        <f t="shared" si="286"/>
        <v/>
      </c>
      <c r="CB109" s="69" t="str">
        <f t="shared" si="286"/>
        <v/>
      </c>
      <c r="CC109" s="69" t="str">
        <f t="shared" si="286"/>
        <v/>
      </c>
      <c r="CD109" s="69" t="str">
        <f t="shared" si="286"/>
        <v/>
      </c>
      <c r="CE109" s="69" t="str">
        <f t="shared" si="286"/>
        <v/>
      </c>
      <c r="CF109" s="69" t="str">
        <f t="shared" si="286"/>
        <v/>
      </c>
      <c r="CG109" s="69" t="str">
        <f t="shared" si="286"/>
        <v/>
      </c>
      <c r="CH109" s="69" t="str">
        <f t="shared" si="286"/>
        <v/>
      </c>
      <c r="CI109" s="69" t="str">
        <f t="shared" si="286"/>
        <v/>
      </c>
      <c r="CJ109" s="69" t="str">
        <f t="shared" si="286"/>
        <v/>
      </c>
      <c r="CK109" s="73" t="str">
        <f t="shared" si="272"/>
        <v/>
      </c>
      <c r="CL109" s="74" t="str">
        <f t="shared" si="203"/>
        <v/>
      </c>
      <c r="CM109" s="253" t="str">
        <f t="shared" si="204"/>
        <v/>
      </c>
      <c r="CN109" s="76" t="str">
        <f t="shared" si="205"/>
        <v/>
      </c>
      <c r="CO109" s="69" t="str">
        <f t="shared" si="287"/>
        <v/>
      </c>
      <c r="CP109" s="69" t="str">
        <f t="shared" si="287"/>
        <v/>
      </c>
      <c r="CQ109" s="69" t="str">
        <f t="shared" si="287"/>
        <v/>
      </c>
      <c r="CR109" s="69" t="str">
        <f t="shared" si="287"/>
        <v/>
      </c>
      <c r="CS109" s="69" t="str">
        <f t="shared" si="287"/>
        <v/>
      </c>
      <c r="CT109" s="69" t="str">
        <f t="shared" si="287"/>
        <v/>
      </c>
      <c r="CU109" s="69" t="str">
        <f t="shared" si="287"/>
        <v/>
      </c>
      <c r="CV109" s="69" t="str">
        <f t="shared" si="287"/>
        <v/>
      </c>
      <c r="CW109" s="69" t="str">
        <f t="shared" si="287"/>
        <v/>
      </c>
      <c r="CX109" s="69" t="str">
        <f t="shared" si="287"/>
        <v/>
      </c>
      <c r="CY109" s="69" t="str">
        <f t="shared" si="287"/>
        <v/>
      </c>
      <c r="CZ109" s="73" t="str">
        <f t="shared" si="273"/>
        <v/>
      </c>
      <c r="DA109" s="74" t="str">
        <f t="shared" si="206"/>
        <v/>
      </c>
      <c r="DB109" s="253" t="str">
        <f t="shared" si="207"/>
        <v/>
      </c>
      <c r="DC109" s="76" t="str">
        <f t="shared" si="208"/>
        <v/>
      </c>
      <c r="DD109" s="69" t="str">
        <f t="shared" si="288"/>
        <v/>
      </c>
      <c r="DE109" s="69" t="str">
        <f t="shared" si="288"/>
        <v/>
      </c>
      <c r="DF109" s="69" t="str">
        <f t="shared" si="288"/>
        <v/>
      </c>
      <c r="DG109" s="69" t="str">
        <f t="shared" si="288"/>
        <v/>
      </c>
      <c r="DH109" s="69" t="str">
        <f t="shared" si="288"/>
        <v/>
      </c>
      <c r="DI109" s="69" t="str">
        <f t="shared" si="288"/>
        <v/>
      </c>
      <c r="DJ109" s="69" t="str">
        <f t="shared" si="288"/>
        <v/>
      </c>
      <c r="DK109" s="69" t="str">
        <f t="shared" si="288"/>
        <v/>
      </c>
      <c r="DL109" s="69" t="str">
        <f t="shared" si="288"/>
        <v/>
      </c>
      <c r="DM109" s="69" t="str">
        <f t="shared" si="288"/>
        <v/>
      </c>
      <c r="DN109" s="69" t="str">
        <f t="shared" si="288"/>
        <v/>
      </c>
      <c r="DO109" s="73" t="str">
        <f t="shared" si="274"/>
        <v/>
      </c>
      <c r="DP109" s="74" t="str">
        <f t="shared" si="209"/>
        <v/>
      </c>
      <c r="DQ109" s="253" t="str">
        <f t="shared" si="210"/>
        <v/>
      </c>
      <c r="DR109" s="76" t="str">
        <f t="shared" si="211"/>
        <v/>
      </c>
      <c r="DS109" s="69" t="str">
        <f t="shared" si="289"/>
        <v/>
      </c>
      <c r="DT109" s="69" t="str">
        <f t="shared" si="289"/>
        <v/>
      </c>
      <c r="DU109" s="69" t="str">
        <f t="shared" si="289"/>
        <v/>
      </c>
      <c r="DV109" s="69" t="str">
        <f t="shared" si="289"/>
        <v/>
      </c>
      <c r="DW109" s="69" t="str">
        <f t="shared" si="289"/>
        <v/>
      </c>
      <c r="DX109" s="69" t="str">
        <f t="shared" si="289"/>
        <v/>
      </c>
      <c r="DY109" s="69" t="str">
        <f t="shared" si="289"/>
        <v/>
      </c>
      <c r="DZ109" s="69" t="str">
        <f t="shared" si="289"/>
        <v/>
      </c>
      <c r="EA109" s="69" t="str">
        <f t="shared" si="289"/>
        <v/>
      </c>
      <c r="EB109" s="69" t="str">
        <f t="shared" si="289"/>
        <v/>
      </c>
      <c r="EC109" s="69" t="str">
        <f t="shared" si="289"/>
        <v/>
      </c>
      <c r="ED109" s="73" t="str">
        <f t="shared" si="275"/>
        <v/>
      </c>
      <c r="EE109" s="74" t="str">
        <f t="shared" si="212"/>
        <v/>
      </c>
      <c r="EF109" s="253" t="str">
        <f t="shared" si="213"/>
        <v/>
      </c>
      <c r="EG109" s="76" t="str">
        <f t="shared" si="214"/>
        <v/>
      </c>
      <c r="EH109" s="69" t="str">
        <f t="shared" si="290"/>
        <v/>
      </c>
      <c r="EI109" s="69" t="str">
        <f t="shared" si="290"/>
        <v/>
      </c>
      <c r="EJ109" s="69" t="str">
        <f t="shared" si="290"/>
        <v/>
      </c>
      <c r="EK109" s="69" t="str">
        <f t="shared" si="290"/>
        <v/>
      </c>
      <c r="EL109" s="69" t="str">
        <f t="shared" si="290"/>
        <v/>
      </c>
      <c r="EM109" s="69" t="str">
        <f t="shared" si="290"/>
        <v/>
      </c>
      <c r="EN109" s="69" t="str">
        <f t="shared" si="290"/>
        <v/>
      </c>
      <c r="EO109" s="69" t="str">
        <f t="shared" si="290"/>
        <v/>
      </c>
      <c r="EP109" s="69" t="str">
        <f t="shared" si="290"/>
        <v/>
      </c>
      <c r="EQ109" s="69" t="str">
        <f t="shared" si="290"/>
        <v/>
      </c>
      <c r="ER109" s="69" t="str">
        <f t="shared" si="290"/>
        <v/>
      </c>
      <c r="ES109" s="73" t="str">
        <f t="shared" si="276"/>
        <v/>
      </c>
      <c r="ET109" s="74" t="str">
        <f t="shared" si="215"/>
        <v/>
      </c>
      <c r="EU109" s="253" t="str">
        <f t="shared" si="216"/>
        <v/>
      </c>
      <c r="EV109" s="76" t="str">
        <f t="shared" si="217"/>
        <v/>
      </c>
      <c r="EW109" s="69" t="str">
        <f t="shared" si="291"/>
        <v/>
      </c>
      <c r="EX109" s="69" t="str">
        <f t="shared" si="291"/>
        <v/>
      </c>
      <c r="EY109" s="69" t="str">
        <f t="shared" si="291"/>
        <v/>
      </c>
      <c r="EZ109" s="69" t="str">
        <f t="shared" si="291"/>
        <v/>
      </c>
      <c r="FA109" s="69" t="str">
        <f t="shared" si="291"/>
        <v/>
      </c>
      <c r="FB109" s="69" t="str">
        <f t="shared" si="291"/>
        <v/>
      </c>
      <c r="FC109" s="69" t="str">
        <f t="shared" si="291"/>
        <v/>
      </c>
      <c r="FD109" s="69" t="str">
        <f t="shared" si="291"/>
        <v/>
      </c>
      <c r="FE109" s="69" t="str">
        <f t="shared" si="291"/>
        <v/>
      </c>
      <c r="FF109" s="69" t="str">
        <f t="shared" si="291"/>
        <v/>
      </c>
      <c r="FG109" s="69" t="str">
        <f t="shared" si="291"/>
        <v/>
      </c>
      <c r="FH109" s="73" t="str">
        <f t="shared" si="277"/>
        <v/>
      </c>
      <c r="FI109" s="74" t="str">
        <f t="shared" si="218"/>
        <v/>
      </c>
      <c r="FJ109" s="253" t="str">
        <f t="shared" si="219"/>
        <v/>
      </c>
      <c r="FK109" s="76" t="str">
        <f t="shared" si="220"/>
        <v/>
      </c>
      <c r="FL109" s="69" t="str">
        <f t="shared" si="292"/>
        <v/>
      </c>
      <c r="FM109" s="69" t="str">
        <f t="shared" si="292"/>
        <v/>
      </c>
      <c r="FN109" s="69" t="str">
        <f t="shared" si="292"/>
        <v/>
      </c>
      <c r="FO109" s="69" t="str">
        <f t="shared" si="292"/>
        <v/>
      </c>
      <c r="FP109" s="69" t="str">
        <f t="shared" si="292"/>
        <v/>
      </c>
      <c r="FQ109" s="69" t="str">
        <f t="shared" si="292"/>
        <v/>
      </c>
      <c r="FR109" s="69" t="str">
        <f t="shared" si="292"/>
        <v/>
      </c>
      <c r="FS109" s="69" t="str">
        <f t="shared" si="292"/>
        <v/>
      </c>
      <c r="FT109" s="69" t="str">
        <f t="shared" si="292"/>
        <v/>
      </c>
      <c r="FU109" s="69" t="str">
        <f t="shared" si="292"/>
        <v/>
      </c>
      <c r="FV109" s="69" t="str">
        <f t="shared" si="292"/>
        <v/>
      </c>
      <c r="FW109" s="73" t="str">
        <f t="shared" si="278"/>
        <v/>
      </c>
      <c r="FX109" s="74" t="str">
        <f t="shared" si="221"/>
        <v/>
      </c>
      <c r="FY109" s="253" t="str">
        <f t="shared" si="222"/>
        <v/>
      </c>
      <c r="FZ109" s="76" t="str">
        <f t="shared" si="223"/>
        <v/>
      </c>
      <c r="GA109" s="82" t="str">
        <f t="shared" si="280"/>
        <v/>
      </c>
      <c r="GB109" s="82" t="str">
        <f t="shared" si="280"/>
        <v/>
      </c>
      <c r="GC109" s="82" t="str">
        <f t="shared" si="280"/>
        <v/>
      </c>
      <c r="GD109" s="82" t="str">
        <f t="shared" si="280"/>
        <v/>
      </c>
      <c r="GE109" s="82" t="str">
        <f t="shared" si="280"/>
        <v/>
      </c>
      <c r="GF109" s="82" t="str">
        <f t="shared" si="280"/>
        <v/>
      </c>
      <c r="GG109" s="82" t="str">
        <f t="shared" si="280"/>
        <v/>
      </c>
      <c r="GH109" s="82" t="str">
        <f t="shared" si="280"/>
        <v/>
      </c>
      <c r="GI109" s="82" t="str">
        <f t="shared" si="280"/>
        <v/>
      </c>
      <c r="GJ109" s="82" t="str">
        <f t="shared" si="280"/>
        <v/>
      </c>
      <c r="GK109" s="82" t="str">
        <f t="shared" si="280"/>
        <v/>
      </c>
      <c r="GL109" s="83" t="str">
        <f t="shared" si="279"/>
        <v/>
      </c>
      <c r="GM109" s="74" t="str">
        <f t="shared" si="224"/>
        <v/>
      </c>
      <c r="GN109" s="253" t="str">
        <f t="shared" si="225"/>
        <v/>
      </c>
      <c r="GO109" s="76" t="str">
        <f t="shared" si="226"/>
        <v/>
      </c>
      <c r="GP109" s="77" t="str">
        <f t="shared" ca="1" si="227"/>
        <v/>
      </c>
      <c r="GQ109" s="77" t="str">
        <f t="shared" ca="1" si="293"/>
        <v/>
      </c>
      <c r="GR109" s="77" t="str">
        <f t="shared" ca="1" si="293"/>
        <v/>
      </c>
      <c r="GS109" s="77" t="str">
        <f t="shared" ca="1" si="293"/>
        <v/>
      </c>
      <c r="GT109" s="77" t="str">
        <f t="shared" ca="1" si="293"/>
        <v/>
      </c>
      <c r="GU109" s="77" t="str">
        <f t="shared" ca="1" si="293"/>
        <v/>
      </c>
      <c r="GV109" s="77" t="str">
        <f t="shared" ca="1" si="293"/>
        <v/>
      </c>
      <c r="GW109" s="77" t="str">
        <f t="shared" ca="1" si="293"/>
        <v/>
      </c>
      <c r="GX109" s="77" t="str">
        <f t="shared" ca="1" si="293"/>
        <v/>
      </c>
      <c r="GY109" s="77" t="str">
        <f t="shared" ca="1" si="293"/>
        <v/>
      </c>
      <c r="GZ109" s="77" t="str">
        <f t="shared" ca="1" si="293"/>
        <v/>
      </c>
      <c r="HA109" s="77" t="str">
        <f t="shared" ca="1" si="293"/>
        <v/>
      </c>
      <c r="HB109" s="78" t="str">
        <f t="shared" si="228"/>
        <v/>
      </c>
    </row>
    <row r="110" spans="1:210">
      <c r="A110" s="70" t="s">
        <v>50</v>
      </c>
      <c r="B110" s="39" t="str">
        <f>IF(【M】エリア!$E105&lt;&gt;"",【M】エリア!$E105,"")</f>
        <v/>
      </c>
      <c r="C110" s="69" t="str">
        <f t="shared" si="281"/>
        <v/>
      </c>
      <c r="D110" s="69" t="str">
        <f t="shared" si="281"/>
        <v/>
      </c>
      <c r="E110" s="69" t="str">
        <f t="shared" si="281"/>
        <v/>
      </c>
      <c r="F110" s="69" t="str">
        <f t="shared" si="281"/>
        <v/>
      </c>
      <c r="G110" s="69" t="str">
        <f t="shared" si="281"/>
        <v/>
      </c>
      <c r="H110" s="69" t="str">
        <f t="shared" si="281"/>
        <v/>
      </c>
      <c r="I110" s="69" t="str">
        <f t="shared" si="281"/>
        <v/>
      </c>
      <c r="J110" s="69" t="str">
        <f t="shared" si="281"/>
        <v/>
      </c>
      <c r="K110" s="69" t="str">
        <f t="shared" si="281"/>
        <v/>
      </c>
      <c r="L110" s="69" t="str">
        <f t="shared" si="281"/>
        <v/>
      </c>
      <c r="M110" s="69" t="str">
        <f t="shared" si="281"/>
        <v/>
      </c>
      <c r="N110" s="73" t="str">
        <f t="shared" si="267"/>
        <v/>
      </c>
      <c r="O110" s="74" t="str">
        <f t="shared" si="188"/>
        <v/>
      </c>
      <c r="P110" s="253" t="str">
        <f t="shared" si="189"/>
        <v/>
      </c>
      <c r="Q110" s="76" t="str">
        <f t="shared" si="190"/>
        <v/>
      </c>
      <c r="R110" s="69" t="str">
        <f t="shared" si="282"/>
        <v/>
      </c>
      <c r="S110" s="69" t="str">
        <f t="shared" si="282"/>
        <v/>
      </c>
      <c r="T110" s="69" t="str">
        <f t="shared" si="282"/>
        <v/>
      </c>
      <c r="U110" s="69" t="str">
        <f t="shared" si="282"/>
        <v/>
      </c>
      <c r="V110" s="69" t="str">
        <f t="shared" si="282"/>
        <v/>
      </c>
      <c r="W110" s="69" t="str">
        <f t="shared" si="282"/>
        <v/>
      </c>
      <c r="X110" s="69" t="str">
        <f t="shared" si="282"/>
        <v/>
      </c>
      <c r="Y110" s="69" t="str">
        <f t="shared" si="282"/>
        <v/>
      </c>
      <c r="Z110" s="69" t="str">
        <f t="shared" si="282"/>
        <v/>
      </c>
      <c r="AA110" s="69" t="str">
        <f t="shared" si="282"/>
        <v/>
      </c>
      <c r="AB110" s="69" t="str">
        <f t="shared" si="282"/>
        <v/>
      </c>
      <c r="AC110" s="73" t="str">
        <f t="shared" si="268"/>
        <v/>
      </c>
      <c r="AD110" s="74" t="str">
        <f t="shared" si="191"/>
        <v/>
      </c>
      <c r="AE110" s="253" t="str">
        <f t="shared" si="192"/>
        <v/>
      </c>
      <c r="AF110" s="76" t="str">
        <f t="shared" si="193"/>
        <v/>
      </c>
      <c r="AG110" s="69" t="str">
        <f t="shared" si="283"/>
        <v/>
      </c>
      <c r="AH110" s="69" t="str">
        <f t="shared" si="283"/>
        <v/>
      </c>
      <c r="AI110" s="69" t="str">
        <f t="shared" si="283"/>
        <v/>
      </c>
      <c r="AJ110" s="69" t="str">
        <f t="shared" si="283"/>
        <v/>
      </c>
      <c r="AK110" s="69" t="str">
        <f t="shared" si="283"/>
        <v/>
      </c>
      <c r="AL110" s="69" t="str">
        <f t="shared" si="283"/>
        <v/>
      </c>
      <c r="AM110" s="69" t="str">
        <f t="shared" si="283"/>
        <v/>
      </c>
      <c r="AN110" s="69" t="str">
        <f t="shared" si="283"/>
        <v/>
      </c>
      <c r="AO110" s="69" t="str">
        <f t="shared" si="283"/>
        <v/>
      </c>
      <c r="AP110" s="69" t="str">
        <f t="shared" si="283"/>
        <v/>
      </c>
      <c r="AQ110" s="69" t="str">
        <f t="shared" si="283"/>
        <v/>
      </c>
      <c r="AR110" s="73" t="str">
        <f t="shared" si="269"/>
        <v/>
      </c>
      <c r="AS110" s="74" t="str">
        <f t="shared" si="194"/>
        <v/>
      </c>
      <c r="AT110" s="253" t="str">
        <f t="shared" si="195"/>
        <v/>
      </c>
      <c r="AU110" s="76" t="str">
        <f t="shared" si="196"/>
        <v/>
      </c>
      <c r="AV110" s="69" t="str">
        <f t="shared" si="284"/>
        <v/>
      </c>
      <c r="AW110" s="69" t="str">
        <f t="shared" si="284"/>
        <v/>
      </c>
      <c r="AX110" s="69" t="str">
        <f t="shared" si="284"/>
        <v/>
      </c>
      <c r="AY110" s="69" t="str">
        <f t="shared" si="284"/>
        <v/>
      </c>
      <c r="AZ110" s="69" t="str">
        <f t="shared" si="284"/>
        <v/>
      </c>
      <c r="BA110" s="69" t="str">
        <f t="shared" si="284"/>
        <v/>
      </c>
      <c r="BB110" s="69" t="str">
        <f t="shared" si="284"/>
        <v/>
      </c>
      <c r="BC110" s="69" t="str">
        <f t="shared" si="284"/>
        <v/>
      </c>
      <c r="BD110" s="69" t="str">
        <f t="shared" si="284"/>
        <v/>
      </c>
      <c r="BE110" s="69" t="str">
        <f t="shared" si="284"/>
        <v/>
      </c>
      <c r="BF110" s="69" t="str">
        <f t="shared" si="284"/>
        <v/>
      </c>
      <c r="BG110" s="73" t="str">
        <f t="shared" si="270"/>
        <v/>
      </c>
      <c r="BH110" s="74" t="str">
        <f t="shared" si="197"/>
        <v/>
      </c>
      <c r="BI110" s="253" t="str">
        <f t="shared" si="198"/>
        <v/>
      </c>
      <c r="BJ110" s="76" t="str">
        <f t="shared" si="199"/>
        <v/>
      </c>
      <c r="BK110" s="69" t="str">
        <f t="shared" si="285"/>
        <v/>
      </c>
      <c r="BL110" s="69" t="str">
        <f t="shared" si="285"/>
        <v/>
      </c>
      <c r="BM110" s="69" t="str">
        <f t="shared" si="285"/>
        <v/>
      </c>
      <c r="BN110" s="69" t="str">
        <f t="shared" si="285"/>
        <v/>
      </c>
      <c r="BO110" s="69" t="str">
        <f t="shared" si="285"/>
        <v/>
      </c>
      <c r="BP110" s="69" t="str">
        <f t="shared" si="285"/>
        <v/>
      </c>
      <c r="BQ110" s="69" t="str">
        <f t="shared" si="285"/>
        <v/>
      </c>
      <c r="BR110" s="69" t="str">
        <f t="shared" si="285"/>
        <v/>
      </c>
      <c r="BS110" s="69" t="str">
        <f t="shared" si="285"/>
        <v/>
      </c>
      <c r="BT110" s="69" t="str">
        <f t="shared" si="285"/>
        <v/>
      </c>
      <c r="BU110" s="69" t="str">
        <f t="shared" si="285"/>
        <v/>
      </c>
      <c r="BV110" s="73" t="str">
        <f t="shared" si="271"/>
        <v/>
      </c>
      <c r="BW110" s="74" t="str">
        <f t="shared" si="200"/>
        <v/>
      </c>
      <c r="BX110" s="253" t="str">
        <f t="shared" si="201"/>
        <v/>
      </c>
      <c r="BY110" s="76" t="str">
        <f t="shared" si="202"/>
        <v/>
      </c>
      <c r="BZ110" s="69" t="str">
        <f t="shared" si="286"/>
        <v/>
      </c>
      <c r="CA110" s="69" t="str">
        <f t="shared" si="286"/>
        <v/>
      </c>
      <c r="CB110" s="69" t="str">
        <f t="shared" si="286"/>
        <v/>
      </c>
      <c r="CC110" s="69" t="str">
        <f t="shared" si="286"/>
        <v/>
      </c>
      <c r="CD110" s="69" t="str">
        <f t="shared" si="286"/>
        <v/>
      </c>
      <c r="CE110" s="69" t="str">
        <f t="shared" si="286"/>
        <v/>
      </c>
      <c r="CF110" s="69" t="str">
        <f t="shared" si="286"/>
        <v/>
      </c>
      <c r="CG110" s="69" t="str">
        <f t="shared" si="286"/>
        <v/>
      </c>
      <c r="CH110" s="69" t="str">
        <f t="shared" si="286"/>
        <v/>
      </c>
      <c r="CI110" s="69" t="str">
        <f t="shared" si="286"/>
        <v/>
      </c>
      <c r="CJ110" s="69" t="str">
        <f t="shared" si="286"/>
        <v/>
      </c>
      <c r="CK110" s="73" t="str">
        <f t="shared" si="272"/>
        <v/>
      </c>
      <c r="CL110" s="74" t="str">
        <f t="shared" si="203"/>
        <v/>
      </c>
      <c r="CM110" s="253" t="str">
        <f t="shared" si="204"/>
        <v/>
      </c>
      <c r="CN110" s="76" t="str">
        <f t="shared" si="205"/>
        <v/>
      </c>
      <c r="CO110" s="69" t="str">
        <f t="shared" si="287"/>
        <v/>
      </c>
      <c r="CP110" s="69" t="str">
        <f t="shared" si="287"/>
        <v/>
      </c>
      <c r="CQ110" s="69" t="str">
        <f t="shared" si="287"/>
        <v/>
      </c>
      <c r="CR110" s="69" t="str">
        <f t="shared" si="287"/>
        <v/>
      </c>
      <c r="CS110" s="69" t="str">
        <f t="shared" si="287"/>
        <v/>
      </c>
      <c r="CT110" s="69" t="str">
        <f t="shared" si="287"/>
        <v/>
      </c>
      <c r="CU110" s="69" t="str">
        <f t="shared" si="287"/>
        <v/>
      </c>
      <c r="CV110" s="69" t="str">
        <f t="shared" si="287"/>
        <v/>
      </c>
      <c r="CW110" s="69" t="str">
        <f t="shared" si="287"/>
        <v/>
      </c>
      <c r="CX110" s="69" t="str">
        <f t="shared" si="287"/>
        <v/>
      </c>
      <c r="CY110" s="69" t="str">
        <f t="shared" si="287"/>
        <v/>
      </c>
      <c r="CZ110" s="73" t="str">
        <f t="shared" si="273"/>
        <v/>
      </c>
      <c r="DA110" s="74" t="str">
        <f t="shared" si="206"/>
        <v/>
      </c>
      <c r="DB110" s="253" t="str">
        <f t="shared" si="207"/>
        <v/>
      </c>
      <c r="DC110" s="76" t="str">
        <f t="shared" si="208"/>
        <v/>
      </c>
      <c r="DD110" s="69" t="str">
        <f t="shared" si="288"/>
        <v/>
      </c>
      <c r="DE110" s="69" t="str">
        <f t="shared" si="288"/>
        <v/>
      </c>
      <c r="DF110" s="69" t="str">
        <f t="shared" si="288"/>
        <v/>
      </c>
      <c r="DG110" s="69" t="str">
        <f t="shared" si="288"/>
        <v/>
      </c>
      <c r="DH110" s="69" t="str">
        <f t="shared" si="288"/>
        <v/>
      </c>
      <c r="DI110" s="69" t="str">
        <f t="shared" si="288"/>
        <v/>
      </c>
      <c r="DJ110" s="69" t="str">
        <f t="shared" si="288"/>
        <v/>
      </c>
      <c r="DK110" s="69" t="str">
        <f t="shared" si="288"/>
        <v/>
      </c>
      <c r="DL110" s="69" t="str">
        <f t="shared" si="288"/>
        <v/>
      </c>
      <c r="DM110" s="69" t="str">
        <f t="shared" si="288"/>
        <v/>
      </c>
      <c r="DN110" s="69" t="str">
        <f t="shared" si="288"/>
        <v/>
      </c>
      <c r="DO110" s="73" t="str">
        <f t="shared" si="274"/>
        <v/>
      </c>
      <c r="DP110" s="74" t="str">
        <f t="shared" si="209"/>
        <v/>
      </c>
      <c r="DQ110" s="253" t="str">
        <f t="shared" si="210"/>
        <v/>
      </c>
      <c r="DR110" s="76" t="str">
        <f t="shared" si="211"/>
        <v/>
      </c>
      <c r="DS110" s="69" t="str">
        <f t="shared" si="289"/>
        <v/>
      </c>
      <c r="DT110" s="69" t="str">
        <f t="shared" si="289"/>
        <v/>
      </c>
      <c r="DU110" s="69" t="str">
        <f t="shared" si="289"/>
        <v/>
      </c>
      <c r="DV110" s="69" t="str">
        <f t="shared" si="289"/>
        <v/>
      </c>
      <c r="DW110" s="69" t="str">
        <f t="shared" si="289"/>
        <v/>
      </c>
      <c r="DX110" s="69" t="str">
        <f t="shared" si="289"/>
        <v/>
      </c>
      <c r="DY110" s="69" t="str">
        <f t="shared" si="289"/>
        <v/>
      </c>
      <c r="DZ110" s="69" t="str">
        <f t="shared" si="289"/>
        <v/>
      </c>
      <c r="EA110" s="69" t="str">
        <f t="shared" si="289"/>
        <v/>
      </c>
      <c r="EB110" s="69" t="str">
        <f t="shared" si="289"/>
        <v/>
      </c>
      <c r="EC110" s="69" t="str">
        <f t="shared" si="289"/>
        <v/>
      </c>
      <c r="ED110" s="73" t="str">
        <f t="shared" si="275"/>
        <v/>
      </c>
      <c r="EE110" s="74" t="str">
        <f t="shared" si="212"/>
        <v/>
      </c>
      <c r="EF110" s="253" t="str">
        <f t="shared" si="213"/>
        <v/>
      </c>
      <c r="EG110" s="76" t="str">
        <f t="shared" si="214"/>
        <v/>
      </c>
      <c r="EH110" s="69" t="str">
        <f t="shared" si="290"/>
        <v/>
      </c>
      <c r="EI110" s="69" t="str">
        <f t="shared" si="290"/>
        <v/>
      </c>
      <c r="EJ110" s="69" t="str">
        <f t="shared" si="290"/>
        <v/>
      </c>
      <c r="EK110" s="69" t="str">
        <f t="shared" si="290"/>
        <v/>
      </c>
      <c r="EL110" s="69" t="str">
        <f t="shared" si="290"/>
        <v/>
      </c>
      <c r="EM110" s="69" t="str">
        <f t="shared" si="290"/>
        <v/>
      </c>
      <c r="EN110" s="69" t="str">
        <f t="shared" si="290"/>
        <v/>
      </c>
      <c r="EO110" s="69" t="str">
        <f t="shared" si="290"/>
        <v/>
      </c>
      <c r="EP110" s="69" t="str">
        <f t="shared" si="290"/>
        <v/>
      </c>
      <c r="EQ110" s="69" t="str">
        <f t="shared" si="290"/>
        <v/>
      </c>
      <c r="ER110" s="69" t="str">
        <f t="shared" si="290"/>
        <v/>
      </c>
      <c r="ES110" s="73" t="str">
        <f t="shared" si="276"/>
        <v/>
      </c>
      <c r="ET110" s="74" t="str">
        <f t="shared" si="215"/>
        <v/>
      </c>
      <c r="EU110" s="253" t="str">
        <f t="shared" si="216"/>
        <v/>
      </c>
      <c r="EV110" s="76" t="str">
        <f t="shared" si="217"/>
        <v/>
      </c>
      <c r="EW110" s="69" t="str">
        <f t="shared" si="291"/>
        <v/>
      </c>
      <c r="EX110" s="69" t="str">
        <f t="shared" si="291"/>
        <v/>
      </c>
      <c r="EY110" s="69" t="str">
        <f t="shared" si="291"/>
        <v/>
      </c>
      <c r="EZ110" s="69" t="str">
        <f t="shared" si="291"/>
        <v/>
      </c>
      <c r="FA110" s="69" t="str">
        <f t="shared" si="291"/>
        <v/>
      </c>
      <c r="FB110" s="69" t="str">
        <f t="shared" si="291"/>
        <v/>
      </c>
      <c r="FC110" s="69" t="str">
        <f t="shared" si="291"/>
        <v/>
      </c>
      <c r="FD110" s="69" t="str">
        <f t="shared" si="291"/>
        <v/>
      </c>
      <c r="FE110" s="69" t="str">
        <f t="shared" si="291"/>
        <v/>
      </c>
      <c r="FF110" s="69" t="str">
        <f t="shared" si="291"/>
        <v/>
      </c>
      <c r="FG110" s="69" t="str">
        <f t="shared" si="291"/>
        <v/>
      </c>
      <c r="FH110" s="73" t="str">
        <f t="shared" si="277"/>
        <v/>
      </c>
      <c r="FI110" s="74" t="str">
        <f t="shared" si="218"/>
        <v/>
      </c>
      <c r="FJ110" s="253" t="str">
        <f t="shared" si="219"/>
        <v/>
      </c>
      <c r="FK110" s="76" t="str">
        <f t="shared" si="220"/>
        <v/>
      </c>
      <c r="FL110" s="69" t="str">
        <f t="shared" si="292"/>
        <v/>
      </c>
      <c r="FM110" s="69" t="str">
        <f t="shared" si="292"/>
        <v/>
      </c>
      <c r="FN110" s="69" t="str">
        <f t="shared" si="292"/>
        <v/>
      </c>
      <c r="FO110" s="69" t="str">
        <f t="shared" si="292"/>
        <v/>
      </c>
      <c r="FP110" s="69" t="str">
        <f t="shared" si="292"/>
        <v/>
      </c>
      <c r="FQ110" s="69" t="str">
        <f t="shared" si="292"/>
        <v/>
      </c>
      <c r="FR110" s="69" t="str">
        <f t="shared" si="292"/>
        <v/>
      </c>
      <c r="FS110" s="69" t="str">
        <f t="shared" si="292"/>
        <v/>
      </c>
      <c r="FT110" s="69" t="str">
        <f t="shared" si="292"/>
        <v/>
      </c>
      <c r="FU110" s="69" t="str">
        <f t="shared" si="292"/>
        <v/>
      </c>
      <c r="FV110" s="69" t="str">
        <f t="shared" si="292"/>
        <v/>
      </c>
      <c r="FW110" s="73" t="str">
        <f t="shared" si="278"/>
        <v/>
      </c>
      <c r="FX110" s="74" t="str">
        <f t="shared" si="221"/>
        <v/>
      </c>
      <c r="FY110" s="253" t="str">
        <f t="shared" si="222"/>
        <v/>
      </c>
      <c r="FZ110" s="76" t="str">
        <f t="shared" si="223"/>
        <v/>
      </c>
      <c r="GA110" s="82" t="str">
        <f t="shared" si="280"/>
        <v/>
      </c>
      <c r="GB110" s="82" t="str">
        <f t="shared" si="280"/>
        <v/>
      </c>
      <c r="GC110" s="82" t="str">
        <f t="shared" si="280"/>
        <v/>
      </c>
      <c r="GD110" s="82" t="str">
        <f t="shared" si="280"/>
        <v/>
      </c>
      <c r="GE110" s="82" t="str">
        <f t="shared" si="280"/>
        <v/>
      </c>
      <c r="GF110" s="82" t="str">
        <f t="shared" si="280"/>
        <v/>
      </c>
      <c r="GG110" s="82" t="str">
        <f t="shared" si="280"/>
        <v/>
      </c>
      <c r="GH110" s="82" t="str">
        <f t="shared" si="280"/>
        <v/>
      </c>
      <c r="GI110" s="82" t="str">
        <f t="shared" si="280"/>
        <v/>
      </c>
      <c r="GJ110" s="82" t="str">
        <f t="shared" si="280"/>
        <v/>
      </c>
      <c r="GK110" s="82" t="str">
        <f t="shared" si="280"/>
        <v/>
      </c>
      <c r="GL110" s="83" t="str">
        <f t="shared" si="279"/>
        <v/>
      </c>
      <c r="GM110" s="74" t="str">
        <f t="shared" si="224"/>
        <v/>
      </c>
      <c r="GN110" s="253" t="str">
        <f t="shared" si="225"/>
        <v/>
      </c>
      <c r="GO110" s="76" t="str">
        <f t="shared" si="226"/>
        <v/>
      </c>
      <c r="GP110" s="77" t="str">
        <f t="shared" ca="1" si="227"/>
        <v/>
      </c>
      <c r="GQ110" s="77" t="str">
        <f t="shared" ca="1" si="293"/>
        <v/>
      </c>
      <c r="GR110" s="77" t="str">
        <f t="shared" ca="1" si="293"/>
        <v/>
      </c>
      <c r="GS110" s="77" t="str">
        <f t="shared" ca="1" si="293"/>
        <v/>
      </c>
      <c r="GT110" s="77" t="str">
        <f t="shared" ca="1" si="293"/>
        <v/>
      </c>
      <c r="GU110" s="77" t="str">
        <f t="shared" ca="1" si="293"/>
        <v/>
      </c>
      <c r="GV110" s="77" t="str">
        <f t="shared" ca="1" si="293"/>
        <v/>
      </c>
      <c r="GW110" s="77" t="str">
        <f t="shared" ca="1" si="293"/>
        <v/>
      </c>
      <c r="GX110" s="77" t="str">
        <f t="shared" ca="1" si="293"/>
        <v/>
      </c>
      <c r="GY110" s="77" t="str">
        <f t="shared" ca="1" si="293"/>
        <v/>
      </c>
      <c r="GZ110" s="77" t="str">
        <f t="shared" ca="1" si="293"/>
        <v/>
      </c>
      <c r="HA110" s="77" t="str">
        <f t="shared" ca="1" si="293"/>
        <v/>
      </c>
      <c r="HB110" s="78" t="str">
        <f t="shared" si="228"/>
        <v/>
      </c>
    </row>
    <row r="111" spans="1:210">
      <c r="A111" s="70" t="s">
        <v>50</v>
      </c>
      <c r="B111" s="39" t="str">
        <f>IF(【M】エリア!$E106&lt;&gt;"",【M】エリア!$E106,"")</f>
        <v/>
      </c>
      <c r="C111" s="69" t="str">
        <f t="shared" si="281"/>
        <v/>
      </c>
      <c r="D111" s="69" t="str">
        <f t="shared" si="281"/>
        <v/>
      </c>
      <c r="E111" s="69" t="str">
        <f t="shared" si="281"/>
        <v/>
      </c>
      <c r="F111" s="69" t="str">
        <f t="shared" si="281"/>
        <v/>
      </c>
      <c r="G111" s="69" t="str">
        <f t="shared" si="281"/>
        <v/>
      </c>
      <c r="H111" s="69" t="str">
        <f t="shared" si="281"/>
        <v/>
      </c>
      <c r="I111" s="69" t="str">
        <f t="shared" si="281"/>
        <v/>
      </c>
      <c r="J111" s="69" t="str">
        <f t="shared" si="281"/>
        <v/>
      </c>
      <c r="K111" s="69" t="str">
        <f t="shared" si="281"/>
        <v/>
      </c>
      <c r="L111" s="69" t="str">
        <f t="shared" si="281"/>
        <v/>
      </c>
      <c r="M111" s="69" t="str">
        <f t="shared" si="281"/>
        <v/>
      </c>
      <c r="N111" s="73" t="str">
        <f t="shared" si="267"/>
        <v/>
      </c>
      <c r="O111" s="74" t="str">
        <f t="shared" si="188"/>
        <v/>
      </c>
      <c r="P111" s="253" t="str">
        <f t="shared" si="189"/>
        <v/>
      </c>
      <c r="Q111" s="76" t="str">
        <f t="shared" si="190"/>
        <v/>
      </c>
      <c r="R111" s="69" t="str">
        <f t="shared" si="282"/>
        <v/>
      </c>
      <c r="S111" s="69" t="str">
        <f t="shared" si="282"/>
        <v/>
      </c>
      <c r="T111" s="69" t="str">
        <f t="shared" si="282"/>
        <v/>
      </c>
      <c r="U111" s="69" t="str">
        <f t="shared" si="282"/>
        <v/>
      </c>
      <c r="V111" s="69" t="str">
        <f t="shared" si="282"/>
        <v/>
      </c>
      <c r="W111" s="69" t="str">
        <f t="shared" si="282"/>
        <v/>
      </c>
      <c r="X111" s="69" t="str">
        <f t="shared" si="282"/>
        <v/>
      </c>
      <c r="Y111" s="69" t="str">
        <f t="shared" si="282"/>
        <v/>
      </c>
      <c r="Z111" s="69" t="str">
        <f t="shared" si="282"/>
        <v/>
      </c>
      <c r="AA111" s="69" t="str">
        <f t="shared" si="282"/>
        <v/>
      </c>
      <c r="AB111" s="69" t="str">
        <f t="shared" si="282"/>
        <v/>
      </c>
      <c r="AC111" s="73" t="str">
        <f t="shared" si="268"/>
        <v/>
      </c>
      <c r="AD111" s="74" t="str">
        <f t="shared" si="191"/>
        <v/>
      </c>
      <c r="AE111" s="253" t="str">
        <f t="shared" si="192"/>
        <v/>
      </c>
      <c r="AF111" s="76" t="str">
        <f t="shared" si="193"/>
        <v/>
      </c>
      <c r="AG111" s="69" t="str">
        <f t="shared" si="283"/>
        <v/>
      </c>
      <c r="AH111" s="69" t="str">
        <f t="shared" si="283"/>
        <v/>
      </c>
      <c r="AI111" s="69" t="str">
        <f t="shared" si="283"/>
        <v/>
      </c>
      <c r="AJ111" s="69" t="str">
        <f t="shared" si="283"/>
        <v/>
      </c>
      <c r="AK111" s="69" t="str">
        <f t="shared" si="283"/>
        <v/>
      </c>
      <c r="AL111" s="69" t="str">
        <f t="shared" si="283"/>
        <v/>
      </c>
      <c r="AM111" s="69" t="str">
        <f t="shared" si="283"/>
        <v/>
      </c>
      <c r="AN111" s="69" t="str">
        <f t="shared" si="283"/>
        <v/>
      </c>
      <c r="AO111" s="69" t="str">
        <f t="shared" si="283"/>
        <v/>
      </c>
      <c r="AP111" s="69" t="str">
        <f t="shared" si="283"/>
        <v/>
      </c>
      <c r="AQ111" s="69" t="str">
        <f t="shared" si="283"/>
        <v/>
      </c>
      <c r="AR111" s="73" t="str">
        <f t="shared" si="269"/>
        <v/>
      </c>
      <c r="AS111" s="74" t="str">
        <f t="shared" si="194"/>
        <v/>
      </c>
      <c r="AT111" s="253" t="str">
        <f t="shared" si="195"/>
        <v/>
      </c>
      <c r="AU111" s="76" t="str">
        <f t="shared" si="196"/>
        <v/>
      </c>
      <c r="AV111" s="69" t="str">
        <f t="shared" si="284"/>
        <v/>
      </c>
      <c r="AW111" s="69" t="str">
        <f t="shared" si="284"/>
        <v/>
      </c>
      <c r="AX111" s="69" t="str">
        <f t="shared" si="284"/>
        <v/>
      </c>
      <c r="AY111" s="69" t="str">
        <f t="shared" si="284"/>
        <v/>
      </c>
      <c r="AZ111" s="69" t="str">
        <f t="shared" si="284"/>
        <v/>
      </c>
      <c r="BA111" s="69" t="str">
        <f t="shared" si="284"/>
        <v/>
      </c>
      <c r="BB111" s="69" t="str">
        <f t="shared" si="284"/>
        <v/>
      </c>
      <c r="BC111" s="69" t="str">
        <f t="shared" si="284"/>
        <v/>
      </c>
      <c r="BD111" s="69" t="str">
        <f t="shared" si="284"/>
        <v/>
      </c>
      <c r="BE111" s="69" t="str">
        <f t="shared" si="284"/>
        <v/>
      </c>
      <c r="BF111" s="69" t="str">
        <f t="shared" si="284"/>
        <v/>
      </c>
      <c r="BG111" s="73" t="str">
        <f t="shared" si="270"/>
        <v/>
      </c>
      <c r="BH111" s="74" t="str">
        <f t="shared" si="197"/>
        <v/>
      </c>
      <c r="BI111" s="253" t="str">
        <f t="shared" si="198"/>
        <v/>
      </c>
      <c r="BJ111" s="76" t="str">
        <f t="shared" si="199"/>
        <v/>
      </c>
      <c r="BK111" s="69" t="str">
        <f t="shared" si="285"/>
        <v/>
      </c>
      <c r="BL111" s="69" t="str">
        <f t="shared" si="285"/>
        <v/>
      </c>
      <c r="BM111" s="69" t="str">
        <f t="shared" si="285"/>
        <v/>
      </c>
      <c r="BN111" s="69" t="str">
        <f t="shared" si="285"/>
        <v/>
      </c>
      <c r="BO111" s="69" t="str">
        <f t="shared" si="285"/>
        <v/>
      </c>
      <c r="BP111" s="69" t="str">
        <f t="shared" si="285"/>
        <v/>
      </c>
      <c r="BQ111" s="69" t="str">
        <f t="shared" si="285"/>
        <v/>
      </c>
      <c r="BR111" s="69" t="str">
        <f t="shared" si="285"/>
        <v/>
      </c>
      <c r="BS111" s="69" t="str">
        <f t="shared" si="285"/>
        <v/>
      </c>
      <c r="BT111" s="69" t="str">
        <f t="shared" si="285"/>
        <v/>
      </c>
      <c r="BU111" s="69" t="str">
        <f t="shared" si="285"/>
        <v/>
      </c>
      <c r="BV111" s="73" t="str">
        <f t="shared" si="271"/>
        <v/>
      </c>
      <c r="BW111" s="74" t="str">
        <f t="shared" si="200"/>
        <v/>
      </c>
      <c r="BX111" s="253" t="str">
        <f t="shared" si="201"/>
        <v/>
      </c>
      <c r="BY111" s="76" t="str">
        <f t="shared" si="202"/>
        <v/>
      </c>
      <c r="BZ111" s="69" t="str">
        <f t="shared" si="286"/>
        <v/>
      </c>
      <c r="CA111" s="69" t="str">
        <f t="shared" si="286"/>
        <v/>
      </c>
      <c r="CB111" s="69" t="str">
        <f t="shared" si="286"/>
        <v/>
      </c>
      <c r="CC111" s="69" t="str">
        <f t="shared" si="286"/>
        <v/>
      </c>
      <c r="CD111" s="69" t="str">
        <f t="shared" si="286"/>
        <v/>
      </c>
      <c r="CE111" s="69" t="str">
        <f t="shared" si="286"/>
        <v/>
      </c>
      <c r="CF111" s="69" t="str">
        <f t="shared" si="286"/>
        <v/>
      </c>
      <c r="CG111" s="69" t="str">
        <f t="shared" si="286"/>
        <v/>
      </c>
      <c r="CH111" s="69" t="str">
        <f t="shared" si="286"/>
        <v/>
      </c>
      <c r="CI111" s="69" t="str">
        <f t="shared" si="286"/>
        <v/>
      </c>
      <c r="CJ111" s="69" t="str">
        <f t="shared" si="286"/>
        <v/>
      </c>
      <c r="CK111" s="73" t="str">
        <f t="shared" si="272"/>
        <v/>
      </c>
      <c r="CL111" s="74" t="str">
        <f t="shared" si="203"/>
        <v/>
      </c>
      <c r="CM111" s="253" t="str">
        <f t="shared" si="204"/>
        <v/>
      </c>
      <c r="CN111" s="76" t="str">
        <f t="shared" si="205"/>
        <v/>
      </c>
      <c r="CO111" s="69" t="str">
        <f t="shared" si="287"/>
        <v/>
      </c>
      <c r="CP111" s="69" t="str">
        <f t="shared" si="287"/>
        <v/>
      </c>
      <c r="CQ111" s="69" t="str">
        <f t="shared" si="287"/>
        <v/>
      </c>
      <c r="CR111" s="69" t="str">
        <f t="shared" si="287"/>
        <v/>
      </c>
      <c r="CS111" s="69" t="str">
        <f t="shared" si="287"/>
        <v/>
      </c>
      <c r="CT111" s="69" t="str">
        <f t="shared" si="287"/>
        <v/>
      </c>
      <c r="CU111" s="69" t="str">
        <f t="shared" si="287"/>
        <v/>
      </c>
      <c r="CV111" s="69" t="str">
        <f t="shared" si="287"/>
        <v/>
      </c>
      <c r="CW111" s="69" t="str">
        <f t="shared" si="287"/>
        <v/>
      </c>
      <c r="CX111" s="69" t="str">
        <f t="shared" si="287"/>
        <v/>
      </c>
      <c r="CY111" s="69" t="str">
        <f t="shared" si="287"/>
        <v/>
      </c>
      <c r="CZ111" s="73" t="str">
        <f t="shared" si="273"/>
        <v/>
      </c>
      <c r="DA111" s="74" t="str">
        <f t="shared" si="206"/>
        <v/>
      </c>
      <c r="DB111" s="253" t="str">
        <f t="shared" si="207"/>
        <v/>
      </c>
      <c r="DC111" s="76" t="str">
        <f t="shared" si="208"/>
        <v/>
      </c>
      <c r="DD111" s="69" t="str">
        <f t="shared" si="288"/>
        <v/>
      </c>
      <c r="DE111" s="69" t="str">
        <f t="shared" si="288"/>
        <v/>
      </c>
      <c r="DF111" s="69" t="str">
        <f t="shared" si="288"/>
        <v/>
      </c>
      <c r="DG111" s="69" t="str">
        <f t="shared" si="288"/>
        <v/>
      </c>
      <c r="DH111" s="69" t="str">
        <f t="shared" si="288"/>
        <v/>
      </c>
      <c r="DI111" s="69" t="str">
        <f t="shared" si="288"/>
        <v/>
      </c>
      <c r="DJ111" s="69" t="str">
        <f t="shared" si="288"/>
        <v/>
      </c>
      <c r="DK111" s="69" t="str">
        <f t="shared" si="288"/>
        <v/>
      </c>
      <c r="DL111" s="69" t="str">
        <f t="shared" si="288"/>
        <v/>
      </c>
      <c r="DM111" s="69" t="str">
        <f t="shared" si="288"/>
        <v/>
      </c>
      <c r="DN111" s="69" t="str">
        <f t="shared" si="288"/>
        <v/>
      </c>
      <c r="DO111" s="73" t="str">
        <f t="shared" si="274"/>
        <v/>
      </c>
      <c r="DP111" s="74" t="str">
        <f t="shared" si="209"/>
        <v/>
      </c>
      <c r="DQ111" s="253" t="str">
        <f t="shared" si="210"/>
        <v/>
      </c>
      <c r="DR111" s="76" t="str">
        <f t="shared" si="211"/>
        <v/>
      </c>
      <c r="DS111" s="69" t="str">
        <f t="shared" si="289"/>
        <v/>
      </c>
      <c r="DT111" s="69" t="str">
        <f t="shared" si="289"/>
        <v/>
      </c>
      <c r="DU111" s="69" t="str">
        <f t="shared" si="289"/>
        <v/>
      </c>
      <c r="DV111" s="69" t="str">
        <f t="shared" si="289"/>
        <v/>
      </c>
      <c r="DW111" s="69" t="str">
        <f t="shared" si="289"/>
        <v/>
      </c>
      <c r="DX111" s="69" t="str">
        <f t="shared" si="289"/>
        <v/>
      </c>
      <c r="DY111" s="69" t="str">
        <f t="shared" si="289"/>
        <v/>
      </c>
      <c r="DZ111" s="69" t="str">
        <f t="shared" si="289"/>
        <v/>
      </c>
      <c r="EA111" s="69" t="str">
        <f t="shared" si="289"/>
        <v/>
      </c>
      <c r="EB111" s="69" t="str">
        <f t="shared" si="289"/>
        <v/>
      </c>
      <c r="EC111" s="69" t="str">
        <f t="shared" si="289"/>
        <v/>
      </c>
      <c r="ED111" s="73" t="str">
        <f t="shared" si="275"/>
        <v/>
      </c>
      <c r="EE111" s="74" t="str">
        <f t="shared" si="212"/>
        <v/>
      </c>
      <c r="EF111" s="253" t="str">
        <f t="shared" si="213"/>
        <v/>
      </c>
      <c r="EG111" s="76" t="str">
        <f t="shared" si="214"/>
        <v/>
      </c>
      <c r="EH111" s="69" t="str">
        <f t="shared" si="290"/>
        <v/>
      </c>
      <c r="EI111" s="69" t="str">
        <f t="shared" si="290"/>
        <v/>
      </c>
      <c r="EJ111" s="69" t="str">
        <f t="shared" si="290"/>
        <v/>
      </c>
      <c r="EK111" s="69" t="str">
        <f t="shared" si="290"/>
        <v/>
      </c>
      <c r="EL111" s="69" t="str">
        <f t="shared" si="290"/>
        <v/>
      </c>
      <c r="EM111" s="69" t="str">
        <f t="shared" si="290"/>
        <v/>
      </c>
      <c r="EN111" s="69" t="str">
        <f t="shared" si="290"/>
        <v/>
      </c>
      <c r="EO111" s="69" t="str">
        <f t="shared" si="290"/>
        <v/>
      </c>
      <c r="EP111" s="69" t="str">
        <f t="shared" si="290"/>
        <v/>
      </c>
      <c r="EQ111" s="69" t="str">
        <f t="shared" si="290"/>
        <v/>
      </c>
      <c r="ER111" s="69" t="str">
        <f t="shared" si="290"/>
        <v/>
      </c>
      <c r="ES111" s="73" t="str">
        <f t="shared" si="276"/>
        <v/>
      </c>
      <c r="ET111" s="74" t="str">
        <f t="shared" si="215"/>
        <v/>
      </c>
      <c r="EU111" s="253" t="str">
        <f t="shared" si="216"/>
        <v/>
      </c>
      <c r="EV111" s="76" t="str">
        <f t="shared" si="217"/>
        <v/>
      </c>
      <c r="EW111" s="69" t="str">
        <f t="shared" si="291"/>
        <v/>
      </c>
      <c r="EX111" s="69" t="str">
        <f t="shared" si="291"/>
        <v/>
      </c>
      <c r="EY111" s="69" t="str">
        <f t="shared" si="291"/>
        <v/>
      </c>
      <c r="EZ111" s="69" t="str">
        <f t="shared" si="291"/>
        <v/>
      </c>
      <c r="FA111" s="69" t="str">
        <f t="shared" si="291"/>
        <v/>
      </c>
      <c r="FB111" s="69" t="str">
        <f t="shared" si="291"/>
        <v/>
      </c>
      <c r="FC111" s="69" t="str">
        <f t="shared" si="291"/>
        <v/>
      </c>
      <c r="FD111" s="69" t="str">
        <f t="shared" si="291"/>
        <v/>
      </c>
      <c r="FE111" s="69" t="str">
        <f t="shared" si="291"/>
        <v/>
      </c>
      <c r="FF111" s="69" t="str">
        <f t="shared" si="291"/>
        <v/>
      </c>
      <c r="FG111" s="69" t="str">
        <f t="shared" si="291"/>
        <v/>
      </c>
      <c r="FH111" s="73" t="str">
        <f t="shared" si="277"/>
        <v/>
      </c>
      <c r="FI111" s="74" t="str">
        <f t="shared" si="218"/>
        <v/>
      </c>
      <c r="FJ111" s="253" t="str">
        <f t="shared" si="219"/>
        <v/>
      </c>
      <c r="FK111" s="76" t="str">
        <f t="shared" si="220"/>
        <v/>
      </c>
      <c r="FL111" s="69" t="str">
        <f t="shared" si="292"/>
        <v/>
      </c>
      <c r="FM111" s="69" t="str">
        <f t="shared" si="292"/>
        <v/>
      </c>
      <c r="FN111" s="69" t="str">
        <f t="shared" si="292"/>
        <v/>
      </c>
      <c r="FO111" s="69" t="str">
        <f t="shared" si="292"/>
        <v/>
      </c>
      <c r="FP111" s="69" t="str">
        <f t="shared" si="292"/>
        <v/>
      </c>
      <c r="FQ111" s="69" t="str">
        <f t="shared" si="292"/>
        <v/>
      </c>
      <c r="FR111" s="69" t="str">
        <f t="shared" si="292"/>
        <v/>
      </c>
      <c r="FS111" s="69" t="str">
        <f t="shared" si="292"/>
        <v/>
      </c>
      <c r="FT111" s="69" t="str">
        <f t="shared" si="292"/>
        <v/>
      </c>
      <c r="FU111" s="69" t="str">
        <f t="shared" si="292"/>
        <v/>
      </c>
      <c r="FV111" s="69" t="str">
        <f t="shared" si="292"/>
        <v/>
      </c>
      <c r="FW111" s="73" t="str">
        <f t="shared" si="278"/>
        <v/>
      </c>
      <c r="FX111" s="74" t="str">
        <f t="shared" si="221"/>
        <v/>
      </c>
      <c r="FY111" s="253" t="str">
        <f t="shared" si="222"/>
        <v/>
      </c>
      <c r="FZ111" s="76" t="str">
        <f t="shared" si="223"/>
        <v/>
      </c>
      <c r="GA111" s="82" t="str">
        <f t="shared" si="280"/>
        <v/>
      </c>
      <c r="GB111" s="82" t="str">
        <f t="shared" si="280"/>
        <v/>
      </c>
      <c r="GC111" s="82" t="str">
        <f t="shared" si="280"/>
        <v/>
      </c>
      <c r="GD111" s="82" t="str">
        <f t="shared" si="280"/>
        <v/>
      </c>
      <c r="GE111" s="82" t="str">
        <f t="shared" si="280"/>
        <v/>
      </c>
      <c r="GF111" s="82" t="str">
        <f t="shared" si="280"/>
        <v/>
      </c>
      <c r="GG111" s="82" t="str">
        <f t="shared" si="280"/>
        <v/>
      </c>
      <c r="GH111" s="82" t="str">
        <f t="shared" si="280"/>
        <v/>
      </c>
      <c r="GI111" s="82" t="str">
        <f t="shared" si="280"/>
        <v/>
      </c>
      <c r="GJ111" s="82" t="str">
        <f t="shared" si="280"/>
        <v/>
      </c>
      <c r="GK111" s="82" t="str">
        <f t="shared" si="280"/>
        <v/>
      </c>
      <c r="GL111" s="83" t="str">
        <f t="shared" si="279"/>
        <v/>
      </c>
      <c r="GM111" s="74" t="str">
        <f t="shared" si="224"/>
        <v/>
      </c>
      <c r="GN111" s="253" t="str">
        <f t="shared" si="225"/>
        <v/>
      </c>
      <c r="GO111" s="76" t="str">
        <f t="shared" si="226"/>
        <v/>
      </c>
      <c r="GP111" s="77" t="str">
        <f t="shared" ca="1" si="227"/>
        <v/>
      </c>
      <c r="GQ111" s="77" t="str">
        <f t="shared" ca="1" si="293"/>
        <v/>
      </c>
      <c r="GR111" s="77" t="str">
        <f t="shared" ca="1" si="293"/>
        <v/>
      </c>
      <c r="GS111" s="77" t="str">
        <f t="shared" ca="1" si="293"/>
        <v/>
      </c>
      <c r="GT111" s="77" t="str">
        <f t="shared" ca="1" si="293"/>
        <v/>
      </c>
      <c r="GU111" s="77" t="str">
        <f t="shared" ca="1" si="293"/>
        <v/>
      </c>
      <c r="GV111" s="77" t="str">
        <f t="shared" ca="1" si="293"/>
        <v/>
      </c>
      <c r="GW111" s="77" t="str">
        <f t="shared" ca="1" si="293"/>
        <v/>
      </c>
      <c r="GX111" s="77" t="str">
        <f t="shared" ca="1" si="293"/>
        <v/>
      </c>
      <c r="GY111" s="77" t="str">
        <f t="shared" ca="1" si="293"/>
        <v/>
      </c>
      <c r="GZ111" s="77" t="str">
        <f t="shared" ca="1" si="293"/>
        <v/>
      </c>
      <c r="HA111" s="77" t="str">
        <f t="shared" ca="1" si="293"/>
        <v/>
      </c>
      <c r="HB111" s="78" t="str">
        <f t="shared" si="228"/>
        <v/>
      </c>
    </row>
    <row r="112" spans="1:210">
      <c r="A112" s="70" t="s">
        <v>50</v>
      </c>
      <c r="B112" s="39" t="str">
        <f>IF(【M】エリア!$E107&lt;&gt;"",【M】エリア!$E107,"")</f>
        <v/>
      </c>
      <c r="C112" s="69" t="str">
        <f t="shared" si="281"/>
        <v/>
      </c>
      <c r="D112" s="69" t="str">
        <f t="shared" si="281"/>
        <v/>
      </c>
      <c r="E112" s="69" t="str">
        <f t="shared" si="281"/>
        <v/>
      </c>
      <c r="F112" s="69" t="str">
        <f t="shared" si="281"/>
        <v/>
      </c>
      <c r="G112" s="69" t="str">
        <f t="shared" si="281"/>
        <v/>
      </c>
      <c r="H112" s="69" t="str">
        <f t="shared" si="281"/>
        <v/>
      </c>
      <c r="I112" s="69" t="str">
        <f t="shared" si="281"/>
        <v/>
      </c>
      <c r="J112" s="69" t="str">
        <f t="shared" si="281"/>
        <v/>
      </c>
      <c r="K112" s="69" t="str">
        <f t="shared" si="281"/>
        <v/>
      </c>
      <c r="L112" s="69" t="str">
        <f t="shared" si="281"/>
        <v/>
      </c>
      <c r="M112" s="69" t="str">
        <f t="shared" si="281"/>
        <v/>
      </c>
      <c r="N112" s="73" t="str">
        <f t="shared" si="267"/>
        <v/>
      </c>
      <c r="O112" s="74" t="str">
        <f t="shared" si="188"/>
        <v/>
      </c>
      <c r="P112" s="253" t="str">
        <f t="shared" si="189"/>
        <v/>
      </c>
      <c r="Q112" s="76" t="str">
        <f t="shared" si="190"/>
        <v/>
      </c>
      <c r="R112" s="69" t="str">
        <f t="shared" si="282"/>
        <v/>
      </c>
      <c r="S112" s="69" t="str">
        <f t="shared" si="282"/>
        <v/>
      </c>
      <c r="T112" s="69" t="str">
        <f t="shared" si="282"/>
        <v/>
      </c>
      <c r="U112" s="69" t="str">
        <f t="shared" si="282"/>
        <v/>
      </c>
      <c r="V112" s="69" t="str">
        <f t="shared" si="282"/>
        <v/>
      </c>
      <c r="W112" s="69" t="str">
        <f t="shared" si="282"/>
        <v/>
      </c>
      <c r="X112" s="69" t="str">
        <f t="shared" si="282"/>
        <v/>
      </c>
      <c r="Y112" s="69" t="str">
        <f t="shared" si="282"/>
        <v/>
      </c>
      <c r="Z112" s="69" t="str">
        <f t="shared" si="282"/>
        <v/>
      </c>
      <c r="AA112" s="69" t="str">
        <f t="shared" si="282"/>
        <v/>
      </c>
      <c r="AB112" s="69" t="str">
        <f t="shared" si="282"/>
        <v/>
      </c>
      <c r="AC112" s="73" t="str">
        <f t="shared" si="268"/>
        <v/>
      </c>
      <c r="AD112" s="74" t="str">
        <f t="shared" si="191"/>
        <v/>
      </c>
      <c r="AE112" s="253" t="str">
        <f t="shared" si="192"/>
        <v/>
      </c>
      <c r="AF112" s="76" t="str">
        <f t="shared" si="193"/>
        <v/>
      </c>
      <c r="AG112" s="69" t="str">
        <f t="shared" si="283"/>
        <v/>
      </c>
      <c r="AH112" s="69" t="str">
        <f t="shared" si="283"/>
        <v/>
      </c>
      <c r="AI112" s="69" t="str">
        <f t="shared" si="283"/>
        <v/>
      </c>
      <c r="AJ112" s="69" t="str">
        <f t="shared" si="283"/>
        <v/>
      </c>
      <c r="AK112" s="69" t="str">
        <f t="shared" si="283"/>
        <v/>
      </c>
      <c r="AL112" s="69" t="str">
        <f t="shared" si="283"/>
        <v/>
      </c>
      <c r="AM112" s="69" t="str">
        <f t="shared" si="283"/>
        <v/>
      </c>
      <c r="AN112" s="69" t="str">
        <f t="shared" si="283"/>
        <v/>
      </c>
      <c r="AO112" s="69" t="str">
        <f t="shared" si="283"/>
        <v/>
      </c>
      <c r="AP112" s="69" t="str">
        <f t="shared" si="283"/>
        <v/>
      </c>
      <c r="AQ112" s="69" t="str">
        <f t="shared" si="283"/>
        <v/>
      </c>
      <c r="AR112" s="73" t="str">
        <f t="shared" si="269"/>
        <v/>
      </c>
      <c r="AS112" s="74" t="str">
        <f t="shared" si="194"/>
        <v/>
      </c>
      <c r="AT112" s="253" t="str">
        <f t="shared" si="195"/>
        <v/>
      </c>
      <c r="AU112" s="76" t="str">
        <f t="shared" si="196"/>
        <v/>
      </c>
      <c r="AV112" s="69" t="str">
        <f t="shared" si="284"/>
        <v/>
      </c>
      <c r="AW112" s="69" t="str">
        <f t="shared" si="284"/>
        <v/>
      </c>
      <c r="AX112" s="69" t="str">
        <f t="shared" si="284"/>
        <v/>
      </c>
      <c r="AY112" s="69" t="str">
        <f t="shared" si="284"/>
        <v/>
      </c>
      <c r="AZ112" s="69" t="str">
        <f t="shared" si="284"/>
        <v/>
      </c>
      <c r="BA112" s="69" t="str">
        <f t="shared" si="284"/>
        <v/>
      </c>
      <c r="BB112" s="69" t="str">
        <f t="shared" si="284"/>
        <v/>
      </c>
      <c r="BC112" s="69" t="str">
        <f t="shared" si="284"/>
        <v/>
      </c>
      <c r="BD112" s="69" t="str">
        <f t="shared" si="284"/>
        <v/>
      </c>
      <c r="BE112" s="69" t="str">
        <f t="shared" si="284"/>
        <v/>
      </c>
      <c r="BF112" s="69" t="str">
        <f t="shared" si="284"/>
        <v/>
      </c>
      <c r="BG112" s="73" t="str">
        <f t="shared" si="270"/>
        <v/>
      </c>
      <c r="BH112" s="74" t="str">
        <f t="shared" si="197"/>
        <v/>
      </c>
      <c r="BI112" s="253" t="str">
        <f t="shared" si="198"/>
        <v/>
      </c>
      <c r="BJ112" s="76" t="str">
        <f t="shared" si="199"/>
        <v/>
      </c>
      <c r="BK112" s="69" t="str">
        <f t="shared" si="285"/>
        <v/>
      </c>
      <c r="BL112" s="69" t="str">
        <f t="shared" si="285"/>
        <v/>
      </c>
      <c r="BM112" s="69" t="str">
        <f t="shared" si="285"/>
        <v/>
      </c>
      <c r="BN112" s="69" t="str">
        <f t="shared" si="285"/>
        <v/>
      </c>
      <c r="BO112" s="69" t="str">
        <f t="shared" si="285"/>
        <v/>
      </c>
      <c r="BP112" s="69" t="str">
        <f t="shared" si="285"/>
        <v/>
      </c>
      <c r="BQ112" s="69" t="str">
        <f t="shared" si="285"/>
        <v/>
      </c>
      <c r="BR112" s="69" t="str">
        <f t="shared" si="285"/>
        <v/>
      </c>
      <c r="BS112" s="69" t="str">
        <f t="shared" si="285"/>
        <v/>
      </c>
      <c r="BT112" s="69" t="str">
        <f t="shared" si="285"/>
        <v/>
      </c>
      <c r="BU112" s="69" t="str">
        <f t="shared" si="285"/>
        <v/>
      </c>
      <c r="BV112" s="73" t="str">
        <f t="shared" si="271"/>
        <v/>
      </c>
      <c r="BW112" s="74" t="str">
        <f t="shared" si="200"/>
        <v/>
      </c>
      <c r="BX112" s="253" t="str">
        <f t="shared" si="201"/>
        <v/>
      </c>
      <c r="BY112" s="76" t="str">
        <f t="shared" si="202"/>
        <v/>
      </c>
      <c r="BZ112" s="69" t="str">
        <f t="shared" si="286"/>
        <v/>
      </c>
      <c r="CA112" s="69" t="str">
        <f t="shared" si="286"/>
        <v/>
      </c>
      <c r="CB112" s="69" t="str">
        <f t="shared" si="286"/>
        <v/>
      </c>
      <c r="CC112" s="69" t="str">
        <f t="shared" si="286"/>
        <v/>
      </c>
      <c r="CD112" s="69" t="str">
        <f t="shared" si="286"/>
        <v/>
      </c>
      <c r="CE112" s="69" t="str">
        <f t="shared" si="286"/>
        <v/>
      </c>
      <c r="CF112" s="69" t="str">
        <f t="shared" si="286"/>
        <v/>
      </c>
      <c r="CG112" s="69" t="str">
        <f t="shared" si="286"/>
        <v/>
      </c>
      <c r="CH112" s="69" t="str">
        <f t="shared" si="286"/>
        <v/>
      </c>
      <c r="CI112" s="69" t="str">
        <f t="shared" si="286"/>
        <v/>
      </c>
      <c r="CJ112" s="69" t="str">
        <f t="shared" si="286"/>
        <v/>
      </c>
      <c r="CK112" s="73" t="str">
        <f t="shared" si="272"/>
        <v/>
      </c>
      <c r="CL112" s="74" t="str">
        <f t="shared" si="203"/>
        <v/>
      </c>
      <c r="CM112" s="253" t="str">
        <f t="shared" si="204"/>
        <v/>
      </c>
      <c r="CN112" s="76" t="str">
        <f t="shared" si="205"/>
        <v/>
      </c>
      <c r="CO112" s="69" t="str">
        <f t="shared" si="287"/>
        <v/>
      </c>
      <c r="CP112" s="69" t="str">
        <f t="shared" si="287"/>
        <v/>
      </c>
      <c r="CQ112" s="69" t="str">
        <f t="shared" si="287"/>
        <v/>
      </c>
      <c r="CR112" s="69" t="str">
        <f t="shared" si="287"/>
        <v/>
      </c>
      <c r="CS112" s="69" t="str">
        <f t="shared" si="287"/>
        <v/>
      </c>
      <c r="CT112" s="69" t="str">
        <f t="shared" si="287"/>
        <v/>
      </c>
      <c r="CU112" s="69" t="str">
        <f t="shared" si="287"/>
        <v/>
      </c>
      <c r="CV112" s="69" t="str">
        <f t="shared" si="287"/>
        <v/>
      </c>
      <c r="CW112" s="69" t="str">
        <f t="shared" si="287"/>
        <v/>
      </c>
      <c r="CX112" s="69" t="str">
        <f t="shared" si="287"/>
        <v/>
      </c>
      <c r="CY112" s="69" t="str">
        <f t="shared" si="287"/>
        <v/>
      </c>
      <c r="CZ112" s="73" t="str">
        <f t="shared" si="273"/>
        <v/>
      </c>
      <c r="DA112" s="74" t="str">
        <f t="shared" si="206"/>
        <v/>
      </c>
      <c r="DB112" s="253" t="str">
        <f t="shared" si="207"/>
        <v/>
      </c>
      <c r="DC112" s="76" t="str">
        <f t="shared" si="208"/>
        <v/>
      </c>
      <c r="DD112" s="69" t="str">
        <f t="shared" si="288"/>
        <v/>
      </c>
      <c r="DE112" s="69" t="str">
        <f t="shared" si="288"/>
        <v/>
      </c>
      <c r="DF112" s="69" t="str">
        <f t="shared" si="288"/>
        <v/>
      </c>
      <c r="DG112" s="69" t="str">
        <f t="shared" si="288"/>
        <v/>
      </c>
      <c r="DH112" s="69" t="str">
        <f t="shared" si="288"/>
        <v/>
      </c>
      <c r="DI112" s="69" t="str">
        <f t="shared" si="288"/>
        <v/>
      </c>
      <c r="DJ112" s="69" t="str">
        <f t="shared" si="288"/>
        <v/>
      </c>
      <c r="DK112" s="69" t="str">
        <f t="shared" si="288"/>
        <v/>
      </c>
      <c r="DL112" s="69" t="str">
        <f t="shared" si="288"/>
        <v/>
      </c>
      <c r="DM112" s="69" t="str">
        <f t="shared" si="288"/>
        <v/>
      </c>
      <c r="DN112" s="69" t="str">
        <f t="shared" si="288"/>
        <v/>
      </c>
      <c r="DO112" s="73" t="str">
        <f t="shared" si="274"/>
        <v/>
      </c>
      <c r="DP112" s="74" t="str">
        <f t="shared" si="209"/>
        <v/>
      </c>
      <c r="DQ112" s="253" t="str">
        <f t="shared" si="210"/>
        <v/>
      </c>
      <c r="DR112" s="76" t="str">
        <f t="shared" si="211"/>
        <v/>
      </c>
      <c r="DS112" s="69" t="str">
        <f t="shared" si="289"/>
        <v/>
      </c>
      <c r="DT112" s="69" t="str">
        <f t="shared" si="289"/>
        <v/>
      </c>
      <c r="DU112" s="69" t="str">
        <f t="shared" si="289"/>
        <v/>
      </c>
      <c r="DV112" s="69" t="str">
        <f t="shared" si="289"/>
        <v/>
      </c>
      <c r="DW112" s="69" t="str">
        <f t="shared" si="289"/>
        <v/>
      </c>
      <c r="DX112" s="69" t="str">
        <f t="shared" si="289"/>
        <v/>
      </c>
      <c r="DY112" s="69" t="str">
        <f t="shared" si="289"/>
        <v/>
      </c>
      <c r="DZ112" s="69" t="str">
        <f t="shared" si="289"/>
        <v/>
      </c>
      <c r="EA112" s="69" t="str">
        <f t="shared" si="289"/>
        <v/>
      </c>
      <c r="EB112" s="69" t="str">
        <f t="shared" si="289"/>
        <v/>
      </c>
      <c r="EC112" s="69" t="str">
        <f t="shared" si="289"/>
        <v/>
      </c>
      <c r="ED112" s="73" t="str">
        <f t="shared" si="275"/>
        <v/>
      </c>
      <c r="EE112" s="74" t="str">
        <f t="shared" si="212"/>
        <v/>
      </c>
      <c r="EF112" s="253" t="str">
        <f t="shared" si="213"/>
        <v/>
      </c>
      <c r="EG112" s="76" t="str">
        <f t="shared" si="214"/>
        <v/>
      </c>
      <c r="EH112" s="69" t="str">
        <f t="shared" si="290"/>
        <v/>
      </c>
      <c r="EI112" s="69" t="str">
        <f t="shared" si="290"/>
        <v/>
      </c>
      <c r="EJ112" s="69" t="str">
        <f t="shared" si="290"/>
        <v/>
      </c>
      <c r="EK112" s="69" t="str">
        <f t="shared" si="290"/>
        <v/>
      </c>
      <c r="EL112" s="69" t="str">
        <f t="shared" si="290"/>
        <v/>
      </c>
      <c r="EM112" s="69" t="str">
        <f t="shared" si="290"/>
        <v/>
      </c>
      <c r="EN112" s="69" t="str">
        <f t="shared" si="290"/>
        <v/>
      </c>
      <c r="EO112" s="69" t="str">
        <f t="shared" si="290"/>
        <v/>
      </c>
      <c r="EP112" s="69" t="str">
        <f t="shared" si="290"/>
        <v/>
      </c>
      <c r="EQ112" s="69" t="str">
        <f t="shared" si="290"/>
        <v/>
      </c>
      <c r="ER112" s="69" t="str">
        <f t="shared" si="290"/>
        <v/>
      </c>
      <c r="ES112" s="73" t="str">
        <f t="shared" si="276"/>
        <v/>
      </c>
      <c r="ET112" s="74" t="str">
        <f t="shared" si="215"/>
        <v/>
      </c>
      <c r="EU112" s="253" t="str">
        <f t="shared" si="216"/>
        <v/>
      </c>
      <c r="EV112" s="76" t="str">
        <f t="shared" si="217"/>
        <v/>
      </c>
      <c r="EW112" s="69" t="str">
        <f t="shared" si="291"/>
        <v/>
      </c>
      <c r="EX112" s="69" t="str">
        <f t="shared" si="291"/>
        <v/>
      </c>
      <c r="EY112" s="69" t="str">
        <f t="shared" si="291"/>
        <v/>
      </c>
      <c r="EZ112" s="69" t="str">
        <f t="shared" si="291"/>
        <v/>
      </c>
      <c r="FA112" s="69" t="str">
        <f t="shared" si="291"/>
        <v/>
      </c>
      <c r="FB112" s="69" t="str">
        <f t="shared" si="291"/>
        <v/>
      </c>
      <c r="FC112" s="69" t="str">
        <f t="shared" si="291"/>
        <v/>
      </c>
      <c r="FD112" s="69" t="str">
        <f t="shared" si="291"/>
        <v/>
      </c>
      <c r="FE112" s="69" t="str">
        <f t="shared" si="291"/>
        <v/>
      </c>
      <c r="FF112" s="69" t="str">
        <f t="shared" si="291"/>
        <v/>
      </c>
      <c r="FG112" s="69" t="str">
        <f t="shared" si="291"/>
        <v/>
      </c>
      <c r="FH112" s="73" t="str">
        <f t="shared" si="277"/>
        <v/>
      </c>
      <c r="FI112" s="74" t="str">
        <f t="shared" si="218"/>
        <v/>
      </c>
      <c r="FJ112" s="253" t="str">
        <f t="shared" si="219"/>
        <v/>
      </c>
      <c r="FK112" s="76" t="str">
        <f t="shared" si="220"/>
        <v/>
      </c>
      <c r="FL112" s="69" t="str">
        <f t="shared" si="292"/>
        <v/>
      </c>
      <c r="FM112" s="69" t="str">
        <f t="shared" si="292"/>
        <v/>
      </c>
      <c r="FN112" s="69" t="str">
        <f t="shared" si="292"/>
        <v/>
      </c>
      <c r="FO112" s="69" t="str">
        <f t="shared" si="292"/>
        <v/>
      </c>
      <c r="FP112" s="69" t="str">
        <f t="shared" si="292"/>
        <v/>
      </c>
      <c r="FQ112" s="69" t="str">
        <f t="shared" si="292"/>
        <v/>
      </c>
      <c r="FR112" s="69" t="str">
        <f t="shared" si="292"/>
        <v/>
      </c>
      <c r="FS112" s="69" t="str">
        <f t="shared" si="292"/>
        <v/>
      </c>
      <c r="FT112" s="69" t="str">
        <f t="shared" si="292"/>
        <v/>
      </c>
      <c r="FU112" s="69" t="str">
        <f t="shared" si="292"/>
        <v/>
      </c>
      <c r="FV112" s="69" t="str">
        <f t="shared" si="292"/>
        <v/>
      </c>
      <c r="FW112" s="73" t="str">
        <f t="shared" si="278"/>
        <v/>
      </c>
      <c r="FX112" s="74" t="str">
        <f t="shared" si="221"/>
        <v/>
      </c>
      <c r="FY112" s="253" t="str">
        <f t="shared" si="222"/>
        <v/>
      </c>
      <c r="FZ112" s="76" t="str">
        <f t="shared" si="223"/>
        <v/>
      </c>
      <c r="GA112" s="82" t="str">
        <f t="shared" si="280"/>
        <v/>
      </c>
      <c r="GB112" s="82" t="str">
        <f t="shared" si="280"/>
        <v/>
      </c>
      <c r="GC112" s="82" t="str">
        <f t="shared" si="280"/>
        <v/>
      </c>
      <c r="GD112" s="82" t="str">
        <f t="shared" si="280"/>
        <v/>
      </c>
      <c r="GE112" s="82" t="str">
        <f t="shared" si="280"/>
        <v/>
      </c>
      <c r="GF112" s="82" t="str">
        <f t="shared" si="280"/>
        <v/>
      </c>
      <c r="GG112" s="82" t="str">
        <f t="shared" si="280"/>
        <v/>
      </c>
      <c r="GH112" s="82" t="str">
        <f t="shared" si="280"/>
        <v/>
      </c>
      <c r="GI112" s="82" t="str">
        <f t="shared" si="280"/>
        <v/>
      </c>
      <c r="GJ112" s="82" t="str">
        <f t="shared" si="280"/>
        <v/>
      </c>
      <c r="GK112" s="82" t="str">
        <f t="shared" si="280"/>
        <v/>
      </c>
      <c r="GL112" s="83" t="str">
        <f t="shared" si="279"/>
        <v/>
      </c>
      <c r="GM112" s="74" t="str">
        <f t="shared" si="224"/>
        <v/>
      </c>
      <c r="GN112" s="253" t="str">
        <f t="shared" si="225"/>
        <v/>
      </c>
      <c r="GO112" s="76" t="str">
        <f t="shared" si="226"/>
        <v/>
      </c>
      <c r="GP112" s="77" t="str">
        <f t="shared" ca="1" si="227"/>
        <v/>
      </c>
      <c r="GQ112" s="77" t="str">
        <f t="shared" ca="1" si="293"/>
        <v/>
      </c>
      <c r="GR112" s="77" t="str">
        <f t="shared" ca="1" si="293"/>
        <v/>
      </c>
      <c r="GS112" s="77" t="str">
        <f t="shared" ca="1" si="293"/>
        <v/>
      </c>
      <c r="GT112" s="77" t="str">
        <f t="shared" ca="1" si="293"/>
        <v/>
      </c>
      <c r="GU112" s="77" t="str">
        <f t="shared" ca="1" si="293"/>
        <v/>
      </c>
      <c r="GV112" s="77" t="str">
        <f t="shared" ca="1" si="293"/>
        <v/>
      </c>
      <c r="GW112" s="77" t="str">
        <f t="shared" ca="1" si="293"/>
        <v/>
      </c>
      <c r="GX112" s="77" t="str">
        <f t="shared" ca="1" si="293"/>
        <v/>
      </c>
      <c r="GY112" s="77" t="str">
        <f t="shared" ca="1" si="293"/>
        <v/>
      </c>
      <c r="GZ112" s="77" t="str">
        <f t="shared" ca="1" si="293"/>
        <v/>
      </c>
      <c r="HA112" s="77" t="str">
        <f t="shared" ca="1" si="293"/>
        <v/>
      </c>
      <c r="HB112" s="78" t="str">
        <f t="shared" si="228"/>
        <v/>
      </c>
    </row>
    <row r="113" spans="1:210">
      <c r="A113" s="70" t="s">
        <v>50</v>
      </c>
      <c r="B113" s="39" t="str">
        <f>IF(【M】エリア!$E108&lt;&gt;"",【M】エリア!$E108,"")</f>
        <v/>
      </c>
      <c r="C113" s="69" t="str">
        <f t="shared" si="281"/>
        <v/>
      </c>
      <c r="D113" s="69" t="str">
        <f t="shared" si="281"/>
        <v/>
      </c>
      <c r="E113" s="69" t="str">
        <f t="shared" si="281"/>
        <v/>
      </c>
      <c r="F113" s="69" t="str">
        <f t="shared" si="281"/>
        <v/>
      </c>
      <c r="G113" s="69" t="str">
        <f t="shared" si="281"/>
        <v/>
      </c>
      <c r="H113" s="69" t="str">
        <f t="shared" si="281"/>
        <v/>
      </c>
      <c r="I113" s="69" t="str">
        <f t="shared" si="281"/>
        <v/>
      </c>
      <c r="J113" s="69" t="str">
        <f t="shared" si="281"/>
        <v/>
      </c>
      <c r="K113" s="69" t="str">
        <f t="shared" si="281"/>
        <v/>
      </c>
      <c r="L113" s="69" t="str">
        <f t="shared" si="281"/>
        <v/>
      </c>
      <c r="M113" s="69" t="str">
        <f t="shared" si="281"/>
        <v/>
      </c>
      <c r="N113" s="73" t="str">
        <f t="shared" si="267"/>
        <v/>
      </c>
      <c r="O113" s="74" t="str">
        <f t="shared" si="188"/>
        <v/>
      </c>
      <c r="P113" s="253" t="str">
        <f t="shared" si="189"/>
        <v/>
      </c>
      <c r="Q113" s="76" t="str">
        <f t="shared" si="190"/>
        <v/>
      </c>
      <c r="R113" s="69" t="str">
        <f t="shared" si="282"/>
        <v/>
      </c>
      <c r="S113" s="69" t="str">
        <f t="shared" si="282"/>
        <v/>
      </c>
      <c r="T113" s="69" t="str">
        <f t="shared" si="282"/>
        <v/>
      </c>
      <c r="U113" s="69" t="str">
        <f t="shared" si="282"/>
        <v/>
      </c>
      <c r="V113" s="69" t="str">
        <f t="shared" si="282"/>
        <v/>
      </c>
      <c r="W113" s="69" t="str">
        <f t="shared" si="282"/>
        <v/>
      </c>
      <c r="X113" s="69" t="str">
        <f t="shared" si="282"/>
        <v/>
      </c>
      <c r="Y113" s="69" t="str">
        <f t="shared" si="282"/>
        <v/>
      </c>
      <c r="Z113" s="69" t="str">
        <f t="shared" si="282"/>
        <v/>
      </c>
      <c r="AA113" s="69" t="str">
        <f t="shared" si="282"/>
        <v/>
      </c>
      <c r="AB113" s="69" t="str">
        <f t="shared" si="282"/>
        <v/>
      </c>
      <c r="AC113" s="73" t="str">
        <f t="shared" si="268"/>
        <v/>
      </c>
      <c r="AD113" s="74" t="str">
        <f t="shared" si="191"/>
        <v/>
      </c>
      <c r="AE113" s="253" t="str">
        <f t="shared" si="192"/>
        <v/>
      </c>
      <c r="AF113" s="76" t="str">
        <f t="shared" si="193"/>
        <v/>
      </c>
      <c r="AG113" s="69" t="str">
        <f t="shared" si="283"/>
        <v/>
      </c>
      <c r="AH113" s="69" t="str">
        <f t="shared" si="283"/>
        <v/>
      </c>
      <c r="AI113" s="69" t="str">
        <f t="shared" si="283"/>
        <v/>
      </c>
      <c r="AJ113" s="69" t="str">
        <f t="shared" si="283"/>
        <v/>
      </c>
      <c r="AK113" s="69" t="str">
        <f t="shared" si="283"/>
        <v/>
      </c>
      <c r="AL113" s="69" t="str">
        <f t="shared" si="283"/>
        <v/>
      </c>
      <c r="AM113" s="69" t="str">
        <f t="shared" si="283"/>
        <v/>
      </c>
      <c r="AN113" s="69" t="str">
        <f t="shared" si="283"/>
        <v/>
      </c>
      <c r="AO113" s="69" t="str">
        <f t="shared" si="283"/>
        <v/>
      </c>
      <c r="AP113" s="69" t="str">
        <f t="shared" si="283"/>
        <v/>
      </c>
      <c r="AQ113" s="69" t="str">
        <f t="shared" si="283"/>
        <v/>
      </c>
      <c r="AR113" s="73" t="str">
        <f t="shared" si="269"/>
        <v/>
      </c>
      <c r="AS113" s="74" t="str">
        <f t="shared" si="194"/>
        <v/>
      </c>
      <c r="AT113" s="253" t="str">
        <f t="shared" si="195"/>
        <v/>
      </c>
      <c r="AU113" s="76" t="str">
        <f t="shared" si="196"/>
        <v/>
      </c>
      <c r="AV113" s="69" t="str">
        <f t="shared" si="284"/>
        <v/>
      </c>
      <c r="AW113" s="69" t="str">
        <f t="shared" si="284"/>
        <v/>
      </c>
      <c r="AX113" s="69" t="str">
        <f t="shared" si="284"/>
        <v/>
      </c>
      <c r="AY113" s="69" t="str">
        <f t="shared" si="284"/>
        <v/>
      </c>
      <c r="AZ113" s="69" t="str">
        <f t="shared" si="284"/>
        <v/>
      </c>
      <c r="BA113" s="69" t="str">
        <f t="shared" si="284"/>
        <v/>
      </c>
      <c r="BB113" s="69" t="str">
        <f t="shared" si="284"/>
        <v/>
      </c>
      <c r="BC113" s="69" t="str">
        <f t="shared" si="284"/>
        <v/>
      </c>
      <c r="BD113" s="69" t="str">
        <f t="shared" si="284"/>
        <v/>
      </c>
      <c r="BE113" s="69" t="str">
        <f t="shared" si="284"/>
        <v/>
      </c>
      <c r="BF113" s="69" t="str">
        <f t="shared" si="284"/>
        <v/>
      </c>
      <c r="BG113" s="73" t="str">
        <f t="shared" si="270"/>
        <v/>
      </c>
      <c r="BH113" s="74" t="str">
        <f t="shared" si="197"/>
        <v/>
      </c>
      <c r="BI113" s="253" t="str">
        <f t="shared" si="198"/>
        <v/>
      </c>
      <c r="BJ113" s="76" t="str">
        <f t="shared" si="199"/>
        <v/>
      </c>
      <c r="BK113" s="69" t="str">
        <f t="shared" si="285"/>
        <v/>
      </c>
      <c r="BL113" s="69" t="str">
        <f t="shared" si="285"/>
        <v/>
      </c>
      <c r="BM113" s="69" t="str">
        <f t="shared" si="285"/>
        <v/>
      </c>
      <c r="BN113" s="69" t="str">
        <f t="shared" si="285"/>
        <v/>
      </c>
      <c r="BO113" s="69" t="str">
        <f t="shared" si="285"/>
        <v/>
      </c>
      <c r="BP113" s="69" t="str">
        <f t="shared" si="285"/>
        <v/>
      </c>
      <c r="BQ113" s="69" t="str">
        <f t="shared" si="285"/>
        <v/>
      </c>
      <c r="BR113" s="69" t="str">
        <f t="shared" si="285"/>
        <v/>
      </c>
      <c r="BS113" s="69" t="str">
        <f t="shared" si="285"/>
        <v/>
      </c>
      <c r="BT113" s="69" t="str">
        <f t="shared" si="285"/>
        <v/>
      </c>
      <c r="BU113" s="69" t="str">
        <f t="shared" si="285"/>
        <v/>
      </c>
      <c r="BV113" s="73" t="str">
        <f t="shared" si="271"/>
        <v/>
      </c>
      <c r="BW113" s="74" t="str">
        <f t="shared" si="200"/>
        <v/>
      </c>
      <c r="BX113" s="253" t="str">
        <f t="shared" si="201"/>
        <v/>
      </c>
      <c r="BY113" s="76" t="str">
        <f t="shared" si="202"/>
        <v/>
      </c>
      <c r="BZ113" s="69" t="str">
        <f t="shared" si="286"/>
        <v/>
      </c>
      <c r="CA113" s="69" t="str">
        <f t="shared" si="286"/>
        <v/>
      </c>
      <c r="CB113" s="69" t="str">
        <f t="shared" si="286"/>
        <v/>
      </c>
      <c r="CC113" s="69" t="str">
        <f t="shared" si="286"/>
        <v/>
      </c>
      <c r="CD113" s="69" t="str">
        <f t="shared" si="286"/>
        <v/>
      </c>
      <c r="CE113" s="69" t="str">
        <f t="shared" si="286"/>
        <v/>
      </c>
      <c r="CF113" s="69" t="str">
        <f t="shared" si="286"/>
        <v/>
      </c>
      <c r="CG113" s="69" t="str">
        <f t="shared" si="286"/>
        <v/>
      </c>
      <c r="CH113" s="69" t="str">
        <f t="shared" si="286"/>
        <v/>
      </c>
      <c r="CI113" s="69" t="str">
        <f t="shared" si="286"/>
        <v/>
      </c>
      <c r="CJ113" s="69" t="str">
        <f t="shared" si="286"/>
        <v/>
      </c>
      <c r="CK113" s="73" t="str">
        <f t="shared" si="272"/>
        <v/>
      </c>
      <c r="CL113" s="74" t="str">
        <f t="shared" si="203"/>
        <v/>
      </c>
      <c r="CM113" s="253" t="str">
        <f t="shared" si="204"/>
        <v/>
      </c>
      <c r="CN113" s="76" t="str">
        <f t="shared" si="205"/>
        <v/>
      </c>
      <c r="CO113" s="69" t="str">
        <f t="shared" si="287"/>
        <v/>
      </c>
      <c r="CP113" s="69" t="str">
        <f t="shared" si="287"/>
        <v/>
      </c>
      <c r="CQ113" s="69" t="str">
        <f t="shared" si="287"/>
        <v/>
      </c>
      <c r="CR113" s="69" t="str">
        <f t="shared" si="287"/>
        <v/>
      </c>
      <c r="CS113" s="69" t="str">
        <f t="shared" si="287"/>
        <v/>
      </c>
      <c r="CT113" s="69" t="str">
        <f t="shared" si="287"/>
        <v/>
      </c>
      <c r="CU113" s="69" t="str">
        <f t="shared" si="287"/>
        <v/>
      </c>
      <c r="CV113" s="69" t="str">
        <f t="shared" si="287"/>
        <v/>
      </c>
      <c r="CW113" s="69" t="str">
        <f t="shared" si="287"/>
        <v/>
      </c>
      <c r="CX113" s="69" t="str">
        <f t="shared" si="287"/>
        <v/>
      </c>
      <c r="CY113" s="69" t="str">
        <f t="shared" si="287"/>
        <v/>
      </c>
      <c r="CZ113" s="73" t="str">
        <f t="shared" si="273"/>
        <v/>
      </c>
      <c r="DA113" s="74" t="str">
        <f t="shared" si="206"/>
        <v/>
      </c>
      <c r="DB113" s="253" t="str">
        <f t="shared" si="207"/>
        <v/>
      </c>
      <c r="DC113" s="76" t="str">
        <f t="shared" si="208"/>
        <v/>
      </c>
      <c r="DD113" s="69" t="str">
        <f t="shared" si="288"/>
        <v/>
      </c>
      <c r="DE113" s="69" t="str">
        <f t="shared" si="288"/>
        <v/>
      </c>
      <c r="DF113" s="69" t="str">
        <f t="shared" si="288"/>
        <v/>
      </c>
      <c r="DG113" s="69" t="str">
        <f t="shared" si="288"/>
        <v/>
      </c>
      <c r="DH113" s="69" t="str">
        <f t="shared" si="288"/>
        <v/>
      </c>
      <c r="DI113" s="69" t="str">
        <f t="shared" si="288"/>
        <v/>
      </c>
      <c r="DJ113" s="69" t="str">
        <f t="shared" si="288"/>
        <v/>
      </c>
      <c r="DK113" s="69" t="str">
        <f t="shared" si="288"/>
        <v/>
      </c>
      <c r="DL113" s="69" t="str">
        <f t="shared" si="288"/>
        <v/>
      </c>
      <c r="DM113" s="69" t="str">
        <f t="shared" si="288"/>
        <v/>
      </c>
      <c r="DN113" s="69" t="str">
        <f t="shared" si="288"/>
        <v/>
      </c>
      <c r="DO113" s="73" t="str">
        <f t="shared" si="274"/>
        <v/>
      </c>
      <c r="DP113" s="74" t="str">
        <f t="shared" si="209"/>
        <v/>
      </c>
      <c r="DQ113" s="253" t="str">
        <f t="shared" si="210"/>
        <v/>
      </c>
      <c r="DR113" s="76" t="str">
        <f t="shared" si="211"/>
        <v/>
      </c>
      <c r="DS113" s="69" t="str">
        <f t="shared" si="289"/>
        <v/>
      </c>
      <c r="DT113" s="69" t="str">
        <f t="shared" si="289"/>
        <v/>
      </c>
      <c r="DU113" s="69" t="str">
        <f t="shared" si="289"/>
        <v/>
      </c>
      <c r="DV113" s="69" t="str">
        <f t="shared" si="289"/>
        <v/>
      </c>
      <c r="DW113" s="69" t="str">
        <f t="shared" si="289"/>
        <v/>
      </c>
      <c r="DX113" s="69" t="str">
        <f t="shared" si="289"/>
        <v/>
      </c>
      <c r="DY113" s="69" t="str">
        <f t="shared" si="289"/>
        <v/>
      </c>
      <c r="DZ113" s="69" t="str">
        <f t="shared" si="289"/>
        <v/>
      </c>
      <c r="EA113" s="69" t="str">
        <f t="shared" si="289"/>
        <v/>
      </c>
      <c r="EB113" s="69" t="str">
        <f t="shared" si="289"/>
        <v/>
      </c>
      <c r="EC113" s="69" t="str">
        <f t="shared" si="289"/>
        <v/>
      </c>
      <c r="ED113" s="73" t="str">
        <f t="shared" si="275"/>
        <v/>
      </c>
      <c r="EE113" s="74" t="str">
        <f t="shared" si="212"/>
        <v/>
      </c>
      <c r="EF113" s="253" t="str">
        <f t="shared" si="213"/>
        <v/>
      </c>
      <c r="EG113" s="76" t="str">
        <f t="shared" si="214"/>
        <v/>
      </c>
      <c r="EH113" s="69" t="str">
        <f t="shared" si="290"/>
        <v/>
      </c>
      <c r="EI113" s="69" t="str">
        <f t="shared" si="290"/>
        <v/>
      </c>
      <c r="EJ113" s="69" t="str">
        <f t="shared" si="290"/>
        <v/>
      </c>
      <c r="EK113" s="69" t="str">
        <f t="shared" si="290"/>
        <v/>
      </c>
      <c r="EL113" s="69" t="str">
        <f t="shared" si="290"/>
        <v/>
      </c>
      <c r="EM113" s="69" t="str">
        <f t="shared" si="290"/>
        <v/>
      </c>
      <c r="EN113" s="69" t="str">
        <f t="shared" si="290"/>
        <v/>
      </c>
      <c r="EO113" s="69" t="str">
        <f t="shared" si="290"/>
        <v/>
      </c>
      <c r="EP113" s="69" t="str">
        <f t="shared" si="290"/>
        <v/>
      </c>
      <c r="EQ113" s="69" t="str">
        <f t="shared" si="290"/>
        <v/>
      </c>
      <c r="ER113" s="69" t="str">
        <f t="shared" si="290"/>
        <v/>
      </c>
      <c r="ES113" s="73" t="str">
        <f t="shared" si="276"/>
        <v/>
      </c>
      <c r="ET113" s="74" t="str">
        <f t="shared" si="215"/>
        <v/>
      </c>
      <c r="EU113" s="253" t="str">
        <f t="shared" si="216"/>
        <v/>
      </c>
      <c r="EV113" s="76" t="str">
        <f t="shared" si="217"/>
        <v/>
      </c>
      <c r="EW113" s="69" t="str">
        <f t="shared" si="291"/>
        <v/>
      </c>
      <c r="EX113" s="69" t="str">
        <f t="shared" si="291"/>
        <v/>
      </c>
      <c r="EY113" s="69" t="str">
        <f t="shared" si="291"/>
        <v/>
      </c>
      <c r="EZ113" s="69" t="str">
        <f t="shared" si="291"/>
        <v/>
      </c>
      <c r="FA113" s="69" t="str">
        <f t="shared" si="291"/>
        <v/>
      </c>
      <c r="FB113" s="69" t="str">
        <f t="shared" si="291"/>
        <v/>
      </c>
      <c r="FC113" s="69" t="str">
        <f t="shared" si="291"/>
        <v/>
      </c>
      <c r="FD113" s="69" t="str">
        <f t="shared" si="291"/>
        <v/>
      </c>
      <c r="FE113" s="69" t="str">
        <f t="shared" si="291"/>
        <v/>
      </c>
      <c r="FF113" s="69" t="str">
        <f t="shared" si="291"/>
        <v/>
      </c>
      <c r="FG113" s="69" t="str">
        <f t="shared" si="291"/>
        <v/>
      </c>
      <c r="FH113" s="73" t="str">
        <f t="shared" si="277"/>
        <v/>
      </c>
      <c r="FI113" s="74" t="str">
        <f t="shared" si="218"/>
        <v/>
      </c>
      <c r="FJ113" s="253" t="str">
        <f t="shared" si="219"/>
        <v/>
      </c>
      <c r="FK113" s="76" t="str">
        <f t="shared" si="220"/>
        <v/>
      </c>
      <c r="FL113" s="69" t="str">
        <f t="shared" si="292"/>
        <v/>
      </c>
      <c r="FM113" s="69" t="str">
        <f t="shared" si="292"/>
        <v/>
      </c>
      <c r="FN113" s="69" t="str">
        <f t="shared" si="292"/>
        <v/>
      </c>
      <c r="FO113" s="69" t="str">
        <f t="shared" si="292"/>
        <v/>
      </c>
      <c r="FP113" s="69" t="str">
        <f t="shared" si="292"/>
        <v/>
      </c>
      <c r="FQ113" s="69" t="str">
        <f t="shared" si="292"/>
        <v/>
      </c>
      <c r="FR113" s="69" t="str">
        <f t="shared" si="292"/>
        <v/>
      </c>
      <c r="FS113" s="69" t="str">
        <f t="shared" si="292"/>
        <v/>
      </c>
      <c r="FT113" s="69" t="str">
        <f t="shared" si="292"/>
        <v/>
      </c>
      <c r="FU113" s="69" t="str">
        <f t="shared" si="292"/>
        <v/>
      </c>
      <c r="FV113" s="69" t="str">
        <f t="shared" si="292"/>
        <v/>
      </c>
      <c r="FW113" s="73" t="str">
        <f t="shared" si="278"/>
        <v/>
      </c>
      <c r="FX113" s="74" t="str">
        <f t="shared" si="221"/>
        <v/>
      </c>
      <c r="FY113" s="253" t="str">
        <f t="shared" si="222"/>
        <v/>
      </c>
      <c r="FZ113" s="76" t="str">
        <f t="shared" si="223"/>
        <v/>
      </c>
      <c r="GA113" s="82" t="str">
        <f t="shared" si="280"/>
        <v/>
      </c>
      <c r="GB113" s="82" t="str">
        <f t="shared" si="280"/>
        <v/>
      </c>
      <c r="GC113" s="82" t="str">
        <f t="shared" si="280"/>
        <v/>
      </c>
      <c r="GD113" s="82" t="str">
        <f t="shared" si="280"/>
        <v/>
      </c>
      <c r="GE113" s="82" t="str">
        <f t="shared" si="280"/>
        <v/>
      </c>
      <c r="GF113" s="82" t="str">
        <f t="shared" si="280"/>
        <v/>
      </c>
      <c r="GG113" s="82" t="str">
        <f t="shared" si="280"/>
        <v/>
      </c>
      <c r="GH113" s="82" t="str">
        <f t="shared" si="280"/>
        <v/>
      </c>
      <c r="GI113" s="82" t="str">
        <f t="shared" si="280"/>
        <v/>
      </c>
      <c r="GJ113" s="82" t="str">
        <f t="shared" si="280"/>
        <v/>
      </c>
      <c r="GK113" s="82" t="str">
        <f t="shared" si="280"/>
        <v/>
      </c>
      <c r="GL113" s="83" t="str">
        <f t="shared" si="279"/>
        <v/>
      </c>
      <c r="GM113" s="74" t="str">
        <f t="shared" si="224"/>
        <v/>
      </c>
      <c r="GN113" s="253" t="str">
        <f t="shared" si="225"/>
        <v/>
      </c>
      <c r="GO113" s="76" t="str">
        <f t="shared" si="226"/>
        <v/>
      </c>
      <c r="GP113" s="77" t="str">
        <f t="shared" ca="1" si="227"/>
        <v/>
      </c>
      <c r="GQ113" s="77" t="str">
        <f t="shared" ca="1" si="293"/>
        <v/>
      </c>
      <c r="GR113" s="77" t="str">
        <f t="shared" ca="1" si="293"/>
        <v/>
      </c>
      <c r="GS113" s="77" t="str">
        <f t="shared" ca="1" si="293"/>
        <v/>
      </c>
      <c r="GT113" s="77" t="str">
        <f t="shared" ca="1" si="293"/>
        <v/>
      </c>
      <c r="GU113" s="77" t="str">
        <f t="shared" ca="1" si="293"/>
        <v/>
      </c>
      <c r="GV113" s="77" t="str">
        <f t="shared" ca="1" si="293"/>
        <v/>
      </c>
      <c r="GW113" s="77" t="str">
        <f t="shared" ca="1" si="293"/>
        <v/>
      </c>
      <c r="GX113" s="77" t="str">
        <f t="shared" ca="1" si="293"/>
        <v/>
      </c>
      <c r="GY113" s="77" t="str">
        <f t="shared" ca="1" si="293"/>
        <v/>
      </c>
      <c r="GZ113" s="77" t="str">
        <f t="shared" ca="1" si="293"/>
        <v/>
      </c>
      <c r="HA113" s="77" t="str">
        <f t="shared" ca="1" si="293"/>
        <v/>
      </c>
      <c r="HB113" s="78" t="str">
        <f t="shared" si="228"/>
        <v/>
      </c>
    </row>
    <row r="114" spans="1:210">
      <c r="A114" s="70" t="s">
        <v>50</v>
      </c>
      <c r="B114" s="39" t="str">
        <f>IF(【M】エリア!$E109&lt;&gt;"",【M】エリア!$E109,"")</f>
        <v/>
      </c>
      <c r="C114" s="69" t="str">
        <f t="shared" si="281"/>
        <v/>
      </c>
      <c r="D114" s="69" t="str">
        <f t="shared" si="281"/>
        <v/>
      </c>
      <c r="E114" s="69" t="str">
        <f t="shared" si="281"/>
        <v/>
      </c>
      <c r="F114" s="69" t="str">
        <f t="shared" si="281"/>
        <v/>
      </c>
      <c r="G114" s="69" t="str">
        <f t="shared" si="281"/>
        <v/>
      </c>
      <c r="H114" s="69" t="str">
        <f t="shared" si="281"/>
        <v/>
      </c>
      <c r="I114" s="69" t="str">
        <f t="shared" si="281"/>
        <v/>
      </c>
      <c r="J114" s="69" t="str">
        <f t="shared" si="281"/>
        <v/>
      </c>
      <c r="K114" s="69" t="str">
        <f t="shared" si="281"/>
        <v/>
      </c>
      <c r="L114" s="69" t="str">
        <f t="shared" si="281"/>
        <v/>
      </c>
      <c r="M114" s="69" t="str">
        <f t="shared" si="281"/>
        <v/>
      </c>
      <c r="N114" s="73" t="str">
        <f t="shared" si="267"/>
        <v/>
      </c>
      <c r="O114" s="74" t="str">
        <f t="shared" si="188"/>
        <v/>
      </c>
      <c r="P114" s="253" t="str">
        <f t="shared" si="189"/>
        <v/>
      </c>
      <c r="Q114" s="76" t="str">
        <f t="shared" si="190"/>
        <v/>
      </c>
      <c r="R114" s="69" t="str">
        <f t="shared" si="282"/>
        <v/>
      </c>
      <c r="S114" s="69" t="str">
        <f t="shared" si="282"/>
        <v/>
      </c>
      <c r="T114" s="69" t="str">
        <f t="shared" si="282"/>
        <v/>
      </c>
      <c r="U114" s="69" t="str">
        <f t="shared" si="282"/>
        <v/>
      </c>
      <c r="V114" s="69" t="str">
        <f t="shared" si="282"/>
        <v/>
      </c>
      <c r="W114" s="69" t="str">
        <f t="shared" si="282"/>
        <v/>
      </c>
      <c r="X114" s="69" t="str">
        <f t="shared" si="282"/>
        <v/>
      </c>
      <c r="Y114" s="69" t="str">
        <f t="shared" si="282"/>
        <v/>
      </c>
      <c r="Z114" s="69" t="str">
        <f t="shared" si="282"/>
        <v/>
      </c>
      <c r="AA114" s="69" t="str">
        <f t="shared" si="282"/>
        <v/>
      </c>
      <c r="AB114" s="69" t="str">
        <f t="shared" si="282"/>
        <v/>
      </c>
      <c r="AC114" s="73" t="str">
        <f t="shared" si="268"/>
        <v/>
      </c>
      <c r="AD114" s="74" t="str">
        <f t="shared" si="191"/>
        <v/>
      </c>
      <c r="AE114" s="253" t="str">
        <f t="shared" si="192"/>
        <v/>
      </c>
      <c r="AF114" s="76" t="str">
        <f t="shared" si="193"/>
        <v/>
      </c>
      <c r="AG114" s="69" t="str">
        <f t="shared" si="283"/>
        <v/>
      </c>
      <c r="AH114" s="69" t="str">
        <f t="shared" si="283"/>
        <v/>
      </c>
      <c r="AI114" s="69" t="str">
        <f t="shared" si="283"/>
        <v/>
      </c>
      <c r="AJ114" s="69" t="str">
        <f t="shared" si="283"/>
        <v/>
      </c>
      <c r="AK114" s="69" t="str">
        <f t="shared" si="283"/>
        <v/>
      </c>
      <c r="AL114" s="69" t="str">
        <f t="shared" si="283"/>
        <v/>
      </c>
      <c r="AM114" s="69" t="str">
        <f t="shared" si="283"/>
        <v/>
      </c>
      <c r="AN114" s="69" t="str">
        <f t="shared" si="283"/>
        <v/>
      </c>
      <c r="AO114" s="69" t="str">
        <f t="shared" si="283"/>
        <v/>
      </c>
      <c r="AP114" s="69" t="str">
        <f t="shared" si="283"/>
        <v/>
      </c>
      <c r="AQ114" s="69" t="str">
        <f t="shared" si="283"/>
        <v/>
      </c>
      <c r="AR114" s="73" t="str">
        <f t="shared" si="269"/>
        <v/>
      </c>
      <c r="AS114" s="74" t="str">
        <f t="shared" si="194"/>
        <v/>
      </c>
      <c r="AT114" s="253" t="str">
        <f t="shared" si="195"/>
        <v/>
      </c>
      <c r="AU114" s="76" t="str">
        <f t="shared" si="196"/>
        <v/>
      </c>
      <c r="AV114" s="69" t="str">
        <f t="shared" si="284"/>
        <v/>
      </c>
      <c r="AW114" s="69" t="str">
        <f t="shared" si="284"/>
        <v/>
      </c>
      <c r="AX114" s="69" t="str">
        <f t="shared" si="284"/>
        <v/>
      </c>
      <c r="AY114" s="69" t="str">
        <f t="shared" si="284"/>
        <v/>
      </c>
      <c r="AZ114" s="69" t="str">
        <f t="shared" si="284"/>
        <v/>
      </c>
      <c r="BA114" s="69" t="str">
        <f t="shared" si="284"/>
        <v/>
      </c>
      <c r="BB114" s="69" t="str">
        <f t="shared" si="284"/>
        <v/>
      </c>
      <c r="BC114" s="69" t="str">
        <f t="shared" si="284"/>
        <v/>
      </c>
      <c r="BD114" s="69" t="str">
        <f t="shared" si="284"/>
        <v/>
      </c>
      <c r="BE114" s="69" t="str">
        <f t="shared" si="284"/>
        <v/>
      </c>
      <c r="BF114" s="69" t="str">
        <f t="shared" si="284"/>
        <v/>
      </c>
      <c r="BG114" s="73" t="str">
        <f t="shared" si="270"/>
        <v/>
      </c>
      <c r="BH114" s="74" t="str">
        <f t="shared" si="197"/>
        <v/>
      </c>
      <c r="BI114" s="253" t="str">
        <f t="shared" si="198"/>
        <v/>
      </c>
      <c r="BJ114" s="76" t="str">
        <f t="shared" si="199"/>
        <v/>
      </c>
      <c r="BK114" s="69" t="str">
        <f t="shared" si="285"/>
        <v/>
      </c>
      <c r="BL114" s="69" t="str">
        <f t="shared" si="285"/>
        <v/>
      </c>
      <c r="BM114" s="69" t="str">
        <f t="shared" si="285"/>
        <v/>
      </c>
      <c r="BN114" s="69" t="str">
        <f t="shared" si="285"/>
        <v/>
      </c>
      <c r="BO114" s="69" t="str">
        <f t="shared" si="285"/>
        <v/>
      </c>
      <c r="BP114" s="69" t="str">
        <f t="shared" si="285"/>
        <v/>
      </c>
      <c r="BQ114" s="69" t="str">
        <f t="shared" si="285"/>
        <v/>
      </c>
      <c r="BR114" s="69" t="str">
        <f t="shared" si="285"/>
        <v/>
      </c>
      <c r="BS114" s="69" t="str">
        <f t="shared" si="285"/>
        <v/>
      </c>
      <c r="BT114" s="69" t="str">
        <f t="shared" si="285"/>
        <v/>
      </c>
      <c r="BU114" s="69" t="str">
        <f t="shared" si="285"/>
        <v/>
      </c>
      <c r="BV114" s="73" t="str">
        <f t="shared" si="271"/>
        <v/>
      </c>
      <c r="BW114" s="74" t="str">
        <f t="shared" si="200"/>
        <v/>
      </c>
      <c r="BX114" s="253" t="str">
        <f t="shared" si="201"/>
        <v/>
      </c>
      <c r="BY114" s="76" t="str">
        <f t="shared" si="202"/>
        <v/>
      </c>
      <c r="BZ114" s="69" t="str">
        <f t="shared" si="286"/>
        <v/>
      </c>
      <c r="CA114" s="69" t="str">
        <f t="shared" si="286"/>
        <v/>
      </c>
      <c r="CB114" s="69" t="str">
        <f t="shared" si="286"/>
        <v/>
      </c>
      <c r="CC114" s="69" t="str">
        <f t="shared" si="286"/>
        <v/>
      </c>
      <c r="CD114" s="69" t="str">
        <f t="shared" si="286"/>
        <v/>
      </c>
      <c r="CE114" s="69" t="str">
        <f t="shared" si="286"/>
        <v/>
      </c>
      <c r="CF114" s="69" t="str">
        <f t="shared" si="286"/>
        <v/>
      </c>
      <c r="CG114" s="69" t="str">
        <f t="shared" si="286"/>
        <v/>
      </c>
      <c r="CH114" s="69" t="str">
        <f t="shared" si="286"/>
        <v/>
      </c>
      <c r="CI114" s="69" t="str">
        <f t="shared" si="286"/>
        <v/>
      </c>
      <c r="CJ114" s="69" t="str">
        <f t="shared" si="286"/>
        <v/>
      </c>
      <c r="CK114" s="73" t="str">
        <f t="shared" si="272"/>
        <v/>
      </c>
      <c r="CL114" s="74" t="str">
        <f t="shared" si="203"/>
        <v/>
      </c>
      <c r="CM114" s="253" t="str">
        <f t="shared" si="204"/>
        <v/>
      </c>
      <c r="CN114" s="76" t="str">
        <f t="shared" si="205"/>
        <v/>
      </c>
      <c r="CO114" s="69" t="str">
        <f t="shared" si="287"/>
        <v/>
      </c>
      <c r="CP114" s="69" t="str">
        <f t="shared" si="287"/>
        <v/>
      </c>
      <c r="CQ114" s="69" t="str">
        <f t="shared" si="287"/>
        <v/>
      </c>
      <c r="CR114" s="69" t="str">
        <f t="shared" si="287"/>
        <v/>
      </c>
      <c r="CS114" s="69" t="str">
        <f t="shared" si="287"/>
        <v/>
      </c>
      <c r="CT114" s="69" t="str">
        <f t="shared" si="287"/>
        <v/>
      </c>
      <c r="CU114" s="69" t="str">
        <f t="shared" si="287"/>
        <v/>
      </c>
      <c r="CV114" s="69" t="str">
        <f t="shared" si="287"/>
        <v/>
      </c>
      <c r="CW114" s="69" t="str">
        <f t="shared" si="287"/>
        <v/>
      </c>
      <c r="CX114" s="69" t="str">
        <f t="shared" si="287"/>
        <v/>
      </c>
      <c r="CY114" s="69" t="str">
        <f t="shared" si="287"/>
        <v/>
      </c>
      <c r="CZ114" s="73" t="str">
        <f t="shared" si="273"/>
        <v/>
      </c>
      <c r="DA114" s="74" t="str">
        <f t="shared" si="206"/>
        <v/>
      </c>
      <c r="DB114" s="253" t="str">
        <f t="shared" si="207"/>
        <v/>
      </c>
      <c r="DC114" s="76" t="str">
        <f t="shared" si="208"/>
        <v/>
      </c>
      <c r="DD114" s="69" t="str">
        <f t="shared" si="288"/>
        <v/>
      </c>
      <c r="DE114" s="69" t="str">
        <f t="shared" si="288"/>
        <v/>
      </c>
      <c r="DF114" s="69" t="str">
        <f t="shared" si="288"/>
        <v/>
      </c>
      <c r="DG114" s="69" t="str">
        <f t="shared" si="288"/>
        <v/>
      </c>
      <c r="DH114" s="69" t="str">
        <f t="shared" si="288"/>
        <v/>
      </c>
      <c r="DI114" s="69" t="str">
        <f t="shared" si="288"/>
        <v/>
      </c>
      <c r="DJ114" s="69" t="str">
        <f t="shared" si="288"/>
        <v/>
      </c>
      <c r="DK114" s="69" t="str">
        <f t="shared" si="288"/>
        <v/>
      </c>
      <c r="DL114" s="69" t="str">
        <f t="shared" si="288"/>
        <v/>
      </c>
      <c r="DM114" s="69" t="str">
        <f t="shared" si="288"/>
        <v/>
      </c>
      <c r="DN114" s="69" t="str">
        <f t="shared" si="288"/>
        <v/>
      </c>
      <c r="DO114" s="73" t="str">
        <f t="shared" si="274"/>
        <v/>
      </c>
      <c r="DP114" s="74" t="str">
        <f t="shared" si="209"/>
        <v/>
      </c>
      <c r="DQ114" s="253" t="str">
        <f t="shared" si="210"/>
        <v/>
      </c>
      <c r="DR114" s="76" t="str">
        <f t="shared" si="211"/>
        <v/>
      </c>
      <c r="DS114" s="69" t="str">
        <f t="shared" si="289"/>
        <v/>
      </c>
      <c r="DT114" s="69" t="str">
        <f t="shared" si="289"/>
        <v/>
      </c>
      <c r="DU114" s="69" t="str">
        <f t="shared" si="289"/>
        <v/>
      </c>
      <c r="DV114" s="69" t="str">
        <f t="shared" si="289"/>
        <v/>
      </c>
      <c r="DW114" s="69" t="str">
        <f t="shared" si="289"/>
        <v/>
      </c>
      <c r="DX114" s="69" t="str">
        <f t="shared" si="289"/>
        <v/>
      </c>
      <c r="DY114" s="69" t="str">
        <f t="shared" si="289"/>
        <v/>
      </c>
      <c r="DZ114" s="69" t="str">
        <f t="shared" si="289"/>
        <v/>
      </c>
      <c r="EA114" s="69" t="str">
        <f t="shared" si="289"/>
        <v/>
      </c>
      <c r="EB114" s="69" t="str">
        <f t="shared" si="289"/>
        <v/>
      </c>
      <c r="EC114" s="69" t="str">
        <f t="shared" si="289"/>
        <v/>
      </c>
      <c r="ED114" s="73" t="str">
        <f t="shared" si="275"/>
        <v/>
      </c>
      <c r="EE114" s="74" t="str">
        <f t="shared" si="212"/>
        <v/>
      </c>
      <c r="EF114" s="253" t="str">
        <f t="shared" si="213"/>
        <v/>
      </c>
      <c r="EG114" s="76" t="str">
        <f t="shared" si="214"/>
        <v/>
      </c>
      <c r="EH114" s="69" t="str">
        <f t="shared" si="290"/>
        <v/>
      </c>
      <c r="EI114" s="69" t="str">
        <f t="shared" si="290"/>
        <v/>
      </c>
      <c r="EJ114" s="69" t="str">
        <f t="shared" si="290"/>
        <v/>
      </c>
      <c r="EK114" s="69" t="str">
        <f t="shared" si="290"/>
        <v/>
      </c>
      <c r="EL114" s="69" t="str">
        <f t="shared" si="290"/>
        <v/>
      </c>
      <c r="EM114" s="69" t="str">
        <f t="shared" si="290"/>
        <v/>
      </c>
      <c r="EN114" s="69" t="str">
        <f t="shared" si="290"/>
        <v/>
      </c>
      <c r="EO114" s="69" t="str">
        <f t="shared" si="290"/>
        <v/>
      </c>
      <c r="EP114" s="69" t="str">
        <f t="shared" si="290"/>
        <v/>
      </c>
      <c r="EQ114" s="69" t="str">
        <f t="shared" si="290"/>
        <v/>
      </c>
      <c r="ER114" s="69" t="str">
        <f t="shared" si="290"/>
        <v/>
      </c>
      <c r="ES114" s="73" t="str">
        <f t="shared" si="276"/>
        <v/>
      </c>
      <c r="ET114" s="74" t="str">
        <f t="shared" si="215"/>
        <v/>
      </c>
      <c r="EU114" s="253" t="str">
        <f t="shared" si="216"/>
        <v/>
      </c>
      <c r="EV114" s="76" t="str">
        <f t="shared" si="217"/>
        <v/>
      </c>
      <c r="EW114" s="69" t="str">
        <f t="shared" si="291"/>
        <v/>
      </c>
      <c r="EX114" s="69" t="str">
        <f t="shared" si="291"/>
        <v/>
      </c>
      <c r="EY114" s="69" t="str">
        <f t="shared" si="291"/>
        <v/>
      </c>
      <c r="EZ114" s="69" t="str">
        <f t="shared" si="291"/>
        <v/>
      </c>
      <c r="FA114" s="69" t="str">
        <f t="shared" si="291"/>
        <v/>
      </c>
      <c r="FB114" s="69" t="str">
        <f t="shared" si="291"/>
        <v/>
      </c>
      <c r="FC114" s="69" t="str">
        <f t="shared" si="291"/>
        <v/>
      </c>
      <c r="FD114" s="69" t="str">
        <f t="shared" si="291"/>
        <v/>
      </c>
      <c r="FE114" s="69" t="str">
        <f t="shared" si="291"/>
        <v/>
      </c>
      <c r="FF114" s="69" t="str">
        <f t="shared" si="291"/>
        <v/>
      </c>
      <c r="FG114" s="69" t="str">
        <f t="shared" si="291"/>
        <v/>
      </c>
      <c r="FH114" s="73" t="str">
        <f t="shared" si="277"/>
        <v/>
      </c>
      <c r="FI114" s="74" t="str">
        <f t="shared" si="218"/>
        <v/>
      </c>
      <c r="FJ114" s="253" t="str">
        <f t="shared" si="219"/>
        <v/>
      </c>
      <c r="FK114" s="76" t="str">
        <f t="shared" si="220"/>
        <v/>
      </c>
      <c r="FL114" s="69" t="str">
        <f t="shared" si="292"/>
        <v/>
      </c>
      <c r="FM114" s="69" t="str">
        <f t="shared" si="292"/>
        <v/>
      </c>
      <c r="FN114" s="69" t="str">
        <f t="shared" si="292"/>
        <v/>
      </c>
      <c r="FO114" s="69" t="str">
        <f t="shared" si="292"/>
        <v/>
      </c>
      <c r="FP114" s="69" t="str">
        <f t="shared" si="292"/>
        <v/>
      </c>
      <c r="FQ114" s="69" t="str">
        <f t="shared" si="292"/>
        <v/>
      </c>
      <c r="FR114" s="69" t="str">
        <f t="shared" si="292"/>
        <v/>
      </c>
      <c r="FS114" s="69" t="str">
        <f t="shared" si="292"/>
        <v/>
      </c>
      <c r="FT114" s="69" t="str">
        <f t="shared" si="292"/>
        <v/>
      </c>
      <c r="FU114" s="69" t="str">
        <f t="shared" si="292"/>
        <v/>
      </c>
      <c r="FV114" s="69" t="str">
        <f t="shared" si="292"/>
        <v/>
      </c>
      <c r="FW114" s="73" t="str">
        <f t="shared" si="278"/>
        <v/>
      </c>
      <c r="FX114" s="74" t="str">
        <f t="shared" si="221"/>
        <v/>
      </c>
      <c r="FY114" s="253" t="str">
        <f t="shared" si="222"/>
        <v/>
      </c>
      <c r="FZ114" s="76" t="str">
        <f t="shared" si="223"/>
        <v/>
      </c>
      <c r="GA114" s="82" t="str">
        <f t="shared" si="280"/>
        <v/>
      </c>
      <c r="GB114" s="82" t="str">
        <f t="shared" si="280"/>
        <v/>
      </c>
      <c r="GC114" s="82" t="str">
        <f t="shared" si="280"/>
        <v/>
      </c>
      <c r="GD114" s="82" t="str">
        <f t="shared" si="280"/>
        <v/>
      </c>
      <c r="GE114" s="82" t="str">
        <f t="shared" si="280"/>
        <v/>
      </c>
      <c r="GF114" s="82" t="str">
        <f t="shared" si="280"/>
        <v/>
      </c>
      <c r="GG114" s="82" t="str">
        <f t="shared" si="280"/>
        <v/>
      </c>
      <c r="GH114" s="82" t="str">
        <f t="shared" si="280"/>
        <v/>
      </c>
      <c r="GI114" s="82" t="str">
        <f t="shared" si="280"/>
        <v/>
      </c>
      <c r="GJ114" s="82" t="str">
        <f t="shared" si="280"/>
        <v/>
      </c>
      <c r="GK114" s="82" t="str">
        <f t="shared" si="280"/>
        <v/>
      </c>
      <c r="GL114" s="83" t="str">
        <f t="shared" si="279"/>
        <v/>
      </c>
      <c r="GM114" s="74" t="str">
        <f t="shared" si="224"/>
        <v/>
      </c>
      <c r="GN114" s="253" t="str">
        <f t="shared" si="225"/>
        <v/>
      </c>
      <c r="GO114" s="76" t="str">
        <f t="shared" si="226"/>
        <v/>
      </c>
      <c r="GP114" s="77" t="str">
        <f t="shared" ca="1" si="227"/>
        <v/>
      </c>
      <c r="GQ114" s="77" t="str">
        <f t="shared" ca="1" si="293"/>
        <v/>
      </c>
      <c r="GR114" s="77" t="str">
        <f t="shared" ca="1" si="293"/>
        <v/>
      </c>
      <c r="GS114" s="77" t="str">
        <f t="shared" ca="1" si="293"/>
        <v/>
      </c>
      <c r="GT114" s="77" t="str">
        <f t="shared" ca="1" si="293"/>
        <v/>
      </c>
      <c r="GU114" s="77" t="str">
        <f t="shared" ca="1" si="293"/>
        <v/>
      </c>
      <c r="GV114" s="77" t="str">
        <f t="shared" ca="1" si="293"/>
        <v/>
      </c>
      <c r="GW114" s="77" t="str">
        <f t="shared" ca="1" si="293"/>
        <v/>
      </c>
      <c r="GX114" s="77" t="str">
        <f t="shared" ca="1" si="293"/>
        <v/>
      </c>
      <c r="GY114" s="77" t="str">
        <f t="shared" ca="1" si="293"/>
        <v/>
      </c>
      <c r="GZ114" s="77" t="str">
        <f t="shared" ca="1" si="293"/>
        <v/>
      </c>
      <c r="HA114" s="77" t="str">
        <f t="shared" ca="1" si="293"/>
        <v/>
      </c>
      <c r="HB114" s="78" t="str">
        <f t="shared" si="228"/>
        <v/>
      </c>
    </row>
    <row r="115" spans="1:210">
      <c r="A115" s="70" t="s">
        <v>50</v>
      </c>
      <c r="B115" s="39" t="str">
        <f>IF(【M】エリア!$E110&lt;&gt;"",【M】エリア!$E110,"")</f>
        <v/>
      </c>
      <c r="C115" s="69" t="str">
        <f t="shared" ref="C115:M126" si="294">IF($B115="", "",
COUNTIFS(
    INDEX(rawデータ範囲, , MATCH($A115,表頭範囲, 0)), $B115,
    INDEX(rawデータ範囲, , MATCH($M$1,表頭範囲, 0)),C$2,
    INDEX(rawデータ範囲, , MATCH($N$3,表頭範囲, 0)),C$3
)
)</f>
        <v/>
      </c>
      <c r="D115" s="69" t="str">
        <f t="shared" si="294"/>
        <v/>
      </c>
      <c r="E115" s="69" t="str">
        <f t="shared" si="294"/>
        <v/>
      </c>
      <c r="F115" s="69" t="str">
        <f t="shared" si="294"/>
        <v/>
      </c>
      <c r="G115" s="69" t="str">
        <f t="shared" si="294"/>
        <v/>
      </c>
      <c r="H115" s="69" t="str">
        <f t="shared" si="294"/>
        <v/>
      </c>
      <c r="I115" s="69" t="str">
        <f t="shared" si="294"/>
        <v/>
      </c>
      <c r="J115" s="69" t="str">
        <f t="shared" si="294"/>
        <v/>
      </c>
      <c r="K115" s="69" t="str">
        <f t="shared" si="294"/>
        <v/>
      </c>
      <c r="L115" s="69" t="str">
        <f t="shared" si="294"/>
        <v/>
      </c>
      <c r="M115" s="69" t="str">
        <f t="shared" si="294"/>
        <v/>
      </c>
      <c r="N115" s="73" t="str">
        <f t="shared" si="267"/>
        <v/>
      </c>
      <c r="O115" s="74" t="str">
        <f t="shared" si="188"/>
        <v/>
      </c>
      <c r="P115" s="253" t="str">
        <f t="shared" si="189"/>
        <v/>
      </c>
      <c r="Q115" s="76" t="str">
        <f t="shared" si="190"/>
        <v/>
      </c>
      <c r="R115" s="69" t="str">
        <f t="shared" ref="R115:AB126" si="295">IF($B115="", "",
COUNTIFS(
    INDEX(rawデータ範囲, , MATCH($A115,表頭範囲, 0)), $B115,
    INDEX(rawデータ範囲, , MATCH($M$1,表頭範囲, 0)),R$2,
    INDEX(rawデータ範囲, , MATCH($N$3,表頭範囲, 0)),R$3
)
)</f>
        <v/>
      </c>
      <c r="S115" s="69" t="str">
        <f t="shared" si="295"/>
        <v/>
      </c>
      <c r="T115" s="69" t="str">
        <f t="shared" si="295"/>
        <v/>
      </c>
      <c r="U115" s="69" t="str">
        <f t="shared" si="295"/>
        <v/>
      </c>
      <c r="V115" s="69" t="str">
        <f t="shared" si="295"/>
        <v/>
      </c>
      <c r="W115" s="69" t="str">
        <f t="shared" si="295"/>
        <v/>
      </c>
      <c r="X115" s="69" t="str">
        <f t="shared" si="295"/>
        <v/>
      </c>
      <c r="Y115" s="69" t="str">
        <f t="shared" si="295"/>
        <v/>
      </c>
      <c r="Z115" s="69" t="str">
        <f t="shared" si="295"/>
        <v/>
      </c>
      <c r="AA115" s="69" t="str">
        <f t="shared" si="295"/>
        <v/>
      </c>
      <c r="AB115" s="69" t="str">
        <f t="shared" si="295"/>
        <v/>
      </c>
      <c r="AC115" s="73" t="str">
        <f t="shared" si="268"/>
        <v/>
      </c>
      <c r="AD115" s="74" t="str">
        <f t="shared" si="191"/>
        <v/>
      </c>
      <c r="AE115" s="253" t="str">
        <f t="shared" si="192"/>
        <v/>
      </c>
      <c r="AF115" s="76" t="str">
        <f t="shared" si="193"/>
        <v/>
      </c>
      <c r="AG115" s="69" t="str">
        <f t="shared" ref="AG115:AQ126" si="296">IF($B115="", "",
COUNTIFS(
    INDEX(rawデータ範囲, , MATCH($A115,表頭範囲, 0)), $B115,
    INDEX(rawデータ範囲, , MATCH($M$1,表頭範囲, 0)),AG$2,
    INDEX(rawデータ範囲, , MATCH($N$3,表頭範囲, 0)),AG$3
)
)</f>
        <v/>
      </c>
      <c r="AH115" s="69" t="str">
        <f t="shared" si="296"/>
        <v/>
      </c>
      <c r="AI115" s="69" t="str">
        <f t="shared" si="296"/>
        <v/>
      </c>
      <c r="AJ115" s="69" t="str">
        <f t="shared" si="296"/>
        <v/>
      </c>
      <c r="AK115" s="69" t="str">
        <f t="shared" si="296"/>
        <v/>
      </c>
      <c r="AL115" s="69" t="str">
        <f t="shared" si="296"/>
        <v/>
      </c>
      <c r="AM115" s="69" t="str">
        <f t="shared" si="296"/>
        <v/>
      </c>
      <c r="AN115" s="69" t="str">
        <f t="shared" si="296"/>
        <v/>
      </c>
      <c r="AO115" s="69" t="str">
        <f t="shared" si="296"/>
        <v/>
      </c>
      <c r="AP115" s="69" t="str">
        <f t="shared" si="296"/>
        <v/>
      </c>
      <c r="AQ115" s="69" t="str">
        <f t="shared" si="296"/>
        <v/>
      </c>
      <c r="AR115" s="73" t="str">
        <f t="shared" si="269"/>
        <v/>
      </c>
      <c r="AS115" s="74" t="str">
        <f t="shared" si="194"/>
        <v/>
      </c>
      <c r="AT115" s="253" t="str">
        <f t="shared" si="195"/>
        <v/>
      </c>
      <c r="AU115" s="76" t="str">
        <f t="shared" si="196"/>
        <v/>
      </c>
      <c r="AV115" s="69" t="str">
        <f t="shared" ref="AV115:BF126" si="297">IF($B115="", "",
COUNTIFS(
    INDEX(rawデータ範囲, , MATCH($A115,表頭範囲, 0)), $B115,
    INDEX(rawデータ範囲, , MATCH($M$1,表頭範囲, 0)),AV$2,
    INDEX(rawデータ範囲, , MATCH($N$3,表頭範囲, 0)),AV$3
)
)</f>
        <v/>
      </c>
      <c r="AW115" s="69" t="str">
        <f t="shared" si="297"/>
        <v/>
      </c>
      <c r="AX115" s="69" t="str">
        <f t="shared" si="297"/>
        <v/>
      </c>
      <c r="AY115" s="69" t="str">
        <f t="shared" si="297"/>
        <v/>
      </c>
      <c r="AZ115" s="69" t="str">
        <f t="shared" si="297"/>
        <v/>
      </c>
      <c r="BA115" s="69" t="str">
        <f t="shared" si="297"/>
        <v/>
      </c>
      <c r="BB115" s="69" t="str">
        <f t="shared" si="297"/>
        <v/>
      </c>
      <c r="BC115" s="69" t="str">
        <f t="shared" si="297"/>
        <v/>
      </c>
      <c r="BD115" s="69" t="str">
        <f t="shared" si="297"/>
        <v/>
      </c>
      <c r="BE115" s="69" t="str">
        <f t="shared" si="297"/>
        <v/>
      </c>
      <c r="BF115" s="69" t="str">
        <f t="shared" si="297"/>
        <v/>
      </c>
      <c r="BG115" s="73" t="str">
        <f t="shared" si="270"/>
        <v/>
      </c>
      <c r="BH115" s="74" t="str">
        <f t="shared" si="197"/>
        <v/>
      </c>
      <c r="BI115" s="253" t="str">
        <f t="shared" si="198"/>
        <v/>
      </c>
      <c r="BJ115" s="76" t="str">
        <f t="shared" si="199"/>
        <v/>
      </c>
      <c r="BK115" s="69" t="str">
        <f t="shared" ref="BK115:BU126" si="298">IF($B115="", "",
COUNTIFS(
    INDEX(rawデータ範囲, , MATCH($A115,表頭範囲, 0)), $B115,
    INDEX(rawデータ範囲, , MATCH($M$1,表頭範囲, 0)),BK$2,
    INDEX(rawデータ範囲, , MATCH($N$3,表頭範囲, 0)),BK$3
)
)</f>
        <v/>
      </c>
      <c r="BL115" s="69" t="str">
        <f t="shared" si="298"/>
        <v/>
      </c>
      <c r="BM115" s="69" t="str">
        <f t="shared" si="298"/>
        <v/>
      </c>
      <c r="BN115" s="69" t="str">
        <f t="shared" si="298"/>
        <v/>
      </c>
      <c r="BO115" s="69" t="str">
        <f t="shared" si="298"/>
        <v/>
      </c>
      <c r="BP115" s="69" t="str">
        <f t="shared" si="298"/>
        <v/>
      </c>
      <c r="BQ115" s="69" t="str">
        <f t="shared" si="298"/>
        <v/>
      </c>
      <c r="BR115" s="69" t="str">
        <f t="shared" si="298"/>
        <v/>
      </c>
      <c r="BS115" s="69" t="str">
        <f t="shared" si="298"/>
        <v/>
      </c>
      <c r="BT115" s="69" t="str">
        <f t="shared" si="298"/>
        <v/>
      </c>
      <c r="BU115" s="69" t="str">
        <f t="shared" si="298"/>
        <v/>
      </c>
      <c r="BV115" s="73" t="str">
        <f t="shared" si="271"/>
        <v/>
      </c>
      <c r="BW115" s="74" t="str">
        <f t="shared" si="200"/>
        <v/>
      </c>
      <c r="BX115" s="253" t="str">
        <f t="shared" si="201"/>
        <v/>
      </c>
      <c r="BY115" s="76" t="str">
        <f t="shared" si="202"/>
        <v/>
      </c>
      <c r="BZ115" s="69" t="str">
        <f t="shared" ref="BZ115:CJ126" si="299">IF($B115="", "",
COUNTIFS(
    INDEX(rawデータ範囲, , MATCH($A115,表頭範囲, 0)), $B115,
    INDEX(rawデータ範囲, , MATCH($M$1,表頭範囲, 0)),BZ$2,
    INDEX(rawデータ範囲, , MATCH($N$3,表頭範囲, 0)),BZ$3
)
)</f>
        <v/>
      </c>
      <c r="CA115" s="69" t="str">
        <f t="shared" si="299"/>
        <v/>
      </c>
      <c r="CB115" s="69" t="str">
        <f t="shared" si="299"/>
        <v/>
      </c>
      <c r="CC115" s="69" t="str">
        <f t="shared" si="299"/>
        <v/>
      </c>
      <c r="CD115" s="69" t="str">
        <f t="shared" si="299"/>
        <v/>
      </c>
      <c r="CE115" s="69" t="str">
        <f t="shared" si="299"/>
        <v/>
      </c>
      <c r="CF115" s="69" t="str">
        <f t="shared" si="299"/>
        <v/>
      </c>
      <c r="CG115" s="69" t="str">
        <f t="shared" si="299"/>
        <v/>
      </c>
      <c r="CH115" s="69" t="str">
        <f t="shared" si="299"/>
        <v/>
      </c>
      <c r="CI115" s="69" t="str">
        <f t="shared" si="299"/>
        <v/>
      </c>
      <c r="CJ115" s="69" t="str">
        <f t="shared" si="299"/>
        <v/>
      </c>
      <c r="CK115" s="73" t="str">
        <f t="shared" si="272"/>
        <v/>
      </c>
      <c r="CL115" s="74" t="str">
        <f t="shared" si="203"/>
        <v/>
      </c>
      <c r="CM115" s="253" t="str">
        <f t="shared" si="204"/>
        <v/>
      </c>
      <c r="CN115" s="76" t="str">
        <f t="shared" si="205"/>
        <v/>
      </c>
      <c r="CO115" s="69" t="str">
        <f t="shared" ref="CO115:CY126" si="300">IF($B115="", "",
COUNTIFS(
    INDEX(rawデータ範囲, , MATCH($A115,表頭範囲, 0)), $B115,
    INDEX(rawデータ範囲, , MATCH($M$1,表頭範囲, 0)),CO$2,
    INDEX(rawデータ範囲, , MATCH($N$3,表頭範囲, 0)),CO$3
)
)</f>
        <v/>
      </c>
      <c r="CP115" s="69" t="str">
        <f t="shared" si="300"/>
        <v/>
      </c>
      <c r="CQ115" s="69" t="str">
        <f t="shared" si="300"/>
        <v/>
      </c>
      <c r="CR115" s="69" t="str">
        <f t="shared" si="300"/>
        <v/>
      </c>
      <c r="CS115" s="69" t="str">
        <f t="shared" si="300"/>
        <v/>
      </c>
      <c r="CT115" s="69" t="str">
        <f t="shared" si="300"/>
        <v/>
      </c>
      <c r="CU115" s="69" t="str">
        <f t="shared" si="300"/>
        <v/>
      </c>
      <c r="CV115" s="69" t="str">
        <f t="shared" si="300"/>
        <v/>
      </c>
      <c r="CW115" s="69" t="str">
        <f t="shared" si="300"/>
        <v/>
      </c>
      <c r="CX115" s="69" t="str">
        <f t="shared" si="300"/>
        <v/>
      </c>
      <c r="CY115" s="69" t="str">
        <f t="shared" si="300"/>
        <v/>
      </c>
      <c r="CZ115" s="73" t="str">
        <f t="shared" si="273"/>
        <v/>
      </c>
      <c r="DA115" s="74" t="str">
        <f t="shared" si="206"/>
        <v/>
      </c>
      <c r="DB115" s="253" t="str">
        <f t="shared" si="207"/>
        <v/>
      </c>
      <c r="DC115" s="76" t="str">
        <f t="shared" si="208"/>
        <v/>
      </c>
      <c r="DD115" s="69" t="str">
        <f t="shared" ref="DD115:DN126" si="301">IF($B115="", "",
COUNTIFS(
    INDEX(rawデータ範囲, , MATCH($A115,表頭範囲, 0)), $B115,
    INDEX(rawデータ範囲, , MATCH($M$1,表頭範囲, 0)),DD$2,
    INDEX(rawデータ範囲, , MATCH($N$3,表頭範囲, 0)),DD$3
)
)</f>
        <v/>
      </c>
      <c r="DE115" s="69" t="str">
        <f t="shared" si="301"/>
        <v/>
      </c>
      <c r="DF115" s="69" t="str">
        <f t="shared" si="301"/>
        <v/>
      </c>
      <c r="DG115" s="69" t="str">
        <f t="shared" si="301"/>
        <v/>
      </c>
      <c r="DH115" s="69" t="str">
        <f t="shared" si="301"/>
        <v/>
      </c>
      <c r="DI115" s="69" t="str">
        <f t="shared" si="301"/>
        <v/>
      </c>
      <c r="DJ115" s="69" t="str">
        <f t="shared" si="301"/>
        <v/>
      </c>
      <c r="DK115" s="69" t="str">
        <f t="shared" si="301"/>
        <v/>
      </c>
      <c r="DL115" s="69" t="str">
        <f t="shared" si="301"/>
        <v/>
      </c>
      <c r="DM115" s="69" t="str">
        <f t="shared" si="301"/>
        <v/>
      </c>
      <c r="DN115" s="69" t="str">
        <f t="shared" si="301"/>
        <v/>
      </c>
      <c r="DO115" s="73" t="str">
        <f t="shared" si="274"/>
        <v/>
      </c>
      <c r="DP115" s="74" t="str">
        <f t="shared" si="209"/>
        <v/>
      </c>
      <c r="DQ115" s="253" t="str">
        <f t="shared" si="210"/>
        <v/>
      </c>
      <c r="DR115" s="76" t="str">
        <f t="shared" si="211"/>
        <v/>
      </c>
      <c r="DS115" s="69" t="str">
        <f t="shared" ref="DS115:EC126" si="302">IF($B115="", "",
COUNTIFS(
    INDEX(rawデータ範囲, , MATCH($A115,表頭範囲, 0)), $B115,
    INDEX(rawデータ範囲, , MATCH($M$1,表頭範囲, 0)),DS$2,
    INDEX(rawデータ範囲, , MATCH($N$3,表頭範囲, 0)),DS$3
)
)</f>
        <v/>
      </c>
      <c r="DT115" s="69" t="str">
        <f t="shared" si="302"/>
        <v/>
      </c>
      <c r="DU115" s="69" t="str">
        <f t="shared" si="302"/>
        <v/>
      </c>
      <c r="DV115" s="69" t="str">
        <f t="shared" si="302"/>
        <v/>
      </c>
      <c r="DW115" s="69" t="str">
        <f t="shared" si="302"/>
        <v/>
      </c>
      <c r="DX115" s="69" t="str">
        <f t="shared" si="302"/>
        <v/>
      </c>
      <c r="DY115" s="69" t="str">
        <f t="shared" si="302"/>
        <v/>
      </c>
      <c r="DZ115" s="69" t="str">
        <f t="shared" si="302"/>
        <v/>
      </c>
      <c r="EA115" s="69" t="str">
        <f t="shared" si="302"/>
        <v/>
      </c>
      <c r="EB115" s="69" t="str">
        <f t="shared" si="302"/>
        <v/>
      </c>
      <c r="EC115" s="69" t="str">
        <f t="shared" si="302"/>
        <v/>
      </c>
      <c r="ED115" s="73" t="str">
        <f t="shared" si="275"/>
        <v/>
      </c>
      <c r="EE115" s="74" t="str">
        <f t="shared" si="212"/>
        <v/>
      </c>
      <c r="EF115" s="253" t="str">
        <f t="shared" si="213"/>
        <v/>
      </c>
      <c r="EG115" s="76" t="str">
        <f t="shared" si="214"/>
        <v/>
      </c>
      <c r="EH115" s="69" t="str">
        <f t="shared" ref="EH115:ER126" si="303">IF($B115="", "",
COUNTIFS(
    INDEX(rawデータ範囲, , MATCH($A115,表頭範囲, 0)), $B115,
    INDEX(rawデータ範囲, , MATCH($M$1,表頭範囲, 0)),EH$2,
    INDEX(rawデータ範囲, , MATCH($N$3,表頭範囲, 0)),EH$3
)
)</f>
        <v/>
      </c>
      <c r="EI115" s="69" t="str">
        <f t="shared" si="303"/>
        <v/>
      </c>
      <c r="EJ115" s="69" t="str">
        <f t="shared" si="303"/>
        <v/>
      </c>
      <c r="EK115" s="69" t="str">
        <f t="shared" si="303"/>
        <v/>
      </c>
      <c r="EL115" s="69" t="str">
        <f t="shared" si="303"/>
        <v/>
      </c>
      <c r="EM115" s="69" t="str">
        <f t="shared" si="303"/>
        <v/>
      </c>
      <c r="EN115" s="69" t="str">
        <f t="shared" si="303"/>
        <v/>
      </c>
      <c r="EO115" s="69" t="str">
        <f t="shared" si="303"/>
        <v/>
      </c>
      <c r="EP115" s="69" t="str">
        <f t="shared" si="303"/>
        <v/>
      </c>
      <c r="EQ115" s="69" t="str">
        <f t="shared" si="303"/>
        <v/>
      </c>
      <c r="ER115" s="69" t="str">
        <f t="shared" si="303"/>
        <v/>
      </c>
      <c r="ES115" s="73" t="str">
        <f t="shared" si="276"/>
        <v/>
      </c>
      <c r="ET115" s="74" t="str">
        <f t="shared" si="215"/>
        <v/>
      </c>
      <c r="EU115" s="253" t="str">
        <f t="shared" si="216"/>
        <v/>
      </c>
      <c r="EV115" s="76" t="str">
        <f t="shared" si="217"/>
        <v/>
      </c>
      <c r="EW115" s="69" t="str">
        <f t="shared" ref="EW115:FG126" si="304">IF($B115="", "",
COUNTIFS(
    INDEX(rawデータ範囲, , MATCH($A115,表頭範囲, 0)), $B115,
    INDEX(rawデータ範囲, , MATCH($M$1,表頭範囲, 0)),EW$2,
    INDEX(rawデータ範囲, , MATCH($N$3,表頭範囲, 0)),EW$3
)
)</f>
        <v/>
      </c>
      <c r="EX115" s="69" t="str">
        <f t="shared" si="304"/>
        <v/>
      </c>
      <c r="EY115" s="69" t="str">
        <f t="shared" si="304"/>
        <v/>
      </c>
      <c r="EZ115" s="69" t="str">
        <f t="shared" si="304"/>
        <v/>
      </c>
      <c r="FA115" s="69" t="str">
        <f t="shared" si="304"/>
        <v/>
      </c>
      <c r="FB115" s="69" t="str">
        <f t="shared" si="304"/>
        <v/>
      </c>
      <c r="FC115" s="69" t="str">
        <f t="shared" si="304"/>
        <v/>
      </c>
      <c r="FD115" s="69" t="str">
        <f t="shared" si="304"/>
        <v/>
      </c>
      <c r="FE115" s="69" t="str">
        <f t="shared" si="304"/>
        <v/>
      </c>
      <c r="FF115" s="69" t="str">
        <f t="shared" si="304"/>
        <v/>
      </c>
      <c r="FG115" s="69" t="str">
        <f t="shared" si="304"/>
        <v/>
      </c>
      <c r="FH115" s="73" t="str">
        <f t="shared" si="277"/>
        <v/>
      </c>
      <c r="FI115" s="74" t="str">
        <f t="shared" si="218"/>
        <v/>
      </c>
      <c r="FJ115" s="253" t="str">
        <f t="shared" si="219"/>
        <v/>
      </c>
      <c r="FK115" s="76" t="str">
        <f t="shared" si="220"/>
        <v/>
      </c>
      <c r="FL115" s="69" t="str">
        <f t="shared" ref="FL115:FV126" si="305">IF($B115="", "",
COUNTIFS(
    INDEX(rawデータ範囲, , MATCH($A115,表頭範囲, 0)), $B115,
    INDEX(rawデータ範囲, , MATCH($M$1,表頭範囲, 0)),FL$2,
    INDEX(rawデータ範囲, , MATCH($N$3,表頭範囲, 0)),FL$3
)
)</f>
        <v/>
      </c>
      <c r="FM115" s="69" t="str">
        <f t="shared" si="305"/>
        <v/>
      </c>
      <c r="FN115" s="69" t="str">
        <f t="shared" si="305"/>
        <v/>
      </c>
      <c r="FO115" s="69" t="str">
        <f t="shared" si="305"/>
        <v/>
      </c>
      <c r="FP115" s="69" t="str">
        <f t="shared" si="305"/>
        <v/>
      </c>
      <c r="FQ115" s="69" t="str">
        <f t="shared" si="305"/>
        <v/>
      </c>
      <c r="FR115" s="69" t="str">
        <f t="shared" si="305"/>
        <v/>
      </c>
      <c r="FS115" s="69" t="str">
        <f t="shared" si="305"/>
        <v/>
      </c>
      <c r="FT115" s="69" t="str">
        <f t="shared" si="305"/>
        <v/>
      </c>
      <c r="FU115" s="69" t="str">
        <f t="shared" si="305"/>
        <v/>
      </c>
      <c r="FV115" s="69" t="str">
        <f t="shared" si="305"/>
        <v/>
      </c>
      <c r="FW115" s="73" t="str">
        <f t="shared" si="278"/>
        <v/>
      </c>
      <c r="FX115" s="74" t="str">
        <f t="shared" si="221"/>
        <v/>
      </c>
      <c r="FY115" s="253" t="str">
        <f t="shared" si="222"/>
        <v/>
      </c>
      <c r="FZ115" s="76" t="str">
        <f t="shared" si="223"/>
        <v/>
      </c>
      <c r="GA115" s="82" t="str">
        <f t="shared" si="280"/>
        <v/>
      </c>
      <c r="GB115" s="82" t="str">
        <f t="shared" si="280"/>
        <v/>
      </c>
      <c r="GC115" s="82" t="str">
        <f t="shared" si="280"/>
        <v/>
      </c>
      <c r="GD115" s="82" t="str">
        <f t="shared" si="280"/>
        <v/>
      </c>
      <c r="GE115" s="82" t="str">
        <f t="shared" si="280"/>
        <v/>
      </c>
      <c r="GF115" s="82" t="str">
        <f t="shared" si="280"/>
        <v/>
      </c>
      <c r="GG115" s="82" t="str">
        <f t="shared" si="280"/>
        <v/>
      </c>
      <c r="GH115" s="82" t="str">
        <f t="shared" si="280"/>
        <v/>
      </c>
      <c r="GI115" s="82" t="str">
        <f t="shared" si="280"/>
        <v/>
      </c>
      <c r="GJ115" s="82" t="str">
        <f t="shared" si="280"/>
        <v/>
      </c>
      <c r="GK115" s="82" t="str">
        <f t="shared" si="280"/>
        <v/>
      </c>
      <c r="GL115" s="83" t="str">
        <f t="shared" si="279"/>
        <v/>
      </c>
      <c r="GM115" s="74" t="str">
        <f t="shared" si="224"/>
        <v/>
      </c>
      <c r="GN115" s="253" t="str">
        <f t="shared" si="225"/>
        <v/>
      </c>
      <c r="GO115" s="76" t="str">
        <f t="shared" si="226"/>
        <v/>
      </c>
      <c r="GP115" s="77" t="str">
        <f t="shared" ca="1" si="227"/>
        <v/>
      </c>
      <c r="GQ115" s="77" t="str">
        <f t="shared" ca="1" si="293"/>
        <v/>
      </c>
      <c r="GR115" s="77" t="str">
        <f t="shared" ca="1" si="293"/>
        <v/>
      </c>
      <c r="GS115" s="77" t="str">
        <f t="shared" ca="1" si="293"/>
        <v/>
      </c>
      <c r="GT115" s="77" t="str">
        <f t="shared" ca="1" si="293"/>
        <v/>
      </c>
      <c r="GU115" s="77" t="str">
        <f t="shared" ca="1" si="293"/>
        <v/>
      </c>
      <c r="GV115" s="77" t="str">
        <f t="shared" ca="1" si="293"/>
        <v/>
      </c>
      <c r="GW115" s="77" t="str">
        <f t="shared" ca="1" si="293"/>
        <v/>
      </c>
      <c r="GX115" s="77" t="str">
        <f t="shared" ca="1" si="293"/>
        <v/>
      </c>
      <c r="GY115" s="77" t="str">
        <f t="shared" ca="1" si="293"/>
        <v/>
      </c>
      <c r="GZ115" s="77" t="str">
        <f t="shared" ca="1" si="293"/>
        <v/>
      </c>
      <c r="HA115" s="77" t="str">
        <f t="shared" ca="1" si="293"/>
        <v/>
      </c>
      <c r="HB115" s="78" t="str">
        <f t="shared" si="228"/>
        <v/>
      </c>
    </row>
    <row r="116" spans="1:210">
      <c r="A116" s="70" t="s">
        <v>50</v>
      </c>
      <c r="B116" s="39" t="str">
        <f>IF(【M】エリア!$E111&lt;&gt;"",【M】エリア!$E111,"")</f>
        <v/>
      </c>
      <c r="C116" s="69" t="str">
        <f t="shared" si="294"/>
        <v/>
      </c>
      <c r="D116" s="69" t="str">
        <f t="shared" si="294"/>
        <v/>
      </c>
      <c r="E116" s="69" t="str">
        <f t="shared" si="294"/>
        <v/>
      </c>
      <c r="F116" s="69" t="str">
        <f t="shared" si="294"/>
        <v/>
      </c>
      <c r="G116" s="69" t="str">
        <f t="shared" si="294"/>
        <v/>
      </c>
      <c r="H116" s="69" t="str">
        <f t="shared" si="294"/>
        <v/>
      </c>
      <c r="I116" s="69" t="str">
        <f t="shared" si="294"/>
        <v/>
      </c>
      <c r="J116" s="69" t="str">
        <f t="shared" si="294"/>
        <v/>
      </c>
      <c r="K116" s="69" t="str">
        <f t="shared" si="294"/>
        <v/>
      </c>
      <c r="L116" s="69" t="str">
        <f t="shared" si="294"/>
        <v/>
      </c>
      <c r="M116" s="69" t="str">
        <f t="shared" si="294"/>
        <v/>
      </c>
      <c r="N116" s="73" t="str">
        <f t="shared" si="267"/>
        <v/>
      </c>
      <c r="O116" s="74" t="str">
        <f t="shared" si="188"/>
        <v/>
      </c>
      <c r="P116" s="253" t="str">
        <f t="shared" si="189"/>
        <v/>
      </c>
      <c r="Q116" s="76" t="str">
        <f t="shared" si="190"/>
        <v/>
      </c>
      <c r="R116" s="69" t="str">
        <f t="shared" si="295"/>
        <v/>
      </c>
      <c r="S116" s="69" t="str">
        <f t="shared" si="295"/>
        <v/>
      </c>
      <c r="T116" s="69" t="str">
        <f t="shared" si="295"/>
        <v/>
      </c>
      <c r="U116" s="69" t="str">
        <f t="shared" si="295"/>
        <v/>
      </c>
      <c r="V116" s="69" t="str">
        <f t="shared" si="295"/>
        <v/>
      </c>
      <c r="W116" s="69" t="str">
        <f t="shared" si="295"/>
        <v/>
      </c>
      <c r="X116" s="69" t="str">
        <f t="shared" si="295"/>
        <v/>
      </c>
      <c r="Y116" s="69" t="str">
        <f t="shared" si="295"/>
        <v/>
      </c>
      <c r="Z116" s="69" t="str">
        <f t="shared" si="295"/>
        <v/>
      </c>
      <c r="AA116" s="69" t="str">
        <f t="shared" si="295"/>
        <v/>
      </c>
      <c r="AB116" s="69" t="str">
        <f t="shared" si="295"/>
        <v/>
      </c>
      <c r="AC116" s="73" t="str">
        <f t="shared" si="268"/>
        <v/>
      </c>
      <c r="AD116" s="74" t="str">
        <f t="shared" si="191"/>
        <v/>
      </c>
      <c r="AE116" s="253" t="str">
        <f t="shared" si="192"/>
        <v/>
      </c>
      <c r="AF116" s="76" t="str">
        <f t="shared" si="193"/>
        <v/>
      </c>
      <c r="AG116" s="69" t="str">
        <f t="shared" si="296"/>
        <v/>
      </c>
      <c r="AH116" s="69" t="str">
        <f t="shared" si="296"/>
        <v/>
      </c>
      <c r="AI116" s="69" t="str">
        <f t="shared" si="296"/>
        <v/>
      </c>
      <c r="AJ116" s="69" t="str">
        <f t="shared" si="296"/>
        <v/>
      </c>
      <c r="AK116" s="69" t="str">
        <f t="shared" si="296"/>
        <v/>
      </c>
      <c r="AL116" s="69" t="str">
        <f t="shared" si="296"/>
        <v/>
      </c>
      <c r="AM116" s="69" t="str">
        <f t="shared" si="296"/>
        <v/>
      </c>
      <c r="AN116" s="69" t="str">
        <f t="shared" si="296"/>
        <v/>
      </c>
      <c r="AO116" s="69" t="str">
        <f t="shared" si="296"/>
        <v/>
      </c>
      <c r="AP116" s="69" t="str">
        <f t="shared" si="296"/>
        <v/>
      </c>
      <c r="AQ116" s="69" t="str">
        <f t="shared" si="296"/>
        <v/>
      </c>
      <c r="AR116" s="73" t="str">
        <f t="shared" si="269"/>
        <v/>
      </c>
      <c r="AS116" s="74" t="str">
        <f t="shared" si="194"/>
        <v/>
      </c>
      <c r="AT116" s="253" t="str">
        <f t="shared" si="195"/>
        <v/>
      </c>
      <c r="AU116" s="76" t="str">
        <f t="shared" si="196"/>
        <v/>
      </c>
      <c r="AV116" s="69" t="str">
        <f t="shared" si="297"/>
        <v/>
      </c>
      <c r="AW116" s="69" t="str">
        <f t="shared" si="297"/>
        <v/>
      </c>
      <c r="AX116" s="69" t="str">
        <f t="shared" si="297"/>
        <v/>
      </c>
      <c r="AY116" s="69" t="str">
        <f t="shared" si="297"/>
        <v/>
      </c>
      <c r="AZ116" s="69" t="str">
        <f t="shared" si="297"/>
        <v/>
      </c>
      <c r="BA116" s="69" t="str">
        <f t="shared" si="297"/>
        <v/>
      </c>
      <c r="BB116" s="69" t="str">
        <f t="shared" si="297"/>
        <v/>
      </c>
      <c r="BC116" s="69" t="str">
        <f t="shared" si="297"/>
        <v/>
      </c>
      <c r="BD116" s="69" t="str">
        <f t="shared" si="297"/>
        <v/>
      </c>
      <c r="BE116" s="69" t="str">
        <f t="shared" si="297"/>
        <v/>
      </c>
      <c r="BF116" s="69" t="str">
        <f t="shared" si="297"/>
        <v/>
      </c>
      <c r="BG116" s="73" t="str">
        <f t="shared" si="270"/>
        <v/>
      </c>
      <c r="BH116" s="74" t="str">
        <f t="shared" si="197"/>
        <v/>
      </c>
      <c r="BI116" s="253" t="str">
        <f t="shared" si="198"/>
        <v/>
      </c>
      <c r="BJ116" s="76" t="str">
        <f t="shared" si="199"/>
        <v/>
      </c>
      <c r="BK116" s="69" t="str">
        <f t="shared" si="298"/>
        <v/>
      </c>
      <c r="BL116" s="69" t="str">
        <f t="shared" si="298"/>
        <v/>
      </c>
      <c r="BM116" s="69" t="str">
        <f t="shared" si="298"/>
        <v/>
      </c>
      <c r="BN116" s="69" t="str">
        <f t="shared" si="298"/>
        <v/>
      </c>
      <c r="BO116" s="69" t="str">
        <f t="shared" si="298"/>
        <v/>
      </c>
      <c r="BP116" s="69" t="str">
        <f t="shared" si="298"/>
        <v/>
      </c>
      <c r="BQ116" s="69" t="str">
        <f t="shared" si="298"/>
        <v/>
      </c>
      <c r="BR116" s="69" t="str">
        <f t="shared" si="298"/>
        <v/>
      </c>
      <c r="BS116" s="69" t="str">
        <f t="shared" si="298"/>
        <v/>
      </c>
      <c r="BT116" s="69" t="str">
        <f t="shared" si="298"/>
        <v/>
      </c>
      <c r="BU116" s="69" t="str">
        <f t="shared" si="298"/>
        <v/>
      </c>
      <c r="BV116" s="73" t="str">
        <f t="shared" si="271"/>
        <v/>
      </c>
      <c r="BW116" s="74" t="str">
        <f t="shared" si="200"/>
        <v/>
      </c>
      <c r="BX116" s="253" t="str">
        <f t="shared" si="201"/>
        <v/>
      </c>
      <c r="BY116" s="76" t="str">
        <f t="shared" si="202"/>
        <v/>
      </c>
      <c r="BZ116" s="69" t="str">
        <f t="shared" si="299"/>
        <v/>
      </c>
      <c r="CA116" s="69" t="str">
        <f t="shared" si="299"/>
        <v/>
      </c>
      <c r="CB116" s="69" t="str">
        <f t="shared" si="299"/>
        <v/>
      </c>
      <c r="CC116" s="69" t="str">
        <f t="shared" si="299"/>
        <v/>
      </c>
      <c r="CD116" s="69" t="str">
        <f t="shared" si="299"/>
        <v/>
      </c>
      <c r="CE116" s="69" t="str">
        <f t="shared" si="299"/>
        <v/>
      </c>
      <c r="CF116" s="69" t="str">
        <f t="shared" si="299"/>
        <v/>
      </c>
      <c r="CG116" s="69" t="str">
        <f t="shared" si="299"/>
        <v/>
      </c>
      <c r="CH116" s="69" t="str">
        <f t="shared" si="299"/>
        <v/>
      </c>
      <c r="CI116" s="69" t="str">
        <f t="shared" si="299"/>
        <v/>
      </c>
      <c r="CJ116" s="69" t="str">
        <f t="shared" si="299"/>
        <v/>
      </c>
      <c r="CK116" s="73" t="str">
        <f t="shared" si="272"/>
        <v/>
      </c>
      <c r="CL116" s="74" t="str">
        <f t="shared" si="203"/>
        <v/>
      </c>
      <c r="CM116" s="253" t="str">
        <f t="shared" si="204"/>
        <v/>
      </c>
      <c r="CN116" s="76" t="str">
        <f t="shared" si="205"/>
        <v/>
      </c>
      <c r="CO116" s="69" t="str">
        <f t="shared" si="300"/>
        <v/>
      </c>
      <c r="CP116" s="69" t="str">
        <f t="shared" si="300"/>
        <v/>
      </c>
      <c r="CQ116" s="69" t="str">
        <f t="shared" si="300"/>
        <v/>
      </c>
      <c r="CR116" s="69" t="str">
        <f t="shared" si="300"/>
        <v/>
      </c>
      <c r="CS116" s="69" t="str">
        <f t="shared" si="300"/>
        <v/>
      </c>
      <c r="CT116" s="69" t="str">
        <f t="shared" si="300"/>
        <v/>
      </c>
      <c r="CU116" s="69" t="str">
        <f t="shared" si="300"/>
        <v/>
      </c>
      <c r="CV116" s="69" t="str">
        <f t="shared" si="300"/>
        <v/>
      </c>
      <c r="CW116" s="69" t="str">
        <f t="shared" si="300"/>
        <v/>
      </c>
      <c r="CX116" s="69" t="str">
        <f t="shared" si="300"/>
        <v/>
      </c>
      <c r="CY116" s="69" t="str">
        <f t="shared" si="300"/>
        <v/>
      </c>
      <c r="CZ116" s="73" t="str">
        <f t="shared" si="273"/>
        <v/>
      </c>
      <c r="DA116" s="74" t="str">
        <f t="shared" si="206"/>
        <v/>
      </c>
      <c r="DB116" s="253" t="str">
        <f t="shared" si="207"/>
        <v/>
      </c>
      <c r="DC116" s="76" t="str">
        <f t="shared" si="208"/>
        <v/>
      </c>
      <c r="DD116" s="69" t="str">
        <f t="shared" si="301"/>
        <v/>
      </c>
      <c r="DE116" s="69" t="str">
        <f t="shared" si="301"/>
        <v/>
      </c>
      <c r="DF116" s="69" t="str">
        <f t="shared" si="301"/>
        <v/>
      </c>
      <c r="DG116" s="69" t="str">
        <f t="shared" si="301"/>
        <v/>
      </c>
      <c r="DH116" s="69" t="str">
        <f t="shared" si="301"/>
        <v/>
      </c>
      <c r="DI116" s="69" t="str">
        <f t="shared" si="301"/>
        <v/>
      </c>
      <c r="DJ116" s="69" t="str">
        <f t="shared" si="301"/>
        <v/>
      </c>
      <c r="DK116" s="69" t="str">
        <f t="shared" si="301"/>
        <v/>
      </c>
      <c r="DL116" s="69" t="str">
        <f t="shared" si="301"/>
        <v/>
      </c>
      <c r="DM116" s="69" t="str">
        <f t="shared" si="301"/>
        <v/>
      </c>
      <c r="DN116" s="69" t="str">
        <f t="shared" si="301"/>
        <v/>
      </c>
      <c r="DO116" s="73" t="str">
        <f t="shared" si="274"/>
        <v/>
      </c>
      <c r="DP116" s="74" t="str">
        <f t="shared" si="209"/>
        <v/>
      </c>
      <c r="DQ116" s="253" t="str">
        <f t="shared" si="210"/>
        <v/>
      </c>
      <c r="DR116" s="76" t="str">
        <f t="shared" si="211"/>
        <v/>
      </c>
      <c r="DS116" s="69" t="str">
        <f t="shared" si="302"/>
        <v/>
      </c>
      <c r="DT116" s="69" t="str">
        <f t="shared" si="302"/>
        <v/>
      </c>
      <c r="DU116" s="69" t="str">
        <f t="shared" si="302"/>
        <v/>
      </c>
      <c r="DV116" s="69" t="str">
        <f t="shared" si="302"/>
        <v/>
      </c>
      <c r="DW116" s="69" t="str">
        <f t="shared" si="302"/>
        <v/>
      </c>
      <c r="DX116" s="69" t="str">
        <f t="shared" si="302"/>
        <v/>
      </c>
      <c r="DY116" s="69" t="str">
        <f t="shared" si="302"/>
        <v/>
      </c>
      <c r="DZ116" s="69" t="str">
        <f t="shared" si="302"/>
        <v/>
      </c>
      <c r="EA116" s="69" t="str">
        <f t="shared" si="302"/>
        <v/>
      </c>
      <c r="EB116" s="69" t="str">
        <f t="shared" si="302"/>
        <v/>
      </c>
      <c r="EC116" s="69" t="str">
        <f t="shared" si="302"/>
        <v/>
      </c>
      <c r="ED116" s="73" t="str">
        <f t="shared" si="275"/>
        <v/>
      </c>
      <c r="EE116" s="74" t="str">
        <f t="shared" si="212"/>
        <v/>
      </c>
      <c r="EF116" s="253" t="str">
        <f t="shared" si="213"/>
        <v/>
      </c>
      <c r="EG116" s="76" t="str">
        <f t="shared" si="214"/>
        <v/>
      </c>
      <c r="EH116" s="69" t="str">
        <f t="shared" si="303"/>
        <v/>
      </c>
      <c r="EI116" s="69" t="str">
        <f t="shared" si="303"/>
        <v/>
      </c>
      <c r="EJ116" s="69" t="str">
        <f t="shared" si="303"/>
        <v/>
      </c>
      <c r="EK116" s="69" t="str">
        <f t="shared" si="303"/>
        <v/>
      </c>
      <c r="EL116" s="69" t="str">
        <f t="shared" si="303"/>
        <v/>
      </c>
      <c r="EM116" s="69" t="str">
        <f t="shared" si="303"/>
        <v/>
      </c>
      <c r="EN116" s="69" t="str">
        <f t="shared" si="303"/>
        <v/>
      </c>
      <c r="EO116" s="69" t="str">
        <f t="shared" si="303"/>
        <v/>
      </c>
      <c r="EP116" s="69" t="str">
        <f t="shared" si="303"/>
        <v/>
      </c>
      <c r="EQ116" s="69" t="str">
        <f t="shared" si="303"/>
        <v/>
      </c>
      <c r="ER116" s="69" t="str">
        <f t="shared" si="303"/>
        <v/>
      </c>
      <c r="ES116" s="73" t="str">
        <f t="shared" si="276"/>
        <v/>
      </c>
      <c r="ET116" s="74" t="str">
        <f t="shared" si="215"/>
        <v/>
      </c>
      <c r="EU116" s="253" t="str">
        <f t="shared" si="216"/>
        <v/>
      </c>
      <c r="EV116" s="76" t="str">
        <f t="shared" si="217"/>
        <v/>
      </c>
      <c r="EW116" s="69" t="str">
        <f t="shared" si="304"/>
        <v/>
      </c>
      <c r="EX116" s="69" t="str">
        <f t="shared" si="304"/>
        <v/>
      </c>
      <c r="EY116" s="69" t="str">
        <f t="shared" si="304"/>
        <v/>
      </c>
      <c r="EZ116" s="69" t="str">
        <f t="shared" si="304"/>
        <v/>
      </c>
      <c r="FA116" s="69" t="str">
        <f t="shared" si="304"/>
        <v/>
      </c>
      <c r="FB116" s="69" t="str">
        <f t="shared" si="304"/>
        <v/>
      </c>
      <c r="FC116" s="69" t="str">
        <f t="shared" si="304"/>
        <v/>
      </c>
      <c r="FD116" s="69" t="str">
        <f t="shared" si="304"/>
        <v/>
      </c>
      <c r="FE116" s="69" t="str">
        <f t="shared" si="304"/>
        <v/>
      </c>
      <c r="FF116" s="69" t="str">
        <f t="shared" si="304"/>
        <v/>
      </c>
      <c r="FG116" s="69" t="str">
        <f t="shared" si="304"/>
        <v/>
      </c>
      <c r="FH116" s="73" t="str">
        <f t="shared" si="277"/>
        <v/>
      </c>
      <c r="FI116" s="74" t="str">
        <f t="shared" si="218"/>
        <v/>
      </c>
      <c r="FJ116" s="253" t="str">
        <f t="shared" si="219"/>
        <v/>
      </c>
      <c r="FK116" s="76" t="str">
        <f t="shared" si="220"/>
        <v/>
      </c>
      <c r="FL116" s="69" t="str">
        <f t="shared" si="305"/>
        <v/>
      </c>
      <c r="FM116" s="69" t="str">
        <f t="shared" si="305"/>
        <v/>
      </c>
      <c r="FN116" s="69" t="str">
        <f t="shared" si="305"/>
        <v/>
      </c>
      <c r="FO116" s="69" t="str">
        <f t="shared" si="305"/>
        <v/>
      </c>
      <c r="FP116" s="69" t="str">
        <f t="shared" si="305"/>
        <v/>
      </c>
      <c r="FQ116" s="69" t="str">
        <f t="shared" si="305"/>
        <v/>
      </c>
      <c r="FR116" s="69" t="str">
        <f t="shared" si="305"/>
        <v/>
      </c>
      <c r="FS116" s="69" t="str">
        <f t="shared" si="305"/>
        <v/>
      </c>
      <c r="FT116" s="69" t="str">
        <f t="shared" si="305"/>
        <v/>
      </c>
      <c r="FU116" s="69" t="str">
        <f t="shared" si="305"/>
        <v/>
      </c>
      <c r="FV116" s="69" t="str">
        <f t="shared" si="305"/>
        <v/>
      </c>
      <c r="FW116" s="73" t="str">
        <f t="shared" si="278"/>
        <v/>
      </c>
      <c r="FX116" s="74" t="str">
        <f t="shared" si="221"/>
        <v/>
      </c>
      <c r="FY116" s="253" t="str">
        <f t="shared" si="222"/>
        <v/>
      </c>
      <c r="FZ116" s="76" t="str">
        <f t="shared" si="223"/>
        <v/>
      </c>
      <c r="GA116" s="82" t="str">
        <f t="shared" si="280"/>
        <v/>
      </c>
      <c r="GB116" s="82" t="str">
        <f t="shared" si="280"/>
        <v/>
      </c>
      <c r="GC116" s="82" t="str">
        <f t="shared" si="280"/>
        <v/>
      </c>
      <c r="GD116" s="82" t="str">
        <f t="shared" si="280"/>
        <v/>
      </c>
      <c r="GE116" s="82" t="str">
        <f t="shared" si="280"/>
        <v/>
      </c>
      <c r="GF116" s="82" t="str">
        <f t="shared" si="280"/>
        <v/>
      </c>
      <c r="GG116" s="82" t="str">
        <f t="shared" si="280"/>
        <v/>
      </c>
      <c r="GH116" s="82" t="str">
        <f t="shared" si="280"/>
        <v/>
      </c>
      <c r="GI116" s="82" t="str">
        <f t="shared" si="280"/>
        <v/>
      </c>
      <c r="GJ116" s="82" t="str">
        <f t="shared" si="280"/>
        <v/>
      </c>
      <c r="GK116" s="82" t="str">
        <f t="shared" si="280"/>
        <v/>
      </c>
      <c r="GL116" s="83" t="str">
        <f t="shared" si="279"/>
        <v/>
      </c>
      <c r="GM116" s="74" t="str">
        <f t="shared" si="224"/>
        <v/>
      </c>
      <c r="GN116" s="253" t="str">
        <f t="shared" si="225"/>
        <v/>
      </c>
      <c r="GO116" s="76" t="str">
        <f t="shared" si="226"/>
        <v/>
      </c>
      <c r="GP116" s="77" t="str">
        <f t="shared" ca="1" si="227"/>
        <v/>
      </c>
      <c r="GQ116" s="77" t="str">
        <f t="shared" ca="1" si="293"/>
        <v/>
      </c>
      <c r="GR116" s="77" t="str">
        <f t="shared" ca="1" si="293"/>
        <v/>
      </c>
      <c r="GS116" s="77" t="str">
        <f t="shared" ca="1" si="293"/>
        <v/>
      </c>
      <c r="GT116" s="77" t="str">
        <f t="shared" ca="1" si="293"/>
        <v/>
      </c>
      <c r="GU116" s="77" t="str">
        <f t="shared" ca="1" si="293"/>
        <v/>
      </c>
      <c r="GV116" s="77" t="str">
        <f t="shared" ca="1" si="293"/>
        <v/>
      </c>
      <c r="GW116" s="77" t="str">
        <f t="shared" ca="1" si="293"/>
        <v/>
      </c>
      <c r="GX116" s="77" t="str">
        <f t="shared" ca="1" si="293"/>
        <v/>
      </c>
      <c r="GY116" s="77" t="str">
        <f t="shared" ca="1" si="293"/>
        <v/>
      </c>
      <c r="GZ116" s="77" t="str">
        <f t="shared" ca="1" si="293"/>
        <v/>
      </c>
      <c r="HA116" s="77" t="str">
        <f t="shared" ca="1" si="293"/>
        <v/>
      </c>
      <c r="HB116" s="78" t="str">
        <f t="shared" si="228"/>
        <v/>
      </c>
    </row>
    <row r="117" spans="1:210">
      <c r="A117" s="70" t="s">
        <v>50</v>
      </c>
      <c r="B117" s="39" t="str">
        <f>IF(【M】エリア!$E112&lt;&gt;"",【M】エリア!$E112,"")</f>
        <v/>
      </c>
      <c r="C117" s="69" t="str">
        <f t="shared" si="294"/>
        <v/>
      </c>
      <c r="D117" s="69" t="str">
        <f t="shared" si="294"/>
        <v/>
      </c>
      <c r="E117" s="69" t="str">
        <f t="shared" si="294"/>
        <v/>
      </c>
      <c r="F117" s="69" t="str">
        <f t="shared" si="294"/>
        <v/>
      </c>
      <c r="G117" s="69" t="str">
        <f t="shared" si="294"/>
        <v/>
      </c>
      <c r="H117" s="69" t="str">
        <f t="shared" si="294"/>
        <v/>
      </c>
      <c r="I117" s="69" t="str">
        <f t="shared" si="294"/>
        <v/>
      </c>
      <c r="J117" s="69" t="str">
        <f t="shared" si="294"/>
        <v/>
      </c>
      <c r="K117" s="69" t="str">
        <f t="shared" si="294"/>
        <v/>
      </c>
      <c r="L117" s="69" t="str">
        <f t="shared" si="294"/>
        <v/>
      </c>
      <c r="M117" s="69" t="str">
        <f t="shared" si="294"/>
        <v/>
      </c>
      <c r="N117" s="73" t="str">
        <f t="shared" si="267"/>
        <v/>
      </c>
      <c r="O117" s="74" t="str">
        <f t="shared" si="188"/>
        <v/>
      </c>
      <c r="P117" s="253" t="str">
        <f t="shared" si="189"/>
        <v/>
      </c>
      <c r="Q117" s="76" t="str">
        <f t="shared" si="190"/>
        <v/>
      </c>
      <c r="R117" s="69" t="str">
        <f t="shared" si="295"/>
        <v/>
      </c>
      <c r="S117" s="69" t="str">
        <f t="shared" si="295"/>
        <v/>
      </c>
      <c r="T117" s="69" t="str">
        <f t="shared" si="295"/>
        <v/>
      </c>
      <c r="U117" s="69" t="str">
        <f t="shared" si="295"/>
        <v/>
      </c>
      <c r="V117" s="69" t="str">
        <f t="shared" si="295"/>
        <v/>
      </c>
      <c r="W117" s="69" t="str">
        <f t="shared" si="295"/>
        <v/>
      </c>
      <c r="X117" s="69" t="str">
        <f t="shared" si="295"/>
        <v/>
      </c>
      <c r="Y117" s="69" t="str">
        <f t="shared" si="295"/>
        <v/>
      </c>
      <c r="Z117" s="69" t="str">
        <f t="shared" si="295"/>
        <v/>
      </c>
      <c r="AA117" s="69" t="str">
        <f t="shared" si="295"/>
        <v/>
      </c>
      <c r="AB117" s="69" t="str">
        <f t="shared" si="295"/>
        <v/>
      </c>
      <c r="AC117" s="73" t="str">
        <f t="shared" si="268"/>
        <v/>
      </c>
      <c r="AD117" s="74" t="str">
        <f t="shared" si="191"/>
        <v/>
      </c>
      <c r="AE117" s="253" t="str">
        <f t="shared" si="192"/>
        <v/>
      </c>
      <c r="AF117" s="76" t="str">
        <f t="shared" si="193"/>
        <v/>
      </c>
      <c r="AG117" s="69" t="str">
        <f t="shared" si="296"/>
        <v/>
      </c>
      <c r="AH117" s="69" t="str">
        <f t="shared" si="296"/>
        <v/>
      </c>
      <c r="AI117" s="69" t="str">
        <f t="shared" si="296"/>
        <v/>
      </c>
      <c r="AJ117" s="69" t="str">
        <f t="shared" si="296"/>
        <v/>
      </c>
      <c r="AK117" s="69" t="str">
        <f t="shared" si="296"/>
        <v/>
      </c>
      <c r="AL117" s="69" t="str">
        <f t="shared" si="296"/>
        <v/>
      </c>
      <c r="AM117" s="69" t="str">
        <f t="shared" si="296"/>
        <v/>
      </c>
      <c r="AN117" s="69" t="str">
        <f t="shared" si="296"/>
        <v/>
      </c>
      <c r="AO117" s="69" t="str">
        <f t="shared" si="296"/>
        <v/>
      </c>
      <c r="AP117" s="69" t="str">
        <f t="shared" si="296"/>
        <v/>
      </c>
      <c r="AQ117" s="69" t="str">
        <f t="shared" si="296"/>
        <v/>
      </c>
      <c r="AR117" s="73" t="str">
        <f t="shared" si="269"/>
        <v/>
      </c>
      <c r="AS117" s="74" t="str">
        <f t="shared" si="194"/>
        <v/>
      </c>
      <c r="AT117" s="253" t="str">
        <f t="shared" si="195"/>
        <v/>
      </c>
      <c r="AU117" s="76" t="str">
        <f t="shared" si="196"/>
        <v/>
      </c>
      <c r="AV117" s="69" t="str">
        <f t="shared" si="297"/>
        <v/>
      </c>
      <c r="AW117" s="69" t="str">
        <f t="shared" si="297"/>
        <v/>
      </c>
      <c r="AX117" s="69" t="str">
        <f t="shared" si="297"/>
        <v/>
      </c>
      <c r="AY117" s="69" t="str">
        <f t="shared" si="297"/>
        <v/>
      </c>
      <c r="AZ117" s="69" t="str">
        <f t="shared" si="297"/>
        <v/>
      </c>
      <c r="BA117" s="69" t="str">
        <f t="shared" si="297"/>
        <v/>
      </c>
      <c r="BB117" s="69" t="str">
        <f t="shared" si="297"/>
        <v/>
      </c>
      <c r="BC117" s="69" t="str">
        <f t="shared" si="297"/>
        <v/>
      </c>
      <c r="BD117" s="69" t="str">
        <f t="shared" si="297"/>
        <v/>
      </c>
      <c r="BE117" s="69" t="str">
        <f t="shared" si="297"/>
        <v/>
      </c>
      <c r="BF117" s="69" t="str">
        <f t="shared" si="297"/>
        <v/>
      </c>
      <c r="BG117" s="73" t="str">
        <f t="shared" si="270"/>
        <v/>
      </c>
      <c r="BH117" s="74" t="str">
        <f t="shared" si="197"/>
        <v/>
      </c>
      <c r="BI117" s="253" t="str">
        <f t="shared" si="198"/>
        <v/>
      </c>
      <c r="BJ117" s="76" t="str">
        <f t="shared" si="199"/>
        <v/>
      </c>
      <c r="BK117" s="69" t="str">
        <f t="shared" si="298"/>
        <v/>
      </c>
      <c r="BL117" s="69" t="str">
        <f t="shared" si="298"/>
        <v/>
      </c>
      <c r="BM117" s="69" t="str">
        <f t="shared" si="298"/>
        <v/>
      </c>
      <c r="BN117" s="69" t="str">
        <f t="shared" si="298"/>
        <v/>
      </c>
      <c r="BO117" s="69" t="str">
        <f t="shared" si="298"/>
        <v/>
      </c>
      <c r="BP117" s="69" t="str">
        <f t="shared" si="298"/>
        <v/>
      </c>
      <c r="BQ117" s="69" t="str">
        <f t="shared" si="298"/>
        <v/>
      </c>
      <c r="BR117" s="69" t="str">
        <f t="shared" si="298"/>
        <v/>
      </c>
      <c r="BS117" s="69" t="str">
        <f t="shared" si="298"/>
        <v/>
      </c>
      <c r="BT117" s="69" t="str">
        <f t="shared" si="298"/>
        <v/>
      </c>
      <c r="BU117" s="69" t="str">
        <f t="shared" si="298"/>
        <v/>
      </c>
      <c r="BV117" s="73" t="str">
        <f t="shared" si="271"/>
        <v/>
      </c>
      <c r="BW117" s="74" t="str">
        <f t="shared" si="200"/>
        <v/>
      </c>
      <c r="BX117" s="253" t="str">
        <f t="shared" si="201"/>
        <v/>
      </c>
      <c r="BY117" s="76" t="str">
        <f t="shared" si="202"/>
        <v/>
      </c>
      <c r="BZ117" s="69" t="str">
        <f t="shared" si="299"/>
        <v/>
      </c>
      <c r="CA117" s="69" t="str">
        <f t="shared" si="299"/>
        <v/>
      </c>
      <c r="CB117" s="69" t="str">
        <f t="shared" si="299"/>
        <v/>
      </c>
      <c r="CC117" s="69" t="str">
        <f t="shared" si="299"/>
        <v/>
      </c>
      <c r="CD117" s="69" t="str">
        <f t="shared" si="299"/>
        <v/>
      </c>
      <c r="CE117" s="69" t="str">
        <f t="shared" si="299"/>
        <v/>
      </c>
      <c r="CF117" s="69" t="str">
        <f t="shared" si="299"/>
        <v/>
      </c>
      <c r="CG117" s="69" t="str">
        <f t="shared" si="299"/>
        <v/>
      </c>
      <c r="CH117" s="69" t="str">
        <f t="shared" si="299"/>
        <v/>
      </c>
      <c r="CI117" s="69" t="str">
        <f t="shared" si="299"/>
        <v/>
      </c>
      <c r="CJ117" s="69" t="str">
        <f t="shared" si="299"/>
        <v/>
      </c>
      <c r="CK117" s="73" t="str">
        <f t="shared" si="272"/>
        <v/>
      </c>
      <c r="CL117" s="74" t="str">
        <f t="shared" si="203"/>
        <v/>
      </c>
      <c r="CM117" s="253" t="str">
        <f t="shared" si="204"/>
        <v/>
      </c>
      <c r="CN117" s="76" t="str">
        <f t="shared" si="205"/>
        <v/>
      </c>
      <c r="CO117" s="69" t="str">
        <f t="shared" si="300"/>
        <v/>
      </c>
      <c r="CP117" s="69" t="str">
        <f t="shared" si="300"/>
        <v/>
      </c>
      <c r="CQ117" s="69" t="str">
        <f t="shared" si="300"/>
        <v/>
      </c>
      <c r="CR117" s="69" t="str">
        <f t="shared" si="300"/>
        <v/>
      </c>
      <c r="CS117" s="69" t="str">
        <f t="shared" si="300"/>
        <v/>
      </c>
      <c r="CT117" s="69" t="str">
        <f t="shared" si="300"/>
        <v/>
      </c>
      <c r="CU117" s="69" t="str">
        <f t="shared" si="300"/>
        <v/>
      </c>
      <c r="CV117" s="69" t="str">
        <f t="shared" si="300"/>
        <v/>
      </c>
      <c r="CW117" s="69" t="str">
        <f t="shared" si="300"/>
        <v/>
      </c>
      <c r="CX117" s="69" t="str">
        <f t="shared" si="300"/>
        <v/>
      </c>
      <c r="CY117" s="69" t="str">
        <f t="shared" si="300"/>
        <v/>
      </c>
      <c r="CZ117" s="73" t="str">
        <f t="shared" si="273"/>
        <v/>
      </c>
      <c r="DA117" s="74" t="str">
        <f t="shared" si="206"/>
        <v/>
      </c>
      <c r="DB117" s="253" t="str">
        <f t="shared" si="207"/>
        <v/>
      </c>
      <c r="DC117" s="76" t="str">
        <f t="shared" si="208"/>
        <v/>
      </c>
      <c r="DD117" s="69" t="str">
        <f t="shared" si="301"/>
        <v/>
      </c>
      <c r="DE117" s="69" t="str">
        <f t="shared" si="301"/>
        <v/>
      </c>
      <c r="DF117" s="69" t="str">
        <f t="shared" si="301"/>
        <v/>
      </c>
      <c r="DG117" s="69" t="str">
        <f t="shared" si="301"/>
        <v/>
      </c>
      <c r="DH117" s="69" t="str">
        <f t="shared" si="301"/>
        <v/>
      </c>
      <c r="DI117" s="69" t="str">
        <f t="shared" si="301"/>
        <v/>
      </c>
      <c r="DJ117" s="69" t="str">
        <f t="shared" si="301"/>
        <v/>
      </c>
      <c r="DK117" s="69" t="str">
        <f t="shared" si="301"/>
        <v/>
      </c>
      <c r="DL117" s="69" t="str">
        <f t="shared" si="301"/>
        <v/>
      </c>
      <c r="DM117" s="69" t="str">
        <f t="shared" si="301"/>
        <v/>
      </c>
      <c r="DN117" s="69" t="str">
        <f t="shared" si="301"/>
        <v/>
      </c>
      <c r="DO117" s="73" t="str">
        <f t="shared" si="274"/>
        <v/>
      </c>
      <c r="DP117" s="74" t="str">
        <f t="shared" si="209"/>
        <v/>
      </c>
      <c r="DQ117" s="253" t="str">
        <f t="shared" si="210"/>
        <v/>
      </c>
      <c r="DR117" s="76" t="str">
        <f t="shared" si="211"/>
        <v/>
      </c>
      <c r="DS117" s="69" t="str">
        <f t="shared" si="302"/>
        <v/>
      </c>
      <c r="DT117" s="69" t="str">
        <f t="shared" si="302"/>
        <v/>
      </c>
      <c r="DU117" s="69" t="str">
        <f t="shared" si="302"/>
        <v/>
      </c>
      <c r="DV117" s="69" t="str">
        <f t="shared" si="302"/>
        <v/>
      </c>
      <c r="DW117" s="69" t="str">
        <f t="shared" si="302"/>
        <v/>
      </c>
      <c r="DX117" s="69" t="str">
        <f t="shared" si="302"/>
        <v/>
      </c>
      <c r="DY117" s="69" t="str">
        <f t="shared" si="302"/>
        <v/>
      </c>
      <c r="DZ117" s="69" t="str">
        <f t="shared" si="302"/>
        <v/>
      </c>
      <c r="EA117" s="69" t="str">
        <f t="shared" si="302"/>
        <v/>
      </c>
      <c r="EB117" s="69" t="str">
        <f t="shared" si="302"/>
        <v/>
      </c>
      <c r="EC117" s="69" t="str">
        <f t="shared" si="302"/>
        <v/>
      </c>
      <c r="ED117" s="73" t="str">
        <f t="shared" si="275"/>
        <v/>
      </c>
      <c r="EE117" s="74" t="str">
        <f t="shared" si="212"/>
        <v/>
      </c>
      <c r="EF117" s="253" t="str">
        <f t="shared" si="213"/>
        <v/>
      </c>
      <c r="EG117" s="76" t="str">
        <f t="shared" si="214"/>
        <v/>
      </c>
      <c r="EH117" s="69" t="str">
        <f t="shared" si="303"/>
        <v/>
      </c>
      <c r="EI117" s="69" t="str">
        <f t="shared" si="303"/>
        <v/>
      </c>
      <c r="EJ117" s="69" t="str">
        <f t="shared" si="303"/>
        <v/>
      </c>
      <c r="EK117" s="69" t="str">
        <f t="shared" si="303"/>
        <v/>
      </c>
      <c r="EL117" s="69" t="str">
        <f t="shared" si="303"/>
        <v/>
      </c>
      <c r="EM117" s="69" t="str">
        <f t="shared" si="303"/>
        <v/>
      </c>
      <c r="EN117" s="69" t="str">
        <f t="shared" si="303"/>
        <v/>
      </c>
      <c r="EO117" s="69" t="str">
        <f t="shared" si="303"/>
        <v/>
      </c>
      <c r="EP117" s="69" t="str">
        <f t="shared" si="303"/>
        <v/>
      </c>
      <c r="EQ117" s="69" t="str">
        <f t="shared" si="303"/>
        <v/>
      </c>
      <c r="ER117" s="69" t="str">
        <f t="shared" si="303"/>
        <v/>
      </c>
      <c r="ES117" s="73" t="str">
        <f t="shared" si="276"/>
        <v/>
      </c>
      <c r="ET117" s="74" t="str">
        <f t="shared" si="215"/>
        <v/>
      </c>
      <c r="EU117" s="253" t="str">
        <f t="shared" si="216"/>
        <v/>
      </c>
      <c r="EV117" s="76" t="str">
        <f t="shared" si="217"/>
        <v/>
      </c>
      <c r="EW117" s="69" t="str">
        <f t="shared" si="304"/>
        <v/>
      </c>
      <c r="EX117" s="69" t="str">
        <f t="shared" si="304"/>
        <v/>
      </c>
      <c r="EY117" s="69" t="str">
        <f t="shared" si="304"/>
        <v/>
      </c>
      <c r="EZ117" s="69" t="str">
        <f t="shared" si="304"/>
        <v/>
      </c>
      <c r="FA117" s="69" t="str">
        <f t="shared" si="304"/>
        <v/>
      </c>
      <c r="FB117" s="69" t="str">
        <f t="shared" si="304"/>
        <v/>
      </c>
      <c r="FC117" s="69" t="str">
        <f t="shared" si="304"/>
        <v/>
      </c>
      <c r="FD117" s="69" t="str">
        <f t="shared" si="304"/>
        <v/>
      </c>
      <c r="FE117" s="69" t="str">
        <f t="shared" si="304"/>
        <v/>
      </c>
      <c r="FF117" s="69" t="str">
        <f t="shared" si="304"/>
        <v/>
      </c>
      <c r="FG117" s="69" t="str">
        <f t="shared" si="304"/>
        <v/>
      </c>
      <c r="FH117" s="73" t="str">
        <f t="shared" si="277"/>
        <v/>
      </c>
      <c r="FI117" s="74" t="str">
        <f t="shared" si="218"/>
        <v/>
      </c>
      <c r="FJ117" s="253" t="str">
        <f t="shared" si="219"/>
        <v/>
      </c>
      <c r="FK117" s="76" t="str">
        <f t="shared" si="220"/>
        <v/>
      </c>
      <c r="FL117" s="69" t="str">
        <f t="shared" si="305"/>
        <v/>
      </c>
      <c r="FM117" s="69" t="str">
        <f t="shared" si="305"/>
        <v/>
      </c>
      <c r="FN117" s="69" t="str">
        <f t="shared" si="305"/>
        <v/>
      </c>
      <c r="FO117" s="69" t="str">
        <f t="shared" si="305"/>
        <v/>
      </c>
      <c r="FP117" s="69" t="str">
        <f t="shared" si="305"/>
        <v/>
      </c>
      <c r="FQ117" s="69" t="str">
        <f t="shared" si="305"/>
        <v/>
      </c>
      <c r="FR117" s="69" t="str">
        <f t="shared" si="305"/>
        <v/>
      </c>
      <c r="FS117" s="69" t="str">
        <f t="shared" si="305"/>
        <v/>
      </c>
      <c r="FT117" s="69" t="str">
        <f t="shared" si="305"/>
        <v/>
      </c>
      <c r="FU117" s="69" t="str">
        <f t="shared" si="305"/>
        <v/>
      </c>
      <c r="FV117" s="69" t="str">
        <f t="shared" si="305"/>
        <v/>
      </c>
      <c r="FW117" s="73" t="str">
        <f t="shared" si="278"/>
        <v/>
      </c>
      <c r="FX117" s="74" t="str">
        <f t="shared" si="221"/>
        <v/>
      </c>
      <c r="FY117" s="253" t="str">
        <f t="shared" si="222"/>
        <v/>
      </c>
      <c r="FZ117" s="76" t="str">
        <f t="shared" si="223"/>
        <v/>
      </c>
      <c r="GA117" s="82" t="str">
        <f t="shared" si="280"/>
        <v/>
      </c>
      <c r="GB117" s="82" t="str">
        <f t="shared" si="280"/>
        <v/>
      </c>
      <c r="GC117" s="82" t="str">
        <f t="shared" si="280"/>
        <v/>
      </c>
      <c r="GD117" s="82" t="str">
        <f t="shared" si="280"/>
        <v/>
      </c>
      <c r="GE117" s="82" t="str">
        <f t="shared" si="280"/>
        <v/>
      </c>
      <c r="GF117" s="82" t="str">
        <f t="shared" si="280"/>
        <v/>
      </c>
      <c r="GG117" s="82" t="str">
        <f t="shared" si="280"/>
        <v/>
      </c>
      <c r="GH117" s="82" t="str">
        <f t="shared" si="280"/>
        <v/>
      </c>
      <c r="GI117" s="82" t="str">
        <f t="shared" si="280"/>
        <v/>
      </c>
      <c r="GJ117" s="82" t="str">
        <f t="shared" si="280"/>
        <v/>
      </c>
      <c r="GK117" s="82" t="str">
        <f t="shared" si="280"/>
        <v/>
      </c>
      <c r="GL117" s="83" t="str">
        <f t="shared" si="279"/>
        <v/>
      </c>
      <c r="GM117" s="74" t="str">
        <f t="shared" si="224"/>
        <v/>
      </c>
      <c r="GN117" s="253" t="str">
        <f t="shared" si="225"/>
        <v/>
      </c>
      <c r="GO117" s="76" t="str">
        <f t="shared" si="226"/>
        <v/>
      </c>
      <c r="GP117" s="77" t="str">
        <f t="shared" ca="1" si="227"/>
        <v/>
      </c>
      <c r="GQ117" s="77" t="str">
        <f t="shared" ca="1" si="293"/>
        <v/>
      </c>
      <c r="GR117" s="77" t="str">
        <f t="shared" ca="1" si="293"/>
        <v/>
      </c>
      <c r="GS117" s="77" t="str">
        <f t="shared" ca="1" si="293"/>
        <v/>
      </c>
      <c r="GT117" s="77" t="str">
        <f t="shared" ca="1" si="293"/>
        <v/>
      </c>
      <c r="GU117" s="77" t="str">
        <f t="shared" ca="1" si="293"/>
        <v/>
      </c>
      <c r="GV117" s="77" t="str">
        <f t="shared" ca="1" si="293"/>
        <v/>
      </c>
      <c r="GW117" s="77" t="str">
        <f t="shared" ca="1" si="293"/>
        <v/>
      </c>
      <c r="GX117" s="77" t="str">
        <f t="shared" ca="1" si="293"/>
        <v/>
      </c>
      <c r="GY117" s="77" t="str">
        <f t="shared" ca="1" si="293"/>
        <v/>
      </c>
      <c r="GZ117" s="77" t="str">
        <f t="shared" ca="1" si="293"/>
        <v/>
      </c>
      <c r="HA117" s="77" t="str">
        <f t="shared" ca="1" si="293"/>
        <v/>
      </c>
      <c r="HB117" s="78" t="str">
        <f t="shared" si="228"/>
        <v/>
      </c>
    </row>
    <row r="118" spans="1:210">
      <c r="A118" s="70" t="s">
        <v>50</v>
      </c>
      <c r="B118" s="39" t="str">
        <f>IF(【M】エリア!$E113&lt;&gt;"",【M】エリア!$E113,"")</f>
        <v/>
      </c>
      <c r="C118" s="69" t="str">
        <f t="shared" si="294"/>
        <v/>
      </c>
      <c r="D118" s="69" t="str">
        <f t="shared" si="294"/>
        <v/>
      </c>
      <c r="E118" s="69" t="str">
        <f t="shared" si="294"/>
        <v/>
      </c>
      <c r="F118" s="69" t="str">
        <f t="shared" si="294"/>
        <v/>
      </c>
      <c r="G118" s="69" t="str">
        <f t="shared" si="294"/>
        <v/>
      </c>
      <c r="H118" s="69" t="str">
        <f t="shared" si="294"/>
        <v/>
      </c>
      <c r="I118" s="69" t="str">
        <f t="shared" si="294"/>
        <v/>
      </c>
      <c r="J118" s="69" t="str">
        <f t="shared" si="294"/>
        <v/>
      </c>
      <c r="K118" s="69" t="str">
        <f t="shared" si="294"/>
        <v/>
      </c>
      <c r="L118" s="69" t="str">
        <f t="shared" si="294"/>
        <v/>
      </c>
      <c r="M118" s="69" t="str">
        <f t="shared" si="294"/>
        <v/>
      </c>
      <c r="N118" s="73" t="str">
        <f t="shared" si="267"/>
        <v/>
      </c>
      <c r="O118" s="74" t="str">
        <f t="shared" si="188"/>
        <v/>
      </c>
      <c r="P118" s="253" t="str">
        <f t="shared" si="189"/>
        <v/>
      </c>
      <c r="Q118" s="76" t="str">
        <f t="shared" si="190"/>
        <v/>
      </c>
      <c r="R118" s="69" t="str">
        <f t="shared" si="295"/>
        <v/>
      </c>
      <c r="S118" s="69" t="str">
        <f t="shared" si="295"/>
        <v/>
      </c>
      <c r="T118" s="69" t="str">
        <f t="shared" si="295"/>
        <v/>
      </c>
      <c r="U118" s="69" t="str">
        <f t="shared" si="295"/>
        <v/>
      </c>
      <c r="V118" s="69" t="str">
        <f t="shared" si="295"/>
        <v/>
      </c>
      <c r="W118" s="69" t="str">
        <f t="shared" si="295"/>
        <v/>
      </c>
      <c r="X118" s="69" t="str">
        <f t="shared" si="295"/>
        <v/>
      </c>
      <c r="Y118" s="69" t="str">
        <f t="shared" si="295"/>
        <v/>
      </c>
      <c r="Z118" s="69" t="str">
        <f t="shared" si="295"/>
        <v/>
      </c>
      <c r="AA118" s="69" t="str">
        <f t="shared" si="295"/>
        <v/>
      </c>
      <c r="AB118" s="69" t="str">
        <f t="shared" si="295"/>
        <v/>
      </c>
      <c r="AC118" s="73" t="str">
        <f t="shared" si="268"/>
        <v/>
      </c>
      <c r="AD118" s="74" t="str">
        <f t="shared" si="191"/>
        <v/>
      </c>
      <c r="AE118" s="253" t="str">
        <f t="shared" si="192"/>
        <v/>
      </c>
      <c r="AF118" s="76" t="str">
        <f t="shared" si="193"/>
        <v/>
      </c>
      <c r="AG118" s="69" t="str">
        <f t="shared" si="296"/>
        <v/>
      </c>
      <c r="AH118" s="69" t="str">
        <f t="shared" si="296"/>
        <v/>
      </c>
      <c r="AI118" s="69" t="str">
        <f t="shared" si="296"/>
        <v/>
      </c>
      <c r="AJ118" s="69" t="str">
        <f t="shared" si="296"/>
        <v/>
      </c>
      <c r="AK118" s="69" t="str">
        <f t="shared" si="296"/>
        <v/>
      </c>
      <c r="AL118" s="69" t="str">
        <f t="shared" si="296"/>
        <v/>
      </c>
      <c r="AM118" s="69" t="str">
        <f t="shared" si="296"/>
        <v/>
      </c>
      <c r="AN118" s="69" t="str">
        <f t="shared" si="296"/>
        <v/>
      </c>
      <c r="AO118" s="69" t="str">
        <f t="shared" si="296"/>
        <v/>
      </c>
      <c r="AP118" s="69" t="str">
        <f t="shared" si="296"/>
        <v/>
      </c>
      <c r="AQ118" s="69" t="str">
        <f t="shared" si="296"/>
        <v/>
      </c>
      <c r="AR118" s="73" t="str">
        <f t="shared" si="269"/>
        <v/>
      </c>
      <c r="AS118" s="74" t="str">
        <f t="shared" si="194"/>
        <v/>
      </c>
      <c r="AT118" s="253" t="str">
        <f t="shared" si="195"/>
        <v/>
      </c>
      <c r="AU118" s="76" t="str">
        <f t="shared" si="196"/>
        <v/>
      </c>
      <c r="AV118" s="69" t="str">
        <f t="shared" si="297"/>
        <v/>
      </c>
      <c r="AW118" s="69" t="str">
        <f t="shared" si="297"/>
        <v/>
      </c>
      <c r="AX118" s="69" t="str">
        <f t="shared" si="297"/>
        <v/>
      </c>
      <c r="AY118" s="69" t="str">
        <f t="shared" si="297"/>
        <v/>
      </c>
      <c r="AZ118" s="69" t="str">
        <f t="shared" si="297"/>
        <v/>
      </c>
      <c r="BA118" s="69" t="str">
        <f t="shared" si="297"/>
        <v/>
      </c>
      <c r="BB118" s="69" t="str">
        <f t="shared" si="297"/>
        <v/>
      </c>
      <c r="BC118" s="69" t="str">
        <f t="shared" si="297"/>
        <v/>
      </c>
      <c r="BD118" s="69" t="str">
        <f t="shared" si="297"/>
        <v/>
      </c>
      <c r="BE118" s="69" t="str">
        <f t="shared" si="297"/>
        <v/>
      </c>
      <c r="BF118" s="69" t="str">
        <f t="shared" si="297"/>
        <v/>
      </c>
      <c r="BG118" s="73" t="str">
        <f t="shared" si="270"/>
        <v/>
      </c>
      <c r="BH118" s="74" t="str">
        <f t="shared" si="197"/>
        <v/>
      </c>
      <c r="BI118" s="253" t="str">
        <f t="shared" si="198"/>
        <v/>
      </c>
      <c r="BJ118" s="76" t="str">
        <f t="shared" si="199"/>
        <v/>
      </c>
      <c r="BK118" s="69" t="str">
        <f t="shared" si="298"/>
        <v/>
      </c>
      <c r="BL118" s="69" t="str">
        <f t="shared" si="298"/>
        <v/>
      </c>
      <c r="BM118" s="69" t="str">
        <f t="shared" si="298"/>
        <v/>
      </c>
      <c r="BN118" s="69" t="str">
        <f t="shared" si="298"/>
        <v/>
      </c>
      <c r="BO118" s="69" t="str">
        <f t="shared" si="298"/>
        <v/>
      </c>
      <c r="BP118" s="69" t="str">
        <f t="shared" si="298"/>
        <v/>
      </c>
      <c r="BQ118" s="69" t="str">
        <f t="shared" si="298"/>
        <v/>
      </c>
      <c r="BR118" s="69" t="str">
        <f t="shared" si="298"/>
        <v/>
      </c>
      <c r="BS118" s="69" t="str">
        <f t="shared" si="298"/>
        <v/>
      </c>
      <c r="BT118" s="69" t="str">
        <f t="shared" si="298"/>
        <v/>
      </c>
      <c r="BU118" s="69" t="str">
        <f t="shared" si="298"/>
        <v/>
      </c>
      <c r="BV118" s="73" t="str">
        <f t="shared" si="271"/>
        <v/>
      </c>
      <c r="BW118" s="74" t="str">
        <f t="shared" si="200"/>
        <v/>
      </c>
      <c r="BX118" s="253" t="str">
        <f t="shared" si="201"/>
        <v/>
      </c>
      <c r="BY118" s="76" t="str">
        <f t="shared" si="202"/>
        <v/>
      </c>
      <c r="BZ118" s="69" t="str">
        <f t="shared" si="299"/>
        <v/>
      </c>
      <c r="CA118" s="69" t="str">
        <f t="shared" si="299"/>
        <v/>
      </c>
      <c r="CB118" s="69" t="str">
        <f t="shared" si="299"/>
        <v/>
      </c>
      <c r="CC118" s="69" t="str">
        <f t="shared" si="299"/>
        <v/>
      </c>
      <c r="CD118" s="69" t="str">
        <f t="shared" si="299"/>
        <v/>
      </c>
      <c r="CE118" s="69" t="str">
        <f t="shared" si="299"/>
        <v/>
      </c>
      <c r="CF118" s="69" t="str">
        <f t="shared" si="299"/>
        <v/>
      </c>
      <c r="CG118" s="69" t="str">
        <f t="shared" si="299"/>
        <v/>
      </c>
      <c r="CH118" s="69" t="str">
        <f t="shared" si="299"/>
        <v/>
      </c>
      <c r="CI118" s="69" t="str">
        <f t="shared" si="299"/>
        <v/>
      </c>
      <c r="CJ118" s="69" t="str">
        <f t="shared" si="299"/>
        <v/>
      </c>
      <c r="CK118" s="73" t="str">
        <f t="shared" si="272"/>
        <v/>
      </c>
      <c r="CL118" s="74" t="str">
        <f t="shared" si="203"/>
        <v/>
      </c>
      <c r="CM118" s="253" t="str">
        <f t="shared" si="204"/>
        <v/>
      </c>
      <c r="CN118" s="76" t="str">
        <f t="shared" si="205"/>
        <v/>
      </c>
      <c r="CO118" s="69" t="str">
        <f t="shared" si="300"/>
        <v/>
      </c>
      <c r="CP118" s="69" t="str">
        <f t="shared" si="300"/>
        <v/>
      </c>
      <c r="CQ118" s="69" t="str">
        <f t="shared" si="300"/>
        <v/>
      </c>
      <c r="CR118" s="69" t="str">
        <f t="shared" si="300"/>
        <v/>
      </c>
      <c r="CS118" s="69" t="str">
        <f t="shared" si="300"/>
        <v/>
      </c>
      <c r="CT118" s="69" t="str">
        <f t="shared" si="300"/>
        <v/>
      </c>
      <c r="CU118" s="69" t="str">
        <f t="shared" si="300"/>
        <v/>
      </c>
      <c r="CV118" s="69" t="str">
        <f t="shared" si="300"/>
        <v/>
      </c>
      <c r="CW118" s="69" t="str">
        <f t="shared" si="300"/>
        <v/>
      </c>
      <c r="CX118" s="69" t="str">
        <f t="shared" si="300"/>
        <v/>
      </c>
      <c r="CY118" s="69" t="str">
        <f t="shared" si="300"/>
        <v/>
      </c>
      <c r="CZ118" s="73" t="str">
        <f t="shared" si="273"/>
        <v/>
      </c>
      <c r="DA118" s="74" t="str">
        <f t="shared" si="206"/>
        <v/>
      </c>
      <c r="DB118" s="253" t="str">
        <f t="shared" si="207"/>
        <v/>
      </c>
      <c r="DC118" s="76" t="str">
        <f t="shared" si="208"/>
        <v/>
      </c>
      <c r="DD118" s="69" t="str">
        <f t="shared" si="301"/>
        <v/>
      </c>
      <c r="DE118" s="69" t="str">
        <f t="shared" si="301"/>
        <v/>
      </c>
      <c r="DF118" s="69" t="str">
        <f t="shared" si="301"/>
        <v/>
      </c>
      <c r="DG118" s="69" t="str">
        <f t="shared" si="301"/>
        <v/>
      </c>
      <c r="DH118" s="69" t="str">
        <f t="shared" si="301"/>
        <v/>
      </c>
      <c r="DI118" s="69" t="str">
        <f t="shared" si="301"/>
        <v/>
      </c>
      <c r="DJ118" s="69" t="str">
        <f t="shared" si="301"/>
        <v/>
      </c>
      <c r="DK118" s="69" t="str">
        <f t="shared" si="301"/>
        <v/>
      </c>
      <c r="DL118" s="69" t="str">
        <f t="shared" si="301"/>
        <v/>
      </c>
      <c r="DM118" s="69" t="str">
        <f t="shared" si="301"/>
        <v/>
      </c>
      <c r="DN118" s="69" t="str">
        <f t="shared" si="301"/>
        <v/>
      </c>
      <c r="DO118" s="73" t="str">
        <f t="shared" si="274"/>
        <v/>
      </c>
      <c r="DP118" s="74" t="str">
        <f t="shared" si="209"/>
        <v/>
      </c>
      <c r="DQ118" s="253" t="str">
        <f t="shared" si="210"/>
        <v/>
      </c>
      <c r="DR118" s="76" t="str">
        <f t="shared" si="211"/>
        <v/>
      </c>
      <c r="DS118" s="69" t="str">
        <f t="shared" si="302"/>
        <v/>
      </c>
      <c r="DT118" s="69" t="str">
        <f t="shared" si="302"/>
        <v/>
      </c>
      <c r="DU118" s="69" t="str">
        <f t="shared" si="302"/>
        <v/>
      </c>
      <c r="DV118" s="69" t="str">
        <f t="shared" si="302"/>
        <v/>
      </c>
      <c r="DW118" s="69" t="str">
        <f t="shared" si="302"/>
        <v/>
      </c>
      <c r="DX118" s="69" t="str">
        <f t="shared" si="302"/>
        <v/>
      </c>
      <c r="DY118" s="69" t="str">
        <f t="shared" si="302"/>
        <v/>
      </c>
      <c r="DZ118" s="69" t="str">
        <f t="shared" si="302"/>
        <v/>
      </c>
      <c r="EA118" s="69" t="str">
        <f t="shared" si="302"/>
        <v/>
      </c>
      <c r="EB118" s="69" t="str">
        <f t="shared" si="302"/>
        <v/>
      </c>
      <c r="EC118" s="69" t="str">
        <f t="shared" si="302"/>
        <v/>
      </c>
      <c r="ED118" s="73" t="str">
        <f t="shared" si="275"/>
        <v/>
      </c>
      <c r="EE118" s="74" t="str">
        <f t="shared" si="212"/>
        <v/>
      </c>
      <c r="EF118" s="253" t="str">
        <f t="shared" si="213"/>
        <v/>
      </c>
      <c r="EG118" s="76" t="str">
        <f t="shared" si="214"/>
        <v/>
      </c>
      <c r="EH118" s="69" t="str">
        <f t="shared" si="303"/>
        <v/>
      </c>
      <c r="EI118" s="69" t="str">
        <f t="shared" si="303"/>
        <v/>
      </c>
      <c r="EJ118" s="69" t="str">
        <f t="shared" si="303"/>
        <v/>
      </c>
      <c r="EK118" s="69" t="str">
        <f t="shared" si="303"/>
        <v/>
      </c>
      <c r="EL118" s="69" t="str">
        <f t="shared" si="303"/>
        <v/>
      </c>
      <c r="EM118" s="69" t="str">
        <f t="shared" si="303"/>
        <v/>
      </c>
      <c r="EN118" s="69" t="str">
        <f t="shared" si="303"/>
        <v/>
      </c>
      <c r="EO118" s="69" t="str">
        <f t="shared" si="303"/>
        <v/>
      </c>
      <c r="EP118" s="69" t="str">
        <f t="shared" si="303"/>
        <v/>
      </c>
      <c r="EQ118" s="69" t="str">
        <f t="shared" si="303"/>
        <v/>
      </c>
      <c r="ER118" s="69" t="str">
        <f t="shared" si="303"/>
        <v/>
      </c>
      <c r="ES118" s="73" t="str">
        <f t="shared" si="276"/>
        <v/>
      </c>
      <c r="ET118" s="74" t="str">
        <f t="shared" si="215"/>
        <v/>
      </c>
      <c r="EU118" s="253" t="str">
        <f t="shared" si="216"/>
        <v/>
      </c>
      <c r="EV118" s="76" t="str">
        <f t="shared" si="217"/>
        <v/>
      </c>
      <c r="EW118" s="69" t="str">
        <f t="shared" si="304"/>
        <v/>
      </c>
      <c r="EX118" s="69" t="str">
        <f t="shared" si="304"/>
        <v/>
      </c>
      <c r="EY118" s="69" t="str">
        <f t="shared" si="304"/>
        <v/>
      </c>
      <c r="EZ118" s="69" t="str">
        <f t="shared" si="304"/>
        <v/>
      </c>
      <c r="FA118" s="69" t="str">
        <f t="shared" si="304"/>
        <v/>
      </c>
      <c r="FB118" s="69" t="str">
        <f t="shared" si="304"/>
        <v/>
      </c>
      <c r="FC118" s="69" t="str">
        <f t="shared" si="304"/>
        <v/>
      </c>
      <c r="FD118" s="69" t="str">
        <f t="shared" si="304"/>
        <v/>
      </c>
      <c r="FE118" s="69" t="str">
        <f t="shared" si="304"/>
        <v/>
      </c>
      <c r="FF118" s="69" t="str">
        <f t="shared" si="304"/>
        <v/>
      </c>
      <c r="FG118" s="69" t="str">
        <f t="shared" si="304"/>
        <v/>
      </c>
      <c r="FH118" s="73" t="str">
        <f t="shared" si="277"/>
        <v/>
      </c>
      <c r="FI118" s="74" t="str">
        <f t="shared" si="218"/>
        <v/>
      </c>
      <c r="FJ118" s="253" t="str">
        <f t="shared" si="219"/>
        <v/>
      </c>
      <c r="FK118" s="76" t="str">
        <f t="shared" si="220"/>
        <v/>
      </c>
      <c r="FL118" s="69" t="str">
        <f t="shared" si="305"/>
        <v/>
      </c>
      <c r="FM118" s="69" t="str">
        <f t="shared" si="305"/>
        <v/>
      </c>
      <c r="FN118" s="69" t="str">
        <f t="shared" si="305"/>
        <v/>
      </c>
      <c r="FO118" s="69" t="str">
        <f t="shared" si="305"/>
        <v/>
      </c>
      <c r="FP118" s="69" t="str">
        <f t="shared" si="305"/>
        <v/>
      </c>
      <c r="FQ118" s="69" t="str">
        <f t="shared" si="305"/>
        <v/>
      </c>
      <c r="FR118" s="69" t="str">
        <f t="shared" si="305"/>
        <v/>
      </c>
      <c r="FS118" s="69" t="str">
        <f t="shared" si="305"/>
        <v/>
      </c>
      <c r="FT118" s="69" t="str">
        <f t="shared" si="305"/>
        <v/>
      </c>
      <c r="FU118" s="69" t="str">
        <f t="shared" si="305"/>
        <v/>
      </c>
      <c r="FV118" s="69" t="str">
        <f t="shared" si="305"/>
        <v/>
      </c>
      <c r="FW118" s="73" t="str">
        <f t="shared" si="278"/>
        <v/>
      </c>
      <c r="FX118" s="74" t="str">
        <f t="shared" si="221"/>
        <v/>
      </c>
      <c r="FY118" s="253" t="str">
        <f t="shared" si="222"/>
        <v/>
      </c>
      <c r="FZ118" s="76" t="str">
        <f t="shared" si="223"/>
        <v/>
      </c>
      <c r="GA118" s="82" t="str">
        <f t="shared" si="280"/>
        <v/>
      </c>
      <c r="GB118" s="82" t="str">
        <f t="shared" si="280"/>
        <v/>
      </c>
      <c r="GC118" s="82" t="str">
        <f t="shared" si="280"/>
        <v/>
      </c>
      <c r="GD118" s="82" t="str">
        <f t="shared" si="280"/>
        <v/>
      </c>
      <c r="GE118" s="82" t="str">
        <f t="shared" si="280"/>
        <v/>
      </c>
      <c r="GF118" s="82" t="str">
        <f t="shared" si="280"/>
        <v/>
      </c>
      <c r="GG118" s="82" t="str">
        <f t="shared" si="280"/>
        <v/>
      </c>
      <c r="GH118" s="82" t="str">
        <f t="shared" si="280"/>
        <v/>
      </c>
      <c r="GI118" s="82" t="str">
        <f t="shared" si="280"/>
        <v/>
      </c>
      <c r="GJ118" s="82" t="str">
        <f t="shared" si="280"/>
        <v/>
      </c>
      <c r="GK118" s="82" t="str">
        <f t="shared" si="280"/>
        <v/>
      </c>
      <c r="GL118" s="83" t="str">
        <f t="shared" si="279"/>
        <v/>
      </c>
      <c r="GM118" s="74" t="str">
        <f t="shared" si="224"/>
        <v/>
      </c>
      <c r="GN118" s="253" t="str">
        <f t="shared" si="225"/>
        <v/>
      </c>
      <c r="GO118" s="76" t="str">
        <f t="shared" si="226"/>
        <v/>
      </c>
      <c r="GP118" s="77" t="str">
        <f t="shared" ca="1" si="227"/>
        <v/>
      </c>
      <c r="GQ118" s="77" t="str">
        <f t="shared" ca="1" si="293"/>
        <v/>
      </c>
      <c r="GR118" s="77" t="str">
        <f t="shared" ca="1" si="293"/>
        <v/>
      </c>
      <c r="GS118" s="77" t="str">
        <f t="shared" ca="1" si="293"/>
        <v/>
      </c>
      <c r="GT118" s="77" t="str">
        <f t="shared" ca="1" si="293"/>
        <v/>
      </c>
      <c r="GU118" s="77" t="str">
        <f t="shared" ca="1" si="293"/>
        <v/>
      </c>
      <c r="GV118" s="77" t="str">
        <f t="shared" ca="1" si="293"/>
        <v/>
      </c>
      <c r="GW118" s="77" t="str">
        <f t="shared" ca="1" si="293"/>
        <v/>
      </c>
      <c r="GX118" s="77" t="str">
        <f t="shared" ca="1" si="293"/>
        <v/>
      </c>
      <c r="GY118" s="77" t="str">
        <f t="shared" ca="1" si="293"/>
        <v/>
      </c>
      <c r="GZ118" s="77" t="str">
        <f t="shared" ca="1" si="293"/>
        <v/>
      </c>
      <c r="HA118" s="77" t="str">
        <f t="shared" ca="1" si="293"/>
        <v/>
      </c>
      <c r="HB118" s="78" t="str">
        <f t="shared" si="228"/>
        <v/>
      </c>
    </row>
    <row r="119" spans="1:210">
      <c r="A119" s="70" t="s">
        <v>50</v>
      </c>
      <c r="B119" s="39" t="str">
        <f>IF(【M】エリア!$E114&lt;&gt;"",【M】エリア!$E114,"")</f>
        <v/>
      </c>
      <c r="C119" s="69" t="str">
        <f t="shared" si="294"/>
        <v/>
      </c>
      <c r="D119" s="69" t="str">
        <f t="shared" si="294"/>
        <v/>
      </c>
      <c r="E119" s="69" t="str">
        <f t="shared" si="294"/>
        <v/>
      </c>
      <c r="F119" s="69" t="str">
        <f t="shared" si="294"/>
        <v/>
      </c>
      <c r="G119" s="69" t="str">
        <f t="shared" si="294"/>
        <v/>
      </c>
      <c r="H119" s="69" t="str">
        <f t="shared" si="294"/>
        <v/>
      </c>
      <c r="I119" s="69" t="str">
        <f t="shared" si="294"/>
        <v/>
      </c>
      <c r="J119" s="69" t="str">
        <f t="shared" si="294"/>
        <v/>
      </c>
      <c r="K119" s="69" t="str">
        <f t="shared" si="294"/>
        <v/>
      </c>
      <c r="L119" s="69" t="str">
        <f t="shared" si="294"/>
        <v/>
      </c>
      <c r="M119" s="69" t="str">
        <f t="shared" si="294"/>
        <v/>
      </c>
      <c r="N119" s="73" t="str">
        <f t="shared" si="267"/>
        <v/>
      </c>
      <c r="O119" s="74" t="str">
        <f t="shared" si="188"/>
        <v/>
      </c>
      <c r="P119" s="253" t="str">
        <f t="shared" si="189"/>
        <v/>
      </c>
      <c r="Q119" s="76" t="str">
        <f t="shared" si="190"/>
        <v/>
      </c>
      <c r="R119" s="69" t="str">
        <f t="shared" si="295"/>
        <v/>
      </c>
      <c r="S119" s="69" t="str">
        <f t="shared" si="295"/>
        <v/>
      </c>
      <c r="T119" s="69" t="str">
        <f t="shared" si="295"/>
        <v/>
      </c>
      <c r="U119" s="69" t="str">
        <f t="shared" si="295"/>
        <v/>
      </c>
      <c r="V119" s="69" t="str">
        <f t="shared" si="295"/>
        <v/>
      </c>
      <c r="W119" s="69" t="str">
        <f t="shared" si="295"/>
        <v/>
      </c>
      <c r="X119" s="69" t="str">
        <f t="shared" si="295"/>
        <v/>
      </c>
      <c r="Y119" s="69" t="str">
        <f t="shared" si="295"/>
        <v/>
      </c>
      <c r="Z119" s="69" t="str">
        <f t="shared" si="295"/>
        <v/>
      </c>
      <c r="AA119" s="69" t="str">
        <f t="shared" si="295"/>
        <v/>
      </c>
      <c r="AB119" s="69" t="str">
        <f t="shared" si="295"/>
        <v/>
      </c>
      <c r="AC119" s="73" t="str">
        <f t="shared" si="268"/>
        <v/>
      </c>
      <c r="AD119" s="74" t="str">
        <f t="shared" si="191"/>
        <v/>
      </c>
      <c r="AE119" s="253" t="str">
        <f t="shared" si="192"/>
        <v/>
      </c>
      <c r="AF119" s="76" t="str">
        <f t="shared" si="193"/>
        <v/>
      </c>
      <c r="AG119" s="69" t="str">
        <f t="shared" si="296"/>
        <v/>
      </c>
      <c r="AH119" s="69" t="str">
        <f t="shared" si="296"/>
        <v/>
      </c>
      <c r="AI119" s="69" t="str">
        <f t="shared" si="296"/>
        <v/>
      </c>
      <c r="AJ119" s="69" t="str">
        <f t="shared" si="296"/>
        <v/>
      </c>
      <c r="AK119" s="69" t="str">
        <f t="shared" si="296"/>
        <v/>
      </c>
      <c r="AL119" s="69" t="str">
        <f t="shared" si="296"/>
        <v/>
      </c>
      <c r="AM119" s="69" t="str">
        <f t="shared" si="296"/>
        <v/>
      </c>
      <c r="AN119" s="69" t="str">
        <f t="shared" si="296"/>
        <v/>
      </c>
      <c r="AO119" s="69" t="str">
        <f t="shared" si="296"/>
        <v/>
      </c>
      <c r="AP119" s="69" t="str">
        <f t="shared" si="296"/>
        <v/>
      </c>
      <c r="AQ119" s="69" t="str">
        <f t="shared" si="296"/>
        <v/>
      </c>
      <c r="AR119" s="73" t="str">
        <f t="shared" si="269"/>
        <v/>
      </c>
      <c r="AS119" s="74" t="str">
        <f t="shared" si="194"/>
        <v/>
      </c>
      <c r="AT119" s="253" t="str">
        <f t="shared" si="195"/>
        <v/>
      </c>
      <c r="AU119" s="76" t="str">
        <f t="shared" si="196"/>
        <v/>
      </c>
      <c r="AV119" s="69" t="str">
        <f t="shared" si="297"/>
        <v/>
      </c>
      <c r="AW119" s="69" t="str">
        <f t="shared" si="297"/>
        <v/>
      </c>
      <c r="AX119" s="69" t="str">
        <f t="shared" si="297"/>
        <v/>
      </c>
      <c r="AY119" s="69" t="str">
        <f t="shared" si="297"/>
        <v/>
      </c>
      <c r="AZ119" s="69" t="str">
        <f t="shared" si="297"/>
        <v/>
      </c>
      <c r="BA119" s="69" t="str">
        <f t="shared" si="297"/>
        <v/>
      </c>
      <c r="BB119" s="69" t="str">
        <f t="shared" si="297"/>
        <v/>
      </c>
      <c r="BC119" s="69" t="str">
        <f t="shared" si="297"/>
        <v/>
      </c>
      <c r="BD119" s="69" t="str">
        <f t="shared" si="297"/>
        <v/>
      </c>
      <c r="BE119" s="69" t="str">
        <f t="shared" si="297"/>
        <v/>
      </c>
      <c r="BF119" s="69" t="str">
        <f t="shared" si="297"/>
        <v/>
      </c>
      <c r="BG119" s="73" t="str">
        <f t="shared" si="270"/>
        <v/>
      </c>
      <c r="BH119" s="74" t="str">
        <f t="shared" si="197"/>
        <v/>
      </c>
      <c r="BI119" s="253" t="str">
        <f t="shared" si="198"/>
        <v/>
      </c>
      <c r="BJ119" s="76" t="str">
        <f t="shared" si="199"/>
        <v/>
      </c>
      <c r="BK119" s="69" t="str">
        <f t="shared" si="298"/>
        <v/>
      </c>
      <c r="BL119" s="69" t="str">
        <f t="shared" si="298"/>
        <v/>
      </c>
      <c r="BM119" s="69" t="str">
        <f t="shared" si="298"/>
        <v/>
      </c>
      <c r="BN119" s="69" t="str">
        <f t="shared" si="298"/>
        <v/>
      </c>
      <c r="BO119" s="69" t="str">
        <f t="shared" si="298"/>
        <v/>
      </c>
      <c r="BP119" s="69" t="str">
        <f t="shared" si="298"/>
        <v/>
      </c>
      <c r="BQ119" s="69" t="str">
        <f t="shared" si="298"/>
        <v/>
      </c>
      <c r="BR119" s="69" t="str">
        <f t="shared" si="298"/>
        <v/>
      </c>
      <c r="BS119" s="69" t="str">
        <f t="shared" si="298"/>
        <v/>
      </c>
      <c r="BT119" s="69" t="str">
        <f t="shared" si="298"/>
        <v/>
      </c>
      <c r="BU119" s="69" t="str">
        <f t="shared" si="298"/>
        <v/>
      </c>
      <c r="BV119" s="73" t="str">
        <f t="shared" si="271"/>
        <v/>
      </c>
      <c r="BW119" s="74" t="str">
        <f t="shared" si="200"/>
        <v/>
      </c>
      <c r="BX119" s="253" t="str">
        <f t="shared" si="201"/>
        <v/>
      </c>
      <c r="BY119" s="76" t="str">
        <f t="shared" si="202"/>
        <v/>
      </c>
      <c r="BZ119" s="69" t="str">
        <f t="shared" si="299"/>
        <v/>
      </c>
      <c r="CA119" s="69" t="str">
        <f t="shared" si="299"/>
        <v/>
      </c>
      <c r="CB119" s="69" t="str">
        <f t="shared" si="299"/>
        <v/>
      </c>
      <c r="CC119" s="69" t="str">
        <f t="shared" si="299"/>
        <v/>
      </c>
      <c r="CD119" s="69" t="str">
        <f t="shared" si="299"/>
        <v/>
      </c>
      <c r="CE119" s="69" t="str">
        <f t="shared" si="299"/>
        <v/>
      </c>
      <c r="CF119" s="69" t="str">
        <f t="shared" si="299"/>
        <v/>
      </c>
      <c r="CG119" s="69" t="str">
        <f t="shared" si="299"/>
        <v/>
      </c>
      <c r="CH119" s="69" t="str">
        <f t="shared" si="299"/>
        <v/>
      </c>
      <c r="CI119" s="69" t="str">
        <f t="shared" si="299"/>
        <v/>
      </c>
      <c r="CJ119" s="69" t="str">
        <f t="shared" si="299"/>
        <v/>
      </c>
      <c r="CK119" s="73" t="str">
        <f t="shared" si="272"/>
        <v/>
      </c>
      <c r="CL119" s="74" t="str">
        <f t="shared" si="203"/>
        <v/>
      </c>
      <c r="CM119" s="253" t="str">
        <f t="shared" si="204"/>
        <v/>
      </c>
      <c r="CN119" s="76" t="str">
        <f t="shared" si="205"/>
        <v/>
      </c>
      <c r="CO119" s="69" t="str">
        <f t="shared" si="300"/>
        <v/>
      </c>
      <c r="CP119" s="69" t="str">
        <f t="shared" si="300"/>
        <v/>
      </c>
      <c r="CQ119" s="69" t="str">
        <f t="shared" si="300"/>
        <v/>
      </c>
      <c r="CR119" s="69" t="str">
        <f t="shared" si="300"/>
        <v/>
      </c>
      <c r="CS119" s="69" t="str">
        <f t="shared" si="300"/>
        <v/>
      </c>
      <c r="CT119" s="69" t="str">
        <f t="shared" si="300"/>
        <v/>
      </c>
      <c r="CU119" s="69" t="str">
        <f t="shared" si="300"/>
        <v/>
      </c>
      <c r="CV119" s="69" t="str">
        <f t="shared" si="300"/>
        <v/>
      </c>
      <c r="CW119" s="69" t="str">
        <f t="shared" si="300"/>
        <v/>
      </c>
      <c r="CX119" s="69" t="str">
        <f t="shared" si="300"/>
        <v/>
      </c>
      <c r="CY119" s="69" t="str">
        <f t="shared" si="300"/>
        <v/>
      </c>
      <c r="CZ119" s="73" t="str">
        <f t="shared" si="273"/>
        <v/>
      </c>
      <c r="DA119" s="74" t="str">
        <f t="shared" si="206"/>
        <v/>
      </c>
      <c r="DB119" s="253" t="str">
        <f t="shared" si="207"/>
        <v/>
      </c>
      <c r="DC119" s="76" t="str">
        <f t="shared" si="208"/>
        <v/>
      </c>
      <c r="DD119" s="69" t="str">
        <f t="shared" si="301"/>
        <v/>
      </c>
      <c r="DE119" s="69" t="str">
        <f t="shared" si="301"/>
        <v/>
      </c>
      <c r="DF119" s="69" t="str">
        <f t="shared" si="301"/>
        <v/>
      </c>
      <c r="DG119" s="69" t="str">
        <f t="shared" si="301"/>
        <v/>
      </c>
      <c r="DH119" s="69" t="str">
        <f t="shared" si="301"/>
        <v/>
      </c>
      <c r="DI119" s="69" t="str">
        <f t="shared" si="301"/>
        <v/>
      </c>
      <c r="DJ119" s="69" t="str">
        <f t="shared" si="301"/>
        <v/>
      </c>
      <c r="DK119" s="69" t="str">
        <f t="shared" si="301"/>
        <v/>
      </c>
      <c r="DL119" s="69" t="str">
        <f t="shared" si="301"/>
        <v/>
      </c>
      <c r="DM119" s="69" t="str">
        <f t="shared" si="301"/>
        <v/>
      </c>
      <c r="DN119" s="69" t="str">
        <f t="shared" si="301"/>
        <v/>
      </c>
      <c r="DO119" s="73" t="str">
        <f t="shared" si="274"/>
        <v/>
      </c>
      <c r="DP119" s="74" t="str">
        <f t="shared" si="209"/>
        <v/>
      </c>
      <c r="DQ119" s="253" t="str">
        <f t="shared" si="210"/>
        <v/>
      </c>
      <c r="DR119" s="76" t="str">
        <f t="shared" si="211"/>
        <v/>
      </c>
      <c r="DS119" s="69" t="str">
        <f t="shared" si="302"/>
        <v/>
      </c>
      <c r="DT119" s="69" t="str">
        <f t="shared" si="302"/>
        <v/>
      </c>
      <c r="DU119" s="69" t="str">
        <f t="shared" si="302"/>
        <v/>
      </c>
      <c r="DV119" s="69" t="str">
        <f t="shared" si="302"/>
        <v/>
      </c>
      <c r="DW119" s="69" t="str">
        <f t="shared" si="302"/>
        <v/>
      </c>
      <c r="DX119" s="69" t="str">
        <f t="shared" si="302"/>
        <v/>
      </c>
      <c r="DY119" s="69" t="str">
        <f t="shared" si="302"/>
        <v/>
      </c>
      <c r="DZ119" s="69" t="str">
        <f t="shared" si="302"/>
        <v/>
      </c>
      <c r="EA119" s="69" t="str">
        <f t="shared" si="302"/>
        <v/>
      </c>
      <c r="EB119" s="69" t="str">
        <f t="shared" si="302"/>
        <v/>
      </c>
      <c r="EC119" s="69" t="str">
        <f t="shared" si="302"/>
        <v/>
      </c>
      <c r="ED119" s="73" t="str">
        <f t="shared" si="275"/>
        <v/>
      </c>
      <c r="EE119" s="74" t="str">
        <f t="shared" si="212"/>
        <v/>
      </c>
      <c r="EF119" s="253" t="str">
        <f t="shared" si="213"/>
        <v/>
      </c>
      <c r="EG119" s="76" t="str">
        <f t="shared" si="214"/>
        <v/>
      </c>
      <c r="EH119" s="69" t="str">
        <f t="shared" si="303"/>
        <v/>
      </c>
      <c r="EI119" s="69" t="str">
        <f t="shared" si="303"/>
        <v/>
      </c>
      <c r="EJ119" s="69" t="str">
        <f t="shared" si="303"/>
        <v/>
      </c>
      <c r="EK119" s="69" t="str">
        <f t="shared" si="303"/>
        <v/>
      </c>
      <c r="EL119" s="69" t="str">
        <f t="shared" si="303"/>
        <v/>
      </c>
      <c r="EM119" s="69" t="str">
        <f t="shared" si="303"/>
        <v/>
      </c>
      <c r="EN119" s="69" t="str">
        <f t="shared" si="303"/>
        <v/>
      </c>
      <c r="EO119" s="69" t="str">
        <f t="shared" si="303"/>
        <v/>
      </c>
      <c r="EP119" s="69" t="str">
        <f t="shared" si="303"/>
        <v/>
      </c>
      <c r="EQ119" s="69" t="str">
        <f t="shared" si="303"/>
        <v/>
      </c>
      <c r="ER119" s="69" t="str">
        <f t="shared" si="303"/>
        <v/>
      </c>
      <c r="ES119" s="73" t="str">
        <f t="shared" si="276"/>
        <v/>
      </c>
      <c r="ET119" s="74" t="str">
        <f t="shared" si="215"/>
        <v/>
      </c>
      <c r="EU119" s="253" t="str">
        <f t="shared" si="216"/>
        <v/>
      </c>
      <c r="EV119" s="76" t="str">
        <f t="shared" si="217"/>
        <v/>
      </c>
      <c r="EW119" s="69" t="str">
        <f t="shared" si="304"/>
        <v/>
      </c>
      <c r="EX119" s="69" t="str">
        <f t="shared" si="304"/>
        <v/>
      </c>
      <c r="EY119" s="69" t="str">
        <f t="shared" si="304"/>
        <v/>
      </c>
      <c r="EZ119" s="69" t="str">
        <f t="shared" si="304"/>
        <v/>
      </c>
      <c r="FA119" s="69" t="str">
        <f t="shared" si="304"/>
        <v/>
      </c>
      <c r="FB119" s="69" t="str">
        <f t="shared" si="304"/>
        <v/>
      </c>
      <c r="FC119" s="69" t="str">
        <f t="shared" si="304"/>
        <v/>
      </c>
      <c r="FD119" s="69" t="str">
        <f t="shared" si="304"/>
        <v/>
      </c>
      <c r="FE119" s="69" t="str">
        <f t="shared" si="304"/>
        <v/>
      </c>
      <c r="FF119" s="69" t="str">
        <f t="shared" si="304"/>
        <v/>
      </c>
      <c r="FG119" s="69" t="str">
        <f t="shared" si="304"/>
        <v/>
      </c>
      <c r="FH119" s="73" t="str">
        <f t="shared" si="277"/>
        <v/>
      </c>
      <c r="FI119" s="74" t="str">
        <f t="shared" si="218"/>
        <v/>
      </c>
      <c r="FJ119" s="253" t="str">
        <f t="shared" si="219"/>
        <v/>
      </c>
      <c r="FK119" s="76" t="str">
        <f t="shared" si="220"/>
        <v/>
      </c>
      <c r="FL119" s="69" t="str">
        <f t="shared" si="305"/>
        <v/>
      </c>
      <c r="FM119" s="69" t="str">
        <f t="shared" si="305"/>
        <v/>
      </c>
      <c r="FN119" s="69" t="str">
        <f t="shared" si="305"/>
        <v/>
      </c>
      <c r="FO119" s="69" t="str">
        <f t="shared" si="305"/>
        <v/>
      </c>
      <c r="FP119" s="69" t="str">
        <f t="shared" si="305"/>
        <v/>
      </c>
      <c r="FQ119" s="69" t="str">
        <f t="shared" si="305"/>
        <v/>
      </c>
      <c r="FR119" s="69" t="str">
        <f t="shared" si="305"/>
        <v/>
      </c>
      <c r="FS119" s="69" t="str">
        <f t="shared" si="305"/>
        <v/>
      </c>
      <c r="FT119" s="69" t="str">
        <f t="shared" si="305"/>
        <v/>
      </c>
      <c r="FU119" s="69" t="str">
        <f t="shared" si="305"/>
        <v/>
      </c>
      <c r="FV119" s="69" t="str">
        <f t="shared" si="305"/>
        <v/>
      </c>
      <c r="FW119" s="73" t="str">
        <f t="shared" si="278"/>
        <v/>
      </c>
      <c r="FX119" s="74" t="str">
        <f t="shared" si="221"/>
        <v/>
      </c>
      <c r="FY119" s="253" t="str">
        <f t="shared" si="222"/>
        <v/>
      </c>
      <c r="FZ119" s="76" t="str">
        <f t="shared" si="223"/>
        <v/>
      </c>
      <c r="GA119" s="82" t="str">
        <f t="shared" ref="GA119:GK126" si="306">IF($B119="", "",SUMIF($C$3:$FZ$3,GA$3,$C119:$FZ119))</f>
        <v/>
      </c>
      <c r="GB119" s="82" t="str">
        <f t="shared" si="306"/>
        <v/>
      </c>
      <c r="GC119" s="82" t="str">
        <f t="shared" si="306"/>
        <v/>
      </c>
      <c r="GD119" s="82" t="str">
        <f t="shared" si="306"/>
        <v/>
      </c>
      <c r="GE119" s="82" t="str">
        <f t="shared" si="306"/>
        <v/>
      </c>
      <c r="GF119" s="82" t="str">
        <f t="shared" si="306"/>
        <v/>
      </c>
      <c r="GG119" s="82" t="str">
        <f t="shared" si="306"/>
        <v/>
      </c>
      <c r="GH119" s="82" t="str">
        <f t="shared" si="306"/>
        <v/>
      </c>
      <c r="GI119" s="82" t="str">
        <f t="shared" si="306"/>
        <v/>
      </c>
      <c r="GJ119" s="82" t="str">
        <f t="shared" si="306"/>
        <v/>
      </c>
      <c r="GK119" s="82" t="str">
        <f t="shared" si="306"/>
        <v/>
      </c>
      <c r="GL119" s="83" t="str">
        <f t="shared" si="279"/>
        <v/>
      </c>
      <c r="GM119" s="74" t="str">
        <f t="shared" si="224"/>
        <v/>
      </c>
      <c r="GN119" s="253" t="str">
        <f t="shared" si="225"/>
        <v/>
      </c>
      <c r="GO119" s="76" t="str">
        <f t="shared" si="226"/>
        <v/>
      </c>
      <c r="GP119" s="77" t="str">
        <f t="shared" ca="1" si="227"/>
        <v/>
      </c>
      <c r="GQ119" s="77" t="str">
        <f t="shared" ca="1" si="293"/>
        <v/>
      </c>
      <c r="GR119" s="77" t="str">
        <f t="shared" ca="1" si="293"/>
        <v/>
      </c>
      <c r="GS119" s="77" t="str">
        <f t="shared" ca="1" si="293"/>
        <v/>
      </c>
      <c r="GT119" s="77" t="str">
        <f t="shared" ca="1" si="293"/>
        <v/>
      </c>
      <c r="GU119" s="77" t="str">
        <f t="shared" ca="1" si="293"/>
        <v/>
      </c>
      <c r="GV119" s="77" t="str">
        <f t="shared" ca="1" si="293"/>
        <v/>
      </c>
      <c r="GW119" s="77" t="str">
        <f t="shared" ca="1" si="293"/>
        <v/>
      </c>
      <c r="GX119" s="77" t="str">
        <f t="shared" ca="1" si="293"/>
        <v/>
      </c>
      <c r="GY119" s="77" t="str">
        <f t="shared" ca="1" si="293"/>
        <v/>
      </c>
      <c r="GZ119" s="77" t="str">
        <f t="shared" ca="1" si="293"/>
        <v/>
      </c>
      <c r="HA119" s="77" t="str">
        <f t="shared" ca="1" si="293"/>
        <v/>
      </c>
      <c r="HB119" s="78" t="str">
        <f t="shared" si="228"/>
        <v/>
      </c>
    </row>
    <row r="120" spans="1:210">
      <c r="A120" s="70" t="s">
        <v>50</v>
      </c>
      <c r="B120" s="39" t="str">
        <f>IF(【M】エリア!$E115&lt;&gt;"",【M】エリア!$E115,"")</f>
        <v/>
      </c>
      <c r="C120" s="69" t="str">
        <f t="shared" si="294"/>
        <v/>
      </c>
      <c r="D120" s="69" t="str">
        <f t="shared" si="294"/>
        <v/>
      </c>
      <c r="E120" s="69" t="str">
        <f t="shared" si="294"/>
        <v/>
      </c>
      <c r="F120" s="69" t="str">
        <f t="shared" si="294"/>
        <v/>
      </c>
      <c r="G120" s="69" t="str">
        <f t="shared" si="294"/>
        <v/>
      </c>
      <c r="H120" s="69" t="str">
        <f t="shared" si="294"/>
        <v/>
      </c>
      <c r="I120" s="69" t="str">
        <f t="shared" si="294"/>
        <v/>
      </c>
      <c r="J120" s="69" t="str">
        <f t="shared" si="294"/>
        <v/>
      </c>
      <c r="K120" s="69" t="str">
        <f t="shared" si="294"/>
        <v/>
      </c>
      <c r="L120" s="69" t="str">
        <f t="shared" si="294"/>
        <v/>
      </c>
      <c r="M120" s="69" t="str">
        <f t="shared" si="294"/>
        <v/>
      </c>
      <c r="N120" s="73" t="str">
        <f t="shared" si="267"/>
        <v/>
      </c>
      <c r="O120" s="74" t="str">
        <f t="shared" si="188"/>
        <v/>
      </c>
      <c r="P120" s="253" t="str">
        <f t="shared" si="189"/>
        <v/>
      </c>
      <c r="Q120" s="76" t="str">
        <f t="shared" si="190"/>
        <v/>
      </c>
      <c r="R120" s="69" t="str">
        <f t="shared" si="295"/>
        <v/>
      </c>
      <c r="S120" s="69" t="str">
        <f t="shared" si="295"/>
        <v/>
      </c>
      <c r="T120" s="69" t="str">
        <f t="shared" si="295"/>
        <v/>
      </c>
      <c r="U120" s="69" t="str">
        <f t="shared" si="295"/>
        <v/>
      </c>
      <c r="V120" s="69" t="str">
        <f t="shared" si="295"/>
        <v/>
      </c>
      <c r="W120" s="69" t="str">
        <f t="shared" si="295"/>
        <v/>
      </c>
      <c r="X120" s="69" t="str">
        <f t="shared" si="295"/>
        <v/>
      </c>
      <c r="Y120" s="69" t="str">
        <f t="shared" si="295"/>
        <v/>
      </c>
      <c r="Z120" s="69" t="str">
        <f t="shared" si="295"/>
        <v/>
      </c>
      <c r="AA120" s="69" t="str">
        <f t="shared" si="295"/>
        <v/>
      </c>
      <c r="AB120" s="69" t="str">
        <f t="shared" si="295"/>
        <v/>
      </c>
      <c r="AC120" s="73" t="str">
        <f t="shared" si="268"/>
        <v/>
      </c>
      <c r="AD120" s="74" t="str">
        <f t="shared" si="191"/>
        <v/>
      </c>
      <c r="AE120" s="253" t="str">
        <f t="shared" si="192"/>
        <v/>
      </c>
      <c r="AF120" s="76" t="str">
        <f t="shared" si="193"/>
        <v/>
      </c>
      <c r="AG120" s="69" t="str">
        <f t="shared" si="296"/>
        <v/>
      </c>
      <c r="AH120" s="69" t="str">
        <f t="shared" si="296"/>
        <v/>
      </c>
      <c r="AI120" s="69" t="str">
        <f t="shared" si="296"/>
        <v/>
      </c>
      <c r="AJ120" s="69" t="str">
        <f t="shared" si="296"/>
        <v/>
      </c>
      <c r="AK120" s="69" t="str">
        <f t="shared" si="296"/>
        <v/>
      </c>
      <c r="AL120" s="69" t="str">
        <f t="shared" si="296"/>
        <v/>
      </c>
      <c r="AM120" s="69" t="str">
        <f t="shared" si="296"/>
        <v/>
      </c>
      <c r="AN120" s="69" t="str">
        <f t="shared" si="296"/>
        <v/>
      </c>
      <c r="AO120" s="69" t="str">
        <f t="shared" si="296"/>
        <v/>
      </c>
      <c r="AP120" s="69" t="str">
        <f t="shared" si="296"/>
        <v/>
      </c>
      <c r="AQ120" s="69" t="str">
        <f t="shared" si="296"/>
        <v/>
      </c>
      <c r="AR120" s="73" t="str">
        <f t="shared" si="269"/>
        <v/>
      </c>
      <c r="AS120" s="74" t="str">
        <f t="shared" si="194"/>
        <v/>
      </c>
      <c r="AT120" s="253" t="str">
        <f t="shared" si="195"/>
        <v/>
      </c>
      <c r="AU120" s="76" t="str">
        <f t="shared" si="196"/>
        <v/>
      </c>
      <c r="AV120" s="69" t="str">
        <f t="shared" si="297"/>
        <v/>
      </c>
      <c r="AW120" s="69" t="str">
        <f t="shared" si="297"/>
        <v/>
      </c>
      <c r="AX120" s="69" t="str">
        <f t="shared" si="297"/>
        <v/>
      </c>
      <c r="AY120" s="69" t="str">
        <f t="shared" si="297"/>
        <v/>
      </c>
      <c r="AZ120" s="69" t="str">
        <f t="shared" si="297"/>
        <v/>
      </c>
      <c r="BA120" s="69" t="str">
        <f t="shared" si="297"/>
        <v/>
      </c>
      <c r="BB120" s="69" t="str">
        <f t="shared" si="297"/>
        <v/>
      </c>
      <c r="BC120" s="69" t="str">
        <f t="shared" si="297"/>
        <v/>
      </c>
      <c r="BD120" s="69" t="str">
        <f t="shared" si="297"/>
        <v/>
      </c>
      <c r="BE120" s="69" t="str">
        <f t="shared" si="297"/>
        <v/>
      </c>
      <c r="BF120" s="69" t="str">
        <f t="shared" si="297"/>
        <v/>
      </c>
      <c r="BG120" s="73" t="str">
        <f t="shared" si="270"/>
        <v/>
      </c>
      <c r="BH120" s="74" t="str">
        <f t="shared" si="197"/>
        <v/>
      </c>
      <c r="BI120" s="253" t="str">
        <f t="shared" si="198"/>
        <v/>
      </c>
      <c r="BJ120" s="76" t="str">
        <f t="shared" si="199"/>
        <v/>
      </c>
      <c r="BK120" s="69" t="str">
        <f t="shared" si="298"/>
        <v/>
      </c>
      <c r="BL120" s="69" t="str">
        <f t="shared" si="298"/>
        <v/>
      </c>
      <c r="BM120" s="69" t="str">
        <f t="shared" si="298"/>
        <v/>
      </c>
      <c r="BN120" s="69" t="str">
        <f t="shared" si="298"/>
        <v/>
      </c>
      <c r="BO120" s="69" t="str">
        <f t="shared" si="298"/>
        <v/>
      </c>
      <c r="BP120" s="69" t="str">
        <f t="shared" si="298"/>
        <v/>
      </c>
      <c r="BQ120" s="69" t="str">
        <f t="shared" si="298"/>
        <v/>
      </c>
      <c r="BR120" s="69" t="str">
        <f t="shared" si="298"/>
        <v/>
      </c>
      <c r="BS120" s="69" t="str">
        <f t="shared" si="298"/>
        <v/>
      </c>
      <c r="BT120" s="69" t="str">
        <f t="shared" si="298"/>
        <v/>
      </c>
      <c r="BU120" s="69" t="str">
        <f t="shared" si="298"/>
        <v/>
      </c>
      <c r="BV120" s="73" t="str">
        <f t="shared" si="271"/>
        <v/>
      </c>
      <c r="BW120" s="74" t="str">
        <f t="shared" si="200"/>
        <v/>
      </c>
      <c r="BX120" s="253" t="str">
        <f t="shared" si="201"/>
        <v/>
      </c>
      <c r="BY120" s="76" t="str">
        <f t="shared" si="202"/>
        <v/>
      </c>
      <c r="BZ120" s="69" t="str">
        <f t="shared" si="299"/>
        <v/>
      </c>
      <c r="CA120" s="69" t="str">
        <f t="shared" si="299"/>
        <v/>
      </c>
      <c r="CB120" s="69" t="str">
        <f t="shared" si="299"/>
        <v/>
      </c>
      <c r="CC120" s="69" t="str">
        <f t="shared" si="299"/>
        <v/>
      </c>
      <c r="CD120" s="69" t="str">
        <f t="shared" si="299"/>
        <v/>
      </c>
      <c r="CE120" s="69" t="str">
        <f t="shared" si="299"/>
        <v/>
      </c>
      <c r="CF120" s="69" t="str">
        <f t="shared" si="299"/>
        <v/>
      </c>
      <c r="CG120" s="69" t="str">
        <f t="shared" si="299"/>
        <v/>
      </c>
      <c r="CH120" s="69" t="str">
        <f t="shared" si="299"/>
        <v/>
      </c>
      <c r="CI120" s="69" t="str">
        <f t="shared" si="299"/>
        <v/>
      </c>
      <c r="CJ120" s="69" t="str">
        <f t="shared" si="299"/>
        <v/>
      </c>
      <c r="CK120" s="73" t="str">
        <f t="shared" si="272"/>
        <v/>
      </c>
      <c r="CL120" s="74" t="str">
        <f t="shared" si="203"/>
        <v/>
      </c>
      <c r="CM120" s="253" t="str">
        <f t="shared" si="204"/>
        <v/>
      </c>
      <c r="CN120" s="76" t="str">
        <f t="shared" si="205"/>
        <v/>
      </c>
      <c r="CO120" s="69" t="str">
        <f t="shared" si="300"/>
        <v/>
      </c>
      <c r="CP120" s="69" t="str">
        <f t="shared" si="300"/>
        <v/>
      </c>
      <c r="CQ120" s="69" t="str">
        <f t="shared" si="300"/>
        <v/>
      </c>
      <c r="CR120" s="69" t="str">
        <f t="shared" si="300"/>
        <v/>
      </c>
      <c r="CS120" s="69" t="str">
        <f t="shared" si="300"/>
        <v/>
      </c>
      <c r="CT120" s="69" t="str">
        <f t="shared" si="300"/>
        <v/>
      </c>
      <c r="CU120" s="69" t="str">
        <f t="shared" si="300"/>
        <v/>
      </c>
      <c r="CV120" s="69" t="str">
        <f t="shared" si="300"/>
        <v/>
      </c>
      <c r="CW120" s="69" t="str">
        <f t="shared" si="300"/>
        <v/>
      </c>
      <c r="CX120" s="69" t="str">
        <f t="shared" si="300"/>
        <v/>
      </c>
      <c r="CY120" s="69" t="str">
        <f t="shared" si="300"/>
        <v/>
      </c>
      <c r="CZ120" s="73" t="str">
        <f t="shared" si="273"/>
        <v/>
      </c>
      <c r="DA120" s="74" t="str">
        <f t="shared" si="206"/>
        <v/>
      </c>
      <c r="DB120" s="253" t="str">
        <f t="shared" si="207"/>
        <v/>
      </c>
      <c r="DC120" s="76" t="str">
        <f t="shared" si="208"/>
        <v/>
      </c>
      <c r="DD120" s="69" t="str">
        <f t="shared" si="301"/>
        <v/>
      </c>
      <c r="DE120" s="69" t="str">
        <f t="shared" si="301"/>
        <v/>
      </c>
      <c r="DF120" s="69" t="str">
        <f t="shared" si="301"/>
        <v/>
      </c>
      <c r="DG120" s="69" t="str">
        <f t="shared" si="301"/>
        <v/>
      </c>
      <c r="DH120" s="69" t="str">
        <f t="shared" si="301"/>
        <v/>
      </c>
      <c r="DI120" s="69" t="str">
        <f t="shared" si="301"/>
        <v/>
      </c>
      <c r="DJ120" s="69" t="str">
        <f t="shared" si="301"/>
        <v/>
      </c>
      <c r="DK120" s="69" t="str">
        <f t="shared" si="301"/>
        <v/>
      </c>
      <c r="DL120" s="69" t="str">
        <f t="shared" si="301"/>
        <v/>
      </c>
      <c r="DM120" s="69" t="str">
        <f t="shared" si="301"/>
        <v/>
      </c>
      <c r="DN120" s="69" t="str">
        <f t="shared" si="301"/>
        <v/>
      </c>
      <c r="DO120" s="73" t="str">
        <f t="shared" si="274"/>
        <v/>
      </c>
      <c r="DP120" s="74" t="str">
        <f t="shared" si="209"/>
        <v/>
      </c>
      <c r="DQ120" s="253" t="str">
        <f t="shared" si="210"/>
        <v/>
      </c>
      <c r="DR120" s="76" t="str">
        <f t="shared" si="211"/>
        <v/>
      </c>
      <c r="DS120" s="69" t="str">
        <f t="shared" si="302"/>
        <v/>
      </c>
      <c r="DT120" s="69" t="str">
        <f t="shared" si="302"/>
        <v/>
      </c>
      <c r="DU120" s="69" t="str">
        <f t="shared" si="302"/>
        <v/>
      </c>
      <c r="DV120" s="69" t="str">
        <f t="shared" si="302"/>
        <v/>
      </c>
      <c r="DW120" s="69" t="str">
        <f t="shared" si="302"/>
        <v/>
      </c>
      <c r="DX120" s="69" t="str">
        <f t="shared" si="302"/>
        <v/>
      </c>
      <c r="DY120" s="69" t="str">
        <f t="shared" si="302"/>
        <v/>
      </c>
      <c r="DZ120" s="69" t="str">
        <f t="shared" si="302"/>
        <v/>
      </c>
      <c r="EA120" s="69" t="str">
        <f t="shared" si="302"/>
        <v/>
      </c>
      <c r="EB120" s="69" t="str">
        <f t="shared" si="302"/>
        <v/>
      </c>
      <c r="EC120" s="69" t="str">
        <f t="shared" si="302"/>
        <v/>
      </c>
      <c r="ED120" s="73" t="str">
        <f t="shared" si="275"/>
        <v/>
      </c>
      <c r="EE120" s="74" t="str">
        <f t="shared" si="212"/>
        <v/>
      </c>
      <c r="EF120" s="253" t="str">
        <f t="shared" si="213"/>
        <v/>
      </c>
      <c r="EG120" s="76" t="str">
        <f t="shared" si="214"/>
        <v/>
      </c>
      <c r="EH120" s="69" t="str">
        <f t="shared" si="303"/>
        <v/>
      </c>
      <c r="EI120" s="69" t="str">
        <f t="shared" si="303"/>
        <v/>
      </c>
      <c r="EJ120" s="69" t="str">
        <f t="shared" si="303"/>
        <v/>
      </c>
      <c r="EK120" s="69" t="str">
        <f t="shared" si="303"/>
        <v/>
      </c>
      <c r="EL120" s="69" t="str">
        <f t="shared" si="303"/>
        <v/>
      </c>
      <c r="EM120" s="69" t="str">
        <f t="shared" si="303"/>
        <v/>
      </c>
      <c r="EN120" s="69" t="str">
        <f t="shared" si="303"/>
        <v/>
      </c>
      <c r="EO120" s="69" t="str">
        <f t="shared" si="303"/>
        <v/>
      </c>
      <c r="EP120" s="69" t="str">
        <f t="shared" si="303"/>
        <v/>
      </c>
      <c r="EQ120" s="69" t="str">
        <f t="shared" si="303"/>
        <v/>
      </c>
      <c r="ER120" s="69" t="str">
        <f t="shared" si="303"/>
        <v/>
      </c>
      <c r="ES120" s="73" t="str">
        <f t="shared" si="276"/>
        <v/>
      </c>
      <c r="ET120" s="74" t="str">
        <f t="shared" si="215"/>
        <v/>
      </c>
      <c r="EU120" s="253" t="str">
        <f t="shared" si="216"/>
        <v/>
      </c>
      <c r="EV120" s="76" t="str">
        <f t="shared" si="217"/>
        <v/>
      </c>
      <c r="EW120" s="69" t="str">
        <f t="shared" si="304"/>
        <v/>
      </c>
      <c r="EX120" s="69" t="str">
        <f t="shared" si="304"/>
        <v/>
      </c>
      <c r="EY120" s="69" t="str">
        <f t="shared" si="304"/>
        <v/>
      </c>
      <c r="EZ120" s="69" t="str">
        <f t="shared" si="304"/>
        <v/>
      </c>
      <c r="FA120" s="69" t="str">
        <f t="shared" si="304"/>
        <v/>
      </c>
      <c r="FB120" s="69" t="str">
        <f t="shared" si="304"/>
        <v/>
      </c>
      <c r="FC120" s="69" t="str">
        <f t="shared" si="304"/>
        <v/>
      </c>
      <c r="FD120" s="69" t="str">
        <f t="shared" si="304"/>
        <v/>
      </c>
      <c r="FE120" s="69" t="str">
        <f t="shared" si="304"/>
        <v/>
      </c>
      <c r="FF120" s="69" t="str">
        <f t="shared" si="304"/>
        <v/>
      </c>
      <c r="FG120" s="69" t="str">
        <f t="shared" si="304"/>
        <v/>
      </c>
      <c r="FH120" s="73" t="str">
        <f t="shared" si="277"/>
        <v/>
      </c>
      <c r="FI120" s="74" t="str">
        <f t="shared" si="218"/>
        <v/>
      </c>
      <c r="FJ120" s="253" t="str">
        <f t="shared" si="219"/>
        <v/>
      </c>
      <c r="FK120" s="76" t="str">
        <f t="shared" si="220"/>
        <v/>
      </c>
      <c r="FL120" s="69" t="str">
        <f t="shared" si="305"/>
        <v/>
      </c>
      <c r="FM120" s="69" t="str">
        <f t="shared" si="305"/>
        <v/>
      </c>
      <c r="FN120" s="69" t="str">
        <f t="shared" si="305"/>
        <v/>
      </c>
      <c r="FO120" s="69" t="str">
        <f t="shared" si="305"/>
        <v/>
      </c>
      <c r="FP120" s="69" t="str">
        <f t="shared" si="305"/>
        <v/>
      </c>
      <c r="FQ120" s="69" t="str">
        <f t="shared" si="305"/>
        <v/>
      </c>
      <c r="FR120" s="69" t="str">
        <f t="shared" si="305"/>
        <v/>
      </c>
      <c r="FS120" s="69" t="str">
        <f t="shared" si="305"/>
        <v/>
      </c>
      <c r="FT120" s="69" t="str">
        <f t="shared" si="305"/>
        <v/>
      </c>
      <c r="FU120" s="69" t="str">
        <f t="shared" si="305"/>
        <v/>
      </c>
      <c r="FV120" s="69" t="str">
        <f t="shared" si="305"/>
        <v/>
      </c>
      <c r="FW120" s="73" t="str">
        <f t="shared" si="278"/>
        <v/>
      </c>
      <c r="FX120" s="74" t="str">
        <f t="shared" si="221"/>
        <v/>
      </c>
      <c r="FY120" s="253" t="str">
        <f t="shared" si="222"/>
        <v/>
      </c>
      <c r="FZ120" s="76" t="str">
        <f t="shared" si="223"/>
        <v/>
      </c>
      <c r="GA120" s="82" t="str">
        <f t="shared" si="306"/>
        <v/>
      </c>
      <c r="GB120" s="82" t="str">
        <f t="shared" si="306"/>
        <v/>
      </c>
      <c r="GC120" s="82" t="str">
        <f t="shared" si="306"/>
        <v/>
      </c>
      <c r="GD120" s="82" t="str">
        <f t="shared" si="306"/>
        <v/>
      </c>
      <c r="GE120" s="82" t="str">
        <f t="shared" si="306"/>
        <v/>
      </c>
      <c r="GF120" s="82" t="str">
        <f t="shared" si="306"/>
        <v/>
      </c>
      <c r="GG120" s="82" t="str">
        <f t="shared" si="306"/>
        <v/>
      </c>
      <c r="GH120" s="82" t="str">
        <f t="shared" si="306"/>
        <v/>
      </c>
      <c r="GI120" s="82" t="str">
        <f t="shared" si="306"/>
        <v/>
      </c>
      <c r="GJ120" s="82" t="str">
        <f t="shared" si="306"/>
        <v/>
      </c>
      <c r="GK120" s="82" t="str">
        <f t="shared" si="306"/>
        <v/>
      </c>
      <c r="GL120" s="83" t="str">
        <f t="shared" si="279"/>
        <v/>
      </c>
      <c r="GM120" s="74" t="str">
        <f t="shared" si="224"/>
        <v/>
      </c>
      <c r="GN120" s="253" t="str">
        <f t="shared" si="225"/>
        <v/>
      </c>
      <c r="GO120" s="76" t="str">
        <f t="shared" si="226"/>
        <v/>
      </c>
      <c r="GP120" s="77" t="str">
        <f t="shared" ca="1" si="227"/>
        <v/>
      </c>
      <c r="GQ120" s="77" t="str">
        <f t="shared" ca="1" si="293"/>
        <v/>
      </c>
      <c r="GR120" s="77" t="str">
        <f t="shared" ca="1" si="293"/>
        <v/>
      </c>
      <c r="GS120" s="77" t="str">
        <f t="shared" ca="1" si="293"/>
        <v/>
      </c>
      <c r="GT120" s="77" t="str">
        <f t="shared" ca="1" si="293"/>
        <v/>
      </c>
      <c r="GU120" s="77" t="str">
        <f t="shared" ca="1" si="293"/>
        <v/>
      </c>
      <c r="GV120" s="77" t="str">
        <f t="shared" ca="1" si="293"/>
        <v/>
      </c>
      <c r="GW120" s="77" t="str">
        <f t="shared" ca="1" si="293"/>
        <v/>
      </c>
      <c r="GX120" s="77" t="str">
        <f t="shared" ca="1" si="293"/>
        <v/>
      </c>
      <c r="GY120" s="77" t="str">
        <f t="shared" ca="1" si="293"/>
        <v/>
      </c>
      <c r="GZ120" s="77" t="str">
        <f t="shared" ca="1" si="293"/>
        <v/>
      </c>
      <c r="HA120" s="77" t="str">
        <f t="shared" ca="1" si="293"/>
        <v/>
      </c>
      <c r="HB120" s="78" t="str">
        <f t="shared" si="228"/>
        <v/>
      </c>
    </row>
    <row r="121" spans="1:210">
      <c r="A121" s="70" t="s">
        <v>50</v>
      </c>
      <c r="B121" s="39" t="str">
        <f>IF(【M】エリア!$E116&lt;&gt;"",【M】エリア!$E116,"")</f>
        <v/>
      </c>
      <c r="C121" s="69" t="str">
        <f t="shared" si="294"/>
        <v/>
      </c>
      <c r="D121" s="69" t="str">
        <f t="shared" si="294"/>
        <v/>
      </c>
      <c r="E121" s="69" t="str">
        <f t="shared" si="294"/>
        <v/>
      </c>
      <c r="F121" s="69" t="str">
        <f t="shared" si="294"/>
        <v/>
      </c>
      <c r="G121" s="69" t="str">
        <f t="shared" si="294"/>
        <v/>
      </c>
      <c r="H121" s="69" t="str">
        <f t="shared" si="294"/>
        <v/>
      </c>
      <c r="I121" s="69" t="str">
        <f t="shared" si="294"/>
        <v/>
      </c>
      <c r="J121" s="69" t="str">
        <f t="shared" si="294"/>
        <v/>
      </c>
      <c r="K121" s="69" t="str">
        <f t="shared" si="294"/>
        <v/>
      </c>
      <c r="L121" s="69" t="str">
        <f t="shared" si="294"/>
        <v/>
      </c>
      <c r="M121" s="69" t="str">
        <f t="shared" si="294"/>
        <v/>
      </c>
      <c r="N121" s="73" t="str">
        <f t="shared" si="267"/>
        <v/>
      </c>
      <c r="O121" s="74" t="str">
        <f t="shared" si="188"/>
        <v/>
      </c>
      <c r="P121" s="253" t="str">
        <f t="shared" si="189"/>
        <v/>
      </c>
      <c r="Q121" s="76" t="str">
        <f t="shared" si="190"/>
        <v/>
      </c>
      <c r="R121" s="69" t="str">
        <f t="shared" si="295"/>
        <v/>
      </c>
      <c r="S121" s="69" t="str">
        <f t="shared" si="295"/>
        <v/>
      </c>
      <c r="T121" s="69" t="str">
        <f t="shared" si="295"/>
        <v/>
      </c>
      <c r="U121" s="69" t="str">
        <f t="shared" si="295"/>
        <v/>
      </c>
      <c r="V121" s="69" t="str">
        <f t="shared" si="295"/>
        <v/>
      </c>
      <c r="W121" s="69" t="str">
        <f t="shared" si="295"/>
        <v/>
      </c>
      <c r="X121" s="69" t="str">
        <f t="shared" si="295"/>
        <v/>
      </c>
      <c r="Y121" s="69" t="str">
        <f t="shared" si="295"/>
        <v/>
      </c>
      <c r="Z121" s="69" t="str">
        <f t="shared" si="295"/>
        <v/>
      </c>
      <c r="AA121" s="69" t="str">
        <f t="shared" si="295"/>
        <v/>
      </c>
      <c r="AB121" s="69" t="str">
        <f t="shared" si="295"/>
        <v/>
      </c>
      <c r="AC121" s="73" t="str">
        <f t="shared" si="268"/>
        <v/>
      </c>
      <c r="AD121" s="74" t="str">
        <f t="shared" si="191"/>
        <v/>
      </c>
      <c r="AE121" s="253" t="str">
        <f t="shared" si="192"/>
        <v/>
      </c>
      <c r="AF121" s="76" t="str">
        <f t="shared" si="193"/>
        <v/>
      </c>
      <c r="AG121" s="69" t="str">
        <f t="shared" si="296"/>
        <v/>
      </c>
      <c r="AH121" s="69" t="str">
        <f t="shared" si="296"/>
        <v/>
      </c>
      <c r="AI121" s="69" t="str">
        <f t="shared" si="296"/>
        <v/>
      </c>
      <c r="AJ121" s="69" t="str">
        <f t="shared" si="296"/>
        <v/>
      </c>
      <c r="AK121" s="69" t="str">
        <f t="shared" si="296"/>
        <v/>
      </c>
      <c r="AL121" s="69" t="str">
        <f t="shared" si="296"/>
        <v/>
      </c>
      <c r="AM121" s="69" t="str">
        <f t="shared" si="296"/>
        <v/>
      </c>
      <c r="AN121" s="69" t="str">
        <f t="shared" si="296"/>
        <v/>
      </c>
      <c r="AO121" s="69" t="str">
        <f t="shared" si="296"/>
        <v/>
      </c>
      <c r="AP121" s="69" t="str">
        <f t="shared" si="296"/>
        <v/>
      </c>
      <c r="AQ121" s="69" t="str">
        <f t="shared" si="296"/>
        <v/>
      </c>
      <c r="AR121" s="73" t="str">
        <f t="shared" si="269"/>
        <v/>
      </c>
      <c r="AS121" s="74" t="str">
        <f t="shared" si="194"/>
        <v/>
      </c>
      <c r="AT121" s="253" t="str">
        <f t="shared" si="195"/>
        <v/>
      </c>
      <c r="AU121" s="76" t="str">
        <f t="shared" si="196"/>
        <v/>
      </c>
      <c r="AV121" s="69" t="str">
        <f t="shared" si="297"/>
        <v/>
      </c>
      <c r="AW121" s="69" t="str">
        <f t="shared" si="297"/>
        <v/>
      </c>
      <c r="AX121" s="69" t="str">
        <f t="shared" si="297"/>
        <v/>
      </c>
      <c r="AY121" s="69" t="str">
        <f t="shared" si="297"/>
        <v/>
      </c>
      <c r="AZ121" s="69" t="str">
        <f t="shared" si="297"/>
        <v/>
      </c>
      <c r="BA121" s="69" t="str">
        <f t="shared" si="297"/>
        <v/>
      </c>
      <c r="BB121" s="69" t="str">
        <f t="shared" si="297"/>
        <v/>
      </c>
      <c r="BC121" s="69" t="str">
        <f t="shared" si="297"/>
        <v/>
      </c>
      <c r="BD121" s="69" t="str">
        <f t="shared" si="297"/>
        <v/>
      </c>
      <c r="BE121" s="69" t="str">
        <f t="shared" si="297"/>
        <v/>
      </c>
      <c r="BF121" s="69" t="str">
        <f t="shared" si="297"/>
        <v/>
      </c>
      <c r="BG121" s="73" t="str">
        <f t="shared" si="270"/>
        <v/>
      </c>
      <c r="BH121" s="74" t="str">
        <f t="shared" si="197"/>
        <v/>
      </c>
      <c r="BI121" s="253" t="str">
        <f t="shared" si="198"/>
        <v/>
      </c>
      <c r="BJ121" s="76" t="str">
        <f t="shared" si="199"/>
        <v/>
      </c>
      <c r="BK121" s="69" t="str">
        <f t="shared" si="298"/>
        <v/>
      </c>
      <c r="BL121" s="69" t="str">
        <f t="shared" si="298"/>
        <v/>
      </c>
      <c r="BM121" s="69" t="str">
        <f t="shared" si="298"/>
        <v/>
      </c>
      <c r="BN121" s="69" t="str">
        <f t="shared" si="298"/>
        <v/>
      </c>
      <c r="BO121" s="69" t="str">
        <f t="shared" si="298"/>
        <v/>
      </c>
      <c r="BP121" s="69" t="str">
        <f t="shared" si="298"/>
        <v/>
      </c>
      <c r="BQ121" s="69" t="str">
        <f t="shared" si="298"/>
        <v/>
      </c>
      <c r="BR121" s="69" t="str">
        <f t="shared" si="298"/>
        <v/>
      </c>
      <c r="BS121" s="69" t="str">
        <f t="shared" si="298"/>
        <v/>
      </c>
      <c r="BT121" s="69" t="str">
        <f t="shared" si="298"/>
        <v/>
      </c>
      <c r="BU121" s="69" t="str">
        <f t="shared" si="298"/>
        <v/>
      </c>
      <c r="BV121" s="73" t="str">
        <f t="shared" si="271"/>
        <v/>
      </c>
      <c r="BW121" s="74" t="str">
        <f t="shared" si="200"/>
        <v/>
      </c>
      <c r="BX121" s="253" t="str">
        <f t="shared" si="201"/>
        <v/>
      </c>
      <c r="BY121" s="76" t="str">
        <f t="shared" si="202"/>
        <v/>
      </c>
      <c r="BZ121" s="69" t="str">
        <f t="shared" si="299"/>
        <v/>
      </c>
      <c r="CA121" s="69" t="str">
        <f t="shared" si="299"/>
        <v/>
      </c>
      <c r="CB121" s="69" t="str">
        <f t="shared" si="299"/>
        <v/>
      </c>
      <c r="CC121" s="69" t="str">
        <f t="shared" si="299"/>
        <v/>
      </c>
      <c r="CD121" s="69" t="str">
        <f t="shared" si="299"/>
        <v/>
      </c>
      <c r="CE121" s="69" t="str">
        <f t="shared" si="299"/>
        <v/>
      </c>
      <c r="CF121" s="69" t="str">
        <f t="shared" si="299"/>
        <v/>
      </c>
      <c r="CG121" s="69" t="str">
        <f t="shared" si="299"/>
        <v/>
      </c>
      <c r="CH121" s="69" t="str">
        <f t="shared" si="299"/>
        <v/>
      </c>
      <c r="CI121" s="69" t="str">
        <f t="shared" si="299"/>
        <v/>
      </c>
      <c r="CJ121" s="69" t="str">
        <f t="shared" si="299"/>
        <v/>
      </c>
      <c r="CK121" s="73" t="str">
        <f t="shared" si="272"/>
        <v/>
      </c>
      <c r="CL121" s="74" t="str">
        <f t="shared" si="203"/>
        <v/>
      </c>
      <c r="CM121" s="253" t="str">
        <f t="shared" si="204"/>
        <v/>
      </c>
      <c r="CN121" s="76" t="str">
        <f t="shared" si="205"/>
        <v/>
      </c>
      <c r="CO121" s="69" t="str">
        <f t="shared" si="300"/>
        <v/>
      </c>
      <c r="CP121" s="69" t="str">
        <f t="shared" si="300"/>
        <v/>
      </c>
      <c r="CQ121" s="69" t="str">
        <f t="shared" si="300"/>
        <v/>
      </c>
      <c r="CR121" s="69" t="str">
        <f t="shared" si="300"/>
        <v/>
      </c>
      <c r="CS121" s="69" t="str">
        <f t="shared" si="300"/>
        <v/>
      </c>
      <c r="CT121" s="69" t="str">
        <f t="shared" si="300"/>
        <v/>
      </c>
      <c r="CU121" s="69" t="str">
        <f t="shared" si="300"/>
        <v/>
      </c>
      <c r="CV121" s="69" t="str">
        <f t="shared" si="300"/>
        <v/>
      </c>
      <c r="CW121" s="69" t="str">
        <f t="shared" si="300"/>
        <v/>
      </c>
      <c r="CX121" s="69" t="str">
        <f t="shared" si="300"/>
        <v/>
      </c>
      <c r="CY121" s="69" t="str">
        <f t="shared" si="300"/>
        <v/>
      </c>
      <c r="CZ121" s="73" t="str">
        <f t="shared" si="273"/>
        <v/>
      </c>
      <c r="DA121" s="74" t="str">
        <f t="shared" si="206"/>
        <v/>
      </c>
      <c r="DB121" s="253" t="str">
        <f t="shared" si="207"/>
        <v/>
      </c>
      <c r="DC121" s="76" t="str">
        <f t="shared" si="208"/>
        <v/>
      </c>
      <c r="DD121" s="69" t="str">
        <f t="shared" si="301"/>
        <v/>
      </c>
      <c r="DE121" s="69" t="str">
        <f t="shared" si="301"/>
        <v/>
      </c>
      <c r="DF121" s="69" t="str">
        <f t="shared" si="301"/>
        <v/>
      </c>
      <c r="DG121" s="69" t="str">
        <f t="shared" si="301"/>
        <v/>
      </c>
      <c r="DH121" s="69" t="str">
        <f t="shared" si="301"/>
        <v/>
      </c>
      <c r="DI121" s="69" t="str">
        <f t="shared" si="301"/>
        <v/>
      </c>
      <c r="DJ121" s="69" t="str">
        <f t="shared" si="301"/>
        <v/>
      </c>
      <c r="DK121" s="69" t="str">
        <f t="shared" si="301"/>
        <v/>
      </c>
      <c r="DL121" s="69" t="str">
        <f t="shared" si="301"/>
        <v/>
      </c>
      <c r="DM121" s="69" t="str">
        <f t="shared" si="301"/>
        <v/>
      </c>
      <c r="DN121" s="69" t="str">
        <f t="shared" si="301"/>
        <v/>
      </c>
      <c r="DO121" s="73" t="str">
        <f t="shared" si="274"/>
        <v/>
      </c>
      <c r="DP121" s="74" t="str">
        <f t="shared" si="209"/>
        <v/>
      </c>
      <c r="DQ121" s="253" t="str">
        <f t="shared" si="210"/>
        <v/>
      </c>
      <c r="DR121" s="76" t="str">
        <f t="shared" si="211"/>
        <v/>
      </c>
      <c r="DS121" s="69" t="str">
        <f t="shared" si="302"/>
        <v/>
      </c>
      <c r="DT121" s="69" t="str">
        <f t="shared" si="302"/>
        <v/>
      </c>
      <c r="DU121" s="69" t="str">
        <f t="shared" si="302"/>
        <v/>
      </c>
      <c r="DV121" s="69" t="str">
        <f t="shared" si="302"/>
        <v/>
      </c>
      <c r="DW121" s="69" t="str">
        <f t="shared" si="302"/>
        <v/>
      </c>
      <c r="DX121" s="69" t="str">
        <f t="shared" si="302"/>
        <v/>
      </c>
      <c r="DY121" s="69" t="str">
        <f t="shared" si="302"/>
        <v/>
      </c>
      <c r="DZ121" s="69" t="str">
        <f t="shared" si="302"/>
        <v/>
      </c>
      <c r="EA121" s="69" t="str">
        <f t="shared" si="302"/>
        <v/>
      </c>
      <c r="EB121" s="69" t="str">
        <f t="shared" si="302"/>
        <v/>
      </c>
      <c r="EC121" s="69" t="str">
        <f t="shared" si="302"/>
        <v/>
      </c>
      <c r="ED121" s="73" t="str">
        <f t="shared" si="275"/>
        <v/>
      </c>
      <c r="EE121" s="74" t="str">
        <f t="shared" si="212"/>
        <v/>
      </c>
      <c r="EF121" s="253" t="str">
        <f t="shared" si="213"/>
        <v/>
      </c>
      <c r="EG121" s="76" t="str">
        <f t="shared" si="214"/>
        <v/>
      </c>
      <c r="EH121" s="69" t="str">
        <f t="shared" si="303"/>
        <v/>
      </c>
      <c r="EI121" s="69" t="str">
        <f t="shared" si="303"/>
        <v/>
      </c>
      <c r="EJ121" s="69" t="str">
        <f t="shared" si="303"/>
        <v/>
      </c>
      <c r="EK121" s="69" t="str">
        <f t="shared" si="303"/>
        <v/>
      </c>
      <c r="EL121" s="69" t="str">
        <f t="shared" si="303"/>
        <v/>
      </c>
      <c r="EM121" s="69" t="str">
        <f t="shared" si="303"/>
        <v/>
      </c>
      <c r="EN121" s="69" t="str">
        <f t="shared" si="303"/>
        <v/>
      </c>
      <c r="EO121" s="69" t="str">
        <f t="shared" si="303"/>
        <v/>
      </c>
      <c r="EP121" s="69" t="str">
        <f t="shared" si="303"/>
        <v/>
      </c>
      <c r="EQ121" s="69" t="str">
        <f t="shared" si="303"/>
        <v/>
      </c>
      <c r="ER121" s="69" t="str">
        <f t="shared" si="303"/>
        <v/>
      </c>
      <c r="ES121" s="73" t="str">
        <f t="shared" si="276"/>
        <v/>
      </c>
      <c r="ET121" s="74" t="str">
        <f t="shared" si="215"/>
        <v/>
      </c>
      <c r="EU121" s="253" t="str">
        <f t="shared" si="216"/>
        <v/>
      </c>
      <c r="EV121" s="76" t="str">
        <f t="shared" si="217"/>
        <v/>
      </c>
      <c r="EW121" s="69" t="str">
        <f t="shared" si="304"/>
        <v/>
      </c>
      <c r="EX121" s="69" t="str">
        <f t="shared" si="304"/>
        <v/>
      </c>
      <c r="EY121" s="69" t="str">
        <f t="shared" si="304"/>
        <v/>
      </c>
      <c r="EZ121" s="69" t="str">
        <f t="shared" si="304"/>
        <v/>
      </c>
      <c r="FA121" s="69" t="str">
        <f t="shared" si="304"/>
        <v/>
      </c>
      <c r="FB121" s="69" t="str">
        <f t="shared" si="304"/>
        <v/>
      </c>
      <c r="FC121" s="69" t="str">
        <f t="shared" si="304"/>
        <v/>
      </c>
      <c r="FD121" s="69" t="str">
        <f t="shared" si="304"/>
        <v/>
      </c>
      <c r="FE121" s="69" t="str">
        <f t="shared" si="304"/>
        <v/>
      </c>
      <c r="FF121" s="69" t="str">
        <f t="shared" si="304"/>
        <v/>
      </c>
      <c r="FG121" s="69" t="str">
        <f t="shared" si="304"/>
        <v/>
      </c>
      <c r="FH121" s="73" t="str">
        <f t="shared" si="277"/>
        <v/>
      </c>
      <c r="FI121" s="74" t="str">
        <f t="shared" si="218"/>
        <v/>
      </c>
      <c r="FJ121" s="253" t="str">
        <f t="shared" si="219"/>
        <v/>
      </c>
      <c r="FK121" s="76" t="str">
        <f t="shared" si="220"/>
        <v/>
      </c>
      <c r="FL121" s="69" t="str">
        <f t="shared" si="305"/>
        <v/>
      </c>
      <c r="FM121" s="69" t="str">
        <f t="shared" si="305"/>
        <v/>
      </c>
      <c r="FN121" s="69" t="str">
        <f t="shared" si="305"/>
        <v/>
      </c>
      <c r="FO121" s="69" t="str">
        <f t="shared" si="305"/>
        <v/>
      </c>
      <c r="FP121" s="69" t="str">
        <f t="shared" si="305"/>
        <v/>
      </c>
      <c r="FQ121" s="69" t="str">
        <f t="shared" si="305"/>
        <v/>
      </c>
      <c r="FR121" s="69" t="str">
        <f t="shared" si="305"/>
        <v/>
      </c>
      <c r="FS121" s="69" t="str">
        <f t="shared" si="305"/>
        <v/>
      </c>
      <c r="FT121" s="69" t="str">
        <f t="shared" si="305"/>
        <v/>
      </c>
      <c r="FU121" s="69" t="str">
        <f t="shared" si="305"/>
        <v/>
      </c>
      <c r="FV121" s="69" t="str">
        <f t="shared" si="305"/>
        <v/>
      </c>
      <c r="FW121" s="73" t="str">
        <f t="shared" si="278"/>
        <v/>
      </c>
      <c r="FX121" s="74" t="str">
        <f t="shared" si="221"/>
        <v/>
      </c>
      <c r="FY121" s="253" t="str">
        <f t="shared" si="222"/>
        <v/>
      </c>
      <c r="FZ121" s="76" t="str">
        <f t="shared" si="223"/>
        <v/>
      </c>
      <c r="GA121" s="82" t="str">
        <f t="shared" si="306"/>
        <v/>
      </c>
      <c r="GB121" s="82" t="str">
        <f t="shared" si="306"/>
        <v/>
      </c>
      <c r="GC121" s="82" t="str">
        <f t="shared" si="306"/>
        <v/>
      </c>
      <c r="GD121" s="82" t="str">
        <f t="shared" si="306"/>
        <v/>
      </c>
      <c r="GE121" s="82" t="str">
        <f t="shared" si="306"/>
        <v/>
      </c>
      <c r="GF121" s="82" t="str">
        <f t="shared" si="306"/>
        <v/>
      </c>
      <c r="GG121" s="82" t="str">
        <f t="shared" si="306"/>
        <v/>
      </c>
      <c r="GH121" s="82" t="str">
        <f t="shared" si="306"/>
        <v/>
      </c>
      <c r="GI121" s="82" t="str">
        <f t="shared" si="306"/>
        <v/>
      </c>
      <c r="GJ121" s="82" t="str">
        <f t="shared" si="306"/>
        <v/>
      </c>
      <c r="GK121" s="82" t="str">
        <f t="shared" si="306"/>
        <v/>
      </c>
      <c r="GL121" s="83" t="str">
        <f t="shared" si="279"/>
        <v/>
      </c>
      <c r="GM121" s="74" t="str">
        <f t="shared" si="224"/>
        <v/>
      </c>
      <c r="GN121" s="253" t="str">
        <f t="shared" si="225"/>
        <v/>
      </c>
      <c r="GO121" s="76" t="str">
        <f t="shared" si="226"/>
        <v/>
      </c>
      <c r="GP121" s="77" t="str">
        <f t="shared" ca="1" si="227"/>
        <v/>
      </c>
      <c r="GQ121" s="77" t="str">
        <f t="shared" ca="1" si="293"/>
        <v/>
      </c>
      <c r="GR121" s="77" t="str">
        <f t="shared" ca="1" si="293"/>
        <v/>
      </c>
      <c r="GS121" s="77" t="str">
        <f t="shared" ca="1" si="293"/>
        <v/>
      </c>
      <c r="GT121" s="77" t="str">
        <f t="shared" ca="1" si="293"/>
        <v/>
      </c>
      <c r="GU121" s="77" t="str">
        <f t="shared" ca="1" si="293"/>
        <v/>
      </c>
      <c r="GV121" s="77" t="str">
        <f t="shared" ca="1" si="293"/>
        <v/>
      </c>
      <c r="GW121" s="77" t="str">
        <f t="shared" ca="1" si="293"/>
        <v/>
      </c>
      <c r="GX121" s="77" t="str">
        <f t="shared" ca="1" si="293"/>
        <v/>
      </c>
      <c r="GY121" s="77" t="str">
        <f t="shared" ca="1" si="293"/>
        <v/>
      </c>
      <c r="GZ121" s="77" t="str">
        <f t="shared" ca="1" si="293"/>
        <v/>
      </c>
      <c r="HA121" s="77" t="str">
        <f t="shared" ca="1" si="293"/>
        <v/>
      </c>
      <c r="HB121" s="78" t="str">
        <f t="shared" si="228"/>
        <v/>
      </c>
    </row>
    <row r="122" spans="1:210">
      <c r="A122" s="70" t="s">
        <v>50</v>
      </c>
      <c r="B122" s="39" t="str">
        <f>IF(【M】エリア!$E117&lt;&gt;"",【M】エリア!$E117,"")</f>
        <v/>
      </c>
      <c r="C122" s="69" t="str">
        <f t="shared" si="294"/>
        <v/>
      </c>
      <c r="D122" s="69" t="str">
        <f t="shared" si="294"/>
        <v/>
      </c>
      <c r="E122" s="69" t="str">
        <f t="shared" si="294"/>
        <v/>
      </c>
      <c r="F122" s="69" t="str">
        <f t="shared" si="294"/>
        <v/>
      </c>
      <c r="G122" s="69" t="str">
        <f t="shared" si="294"/>
        <v/>
      </c>
      <c r="H122" s="69" t="str">
        <f t="shared" si="294"/>
        <v/>
      </c>
      <c r="I122" s="69" t="str">
        <f t="shared" si="294"/>
        <v/>
      </c>
      <c r="J122" s="69" t="str">
        <f t="shared" si="294"/>
        <v/>
      </c>
      <c r="K122" s="69" t="str">
        <f t="shared" si="294"/>
        <v/>
      </c>
      <c r="L122" s="69" t="str">
        <f t="shared" si="294"/>
        <v/>
      </c>
      <c r="M122" s="69" t="str">
        <f t="shared" si="294"/>
        <v/>
      </c>
      <c r="N122" s="73" t="str">
        <f t="shared" si="267"/>
        <v/>
      </c>
      <c r="O122" s="74" t="str">
        <f t="shared" si="188"/>
        <v/>
      </c>
      <c r="P122" s="253" t="str">
        <f t="shared" si="189"/>
        <v/>
      </c>
      <c r="Q122" s="76" t="str">
        <f t="shared" si="190"/>
        <v/>
      </c>
      <c r="R122" s="69" t="str">
        <f t="shared" si="295"/>
        <v/>
      </c>
      <c r="S122" s="69" t="str">
        <f t="shared" si="295"/>
        <v/>
      </c>
      <c r="T122" s="69" t="str">
        <f t="shared" si="295"/>
        <v/>
      </c>
      <c r="U122" s="69" t="str">
        <f t="shared" si="295"/>
        <v/>
      </c>
      <c r="V122" s="69" t="str">
        <f t="shared" si="295"/>
        <v/>
      </c>
      <c r="W122" s="69" t="str">
        <f t="shared" si="295"/>
        <v/>
      </c>
      <c r="X122" s="69" t="str">
        <f t="shared" si="295"/>
        <v/>
      </c>
      <c r="Y122" s="69" t="str">
        <f t="shared" si="295"/>
        <v/>
      </c>
      <c r="Z122" s="69" t="str">
        <f t="shared" si="295"/>
        <v/>
      </c>
      <c r="AA122" s="69" t="str">
        <f t="shared" si="295"/>
        <v/>
      </c>
      <c r="AB122" s="69" t="str">
        <f t="shared" si="295"/>
        <v/>
      </c>
      <c r="AC122" s="73" t="str">
        <f t="shared" si="268"/>
        <v/>
      </c>
      <c r="AD122" s="74" t="str">
        <f t="shared" si="191"/>
        <v/>
      </c>
      <c r="AE122" s="253" t="str">
        <f t="shared" si="192"/>
        <v/>
      </c>
      <c r="AF122" s="76" t="str">
        <f t="shared" si="193"/>
        <v/>
      </c>
      <c r="AG122" s="69" t="str">
        <f t="shared" si="296"/>
        <v/>
      </c>
      <c r="AH122" s="69" t="str">
        <f t="shared" si="296"/>
        <v/>
      </c>
      <c r="AI122" s="69" t="str">
        <f t="shared" si="296"/>
        <v/>
      </c>
      <c r="AJ122" s="69" t="str">
        <f t="shared" si="296"/>
        <v/>
      </c>
      <c r="AK122" s="69" t="str">
        <f t="shared" si="296"/>
        <v/>
      </c>
      <c r="AL122" s="69" t="str">
        <f t="shared" si="296"/>
        <v/>
      </c>
      <c r="AM122" s="69" t="str">
        <f t="shared" si="296"/>
        <v/>
      </c>
      <c r="AN122" s="69" t="str">
        <f t="shared" si="296"/>
        <v/>
      </c>
      <c r="AO122" s="69" t="str">
        <f t="shared" si="296"/>
        <v/>
      </c>
      <c r="AP122" s="69" t="str">
        <f t="shared" si="296"/>
        <v/>
      </c>
      <c r="AQ122" s="69" t="str">
        <f t="shared" si="296"/>
        <v/>
      </c>
      <c r="AR122" s="73" t="str">
        <f t="shared" si="269"/>
        <v/>
      </c>
      <c r="AS122" s="74" t="str">
        <f t="shared" si="194"/>
        <v/>
      </c>
      <c r="AT122" s="253" t="str">
        <f t="shared" si="195"/>
        <v/>
      </c>
      <c r="AU122" s="76" t="str">
        <f t="shared" si="196"/>
        <v/>
      </c>
      <c r="AV122" s="69" t="str">
        <f t="shared" si="297"/>
        <v/>
      </c>
      <c r="AW122" s="69" t="str">
        <f t="shared" si="297"/>
        <v/>
      </c>
      <c r="AX122" s="69" t="str">
        <f t="shared" si="297"/>
        <v/>
      </c>
      <c r="AY122" s="69" t="str">
        <f t="shared" si="297"/>
        <v/>
      </c>
      <c r="AZ122" s="69" t="str">
        <f t="shared" si="297"/>
        <v/>
      </c>
      <c r="BA122" s="69" t="str">
        <f t="shared" si="297"/>
        <v/>
      </c>
      <c r="BB122" s="69" t="str">
        <f t="shared" si="297"/>
        <v/>
      </c>
      <c r="BC122" s="69" t="str">
        <f t="shared" si="297"/>
        <v/>
      </c>
      <c r="BD122" s="69" t="str">
        <f t="shared" si="297"/>
        <v/>
      </c>
      <c r="BE122" s="69" t="str">
        <f t="shared" si="297"/>
        <v/>
      </c>
      <c r="BF122" s="69" t="str">
        <f t="shared" si="297"/>
        <v/>
      </c>
      <c r="BG122" s="73" t="str">
        <f t="shared" si="270"/>
        <v/>
      </c>
      <c r="BH122" s="74" t="str">
        <f t="shared" si="197"/>
        <v/>
      </c>
      <c r="BI122" s="253" t="str">
        <f t="shared" si="198"/>
        <v/>
      </c>
      <c r="BJ122" s="76" t="str">
        <f t="shared" si="199"/>
        <v/>
      </c>
      <c r="BK122" s="69" t="str">
        <f t="shared" si="298"/>
        <v/>
      </c>
      <c r="BL122" s="69" t="str">
        <f t="shared" si="298"/>
        <v/>
      </c>
      <c r="BM122" s="69" t="str">
        <f t="shared" si="298"/>
        <v/>
      </c>
      <c r="BN122" s="69" t="str">
        <f t="shared" si="298"/>
        <v/>
      </c>
      <c r="BO122" s="69" t="str">
        <f t="shared" si="298"/>
        <v/>
      </c>
      <c r="BP122" s="69" t="str">
        <f t="shared" si="298"/>
        <v/>
      </c>
      <c r="BQ122" s="69" t="str">
        <f t="shared" si="298"/>
        <v/>
      </c>
      <c r="BR122" s="69" t="str">
        <f t="shared" si="298"/>
        <v/>
      </c>
      <c r="BS122" s="69" t="str">
        <f t="shared" si="298"/>
        <v/>
      </c>
      <c r="BT122" s="69" t="str">
        <f t="shared" si="298"/>
        <v/>
      </c>
      <c r="BU122" s="69" t="str">
        <f t="shared" si="298"/>
        <v/>
      </c>
      <c r="BV122" s="73" t="str">
        <f t="shared" si="271"/>
        <v/>
      </c>
      <c r="BW122" s="74" t="str">
        <f t="shared" si="200"/>
        <v/>
      </c>
      <c r="BX122" s="253" t="str">
        <f t="shared" si="201"/>
        <v/>
      </c>
      <c r="BY122" s="76" t="str">
        <f t="shared" si="202"/>
        <v/>
      </c>
      <c r="BZ122" s="69" t="str">
        <f t="shared" si="299"/>
        <v/>
      </c>
      <c r="CA122" s="69" t="str">
        <f t="shared" si="299"/>
        <v/>
      </c>
      <c r="CB122" s="69" t="str">
        <f t="shared" si="299"/>
        <v/>
      </c>
      <c r="CC122" s="69" t="str">
        <f t="shared" si="299"/>
        <v/>
      </c>
      <c r="CD122" s="69" t="str">
        <f t="shared" si="299"/>
        <v/>
      </c>
      <c r="CE122" s="69" t="str">
        <f t="shared" si="299"/>
        <v/>
      </c>
      <c r="CF122" s="69" t="str">
        <f t="shared" si="299"/>
        <v/>
      </c>
      <c r="CG122" s="69" t="str">
        <f t="shared" si="299"/>
        <v/>
      </c>
      <c r="CH122" s="69" t="str">
        <f t="shared" si="299"/>
        <v/>
      </c>
      <c r="CI122" s="69" t="str">
        <f t="shared" si="299"/>
        <v/>
      </c>
      <c r="CJ122" s="69" t="str">
        <f t="shared" si="299"/>
        <v/>
      </c>
      <c r="CK122" s="73" t="str">
        <f t="shared" si="272"/>
        <v/>
      </c>
      <c r="CL122" s="74" t="str">
        <f t="shared" si="203"/>
        <v/>
      </c>
      <c r="CM122" s="253" t="str">
        <f t="shared" si="204"/>
        <v/>
      </c>
      <c r="CN122" s="76" t="str">
        <f t="shared" si="205"/>
        <v/>
      </c>
      <c r="CO122" s="69" t="str">
        <f t="shared" si="300"/>
        <v/>
      </c>
      <c r="CP122" s="69" t="str">
        <f t="shared" si="300"/>
        <v/>
      </c>
      <c r="CQ122" s="69" t="str">
        <f t="shared" si="300"/>
        <v/>
      </c>
      <c r="CR122" s="69" t="str">
        <f t="shared" si="300"/>
        <v/>
      </c>
      <c r="CS122" s="69" t="str">
        <f t="shared" si="300"/>
        <v/>
      </c>
      <c r="CT122" s="69" t="str">
        <f t="shared" si="300"/>
        <v/>
      </c>
      <c r="CU122" s="69" t="str">
        <f t="shared" si="300"/>
        <v/>
      </c>
      <c r="CV122" s="69" t="str">
        <f t="shared" si="300"/>
        <v/>
      </c>
      <c r="CW122" s="69" t="str">
        <f t="shared" si="300"/>
        <v/>
      </c>
      <c r="CX122" s="69" t="str">
        <f t="shared" si="300"/>
        <v/>
      </c>
      <c r="CY122" s="69" t="str">
        <f t="shared" si="300"/>
        <v/>
      </c>
      <c r="CZ122" s="73" t="str">
        <f t="shared" si="273"/>
        <v/>
      </c>
      <c r="DA122" s="74" t="str">
        <f t="shared" si="206"/>
        <v/>
      </c>
      <c r="DB122" s="253" t="str">
        <f t="shared" si="207"/>
        <v/>
      </c>
      <c r="DC122" s="76" t="str">
        <f t="shared" si="208"/>
        <v/>
      </c>
      <c r="DD122" s="69" t="str">
        <f t="shared" si="301"/>
        <v/>
      </c>
      <c r="DE122" s="69" t="str">
        <f t="shared" si="301"/>
        <v/>
      </c>
      <c r="DF122" s="69" t="str">
        <f t="shared" si="301"/>
        <v/>
      </c>
      <c r="DG122" s="69" t="str">
        <f t="shared" si="301"/>
        <v/>
      </c>
      <c r="DH122" s="69" t="str">
        <f t="shared" si="301"/>
        <v/>
      </c>
      <c r="DI122" s="69" t="str">
        <f t="shared" si="301"/>
        <v/>
      </c>
      <c r="DJ122" s="69" t="str">
        <f t="shared" si="301"/>
        <v/>
      </c>
      <c r="DK122" s="69" t="str">
        <f t="shared" si="301"/>
        <v/>
      </c>
      <c r="DL122" s="69" t="str">
        <f t="shared" si="301"/>
        <v/>
      </c>
      <c r="DM122" s="69" t="str">
        <f t="shared" si="301"/>
        <v/>
      </c>
      <c r="DN122" s="69" t="str">
        <f t="shared" si="301"/>
        <v/>
      </c>
      <c r="DO122" s="73" t="str">
        <f t="shared" si="274"/>
        <v/>
      </c>
      <c r="DP122" s="74" t="str">
        <f t="shared" si="209"/>
        <v/>
      </c>
      <c r="DQ122" s="253" t="str">
        <f t="shared" si="210"/>
        <v/>
      </c>
      <c r="DR122" s="76" t="str">
        <f t="shared" si="211"/>
        <v/>
      </c>
      <c r="DS122" s="69" t="str">
        <f t="shared" si="302"/>
        <v/>
      </c>
      <c r="DT122" s="69" t="str">
        <f t="shared" si="302"/>
        <v/>
      </c>
      <c r="DU122" s="69" t="str">
        <f t="shared" si="302"/>
        <v/>
      </c>
      <c r="DV122" s="69" t="str">
        <f t="shared" si="302"/>
        <v/>
      </c>
      <c r="DW122" s="69" t="str">
        <f t="shared" si="302"/>
        <v/>
      </c>
      <c r="DX122" s="69" t="str">
        <f t="shared" si="302"/>
        <v/>
      </c>
      <c r="DY122" s="69" t="str">
        <f t="shared" si="302"/>
        <v/>
      </c>
      <c r="DZ122" s="69" t="str">
        <f t="shared" si="302"/>
        <v/>
      </c>
      <c r="EA122" s="69" t="str">
        <f t="shared" si="302"/>
        <v/>
      </c>
      <c r="EB122" s="69" t="str">
        <f t="shared" si="302"/>
        <v/>
      </c>
      <c r="EC122" s="69" t="str">
        <f t="shared" si="302"/>
        <v/>
      </c>
      <c r="ED122" s="73" t="str">
        <f t="shared" si="275"/>
        <v/>
      </c>
      <c r="EE122" s="74" t="str">
        <f t="shared" si="212"/>
        <v/>
      </c>
      <c r="EF122" s="253" t="str">
        <f t="shared" si="213"/>
        <v/>
      </c>
      <c r="EG122" s="76" t="str">
        <f t="shared" si="214"/>
        <v/>
      </c>
      <c r="EH122" s="69" t="str">
        <f t="shared" si="303"/>
        <v/>
      </c>
      <c r="EI122" s="69" t="str">
        <f t="shared" si="303"/>
        <v/>
      </c>
      <c r="EJ122" s="69" t="str">
        <f t="shared" si="303"/>
        <v/>
      </c>
      <c r="EK122" s="69" t="str">
        <f t="shared" si="303"/>
        <v/>
      </c>
      <c r="EL122" s="69" t="str">
        <f t="shared" si="303"/>
        <v/>
      </c>
      <c r="EM122" s="69" t="str">
        <f t="shared" si="303"/>
        <v/>
      </c>
      <c r="EN122" s="69" t="str">
        <f t="shared" si="303"/>
        <v/>
      </c>
      <c r="EO122" s="69" t="str">
        <f t="shared" si="303"/>
        <v/>
      </c>
      <c r="EP122" s="69" t="str">
        <f t="shared" si="303"/>
        <v/>
      </c>
      <c r="EQ122" s="69" t="str">
        <f t="shared" si="303"/>
        <v/>
      </c>
      <c r="ER122" s="69" t="str">
        <f t="shared" si="303"/>
        <v/>
      </c>
      <c r="ES122" s="73" t="str">
        <f t="shared" si="276"/>
        <v/>
      </c>
      <c r="ET122" s="74" t="str">
        <f t="shared" si="215"/>
        <v/>
      </c>
      <c r="EU122" s="253" t="str">
        <f t="shared" si="216"/>
        <v/>
      </c>
      <c r="EV122" s="76" t="str">
        <f t="shared" si="217"/>
        <v/>
      </c>
      <c r="EW122" s="69" t="str">
        <f t="shared" si="304"/>
        <v/>
      </c>
      <c r="EX122" s="69" t="str">
        <f t="shared" si="304"/>
        <v/>
      </c>
      <c r="EY122" s="69" t="str">
        <f t="shared" si="304"/>
        <v/>
      </c>
      <c r="EZ122" s="69" t="str">
        <f t="shared" si="304"/>
        <v/>
      </c>
      <c r="FA122" s="69" t="str">
        <f t="shared" si="304"/>
        <v/>
      </c>
      <c r="FB122" s="69" t="str">
        <f t="shared" si="304"/>
        <v/>
      </c>
      <c r="FC122" s="69" t="str">
        <f t="shared" si="304"/>
        <v/>
      </c>
      <c r="FD122" s="69" t="str">
        <f t="shared" si="304"/>
        <v/>
      </c>
      <c r="FE122" s="69" t="str">
        <f t="shared" si="304"/>
        <v/>
      </c>
      <c r="FF122" s="69" t="str">
        <f t="shared" si="304"/>
        <v/>
      </c>
      <c r="FG122" s="69" t="str">
        <f t="shared" si="304"/>
        <v/>
      </c>
      <c r="FH122" s="73" t="str">
        <f t="shared" si="277"/>
        <v/>
      </c>
      <c r="FI122" s="74" t="str">
        <f t="shared" si="218"/>
        <v/>
      </c>
      <c r="FJ122" s="253" t="str">
        <f t="shared" si="219"/>
        <v/>
      </c>
      <c r="FK122" s="76" t="str">
        <f t="shared" si="220"/>
        <v/>
      </c>
      <c r="FL122" s="69" t="str">
        <f t="shared" si="305"/>
        <v/>
      </c>
      <c r="FM122" s="69" t="str">
        <f t="shared" si="305"/>
        <v/>
      </c>
      <c r="FN122" s="69" t="str">
        <f t="shared" si="305"/>
        <v/>
      </c>
      <c r="FO122" s="69" t="str">
        <f t="shared" si="305"/>
        <v/>
      </c>
      <c r="FP122" s="69" t="str">
        <f t="shared" si="305"/>
        <v/>
      </c>
      <c r="FQ122" s="69" t="str">
        <f t="shared" si="305"/>
        <v/>
      </c>
      <c r="FR122" s="69" t="str">
        <f t="shared" si="305"/>
        <v/>
      </c>
      <c r="FS122" s="69" t="str">
        <f t="shared" si="305"/>
        <v/>
      </c>
      <c r="FT122" s="69" t="str">
        <f t="shared" si="305"/>
        <v/>
      </c>
      <c r="FU122" s="69" t="str">
        <f t="shared" si="305"/>
        <v/>
      </c>
      <c r="FV122" s="69" t="str">
        <f t="shared" si="305"/>
        <v/>
      </c>
      <c r="FW122" s="73" t="str">
        <f t="shared" si="278"/>
        <v/>
      </c>
      <c r="FX122" s="74" t="str">
        <f t="shared" si="221"/>
        <v/>
      </c>
      <c r="FY122" s="253" t="str">
        <f t="shared" si="222"/>
        <v/>
      </c>
      <c r="FZ122" s="76" t="str">
        <f t="shared" si="223"/>
        <v/>
      </c>
      <c r="GA122" s="82" t="str">
        <f t="shared" si="306"/>
        <v/>
      </c>
      <c r="GB122" s="82" t="str">
        <f t="shared" si="306"/>
        <v/>
      </c>
      <c r="GC122" s="82" t="str">
        <f t="shared" si="306"/>
        <v/>
      </c>
      <c r="GD122" s="82" t="str">
        <f t="shared" si="306"/>
        <v/>
      </c>
      <c r="GE122" s="82" t="str">
        <f t="shared" si="306"/>
        <v/>
      </c>
      <c r="GF122" s="82" t="str">
        <f t="shared" si="306"/>
        <v/>
      </c>
      <c r="GG122" s="82" t="str">
        <f t="shared" si="306"/>
        <v/>
      </c>
      <c r="GH122" s="82" t="str">
        <f t="shared" si="306"/>
        <v/>
      </c>
      <c r="GI122" s="82" t="str">
        <f t="shared" si="306"/>
        <v/>
      </c>
      <c r="GJ122" s="82" t="str">
        <f t="shared" si="306"/>
        <v/>
      </c>
      <c r="GK122" s="82" t="str">
        <f t="shared" si="306"/>
        <v/>
      </c>
      <c r="GL122" s="83" t="str">
        <f t="shared" si="279"/>
        <v/>
      </c>
      <c r="GM122" s="74" t="str">
        <f t="shared" si="224"/>
        <v/>
      </c>
      <c r="GN122" s="253" t="str">
        <f t="shared" si="225"/>
        <v/>
      </c>
      <c r="GO122" s="76" t="str">
        <f t="shared" si="226"/>
        <v/>
      </c>
      <c r="GP122" s="77" t="str">
        <f t="shared" ca="1" si="227"/>
        <v/>
      </c>
      <c r="GQ122" s="77" t="str">
        <f t="shared" ca="1" si="293"/>
        <v/>
      </c>
      <c r="GR122" s="77" t="str">
        <f t="shared" ca="1" si="293"/>
        <v/>
      </c>
      <c r="GS122" s="77" t="str">
        <f t="shared" ca="1" si="293"/>
        <v/>
      </c>
      <c r="GT122" s="77" t="str">
        <f t="shared" ca="1" si="293"/>
        <v/>
      </c>
      <c r="GU122" s="77" t="str">
        <f t="shared" ca="1" si="293"/>
        <v/>
      </c>
      <c r="GV122" s="77" t="str">
        <f t="shared" ca="1" si="293"/>
        <v/>
      </c>
      <c r="GW122" s="77" t="str">
        <f t="shared" ca="1" si="293"/>
        <v/>
      </c>
      <c r="GX122" s="77" t="str">
        <f t="shared" ca="1" si="293"/>
        <v/>
      </c>
      <c r="GY122" s="77" t="str">
        <f t="shared" ca="1" si="293"/>
        <v/>
      </c>
      <c r="GZ122" s="77" t="str">
        <f t="shared" ca="1" si="293"/>
        <v/>
      </c>
      <c r="HA122" s="77" t="str">
        <f t="shared" ca="1" si="293"/>
        <v/>
      </c>
      <c r="HB122" s="78" t="str">
        <f t="shared" si="228"/>
        <v/>
      </c>
    </row>
    <row r="123" spans="1:210">
      <c r="A123" s="70" t="s">
        <v>50</v>
      </c>
      <c r="B123" s="39" t="str">
        <f>IF(【M】エリア!$E118&lt;&gt;"",【M】エリア!$E118,"")</f>
        <v/>
      </c>
      <c r="C123" s="69" t="str">
        <f t="shared" si="294"/>
        <v/>
      </c>
      <c r="D123" s="69" t="str">
        <f t="shared" si="294"/>
        <v/>
      </c>
      <c r="E123" s="69" t="str">
        <f t="shared" si="294"/>
        <v/>
      </c>
      <c r="F123" s="69" t="str">
        <f t="shared" si="294"/>
        <v/>
      </c>
      <c r="G123" s="69" t="str">
        <f t="shared" si="294"/>
        <v/>
      </c>
      <c r="H123" s="69" t="str">
        <f t="shared" si="294"/>
        <v/>
      </c>
      <c r="I123" s="69" t="str">
        <f t="shared" si="294"/>
        <v/>
      </c>
      <c r="J123" s="69" t="str">
        <f t="shared" si="294"/>
        <v/>
      </c>
      <c r="K123" s="69" t="str">
        <f t="shared" si="294"/>
        <v/>
      </c>
      <c r="L123" s="69" t="str">
        <f t="shared" si="294"/>
        <v/>
      </c>
      <c r="M123" s="69" t="str">
        <f t="shared" si="294"/>
        <v/>
      </c>
      <c r="N123" s="73" t="str">
        <f t="shared" si="267"/>
        <v/>
      </c>
      <c r="O123" s="74" t="str">
        <f t="shared" si="188"/>
        <v/>
      </c>
      <c r="P123" s="253" t="str">
        <f t="shared" si="189"/>
        <v/>
      </c>
      <c r="Q123" s="76" t="str">
        <f t="shared" si="190"/>
        <v/>
      </c>
      <c r="R123" s="69" t="str">
        <f t="shared" si="295"/>
        <v/>
      </c>
      <c r="S123" s="69" t="str">
        <f t="shared" si="295"/>
        <v/>
      </c>
      <c r="T123" s="69" t="str">
        <f t="shared" si="295"/>
        <v/>
      </c>
      <c r="U123" s="69" t="str">
        <f t="shared" si="295"/>
        <v/>
      </c>
      <c r="V123" s="69" t="str">
        <f t="shared" si="295"/>
        <v/>
      </c>
      <c r="W123" s="69" t="str">
        <f t="shared" si="295"/>
        <v/>
      </c>
      <c r="X123" s="69" t="str">
        <f t="shared" si="295"/>
        <v/>
      </c>
      <c r="Y123" s="69" t="str">
        <f t="shared" si="295"/>
        <v/>
      </c>
      <c r="Z123" s="69" t="str">
        <f t="shared" si="295"/>
        <v/>
      </c>
      <c r="AA123" s="69" t="str">
        <f t="shared" si="295"/>
        <v/>
      </c>
      <c r="AB123" s="69" t="str">
        <f t="shared" si="295"/>
        <v/>
      </c>
      <c r="AC123" s="73" t="str">
        <f t="shared" si="268"/>
        <v/>
      </c>
      <c r="AD123" s="74" t="str">
        <f t="shared" si="191"/>
        <v/>
      </c>
      <c r="AE123" s="253" t="str">
        <f t="shared" si="192"/>
        <v/>
      </c>
      <c r="AF123" s="76" t="str">
        <f t="shared" si="193"/>
        <v/>
      </c>
      <c r="AG123" s="69" t="str">
        <f t="shared" si="296"/>
        <v/>
      </c>
      <c r="AH123" s="69" t="str">
        <f t="shared" si="296"/>
        <v/>
      </c>
      <c r="AI123" s="69" t="str">
        <f t="shared" si="296"/>
        <v/>
      </c>
      <c r="AJ123" s="69" t="str">
        <f t="shared" si="296"/>
        <v/>
      </c>
      <c r="AK123" s="69" t="str">
        <f t="shared" si="296"/>
        <v/>
      </c>
      <c r="AL123" s="69" t="str">
        <f t="shared" si="296"/>
        <v/>
      </c>
      <c r="AM123" s="69" t="str">
        <f t="shared" si="296"/>
        <v/>
      </c>
      <c r="AN123" s="69" t="str">
        <f t="shared" si="296"/>
        <v/>
      </c>
      <c r="AO123" s="69" t="str">
        <f t="shared" si="296"/>
        <v/>
      </c>
      <c r="AP123" s="69" t="str">
        <f t="shared" si="296"/>
        <v/>
      </c>
      <c r="AQ123" s="69" t="str">
        <f t="shared" si="296"/>
        <v/>
      </c>
      <c r="AR123" s="73" t="str">
        <f t="shared" si="269"/>
        <v/>
      </c>
      <c r="AS123" s="74" t="str">
        <f t="shared" si="194"/>
        <v/>
      </c>
      <c r="AT123" s="253" t="str">
        <f t="shared" si="195"/>
        <v/>
      </c>
      <c r="AU123" s="76" t="str">
        <f t="shared" si="196"/>
        <v/>
      </c>
      <c r="AV123" s="69" t="str">
        <f t="shared" si="297"/>
        <v/>
      </c>
      <c r="AW123" s="69" t="str">
        <f t="shared" si="297"/>
        <v/>
      </c>
      <c r="AX123" s="69" t="str">
        <f t="shared" si="297"/>
        <v/>
      </c>
      <c r="AY123" s="69" t="str">
        <f t="shared" si="297"/>
        <v/>
      </c>
      <c r="AZ123" s="69" t="str">
        <f t="shared" si="297"/>
        <v/>
      </c>
      <c r="BA123" s="69" t="str">
        <f t="shared" si="297"/>
        <v/>
      </c>
      <c r="BB123" s="69" t="str">
        <f t="shared" si="297"/>
        <v/>
      </c>
      <c r="BC123" s="69" t="str">
        <f t="shared" si="297"/>
        <v/>
      </c>
      <c r="BD123" s="69" t="str">
        <f t="shared" si="297"/>
        <v/>
      </c>
      <c r="BE123" s="69" t="str">
        <f t="shared" si="297"/>
        <v/>
      </c>
      <c r="BF123" s="69" t="str">
        <f t="shared" si="297"/>
        <v/>
      </c>
      <c r="BG123" s="73" t="str">
        <f t="shared" si="270"/>
        <v/>
      </c>
      <c r="BH123" s="74" t="str">
        <f t="shared" si="197"/>
        <v/>
      </c>
      <c r="BI123" s="253" t="str">
        <f t="shared" si="198"/>
        <v/>
      </c>
      <c r="BJ123" s="76" t="str">
        <f t="shared" si="199"/>
        <v/>
      </c>
      <c r="BK123" s="69" t="str">
        <f t="shared" si="298"/>
        <v/>
      </c>
      <c r="BL123" s="69" t="str">
        <f t="shared" si="298"/>
        <v/>
      </c>
      <c r="BM123" s="69" t="str">
        <f t="shared" si="298"/>
        <v/>
      </c>
      <c r="BN123" s="69" t="str">
        <f t="shared" si="298"/>
        <v/>
      </c>
      <c r="BO123" s="69" t="str">
        <f t="shared" si="298"/>
        <v/>
      </c>
      <c r="BP123" s="69" t="str">
        <f t="shared" si="298"/>
        <v/>
      </c>
      <c r="BQ123" s="69" t="str">
        <f t="shared" si="298"/>
        <v/>
      </c>
      <c r="BR123" s="69" t="str">
        <f t="shared" si="298"/>
        <v/>
      </c>
      <c r="BS123" s="69" t="str">
        <f t="shared" si="298"/>
        <v/>
      </c>
      <c r="BT123" s="69" t="str">
        <f t="shared" si="298"/>
        <v/>
      </c>
      <c r="BU123" s="69" t="str">
        <f t="shared" si="298"/>
        <v/>
      </c>
      <c r="BV123" s="73" t="str">
        <f t="shared" si="271"/>
        <v/>
      </c>
      <c r="BW123" s="74" t="str">
        <f t="shared" si="200"/>
        <v/>
      </c>
      <c r="BX123" s="253" t="str">
        <f t="shared" si="201"/>
        <v/>
      </c>
      <c r="BY123" s="76" t="str">
        <f t="shared" si="202"/>
        <v/>
      </c>
      <c r="BZ123" s="69" t="str">
        <f t="shared" si="299"/>
        <v/>
      </c>
      <c r="CA123" s="69" t="str">
        <f t="shared" si="299"/>
        <v/>
      </c>
      <c r="CB123" s="69" t="str">
        <f t="shared" si="299"/>
        <v/>
      </c>
      <c r="CC123" s="69" t="str">
        <f t="shared" si="299"/>
        <v/>
      </c>
      <c r="CD123" s="69" t="str">
        <f t="shared" si="299"/>
        <v/>
      </c>
      <c r="CE123" s="69" t="str">
        <f t="shared" si="299"/>
        <v/>
      </c>
      <c r="CF123" s="69" t="str">
        <f t="shared" si="299"/>
        <v/>
      </c>
      <c r="CG123" s="69" t="str">
        <f t="shared" si="299"/>
        <v/>
      </c>
      <c r="CH123" s="69" t="str">
        <f t="shared" si="299"/>
        <v/>
      </c>
      <c r="CI123" s="69" t="str">
        <f t="shared" si="299"/>
        <v/>
      </c>
      <c r="CJ123" s="69" t="str">
        <f t="shared" si="299"/>
        <v/>
      </c>
      <c r="CK123" s="73" t="str">
        <f t="shared" si="272"/>
        <v/>
      </c>
      <c r="CL123" s="74" t="str">
        <f t="shared" si="203"/>
        <v/>
      </c>
      <c r="CM123" s="253" t="str">
        <f t="shared" si="204"/>
        <v/>
      </c>
      <c r="CN123" s="76" t="str">
        <f t="shared" si="205"/>
        <v/>
      </c>
      <c r="CO123" s="69" t="str">
        <f t="shared" si="300"/>
        <v/>
      </c>
      <c r="CP123" s="69" t="str">
        <f t="shared" si="300"/>
        <v/>
      </c>
      <c r="CQ123" s="69" t="str">
        <f t="shared" si="300"/>
        <v/>
      </c>
      <c r="CR123" s="69" t="str">
        <f t="shared" si="300"/>
        <v/>
      </c>
      <c r="CS123" s="69" t="str">
        <f t="shared" si="300"/>
        <v/>
      </c>
      <c r="CT123" s="69" t="str">
        <f t="shared" si="300"/>
        <v/>
      </c>
      <c r="CU123" s="69" t="str">
        <f t="shared" si="300"/>
        <v/>
      </c>
      <c r="CV123" s="69" t="str">
        <f t="shared" si="300"/>
        <v/>
      </c>
      <c r="CW123" s="69" t="str">
        <f t="shared" si="300"/>
        <v/>
      </c>
      <c r="CX123" s="69" t="str">
        <f t="shared" si="300"/>
        <v/>
      </c>
      <c r="CY123" s="69" t="str">
        <f t="shared" si="300"/>
        <v/>
      </c>
      <c r="CZ123" s="73" t="str">
        <f t="shared" si="273"/>
        <v/>
      </c>
      <c r="DA123" s="74" t="str">
        <f t="shared" si="206"/>
        <v/>
      </c>
      <c r="DB123" s="253" t="str">
        <f t="shared" si="207"/>
        <v/>
      </c>
      <c r="DC123" s="76" t="str">
        <f t="shared" si="208"/>
        <v/>
      </c>
      <c r="DD123" s="69" t="str">
        <f t="shared" si="301"/>
        <v/>
      </c>
      <c r="DE123" s="69" t="str">
        <f t="shared" si="301"/>
        <v/>
      </c>
      <c r="DF123" s="69" t="str">
        <f t="shared" si="301"/>
        <v/>
      </c>
      <c r="DG123" s="69" t="str">
        <f t="shared" si="301"/>
        <v/>
      </c>
      <c r="DH123" s="69" t="str">
        <f t="shared" si="301"/>
        <v/>
      </c>
      <c r="DI123" s="69" t="str">
        <f t="shared" si="301"/>
        <v/>
      </c>
      <c r="DJ123" s="69" t="str">
        <f t="shared" si="301"/>
        <v/>
      </c>
      <c r="DK123" s="69" t="str">
        <f t="shared" si="301"/>
        <v/>
      </c>
      <c r="DL123" s="69" t="str">
        <f t="shared" si="301"/>
        <v/>
      </c>
      <c r="DM123" s="69" t="str">
        <f t="shared" si="301"/>
        <v/>
      </c>
      <c r="DN123" s="69" t="str">
        <f t="shared" si="301"/>
        <v/>
      </c>
      <c r="DO123" s="73" t="str">
        <f t="shared" si="274"/>
        <v/>
      </c>
      <c r="DP123" s="74" t="str">
        <f t="shared" si="209"/>
        <v/>
      </c>
      <c r="DQ123" s="253" t="str">
        <f t="shared" si="210"/>
        <v/>
      </c>
      <c r="DR123" s="76" t="str">
        <f t="shared" si="211"/>
        <v/>
      </c>
      <c r="DS123" s="69" t="str">
        <f t="shared" si="302"/>
        <v/>
      </c>
      <c r="DT123" s="69" t="str">
        <f t="shared" si="302"/>
        <v/>
      </c>
      <c r="DU123" s="69" t="str">
        <f t="shared" si="302"/>
        <v/>
      </c>
      <c r="DV123" s="69" t="str">
        <f t="shared" si="302"/>
        <v/>
      </c>
      <c r="DW123" s="69" t="str">
        <f t="shared" si="302"/>
        <v/>
      </c>
      <c r="DX123" s="69" t="str">
        <f t="shared" si="302"/>
        <v/>
      </c>
      <c r="DY123" s="69" t="str">
        <f t="shared" si="302"/>
        <v/>
      </c>
      <c r="DZ123" s="69" t="str">
        <f t="shared" si="302"/>
        <v/>
      </c>
      <c r="EA123" s="69" t="str">
        <f t="shared" si="302"/>
        <v/>
      </c>
      <c r="EB123" s="69" t="str">
        <f t="shared" si="302"/>
        <v/>
      </c>
      <c r="EC123" s="69" t="str">
        <f t="shared" si="302"/>
        <v/>
      </c>
      <c r="ED123" s="73" t="str">
        <f t="shared" si="275"/>
        <v/>
      </c>
      <c r="EE123" s="74" t="str">
        <f t="shared" si="212"/>
        <v/>
      </c>
      <c r="EF123" s="253" t="str">
        <f t="shared" si="213"/>
        <v/>
      </c>
      <c r="EG123" s="76" t="str">
        <f t="shared" si="214"/>
        <v/>
      </c>
      <c r="EH123" s="69" t="str">
        <f t="shared" si="303"/>
        <v/>
      </c>
      <c r="EI123" s="69" t="str">
        <f t="shared" si="303"/>
        <v/>
      </c>
      <c r="EJ123" s="69" t="str">
        <f t="shared" si="303"/>
        <v/>
      </c>
      <c r="EK123" s="69" t="str">
        <f t="shared" si="303"/>
        <v/>
      </c>
      <c r="EL123" s="69" t="str">
        <f t="shared" si="303"/>
        <v/>
      </c>
      <c r="EM123" s="69" t="str">
        <f t="shared" si="303"/>
        <v/>
      </c>
      <c r="EN123" s="69" t="str">
        <f t="shared" si="303"/>
        <v/>
      </c>
      <c r="EO123" s="69" t="str">
        <f t="shared" si="303"/>
        <v/>
      </c>
      <c r="EP123" s="69" t="str">
        <f t="shared" si="303"/>
        <v/>
      </c>
      <c r="EQ123" s="69" t="str">
        <f t="shared" si="303"/>
        <v/>
      </c>
      <c r="ER123" s="69" t="str">
        <f t="shared" si="303"/>
        <v/>
      </c>
      <c r="ES123" s="73" t="str">
        <f t="shared" si="276"/>
        <v/>
      </c>
      <c r="ET123" s="74" t="str">
        <f t="shared" si="215"/>
        <v/>
      </c>
      <c r="EU123" s="253" t="str">
        <f t="shared" si="216"/>
        <v/>
      </c>
      <c r="EV123" s="76" t="str">
        <f t="shared" si="217"/>
        <v/>
      </c>
      <c r="EW123" s="69" t="str">
        <f t="shared" si="304"/>
        <v/>
      </c>
      <c r="EX123" s="69" t="str">
        <f t="shared" si="304"/>
        <v/>
      </c>
      <c r="EY123" s="69" t="str">
        <f t="shared" si="304"/>
        <v/>
      </c>
      <c r="EZ123" s="69" t="str">
        <f t="shared" si="304"/>
        <v/>
      </c>
      <c r="FA123" s="69" t="str">
        <f t="shared" si="304"/>
        <v/>
      </c>
      <c r="FB123" s="69" t="str">
        <f t="shared" si="304"/>
        <v/>
      </c>
      <c r="FC123" s="69" t="str">
        <f t="shared" si="304"/>
        <v/>
      </c>
      <c r="FD123" s="69" t="str">
        <f t="shared" si="304"/>
        <v/>
      </c>
      <c r="FE123" s="69" t="str">
        <f t="shared" si="304"/>
        <v/>
      </c>
      <c r="FF123" s="69" t="str">
        <f t="shared" si="304"/>
        <v/>
      </c>
      <c r="FG123" s="69" t="str">
        <f t="shared" si="304"/>
        <v/>
      </c>
      <c r="FH123" s="73" t="str">
        <f t="shared" si="277"/>
        <v/>
      </c>
      <c r="FI123" s="74" t="str">
        <f t="shared" si="218"/>
        <v/>
      </c>
      <c r="FJ123" s="253" t="str">
        <f t="shared" si="219"/>
        <v/>
      </c>
      <c r="FK123" s="76" t="str">
        <f t="shared" si="220"/>
        <v/>
      </c>
      <c r="FL123" s="69" t="str">
        <f t="shared" si="305"/>
        <v/>
      </c>
      <c r="FM123" s="69" t="str">
        <f t="shared" si="305"/>
        <v/>
      </c>
      <c r="FN123" s="69" t="str">
        <f t="shared" si="305"/>
        <v/>
      </c>
      <c r="FO123" s="69" t="str">
        <f t="shared" si="305"/>
        <v/>
      </c>
      <c r="FP123" s="69" t="str">
        <f t="shared" si="305"/>
        <v/>
      </c>
      <c r="FQ123" s="69" t="str">
        <f t="shared" si="305"/>
        <v/>
      </c>
      <c r="FR123" s="69" t="str">
        <f t="shared" si="305"/>
        <v/>
      </c>
      <c r="FS123" s="69" t="str">
        <f t="shared" si="305"/>
        <v/>
      </c>
      <c r="FT123" s="69" t="str">
        <f t="shared" si="305"/>
        <v/>
      </c>
      <c r="FU123" s="69" t="str">
        <f t="shared" si="305"/>
        <v/>
      </c>
      <c r="FV123" s="69" t="str">
        <f t="shared" si="305"/>
        <v/>
      </c>
      <c r="FW123" s="73" t="str">
        <f t="shared" si="278"/>
        <v/>
      </c>
      <c r="FX123" s="74" t="str">
        <f t="shared" si="221"/>
        <v/>
      </c>
      <c r="FY123" s="253" t="str">
        <f t="shared" si="222"/>
        <v/>
      </c>
      <c r="FZ123" s="76" t="str">
        <f t="shared" si="223"/>
        <v/>
      </c>
      <c r="GA123" s="82" t="str">
        <f t="shared" si="306"/>
        <v/>
      </c>
      <c r="GB123" s="82" t="str">
        <f t="shared" si="306"/>
        <v/>
      </c>
      <c r="GC123" s="82" t="str">
        <f t="shared" si="306"/>
        <v/>
      </c>
      <c r="GD123" s="82" t="str">
        <f t="shared" si="306"/>
        <v/>
      </c>
      <c r="GE123" s="82" t="str">
        <f t="shared" si="306"/>
        <v/>
      </c>
      <c r="GF123" s="82" t="str">
        <f t="shared" si="306"/>
        <v/>
      </c>
      <c r="GG123" s="82" t="str">
        <f t="shared" si="306"/>
        <v/>
      </c>
      <c r="GH123" s="82" t="str">
        <f t="shared" si="306"/>
        <v/>
      </c>
      <c r="GI123" s="82" t="str">
        <f t="shared" si="306"/>
        <v/>
      </c>
      <c r="GJ123" s="82" t="str">
        <f t="shared" si="306"/>
        <v/>
      </c>
      <c r="GK123" s="82" t="str">
        <f t="shared" si="306"/>
        <v/>
      </c>
      <c r="GL123" s="83" t="str">
        <f t="shared" si="279"/>
        <v/>
      </c>
      <c r="GM123" s="74" t="str">
        <f t="shared" si="224"/>
        <v/>
      </c>
      <c r="GN123" s="253" t="str">
        <f t="shared" si="225"/>
        <v/>
      </c>
      <c r="GO123" s="76" t="str">
        <f t="shared" si="226"/>
        <v/>
      </c>
      <c r="GP123" s="77" t="str">
        <f t="shared" ca="1" si="227"/>
        <v/>
      </c>
      <c r="GQ123" s="77" t="str">
        <f t="shared" ca="1" si="293"/>
        <v/>
      </c>
      <c r="GR123" s="77" t="str">
        <f t="shared" ca="1" si="293"/>
        <v/>
      </c>
      <c r="GS123" s="77" t="str">
        <f t="shared" ca="1" si="293"/>
        <v/>
      </c>
      <c r="GT123" s="77" t="str">
        <f t="shared" ca="1" si="293"/>
        <v/>
      </c>
      <c r="GU123" s="77" t="str">
        <f t="shared" ca="1" si="293"/>
        <v/>
      </c>
      <c r="GV123" s="77" t="str">
        <f t="shared" ca="1" si="293"/>
        <v/>
      </c>
      <c r="GW123" s="77" t="str">
        <f t="shared" ca="1" si="293"/>
        <v/>
      </c>
      <c r="GX123" s="77" t="str">
        <f t="shared" ca="1" si="293"/>
        <v/>
      </c>
      <c r="GY123" s="77" t="str">
        <f t="shared" ca="1" si="293"/>
        <v/>
      </c>
      <c r="GZ123" s="77" t="str">
        <f t="shared" ca="1" si="293"/>
        <v/>
      </c>
      <c r="HA123" s="77" t="str">
        <f t="shared" ca="1" si="293"/>
        <v/>
      </c>
      <c r="HB123" s="78" t="str">
        <f t="shared" si="228"/>
        <v/>
      </c>
    </row>
    <row r="124" spans="1:210">
      <c r="A124" s="70" t="s">
        <v>50</v>
      </c>
      <c r="B124" s="39" t="str">
        <f>IF(【M】エリア!$E119&lt;&gt;"",【M】エリア!$E119,"")</f>
        <v/>
      </c>
      <c r="C124" s="69" t="str">
        <f t="shared" si="294"/>
        <v/>
      </c>
      <c r="D124" s="69" t="str">
        <f t="shared" si="294"/>
        <v/>
      </c>
      <c r="E124" s="69" t="str">
        <f t="shared" si="294"/>
        <v/>
      </c>
      <c r="F124" s="69" t="str">
        <f t="shared" si="294"/>
        <v/>
      </c>
      <c r="G124" s="69" t="str">
        <f t="shared" si="294"/>
        <v/>
      </c>
      <c r="H124" s="69" t="str">
        <f t="shared" si="294"/>
        <v/>
      </c>
      <c r="I124" s="69" t="str">
        <f t="shared" si="294"/>
        <v/>
      </c>
      <c r="J124" s="69" t="str">
        <f t="shared" si="294"/>
        <v/>
      </c>
      <c r="K124" s="69" t="str">
        <f t="shared" si="294"/>
        <v/>
      </c>
      <c r="L124" s="69" t="str">
        <f t="shared" si="294"/>
        <v/>
      </c>
      <c r="M124" s="69" t="str">
        <f t="shared" si="294"/>
        <v/>
      </c>
      <c r="N124" s="73" t="str">
        <f t="shared" si="267"/>
        <v/>
      </c>
      <c r="O124" s="74" t="str">
        <f t="shared" si="188"/>
        <v/>
      </c>
      <c r="P124" s="253" t="str">
        <f t="shared" si="189"/>
        <v/>
      </c>
      <c r="Q124" s="76" t="str">
        <f t="shared" si="190"/>
        <v/>
      </c>
      <c r="R124" s="69" t="str">
        <f t="shared" si="295"/>
        <v/>
      </c>
      <c r="S124" s="69" t="str">
        <f t="shared" si="295"/>
        <v/>
      </c>
      <c r="T124" s="69" t="str">
        <f t="shared" si="295"/>
        <v/>
      </c>
      <c r="U124" s="69" t="str">
        <f t="shared" si="295"/>
        <v/>
      </c>
      <c r="V124" s="69" t="str">
        <f t="shared" si="295"/>
        <v/>
      </c>
      <c r="W124" s="69" t="str">
        <f t="shared" si="295"/>
        <v/>
      </c>
      <c r="X124" s="69" t="str">
        <f t="shared" si="295"/>
        <v/>
      </c>
      <c r="Y124" s="69" t="str">
        <f t="shared" si="295"/>
        <v/>
      </c>
      <c r="Z124" s="69" t="str">
        <f t="shared" si="295"/>
        <v/>
      </c>
      <c r="AA124" s="69" t="str">
        <f t="shared" si="295"/>
        <v/>
      </c>
      <c r="AB124" s="69" t="str">
        <f t="shared" si="295"/>
        <v/>
      </c>
      <c r="AC124" s="73" t="str">
        <f t="shared" si="268"/>
        <v/>
      </c>
      <c r="AD124" s="74" t="str">
        <f t="shared" si="191"/>
        <v/>
      </c>
      <c r="AE124" s="253" t="str">
        <f t="shared" si="192"/>
        <v/>
      </c>
      <c r="AF124" s="76" t="str">
        <f t="shared" si="193"/>
        <v/>
      </c>
      <c r="AG124" s="69" t="str">
        <f t="shared" si="296"/>
        <v/>
      </c>
      <c r="AH124" s="69" t="str">
        <f t="shared" si="296"/>
        <v/>
      </c>
      <c r="AI124" s="69" t="str">
        <f t="shared" si="296"/>
        <v/>
      </c>
      <c r="AJ124" s="69" t="str">
        <f t="shared" si="296"/>
        <v/>
      </c>
      <c r="AK124" s="69" t="str">
        <f t="shared" si="296"/>
        <v/>
      </c>
      <c r="AL124" s="69" t="str">
        <f t="shared" si="296"/>
        <v/>
      </c>
      <c r="AM124" s="69" t="str">
        <f t="shared" si="296"/>
        <v/>
      </c>
      <c r="AN124" s="69" t="str">
        <f t="shared" si="296"/>
        <v/>
      </c>
      <c r="AO124" s="69" t="str">
        <f t="shared" si="296"/>
        <v/>
      </c>
      <c r="AP124" s="69" t="str">
        <f t="shared" si="296"/>
        <v/>
      </c>
      <c r="AQ124" s="69" t="str">
        <f t="shared" si="296"/>
        <v/>
      </c>
      <c r="AR124" s="73" t="str">
        <f t="shared" si="269"/>
        <v/>
      </c>
      <c r="AS124" s="74" t="str">
        <f t="shared" si="194"/>
        <v/>
      </c>
      <c r="AT124" s="253" t="str">
        <f t="shared" si="195"/>
        <v/>
      </c>
      <c r="AU124" s="76" t="str">
        <f t="shared" si="196"/>
        <v/>
      </c>
      <c r="AV124" s="69" t="str">
        <f t="shared" si="297"/>
        <v/>
      </c>
      <c r="AW124" s="69" t="str">
        <f t="shared" si="297"/>
        <v/>
      </c>
      <c r="AX124" s="69" t="str">
        <f t="shared" si="297"/>
        <v/>
      </c>
      <c r="AY124" s="69" t="str">
        <f t="shared" si="297"/>
        <v/>
      </c>
      <c r="AZ124" s="69" t="str">
        <f t="shared" si="297"/>
        <v/>
      </c>
      <c r="BA124" s="69" t="str">
        <f t="shared" si="297"/>
        <v/>
      </c>
      <c r="BB124" s="69" t="str">
        <f t="shared" si="297"/>
        <v/>
      </c>
      <c r="BC124" s="69" t="str">
        <f t="shared" si="297"/>
        <v/>
      </c>
      <c r="BD124" s="69" t="str">
        <f t="shared" si="297"/>
        <v/>
      </c>
      <c r="BE124" s="69" t="str">
        <f t="shared" si="297"/>
        <v/>
      </c>
      <c r="BF124" s="69" t="str">
        <f t="shared" si="297"/>
        <v/>
      </c>
      <c r="BG124" s="73" t="str">
        <f t="shared" si="270"/>
        <v/>
      </c>
      <c r="BH124" s="74" t="str">
        <f t="shared" si="197"/>
        <v/>
      </c>
      <c r="BI124" s="253" t="str">
        <f t="shared" si="198"/>
        <v/>
      </c>
      <c r="BJ124" s="76" t="str">
        <f t="shared" si="199"/>
        <v/>
      </c>
      <c r="BK124" s="69" t="str">
        <f t="shared" si="298"/>
        <v/>
      </c>
      <c r="BL124" s="69" t="str">
        <f t="shared" si="298"/>
        <v/>
      </c>
      <c r="BM124" s="69" t="str">
        <f t="shared" si="298"/>
        <v/>
      </c>
      <c r="BN124" s="69" t="str">
        <f t="shared" si="298"/>
        <v/>
      </c>
      <c r="BO124" s="69" t="str">
        <f t="shared" si="298"/>
        <v/>
      </c>
      <c r="BP124" s="69" t="str">
        <f t="shared" si="298"/>
        <v/>
      </c>
      <c r="BQ124" s="69" t="str">
        <f t="shared" si="298"/>
        <v/>
      </c>
      <c r="BR124" s="69" t="str">
        <f t="shared" si="298"/>
        <v/>
      </c>
      <c r="BS124" s="69" t="str">
        <f t="shared" si="298"/>
        <v/>
      </c>
      <c r="BT124" s="69" t="str">
        <f t="shared" si="298"/>
        <v/>
      </c>
      <c r="BU124" s="69" t="str">
        <f t="shared" si="298"/>
        <v/>
      </c>
      <c r="BV124" s="73" t="str">
        <f t="shared" si="271"/>
        <v/>
      </c>
      <c r="BW124" s="74" t="str">
        <f t="shared" si="200"/>
        <v/>
      </c>
      <c r="BX124" s="253" t="str">
        <f t="shared" si="201"/>
        <v/>
      </c>
      <c r="BY124" s="76" t="str">
        <f t="shared" si="202"/>
        <v/>
      </c>
      <c r="BZ124" s="69" t="str">
        <f t="shared" si="299"/>
        <v/>
      </c>
      <c r="CA124" s="69" t="str">
        <f t="shared" si="299"/>
        <v/>
      </c>
      <c r="CB124" s="69" t="str">
        <f t="shared" si="299"/>
        <v/>
      </c>
      <c r="CC124" s="69" t="str">
        <f t="shared" si="299"/>
        <v/>
      </c>
      <c r="CD124" s="69" t="str">
        <f t="shared" si="299"/>
        <v/>
      </c>
      <c r="CE124" s="69" t="str">
        <f t="shared" si="299"/>
        <v/>
      </c>
      <c r="CF124" s="69" t="str">
        <f t="shared" si="299"/>
        <v/>
      </c>
      <c r="CG124" s="69" t="str">
        <f t="shared" si="299"/>
        <v/>
      </c>
      <c r="CH124" s="69" t="str">
        <f t="shared" si="299"/>
        <v/>
      </c>
      <c r="CI124" s="69" t="str">
        <f t="shared" si="299"/>
        <v/>
      </c>
      <c r="CJ124" s="69" t="str">
        <f t="shared" si="299"/>
        <v/>
      </c>
      <c r="CK124" s="73" t="str">
        <f t="shared" si="272"/>
        <v/>
      </c>
      <c r="CL124" s="74" t="str">
        <f t="shared" si="203"/>
        <v/>
      </c>
      <c r="CM124" s="253" t="str">
        <f t="shared" si="204"/>
        <v/>
      </c>
      <c r="CN124" s="76" t="str">
        <f t="shared" si="205"/>
        <v/>
      </c>
      <c r="CO124" s="69" t="str">
        <f t="shared" si="300"/>
        <v/>
      </c>
      <c r="CP124" s="69" t="str">
        <f t="shared" si="300"/>
        <v/>
      </c>
      <c r="CQ124" s="69" t="str">
        <f t="shared" si="300"/>
        <v/>
      </c>
      <c r="CR124" s="69" t="str">
        <f t="shared" si="300"/>
        <v/>
      </c>
      <c r="CS124" s="69" t="str">
        <f t="shared" si="300"/>
        <v/>
      </c>
      <c r="CT124" s="69" t="str">
        <f t="shared" si="300"/>
        <v/>
      </c>
      <c r="CU124" s="69" t="str">
        <f t="shared" si="300"/>
        <v/>
      </c>
      <c r="CV124" s="69" t="str">
        <f t="shared" si="300"/>
        <v/>
      </c>
      <c r="CW124" s="69" t="str">
        <f t="shared" si="300"/>
        <v/>
      </c>
      <c r="CX124" s="69" t="str">
        <f t="shared" si="300"/>
        <v/>
      </c>
      <c r="CY124" s="69" t="str">
        <f t="shared" si="300"/>
        <v/>
      </c>
      <c r="CZ124" s="73" t="str">
        <f t="shared" si="273"/>
        <v/>
      </c>
      <c r="DA124" s="74" t="str">
        <f t="shared" si="206"/>
        <v/>
      </c>
      <c r="DB124" s="253" t="str">
        <f t="shared" si="207"/>
        <v/>
      </c>
      <c r="DC124" s="76" t="str">
        <f t="shared" si="208"/>
        <v/>
      </c>
      <c r="DD124" s="69" t="str">
        <f t="shared" si="301"/>
        <v/>
      </c>
      <c r="DE124" s="69" t="str">
        <f t="shared" si="301"/>
        <v/>
      </c>
      <c r="DF124" s="69" t="str">
        <f t="shared" si="301"/>
        <v/>
      </c>
      <c r="DG124" s="69" t="str">
        <f t="shared" si="301"/>
        <v/>
      </c>
      <c r="DH124" s="69" t="str">
        <f t="shared" si="301"/>
        <v/>
      </c>
      <c r="DI124" s="69" t="str">
        <f t="shared" si="301"/>
        <v/>
      </c>
      <c r="DJ124" s="69" t="str">
        <f t="shared" si="301"/>
        <v/>
      </c>
      <c r="DK124" s="69" t="str">
        <f t="shared" si="301"/>
        <v/>
      </c>
      <c r="DL124" s="69" t="str">
        <f t="shared" si="301"/>
        <v/>
      </c>
      <c r="DM124" s="69" t="str">
        <f t="shared" si="301"/>
        <v/>
      </c>
      <c r="DN124" s="69" t="str">
        <f t="shared" si="301"/>
        <v/>
      </c>
      <c r="DO124" s="73" t="str">
        <f t="shared" si="274"/>
        <v/>
      </c>
      <c r="DP124" s="74" t="str">
        <f t="shared" si="209"/>
        <v/>
      </c>
      <c r="DQ124" s="253" t="str">
        <f t="shared" si="210"/>
        <v/>
      </c>
      <c r="DR124" s="76" t="str">
        <f t="shared" si="211"/>
        <v/>
      </c>
      <c r="DS124" s="69" t="str">
        <f t="shared" si="302"/>
        <v/>
      </c>
      <c r="DT124" s="69" t="str">
        <f t="shared" si="302"/>
        <v/>
      </c>
      <c r="DU124" s="69" t="str">
        <f t="shared" si="302"/>
        <v/>
      </c>
      <c r="DV124" s="69" t="str">
        <f t="shared" si="302"/>
        <v/>
      </c>
      <c r="DW124" s="69" t="str">
        <f t="shared" si="302"/>
        <v/>
      </c>
      <c r="DX124" s="69" t="str">
        <f t="shared" si="302"/>
        <v/>
      </c>
      <c r="DY124" s="69" t="str">
        <f t="shared" si="302"/>
        <v/>
      </c>
      <c r="DZ124" s="69" t="str">
        <f t="shared" si="302"/>
        <v/>
      </c>
      <c r="EA124" s="69" t="str">
        <f t="shared" si="302"/>
        <v/>
      </c>
      <c r="EB124" s="69" t="str">
        <f t="shared" si="302"/>
        <v/>
      </c>
      <c r="EC124" s="69" t="str">
        <f t="shared" si="302"/>
        <v/>
      </c>
      <c r="ED124" s="73" t="str">
        <f t="shared" si="275"/>
        <v/>
      </c>
      <c r="EE124" s="74" t="str">
        <f t="shared" si="212"/>
        <v/>
      </c>
      <c r="EF124" s="253" t="str">
        <f t="shared" si="213"/>
        <v/>
      </c>
      <c r="EG124" s="76" t="str">
        <f t="shared" si="214"/>
        <v/>
      </c>
      <c r="EH124" s="69" t="str">
        <f t="shared" si="303"/>
        <v/>
      </c>
      <c r="EI124" s="69" t="str">
        <f t="shared" si="303"/>
        <v/>
      </c>
      <c r="EJ124" s="69" t="str">
        <f t="shared" si="303"/>
        <v/>
      </c>
      <c r="EK124" s="69" t="str">
        <f t="shared" si="303"/>
        <v/>
      </c>
      <c r="EL124" s="69" t="str">
        <f t="shared" si="303"/>
        <v/>
      </c>
      <c r="EM124" s="69" t="str">
        <f t="shared" si="303"/>
        <v/>
      </c>
      <c r="EN124" s="69" t="str">
        <f t="shared" si="303"/>
        <v/>
      </c>
      <c r="EO124" s="69" t="str">
        <f t="shared" si="303"/>
        <v/>
      </c>
      <c r="EP124" s="69" t="str">
        <f t="shared" si="303"/>
        <v/>
      </c>
      <c r="EQ124" s="69" t="str">
        <f t="shared" si="303"/>
        <v/>
      </c>
      <c r="ER124" s="69" t="str">
        <f t="shared" si="303"/>
        <v/>
      </c>
      <c r="ES124" s="73" t="str">
        <f t="shared" si="276"/>
        <v/>
      </c>
      <c r="ET124" s="74" t="str">
        <f t="shared" si="215"/>
        <v/>
      </c>
      <c r="EU124" s="253" t="str">
        <f t="shared" si="216"/>
        <v/>
      </c>
      <c r="EV124" s="76" t="str">
        <f t="shared" si="217"/>
        <v/>
      </c>
      <c r="EW124" s="69" t="str">
        <f t="shared" si="304"/>
        <v/>
      </c>
      <c r="EX124" s="69" t="str">
        <f t="shared" si="304"/>
        <v/>
      </c>
      <c r="EY124" s="69" t="str">
        <f t="shared" si="304"/>
        <v/>
      </c>
      <c r="EZ124" s="69" t="str">
        <f t="shared" si="304"/>
        <v/>
      </c>
      <c r="FA124" s="69" t="str">
        <f t="shared" si="304"/>
        <v/>
      </c>
      <c r="FB124" s="69" t="str">
        <f t="shared" si="304"/>
        <v/>
      </c>
      <c r="FC124" s="69" t="str">
        <f t="shared" si="304"/>
        <v/>
      </c>
      <c r="FD124" s="69" t="str">
        <f t="shared" si="304"/>
        <v/>
      </c>
      <c r="FE124" s="69" t="str">
        <f t="shared" si="304"/>
        <v/>
      </c>
      <c r="FF124" s="69" t="str">
        <f t="shared" si="304"/>
        <v/>
      </c>
      <c r="FG124" s="69" t="str">
        <f t="shared" si="304"/>
        <v/>
      </c>
      <c r="FH124" s="73" t="str">
        <f t="shared" si="277"/>
        <v/>
      </c>
      <c r="FI124" s="74" t="str">
        <f t="shared" si="218"/>
        <v/>
      </c>
      <c r="FJ124" s="253" t="str">
        <f t="shared" si="219"/>
        <v/>
      </c>
      <c r="FK124" s="76" t="str">
        <f t="shared" si="220"/>
        <v/>
      </c>
      <c r="FL124" s="69" t="str">
        <f t="shared" si="305"/>
        <v/>
      </c>
      <c r="FM124" s="69" t="str">
        <f t="shared" si="305"/>
        <v/>
      </c>
      <c r="FN124" s="69" t="str">
        <f t="shared" si="305"/>
        <v/>
      </c>
      <c r="FO124" s="69" t="str">
        <f t="shared" si="305"/>
        <v/>
      </c>
      <c r="FP124" s="69" t="str">
        <f t="shared" si="305"/>
        <v/>
      </c>
      <c r="FQ124" s="69" t="str">
        <f t="shared" si="305"/>
        <v/>
      </c>
      <c r="FR124" s="69" t="str">
        <f t="shared" si="305"/>
        <v/>
      </c>
      <c r="FS124" s="69" t="str">
        <f t="shared" si="305"/>
        <v/>
      </c>
      <c r="FT124" s="69" t="str">
        <f t="shared" si="305"/>
        <v/>
      </c>
      <c r="FU124" s="69" t="str">
        <f t="shared" si="305"/>
        <v/>
      </c>
      <c r="FV124" s="69" t="str">
        <f t="shared" si="305"/>
        <v/>
      </c>
      <c r="FW124" s="73" t="str">
        <f t="shared" si="278"/>
        <v/>
      </c>
      <c r="FX124" s="74" t="str">
        <f t="shared" si="221"/>
        <v/>
      </c>
      <c r="FY124" s="253" t="str">
        <f t="shared" si="222"/>
        <v/>
      </c>
      <c r="FZ124" s="76" t="str">
        <f t="shared" si="223"/>
        <v/>
      </c>
      <c r="GA124" s="82" t="str">
        <f t="shared" si="306"/>
        <v/>
      </c>
      <c r="GB124" s="82" t="str">
        <f t="shared" si="306"/>
        <v/>
      </c>
      <c r="GC124" s="82" t="str">
        <f t="shared" si="306"/>
        <v/>
      </c>
      <c r="GD124" s="82" t="str">
        <f t="shared" si="306"/>
        <v/>
      </c>
      <c r="GE124" s="82" t="str">
        <f t="shared" si="306"/>
        <v/>
      </c>
      <c r="GF124" s="82" t="str">
        <f t="shared" si="306"/>
        <v/>
      </c>
      <c r="GG124" s="82" t="str">
        <f t="shared" si="306"/>
        <v/>
      </c>
      <c r="GH124" s="82" t="str">
        <f t="shared" si="306"/>
        <v/>
      </c>
      <c r="GI124" s="82" t="str">
        <f t="shared" si="306"/>
        <v/>
      </c>
      <c r="GJ124" s="82" t="str">
        <f t="shared" si="306"/>
        <v/>
      </c>
      <c r="GK124" s="82" t="str">
        <f t="shared" si="306"/>
        <v/>
      </c>
      <c r="GL124" s="83" t="str">
        <f t="shared" si="279"/>
        <v/>
      </c>
      <c r="GM124" s="74" t="str">
        <f t="shared" si="224"/>
        <v/>
      </c>
      <c r="GN124" s="253" t="str">
        <f t="shared" si="225"/>
        <v/>
      </c>
      <c r="GO124" s="76" t="str">
        <f t="shared" si="226"/>
        <v/>
      </c>
      <c r="GP124" s="77" t="str">
        <f t="shared" ca="1" si="227"/>
        <v/>
      </c>
      <c r="GQ124" s="77" t="str">
        <f t="shared" ca="1" si="293"/>
        <v/>
      </c>
      <c r="GR124" s="77" t="str">
        <f t="shared" ca="1" si="293"/>
        <v/>
      </c>
      <c r="GS124" s="77" t="str">
        <f t="shared" ca="1" si="293"/>
        <v/>
      </c>
      <c r="GT124" s="77" t="str">
        <f t="shared" ca="1" si="293"/>
        <v/>
      </c>
      <c r="GU124" s="77" t="str">
        <f t="shared" ca="1" si="293"/>
        <v/>
      </c>
      <c r="GV124" s="77" t="str">
        <f t="shared" ca="1" si="293"/>
        <v/>
      </c>
      <c r="GW124" s="77" t="str">
        <f t="shared" ca="1" si="293"/>
        <v/>
      </c>
      <c r="GX124" s="77" t="str">
        <f t="shared" ca="1" si="293"/>
        <v/>
      </c>
      <c r="GY124" s="77" t="str">
        <f t="shared" ca="1" si="293"/>
        <v/>
      </c>
      <c r="GZ124" s="77" t="str">
        <f t="shared" ca="1" si="293"/>
        <v/>
      </c>
      <c r="HA124" s="77" t="str">
        <f t="shared" ca="1" si="293"/>
        <v/>
      </c>
      <c r="HB124" s="78" t="str">
        <f t="shared" si="228"/>
        <v/>
      </c>
    </row>
    <row r="125" spans="1:210">
      <c r="A125" s="70" t="s">
        <v>50</v>
      </c>
      <c r="B125" s="39" t="str">
        <f>IF(【M】エリア!$E120&lt;&gt;"",【M】エリア!$E120,"")</f>
        <v/>
      </c>
      <c r="C125" s="69" t="str">
        <f t="shared" si="294"/>
        <v/>
      </c>
      <c r="D125" s="69" t="str">
        <f t="shared" si="294"/>
        <v/>
      </c>
      <c r="E125" s="69" t="str">
        <f t="shared" si="294"/>
        <v/>
      </c>
      <c r="F125" s="69" t="str">
        <f t="shared" si="294"/>
        <v/>
      </c>
      <c r="G125" s="69" t="str">
        <f t="shared" si="294"/>
        <v/>
      </c>
      <c r="H125" s="69" t="str">
        <f t="shared" si="294"/>
        <v/>
      </c>
      <c r="I125" s="69" t="str">
        <f t="shared" si="294"/>
        <v/>
      </c>
      <c r="J125" s="69" t="str">
        <f t="shared" si="294"/>
        <v/>
      </c>
      <c r="K125" s="69" t="str">
        <f t="shared" si="294"/>
        <v/>
      </c>
      <c r="L125" s="69" t="str">
        <f t="shared" si="294"/>
        <v/>
      </c>
      <c r="M125" s="69" t="str">
        <f t="shared" si="294"/>
        <v/>
      </c>
      <c r="N125" s="73" t="str">
        <f t="shared" si="267"/>
        <v/>
      </c>
      <c r="O125" s="74" t="str">
        <f t="shared" si="188"/>
        <v/>
      </c>
      <c r="P125" s="253" t="str">
        <f t="shared" si="189"/>
        <v/>
      </c>
      <c r="Q125" s="76" t="str">
        <f t="shared" si="190"/>
        <v/>
      </c>
      <c r="R125" s="69" t="str">
        <f t="shared" si="295"/>
        <v/>
      </c>
      <c r="S125" s="69" t="str">
        <f t="shared" si="295"/>
        <v/>
      </c>
      <c r="T125" s="69" t="str">
        <f t="shared" si="295"/>
        <v/>
      </c>
      <c r="U125" s="69" t="str">
        <f t="shared" si="295"/>
        <v/>
      </c>
      <c r="V125" s="69" t="str">
        <f t="shared" si="295"/>
        <v/>
      </c>
      <c r="W125" s="69" t="str">
        <f t="shared" si="295"/>
        <v/>
      </c>
      <c r="X125" s="69" t="str">
        <f t="shared" si="295"/>
        <v/>
      </c>
      <c r="Y125" s="69" t="str">
        <f t="shared" si="295"/>
        <v/>
      </c>
      <c r="Z125" s="69" t="str">
        <f t="shared" si="295"/>
        <v/>
      </c>
      <c r="AA125" s="69" t="str">
        <f t="shared" si="295"/>
        <v/>
      </c>
      <c r="AB125" s="69" t="str">
        <f t="shared" si="295"/>
        <v/>
      </c>
      <c r="AC125" s="73" t="str">
        <f t="shared" si="268"/>
        <v/>
      </c>
      <c r="AD125" s="74" t="str">
        <f t="shared" si="191"/>
        <v/>
      </c>
      <c r="AE125" s="253" t="str">
        <f t="shared" si="192"/>
        <v/>
      </c>
      <c r="AF125" s="76" t="str">
        <f t="shared" si="193"/>
        <v/>
      </c>
      <c r="AG125" s="69" t="str">
        <f t="shared" si="296"/>
        <v/>
      </c>
      <c r="AH125" s="69" t="str">
        <f t="shared" si="296"/>
        <v/>
      </c>
      <c r="AI125" s="69" t="str">
        <f t="shared" si="296"/>
        <v/>
      </c>
      <c r="AJ125" s="69" t="str">
        <f t="shared" si="296"/>
        <v/>
      </c>
      <c r="AK125" s="69" t="str">
        <f t="shared" si="296"/>
        <v/>
      </c>
      <c r="AL125" s="69" t="str">
        <f t="shared" si="296"/>
        <v/>
      </c>
      <c r="AM125" s="69" t="str">
        <f t="shared" si="296"/>
        <v/>
      </c>
      <c r="AN125" s="69" t="str">
        <f t="shared" si="296"/>
        <v/>
      </c>
      <c r="AO125" s="69" t="str">
        <f t="shared" si="296"/>
        <v/>
      </c>
      <c r="AP125" s="69" t="str">
        <f t="shared" si="296"/>
        <v/>
      </c>
      <c r="AQ125" s="69" t="str">
        <f t="shared" si="296"/>
        <v/>
      </c>
      <c r="AR125" s="73" t="str">
        <f t="shared" si="269"/>
        <v/>
      </c>
      <c r="AS125" s="74" t="str">
        <f t="shared" si="194"/>
        <v/>
      </c>
      <c r="AT125" s="253" t="str">
        <f t="shared" si="195"/>
        <v/>
      </c>
      <c r="AU125" s="76" t="str">
        <f t="shared" si="196"/>
        <v/>
      </c>
      <c r="AV125" s="69" t="str">
        <f t="shared" si="297"/>
        <v/>
      </c>
      <c r="AW125" s="69" t="str">
        <f t="shared" si="297"/>
        <v/>
      </c>
      <c r="AX125" s="69" t="str">
        <f t="shared" si="297"/>
        <v/>
      </c>
      <c r="AY125" s="69" t="str">
        <f t="shared" si="297"/>
        <v/>
      </c>
      <c r="AZ125" s="69" t="str">
        <f t="shared" si="297"/>
        <v/>
      </c>
      <c r="BA125" s="69" t="str">
        <f t="shared" si="297"/>
        <v/>
      </c>
      <c r="BB125" s="69" t="str">
        <f t="shared" si="297"/>
        <v/>
      </c>
      <c r="BC125" s="69" t="str">
        <f t="shared" si="297"/>
        <v/>
      </c>
      <c r="BD125" s="69" t="str">
        <f t="shared" si="297"/>
        <v/>
      </c>
      <c r="BE125" s="69" t="str">
        <f t="shared" si="297"/>
        <v/>
      </c>
      <c r="BF125" s="69" t="str">
        <f t="shared" si="297"/>
        <v/>
      </c>
      <c r="BG125" s="73" t="str">
        <f t="shared" si="270"/>
        <v/>
      </c>
      <c r="BH125" s="74" t="str">
        <f t="shared" si="197"/>
        <v/>
      </c>
      <c r="BI125" s="253" t="str">
        <f t="shared" si="198"/>
        <v/>
      </c>
      <c r="BJ125" s="76" t="str">
        <f t="shared" si="199"/>
        <v/>
      </c>
      <c r="BK125" s="69" t="str">
        <f t="shared" si="298"/>
        <v/>
      </c>
      <c r="BL125" s="69" t="str">
        <f t="shared" si="298"/>
        <v/>
      </c>
      <c r="BM125" s="69" t="str">
        <f t="shared" si="298"/>
        <v/>
      </c>
      <c r="BN125" s="69" t="str">
        <f t="shared" si="298"/>
        <v/>
      </c>
      <c r="BO125" s="69" t="str">
        <f t="shared" si="298"/>
        <v/>
      </c>
      <c r="BP125" s="69" t="str">
        <f t="shared" si="298"/>
        <v/>
      </c>
      <c r="BQ125" s="69" t="str">
        <f t="shared" si="298"/>
        <v/>
      </c>
      <c r="BR125" s="69" t="str">
        <f t="shared" si="298"/>
        <v/>
      </c>
      <c r="BS125" s="69" t="str">
        <f t="shared" si="298"/>
        <v/>
      </c>
      <c r="BT125" s="69" t="str">
        <f t="shared" si="298"/>
        <v/>
      </c>
      <c r="BU125" s="69" t="str">
        <f t="shared" si="298"/>
        <v/>
      </c>
      <c r="BV125" s="73" t="str">
        <f t="shared" si="271"/>
        <v/>
      </c>
      <c r="BW125" s="74" t="str">
        <f t="shared" si="200"/>
        <v/>
      </c>
      <c r="BX125" s="253" t="str">
        <f t="shared" si="201"/>
        <v/>
      </c>
      <c r="BY125" s="76" t="str">
        <f t="shared" si="202"/>
        <v/>
      </c>
      <c r="BZ125" s="69" t="str">
        <f t="shared" si="299"/>
        <v/>
      </c>
      <c r="CA125" s="69" t="str">
        <f t="shared" si="299"/>
        <v/>
      </c>
      <c r="CB125" s="69" t="str">
        <f t="shared" si="299"/>
        <v/>
      </c>
      <c r="CC125" s="69" t="str">
        <f t="shared" si="299"/>
        <v/>
      </c>
      <c r="CD125" s="69" t="str">
        <f t="shared" si="299"/>
        <v/>
      </c>
      <c r="CE125" s="69" t="str">
        <f t="shared" si="299"/>
        <v/>
      </c>
      <c r="CF125" s="69" t="str">
        <f t="shared" si="299"/>
        <v/>
      </c>
      <c r="CG125" s="69" t="str">
        <f t="shared" si="299"/>
        <v/>
      </c>
      <c r="CH125" s="69" t="str">
        <f t="shared" si="299"/>
        <v/>
      </c>
      <c r="CI125" s="69" t="str">
        <f t="shared" si="299"/>
        <v/>
      </c>
      <c r="CJ125" s="69" t="str">
        <f t="shared" si="299"/>
        <v/>
      </c>
      <c r="CK125" s="73" t="str">
        <f t="shared" si="272"/>
        <v/>
      </c>
      <c r="CL125" s="74" t="str">
        <f t="shared" si="203"/>
        <v/>
      </c>
      <c r="CM125" s="253" t="str">
        <f t="shared" si="204"/>
        <v/>
      </c>
      <c r="CN125" s="76" t="str">
        <f t="shared" si="205"/>
        <v/>
      </c>
      <c r="CO125" s="69" t="str">
        <f t="shared" si="300"/>
        <v/>
      </c>
      <c r="CP125" s="69" t="str">
        <f t="shared" si="300"/>
        <v/>
      </c>
      <c r="CQ125" s="69" t="str">
        <f t="shared" si="300"/>
        <v/>
      </c>
      <c r="CR125" s="69" t="str">
        <f t="shared" si="300"/>
        <v/>
      </c>
      <c r="CS125" s="69" t="str">
        <f t="shared" si="300"/>
        <v/>
      </c>
      <c r="CT125" s="69" t="str">
        <f t="shared" si="300"/>
        <v/>
      </c>
      <c r="CU125" s="69" t="str">
        <f t="shared" si="300"/>
        <v/>
      </c>
      <c r="CV125" s="69" t="str">
        <f t="shared" si="300"/>
        <v/>
      </c>
      <c r="CW125" s="69" t="str">
        <f t="shared" si="300"/>
        <v/>
      </c>
      <c r="CX125" s="69" t="str">
        <f t="shared" si="300"/>
        <v/>
      </c>
      <c r="CY125" s="69" t="str">
        <f t="shared" si="300"/>
        <v/>
      </c>
      <c r="CZ125" s="73" t="str">
        <f t="shared" si="273"/>
        <v/>
      </c>
      <c r="DA125" s="74" t="str">
        <f t="shared" si="206"/>
        <v/>
      </c>
      <c r="DB125" s="253" t="str">
        <f t="shared" si="207"/>
        <v/>
      </c>
      <c r="DC125" s="76" t="str">
        <f t="shared" si="208"/>
        <v/>
      </c>
      <c r="DD125" s="69" t="str">
        <f t="shared" si="301"/>
        <v/>
      </c>
      <c r="DE125" s="69" t="str">
        <f t="shared" si="301"/>
        <v/>
      </c>
      <c r="DF125" s="69" t="str">
        <f t="shared" si="301"/>
        <v/>
      </c>
      <c r="DG125" s="69" t="str">
        <f t="shared" si="301"/>
        <v/>
      </c>
      <c r="DH125" s="69" t="str">
        <f t="shared" si="301"/>
        <v/>
      </c>
      <c r="DI125" s="69" t="str">
        <f t="shared" si="301"/>
        <v/>
      </c>
      <c r="DJ125" s="69" t="str">
        <f t="shared" si="301"/>
        <v/>
      </c>
      <c r="DK125" s="69" t="str">
        <f t="shared" si="301"/>
        <v/>
      </c>
      <c r="DL125" s="69" t="str">
        <f t="shared" si="301"/>
        <v/>
      </c>
      <c r="DM125" s="69" t="str">
        <f t="shared" si="301"/>
        <v/>
      </c>
      <c r="DN125" s="69" t="str">
        <f t="shared" si="301"/>
        <v/>
      </c>
      <c r="DO125" s="73" t="str">
        <f t="shared" si="274"/>
        <v/>
      </c>
      <c r="DP125" s="74" t="str">
        <f t="shared" si="209"/>
        <v/>
      </c>
      <c r="DQ125" s="253" t="str">
        <f t="shared" si="210"/>
        <v/>
      </c>
      <c r="DR125" s="76" t="str">
        <f t="shared" si="211"/>
        <v/>
      </c>
      <c r="DS125" s="69" t="str">
        <f t="shared" si="302"/>
        <v/>
      </c>
      <c r="DT125" s="69" t="str">
        <f t="shared" si="302"/>
        <v/>
      </c>
      <c r="DU125" s="69" t="str">
        <f t="shared" si="302"/>
        <v/>
      </c>
      <c r="DV125" s="69" t="str">
        <f t="shared" si="302"/>
        <v/>
      </c>
      <c r="DW125" s="69" t="str">
        <f t="shared" si="302"/>
        <v/>
      </c>
      <c r="DX125" s="69" t="str">
        <f t="shared" si="302"/>
        <v/>
      </c>
      <c r="DY125" s="69" t="str">
        <f t="shared" si="302"/>
        <v/>
      </c>
      <c r="DZ125" s="69" t="str">
        <f t="shared" si="302"/>
        <v/>
      </c>
      <c r="EA125" s="69" t="str">
        <f t="shared" si="302"/>
        <v/>
      </c>
      <c r="EB125" s="69" t="str">
        <f t="shared" si="302"/>
        <v/>
      </c>
      <c r="EC125" s="69" t="str">
        <f t="shared" si="302"/>
        <v/>
      </c>
      <c r="ED125" s="73" t="str">
        <f t="shared" si="275"/>
        <v/>
      </c>
      <c r="EE125" s="74" t="str">
        <f t="shared" si="212"/>
        <v/>
      </c>
      <c r="EF125" s="253" t="str">
        <f t="shared" si="213"/>
        <v/>
      </c>
      <c r="EG125" s="76" t="str">
        <f t="shared" si="214"/>
        <v/>
      </c>
      <c r="EH125" s="69" t="str">
        <f t="shared" si="303"/>
        <v/>
      </c>
      <c r="EI125" s="69" t="str">
        <f t="shared" si="303"/>
        <v/>
      </c>
      <c r="EJ125" s="69" t="str">
        <f t="shared" si="303"/>
        <v/>
      </c>
      <c r="EK125" s="69" t="str">
        <f t="shared" si="303"/>
        <v/>
      </c>
      <c r="EL125" s="69" t="str">
        <f t="shared" si="303"/>
        <v/>
      </c>
      <c r="EM125" s="69" t="str">
        <f t="shared" si="303"/>
        <v/>
      </c>
      <c r="EN125" s="69" t="str">
        <f t="shared" si="303"/>
        <v/>
      </c>
      <c r="EO125" s="69" t="str">
        <f t="shared" si="303"/>
        <v/>
      </c>
      <c r="EP125" s="69" t="str">
        <f t="shared" si="303"/>
        <v/>
      </c>
      <c r="EQ125" s="69" t="str">
        <f t="shared" si="303"/>
        <v/>
      </c>
      <c r="ER125" s="69" t="str">
        <f t="shared" si="303"/>
        <v/>
      </c>
      <c r="ES125" s="73" t="str">
        <f t="shared" si="276"/>
        <v/>
      </c>
      <c r="ET125" s="74" t="str">
        <f t="shared" si="215"/>
        <v/>
      </c>
      <c r="EU125" s="253" t="str">
        <f t="shared" si="216"/>
        <v/>
      </c>
      <c r="EV125" s="76" t="str">
        <f t="shared" si="217"/>
        <v/>
      </c>
      <c r="EW125" s="69" t="str">
        <f t="shared" si="304"/>
        <v/>
      </c>
      <c r="EX125" s="69" t="str">
        <f t="shared" si="304"/>
        <v/>
      </c>
      <c r="EY125" s="69" t="str">
        <f t="shared" si="304"/>
        <v/>
      </c>
      <c r="EZ125" s="69" t="str">
        <f t="shared" si="304"/>
        <v/>
      </c>
      <c r="FA125" s="69" t="str">
        <f t="shared" si="304"/>
        <v/>
      </c>
      <c r="FB125" s="69" t="str">
        <f t="shared" si="304"/>
        <v/>
      </c>
      <c r="FC125" s="69" t="str">
        <f t="shared" si="304"/>
        <v/>
      </c>
      <c r="FD125" s="69" t="str">
        <f t="shared" si="304"/>
        <v/>
      </c>
      <c r="FE125" s="69" t="str">
        <f t="shared" si="304"/>
        <v/>
      </c>
      <c r="FF125" s="69" t="str">
        <f t="shared" si="304"/>
        <v/>
      </c>
      <c r="FG125" s="69" t="str">
        <f t="shared" si="304"/>
        <v/>
      </c>
      <c r="FH125" s="73" t="str">
        <f t="shared" si="277"/>
        <v/>
      </c>
      <c r="FI125" s="74" t="str">
        <f t="shared" si="218"/>
        <v/>
      </c>
      <c r="FJ125" s="253" t="str">
        <f t="shared" si="219"/>
        <v/>
      </c>
      <c r="FK125" s="76" t="str">
        <f t="shared" si="220"/>
        <v/>
      </c>
      <c r="FL125" s="69" t="str">
        <f t="shared" si="305"/>
        <v/>
      </c>
      <c r="FM125" s="69" t="str">
        <f t="shared" si="305"/>
        <v/>
      </c>
      <c r="FN125" s="69" t="str">
        <f t="shared" si="305"/>
        <v/>
      </c>
      <c r="FO125" s="69" t="str">
        <f t="shared" si="305"/>
        <v/>
      </c>
      <c r="FP125" s="69" t="str">
        <f t="shared" si="305"/>
        <v/>
      </c>
      <c r="FQ125" s="69" t="str">
        <f t="shared" si="305"/>
        <v/>
      </c>
      <c r="FR125" s="69" t="str">
        <f t="shared" si="305"/>
        <v/>
      </c>
      <c r="FS125" s="69" t="str">
        <f t="shared" si="305"/>
        <v/>
      </c>
      <c r="FT125" s="69" t="str">
        <f t="shared" si="305"/>
        <v/>
      </c>
      <c r="FU125" s="69" t="str">
        <f t="shared" si="305"/>
        <v/>
      </c>
      <c r="FV125" s="69" t="str">
        <f t="shared" si="305"/>
        <v/>
      </c>
      <c r="FW125" s="73" t="str">
        <f t="shared" si="278"/>
        <v/>
      </c>
      <c r="FX125" s="74" t="str">
        <f t="shared" si="221"/>
        <v/>
      </c>
      <c r="FY125" s="253" t="str">
        <f t="shared" si="222"/>
        <v/>
      </c>
      <c r="FZ125" s="76" t="str">
        <f t="shared" si="223"/>
        <v/>
      </c>
      <c r="GA125" s="82" t="str">
        <f t="shared" si="306"/>
        <v/>
      </c>
      <c r="GB125" s="82" t="str">
        <f t="shared" si="306"/>
        <v/>
      </c>
      <c r="GC125" s="82" t="str">
        <f t="shared" si="306"/>
        <v/>
      </c>
      <c r="GD125" s="82" t="str">
        <f t="shared" si="306"/>
        <v/>
      </c>
      <c r="GE125" s="82" t="str">
        <f t="shared" si="306"/>
        <v/>
      </c>
      <c r="GF125" s="82" t="str">
        <f t="shared" si="306"/>
        <v/>
      </c>
      <c r="GG125" s="82" t="str">
        <f t="shared" si="306"/>
        <v/>
      </c>
      <c r="GH125" s="82" t="str">
        <f t="shared" si="306"/>
        <v/>
      </c>
      <c r="GI125" s="82" t="str">
        <f t="shared" si="306"/>
        <v/>
      </c>
      <c r="GJ125" s="82" t="str">
        <f t="shared" si="306"/>
        <v/>
      </c>
      <c r="GK125" s="82" t="str">
        <f t="shared" si="306"/>
        <v/>
      </c>
      <c r="GL125" s="83" t="str">
        <f t="shared" si="279"/>
        <v/>
      </c>
      <c r="GM125" s="74" t="str">
        <f t="shared" si="224"/>
        <v/>
      </c>
      <c r="GN125" s="253" t="str">
        <f t="shared" si="225"/>
        <v/>
      </c>
      <c r="GO125" s="76" t="str">
        <f t="shared" si="226"/>
        <v/>
      </c>
      <c r="GP125" s="77" t="str">
        <f t="shared" ca="1" si="227"/>
        <v/>
      </c>
      <c r="GQ125" s="77" t="str">
        <f t="shared" ca="1" si="293"/>
        <v/>
      </c>
      <c r="GR125" s="77" t="str">
        <f t="shared" ca="1" si="293"/>
        <v/>
      </c>
      <c r="GS125" s="77" t="str">
        <f t="shared" ca="1" si="293"/>
        <v/>
      </c>
      <c r="GT125" s="77" t="str">
        <f t="shared" ca="1" si="293"/>
        <v/>
      </c>
      <c r="GU125" s="77" t="str">
        <f t="shared" ca="1" si="293"/>
        <v/>
      </c>
      <c r="GV125" s="77" t="str">
        <f t="shared" ca="1" si="293"/>
        <v/>
      </c>
      <c r="GW125" s="77" t="str">
        <f t="shared" ca="1" si="293"/>
        <v/>
      </c>
      <c r="GX125" s="77" t="str">
        <f t="shared" ca="1" si="293"/>
        <v/>
      </c>
      <c r="GY125" s="77" t="str">
        <f t="shared" ca="1" si="293"/>
        <v/>
      </c>
      <c r="GZ125" s="77" t="str">
        <f t="shared" ca="1" si="293"/>
        <v/>
      </c>
      <c r="HA125" s="77" t="str">
        <f t="shared" ca="1" si="293"/>
        <v/>
      </c>
      <c r="HB125" s="78" t="str">
        <f t="shared" si="228"/>
        <v/>
      </c>
    </row>
    <row r="126" spans="1:210">
      <c r="A126" s="71" t="s">
        <v>50</v>
      </c>
      <c r="B126" s="39" t="str">
        <f>IF(【M】エリア!$E121&lt;&gt;"",【M】エリア!$E121,"")</f>
        <v/>
      </c>
      <c r="C126" s="69" t="str">
        <f t="shared" si="294"/>
        <v/>
      </c>
      <c r="D126" s="69" t="str">
        <f t="shared" si="294"/>
        <v/>
      </c>
      <c r="E126" s="69" t="str">
        <f t="shared" si="294"/>
        <v/>
      </c>
      <c r="F126" s="69" t="str">
        <f t="shared" si="294"/>
        <v/>
      </c>
      <c r="G126" s="69" t="str">
        <f t="shared" si="294"/>
        <v/>
      </c>
      <c r="H126" s="69" t="str">
        <f t="shared" si="294"/>
        <v/>
      </c>
      <c r="I126" s="69" t="str">
        <f t="shared" si="294"/>
        <v/>
      </c>
      <c r="J126" s="69" t="str">
        <f t="shared" si="294"/>
        <v/>
      </c>
      <c r="K126" s="69" t="str">
        <f t="shared" si="294"/>
        <v/>
      </c>
      <c r="L126" s="69" t="str">
        <f t="shared" si="294"/>
        <v/>
      </c>
      <c r="M126" s="69" t="str">
        <f t="shared" si="294"/>
        <v/>
      </c>
      <c r="N126" s="73" t="str">
        <f t="shared" si="267"/>
        <v/>
      </c>
      <c r="O126" s="74" t="str">
        <f t="shared" si="188"/>
        <v/>
      </c>
      <c r="P126" s="253" t="str">
        <f t="shared" si="189"/>
        <v/>
      </c>
      <c r="Q126" s="76" t="str">
        <f t="shared" si="190"/>
        <v/>
      </c>
      <c r="R126" s="69" t="str">
        <f t="shared" si="295"/>
        <v/>
      </c>
      <c r="S126" s="69" t="str">
        <f t="shared" si="295"/>
        <v/>
      </c>
      <c r="T126" s="69" t="str">
        <f t="shared" si="295"/>
        <v/>
      </c>
      <c r="U126" s="69" t="str">
        <f t="shared" si="295"/>
        <v/>
      </c>
      <c r="V126" s="69" t="str">
        <f t="shared" si="295"/>
        <v/>
      </c>
      <c r="W126" s="69" t="str">
        <f t="shared" si="295"/>
        <v/>
      </c>
      <c r="X126" s="69" t="str">
        <f t="shared" si="295"/>
        <v/>
      </c>
      <c r="Y126" s="69" t="str">
        <f t="shared" si="295"/>
        <v/>
      </c>
      <c r="Z126" s="69" t="str">
        <f t="shared" si="295"/>
        <v/>
      </c>
      <c r="AA126" s="69" t="str">
        <f t="shared" si="295"/>
        <v/>
      </c>
      <c r="AB126" s="69" t="str">
        <f t="shared" si="295"/>
        <v/>
      </c>
      <c r="AC126" s="73" t="str">
        <f t="shared" si="268"/>
        <v/>
      </c>
      <c r="AD126" s="74" t="str">
        <f t="shared" si="191"/>
        <v/>
      </c>
      <c r="AE126" s="253" t="str">
        <f t="shared" si="192"/>
        <v/>
      </c>
      <c r="AF126" s="76" t="str">
        <f t="shared" si="193"/>
        <v/>
      </c>
      <c r="AG126" s="69" t="str">
        <f t="shared" si="296"/>
        <v/>
      </c>
      <c r="AH126" s="69" t="str">
        <f t="shared" si="296"/>
        <v/>
      </c>
      <c r="AI126" s="69" t="str">
        <f t="shared" si="296"/>
        <v/>
      </c>
      <c r="AJ126" s="69" t="str">
        <f t="shared" si="296"/>
        <v/>
      </c>
      <c r="AK126" s="69" t="str">
        <f t="shared" si="296"/>
        <v/>
      </c>
      <c r="AL126" s="69" t="str">
        <f t="shared" si="296"/>
        <v/>
      </c>
      <c r="AM126" s="69" t="str">
        <f t="shared" si="296"/>
        <v/>
      </c>
      <c r="AN126" s="69" t="str">
        <f t="shared" si="296"/>
        <v/>
      </c>
      <c r="AO126" s="69" t="str">
        <f t="shared" si="296"/>
        <v/>
      </c>
      <c r="AP126" s="69" t="str">
        <f t="shared" si="296"/>
        <v/>
      </c>
      <c r="AQ126" s="69" t="str">
        <f t="shared" si="296"/>
        <v/>
      </c>
      <c r="AR126" s="73" t="str">
        <f t="shared" si="269"/>
        <v/>
      </c>
      <c r="AS126" s="74" t="str">
        <f t="shared" si="194"/>
        <v/>
      </c>
      <c r="AT126" s="253" t="str">
        <f t="shared" si="195"/>
        <v/>
      </c>
      <c r="AU126" s="76" t="str">
        <f t="shared" si="196"/>
        <v/>
      </c>
      <c r="AV126" s="69" t="str">
        <f t="shared" si="297"/>
        <v/>
      </c>
      <c r="AW126" s="69" t="str">
        <f t="shared" si="297"/>
        <v/>
      </c>
      <c r="AX126" s="69" t="str">
        <f t="shared" si="297"/>
        <v/>
      </c>
      <c r="AY126" s="69" t="str">
        <f t="shared" si="297"/>
        <v/>
      </c>
      <c r="AZ126" s="69" t="str">
        <f t="shared" si="297"/>
        <v/>
      </c>
      <c r="BA126" s="69" t="str">
        <f t="shared" si="297"/>
        <v/>
      </c>
      <c r="BB126" s="69" t="str">
        <f t="shared" si="297"/>
        <v/>
      </c>
      <c r="BC126" s="69" t="str">
        <f t="shared" si="297"/>
        <v/>
      </c>
      <c r="BD126" s="69" t="str">
        <f t="shared" si="297"/>
        <v/>
      </c>
      <c r="BE126" s="69" t="str">
        <f t="shared" si="297"/>
        <v/>
      </c>
      <c r="BF126" s="69" t="str">
        <f t="shared" si="297"/>
        <v/>
      </c>
      <c r="BG126" s="73" t="str">
        <f t="shared" si="270"/>
        <v/>
      </c>
      <c r="BH126" s="74" t="str">
        <f t="shared" si="197"/>
        <v/>
      </c>
      <c r="BI126" s="253" t="str">
        <f t="shared" si="198"/>
        <v/>
      </c>
      <c r="BJ126" s="76" t="str">
        <f t="shared" si="199"/>
        <v/>
      </c>
      <c r="BK126" s="69" t="str">
        <f t="shared" si="298"/>
        <v/>
      </c>
      <c r="BL126" s="69" t="str">
        <f t="shared" si="298"/>
        <v/>
      </c>
      <c r="BM126" s="69" t="str">
        <f t="shared" si="298"/>
        <v/>
      </c>
      <c r="BN126" s="69" t="str">
        <f t="shared" si="298"/>
        <v/>
      </c>
      <c r="BO126" s="69" t="str">
        <f t="shared" si="298"/>
        <v/>
      </c>
      <c r="BP126" s="69" t="str">
        <f t="shared" si="298"/>
        <v/>
      </c>
      <c r="BQ126" s="69" t="str">
        <f t="shared" si="298"/>
        <v/>
      </c>
      <c r="BR126" s="69" t="str">
        <f t="shared" si="298"/>
        <v/>
      </c>
      <c r="BS126" s="69" t="str">
        <f t="shared" si="298"/>
        <v/>
      </c>
      <c r="BT126" s="69" t="str">
        <f t="shared" si="298"/>
        <v/>
      </c>
      <c r="BU126" s="69" t="str">
        <f t="shared" si="298"/>
        <v/>
      </c>
      <c r="BV126" s="73" t="str">
        <f t="shared" si="271"/>
        <v/>
      </c>
      <c r="BW126" s="74" t="str">
        <f t="shared" si="200"/>
        <v/>
      </c>
      <c r="BX126" s="253" t="str">
        <f t="shared" si="201"/>
        <v/>
      </c>
      <c r="BY126" s="76" t="str">
        <f t="shared" si="202"/>
        <v/>
      </c>
      <c r="BZ126" s="69" t="str">
        <f t="shared" si="299"/>
        <v/>
      </c>
      <c r="CA126" s="69" t="str">
        <f t="shared" si="299"/>
        <v/>
      </c>
      <c r="CB126" s="69" t="str">
        <f t="shared" si="299"/>
        <v/>
      </c>
      <c r="CC126" s="69" t="str">
        <f t="shared" si="299"/>
        <v/>
      </c>
      <c r="CD126" s="69" t="str">
        <f t="shared" si="299"/>
        <v/>
      </c>
      <c r="CE126" s="69" t="str">
        <f t="shared" si="299"/>
        <v/>
      </c>
      <c r="CF126" s="69" t="str">
        <f t="shared" si="299"/>
        <v/>
      </c>
      <c r="CG126" s="69" t="str">
        <f t="shared" si="299"/>
        <v/>
      </c>
      <c r="CH126" s="69" t="str">
        <f t="shared" si="299"/>
        <v/>
      </c>
      <c r="CI126" s="69" t="str">
        <f t="shared" si="299"/>
        <v/>
      </c>
      <c r="CJ126" s="69" t="str">
        <f t="shared" si="299"/>
        <v/>
      </c>
      <c r="CK126" s="73" t="str">
        <f t="shared" si="272"/>
        <v/>
      </c>
      <c r="CL126" s="74" t="str">
        <f t="shared" si="203"/>
        <v/>
      </c>
      <c r="CM126" s="253" t="str">
        <f t="shared" si="204"/>
        <v/>
      </c>
      <c r="CN126" s="76" t="str">
        <f t="shared" si="205"/>
        <v/>
      </c>
      <c r="CO126" s="69" t="str">
        <f t="shared" si="300"/>
        <v/>
      </c>
      <c r="CP126" s="69" t="str">
        <f t="shared" si="300"/>
        <v/>
      </c>
      <c r="CQ126" s="69" t="str">
        <f t="shared" si="300"/>
        <v/>
      </c>
      <c r="CR126" s="69" t="str">
        <f t="shared" si="300"/>
        <v/>
      </c>
      <c r="CS126" s="69" t="str">
        <f t="shared" si="300"/>
        <v/>
      </c>
      <c r="CT126" s="69" t="str">
        <f t="shared" si="300"/>
        <v/>
      </c>
      <c r="CU126" s="69" t="str">
        <f t="shared" si="300"/>
        <v/>
      </c>
      <c r="CV126" s="69" t="str">
        <f t="shared" si="300"/>
        <v/>
      </c>
      <c r="CW126" s="69" t="str">
        <f t="shared" si="300"/>
        <v/>
      </c>
      <c r="CX126" s="69" t="str">
        <f t="shared" si="300"/>
        <v/>
      </c>
      <c r="CY126" s="69" t="str">
        <f t="shared" si="300"/>
        <v/>
      </c>
      <c r="CZ126" s="73" t="str">
        <f t="shared" si="273"/>
        <v/>
      </c>
      <c r="DA126" s="74" t="str">
        <f t="shared" si="206"/>
        <v/>
      </c>
      <c r="DB126" s="253" t="str">
        <f t="shared" si="207"/>
        <v/>
      </c>
      <c r="DC126" s="76" t="str">
        <f t="shared" si="208"/>
        <v/>
      </c>
      <c r="DD126" s="69" t="str">
        <f t="shared" si="301"/>
        <v/>
      </c>
      <c r="DE126" s="69" t="str">
        <f t="shared" si="301"/>
        <v/>
      </c>
      <c r="DF126" s="69" t="str">
        <f t="shared" si="301"/>
        <v/>
      </c>
      <c r="DG126" s="69" t="str">
        <f t="shared" si="301"/>
        <v/>
      </c>
      <c r="DH126" s="69" t="str">
        <f t="shared" si="301"/>
        <v/>
      </c>
      <c r="DI126" s="69" t="str">
        <f t="shared" si="301"/>
        <v/>
      </c>
      <c r="DJ126" s="69" t="str">
        <f t="shared" si="301"/>
        <v/>
      </c>
      <c r="DK126" s="69" t="str">
        <f t="shared" si="301"/>
        <v/>
      </c>
      <c r="DL126" s="69" t="str">
        <f t="shared" si="301"/>
        <v/>
      </c>
      <c r="DM126" s="69" t="str">
        <f t="shared" si="301"/>
        <v/>
      </c>
      <c r="DN126" s="69" t="str">
        <f t="shared" si="301"/>
        <v/>
      </c>
      <c r="DO126" s="73" t="str">
        <f t="shared" si="274"/>
        <v/>
      </c>
      <c r="DP126" s="74" t="str">
        <f t="shared" si="209"/>
        <v/>
      </c>
      <c r="DQ126" s="253" t="str">
        <f t="shared" si="210"/>
        <v/>
      </c>
      <c r="DR126" s="76" t="str">
        <f t="shared" si="211"/>
        <v/>
      </c>
      <c r="DS126" s="69" t="str">
        <f t="shared" si="302"/>
        <v/>
      </c>
      <c r="DT126" s="69" t="str">
        <f t="shared" si="302"/>
        <v/>
      </c>
      <c r="DU126" s="69" t="str">
        <f t="shared" si="302"/>
        <v/>
      </c>
      <c r="DV126" s="69" t="str">
        <f t="shared" si="302"/>
        <v/>
      </c>
      <c r="DW126" s="69" t="str">
        <f t="shared" si="302"/>
        <v/>
      </c>
      <c r="DX126" s="69" t="str">
        <f t="shared" si="302"/>
        <v/>
      </c>
      <c r="DY126" s="69" t="str">
        <f t="shared" si="302"/>
        <v/>
      </c>
      <c r="DZ126" s="69" t="str">
        <f t="shared" si="302"/>
        <v/>
      </c>
      <c r="EA126" s="69" t="str">
        <f t="shared" si="302"/>
        <v/>
      </c>
      <c r="EB126" s="69" t="str">
        <f t="shared" si="302"/>
        <v/>
      </c>
      <c r="EC126" s="69" t="str">
        <f t="shared" si="302"/>
        <v/>
      </c>
      <c r="ED126" s="73" t="str">
        <f t="shared" si="275"/>
        <v/>
      </c>
      <c r="EE126" s="74" t="str">
        <f t="shared" si="212"/>
        <v/>
      </c>
      <c r="EF126" s="253" t="str">
        <f t="shared" si="213"/>
        <v/>
      </c>
      <c r="EG126" s="76" t="str">
        <f t="shared" si="214"/>
        <v/>
      </c>
      <c r="EH126" s="69" t="str">
        <f t="shared" si="303"/>
        <v/>
      </c>
      <c r="EI126" s="69" t="str">
        <f t="shared" si="303"/>
        <v/>
      </c>
      <c r="EJ126" s="69" t="str">
        <f t="shared" si="303"/>
        <v/>
      </c>
      <c r="EK126" s="69" t="str">
        <f t="shared" si="303"/>
        <v/>
      </c>
      <c r="EL126" s="69" t="str">
        <f t="shared" si="303"/>
        <v/>
      </c>
      <c r="EM126" s="69" t="str">
        <f t="shared" si="303"/>
        <v/>
      </c>
      <c r="EN126" s="69" t="str">
        <f t="shared" si="303"/>
        <v/>
      </c>
      <c r="EO126" s="69" t="str">
        <f t="shared" si="303"/>
        <v/>
      </c>
      <c r="EP126" s="69" t="str">
        <f t="shared" si="303"/>
        <v/>
      </c>
      <c r="EQ126" s="69" t="str">
        <f t="shared" si="303"/>
        <v/>
      </c>
      <c r="ER126" s="69" t="str">
        <f t="shared" si="303"/>
        <v/>
      </c>
      <c r="ES126" s="73" t="str">
        <f t="shared" si="276"/>
        <v/>
      </c>
      <c r="ET126" s="74" t="str">
        <f t="shared" si="215"/>
        <v/>
      </c>
      <c r="EU126" s="253" t="str">
        <f t="shared" si="216"/>
        <v/>
      </c>
      <c r="EV126" s="76" t="str">
        <f t="shared" si="217"/>
        <v/>
      </c>
      <c r="EW126" s="69" t="str">
        <f t="shared" si="304"/>
        <v/>
      </c>
      <c r="EX126" s="69" t="str">
        <f t="shared" si="304"/>
        <v/>
      </c>
      <c r="EY126" s="69" t="str">
        <f t="shared" si="304"/>
        <v/>
      </c>
      <c r="EZ126" s="69" t="str">
        <f t="shared" si="304"/>
        <v/>
      </c>
      <c r="FA126" s="69" t="str">
        <f t="shared" si="304"/>
        <v/>
      </c>
      <c r="FB126" s="69" t="str">
        <f t="shared" si="304"/>
        <v/>
      </c>
      <c r="FC126" s="69" t="str">
        <f t="shared" si="304"/>
        <v/>
      </c>
      <c r="FD126" s="69" t="str">
        <f t="shared" si="304"/>
        <v/>
      </c>
      <c r="FE126" s="69" t="str">
        <f t="shared" si="304"/>
        <v/>
      </c>
      <c r="FF126" s="69" t="str">
        <f t="shared" si="304"/>
        <v/>
      </c>
      <c r="FG126" s="69" t="str">
        <f t="shared" si="304"/>
        <v/>
      </c>
      <c r="FH126" s="73" t="str">
        <f t="shared" si="277"/>
        <v/>
      </c>
      <c r="FI126" s="74" t="str">
        <f t="shared" si="218"/>
        <v/>
      </c>
      <c r="FJ126" s="253" t="str">
        <f t="shared" si="219"/>
        <v/>
      </c>
      <c r="FK126" s="76" t="str">
        <f t="shared" si="220"/>
        <v/>
      </c>
      <c r="FL126" s="69" t="str">
        <f t="shared" si="305"/>
        <v/>
      </c>
      <c r="FM126" s="69" t="str">
        <f t="shared" si="305"/>
        <v/>
      </c>
      <c r="FN126" s="69" t="str">
        <f t="shared" si="305"/>
        <v/>
      </c>
      <c r="FO126" s="69" t="str">
        <f t="shared" si="305"/>
        <v/>
      </c>
      <c r="FP126" s="69" t="str">
        <f t="shared" si="305"/>
        <v/>
      </c>
      <c r="FQ126" s="69" t="str">
        <f t="shared" si="305"/>
        <v/>
      </c>
      <c r="FR126" s="69" t="str">
        <f t="shared" si="305"/>
        <v/>
      </c>
      <c r="FS126" s="69" t="str">
        <f t="shared" si="305"/>
        <v/>
      </c>
      <c r="FT126" s="69" t="str">
        <f t="shared" si="305"/>
        <v/>
      </c>
      <c r="FU126" s="69" t="str">
        <f t="shared" si="305"/>
        <v/>
      </c>
      <c r="FV126" s="69" t="str">
        <f t="shared" si="305"/>
        <v/>
      </c>
      <c r="FW126" s="73" t="str">
        <f t="shared" si="278"/>
        <v/>
      </c>
      <c r="FX126" s="74" t="str">
        <f t="shared" si="221"/>
        <v/>
      </c>
      <c r="FY126" s="253" t="str">
        <f t="shared" si="222"/>
        <v/>
      </c>
      <c r="FZ126" s="76" t="str">
        <f t="shared" si="223"/>
        <v/>
      </c>
      <c r="GA126" s="82" t="str">
        <f t="shared" si="306"/>
        <v/>
      </c>
      <c r="GB126" s="82" t="str">
        <f t="shared" si="306"/>
        <v/>
      </c>
      <c r="GC126" s="82" t="str">
        <f t="shared" si="306"/>
        <v/>
      </c>
      <c r="GD126" s="82" t="str">
        <f t="shared" si="306"/>
        <v/>
      </c>
      <c r="GE126" s="82" t="str">
        <f t="shared" si="306"/>
        <v/>
      </c>
      <c r="GF126" s="82" t="str">
        <f t="shared" si="306"/>
        <v/>
      </c>
      <c r="GG126" s="82" t="str">
        <f t="shared" si="306"/>
        <v/>
      </c>
      <c r="GH126" s="82" t="str">
        <f t="shared" si="306"/>
        <v/>
      </c>
      <c r="GI126" s="82" t="str">
        <f t="shared" si="306"/>
        <v/>
      </c>
      <c r="GJ126" s="82" t="str">
        <f t="shared" si="306"/>
        <v/>
      </c>
      <c r="GK126" s="82" t="str">
        <f t="shared" si="306"/>
        <v/>
      </c>
      <c r="GL126" s="83" t="str">
        <f t="shared" si="279"/>
        <v/>
      </c>
      <c r="GM126" s="74" t="str">
        <f t="shared" si="224"/>
        <v/>
      </c>
      <c r="GN126" s="253" t="str">
        <f t="shared" si="225"/>
        <v/>
      </c>
      <c r="GO126" s="76" t="str">
        <f t="shared" si="226"/>
        <v/>
      </c>
      <c r="GP126" s="77" t="str">
        <f t="shared" ca="1" si="227"/>
        <v/>
      </c>
      <c r="GQ126" s="77" t="str">
        <f t="shared" ca="1" si="293"/>
        <v/>
      </c>
      <c r="GR126" s="77" t="str">
        <f t="shared" ca="1" si="293"/>
        <v/>
      </c>
      <c r="GS126" s="77" t="str">
        <f t="shared" ca="1" si="293"/>
        <v/>
      </c>
      <c r="GT126" s="77" t="str">
        <f t="shared" ca="1" si="293"/>
        <v/>
      </c>
      <c r="GU126" s="77" t="str">
        <f t="shared" ca="1" si="293"/>
        <v/>
      </c>
      <c r="GV126" s="77" t="str">
        <f t="shared" ca="1" si="293"/>
        <v/>
      </c>
      <c r="GW126" s="77" t="str">
        <f t="shared" ca="1" si="293"/>
        <v/>
      </c>
      <c r="GX126" s="77" t="str">
        <f t="shared" ca="1" si="293"/>
        <v/>
      </c>
      <c r="GY126" s="77" t="str">
        <f t="shared" ca="1" si="293"/>
        <v/>
      </c>
      <c r="GZ126" s="77" t="str">
        <f t="shared" ca="1" si="293"/>
        <v/>
      </c>
      <c r="HA126" s="77" t="str">
        <f t="shared" ca="1" si="293"/>
        <v/>
      </c>
      <c r="HB126" s="78" t="str">
        <f t="shared" si="228"/>
        <v/>
      </c>
    </row>
  </sheetData>
  <phoneticPr fontId="18"/>
  <conditionalFormatting sqref="O7:O126">
    <cfRule type="expression" priority="27" stopIfTrue="1">
      <formula>COUNTIF(O$7:O$126,O7)&lt;2</formula>
    </cfRule>
    <cfRule type="colorScale" priority="28">
      <colorScale>
        <cfvo type="min"/>
        <cfvo type="percentile" val="50"/>
        <cfvo type="max"/>
        <color rgb="FFF8696B"/>
        <color rgb="FFFFEB84"/>
        <color rgb="FF63BE7B"/>
      </colorScale>
    </cfRule>
  </conditionalFormatting>
  <conditionalFormatting sqref="AD7:AD126">
    <cfRule type="expression" priority="21" stopIfTrue="1">
      <formula>COUNTIF(AD$7:AD$126,AD7)&lt;2</formula>
    </cfRule>
    <cfRule type="colorScale" priority="22">
      <colorScale>
        <cfvo type="min"/>
        <cfvo type="percentile" val="50"/>
        <cfvo type="max"/>
        <color rgb="FFF8696B"/>
        <color rgb="FFFFEB84"/>
        <color rgb="FF63BE7B"/>
      </colorScale>
    </cfRule>
  </conditionalFormatting>
  <conditionalFormatting sqref="AS7:AS126">
    <cfRule type="expression" priority="19" stopIfTrue="1">
      <formula>COUNTIF(AS$7:AS$126,AS7)&lt;2</formula>
    </cfRule>
    <cfRule type="colorScale" priority="20">
      <colorScale>
        <cfvo type="min"/>
        <cfvo type="percentile" val="50"/>
        <cfvo type="max"/>
        <color rgb="FFF8696B"/>
        <color rgb="FFFFEB84"/>
        <color rgb="FF63BE7B"/>
      </colorScale>
    </cfRule>
  </conditionalFormatting>
  <conditionalFormatting sqref="BH7:BH126">
    <cfRule type="expression" priority="17" stopIfTrue="1">
      <formula>COUNTIF(BH$7:BH$126,BH7)&lt;2</formula>
    </cfRule>
    <cfRule type="colorScale" priority="18">
      <colorScale>
        <cfvo type="min"/>
        <cfvo type="percentile" val="50"/>
        <cfvo type="max"/>
        <color rgb="FFF8696B"/>
        <color rgb="FFFFEB84"/>
        <color rgb="FF63BE7B"/>
      </colorScale>
    </cfRule>
  </conditionalFormatting>
  <conditionalFormatting sqref="BW7:BW126">
    <cfRule type="expression" priority="15" stopIfTrue="1">
      <formula>COUNTIF(BW$7:BW$126,BW7)&lt;2</formula>
    </cfRule>
    <cfRule type="colorScale" priority="16">
      <colorScale>
        <cfvo type="min"/>
        <cfvo type="percentile" val="50"/>
        <cfvo type="max"/>
        <color rgb="FFF8696B"/>
        <color rgb="FFFFEB84"/>
        <color rgb="FF63BE7B"/>
      </colorScale>
    </cfRule>
  </conditionalFormatting>
  <conditionalFormatting sqref="CL7:CL126">
    <cfRule type="expression" priority="13" stopIfTrue="1">
      <formula>COUNTIF(CL$7:CL$126,CL7)&lt;2</formula>
    </cfRule>
    <cfRule type="colorScale" priority="14">
      <colorScale>
        <cfvo type="min"/>
        <cfvo type="percentile" val="50"/>
        <cfvo type="max"/>
        <color rgb="FFF8696B"/>
        <color rgb="FFFFEB84"/>
        <color rgb="FF63BE7B"/>
      </colorScale>
    </cfRule>
  </conditionalFormatting>
  <conditionalFormatting sqref="DA7:DA126">
    <cfRule type="expression" priority="11" stopIfTrue="1">
      <formula>COUNTIF(DA$7:DA$126,DA7)&lt;2</formula>
    </cfRule>
    <cfRule type="colorScale" priority="12">
      <colorScale>
        <cfvo type="min"/>
        <cfvo type="percentile" val="50"/>
        <cfvo type="max"/>
        <color rgb="FFF8696B"/>
        <color rgb="FFFFEB84"/>
        <color rgb="FF63BE7B"/>
      </colorScale>
    </cfRule>
  </conditionalFormatting>
  <conditionalFormatting sqref="DP7:DP126">
    <cfRule type="expression" priority="9" stopIfTrue="1">
      <formula>COUNTIF(DP$7:DP$126,DP7)&lt;2</formula>
    </cfRule>
    <cfRule type="colorScale" priority="10">
      <colorScale>
        <cfvo type="min"/>
        <cfvo type="percentile" val="50"/>
        <cfvo type="max"/>
        <color rgb="FFF8696B"/>
        <color rgb="FFFFEB84"/>
        <color rgb="FF63BE7B"/>
      </colorScale>
    </cfRule>
  </conditionalFormatting>
  <conditionalFormatting sqref="EE7:EE126">
    <cfRule type="expression" priority="7" stopIfTrue="1">
      <formula>COUNTIF(EE$7:EE$126,EE7)&lt;2</formula>
    </cfRule>
    <cfRule type="colorScale" priority="8">
      <colorScale>
        <cfvo type="min"/>
        <cfvo type="percentile" val="50"/>
        <cfvo type="max"/>
        <color rgb="FFF8696B"/>
        <color rgb="FFFFEB84"/>
        <color rgb="FF63BE7B"/>
      </colorScale>
    </cfRule>
  </conditionalFormatting>
  <conditionalFormatting sqref="ET7:ET126">
    <cfRule type="expression" priority="5" stopIfTrue="1">
      <formula>COUNTIF(ET$7:ET$126,ET7)&lt;2</formula>
    </cfRule>
    <cfRule type="colorScale" priority="6">
      <colorScale>
        <cfvo type="min"/>
        <cfvo type="percentile" val="50"/>
        <cfvo type="max"/>
        <color rgb="FFF8696B"/>
        <color rgb="FFFFEB84"/>
        <color rgb="FF63BE7B"/>
      </colorScale>
    </cfRule>
  </conditionalFormatting>
  <conditionalFormatting sqref="FX7:FX126 FI7:FI126">
    <cfRule type="expression" priority="3" stopIfTrue="1">
      <formula>COUNTIF(FI$7:FI$126,FI7)&lt;2</formula>
    </cfRule>
    <cfRule type="colorScale" priority="4">
      <colorScale>
        <cfvo type="min"/>
        <cfvo type="percentile" val="50"/>
        <cfvo type="max"/>
        <color rgb="FFF8696B"/>
        <color rgb="FFFFEB84"/>
        <color rgb="FF63BE7B"/>
      </colorScale>
    </cfRule>
  </conditionalFormatting>
  <conditionalFormatting sqref="GM7:GM126">
    <cfRule type="expression" priority="1" stopIfTrue="1">
      <formula>COUNTIF(GM$7:GM$126,GM7)&lt;2</formula>
    </cfRule>
    <cfRule type="colorScale" priority="2">
      <colorScale>
        <cfvo type="min"/>
        <cfvo type="percentile" val="50"/>
        <cfvo type="max"/>
        <color rgb="FFF8696B"/>
        <color rgb="FFFFEB84"/>
        <color rgb="FF63BE7B"/>
      </colorScale>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0" operator="equal" id="{C01351A9-5BD1-4F4A-809A-69714F590C29}">
            <xm:f>施設コード!$E$2</xm:f>
            <x14:dxf>
              <font>
                <color rgb="FF006100"/>
              </font>
              <fill>
                <patternFill>
                  <bgColor rgb="FFC6EFCE"/>
                </patternFill>
              </fill>
            </x14:dxf>
          </x14:cfRule>
          <xm:sqref>B5:B126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
  <sheetViews>
    <sheetView zoomScale="90" zoomScaleNormal="90" workbookViewId="0"/>
  </sheetViews>
  <sheetFormatPr defaultRowHeight="15"/>
  <sheetData/>
  <phoneticPr fontId="18"/>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FF00"/>
  </sheetPr>
  <dimension ref="A1:L121"/>
  <sheetViews>
    <sheetView zoomScale="90" zoomScaleNormal="90" workbookViewId="0"/>
  </sheetViews>
  <sheetFormatPr defaultRowHeight="15"/>
  <cols>
    <col min="1" max="1" width="9.35546875" customWidth="1"/>
    <col min="2" max="2" width="22.42578125" style="1" customWidth="1"/>
    <col min="4" max="4" width="4.78515625" style="55" customWidth="1"/>
    <col min="5" max="5" width="27.35546875" style="55" bestFit="1" customWidth="1"/>
    <col min="6" max="6" width="15.2109375" customWidth="1"/>
    <col min="7" max="7" width="24.5703125" bestFit="1" customWidth="1"/>
    <col min="8" max="8" width="24.42578125" bestFit="1" customWidth="1"/>
    <col min="12" max="12" width="12.640625" customWidth="1"/>
  </cols>
  <sheetData>
    <row r="1" spans="1:12">
      <c r="A1" s="311" t="s">
        <v>1247</v>
      </c>
      <c r="B1" s="311" t="s">
        <v>1246</v>
      </c>
      <c r="D1" s="314" t="s">
        <v>1</v>
      </c>
      <c r="E1" s="314" t="s">
        <v>1143</v>
      </c>
      <c r="F1" s="314" t="s">
        <v>1216</v>
      </c>
      <c r="G1" s="314" t="s">
        <v>1217</v>
      </c>
      <c r="H1" s="314" t="s">
        <v>1218</v>
      </c>
      <c r="J1" s="68" t="s">
        <v>1242</v>
      </c>
      <c r="L1" s="68" t="s">
        <v>1243</v>
      </c>
    </row>
    <row r="2" spans="1:12">
      <c r="A2" s="312">
        <v>101</v>
      </c>
      <c r="B2" s="312" t="s">
        <v>307</v>
      </c>
      <c r="D2" s="315" t="s">
        <v>1219</v>
      </c>
      <c r="E2" s="315" t="s">
        <v>445</v>
      </c>
      <c r="F2" s="315" t="s">
        <v>328</v>
      </c>
      <c r="G2" s="315" t="s">
        <v>329</v>
      </c>
      <c r="H2" s="315"/>
      <c r="J2" s="310" t="str">
        <f>IF(施設コード!B2="DMO","DMO","6分類")</f>
        <v>6分類</v>
      </c>
      <c r="L2" s="310" t="str">
        <f>施設コード!$D$2</f>
        <v>福井県</v>
      </c>
    </row>
    <row r="3" spans="1:12">
      <c r="A3" s="312">
        <v>102</v>
      </c>
      <c r="B3" s="312" t="s">
        <v>305</v>
      </c>
      <c r="D3" s="315" t="s">
        <v>1220</v>
      </c>
      <c r="E3" s="315" t="s">
        <v>326</v>
      </c>
      <c r="F3" s="315" t="s">
        <v>328</v>
      </c>
      <c r="G3" s="315" t="s">
        <v>329</v>
      </c>
      <c r="H3" s="315"/>
      <c r="L3" s="310" t="str">
        <f>IF($J$2="DMO",施設コード!$C$2,施設コード!$E$2)</f>
        <v>福井市・永平寺町</v>
      </c>
    </row>
    <row r="4" spans="1:12">
      <c r="A4" s="312">
        <v>103</v>
      </c>
      <c r="B4" s="312" t="s">
        <v>304</v>
      </c>
      <c r="D4" s="315" t="s">
        <v>1221</v>
      </c>
      <c r="E4" s="315" t="s">
        <v>578</v>
      </c>
      <c r="F4" s="315" t="s">
        <v>328</v>
      </c>
      <c r="G4" s="315" t="s">
        <v>329</v>
      </c>
      <c r="H4" s="315"/>
      <c r="L4" s="310" t="str">
        <f>IF($J$2="DMO","-",施設コード!$F$2)</f>
        <v>福井市</v>
      </c>
    </row>
    <row r="5" spans="1:12">
      <c r="A5" s="312">
        <v>104</v>
      </c>
      <c r="B5" s="312" t="s">
        <v>306</v>
      </c>
      <c r="D5" s="315" t="s">
        <v>1222</v>
      </c>
      <c r="E5" s="315" t="s">
        <v>561</v>
      </c>
      <c r="F5" s="315" t="s">
        <v>328</v>
      </c>
      <c r="G5" s="315" t="s">
        <v>329</v>
      </c>
      <c r="H5" s="315"/>
      <c r="L5" s="310" t="str">
        <f>IF($J$2="DMO","-",施設コード!$C$2)</f>
        <v>福井駅前 エリア</v>
      </c>
    </row>
    <row r="6" spans="1:12">
      <c r="A6" s="312">
        <v>105</v>
      </c>
      <c r="B6" s="312" t="s">
        <v>920</v>
      </c>
      <c r="D6" s="315" t="s">
        <v>1223</v>
      </c>
      <c r="E6" s="315" t="s">
        <v>417</v>
      </c>
      <c r="F6" s="315" t="s">
        <v>328</v>
      </c>
      <c r="G6" s="315" t="s">
        <v>329</v>
      </c>
      <c r="H6" s="315"/>
    </row>
    <row r="7" spans="1:12">
      <c r="A7" s="312">
        <v>106</v>
      </c>
      <c r="B7" s="312" t="s">
        <v>320</v>
      </c>
      <c r="D7" s="315" t="s">
        <v>1224</v>
      </c>
      <c r="E7" s="315" t="s">
        <v>366</v>
      </c>
      <c r="F7" s="315" t="s">
        <v>328</v>
      </c>
      <c r="G7" s="315" t="s">
        <v>329</v>
      </c>
      <c r="H7" s="315"/>
    </row>
    <row r="8" spans="1:12">
      <c r="A8" s="313"/>
      <c r="B8" s="312"/>
      <c r="D8" s="315" t="s">
        <v>1225</v>
      </c>
      <c r="E8" s="315" t="s">
        <v>406</v>
      </c>
      <c r="F8" s="315" t="s">
        <v>328</v>
      </c>
      <c r="G8" s="315" t="s">
        <v>329</v>
      </c>
      <c r="H8" s="315"/>
    </row>
    <row r="9" spans="1:12">
      <c r="A9" s="313"/>
      <c r="B9" s="312"/>
      <c r="D9" s="315" t="s">
        <v>1226</v>
      </c>
      <c r="E9" s="315" t="s">
        <v>788</v>
      </c>
      <c r="F9" s="315" t="s">
        <v>328</v>
      </c>
      <c r="G9" s="315" t="s">
        <v>329</v>
      </c>
      <c r="H9" s="315"/>
    </row>
    <row r="10" spans="1:12">
      <c r="A10" s="313"/>
      <c r="B10" s="312"/>
      <c r="D10" s="315" t="s">
        <v>1227</v>
      </c>
      <c r="E10" s="315" t="s">
        <v>612</v>
      </c>
      <c r="F10" s="315" t="s">
        <v>377</v>
      </c>
      <c r="G10" s="315" t="s">
        <v>365</v>
      </c>
      <c r="H10" s="315" t="s">
        <v>304</v>
      </c>
    </row>
    <row r="11" spans="1:12">
      <c r="A11" s="313"/>
      <c r="B11" s="312"/>
      <c r="D11" s="315" t="s">
        <v>1228</v>
      </c>
      <c r="E11" s="315" t="s">
        <v>461</v>
      </c>
      <c r="F11" s="315" t="s">
        <v>377</v>
      </c>
      <c r="G11" s="315" t="s">
        <v>365</v>
      </c>
      <c r="H11" s="315" t="s">
        <v>304</v>
      </c>
    </row>
    <row r="12" spans="1:12">
      <c r="A12" s="313"/>
      <c r="B12" s="312"/>
      <c r="D12" s="315" t="s">
        <v>1229</v>
      </c>
      <c r="E12" s="315" t="s">
        <v>420</v>
      </c>
      <c r="F12" s="315" t="s">
        <v>377</v>
      </c>
      <c r="G12" s="315" t="s">
        <v>365</v>
      </c>
      <c r="H12" s="315" t="s">
        <v>304</v>
      </c>
    </row>
    <row r="13" spans="1:12">
      <c r="A13" s="313"/>
      <c r="B13" s="312"/>
      <c r="D13" s="315" t="s">
        <v>1580</v>
      </c>
      <c r="E13" s="315" t="s">
        <v>907</v>
      </c>
      <c r="F13" s="315" t="s">
        <v>377</v>
      </c>
      <c r="G13" s="315" t="s">
        <v>365</v>
      </c>
      <c r="H13" s="315" t="s">
        <v>304</v>
      </c>
    </row>
    <row r="14" spans="1:12">
      <c r="A14" s="313"/>
      <c r="B14" s="312"/>
      <c r="D14" s="315" t="s">
        <v>1230</v>
      </c>
      <c r="E14" s="315" t="s">
        <v>370</v>
      </c>
      <c r="F14" s="315" t="s">
        <v>377</v>
      </c>
      <c r="G14" s="315" t="s">
        <v>365</v>
      </c>
      <c r="H14" s="315" t="s">
        <v>304</v>
      </c>
    </row>
    <row r="15" spans="1:12">
      <c r="A15" s="313"/>
      <c r="B15" s="312"/>
      <c r="D15" s="315" t="s">
        <v>1231</v>
      </c>
      <c r="E15" s="315" t="s">
        <v>617</v>
      </c>
      <c r="F15" s="315" t="s">
        <v>377</v>
      </c>
      <c r="G15" s="315" t="s">
        <v>365</v>
      </c>
      <c r="H15" s="315" t="s">
        <v>304</v>
      </c>
    </row>
    <row r="16" spans="1:12">
      <c r="A16" s="313"/>
      <c r="B16" s="312"/>
      <c r="D16" s="315" t="s">
        <v>1232</v>
      </c>
      <c r="E16" s="315" t="s">
        <v>28</v>
      </c>
      <c r="F16" s="315" t="s">
        <v>377</v>
      </c>
      <c r="G16" s="315" t="s">
        <v>365</v>
      </c>
      <c r="H16" s="315" t="s">
        <v>304</v>
      </c>
    </row>
    <row r="17" spans="1:8">
      <c r="A17" s="313"/>
      <c r="B17" s="312"/>
      <c r="D17" s="315" t="s">
        <v>1233</v>
      </c>
      <c r="E17" s="315" t="s">
        <v>462</v>
      </c>
      <c r="F17" s="315" t="s">
        <v>364</v>
      </c>
      <c r="G17" s="315" t="s">
        <v>365</v>
      </c>
      <c r="H17" s="315"/>
    </row>
    <row r="18" spans="1:8">
      <c r="A18" s="313"/>
      <c r="B18" s="312"/>
      <c r="D18" s="315" t="s">
        <v>1234</v>
      </c>
      <c r="E18" s="315" t="s">
        <v>425</v>
      </c>
      <c r="F18" s="315" t="s">
        <v>364</v>
      </c>
      <c r="G18" s="315" t="s">
        <v>365</v>
      </c>
      <c r="H18" s="315"/>
    </row>
    <row r="19" spans="1:8">
      <c r="A19" s="313"/>
      <c r="B19" s="312"/>
      <c r="D19" s="315" t="s">
        <v>1718</v>
      </c>
      <c r="E19" s="315" t="s">
        <v>1408</v>
      </c>
      <c r="F19" s="315" t="s">
        <v>364</v>
      </c>
      <c r="G19" s="315" t="s">
        <v>365</v>
      </c>
      <c r="H19" s="315"/>
    </row>
    <row r="20" spans="1:8">
      <c r="A20" s="313"/>
      <c r="B20" s="312"/>
      <c r="D20" s="315" t="s">
        <v>1235</v>
      </c>
      <c r="E20" s="315" t="s">
        <v>868</v>
      </c>
      <c r="F20" s="315" t="s">
        <v>364</v>
      </c>
      <c r="G20" s="315" t="s">
        <v>365</v>
      </c>
      <c r="H20" s="315"/>
    </row>
    <row r="21" spans="1:8">
      <c r="A21" s="313"/>
      <c r="B21" s="312"/>
      <c r="D21" s="315" t="s">
        <v>1236</v>
      </c>
      <c r="E21" s="315" t="s">
        <v>362</v>
      </c>
      <c r="F21" s="315" t="s">
        <v>364</v>
      </c>
      <c r="G21" s="315" t="s">
        <v>365</v>
      </c>
      <c r="H21" s="315"/>
    </row>
    <row r="22" spans="1:8">
      <c r="D22" s="315" t="s">
        <v>1237</v>
      </c>
      <c r="E22" s="315" t="s">
        <v>514</v>
      </c>
      <c r="F22" s="315" t="s">
        <v>352</v>
      </c>
      <c r="G22" s="315" t="s">
        <v>353</v>
      </c>
      <c r="H22" s="315"/>
    </row>
    <row r="23" spans="1:8">
      <c r="D23" s="315" t="s">
        <v>1238</v>
      </c>
      <c r="E23" s="315" t="s">
        <v>602</v>
      </c>
      <c r="F23" s="315" t="s">
        <v>352</v>
      </c>
      <c r="G23" s="315" t="s">
        <v>353</v>
      </c>
      <c r="H23" s="315"/>
    </row>
    <row r="24" spans="1:8">
      <c r="D24" s="315" t="s">
        <v>1239</v>
      </c>
      <c r="E24" s="315" t="s">
        <v>348</v>
      </c>
      <c r="F24" s="315" t="s">
        <v>352</v>
      </c>
      <c r="G24" s="315" t="s">
        <v>353</v>
      </c>
      <c r="H24" s="315"/>
    </row>
    <row r="25" spans="1:8">
      <c r="D25" s="315" t="s">
        <v>1303</v>
      </c>
      <c r="E25" s="315" t="s">
        <v>474</v>
      </c>
      <c r="F25" s="315" t="s">
        <v>352</v>
      </c>
      <c r="G25" s="315" t="s">
        <v>353</v>
      </c>
      <c r="H25" s="315"/>
    </row>
    <row r="26" spans="1:8">
      <c r="D26" s="315" t="s">
        <v>1304</v>
      </c>
      <c r="E26" s="315" t="s">
        <v>1363</v>
      </c>
      <c r="F26" s="315" t="s">
        <v>459</v>
      </c>
      <c r="G26" s="315" t="s">
        <v>353</v>
      </c>
      <c r="H26" s="315" t="s">
        <v>305</v>
      </c>
    </row>
    <row r="27" spans="1:8">
      <c r="D27" s="315" t="s">
        <v>1305</v>
      </c>
      <c r="E27" s="315" t="s">
        <v>29</v>
      </c>
      <c r="F27" s="315" t="s">
        <v>459</v>
      </c>
      <c r="G27" s="315" t="s">
        <v>353</v>
      </c>
      <c r="H27" s="315" t="s">
        <v>305</v>
      </c>
    </row>
    <row r="28" spans="1:8">
      <c r="D28" s="315" t="s">
        <v>1306</v>
      </c>
      <c r="E28" s="315" t="s">
        <v>716</v>
      </c>
      <c r="F28" s="315" t="s">
        <v>459</v>
      </c>
      <c r="G28" s="315" t="s">
        <v>353</v>
      </c>
      <c r="H28" s="315" t="s">
        <v>305</v>
      </c>
    </row>
    <row r="29" spans="1:8">
      <c r="D29" s="315" t="s">
        <v>1307</v>
      </c>
      <c r="E29" s="315" t="s">
        <v>30</v>
      </c>
      <c r="F29" s="315" t="s">
        <v>459</v>
      </c>
      <c r="G29" s="315" t="s">
        <v>353</v>
      </c>
      <c r="H29" s="315" t="s">
        <v>305</v>
      </c>
    </row>
    <row r="30" spans="1:8">
      <c r="D30" s="315" t="s">
        <v>1308</v>
      </c>
      <c r="E30" s="315" t="s">
        <v>535</v>
      </c>
      <c r="F30" s="315" t="s">
        <v>459</v>
      </c>
      <c r="G30" s="315" t="s">
        <v>353</v>
      </c>
      <c r="H30" s="315" t="s">
        <v>305</v>
      </c>
    </row>
    <row r="31" spans="1:8">
      <c r="D31" s="315" t="s">
        <v>1309</v>
      </c>
      <c r="E31" s="315" t="s">
        <v>465</v>
      </c>
      <c r="F31" s="315" t="s">
        <v>358</v>
      </c>
      <c r="G31" s="315" t="s">
        <v>329</v>
      </c>
      <c r="H31" s="315"/>
    </row>
    <row r="32" spans="1:8">
      <c r="D32" s="315" t="s">
        <v>1310</v>
      </c>
      <c r="E32" s="315" t="s">
        <v>449</v>
      </c>
      <c r="F32" s="315" t="s">
        <v>358</v>
      </c>
      <c r="G32" s="315" t="s">
        <v>329</v>
      </c>
      <c r="H32" s="315"/>
    </row>
    <row r="33" spans="4:8">
      <c r="D33" s="315" t="s">
        <v>1311</v>
      </c>
      <c r="E33" s="315" t="s">
        <v>356</v>
      </c>
      <c r="F33" s="315" t="s">
        <v>358</v>
      </c>
      <c r="G33" s="315" t="s">
        <v>329</v>
      </c>
      <c r="H33" s="315"/>
    </row>
    <row r="34" spans="4:8">
      <c r="D34" s="315" t="s">
        <v>1312</v>
      </c>
      <c r="E34" s="315" t="s">
        <v>595</v>
      </c>
      <c r="F34" s="315" t="s">
        <v>358</v>
      </c>
      <c r="G34" s="315" t="s">
        <v>329</v>
      </c>
      <c r="H34" s="315"/>
    </row>
    <row r="35" spans="4:8">
      <c r="D35" s="315" t="s">
        <v>1313</v>
      </c>
      <c r="E35" s="315" t="s">
        <v>468</v>
      </c>
      <c r="F35" s="315" t="s">
        <v>415</v>
      </c>
      <c r="G35" s="315" t="s">
        <v>382</v>
      </c>
      <c r="H35" s="315"/>
    </row>
    <row r="36" spans="4:8">
      <c r="D36" s="315" t="s">
        <v>1314</v>
      </c>
      <c r="E36" s="315" t="s">
        <v>413</v>
      </c>
      <c r="F36" s="315" t="s">
        <v>415</v>
      </c>
      <c r="G36" s="315" t="s">
        <v>382</v>
      </c>
      <c r="H36" s="315"/>
    </row>
    <row r="37" spans="4:8">
      <c r="D37" s="315" t="s">
        <v>1315</v>
      </c>
      <c r="E37" s="315" t="s">
        <v>31</v>
      </c>
      <c r="F37" s="315" t="s">
        <v>415</v>
      </c>
      <c r="G37" s="315" t="s">
        <v>382</v>
      </c>
      <c r="H37" s="315"/>
    </row>
    <row r="38" spans="4:8">
      <c r="D38" s="315" t="s">
        <v>1316</v>
      </c>
      <c r="E38" s="315" t="s">
        <v>511</v>
      </c>
      <c r="F38" s="315" t="s">
        <v>415</v>
      </c>
      <c r="G38" s="315" t="s">
        <v>382</v>
      </c>
      <c r="H38" s="315"/>
    </row>
    <row r="39" spans="4:8">
      <c r="D39" s="315" t="s">
        <v>1581</v>
      </c>
      <c r="E39" s="315" t="s">
        <v>1495</v>
      </c>
      <c r="F39" s="315" t="s">
        <v>415</v>
      </c>
      <c r="G39" s="315" t="s">
        <v>382</v>
      </c>
      <c r="H39" s="315"/>
    </row>
    <row r="40" spans="4:8">
      <c r="D40" s="315" t="s">
        <v>1317</v>
      </c>
      <c r="E40" s="315" t="s">
        <v>503</v>
      </c>
      <c r="F40" s="315" t="s">
        <v>415</v>
      </c>
      <c r="G40" s="315" t="s">
        <v>382</v>
      </c>
      <c r="H40" s="315"/>
    </row>
    <row r="41" spans="4:8">
      <c r="D41" s="315" t="s">
        <v>1582</v>
      </c>
      <c r="E41" s="315" t="s">
        <v>568</v>
      </c>
      <c r="F41" s="315" t="s">
        <v>492</v>
      </c>
      <c r="G41" s="315" t="s">
        <v>382</v>
      </c>
      <c r="H41" s="315"/>
    </row>
    <row r="42" spans="4:8">
      <c r="D42" s="315" t="s">
        <v>1318</v>
      </c>
      <c r="E42" s="315" t="s">
        <v>853</v>
      </c>
      <c r="F42" s="315" t="s">
        <v>492</v>
      </c>
      <c r="G42" s="315" t="s">
        <v>382</v>
      </c>
      <c r="H42" s="315"/>
    </row>
    <row r="43" spans="4:8">
      <c r="D43" s="315" t="s">
        <v>1319</v>
      </c>
      <c r="E43" s="315" t="s">
        <v>32</v>
      </c>
      <c r="F43" s="315" t="s">
        <v>492</v>
      </c>
      <c r="G43" s="315" t="s">
        <v>382</v>
      </c>
      <c r="H43" s="315"/>
    </row>
    <row r="44" spans="4:8">
      <c r="D44" s="315" t="s">
        <v>1320</v>
      </c>
      <c r="E44" s="315" t="s">
        <v>1814</v>
      </c>
      <c r="F44" s="315" t="s">
        <v>483</v>
      </c>
      <c r="G44" s="315" t="s">
        <v>382</v>
      </c>
      <c r="H44" s="315" t="s">
        <v>1256</v>
      </c>
    </row>
    <row r="45" spans="4:8">
      <c r="D45" s="315" t="s">
        <v>1321</v>
      </c>
      <c r="E45" s="315" t="s">
        <v>502</v>
      </c>
      <c r="F45" s="315" t="s">
        <v>483</v>
      </c>
      <c r="G45" s="315" t="s">
        <v>382</v>
      </c>
      <c r="H45" s="315" t="s">
        <v>1256</v>
      </c>
    </row>
    <row r="46" spans="4:8">
      <c r="D46" s="315" t="s">
        <v>1322</v>
      </c>
      <c r="E46" s="315" t="s">
        <v>389</v>
      </c>
      <c r="F46" s="315" t="s">
        <v>381</v>
      </c>
      <c r="G46" s="315" t="s">
        <v>382</v>
      </c>
      <c r="H46" s="315" t="s">
        <v>1255</v>
      </c>
    </row>
    <row r="47" spans="4:8">
      <c r="D47" s="315" t="s">
        <v>1323</v>
      </c>
      <c r="E47" s="315" t="s">
        <v>379</v>
      </c>
      <c r="F47" s="315" t="s">
        <v>381</v>
      </c>
      <c r="G47" s="315" t="s">
        <v>382</v>
      </c>
      <c r="H47" s="315" t="s">
        <v>1255</v>
      </c>
    </row>
    <row r="48" spans="4:8">
      <c r="D48" s="315" t="s">
        <v>1324</v>
      </c>
      <c r="E48" s="315" t="s">
        <v>434</v>
      </c>
      <c r="F48" s="315" t="s">
        <v>381</v>
      </c>
      <c r="G48" s="315" t="s">
        <v>382</v>
      </c>
      <c r="H48" s="315" t="s">
        <v>1255</v>
      </c>
    </row>
    <row r="49" spans="4:8">
      <c r="D49" s="315" t="s">
        <v>1325</v>
      </c>
      <c r="E49" s="315" t="s">
        <v>712</v>
      </c>
      <c r="F49" s="315" t="s">
        <v>381</v>
      </c>
      <c r="G49" s="315" t="s">
        <v>382</v>
      </c>
      <c r="H49" s="315" t="s">
        <v>1255</v>
      </c>
    </row>
    <row r="50" spans="4:8">
      <c r="D50" s="315" t="s">
        <v>1326</v>
      </c>
      <c r="E50" s="315" t="s">
        <v>396</v>
      </c>
      <c r="F50" s="315" t="s">
        <v>381</v>
      </c>
      <c r="G50" s="315" t="s">
        <v>382</v>
      </c>
      <c r="H50" s="315" t="s">
        <v>1255</v>
      </c>
    </row>
    <row r="51" spans="4:8">
      <c r="D51" s="315" t="s">
        <v>1787</v>
      </c>
      <c r="E51" s="315" t="s">
        <v>1658</v>
      </c>
      <c r="F51" s="315" t="s">
        <v>381</v>
      </c>
      <c r="G51" s="315" t="s">
        <v>382</v>
      </c>
      <c r="H51" s="315" t="s">
        <v>1255</v>
      </c>
    </row>
    <row r="52" spans="4:8">
      <c r="D52" s="315" t="s">
        <v>1641</v>
      </c>
      <c r="E52" s="315" t="s">
        <v>482</v>
      </c>
      <c r="F52" s="315" t="s">
        <v>381</v>
      </c>
      <c r="G52" s="315" t="s">
        <v>382</v>
      </c>
      <c r="H52" s="315" t="s">
        <v>1255</v>
      </c>
    </row>
    <row r="53" spans="4:8">
      <c r="D53" s="315" t="s">
        <v>1327</v>
      </c>
      <c r="E53" s="315" t="s">
        <v>427</v>
      </c>
      <c r="F53" s="315" t="s">
        <v>381</v>
      </c>
      <c r="G53" s="315" t="s">
        <v>382</v>
      </c>
      <c r="H53" s="315" t="s">
        <v>1255</v>
      </c>
    </row>
    <row r="54" spans="4:8">
      <c r="D54" s="315" t="s">
        <v>1328</v>
      </c>
      <c r="E54" s="315" t="s">
        <v>551</v>
      </c>
      <c r="F54" s="315" t="s">
        <v>553</v>
      </c>
      <c r="G54" s="315" t="s">
        <v>382</v>
      </c>
      <c r="H54" s="315"/>
    </row>
    <row r="55" spans="4:8">
      <c r="D55" s="315" t="s">
        <v>1329</v>
      </c>
      <c r="E55" s="315" t="s">
        <v>1410</v>
      </c>
      <c r="F55" s="315" t="s">
        <v>553</v>
      </c>
      <c r="G55" s="315" t="s">
        <v>382</v>
      </c>
      <c r="H55" s="315"/>
    </row>
    <row r="56" spans="4:8">
      <c r="D56" s="315" t="s">
        <v>1330</v>
      </c>
      <c r="E56" s="315" t="s">
        <v>699</v>
      </c>
      <c r="F56" s="315" t="s">
        <v>553</v>
      </c>
      <c r="G56" s="315" t="s">
        <v>382</v>
      </c>
      <c r="H56" s="315"/>
    </row>
    <row r="57" spans="4:8">
      <c r="D57" s="315" t="s">
        <v>1331</v>
      </c>
      <c r="E57" s="315" t="s">
        <v>508</v>
      </c>
      <c r="F57" s="315" t="s">
        <v>442</v>
      </c>
      <c r="G57" s="315" t="s">
        <v>405</v>
      </c>
      <c r="H57" s="315"/>
    </row>
    <row r="58" spans="4:8">
      <c r="D58" s="315" t="s">
        <v>1332</v>
      </c>
      <c r="E58" s="315" t="s">
        <v>570</v>
      </c>
      <c r="F58" s="315" t="s">
        <v>442</v>
      </c>
      <c r="G58" s="315" t="s">
        <v>405</v>
      </c>
      <c r="H58" s="315"/>
    </row>
    <row r="59" spans="4:8">
      <c r="D59" s="315" t="s">
        <v>1333</v>
      </c>
      <c r="E59" s="315" t="s">
        <v>438</v>
      </c>
      <c r="F59" s="315" t="s">
        <v>442</v>
      </c>
      <c r="G59" s="315" t="s">
        <v>405</v>
      </c>
      <c r="H59" s="315"/>
    </row>
    <row r="60" spans="4:8">
      <c r="D60" s="315" t="s">
        <v>1334</v>
      </c>
      <c r="E60" s="315" t="s">
        <v>493</v>
      </c>
      <c r="F60" s="315" t="s">
        <v>442</v>
      </c>
      <c r="G60" s="315" t="s">
        <v>405</v>
      </c>
      <c r="H60" s="315"/>
    </row>
    <row r="61" spans="4:8">
      <c r="D61" s="315" t="s">
        <v>1335</v>
      </c>
      <c r="E61" s="315" t="s">
        <v>489</v>
      </c>
      <c r="F61" s="315" t="s">
        <v>442</v>
      </c>
      <c r="G61" s="315" t="s">
        <v>405</v>
      </c>
      <c r="H61" s="315"/>
    </row>
    <row r="62" spans="4:8">
      <c r="D62" s="315" t="s">
        <v>1336</v>
      </c>
      <c r="E62" s="315" t="s">
        <v>751</v>
      </c>
      <c r="F62" s="315" t="s">
        <v>453</v>
      </c>
      <c r="G62" s="315" t="s">
        <v>342</v>
      </c>
      <c r="H62" s="315" t="s">
        <v>307</v>
      </c>
    </row>
    <row r="63" spans="4:8">
      <c r="D63" s="315" t="s">
        <v>1337</v>
      </c>
      <c r="E63" s="315" t="s">
        <v>762</v>
      </c>
      <c r="F63" s="315" t="s">
        <v>453</v>
      </c>
      <c r="G63" s="315" t="s">
        <v>342</v>
      </c>
      <c r="H63" s="315" t="s">
        <v>307</v>
      </c>
    </row>
    <row r="64" spans="4:8">
      <c r="D64" s="315" t="s">
        <v>1338</v>
      </c>
      <c r="E64" s="315" t="s">
        <v>593</v>
      </c>
      <c r="F64" s="315" t="s">
        <v>453</v>
      </c>
      <c r="G64" s="315" t="s">
        <v>342</v>
      </c>
      <c r="H64" s="315" t="s">
        <v>307</v>
      </c>
    </row>
    <row r="65" spans="4:8">
      <c r="D65" s="315" t="s">
        <v>1339</v>
      </c>
      <c r="E65" s="315" t="s">
        <v>456</v>
      </c>
      <c r="F65" s="315" t="s">
        <v>453</v>
      </c>
      <c r="G65" s="315" t="s">
        <v>342</v>
      </c>
      <c r="H65" s="315" t="s">
        <v>307</v>
      </c>
    </row>
    <row r="66" spans="4:8">
      <c r="D66" s="315" t="s">
        <v>1340</v>
      </c>
      <c r="E66" s="315" t="s">
        <v>451</v>
      </c>
      <c r="F66" s="315" t="s">
        <v>453</v>
      </c>
      <c r="G66" s="315" t="s">
        <v>342</v>
      </c>
      <c r="H66" s="315" t="s">
        <v>307</v>
      </c>
    </row>
    <row r="67" spans="4:8">
      <c r="D67" s="315" t="s">
        <v>1341</v>
      </c>
      <c r="E67" s="315" t="s">
        <v>759</v>
      </c>
      <c r="F67" s="315" t="s">
        <v>453</v>
      </c>
      <c r="G67" s="315" t="s">
        <v>342</v>
      </c>
      <c r="H67" s="315" t="s">
        <v>307</v>
      </c>
    </row>
    <row r="68" spans="4:8">
      <c r="D68" s="315" t="s">
        <v>1342</v>
      </c>
      <c r="E68" s="315" t="s">
        <v>518</v>
      </c>
      <c r="F68" s="315" t="s">
        <v>453</v>
      </c>
      <c r="G68" s="315" t="s">
        <v>342</v>
      </c>
      <c r="H68" s="315" t="s">
        <v>307</v>
      </c>
    </row>
    <row r="69" spans="4:8">
      <c r="D69" s="315" t="s">
        <v>1343</v>
      </c>
      <c r="E69" s="315" t="s">
        <v>727</v>
      </c>
      <c r="F69" s="315" t="s">
        <v>453</v>
      </c>
      <c r="G69" s="315" t="s">
        <v>342</v>
      </c>
      <c r="H69" s="315" t="s">
        <v>307</v>
      </c>
    </row>
    <row r="70" spans="4:8">
      <c r="D70" s="315" t="s">
        <v>1344</v>
      </c>
      <c r="E70" s="315" t="s">
        <v>1810</v>
      </c>
      <c r="F70" s="315" t="s">
        <v>319</v>
      </c>
      <c r="G70" s="315" t="s">
        <v>405</v>
      </c>
      <c r="H70" s="315" t="s">
        <v>306</v>
      </c>
    </row>
    <row r="71" spans="4:8">
      <c r="D71" s="315" t="s">
        <v>1345</v>
      </c>
      <c r="E71" s="315" t="s">
        <v>33</v>
      </c>
      <c r="F71" s="315" t="s">
        <v>319</v>
      </c>
      <c r="G71" s="315" t="s">
        <v>405</v>
      </c>
      <c r="H71" s="315" t="s">
        <v>306</v>
      </c>
    </row>
    <row r="72" spans="4:8">
      <c r="D72" s="315" t="s">
        <v>1346</v>
      </c>
      <c r="E72" s="315" t="s">
        <v>658</v>
      </c>
      <c r="F72" s="315" t="s">
        <v>319</v>
      </c>
      <c r="G72" s="315" t="s">
        <v>405</v>
      </c>
      <c r="H72" s="315" t="s">
        <v>306</v>
      </c>
    </row>
    <row r="73" spans="4:8">
      <c r="D73" s="315" t="s">
        <v>1347</v>
      </c>
      <c r="E73" s="315" t="s">
        <v>412</v>
      </c>
      <c r="F73" s="315" t="s">
        <v>404</v>
      </c>
      <c r="G73" s="315" t="s">
        <v>405</v>
      </c>
      <c r="H73" s="315" t="s">
        <v>306</v>
      </c>
    </row>
    <row r="74" spans="4:8">
      <c r="D74" s="315" t="s">
        <v>1348</v>
      </c>
      <c r="E74" s="315" t="s">
        <v>530</v>
      </c>
      <c r="F74" s="315" t="s">
        <v>404</v>
      </c>
      <c r="G74" s="315" t="s">
        <v>405</v>
      </c>
      <c r="H74" s="315" t="s">
        <v>306</v>
      </c>
    </row>
    <row r="75" spans="4:8">
      <c r="D75" s="315" t="s">
        <v>1349</v>
      </c>
      <c r="E75" s="315" t="s">
        <v>401</v>
      </c>
      <c r="F75" s="315" t="s">
        <v>404</v>
      </c>
      <c r="G75" s="315" t="s">
        <v>405</v>
      </c>
      <c r="H75" s="315" t="s">
        <v>306</v>
      </c>
    </row>
    <row r="76" spans="4:8">
      <c r="D76" s="315" t="s">
        <v>1350</v>
      </c>
      <c r="E76" s="315" t="s">
        <v>338</v>
      </c>
      <c r="F76" s="315" t="s">
        <v>341</v>
      </c>
      <c r="G76" s="315" t="s">
        <v>342</v>
      </c>
      <c r="H76" s="315"/>
    </row>
    <row r="77" spans="4:8">
      <c r="D77" s="315" t="s">
        <v>1351</v>
      </c>
      <c r="E77" s="315" t="s">
        <v>589</v>
      </c>
      <c r="F77" s="315" t="s">
        <v>341</v>
      </c>
      <c r="G77" s="315" t="s">
        <v>342</v>
      </c>
      <c r="H77" s="315"/>
    </row>
    <row r="78" spans="4:8">
      <c r="D78" s="315" t="s">
        <v>1352</v>
      </c>
      <c r="E78" s="315" t="s">
        <v>717</v>
      </c>
      <c r="F78" s="315" t="s">
        <v>341</v>
      </c>
      <c r="G78" s="315" t="s">
        <v>342</v>
      </c>
      <c r="H78" s="315"/>
    </row>
    <row r="79" spans="4:8">
      <c r="D79" s="315" t="s">
        <v>1353</v>
      </c>
      <c r="E79" s="315" t="s">
        <v>770</v>
      </c>
      <c r="F79" s="315" t="s">
        <v>341</v>
      </c>
      <c r="G79" s="315" t="s">
        <v>342</v>
      </c>
      <c r="H79" s="315"/>
    </row>
    <row r="80" spans="4:8">
      <c r="D80" s="315" t="s">
        <v>1354</v>
      </c>
      <c r="E80" s="315" t="s">
        <v>650</v>
      </c>
      <c r="F80" s="315" t="s">
        <v>507</v>
      </c>
      <c r="G80" s="315" t="s">
        <v>342</v>
      </c>
      <c r="H80" s="315"/>
    </row>
    <row r="81" spans="4:8">
      <c r="D81" s="315" t="s">
        <v>1355</v>
      </c>
      <c r="E81" s="315" t="s">
        <v>506</v>
      </c>
      <c r="F81" s="315" t="s">
        <v>507</v>
      </c>
      <c r="G81" s="315" t="s">
        <v>342</v>
      </c>
      <c r="H81" s="315"/>
    </row>
    <row r="82" spans="4:8">
      <c r="D82" s="315" t="s">
        <v>1385</v>
      </c>
      <c r="E82" s="315" t="s">
        <v>1372</v>
      </c>
      <c r="F82" s="315" t="s">
        <v>377</v>
      </c>
      <c r="G82" s="315" t="s">
        <v>365</v>
      </c>
      <c r="H82" s="315" t="s">
        <v>304</v>
      </c>
    </row>
    <row r="83" spans="4:8">
      <c r="D83" s="315" t="s">
        <v>1583</v>
      </c>
      <c r="E83" s="315" t="s">
        <v>1423</v>
      </c>
      <c r="F83" s="315" t="s">
        <v>507</v>
      </c>
      <c r="G83" s="315" t="s">
        <v>342</v>
      </c>
      <c r="H83" s="315"/>
    </row>
    <row r="84" spans="4:8">
      <c r="D84" s="315"/>
      <c r="E84" s="315"/>
      <c r="F84" s="315"/>
      <c r="G84" s="315"/>
      <c r="H84" s="315"/>
    </row>
    <row r="85" spans="4:8">
      <c r="D85" s="315"/>
      <c r="E85" s="315"/>
      <c r="F85" s="315"/>
      <c r="G85" s="315"/>
      <c r="H85" s="315"/>
    </row>
    <row r="86" spans="4:8">
      <c r="D86" s="315"/>
      <c r="E86" s="315"/>
      <c r="F86" s="315"/>
      <c r="G86" s="315"/>
      <c r="H86" s="315"/>
    </row>
    <row r="87" spans="4:8">
      <c r="D87" s="315"/>
      <c r="E87" s="315"/>
      <c r="F87" s="315"/>
      <c r="G87" s="315"/>
      <c r="H87" s="315"/>
    </row>
    <row r="88" spans="4:8">
      <c r="D88" s="315"/>
      <c r="E88" s="315"/>
      <c r="F88" s="315"/>
      <c r="G88" s="315"/>
      <c r="H88" s="315"/>
    </row>
    <row r="89" spans="4:8">
      <c r="D89" s="315"/>
      <c r="E89" s="315"/>
      <c r="F89" s="315"/>
      <c r="G89" s="315"/>
      <c r="H89" s="315"/>
    </row>
    <row r="90" spans="4:8">
      <c r="D90" s="315"/>
      <c r="E90" s="315"/>
      <c r="F90" s="315"/>
      <c r="G90" s="315"/>
      <c r="H90" s="315"/>
    </row>
    <row r="91" spans="4:8">
      <c r="D91" s="315"/>
      <c r="E91" s="315"/>
      <c r="F91" s="315"/>
      <c r="G91" s="315"/>
      <c r="H91" s="315"/>
    </row>
    <row r="92" spans="4:8">
      <c r="D92" s="315"/>
      <c r="E92" s="315"/>
      <c r="F92" s="315"/>
      <c r="G92" s="315"/>
      <c r="H92" s="315"/>
    </row>
    <row r="93" spans="4:8">
      <c r="D93" s="315"/>
      <c r="E93" s="315"/>
      <c r="F93" s="315"/>
      <c r="G93" s="315"/>
      <c r="H93" s="315"/>
    </row>
    <row r="94" spans="4:8">
      <c r="D94" s="315"/>
      <c r="E94" s="315"/>
      <c r="F94" s="315"/>
      <c r="G94" s="315"/>
      <c r="H94" s="315"/>
    </row>
    <row r="95" spans="4:8">
      <c r="D95" s="315"/>
      <c r="E95" s="315"/>
      <c r="F95" s="315"/>
      <c r="G95" s="315"/>
      <c r="H95" s="315"/>
    </row>
    <row r="96" spans="4:8">
      <c r="D96" s="315"/>
      <c r="E96" s="315"/>
      <c r="F96" s="315"/>
      <c r="G96" s="315"/>
      <c r="H96" s="315"/>
    </row>
    <row r="97" spans="4:8">
      <c r="D97" s="315"/>
      <c r="E97" s="315"/>
      <c r="F97" s="315"/>
      <c r="G97" s="315"/>
      <c r="H97" s="315"/>
    </row>
    <row r="98" spans="4:8">
      <c r="D98" s="315"/>
      <c r="E98" s="315"/>
      <c r="F98" s="315"/>
      <c r="G98" s="315"/>
      <c r="H98" s="315"/>
    </row>
    <row r="99" spans="4:8">
      <c r="D99" s="315"/>
      <c r="E99" s="315"/>
      <c r="F99" s="315"/>
      <c r="G99" s="315"/>
      <c r="H99" s="315"/>
    </row>
    <row r="100" spans="4:8">
      <c r="D100" s="315"/>
      <c r="E100" s="315"/>
      <c r="F100" s="315"/>
      <c r="G100" s="315"/>
      <c r="H100" s="315"/>
    </row>
    <row r="101" spans="4:8">
      <c r="D101" s="315"/>
      <c r="E101" s="315"/>
      <c r="F101" s="315"/>
      <c r="G101" s="315"/>
      <c r="H101" s="315"/>
    </row>
    <row r="102" spans="4:8">
      <c r="D102" s="315"/>
      <c r="E102" s="315"/>
      <c r="F102" s="315"/>
      <c r="G102" s="315"/>
      <c r="H102" s="315"/>
    </row>
    <row r="103" spans="4:8">
      <c r="D103" s="315"/>
      <c r="E103" s="315"/>
      <c r="F103" s="315"/>
      <c r="G103" s="315"/>
      <c r="H103" s="315"/>
    </row>
    <row r="104" spans="4:8">
      <c r="D104" s="315"/>
      <c r="E104" s="315"/>
      <c r="F104" s="315"/>
      <c r="G104" s="315"/>
      <c r="H104" s="315"/>
    </row>
    <row r="105" spans="4:8">
      <c r="D105" s="315"/>
      <c r="E105" s="315"/>
      <c r="F105" s="315"/>
      <c r="G105" s="315"/>
      <c r="H105" s="315"/>
    </row>
    <row r="106" spans="4:8">
      <c r="D106" s="315"/>
      <c r="E106" s="315"/>
      <c r="F106" s="315"/>
      <c r="G106" s="315"/>
      <c r="H106" s="315"/>
    </row>
    <row r="107" spans="4:8">
      <c r="D107" s="315"/>
      <c r="E107" s="315"/>
      <c r="F107" s="315"/>
      <c r="G107" s="315"/>
      <c r="H107" s="315"/>
    </row>
    <row r="108" spans="4:8">
      <c r="D108" s="315"/>
      <c r="E108" s="315"/>
      <c r="F108" s="315"/>
      <c r="G108" s="315"/>
      <c r="H108" s="315"/>
    </row>
    <row r="109" spans="4:8">
      <c r="D109" s="315"/>
      <c r="E109" s="315"/>
      <c r="F109" s="315"/>
      <c r="G109" s="315"/>
      <c r="H109" s="315"/>
    </row>
    <row r="110" spans="4:8">
      <c r="D110" s="315"/>
      <c r="E110" s="315"/>
      <c r="F110" s="315"/>
      <c r="G110" s="315"/>
      <c r="H110" s="315"/>
    </row>
    <row r="111" spans="4:8">
      <c r="D111" s="315"/>
      <c r="E111" s="315"/>
      <c r="F111" s="315"/>
      <c r="G111" s="315"/>
      <c r="H111" s="315"/>
    </row>
    <row r="112" spans="4:8">
      <c r="D112" s="315"/>
      <c r="E112" s="315"/>
      <c r="F112" s="315"/>
      <c r="G112" s="315"/>
      <c r="H112" s="315"/>
    </row>
    <row r="113" spans="4:8">
      <c r="D113" s="315"/>
      <c r="E113" s="315"/>
      <c r="F113" s="315"/>
      <c r="G113" s="315"/>
      <c r="H113" s="315"/>
    </row>
    <row r="114" spans="4:8">
      <c r="D114" s="315"/>
      <c r="E114" s="315"/>
      <c r="F114" s="315"/>
      <c r="G114" s="315"/>
      <c r="H114" s="315"/>
    </row>
    <row r="115" spans="4:8">
      <c r="D115" s="315"/>
      <c r="E115" s="315"/>
      <c r="F115" s="315"/>
      <c r="G115" s="315"/>
      <c r="H115" s="315"/>
    </row>
    <row r="116" spans="4:8">
      <c r="D116" s="315"/>
      <c r="E116" s="315"/>
      <c r="F116" s="315"/>
      <c r="G116" s="315"/>
      <c r="H116" s="315"/>
    </row>
    <row r="117" spans="4:8">
      <c r="D117" s="315"/>
      <c r="E117" s="315"/>
      <c r="F117" s="315"/>
      <c r="G117" s="315"/>
      <c r="H117" s="315"/>
    </row>
    <row r="118" spans="4:8">
      <c r="D118" s="315"/>
      <c r="E118" s="315"/>
      <c r="F118" s="315"/>
      <c r="G118" s="315"/>
      <c r="H118" s="315"/>
    </row>
    <row r="119" spans="4:8">
      <c r="D119" s="315"/>
      <c r="E119" s="315"/>
      <c r="F119" s="315"/>
      <c r="G119" s="315"/>
      <c r="H119" s="315"/>
    </row>
    <row r="120" spans="4:8">
      <c r="D120" s="315"/>
      <c r="E120" s="315"/>
      <c r="F120" s="315"/>
      <c r="G120" s="315"/>
      <c r="H120" s="315"/>
    </row>
    <row r="121" spans="4:8">
      <c r="D121" s="315"/>
      <c r="E121" s="315"/>
      <c r="F121" s="315"/>
      <c r="G121" s="315"/>
      <c r="H121" s="315"/>
    </row>
  </sheetData>
  <phoneticPr fontId="20"/>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357F5-1CCA-49D7-9268-54AF5D84D91A}">
  <sheetPr codeName="Sheet5"/>
  <dimension ref="A1:A14"/>
  <sheetViews>
    <sheetView zoomScale="90" zoomScaleNormal="90" workbookViewId="0"/>
  </sheetViews>
  <sheetFormatPr defaultRowHeight="15"/>
  <sheetData>
    <row r="1" spans="1:1">
      <c r="A1" t="s">
        <v>317</v>
      </c>
    </row>
    <row r="2" spans="1:1">
      <c r="A2" t="s">
        <v>309</v>
      </c>
    </row>
    <row r="3" spans="1:1">
      <c r="A3" t="s">
        <v>308</v>
      </c>
    </row>
    <row r="4" spans="1:1">
      <c r="A4" t="s">
        <v>5</v>
      </c>
    </row>
    <row r="5" spans="1:1">
      <c r="A5" t="s">
        <v>16</v>
      </c>
    </row>
    <row r="6" spans="1:1">
      <c r="A6" t="s">
        <v>17</v>
      </c>
    </row>
    <row r="7" spans="1:1">
      <c r="A7" t="s">
        <v>40</v>
      </c>
    </row>
    <row r="8" spans="1:1">
      <c r="A8" t="s">
        <v>41</v>
      </c>
    </row>
    <row r="9" spans="1:1">
      <c r="A9" t="s">
        <v>42</v>
      </c>
    </row>
    <row r="10" spans="1:1">
      <c r="A10" t="s">
        <v>43</v>
      </c>
    </row>
    <row r="11" spans="1:1">
      <c r="A11" t="s">
        <v>315</v>
      </c>
    </row>
    <row r="12" spans="1:1">
      <c r="A12" t="s">
        <v>23</v>
      </c>
    </row>
    <row r="13" spans="1:1">
      <c r="A13" t="s">
        <v>46</v>
      </c>
    </row>
    <row r="14" spans="1:1">
      <c r="A14" t="s">
        <v>47</v>
      </c>
    </row>
  </sheetData>
  <phoneticPr fontId="18"/>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76CC-C1E7-460D-AE0B-A9140F6277F2}">
  <sheetPr codeName="Sheet8"/>
  <dimension ref="A1:B5"/>
  <sheetViews>
    <sheetView zoomScale="90" zoomScaleNormal="90" workbookViewId="0"/>
  </sheetViews>
  <sheetFormatPr defaultColWidth="8.78515625" defaultRowHeight="12"/>
  <cols>
    <col min="1" max="1" width="10.5703125" style="1" customWidth="1"/>
    <col min="2" max="16384" width="8.78515625" style="1"/>
  </cols>
  <sheetData>
    <row r="1" spans="1:2">
      <c r="A1" s="42" t="s">
        <v>318</v>
      </c>
      <c r="B1" s="1">
        <v>5</v>
      </c>
    </row>
    <row r="2" spans="1:2">
      <c r="A2" s="1" t="s">
        <v>52</v>
      </c>
      <c r="B2" s="1">
        <v>4</v>
      </c>
    </row>
    <row r="3" spans="1:2">
      <c r="A3" s="1" t="s">
        <v>53</v>
      </c>
      <c r="B3" s="1">
        <v>3</v>
      </c>
    </row>
    <row r="4" spans="1:2">
      <c r="A4" s="1" t="s">
        <v>54</v>
      </c>
      <c r="B4" s="1">
        <v>2</v>
      </c>
    </row>
    <row r="5" spans="1:2">
      <c r="A5" s="1" t="s">
        <v>55</v>
      </c>
      <c r="B5" s="1">
        <v>1</v>
      </c>
    </row>
  </sheetData>
  <phoneticPr fontId="18"/>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D32C6-1153-4B04-807B-27DCE564EA2B}">
  <sheetPr codeName="Sheet33"/>
  <dimension ref="A1:B11"/>
  <sheetViews>
    <sheetView zoomScale="90" zoomScaleNormal="90" workbookViewId="0"/>
  </sheetViews>
  <sheetFormatPr defaultColWidth="8.78515625" defaultRowHeight="12"/>
  <cols>
    <col min="1" max="1" width="24.2109375" style="1" bestFit="1" customWidth="1"/>
    <col min="2" max="16384" width="8.78515625" style="1"/>
  </cols>
  <sheetData>
    <row r="1" spans="1:2">
      <c r="A1" s="1" t="s">
        <v>126</v>
      </c>
      <c r="B1" s="17">
        <v>0</v>
      </c>
    </row>
    <row r="2" spans="1:2">
      <c r="A2" s="1" t="s">
        <v>127</v>
      </c>
      <c r="B2" s="17">
        <v>500</v>
      </c>
    </row>
    <row r="3" spans="1:2">
      <c r="A3" s="1" t="s">
        <v>128</v>
      </c>
      <c r="B3" s="17">
        <v>2000</v>
      </c>
    </row>
    <row r="4" spans="1:2">
      <c r="A4" s="1" t="s">
        <v>129</v>
      </c>
      <c r="B4" s="17">
        <v>4000</v>
      </c>
    </row>
    <row r="5" spans="1:2">
      <c r="A5" s="1" t="s">
        <v>130</v>
      </c>
      <c r="B5" s="17">
        <v>7000</v>
      </c>
    </row>
    <row r="6" spans="1:2">
      <c r="A6" s="1" t="s">
        <v>131</v>
      </c>
      <c r="B6" s="17">
        <v>15000</v>
      </c>
    </row>
    <row r="7" spans="1:2">
      <c r="A7" s="1" t="s">
        <v>132</v>
      </c>
      <c r="B7" s="17">
        <v>25000</v>
      </c>
    </row>
    <row r="8" spans="1:2">
      <c r="A8" s="1" t="s">
        <v>133</v>
      </c>
      <c r="B8" s="17">
        <v>35000</v>
      </c>
    </row>
    <row r="9" spans="1:2">
      <c r="A9" s="1" t="s">
        <v>134</v>
      </c>
      <c r="B9" s="17">
        <v>45000</v>
      </c>
    </row>
    <row r="10" spans="1:2">
      <c r="A10" s="1" t="s">
        <v>135</v>
      </c>
      <c r="B10" s="17">
        <v>70000</v>
      </c>
    </row>
    <row r="11" spans="1:2">
      <c r="A11" s="1" t="s">
        <v>136</v>
      </c>
      <c r="B11" s="17">
        <v>100000</v>
      </c>
    </row>
  </sheetData>
  <phoneticPr fontId="1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90" zoomScaleNormal="90" workbookViewId="0"/>
  </sheetViews>
  <sheetFormatPr defaultRowHeight="15"/>
  <sheetData/>
  <phoneticPr fontId="18"/>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E097E-C65E-4E28-9ABE-078149F2B5E0}">
  <sheetPr codeName="Sheet30"/>
  <dimension ref="A1:B11"/>
  <sheetViews>
    <sheetView zoomScale="90" zoomScaleNormal="90" workbookViewId="0"/>
  </sheetViews>
  <sheetFormatPr defaultColWidth="8.78515625" defaultRowHeight="12"/>
  <cols>
    <col min="1" max="1" width="24.2109375" style="1" bestFit="1" customWidth="1"/>
    <col min="2" max="16384" width="8.78515625" style="1"/>
  </cols>
  <sheetData>
    <row r="1" spans="1:2">
      <c r="A1" s="1" t="s">
        <v>126</v>
      </c>
      <c r="B1" s="17">
        <v>0</v>
      </c>
    </row>
    <row r="2" spans="1:2">
      <c r="A2" s="1" t="s">
        <v>127</v>
      </c>
      <c r="B2" s="17">
        <v>500</v>
      </c>
    </row>
    <row r="3" spans="1:2">
      <c r="A3" s="1" t="s">
        <v>128</v>
      </c>
      <c r="B3" s="17">
        <v>2000</v>
      </c>
    </row>
    <row r="4" spans="1:2">
      <c r="A4" s="1" t="s">
        <v>129</v>
      </c>
      <c r="B4" s="17">
        <v>4000</v>
      </c>
    </row>
    <row r="5" spans="1:2">
      <c r="A5" s="1" t="s">
        <v>130</v>
      </c>
      <c r="B5" s="17">
        <v>7000</v>
      </c>
    </row>
    <row r="6" spans="1:2">
      <c r="A6" s="1" t="s">
        <v>131</v>
      </c>
      <c r="B6" s="17">
        <v>15000</v>
      </c>
    </row>
    <row r="7" spans="1:2">
      <c r="A7" s="1" t="s">
        <v>132</v>
      </c>
      <c r="B7" s="17">
        <v>25000</v>
      </c>
    </row>
    <row r="8" spans="1:2">
      <c r="A8" s="1" t="s">
        <v>133</v>
      </c>
      <c r="B8" s="17">
        <v>35000</v>
      </c>
    </row>
    <row r="9" spans="1:2">
      <c r="A9" s="1" t="s">
        <v>134</v>
      </c>
      <c r="B9" s="17">
        <v>45000</v>
      </c>
    </row>
    <row r="10" spans="1:2">
      <c r="A10" s="1" t="s">
        <v>135</v>
      </c>
      <c r="B10" s="17">
        <v>70000</v>
      </c>
    </row>
    <row r="11" spans="1:2">
      <c r="A11" s="1" t="s">
        <v>136</v>
      </c>
      <c r="B11" s="17">
        <v>100000</v>
      </c>
    </row>
  </sheetData>
  <phoneticPr fontId="1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0C056-A388-46C1-84F5-A84F61C2840F}">
  <sheetPr codeName="Sheet27"/>
  <dimension ref="A1:B4"/>
  <sheetViews>
    <sheetView zoomScale="90" zoomScaleNormal="90" workbookViewId="0"/>
  </sheetViews>
  <sheetFormatPr defaultRowHeight="15"/>
  <sheetData>
    <row r="1" spans="1:2">
      <c r="A1" s="1" t="s">
        <v>117</v>
      </c>
      <c r="B1" s="1">
        <v>1</v>
      </c>
    </row>
    <row r="2" spans="1:2">
      <c r="A2" s="1" t="s">
        <v>118</v>
      </c>
      <c r="B2" s="1">
        <v>3.5</v>
      </c>
    </row>
    <row r="3" spans="1:2">
      <c r="A3" s="1" t="s">
        <v>119</v>
      </c>
      <c r="B3" s="1">
        <v>8</v>
      </c>
    </row>
    <row r="4" spans="1:2">
      <c r="A4" s="1" t="s">
        <v>120</v>
      </c>
      <c r="B4" s="1">
        <v>11</v>
      </c>
    </row>
  </sheetData>
  <phoneticPr fontId="1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A913-2546-4969-A6A6-74A0C76BFB41}">
  <sheetPr codeName="Sheet28"/>
  <dimension ref="A1:B5"/>
  <sheetViews>
    <sheetView zoomScale="90" zoomScaleNormal="90" workbookViewId="0"/>
  </sheetViews>
  <sheetFormatPr defaultRowHeight="15"/>
  <sheetData>
    <row r="1" spans="1:2">
      <c r="A1" s="1" t="s">
        <v>121</v>
      </c>
      <c r="B1" s="1">
        <v>0</v>
      </c>
    </row>
    <row r="2" spans="1:2">
      <c r="A2" s="1" t="s">
        <v>122</v>
      </c>
      <c r="B2" s="1">
        <v>1</v>
      </c>
    </row>
    <row r="3" spans="1:2">
      <c r="A3" s="1" t="s">
        <v>123</v>
      </c>
      <c r="B3" s="1">
        <v>2</v>
      </c>
    </row>
    <row r="4" spans="1:2">
      <c r="A4" s="1" t="s">
        <v>124</v>
      </c>
      <c r="B4" s="1">
        <v>3</v>
      </c>
    </row>
    <row r="5" spans="1:2">
      <c r="A5" t="s">
        <v>125</v>
      </c>
      <c r="B5" s="1">
        <v>4</v>
      </c>
    </row>
  </sheetData>
  <phoneticPr fontId="18"/>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8282-F043-413A-9DAB-39282D0D6C8D}">
  <sheetPr codeName="Sheet9"/>
  <dimension ref="A2:C25"/>
  <sheetViews>
    <sheetView topLeftCell="A5" zoomScale="90" zoomScaleNormal="90" workbookViewId="0">
      <selection activeCell="B25" sqref="B25"/>
    </sheetView>
  </sheetViews>
  <sheetFormatPr defaultRowHeight="15"/>
  <cols>
    <col min="1" max="1" width="22.2109375" customWidth="1"/>
    <col min="2" max="2" width="29.42578125" bestFit="1" customWidth="1"/>
    <col min="3" max="3" width="75.42578125" style="56" bestFit="1" customWidth="1"/>
  </cols>
  <sheetData>
    <row r="2" spans="1:3">
      <c r="A2" t="s">
        <v>1097</v>
      </c>
      <c r="B2" t="s">
        <v>1065</v>
      </c>
      <c r="C2" s="56" t="s">
        <v>1066</v>
      </c>
    </row>
    <row r="3" spans="1:3">
      <c r="B3" t="s">
        <v>1059</v>
      </c>
      <c r="C3" s="56" t="s">
        <v>1060</v>
      </c>
    </row>
    <row r="4" spans="1:3" ht="30">
      <c r="B4" t="s">
        <v>1058</v>
      </c>
      <c r="C4" s="56" t="s">
        <v>1061</v>
      </c>
    </row>
    <row r="5" spans="1:3" ht="30">
      <c r="B5" t="s">
        <v>1062</v>
      </c>
      <c r="C5" s="56" t="s">
        <v>1064</v>
      </c>
    </row>
    <row r="6" spans="1:3" ht="30">
      <c r="B6" t="s">
        <v>1063</v>
      </c>
      <c r="C6" s="56" t="s">
        <v>1064</v>
      </c>
    </row>
    <row r="7" spans="1:3" ht="45">
      <c r="A7" t="s">
        <v>1099</v>
      </c>
      <c r="B7" t="s">
        <v>1065</v>
      </c>
      <c r="C7" s="56" t="s">
        <v>1098</v>
      </c>
    </row>
    <row r="8" spans="1:3">
      <c r="A8" t="s">
        <v>1118</v>
      </c>
      <c r="B8" t="s">
        <v>1119</v>
      </c>
      <c r="C8" s="56" t="s">
        <v>1120</v>
      </c>
    </row>
    <row r="9" spans="1:3">
      <c r="A9" t="s">
        <v>1129</v>
      </c>
      <c r="B9" t="s">
        <v>1130</v>
      </c>
      <c r="C9" s="56" t="s">
        <v>1131</v>
      </c>
    </row>
    <row r="10" spans="1:3">
      <c r="B10" t="s">
        <v>1133</v>
      </c>
      <c r="C10" s="56" t="s">
        <v>1132</v>
      </c>
    </row>
    <row r="11" spans="1:3">
      <c r="A11" t="s">
        <v>1134</v>
      </c>
      <c r="B11" t="s">
        <v>1135</v>
      </c>
      <c r="C11" s="56" t="s">
        <v>1136</v>
      </c>
    </row>
    <row r="13" spans="1:3">
      <c r="A13" t="s">
        <v>1258</v>
      </c>
      <c r="B13" t="s">
        <v>1276</v>
      </c>
      <c r="C13" s="56" t="s">
        <v>1262</v>
      </c>
    </row>
    <row r="14" spans="1:3" ht="30">
      <c r="B14" t="s">
        <v>1260</v>
      </c>
      <c r="C14" s="56" t="s">
        <v>1261</v>
      </c>
    </row>
    <row r="15" spans="1:3">
      <c r="B15" t="s">
        <v>1276</v>
      </c>
      <c r="C15" s="56" t="s">
        <v>1265</v>
      </c>
    </row>
    <row r="16" spans="1:3">
      <c r="B16" t="s">
        <v>1263</v>
      </c>
      <c r="C16" s="56" t="s">
        <v>1264</v>
      </c>
    </row>
    <row r="17" spans="2:3">
      <c r="B17" t="s">
        <v>1276</v>
      </c>
      <c r="C17" s="56" t="s">
        <v>1269</v>
      </c>
    </row>
    <row r="18" spans="2:3">
      <c r="B18" t="s">
        <v>1276</v>
      </c>
      <c r="C18" s="56" t="s">
        <v>1268</v>
      </c>
    </row>
    <row r="19" spans="2:3">
      <c r="B19" t="s">
        <v>1276</v>
      </c>
      <c r="C19" s="56" t="s">
        <v>1277</v>
      </c>
    </row>
    <row r="20" spans="2:3">
      <c r="B20" t="s">
        <v>1271</v>
      </c>
      <c r="C20" s="56" t="s">
        <v>1272</v>
      </c>
    </row>
    <row r="21" spans="2:3">
      <c r="B21" t="s">
        <v>1037</v>
      </c>
      <c r="C21" s="56" t="s">
        <v>1259</v>
      </c>
    </row>
    <row r="22" spans="2:3">
      <c r="B22" t="s">
        <v>1266</v>
      </c>
      <c r="C22" s="56" t="s">
        <v>1273</v>
      </c>
    </row>
    <row r="23" spans="2:3">
      <c r="B23" t="s">
        <v>1267</v>
      </c>
      <c r="C23" s="56" t="s">
        <v>1270</v>
      </c>
    </row>
    <row r="24" spans="2:3">
      <c r="B24" t="s">
        <v>1274</v>
      </c>
      <c r="C24" s="56" t="s">
        <v>1275</v>
      </c>
    </row>
    <row r="25" spans="2:3" ht="90">
      <c r="B25" t="s">
        <v>1278</v>
      </c>
      <c r="C25" s="56" t="s">
        <v>1279</v>
      </c>
    </row>
  </sheetData>
  <phoneticPr fontId="18"/>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C9030-F695-412D-A82C-7DF901EE57A6}">
  <sheetPr codeName="Sheet7">
    <tabColor theme="5" tint="0.59999389629810485"/>
    <pageSetUpPr fitToPage="1"/>
  </sheetPr>
  <dimension ref="A1:AS125"/>
  <sheetViews>
    <sheetView showGridLines="0" zoomScale="80" zoomScaleNormal="80" zoomScaleSheetLayoutView="55" workbookViewId="0">
      <selection activeCell="E7" sqref="E7"/>
    </sheetView>
  </sheetViews>
  <sheetFormatPr defaultColWidth="8.78515625" defaultRowHeight="13"/>
  <cols>
    <col min="1" max="1" width="24.2109375" style="4" bestFit="1" customWidth="1"/>
    <col min="2" max="2" width="8.78515625" style="4"/>
    <col min="3" max="15" width="8.42578125" style="4" customWidth="1"/>
    <col min="16" max="16" width="1.78515625" style="4" customWidth="1"/>
    <col min="17" max="17" width="8.78515625" style="4"/>
    <col min="18" max="18" width="9.2109375" style="41" customWidth="1"/>
    <col min="19" max="19" width="31" style="41" customWidth="1"/>
    <col min="20" max="20" width="6" style="40" bestFit="1" customWidth="1"/>
    <col min="21" max="21" width="7.78515625" style="40" customWidth="1"/>
    <col min="22" max="22" width="7.78515625" style="40" hidden="1" customWidth="1"/>
    <col min="23" max="23" width="7.78515625" style="40" customWidth="1"/>
    <col min="24" max="24" width="7.78515625" style="40" hidden="1" customWidth="1"/>
    <col min="25" max="25" width="7.78515625" style="40" customWidth="1"/>
    <col min="26" max="26" width="7.78515625" style="40" hidden="1" customWidth="1"/>
    <col min="27" max="27" width="7.78515625" style="40" customWidth="1"/>
    <col min="28" max="28" width="7.78515625" style="40" hidden="1" customWidth="1"/>
    <col min="29" max="29" width="7.78515625" style="40" customWidth="1"/>
    <col min="30" max="30" width="7.78515625" style="40" hidden="1" customWidth="1"/>
    <col min="31" max="31" width="7.78515625" style="40" customWidth="1"/>
    <col min="32" max="32" width="7.78515625" style="40" hidden="1" customWidth="1"/>
    <col min="33" max="33" width="7.78515625" style="40" customWidth="1"/>
    <col min="34" max="34" width="7.78515625" style="40" hidden="1" customWidth="1"/>
    <col min="35" max="35" width="7.78515625" style="40" customWidth="1"/>
    <col min="36" max="36" width="7.78515625" style="40" hidden="1" customWidth="1"/>
    <col min="37" max="37" width="7.78515625" style="40" customWidth="1"/>
    <col min="38" max="38" width="7.78515625" style="40" hidden="1" customWidth="1"/>
    <col min="39" max="39" width="7.78515625" style="40" customWidth="1"/>
    <col min="40" max="40" width="7.78515625" style="40" hidden="1" customWidth="1"/>
    <col min="41" max="41" width="7.78515625" style="40" customWidth="1"/>
    <col min="42" max="42" width="7.78515625" style="40" hidden="1" customWidth="1"/>
    <col min="43" max="43" width="7.78515625" style="40" customWidth="1"/>
    <col min="44" max="44" width="7.78515625" style="40" hidden="1" customWidth="1"/>
    <col min="45" max="45" width="7.78515625" style="40" customWidth="1"/>
    <col min="46" max="16384" width="8.78515625" style="4"/>
  </cols>
  <sheetData>
    <row r="1" spans="1:45">
      <c r="A1" s="30" t="s">
        <v>1248</v>
      </c>
      <c r="B1" s="30"/>
      <c r="C1" s="15" t="s">
        <v>13</v>
      </c>
      <c r="D1" s="15"/>
      <c r="E1" s="15"/>
      <c r="F1" s="15"/>
      <c r="G1" s="15"/>
      <c r="H1" s="15"/>
      <c r="I1" s="15"/>
      <c r="J1" s="15"/>
      <c r="K1" s="15"/>
      <c r="L1" s="15"/>
      <c r="M1" s="15"/>
      <c r="N1" s="43"/>
      <c r="R1" s="14" t="s">
        <v>11</v>
      </c>
      <c r="S1" s="6"/>
      <c r="T1" s="30" t="s">
        <v>12</v>
      </c>
      <c r="U1" s="15" t="s">
        <v>13</v>
      </c>
      <c r="V1" s="15"/>
      <c r="W1" s="15"/>
      <c r="X1" s="15"/>
      <c r="Y1" s="15"/>
      <c r="Z1" s="15"/>
      <c r="AA1" s="15"/>
      <c r="AB1" s="15"/>
      <c r="AC1" s="15"/>
      <c r="AD1" s="15"/>
      <c r="AE1" s="15"/>
      <c r="AF1" s="15"/>
      <c r="AG1" s="15"/>
      <c r="AH1" s="15"/>
      <c r="AI1" s="15"/>
      <c r="AJ1" s="15"/>
      <c r="AK1" s="15"/>
      <c r="AL1" s="15"/>
      <c r="AM1" s="15"/>
      <c r="AN1" s="15"/>
      <c r="AO1" s="15"/>
      <c r="AP1" s="15"/>
      <c r="AQ1" s="15"/>
      <c r="AR1" s="15"/>
      <c r="AS1" s="43"/>
    </row>
    <row r="2" spans="1:45">
      <c r="A2" s="29"/>
      <c r="B2" s="29"/>
      <c r="C2" s="10" t="s">
        <v>14</v>
      </c>
      <c r="D2" s="44" t="s">
        <v>15</v>
      </c>
      <c r="E2" s="9" t="s">
        <v>5</v>
      </c>
      <c r="F2" s="44" t="s">
        <v>16</v>
      </c>
      <c r="G2" s="9" t="s">
        <v>17</v>
      </c>
      <c r="H2" s="9" t="s">
        <v>18</v>
      </c>
      <c r="I2" s="9" t="s">
        <v>19</v>
      </c>
      <c r="J2" s="9" t="s">
        <v>20</v>
      </c>
      <c r="K2" s="9" t="s">
        <v>21</v>
      </c>
      <c r="L2" s="9" t="s">
        <v>22</v>
      </c>
      <c r="M2" s="9" t="s">
        <v>23</v>
      </c>
      <c r="N2" s="9" t="s">
        <v>24</v>
      </c>
      <c r="O2" s="9" t="s">
        <v>25</v>
      </c>
      <c r="P2" s="66"/>
      <c r="R2" s="5"/>
      <c r="S2" s="13"/>
      <c r="T2" s="29"/>
      <c r="U2" s="9" t="s">
        <v>14</v>
      </c>
      <c r="V2" s="44"/>
      <c r="W2" s="44" t="s">
        <v>15</v>
      </c>
      <c r="X2" s="44"/>
      <c r="Y2" s="9" t="s">
        <v>5</v>
      </c>
      <c r="Z2" s="44"/>
      <c r="AA2" s="44" t="s">
        <v>16</v>
      </c>
      <c r="AB2" s="44"/>
      <c r="AC2" s="9" t="s">
        <v>17</v>
      </c>
      <c r="AD2" s="9"/>
      <c r="AE2" s="9" t="s">
        <v>18</v>
      </c>
      <c r="AF2" s="9"/>
      <c r="AG2" s="9" t="s">
        <v>19</v>
      </c>
      <c r="AH2" s="9"/>
      <c r="AI2" s="9" t="s">
        <v>20</v>
      </c>
      <c r="AJ2" s="9"/>
      <c r="AK2" s="9" t="s">
        <v>21</v>
      </c>
      <c r="AL2" s="9"/>
      <c r="AM2" s="9" t="s">
        <v>22</v>
      </c>
      <c r="AN2" s="9"/>
      <c r="AO2" s="9" t="s">
        <v>23</v>
      </c>
      <c r="AP2" s="9"/>
      <c r="AQ2" s="9" t="s">
        <v>24</v>
      </c>
      <c r="AR2" s="9"/>
      <c r="AS2" s="9" t="s">
        <v>25</v>
      </c>
    </row>
    <row r="3" spans="1:45">
      <c r="A3" s="318" t="str">
        <f>【M】エリア!$L$2</f>
        <v>福井県</v>
      </c>
      <c r="B3" s="9" t="s">
        <v>26</v>
      </c>
      <c r="C3" s="63">
        <f>VLOOKUP($A3,$S$3:$AS$95,MATCH(C$2,$S$2:$AS$2,0),FALSE)</f>
        <v>1552</v>
      </c>
      <c r="D3" s="65">
        <f t="shared" ref="D3:O9" si="0">VLOOKUP($A3,$S$3:$AS$95,MATCH(D$2,$S$2:$AS$2,0),FALSE)</f>
        <v>0</v>
      </c>
      <c r="E3" s="65">
        <f t="shared" si="0"/>
        <v>0</v>
      </c>
      <c r="F3" s="65">
        <f t="shared" si="0"/>
        <v>0</v>
      </c>
      <c r="G3" s="65">
        <f t="shared" si="0"/>
        <v>0</v>
      </c>
      <c r="H3" s="65">
        <f t="shared" si="0"/>
        <v>0</v>
      </c>
      <c r="I3" s="65">
        <f t="shared" si="0"/>
        <v>0</v>
      </c>
      <c r="J3" s="65">
        <f t="shared" si="0"/>
        <v>0</v>
      </c>
      <c r="K3" s="65">
        <f t="shared" si="0"/>
        <v>0</v>
      </c>
      <c r="L3" s="65">
        <f t="shared" si="0"/>
        <v>0</v>
      </c>
      <c r="M3" s="65">
        <f t="shared" si="0"/>
        <v>0</v>
      </c>
      <c r="N3" s="65">
        <f t="shared" si="0"/>
        <v>0</v>
      </c>
      <c r="O3" s="65">
        <f t="shared" si="0"/>
        <v>1552</v>
      </c>
      <c r="P3" s="67"/>
      <c r="R3" s="3" t="s">
        <v>250</v>
      </c>
      <c r="S3" s="3" t="str">
        <f>【M】エリア!$L$2</f>
        <v>福井県</v>
      </c>
      <c r="T3" s="8"/>
      <c r="U3" s="264">
        <f t="shared" ref="U3:AQ3" si="1">IF(ISBLANK($S3), "",
COUNTIFS(INDEX(rawデータ範囲, , MATCH($U$1,表頭範囲, 0)),U$2
))</f>
        <v>1552</v>
      </c>
      <c r="V3" s="264"/>
      <c r="W3" s="264">
        <f t="shared" si="1"/>
        <v>0</v>
      </c>
      <c r="X3" s="264"/>
      <c r="Y3" s="264">
        <f t="shared" si="1"/>
        <v>0</v>
      </c>
      <c r="Z3" s="264"/>
      <c r="AA3" s="264">
        <f t="shared" si="1"/>
        <v>0</v>
      </c>
      <c r="AB3" s="264"/>
      <c r="AC3" s="264">
        <f t="shared" si="1"/>
        <v>0</v>
      </c>
      <c r="AD3" s="264"/>
      <c r="AE3" s="264">
        <f t="shared" si="1"/>
        <v>0</v>
      </c>
      <c r="AF3" s="264"/>
      <c r="AG3" s="264">
        <f t="shared" si="1"/>
        <v>0</v>
      </c>
      <c r="AH3" s="264"/>
      <c r="AI3" s="264">
        <f t="shared" si="1"/>
        <v>0</v>
      </c>
      <c r="AJ3" s="264"/>
      <c r="AK3" s="264">
        <f t="shared" si="1"/>
        <v>0</v>
      </c>
      <c r="AL3" s="264"/>
      <c r="AM3" s="264">
        <f t="shared" si="1"/>
        <v>0</v>
      </c>
      <c r="AN3" s="264"/>
      <c r="AO3" s="264">
        <f t="shared" si="1"/>
        <v>0</v>
      </c>
      <c r="AP3" s="264"/>
      <c r="AQ3" s="264">
        <f t="shared" si="1"/>
        <v>0</v>
      </c>
      <c r="AR3" s="264"/>
      <c r="AS3" s="265">
        <f>SUM($U3:$AQ3)</f>
        <v>1552</v>
      </c>
    </row>
    <row r="4" spans="1:45">
      <c r="A4" s="319"/>
      <c r="B4" s="16" t="s">
        <v>27</v>
      </c>
      <c r="C4" s="63">
        <f>C3</f>
        <v>1552</v>
      </c>
      <c r="D4" s="65">
        <f>C4+D3</f>
        <v>1552</v>
      </c>
      <c r="E4" s="65">
        <f t="shared" ref="E4:N4" si="2">D4+E3</f>
        <v>1552</v>
      </c>
      <c r="F4" s="65">
        <f t="shared" si="2"/>
        <v>1552</v>
      </c>
      <c r="G4" s="65">
        <f t="shared" si="2"/>
        <v>1552</v>
      </c>
      <c r="H4" s="65">
        <f t="shared" si="2"/>
        <v>1552</v>
      </c>
      <c r="I4" s="65">
        <f t="shared" si="2"/>
        <v>1552</v>
      </c>
      <c r="J4" s="65">
        <f t="shared" si="2"/>
        <v>1552</v>
      </c>
      <c r="K4" s="65">
        <f t="shared" si="2"/>
        <v>1552</v>
      </c>
      <c r="L4" s="65">
        <f t="shared" si="2"/>
        <v>1552</v>
      </c>
      <c r="M4" s="65">
        <f t="shared" si="2"/>
        <v>1552</v>
      </c>
      <c r="N4" s="65">
        <f t="shared" si="2"/>
        <v>1552</v>
      </c>
      <c r="O4" s="65">
        <f>N4+O3</f>
        <v>3104</v>
      </c>
      <c r="P4" s="67"/>
      <c r="R4" s="52" t="str">
        <f>【M】エリア!$J$2</f>
        <v>6分類</v>
      </c>
      <c r="S4" s="3" t="str">
        <f>【M】エリア!$L$3</f>
        <v>福井市・永平寺町</v>
      </c>
      <c r="T4" s="11"/>
      <c r="U4" s="266">
        <f t="shared" ref="U4:AQ13" si="3">IF($S4="", "",
COUNTIFS(
    INDEX(rawデータ範囲, , MATCH($R4,表頭範囲, 0)), $S4,
    INDEX(rawデータ範囲, , MATCH($U$1,表頭範囲, 0)),U$2
)
)</f>
        <v>298</v>
      </c>
      <c r="V4" s="266"/>
      <c r="W4" s="266">
        <f t="shared" si="3"/>
        <v>0</v>
      </c>
      <c r="X4" s="266"/>
      <c r="Y4" s="266">
        <f t="shared" si="3"/>
        <v>0</v>
      </c>
      <c r="Z4" s="266"/>
      <c r="AA4" s="266">
        <f t="shared" si="3"/>
        <v>0</v>
      </c>
      <c r="AB4" s="266"/>
      <c r="AC4" s="266">
        <f t="shared" si="3"/>
        <v>0</v>
      </c>
      <c r="AD4" s="266"/>
      <c r="AE4" s="266">
        <f t="shared" si="3"/>
        <v>0</v>
      </c>
      <c r="AF4" s="266"/>
      <c r="AG4" s="266">
        <f t="shared" si="3"/>
        <v>0</v>
      </c>
      <c r="AH4" s="266"/>
      <c r="AI4" s="266">
        <f t="shared" si="3"/>
        <v>0</v>
      </c>
      <c r="AJ4" s="266"/>
      <c r="AK4" s="266">
        <f t="shared" si="3"/>
        <v>0</v>
      </c>
      <c r="AL4" s="266"/>
      <c r="AM4" s="266">
        <f t="shared" si="3"/>
        <v>0</v>
      </c>
      <c r="AN4" s="266"/>
      <c r="AO4" s="266">
        <f t="shared" si="3"/>
        <v>0</v>
      </c>
      <c r="AP4" s="266"/>
      <c r="AQ4" s="266">
        <f t="shared" si="3"/>
        <v>0</v>
      </c>
      <c r="AR4" s="266"/>
      <c r="AS4" s="267">
        <f t="shared" ref="AS4" si="4">IF(ISBLANK($S4), "",SUM($U4:$AQ4))</f>
        <v>298</v>
      </c>
    </row>
    <row r="5" spans="1:45">
      <c r="A5" s="318" t="str">
        <f>【M】エリア!$L$3</f>
        <v>福井市・永平寺町</v>
      </c>
      <c r="B5" s="9" t="s">
        <v>26</v>
      </c>
      <c r="C5" s="63">
        <f>VLOOKUP($A5,$S$3:$AS$95,MATCH(C$2,$S$2:$AS$2,0),FALSE)</f>
        <v>298</v>
      </c>
      <c r="D5" s="65">
        <f t="shared" si="0"/>
        <v>0</v>
      </c>
      <c r="E5" s="65">
        <f t="shared" si="0"/>
        <v>0</v>
      </c>
      <c r="F5" s="65">
        <f t="shared" si="0"/>
        <v>0</v>
      </c>
      <c r="G5" s="65">
        <f t="shared" si="0"/>
        <v>0</v>
      </c>
      <c r="H5" s="65">
        <f t="shared" si="0"/>
        <v>0</v>
      </c>
      <c r="I5" s="65">
        <f t="shared" si="0"/>
        <v>0</v>
      </c>
      <c r="J5" s="65">
        <f t="shared" si="0"/>
        <v>0</v>
      </c>
      <c r="K5" s="65">
        <f t="shared" si="0"/>
        <v>0</v>
      </c>
      <c r="L5" s="65">
        <f t="shared" si="0"/>
        <v>0</v>
      </c>
      <c r="M5" s="65">
        <f t="shared" si="0"/>
        <v>0</v>
      </c>
      <c r="N5" s="65">
        <f t="shared" si="0"/>
        <v>0</v>
      </c>
      <c r="O5" s="65">
        <f t="shared" si="0"/>
        <v>298</v>
      </c>
      <c r="P5" s="67"/>
      <c r="R5" s="3" t="s">
        <v>1026</v>
      </c>
      <c r="S5" s="3" t="str">
        <f>【M】エリア!$L$4</f>
        <v>福井市</v>
      </c>
      <c r="T5" s="11"/>
      <c r="U5" s="266">
        <f t="shared" si="3"/>
        <v>176</v>
      </c>
      <c r="V5" s="266"/>
      <c r="W5" s="266">
        <f t="shared" si="3"/>
        <v>0</v>
      </c>
      <c r="X5" s="266"/>
      <c r="Y5" s="266">
        <f t="shared" si="3"/>
        <v>0</v>
      </c>
      <c r="Z5" s="266"/>
      <c r="AA5" s="266">
        <f t="shared" si="3"/>
        <v>0</v>
      </c>
      <c r="AB5" s="266"/>
      <c r="AC5" s="266">
        <f t="shared" si="3"/>
        <v>0</v>
      </c>
      <c r="AD5" s="266"/>
      <c r="AE5" s="266">
        <f t="shared" si="3"/>
        <v>0</v>
      </c>
      <c r="AF5" s="266"/>
      <c r="AG5" s="266">
        <f t="shared" si="3"/>
        <v>0</v>
      </c>
      <c r="AH5" s="266"/>
      <c r="AI5" s="266">
        <f t="shared" si="3"/>
        <v>0</v>
      </c>
      <c r="AJ5" s="266"/>
      <c r="AK5" s="266">
        <f t="shared" si="3"/>
        <v>0</v>
      </c>
      <c r="AL5" s="266"/>
      <c r="AM5" s="266">
        <f t="shared" si="3"/>
        <v>0</v>
      </c>
      <c r="AN5" s="266"/>
      <c r="AO5" s="266">
        <f t="shared" si="3"/>
        <v>0</v>
      </c>
      <c r="AP5" s="266"/>
      <c r="AQ5" s="266">
        <f t="shared" si="3"/>
        <v>0</v>
      </c>
      <c r="AR5" s="266"/>
      <c r="AS5" s="267">
        <f>IF($S5="", "",SUM($U5:$AQ5))</f>
        <v>176</v>
      </c>
    </row>
    <row r="6" spans="1:45">
      <c r="A6" s="320"/>
      <c r="B6" s="12" t="s">
        <v>27</v>
      </c>
      <c r="C6" s="64">
        <f>C5</f>
        <v>298</v>
      </c>
      <c r="D6" s="53">
        <f>C6+D5</f>
        <v>298</v>
      </c>
      <c r="E6" s="53">
        <f t="shared" ref="E6" si="5">D6+E5</f>
        <v>298</v>
      </c>
      <c r="F6" s="53">
        <f t="shared" ref="F6" si="6">E6+F5</f>
        <v>298</v>
      </c>
      <c r="G6" s="53">
        <f t="shared" ref="G6" si="7">F6+G5</f>
        <v>298</v>
      </c>
      <c r="H6" s="53">
        <f t="shared" ref="H6" si="8">G6+H5</f>
        <v>298</v>
      </c>
      <c r="I6" s="53">
        <f t="shared" ref="I6" si="9">H6+I5</f>
        <v>298</v>
      </c>
      <c r="J6" s="53">
        <f t="shared" ref="J6" si="10">I6+J5</f>
        <v>298</v>
      </c>
      <c r="K6" s="53">
        <f t="shared" ref="K6" si="11">J6+K5</f>
        <v>298</v>
      </c>
      <c r="L6" s="53">
        <f t="shared" ref="L6" si="12">K6+L5</f>
        <v>298</v>
      </c>
      <c r="M6" s="53">
        <f t="shared" ref="M6" si="13">L6+M5</f>
        <v>298</v>
      </c>
      <c r="N6" s="53">
        <f t="shared" ref="N6:O6" si="14">M6+N5</f>
        <v>298</v>
      </c>
      <c r="O6" s="53">
        <f t="shared" si="14"/>
        <v>596</v>
      </c>
      <c r="P6" s="67"/>
      <c r="R6" s="37" t="s">
        <v>2</v>
      </c>
      <c r="S6" s="39" t="str">
        <f>IF(【M】エリア!$E2&lt;&gt;"",【M】エリア!$E2,"")</f>
        <v>福井駅前 エリア</v>
      </c>
      <c r="T6" s="11"/>
      <c r="U6" s="266">
        <f>IF($S6="", "",
COUNTIFS(
    INDEX(rawデータ範囲, , MATCH($R6,表頭範囲, 0)), $S6,
    INDEX(rawデータ範囲, , MATCH($U$1,表頭範囲, 0)),U$2
)
)</f>
        <v>60</v>
      </c>
      <c r="V6" s="266"/>
      <c r="W6" s="266">
        <f t="shared" si="3"/>
        <v>0</v>
      </c>
      <c r="X6" s="266"/>
      <c r="Y6" s="266">
        <f t="shared" si="3"/>
        <v>0</v>
      </c>
      <c r="Z6" s="266"/>
      <c r="AA6" s="266">
        <f t="shared" si="3"/>
        <v>0</v>
      </c>
      <c r="AB6" s="266"/>
      <c r="AC6" s="266">
        <f t="shared" si="3"/>
        <v>0</v>
      </c>
      <c r="AD6" s="266"/>
      <c r="AE6" s="266">
        <f t="shared" si="3"/>
        <v>0</v>
      </c>
      <c r="AF6" s="266"/>
      <c r="AG6" s="266">
        <f t="shared" si="3"/>
        <v>0</v>
      </c>
      <c r="AH6" s="266"/>
      <c r="AI6" s="266">
        <f t="shared" si="3"/>
        <v>0</v>
      </c>
      <c r="AJ6" s="266"/>
      <c r="AK6" s="266">
        <f t="shared" si="3"/>
        <v>0</v>
      </c>
      <c r="AL6" s="266"/>
      <c r="AM6" s="266">
        <f t="shared" si="3"/>
        <v>0</v>
      </c>
      <c r="AN6" s="266"/>
      <c r="AO6" s="266">
        <f t="shared" si="3"/>
        <v>0</v>
      </c>
      <c r="AP6" s="266"/>
      <c r="AQ6" s="266">
        <f t="shared" si="3"/>
        <v>0</v>
      </c>
      <c r="AR6" s="266"/>
      <c r="AS6" s="267">
        <f t="shared" ref="AS6:AS69" si="15">IF($S6="", "",SUM($U6:$AQ6))</f>
        <v>60</v>
      </c>
    </row>
    <row r="7" spans="1:45">
      <c r="A7" s="318" t="str">
        <f>【M】エリア!$L$4</f>
        <v>福井市</v>
      </c>
      <c r="B7" s="9" t="s">
        <v>26</v>
      </c>
      <c r="C7" s="63">
        <f>VLOOKUP($A7,$S$3:$AS$95,MATCH(C$2,$S$2:$AS$2,0),FALSE)</f>
        <v>176</v>
      </c>
      <c r="D7" s="65">
        <f t="shared" si="0"/>
        <v>0</v>
      </c>
      <c r="E7" s="65">
        <f t="shared" si="0"/>
        <v>0</v>
      </c>
      <c r="F7" s="65">
        <f t="shared" si="0"/>
        <v>0</v>
      </c>
      <c r="G7" s="65">
        <f t="shared" si="0"/>
        <v>0</v>
      </c>
      <c r="H7" s="65">
        <f t="shared" si="0"/>
        <v>0</v>
      </c>
      <c r="I7" s="65">
        <f t="shared" si="0"/>
        <v>0</v>
      </c>
      <c r="J7" s="65">
        <f t="shared" si="0"/>
        <v>0</v>
      </c>
      <c r="K7" s="65">
        <f t="shared" si="0"/>
        <v>0</v>
      </c>
      <c r="L7" s="65">
        <f t="shared" si="0"/>
        <v>0</v>
      </c>
      <c r="M7" s="65">
        <f t="shared" si="0"/>
        <v>0</v>
      </c>
      <c r="N7" s="65">
        <f t="shared" si="0"/>
        <v>0</v>
      </c>
      <c r="O7" s="65">
        <f t="shared" si="0"/>
        <v>176</v>
      </c>
      <c r="R7" s="58" t="s">
        <v>2</v>
      </c>
      <c r="S7" s="39" t="str">
        <f>IF(【M】エリア!$E3&lt;&gt;"",【M】エリア!$E3,"")</f>
        <v>福井駅前 エリア（宿泊施設）</v>
      </c>
      <c r="T7" s="11"/>
      <c r="U7" s="266">
        <f t="shared" si="3"/>
        <v>29</v>
      </c>
      <c r="V7" s="266"/>
      <c r="W7" s="266">
        <f t="shared" si="3"/>
        <v>0</v>
      </c>
      <c r="X7" s="266"/>
      <c r="Y7" s="266">
        <f t="shared" si="3"/>
        <v>0</v>
      </c>
      <c r="Z7" s="266"/>
      <c r="AA7" s="266">
        <f t="shared" si="3"/>
        <v>0</v>
      </c>
      <c r="AB7" s="266"/>
      <c r="AC7" s="266">
        <f t="shared" si="3"/>
        <v>0</v>
      </c>
      <c r="AD7" s="266"/>
      <c r="AE7" s="266">
        <f t="shared" si="3"/>
        <v>0</v>
      </c>
      <c r="AF7" s="266"/>
      <c r="AG7" s="266">
        <f t="shared" si="3"/>
        <v>0</v>
      </c>
      <c r="AH7" s="266"/>
      <c r="AI7" s="266">
        <f t="shared" si="3"/>
        <v>0</v>
      </c>
      <c r="AJ7" s="266"/>
      <c r="AK7" s="266">
        <f t="shared" si="3"/>
        <v>0</v>
      </c>
      <c r="AL7" s="266"/>
      <c r="AM7" s="266">
        <f t="shared" si="3"/>
        <v>0</v>
      </c>
      <c r="AN7" s="266"/>
      <c r="AO7" s="266">
        <f t="shared" si="3"/>
        <v>0</v>
      </c>
      <c r="AP7" s="266"/>
      <c r="AQ7" s="266">
        <f t="shared" si="3"/>
        <v>0</v>
      </c>
      <c r="AR7" s="266"/>
      <c r="AS7" s="267">
        <f t="shared" si="15"/>
        <v>29</v>
      </c>
    </row>
    <row r="8" spans="1:45">
      <c r="A8" s="319"/>
      <c r="B8" s="16" t="s">
        <v>27</v>
      </c>
      <c r="C8" s="63">
        <f>C7</f>
        <v>176</v>
      </c>
      <c r="D8" s="65">
        <f>C8+D7</f>
        <v>176</v>
      </c>
      <c r="E8" s="65">
        <f t="shared" ref="E8" si="16">D8+E7</f>
        <v>176</v>
      </c>
      <c r="F8" s="65">
        <f t="shared" ref="F8" si="17">E8+F7</f>
        <v>176</v>
      </c>
      <c r="G8" s="65">
        <f t="shared" ref="G8" si="18">F8+G7</f>
        <v>176</v>
      </c>
      <c r="H8" s="65">
        <f t="shared" ref="H8" si="19">G8+H7</f>
        <v>176</v>
      </c>
      <c r="I8" s="65">
        <f t="shared" ref="I8" si="20">H8+I7</f>
        <v>176</v>
      </c>
      <c r="J8" s="65">
        <f t="shared" ref="J8" si="21">I8+J7</f>
        <v>176</v>
      </c>
      <c r="K8" s="65">
        <f t="shared" ref="K8" si="22">J8+K7</f>
        <v>176</v>
      </c>
      <c r="L8" s="65">
        <f t="shared" ref="L8" si="23">K8+L7</f>
        <v>176</v>
      </c>
      <c r="M8" s="65">
        <f t="shared" ref="M8" si="24">L8+M7</f>
        <v>176</v>
      </c>
      <c r="N8" s="65">
        <f t="shared" ref="N8" si="25">M8+N7</f>
        <v>176</v>
      </c>
      <c r="O8" s="65">
        <f>N8+O7</f>
        <v>352</v>
      </c>
      <c r="R8" s="58" t="s">
        <v>2</v>
      </c>
      <c r="S8" s="39" t="str">
        <f>IF(【M】エリア!$E4&lt;&gt;"",【M】エリア!$E4,"")</f>
        <v>北ノ庄 エリア</v>
      </c>
      <c r="T8" s="11"/>
      <c r="U8" s="266">
        <f t="shared" si="3"/>
        <v>4</v>
      </c>
      <c r="V8" s="266"/>
      <c r="W8" s="266">
        <f t="shared" si="3"/>
        <v>0</v>
      </c>
      <c r="X8" s="266"/>
      <c r="Y8" s="266">
        <f t="shared" si="3"/>
        <v>0</v>
      </c>
      <c r="Z8" s="266"/>
      <c r="AA8" s="266">
        <f t="shared" si="3"/>
        <v>0</v>
      </c>
      <c r="AB8" s="266"/>
      <c r="AC8" s="266">
        <f t="shared" si="3"/>
        <v>0</v>
      </c>
      <c r="AD8" s="266"/>
      <c r="AE8" s="266">
        <f t="shared" si="3"/>
        <v>0</v>
      </c>
      <c r="AF8" s="266"/>
      <c r="AG8" s="266">
        <f t="shared" si="3"/>
        <v>0</v>
      </c>
      <c r="AH8" s="266"/>
      <c r="AI8" s="266">
        <f t="shared" si="3"/>
        <v>0</v>
      </c>
      <c r="AJ8" s="266"/>
      <c r="AK8" s="266">
        <f t="shared" si="3"/>
        <v>0</v>
      </c>
      <c r="AL8" s="266"/>
      <c r="AM8" s="266">
        <f t="shared" si="3"/>
        <v>0</v>
      </c>
      <c r="AN8" s="266"/>
      <c r="AO8" s="266">
        <f t="shared" si="3"/>
        <v>0</v>
      </c>
      <c r="AP8" s="266"/>
      <c r="AQ8" s="266">
        <f t="shared" si="3"/>
        <v>0</v>
      </c>
      <c r="AR8" s="266"/>
      <c r="AS8" s="267">
        <f t="shared" si="15"/>
        <v>4</v>
      </c>
    </row>
    <row r="9" spans="1:45">
      <c r="A9" s="318" t="str">
        <f>【M】エリア!$L$5</f>
        <v>福井駅前 エリア</v>
      </c>
      <c r="B9" s="9" t="s">
        <v>26</v>
      </c>
      <c r="C9" s="63">
        <f>VLOOKUP($A9,$S$3:$AS$95,MATCH(C$2,$S$2:$AS$2,0),FALSE)</f>
        <v>60</v>
      </c>
      <c r="D9" s="65">
        <f t="shared" si="0"/>
        <v>0</v>
      </c>
      <c r="E9" s="65">
        <f t="shared" si="0"/>
        <v>0</v>
      </c>
      <c r="F9" s="65">
        <f t="shared" si="0"/>
        <v>0</v>
      </c>
      <c r="G9" s="65">
        <f t="shared" si="0"/>
        <v>0</v>
      </c>
      <c r="H9" s="65">
        <f t="shared" si="0"/>
        <v>0</v>
      </c>
      <c r="I9" s="65">
        <f t="shared" si="0"/>
        <v>0</v>
      </c>
      <c r="J9" s="65">
        <f t="shared" si="0"/>
        <v>0</v>
      </c>
      <c r="K9" s="65">
        <f t="shared" si="0"/>
        <v>0</v>
      </c>
      <c r="L9" s="65">
        <f t="shared" si="0"/>
        <v>0</v>
      </c>
      <c r="M9" s="65">
        <f t="shared" si="0"/>
        <v>0</v>
      </c>
      <c r="N9" s="65">
        <f t="shared" si="0"/>
        <v>0</v>
      </c>
      <c r="O9" s="65">
        <f t="shared" si="0"/>
        <v>60</v>
      </c>
      <c r="R9" s="58" t="s">
        <v>2</v>
      </c>
      <c r="S9" s="39" t="str">
        <f>IF(【M】エリア!$E5&lt;&gt;"",【M】エリア!$E5,"")</f>
        <v>名勝 養浩館庭園 エリア</v>
      </c>
      <c r="T9" s="11"/>
      <c r="U9" s="266">
        <f t="shared" si="3"/>
        <v>7</v>
      </c>
      <c r="V9" s="266"/>
      <c r="W9" s="266">
        <f t="shared" si="3"/>
        <v>0</v>
      </c>
      <c r="X9" s="266"/>
      <c r="Y9" s="266">
        <f t="shared" si="3"/>
        <v>0</v>
      </c>
      <c r="Z9" s="266"/>
      <c r="AA9" s="266">
        <f t="shared" si="3"/>
        <v>0</v>
      </c>
      <c r="AB9" s="266"/>
      <c r="AC9" s="266">
        <f t="shared" si="3"/>
        <v>0</v>
      </c>
      <c r="AD9" s="266"/>
      <c r="AE9" s="266">
        <f t="shared" si="3"/>
        <v>0</v>
      </c>
      <c r="AF9" s="266"/>
      <c r="AG9" s="266">
        <f t="shared" si="3"/>
        <v>0</v>
      </c>
      <c r="AH9" s="266"/>
      <c r="AI9" s="266">
        <f t="shared" si="3"/>
        <v>0</v>
      </c>
      <c r="AJ9" s="266"/>
      <c r="AK9" s="266">
        <f t="shared" si="3"/>
        <v>0</v>
      </c>
      <c r="AL9" s="266"/>
      <c r="AM9" s="266">
        <f t="shared" si="3"/>
        <v>0</v>
      </c>
      <c r="AN9" s="266"/>
      <c r="AO9" s="266">
        <f t="shared" si="3"/>
        <v>0</v>
      </c>
      <c r="AP9" s="266"/>
      <c r="AQ9" s="266">
        <f t="shared" si="3"/>
        <v>0</v>
      </c>
      <c r="AR9" s="266"/>
      <c r="AS9" s="267">
        <f t="shared" si="15"/>
        <v>7</v>
      </c>
    </row>
    <row r="10" spans="1:45">
      <c r="A10" s="320"/>
      <c r="B10" s="12" t="s">
        <v>27</v>
      </c>
      <c r="C10" s="64">
        <f>C9</f>
        <v>60</v>
      </c>
      <c r="D10" s="53">
        <f>C10+D9</f>
        <v>60</v>
      </c>
      <c r="E10" s="53">
        <f t="shared" ref="E10" si="26">D10+E9</f>
        <v>60</v>
      </c>
      <c r="F10" s="53">
        <f t="shared" ref="F10" si="27">E10+F9</f>
        <v>60</v>
      </c>
      <c r="G10" s="53">
        <f t="shared" ref="G10" si="28">F10+G9</f>
        <v>60</v>
      </c>
      <c r="H10" s="53">
        <f t="shared" ref="H10" si="29">G10+H9</f>
        <v>60</v>
      </c>
      <c r="I10" s="53">
        <f t="shared" ref="I10" si="30">H10+I9</f>
        <v>60</v>
      </c>
      <c r="J10" s="53">
        <f t="shared" ref="J10" si="31">I10+J9</f>
        <v>60</v>
      </c>
      <c r="K10" s="53">
        <f t="shared" ref="K10" si="32">J10+K9</f>
        <v>60</v>
      </c>
      <c r="L10" s="53">
        <f t="shared" ref="L10" si="33">K10+L9</f>
        <v>60</v>
      </c>
      <c r="M10" s="53">
        <f t="shared" ref="M10" si="34">L10+M9</f>
        <v>60</v>
      </c>
      <c r="N10" s="53">
        <f t="shared" ref="N10" si="35">M10+N9</f>
        <v>60</v>
      </c>
      <c r="O10" s="53">
        <f t="shared" ref="O10" si="36">N10+O9</f>
        <v>120</v>
      </c>
      <c r="R10" s="58" t="s">
        <v>2</v>
      </c>
      <c r="S10" s="39" t="str">
        <f>IF(【M】エリア!$E6&lt;&gt;"",【M】エリア!$E6,"")</f>
        <v>ふくい鮮いちば エリア</v>
      </c>
      <c r="T10" s="11"/>
      <c r="U10" s="266">
        <f t="shared" si="3"/>
        <v>24</v>
      </c>
      <c r="V10" s="266"/>
      <c r="W10" s="266">
        <f t="shared" si="3"/>
        <v>0</v>
      </c>
      <c r="X10" s="266"/>
      <c r="Y10" s="266">
        <f t="shared" si="3"/>
        <v>0</v>
      </c>
      <c r="Z10" s="266"/>
      <c r="AA10" s="266">
        <f t="shared" si="3"/>
        <v>0</v>
      </c>
      <c r="AB10" s="266"/>
      <c r="AC10" s="266">
        <f t="shared" si="3"/>
        <v>0</v>
      </c>
      <c r="AD10" s="266"/>
      <c r="AE10" s="266">
        <f t="shared" si="3"/>
        <v>0</v>
      </c>
      <c r="AF10" s="266"/>
      <c r="AG10" s="266">
        <f t="shared" si="3"/>
        <v>0</v>
      </c>
      <c r="AH10" s="266"/>
      <c r="AI10" s="266">
        <f t="shared" si="3"/>
        <v>0</v>
      </c>
      <c r="AJ10" s="266"/>
      <c r="AK10" s="266">
        <f t="shared" si="3"/>
        <v>0</v>
      </c>
      <c r="AL10" s="266"/>
      <c r="AM10" s="266">
        <f t="shared" si="3"/>
        <v>0</v>
      </c>
      <c r="AN10" s="266"/>
      <c r="AO10" s="266">
        <f t="shared" si="3"/>
        <v>0</v>
      </c>
      <c r="AP10" s="266"/>
      <c r="AQ10" s="266">
        <f t="shared" si="3"/>
        <v>0</v>
      </c>
      <c r="AR10" s="266"/>
      <c r="AS10" s="267">
        <f t="shared" si="15"/>
        <v>24</v>
      </c>
    </row>
    <row r="11" spans="1:45">
      <c r="R11" s="58" t="s">
        <v>2</v>
      </c>
      <c r="S11" s="39" t="str">
        <f>IF(【M】エリア!$E7&lt;&gt;"",【M】エリア!$E7,"")</f>
        <v>一乗谷朝倉氏遺跡 エリア</v>
      </c>
      <c r="T11" s="11"/>
      <c r="U11" s="266">
        <f t="shared" si="3"/>
        <v>38</v>
      </c>
      <c r="V11" s="266"/>
      <c r="W11" s="266">
        <f t="shared" si="3"/>
        <v>0</v>
      </c>
      <c r="X11" s="266"/>
      <c r="Y11" s="266">
        <f t="shared" si="3"/>
        <v>0</v>
      </c>
      <c r="Z11" s="266"/>
      <c r="AA11" s="266">
        <f t="shared" si="3"/>
        <v>0</v>
      </c>
      <c r="AB11" s="266"/>
      <c r="AC11" s="266">
        <f t="shared" si="3"/>
        <v>0</v>
      </c>
      <c r="AD11" s="266"/>
      <c r="AE11" s="266">
        <f t="shared" si="3"/>
        <v>0</v>
      </c>
      <c r="AF11" s="266"/>
      <c r="AG11" s="266">
        <f t="shared" si="3"/>
        <v>0</v>
      </c>
      <c r="AH11" s="266"/>
      <c r="AI11" s="266">
        <f t="shared" si="3"/>
        <v>0</v>
      </c>
      <c r="AJ11" s="266"/>
      <c r="AK11" s="266">
        <f t="shared" si="3"/>
        <v>0</v>
      </c>
      <c r="AL11" s="266"/>
      <c r="AM11" s="266">
        <f t="shared" si="3"/>
        <v>0</v>
      </c>
      <c r="AN11" s="266"/>
      <c r="AO11" s="266">
        <f t="shared" si="3"/>
        <v>0</v>
      </c>
      <c r="AP11" s="266"/>
      <c r="AQ11" s="266">
        <f t="shared" si="3"/>
        <v>0</v>
      </c>
      <c r="AR11" s="266"/>
      <c r="AS11" s="267">
        <f t="shared" si="15"/>
        <v>38</v>
      </c>
    </row>
    <row r="12" spans="1:45">
      <c r="R12" s="58" t="s">
        <v>2</v>
      </c>
      <c r="S12" s="39" t="str">
        <f>IF(【M】エリア!$E8&lt;&gt;"",【M】エリア!$E8,"")</f>
        <v>越前海岸 北部 エリア</v>
      </c>
      <c r="T12" s="11"/>
      <c r="U12" s="266">
        <f t="shared" si="3"/>
        <v>13</v>
      </c>
      <c r="V12" s="266"/>
      <c r="W12" s="266">
        <f t="shared" si="3"/>
        <v>0</v>
      </c>
      <c r="X12" s="266"/>
      <c r="Y12" s="266">
        <f t="shared" si="3"/>
        <v>0</v>
      </c>
      <c r="Z12" s="266"/>
      <c r="AA12" s="266">
        <f t="shared" si="3"/>
        <v>0</v>
      </c>
      <c r="AB12" s="266"/>
      <c r="AC12" s="266">
        <f t="shared" si="3"/>
        <v>0</v>
      </c>
      <c r="AD12" s="266"/>
      <c r="AE12" s="266">
        <f t="shared" si="3"/>
        <v>0</v>
      </c>
      <c r="AF12" s="266"/>
      <c r="AG12" s="266">
        <f t="shared" si="3"/>
        <v>0</v>
      </c>
      <c r="AH12" s="266"/>
      <c r="AI12" s="266">
        <f t="shared" si="3"/>
        <v>0</v>
      </c>
      <c r="AJ12" s="266"/>
      <c r="AK12" s="266">
        <f t="shared" si="3"/>
        <v>0</v>
      </c>
      <c r="AL12" s="266"/>
      <c r="AM12" s="266">
        <f t="shared" si="3"/>
        <v>0</v>
      </c>
      <c r="AN12" s="266"/>
      <c r="AO12" s="266">
        <f t="shared" si="3"/>
        <v>0</v>
      </c>
      <c r="AP12" s="266"/>
      <c r="AQ12" s="266">
        <f t="shared" si="3"/>
        <v>0</v>
      </c>
      <c r="AR12" s="266"/>
      <c r="AS12" s="267">
        <f t="shared" si="15"/>
        <v>13</v>
      </c>
    </row>
    <row r="13" spans="1:45">
      <c r="R13" s="58" t="s">
        <v>2</v>
      </c>
      <c r="S13" s="39" t="str">
        <f>IF(【M】エリア!$E9&lt;&gt;"",【M】エリア!$E9,"")</f>
        <v>大安禅寺 エリア</v>
      </c>
      <c r="T13" s="11"/>
      <c r="U13" s="266">
        <f t="shared" si="3"/>
        <v>1</v>
      </c>
      <c r="V13" s="266"/>
      <c r="W13" s="266">
        <f t="shared" si="3"/>
        <v>0</v>
      </c>
      <c r="X13" s="266"/>
      <c r="Y13" s="266">
        <f t="shared" si="3"/>
        <v>0</v>
      </c>
      <c r="Z13" s="266"/>
      <c r="AA13" s="266">
        <f t="shared" si="3"/>
        <v>0</v>
      </c>
      <c r="AB13" s="266"/>
      <c r="AC13" s="266">
        <f t="shared" si="3"/>
        <v>0</v>
      </c>
      <c r="AD13" s="266"/>
      <c r="AE13" s="266">
        <f t="shared" si="3"/>
        <v>0</v>
      </c>
      <c r="AF13" s="266"/>
      <c r="AG13" s="266">
        <f t="shared" si="3"/>
        <v>0</v>
      </c>
      <c r="AH13" s="266"/>
      <c r="AI13" s="266">
        <f t="shared" si="3"/>
        <v>0</v>
      </c>
      <c r="AJ13" s="266"/>
      <c r="AK13" s="266">
        <f t="shared" si="3"/>
        <v>0</v>
      </c>
      <c r="AL13" s="266"/>
      <c r="AM13" s="266">
        <f t="shared" si="3"/>
        <v>0</v>
      </c>
      <c r="AN13" s="266"/>
      <c r="AO13" s="266">
        <f t="shared" si="3"/>
        <v>0</v>
      </c>
      <c r="AP13" s="266"/>
      <c r="AQ13" s="266">
        <f t="shared" si="3"/>
        <v>0</v>
      </c>
      <c r="AR13" s="266"/>
      <c r="AS13" s="267">
        <f t="shared" si="15"/>
        <v>1</v>
      </c>
    </row>
    <row r="14" spans="1:45">
      <c r="R14" s="58" t="s">
        <v>2</v>
      </c>
      <c r="S14" s="39" t="str">
        <f>IF(【M】エリア!$E10&lt;&gt;"",【M】エリア!$E10,"")</f>
        <v>三国湊 エリア</v>
      </c>
      <c r="T14" s="11"/>
      <c r="U14" s="266">
        <f t="shared" ref="U14:AQ23" si="37">IF($S14="", "",
COUNTIFS(
    INDEX(rawデータ範囲, , MATCH($R14,表頭範囲, 0)), $S14,
    INDEX(rawデータ範囲, , MATCH($U$1,表頭範囲, 0)),U$2
)
)</f>
        <v>15</v>
      </c>
      <c r="V14" s="266"/>
      <c r="W14" s="266">
        <f t="shared" si="37"/>
        <v>0</v>
      </c>
      <c r="X14" s="266"/>
      <c r="Y14" s="266">
        <f t="shared" si="37"/>
        <v>0</v>
      </c>
      <c r="Z14" s="266"/>
      <c r="AA14" s="266">
        <f t="shared" si="37"/>
        <v>0</v>
      </c>
      <c r="AB14" s="266"/>
      <c r="AC14" s="266">
        <f t="shared" si="37"/>
        <v>0</v>
      </c>
      <c r="AD14" s="266"/>
      <c r="AE14" s="266">
        <f t="shared" si="37"/>
        <v>0</v>
      </c>
      <c r="AF14" s="266"/>
      <c r="AG14" s="266">
        <f t="shared" si="37"/>
        <v>0</v>
      </c>
      <c r="AH14" s="266"/>
      <c r="AI14" s="266">
        <f t="shared" si="37"/>
        <v>0</v>
      </c>
      <c r="AJ14" s="266"/>
      <c r="AK14" s="266">
        <f t="shared" si="37"/>
        <v>0</v>
      </c>
      <c r="AL14" s="266"/>
      <c r="AM14" s="266">
        <f t="shared" si="37"/>
        <v>0</v>
      </c>
      <c r="AN14" s="266"/>
      <c r="AO14" s="266">
        <f t="shared" si="37"/>
        <v>0</v>
      </c>
      <c r="AP14" s="266"/>
      <c r="AQ14" s="266">
        <f t="shared" si="37"/>
        <v>0</v>
      </c>
      <c r="AR14" s="266"/>
      <c r="AS14" s="267">
        <f t="shared" si="15"/>
        <v>15</v>
      </c>
    </row>
    <row r="15" spans="1:45">
      <c r="R15" s="58" t="s">
        <v>2</v>
      </c>
      <c r="S15" s="39" t="str">
        <f>IF(【M】エリア!$E11&lt;&gt;"",【M】エリア!$E11,"")</f>
        <v>東尋坊 エリア</v>
      </c>
      <c r="T15" s="11"/>
      <c r="U15" s="266">
        <f t="shared" si="37"/>
        <v>29</v>
      </c>
      <c r="V15" s="266"/>
      <c r="W15" s="266">
        <f t="shared" si="37"/>
        <v>0</v>
      </c>
      <c r="X15" s="266"/>
      <c r="Y15" s="266">
        <f t="shared" si="37"/>
        <v>0</v>
      </c>
      <c r="Z15" s="266"/>
      <c r="AA15" s="266">
        <f t="shared" si="37"/>
        <v>0</v>
      </c>
      <c r="AB15" s="266"/>
      <c r="AC15" s="266">
        <f t="shared" si="37"/>
        <v>0</v>
      </c>
      <c r="AD15" s="266"/>
      <c r="AE15" s="266">
        <f t="shared" si="37"/>
        <v>0</v>
      </c>
      <c r="AF15" s="266"/>
      <c r="AG15" s="266">
        <f t="shared" si="37"/>
        <v>0</v>
      </c>
      <c r="AH15" s="266"/>
      <c r="AI15" s="266">
        <f t="shared" si="37"/>
        <v>0</v>
      </c>
      <c r="AJ15" s="266"/>
      <c r="AK15" s="266">
        <f t="shared" si="37"/>
        <v>0</v>
      </c>
      <c r="AL15" s="266"/>
      <c r="AM15" s="266">
        <f t="shared" si="37"/>
        <v>0</v>
      </c>
      <c r="AN15" s="266"/>
      <c r="AO15" s="266">
        <f t="shared" si="37"/>
        <v>0</v>
      </c>
      <c r="AP15" s="266"/>
      <c r="AQ15" s="266">
        <f t="shared" si="37"/>
        <v>0</v>
      </c>
      <c r="AR15" s="266"/>
      <c r="AS15" s="267">
        <f t="shared" si="15"/>
        <v>29</v>
      </c>
    </row>
    <row r="16" spans="1:45">
      <c r="R16" s="58" t="s">
        <v>2</v>
      </c>
      <c r="S16" s="39" t="str">
        <f>IF(【M】エリア!$E12&lt;&gt;"",【M】エリア!$E12,"")</f>
        <v>越前松島水族館 エリア</v>
      </c>
      <c r="T16" s="11"/>
      <c r="U16" s="266">
        <f t="shared" si="37"/>
        <v>11</v>
      </c>
      <c r="V16" s="266"/>
      <c r="W16" s="266">
        <f t="shared" si="37"/>
        <v>0</v>
      </c>
      <c r="X16" s="266"/>
      <c r="Y16" s="266">
        <f t="shared" si="37"/>
        <v>0</v>
      </c>
      <c r="Z16" s="266"/>
      <c r="AA16" s="266">
        <f t="shared" si="37"/>
        <v>0</v>
      </c>
      <c r="AB16" s="266"/>
      <c r="AC16" s="266">
        <f t="shared" si="37"/>
        <v>0</v>
      </c>
      <c r="AD16" s="266"/>
      <c r="AE16" s="266">
        <f t="shared" si="37"/>
        <v>0</v>
      </c>
      <c r="AF16" s="266"/>
      <c r="AG16" s="266">
        <f t="shared" si="37"/>
        <v>0</v>
      </c>
      <c r="AH16" s="266"/>
      <c r="AI16" s="266">
        <f t="shared" si="37"/>
        <v>0</v>
      </c>
      <c r="AJ16" s="266"/>
      <c r="AK16" s="266">
        <f t="shared" si="37"/>
        <v>0</v>
      </c>
      <c r="AL16" s="266"/>
      <c r="AM16" s="266">
        <f t="shared" si="37"/>
        <v>0</v>
      </c>
      <c r="AN16" s="266"/>
      <c r="AO16" s="266">
        <f t="shared" si="37"/>
        <v>0</v>
      </c>
      <c r="AP16" s="266"/>
      <c r="AQ16" s="266">
        <f t="shared" si="37"/>
        <v>0</v>
      </c>
      <c r="AR16" s="266"/>
      <c r="AS16" s="267">
        <f t="shared" si="15"/>
        <v>11</v>
      </c>
    </row>
    <row r="17" spans="18:45">
      <c r="R17" s="58" t="s">
        <v>2</v>
      </c>
      <c r="S17" s="39" t="str">
        <f>IF(【M】エリア!$E13&lt;&gt;"",【M】エリア!$E13,"")</f>
        <v>芝政ワールド エリア</v>
      </c>
      <c r="T17" s="11"/>
      <c r="U17" s="266">
        <f t="shared" si="37"/>
        <v>2</v>
      </c>
      <c r="V17" s="266"/>
      <c r="W17" s="266">
        <f t="shared" si="37"/>
        <v>0</v>
      </c>
      <c r="X17" s="266"/>
      <c r="Y17" s="266">
        <f t="shared" si="37"/>
        <v>0</v>
      </c>
      <c r="Z17" s="266"/>
      <c r="AA17" s="266">
        <f t="shared" si="37"/>
        <v>0</v>
      </c>
      <c r="AB17" s="266"/>
      <c r="AC17" s="266">
        <f t="shared" si="37"/>
        <v>0</v>
      </c>
      <c r="AD17" s="266"/>
      <c r="AE17" s="266">
        <f t="shared" si="37"/>
        <v>0</v>
      </c>
      <c r="AF17" s="266"/>
      <c r="AG17" s="266">
        <f t="shared" si="37"/>
        <v>0</v>
      </c>
      <c r="AH17" s="266"/>
      <c r="AI17" s="266">
        <f t="shared" si="37"/>
        <v>0</v>
      </c>
      <c r="AJ17" s="266"/>
      <c r="AK17" s="266">
        <f t="shared" si="37"/>
        <v>0</v>
      </c>
      <c r="AL17" s="266"/>
      <c r="AM17" s="266">
        <f t="shared" si="37"/>
        <v>0</v>
      </c>
      <c r="AN17" s="266"/>
      <c r="AO17" s="266">
        <f t="shared" si="37"/>
        <v>0</v>
      </c>
      <c r="AP17" s="266"/>
      <c r="AQ17" s="266">
        <f t="shared" si="37"/>
        <v>0</v>
      </c>
      <c r="AR17" s="266"/>
      <c r="AS17" s="267">
        <f t="shared" si="15"/>
        <v>2</v>
      </c>
    </row>
    <row r="18" spans="18:45">
      <c r="R18" s="58" t="s">
        <v>2</v>
      </c>
      <c r="S18" s="39" t="str">
        <f>IF(【M】エリア!$E14&lt;&gt;"",【M】エリア!$E14,"")</f>
        <v>丸岡城 エリア</v>
      </c>
      <c r="T18" s="11"/>
      <c r="U18" s="266">
        <f t="shared" si="37"/>
        <v>46</v>
      </c>
      <c r="V18" s="266"/>
      <c r="W18" s="266">
        <f t="shared" si="37"/>
        <v>0</v>
      </c>
      <c r="X18" s="266"/>
      <c r="Y18" s="266">
        <f t="shared" si="37"/>
        <v>0</v>
      </c>
      <c r="Z18" s="266"/>
      <c r="AA18" s="266">
        <f t="shared" si="37"/>
        <v>0</v>
      </c>
      <c r="AB18" s="266"/>
      <c r="AC18" s="266">
        <f t="shared" si="37"/>
        <v>0</v>
      </c>
      <c r="AD18" s="266"/>
      <c r="AE18" s="266">
        <f t="shared" si="37"/>
        <v>0</v>
      </c>
      <c r="AF18" s="266"/>
      <c r="AG18" s="266">
        <f t="shared" si="37"/>
        <v>0</v>
      </c>
      <c r="AH18" s="266"/>
      <c r="AI18" s="266">
        <f t="shared" si="37"/>
        <v>0</v>
      </c>
      <c r="AJ18" s="266"/>
      <c r="AK18" s="266">
        <f t="shared" si="37"/>
        <v>0</v>
      </c>
      <c r="AL18" s="266"/>
      <c r="AM18" s="266">
        <f t="shared" si="37"/>
        <v>0</v>
      </c>
      <c r="AN18" s="266"/>
      <c r="AO18" s="266">
        <f t="shared" si="37"/>
        <v>0</v>
      </c>
      <c r="AP18" s="266"/>
      <c r="AQ18" s="266">
        <f t="shared" si="37"/>
        <v>0</v>
      </c>
      <c r="AR18" s="266"/>
      <c r="AS18" s="267">
        <f t="shared" si="15"/>
        <v>46</v>
      </c>
    </row>
    <row r="19" spans="18:45">
      <c r="R19" s="58" t="s">
        <v>2</v>
      </c>
      <c r="S19" s="39" t="str">
        <f>IF(【M】エリア!$E15&lt;&gt;"",【M】エリア!$E15,"")</f>
        <v>花の駅 ゆりの里公園 エリア</v>
      </c>
      <c r="T19" s="11"/>
      <c r="U19" s="266">
        <f t="shared" si="37"/>
        <v>11</v>
      </c>
      <c r="V19" s="266"/>
      <c r="W19" s="266">
        <f t="shared" si="37"/>
        <v>0</v>
      </c>
      <c r="X19" s="266"/>
      <c r="Y19" s="266">
        <f t="shared" si="37"/>
        <v>0</v>
      </c>
      <c r="Z19" s="266"/>
      <c r="AA19" s="266">
        <f t="shared" si="37"/>
        <v>0</v>
      </c>
      <c r="AB19" s="266"/>
      <c r="AC19" s="266">
        <f t="shared" si="37"/>
        <v>0</v>
      </c>
      <c r="AD19" s="266"/>
      <c r="AE19" s="266">
        <f t="shared" si="37"/>
        <v>0</v>
      </c>
      <c r="AF19" s="266"/>
      <c r="AG19" s="266">
        <f t="shared" si="37"/>
        <v>0</v>
      </c>
      <c r="AH19" s="266"/>
      <c r="AI19" s="266">
        <f t="shared" si="37"/>
        <v>0</v>
      </c>
      <c r="AJ19" s="266"/>
      <c r="AK19" s="266">
        <f t="shared" si="37"/>
        <v>0</v>
      </c>
      <c r="AL19" s="266"/>
      <c r="AM19" s="266">
        <f t="shared" si="37"/>
        <v>0</v>
      </c>
      <c r="AN19" s="266"/>
      <c r="AO19" s="266">
        <f t="shared" si="37"/>
        <v>0</v>
      </c>
      <c r="AP19" s="266"/>
      <c r="AQ19" s="266">
        <f t="shared" si="37"/>
        <v>0</v>
      </c>
      <c r="AR19" s="266"/>
      <c r="AS19" s="267">
        <f t="shared" si="15"/>
        <v>11</v>
      </c>
    </row>
    <row r="20" spans="18:45">
      <c r="R20" s="58" t="s">
        <v>2</v>
      </c>
      <c r="S20" s="39" t="str">
        <f>IF(【M】エリア!$E16&lt;&gt;"",【M】エリア!$E16,"")</f>
        <v>道の駅みくに ふれあいパーク三里浜 エリア</v>
      </c>
      <c r="T20" s="11"/>
      <c r="U20" s="266">
        <f t="shared" si="37"/>
        <v>25</v>
      </c>
      <c r="V20" s="266"/>
      <c r="W20" s="266">
        <f t="shared" si="37"/>
        <v>0</v>
      </c>
      <c r="X20" s="266"/>
      <c r="Y20" s="266">
        <f t="shared" si="37"/>
        <v>0</v>
      </c>
      <c r="Z20" s="266"/>
      <c r="AA20" s="266">
        <f t="shared" si="37"/>
        <v>0</v>
      </c>
      <c r="AB20" s="266"/>
      <c r="AC20" s="266">
        <f t="shared" si="37"/>
        <v>0</v>
      </c>
      <c r="AD20" s="266"/>
      <c r="AE20" s="266">
        <f t="shared" si="37"/>
        <v>0</v>
      </c>
      <c r="AF20" s="266"/>
      <c r="AG20" s="266">
        <f t="shared" si="37"/>
        <v>0</v>
      </c>
      <c r="AH20" s="266"/>
      <c r="AI20" s="266">
        <f t="shared" si="37"/>
        <v>0</v>
      </c>
      <c r="AJ20" s="266"/>
      <c r="AK20" s="266">
        <f t="shared" si="37"/>
        <v>0</v>
      </c>
      <c r="AL20" s="266"/>
      <c r="AM20" s="266">
        <f t="shared" si="37"/>
        <v>0</v>
      </c>
      <c r="AN20" s="266"/>
      <c r="AO20" s="266">
        <f t="shared" si="37"/>
        <v>0</v>
      </c>
      <c r="AP20" s="266"/>
      <c r="AQ20" s="266">
        <f t="shared" si="37"/>
        <v>0</v>
      </c>
      <c r="AR20" s="266"/>
      <c r="AS20" s="267">
        <f t="shared" si="15"/>
        <v>25</v>
      </c>
    </row>
    <row r="21" spans="18:45">
      <c r="R21" s="58" t="s">
        <v>2</v>
      </c>
      <c r="S21" s="39" t="str">
        <f>IF(【M】エリア!$E17&lt;&gt;"",【M】エリア!$E17,"")</f>
        <v>JR芦原温泉駅 エリア</v>
      </c>
      <c r="T21" s="11"/>
      <c r="U21" s="266">
        <f t="shared" si="37"/>
        <v>10</v>
      </c>
      <c r="V21" s="266"/>
      <c r="W21" s="266">
        <f t="shared" si="37"/>
        <v>0</v>
      </c>
      <c r="X21" s="266"/>
      <c r="Y21" s="266">
        <f t="shared" si="37"/>
        <v>0</v>
      </c>
      <c r="Z21" s="266"/>
      <c r="AA21" s="266">
        <f t="shared" si="37"/>
        <v>0</v>
      </c>
      <c r="AB21" s="266"/>
      <c r="AC21" s="266">
        <f t="shared" si="37"/>
        <v>0</v>
      </c>
      <c r="AD21" s="266"/>
      <c r="AE21" s="266">
        <f t="shared" si="37"/>
        <v>0</v>
      </c>
      <c r="AF21" s="266"/>
      <c r="AG21" s="266">
        <f t="shared" si="37"/>
        <v>0</v>
      </c>
      <c r="AH21" s="266"/>
      <c r="AI21" s="266">
        <f t="shared" si="37"/>
        <v>0</v>
      </c>
      <c r="AJ21" s="266"/>
      <c r="AK21" s="266">
        <f t="shared" si="37"/>
        <v>0</v>
      </c>
      <c r="AL21" s="266"/>
      <c r="AM21" s="266">
        <f t="shared" si="37"/>
        <v>0</v>
      </c>
      <c r="AN21" s="266"/>
      <c r="AO21" s="266">
        <f t="shared" si="37"/>
        <v>0</v>
      </c>
      <c r="AP21" s="266"/>
      <c r="AQ21" s="266">
        <f t="shared" si="37"/>
        <v>0</v>
      </c>
      <c r="AR21" s="266"/>
      <c r="AS21" s="267">
        <f t="shared" si="15"/>
        <v>10</v>
      </c>
    </row>
    <row r="22" spans="18:45">
      <c r="R22" s="58" t="s">
        <v>2</v>
      </c>
      <c r="S22" s="39" t="str">
        <f>IF(【M】エリア!$E18&lt;&gt;"",【M】エリア!$E18,"")</f>
        <v>あわら湯のまち エリア</v>
      </c>
      <c r="T22" s="11"/>
      <c r="U22" s="266">
        <f t="shared" si="37"/>
        <v>50</v>
      </c>
      <c r="V22" s="266"/>
      <c r="W22" s="266">
        <f t="shared" si="37"/>
        <v>0</v>
      </c>
      <c r="X22" s="266"/>
      <c r="Y22" s="266">
        <f t="shared" si="37"/>
        <v>0</v>
      </c>
      <c r="Z22" s="266"/>
      <c r="AA22" s="266">
        <f t="shared" si="37"/>
        <v>0</v>
      </c>
      <c r="AB22" s="266"/>
      <c r="AC22" s="266">
        <f t="shared" si="37"/>
        <v>0</v>
      </c>
      <c r="AD22" s="266"/>
      <c r="AE22" s="266">
        <f t="shared" si="37"/>
        <v>0</v>
      </c>
      <c r="AF22" s="266"/>
      <c r="AG22" s="266">
        <f t="shared" si="37"/>
        <v>0</v>
      </c>
      <c r="AH22" s="266"/>
      <c r="AI22" s="266">
        <f t="shared" si="37"/>
        <v>0</v>
      </c>
      <c r="AJ22" s="266"/>
      <c r="AK22" s="266">
        <f t="shared" si="37"/>
        <v>0</v>
      </c>
      <c r="AL22" s="266"/>
      <c r="AM22" s="266">
        <f t="shared" si="37"/>
        <v>0</v>
      </c>
      <c r="AN22" s="266"/>
      <c r="AO22" s="266">
        <f t="shared" si="37"/>
        <v>0</v>
      </c>
      <c r="AP22" s="266"/>
      <c r="AQ22" s="266">
        <f t="shared" si="37"/>
        <v>0</v>
      </c>
      <c r="AR22" s="266"/>
      <c r="AS22" s="267">
        <f t="shared" si="15"/>
        <v>50</v>
      </c>
    </row>
    <row r="23" spans="18:45">
      <c r="R23" s="58" t="s">
        <v>2</v>
      </c>
      <c r="S23" s="39" t="str">
        <f>IF(【M】エリア!$E19&lt;&gt;"",【M】エリア!$E19,"")</f>
        <v>フルーツライン エリア</v>
      </c>
      <c r="T23" s="11"/>
      <c r="U23" s="266">
        <f t="shared" si="37"/>
        <v>11</v>
      </c>
      <c r="V23" s="266"/>
      <c r="W23" s="266">
        <f t="shared" si="37"/>
        <v>0</v>
      </c>
      <c r="X23" s="266"/>
      <c r="Y23" s="266">
        <f t="shared" si="37"/>
        <v>0</v>
      </c>
      <c r="Z23" s="266"/>
      <c r="AA23" s="266">
        <f t="shared" si="37"/>
        <v>0</v>
      </c>
      <c r="AB23" s="266"/>
      <c r="AC23" s="266">
        <f t="shared" si="37"/>
        <v>0</v>
      </c>
      <c r="AD23" s="266"/>
      <c r="AE23" s="266">
        <f t="shared" si="37"/>
        <v>0</v>
      </c>
      <c r="AF23" s="266"/>
      <c r="AG23" s="266">
        <f t="shared" si="37"/>
        <v>0</v>
      </c>
      <c r="AH23" s="266"/>
      <c r="AI23" s="266">
        <f t="shared" si="37"/>
        <v>0</v>
      </c>
      <c r="AJ23" s="266"/>
      <c r="AK23" s="266">
        <f t="shared" si="37"/>
        <v>0</v>
      </c>
      <c r="AL23" s="266"/>
      <c r="AM23" s="266">
        <f t="shared" si="37"/>
        <v>0</v>
      </c>
      <c r="AN23" s="266"/>
      <c r="AO23" s="266">
        <f t="shared" si="37"/>
        <v>0</v>
      </c>
      <c r="AP23" s="266"/>
      <c r="AQ23" s="266">
        <f t="shared" si="37"/>
        <v>0</v>
      </c>
      <c r="AR23" s="266"/>
      <c r="AS23" s="267">
        <f t="shared" si="15"/>
        <v>11</v>
      </c>
    </row>
    <row r="24" spans="18:45">
      <c r="R24" s="58" t="s">
        <v>2</v>
      </c>
      <c r="S24" s="39" t="str">
        <f>IF(【M】エリア!$E20&lt;&gt;"",【M】エリア!$E20,"")</f>
        <v>波松 エリア</v>
      </c>
      <c r="T24" s="11"/>
      <c r="U24" s="266">
        <f t="shared" ref="U24:AQ33" si="38">IF($S24="", "",
COUNTIFS(
    INDEX(rawデータ範囲, , MATCH($R24,表頭範囲, 0)), $S24,
    INDEX(rawデータ範囲, , MATCH($U$1,表頭範囲, 0)),U$2
)
)</f>
        <v>1</v>
      </c>
      <c r="V24" s="266"/>
      <c r="W24" s="266">
        <f t="shared" si="38"/>
        <v>0</v>
      </c>
      <c r="X24" s="266"/>
      <c r="Y24" s="266">
        <f t="shared" si="38"/>
        <v>0</v>
      </c>
      <c r="Z24" s="266"/>
      <c r="AA24" s="266">
        <f t="shared" si="38"/>
        <v>0</v>
      </c>
      <c r="AB24" s="266"/>
      <c r="AC24" s="266">
        <f t="shared" si="38"/>
        <v>0</v>
      </c>
      <c r="AD24" s="266"/>
      <c r="AE24" s="266">
        <f t="shared" si="38"/>
        <v>0</v>
      </c>
      <c r="AF24" s="266"/>
      <c r="AG24" s="266">
        <f t="shared" si="38"/>
        <v>0</v>
      </c>
      <c r="AH24" s="266"/>
      <c r="AI24" s="266">
        <f t="shared" si="38"/>
        <v>0</v>
      </c>
      <c r="AJ24" s="266"/>
      <c r="AK24" s="266">
        <f t="shared" si="38"/>
        <v>0</v>
      </c>
      <c r="AL24" s="266"/>
      <c r="AM24" s="266">
        <f t="shared" si="38"/>
        <v>0</v>
      </c>
      <c r="AN24" s="266"/>
      <c r="AO24" s="266">
        <f t="shared" si="38"/>
        <v>0</v>
      </c>
      <c r="AP24" s="266"/>
      <c r="AQ24" s="266">
        <f t="shared" si="38"/>
        <v>0</v>
      </c>
      <c r="AR24" s="266"/>
      <c r="AS24" s="267">
        <f t="shared" si="15"/>
        <v>1</v>
      </c>
    </row>
    <row r="25" spans="18:45">
      <c r="R25" s="58" t="s">
        <v>2</v>
      </c>
      <c r="S25" s="39" t="str">
        <f>IF(【M】エリア!$E21&lt;&gt;"",【M】エリア!$E21,"")</f>
        <v>北潟湖 エリア</v>
      </c>
      <c r="T25" s="11"/>
      <c r="U25" s="266">
        <f t="shared" si="38"/>
        <v>15</v>
      </c>
      <c r="V25" s="266"/>
      <c r="W25" s="266">
        <f t="shared" si="38"/>
        <v>0</v>
      </c>
      <c r="X25" s="266"/>
      <c r="Y25" s="266">
        <f t="shared" si="38"/>
        <v>0</v>
      </c>
      <c r="Z25" s="266"/>
      <c r="AA25" s="266">
        <f t="shared" si="38"/>
        <v>0</v>
      </c>
      <c r="AB25" s="266"/>
      <c r="AC25" s="266">
        <f t="shared" si="38"/>
        <v>0</v>
      </c>
      <c r="AD25" s="266"/>
      <c r="AE25" s="266">
        <f t="shared" si="38"/>
        <v>0</v>
      </c>
      <c r="AF25" s="266"/>
      <c r="AG25" s="266">
        <f t="shared" si="38"/>
        <v>0</v>
      </c>
      <c r="AH25" s="266"/>
      <c r="AI25" s="266">
        <f t="shared" si="38"/>
        <v>0</v>
      </c>
      <c r="AJ25" s="266"/>
      <c r="AK25" s="266">
        <f t="shared" si="38"/>
        <v>0</v>
      </c>
      <c r="AL25" s="266"/>
      <c r="AM25" s="266">
        <f t="shared" si="38"/>
        <v>0</v>
      </c>
      <c r="AN25" s="266"/>
      <c r="AO25" s="266">
        <f t="shared" si="38"/>
        <v>0</v>
      </c>
      <c r="AP25" s="266"/>
      <c r="AQ25" s="266">
        <f t="shared" si="38"/>
        <v>0</v>
      </c>
      <c r="AR25" s="266"/>
      <c r="AS25" s="267">
        <f t="shared" si="15"/>
        <v>15</v>
      </c>
    </row>
    <row r="26" spans="18:45">
      <c r="R26" s="58" t="s">
        <v>2</v>
      </c>
      <c r="S26" s="39" t="str">
        <f>IF(【M】エリア!$E22&lt;&gt;"",【M】エリア!$E22,"")</f>
        <v>越前大野城・城下町 エリア</v>
      </c>
      <c r="T26" s="11"/>
      <c r="U26" s="266">
        <f t="shared" si="38"/>
        <v>50</v>
      </c>
      <c r="V26" s="266"/>
      <c r="W26" s="266">
        <f t="shared" si="38"/>
        <v>0</v>
      </c>
      <c r="X26" s="266"/>
      <c r="Y26" s="266">
        <f t="shared" si="38"/>
        <v>0</v>
      </c>
      <c r="Z26" s="266"/>
      <c r="AA26" s="266">
        <f t="shared" si="38"/>
        <v>0</v>
      </c>
      <c r="AB26" s="266"/>
      <c r="AC26" s="266">
        <f t="shared" si="38"/>
        <v>0</v>
      </c>
      <c r="AD26" s="266"/>
      <c r="AE26" s="266">
        <f t="shared" si="38"/>
        <v>0</v>
      </c>
      <c r="AF26" s="266"/>
      <c r="AG26" s="266">
        <f t="shared" si="38"/>
        <v>0</v>
      </c>
      <c r="AH26" s="266"/>
      <c r="AI26" s="266">
        <f t="shared" si="38"/>
        <v>0</v>
      </c>
      <c r="AJ26" s="266"/>
      <c r="AK26" s="266">
        <f t="shared" si="38"/>
        <v>0</v>
      </c>
      <c r="AL26" s="266"/>
      <c r="AM26" s="266">
        <f t="shared" si="38"/>
        <v>0</v>
      </c>
      <c r="AN26" s="266"/>
      <c r="AO26" s="266">
        <f t="shared" si="38"/>
        <v>0</v>
      </c>
      <c r="AP26" s="266"/>
      <c r="AQ26" s="266">
        <f t="shared" si="38"/>
        <v>0</v>
      </c>
      <c r="AR26" s="266"/>
      <c r="AS26" s="267">
        <f t="shared" si="15"/>
        <v>50</v>
      </c>
    </row>
    <row r="27" spans="18:45">
      <c r="R27" s="58" t="s">
        <v>2</v>
      </c>
      <c r="S27" s="39" t="str">
        <f>IF(【M】エリア!$E23&lt;&gt;"",【M】エリア!$E23,"")</f>
        <v>道の駅「越前おおの荒島の郷」 エリア</v>
      </c>
      <c r="T27" s="11"/>
      <c r="U27" s="266">
        <f t="shared" si="38"/>
        <v>48</v>
      </c>
      <c r="V27" s="266"/>
      <c r="W27" s="266">
        <f t="shared" si="38"/>
        <v>0</v>
      </c>
      <c r="X27" s="266"/>
      <c r="Y27" s="266">
        <f t="shared" si="38"/>
        <v>0</v>
      </c>
      <c r="Z27" s="266"/>
      <c r="AA27" s="266">
        <f t="shared" si="38"/>
        <v>0</v>
      </c>
      <c r="AB27" s="266"/>
      <c r="AC27" s="266">
        <f t="shared" si="38"/>
        <v>0</v>
      </c>
      <c r="AD27" s="266"/>
      <c r="AE27" s="266">
        <f t="shared" si="38"/>
        <v>0</v>
      </c>
      <c r="AF27" s="266"/>
      <c r="AG27" s="266">
        <f t="shared" si="38"/>
        <v>0</v>
      </c>
      <c r="AH27" s="266"/>
      <c r="AI27" s="266">
        <f t="shared" si="38"/>
        <v>0</v>
      </c>
      <c r="AJ27" s="266"/>
      <c r="AK27" s="266">
        <f t="shared" si="38"/>
        <v>0</v>
      </c>
      <c r="AL27" s="266"/>
      <c r="AM27" s="266">
        <f t="shared" si="38"/>
        <v>0</v>
      </c>
      <c r="AN27" s="266"/>
      <c r="AO27" s="266">
        <f t="shared" si="38"/>
        <v>0</v>
      </c>
      <c r="AP27" s="266"/>
      <c r="AQ27" s="266">
        <f t="shared" si="38"/>
        <v>0</v>
      </c>
      <c r="AR27" s="266"/>
      <c r="AS27" s="267">
        <f t="shared" si="15"/>
        <v>48</v>
      </c>
    </row>
    <row r="28" spans="18:45">
      <c r="R28" s="58" t="s">
        <v>2</v>
      </c>
      <c r="S28" s="39" t="str">
        <f>IF(【M】エリア!$E24&lt;&gt;"",【M】エリア!$E24,"")</f>
        <v>JR九頭竜湖駅 エリア</v>
      </c>
      <c r="T28" s="11"/>
      <c r="U28" s="266">
        <f t="shared" si="38"/>
        <v>10</v>
      </c>
      <c r="V28" s="266"/>
      <c r="W28" s="266">
        <f t="shared" si="38"/>
        <v>0</v>
      </c>
      <c r="X28" s="266"/>
      <c r="Y28" s="266">
        <f t="shared" si="38"/>
        <v>0</v>
      </c>
      <c r="Z28" s="266"/>
      <c r="AA28" s="266">
        <f t="shared" si="38"/>
        <v>0</v>
      </c>
      <c r="AB28" s="266"/>
      <c r="AC28" s="266">
        <f t="shared" si="38"/>
        <v>0</v>
      </c>
      <c r="AD28" s="266"/>
      <c r="AE28" s="266">
        <f t="shared" si="38"/>
        <v>0</v>
      </c>
      <c r="AF28" s="266"/>
      <c r="AG28" s="266">
        <f t="shared" si="38"/>
        <v>0</v>
      </c>
      <c r="AH28" s="266"/>
      <c r="AI28" s="266">
        <f t="shared" si="38"/>
        <v>0</v>
      </c>
      <c r="AJ28" s="266"/>
      <c r="AK28" s="266">
        <f t="shared" si="38"/>
        <v>0</v>
      </c>
      <c r="AL28" s="266"/>
      <c r="AM28" s="266">
        <f t="shared" si="38"/>
        <v>0</v>
      </c>
      <c r="AN28" s="266"/>
      <c r="AO28" s="266">
        <f t="shared" si="38"/>
        <v>0</v>
      </c>
      <c r="AP28" s="266"/>
      <c r="AQ28" s="266">
        <f t="shared" si="38"/>
        <v>0</v>
      </c>
      <c r="AR28" s="266"/>
      <c r="AS28" s="267">
        <f t="shared" si="15"/>
        <v>10</v>
      </c>
    </row>
    <row r="29" spans="18:45">
      <c r="R29" s="58" t="s">
        <v>2</v>
      </c>
      <c r="S29" s="39" t="str">
        <f>IF(【M】エリア!$E25&lt;&gt;"",【M】エリア!$E25,"")</f>
        <v>六呂師高原 エリア</v>
      </c>
      <c r="T29" s="11"/>
      <c r="U29" s="266">
        <f t="shared" si="38"/>
        <v>3</v>
      </c>
      <c r="V29" s="266"/>
      <c r="W29" s="266">
        <f t="shared" si="38"/>
        <v>0</v>
      </c>
      <c r="X29" s="266"/>
      <c r="Y29" s="266">
        <f t="shared" si="38"/>
        <v>0</v>
      </c>
      <c r="Z29" s="266"/>
      <c r="AA29" s="266">
        <f t="shared" si="38"/>
        <v>0</v>
      </c>
      <c r="AB29" s="266"/>
      <c r="AC29" s="266">
        <f t="shared" si="38"/>
        <v>0</v>
      </c>
      <c r="AD29" s="266"/>
      <c r="AE29" s="266">
        <f t="shared" si="38"/>
        <v>0</v>
      </c>
      <c r="AF29" s="266"/>
      <c r="AG29" s="266">
        <f t="shared" si="38"/>
        <v>0</v>
      </c>
      <c r="AH29" s="266"/>
      <c r="AI29" s="266">
        <f t="shared" si="38"/>
        <v>0</v>
      </c>
      <c r="AJ29" s="266"/>
      <c r="AK29" s="266">
        <f t="shared" si="38"/>
        <v>0</v>
      </c>
      <c r="AL29" s="266"/>
      <c r="AM29" s="266">
        <f t="shared" si="38"/>
        <v>0</v>
      </c>
      <c r="AN29" s="266"/>
      <c r="AO29" s="266">
        <f t="shared" si="38"/>
        <v>0</v>
      </c>
      <c r="AP29" s="266"/>
      <c r="AQ29" s="266">
        <f t="shared" si="38"/>
        <v>0</v>
      </c>
      <c r="AR29" s="266"/>
      <c r="AS29" s="267">
        <f t="shared" si="15"/>
        <v>3</v>
      </c>
    </row>
    <row r="30" spans="18:45">
      <c r="R30" s="58" t="s">
        <v>2</v>
      </c>
      <c r="S30" s="39" t="str">
        <f>IF(【M】エリア!$E26&lt;&gt;"",【M】エリア!$E26,"")</f>
        <v>かつやま恐竜の森 エリア</v>
      </c>
      <c r="T30" s="11"/>
      <c r="U30" s="266">
        <f t="shared" si="38"/>
        <v>131</v>
      </c>
      <c r="V30" s="266"/>
      <c r="W30" s="266">
        <f t="shared" si="38"/>
        <v>0</v>
      </c>
      <c r="X30" s="266"/>
      <c r="Y30" s="266">
        <f t="shared" si="38"/>
        <v>0</v>
      </c>
      <c r="Z30" s="266"/>
      <c r="AA30" s="266">
        <f t="shared" si="38"/>
        <v>0</v>
      </c>
      <c r="AB30" s="266"/>
      <c r="AC30" s="266">
        <f t="shared" si="38"/>
        <v>0</v>
      </c>
      <c r="AD30" s="266"/>
      <c r="AE30" s="266">
        <f t="shared" si="38"/>
        <v>0</v>
      </c>
      <c r="AF30" s="266"/>
      <c r="AG30" s="266">
        <f t="shared" si="38"/>
        <v>0</v>
      </c>
      <c r="AH30" s="266"/>
      <c r="AI30" s="266">
        <f t="shared" si="38"/>
        <v>0</v>
      </c>
      <c r="AJ30" s="266"/>
      <c r="AK30" s="266">
        <f t="shared" si="38"/>
        <v>0</v>
      </c>
      <c r="AL30" s="266"/>
      <c r="AM30" s="266">
        <f t="shared" si="38"/>
        <v>0</v>
      </c>
      <c r="AN30" s="266"/>
      <c r="AO30" s="266">
        <f t="shared" si="38"/>
        <v>0</v>
      </c>
      <c r="AP30" s="266"/>
      <c r="AQ30" s="266">
        <f t="shared" si="38"/>
        <v>0</v>
      </c>
      <c r="AR30" s="266"/>
      <c r="AS30" s="267">
        <f t="shared" si="15"/>
        <v>131</v>
      </c>
    </row>
    <row r="31" spans="18:45">
      <c r="R31" s="58" t="s">
        <v>2</v>
      </c>
      <c r="S31" s="39" t="str">
        <f>IF(【M】エリア!$E27&lt;&gt;"",【M】エリア!$E27,"")</f>
        <v>道の駅「恐竜渓谷かつやま」 エリア</v>
      </c>
      <c r="T31" s="11"/>
      <c r="U31" s="266">
        <f t="shared" si="38"/>
        <v>62</v>
      </c>
      <c r="V31" s="266"/>
      <c r="W31" s="266">
        <f t="shared" si="38"/>
        <v>0</v>
      </c>
      <c r="X31" s="266"/>
      <c r="Y31" s="266">
        <f t="shared" si="38"/>
        <v>0</v>
      </c>
      <c r="Z31" s="266"/>
      <c r="AA31" s="266">
        <f t="shared" si="38"/>
        <v>0</v>
      </c>
      <c r="AB31" s="266"/>
      <c r="AC31" s="266">
        <f t="shared" si="38"/>
        <v>0</v>
      </c>
      <c r="AD31" s="266"/>
      <c r="AE31" s="266">
        <f t="shared" si="38"/>
        <v>0</v>
      </c>
      <c r="AF31" s="266"/>
      <c r="AG31" s="266">
        <f t="shared" si="38"/>
        <v>0</v>
      </c>
      <c r="AH31" s="266"/>
      <c r="AI31" s="266">
        <f t="shared" si="38"/>
        <v>0</v>
      </c>
      <c r="AJ31" s="266"/>
      <c r="AK31" s="266">
        <f t="shared" si="38"/>
        <v>0</v>
      </c>
      <c r="AL31" s="266"/>
      <c r="AM31" s="266">
        <f t="shared" si="38"/>
        <v>0</v>
      </c>
      <c r="AN31" s="266"/>
      <c r="AO31" s="266">
        <f t="shared" si="38"/>
        <v>0</v>
      </c>
      <c r="AP31" s="266"/>
      <c r="AQ31" s="266">
        <f t="shared" si="38"/>
        <v>0</v>
      </c>
      <c r="AR31" s="266"/>
      <c r="AS31" s="267">
        <f t="shared" si="15"/>
        <v>62</v>
      </c>
    </row>
    <row r="32" spans="18:45">
      <c r="R32" s="58" t="s">
        <v>2</v>
      </c>
      <c r="S32" s="39" t="str">
        <f>IF(【M】エリア!$E28&lt;&gt;"",【M】エリア!$E28,"")</f>
        <v>越前大仏 エリア</v>
      </c>
      <c r="T32" s="11"/>
      <c r="U32" s="266">
        <f t="shared" si="38"/>
        <v>12</v>
      </c>
      <c r="V32" s="266"/>
      <c r="W32" s="266">
        <f t="shared" si="38"/>
        <v>0</v>
      </c>
      <c r="X32" s="266"/>
      <c r="Y32" s="266">
        <f t="shared" si="38"/>
        <v>0</v>
      </c>
      <c r="Z32" s="266"/>
      <c r="AA32" s="266">
        <f t="shared" si="38"/>
        <v>0</v>
      </c>
      <c r="AB32" s="266"/>
      <c r="AC32" s="266">
        <f t="shared" si="38"/>
        <v>0</v>
      </c>
      <c r="AD32" s="266"/>
      <c r="AE32" s="266">
        <f t="shared" si="38"/>
        <v>0</v>
      </c>
      <c r="AF32" s="266"/>
      <c r="AG32" s="266">
        <f t="shared" si="38"/>
        <v>0</v>
      </c>
      <c r="AH32" s="266"/>
      <c r="AI32" s="266">
        <f t="shared" si="38"/>
        <v>0</v>
      </c>
      <c r="AJ32" s="266"/>
      <c r="AK32" s="266">
        <f t="shared" si="38"/>
        <v>0</v>
      </c>
      <c r="AL32" s="266"/>
      <c r="AM32" s="266">
        <f t="shared" si="38"/>
        <v>0</v>
      </c>
      <c r="AN32" s="266"/>
      <c r="AO32" s="266">
        <f t="shared" si="38"/>
        <v>0</v>
      </c>
      <c r="AP32" s="266"/>
      <c r="AQ32" s="266">
        <f t="shared" si="38"/>
        <v>0</v>
      </c>
      <c r="AR32" s="266"/>
      <c r="AS32" s="267">
        <f t="shared" si="15"/>
        <v>12</v>
      </c>
    </row>
    <row r="33" spans="18:45">
      <c r="R33" s="58" t="s">
        <v>2</v>
      </c>
      <c r="S33" s="39" t="str">
        <f>IF(【M】エリア!$E29&lt;&gt;"",【M】エリア!$E29,"")</f>
        <v>平泉寺白山神社 エリア</v>
      </c>
      <c r="T33" s="11"/>
      <c r="U33" s="266">
        <f t="shared" si="38"/>
        <v>5</v>
      </c>
      <c r="V33" s="266"/>
      <c r="W33" s="266">
        <f t="shared" si="38"/>
        <v>0</v>
      </c>
      <c r="X33" s="266"/>
      <c r="Y33" s="266">
        <f t="shared" si="38"/>
        <v>0</v>
      </c>
      <c r="Z33" s="266"/>
      <c r="AA33" s="266">
        <f t="shared" si="38"/>
        <v>0</v>
      </c>
      <c r="AB33" s="266"/>
      <c r="AC33" s="266">
        <f t="shared" si="38"/>
        <v>0</v>
      </c>
      <c r="AD33" s="266"/>
      <c r="AE33" s="266">
        <f t="shared" si="38"/>
        <v>0</v>
      </c>
      <c r="AF33" s="266"/>
      <c r="AG33" s="266">
        <f t="shared" si="38"/>
        <v>0</v>
      </c>
      <c r="AH33" s="266"/>
      <c r="AI33" s="266">
        <f t="shared" si="38"/>
        <v>0</v>
      </c>
      <c r="AJ33" s="266"/>
      <c r="AK33" s="266">
        <f t="shared" si="38"/>
        <v>0</v>
      </c>
      <c r="AL33" s="266"/>
      <c r="AM33" s="266">
        <f t="shared" si="38"/>
        <v>0</v>
      </c>
      <c r="AN33" s="266"/>
      <c r="AO33" s="266">
        <f t="shared" si="38"/>
        <v>0</v>
      </c>
      <c r="AP33" s="266"/>
      <c r="AQ33" s="266">
        <f t="shared" si="38"/>
        <v>0</v>
      </c>
      <c r="AR33" s="266"/>
      <c r="AS33" s="267">
        <f t="shared" si="15"/>
        <v>5</v>
      </c>
    </row>
    <row r="34" spans="18:45">
      <c r="R34" s="58" t="s">
        <v>2</v>
      </c>
      <c r="S34" s="39" t="str">
        <f>IF(【M】エリア!$E30&lt;&gt;"",【M】エリア!$E30,"")</f>
        <v>はたや記念館 ゆめおーれ勝山 エリア</v>
      </c>
      <c r="T34" s="11"/>
      <c r="U34" s="266">
        <f t="shared" ref="U34:AQ43" si="39">IF($S34="", "",
COUNTIFS(
    INDEX(rawデータ範囲, , MATCH($R34,表頭範囲, 0)), $S34,
    INDEX(rawデータ範囲, , MATCH($U$1,表頭範囲, 0)),U$2
)
)</f>
        <v>1</v>
      </c>
      <c r="V34" s="266"/>
      <c r="W34" s="266">
        <f t="shared" si="39"/>
        <v>0</v>
      </c>
      <c r="X34" s="266"/>
      <c r="Y34" s="266">
        <f t="shared" si="39"/>
        <v>0</v>
      </c>
      <c r="Z34" s="266"/>
      <c r="AA34" s="266">
        <f t="shared" si="39"/>
        <v>0</v>
      </c>
      <c r="AB34" s="266"/>
      <c r="AC34" s="266">
        <f t="shared" si="39"/>
        <v>0</v>
      </c>
      <c r="AD34" s="266"/>
      <c r="AE34" s="266">
        <f t="shared" si="39"/>
        <v>0</v>
      </c>
      <c r="AF34" s="266"/>
      <c r="AG34" s="266">
        <f t="shared" si="39"/>
        <v>0</v>
      </c>
      <c r="AH34" s="266"/>
      <c r="AI34" s="266">
        <f t="shared" si="39"/>
        <v>0</v>
      </c>
      <c r="AJ34" s="266"/>
      <c r="AK34" s="266">
        <f t="shared" si="39"/>
        <v>0</v>
      </c>
      <c r="AL34" s="266"/>
      <c r="AM34" s="266">
        <f t="shared" si="39"/>
        <v>0</v>
      </c>
      <c r="AN34" s="266"/>
      <c r="AO34" s="266">
        <f t="shared" si="39"/>
        <v>0</v>
      </c>
      <c r="AP34" s="266"/>
      <c r="AQ34" s="266">
        <f t="shared" si="39"/>
        <v>0</v>
      </c>
      <c r="AR34" s="266"/>
      <c r="AS34" s="267">
        <f t="shared" si="15"/>
        <v>1</v>
      </c>
    </row>
    <row r="35" spans="18:45">
      <c r="R35" s="58" t="s">
        <v>2</v>
      </c>
      <c r="S35" s="39" t="str">
        <f>IF(【M】エリア!$E31&lt;&gt;"",【M】エリア!$E31,"")</f>
        <v>えちぜん鉄道 永平寺口駅 エリア</v>
      </c>
      <c r="T35" s="11"/>
      <c r="U35" s="266">
        <f t="shared" si="39"/>
        <v>1</v>
      </c>
      <c r="V35" s="266"/>
      <c r="W35" s="266">
        <f t="shared" si="39"/>
        <v>0</v>
      </c>
      <c r="X35" s="266"/>
      <c r="Y35" s="266">
        <f t="shared" si="39"/>
        <v>0</v>
      </c>
      <c r="Z35" s="266"/>
      <c r="AA35" s="266">
        <f t="shared" si="39"/>
        <v>0</v>
      </c>
      <c r="AB35" s="266"/>
      <c r="AC35" s="266">
        <f t="shared" si="39"/>
        <v>0</v>
      </c>
      <c r="AD35" s="266"/>
      <c r="AE35" s="266">
        <f t="shared" si="39"/>
        <v>0</v>
      </c>
      <c r="AF35" s="266"/>
      <c r="AG35" s="266">
        <f t="shared" si="39"/>
        <v>0</v>
      </c>
      <c r="AH35" s="266"/>
      <c r="AI35" s="266">
        <f t="shared" si="39"/>
        <v>0</v>
      </c>
      <c r="AJ35" s="266"/>
      <c r="AK35" s="266">
        <f t="shared" si="39"/>
        <v>0</v>
      </c>
      <c r="AL35" s="266"/>
      <c r="AM35" s="266">
        <f t="shared" si="39"/>
        <v>0</v>
      </c>
      <c r="AN35" s="266"/>
      <c r="AO35" s="266">
        <f t="shared" si="39"/>
        <v>0</v>
      </c>
      <c r="AP35" s="266"/>
      <c r="AQ35" s="266">
        <f t="shared" si="39"/>
        <v>0</v>
      </c>
      <c r="AR35" s="266"/>
      <c r="AS35" s="267">
        <f t="shared" si="15"/>
        <v>1</v>
      </c>
    </row>
    <row r="36" spans="18:45">
      <c r="R36" s="58" t="s">
        <v>2</v>
      </c>
      <c r="S36" s="39" t="str">
        <f>IF(【M】エリア!$E32&lt;&gt;"",【M】エリア!$E32,"")</f>
        <v>えちぜん鉄道 松岡駅 エリア</v>
      </c>
      <c r="T36" s="11"/>
      <c r="U36" s="266">
        <f t="shared" si="39"/>
        <v>3</v>
      </c>
      <c r="V36" s="266"/>
      <c r="W36" s="266">
        <f t="shared" si="39"/>
        <v>0</v>
      </c>
      <c r="X36" s="266"/>
      <c r="Y36" s="266">
        <f t="shared" si="39"/>
        <v>0</v>
      </c>
      <c r="Z36" s="266"/>
      <c r="AA36" s="266">
        <f t="shared" si="39"/>
        <v>0</v>
      </c>
      <c r="AB36" s="266"/>
      <c r="AC36" s="266">
        <f t="shared" si="39"/>
        <v>0</v>
      </c>
      <c r="AD36" s="266"/>
      <c r="AE36" s="266">
        <f t="shared" si="39"/>
        <v>0</v>
      </c>
      <c r="AF36" s="266"/>
      <c r="AG36" s="266">
        <f t="shared" si="39"/>
        <v>0</v>
      </c>
      <c r="AH36" s="266"/>
      <c r="AI36" s="266">
        <f t="shared" si="39"/>
        <v>0</v>
      </c>
      <c r="AJ36" s="266"/>
      <c r="AK36" s="266">
        <f t="shared" si="39"/>
        <v>0</v>
      </c>
      <c r="AL36" s="266"/>
      <c r="AM36" s="266">
        <f t="shared" si="39"/>
        <v>0</v>
      </c>
      <c r="AN36" s="266"/>
      <c r="AO36" s="266">
        <f t="shared" si="39"/>
        <v>0</v>
      </c>
      <c r="AP36" s="266"/>
      <c r="AQ36" s="266">
        <f t="shared" si="39"/>
        <v>0</v>
      </c>
      <c r="AR36" s="266"/>
      <c r="AS36" s="267">
        <f t="shared" si="15"/>
        <v>3</v>
      </c>
    </row>
    <row r="37" spans="18:45">
      <c r="R37" s="58" t="s">
        <v>2</v>
      </c>
      <c r="S37" s="39" t="str">
        <f>IF(【M】エリア!$E33&lt;&gt;"",【M】エリア!$E33,"")</f>
        <v>大本山 永平寺 エリア</v>
      </c>
      <c r="T37" s="11"/>
      <c r="U37" s="266">
        <f t="shared" si="39"/>
        <v>104</v>
      </c>
      <c r="V37" s="266"/>
      <c r="W37" s="266">
        <f t="shared" si="39"/>
        <v>0</v>
      </c>
      <c r="X37" s="266"/>
      <c r="Y37" s="266">
        <f t="shared" si="39"/>
        <v>0</v>
      </c>
      <c r="Z37" s="266"/>
      <c r="AA37" s="266">
        <f t="shared" si="39"/>
        <v>0</v>
      </c>
      <c r="AB37" s="266"/>
      <c r="AC37" s="266">
        <f t="shared" si="39"/>
        <v>0</v>
      </c>
      <c r="AD37" s="266"/>
      <c r="AE37" s="266">
        <f t="shared" si="39"/>
        <v>0</v>
      </c>
      <c r="AF37" s="266"/>
      <c r="AG37" s="266">
        <f t="shared" si="39"/>
        <v>0</v>
      </c>
      <c r="AH37" s="266"/>
      <c r="AI37" s="266">
        <f t="shared" si="39"/>
        <v>0</v>
      </c>
      <c r="AJ37" s="266"/>
      <c r="AK37" s="266">
        <f t="shared" si="39"/>
        <v>0</v>
      </c>
      <c r="AL37" s="266"/>
      <c r="AM37" s="266">
        <f t="shared" si="39"/>
        <v>0</v>
      </c>
      <c r="AN37" s="266"/>
      <c r="AO37" s="266">
        <f t="shared" si="39"/>
        <v>0</v>
      </c>
      <c r="AP37" s="266"/>
      <c r="AQ37" s="266">
        <f t="shared" si="39"/>
        <v>0</v>
      </c>
      <c r="AR37" s="266"/>
      <c r="AS37" s="267">
        <f t="shared" si="15"/>
        <v>104</v>
      </c>
    </row>
    <row r="38" spans="18:45">
      <c r="R38" s="58" t="s">
        <v>2</v>
      </c>
      <c r="S38" s="39" t="str">
        <f>IF(【M】エリア!$E34&lt;&gt;"",【M】エリア!$E34,"")</f>
        <v>道の駅「禅の里」 エリア</v>
      </c>
      <c r="T38" s="11"/>
      <c r="U38" s="266">
        <f t="shared" si="39"/>
        <v>14</v>
      </c>
      <c r="V38" s="266"/>
      <c r="W38" s="266">
        <f t="shared" si="39"/>
        <v>0</v>
      </c>
      <c r="X38" s="266"/>
      <c r="Y38" s="266">
        <f t="shared" si="39"/>
        <v>0</v>
      </c>
      <c r="Z38" s="266"/>
      <c r="AA38" s="266">
        <f t="shared" si="39"/>
        <v>0</v>
      </c>
      <c r="AB38" s="266"/>
      <c r="AC38" s="266">
        <f t="shared" si="39"/>
        <v>0</v>
      </c>
      <c r="AD38" s="266"/>
      <c r="AE38" s="266">
        <f t="shared" si="39"/>
        <v>0</v>
      </c>
      <c r="AF38" s="266"/>
      <c r="AG38" s="266">
        <f t="shared" si="39"/>
        <v>0</v>
      </c>
      <c r="AH38" s="266"/>
      <c r="AI38" s="266">
        <f t="shared" si="39"/>
        <v>0</v>
      </c>
      <c r="AJ38" s="266"/>
      <c r="AK38" s="266">
        <f t="shared" si="39"/>
        <v>0</v>
      </c>
      <c r="AL38" s="266"/>
      <c r="AM38" s="266">
        <f t="shared" si="39"/>
        <v>0</v>
      </c>
      <c r="AN38" s="266"/>
      <c r="AO38" s="266">
        <f t="shared" si="39"/>
        <v>0</v>
      </c>
      <c r="AP38" s="266"/>
      <c r="AQ38" s="266">
        <f t="shared" si="39"/>
        <v>0</v>
      </c>
      <c r="AR38" s="266"/>
      <c r="AS38" s="267">
        <f t="shared" si="15"/>
        <v>14</v>
      </c>
    </row>
    <row r="39" spans="18:45">
      <c r="R39" s="58" t="s">
        <v>2</v>
      </c>
      <c r="S39" s="39" t="str">
        <f>IF(【M】エリア!$E35&lt;&gt;"",【M】エリア!$E35,"")</f>
        <v>越前そばの里 エリア</v>
      </c>
      <c r="T39" s="11"/>
      <c r="U39" s="266">
        <f t="shared" si="39"/>
        <v>63</v>
      </c>
      <c r="V39" s="266"/>
      <c r="W39" s="266">
        <f t="shared" si="39"/>
        <v>0</v>
      </c>
      <c r="X39" s="266"/>
      <c r="Y39" s="266">
        <f t="shared" si="39"/>
        <v>0</v>
      </c>
      <c r="Z39" s="266"/>
      <c r="AA39" s="266">
        <f t="shared" si="39"/>
        <v>0</v>
      </c>
      <c r="AB39" s="266"/>
      <c r="AC39" s="266">
        <f t="shared" si="39"/>
        <v>0</v>
      </c>
      <c r="AD39" s="266"/>
      <c r="AE39" s="266">
        <f t="shared" si="39"/>
        <v>0</v>
      </c>
      <c r="AF39" s="266"/>
      <c r="AG39" s="266">
        <f t="shared" si="39"/>
        <v>0</v>
      </c>
      <c r="AH39" s="266"/>
      <c r="AI39" s="266">
        <f t="shared" si="39"/>
        <v>0</v>
      </c>
      <c r="AJ39" s="266"/>
      <c r="AK39" s="266">
        <f t="shared" si="39"/>
        <v>0</v>
      </c>
      <c r="AL39" s="266"/>
      <c r="AM39" s="266">
        <f t="shared" si="39"/>
        <v>0</v>
      </c>
      <c r="AN39" s="266"/>
      <c r="AO39" s="266">
        <f t="shared" si="39"/>
        <v>0</v>
      </c>
      <c r="AP39" s="266"/>
      <c r="AQ39" s="266">
        <f t="shared" si="39"/>
        <v>0</v>
      </c>
      <c r="AR39" s="266"/>
      <c r="AS39" s="267">
        <f t="shared" si="15"/>
        <v>63</v>
      </c>
    </row>
    <row r="40" spans="18:45">
      <c r="R40" s="58" t="s">
        <v>2</v>
      </c>
      <c r="S40" s="39" t="str">
        <f>IF(【M】エリア!$E36&lt;&gt;"",【M】エリア!$E36,"")</f>
        <v>北陸新幹線 越前たけふ駅 エリア</v>
      </c>
      <c r="T40" s="11"/>
      <c r="U40" s="266">
        <f t="shared" si="39"/>
        <v>26</v>
      </c>
      <c r="V40" s="266"/>
      <c r="W40" s="266">
        <f t="shared" si="39"/>
        <v>0</v>
      </c>
      <c r="X40" s="266"/>
      <c r="Y40" s="266">
        <f t="shared" si="39"/>
        <v>0</v>
      </c>
      <c r="Z40" s="266"/>
      <c r="AA40" s="266">
        <f t="shared" si="39"/>
        <v>0</v>
      </c>
      <c r="AB40" s="266"/>
      <c r="AC40" s="266">
        <f t="shared" si="39"/>
        <v>0</v>
      </c>
      <c r="AD40" s="266"/>
      <c r="AE40" s="266">
        <f t="shared" si="39"/>
        <v>0</v>
      </c>
      <c r="AF40" s="266"/>
      <c r="AG40" s="266">
        <f t="shared" si="39"/>
        <v>0</v>
      </c>
      <c r="AH40" s="266"/>
      <c r="AI40" s="266">
        <f t="shared" si="39"/>
        <v>0</v>
      </c>
      <c r="AJ40" s="266"/>
      <c r="AK40" s="266">
        <f t="shared" si="39"/>
        <v>0</v>
      </c>
      <c r="AL40" s="266"/>
      <c r="AM40" s="266">
        <f t="shared" si="39"/>
        <v>0</v>
      </c>
      <c r="AN40" s="266"/>
      <c r="AO40" s="266">
        <f t="shared" si="39"/>
        <v>0</v>
      </c>
      <c r="AP40" s="266"/>
      <c r="AQ40" s="266">
        <f t="shared" si="39"/>
        <v>0</v>
      </c>
      <c r="AR40" s="266"/>
      <c r="AS40" s="267">
        <f t="shared" si="15"/>
        <v>26</v>
      </c>
    </row>
    <row r="41" spans="18:45">
      <c r="R41" s="58" t="s">
        <v>2</v>
      </c>
      <c r="S41" s="39" t="str">
        <f>IF(【M】エリア!$E37&lt;&gt;"",【M】エリア!$E37,"")</f>
        <v>タケフナイフビレッジ エリア</v>
      </c>
      <c r="T41" s="11"/>
      <c r="U41" s="266">
        <f t="shared" si="39"/>
        <v>2</v>
      </c>
      <c r="V41" s="266"/>
      <c r="W41" s="266">
        <f t="shared" si="39"/>
        <v>0</v>
      </c>
      <c r="X41" s="266"/>
      <c r="Y41" s="266">
        <f t="shared" si="39"/>
        <v>0</v>
      </c>
      <c r="Z41" s="266"/>
      <c r="AA41" s="266">
        <f t="shared" si="39"/>
        <v>0</v>
      </c>
      <c r="AB41" s="266"/>
      <c r="AC41" s="266">
        <f t="shared" si="39"/>
        <v>0</v>
      </c>
      <c r="AD41" s="266"/>
      <c r="AE41" s="266">
        <f t="shared" si="39"/>
        <v>0</v>
      </c>
      <c r="AF41" s="266"/>
      <c r="AG41" s="266">
        <f t="shared" si="39"/>
        <v>0</v>
      </c>
      <c r="AH41" s="266"/>
      <c r="AI41" s="266">
        <f t="shared" si="39"/>
        <v>0</v>
      </c>
      <c r="AJ41" s="266"/>
      <c r="AK41" s="266">
        <f t="shared" si="39"/>
        <v>0</v>
      </c>
      <c r="AL41" s="266"/>
      <c r="AM41" s="266">
        <f t="shared" si="39"/>
        <v>0</v>
      </c>
      <c r="AN41" s="266"/>
      <c r="AO41" s="266">
        <f t="shared" si="39"/>
        <v>0</v>
      </c>
      <c r="AP41" s="266"/>
      <c r="AQ41" s="266">
        <f t="shared" si="39"/>
        <v>0</v>
      </c>
      <c r="AR41" s="266"/>
      <c r="AS41" s="267">
        <f t="shared" si="15"/>
        <v>2</v>
      </c>
    </row>
    <row r="42" spans="18:45">
      <c r="R42" s="58" t="s">
        <v>2</v>
      </c>
      <c r="S42" s="39" t="str">
        <f>IF(【M】エリア!$E38&lt;&gt;"",【M】エリア!$E38,"")</f>
        <v>武生駅 エリア</v>
      </c>
      <c r="T42" s="11"/>
      <c r="U42" s="266">
        <f t="shared" si="39"/>
        <v>12</v>
      </c>
      <c r="V42" s="266"/>
      <c r="W42" s="266">
        <f t="shared" si="39"/>
        <v>0</v>
      </c>
      <c r="X42" s="266"/>
      <c r="Y42" s="266">
        <f t="shared" si="39"/>
        <v>0</v>
      </c>
      <c r="Z42" s="266"/>
      <c r="AA42" s="266">
        <f t="shared" si="39"/>
        <v>0</v>
      </c>
      <c r="AB42" s="266"/>
      <c r="AC42" s="266">
        <f t="shared" si="39"/>
        <v>0</v>
      </c>
      <c r="AD42" s="266"/>
      <c r="AE42" s="266">
        <f t="shared" si="39"/>
        <v>0</v>
      </c>
      <c r="AF42" s="266"/>
      <c r="AG42" s="266">
        <f t="shared" si="39"/>
        <v>0</v>
      </c>
      <c r="AH42" s="266"/>
      <c r="AI42" s="266">
        <f t="shared" si="39"/>
        <v>0</v>
      </c>
      <c r="AJ42" s="266"/>
      <c r="AK42" s="266">
        <f t="shared" si="39"/>
        <v>0</v>
      </c>
      <c r="AL42" s="266"/>
      <c r="AM42" s="266">
        <f t="shared" si="39"/>
        <v>0</v>
      </c>
      <c r="AN42" s="266"/>
      <c r="AO42" s="266">
        <f t="shared" si="39"/>
        <v>0</v>
      </c>
      <c r="AP42" s="266"/>
      <c r="AQ42" s="266">
        <f t="shared" si="39"/>
        <v>0</v>
      </c>
      <c r="AR42" s="266"/>
      <c r="AS42" s="267">
        <f t="shared" si="15"/>
        <v>12</v>
      </c>
    </row>
    <row r="43" spans="18:45">
      <c r="R43" s="58" t="s">
        <v>2</v>
      </c>
      <c r="S43" s="39" t="str">
        <f>IF(【M】エリア!$E39&lt;&gt;"",【M】エリア!$E39,"")</f>
        <v>紫式部公園 エリア</v>
      </c>
      <c r="T43" s="11"/>
      <c r="U43" s="266">
        <f t="shared" si="39"/>
        <v>9</v>
      </c>
      <c r="V43" s="266"/>
      <c r="W43" s="266">
        <f t="shared" si="39"/>
        <v>0</v>
      </c>
      <c r="X43" s="266"/>
      <c r="Y43" s="266">
        <f t="shared" si="39"/>
        <v>0</v>
      </c>
      <c r="Z43" s="266"/>
      <c r="AA43" s="266">
        <f t="shared" si="39"/>
        <v>0</v>
      </c>
      <c r="AB43" s="266"/>
      <c r="AC43" s="266">
        <f t="shared" si="39"/>
        <v>0</v>
      </c>
      <c r="AD43" s="266"/>
      <c r="AE43" s="266">
        <f t="shared" si="39"/>
        <v>0</v>
      </c>
      <c r="AF43" s="266"/>
      <c r="AG43" s="266">
        <f t="shared" si="39"/>
        <v>0</v>
      </c>
      <c r="AH43" s="266"/>
      <c r="AI43" s="266">
        <f t="shared" si="39"/>
        <v>0</v>
      </c>
      <c r="AJ43" s="266"/>
      <c r="AK43" s="266">
        <f t="shared" si="39"/>
        <v>0</v>
      </c>
      <c r="AL43" s="266"/>
      <c r="AM43" s="266">
        <f t="shared" si="39"/>
        <v>0</v>
      </c>
      <c r="AN43" s="266"/>
      <c r="AO43" s="266">
        <f t="shared" si="39"/>
        <v>0</v>
      </c>
      <c r="AP43" s="266"/>
      <c r="AQ43" s="266">
        <f t="shared" si="39"/>
        <v>0</v>
      </c>
      <c r="AR43" s="266"/>
      <c r="AS43" s="267">
        <f t="shared" si="15"/>
        <v>9</v>
      </c>
    </row>
    <row r="44" spans="18:45">
      <c r="R44" s="58" t="s">
        <v>2</v>
      </c>
      <c r="S44" s="39" t="str">
        <f>IF(【M】エリア!$E40&lt;&gt;"",【M】エリア!$E40,"")</f>
        <v>だるまちゃん広場 エリア</v>
      </c>
      <c r="T44" s="11"/>
      <c r="U44" s="266">
        <f t="shared" ref="U44:AQ53" si="40">IF($S44="", "",
COUNTIFS(
    INDEX(rawデータ範囲, , MATCH($R44,表頭範囲, 0)), $S44,
    INDEX(rawデータ範囲, , MATCH($U$1,表頭範囲, 0)),U$2
)
)</f>
        <v>12</v>
      </c>
      <c r="V44" s="266"/>
      <c r="W44" s="266">
        <f t="shared" si="40"/>
        <v>0</v>
      </c>
      <c r="X44" s="266"/>
      <c r="Y44" s="266">
        <f t="shared" si="40"/>
        <v>0</v>
      </c>
      <c r="Z44" s="266"/>
      <c r="AA44" s="266">
        <f t="shared" si="40"/>
        <v>0</v>
      </c>
      <c r="AB44" s="266"/>
      <c r="AC44" s="266">
        <f t="shared" si="40"/>
        <v>0</v>
      </c>
      <c r="AD44" s="266"/>
      <c r="AE44" s="266">
        <f t="shared" si="40"/>
        <v>0</v>
      </c>
      <c r="AF44" s="266"/>
      <c r="AG44" s="266">
        <f t="shared" si="40"/>
        <v>0</v>
      </c>
      <c r="AH44" s="266"/>
      <c r="AI44" s="266">
        <f t="shared" si="40"/>
        <v>0</v>
      </c>
      <c r="AJ44" s="266"/>
      <c r="AK44" s="266">
        <f t="shared" si="40"/>
        <v>0</v>
      </c>
      <c r="AL44" s="266"/>
      <c r="AM44" s="266">
        <f t="shared" si="40"/>
        <v>0</v>
      </c>
      <c r="AN44" s="266"/>
      <c r="AO44" s="266">
        <f t="shared" si="40"/>
        <v>0</v>
      </c>
      <c r="AP44" s="266"/>
      <c r="AQ44" s="266">
        <f t="shared" si="40"/>
        <v>0</v>
      </c>
      <c r="AR44" s="266"/>
      <c r="AS44" s="267">
        <f t="shared" si="15"/>
        <v>12</v>
      </c>
    </row>
    <row r="45" spans="18:45">
      <c r="R45" s="58" t="s">
        <v>2</v>
      </c>
      <c r="S45" s="39" t="str">
        <f>IF(【M】エリア!$E41&lt;&gt;"",【M】エリア!$E41,"")</f>
        <v>道の駅「西山公園」 エリア</v>
      </c>
      <c r="T45" s="11"/>
      <c r="U45" s="266">
        <f t="shared" si="40"/>
        <v>32</v>
      </c>
      <c r="V45" s="266"/>
      <c r="W45" s="266">
        <f t="shared" si="40"/>
        <v>0</v>
      </c>
      <c r="X45" s="266"/>
      <c r="Y45" s="266">
        <f t="shared" si="40"/>
        <v>0</v>
      </c>
      <c r="Z45" s="266"/>
      <c r="AA45" s="266">
        <f t="shared" si="40"/>
        <v>0</v>
      </c>
      <c r="AB45" s="266"/>
      <c r="AC45" s="266">
        <f t="shared" si="40"/>
        <v>0</v>
      </c>
      <c r="AD45" s="266"/>
      <c r="AE45" s="266">
        <f t="shared" si="40"/>
        <v>0</v>
      </c>
      <c r="AF45" s="266"/>
      <c r="AG45" s="266">
        <f t="shared" si="40"/>
        <v>0</v>
      </c>
      <c r="AH45" s="266"/>
      <c r="AI45" s="266">
        <f t="shared" si="40"/>
        <v>0</v>
      </c>
      <c r="AJ45" s="266"/>
      <c r="AK45" s="266">
        <f t="shared" si="40"/>
        <v>0</v>
      </c>
      <c r="AL45" s="266"/>
      <c r="AM45" s="266">
        <f t="shared" si="40"/>
        <v>0</v>
      </c>
      <c r="AN45" s="266"/>
      <c r="AO45" s="266">
        <f t="shared" si="40"/>
        <v>0</v>
      </c>
      <c r="AP45" s="266"/>
      <c r="AQ45" s="266">
        <f t="shared" si="40"/>
        <v>0</v>
      </c>
      <c r="AR45" s="266"/>
      <c r="AS45" s="267">
        <f t="shared" si="15"/>
        <v>32</v>
      </c>
    </row>
    <row r="46" spans="18:45">
      <c r="R46" s="58" t="s">
        <v>2</v>
      </c>
      <c r="S46" s="39" t="str">
        <f>IF(【M】エリア!$E42&lt;&gt;"",【M】エリア!$E42,"")</f>
        <v>メガネストリート エリア</v>
      </c>
      <c r="T46" s="11"/>
      <c r="U46" s="266">
        <f t="shared" si="40"/>
        <v>18</v>
      </c>
      <c r="V46" s="266"/>
      <c r="W46" s="266">
        <f t="shared" si="40"/>
        <v>0</v>
      </c>
      <c r="X46" s="266"/>
      <c r="Y46" s="266">
        <f t="shared" si="40"/>
        <v>0</v>
      </c>
      <c r="Z46" s="266"/>
      <c r="AA46" s="266">
        <f t="shared" si="40"/>
        <v>0</v>
      </c>
      <c r="AB46" s="266"/>
      <c r="AC46" s="266">
        <f t="shared" si="40"/>
        <v>0</v>
      </c>
      <c r="AD46" s="266"/>
      <c r="AE46" s="266">
        <f t="shared" si="40"/>
        <v>0</v>
      </c>
      <c r="AF46" s="266"/>
      <c r="AG46" s="266">
        <f t="shared" si="40"/>
        <v>0</v>
      </c>
      <c r="AH46" s="266"/>
      <c r="AI46" s="266">
        <f t="shared" si="40"/>
        <v>0</v>
      </c>
      <c r="AJ46" s="266"/>
      <c r="AK46" s="266">
        <f t="shared" si="40"/>
        <v>0</v>
      </c>
      <c r="AL46" s="266"/>
      <c r="AM46" s="266">
        <f t="shared" si="40"/>
        <v>0</v>
      </c>
      <c r="AN46" s="266"/>
      <c r="AO46" s="266">
        <f t="shared" si="40"/>
        <v>0</v>
      </c>
      <c r="AP46" s="266"/>
      <c r="AQ46" s="266">
        <f t="shared" si="40"/>
        <v>0</v>
      </c>
      <c r="AR46" s="266"/>
      <c r="AS46" s="267">
        <f t="shared" si="15"/>
        <v>18</v>
      </c>
    </row>
    <row r="47" spans="18:45">
      <c r="R47" s="58" t="s">
        <v>2</v>
      </c>
      <c r="S47" s="39" t="str">
        <f>IF(【M】エリア!$E43&lt;&gt;"",【M】エリア!$E43,"")</f>
        <v>うるしの里 エリア</v>
      </c>
      <c r="T47" s="11"/>
      <c r="U47" s="266">
        <f t="shared" si="40"/>
        <v>6</v>
      </c>
      <c r="V47" s="266"/>
      <c r="W47" s="266">
        <f t="shared" si="40"/>
        <v>0</v>
      </c>
      <c r="X47" s="266"/>
      <c r="Y47" s="266">
        <f t="shared" si="40"/>
        <v>0</v>
      </c>
      <c r="Z47" s="266"/>
      <c r="AA47" s="266">
        <f t="shared" si="40"/>
        <v>0</v>
      </c>
      <c r="AB47" s="266"/>
      <c r="AC47" s="266">
        <f t="shared" si="40"/>
        <v>0</v>
      </c>
      <c r="AD47" s="266"/>
      <c r="AE47" s="266">
        <f t="shared" si="40"/>
        <v>0</v>
      </c>
      <c r="AF47" s="266"/>
      <c r="AG47" s="266">
        <f t="shared" si="40"/>
        <v>0</v>
      </c>
      <c r="AH47" s="266"/>
      <c r="AI47" s="266">
        <f t="shared" si="40"/>
        <v>0</v>
      </c>
      <c r="AJ47" s="266"/>
      <c r="AK47" s="266">
        <f t="shared" si="40"/>
        <v>0</v>
      </c>
      <c r="AL47" s="266"/>
      <c r="AM47" s="266">
        <f t="shared" si="40"/>
        <v>0</v>
      </c>
      <c r="AN47" s="266"/>
      <c r="AO47" s="266">
        <f t="shared" si="40"/>
        <v>0</v>
      </c>
      <c r="AP47" s="266"/>
      <c r="AQ47" s="266">
        <f t="shared" si="40"/>
        <v>0</v>
      </c>
      <c r="AR47" s="266"/>
      <c r="AS47" s="267">
        <f t="shared" si="15"/>
        <v>6</v>
      </c>
    </row>
    <row r="48" spans="18:45">
      <c r="R48" s="58" t="s">
        <v>2</v>
      </c>
      <c r="S48" s="39" t="str">
        <f>IF(【M】エリア!$E44&lt;&gt;"",【M】エリア!$E44,"")</f>
        <v>まちの駅 こってコテいけだ エリア</v>
      </c>
      <c r="T48" s="11"/>
      <c r="U48" s="266">
        <f t="shared" si="40"/>
        <v>14</v>
      </c>
      <c r="V48" s="266"/>
      <c r="W48" s="266">
        <f t="shared" si="40"/>
        <v>0</v>
      </c>
      <c r="X48" s="266"/>
      <c r="Y48" s="266">
        <f t="shared" si="40"/>
        <v>0</v>
      </c>
      <c r="Z48" s="266"/>
      <c r="AA48" s="266">
        <f t="shared" si="40"/>
        <v>0</v>
      </c>
      <c r="AB48" s="266"/>
      <c r="AC48" s="266">
        <f t="shared" si="40"/>
        <v>0</v>
      </c>
      <c r="AD48" s="266"/>
      <c r="AE48" s="266">
        <f t="shared" si="40"/>
        <v>0</v>
      </c>
      <c r="AF48" s="266"/>
      <c r="AG48" s="266">
        <f t="shared" si="40"/>
        <v>0</v>
      </c>
      <c r="AH48" s="266"/>
      <c r="AI48" s="266">
        <f t="shared" si="40"/>
        <v>0</v>
      </c>
      <c r="AJ48" s="266"/>
      <c r="AK48" s="266">
        <f t="shared" si="40"/>
        <v>0</v>
      </c>
      <c r="AL48" s="266"/>
      <c r="AM48" s="266">
        <f t="shared" si="40"/>
        <v>0</v>
      </c>
      <c r="AN48" s="266"/>
      <c r="AO48" s="266">
        <f t="shared" si="40"/>
        <v>0</v>
      </c>
      <c r="AP48" s="266"/>
      <c r="AQ48" s="266">
        <f t="shared" si="40"/>
        <v>0</v>
      </c>
      <c r="AR48" s="266"/>
      <c r="AS48" s="267">
        <f t="shared" si="15"/>
        <v>14</v>
      </c>
    </row>
    <row r="49" spans="18:45">
      <c r="R49" s="58" t="s">
        <v>2</v>
      </c>
      <c r="S49" s="39" t="str">
        <f>IF(【M】エリア!$E45&lt;&gt;"",【M】エリア!$E45,"")</f>
        <v>かずら橋 エリア</v>
      </c>
      <c r="T49" s="11"/>
      <c r="U49" s="266">
        <f t="shared" si="40"/>
        <v>36</v>
      </c>
      <c r="V49" s="266"/>
      <c r="W49" s="266">
        <f t="shared" si="40"/>
        <v>0</v>
      </c>
      <c r="X49" s="266"/>
      <c r="Y49" s="266">
        <f t="shared" si="40"/>
        <v>0</v>
      </c>
      <c r="Z49" s="266"/>
      <c r="AA49" s="266">
        <f t="shared" si="40"/>
        <v>0</v>
      </c>
      <c r="AB49" s="266"/>
      <c r="AC49" s="266">
        <f t="shared" si="40"/>
        <v>0</v>
      </c>
      <c r="AD49" s="266"/>
      <c r="AE49" s="266">
        <f t="shared" si="40"/>
        <v>0</v>
      </c>
      <c r="AF49" s="266"/>
      <c r="AG49" s="266">
        <f t="shared" si="40"/>
        <v>0</v>
      </c>
      <c r="AH49" s="266"/>
      <c r="AI49" s="266">
        <f t="shared" si="40"/>
        <v>0</v>
      </c>
      <c r="AJ49" s="266"/>
      <c r="AK49" s="266">
        <f t="shared" si="40"/>
        <v>0</v>
      </c>
      <c r="AL49" s="266"/>
      <c r="AM49" s="266">
        <f t="shared" si="40"/>
        <v>0</v>
      </c>
      <c r="AN49" s="266"/>
      <c r="AO49" s="266">
        <f t="shared" si="40"/>
        <v>0</v>
      </c>
      <c r="AP49" s="266"/>
      <c r="AQ49" s="266">
        <f t="shared" si="40"/>
        <v>0</v>
      </c>
      <c r="AR49" s="266"/>
      <c r="AS49" s="267">
        <f t="shared" si="15"/>
        <v>36</v>
      </c>
    </row>
    <row r="50" spans="18:45">
      <c r="R50" s="58" t="s">
        <v>2</v>
      </c>
      <c r="S50" s="39" t="str">
        <f>IF(【M】エリア!$E46&lt;&gt;"",【M】エリア!$E46,"")</f>
        <v>道の駅「越前」 エリア</v>
      </c>
      <c r="T50" s="11"/>
      <c r="U50" s="266">
        <f t="shared" si="40"/>
        <v>11</v>
      </c>
      <c r="V50" s="266"/>
      <c r="W50" s="266">
        <f t="shared" si="40"/>
        <v>0</v>
      </c>
      <c r="X50" s="266"/>
      <c r="Y50" s="266">
        <f t="shared" si="40"/>
        <v>0</v>
      </c>
      <c r="Z50" s="266"/>
      <c r="AA50" s="266">
        <f t="shared" si="40"/>
        <v>0</v>
      </c>
      <c r="AB50" s="266"/>
      <c r="AC50" s="266">
        <f t="shared" si="40"/>
        <v>0</v>
      </c>
      <c r="AD50" s="266"/>
      <c r="AE50" s="266">
        <f t="shared" si="40"/>
        <v>0</v>
      </c>
      <c r="AF50" s="266"/>
      <c r="AG50" s="266">
        <f t="shared" si="40"/>
        <v>0</v>
      </c>
      <c r="AH50" s="266"/>
      <c r="AI50" s="266">
        <f t="shared" si="40"/>
        <v>0</v>
      </c>
      <c r="AJ50" s="266"/>
      <c r="AK50" s="266">
        <f t="shared" si="40"/>
        <v>0</v>
      </c>
      <c r="AL50" s="266"/>
      <c r="AM50" s="266">
        <f t="shared" si="40"/>
        <v>0</v>
      </c>
      <c r="AN50" s="266"/>
      <c r="AO50" s="266">
        <f t="shared" si="40"/>
        <v>0</v>
      </c>
      <c r="AP50" s="266"/>
      <c r="AQ50" s="266">
        <f t="shared" si="40"/>
        <v>0</v>
      </c>
      <c r="AR50" s="266"/>
      <c r="AS50" s="267">
        <f t="shared" si="15"/>
        <v>11</v>
      </c>
    </row>
    <row r="51" spans="18:45">
      <c r="R51" s="58" t="s">
        <v>2</v>
      </c>
      <c r="S51" s="39" t="str">
        <f>IF(【M】エリア!$E47&lt;&gt;"",【M】エリア!$E47,"")</f>
        <v>道の駅「パークイン丹生ヶ丘」 エリア</v>
      </c>
      <c r="T51" s="11"/>
      <c r="U51" s="266">
        <f t="shared" si="40"/>
        <v>10</v>
      </c>
      <c r="V51" s="266"/>
      <c r="W51" s="266">
        <f t="shared" si="40"/>
        <v>0</v>
      </c>
      <c r="X51" s="266"/>
      <c r="Y51" s="266">
        <f t="shared" si="40"/>
        <v>0</v>
      </c>
      <c r="Z51" s="266"/>
      <c r="AA51" s="266">
        <f t="shared" si="40"/>
        <v>0</v>
      </c>
      <c r="AB51" s="266"/>
      <c r="AC51" s="266">
        <f t="shared" si="40"/>
        <v>0</v>
      </c>
      <c r="AD51" s="266"/>
      <c r="AE51" s="266">
        <f t="shared" si="40"/>
        <v>0</v>
      </c>
      <c r="AF51" s="266"/>
      <c r="AG51" s="266">
        <f t="shared" si="40"/>
        <v>0</v>
      </c>
      <c r="AH51" s="266"/>
      <c r="AI51" s="266">
        <f t="shared" si="40"/>
        <v>0</v>
      </c>
      <c r="AJ51" s="266"/>
      <c r="AK51" s="266">
        <f t="shared" si="40"/>
        <v>0</v>
      </c>
      <c r="AL51" s="266"/>
      <c r="AM51" s="266">
        <f t="shared" si="40"/>
        <v>0</v>
      </c>
      <c r="AN51" s="266"/>
      <c r="AO51" s="266">
        <f t="shared" si="40"/>
        <v>0</v>
      </c>
      <c r="AP51" s="266"/>
      <c r="AQ51" s="266">
        <f t="shared" si="40"/>
        <v>0</v>
      </c>
      <c r="AR51" s="266"/>
      <c r="AS51" s="267">
        <f t="shared" si="15"/>
        <v>10</v>
      </c>
    </row>
    <row r="52" spans="18:45">
      <c r="R52" s="58" t="s">
        <v>2</v>
      </c>
      <c r="S52" s="39" t="str">
        <f>IF(【M】エリア!$E48&lt;&gt;"",【M】エリア!$E48,"")</f>
        <v>劔神社 エリア</v>
      </c>
      <c r="T52" s="11"/>
      <c r="U52" s="266">
        <f t="shared" si="40"/>
        <v>3</v>
      </c>
      <c r="V52" s="266"/>
      <c r="W52" s="266">
        <f t="shared" si="40"/>
        <v>0</v>
      </c>
      <c r="X52" s="266"/>
      <c r="Y52" s="266">
        <f t="shared" si="40"/>
        <v>0</v>
      </c>
      <c r="Z52" s="266"/>
      <c r="AA52" s="266">
        <f t="shared" si="40"/>
        <v>0</v>
      </c>
      <c r="AB52" s="266"/>
      <c r="AC52" s="266">
        <f t="shared" si="40"/>
        <v>0</v>
      </c>
      <c r="AD52" s="266"/>
      <c r="AE52" s="266">
        <f t="shared" si="40"/>
        <v>0</v>
      </c>
      <c r="AF52" s="266"/>
      <c r="AG52" s="266">
        <f t="shared" si="40"/>
        <v>0</v>
      </c>
      <c r="AH52" s="266"/>
      <c r="AI52" s="266">
        <f t="shared" si="40"/>
        <v>0</v>
      </c>
      <c r="AJ52" s="266"/>
      <c r="AK52" s="266">
        <f t="shared" si="40"/>
        <v>0</v>
      </c>
      <c r="AL52" s="266"/>
      <c r="AM52" s="266">
        <f t="shared" si="40"/>
        <v>0</v>
      </c>
      <c r="AN52" s="266"/>
      <c r="AO52" s="266">
        <f t="shared" si="40"/>
        <v>0</v>
      </c>
      <c r="AP52" s="266"/>
      <c r="AQ52" s="266">
        <f t="shared" si="40"/>
        <v>0</v>
      </c>
      <c r="AR52" s="266"/>
      <c r="AS52" s="267">
        <f t="shared" si="15"/>
        <v>3</v>
      </c>
    </row>
    <row r="53" spans="18:45">
      <c r="R53" s="58" t="s">
        <v>2</v>
      </c>
      <c r="S53" s="39" t="str">
        <f>IF(【M】エリア!$E49&lt;&gt;"",【M】エリア!$E49,"")</f>
        <v>越前陶芸村 エリア</v>
      </c>
      <c r="T53" s="11"/>
      <c r="U53" s="266">
        <f t="shared" si="40"/>
        <v>20</v>
      </c>
      <c r="V53" s="266"/>
      <c r="W53" s="266">
        <f t="shared" si="40"/>
        <v>0</v>
      </c>
      <c r="X53" s="266"/>
      <c r="Y53" s="266">
        <f t="shared" si="40"/>
        <v>0</v>
      </c>
      <c r="Z53" s="266"/>
      <c r="AA53" s="266">
        <f t="shared" si="40"/>
        <v>0</v>
      </c>
      <c r="AB53" s="266"/>
      <c r="AC53" s="266">
        <f t="shared" si="40"/>
        <v>0</v>
      </c>
      <c r="AD53" s="266"/>
      <c r="AE53" s="266">
        <f t="shared" si="40"/>
        <v>0</v>
      </c>
      <c r="AF53" s="266"/>
      <c r="AG53" s="266">
        <f t="shared" si="40"/>
        <v>0</v>
      </c>
      <c r="AH53" s="266"/>
      <c r="AI53" s="266">
        <f t="shared" si="40"/>
        <v>0</v>
      </c>
      <c r="AJ53" s="266"/>
      <c r="AK53" s="266">
        <f t="shared" si="40"/>
        <v>0</v>
      </c>
      <c r="AL53" s="266"/>
      <c r="AM53" s="266">
        <f t="shared" si="40"/>
        <v>0</v>
      </c>
      <c r="AN53" s="266"/>
      <c r="AO53" s="266">
        <f t="shared" si="40"/>
        <v>0</v>
      </c>
      <c r="AP53" s="266"/>
      <c r="AQ53" s="266">
        <f t="shared" si="40"/>
        <v>0</v>
      </c>
      <c r="AR53" s="266"/>
      <c r="AS53" s="267">
        <f t="shared" si="15"/>
        <v>20</v>
      </c>
    </row>
    <row r="54" spans="18:45">
      <c r="R54" s="58" t="s">
        <v>2</v>
      </c>
      <c r="S54" s="39" t="str">
        <f>IF(【M】エリア!$E50&lt;&gt;"",【M】エリア!$E50,"")</f>
        <v>越前海岸 越前岬 エリア</v>
      </c>
      <c r="T54" s="11"/>
      <c r="U54" s="266">
        <f t="shared" ref="U54:AQ63" si="41">IF($S54="", "",
COUNTIFS(
    INDEX(rawデータ範囲, , MATCH($R54,表頭範囲, 0)), $S54,
    INDEX(rawデータ範囲, , MATCH($U$1,表頭範囲, 0)),U$2
)
)</f>
        <v>1</v>
      </c>
      <c r="V54" s="266"/>
      <c r="W54" s="266">
        <f t="shared" si="41"/>
        <v>0</v>
      </c>
      <c r="X54" s="266"/>
      <c r="Y54" s="266">
        <f t="shared" si="41"/>
        <v>0</v>
      </c>
      <c r="Z54" s="266"/>
      <c r="AA54" s="266">
        <f t="shared" si="41"/>
        <v>0</v>
      </c>
      <c r="AB54" s="266"/>
      <c r="AC54" s="266">
        <f t="shared" si="41"/>
        <v>0</v>
      </c>
      <c r="AD54" s="266"/>
      <c r="AE54" s="266">
        <f t="shared" si="41"/>
        <v>0</v>
      </c>
      <c r="AF54" s="266"/>
      <c r="AG54" s="266">
        <f t="shared" si="41"/>
        <v>0</v>
      </c>
      <c r="AH54" s="266"/>
      <c r="AI54" s="266">
        <f t="shared" si="41"/>
        <v>0</v>
      </c>
      <c r="AJ54" s="266"/>
      <c r="AK54" s="266">
        <f t="shared" si="41"/>
        <v>0</v>
      </c>
      <c r="AL54" s="266"/>
      <c r="AM54" s="266">
        <f t="shared" si="41"/>
        <v>0</v>
      </c>
      <c r="AN54" s="266"/>
      <c r="AO54" s="266">
        <f t="shared" si="41"/>
        <v>0</v>
      </c>
      <c r="AP54" s="266"/>
      <c r="AQ54" s="266">
        <f t="shared" si="41"/>
        <v>0</v>
      </c>
      <c r="AR54" s="266"/>
      <c r="AS54" s="267">
        <f t="shared" si="15"/>
        <v>1</v>
      </c>
    </row>
    <row r="55" spans="18:45">
      <c r="R55" s="58" t="s">
        <v>2</v>
      </c>
      <c r="S55" s="39" t="str">
        <f>IF(【M】エリア!$E51&lt;&gt;"",【M】エリア!$E51,"")</f>
        <v>越前漁港 エリア</v>
      </c>
      <c r="T55" s="11"/>
      <c r="U55" s="266">
        <f t="shared" si="41"/>
        <v>1</v>
      </c>
      <c r="V55" s="266"/>
      <c r="W55" s="266">
        <f t="shared" si="41"/>
        <v>0</v>
      </c>
      <c r="X55" s="266"/>
      <c r="Y55" s="266">
        <f t="shared" si="41"/>
        <v>0</v>
      </c>
      <c r="Z55" s="266"/>
      <c r="AA55" s="266">
        <f t="shared" si="41"/>
        <v>0</v>
      </c>
      <c r="AB55" s="266"/>
      <c r="AC55" s="266">
        <f t="shared" si="41"/>
        <v>0</v>
      </c>
      <c r="AD55" s="266"/>
      <c r="AE55" s="266">
        <f t="shared" si="41"/>
        <v>0</v>
      </c>
      <c r="AF55" s="266"/>
      <c r="AG55" s="266">
        <f t="shared" si="41"/>
        <v>0</v>
      </c>
      <c r="AH55" s="266"/>
      <c r="AI55" s="266">
        <f t="shared" si="41"/>
        <v>0</v>
      </c>
      <c r="AJ55" s="266"/>
      <c r="AK55" s="266">
        <f t="shared" si="41"/>
        <v>0</v>
      </c>
      <c r="AL55" s="266"/>
      <c r="AM55" s="266">
        <f t="shared" si="41"/>
        <v>0</v>
      </c>
      <c r="AN55" s="266"/>
      <c r="AO55" s="266">
        <f t="shared" si="41"/>
        <v>0</v>
      </c>
      <c r="AP55" s="266"/>
      <c r="AQ55" s="266">
        <f t="shared" si="41"/>
        <v>0</v>
      </c>
      <c r="AR55" s="266"/>
      <c r="AS55" s="267">
        <f t="shared" si="15"/>
        <v>1</v>
      </c>
    </row>
    <row r="56" spans="18:45">
      <c r="R56" s="58" t="s">
        <v>2</v>
      </c>
      <c r="S56" s="39" t="str">
        <f>IF(【M】エリア!$E52&lt;&gt;"",【M】エリア!$E52,"")</f>
        <v>越前海岸 高佐米ノ旅館街 エリア</v>
      </c>
      <c r="T56" s="11"/>
      <c r="U56" s="266">
        <f t="shared" si="41"/>
        <v>8</v>
      </c>
      <c r="V56" s="266"/>
      <c r="W56" s="266">
        <f t="shared" si="41"/>
        <v>0</v>
      </c>
      <c r="X56" s="266"/>
      <c r="Y56" s="266">
        <f t="shared" si="41"/>
        <v>0</v>
      </c>
      <c r="Z56" s="266"/>
      <c r="AA56" s="266">
        <f t="shared" si="41"/>
        <v>0</v>
      </c>
      <c r="AB56" s="266"/>
      <c r="AC56" s="266">
        <f t="shared" si="41"/>
        <v>0</v>
      </c>
      <c r="AD56" s="266"/>
      <c r="AE56" s="266">
        <f t="shared" si="41"/>
        <v>0</v>
      </c>
      <c r="AF56" s="266"/>
      <c r="AG56" s="266">
        <f t="shared" si="41"/>
        <v>0</v>
      </c>
      <c r="AH56" s="266"/>
      <c r="AI56" s="266">
        <f t="shared" si="41"/>
        <v>0</v>
      </c>
      <c r="AJ56" s="266"/>
      <c r="AK56" s="266">
        <f t="shared" si="41"/>
        <v>0</v>
      </c>
      <c r="AL56" s="266"/>
      <c r="AM56" s="266">
        <f t="shared" si="41"/>
        <v>0</v>
      </c>
      <c r="AN56" s="266"/>
      <c r="AO56" s="266">
        <f t="shared" si="41"/>
        <v>0</v>
      </c>
      <c r="AP56" s="266"/>
      <c r="AQ56" s="266">
        <f t="shared" si="41"/>
        <v>0</v>
      </c>
      <c r="AR56" s="266"/>
      <c r="AS56" s="267">
        <f t="shared" si="15"/>
        <v>8</v>
      </c>
    </row>
    <row r="57" spans="18:45">
      <c r="R57" s="58" t="s">
        <v>2</v>
      </c>
      <c r="S57" s="39" t="str">
        <f>IF(【M】エリア!$E53&lt;&gt;"",【M】エリア!$E53,"")</f>
        <v>越前海岸 くりや旅館街 エリア</v>
      </c>
      <c r="T57" s="11"/>
      <c r="U57" s="266">
        <f t="shared" si="41"/>
        <v>3</v>
      </c>
      <c r="V57" s="266"/>
      <c r="W57" s="266">
        <f t="shared" si="41"/>
        <v>0</v>
      </c>
      <c r="X57" s="266"/>
      <c r="Y57" s="266">
        <f t="shared" si="41"/>
        <v>0</v>
      </c>
      <c r="Z57" s="266"/>
      <c r="AA57" s="266">
        <f t="shared" si="41"/>
        <v>0</v>
      </c>
      <c r="AB57" s="266"/>
      <c r="AC57" s="266">
        <f t="shared" si="41"/>
        <v>0</v>
      </c>
      <c r="AD57" s="266"/>
      <c r="AE57" s="266">
        <f t="shared" si="41"/>
        <v>0</v>
      </c>
      <c r="AF57" s="266"/>
      <c r="AG57" s="266">
        <f t="shared" si="41"/>
        <v>0</v>
      </c>
      <c r="AH57" s="266"/>
      <c r="AI57" s="266">
        <f t="shared" si="41"/>
        <v>0</v>
      </c>
      <c r="AJ57" s="266"/>
      <c r="AK57" s="266">
        <f t="shared" si="41"/>
        <v>0</v>
      </c>
      <c r="AL57" s="266"/>
      <c r="AM57" s="266">
        <f t="shared" si="41"/>
        <v>0</v>
      </c>
      <c r="AN57" s="266"/>
      <c r="AO57" s="266">
        <f t="shared" si="41"/>
        <v>0</v>
      </c>
      <c r="AP57" s="266"/>
      <c r="AQ57" s="266">
        <f t="shared" si="41"/>
        <v>0</v>
      </c>
      <c r="AR57" s="266"/>
      <c r="AS57" s="267">
        <f t="shared" si="15"/>
        <v>3</v>
      </c>
    </row>
    <row r="58" spans="18:45">
      <c r="R58" s="58" t="s">
        <v>2</v>
      </c>
      <c r="S58" s="39" t="str">
        <f>IF(【M】エリア!$E54&lt;&gt;"",【M】エリア!$E54,"")</f>
        <v>道の駅「南えちぜん山海里」 エリア</v>
      </c>
      <c r="T58" s="11"/>
      <c r="U58" s="266">
        <f t="shared" si="41"/>
        <v>52</v>
      </c>
      <c r="V58" s="266"/>
      <c r="W58" s="266">
        <f t="shared" si="41"/>
        <v>0</v>
      </c>
      <c r="X58" s="266"/>
      <c r="Y58" s="266">
        <f t="shared" si="41"/>
        <v>0</v>
      </c>
      <c r="Z58" s="266"/>
      <c r="AA58" s="266">
        <f t="shared" si="41"/>
        <v>0</v>
      </c>
      <c r="AB58" s="266"/>
      <c r="AC58" s="266">
        <f t="shared" si="41"/>
        <v>0</v>
      </c>
      <c r="AD58" s="266"/>
      <c r="AE58" s="266">
        <f t="shared" si="41"/>
        <v>0</v>
      </c>
      <c r="AF58" s="266"/>
      <c r="AG58" s="266">
        <f t="shared" si="41"/>
        <v>0</v>
      </c>
      <c r="AH58" s="266"/>
      <c r="AI58" s="266">
        <f t="shared" si="41"/>
        <v>0</v>
      </c>
      <c r="AJ58" s="266"/>
      <c r="AK58" s="266">
        <f t="shared" si="41"/>
        <v>0</v>
      </c>
      <c r="AL58" s="266"/>
      <c r="AM58" s="266">
        <f t="shared" si="41"/>
        <v>0</v>
      </c>
      <c r="AN58" s="266"/>
      <c r="AO58" s="266">
        <f t="shared" si="41"/>
        <v>0</v>
      </c>
      <c r="AP58" s="266"/>
      <c r="AQ58" s="266">
        <f t="shared" si="41"/>
        <v>0</v>
      </c>
      <c r="AR58" s="266"/>
      <c r="AS58" s="267">
        <f t="shared" si="15"/>
        <v>52</v>
      </c>
    </row>
    <row r="59" spans="18:45">
      <c r="R59" s="58" t="s">
        <v>2</v>
      </c>
      <c r="S59" s="39" t="str">
        <f>IF(【M】エリア!$E55&lt;&gt;"",【M】エリア!$E55,"")</f>
        <v>河野北前船主通りエリア</v>
      </c>
      <c r="T59" s="11"/>
      <c r="U59" s="266">
        <f t="shared" si="41"/>
        <v>1</v>
      </c>
      <c r="V59" s="266"/>
      <c r="W59" s="266">
        <f t="shared" si="41"/>
        <v>0</v>
      </c>
      <c r="X59" s="266"/>
      <c r="Y59" s="266">
        <f t="shared" si="41"/>
        <v>0</v>
      </c>
      <c r="Z59" s="266"/>
      <c r="AA59" s="266">
        <f t="shared" si="41"/>
        <v>0</v>
      </c>
      <c r="AB59" s="266"/>
      <c r="AC59" s="266">
        <f t="shared" si="41"/>
        <v>0</v>
      </c>
      <c r="AD59" s="266"/>
      <c r="AE59" s="266">
        <f t="shared" si="41"/>
        <v>0</v>
      </c>
      <c r="AF59" s="266"/>
      <c r="AG59" s="266">
        <f t="shared" si="41"/>
        <v>0</v>
      </c>
      <c r="AH59" s="266"/>
      <c r="AI59" s="266">
        <f t="shared" si="41"/>
        <v>0</v>
      </c>
      <c r="AJ59" s="266"/>
      <c r="AK59" s="266">
        <f t="shared" si="41"/>
        <v>0</v>
      </c>
      <c r="AL59" s="266"/>
      <c r="AM59" s="266">
        <f t="shared" si="41"/>
        <v>0</v>
      </c>
      <c r="AN59" s="266"/>
      <c r="AO59" s="266">
        <f t="shared" si="41"/>
        <v>0</v>
      </c>
      <c r="AP59" s="266"/>
      <c r="AQ59" s="266">
        <f t="shared" si="41"/>
        <v>0</v>
      </c>
      <c r="AR59" s="266"/>
      <c r="AS59" s="267">
        <f t="shared" si="15"/>
        <v>1</v>
      </c>
    </row>
    <row r="60" spans="18:45">
      <c r="R60" s="58" t="s">
        <v>2</v>
      </c>
      <c r="S60" s="39" t="str">
        <f>IF(【M】エリア!$E56&lt;&gt;"",【M】エリア!$E56,"")</f>
        <v>今庄宿 エリア</v>
      </c>
      <c r="T60" s="11"/>
      <c r="U60" s="266">
        <f t="shared" si="41"/>
        <v>3</v>
      </c>
      <c r="V60" s="266"/>
      <c r="W60" s="266">
        <f t="shared" si="41"/>
        <v>0</v>
      </c>
      <c r="X60" s="266"/>
      <c r="Y60" s="266">
        <f t="shared" si="41"/>
        <v>0</v>
      </c>
      <c r="Z60" s="266"/>
      <c r="AA60" s="266">
        <f t="shared" si="41"/>
        <v>0</v>
      </c>
      <c r="AB60" s="266"/>
      <c r="AC60" s="266">
        <f t="shared" si="41"/>
        <v>0</v>
      </c>
      <c r="AD60" s="266"/>
      <c r="AE60" s="266">
        <f t="shared" si="41"/>
        <v>0</v>
      </c>
      <c r="AF60" s="266"/>
      <c r="AG60" s="266">
        <f t="shared" si="41"/>
        <v>0</v>
      </c>
      <c r="AH60" s="266"/>
      <c r="AI60" s="266">
        <f t="shared" si="41"/>
        <v>0</v>
      </c>
      <c r="AJ60" s="266"/>
      <c r="AK60" s="266">
        <f t="shared" si="41"/>
        <v>0</v>
      </c>
      <c r="AL60" s="266"/>
      <c r="AM60" s="266">
        <f t="shared" si="41"/>
        <v>0</v>
      </c>
      <c r="AN60" s="266"/>
      <c r="AO60" s="266">
        <f t="shared" si="41"/>
        <v>0</v>
      </c>
      <c r="AP60" s="266"/>
      <c r="AQ60" s="266">
        <f t="shared" si="41"/>
        <v>0</v>
      </c>
      <c r="AR60" s="266"/>
      <c r="AS60" s="267">
        <f t="shared" si="15"/>
        <v>3</v>
      </c>
    </row>
    <row r="61" spans="18:45">
      <c r="R61" s="58" t="s">
        <v>2</v>
      </c>
      <c r="S61" s="39" t="str">
        <f>IF(【M】エリア!$E57&lt;&gt;"",【M】エリア!$E57,"")</f>
        <v>日本海さかな街 エリア</v>
      </c>
      <c r="T61" s="11"/>
      <c r="U61" s="266">
        <f t="shared" si="41"/>
        <v>17</v>
      </c>
      <c r="V61" s="266"/>
      <c r="W61" s="266">
        <f t="shared" si="41"/>
        <v>0</v>
      </c>
      <c r="X61" s="266"/>
      <c r="Y61" s="266">
        <f t="shared" si="41"/>
        <v>0</v>
      </c>
      <c r="Z61" s="266"/>
      <c r="AA61" s="266">
        <f t="shared" si="41"/>
        <v>0</v>
      </c>
      <c r="AB61" s="266"/>
      <c r="AC61" s="266">
        <f t="shared" si="41"/>
        <v>0</v>
      </c>
      <c r="AD61" s="266"/>
      <c r="AE61" s="266">
        <f t="shared" si="41"/>
        <v>0</v>
      </c>
      <c r="AF61" s="266"/>
      <c r="AG61" s="266">
        <f t="shared" si="41"/>
        <v>0</v>
      </c>
      <c r="AH61" s="266"/>
      <c r="AI61" s="266">
        <f t="shared" si="41"/>
        <v>0</v>
      </c>
      <c r="AJ61" s="266"/>
      <c r="AK61" s="266">
        <f t="shared" si="41"/>
        <v>0</v>
      </c>
      <c r="AL61" s="266"/>
      <c r="AM61" s="266">
        <f t="shared" si="41"/>
        <v>0</v>
      </c>
      <c r="AN61" s="266"/>
      <c r="AO61" s="266">
        <f t="shared" si="41"/>
        <v>0</v>
      </c>
      <c r="AP61" s="266"/>
      <c r="AQ61" s="266">
        <f t="shared" si="41"/>
        <v>0</v>
      </c>
      <c r="AR61" s="266"/>
      <c r="AS61" s="267">
        <f t="shared" si="15"/>
        <v>17</v>
      </c>
    </row>
    <row r="62" spans="18:45">
      <c r="R62" s="58" t="s">
        <v>2</v>
      </c>
      <c r="S62" s="39" t="str">
        <f>IF(【M】エリア!$E58&lt;&gt;"",【M】エリア!$E58,"")</f>
        <v>神楽通り エリア</v>
      </c>
      <c r="T62" s="11"/>
      <c r="U62" s="266">
        <f t="shared" si="41"/>
        <v>15</v>
      </c>
      <c r="V62" s="266"/>
      <c r="W62" s="266">
        <f t="shared" si="41"/>
        <v>0</v>
      </c>
      <c r="X62" s="266"/>
      <c r="Y62" s="266">
        <f t="shared" si="41"/>
        <v>0</v>
      </c>
      <c r="Z62" s="266"/>
      <c r="AA62" s="266">
        <f t="shared" si="41"/>
        <v>0</v>
      </c>
      <c r="AB62" s="266"/>
      <c r="AC62" s="266">
        <f t="shared" si="41"/>
        <v>0</v>
      </c>
      <c r="AD62" s="266"/>
      <c r="AE62" s="266">
        <f t="shared" si="41"/>
        <v>0</v>
      </c>
      <c r="AF62" s="266"/>
      <c r="AG62" s="266">
        <f t="shared" si="41"/>
        <v>0</v>
      </c>
      <c r="AH62" s="266"/>
      <c r="AI62" s="266">
        <f t="shared" si="41"/>
        <v>0</v>
      </c>
      <c r="AJ62" s="266"/>
      <c r="AK62" s="266">
        <f t="shared" si="41"/>
        <v>0</v>
      </c>
      <c r="AL62" s="266"/>
      <c r="AM62" s="266">
        <f t="shared" si="41"/>
        <v>0</v>
      </c>
      <c r="AN62" s="266"/>
      <c r="AO62" s="266">
        <f t="shared" si="41"/>
        <v>0</v>
      </c>
      <c r="AP62" s="266"/>
      <c r="AQ62" s="266">
        <f t="shared" si="41"/>
        <v>0</v>
      </c>
      <c r="AR62" s="266"/>
      <c r="AS62" s="267">
        <f t="shared" si="15"/>
        <v>15</v>
      </c>
    </row>
    <row r="63" spans="18:45">
      <c r="R63" s="58" t="s">
        <v>2</v>
      </c>
      <c r="S63" s="39" t="str">
        <f>IF(【M】エリア!$E59&lt;&gt;"",【M】エリア!$E59,"")</f>
        <v>JR敦賀駅前 エリア</v>
      </c>
      <c r="T63" s="11"/>
      <c r="U63" s="266">
        <f t="shared" si="41"/>
        <v>23</v>
      </c>
      <c r="V63" s="266"/>
      <c r="W63" s="266">
        <f t="shared" si="41"/>
        <v>0</v>
      </c>
      <c r="X63" s="266"/>
      <c r="Y63" s="266">
        <f t="shared" si="41"/>
        <v>0</v>
      </c>
      <c r="Z63" s="266"/>
      <c r="AA63" s="266">
        <f t="shared" si="41"/>
        <v>0</v>
      </c>
      <c r="AB63" s="266"/>
      <c r="AC63" s="266">
        <f t="shared" si="41"/>
        <v>0</v>
      </c>
      <c r="AD63" s="266"/>
      <c r="AE63" s="266">
        <f t="shared" si="41"/>
        <v>0</v>
      </c>
      <c r="AF63" s="266"/>
      <c r="AG63" s="266">
        <f t="shared" si="41"/>
        <v>0</v>
      </c>
      <c r="AH63" s="266"/>
      <c r="AI63" s="266">
        <f t="shared" si="41"/>
        <v>0</v>
      </c>
      <c r="AJ63" s="266"/>
      <c r="AK63" s="266">
        <f t="shared" si="41"/>
        <v>0</v>
      </c>
      <c r="AL63" s="266"/>
      <c r="AM63" s="266">
        <f t="shared" si="41"/>
        <v>0</v>
      </c>
      <c r="AN63" s="266"/>
      <c r="AO63" s="266">
        <f t="shared" si="41"/>
        <v>0</v>
      </c>
      <c r="AP63" s="266"/>
      <c r="AQ63" s="266">
        <f t="shared" si="41"/>
        <v>0</v>
      </c>
      <c r="AR63" s="266"/>
      <c r="AS63" s="267">
        <f t="shared" si="15"/>
        <v>23</v>
      </c>
    </row>
    <row r="64" spans="18:45">
      <c r="R64" s="58" t="s">
        <v>2</v>
      </c>
      <c r="S64" s="39" t="str">
        <f>IF(【M】エリア!$E60&lt;&gt;"",【M】エリア!$E60,"")</f>
        <v>金ヶ崎 エリア</v>
      </c>
      <c r="T64" s="11"/>
      <c r="U64" s="266">
        <f t="shared" ref="U64:AQ73" si="42">IF($S64="", "",
COUNTIFS(
    INDEX(rawデータ範囲, , MATCH($R64,表頭範囲, 0)), $S64,
    INDEX(rawデータ範囲, , MATCH($U$1,表頭範囲, 0)),U$2
)
)</f>
        <v>20</v>
      </c>
      <c r="V64" s="266"/>
      <c r="W64" s="266">
        <f t="shared" si="42"/>
        <v>0</v>
      </c>
      <c r="X64" s="266"/>
      <c r="Y64" s="266">
        <f t="shared" si="42"/>
        <v>0</v>
      </c>
      <c r="Z64" s="266"/>
      <c r="AA64" s="266">
        <f t="shared" si="42"/>
        <v>0</v>
      </c>
      <c r="AB64" s="266"/>
      <c r="AC64" s="266">
        <f t="shared" si="42"/>
        <v>0</v>
      </c>
      <c r="AD64" s="266"/>
      <c r="AE64" s="266">
        <f t="shared" si="42"/>
        <v>0</v>
      </c>
      <c r="AF64" s="266"/>
      <c r="AG64" s="266">
        <f t="shared" si="42"/>
        <v>0</v>
      </c>
      <c r="AH64" s="266"/>
      <c r="AI64" s="266">
        <f t="shared" si="42"/>
        <v>0</v>
      </c>
      <c r="AJ64" s="266"/>
      <c r="AK64" s="266">
        <f t="shared" si="42"/>
        <v>0</v>
      </c>
      <c r="AL64" s="266"/>
      <c r="AM64" s="266">
        <f t="shared" si="42"/>
        <v>0</v>
      </c>
      <c r="AN64" s="266"/>
      <c r="AO64" s="266">
        <f t="shared" si="42"/>
        <v>0</v>
      </c>
      <c r="AP64" s="266"/>
      <c r="AQ64" s="266">
        <f t="shared" si="42"/>
        <v>0</v>
      </c>
      <c r="AR64" s="266"/>
      <c r="AS64" s="267">
        <f t="shared" si="15"/>
        <v>20</v>
      </c>
    </row>
    <row r="65" spans="18:45">
      <c r="R65" s="58" t="s">
        <v>2</v>
      </c>
      <c r="S65" s="39" t="str">
        <f>IF(【M】エリア!$E61&lt;&gt;"",【M】エリア!$E61,"")</f>
        <v>敦賀市立博物館 エリア</v>
      </c>
      <c r="T65" s="11"/>
      <c r="U65" s="266">
        <f t="shared" si="42"/>
        <v>6</v>
      </c>
      <c r="V65" s="266"/>
      <c r="W65" s="266">
        <f t="shared" si="42"/>
        <v>0</v>
      </c>
      <c r="X65" s="266"/>
      <c r="Y65" s="266">
        <f t="shared" si="42"/>
        <v>0</v>
      </c>
      <c r="Z65" s="266"/>
      <c r="AA65" s="266">
        <f t="shared" si="42"/>
        <v>0</v>
      </c>
      <c r="AB65" s="266"/>
      <c r="AC65" s="266">
        <f t="shared" si="42"/>
        <v>0</v>
      </c>
      <c r="AD65" s="266"/>
      <c r="AE65" s="266">
        <f t="shared" si="42"/>
        <v>0</v>
      </c>
      <c r="AF65" s="266"/>
      <c r="AG65" s="266">
        <f t="shared" si="42"/>
        <v>0</v>
      </c>
      <c r="AH65" s="266"/>
      <c r="AI65" s="266">
        <f t="shared" si="42"/>
        <v>0</v>
      </c>
      <c r="AJ65" s="266"/>
      <c r="AK65" s="266">
        <f t="shared" si="42"/>
        <v>0</v>
      </c>
      <c r="AL65" s="266"/>
      <c r="AM65" s="266">
        <f t="shared" si="42"/>
        <v>0</v>
      </c>
      <c r="AN65" s="266"/>
      <c r="AO65" s="266">
        <f t="shared" si="42"/>
        <v>0</v>
      </c>
      <c r="AP65" s="266"/>
      <c r="AQ65" s="266">
        <f t="shared" si="42"/>
        <v>0</v>
      </c>
      <c r="AR65" s="266"/>
      <c r="AS65" s="267">
        <f t="shared" si="15"/>
        <v>6</v>
      </c>
    </row>
    <row r="66" spans="18:45">
      <c r="R66" s="58" t="s">
        <v>2</v>
      </c>
      <c r="S66" s="39" t="str">
        <f>IF(【M】エリア!$E62&lt;&gt;"",【M】エリア!$E62,"")</f>
        <v>小浜市 阿納 エリア</v>
      </c>
      <c r="T66" s="11"/>
      <c r="U66" s="266">
        <f t="shared" si="42"/>
        <v>17</v>
      </c>
      <c r="V66" s="266"/>
      <c r="W66" s="266">
        <f t="shared" si="42"/>
        <v>0</v>
      </c>
      <c r="X66" s="266"/>
      <c r="Y66" s="266">
        <f t="shared" si="42"/>
        <v>0</v>
      </c>
      <c r="Z66" s="266"/>
      <c r="AA66" s="266">
        <f t="shared" si="42"/>
        <v>0</v>
      </c>
      <c r="AB66" s="266"/>
      <c r="AC66" s="266">
        <f t="shared" si="42"/>
        <v>0</v>
      </c>
      <c r="AD66" s="266"/>
      <c r="AE66" s="266">
        <f t="shared" si="42"/>
        <v>0</v>
      </c>
      <c r="AF66" s="266"/>
      <c r="AG66" s="266">
        <f t="shared" si="42"/>
        <v>0</v>
      </c>
      <c r="AH66" s="266"/>
      <c r="AI66" s="266">
        <f t="shared" si="42"/>
        <v>0</v>
      </c>
      <c r="AJ66" s="266"/>
      <c r="AK66" s="266">
        <f t="shared" si="42"/>
        <v>0</v>
      </c>
      <c r="AL66" s="266"/>
      <c r="AM66" s="266">
        <f t="shared" si="42"/>
        <v>0</v>
      </c>
      <c r="AN66" s="266"/>
      <c r="AO66" s="266">
        <f t="shared" si="42"/>
        <v>0</v>
      </c>
      <c r="AP66" s="266"/>
      <c r="AQ66" s="266">
        <f t="shared" si="42"/>
        <v>0</v>
      </c>
      <c r="AR66" s="266"/>
      <c r="AS66" s="267">
        <f t="shared" si="15"/>
        <v>17</v>
      </c>
    </row>
    <row r="67" spans="18:45">
      <c r="R67" s="58" t="s">
        <v>2</v>
      </c>
      <c r="S67" s="39" t="str">
        <f>IF(【M】エリア!$E63&lt;&gt;"",【M】エリア!$E63,"")</f>
        <v>道の駅「若狭おばま」 エリア</v>
      </c>
      <c r="T67" s="11"/>
      <c r="U67" s="266">
        <f t="shared" si="42"/>
        <v>27</v>
      </c>
      <c r="V67" s="266"/>
      <c r="W67" s="266">
        <f t="shared" si="42"/>
        <v>0</v>
      </c>
      <c r="X67" s="266"/>
      <c r="Y67" s="266">
        <f t="shared" si="42"/>
        <v>0</v>
      </c>
      <c r="Z67" s="266"/>
      <c r="AA67" s="266">
        <f t="shared" si="42"/>
        <v>0</v>
      </c>
      <c r="AB67" s="266"/>
      <c r="AC67" s="266">
        <f t="shared" si="42"/>
        <v>0</v>
      </c>
      <c r="AD67" s="266"/>
      <c r="AE67" s="266">
        <f t="shared" si="42"/>
        <v>0</v>
      </c>
      <c r="AF67" s="266"/>
      <c r="AG67" s="266">
        <f t="shared" si="42"/>
        <v>0</v>
      </c>
      <c r="AH67" s="266"/>
      <c r="AI67" s="266">
        <f t="shared" si="42"/>
        <v>0</v>
      </c>
      <c r="AJ67" s="266"/>
      <c r="AK67" s="266">
        <f t="shared" si="42"/>
        <v>0</v>
      </c>
      <c r="AL67" s="266"/>
      <c r="AM67" s="266">
        <f t="shared" si="42"/>
        <v>0</v>
      </c>
      <c r="AN67" s="266"/>
      <c r="AO67" s="266">
        <f t="shared" si="42"/>
        <v>0</v>
      </c>
      <c r="AP67" s="266"/>
      <c r="AQ67" s="266">
        <f t="shared" si="42"/>
        <v>0</v>
      </c>
      <c r="AR67" s="266"/>
      <c r="AS67" s="267">
        <f t="shared" si="15"/>
        <v>27</v>
      </c>
    </row>
    <row r="68" spans="18:45">
      <c r="R68" s="58" t="s">
        <v>2</v>
      </c>
      <c r="S68" s="39" t="str">
        <f>IF(【M】エリア!$E64&lt;&gt;"",【M】エリア!$E64,"")</f>
        <v>小浜 エリア（宿泊施設）</v>
      </c>
      <c r="T68" s="11"/>
      <c r="U68" s="266">
        <f t="shared" si="42"/>
        <v>10</v>
      </c>
      <c r="V68" s="266"/>
      <c r="W68" s="266">
        <f t="shared" si="42"/>
        <v>0</v>
      </c>
      <c r="X68" s="266"/>
      <c r="Y68" s="266">
        <f t="shared" si="42"/>
        <v>0</v>
      </c>
      <c r="Z68" s="266"/>
      <c r="AA68" s="266">
        <f t="shared" si="42"/>
        <v>0</v>
      </c>
      <c r="AB68" s="266"/>
      <c r="AC68" s="266">
        <f t="shared" si="42"/>
        <v>0</v>
      </c>
      <c r="AD68" s="266"/>
      <c r="AE68" s="266">
        <f t="shared" si="42"/>
        <v>0</v>
      </c>
      <c r="AF68" s="266"/>
      <c r="AG68" s="266">
        <f t="shared" si="42"/>
        <v>0</v>
      </c>
      <c r="AH68" s="266"/>
      <c r="AI68" s="266">
        <f t="shared" si="42"/>
        <v>0</v>
      </c>
      <c r="AJ68" s="266"/>
      <c r="AK68" s="266">
        <f t="shared" si="42"/>
        <v>0</v>
      </c>
      <c r="AL68" s="266"/>
      <c r="AM68" s="266">
        <f t="shared" si="42"/>
        <v>0</v>
      </c>
      <c r="AN68" s="266"/>
      <c r="AO68" s="266">
        <f t="shared" si="42"/>
        <v>0</v>
      </c>
      <c r="AP68" s="266"/>
      <c r="AQ68" s="266">
        <f t="shared" si="42"/>
        <v>0</v>
      </c>
      <c r="AR68" s="266"/>
      <c r="AS68" s="267">
        <f t="shared" si="15"/>
        <v>10</v>
      </c>
    </row>
    <row r="69" spans="18:45">
      <c r="R69" s="58" t="s">
        <v>2</v>
      </c>
      <c r="S69" s="39" t="str">
        <f>IF(【M】エリア!$E65&lt;&gt;"",【M】エリア!$E65,"")</f>
        <v>若狭フィッシャーマンズワーフ エリア</v>
      </c>
      <c r="T69" s="11"/>
      <c r="U69" s="266">
        <f t="shared" si="42"/>
        <v>6</v>
      </c>
      <c r="V69" s="266"/>
      <c r="W69" s="266">
        <f t="shared" si="42"/>
        <v>0</v>
      </c>
      <c r="X69" s="266"/>
      <c r="Y69" s="266">
        <f t="shared" si="42"/>
        <v>0</v>
      </c>
      <c r="Z69" s="266"/>
      <c r="AA69" s="266">
        <f t="shared" si="42"/>
        <v>0</v>
      </c>
      <c r="AB69" s="266"/>
      <c r="AC69" s="266">
        <f t="shared" si="42"/>
        <v>0</v>
      </c>
      <c r="AD69" s="266"/>
      <c r="AE69" s="266">
        <f t="shared" si="42"/>
        <v>0</v>
      </c>
      <c r="AF69" s="266"/>
      <c r="AG69" s="266">
        <f t="shared" si="42"/>
        <v>0</v>
      </c>
      <c r="AH69" s="266"/>
      <c r="AI69" s="266">
        <f t="shared" si="42"/>
        <v>0</v>
      </c>
      <c r="AJ69" s="266"/>
      <c r="AK69" s="266">
        <f t="shared" si="42"/>
        <v>0</v>
      </c>
      <c r="AL69" s="266"/>
      <c r="AM69" s="266">
        <f t="shared" si="42"/>
        <v>0</v>
      </c>
      <c r="AN69" s="266"/>
      <c r="AO69" s="266">
        <f t="shared" si="42"/>
        <v>0</v>
      </c>
      <c r="AP69" s="266"/>
      <c r="AQ69" s="266">
        <f t="shared" si="42"/>
        <v>0</v>
      </c>
      <c r="AR69" s="266"/>
      <c r="AS69" s="267">
        <f t="shared" si="15"/>
        <v>6</v>
      </c>
    </row>
    <row r="70" spans="18:45">
      <c r="R70" s="58" t="s">
        <v>2</v>
      </c>
      <c r="S70" s="39" t="str">
        <f>IF(【M】エリア!$E66&lt;&gt;"",【M】エリア!$E66,"")</f>
        <v>御食国若狭おばま食文化館 エリア</v>
      </c>
      <c r="T70" s="11"/>
      <c r="U70" s="266">
        <f t="shared" si="42"/>
        <v>14</v>
      </c>
      <c r="V70" s="266"/>
      <c r="W70" s="266">
        <f t="shared" si="42"/>
        <v>0</v>
      </c>
      <c r="X70" s="266"/>
      <c r="Y70" s="266">
        <f t="shared" si="42"/>
        <v>0</v>
      </c>
      <c r="Z70" s="266"/>
      <c r="AA70" s="266">
        <f t="shared" si="42"/>
        <v>0</v>
      </c>
      <c r="AB70" s="266"/>
      <c r="AC70" s="266">
        <f t="shared" si="42"/>
        <v>0</v>
      </c>
      <c r="AD70" s="266"/>
      <c r="AE70" s="266">
        <f t="shared" si="42"/>
        <v>0</v>
      </c>
      <c r="AF70" s="266"/>
      <c r="AG70" s="266">
        <f t="shared" si="42"/>
        <v>0</v>
      </c>
      <c r="AH70" s="266"/>
      <c r="AI70" s="266">
        <f t="shared" si="42"/>
        <v>0</v>
      </c>
      <c r="AJ70" s="266"/>
      <c r="AK70" s="266">
        <f t="shared" si="42"/>
        <v>0</v>
      </c>
      <c r="AL70" s="266"/>
      <c r="AM70" s="266">
        <f t="shared" si="42"/>
        <v>0</v>
      </c>
      <c r="AN70" s="266"/>
      <c r="AO70" s="266">
        <f t="shared" si="42"/>
        <v>0</v>
      </c>
      <c r="AP70" s="266"/>
      <c r="AQ70" s="266">
        <f t="shared" si="42"/>
        <v>0</v>
      </c>
      <c r="AR70" s="266"/>
      <c r="AS70" s="267">
        <f t="shared" ref="AS70:AS125" si="43">IF($S70="", "",SUM($U70:$AQ70))</f>
        <v>14</v>
      </c>
    </row>
    <row r="71" spans="18:45">
      <c r="R71" s="58" t="s">
        <v>2</v>
      </c>
      <c r="S71" s="39" t="str">
        <f>IF(【M】エリア!$E67&lt;&gt;"",【M】エリア!$E67,"")</f>
        <v>小浜市まちの駅 エリア</v>
      </c>
      <c r="T71" s="11"/>
      <c r="U71" s="266">
        <f t="shared" si="42"/>
        <v>8</v>
      </c>
      <c r="V71" s="266"/>
      <c r="W71" s="266">
        <f t="shared" si="42"/>
        <v>0</v>
      </c>
      <c r="X71" s="266"/>
      <c r="Y71" s="266">
        <f t="shared" si="42"/>
        <v>0</v>
      </c>
      <c r="Z71" s="266"/>
      <c r="AA71" s="266">
        <f t="shared" si="42"/>
        <v>0</v>
      </c>
      <c r="AB71" s="266"/>
      <c r="AC71" s="266">
        <f t="shared" si="42"/>
        <v>0</v>
      </c>
      <c r="AD71" s="266"/>
      <c r="AE71" s="266">
        <f t="shared" si="42"/>
        <v>0</v>
      </c>
      <c r="AF71" s="266"/>
      <c r="AG71" s="266">
        <f t="shared" si="42"/>
        <v>0</v>
      </c>
      <c r="AH71" s="266"/>
      <c r="AI71" s="266">
        <f t="shared" si="42"/>
        <v>0</v>
      </c>
      <c r="AJ71" s="266"/>
      <c r="AK71" s="266">
        <f t="shared" si="42"/>
        <v>0</v>
      </c>
      <c r="AL71" s="266"/>
      <c r="AM71" s="266">
        <f t="shared" si="42"/>
        <v>0</v>
      </c>
      <c r="AN71" s="266"/>
      <c r="AO71" s="266">
        <f t="shared" si="42"/>
        <v>0</v>
      </c>
      <c r="AP71" s="266"/>
      <c r="AQ71" s="266">
        <f t="shared" si="42"/>
        <v>0</v>
      </c>
      <c r="AR71" s="266"/>
      <c r="AS71" s="267">
        <f t="shared" si="43"/>
        <v>8</v>
      </c>
    </row>
    <row r="72" spans="18:45">
      <c r="R72" s="58" t="s">
        <v>2</v>
      </c>
      <c r="S72" s="39" t="str">
        <f>IF(【M】エリア!$E68&lt;&gt;"",【M】エリア!$E68,"")</f>
        <v>明通寺 エリア</v>
      </c>
      <c r="T72" s="11"/>
      <c r="U72" s="266">
        <f t="shared" si="42"/>
        <v>4</v>
      </c>
      <c r="V72" s="266"/>
      <c r="W72" s="266">
        <f t="shared" si="42"/>
        <v>0</v>
      </c>
      <c r="X72" s="266"/>
      <c r="Y72" s="266">
        <f t="shared" si="42"/>
        <v>0</v>
      </c>
      <c r="Z72" s="266"/>
      <c r="AA72" s="266">
        <f t="shared" si="42"/>
        <v>0</v>
      </c>
      <c r="AB72" s="266"/>
      <c r="AC72" s="266">
        <f t="shared" si="42"/>
        <v>0</v>
      </c>
      <c r="AD72" s="266"/>
      <c r="AE72" s="266">
        <f t="shared" si="42"/>
        <v>0</v>
      </c>
      <c r="AF72" s="266"/>
      <c r="AG72" s="266">
        <f t="shared" si="42"/>
        <v>0</v>
      </c>
      <c r="AH72" s="266"/>
      <c r="AI72" s="266">
        <f t="shared" si="42"/>
        <v>0</v>
      </c>
      <c r="AJ72" s="266"/>
      <c r="AK72" s="266">
        <f t="shared" si="42"/>
        <v>0</v>
      </c>
      <c r="AL72" s="266"/>
      <c r="AM72" s="266">
        <f t="shared" si="42"/>
        <v>0</v>
      </c>
      <c r="AN72" s="266"/>
      <c r="AO72" s="266">
        <f t="shared" si="42"/>
        <v>0</v>
      </c>
      <c r="AP72" s="266"/>
      <c r="AQ72" s="266">
        <f t="shared" si="42"/>
        <v>0</v>
      </c>
      <c r="AR72" s="266"/>
      <c r="AS72" s="267">
        <f t="shared" si="43"/>
        <v>4</v>
      </c>
    </row>
    <row r="73" spans="18:45">
      <c r="R73" s="58" t="s">
        <v>2</v>
      </c>
      <c r="S73" s="39" t="str">
        <f>IF(【M】エリア!$E69&lt;&gt;"",【M】エリア!$E69,"")</f>
        <v>箸のふるさと館WAKASA エリア</v>
      </c>
      <c r="T73" s="11"/>
      <c r="U73" s="266">
        <f t="shared" si="42"/>
        <v>1</v>
      </c>
      <c r="V73" s="266"/>
      <c r="W73" s="266">
        <f t="shared" si="42"/>
        <v>0</v>
      </c>
      <c r="X73" s="266"/>
      <c r="Y73" s="266">
        <f t="shared" si="42"/>
        <v>0</v>
      </c>
      <c r="Z73" s="266"/>
      <c r="AA73" s="266">
        <f t="shared" si="42"/>
        <v>0</v>
      </c>
      <c r="AB73" s="266"/>
      <c r="AC73" s="266">
        <f t="shared" si="42"/>
        <v>0</v>
      </c>
      <c r="AD73" s="266"/>
      <c r="AE73" s="266">
        <f t="shared" si="42"/>
        <v>0</v>
      </c>
      <c r="AF73" s="266"/>
      <c r="AG73" s="266">
        <f t="shared" si="42"/>
        <v>0</v>
      </c>
      <c r="AH73" s="266"/>
      <c r="AI73" s="266">
        <f t="shared" si="42"/>
        <v>0</v>
      </c>
      <c r="AJ73" s="266"/>
      <c r="AK73" s="266">
        <f t="shared" si="42"/>
        <v>0</v>
      </c>
      <c r="AL73" s="266"/>
      <c r="AM73" s="266">
        <f t="shared" si="42"/>
        <v>0</v>
      </c>
      <c r="AN73" s="266"/>
      <c r="AO73" s="266">
        <f t="shared" si="42"/>
        <v>0</v>
      </c>
      <c r="AP73" s="266"/>
      <c r="AQ73" s="266">
        <f t="shared" si="42"/>
        <v>0</v>
      </c>
      <c r="AR73" s="266"/>
      <c r="AS73" s="267">
        <f t="shared" si="43"/>
        <v>1</v>
      </c>
    </row>
    <row r="74" spans="18:45">
      <c r="R74" s="58" t="s">
        <v>2</v>
      </c>
      <c r="S74" s="39" t="str">
        <f>IF(【M】エリア!$E70&lt;&gt;"",【M】エリア!$E70,"")</f>
        <v>三方五湖ネイチャークルーズ エリア</v>
      </c>
      <c r="T74" s="11"/>
      <c r="U74" s="266">
        <f t="shared" ref="U74:AQ83" si="44">IF($S74="", "",
COUNTIFS(
    INDEX(rawデータ範囲, , MATCH($R74,表頭範囲, 0)), $S74,
    INDEX(rawデータ範囲, , MATCH($U$1,表頭範囲, 0)),U$2
)
)</f>
        <v>9</v>
      </c>
      <c r="V74" s="266"/>
      <c r="W74" s="266">
        <f t="shared" si="44"/>
        <v>0</v>
      </c>
      <c r="X74" s="266"/>
      <c r="Y74" s="266">
        <f t="shared" si="44"/>
        <v>0</v>
      </c>
      <c r="Z74" s="266"/>
      <c r="AA74" s="266">
        <f t="shared" si="44"/>
        <v>0</v>
      </c>
      <c r="AB74" s="266"/>
      <c r="AC74" s="266">
        <f t="shared" si="44"/>
        <v>0</v>
      </c>
      <c r="AD74" s="266"/>
      <c r="AE74" s="266">
        <f t="shared" si="44"/>
        <v>0</v>
      </c>
      <c r="AF74" s="266"/>
      <c r="AG74" s="266">
        <f t="shared" si="44"/>
        <v>0</v>
      </c>
      <c r="AH74" s="266"/>
      <c r="AI74" s="266">
        <f t="shared" si="44"/>
        <v>0</v>
      </c>
      <c r="AJ74" s="266"/>
      <c r="AK74" s="266">
        <f t="shared" si="44"/>
        <v>0</v>
      </c>
      <c r="AL74" s="266"/>
      <c r="AM74" s="266">
        <f t="shared" si="44"/>
        <v>0</v>
      </c>
      <c r="AN74" s="266"/>
      <c r="AO74" s="266">
        <f t="shared" si="44"/>
        <v>0</v>
      </c>
      <c r="AP74" s="266"/>
      <c r="AQ74" s="266">
        <f t="shared" si="44"/>
        <v>0</v>
      </c>
      <c r="AR74" s="266"/>
      <c r="AS74" s="267">
        <f t="shared" si="43"/>
        <v>9</v>
      </c>
    </row>
    <row r="75" spans="18:45">
      <c r="R75" s="58" t="s">
        <v>2</v>
      </c>
      <c r="S75" s="39" t="str">
        <f>IF(【M】エリア!$E71&lt;&gt;"",【M】エリア!$E71,"")</f>
        <v>レインボーライン エリア</v>
      </c>
      <c r="T75" s="11"/>
      <c r="U75" s="266">
        <f t="shared" si="44"/>
        <v>20</v>
      </c>
      <c r="V75" s="266"/>
      <c r="W75" s="266">
        <f t="shared" si="44"/>
        <v>0</v>
      </c>
      <c r="X75" s="266"/>
      <c r="Y75" s="266">
        <f t="shared" si="44"/>
        <v>0</v>
      </c>
      <c r="Z75" s="266"/>
      <c r="AA75" s="266">
        <f t="shared" si="44"/>
        <v>0</v>
      </c>
      <c r="AB75" s="266"/>
      <c r="AC75" s="266">
        <f t="shared" si="44"/>
        <v>0</v>
      </c>
      <c r="AD75" s="266"/>
      <c r="AE75" s="266">
        <f t="shared" si="44"/>
        <v>0</v>
      </c>
      <c r="AF75" s="266"/>
      <c r="AG75" s="266">
        <f t="shared" si="44"/>
        <v>0</v>
      </c>
      <c r="AH75" s="266"/>
      <c r="AI75" s="266">
        <f t="shared" si="44"/>
        <v>0</v>
      </c>
      <c r="AJ75" s="266"/>
      <c r="AK75" s="266">
        <f t="shared" si="44"/>
        <v>0</v>
      </c>
      <c r="AL75" s="266"/>
      <c r="AM75" s="266">
        <f t="shared" si="44"/>
        <v>0</v>
      </c>
      <c r="AN75" s="266"/>
      <c r="AO75" s="266">
        <f t="shared" si="44"/>
        <v>0</v>
      </c>
      <c r="AP75" s="266"/>
      <c r="AQ75" s="266">
        <f t="shared" si="44"/>
        <v>0</v>
      </c>
      <c r="AR75" s="266"/>
      <c r="AS75" s="267">
        <f t="shared" si="43"/>
        <v>20</v>
      </c>
    </row>
    <row r="76" spans="18:45">
      <c r="R76" s="58" t="s">
        <v>2</v>
      </c>
      <c r="S76" s="39" t="str">
        <f>IF(【M】エリア!$E72&lt;&gt;"",【M】エリア!$E72,"")</f>
        <v>JR美浜駅 エリア</v>
      </c>
      <c r="T76" s="11"/>
      <c r="U76" s="266">
        <f t="shared" si="44"/>
        <v>35</v>
      </c>
      <c r="V76" s="266"/>
      <c r="W76" s="266">
        <f t="shared" si="44"/>
        <v>0</v>
      </c>
      <c r="X76" s="266"/>
      <c r="Y76" s="266">
        <f t="shared" si="44"/>
        <v>0</v>
      </c>
      <c r="Z76" s="266"/>
      <c r="AA76" s="266">
        <f t="shared" si="44"/>
        <v>0</v>
      </c>
      <c r="AB76" s="266"/>
      <c r="AC76" s="266">
        <f t="shared" si="44"/>
        <v>0</v>
      </c>
      <c r="AD76" s="266"/>
      <c r="AE76" s="266">
        <f t="shared" si="44"/>
        <v>0</v>
      </c>
      <c r="AF76" s="266"/>
      <c r="AG76" s="266">
        <f t="shared" si="44"/>
        <v>0</v>
      </c>
      <c r="AH76" s="266"/>
      <c r="AI76" s="266">
        <f t="shared" si="44"/>
        <v>0</v>
      </c>
      <c r="AJ76" s="266"/>
      <c r="AK76" s="266">
        <f t="shared" si="44"/>
        <v>0</v>
      </c>
      <c r="AL76" s="266"/>
      <c r="AM76" s="266">
        <f t="shared" si="44"/>
        <v>0</v>
      </c>
      <c r="AN76" s="266"/>
      <c r="AO76" s="266">
        <f t="shared" si="44"/>
        <v>0</v>
      </c>
      <c r="AP76" s="266"/>
      <c r="AQ76" s="266">
        <f t="shared" si="44"/>
        <v>0</v>
      </c>
      <c r="AR76" s="266"/>
      <c r="AS76" s="267">
        <f t="shared" si="43"/>
        <v>35</v>
      </c>
    </row>
    <row r="77" spans="18:45">
      <c r="R77" s="58" t="s">
        <v>2</v>
      </c>
      <c r="S77" s="39" t="str">
        <f>IF(【M】エリア!$E73&lt;&gt;"",【M】エリア!$E73,"")</f>
        <v>熊川宿 エリア</v>
      </c>
      <c r="T77" s="11"/>
      <c r="U77" s="266">
        <f t="shared" si="44"/>
        <v>5</v>
      </c>
      <c r="V77" s="266"/>
      <c r="W77" s="266">
        <f t="shared" si="44"/>
        <v>0</v>
      </c>
      <c r="X77" s="266"/>
      <c r="Y77" s="266">
        <f t="shared" si="44"/>
        <v>0</v>
      </c>
      <c r="Z77" s="266"/>
      <c r="AA77" s="266">
        <f t="shared" si="44"/>
        <v>0</v>
      </c>
      <c r="AB77" s="266"/>
      <c r="AC77" s="266">
        <f t="shared" si="44"/>
        <v>0</v>
      </c>
      <c r="AD77" s="266"/>
      <c r="AE77" s="266">
        <f t="shared" si="44"/>
        <v>0</v>
      </c>
      <c r="AF77" s="266"/>
      <c r="AG77" s="266">
        <f t="shared" si="44"/>
        <v>0</v>
      </c>
      <c r="AH77" s="266"/>
      <c r="AI77" s="266">
        <f t="shared" si="44"/>
        <v>0</v>
      </c>
      <c r="AJ77" s="266"/>
      <c r="AK77" s="266">
        <f t="shared" si="44"/>
        <v>0</v>
      </c>
      <c r="AL77" s="266"/>
      <c r="AM77" s="266">
        <f t="shared" si="44"/>
        <v>0</v>
      </c>
      <c r="AN77" s="266"/>
      <c r="AO77" s="266">
        <f t="shared" si="44"/>
        <v>0</v>
      </c>
      <c r="AP77" s="266"/>
      <c r="AQ77" s="266">
        <f t="shared" si="44"/>
        <v>0</v>
      </c>
      <c r="AR77" s="266"/>
      <c r="AS77" s="267">
        <f t="shared" si="43"/>
        <v>5</v>
      </c>
    </row>
    <row r="78" spans="18:45">
      <c r="R78" s="58" t="s">
        <v>2</v>
      </c>
      <c r="S78" s="39" t="str">
        <f>IF(【M】エリア!$E74&lt;&gt;"",【M】エリア!$E74,"")</f>
        <v>湖上館パムコ（水月湖）エリア</v>
      </c>
      <c r="T78" s="11"/>
      <c r="U78" s="266">
        <f t="shared" si="44"/>
        <v>11</v>
      </c>
      <c r="V78" s="266"/>
      <c r="W78" s="266">
        <f t="shared" si="44"/>
        <v>0</v>
      </c>
      <c r="X78" s="266"/>
      <c r="Y78" s="266">
        <f t="shared" si="44"/>
        <v>0</v>
      </c>
      <c r="Z78" s="266"/>
      <c r="AA78" s="266">
        <f t="shared" si="44"/>
        <v>0</v>
      </c>
      <c r="AB78" s="266"/>
      <c r="AC78" s="266">
        <f t="shared" si="44"/>
        <v>0</v>
      </c>
      <c r="AD78" s="266"/>
      <c r="AE78" s="266">
        <f t="shared" si="44"/>
        <v>0</v>
      </c>
      <c r="AF78" s="266"/>
      <c r="AG78" s="266">
        <f t="shared" si="44"/>
        <v>0</v>
      </c>
      <c r="AH78" s="266"/>
      <c r="AI78" s="266">
        <f t="shared" si="44"/>
        <v>0</v>
      </c>
      <c r="AJ78" s="266"/>
      <c r="AK78" s="266">
        <f t="shared" si="44"/>
        <v>0</v>
      </c>
      <c r="AL78" s="266"/>
      <c r="AM78" s="266">
        <f t="shared" si="44"/>
        <v>0</v>
      </c>
      <c r="AN78" s="266"/>
      <c r="AO78" s="266">
        <f t="shared" si="44"/>
        <v>0</v>
      </c>
      <c r="AP78" s="266"/>
      <c r="AQ78" s="266">
        <f t="shared" si="44"/>
        <v>0</v>
      </c>
      <c r="AR78" s="266"/>
      <c r="AS78" s="267">
        <f t="shared" si="43"/>
        <v>11</v>
      </c>
    </row>
    <row r="79" spans="18:45">
      <c r="R79" s="58" t="s">
        <v>2</v>
      </c>
      <c r="S79" s="39" t="str">
        <f>IF(【M】エリア!$E75&lt;&gt;"",【M】エリア!$E75,"")</f>
        <v>道の駅「三方五湖」  エリア</v>
      </c>
      <c r="T79" s="11"/>
      <c r="U79" s="266">
        <f t="shared" si="44"/>
        <v>29</v>
      </c>
      <c r="V79" s="266"/>
      <c r="W79" s="266">
        <f t="shared" si="44"/>
        <v>0</v>
      </c>
      <c r="X79" s="266"/>
      <c r="Y79" s="266">
        <f t="shared" si="44"/>
        <v>0</v>
      </c>
      <c r="Z79" s="266"/>
      <c r="AA79" s="266">
        <f t="shared" si="44"/>
        <v>0</v>
      </c>
      <c r="AB79" s="266"/>
      <c r="AC79" s="266">
        <f t="shared" si="44"/>
        <v>0</v>
      </c>
      <c r="AD79" s="266"/>
      <c r="AE79" s="266">
        <f t="shared" si="44"/>
        <v>0</v>
      </c>
      <c r="AF79" s="266"/>
      <c r="AG79" s="266">
        <f t="shared" si="44"/>
        <v>0</v>
      </c>
      <c r="AH79" s="266"/>
      <c r="AI79" s="266">
        <f t="shared" si="44"/>
        <v>0</v>
      </c>
      <c r="AJ79" s="266"/>
      <c r="AK79" s="266">
        <f t="shared" si="44"/>
        <v>0</v>
      </c>
      <c r="AL79" s="266"/>
      <c r="AM79" s="266">
        <f t="shared" si="44"/>
        <v>0</v>
      </c>
      <c r="AN79" s="266"/>
      <c r="AO79" s="266">
        <f t="shared" si="44"/>
        <v>0</v>
      </c>
      <c r="AP79" s="266"/>
      <c r="AQ79" s="266">
        <f t="shared" si="44"/>
        <v>0</v>
      </c>
      <c r="AR79" s="266"/>
      <c r="AS79" s="267">
        <f t="shared" si="43"/>
        <v>29</v>
      </c>
    </row>
    <row r="80" spans="18:45">
      <c r="R80" s="58" t="s">
        <v>2</v>
      </c>
      <c r="S80" s="39" t="str">
        <f>IF(【M】エリア!$E76&lt;&gt;"",【M】エリア!$E76,"")</f>
        <v>うみんぴあ大飯 エリア</v>
      </c>
      <c r="T80" s="11"/>
      <c r="U80" s="266">
        <f t="shared" si="44"/>
        <v>19</v>
      </c>
      <c r="V80" s="266"/>
      <c r="W80" s="266">
        <f t="shared" si="44"/>
        <v>0</v>
      </c>
      <c r="X80" s="266"/>
      <c r="Y80" s="266">
        <f t="shared" si="44"/>
        <v>0</v>
      </c>
      <c r="Z80" s="266"/>
      <c r="AA80" s="266">
        <f t="shared" si="44"/>
        <v>0</v>
      </c>
      <c r="AB80" s="266"/>
      <c r="AC80" s="266">
        <f t="shared" si="44"/>
        <v>0</v>
      </c>
      <c r="AD80" s="266"/>
      <c r="AE80" s="266">
        <f t="shared" si="44"/>
        <v>0</v>
      </c>
      <c r="AF80" s="266"/>
      <c r="AG80" s="266">
        <f t="shared" si="44"/>
        <v>0</v>
      </c>
      <c r="AH80" s="266"/>
      <c r="AI80" s="266">
        <f t="shared" si="44"/>
        <v>0</v>
      </c>
      <c r="AJ80" s="266"/>
      <c r="AK80" s="266">
        <f t="shared" si="44"/>
        <v>0</v>
      </c>
      <c r="AL80" s="266"/>
      <c r="AM80" s="266">
        <f t="shared" si="44"/>
        <v>0</v>
      </c>
      <c r="AN80" s="266"/>
      <c r="AO80" s="266">
        <f t="shared" si="44"/>
        <v>0</v>
      </c>
      <c r="AP80" s="266"/>
      <c r="AQ80" s="266">
        <f t="shared" si="44"/>
        <v>0</v>
      </c>
      <c r="AR80" s="266"/>
      <c r="AS80" s="267">
        <f t="shared" si="43"/>
        <v>19</v>
      </c>
    </row>
    <row r="81" spans="18:45">
      <c r="R81" s="58" t="s">
        <v>2</v>
      </c>
      <c r="S81" s="39" t="str">
        <f>IF(【M】エリア!$E77&lt;&gt;"",【M】エリア!$E77,"")</f>
        <v>若州一滴文庫 エリア</v>
      </c>
      <c r="T81" s="11"/>
      <c r="U81" s="266">
        <f t="shared" si="44"/>
        <v>4</v>
      </c>
      <c r="V81" s="266"/>
      <c r="W81" s="266">
        <f t="shared" si="44"/>
        <v>0</v>
      </c>
      <c r="X81" s="266"/>
      <c r="Y81" s="266">
        <f t="shared" si="44"/>
        <v>0</v>
      </c>
      <c r="Z81" s="266"/>
      <c r="AA81" s="266">
        <f t="shared" si="44"/>
        <v>0</v>
      </c>
      <c r="AB81" s="266"/>
      <c r="AC81" s="266">
        <f t="shared" si="44"/>
        <v>0</v>
      </c>
      <c r="AD81" s="266"/>
      <c r="AE81" s="266">
        <f t="shared" si="44"/>
        <v>0</v>
      </c>
      <c r="AF81" s="266"/>
      <c r="AG81" s="266">
        <f t="shared" si="44"/>
        <v>0</v>
      </c>
      <c r="AH81" s="266"/>
      <c r="AI81" s="266">
        <f t="shared" si="44"/>
        <v>0</v>
      </c>
      <c r="AJ81" s="266"/>
      <c r="AK81" s="266">
        <f t="shared" si="44"/>
        <v>0</v>
      </c>
      <c r="AL81" s="266"/>
      <c r="AM81" s="266">
        <f t="shared" si="44"/>
        <v>0</v>
      </c>
      <c r="AN81" s="266"/>
      <c r="AO81" s="266">
        <f t="shared" si="44"/>
        <v>0</v>
      </c>
      <c r="AP81" s="266"/>
      <c r="AQ81" s="266">
        <f t="shared" si="44"/>
        <v>0</v>
      </c>
      <c r="AR81" s="266"/>
      <c r="AS81" s="267">
        <f t="shared" si="43"/>
        <v>4</v>
      </c>
    </row>
    <row r="82" spans="18:45">
      <c r="R82" s="58" t="s">
        <v>2</v>
      </c>
      <c r="S82" s="39" t="str">
        <f>IF(【M】エリア!$E78&lt;&gt;"",【M】エリア!$E78,"")</f>
        <v>名田庄 エリア</v>
      </c>
      <c r="T82" s="11"/>
      <c r="U82" s="266">
        <f t="shared" si="44"/>
        <v>7</v>
      </c>
      <c r="V82" s="266"/>
      <c r="W82" s="266">
        <f t="shared" si="44"/>
        <v>0</v>
      </c>
      <c r="X82" s="266"/>
      <c r="Y82" s="266">
        <f t="shared" si="44"/>
        <v>0</v>
      </c>
      <c r="Z82" s="266"/>
      <c r="AA82" s="266">
        <f t="shared" si="44"/>
        <v>0</v>
      </c>
      <c r="AB82" s="266"/>
      <c r="AC82" s="266">
        <f t="shared" si="44"/>
        <v>0</v>
      </c>
      <c r="AD82" s="266"/>
      <c r="AE82" s="266">
        <f t="shared" si="44"/>
        <v>0</v>
      </c>
      <c r="AF82" s="266"/>
      <c r="AG82" s="266">
        <f t="shared" si="44"/>
        <v>0</v>
      </c>
      <c r="AH82" s="266"/>
      <c r="AI82" s="266">
        <f t="shared" si="44"/>
        <v>0</v>
      </c>
      <c r="AJ82" s="266"/>
      <c r="AK82" s="266">
        <f t="shared" si="44"/>
        <v>0</v>
      </c>
      <c r="AL82" s="266"/>
      <c r="AM82" s="266">
        <f t="shared" si="44"/>
        <v>0</v>
      </c>
      <c r="AN82" s="266"/>
      <c r="AO82" s="266">
        <f t="shared" si="44"/>
        <v>0</v>
      </c>
      <c r="AP82" s="266"/>
      <c r="AQ82" s="266">
        <f t="shared" si="44"/>
        <v>0</v>
      </c>
      <c r="AR82" s="266"/>
      <c r="AS82" s="267">
        <f t="shared" si="43"/>
        <v>7</v>
      </c>
    </row>
    <row r="83" spans="18:45">
      <c r="R83" s="58" t="s">
        <v>2</v>
      </c>
      <c r="S83" s="39" t="str">
        <f>IF(【M】エリア!$E79&lt;&gt;"",【M】エリア!$E79,"")</f>
        <v>赤礁崎オートキャンプ場 エリア</v>
      </c>
      <c r="T83" s="11"/>
      <c r="U83" s="266">
        <f t="shared" si="44"/>
        <v>1</v>
      </c>
      <c r="V83" s="266"/>
      <c r="W83" s="266">
        <f t="shared" si="44"/>
        <v>0</v>
      </c>
      <c r="X83" s="266"/>
      <c r="Y83" s="266">
        <f t="shared" si="44"/>
        <v>0</v>
      </c>
      <c r="Z83" s="266"/>
      <c r="AA83" s="266">
        <f t="shared" si="44"/>
        <v>0</v>
      </c>
      <c r="AB83" s="266"/>
      <c r="AC83" s="266">
        <f t="shared" si="44"/>
        <v>0</v>
      </c>
      <c r="AD83" s="266"/>
      <c r="AE83" s="266">
        <f t="shared" si="44"/>
        <v>0</v>
      </c>
      <c r="AF83" s="266"/>
      <c r="AG83" s="266">
        <f t="shared" si="44"/>
        <v>0</v>
      </c>
      <c r="AH83" s="266"/>
      <c r="AI83" s="266">
        <f t="shared" si="44"/>
        <v>0</v>
      </c>
      <c r="AJ83" s="266"/>
      <c r="AK83" s="266">
        <f t="shared" si="44"/>
        <v>0</v>
      </c>
      <c r="AL83" s="266"/>
      <c r="AM83" s="266">
        <f t="shared" si="44"/>
        <v>0</v>
      </c>
      <c r="AN83" s="266"/>
      <c r="AO83" s="266">
        <f t="shared" si="44"/>
        <v>0</v>
      </c>
      <c r="AP83" s="266"/>
      <c r="AQ83" s="266">
        <f t="shared" si="44"/>
        <v>0</v>
      </c>
      <c r="AR83" s="266"/>
      <c r="AS83" s="267">
        <f t="shared" si="43"/>
        <v>1</v>
      </c>
    </row>
    <row r="84" spans="18:45">
      <c r="R84" s="58" t="s">
        <v>2</v>
      </c>
      <c r="S84" s="39" t="str">
        <f>IF(【M】エリア!$E80&lt;&gt;"",【M】エリア!$E80,"")</f>
        <v>若狭和田 エリア</v>
      </c>
      <c r="T84" s="11"/>
      <c r="U84" s="266">
        <f t="shared" ref="U84:AQ93" si="45">IF($S84="", "",
COUNTIFS(
    INDEX(rawデータ範囲, , MATCH($R84,表頭範囲, 0)), $S84,
    INDEX(rawデータ範囲, , MATCH($U$1,表頭範囲, 0)),U$2
)
)</f>
        <v>7</v>
      </c>
      <c r="V84" s="266"/>
      <c r="W84" s="266">
        <f t="shared" si="45"/>
        <v>0</v>
      </c>
      <c r="X84" s="266"/>
      <c r="Y84" s="266">
        <f t="shared" si="45"/>
        <v>0</v>
      </c>
      <c r="Z84" s="266"/>
      <c r="AA84" s="266">
        <f t="shared" si="45"/>
        <v>0</v>
      </c>
      <c r="AB84" s="266"/>
      <c r="AC84" s="266">
        <f t="shared" si="45"/>
        <v>0</v>
      </c>
      <c r="AD84" s="266"/>
      <c r="AE84" s="266">
        <f t="shared" si="45"/>
        <v>0</v>
      </c>
      <c r="AF84" s="266"/>
      <c r="AG84" s="266">
        <f t="shared" si="45"/>
        <v>0</v>
      </c>
      <c r="AH84" s="266"/>
      <c r="AI84" s="266">
        <f t="shared" si="45"/>
        <v>0</v>
      </c>
      <c r="AJ84" s="266"/>
      <c r="AK84" s="266">
        <f t="shared" si="45"/>
        <v>0</v>
      </c>
      <c r="AL84" s="266"/>
      <c r="AM84" s="266">
        <f t="shared" si="45"/>
        <v>0</v>
      </c>
      <c r="AN84" s="266"/>
      <c r="AO84" s="266">
        <f t="shared" si="45"/>
        <v>0</v>
      </c>
      <c r="AP84" s="266"/>
      <c r="AQ84" s="266">
        <f t="shared" si="45"/>
        <v>0</v>
      </c>
      <c r="AR84" s="266"/>
      <c r="AS84" s="267">
        <f t="shared" si="43"/>
        <v>7</v>
      </c>
    </row>
    <row r="85" spans="18:45">
      <c r="R85" s="58" t="s">
        <v>2</v>
      </c>
      <c r="S85" s="39" t="str">
        <f>IF(【M】エリア!$E81&lt;&gt;"",【M】エリア!$E81,"")</f>
        <v>若狭高浜 エリア</v>
      </c>
      <c r="T85" s="11"/>
      <c r="U85" s="266">
        <f t="shared" si="45"/>
        <v>13</v>
      </c>
      <c r="V85" s="266"/>
      <c r="W85" s="266">
        <f t="shared" si="45"/>
        <v>0</v>
      </c>
      <c r="X85" s="266"/>
      <c r="Y85" s="266">
        <f t="shared" si="45"/>
        <v>0</v>
      </c>
      <c r="Z85" s="266"/>
      <c r="AA85" s="266">
        <f t="shared" si="45"/>
        <v>0</v>
      </c>
      <c r="AB85" s="266"/>
      <c r="AC85" s="266">
        <f t="shared" si="45"/>
        <v>0</v>
      </c>
      <c r="AD85" s="266"/>
      <c r="AE85" s="266">
        <f t="shared" si="45"/>
        <v>0</v>
      </c>
      <c r="AF85" s="266"/>
      <c r="AG85" s="266">
        <f t="shared" si="45"/>
        <v>0</v>
      </c>
      <c r="AH85" s="266"/>
      <c r="AI85" s="266">
        <f t="shared" si="45"/>
        <v>0</v>
      </c>
      <c r="AJ85" s="266"/>
      <c r="AK85" s="266">
        <f t="shared" si="45"/>
        <v>0</v>
      </c>
      <c r="AL85" s="266"/>
      <c r="AM85" s="266">
        <f t="shared" si="45"/>
        <v>0</v>
      </c>
      <c r="AN85" s="266"/>
      <c r="AO85" s="266">
        <f t="shared" si="45"/>
        <v>0</v>
      </c>
      <c r="AP85" s="266"/>
      <c r="AQ85" s="266">
        <f t="shared" si="45"/>
        <v>0</v>
      </c>
      <c r="AR85" s="266"/>
      <c r="AS85" s="267">
        <f t="shared" si="43"/>
        <v>13</v>
      </c>
    </row>
    <row r="86" spans="18:45">
      <c r="R86" s="58" t="s">
        <v>2</v>
      </c>
      <c r="S86" s="39" t="str">
        <f>IF(【M】エリア!$E82&lt;&gt;"",【M】エリア!$E82,"")</f>
        <v>竹田エリア</v>
      </c>
      <c r="T86" s="11"/>
      <c r="U86" s="266">
        <f t="shared" si="45"/>
        <v>29</v>
      </c>
      <c r="V86" s="266"/>
      <c r="W86" s="266">
        <f t="shared" si="45"/>
        <v>0</v>
      </c>
      <c r="X86" s="266"/>
      <c r="Y86" s="266">
        <f t="shared" si="45"/>
        <v>0</v>
      </c>
      <c r="Z86" s="266"/>
      <c r="AA86" s="266">
        <f t="shared" si="45"/>
        <v>0</v>
      </c>
      <c r="AB86" s="266"/>
      <c r="AC86" s="266">
        <f t="shared" si="45"/>
        <v>0</v>
      </c>
      <c r="AD86" s="266"/>
      <c r="AE86" s="266">
        <f t="shared" si="45"/>
        <v>0</v>
      </c>
      <c r="AF86" s="266"/>
      <c r="AG86" s="266">
        <f t="shared" si="45"/>
        <v>0</v>
      </c>
      <c r="AH86" s="266"/>
      <c r="AI86" s="266">
        <f t="shared" si="45"/>
        <v>0</v>
      </c>
      <c r="AJ86" s="266"/>
      <c r="AK86" s="266">
        <f t="shared" si="45"/>
        <v>0</v>
      </c>
      <c r="AL86" s="266"/>
      <c r="AM86" s="266">
        <f t="shared" si="45"/>
        <v>0</v>
      </c>
      <c r="AN86" s="266"/>
      <c r="AO86" s="266">
        <f t="shared" si="45"/>
        <v>0</v>
      </c>
      <c r="AP86" s="266"/>
      <c r="AQ86" s="266">
        <f t="shared" si="45"/>
        <v>0</v>
      </c>
      <c r="AR86" s="266"/>
      <c r="AS86" s="267">
        <f t="shared" si="43"/>
        <v>29</v>
      </c>
    </row>
    <row r="87" spans="18:45">
      <c r="R87" s="58" t="s">
        <v>2</v>
      </c>
      <c r="S87" s="39" t="str">
        <f>IF(【M】エリア!$E83&lt;&gt;"",【M】エリア!$E83,"")</f>
        <v>青葉山ハーバルビレッジ エリア</v>
      </c>
      <c r="T87" s="11"/>
      <c r="U87" s="266">
        <f t="shared" si="45"/>
        <v>6</v>
      </c>
      <c r="V87" s="266"/>
      <c r="W87" s="266">
        <f t="shared" si="45"/>
        <v>0</v>
      </c>
      <c r="X87" s="266"/>
      <c r="Y87" s="266">
        <f t="shared" si="45"/>
        <v>0</v>
      </c>
      <c r="Z87" s="266"/>
      <c r="AA87" s="266">
        <f t="shared" si="45"/>
        <v>0</v>
      </c>
      <c r="AB87" s="266"/>
      <c r="AC87" s="266">
        <f t="shared" si="45"/>
        <v>0</v>
      </c>
      <c r="AD87" s="266"/>
      <c r="AE87" s="266">
        <f t="shared" si="45"/>
        <v>0</v>
      </c>
      <c r="AF87" s="266"/>
      <c r="AG87" s="266">
        <f t="shared" si="45"/>
        <v>0</v>
      </c>
      <c r="AH87" s="266"/>
      <c r="AI87" s="266">
        <f t="shared" si="45"/>
        <v>0</v>
      </c>
      <c r="AJ87" s="266"/>
      <c r="AK87" s="266">
        <f t="shared" si="45"/>
        <v>0</v>
      </c>
      <c r="AL87" s="266"/>
      <c r="AM87" s="266">
        <f t="shared" si="45"/>
        <v>0</v>
      </c>
      <c r="AN87" s="266"/>
      <c r="AO87" s="266">
        <f t="shared" si="45"/>
        <v>0</v>
      </c>
      <c r="AP87" s="266"/>
      <c r="AQ87" s="266">
        <f t="shared" si="45"/>
        <v>0</v>
      </c>
      <c r="AR87" s="266"/>
      <c r="AS87" s="267">
        <f t="shared" si="43"/>
        <v>6</v>
      </c>
    </row>
    <row r="88" spans="18:45">
      <c r="R88" s="58" t="s">
        <v>2</v>
      </c>
      <c r="S88" s="39" t="str">
        <f>IF(【M】エリア!$E84&lt;&gt;"",【M】エリア!$E84,"")</f>
        <v/>
      </c>
      <c r="T88" s="11"/>
      <c r="U88" s="266" t="str">
        <f t="shared" si="45"/>
        <v/>
      </c>
      <c r="V88" s="266"/>
      <c r="W88" s="266" t="str">
        <f t="shared" si="45"/>
        <v/>
      </c>
      <c r="X88" s="266"/>
      <c r="Y88" s="266" t="str">
        <f t="shared" si="45"/>
        <v/>
      </c>
      <c r="Z88" s="266"/>
      <c r="AA88" s="266" t="str">
        <f t="shared" si="45"/>
        <v/>
      </c>
      <c r="AB88" s="266"/>
      <c r="AC88" s="266" t="str">
        <f t="shared" si="45"/>
        <v/>
      </c>
      <c r="AD88" s="266"/>
      <c r="AE88" s="266" t="str">
        <f t="shared" si="45"/>
        <v/>
      </c>
      <c r="AF88" s="266"/>
      <c r="AG88" s="266" t="str">
        <f t="shared" si="45"/>
        <v/>
      </c>
      <c r="AH88" s="266"/>
      <c r="AI88" s="266" t="str">
        <f t="shared" si="45"/>
        <v/>
      </c>
      <c r="AJ88" s="266"/>
      <c r="AK88" s="266" t="str">
        <f t="shared" si="45"/>
        <v/>
      </c>
      <c r="AL88" s="266"/>
      <c r="AM88" s="266" t="str">
        <f t="shared" si="45"/>
        <v/>
      </c>
      <c r="AN88" s="266"/>
      <c r="AO88" s="266" t="str">
        <f t="shared" si="45"/>
        <v/>
      </c>
      <c r="AP88" s="266"/>
      <c r="AQ88" s="266" t="str">
        <f t="shared" si="45"/>
        <v/>
      </c>
      <c r="AR88" s="266"/>
      <c r="AS88" s="267" t="str">
        <f t="shared" si="43"/>
        <v/>
      </c>
    </row>
    <row r="89" spans="18:45">
      <c r="R89" s="58" t="s">
        <v>2</v>
      </c>
      <c r="S89" s="39" t="str">
        <f>IF(【M】エリア!$E85&lt;&gt;"",【M】エリア!$E85,"")</f>
        <v/>
      </c>
      <c r="T89" s="11"/>
      <c r="U89" s="266" t="str">
        <f t="shared" si="45"/>
        <v/>
      </c>
      <c r="V89" s="266"/>
      <c r="W89" s="266" t="str">
        <f t="shared" si="45"/>
        <v/>
      </c>
      <c r="X89" s="266"/>
      <c r="Y89" s="266" t="str">
        <f t="shared" si="45"/>
        <v/>
      </c>
      <c r="Z89" s="266"/>
      <c r="AA89" s="266" t="str">
        <f t="shared" si="45"/>
        <v/>
      </c>
      <c r="AB89" s="266"/>
      <c r="AC89" s="266" t="str">
        <f t="shared" si="45"/>
        <v/>
      </c>
      <c r="AD89" s="266"/>
      <c r="AE89" s="266" t="str">
        <f t="shared" si="45"/>
        <v/>
      </c>
      <c r="AF89" s="266"/>
      <c r="AG89" s="266" t="str">
        <f t="shared" si="45"/>
        <v/>
      </c>
      <c r="AH89" s="266"/>
      <c r="AI89" s="266" t="str">
        <f t="shared" si="45"/>
        <v/>
      </c>
      <c r="AJ89" s="266"/>
      <c r="AK89" s="266" t="str">
        <f t="shared" si="45"/>
        <v/>
      </c>
      <c r="AL89" s="266"/>
      <c r="AM89" s="266" t="str">
        <f t="shared" si="45"/>
        <v/>
      </c>
      <c r="AN89" s="266"/>
      <c r="AO89" s="266" t="str">
        <f t="shared" si="45"/>
        <v/>
      </c>
      <c r="AP89" s="266"/>
      <c r="AQ89" s="266" t="str">
        <f t="shared" si="45"/>
        <v/>
      </c>
      <c r="AR89" s="266"/>
      <c r="AS89" s="267" t="str">
        <f t="shared" si="43"/>
        <v/>
      </c>
    </row>
    <row r="90" spans="18:45">
      <c r="R90" s="58" t="s">
        <v>2</v>
      </c>
      <c r="S90" s="39" t="str">
        <f>IF(【M】エリア!$E86&lt;&gt;"",【M】エリア!$E86,"")</f>
        <v/>
      </c>
      <c r="T90" s="11"/>
      <c r="U90" s="266" t="str">
        <f t="shared" si="45"/>
        <v/>
      </c>
      <c r="V90" s="266"/>
      <c r="W90" s="266" t="str">
        <f t="shared" si="45"/>
        <v/>
      </c>
      <c r="X90" s="266"/>
      <c r="Y90" s="266" t="str">
        <f t="shared" si="45"/>
        <v/>
      </c>
      <c r="Z90" s="266"/>
      <c r="AA90" s="266" t="str">
        <f t="shared" si="45"/>
        <v/>
      </c>
      <c r="AB90" s="266"/>
      <c r="AC90" s="266" t="str">
        <f t="shared" si="45"/>
        <v/>
      </c>
      <c r="AD90" s="266"/>
      <c r="AE90" s="266" t="str">
        <f t="shared" si="45"/>
        <v/>
      </c>
      <c r="AF90" s="266"/>
      <c r="AG90" s="266" t="str">
        <f t="shared" si="45"/>
        <v/>
      </c>
      <c r="AH90" s="266"/>
      <c r="AI90" s="266" t="str">
        <f t="shared" si="45"/>
        <v/>
      </c>
      <c r="AJ90" s="266"/>
      <c r="AK90" s="266" t="str">
        <f t="shared" si="45"/>
        <v/>
      </c>
      <c r="AL90" s="266"/>
      <c r="AM90" s="266" t="str">
        <f t="shared" si="45"/>
        <v/>
      </c>
      <c r="AN90" s="266"/>
      <c r="AO90" s="266" t="str">
        <f t="shared" si="45"/>
        <v/>
      </c>
      <c r="AP90" s="266"/>
      <c r="AQ90" s="266" t="str">
        <f t="shared" si="45"/>
        <v/>
      </c>
      <c r="AR90" s="266"/>
      <c r="AS90" s="267" t="str">
        <f t="shared" si="43"/>
        <v/>
      </c>
    </row>
    <row r="91" spans="18:45">
      <c r="R91" s="58" t="s">
        <v>2</v>
      </c>
      <c r="S91" s="39" t="str">
        <f>IF(【M】エリア!$E87&lt;&gt;"",【M】エリア!$E87,"")</f>
        <v/>
      </c>
      <c r="T91" s="11"/>
      <c r="U91" s="266" t="str">
        <f t="shared" si="45"/>
        <v/>
      </c>
      <c r="V91" s="266"/>
      <c r="W91" s="266" t="str">
        <f t="shared" si="45"/>
        <v/>
      </c>
      <c r="X91" s="266"/>
      <c r="Y91" s="266" t="str">
        <f t="shared" si="45"/>
        <v/>
      </c>
      <c r="Z91" s="266"/>
      <c r="AA91" s="266" t="str">
        <f t="shared" si="45"/>
        <v/>
      </c>
      <c r="AB91" s="266"/>
      <c r="AC91" s="266" t="str">
        <f t="shared" si="45"/>
        <v/>
      </c>
      <c r="AD91" s="266"/>
      <c r="AE91" s="266" t="str">
        <f t="shared" si="45"/>
        <v/>
      </c>
      <c r="AF91" s="266"/>
      <c r="AG91" s="266" t="str">
        <f t="shared" si="45"/>
        <v/>
      </c>
      <c r="AH91" s="266"/>
      <c r="AI91" s="266" t="str">
        <f t="shared" si="45"/>
        <v/>
      </c>
      <c r="AJ91" s="266"/>
      <c r="AK91" s="266" t="str">
        <f t="shared" si="45"/>
        <v/>
      </c>
      <c r="AL91" s="266"/>
      <c r="AM91" s="266" t="str">
        <f t="shared" si="45"/>
        <v/>
      </c>
      <c r="AN91" s="266"/>
      <c r="AO91" s="266" t="str">
        <f t="shared" si="45"/>
        <v/>
      </c>
      <c r="AP91" s="266"/>
      <c r="AQ91" s="266" t="str">
        <f t="shared" si="45"/>
        <v/>
      </c>
      <c r="AR91" s="266"/>
      <c r="AS91" s="267" t="str">
        <f t="shared" si="43"/>
        <v/>
      </c>
    </row>
    <row r="92" spans="18:45">
      <c r="R92" s="58" t="s">
        <v>2</v>
      </c>
      <c r="S92" s="39" t="str">
        <f>IF(【M】エリア!$E88&lt;&gt;"",【M】エリア!$E88,"")</f>
        <v/>
      </c>
      <c r="T92" s="11"/>
      <c r="U92" s="266" t="str">
        <f t="shared" si="45"/>
        <v/>
      </c>
      <c r="V92" s="266"/>
      <c r="W92" s="266" t="str">
        <f t="shared" si="45"/>
        <v/>
      </c>
      <c r="X92" s="266"/>
      <c r="Y92" s="266" t="str">
        <f t="shared" si="45"/>
        <v/>
      </c>
      <c r="Z92" s="266"/>
      <c r="AA92" s="266" t="str">
        <f t="shared" si="45"/>
        <v/>
      </c>
      <c r="AB92" s="266"/>
      <c r="AC92" s="266" t="str">
        <f t="shared" si="45"/>
        <v/>
      </c>
      <c r="AD92" s="266"/>
      <c r="AE92" s="266" t="str">
        <f t="shared" si="45"/>
        <v/>
      </c>
      <c r="AF92" s="266"/>
      <c r="AG92" s="266" t="str">
        <f t="shared" si="45"/>
        <v/>
      </c>
      <c r="AH92" s="266"/>
      <c r="AI92" s="266" t="str">
        <f t="shared" si="45"/>
        <v/>
      </c>
      <c r="AJ92" s="266"/>
      <c r="AK92" s="266" t="str">
        <f t="shared" si="45"/>
        <v/>
      </c>
      <c r="AL92" s="266"/>
      <c r="AM92" s="266" t="str">
        <f t="shared" si="45"/>
        <v/>
      </c>
      <c r="AN92" s="266"/>
      <c r="AO92" s="266" t="str">
        <f t="shared" si="45"/>
        <v/>
      </c>
      <c r="AP92" s="266"/>
      <c r="AQ92" s="266" t="str">
        <f t="shared" si="45"/>
        <v/>
      </c>
      <c r="AR92" s="266"/>
      <c r="AS92" s="267" t="str">
        <f t="shared" si="43"/>
        <v/>
      </c>
    </row>
    <row r="93" spans="18:45">
      <c r="R93" s="58" t="s">
        <v>2</v>
      </c>
      <c r="S93" s="39" t="str">
        <f>IF(【M】エリア!$E89&lt;&gt;"",【M】エリア!$E89,"")</f>
        <v/>
      </c>
      <c r="T93" s="11"/>
      <c r="U93" s="266" t="str">
        <f t="shared" si="45"/>
        <v/>
      </c>
      <c r="V93" s="266"/>
      <c r="W93" s="266" t="str">
        <f t="shared" si="45"/>
        <v/>
      </c>
      <c r="X93" s="266"/>
      <c r="Y93" s="266" t="str">
        <f t="shared" si="45"/>
        <v/>
      </c>
      <c r="Z93" s="266"/>
      <c r="AA93" s="266" t="str">
        <f t="shared" si="45"/>
        <v/>
      </c>
      <c r="AB93" s="266"/>
      <c r="AC93" s="266" t="str">
        <f t="shared" si="45"/>
        <v/>
      </c>
      <c r="AD93" s="266"/>
      <c r="AE93" s="266" t="str">
        <f t="shared" si="45"/>
        <v/>
      </c>
      <c r="AF93" s="266"/>
      <c r="AG93" s="266" t="str">
        <f t="shared" si="45"/>
        <v/>
      </c>
      <c r="AH93" s="266"/>
      <c r="AI93" s="266" t="str">
        <f t="shared" si="45"/>
        <v/>
      </c>
      <c r="AJ93" s="266"/>
      <c r="AK93" s="266" t="str">
        <f t="shared" si="45"/>
        <v/>
      </c>
      <c r="AL93" s="266"/>
      <c r="AM93" s="266" t="str">
        <f t="shared" si="45"/>
        <v/>
      </c>
      <c r="AN93" s="266"/>
      <c r="AO93" s="266" t="str">
        <f t="shared" si="45"/>
        <v/>
      </c>
      <c r="AP93" s="266"/>
      <c r="AQ93" s="266" t="str">
        <f t="shared" si="45"/>
        <v/>
      </c>
      <c r="AR93" s="266"/>
      <c r="AS93" s="267" t="str">
        <f t="shared" si="43"/>
        <v/>
      </c>
    </row>
    <row r="94" spans="18:45">
      <c r="R94" s="58" t="s">
        <v>2</v>
      </c>
      <c r="S94" s="39" t="str">
        <f>IF(【M】エリア!$E90&lt;&gt;"",【M】エリア!$E90,"")</f>
        <v/>
      </c>
      <c r="T94" s="11"/>
      <c r="U94" s="266" t="str">
        <f t="shared" ref="U94:AQ103" si="46">IF($S94="", "",
COUNTIFS(
    INDEX(rawデータ範囲, , MATCH($R94,表頭範囲, 0)), $S94,
    INDEX(rawデータ範囲, , MATCH($U$1,表頭範囲, 0)),U$2
)
)</f>
        <v/>
      </c>
      <c r="V94" s="266"/>
      <c r="W94" s="266" t="str">
        <f t="shared" si="46"/>
        <v/>
      </c>
      <c r="X94" s="266"/>
      <c r="Y94" s="266" t="str">
        <f t="shared" si="46"/>
        <v/>
      </c>
      <c r="Z94" s="266"/>
      <c r="AA94" s="266" t="str">
        <f t="shared" si="46"/>
        <v/>
      </c>
      <c r="AB94" s="266"/>
      <c r="AC94" s="266" t="str">
        <f t="shared" si="46"/>
        <v/>
      </c>
      <c r="AD94" s="266"/>
      <c r="AE94" s="266" t="str">
        <f t="shared" si="46"/>
        <v/>
      </c>
      <c r="AF94" s="266"/>
      <c r="AG94" s="266" t="str">
        <f t="shared" si="46"/>
        <v/>
      </c>
      <c r="AH94" s="266"/>
      <c r="AI94" s="266" t="str">
        <f t="shared" si="46"/>
        <v/>
      </c>
      <c r="AJ94" s="266"/>
      <c r="AK94" s="266" t="str">
        <f t="shared" si="46"/>
        <v/>
      </c>
      <c r="AL94" s="266"/>
      <c r="AM94" s="266" t="str">
        <f t="shared" si="46"/>
        <v/>
      </c>
      <c r="AN94" s="266"/>
      <c r="AO94" s="266" t="str">
        <f t="shared" si="46"/>
        <v/>
      </c>
      <c r="AP94" s="266"/>
      <c r="AQ94" s="266" t="str">
        <f t="shared" si="46"/>
        <v/>
      </c>
      <c r="AR94" s="266"/>
      <c r="AS94" s="267" t="str">
        <f t="shared" si="43"/>
        <v/>
      </c>
    </row>
    <row r="95" spans="18:45">
      <c r="R95" s="58" t="s">
        <v>2</v>
      </c>
      <c r="S95" s="39" t="str">
        <f>IF(【M】エリア!$E91&lt;&gt;"",【M】エリア!$E91,"")</f>
        <v/>
      </c>
      <c r="T95" s="11"/>
      <c r="U95" s="266" t="str">
        <f t="shared" si="46"/>
        <v/>
      </c>
      <c r="V95" s="266"/>
      <c r="W95" s="266" t="str">
        <f t="shared" si="46"/>
        <v/>
      </c>
      <c r="X95" s="266"/>
      <c r="Y95" s="266" t="str">
        <f t="shared" si="46"/>
        <v/>
      </c>
      <c r="Z95" s="266"/>
      <c r="AA95" s="266" t="str">
        <f t="shared" si="46"/>
        <v/>
      </c>
      <c r="AB95" s="266"/>
      <c r="AC95" s="266" t="str">
        <f t="shared" si="46"/>
        <v/>
      </c>
      <c r="AD95" s="266"/>
      <c r="AE95" s="266" t="str">
        <f t="shared" si="46"/>
        <v/>
      </c>
      <c r="AF95" s="266"/>
      <c r="AG95" s="266" t="str">
        <f t="shared" si="46"/>
        <v/>
      </c>
      <c r="AH95" s="266"/>
      <c r="AI95" s="266" t="str">
        <f t="shared" si="46"/>
        <v/>
      </c>
      <c r="AJ95" s="266"/>
      <c r="AK95" s="266" t="str">
        <f t="shared" si="46"/>
        <v/>
      </c>
      <c r="AL95" s="266"/>
      <c r="AM95" s="266" t="str">
        <f t="shared" si="46"/>
        <v/>
      </c>
      <c r="AN95" s="266"/>
      <c r="AO95" s="266" t="str">
        <f t="shared" si="46"/>
        <v/>
      </c>
      <c r="AP95" s="266"/>
      <c r="AQ95" s="266" t="str">
        <f t="shared" si="46"/>
        <v/>
      </c>
      <c r="AR95" s="266"/>
      <c r="AS95" s="267" t="str">
        <f t="shared" si="43"/>
        <v/>
      </c>
    </row>
    <row r="96" spans="18:45">
      <c r="R96" s="58" t="s">
        <v>2</v>
      </c>
      <c r="S96" s="39" t="str">
        <f>IF(【M】エリア!$E92&lt;&gt;"",【M】エリア!$E92,"")</f>
        <v/>
      </c>
      <c r="T96" s="11"/>
      <c r="U96" s="266" t="str">
        <f t="shared" si="46"/>
        <v/>
      </c>
      <c r="V96" s="266"/>
      <c r="W96" s="266" t="str">
        <f t="shared" si="46"/>
        <v/>
      </c>
      <c r="X96" s="266"/>
      <c r="Y96" s="266" t="str">
        <f t="shared" si="46"/>
        <v/>
      </c>
      <c r="Z96" s="266"/>
      <c r="AA96" s="266" t="str">
        <f t="shared" si="46"/>
        <v/>
      </c>
      <c r="AB96" s="266"/>
      <c r="AC96" s="266" t="str">
        <f t="shared" si="46"/>
        <v/>
      </c>
      <c r="AD96" s="266"/>
      <c r="AE96" s="266" t="str">
        <f t="shared" si="46"/>
        <v/>
      </c>
      <c r="AF96" s="266"/>
      <c r="AG96" s="266" t="str">
        <f t="shared" si="46"/>
        <v/>
      </c>
      <c r="AH96" s="266"/>
      <c r="AI96" s="266" t="str">
        <f t="shared" si="46"/>
        <v/>
      </c>
      <c r="AJ96" s="266"/>
      <c r="AK96" s="266" t="str">
        <f t="shared" si="46"/>
        <v/>
      </c>
      <c r="AL96" s="266"/>
      <c r="AM96" s="266" t="str">
        <f t="shared" si="46"/>
        <v/>
      </c>
      <c r="AN96" s="266"/>
      <c r="AO96" s="266" t="str">
        <f t="shared" si="46"/>
        <v/>
      </c>
      <c r="AP96" s="266"/>
      <c r="AQ96" s="266" t="str">
        <f t="shared" si="46"/>
        <v/>
      </c>
      <c r="AR96" s="266"/>
      <c r="AS96" s="267" t="str">
        <f t="shared" si="43"/>
        <v/>
      </c>
    </row>
    <row r="97" spans="18:45">
      <c r="R97" s="58" t="s">
        <v>2</v>
      </c>
      <c r="S97" s="39" t="str">
        <f>IF(【M】エリア!$E93&lt;&gt;"",【M】エリア!$E93,"")</f>
        <v/>
      </c>
      <c r="T97" s="11"/>
      <c r="U97" s="266" t="str">
        <f t="shared" si="46"/>
        <v/>
      </c>
      <c r="V97" s="266"/>
      <c r="W97" s="266" t="str">
        <f t="shared" si="46"/>
        <v/>
      </c>
      <c r="X97" s="266"/>
      <c r="Y97" s="266" t="str">
        <f t="shared" si="46"/>
        <v/>
      </c>
      <c r="Z97" s="266"/>
      <c r="AA97" s="266" t="str">
        <f t="shared" si="46"/>
        <v/>
      </c>
      <c r="AB97" s="266"/>
      <c r="AC97" s="266" t="str">
        <f t="shared" si="46"/>
        <v/>
      </c>
      <c r="AD97" s="266"/>
      <c r="AE97" s="266" t="str">
        <f t="shared" si="46"/>
        <v/>
      </c>
      <c r="AF97" s="266"/>
      <c r="AG97" s="266" t="str">
        <f t="shared" si="46"/>
        <v/>
      </c>
      <c r="AH97" s="266"/>
      <c r="AI97" s="266" t="str">
        <f t="shared" si="46"/>
        <v/>
      </c>
      <c r="AJ97" s="266"/>
      <c r="AK97" s="266" t="str">
        <f t="shared" si="46"/>
        <v/>
      </c>
      <c r="AL97" s="266"/>
      <c r="AM97" s="266" t="str">
        <f t="shared" si="46"/>
        <v/>
      </c>
      <c r="AN97" s="266"/>
      <c r="AO97" s="266" t="str">
        <f t="shared" si="46"/>
        <v/>
      </c>
      <c r="AP97" s="266"/>
      <c r="AQ97" s="266" t="str">
        <f t="shared" si="46"/>
        <v/>
      </c>
      <c r="AR97" s="266"/>
      <c r="AS97" s="267" t="str">
        <f t="shared" si="43"/>
        <v/>
      </c>
    </row>
    <row r="98" spans="18:45">
      <c r="R98" s="58" t="s">
        <v>2</v>
      </c>
      <c r="S98" s="39" t="str">
        <f>IF(【M】エリア!$E94&lt;&gt;"",【M】エリア!$E94,"")</f>
        <v/>
      </c>
      <c r="T98" s="11"/>
      <c r="U98" s="266" t="str">
        <f t="shared" si="46"/>
        <v/>
      </c>
      <c r="V98" s="266"/>
      <c r="W98" s="266" t="str">
        <f t="shared" si="46"/>
        <v/>
      </c>
      <c r="X98" s="266"/>
      <c r="Y98" s="266" t="str">
        <f t="shared" si="46"/>
        <v/>
      </c>
      <c r="Z98" s="266"/>
      <c r="AA98" s="266" t="str">
        <f t="shared" si="46"/>
        <v/>
      </c>
      <c r="AB98" s="266"/>
      <c r="AC98" s="266" t="str">
        <f t="shared" si="46"/>
        <v/>
      </c>
      <c r="AD98" s="266"/>
      <c r="AE98" s="266" t="str">
        <f t="shared" si="46"/>
        <v/>
      </c>
      <c r="AF98" s="266"/>
      <c r="AG98" s="266" t="str">
        <f t="shared" si="46"/>
        <v/>
      </c>
      <c r="AH98" s="266"/>
      <c r="AI98" s="266" t="str">
        <f t="shared" si="46"/>
        <v/>
      </c>
      <c r="AJ98" s="266"/>
      <c r="AK98" s="266" t="str">
        <f t="shared" si="46"/>
        <v/>
      </c>
      <c r="AL98" s="266"/>
      <c r="AM98" s="266" t="str">
        <f t="shared" si="46"/>
        <v/>
      </c>
      <c r="AN98" s="266"/>
      <c r="AO98" s="266" t="str">
        <f t="shared" si="46"/>
        <v/>
      </c>
      <c r="AP98" s="266"/>
      <c r="AQ98" s="266" t="str">
        <f t="shared" si="46"/>
        <v/>
      </c>
      <c r="AR98" s="266"/>
      <c r="AS98" s="267" t="str">
        <f t="shared" si="43"/>
        <v/>
      </c>
    </row>
    <row r="99" spans="18:45">
      <c r="R99" s="58" t="s">
        <v>2</v>
      </c>
      <c r="S99" s="39" t="str">
        <f>IF(【M】エリア!$E95&lt;&gt;"",【M】エリア!$E95,"")</f>
        <v/>
      </c>
      <c r="T99" s="11"/>
      <c r="U99" s="266" t="str">
        <f t="shared" si="46"/>
        <v/>
      </c>
      <c r="V99" s="266"/>
      <c r="W99" s="266" t="str">
        <f t="shared" si="46"/>
        <v/>
      </c>
      <c r="X99" s="266"/>
      <c r="Y99" s="266" t="str">
        <f t="shared" si="46"/>
        <v/>
      </c>
      <c r="Z99" s="266"/>
      <c r="AA99" s="266" t="str">
        <f t="shared" si="46"/>
        <v/>
      </c>
      <c r="AB99" s="266"/>
      <c r="AC99" s="266" t="str">
        <f t="shared" si="46"/>
        <v/>
      </c>
      <c r="AD99" s="266"/>
      <c r="AE99" s="266" t="str">
        <f t="shared" si="46"/>
        <v/>
      </c>
      <c r="AF99" s="266"/>
      <c r="AG99" s="266" t="str">
        <f t="shared" si="46"/>
        <v/>
      </c>
      <c r="AH99" s="266"/>
      <c r="AI99" s="266" t="str">
        <f t="shared" si="46"/>
        <v/>
      </c>
      <c r="AJ99" s="266"/>
      <c r="AK99" s="266" t="str">
        <f t="shared" si="46"/>
        <v/>
      </c>
      <c r="AL99" s="266"/>
      <c r="AM99" s="266" t="str">
        <f t="shared" si="46"/>
        <v/>
      </c>
      <c r="AN99" s="266"/>
      <c r="AO99" s="266" t="str">
        <f t="shared" si="46"/>
        <v/>
      </c>
      <c r="AP99" s="266"/>
      <c r="AQ99" s="266" t="str">
        <f t="shared" si="46"/>
        <v/>
      </c>
      <c r="AR99" s="266"/>
      <c r="AS99" s="267" t="str">
        <f t="shared" si="43"/>
        <v/>
      </c>
    </row>
    <row r="100" spans="18:45">
      <c r="R100" s="58" t="s">
        <v>2</v>
      </c>
      <c r="S100" s="39" t="str">
        <f>IF(【M】エリア!$E96&lt;&gt;"",【M】エリア!$E96,"")</f>
        <v/>
      </c>
      <c r="T100" s="11"/>
      <c r="U100" s="266" t="str">
        <f t="shared" si="46"/>
        <v/>
      </c>
      <c r="V100" s="266"/>
      <c r="W100" s="266" t="str">
        <f t="shared" si="46"/>
        <v/>
      </c>
      <c r="X100" s="266"/>
      <c r="Y100" s="266" t="str">
        <f t="shared" si="46"/>
        <v/>
      </c>
      <c r="Z100" s="266"/>
      <c r="AA100" s="266" t="str">
        <f t="shared" si="46"/>
        <v/>
      </c>
      <c r="AB100" s="266"/>
      <c r="AC100" s="266" t="str">
        <f t="shared" si="46"/>
        <v/>
      </c>
      <c r="AD100" s="266"/>
      <c r="AE100" s="266" t="str">
        <f t="shared" si="46"/>
        <v/>
      </c>
      <c r="AF100" s="266"/>
      <c r="AG100" s="266" t="str">
        <f t="shared" si="46"/>
        <v/>
      </c>
      <c r="AH100" s="266"/>
      <c r="AI100" s="266" t="str">
        <f t="shared" si="46"/>
        <v/>
      </c>
      <c r="AJ100" s="266"/>
      <c r="AK100" s="266" t="str">
        <f t="shared" si="46"/>
        <v/>
      </c>
      <c r="AL100" s="266"/>
      <c r="AM100" s="266" t="str">
        <f t="shared" si="46"/>
        <v/>
      </c>
      <c r="AN100" s="266"/>
      <c r="AO100" s="266" t="str">
        <f t="shared" si="46"/>
        <v/>
      </c>
      <c r="AP100" s="266"/>
      <c r="AQ100" s="266" t="str">
        <f t="shared" si="46"/>
        <v/>
      </c>
      <c r="AR100" s="266"/>
      <c r="AS100" s="267" t="str">
        <f t="shared" si="43"/>
        <v/>
      </c>
    </row>
    <row r="101" spans="18:45">
      <c r="R101" s="58" t="s">
        <v>2</v>
      </c>
      <c r="S101" s="39" t="str">
        <f>IF(【M】エリア!$E97&lt;&gt;"",【M】エリア!$E97,"")</f>
        <v/>
      </c>
      <c r="T101" s="11"/>
      <c r="U101" s="266" t="str">
        <f t="shared" si="46"/>
        <v/>
      </c>
      <c r="V101" s="266"/>
      <c r="W101" s="266" t="str">
        <f t="shared" si="46"/>
        <v/>
      </c>
      <c r="X101" s="266"/>
      <c r="Y101" s="266" t="str">
        <f t="shared" si="46"/>
        <v/>
      </c>
      <c r="Z101" s="266"/>
      <c r="AA101" s="266" t="str">
        <f t="shared" si="46"/>
        <v/>
      </c>
      <c r="AB101" s="266"/>
      <c r="AC101" s="266" t="str">
        <f t="shared" si="46"/>
        <v/>
      </c>
      <c r="AD101" s="266"/>
      <c r="AE101" s="266" t="str">
        <f t="shared" si="46"/>
        <v/>
      </c>
      <c r="AF101" s="266"/>
      <c r="AG101" s="266" t="str">
        <f t="shared" si="46"/>
        <v/>
      </c>
      <c r="AH101" s="266"/>
      <c r="AI101" s="266" t="str">
        <f t="shared" si="46"/>
        <v/>
      </c>
      <c r="AJ101" s="266"/>
      <c r="AK101" s="266" t="str">
        <f t="shared" si="46"/>
        <v/>
      </c>
      <c r="AL101" s="266"/>
      <c r="AM101" s="266" t="str">
        <f t="shared" si="46"/>
        <v/>
      </c>
      <c r="AN101" s="266"/>
      <c r="AO101" s="266" t="str">
        <f t="shared" si="46"/>
        <v/>
      </c>
      <c r="AP101" s="266"/>
      <c r="AQ101" s="266" t="str">
        <f t="shared" si="46"/>
        <v/>
      </c>
      <c r="AR101" s="266"/>
      <c r="AS101" s="267" t="str">
        <f t="shared" si="43"/>
        <v/>
      </c>
    </row>
    <row r="102" spans="18:45">
      <c r="R102" s="58" t="s">
        <v>2</v>
      </c>
      <c r="S102" s="39" t="str">
        <f>IF(【M】エリア!$E98&lt;&gt;"",【M】エリア!$E98,"")</f>
        <v/>
      </c>
      <c r="T102" s="11"/>
      <c r="U102" s="266" t="str">
        <f t="shared" si="46"/>
        <v/>
      </c>
      <c r="V102" s="266"/>
      <c r="W102" s="266" t="str">
        <f t="shared" si="46"/>
        <v/>
      </c>
      <c r="X102" s="266"/>
      <c r="Y102" s="266" t="str">
        <f t="shared" si="46"/>
        <v/>
      </c>
      <c r="Z102" s="266"/>
      <c r="AA102" s="266" t="str">
        <f t="shared" si="46"/>
        <v/>
      </c>
      <c r="AB102" s="266"/>
      <c r="AC102" s="266" t="str">
        <f t="shared" si="46"/>
        <v/>
      </c>
      <c r="AD102" s="266"/>
      <c r="AE102" s="266" t="str">
        <f t="shared" si="46"/>
        <v/>
      </c>
      <c r="AF102" s="266"/>
      <c r="AG102" s="266" t="str">
        <f t="shared" si="46"/>
        <v/>
      </c>
      <c r="AH102" s="266"/>
      <c r="AI102" s="266" t="str">
        <f t="shared" si="46"/>
        <v/>
      </c>
      <c r="AJ102" s="266"/>
      <c r="AK102" s="266" t="str">
        <f t="shared" si="46"/>
        <v/>
      </c>
      <c r="AL102" s="266"/>
      <c r="AM102" s="266" t="str">
        <f t="shared" si="46"/>
        <v/>
      </c>
      <c r="AN102" s="266"/>
      <c r="AO102" s="266" t="str">
        <f t="shared" si="46"/>
        <v/>
      </c>
      <c r="AP102" s="266"/>
      <c r="AQ102" s="266" t="str">
        <f t="shared" si="46"/>
        <v/>
      </c>
      <c r="AR102" s="266"/>
      <c r="AS102" s="267" t="str">
        <f t="shared" si="43"/>
        <v/>
      </c>
    </row>
    <row r="103" spans="18:45">
      <c r="R103" s="58" t="s">
        <v>2</v>
      </c>
      <c r="S103" s="39" t="str">
        <f>IF(【M】エリア!$E99&lt;&gt;"",【M】エリア!$E99,"")</f>
        <v/>
      </c>
      <c r="T103" s="11"/>
      <c r="U103" s="266" t="str">
        <f t="shared" si="46"/>
        <v/>
      </c>
      <c r="V103" s="266"/>
      <c r="W103" s="266" t="str">
        <f t="shared" si="46"/>
        <v/>
      </c>
      <c r="X103" s="266"/>
      <c r="Y103" s="266" t="str">
        <f t="shared" si="46"/>
        <v/>
      </c>
      <c r="Z103" s="266"/>
      <c r="AA103" s="266" t="str">
        <f t="shared" si="46"/>
        <v/>
      </c>
      <c r="AB103" s="266"/>
      <c r="AC103" s="266" t="str">
        <f t="shared" si="46"/>
        <v/>
      </c>
      <c r="AD103" s="266"/>
      <c r="AE103" s="266" t="str">
        <f t="shared" si="46"/>
        <v/>
      </c>
      <c r="AF103" s="266"/>
      <c r="AG103" s="266" t="str">
        <f t="shared" si="46"/>
        <v/>
      </c>
      <c r="AH103" s="266"/>
      <c r="AI103" s="266" t="str">
        <f t="shared" si="46"/>
        <v/>
      </c>
      <c r="AJ103" s="266"/>
      <c r="AK103" s="266" t="str">
        <f t="shared" si="46"/>
        <v/>
      </c>
      <c r="AL103" s="266"/>
      <c r="AM103" s="266" t="str">
        <f t="shared" si="46"/>
        <v/>
      </c>
      <c r="AN103" s="266"/>
      <c r="AO103" s="266" t="str">
        <f t="shared" si="46"/>
        <v/>
      </c>
      <c r="AP103" s="266"/>
      <c r="AQ103" s="266" t="str">
        <f t="shared" si="46"/>
        <v/>
      </c>
      <c r="AR103" s="266"/>
      <c r="AS103" s="267" t="str">
        <f t="shared" si="43"/>
        <v/>
      </c>
    </row>
    <row r="104" spans="18:45">
      <c r="R104" s="58" t="s">
        <v>2</v>
      </c>
      <c r="S104" s="39" t="str">
        <f>IF(【M】エリア!$E100&lt;&gt;"",【M】エリア!$E100,"")</f>
        <v/>
      </c>
      <c r="T104" s="11"/>
      <c r="U104" s="266" t="str">
        <f t="shared" ref="U104:AQ113" si="47">IF($S104="", "",
COUNTIFS(
    INDEX(rawデータ範囲, , MATCH($R104,表頭範囲, 0)), $S104,
    INDEX(rawデータ範囲, , MATCH($U$1,表頭範囲, 0)),U$2
)
)</f>
        <v/>
      </c>
      <c r="V104" s="266"/>
      <c r="W104" s="266" t="str">
        <f t="shared" si="47"/>
        <v/>
      </c>
      <c r="X104" s="266"/>
      <c r="Y104" s="266" t="str">
        <f t="shared" si="47"/>
        <v/>
      </c>
      <c r="Z104" s="266"/>
      <c r="AA104" s="266" t="str">
        <f t="shared" si="47"/>
        <v/>
      </c>
      <c r="AB104" s="266"/>
      <c r="AC104" s="266" t="str">
        <f t="shared" si="47"/>
        <v/>
      </c>
      <c r="AD104" s="266"/>
      <c r="AE104" s="266" t="str">
        <f t="shared" si="47"/>
        <v/>
      </c>
      <c r="AF104" s="266"/>
      <c r="AG104" s="266" t="str">
        <f t="shared" si="47"/>
        <v/>
      </c>
      <c r="AH104" s="266"/>
      <c r="AI104" s="266" t="str">
        <f t="shared" si="47"/>
        <v/>
      </c>
      <c r="AJ104" s="266"/>
      <c r="AK104" s="266" t="str">
        <f t="shared" si="47"/>
        <v/>
      </c>
      <c r="AL104" s="266"/>
      <c r="AM104" s="266" t="str">
        <f t="shared" si="47"/>
        <v/>
      </c>
      <c r="AN104" s="266"/>
      <c r="AO104" s="266" t="str">
        <f t="shared" si="47"/>
        <v/>
      </c>
      <c r="AP104" s="266"/>
      <c r="AQ104" s="266" t="str">
        <f t="shared" si="47"/>
        <v/>
      </c>
      <c r="AR104" s="266"/>
      <c r="AS104" s="267" t="str">
        <f t="shared" si="43"/>
        <v/>
      </c>
    </row>
    <row r="105" spans="18:45">
      <c r="R105" s="58" t="s">
        <v>2</v>
      </c>
      <c r="S105" s="39" t="str">
        <f>IF(【M】エリア!$E101&lt;&gt;"",【M】エリア!$E101,"")</f>
        <v/>
      </c>
      <c r="T105" s="11"/>
      <c r="U105" s="266" t="str">
        <f t="shared" si="47"/>
        <v/>
      </c>
      <c r="V105" s="266"/>
      <c r="W105" s="266" t="str">
        <f t="shared" si="47"/>
        <v/>
      </c>
      <c r="X105" s="266"/>
      <c r="Y105" s="266" t="str">
        <f t="shared" si="47"/>
        <v/>
      </c>
      <c r="Z105" s="266"/>
      <c r="AA105" s="266" t="str">
        <f t="shared" si="47"/>
        <v/>
      </c>
      <c r="AB105" s="266"/>
      <c r="AC105" s="266" t="str">
        <f t="shared" si="47"/>
        <v/>
      </c>
      <c r="AD105" s="266"/>
      <c r="AE105" s="266" t="str">
        <f t="shared" si="47"/>
        <v/>
      </c>
      <c r="AF105" s="266"/>
      <c r="AG105" s="266" t="str">
        <f t="shared" si="47"/>
        <v/>
      </c>
      <c r="AH105" s="266"/>
      <c r="AI105" s="266" t="str">
        <f t="shared" si="47"/>
        <v/>
      </c>
      <c r="AJ105" s="266"/>
      <c r="AK105" s="266" t="str">
        <f t="shared" si="47"/>
        <v/>
      </c>
      <c r="AL105" s="266"/>
      <c r="AM105" s="266" t="str">
        <f t="shared" si="47"/>
        <v/>
      </c>
      <c r="AN105" s="266"/>
      <c r="AO105" s="266" t="str">
        <f t="shared" si="47"/>
        <v/>
      </c>
      <c r="AP105" s="266"/>
      <c r="AQ105" s="266" t="str">
        <f t="shared" si="47"/>
        <v/>
      </c>
      <c r="AR105" s="266"/>
      <c r="AS105" s="267" t="str">
        <f t="shared" si="43"/>
        <v/>
      </c>
    </row>
    <row r="106" spans="18:45">
      <c r="R106" s="58" t="s">
        <v>2</v>
      </c>
      <c r="S106" s="39" t="str">
        <f>IF(【M】エリア!$E102&lt;&gt;"",【M】エリア!$E102,"")</f>
        <v/>
      </c>
      <c r="T106" s="11"/>
      <c r="U106" s="266" t="str">
        <f t="shared" si="47"/>
        <v/>
      </c>
      <c r="V106" s="266"/>
      <c r="W106" s="266" t="str">
        <f t="shared" si="47"/>
        <v/>
      </c>
      <c r="X106" s="266"/>
      <c r="Y106" s="266" t="str">
        <f t="shared" si="47"/>
        <v/>
      </c>
      <c r="Z106" s="266"/>
      <c r="AA106" s="266" t="str">
        <f t="shared" si="47"/>
        <v/>
      </c>
      <c r="AB106" s="266"/>
      <c r="AC106" s="266" t="str">
        <f t="shared" si="47"/>
        <v/>
      </c>
      <c r="AD106" s="266"/>
      <c r="AE106" s="266" t="str">
        <f t="shared" si="47"/>
        <v/>
      </c>
      <c r="AF106" s="266"/>
      <c r="AG106" s="266" t="str">
        <f t="shared" si="47"/>
        <v/>
      </c>
      <c r="AH106" s="266"/>
      <c r="AI106" s="266" t="str">
        <f t="shared" si="47"/>
        <v/>
      </c>
      <c r="AJ106" s="266"/>
      <c r="AK106" s="266" t="str">
        <f t="shared" si="47"/>
        <v/>
      </c>
      <c r="AL106" s="266"/>
      <c r="AM106" s="266" t="str">
        <f t="shared" si="47"/>
        <v/>
      </c>
      <c r="AN106" s="266"/>
      <c r="AO106" s="266" t="str">
        <f t="shared" si="47"/>
        <v/>
      </c>
      <c r="AP106" s="266"/>
      <c r="AQ106" s="266" t="str">
        <f t="shared" si="47"/>
        <v/>
      </c>
      <c r="AR106" s="266"/>
      <c r="AS106" s="267" t="str">
        <f t="shared" si="43"/>
        <v/>
      </c>
    </row>
    <row r="107" spans="18:45">
      <c r="R107" s="58" t="s">
        <v>2</v>
      </c>
      <c r="S107" s="39" t="str">
        <f>IF(【M】エリア!$E103&lt;&gt;"",【M】エリア!$E103,"")</f>
        <v/>
      </c>
      <c r="T107" s="11"/>
      <c r="U107" s="266" t="str">
        <f t="shared" si="47"/>
        <v/>
      </c>
      <c r="V107" s="266"/>
      <c r="W107" s="266" t="str">
        <f t="shared" si="47"/>
        <v/>
      </c>
      <c r="X107" s="266"/>
      <c r="Y107" s="266" t="str">
        <f t="shared" si="47"/>
        <v/>
      </c>
      <c r="Z107" s="266"/>
      <c r="AA107" s="266" t="str">
        <f t="shared" si="47"/>
        <v/>
      </c>
      <c r="AB107" s="266"/>
      <c r="AC107" s="266" t="str">
        <f t="shared" si="47"/>
        <v/>
      </c>
      <c r="AD107" s="266"/>
      <c r="AE107" s="266" t="str">
        <f t="shared" si="47"/>
        <v/>
      </c>
      <c r="AF107" s="266"/>
      <c r="AG107" s="266" t="str">
        <f t="shared" si="47"/>
        <v/>
      </c>
      <c r="AH107" s="266"/>
      <c r="AI107" s="266" t="str">
        <f t="shared" si="47"/>
        <v/>
      </c>
      <c r="AJ107" s="266"/>
      <c r="AK107" s="266" t="str">
        <f t="shared" si="47"/>
        <v/>
      </c>
      <c r="AL107" s="266"/>
      <c r="AM107" s="266" t="str">
        <f t="shared" si="47"/>
        <v/>
      </c>
      <c r="AN107" s="266"/>
      <c r="AO107" s="266" t="str">
        <f t="shared" si="47"/>
        <v/>
      </c>
      <c r="AP107" s="266"/>
      <c r="AQ107" s="266" t="str">
        <f t="shared" si="47"/>
        <v/>
      </c>
      <c r="AR107" s="266"/>
      <c r="AS107" s="267" t="str">
        <f t="shared" si="43"/>
        <v/>
      </c>
    </row>
    <row r="108" spans="18:45">
      <c r="R108" s="58" t="s">
        <v>2</v>
      </c>
      <c r="S108" s="39" t="str">
        <f>IF(【M】エリア!$E104&lt;&gt;"",【M】エリア!$E104,"")</f>
        <v/>
      </c>
      <c r="T108" s="11"/>
      <c r="U108" s="266" t="str">
        <f t="shared" si="47"/>
        <v/>
      </c>
      <c r="V108" s="266"/>
      <c r="W108" s="266" t="str">
        <f t="shared" si="47"/>
        <v/>
      </c>
      <c r="X108" s="266"/>
      <c r="Y108" s="266" t="str">
        <f t="shared" si="47"/>
        <v/>
      </c>
      <c r="Z108" s="266"/>
      <c r="AA108" s="266" t="str">
        <f t="shared" si="47"/>
        <v/>
      </c>
      <c r="AB108" s="266"/>
      <c r="AC108" s="266" t="str">
        <f t="shared" si="47"/>
        <v/>
      </c>
      <c r="AD108" s="266"/>
      <c r="AE108" s="266" t="str">
        <f t="shared" si="47"/>
        <v/>
      </c>
      <c r="AF108" s="266"/>
      <c r="AG108" s="266" t="str">
        <f t="shared" si="47"/>
        <v/>
      </c>
      <c r="AH108" s="266"/>
      <c r="AI108" s="266" t="str">
        <f t="shared" si="47"/>
        <v/>
      </c>
      <c r="AJ108" s="266"/>
      <c r="AK108" s="266" t="str">
        <f t="shared" si="47"/>
        <v/>
      </c>
      <c r="AL108" s="266"/>
      <c r="AM108" s="266" t="str">
        <f t="shared" si="47"/>
        <v/>
      </c>
      <c r="AN108" s="266"/>
      <c r="AO108" s="266" t="str">
        <f t="shared" si="47"/>
        <v/>
      </c>
      <c r="AP108" s="266"/>
      <c r="AQ108" s="266" t="str">
        <f t="shared" si="47"/>
        <v/>
      </c>
      <c r="AR108" s="266"/>
      <c r="AS108" s="267" t="str">
        <f t="shared" si="43"/>
        <v/>
      </c>
    </row>
    <row r="109" spans="18:45">
      <c r="R109" s="58" t="s">
        <v>2</v>
      </c>
      <c r="S109" s="39" t="str">
        <f>IF(【M】エリア!$E105&lt;&gt;"",【M】エリア!$E105,"")</f>
        <v/>
      </c>
      <c r="T109" s="11"/>
      <c r="U109" s="266" t="str">
        <f t="shared" si="47"/>
        <v/>
      </c>
      <c r="V109" s="266"/>
      <c r="W109" s="266" t="str">
        <f t="shared" si="47"/>
        <v/>
      </c>
      <c r="X109" s="266"/>
      <c r="Y109" s="266" t="str">
        <f t="shared" si="47"/>
        <v/>
      </c>
      <c r="Z109" s="266"/>
      <c r="AA109" s="266" t="str">
        <f t="shared" si="47"/>
        <v/>
      </c>
      <c r="AB109" s="266"/>
      <c r="AC109" s="266" t="str">
        <f t="shared" si="47"/>
        <v/>
      </c>
      <c r="AD109" s="266"/>
      <c r="AE109" s="266" t="str">
        <f t="shared" si="47"/>
        <v/>
      </c>
      <c r="AF109" s="266"/>
      <c r="AG109" s="266" t="str">
        <f t="shared" si="47"/>
        <v/>
      </c>
      <c r="AH109" s="266"/>
      <c r="AI109" s="266" t="str">
        <f t="shared" si="47"/>
        <v/>
      </c>
      <c r="AJ109" s="266"/>
      <c r="AK109" s="266" t="str">
        <f t="shared" si="47"/>
        <v/>
      </c>
      <c r="AL109" s="266"/>
      <c r="AM109" s="266" t="str">
        <f t="shared" si="47"/>
        <v/>
      </c>
      <c r="AN109" s="266"/>
      <c r="AO109" s="266" t="str">
        <f t="shared" si="47"/>
        <v/>
      </c>
      <c r="AP109" s="266"/>
      <c r="AQ109" s="266" t="str">
        <f t="shared" si="47"/>
        <v/>
      </c>
      <c r="AR109" s="266"/>
      <c r="AS109" s="267" t="str">
        <f t="shared" si="43"/>
        <v/>
      </c>
    </row>
    <row r="110" spans="18:45">
      <c r="R110" s="58" t="s">
        <v>2</v>
      </c>
      <c r="S110" s="39" t="str">
        <f>IF(【M】エリア!$E106&lt;&gt;"",【M】エリア!$E106,"")</f>
        <v/>
      </c>
      <c r="T110" s="11"/>
      <c r="U110" s="266" t="str">
        <f t="shared" si="47"/>
        <v/>
      </c>
      <c r="V110" s="266"/>
      <c r="W110" s="266" t="str">
        <f t="shared" si="47"/>
        <v/>
      </c>
      <c r="X110" s="266"/>
      <c r="Y110" s="266" t="str">
        <f t="shared" si="47"/>
        <v/>
      </c>
      <c r="Z110" s="266"/>
      <c r="AA110" s="266" t="str">
        <f t="shared" si="47"/>
        <v/>
      </c>
      <c r="AB110" s="266"/>
      <c r="AC110" s="266" t="str">
        <f t="shared" si="47"/>
        <v/>
      </c>
      <c r="AD110" s="266"/>
      <c r="AE110" s="266" t="str">
        <f t="shared" si="47"/>
        <v/>
      </c>
      <c r="AF110" s="266"/>
      <c r="AG110" s="266" t="str">
        <f t="shared" si="47"/>
        <v/>
      </c>
      <c r="AH110" s="266"/>
      <c r="AI110" s="266" t="str">
        <f t="shared" si="47"/>
        <v/>
      </c>
      <c r="AJ110" s="266"/>
      <c r="AK110" s="266" t="str">
        <f t="shared" si="47"/>
        <v/>
      </c>
      <c r="AL110" s="266"/>
      <c r="AM110" s="266" t="str">
        <f t="shared" si="47"/>
        <v/>
      </c>
      <c r="AN110" s="266"/>
      <c r="AO110" s="266" t="str">
        <f t="shared" si="47"/>
        <v/>
      </c>
      <c r="AP110" s="266"/>
      <c r="AQ110" s="266" t="str">
        <f t="shared" si="47"/>
        <v/>
      </c>
      <c r="AR110" s="266"/>
      <c r="AS110" s="267" t="str">
        <f t="shared" si="43"/>
        <v/>
      </c>
    </row>
    <row r="111" spans="18:45">
      <c r="R111" s="58" t="s">
        <v>2</v>
      </c>
      <c r="S111" s="39" t="str">
        <f>IF(【M】エリア!$E107&lt;&gt;"",【M】エリア!$E107,"")</f>
        <v/>
      </c>
      <c r="T111" s="11"/>
      <c r="U111" s="266" t="str">
        <f t="shared" si="47"/>
        <v/>
      </c>
      <c r="V111" s="266"/>
      <c r="W111" s="266" t="str">
        <f t="shared" si="47"/>
        <v/>
      </c>
      <c r="X111" s="266"/>
      <c r="Y111" s="266" t="str">
        <f t="shared" si="47"/>
        <v/>
      </c>
      <c r="Z111" s="266"/>
      <c r="AA111" s="266" t="str">
        <f t="shared" si="47"/>
        <v/>
      </c>
      <c r="AB111" s="266"/>
      <c r="AC111" s="266" t="str">
        <f t="shared" si="47"/>
        <v/>
      </c>
      <c r="AD111" s="266"/>
      <c r="AE111" s="266" t="str">
        <f t="shared" si="47"/>
        <v/>
      </c>
      <c r="AF111" s="266"/>
      <c r="AG111" s="266" t="str">
        <f t="shared" si="47"/>
        <v/>
      </c>
      <c r="AH111" s="266"/>
      <c r="AI111" s="266" t="str">
        <f t="shared" si="47"/>
        <v/>
      </c>
      <c r="AJ111" s="266"/>
      <c r="AK111" s="266" t="str">
        <f t="shared" si="47"/>
        <v/>
      </c>
      <c r="AL111" s="266"/>
      <c r="AM111" s="266" t="str">
        <f t="shared" si="47"/>
        <v/>
      </c>
      <c r="AN111" s="266"/>
      <c r="AO111" s="266" t="str">
        <f t="shared" si="47"/>
        <v/>
      </c>
      <c r="AP111" s="266"/>
      <c r="AQ111" s="266" t="str">
        <f t="shared" si="47"/>
        <v/>
      </c>
      <c r="AR111" s="266"/>
      <c r="AS111" s="267" t="str">
        <f t="shared" si="43"/>
        <v/>
      </c>
    </row>
    <row r="112" spans="18:45">
      <c r="R112" s="58" t="s">
        <v>2</v>
      </c>
      <c r="S112" s="39" t="str">
        <f>IF(【M】エリア!$E108&lt;&gt;"",【M】エリア!$E108,"")</f>
        <v/>
      </c>
      <c r="T112" s="11"/>
      <c r="U112" s="266" t="str">
        <f t="shared" si="47"/>
        <v/>
      </c>
      <c r="V112" s="266"/>
      <c r="W112" s="266" t="str">
        <f t="shared" si="47"/>
        <v/>
      </c>
      <c r="X112" s="266"/>
      <c r="Y112" s="266" t="str">
        <f t="shared" si="47"/>
        <v/>
      </c>
      <c r="Z112" s="266"/>
      <c r="AA112" s="266" t="str">
        <f t="shared" si="47"/>
        <v/>
      </c>
      <c r="AB112" s="266"/>
      <c r="AC112" s="266" t="str">
        <f t="shared" si="47"/>
        <v/>
      </c>
      <c r="AD112" s="266"/>
      <c r="AE112" s="266" t="str">
        <f t="shared" si="47"/>
        <v/>
      </c>
      <c r="AF112" s="266"/>
      <c r="AG112" s="266" t="str">
        <f t="shared" si="47"/>
        <v/>
      </c>
      <c r="AH112" s="266"/>
      <c r="AI112" s="266" t="str">
        <f t="shared" si="47"/>
        <v/>
      </c>
      <c r="AJ112" s="266"/>
      <c r="AK112" s="266" t="str">
        <f t="shared" si="47"/>
        <v/>
      </c>
      <c r="AL112" s="266"/>
      <c r="AM112" s="266" t="str">
        <f t="shared" si="47"/>
        <v/>
      </c>
      <c r="AN112" s="266"/>
      <c r="AO112" s="266" t="str">
        <f t="shared" si="47"/>
        <v/>
      </c>
      <c r="AP112" s="266"/>
      <c r="AQ112" s="266" t="str">
        <f t="shared" si="47"/>
        <v/>
      </c>
      <c r="AR112" s="266"/>
      <c r="AS112" s="267" t="str">
        <f t="shared" si="43"/>
        <v/>
      </c>
    </row>
    <row r="113" spans="18:45">
      <c r="R113" s="58" t="s">
        <v>2</v>
      </c>
      <c r="S113" s="39" t="str">
        <f>IF(【M】エリア!$E109&lt;&gt;"",【M】エリア!$E109,"")</f>
        <v/>
      </c>
      <c r="T113" s="11"/>
      <c r="U113" s="266" t="str">
        <f t="shared" si="47"/>
        <v/>
      </c>
      <c r="V113" s="266"/>
      <c r="W113" s="266" t="str">
        <f t="shared" si="47"/>
        <v/>
      </c>
      <c r="X113" s="266"/>
      <c r="Y113" s="266" t="str">
        <f t="shared" si="47"/>
        <v/>
      </c>
      <c r="Z113" s="266"/>
      <c r="AA113" s="266" t="str">
        <f t="shared" si="47"/>
        <v/>
      </c>
      <c r="AB113" s="266"/>
      <c r="AC113" s="266" t="str">
        <f t="shared" si="47"/>
        <v/>
      </c>
      <c r="AD113" s="266"/>
      <c r="AE113" s="266" t="str">
        <f t="shared" si="47"/>
        <v/>
      </c>
      <c r="AF113" s="266"/>
      <c r="AG113" s="266" t="str">
        <f t="shared" si="47"/>
        <v/>
      </c>
      <c r="AH113" s="266"/>
      <c r="AI113" s="266" t="str">
        <f t="shared" si="47"/>
        <v/>
      </c>
      <c r="AJ113" s="266"/>
      <c r="AK113" s="266" t="str">
        <f t="shared" si="47"/>
        <v/>
      </c>
      <c r="AL113" s="266"/>
      <c r="AM113" s="266" t="str">
        <f t="shared" si="47"/>
        <v/>
      </c>
      <c r="AN113" s="266"/>
      <c r="AO113" s="266" t="str">
        <f t="shared" si="47"/>
        <v/>
      </c>
      <c r="AP113" s="266"/>
      <c r="AQ113" s="266" t="str">
        <f t="shared" si="47"/>
        <v/>
      </c>
      <c r="AR113" s="266"/>
      <c r="AS113" s="267" t="str">
        <f t="shared" si="43"/>
        <v/>
      </c>
    </row>
    <row r="114" spans="18:45">
      <c r="R114" s="58" t="s">
        <v>2</v>
      </c>
      <c r="S114" s="39" t="str">
        <f>IF(【M】エリア!$E110&lt;&gt;"",【M】エリア!$E110,"")</f>
        <v/>
      </c>
      <c r="T114" s="11"/>
      <c r="U114" s="266" t="str">
        <f t="shared" ref="U114:AQ125" si="48">IF($S114="", "",
COUNTIFS(
    INDEX(rawデータ範囲, , MATCH($R114,表頭範囲, 0)), $S114,
    INDEX(rawデータ範囲, , MATCH($U$1,表頭範囲, 0)),U$2
)
)</f>
        <v/>
      </c>
      <c r="V114" s="266"/>
      <c r="W114" s="266" t="str">
        <f t="shared" si="48"/>
        <v/>
      </c>
      <c r="X114" s="266"/>
      <c r="Y114" s="266" t="str">
        <f t="shared" si="48"/>
        <v/>
      </c>
      <c r="Z114" s="266"/>
      <c r="AA114" s="266" t="str">
        <f t="shared" si="48"/>
        <v/>
      </c>
      <c r="AB114" s="266"/>
      <c r="AC114" s="266" t="str">
        <f t="shared" si="48"/>
        <v/>
      </c>
      <c r="AD114" s="266"/>
      <c r="AE114" s="266" t="str">
        <f t="shared" si="48"/>
        <v/>
      </c>
      <c r="AF114" s="266"/>
      <c r="AG114" s="266" t="str">
        <f t="shared" si="48"/>
        <v/>
      </c>
      <c r="AH114" s="266"/>
      <c r="AI114" s="266" t="str">
        <f t="shared" si="48"/>
        <v/>
      </c>
      <c r="AJ114" s="266"/>
      <c r="AK114" s="266" t="str">
        <f t="shared" si="48"/>
        <v/>
      </c>
      <c r="AL114" s="266"/>
      <c r="AM114" s="266" t="str">
        <f t="shared" si="48"/>
        <v/>
      </c>
      <c r="AN114" s="266"/>
      <c r="AO114" s="266" t="str">
        <f t="shared" si="48"/>
        <v/>
      </c>
      <c r="AP114" s="266"/>
      <c r="AQ114" s="266" t="str">
        <f t="shared" si="48"/>
        <v/>
      </c>
      <c r="AR114" s="266"/>
      <c r="AS114" s="267" t="str">
        <f t="shared" si="43"/>
        <v/>
      </c>
    </row>
    <row r="115" spans="18:45">
      <c r="R115" s="58" t="s">
        <v>2</v>
      </c>
      <c r="S115" s="39" t="str">
        <f>IF(【M】エリア!$E111&lt;&gt;"",【M】エリア!$E111,"")</f>
        <v/>
      </c>
      <c r="T115" s="11"/>
      <c r="U115" s="266" t="str">
        <f t="shared" si="48"/>
        <v/>
      </c>
      <c r="V115" s="266"/>
      <c r="W115" s="266" t="str">
        <f t="shared" si="48"/>
        <v/>
      </c>
      <c r="X115" s="266"/>
      <c r="Y115" s="266" t="str">
        <f t="shared" si="48"/>
        <v/>
      </c>
      <c r="Z115" s="266"/>
      <c r="AA115" s="266" t="str">
        <f t="shared" si="48"/>
        <v/>
      </c>
      <c r="AB115" s="266"/>
      <c r="AC115" s="266" t="str">
        <f t="shared" si="48"/>
        <v/>
      </c>
      <c r="AD115" s="266"/>
      <c r="AE115" s="266" t="str">
        <f t="shared" si="48"/>
        <v/>
      </c>
      <c r="AF115" s="266"/>
      <c r="AG115" s="266" t="str">
        <f t="shared" si="48"/>
        <v/>
      </c>
      <c r="AH115" s="266"/>
      <c r="AI115" s="266" t="str">
        <f t="shared" si="48"/>
        <v/>
      </c>
      <c r="AJ115" s="266"/>
      <c r="AK115" s="266" t="str">
        <f t="shared" si="48"/>
        <v/>
      </c>
      <c r="AL115" s="266"/>
      <c r="AM115" s="266" t="str">
        <f t="shared" si="48"/>
        <v/>
      </c>
      <c r="AN115" s="266"/>
      <c r="AO115" s="266" t="str">
        <f t="shared" si="48"/>
        <v/>
      </c>
      <c r="AP115" s="266"/>
      <c r="AQ115" s="266" t="str">
        <f t="shared" si="48"/>
        <v/>
      </c>
      <c r="AR115" s="266"/>
      <c r="AS115" s="267" t="str">
        <f t="shared" si="43"/>
        <v/>
      </c>
    </row>
    <row r="116" spans="18:45">
      <c r="R116" s="58" t="s">
        <v>2</v>
      </c>
      <c r="S116" s="39" t="str">
        <f>IF(【M】エリア!$E112&lt;&gt;"",【M】エリア!$E112,"")</f>
        <v/>
      </c>
      <c r="T116" s="11"/>
      <c r="U116" s="266" t="str">
        <f t="shared" si="48"/>
        <v/>
      </c>
      <c r="V116" s="266"/>
      <c r="W116" s="266" t="str">
        <f t="shared" si="48"/>
        <v/>
      </c>
      <c r="X116" s="266"/>
      <c r="Y116" s="266" t="str">
        <f t="shared" si="48"/>
        <v/>
      </c>
      <c r="Z116" s="266"/>
      <c r="AA116" s="266" t="str">
        <f t="shared" si="48"/>
        <v/>
      </c>
      <c r="AB116" s="266"/>
      <c r="AC116" s="266" t="str">
        <f t="shared" si="48"/>
        <v/>
      </c>
      <c r="AD116" s="266"/>
      <c r="AE116" s="266" t="str">
        <f t="shared" si="48"/>
        <v/>
      </c>
      <c r="AF116" s="266"/>
      <c r="AG116" s="266" t="str">
        <f t="shared" si="48"/>
        <v/>
      </c>
      <c r="AH116" s="266"/>
      <c r="AI116" s="266" t="str">
        <f t="shared" si="48"/>
        <v/>
      </c>
      <c r="AJ116" s="266"/>
      <c r="AK116" s="266" t="str">
        <f t="shared" si="48"/>
        <v/>
      </c>
      <c r="AL116" s="266"/>
      <c r="AM116" s="266" t="str">
        <f t="shared" si="48"/>
        <v/>
      </c>
      <c r="AN116" s="266"/>
      <c r="AO116" s="266" t="str">
        <f t="shared" si="48"/>
        <v/>
      </c>
      <c r="AP116" s="266"/>
      <c r="AQ116" s="266" t="str">
        <f t="shared" si="48"/>
        <v/>
      </c>
      <c r="AR116" s="266"/>
      <c r="AS116" s="267" t="str">
        <f t="shared" si="43"/>
        <v/>
      </c>
    </row>
    <row r="117" spans="18:45">
      <c r="R117" s="58" t="s">
        <v>2</v>
      </c>
      <c r="S117" s="39" t="str">
        <f>IF(【M】エリア!$E113&lt;&gt;"",【M】エリア!$E113,"")</f>
        <v/>
      </c>
      <c r="T117" s="11"/>
      <c r="U117" s="266" t="str">
        <f t="shared" si="48"/>
        <v/>
      </c>
      <c r="V117" s="266"/>
      <c r="W117" s="266" t="str">
        <f t="shared" si="48"/>
        <v/>
      </c>
      <c r="X117" s="266"/>
      <c r="Y117" s="266" t="str">
        <f t="shared" si="48"/>
        <v/>
      </c>
      <c r="Z117" s="266"/>
      <c r="AA117" s="266" t="str">
        <f t="shared" si="48"/>
        <v/>
      </c>
      <c r="AB117" s="266"/>
      <c r="AC117" s="266" t="str">
        <f t="shared" si="48"/>
        <v/>
      </c>
      <c r="AD117" s="266"/>
      <c r="AE117" s="266" t="str">
        <f t="shared" si="48"/>
        <v/>
      </c>
      <c r="AF117" s="266"/>
      <c r="AG117" s="266" t="str">
        <f t="shared" si="48"/>
        <v/>
      </c>
      <c r="AH117" s="266"/>
      <c r="AI117" s="266" t="str">
        <f t="shared" si="48"/>
        <v/>
      </c>
      <c r="AJ117" s="266"/>
      <c r="AK117" s="266" t="str">
        <f t="shared" si="48"/>
        <v/>
      </c>
      <c r="AL117" s="266"/>
      <c r="AM117" s="266" t="str">
        <f t="shared" si="48"/>
        <v/>
      </c>
      <c r="AN117" s="266"/>
      <c r="AO117" s="266" t="str">
        <f t="shared" si="48"/>
        <v/>
      </c>
      <c r="AP117" s="266"/>
      <c r="AQ117" s="266" t="str">
        <f t="shared" si="48"/>
        <v/>
      </c>
      <c r="AR117" s="266"/>
      <c r="AS117" s="267" t="str">
        <f t="shared" si="43"/>
        <v/>
      </c>
    </row>
    <row r="118" spans="18:45">
      <c r="R118" s="58" t="s">
        <v>2</v>
      </c>
      <c r="S118" s="39" t="str">
        <f>IF(【M】エリア!$E114&lt;&gt;"",【M】エリア!$E114,"")</f>
        <v/>
      </c>
      <c r="T118" s="11"/>
      <c r="U118" s="266" t="str">
        <f t="shared" si="48"/>
        <v/>
      </c>
      <c r="V118" s="266"/>
      <c r="W118" s="266" t="str">
        <f t="shared" si="48"/>
        <v/>
      </c>
      <c r="X118" s="266"/>
      <c r="Y118" s="266" t="str">
        <f t="shared" si="48"/>
        <v/>
      </c>
      <c r="Z118" s="266"/>
      <c r="AA118" s="266" t="str">
        <f t="shared" si="48"/>
        <v/>
      </c>
      <c r="AB118" s="266"/>
      <c r="AC118" s="266" t="str">
        <f t="shared" si="48"/>
        <v/>
      </c>
      <c r="AD118" s="266"/>
      <c r="AE118" s="266" t="str">
        <f t="shared" si="48"/>
        <v/>
      </c>
      <c r="AF118" s="266"/>
      <c r="AG118" s="266" t="str">
        <f t="shared" si="48"/>
        <v/>
      </c>
      <c r="AH118" s="266"/>
      <c r="AI118" s="266" t="str">
        <f t="shared" si="48"/>
        <v/>
      </c>
      <c r="AJ118" s="266"/>
      <c r="AK118" s="266" t="str">
        <f t="shared" si="48"/>
        <v/>
      </c>
      <c r="AL118" s="266"/>
      <c r="AM118" s="266" t="str">
        <f t="shared" si="48"/>
        <v/>
      </c>
      <c r="AN118" s="266"/>
      <c r="AO118" s="266" t="str">
        <f t="shared" si="48"/>
        <v/>
      </c>
      <c r="AP118" s="266"/>
      <c r="AQ118" s="266" t="str">
        <f t="shared" si="48"/>
        <v/>
      </c>
      <c r="AR118" s="266"/>
      <c r="AS118" s="267" t="str">
        <f t="shared" si="43"/>
        <v/>
      </c>
    </row>
    <row r="119" spans="18:45">
      <c r="R119" s="58" t="s">
        <v>2</v>
      </c>
      <c r="S119" s="39" t="str">
        <f>IF(【M】エリア!$E115&lt;&gt;"",【M】エリア!$E115,"")</f>
        <v/>
      </c>
      <c r="T119" s="11"/>
      <c r="U119" s="266" t="str">
        <f t="shared" si="48"/>
        <v/>
      </c>
      <c r="V119" s="266"/>
      <c r="W119" s="266" t="str">
        <f t="shared" si="48"/>
        <v/>
      </c>
      <c r="X119" s="266"/>
      <c r="Y119" s="266" t="str">
        <f t="shared" si="48"/>
        <v/>
      </c>
      <c r="Z119" s="266"/>
      <c r="AA119" s="266" t="str">
        <f t="shared" si="48"/>
        <v/>
      </c>
      <c r="AB119" s="266"/>
      <c r="AC119" s="266" t="str">
        <f t="shared" si="48"/>
        <v/>
      </c>
      <c r="AD119" s="266"/>
      <c r="AE119" s="266" t="str">
        <f t="shared" si="48"/>
        <v/>
      </c>
      <c r="AF119" s="266"/>
      <c r="AG119" s="266" t="str">
        <f t="shared" si="48"/>
        <v/>
      </c>
      <c r="AH119" s="266"/>
      <c r="AI119" s="266" t="str">
        <f t="shared" si="48"/>
        <v/>
      </c>
      <c r="AJ119" s="266"/>
      <c r="AK119" s="266" t="str">
        <f t="shared" si="48"/>
        <v/>
      </c>
      <c r="AL119" s="266"/>
      <c r="AM119" s="266" t="str">
        <f t="shared" si="48"/>
        <v/>
      </c>
      <c r="AN119" s="266"/>
      <c r="AO119" s="266" t="str">
        <f t="shared" si="48"/>
        <v/>
      </c>
      <c r="AP119" s="266"/>
      <c r="AQ119" s="266" t="str">
        <f t="shared" si="48"/>
        <v/>
      </c>
      <c r="AR119" s="266"/>
      <c r="AS119" s="267" t="str">
        <f t="shared" si="43"/>
        <v/>
      </c>
    </row>
    <row r="120" spans="18:45">
      <c r="R120" s="58" t="s">
        <v>2</v>
      </c>
      <c r="S120" s="39" t="str">
        <f>IF(【M】エリア!$E116&lt;&gt;"",【M】エリア!$E116,"")</f>
        <v/>
      </c>
      <c r="T120" s="11"/>
      <c r="U120" s="266" t="str">
        <f t="shared" si="48"/>
        <v/>
      </c>
      <c r="V120" s="266"/>
      <c r="W120" s="266" t="str">
        <f t="shared" si="48"/>
        <v/>
      </c>
      <c r="X120" s="266"/>
      <c r="Y120" s="266" t="str">
        <f t="shared" si="48"/>
        <v/>
      </c>
      <c r="Z120" s="266"/>
      <c r="AA120" s="266" t="str">
        <f t="shared" si="48"/>
        <v/>
      </c>
      <c r="AB120" s="266"/>
      <c r="AC120" s="266" t="str">
        <f t="shared" si="48"/>
        <v/>
      </c>
      <c r="AD120" s="266"/>
      <c r="AE120" s="266" t="str">
        <f t="shared" si="48"/>
        <v/>
      </c>
      <c r="AF120" s="266"/>
      <c r="AG120" s="266" t="str">
        <f t="shared" si="48"/>
        <v/>
      </c>
      <c r="AH120" s="266"/>
      <c r="AI120" s="266" t="str">
        <f t="shared" si="48"/>
        <v/>
      </c>
      <c r="AJ120" s="266"/>
      <c r="AK120" s="266" t="str">
        <f t="shared" si="48"/>
        <v/>
      </c>
      <c r="AL120" s="266"/>
      <c r="AM120" s="266" t="str">
        <f t="shared" si="48"/>
        <v/>
      </c>
      <c r="AN120" s="266"/>
      <c r="AO120" s="266" t="str">
        <f t="shared" si="48"/>
        <v/>
      </c>
      <c r="AP120" s="266"/>
      <c r="AQ120" s="266" t="str">
        <f t="shared" si="48"/>
        <v/>
      </c>
      <c r="AR120" s="266"/>
      <c r="AS120" s="267" t="str">
        <f t="shared" si="43"/>
        <v/>
      </c>
    </row>
    <row r="121" spans="18:45">
      <c r="R121" s="58" t="s">
        <v>2</v>
      </c>
      <c r="S121" s="39" t="str">
        <f>IF(【M】エリア!$E117&lt;&gt;"",【M】エリア!$E117,"")</f>
        <v/>
      </c>
      <c r="T121" s="11"/>
      <c r="U121" s="266" t="str">
        <f t="shared" si="48"/>
        <v/>
      </c>
      <c r="V121" s="266"/>
      <c r="W121" s="266" t="str">
        <f t="shared" si="48"/>
        <v/>
      </c>
      <c r="X121" s="266"/>
      <c r="Y121" s="266" t="str">
        <f t="shared" si="48"/>
        <v/>
      </c>
      <c r="Z121" s="266"/>
      <c r="AA121" s="266" t="str">
        <f t="shared" si="48"/>
        <v/>
      </c>
      <c r="AB121" s="266"/>
      <c r="AC121" s="266" t="str">
        <f t="shared" si="48"/>
        <v/>
      </c>
      <c r="AD121" s="266"/>
      <c r="AE121" s="266" t="str">
        <f t="shared" si="48"/>
        <v/>
      </c>
      <c r="AF121" s="266"/>
      <c r="AG121" s="266" t="str">
        <f t="shared" si="48"/>
        <v/>
      </c>
      <c r="AH121" s="266"/>
      <c r="AI121" s="266" t="str">
        <f t="shared" si="48"/>
        <v/>
      </c>
      <c r="AJ121" s="266"/>
      <c r="AK121" s="266" t="str">
        <f t="shared" si="48"/>
        <v/>
      </c>
      <c r="AL121" s="266"/>
      <c r="AM121" s="266" t="str">
        <f t="shared" si="48"/>
        <v/>
      </c>
      <c r="AN121" s="266"/>
      <c r="AO121" s="266" t="str">
        <f t="shared" si="48"/>
        <v/>
      </c>
      <c r="AP121" s="266"/>
      <c r="AQ121" s="266" t="str">
        <f t="shared" si="48"/>
        <v/>
      </c>
      <c r="AR121" s="266"/>
      <c r="AS121" s="267" t="str">
        <f t="shared" si="43"/>
        <v/>
      </c>
    </row>
    <row r="122" spans="18:45">
      <c r="R122" s="58" t="s">
        <v>2</v>
      </c>
      <c r="S122" s="39" t="str">
        <f>IF(【M】エリア!$E118&lt;&gt;"",【M】エリア!$E118,"")</f>
        <v/>
      </c>
      <c r="T122" s="11"/>
      <c r="U122" s="266" t="str">
        <f t="shared" si="48"/>
        <v/>
      </c>
      <c r="V122" s="266"/>
      <c r="W122" s="266" t="str">
        <f t="shared" si="48"/>
        <v/>
      </c>
      <c r="X122" s="266"/>
      <c r="Y122" s="266" t="str">
        <f t="shared" si="48"/>
        <v/>
      </c>
      <c r="Z122" s="266"/>
      <c r="AA122" s="266" t="str">
        <f t="shared" si="48"/>
        <v/>
      </c>
      <c r="AB122" s="266"/>
      <c r="AC122" s="266" t="str">
        <f t="shared" si="48"/>
        <v/>
      </c>
      <c r="AD122" s="266"/>
      <c r="AE122" s="266" t="str">
        <f t="shared" si="48"/>
        <v/>
      </c>
      <c r="AF122" s="266"/>
      <c r="AG122" s="266" t="str">
        <f t="shared" si="48"/>
        <v/>
      </c>
      <c r="AH122" s="266"/>
      <c r="AI122" s="266" t="str">
        <f t="shared" si="48"/>
        <v/>
      </c>
      <c r="AJ122" s="266"/>
      <c r="AK122" s="266" t="str">
        <f t="shared" si="48"/>
        <v/>
      </c>
      <c r="AL122" s="266"/>
      <c r="AM122" s="266" t="str">
        <f t="shared" si="48"/>
        <v/>
      </c>
      <c r="AN122" s="266"/>
      <c r="AO122" s="266" t="str">
        <f t="shared" si="48"/>
        <v/>
      </c>
      <c r="AP122" s="266"/>
      <c r="AQ122" s="266" t="str">
        <f t="shared" si="48"/>
        <v/>
      </c>
      <c r="AR122" s="266"/>
      <c r="AS122" s="267" t="str">
        <f t="shared" si="43"/>
        <v/>
      </c>
    </row>
    <row r="123" spans="18:45">
      <c r="R123" s="58" t="s">
        <v>2</v>
      </c>
      <c r="S123" s="39" t="str">
        <f>IF(【M】エリア!$E119&lt;&gt;"",【M】エリア!$E119,"")</f>
        <v/>
      </c>
      <c r="T123" s="11"/>
      <c r="U123" s="266" t="str">
        <f t="shared" si="48"/>
        <v/>
      </c>
      <c r="V123" s="266"/>
      <c r="W123" s="266" t="str">
        <f t="shared" si="48"/>
        <v/>
      </c>
      <c r="X123" s="266"/>
      <c r="Y123" s="266" t="str">
        <f t="shared" si="48"/>
        <v/>
      </c>
      <c r="Z123" s="266"/>
      <c r="AA123" s="266" t="str">
        <f t="shared" si="48"/>
        <v/>
      </c>
      <c r="AB123" s="266"/>
      <c r="AC123" s="266" t="str">
        <f t="shared" si="48"/>
        <v/>
      </c>
      <c r="AD123" s="266"/>
      <c r="AE123" s="266" t="str">
        <f t="shared" si="48"/>
        <v/>
      </c>
      <c r="AF123" s="266"/>
      <c r="AG123" s="266" t="str">
        <f t="shared" si="48"/>
        <v/>
      </c>
      <c r="AH123" s="266"/>
      <c r="AI123" s="266" t="str">
        <f t="shared" si="48"/>
        <v/>
      </c>
      <c r="AJ123" s="266"/>
      <c r="AK123" s="266" t="str">
        <f t="shared" si="48"/>
        <v/>
      </c>
      <c r="AL123" s="266"/>
      <c r="AM123" s="266" t="str">
        <f t="shared" si="48"/>
        <v/>
      </c>
      <c r="AN123" s="266"/>
      <c r="AO123" s="266" t="str">
        <f t="shared" si="48"/>
        <v/>
      </c>
      <c r="AP123" s="266"/>
      <c r="AQ123" s="266" t="str">
        <f t="shared" si="48"/>
        <v/>
      </c>
      <c r="AR123" s="266"/>
      <c r="AS123" s="267" t="str">
        <f t="shared" si="43"/>
        <v/>
      </c>
    </row>
    <row r="124" spans="18:45">
      <c r="R124" s="58" t="s">
        <v>2</v>
      </c>
      <c r="S124" s="39" t="str">
        <f>IF(【M】エリア!$E120&lt;&gt;"",【M】エリア!$E120,"")</f>
        <v/>
      </c>
      <c r="T124" s="11"/>
      <c r="U124" s="266" t="str">
        <f t="shared" si="48"/>
        <v/>
      </c>
      <c r="V124" s="266"/>
      <c r="W124" s="266" t="str">
        <f t="shared" si="48"/>
        <v/>
      </c>
      <c r="X124" s="266"/>
      <c r="Y124" s="266" t="str">
        <f t="shared" si="48"/>
        <v/>
      </c>
      <c r="Z124" s="266"/>
      <c r="AA124" s="266" t="str">
        <f t="shared" si="48"/>
        <v/>
      </c>
      <c r="AB124" s="266"/>
      <c r="AC124" s="266" t="str">
        <f t="shared" si="48"/>
        <v/>
      </c>
      <c r="AD124" s="266"/>
      <c r="AE124" s="266" t="str">
        <f t="shared" si="48"/>
        <v/>
      </c>
      <c r="AF124" s="266"/>
      <c r="AG124" s="266" t="str">
        <f t="shared" si="48"/>
        <v/>
      </c>
      <c r="AH124" s="266"/>
      <c r="AI124" s="266" t="str">
        <f t="shared" si="48"/>
        <v/>
      </c>
      <c r="AJ124" s="266"/>
      <c r="AK124" s="266" t="str">
        <f t="shared" si="48"/>
        <v/>
      </c>
      <c r="AL124" s="266"/>
      <c r="AM124" s="266" t="str">
        <f t="shared" si="48"/>
        <v/>
      </c>
      <c r="AN124" s="266"/>
      <c r="AO124" s="266" t="str">
        <f t="shared" si="48"/>
        <v/>
      </c>
      <c r="AP124" s="266"/>
      <c r="AQ124" s="266" t="str">
        <f t="shared" si="48"/>
        <v/>
      </c>
      <c r="AR124" s="266"/>
      <c r="AS124" s="267" t="str">
        <f t="shared" si="43"/>
        <v/>
      </c>
    </row>
    <row r="125" spans="18:45">
      <c r="R125" s="59" t="s">
        <v>2</v>
      </c>
      <c r="S125" s="39" t="str">
        <f>IF(【M】エリア!$E121&lt;&gt;"",【M】エリア!$E121,"")</f>
        <v/>
      </c>
      <c r="T125" s="16"/>
      <c r="U125" s="62" t="str">
        <f t="shared" si="48"/>
        <v/>
      </c>
      <c r="V125" s="62"/>
      <c r="W125" s="62" t="str">
        <f t="shared" si="48"/>
        <v/>
      </c>
      <c r="X125" s="62"/>
      <c r="Y125" s="62" t="str">
        <f t="shared" si="48"/>
        <v/>
      </c>
      <c r="Z125" s="62"/>
      <c r="AA125" s="62" t="str">
        <f t="shared" si="48"/>
        <v/>
      </c>
      <c r="AB125" s="62"/>
      <c r="AC125" s="62" t="str">
        <f t="shared" si="48"/>
        <v/>
      </c>
      <c r="AD125" s="62"/>
      <c r="AE125" s="62" t="str">
        <f t="shared" si="48"/>
        <v/>
      </c>
      <c r="AF125" s="62"/>
      <c r="AG125" s="62" t="str">
        <f t="shared" si="48"/>
        <v/>
      </c>
      <c r="AH125" s="62"/>
      <c r="AI125" s="62" t="str">
        <f t="shared" si="48"/>
        <v/>
      </c>
      <c r="AJ125" s="62"/>
      <c r="AK125" s="62" t="str">
        <f t="shared" si="48"/>
        <v/>
      </c>
      <c r="AL125" s="62"/>
      <c r="AM125" s="62" t="str">
        <f t="shared" si="48"/>
        <v/>
      </c>
      <c r="AN125" s="62"/>
      <c r="AO125" s="62" t="str">
        <f t="shared" si="48"/>
        <v/>
      </c>
      <c r="AP125" s="62"/>
      <c r="AQ125" s="62" t="str">
        <f t="shared" si="48"/>
        <v/>
      </c>
      <c r="AR125" s="62"/>
      <c r="AS125" s="268" t="str">
        <f t="shared" si="43"/>
        <v/>
      </c>
    </row>
  </sheetData>
  <phoneticPr fontId="18"/>
  <pageMargins left="0.25" right="0.25" top="0.75" bottom="0.75" header="0.3" footer="0.3"/>
  <pageSetup paperSize="8"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1" operator="equal" id="{CE88F498-8FFB-4CD9-9985-7909C63FA20F}">
            <xm:f>施設コード!$E$2</xm:f>
            <x14:dxf>
              <font>
                <color rgb="FF006100"/>
              </font>
              <fill>
                <patternFill>
                  <bgColor rgb="FFC6EFCE"/>
                </patternFill>
              </fill>
            </x14:dxf>
          </x14:cfRule>
          <xm:sqref>S4:S125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1FC0-FF82-47D2-9CDA-7505EF9C9B32}">
  <sheetPr codeName="Sheet10">
    <tabColor rgb="FFFF0000"/>
    <pageSetUpPr fitToPage="1"/>
  </sheetPr>
  <dimension ref="A1:BQ125"/>
  <sheetViews>
    <sheetView showGridLines="0" zoomScale="80" zoomScaleNormal="80" zoomScaleSheetLayoutView="55" workbookViewId="0"/>
  </sheetViews>
  <sheetFormatPr defaultColWidth="8.78515625" defaultRowHeight="13"/>
  <cols>
    <col min="1" max="1" width="4.42578125" style="4" bestFit="1" customWidth="1"/>
    <col min="2" max="2" width="31.140625" style="4" customWidth="1"/>
    <col min="3" max="3" width="5.78515625" style="4" customWidth="1"/>
    <col min="4" max="4" width="7.140625" style="4" customWidth="1"/>
    <col min="5" max="5" width="3.78515625" style="4" customWidth="1"/>
    <col min="6" max="6" width="24.2109375" style="4" bestFit="1" customWidth="1"/>
    <col min="7" max="19" width="7.140625" style="4" customWidth="1"/>
    <col min="20" max="20" width="1.2109375" style="4" customWidth="1"/>
    <col min="21" max="21" width="1.78515625" style="4" customWidth="1"/>
    <col min="22" max="22" width="17" style="4" customWidth="1"/>
    <col min="23" max="23" width="4.140625" style="4" customWidth="1"/>
    <col min="24" max="24" width="9.2109375" style="41" customWidth="1"/>
    <col min="25" max="25" width="31" style="41" customWidth="1"/>
    <col min="26" max="26" width="6" style="40" bestFit="1" customWidth="1"/>
    <col min="27" max="39" width="7.78515625" style="40" customWidth="1"/>
    <col min="40" max="40" width="3.42578125" style="4" customWidth="1"/>
    <col min="41" max="41" width="6" style="40" bestFit="1" customWidth="1"/>
    <col min="42" max="54" width="4.35546875" style="40" customWidth="1"/>
    <col min="55" max="55" width="3.42578125" style="4" customWidth="1"/>
    <col min="56" max="56" width="6" style="40" bestFit="1" customWidth="1"/>
    <col min="57" max="69" width="4.35546875" style="40" customWidth="1"/>
    <col min="70" max="16384" width="8.78515625" style="4"/>
  </cols>
  <sheetData>
    <row r="1" spans="1:69" ht="15">
      <c r="A1" s="280" t="str">
        <f>施設コード!$A$2</f>
        <v>4月</v>
      </c>
      <c r="B1" s="255"/>
      <c r="C1" s="255"/>
      <c r="D1" s="281"/>
      <c r="F1" s="278"/>
      <c r="G1" s="119" t="s">
        <v>309</v>
      </c>
      <c r="H1" s="119" t="s">
        <v>308</v>
      </c>
      <c r="I1" s="119" t="s">
        <v>5</v>
      </c>
      <c r="J1" s="119" t="s">
        <v>16</v>
      </c>
      <c r="K1" s="119" t="s">
        <v>17</v>
      </c>
      <c r="L1" s="119" t="s">
        <v>40</v>
      </c>
      <c r="M1" s="119" t="s">
        <v>41</v>
      </c>
      <c r="N1" s="119" t="s">
        <v>42</v>
      </c>
      <c r="O1" s="119" t="s">
        <v>43</v>
      </c>
      <c r="P1" s="119" t="s">
        <v>44</v>
      </c>
      <c r="Q1" s="119" t="s">
        <v>45</v>
      </c>
      <c r="R1" s="119" t="s">
        <v>46</v>
      </c>
      <c r="S1" s="119" t="s">
        <v>1244</v>
      </c>
      <c r="T1"/>
      <c r="V1" s="275">
        <f>IFERROR(MATCH($A$1,$BE$2:$BQ$2,0),"-")</f>
        <v>1</v>
      </c>
      <c r="X1" s="14" t="s">
        <v>11</v>
      </c>
      <c r="Y1" s="6"/>
      <c r="Z1" s="254" t="s">
        <v>34</v>
      </c>
      <c r="AA1" s="15" t="s">
        <v>13</v>
      </c>
      <c r="AB1" s="15"/>
      <c r="AC1" s="15"/>
      <c r="AD1" s="15"/>
      <c r="AE1" s="15"/>
      <c r="AF1" s="15"/>
      <c r="AG1" s="15"/>
      <c r="AH1" s="15"/>
      <c r="AI1" s="15"/>
      <c r="AJ1" s="15"/>
      <c r="AK1" s="15"/>
      <c r="AL1" s="15"/>
      <c r="AM1" s="43"/>
      <c r="AO1" s="254" t="s">
        <v>35</v>
      </c>
      <c r="AP1" s="15" t="s">
        <v>13</v>
      </c>
      <c r="AQ1" s="15"/>
      <c r="AR1" s="15"/>
      <c r="AS1" s="15"/>
      <c r="AT1" s="15"/>
      <c r="AU1" s="15"/>
      <c r="AV1" s="15"/>
      <c r="AW1" s="15"/>
      <c r="AX1" s="15"/>
      <c r="AY1" s="15"/>
      <c r="AZ1" s="15"/>
      <c r="BA1" s="15"/>
      <c r="BB1" s="43"/>
      <c r="BD1" s="254" t="s">
        <v>37</v>
      </c>
      <c r="BE1" s="15" t="s">
        <v>13</v>
      </c>
      <c r="BF1" s="15"/>
      <c r="BG1" s="15"/>
      <c r="BH1" s="15"/>
      <c r="BI1" s="15"/>
      <c r="BJ1" s="15"/>
      <c r="BK1" s="15"/>
      <c r="BL1" s="15"/>
      <c r="BM1" s="15"/>
      <c r="BN1" s="15"/>
      <c r="BO1" s="15"/>
      <c r="BP1" s="15"/>
      <c r="BQ1" s="43"/>
    </row>
    <row r="2" spans="1:69" ht="15">
      <c r="A2" s="227" t="s">
        <v>1175</v>
      </c>
      <c r="B2" s="227" t="s">
        <v>1209</v>
      </c>
      <c r="C2" s="144" t="s">
        <v>34</v>
      </c>
      <c r="D2" s="144" t="s">
        <v>48</v>
      </c>
      <c r="F2" s="321" t="str">
        <f>【M】エリア!$L$2</f>
        <v>福井県</v>
      </c>
      <c r="G2" s="279">
        <f>IF(ISNUMBER(AA3),AA3,"-")</f>
        <v>20.103092783505154</v>
      </c>
      <c r="H2" s="279" t="str">
        <f t="shared" ref="H2:H4" si="0">IF(ISNUMBER(AB3),AB3,"-")</f>
        <v>-</v>
      </c>
      <c r="I2" s="279" t="str">
        <f t="shared" ref="I2:I4" si="1">IF(ISNUMBER(AC3),AC3,"-")</f>
        <v>-</v>
      </c>
      <c r="J2" s="279" t="str">
        <f t="shared" ref="J2:J4" si="2">IF(ISNUMBER(AD3),AD3,"-")</f>
        <v>-</v>
      </c>
      <c r="K2" s="279" t="str">
        <f t="shared" ref="K2:K4" si="3">IF(ISNUMBER(AE3),AE3,"-")</f>
        <v>-</v>
      </c>
      <c r="L2" s="279" t="str">
        <f t="shared" ref="L2:L4" si="4">IF(ISNUMBER(AF3),AF3,"-")</f>
        <v>-</v>
      </c>
      <c r="M2" s="279" t="str">
        <f t="shared" ref="M2:M4" si="5">IF(ISNUMBER(AG3),AG3,"-")</f>
        <v>-</v>
      </c>
      <c r="N2" s="279" t="str">
        <f t="shared" ref="N2:N4" si="6">IF(ISNUMBER(AH3),AH3,"-")</f>
        <v>-</v>
      </c>
      <c r="O2" s="279" t="str">
        <f t="shared" ref="O2:O4" si="7">IF(ISNUMBER(AI3),AI3,"-")</f>
        <v>-</v>
      </c>
      <c r="P2" s="279" t="str">
        <f t="shared" ref="P2:P4" si="8">IF(ISNUMBER(AJ3),AJ3,"-")</f>
        <v>-</v>
      </c>
      <c r="Q2" s="279" t="str">
        <f t="shared" ref="Q2:Q4" si="9">IF(ISNUMBER(AK3),AK3,"-")</f>
        <v>-</v>
      </c>
      <c r="R2" s="279" t="str">
        <f t="shared" ref="R2:R4" si="10">IF(ISNUMBER(AL3),AL3,"-")</f>
        <v>-</v>
      </c>
      <c r="S2" s="279">
        <f t="shared" ref="S2:S4" si="11">IF(ISNUMBER(AM3),AM3,"-")</f>
        <v>20.103092783505154</v>
      </c>
      <c r="T2"/>
      <c r="U2" s="66"/>
      <c r="V2" s="277" t="s">
        <v>1211</v>
      </c>
      <c r="X2" s="5"/>
      <c r="Y2" s="13"/>
      <c r="Z2" s="29"/>
      <c r="AA2" s="9" t="s">
        <v>14</v>
      </c>
      <c r="AB2" s="44" t="s">
        <v>15</v>
      </c>
      <c r="AC2" s="9" t="s">
        <v>5</v>
      </c>
      <c r="AD2" s="44" t="s">
        <v>16</v>
      </c>
      <c r="AE2" s="9" t="s">
        <v>17</v>
      </c>
      <c r="AF2" s="9" t="s">
        <v>18</v>
      </c>
      <c r="AG2" s="9" t="s">
        <v>19</v>
      </c>
      <c r="AH2" s="9" t="s">
        <v>20</v>
      </c>
      <c r="AI2" s="9" t="s">
        <v>21</v>
      </c>
      <c r="AJ2" s="9" t="s">
        <v>22</v>
      </c>
      <c r="AK2" s="9" t="s">
        <v>23</v>
      </c>
      <c r="AL2" s="9" t="s">
        <v>24</v>
      </c>
      <c r="AM2" s="9" t="s">
        <v>47</v>
      </c>
      <c r="AO2" s="29"/>
      <c r="AP2" s="9" t="s">
        <v>14</v>
      </c>
      <c r="AQ2" s="44" t="s">
        <v>15</v>
      </c>
      <c r="AR2" s="9" t="s">
        <v>5</v>
      </c>
      <c r="AS2" s="44" t="s">
        <v>16</v>
      </c>
      <c r="AT2" s="9" t="s">
        <v>17</v>
      </c>
      <c r="AU2" s="9" t="s">
        <v>18</v>
      </c>
      <c r="AV2" s="9" t="s">
        <v>19</v>
      </c>
      <c r="AW2" s="9" t="s">
        <v>20</v>
      </c>
      <c r="AX2" s="9" t="s">
        <v>21</v>
      </c>
      <c r="AY2" s="9" t="s">
        <v>22</v>
      </c>
      <c r="AZ2" s="9" t="s">
        <v>23</v>
      </c>
      <c r="BA2" s="9" t="s">
        <v>24</v>
      </c>
      <c r="BB2" s="9" t="s">
        <v>47</v>
      </c>
      <c r="BD2" s="29"/>
      <c r="BE2" s="9" t="s">
        <v>14</v>
      </c>
      <c r="BF2" s="44" t="s">
        <v>15</v>
      </c>
      <c r="BG2" s="9" t="s">
        <v>5</v>
      </c>
      <c r="BH2" s="44" t="s">
        <v>16</v>
      </c>
      <c r="BI2" s="9" t="s">
        <v>17</v>
      </c>
      <c r="BJ2" s="9" t="s">
        <v>18</v>
      </c>
      <c r="BK2" s="9" t="s">
        <v>19</v>
      </c>
      <c r="BL2" s="9" t="s">
        <v>20</v>
      </c>
      <c r="BM2" s="9" t="s">
        <v>21</v>
      </c>
      <c r="BN2" s="9" t="s">
        <v>22</v>
      </c>
      <c r="BO2" s="9" t="s">
        <v>23</v>
      </c>
      <c r="BP2" s="9" t="s">
        <v>24</v>
      </c>
      <c r="BQ2" s="9" t="s">
        <v>47</v>
      </c>
    </row>
    <row r="3" spans="1:69" ht="15">
      <c r="A3" s="276" cm="1">
        <f t="array" ref="A3">IFERROR(INDEX($AP$6:$BB$125,$V3,$V$1),"")</f>
        <v>1</v>
      </c>
      <c r="B3" s="2" t="str" cm="1">
        <f t="array" ref="B3">IFERROR(INDEX($Y$6:$Y$125,$V3,1),"")</f>
        <v>越前漁港 エリア</v>
      </c>
      <c r="C3" s="256" cm="1">
        <f t="array" ref="C3">IFERROR(INDEX($AA$6:$AM$125,$V3,$V$1),"")</f>
        <v>100</v>
      </c>
      <c r="D3" s="257" cm="1">
        <f t="array" aca="1" ref="D3" ca="1">IFERROR(INDEX(【D】NPS!$GP$7:$HB$126,$V3,$V$1),"")</f>
        <v>1</v>
      </c>
      <c r="F3" s="321" t="str">
        <f>【M】エリア!$L$3</f>
        <v>福井市・永平寺町</v>
      </c>
      <c r="G3" s="279">
        <f t="shared" ref="G3:G4" si="12">IF(ISNUMBER(AA4),AA4,"-")</f>
        <v>23.825503355704697</v>
      </c>
      <c r="H3" s="279" t="str">
        <f t="shared" si="0"/>
        <v>-</v>
      </c>
      <c r="I3" s="279" t="str">
        <f t="shared" si="1"/>
        <v>-</v>
      </c>
      <c r="J3" s="279" t="str">
        <f t="shared" si="2"/>
        <v>-</v>
      </c>
      <c r="K3" s="279" t="str">
        <f t="shared" si="3"/>
        <v>-</v>
      </c>
      <c r="L3" s="279" t="str">
        <f t="shared" si="4"/>
        <v>-</v>
      </c>
      <c r="M3" s="279" t="str">
        <f t="shared" si="5"/>
        <v>-</v>
      </c>
      <c r="N3" s="279" t="str">
        <f t="shared" si="6"/>
        <v>-</v>
      </c>
      <c r="O3" s="279" t="str">
        <f t="shared" si="7"/>
        <v>-</v>
      </c>
      <c r="P3" s="279" t="str">
        <f t="shared" si="8"/>
        <v>-</v>
      </c>
      <c r="Q3" s="279" t="str">
        <f t="shared" si="9"/>
        <v>-</v>
      </c>
      <c r="R3" s="279" t="str">
        <f t="shared" si="10"/>
        <v>-</v>
      </c>
      <c r="S3" s="279">
        <f t="shared" si="11"/>
        <v>23.825503355704697</v>
      </c>
      <c r="T3"/>
      <c r="U3" s="67"/>
      <c r="V3" s="275">
        <f t="shared" ref="V3:V34" si="13">IFERROR(MATCH(ROW(B3)-2,INDEX($BE$6:$BQ$125,,$V$1),0),"-")</f>
        <v>50</v>
      </c>
      <c r="X3" s="3" t="s">
        <v>3</v>
      </c>
      <c r="Y3" s="3" t="str">
        <f>【M】エリア!$L$2</f>
        <v>福井県</v>
      </c>
      <c r="Z3" s="8"/>
      <c r="AA3" s="259">
        <f t="shared" ref="AA3:AM12" si="14">IF($Y3&lt;&gt;"",
INDEX(NPSデータ範囲,
 MATCH($Y3,NPS表側範囲,0),
 MATCH(AA$2&amp;$Z$1,NPS表頭範囲,0)
),"")</f>
        <v>20.103092783505154</v>
      </c>
      <c r="AB3" s="259" t="str">
        <f t="shared" si="14"/>
        <v>-</v>
      </c>
      <c r="AC3" s="259" t="str">
        <f t="shared" si="14"/>
        <v>-</v>
      </c>
      <c r="AD3" s="259" t="str">
        <f t="shared" si="14"/>
        <v>-</v>
      </c>
      <c r="AE3" s="259" t="str">
        <f t="shared" si="14"/>
        <v>-</v>
      </c>
      <c r="AF3" s="259" t="str">
        <f t="shared" si="14"/>
        <v>-</v>
      </c>
      <c r="AG3" s="259" t="str">
        <f t="shared" si="14"/>
        <v>-</v>
      </c>
      <c r="AH3" s="259" t="str">
        <f t="shared" si="14"/>
        <v>-</v>
      </c>
      <c r="AI3" s="259" t="str">
        <f t="shared" si="14"/>
        <v>-</v>
      </c>
      <c r="AJ3" s="259" t="str">
        <f t="shared" si="14"/>
        <v>-</v>
      </c>
      <c r="AK3" s="259" t="str">
        <f t="shared" si="14"/>
        <v>-</v>
      </c>
      <c r="AL3" s="259" t="str">
        <f t="shared" si="14"/>
        <v>-</v>
      </c>
      <c r="AM3" s="260">
        <f t="shared" si="14"/>
        <v>20.103092783505154</v>
      </c>
      <c r="AO3" s="8"/>
      <c r="AP3" s="269" t="s">
        <v>56</v>
      </c>
      <c r="AQ3" s="269" t="s">
        <v>1210</v>
      </c>
      <c r="AR3" s="269" t="s">
        <v>1210</v>
      </c>
      <c r="AS3" s="269" t="s">
        <v>1210</v>
      </c>
      <c r="AT3" s="269" t="s">
        <v>1210</v>
      </c>
      <c r="AU3" s="269" t="s">
        <v>1210</v>
      </c>
      <c r="AV3" s="269" t="s">
        <v>1210</v>
      </c>
      <c r="AW3" s="269" t="s">
        <v>1210</v>
      </c>
      <c r="AX3" s="269" t="s">
        <v>1210</v>
      </c>
      <c r="AY3" s="269" t="s">
        <v>1210</v>
      </c>
      <c r="AZ3" s="269" t="s">
        <v>1210</v>
      </c>
      <c r="BA3" s="269" t="s">
        <v>1210</v>
      </c>
      <c r="BB3" s="270" t="s">
        <v>1210</v>
      </c>
      <c r="BD3" s="8"/>
      <c r="BE3" s="269" t="s">
        <v>56</v>
      </c>
      <c r="BF3" s="269" t="s">
        <v>1210</v>
      </c>
      <c r="BG3" s="269" t="s">
        <v>1210</v>
      </c>
      <c r="BH3" s="269" t="s">
        <v>1210</v>
      </c>
      <c r="BI3" s="269" t="s">
        <v>1210</v>
      </c>
      <c r="BJ3" s="269" t="s">
        <v>1210</v>
      </c>
      <c r="BK3" s="269" t="s">
        <v>1210</v>
      </c>
      <c r="BL3" s="269" t="s">
        <v>1210</v>
      </c>
      <c r="BM3" s="269" t="s">
        <v>1210</v>
      </c>
      <c r="BN3" s="269" t="s">
        <v>1210</v>
      </c>
      <c r="BO3" s="269" t="s">
        <v>1210</v>
      </c>
      <c r="BP3" s="269" t="s">
        <v>1210</v>
      </c>
      <c r="BQ3" s="270" t="s">
        <v>1210</v>
      </c>
    </row>
    <row r="4" spans="1:69" ht="15">
      <c r="A4" s="276" cm="1">
        <f t="array" ref="A4">IFERROR(INDEX($AP$6:$BB$125,$V4,$V$1),"")</f>
        <v>2</v>
      </c>
      <c r="B4" s="2" t="str" cm="1">
        <f t="array" ref="B4">IFERROR(INDEX($Y$6:$Y$125,$V4,1),"")</f>
        <v>だるまちゃん広場 エリア</v>
      </c>
      <c r="C4" s="256" cm="1">
        <f t="array" ref="C4">IFERROR(INDEX($AA$6:$AM$125,$V4,$V$1),"")</f>
        <v>83.333333333333343</v>
      </c>
      <c r="D4" s="257" cm="1">
        <f t="array" aca="1" ref="D4" ca="1">IFERROR(INDEX(【D】NPS!$GP$7:$HB$126,$V4,$V$1),"")</f>
        <v>12</v>
      </c>
      <c r="F4" s="321" t="str">
        <f>【M】エリア!$L$4</f>
        <v>福井市</v>
      </c>
      <c r="G4" s="279">
        <f t="shared" si="12"/>
        <v>28.97727272727273</v>
      </c>
      <c r="H4" s="279" t="str">
        <f t="shared" si="0"/>
        <v>-</v>
      </c>
      <c r="I4" s="279" t="str">
        <f t="shared" si="1"/>
        <v>-</v>
      </c>
      <c r="J4" s="279" t="str">
        <f t="shared" si="2"/>
        <v>-</v>
      </c>
      <c r="K4" s="279" t="str">
        <f t="shared" si="3"/>
        <v>-</v>
      </c>
      <c r="L4" s="279" t="str">
        <f t="shared" si="4"/>
        <v>-</v>
      </c>
      <c r="M4" s="279" t="str">
        <f t="shared" si="5"/>
        <v>-</v>
      </c>
      <c r="N4" s="279" t="str">
        <f t="shared" si="6"/>
        <v>-</v>
      </c>
      <c r="O4" s="279" t="str">
        <f t="shared" si="7"/>
        <v>-</v>
      </c>
      <c r="P4" s="279" t="str">
        <f t="shared" si="8"/>
        <v>-</v>
      </c>
      <c r="Q4" s="279" t="str">
        <f t="shared" si="9"/>
        <v>-</v>
      </c>
      <c r="R4" s="279" t="str">
        <f t="shared" si="10"/>
        <v>-</v>
      </c>
      <c r="S4" s="279">
        <f t="shared" si="11"/>
        <v>28.97727272727273</v>
      </c>
      <c r="T4"/>
      <c r="U4" s="67"/>
      <c r="V4" s="275">
        <f t="shared" si="13"/>
        <v>39</v>
      </c>
      <c r="X4" s="52" t="str">
        <f>【M】エリア!$J$2</f>
        <v>6分類</v>
      </c>
      <c r="Y4" s="3" t="str">
        <f>【M】エリア!$L$3</f>
        <v>福井市・永平寺町</v>
      </c>
      <c r="Z4" s="11"/>
      <c r="AA4" s="261">
        <f t="shared" si="14"/>
        <v>23.825503355704697</v>
      </c>
      <c r="AB4" s="261" t="str">
        <f t="shared" si="14"/>
        <v>-</v>
      </c>
      <c r="AC4" s="261" t="str">
        <f t="shared" si="14"/>
        <v>-</v>
      </c>
      <c r="AD4" s="261" t="str">
        <f t="shared" si="14"/>
        <v>-</v>
      </c>
      <c r="AE4" s="261" t="str">
        <f t="shared" si="14"/>
        <v>-</v>
      </c>
      <c r="AF4" s="261" t="str">
        <f t="shared" si="14"/>
        <v>-</v>
      </c>
      <c r="AG4" s="261" t="str">
        <f t="shared" si="14"/>
        <v>-</v>
      </c>
      <c r="AH4" s="261" t="str">
        <f t="shared" si="14"/>
        <v>-</v>
      </c>
      <c r="AI4" s="261" t="str">
        <f t="shared" si="14"/>
        <v>-</v>
      </c>
      <c r="AJ4" s="261" t="str">
        <f t="shared" si="14"/>
        <v>-</v>
      </c>
      <c r="AK4" s="261" t="str">
        <f t="shared" si="14"/>
        <v>-</v>
      </c>
      <c r="AL4" s="261" t="str">
        <f t="shared" si="14"/>
        <v>-</v>
      </c>
      <c r="AM4" s="262">
        <f t="shared" si="14"/>
        <v>23.825503355704697</v>
      </c>
      <c r="AO4" s="11"/>
      <c r="AP4" s="269" t="s">
        <v>1210</v>
      </c>
      <c r="AQ4" s="269" t="s">
        <v>1210</v>
      </c>
      <c r="AR4" s="269" t="s">
        <v>1210</v>
      </c>
      <c r="AS4" s="269" t="s">
        <v>1210</v>
      </c>
      <c r="AT4" s="269" t="s">
        <v>1210</v>
      </c>
      <c r="AU4" s="269" t="s">
        <v>1210</v>
      </c>
      <c r="AV4" s="269" t="s">
        <v>1210</v>
      </c>
      <c r="AW4" s="269" t="s">
        <v>1210</v>
      </c>
      <c r="AX4" s="269" t="s">
        <v>1210</v>
      </c>
      <c r="AY4" s="269" t="s">
        <v>1210</v>
      </c>
      <c r="AZ4" s="269" t="s">
        <v>1210</v>
      </c>
      <c r="BA4" s="269" t="s">
        <v>1210</v>
      </c>
      <c r="BB4" s="269" t="s">
        <v>1210</v>
      </c>
      <c r="BD4" s="11"/>
      <c r="BE4" s="269" t="s">
        <v>1210</v>
      </c>
      <c r="BF4" s="269" t="s">
        <v>1210</v>
      </c>
      <c r="BG4" s="269" t="s">
        <v>1210</v>
      </c>
      <c r="BH4" s="269" t="s">
        <v>1210</v>
      </c>
      <c r="BI4" s="269" t="s">
        <v>1210</v>
      </c>
      <c r="BJ4" s="269" t="s">
        <v>1210</v>
      </c>
      <c r="BK4" s="269" t="s">
        <v>1210</v>
      </c>
      <c r="BL4" s="269" t="s">
        <v>1210</v>
      </c>
      <c r="BM4" s="269" t="s">
        <v>1210</v>
      </c>
      <c r="BN4" s="269" t="s">
        <v>1210</v>
      </c>
      <c r="BO4" s="269" t="s">
        <v>1210</v>
      </c>
      <c r="BP4" s="269" t="s">
        <v>1210</v>
      </c>
      <c r="BQ4" s="269" t="s">
        <v>1210</v>
      </c>
    </row>
    <row r="5" spans="1:69" ht="15">
      <c r="A5" s="276" cm="1">
        <f t="array" ref="A5">IFERROR(INDEX($AP$6:$BB$125,$V5,$V$1),"")</f>
        <v>3</v>
      </c>
      <c r="B5" s="2" t="str" cm="1">
        <f t="array" ref="B5">IFERROR(INDEX($Y$6:$Y$125,$V5,1),"")</f>
        <v>平泉寺白山神社 エリア</v>
      </c>
      <c r="C5" s="256" cm="1">
        <f t="array" ref="C5">IFERROR(INDEX($AA$6:$AM$125,$V5,$V$1),"")</f>
        <v>80</v>
      </c>
      <c r="D5" s="257" cm="1">
        <f t="array" aca="1" ref="D5" ca="1">IFERROR(INDEX(【D】NPS!$GP$7:$HB$126,$V5,$V$1),"")</f>
        <v>5</v>
      </c>
      <c r="F5" s="321" t="str">
        <f>【M】エリア!$L$5</f>
        <v>福井駅前 エリア</v>
      </c>
      <c r="G5" s="279">
        <f>IFERROR(INDEX(AA$6:AA$125,MATCH($F5,$Y$6:$Y$125,0),1),"-")</f>
        <v>26.666666666666671</v>
      </c>
      <c r="H5" s="279" t="str">
        <f t="shared" ref="H5:S5" si="15">IFERROR(INDEX(AB$6:AB$125,MATCH($F5,$Y$6:$Y$125,0),1),"-")</f>
        <v>-</v>
      </c>
      <c r="I5" s="279" t="str">
        <f t="shared" si="15"/>
        <v>-</v>
      </c>
      <c r="J5" s="279" t="str">
        <f t="shared" si="15"/>
        <v>-</v>
      </c>
      <c r="K5" s="279" t="str">
        <f t="shared" si="15"/>
        <v>-</v>
      </c>
      <c r="L5" s="279" t="str">
        <f t="shared" si="15"/>
        <v>-</v>
      </c>
      <c r="M5" s="279" t="str">
        <f t="shared" si="15"/>
        <v>-</v>
      </c>
      <c r="N5" s="279" t="str">
        <f t="shared" si="15"/>
        <v>-</v>
      </c>
      <c r="O5" s="279" t="str">
        <f t="shared" si="15"/>
        <v>-</v>
      </c>
      <c r="P5" s="279" t="str">
        <f t="shared" si="15"/>
        <v>-</v>
      </c>
      <c r="Q5" s="279" t="str">
        <f t="shared" si="15"/>
        <v>-</v>
      </c>
      <c r="R5" s="279" t="str">
        <f t="shared" si="15"/>
        <v>-</v>
      </c>
      <c r="S5" s="279">
        <f t="shared" si="15"/>
        <v>26.666666666666671</v>
      </c>
      <c r="T5"/>
      <c r="U5" s="67"/>
      <c r="V5" s="275">
        <f t="shared" si="13"/>
        <v>28</v>
      </c>
      <c r="X5" s="3" t="s">
        <v>4</v>
      </c>
      <c r="Y5" s="3" t="str">
        <f>【M】エリア!$L$4</f>
        <v>福井市</v>
      </c>
      <c r="Z5" s="11"/>
      <c r="AA5" s="261">
        <f t="shared" si="14"/>
        <v>28.97727272727273</v>
      </c>
      <c r="AB5" s="261" t="str">
        <f t="shared" si="14"/>
        <v>-</v>
      </c>
      <c r="AC5" s="261" t="str">
        <f t="shared" si="14"/>
        <v>-</v>
      </c>
      <c r="AD5" s="261" t="str">
        <f t="shared" si="14"/>
        <v>-</v>
      </c>
      <c r="AE5" s="261" t="str">
        <f t="shared" si="14"/>
        <v>-</v>
      </c>
      <c r="AF5" s="261" t="str">
        <f t="shared" si="14"/>
        <v>-</v>
      </c>
      <c r="AG5" s="261" t="str">
        <f t="shared" si="14"/>
        <v>-</v>
      </c>
      <c r="AH5" s="261" t="str">
        <f t="shared" si="14"/>
        <v>-</v>
      </c>
      <c r="AI5" s="261" t="str">
        <f t="shared" si="14"/>
        <v>-</v>
      </c>
      <c r="AJ5" s="261" t="str">
        <f t="shared" si="14"/>
        <v>-</v>
      </c>
      <c r="AK5" s="261" t="str">
        <f t="shared" si="14"/>
        <v>-</v>
      </c>
      <c r="AL5" s="261" t="str">
        <f t="shared" si="14"/>
        <v>-</v>
      </c>
      <c r="AM5" s="262">
        <f t="shared" si="14"/>
        <v>28.97727272727273</v>
      </c>
      <c r="AO5" s="11"/>
      <c r="AP5" s="269" t="s">
        <v>1210</v>
      </c>
      <c r="AQ5" s="269" t="s">
        <v>1210</v>
      </c>
      <c r="AR5" s="269" t="s">
        <v>1210</v>
      </c>
      <c r="AS5" s="269" t="s">
        <v>1210</v>
      </c>
      <c r="AT5" s="269" t="s">
        <v>1210</v>
      </c>
      <c r="AU5" s="269" t="s">
        <v>1210</v>
      </c>
      <c r="AV5" s="269" t="s">
        <v>1210</v>
      </c>
      <c r="AW5" s="269" t="s">
        <v>1210</v>
      </c>
      <c r="AX5" s="269" t="s">
        <v>1210</v>
      </c>
      <c r="AY5" s="269" t="s">
        <v>1210</v>
      </c>
      <c r="AZ5" s="269" t="s">
        <v>1210</v>
      </c>
      <c r="BA5" s="269" t="s">
        <v>1210</v>
      </c>
      <c r="BB5" s="269" t="s">
        <v>1210</v>
      </c>
      <c r="BD5" s="11"/>
      <c r="BE5" s="269" t="s">
        <v>1210</v>
      </c>
      <c r="BF5" s="269" t="s">
        <v>1210</v>
      </c>
      <c r="BG5" s="269" t="s">
        <v>1210</v>
      </c>
      <c r="BH5" s="269" t="s">
        <v>1210</v>
      </c>
      <c r="BI5" s="269" t="s">
        <v>1210</v>
      </c>
      <c r="BJ5" s="269" t="s">
        <v>1210</v>
      </c>
      <c r="BK5" s="269" t="s">
        <v>1210</v>
      </c>
      <c r="BL5" s="269" t="s">
        <v>1210</v>
      </c>
      <c r="BM5" s="269" t="s">
        <v>1210</v>
      </c>
      <c r="BN5" s="269" t="s">
        <v>1210</v>
      </c>
      <c r="BO5" s="269" t="s">
        <v>1210</v>
      </c>
      <c r="BP5" s="269" t="s">
        <v>1210</v>
      </c>
      <c r="BQ5" s="269" t="s">
        <v>1210</v>
      </c>
    </row>
    <row r="6" spans="1:69" ht="15">
      <c r="A6" s="276" cm="1">
        <f t="array" ref="A6">IFERROR(INDEX($AP$6:$BB$125,$V6,$V$1),"")</f>
        <v>4</v>
      </c>
      <c r="B6" s="2" t="str" cm="1">
        <f t="array" ref="B6">IFERROR(INDEX($Y$6:$Y$125,$V6,1),"")</f>
        <v>北ノ庄 エリア</v>
      </c>
      <c r="C6" s="256" cm="1">
        <f t="array" ref="C6">IFERROR(INDEX($AA$6:$AM$125,$V6,$V$1),"")</f>
        <v>75</v>
      </c>
      <c r="D6" s="257" cm="1">
        <f t="array" aca="1" ref="D6" ca="1">IFERROR(INDEX(【D】NPS!$GP$7:$HB$126,$V6,$V$1),"")</f>
        <v>4</v>
      </c>
      <c r="F6"/>
      <c r="G6"/>
      <c r="H6"/>
      <c r="I6"/>
      <c r="J6"/>
      <c r="K6"/>
      <c r="L6"/>
      <c r="M6"/>
      <c r="N6"/>
      <c r="O6"/>
      <c r="P6"/>
      <c r="Q6"/>
      <c r="R6"/>
      <c r="S6"/>
      <c r="T6"/>
      <c r="U6" s="67"/>
      <c r="V6" s="275">
        <f t="shared" si="13"/>
        <v>3</v>
      </c>
      <c r="X6" s="37" t="s">
        <v>2</v>
      </c>
      <c r="Y6" s="39" t="str">
        <f>IF(【M】エリア!$E2&lt;&gt;"",【M】エリア!$E2,"")</f>
        <v>福井駅前 エリア</v>
      </c>
      <c r="Z6" s="11"/>
      <c r="AA6" s="261">
        <f t="shared" si="14"/>
        <v>26.666666666666671</v>
      </c>
      <c r="AB6" s="261" t="str">
        <f t="shared" si="14"/>
        <v>-</v>
      </c>
      <c r="AC6" s="261" t="str">
        <f t="shared" si="14"/>
        <v>-</v>
      </c>
      <c r="AD6" s="261" t="str">
        <f t="shared" si="14"/>
        <v>-</v>
      </c>
      <c r="AE6" s="261" t="str">
        <f t="shared" si="14"/>
        <v>-</v>
      </c>
      <c r="AF6" s="261" t="str">
        <f t="shared" si="14"/>
        <v>-</v>
      </c>
      <c r="AG6" s="261" t="str">
        <f t="shared" si="14"/>
        <v>-</v>
      </c>
      <c r="AH6" s="261" t="str">
        <f t="shared" si="14"/>
        <v>-</v>
      </c>
      <c r="AI6" s="261" t="str">
        <f t="shared" si="14"/>
        <v>-</v>
      </c>
      <c r="AJ6" s="261" t="str">
        <f t="shared" si="14"/>
        <v>-</v>
      </c>
      <c r="AK6" s="261" t="str">
        <f t="shared" si="14"/>
        <v>-</v>
      </c>
      <c r="AL6" s="261" t="str">
        <f t="shared" si="14"/>
        <v>-</v>
      </c>
      <c r="AM6" s="262">
        <f t="shared" si="14"/>
        <v>26.666666666666671</v>
      </c>
      <c r="AO6" s="11"/>
      <c r="AP6" s="271">
        <f t="shared" ref="AP6:BB15" si="16">IF($Y6&lt;&gt;"",
INDEX(NPSデータ範囲,
 MATCH($Y6,NPS表側範囲,0),
 MATCH(AP$2&amp;$AO$1,NPS表頭範囲,0)
),"")</f>
        <v>32</v>
      </c>
      <c r="AQ6" s="271" t="str">
        <f t="shared" si="16"/>
        <v>-</v>
      </c>
      <c r="AR6" s="271" t="str">
        <f t="shared" si="16"/>
        <v>-</v>
      </c>
      <c r="AS6" s="271" t="str">
        <f t="shared" si="16"/>
        <v>-</v>
      </c>
      <c r="AT6" s="271" t="str">
        <f t="shared" si="16"/>
        <v>-</v>
      </c>
      <c r="AU6" s="271" t="str">
        <f t="shared" si="16"/>
        <v>-</v>
      </c>
      <c r="AV6" s="271" t="str">
        <f t="shared" si="16"/>
        <v>-</v>
      </c>
      <c r="AW6" s="271" t="str">
        <f t="shared" si="16"/>
        <v>-</v>
      </c>
      <c r="AX6" s="271" t="str">
        <f t="shared" si="16"/>
        <v>-</v>
      </c>
      <c r="AY6" s="271" t="str">
        <f t="shared" si="16"/>
        <v>-</v>
      </c>
      <c r="AZ6" s="271" t="str">
        <f t="shared" si="16"/>
        <v>-</v>
      </c>
      <c r="BA6" s="271" t="str">
        <f t="shared" si="16"/>
        <v>-</v>
      </c>
      <c r="BB6" s="272">
        <f t="shared" si="16"/>
        <v>32</v>
      </c>
      <c r="BD6" s="11"/>
      <c r="BE6" s="271">
        <f t="shared" ref="BE6:BQ15" si="17">IF($Y6&lt;&gt;"",
INDEX(NPSデータ範囲,
 MATCH($Y6,NPS表側範囲,0),
 MATCH(BE$2&amp;$BD$1,NPS表頭範囲,0)
),"")</f>
        <v>32</v>
      </c>
      <c r="BF6" s="271" t="str">
        <f t="shared" si="17"/>
        <v>-</v>
      </c>
      <c r="BG6" s="271" t="str">
        <f t="shared" si="17"/>
        <v>-</v>
      </c>
      <c r="BH6" s="271" t="str">
        <f t="shared" si="17"/>
        <v>-</v>
      </c>
      <c r="BI6" s="271" t="str">
        <f t="shared" si="17"/>
        <v>-</v>
      </c>
      <c r="BJ6" s="271" t="str">
        <f t="shared" si="17"/>
        <v>-</v>
      </c>
      <c r="BK6" s="271" t="str">
        <f t="shared" si="17"/>
        <v>-</v>
      </c>
      <c r="BL6" s="271" t="str">
        <f t="shared" si="17"/>
        <v>-</v>
      </c>
      <c r="BM6" s="271" t="str">
        <f t="shared" si="17"/>
        <v>-</v>
      </c>
      <c r="BN6" s="271" t="str">
        <f t="shared" si="17"/>
        <v>-</v>
      </c>
      <c r="BO6" s="271" t="str">
        <f t="shared" si="17"/>
        <v>-</v>
      </c>
      <c r="BP6" s="271" t="str">
        <f t="shared" si="17"/>
        <v>-</v>
      </c>
      <c r="BQ6" s="272">
        <f t="shared" si="17"/>
        <v>32</v>
      </c>
    </row>
    <row r="7" spans="1:69">
      <c r="A7" s="276" cm="1">
        <f t="array" ref="A7">IFERROR(INDEX($AP$6:$BB$125,$V7,$V$1),"")</f>
        <v>5</v>
      </c>
      <c r="B7" s="2" t="str" cm="1">
        <f t="array" ref="B7">IFERROR(INDEX($Y$6:$Y$125,$V7,1),"")</f>
        <v>今庄宿 エリア</v>
      </c>
      <c r="C7" s="256" cm="1">
        <f t="array" ref="C7">IFERROR(INDEX($AA$6:$AM$125,$V7,$V$1),"")</f>
        <v>66.666666666666657</v>
      </c>
      <c r="D7" s="257" cm="1">
        <f t="array" aca="1" ref="D7" ca="1">IFERROR(INDEX(【D】NPS!$GP$7:$HB$126,$V7,$V$1),"")</f>
        <v>3</v>
      </c>
      <c r="V7" s="275">
        <f t="shared" si="13"/>
        <v>55</v>
      </c>
      <c r="X7" s="58" t="s">
        <v>2</v>
      </c>
      <c r="Y7" s="39" t="str">
        <f>IF(【M】エリア!$E3&lt;&gt;"",【M】エリア!$E3,"")</f>
        <v>福井駅前 エリア（宿泊施設）</v>
      </c>
      <c r="Z7" s="11"/>
      <c r="AA7" s="261">
        <f t="shared" si="14"/>
        <v>27.586206896551722</v>
      </c>
      <c r="AB7" s="261" t="str">
        <f t="shared" si="14"/>
        <v>-</v>
      </c>
      <c r="AC7" s="261" t="str">
        <f t="shared" si="14"/>
        <v>-</v>
      </c>
      <c r="AD7" s="261" t="str">
        <f t="shared" si="14"/>
        <v>-</v>
      </c>
      <c r="AE7" s="261" t="str">
        <f t="shared" si="14"/>
        <v>-</v>
      </c>
      <c r="AF7" s="261" t="str">
        <f t="shared" si="14"/>
        <v>-</v>
      </c>
      <c r="AG7" s="261" t="str">
        <f t="shared" si="14"/>
        <v>-</v>
      </c>
      <c r="AH7" s="261" t="str">
        <f t="shared" si="14"/>
        <v>-</v>
      </c>
      <c r="AI7" s="261" t="str">
        <f t="shared" si="14"/>
        <v>-</v>
      </c>
      <c r="AJ7" s="261" t="str">
        <f t="shared" si="14"/>
        <v>-</v>
      </c>
      <c r="AK7" s="261" t="str">
        <f t="shared" si="14"/>
        <v>-</v>
      </c>
      <c r="AL7" s="261" t="str">
        <f t="shared" si="14"/>
        <v>-</v>
      </c>
      <c r="AM7" s="262">
        <f t="shared" si="14"/>
        <v>27.586206896551722</v>
      </c>
      <c r="AO7" s="11"/>
      <c r="AP7" s="271">
        <f t="shared" si="16"/>
        <v>31</v>
      </c>
      <c r="AQ7" s="271" t="str">
        <f t="shared" si="16"/>
        <v>-</v>
      </c>
      <c r="AR7" s="271" t="str">
        <f t="shared" si="16"/>
        <v>-</v>
      </c>
      <c r="AS7" s="271" t="str">
        <f t="shared" si="16"/>
        <v>-</v>
      </c>
      <c r="AT7" s="271" t="str">
        <f t="shared" si="16"/>
        <v>-</v>
      </c>
      <c r="AU7" s="271" t="str">
        <f t="shared" si="16"/>
        <v>-</v>
      </c>
      <c r="AV7" s="271" t="str">
        <f t="shared" si="16"/>
        <v>-</v>
      </c>
      <c r="AW7" s="271" t="str">
        <f t="shared" si="16"/>
        <v>-</v>
      </c>
      <c r="AX7" s="271" t="str">
        <f t="shared" si="16"/>
        <v>-</v>
      </c>
      <c r="AY7" s="271" t="str">
        <f t="shared" si="16"/>
        <v>-</v>
      </c>
      <c r="AZ7" s="271" t="str">
        <f t="shared" si="16"/>
        <v>-</v>
      </c>
      <c r="BA7" s="271" t="str">
        <f t="shared" si="16"/>
        <v>-</v>
      </c>
      <c r="BB7" s="272">
        <f t="shared" si="16"/>
        <v>31</v>
      </c>
      <c r="BD7" s="11"/>
      <c r="BE7" s="271">
        <f t="shared" si="17"/>
        <v>31</v>
      </c>
      <c r="BF7" s="271" t="str">
        <f t="shared" si="17"/>
        <v>-</v>
      </c>
      <c r="BG7" s="271" t="str">
        <f t="shared" si="17"/>
        <v>-</v>
      </c>
      <c r="BH7" s="271" t="str">
        <f t="shared" si="17"/>
        <v>-</v>
      </c>
      <c r="BI7" s="271" t="str">
        <f t="shared" si="17"/>
        <v>-</v>
      </c>
      <c r="BJ7" s="271" t="str">
        <f t="shared" si="17"/>
        <v>-</v>
      </c>
      <c r="BK7" s="271" t="str">
        <f t="shared" si="17"/>
        <v>-</v>
      </c>
      <c r="BL7" s="271" t="str">
        <f t="shared" si="17"/>
        <v>-</v>
      </c>
      <c r="BM7" s="271" t="str">
        <f t="shared" si="17"/>
        <v>-</v>
      </c>
      <c r="BN7" s="271" t="str">
        <f t="shared" si="17"/>
        <v>-</v>
      </c>
      <c r="BO7" s="271" t="str">
        <f t="shared" si="17"/>
        <v>-</v>
      </c>
      <c r="BP7" s="271" t="str">
        <f t="shared" si="17"/>
        <v>-</v>
      </c>
      <c r="BQ7" s="272">
        <f t="shared" si="17"/>
        <v>31</v>
      </c>
    </row>
    <row r="8" spans="1:69">
      <c r="A8" s="276" cm="1">
        <f t="array" ref="A8">IFERROR(INDEX($AP$6:$BB$125,$V8,$V$1),"")</f>
        <v>6</v>
      </c>
      <c r="B8" s="2" t="str" cm="1">
        <f t="array" ref="B8">IFERROR(INDEX($Y$6:$Y$125,$V8,1),"")</f>
        <v>熊川宿 エリア</v>
      </c>
      <c r="C8" s="256" cm="1">
        <f t="array" ref="C8">IFERROR(INDEX($AA$6:$AM$125,$V8,$V$1),"")</f>
        <v>60.000000000000007</v>
      </c>
      <c r="D8" s="257" cm="1">
        <f t="array" aca="1" ref="D8" ca="1">IFERROR(INDEX(【D】NPS!$GP$7:$HB$126,$V8,$V$1),"")</f>
        <v>5</v>
      </c>
      <c r="V8" s="275">
        <f t="shared" si="13"/>
        <v>72</v>
      </c>
      <c r="X8" s="58" t="s">
        <v>2</v>
      </c>
      <c r="Y8" s="39" t="str">
        <f>IF(【M】エリア!$E4&lt;&gt;"",【M】エリア!$E4,"")</f>
        <v>北ノ庄 エリア</v>
      </c>
      <c r="Z8" s="11"/>
      <c r="AA8" s="261">
        <f t="shared" si="14"/>
        <v>75</v>
      </c>
      <c r="AB8" s="261" t="str">
        <f t="shared" si="14"/>
        <v>-</v>
      </c>
      <c r="AC8" s="261" t="str">
        <f t="shared" si="14"/>
        <v>-</v>
      </c>
      <c r="AD8" s="261" t="str">
        <f t="shared" si="14"/>
        <v>-</v>
      </c>
      <c r="AE8" s="261" t="str">
        <f t="shared" si="14"/>
        <v>-</v>
      </c>
      <c r="AF8" s="261" t="str">
        <f t="shared" si="14"/>
        <v>-</v>
      </c>
      <c r="AG8" s="261" t="str">
        <f t="shared" si="14"/>
        <v>-</v>
      </c>
      <c r="AH8" s="261" t="str">
        <f t="shared" si="14"/>
        <v>-</v>
      </c>
      <c r="AI8" s="261" t="str">
        <f t="shared" si="14"/>
        <v>-</v>
      </c>
      <c r="AJ8" s="261" t="str">
        <f t="shared" si="14"/>
        <v>-</v>
      </c>
      <c r="AK8" s="261" t="str">
        <f t="shared" si="14"/>
        <v>-</v>
      </c>
      <c r="AL8" s="261" t="str">
        <f t="shared" si="14"/>
        <v>-</v>
      </c>
      <c r="AM8" s="262">
        <f t="shared" si="14"/>
        <v>75</v>
      </c>
      <c r="AO8" s="11"/>
      <c r="AP8" s="271">
        <f t="shared" si="16"/>
        <v>4</v>
      </c>
      <c r="AQ8" s="271" t="str">
        <f t="shared" si="16"/>
        <v>-</v>
      </c>
      <c r="AR8" s="271" t="str">
        <f t="shared" si="16"/>
        <v>-</v>
      </c>
      <c r="AS8" s="271" t="str">
        <f t="shared" si="16"/>
        <v>-</v>
      </c>
      <c r="AT8" s="271" t="str">
        <f t="shared" si="16"/>
        <v>-</v>
      </c>
      <c r="AU8" s="271" t="str">
        <f t="shared" si="16"/>
        <v>-</v>
      </c>
      <c r="AV8" s="271" t="str">
        <f t="shared" si="16"/>
        <v>-</v>
      </c>
      <c r="AW8" s="271" t="str">
        <f t="shared" si="16"/>
        <v>-</v>
      </c>
      <c r="AX8" s="271" t="str">
        <f t="shared" si="16"/>
        <v>-</v>
      </c>
      <c r="AY8" s="271" t="str">
        <f t="shared" si="16"/>
        <v>-</v>
      </c>
      <c r="AZ8" s="271" t="str">
        <f t="shared" si="16"/>
        <v>-</v>
      </c>
      <c r="BA8" s="271" t="str">
        <f t="shared" si="16"/>
        <v>-</v>
      </c>
      <c r="BB8" s="272">
        <f t="shared" si="16"/>
        <v>4</v>
      </c>
      <c r="BD8" s="11"/>
      <c r="BE8" s="271">
        <f t="shared" si="17"/>
        <v>4</v>
      </c>
      <c r="BF8" s="271" t="str">
        <f t="shared" si="17"/>
        <v>-</v>
      </c>
      <c r="BG8" s="271" t="str">
        <f t="shared" si="17"/>
        <v>-</v>
      </c>
      <c r="BH8" s="271" t="str">
        <f t="shared" si="17"/>
        <v>-</v>
      </c>
      <c r="BI8" s="271" t="str">
        <f t="shared" si="17"/>
        <v>-</v>
      </c>
      <c r="BJ8" s="271" t="str">
        <f t="shared" si="17"/>
        <v>-</v>
      </c>
      <c r="BK8" s="271" t="str">
        <f t="shared" si="17"/>
        <v>-</v>
      </c>
      <c r="BL8" s="271" t="str">
        <f t="shared" si="17"/>
        <v>-</v>
      </c>
      <c r="BM8" s="271" t="str">
        <f t="shared" si="17"/>
        <v>-</v>
      </c>
      <c r="BN8" s="271" t="str">
        <f t="shared" si="17"/>
        <v>-</v>
      </c>
      <c r="BO8" s="271" t="str">
        <f t="shared" si="17"/>
        <v>-</v>
      </c>
      <c r="BP8" s="271" t="str">
        <f t="shared" si="17"/>
        <v>-</v>
      </c>
      <c r="BQ8" s="272">
        <f t="shared" si="17"/>
        <v>4</v>
      </c>
    </row>
    <row r="9" spans="1:69">
      <c r="A9" s="276" cm="1">
        <f t="array" ref="A9">IFERROR(INDEX($AP$6:$BB$125,$V9,$V$1),"")</f>
        <v>7</v>
      </c>
      <c r="B9" s="2" t="str" cm="1">
        <f t="array" ref="B9">IFERROR(INDEX($Y$6:$Y$125,$V9,1),"")</f>
        <v>北潟湖 エリア</v>
      </c>
      <c r="C9" s="256" cm="1">
        <f t="array" ref="C9">IFERROR(INDEX($AA$6:$AM$125,$V9,$V$1),"")</f>
        <v>60</v>
      </c>
      <c r="D9" s="257" cm="1">
        <f t="array" aca="1" ref="D9" ca="1">IFERROR(INDEX(【D】NPS!$GP$7:$HB$126,$V9,$V$1),"")</f>
        <v>15</v>
      </c>
      <c r="V9" s="275">
        <f t="shared" si="13"/>
        <v>20</v>
      </c>
      <c r="X9" s="58" t="s">
        <v>2</v>
      </c>
      <c r="Y9" s="39" t="str">
        <f>IF(【M】エリア!$E5&lt;&gt;"",【M】エリア!$E5,"")</f>
        <v>名勝 養浩館庭園 エリア</v>
      </c>
      <c r="Z9" s="11"/>
      <c r="AA9" s="261">
        <f t="shared" si="14"/>
        <v>42.857142857142854</v>
      </c>
      <c r="AB9" s="261" t="str">
        <f t="shared" si="14"/>
        <v>-</v>
      </c>
      <c r="AC9" s="261" t="str">
        <f t="shared" si="14"/>
        <v>-</v>
      </c>
      <c r="AD9" s="261" t="str">
        <f t="shared" si="14"/>
        <v>-</v>
      </c>
      <c r="AE9" s="261" t="str">
        <f t="shared" si="14"/>
        <v>-</v>
      </c>
      <c r="AF9" s="261" t="str">
        <f t="shared" si="14"/>
        <v>-</v>
      </c>
      <c r="AG9" s="261" t="str">
        <f t="shared" si="14"/>
        <v>-</v>
      </c>
      <c r="AH9" s="261" t="str">
        <f t="shared" si="14"/>
        <v>-</v>
      </c>
      <c r="AI9" s="261" t="str">
        <f t="shared" si="14"/>
        <v>-</v>
      </c>
      <c r="AJ9" s="261" t="str">
        <f t="shared" si="14"/>
        <v>-</v>
      </c>
      <c r="AK9" s="261" t="str">
        <f t="shared" si="14"/>
        <v>-</v>
      </c>
      <c r="AL9" s="261" t="str">
        <f t="shared" si="14"/>
        <v>-</v>
      </c>
      <c r="AM9" s="262">
        <f t="shared" si="14"/>
        <v>42.857142857142854</v>
      </c>
      <c r="AO9" s="11"/>
      <c r="AP9" s="271">
        <f t="shared" si="16"/>
        <v>17</v>
      </c>
      <c r="AQ9" s="271" t="str">
        <f t="shared" si="16"/>
        <v>-</v>
      </c>
      <c r="AR9" s="271" t="str">
        <f t="shared" si="16"/>
        <v>-</v>
      </c>
      <c r="AS9" s="271" t="str">
        <f t="shared" si="16"/>
        <v>-</v>
      </c>
      <c r="AT9" s="271" t="str">
        <f t="shared" si="16"/>
        <v>-</v>
      </c>
      <c r="AU9" s="271" t="str">
        <f t="shared" si="16"/>
        <v>-</v>
      </c>
      <c r="AV9" s="271" t="str">
        <f t="shared" si="16"/>
        <v>-</v>
      </c>
      <c r="AW9" s="271" t="str">
        <f t="shared" si="16"/>
        <v>-</v>
      </c>
      <c r="AX9" s="271" t="str">
        <f t="shared" si="16"/>
        <v>-</v>
      </c>
      <c r="AY9" s="271" t="str">
        <f t="shared" si="16"/>
        <v>-</v>
      </c>
      <c r="AZ9" s="271" t="str">
        <f t="shared" si="16"/>
        <v>-</v>
      </c>
      <c r="BA9" s="271" t="str">
        <f t="shared" si="16"/>
        <v>-</v>
      </c>
      <c r="BB9" s="272">
        <f t="shared" si="16"/>
        <v>17</v>
      </c>
      <c r="BD9" s="11"/>
      <c r="BE9" s="271">
        <f t="shared" si="17"/>
        <v>17</v>
      </c>
      <c r="BF9" s="271" t="str">
        <f t="shared" si="17"/>
        <v>-</v>
      </c>
      <c r="BG9" s="271" t="str">
        <f t="shared" si="17"/>
        <v>-</v>
      </c>
      <c r="BH9" s="271" t="str">
        <f t="shared" si="17"/>
        <v>-</v>
      </c>
      <c r="BI9" s="271" t="str">
        <f t="shared" si="17"/>
        <v>-</v>
      </c>
      <c r="BJ9" s="271" t="str">
        <f t="shared" si="17"/>
        <v>-</v>
      </c>
      <c r="BK9" s="271" t="str">
        <f t="shared" si="17"/>
        <v>-</v>
      </c>
      <c r="BL9" s="271" t="str">
        <f t="shared" si="17"/>
        <v>-</v>
      </c>
      <c r="BM9" s="271" t="str">
        <f t="shared" si="17"/>
        <v>-</v>
      </c>
      <c r="BN9" s="271" t="str">
        <f t="shared" si="17"/>
        <v>-</v>
      </c>
      <c r="BO9" s="271" t="str">
        <f t="shared" si="17"/>
        <v>-</v>
      </c>
      <c r="BP9" s="271" t="str">
        <f t="shared" si="17"/>
        <v>-</v>
      </c>
      <c r="BQ9" s="272">
        <f t="shared" si="17"/>
        <v>17</v>
      </c>
    </row>
    <row r="10" spans="1:69">
      <c r="A10" s="276" cm="1">
        <f t="array" ref="A10">IFERROR(INDEX($AP$6:$BB$125,$V10,$V$1),"")</f>
        <v>8</v>
      </c>
      <c r="B10" s="2" t="str" cm="1">
        <f t="array" ref="B10">IFERROR(INDEX($Y$6:$Y$125,$V10,1),"")</f>
        <v>道の駅「南えちぜん山海里」 エリア</v>
      </c>
      <c r="C10" s="256" cm="1">
        <f t="array" ref="C10">IFERROR(INDEX($AA$6:$AM$125,$V10,$V$1),"")</f>
        <v>51.923076923076927</v>
      </c>
      <c r="D10" s="257" cm="1">
        <f t="array" aca="1" ref="D10" ca="1">IFERROR(INDEX(【D】NPS!$GP$7:$HB$126,$V10,$V$1),"")</f>
        <v>52</v>
      </c>
      <c r="V10" s="275">
        <f t="shared" si="13"/>
        <v>53</v>
      </c>
      <c r="X10" s="58" t="s">
        <v>2</v>
      </c>
      <c r="Y10" s="39" t="str">
        <f>IF(【M】エリア!$E6&lt;&gt;"",【M】エリア!$E6,"")</f>
        <v>ふくい鮮いちば エリア</v>
      </c>
      <c r="Z10" s="11"/>
      <c r="AA10" s="261">
        <f t="shared" si="14"/>
        <v>24.999999999999996</v>
      </c>
      <c r="AB10" s="261" t="str">
        <f t="shared" si="14"/>
        <v>-</v>
      </c>
      <c r="AC10" s="261" t="str">
        <f t="shared" si="14"/>
        <v>-</v>
      </c>
      <c r="AD10" s="261" t="str">
        <f t="shared" si="14"/>
        <v>-</v>
      </c>
      <c r="AE10" s="261" t="str">
        <f t="shared" si="14"/>
        <v>-</v>
      </c>
      <c r="AF10" s="261" t="str">
        <f t="shared" si="14"/>
        <v>-</v>
      </c>
      <c r="AG10" s="261" t="str">
        <f t="shared" si="14"/>
        <v>-</v>
      </c>
      <c r="AH10" s="261" t="str">
        <f t="shared" si="14"/>
        <v>-</v>
      </c>
      <c r="AI10" s="261" t="str">
        <f t="shared" si="14"/>
        <v>-</v>
      </c>
      <c r="AJ10" s="261" t="str">
        <f t="shared" si="14"/>
        <v>-</v>
      </c>
      <c r="AK10" s="261" t="str">
        <f t="shared" si="14"/>
        <v>-</v>
      </c>
      <c r="AL10" s="261" t="str">
        <f t="shared" si="14"/>
        <v>-</v>
      </c>
      <c r="AM10" s="262">
        <f t="shared" si="14"/>
        <v>24.999999999999996</v>
      </c>
      <c r="AO10" s="11"/>
      <c r="AP10" s="271">
        <f t="shared" si="16"/>
        <v>35</v>
      </c>
      <c r="AQ10" s="271" t="str">
        <f t="shared" si="16"/>
        <v>-</v>
      </c>
      <c r="AR10" s="271" t="str">
        <f t="shared" si="16"/>
        <v>-</v>
      </c>
      <c r="AS10" s="271" t="str">
        <f t="shared" si="16"/>
        <v>-</v>
      </c>
      <c r="AT10" s="271" t="str">
        <f t="shared" si="16"/>
        <v>-</v>
      </c>
      <c r="AU10" s="271" t="str">
        <f t="shared" si="16"/>
        <v>-</v>
      </c>
      <c r="AV10" s="271" t="str">
        <f t="shared" si="16"/>
        <v>-</v>
      </c>
      <c r="AW10" s="271" t="str">
        <f t="shared" si="16"/>
        <v>-</v>
      </c>
      <c r="AX10" s="271" t="str">
        <f t="shared" si="16"/>
        <v>-</v>
      </c>
      <c r="AY10" s="271" t="str">
        <f t="shared" si="16"/>
        <v>-</v>
      </c>
      <c r="AZ10" s="271" t="str">
        <f t="shared" si="16"/>
        <v>-</v>
      </c>
      <c r="BA10" s="271" t="str">
        <f t="shared" si="16"/>
        <v>-</v>
      </c>
      <c r="BB10" s="272">
        <f t="shared" si="16"/>
        <v>35</v>
      </c>
      <c r="BD10" s="11"/>
      <c r="BE10" s="271">
        <f t="shared" si="17"/>
        <v>35</v>
      </c>
      <c r="BF10" s="271" t="str">
        <f t="shared" si="17"/>
        <v>-</v>
      </c>
      <c r="BG10" s="271" t="str">
        <f t="shared" si="17"/>
        <v>-</v>
      </c>
      <c r="BH10" s="271" t="str">
        <f t="shared" si="17"/>
        <v>-</v>
      </c>
      <c r="BI10" s="271" t="str">
        <f t="shared" si="17"/>
        <v>-</v>
      </c>
      <c r="BJ10" s="271" t="str">
        <f t="shared" si="17"/>
        <v>-</v>
      </c>
      <c r="BK10" s="271" t="str">
        <f t="shared" si="17"/>
        <v>-</v>
      </c>
      <c r="BL10" s="271" t="str">
        <f t="shared" si="17"/>
        <v>-</v>
      </c>
      <c r="BM10" s="271" t="str">
        <f t="shared" si="17"/>
        <v>-</v>
      </c>
      <c r="BN10" s="271" t="str">
        <f t="shared" si="17"/>
        <v>-</v>
      </c>
      <c r="BO10" s="271" t="str">
        <f t="shared" si="17"/>
        <v>-</v>
      </c>
      <c r="BP10" s="271" t="str">
        <f t="shared" si="17"/>
        <v>-</v>
      </c>
      <c r="BQ10" s="272">
        <f t="shared" si="17"/>
        <v>35</v>
      </c>
    </row>
    <row r="11" spans="1:69">
      <c r="A11" s="276" cm="1">
        <f t="array" ref="A11">IFERROR(INDEX($AP$6:$BB$125,$V11,$V$1),"")</f>
        <v>9</v>
      </c>
      <c r="B11" s="2" t="str" cm="1">
        <f t="array" ref="B11">IFERROR(INDEX($Y$6:$Y$125,$V11,1),"")</f>
        <v>芝政ワールド エリア</v>
      </c>
      <c r="C11" s="256" cm="1">
        <f t="array" ref="C11">IFERROR(INDEX($AA$6:$AM$125,$V11,$V$1),"")</f>
        <v>50</v>
      </c>
      <c r="D11" s="257" cm="1">
        <f t="array" aca="1" ref="D11" ca="1">IFERROR(INDEX(【D】NPS!$GP$7:$HB$126,$V11,$V$1),"")</f>
        <v>2</v>
      </c>
      <c r="V11" s="275">
        <f t="shared" si="13"/>
        <v>12</v>
      </c>
      <c r="X11" s="58" t="s">
        <v>2</v>
      </c>
      <c r="Y11" s="39" t="str">
        <f>IF(【M】エリア!$E7&lt;&gt;"",【M】エリア!$E7,"")</f>
        <v>一乗谷朝倉氏遺跡 エリア</v>
      </c>
      <c r="Z11" s="11"/>
      <c r="AA11" s="261">
        <f t="shared" si="14"/>
        <v>31.578947368421051</v>
      </c>
      <c r="AB11" s="261" t="str">
        <f t="shared" si="14"/>
        <v>-</v>
      </c>
      <c r="AC11" s="261" t="str">
        <f t="shared" si="14"/>
        <v>-</v>
      </c>
      <c r="AD11" s="261" t="str">
        <f t="shared" si="14"/>
        <v>-</v>
      </c>
      <c r="AE11" s="261" t="str">
        <f t="shared" si="14"/>
        <v>-</v>
      </c>
      <c r="AF11" s="261" t="str">
        <f t="shared" si="14"/>
        <v>-</v>
      </c>
      <c r="AG11" s="261" t="str">
        <f t="shared" si="14"/>
        <v>-</v>
      </c>
      <c r="AH11" s="261" t="str">
        <f t="shared" si="14"/>
        <v>-</v>
      </c>
      <c r="AI11" s="261" t="str">
        <f t="shared" si="14"/>
        <v>-</v>
      </c>
      <c r="AJ11" s="261" t="str">
        <f t="shared" si="14"/>
        <v>-</v>
      </c>
      <c r="AK11" s="261" t="str">
        <f t="shared" si="14"/>
        <v>-</v>
      </c>
      <c r="AL11" s="261" t="str">
        <f t="shared" si="14"/>
        <v>-</v>
      </c>
      <c r="AM11" s="262">
        <f t="shared" si="14"/>
        <v>31.578947368421051</v>
      </c>
      <c r="AO11" s="11"/>
      <c r="AP11" s="271">
        <f t="shared" si="16"/>
        <v>25</v>
      </c>
      <c r="AQ11" s="271" t="str">
        <f t="shared" si="16"/>
        <v>-</v>
      </c>
      <c r="AR11" s="271" t="str">
        <f t="shared" si="16"/>
        <v>-</v>
      </c>
      <c r="AS11" s="271" t="str">
        <f t="shared" si="16"/>
        <v>-</v>
      </c>
      <c r="AT11" s="271" t="str">
        <f t="shared" si="16"/>
        <v>-</v>
      </c>
      <c r="AU11" s="271" t="str">
        <f t="shared" si="16"/>
        <v>-</v>
      </c>
      <c r="AV11" s="271" t="str">
        <f t="shared" si="16"/>
        <v>-</v>
      </c>
      <c r="AW11" s="271" t="str">
        <f t="shared" si="16"/>
        <v>-</v>
      </c>
      <c r="AX11" s="271" t="str">
        <f t="shared" si="16"/>
        <v>-</v>
      </c>
      <c r="AY11" s="271" t="str">
        <f t="shared" si="16"/>
        <v>-</v>
      </c>
      <c r="AZ11" s="271" t="str">
        <f t="shared" si="16"/>
        <v>-</v>
      </c>
      <c r="BA11" s="271" t="str">
        <f t="shared" si="16"/>
        <v>-</v>
      </c>
      <c r="BB11" s="272">
        <f t="shared" si="16"/>
        <v>25</v>
      </c>
      <c r="BD11" s="11"/>
      <c r="BE11" s="271">
        <f t="shared" si="17"/>
        <v>25</v>
      </c>
      <c r="BF11" s="271" t="str">
        <f t="shared" si="17"/>
        <v>-</v>
      </c>
      <c r="BG11" s="271" t="str">
        <f t="shared" si="17"/>
        <v>-</v>
      </c>
      <c r="BH11" s="271" t="str">
        <f t="shared" si="17"/>
        <v>-</v>
      </c>
      <c r="BI11" s="271" t="str">
        <f t="shared" si="17"/>
        <v>-</v>
      </c>
      <c r="BJ11" s="271" t="str">
        <f t="shared" si="17"/>
        <v>-</v>
      </c>
      <c r="BK11" s="271" t="str">
        <f t="shared" si="17"/>
        <v>-</v>
      </c>
      <c r="BL11" s="271" t="str">
        <f t="shared" si="17"/>
        <v>-</v>
      </c>
      <c r="BM11" s="271" t="str">
        <f t="shared" si="17"/>
        <v>-</v>
      </c>
      <c r="BN11" s="271" t="str">
        <f t="shared" si="17"/>
        <v>-</v>
      </c>
      <c r="BO11" s="271" t="str">
        <f t="shared" si="17"/>
        <v>-</v>
      </c>
      <c r="BP11" s="271" t="str">
        <f t="shared" si="17"/>
        <v>-</v>
      </c>
      <c r="BQ11" s="272">
        <f t="shared" si="17"/>
        <v>25</v>
      </c>
    </row>
    <row r="12" spans="1:69">
      <c r="A12" s="276" cm="1">
        <f t="array" ref="A12">IFERROR(INDEX($AP$6:$BB$125,$V12,$V$1),"")</f>
        <v>9</v>
      </c>
      <c r="B12" s="2" t="str" cm="1">
        <f t="array" ref="B12">IFERROR(INDEX($Y$6:$Y$125,$V12,1),"")</f>
        <v>タケフナイフビレッジ エリア</v>
      </c>
      <c r="C12" s="256" cm="1">
        <f t="array" ref="C12">IFERROR(INDEX($AA$6:$AM$125,$V12,$V$1),"")</f>
        <v>50</v>
      </c>
      <c r="D12" s="257" cm="1">
        <f t="array" aca="1" ref="D12" ca="1">IFERROR(INDEX(【D】NPS!$GP$7:$HB$126,$V12,$V$1),"")</f>
        <v>2</v>
      </c>
      <c r="V12" s="275">
        <f t="shared" si="13"/>
        <v>36</v>
      </c>
      <c r="X12" s="58" t="s">
        <v>2</v>
      </c>
      <c r="Y12" s="39" t="str">
        <f>IF(【M】エリア!$E8&lt;&gt;"",【M】エリア!$E8,"")</f>
        <v>越前海岸 北部 エリア</v>
      </c>
      <c r="Z12" s="11"/>
      <c r="AA12" s="261">
        <f t="shared" si="14"/>
        <v>23.076923076923077</v>
      </c>
      <c r="AB12" s="261" t="str">
        <f t="shared" si="14"/>
        <v>-</v>
      </c>
      <c r="AC12" s="261" t="str">
        <f t="shared" si="14"/>
        <v>-</v>
      </c>
      <c r="AD12" s="261" t="str">
        <f t="shared" si="14"/>
        <v>-</v>
      </c>
      <c r="AE12" s="261" t="str">
        <f t="shared" si="14"/>
        <v>-</v>
      </c>
      <c r="AF12" s="261" t="str">
        <f t="shared" si="14"/>
        <v>-</v>
      </c>
      <c r="AG12" s="261" t="str">
        <f t="shared" si="14"/>
        <v>-</v>
      </c>
      <c r="AH12" s="261" t="str">
        <f t="shared" si="14"/>
        <v>-</v>
      </c>
      <c r="AI12" s="261" t="str">
        <f t="shared" si="14"/>
        <v>-</v>
      </c>
      <c r="AJ12" s="261" t="str">
        <f t="shared" si="14"/>
        <v>-</v>
      </c>
      <c r="AK12" s="261" t="str">
        <f t="shared" si="14"/>
        <v>-</v>
      </c>
      <c r="AL12" s="261" t="str">
        <f t="shared" si="14"/>
        <v>-</v>
      </c>
      <c r="AM12" s="262">
        <f t="shared" si="14"/>
        <v>23.076923076923077</v>
      </c>
      <c r="AO12" s="11"/>
      <c r="AP12" s="271">
        <f t="shared" si="16"/>
        <v>36</v>
      </c>
      <c r="AQ12" s="271" t="str">
        <f t="shared" si="16"/>
        <v>-</v>
      </c>
      <c r="AR12" s="271" t="str">
        <f t="shared" si="16"/>
        <v>-</v>
      </c>
      <c r="AS12" s="271" t="str">
        <f t="shared" si="16"/>
        <v>-</v>
      </c>
      <c r="AT12" s="271" t="str">
        <f t="shared" si="16"/>
        <v>-</v>
      </c>
      <c r="AU12" s="271" t="str">
        <f t="shared" si="16"/>
        <v>-</v>
      </c>
      <c r="AV12" s="271" t="str">
        <f t="shared" si="16"/>
        <v>-</v>
      </c>
      <c r="AW12" s="271" t="str">
        <f t="shared" si="16"/>
        <v>-</v>
      </c>
      <c r="AX12" s="271" t="str">
        <f t="shared" si="16"/>
        <v>-</v>
      </c>
      <c r="AY12" s="271" t="str">
        <f t="shared" si="16"/>
        <v>-</v>
      </c>
      <c r="AZ12" s="271" t="str">
        <f t="shared" si="16"/>
        <v>-</v>
      </c>
      <c r="BA12" s="271" t="str">
        <f t="shared" si="16"/>
        <v>-</v>
      </c>
      <c r="BB12" s="272">
        <f t="shared" si="16"/>
        <v>36</v>
      </c>
      <c r="BD12" s="11"/>
      <c r="BE12" s="271">
        <f t="shared" si="17"/>
        <v>36</v>
      </c>
      <c r="BF12" s="271" t="str">
        <f t="shared" si="17"/>
        <v>-</v>
      </c>
      <c r="BG12" s="271" t="str">
        <f t="shared" si="17"/>
        <v>-</v>
      </c>
      <c r="BH12" s="271" t="str">
        <f t="shared" si="17"/>
        <v>-</v>
      </c>
      <c r="BI12" s="271" t="str">
        <f t="shared" si="17"/>
        <v>-</v>
      </c>
      <c r="BJ12" s="271" t="str">
        <f t="shared" si="17"/>
        <v>-</v>
      </c>
      <c r="BK12" s="271" t="str">
        <f t="shared" si="17"/>
        <v>-</v>
      </c>
      <c r="BL12" s="271" t="str">
        <f t="shared" si="17"/>
        <v>-</v>
      </c>
      <c r="BM12" s="271" t="str">
        <f t="shared" si="17"/>
        <v>-</v>
      </c>
      <c r="BN12" s="271" t="str">
        <f t="shared" si="17"/>
        <v>-</v>
      </c>
      <c r="BO12" s="271" t="str">
        <f t="shared" si="17"/>
        <v>-</v>
      </c>
      <c r="BP12" s="271" t="str">
        <f t="shared" si="17"/>
        <v>-</v>
      </c>
      <c r="BQ12" s="272">
        <f t="shared" si="17"/>
        <v>36</v>
      </c>
    </row>
    <row r="13" spans="1:69">
      <c r="A13" s="276" cm="1">
        <f t="array" ref="A13">IFERROR(INDEX($AP$6:$BB$125,$V13,$V$1),"")</f>
        <v>9</v>
      </c>
      <c r="B13" s="2" t="str" cm="1">
        <f t="array" ref="B13">IFERROR(INDEX($Y$6:$Y$125,$V13,1),"")</f>
        <v>敦賀市立博物館 エリア</v>
      </c>
      <c r="C13" s="256" cm="1">
        <f t="array" ref="C13">IFERROR(INDEX($AA$6:$AM$125,$V13,$V$1),"")</f>
        <v>50</v>
      </c>
      <c r="D13" s="257" cm="1">
        <f t="array" aca="1" ref="D13" ca="1">IFERROR(INDEX(【D】NPS!$GP$7:$HB$126,$V13,$V$1),"")</f>
        <v>6</v>
      </c>
      <c r="V13" s="275">
        <f t="shared" si="13"/>
        <v>60</v>
      </c>
      <c r="X13" s="58" t="s">
        <v>2</v>
      </c>
      <c r="Y13" s="39" t="str">
        <f>IF(【M】エリア!$E9&lt;&gt;"",【M】エリア!$E9,"")</f>
        <v>大安禅寺 エリア</v>
      </c>
      <c r="Z13" s="11"/>
      <c r="AA13" s="261">
        <f t="shared" ref="AA13:AM22" si="18">IF($Y13&lt;&gt;"",
INDEX(NPSデータ範囲,
 MATCH($Y13,NPS表側範囲,0),
 MATCH(AA$2&amp;$Z$1,NPS表頭範囲,0)
),"")</f>
        <v>0</v>
      </c>
      <c r="AB13" s="261" t="str">
        <f t="shared" si="18"/>
        <v>-</v>
      </c>
      <c r="AC13" s="261" t="str">
        <f t="shared" si="18"/>
        <v>-</v>
      </c>
      <c r="AD13" s="261" t="str">
        <f t="shared" si="18"/>
        <v>-</v>
      </c>
      <c r="AE13" s="261" t="str">
        <f t="shared" si="18"/>
        <v>-</v>
      </c>
      <c r="AF13" s="261" t="str">
        <f t="shared" si="18"/>
        <v>-</v>
      </c>
      <c r="AG13" s="261" t="str">
        <f t="shared" si="18"/>
        <v>-</v>
      </c>
      <c r="AH13" s="261" t="str">
        <f t="shared" si="18"/>
        <v>-</v>
      </c>
      <c r="AI13" s="261" t="str">
        <f t="shared" si="18"/>
        <v>-</v>
      </c>
      <c r="AJ13" s="261" t="str">
        <f t="shared" si="18"/>
        <v>-</v>
      </c>
      <c r="AK13" s="261" t="str">
        <f t="shared" si="18"/>
        <v>-</v>
      </c>
      <c r="AL13" s="261" t="str">
        <f t="shared" si="18"/>
        <v>-</v>
      </c>
      <c r="AM13" s="262">
        <f t="shared" si="18"/>
        <v>0</v>
      </c>
      <c r="AO13" s="11"/>
      <c r="AP13" s="271">
        <f t="shared" si="16"/>
        <v>50</v>
      </c>
      <c r="AQ13" s="271" t="str">
        <f t="shared" si="16"/>
        <v>-</v>
      </c>
      <c r="AR13" s="271" t="str">
        <f t="shared" si="16"/>
        <v>-</v>
      </c>
      <c r="AS13" s="271" t="str">
        <f t="shared" si="16"/>
        <v>-</v>
      </c>
      <c r="AT13" s="271" t="str">
        <f t="shared" si="16"/>
        <v>-</v>
      </c>
      <c r="AU13" s="271" t="str">
        <f t="shared" si="16"/>
        <v>-</v>
      </c>
      <c r="AV13" s="271" t="str">
        <f t="shared" si="16"/>
        <v>-</v>
      </c>
      <c r="AW13" s="271" t="str">
        <f t="shared" si="16"/>
        <v>-</v>
      </c>
      <c r="AX13" s="271" t="str">
        <f t="shared" si="16"/>
        <v>-</v>
      </c>
      <c r="AY13" s="271" t="str">
        <f t="shared" si="16"/>
        <v>-</v>
      </c>
      <c r="AZ13" s="271" t="str">
        <f t="shared" si="16"/>
        <v>-</v>
      </c>
      <c r="BA13" s="271" t="str">
        <f t="shared" si="16"/>
        <v>-</v>
      </c>
      <c r="BB13" s="272">
        <f t="shared" si="16"/>
        <v>50</v>
      </c>
      <c r="BD13" s="11"/>
      <c r="BE13" s="271">
        <f t="shared" si="17"/>
        <v>50</v>
      </c>
      <c r="BF13" s="271" t="str">
        <f t="shared" si="17"/>
        <v>-</v>
      </c>
      <c r="BG13" s="271" t="str">
        <f t="shared" si="17"/>
        <v>-</v>
      </c>
      <c r="BH13" s="271" t="str">
        <f t="shared" si="17"/>
        <v>-</v>
      </c>
      <c r="BI13" s="271" t="str">
        <f t="shared" si="17"/>
        <v>-</v>
      </c>
      <c r="BJ13" s="271" t="str">
        <f t="shared" si="17"/>
        <v>-</v>
      </c>
      <c r="BK13" s="271" t="str">
        <f t="shared" si="17"/>
        <v>-</v>
      </c>
      <c r="BL13" s="271" t="str">
        <f t="shared" si="17"/>
        <v>-</v>
      </c>
      <c r="BM13" s="271" t="str">
        <f t="shared" si="17"/>
        <v>-</v>
      </c>
      <c r="BN13" s="271" t="str">
        <f t="shared" si="17"/>
        <v>-</v>
      </c>
      <c r="BO13" s="271" t="str">
        <f t="shared" si="17"/>
        <v>-</v>
      </c>
      <c r="BP13" s="271" t="str">
        <f t="shared" si="17"/>
        <v>-</v>
      </c>
      <c r="BQ13" s="272">
        <f t="shared" si="17"/>
        <v>50</v>
      </c>
    </row>
    <row r="14" spans="1:69">
      <c r="A14" s="276" cm="1">
        <f t="array" ref="A14">IFERROR(INDEX($AP$6:$BB$125,$V14,$V$1),"")</f>
        <v>9</v>
      </c>
      <c r="B14" s="2" t="str" cm="1">
        <f t="array" ref="B14">IFERROR(INDEX($Y$6:$Y$125,$V14,1),"")</f>
        <v>若州一滴文庫 エリア</v>
      </c>
      <c r="C14" s="256" cm="1">
        <f t="array" ref="C14">IFERROR(INDEX($AA$6:$AM$125,$V14,$V$1),"")</f>
        <v>50</v>
      </c>
      <c r="D14" s="257" cm="1">
        <f t="array" aca="1" ref="D14" ca="1">IFERROR(INDEX(【D】NPS!$GP$7:$HB$126,$V14,$V$1),"")</f>
        <v>4</v>
      </c>
      <c r="V14" s="275">
        <f t="shared" si="13"/>
        <v>76</v>
      </c>
      <c r="X14" s="58" t="s">
        <v>2</v>
      </c>
      <c r="Y14" s="39" t="str">
        <f>IF(【M】エリア!$E10&lt;&gt;"",【M】エリア!$E10,"")</f>
        <v>三国湊 エリア</v>
      </c>
      <c r="Z14" s="11"/>
      <c r="AA14" s="261">
        <f t="shared" si="18"/>
        <v>20</v>
      </c>
      <c r="AB14" s="261" t="str">
        <f t="shared" si="18"/>
        <v>-</v>
      </c>
      <c r="AC14" s="261" t="str">
        <f t="shared" si="18"/>
        <v>-</v>
      </c>
      <c r="AD14" s="261" t="str">
        <f t="shared" si="18"/>
        <v>-</v>
      </c>
      <c r="AE14" s="261" t="str">
        <f t="shared" si="18"/>
        <v>-</v>
      </c>
      <c r="AF14" s="261" t="str">
        <f t="shared" si="18"/>
        <v>-</v>
      </c>
      <c r="AG14" s="261" t="str">
        <f t="shared" si="18"/>
        <v>-</v>
      </c>
      <c r="AH14" s="261" t="str">
        <f t="shared" si="18"/>
        <v>-</v>
      </c>
      <c r="AI14" s="261" t="str">
        <f t="shared" si="18"/>
        <v>-</v>
      </c>
      <c r="AJ14" s="261" t="str">
        <f t="shared" si="18"/>
        <v>-</v>
      </c>
      <c r="AK14" s="261" t="str">
        <f t="shared" si="18"/>
        <v>-</v>
      </c>
      <c r="AL14" s="261" t="str">
        <f t="shared" si="18"/>
        <v>-</v>
      </c>
      <c r="AM14" s="262">
        <f t="shared" si="18"/>
        <v>20</v>
      </c>
      <c r="AO14" s="11"/>
      <c r="AP14" s="271">
        <f t="shared" si="16"/>
        <v>38</v>
      </c>
      <c r="AQ14" s="271" t="str">
        <f t="shared" si="16"/>
        <v>-</v>
      </c>
      <c r="AR14" s="271" t="str">
        <f t="shared" si="16"/>
        <v>-</v>
      </c>
      <c r="AS14" s="271" t="str">
        <f t="shared" si="16"/>
        <v>-</v>
      </c>
      <c r="AT14" s="271" t="str">
        <f t="shared" si="16"/>
        <v>-</v>
      </c>
      <c r="AU14" s="271" t="str">
        <f t="shared" si="16"/>
        <v>-</v>
      </c>
      <c r="AV14" s="271" t="str">
        <f t="shared" si="16"/>
        <v>-</v>
      </c>
      <c r="AW14" s="271" t="str">
        <f t="shared" si="16"/>
        <v>-</v>
      </c>
      <c r="AX14" s="271" t="str">
        <f t="shared" si="16"/>
        <v>-</v>
      </c>
      <c r="AY14" s="271" t="str">
        <f t="shared" si="16"/>
        <v>-</v>
      </c>
      <c r="AZ14" s="271" t="str">
        <f t="shared" si="16"/>
        <v>-</v>
      </c>
      <c r="BA14" s="271" t="str">
        <f t="shared" si="16"/>
        <v>-</v>
      </c>
      <c r="BB14" s="272">
        <f t="shared" si="16"/>
        <v>38</v>
      </c>
      <c r="BD14" s="11"/>
      <c r="BE14" s="271">
        <f t="shared" si="17"/>
        <v>38</v>
      </c>
      <c r="BF14" s="271" t="str">
        <f t="shared" si="17"/>
        <v>-</v>
      </c>
      <c r="BG14" s="271" t="str">
        <f t="shared" si="17"/>
        <v>-</v>
      </c>
      <c r="BH14" s="271" t="str">
        <f t="shared" si="17"/>
        <v>-</v>
      </c>
      <c r="BI14" s="271" t="str">
        <f t="shared" si="17"/>
        <v>-</v>
      </c>
      <c r="BJ14" s="271" t="str">
        <f t="shared" si="17"/>
        <v>-</v>
      </c>
      <c r="BK14" s="271" t="str">
        <f t="shared" si="17"/>
        <v>-</v>
      </c>
      <c r="BL14" s="271" t="str">
        <f t="shared" si="17"/>
        <v>-</v>
      </c>
      <c r="BM14" s="271" t="str">
        <f t="shared" si="17"/>
        <v>-</v>
      </c>
      <c r="BN14" s="271" t="str">
        <f t="shared" si="17"/>
        <v>-</v>
      </c>
      <c r="BO14" s="271" t="str">
        <f t="shared" si="17"/>
        <v>-</v>
      </c>
      <c r="BP14" s="271" t="str">
        <f t="shared" si="17"/>
        <v>-</v>
      </c>
      <c r="BQ14" s="272">
        <f t="shared" si="17"/>
        <v>38</v>
      </c>
    </row>
    <row r="15" spans="1:69">
      <c r="A15" s="276" cm="1">
        <f t="array" ref="A15">IFERROR(INDEX($AP$6:$BB$125,$V15,$V$1),"")</f>
        <v>13</v>
      </c>
      <c r="B15" s="2" t="str" cm="1">
        <f t="array" ref="B15">IFERROR(INDEX($Y$6:$Y$125,$V15,1),"")</f>
        <v>越前松島水族館 エリア</v>
      </c>
      <c r="C15" s="256" cm="1">
        <f t="array" ref="C15">IFERROR(INDEX($AA$6:$AM$125,$V15,$V$1),"")</f>
        <v>45.454545454545446</v>
      </c>
      <c r="D15" s="257" cm="1">
        <f t="array" aca="1" ref="D15" ca="1">IFERROR(INDEX(【D】NPS!$GP$7:$HB$126,$V15,$V$1),"")</f>
        <v>11</v>
      </c>
      <c r="V15" s="275">
        <f t="shared" si="13"/>
        <v>11</v>
      </c>
      <c r="X15" s="58" t="s">
        <v>2</v>
      </c>
      <c r="Y15" s="39" t="str">
        <f>IF(【M】エリア!$E11&lt;&gt;"",【M】エリア!$E11,"")</f>
        <v>東尋坊 エリア</v>
      </c>
      <c r="Z15" s="11"/>
      <c r="AA15" s="261">
        <f t="shared" si="18"/>
        <v>6.8965517241379306</v>
      </c>
      <c r="AB15" s="261" t="str">
        <f t="shared" si="18"/>
        <v>-</v>
      </c>
      <c r="AC15" s="261" t="str">
        <f t="shared" si="18"/>
        <v>-</v>
      </c>
      <c r="AD15" s="261" t="str">
        <f t="shared" si="18"/>
        <v>-</v>
      </c>
      <c r="AE15" s="261" t="str">
        <f t="shared" si="18"/>
        <v>-</v>
      </c>
      <c r="AF15" s="261" t="str">
        <f t="shared" si="18"/>
        <v>-</v>
      </c>
      <c r="AG15" s="261" t="str">
        <f t="shared" si="18"/>
        <v>-</v>
      </c>
      <c r="AH15" s="261" t="str">
        <f t="shared" si="18"/>
        <v>-</v>
      </c>
      <c r="AI15" s="261" t="str">
        <f t="shared" si="18"/>
        <v>-</v>
      </c>
      <c r="AJ15" s="261" t="str">
        <f t="shared" si="18"/>
        <v>-</v>
      </c>
      <c r="AK15" s="261" t="str">
        <f t="shared" si="18"/>
        <v>-</v>
      </c>
      <c r="AL15" s="261" t="str">
        <f t="shared" si="18"/>
        <v>-</v>
      </c>
      <c r="AM15" s="262">
        <f t="shared" si="18"/>
        <v>6.8965517241379306</v>
      </c>
      <c r="AO15" s="11"/>
      <c r="AP15" s="271">
        <f t="shared" si="16"/>
        <v>48</v>
      </c>
      <c r="AQ15" s="271" t="str">
        <f t="shared" si="16"/>
        <v>-</v>
      </c>
      <c r="AR15" s="271" t="str">
        <f t="shared" si="16"/>
        <v>-</v>
      </c>
      <c r="AS15" s="271" t="str">
        <f t="shared" si="16"/>
        <v>-</v>
      </c>
      <c r="AT15" s="271" t="str">
        <f t="shared" si="16"/>
        <v>-</v>
      </c>
      <c r="AU15" s="271" t="str">
        <f t="shared" si="16"/>
        <v>-</v>
      </c>
      <c r="AV15" s="271" t="str">
        <f t="shared" si="16"/>
        <v>-</v>
      </c>
      <c r="AW15" s="271" t="str">
        <f t="shared" si="16"/>
        <v>-</v>
      </c>
      <c r="AX15" s="271" t="str">
        <f t="shared" si="16"/>
        <v>-</v>
      </c>
      <c r="AY15" s="271" t="str">
        <f t="shared" si="16"/>
        <v>-</v>
      </c>
      <c r="AZ15" s="271" t="str">
        <f t="shared" si="16"/>
        <v>-</v>
      </c>
      <c r="BA15" s="271" t="str">
        <f t="shared" si="16"/>
        <v>-</v>
      </c>
      <c r="BB15" s="272">
        <f t="shared" si="16"/>
        <v>48</v>
      </c>
      <c r="BD15" s="11"/>
      <c r="BE15" s="271">
        <f t="shared" si="17"/>
        <v>48</v>
      </c>
      <c r="BF15" s="271" t="str">
        <f t="shared" si="17"/>
        <v>-</v>
      </c>
      <c r="BG15" s="271" t="str">
        <f t="shared" si="17"/>
        <v>-</v>
      </c>
      <c r="BH15" s="271" t="str">
        <f t="shared" si="17"/>
        <v>-</v>
      </c>
      <c r="BI15" s="271" t="str">
        <f t="shared" si="17"/>
        <v>-</v>
      </c>
      <c r="BJ15" s="271" t="str">
        <f t="shared" si="17"/>
        <v>-</v>
      </c>
      <c r="BK15" s="271" t="str">
        <f t="shared" si="17"/>
        <v>-</v>
      </c>
      <c r="BL15" s="271" t="str">
        <f t="shared" si="17"/>
        <v>-</v>
      </c>
      <c r="BM15" s="271" t="str">
        <f t="shared" si="17"/>
        <v>-</v>
      </c>
      <c r="BN15" s="271" t="str">
        <f t="shared" si="17"/>
        <v>-</v>
      </c>
      <c r="BO15" s="271" t="str">
        <f t="shared" si="17"/>
        <v>-</v>
      </c>
      <c r="BP15" s="271" t="str">
        <f t="shared" si="17"/>
        <v>-</v>
      </c>
      <c r="BQ15" s="272">
        <f t="shared" si="17"/>
        <v>48</v>
      </c>
    </row>
    <row r="16" spans="1:69">
      <c r="A16" s="276" cm="1">
        <f t="array" ref="A16">IFERROR(INDEX($AP$6:$BB$125,$V16,$V$1),"")</f>
        <v>13</v>
      </c>
      <c r="B16" s="2" t="str" cm="1">
        <f t="array" ref="B16">IFERROR(INDEX($Y$6:$Y$125,$V16,1),"")</f>
        <v>道の駅「越前」 エリア</v>
      </c>
      <c r="C16" s="256" cm="1">
        <f t="array" ref="C16">IFERROR(INDEX($AA$6:$AM$125,$V16,$V$1),"")</f>
        <v>45.454545454545446</v>
      </c>
      <c r="D16" s="257" cm="1">
        <f t="array" aca="1" ref="D16" ca="1">IFERROR(INDEX(【D】NPS!$GP$7:$HB$126,$V16,$V$1),"")</f>
        <v>11</v>
      </c>
      <c r="V16" s="275">
        <f t="shared" si="13"/>
        <v>45</v>
      </c>
      <c r="X16" s="58" t="s">
        <v>2</v>
      </c>
      <c r="Y16" s="39" t="str">
        <f>IF(【M】エリア!$E12&lt;&gt;"",【M】エリア!$E12,"")</f>
        <v>越前松島水族館 エリア</v>
      </c>
      <c r="Z16" s="11"/>
      <c r="AA16" s="261">
        <f t="shared" si="18"/>
        <v>45.454545454545446</v>
      </c>
      <c r="AB16" s="261" t="str">
        <f t="shared" si="18"/>
        <v>-</v>
      </c>
      <c r="AC16" s="261" t="str">
        <f t="shared" si="18"/>
        <v>-</v>
      </c>
      <c r="AD16" s="261" t="str">
        <f t="shared" si="18"/>
        <v>-</v>
      </c>
      <c r="AE16" s="261" t="str">
        <f t="shared" si="18"/>
        <v>-</v>
      </c>
      <c r="AF16" s="261" t="str">
        <f t="shared" si="18"/>
        <v>-</v>
      </c>
      <c r="AG16" s="261" t="str">
        <f t="shared" si="18"/>
        <v>-</v>
      </c>
      <c r="AH16" s="261" t="str">
        <f t="shared" si="18"/>
        <v>-</v>
      </c>
      <c r="AI16" s="261" t="str">
        <f t="shared" si="18"/>
        <v>-</v>
      </c>
      <c r="AJ16" s="261" t="str">
        <f t="shared" si="18"/>
        <v>-</v>
      </c>
      <c r="AK16" s="261" t="str">
        <f t="shared" si="18"/>
        <v>-</v>
      </c>
      <c r="AL16" s="261" t="str">
        <f t="shared" si="18"/>
        <v>-</v>
      </c>
      <c r="AM16" s="262">
        <f t="shared" si="18"/>
        <v>45.454545454545446</v>
      </c>
      <c r="AO16" s="11"/>
      <c r="AP16" s="271">
        <f t="shared" ref="AP16:BB25" si="19">IF($Y16&lt;&gt;"",
INDEX(NPSデータ範囲,
 MATCH($Y16,NPS表側範囲,0),
 MATCH(AP$2&amp;$AO$1,NPS表頭範囲,0)
),"")</f>
        <v>13</v>
      </c>
      <c r="AQ16" s="271" t="str">
        <f t="shared" si="19"/>
        <v>-</v>
      </c>
      <c r="AR16" s="271" t="str">
        <f t="shared" si="19"/>
        <v>-</v>
      </c>
      <c r="AS16" s="271" t="str">
        <f t="shared" si="19"/>
        <v>-</v>
      </c>
      <c r="AT16" s="271" t="str">
        <f t="shared" si="19"/>
        <v>-</v>
      </c>
      <c r="AU16" s="271" t="str">
        <f t="shared" si="19"/>
        <v>-</v>
      </c>
      <c r="AV16" s="271" t="str">
        <f t="shared" si="19"/>
        <v>-</v>
      </c>
      <c r="AW16" s="271" t="str">
        <f t="shared" si="19"/>
        <v>-</v>
      </c>
      <c r="AX16" s="271" t="str">
        <f t="shared" si="19"/>
        <v>-</v>
      </c>
      <c r="AY16" s="271" t="str">
        <f t="shared" si="19"/>
        <v>-</v>
      </c>
      <c r="AZ16" s="271" t="str">
        <f t="shared" si="19"/>
        <v>-</v>
      </c>
      <c r="BA16" s="271" t="str">
        <f t="shared" si="19"/>
        <v>-</v>
      </c>
      <c r="BB16" s="272">
        <f t="shared" si="19"/>
        <v>13</v>
      </c>
      <c r="BD16" s="11"/>
      <c r="BE16" s="271">
        <f t="shared" ref="BE16:BQ25" si="20">IF($Y16&lt;&gt;"",
INDEX(NPSデータ範囲,
 MATCH($Y16,NPS表側範囲,0),
 MATCH(BE$2&amp;$BD$1,NPS表頭範囲,0)
),"")</f>
        <v>13</v>
      </c>
      <c r="BF16" s="271" t="str">
        <f t="shared" si="20"/>
        <v>-</v>
      </c>
      <c r="BG16" s="271" t="str">
        <f t="shared" si="20"/>
        <v>-</v>
      </c>
      <c r="BH16" s="271" t="str">
        <f t="shared" si="20"/>
        <v>-</v>
      </c>
      <c r="BI16" s="271" t="str">
        <f t="shared" si="20"/>
        <v>-</v>
      </c>
      <c r="BJ16" s="271" t="str">
        <f t="shared" si="20"/>
        <v>-</v>
      </c>
      <c r="BK16" s="271" t="str">
        <f t="shared" si="20"/>
        <v>-</v>
      </c>
      <c r="BL16" s="271" t="str">
        <f t="shared" si="20"/>
        <v>-</v>
      </c>
      <c r="BM16" s="271" t="str">
        <f t="shared" si="20"/>
        <v>-</v>
      </c>
      <c r="BN16" s="271" t="str">
        <f t="shared" si="20"/>
        <v>-</v>
      </c>
      <c r="BO16" s="271" t="str">
        <f t="shared" si="20"/>
        <v>-</v>
      </c>
      <c r="BP16" s="271" t="str">
        <f t="shared" si="20"/>
        <v>-</v>
      </c>
      <c r="BQ16" s="272">
        <f t="shared" si="20"/>
        <v>13</v>
      </c>
    </row>
    <row r="17" spans="1:69">
      <c r="A17" s="276" cm="1">
        <f t="array" ref="A17">IFERROR(INDEX($AP$6:$BB$125,$V17,$V$1),"")</f>
        <v>15</v>
      </c>
      <c r="B17" s="2" t="str" cm="1">
        <f t="array" ref="B17">IFERROR(INDEX($Y$6:$Y$125,$V17,1),"")</f>
        <v>三方五湖ネイチャークルーズ エリア</v>
      </c>
      <c r="C17" s="256" cm="1">
        <f t="array" ref="C17">IFERROR(INDEX($AA$6:$AM$125,$V17,$V$1),"")</f>
        <v>44.444444444444443</v>
      </c>
      <c r="D17" s="257" cm="1">
        <f t="array" aca="1" ref="D17" ca="1">IFERROR(INDEX(【D】NPS!$GP$7:$HB$126,$V17,$V$1),"")</f>
        <v>9</v>
      </c>
      <c r="V17" s="275">
        <f t="shared" si="13"/>
        <v>69</v>
      </c>
      <c r="X17" s="58" t="s">
        <v>2</v>
      </c>
      <c r="Y17" s="39" t="str">
        <f>IF(【M】エリア!$E13&lt;&gt;"",【M】エリア!$E13,"")</f>
        <v>芝政ワールド エリア</v>
      </c>
      <c r="Z17" s="11"/>
      <c r="AA17" s="261">
        <f t="shared" si="18"/>
        <v>50</v>
      </c>
      <c r="AB17" s="261" t="str">
        <f t="shared" si="18"/>
        <v>-</v>
      </c>
      <c r="AC17" s="261" t="str">
        <f t="shared" si="18"/>
        <v>-</v>
      </c>
      <c r="AD17" s="261" t="str">
        <f t="shared" si="18"/>
        <v>-</v>
      </c>
      <c r="AE17" s="261" t="str">
        <f t="shared" si="18"/>
        <v>-</v>
      </c>
      <c r="AF17" s="261" t="str">
        <f t="shared" si="18"/>
        <v>-</v>
      </c>
      <c r="AG17" s="261" t="str">
        <f t="shared" si="18"/>
        <v>-</v>
      </c>
      <c r="AH17" s="261" t="str">
        <f t="shared" si="18"/>
        <v>-</v>
      </c>
      <c r="AI17" s="261" t="str">
        <f t="shared" si="18"/>
        <v>-</v>
      </c>
      <c r="AJ17" s="261" t="str">
        <f t="shared" si="18"/>
        <v>-</v>
      </c>
      <c r="AK17" s="261" t="str">
        <f t="shared" si="18"/>
        <v>-</v>
      </c>
      <c r="AL17" s="261" t="str">
        <f t="shared" si="18"/>
        <v>-</v>
      </c>
      <c r="AM17" s="262">
        <f t="shared" si="18"/>
        <v>50</v>
      </c>
      <c r="AO17" s="11"/>
      <c r="AP17" s="271">
        <f t="shared" si="19"/>
        <v>9</v>
      </c>
      <c r="AQ17" s="271" t="str">
        <f t="shared" si="19"/>
        <v>-</v>
      </c>
      <c r="AR17" s="271" t="str">
        <f t="shared" si="19"/>
        <v>-</v>
      </c>
      <c r="AS17" s="271" t="str">
        <f t="shared" si="19"/>
        <v>-</v>
      </c>
      <c r="AT17" s="271" t="str">
        <f t="shared" si="19"/>
        <v>-</v>
      </c>
      <c r="AU17" s="271" t="str">
        <f t="shared" si="19"/>
        <v>-</v>
      </c>
      <c r="AV17" s="271" t="str">
        <f t="shared" si="19"/>
        <v>-</v>
      </c>
      <c r="AW17" s="271" t="str">
        <f t="shared" si="19"/>
        <v>-</v>
      </c>
      <c r="AX17" s="271" t="str">
        <f t="shared" si="19"/>
        <v>-</v>
      </c>
      <c r="AY17" s="271" t="str">
        <f t="shared" si="19"/>
        <v>-</v>
      </c>
      <c r="AZ17" s="271" t="str">
        <f t="shared" si="19"/>
        <v>-</v>
      </c>
      <c r="BA17" s="271" t="str">
        <f t="shared" si="19"/>
        <v>-</v>
      </c>
      <c r="BB17" s="272">
        <f t="shared" si="19"/>
        <v>9</v>
      </c>
      <c r="BD17" s="11"/>
      <c r="BE17" s="271">
        <f t="shared" si="20"/>
        <v>9</v>
      </c>
      <c r="BF17" s="271" t="str">
        <f t="shared" si="20"/>
        <v>-</v>
      </c>
      <c r="BG17" s="271" t="str">
        <f t="shared" si="20"/>
        <v>-</v>
      </c>
      <c r="BH17" s="271" t="str">
        <f t="shared" si="20"/>
        <v>-</v>
      </c>
      <c r="BI17" s="271" t="str">
        <f t="shared" si="20"/>
        <v>-</v>
      </c>
      <c r="BJ17" s="271" t="str">
        <f t="shared" si="20"/>
        <v>-</v>
      </c>
      <c r="BK17" s="271" t="str">
        <f t="shared" si="20"/>
        <v>-</v>
      </c>
      <c r="BL17" s="271" t="str">
        <f t="shared" si="20"/>
        <v>-</v>
      </c>
      <c r="BM17" s="271" t="str">
        <f t="shared" si="20"/>
        <v>-</v>
      </c>
      <c r="BN17" s="271" t="str">
        <f t="shared" si="20"/>
        <v>-</v>
      </c>
      <c r="BO17" s="271" t="str">
        <f t="shared" si="20"/>
        <v>-</v>
      </c>
      <c r="BP17" s="271" t="str">
        <f t="shared" si="20"/>
        <v>-</v>
      </c>
      <c r="BQ17" s="272">
        <f t="shared" si="20"/>
        <v>9</v>
      </c>
    </row>
    <row r="18" spans="1:69">
      <c r="A18" s="276" cm="1">
        <f t="array" ref="A18">IFERROR(INDEX($AP$6:$BB$125,$V18,$V$1),"")</f>
        <v>16</v>
      </c>
      <c r="B18" s="2" t="str" cm="1">
        <f t="array" ref="B18">IFERROR(INDEX($Y$6:$Y$125,$V18,1),"")</f>
        <v>道の駅「西山公園」 エリア</v>
      </c>
      <c r="C18" s="256" cm="1">
        <f t="array" ref="C18">IFERROR(INDEX($AA$6:$AM$125,$V18,$V$1),"")</f>
        <v>43.75</v>
      </c>
      <c r="D18" s="257" cm="1">
        <f t="array" aca="1" ref="D18" ca="1">IFERROR(INDEX(【D】NPS!$GP$7:$HB$126,$V18,$V$1),"")</f>
        <v>32</v>
      </c>
      <c r="V18" s="275">
        <f t="shared" si="13"/>
        <v>40</v>
      </c>
      <c r="X18" s="58" t="s">
        <v>2</v>
      </c>
      <c r="Y18" s="39" t="str">
        <f>IF(【M】エリア!$E14&lt;&gt;"",【M】エリア!$E14,"")</f>
        <v>丸岡城 エリア</v>
      </c>
      <c r="Z18" s="11"/>
      <c r="AA18" s="261">
        <f t="shared" si="18"/>
        <v>28.260869565217391</v>
      </c>
      <c r="AB18" s="261" t="str">
        <f t="shared" si="18"/>
        <v>-</v>
      </c>
      <c r="AC18" s="261" t="str">
        <f t="shared" si="18"/>
        <v>-</v>
      </c>
      <c r="AD18" s="261" t="str">
        <f t="shared" si="18"/>
        <v>-</v>
      </c>
      <c r="AE18" s="261" t="str">
        <f t="shared" si="18"/>
        <v>-</v>
      </c>
      <c r="AF18" s="261" t="str">
        <f t="shared" si="18"/>
        <v>-</v>
      </c>
      <c r="AG18" s="261" t="str">
        <f t="shared" si="18"/>
        <v>-</v>
      </c>
      <c r="AH18" s="261" t="str">
        <f t="shared" si="18"/>
        <v>-</v>
      </c>
      <c r="AI18" s="261" t="str">
        <f t="shared" si="18"/>
        <v>-</v>
      </c>
      <c r="AJ18" s="261" t="str">
        <f t="shared" si="18"/>
        <v>-</v>
      </c>
      <c r="AK18" s="261" t="str">
        <f t="shared" si="18"/>
        <v>-</v>
      </c>
      <c r="AL18" s="261" t="str">
        <f t="shared" si="18"/>
        <v>-</v>
      </c>
      <c r="AM18" s="262">
        <f t="shared" si="18"/>
        <v>28.260869565217391</v>
      </c>
      <c r="AO18" s="11"/>
      <c r="AP18" s="271">
        <f t="shared" si="19"/>
        <v>30</v>
      </c>
      <c r="AQ18" s="271" t="str">
        <f t="shared" si="19"/>
        <v>-</v>
      </c>
      <c r="AR18" s="271" t="str">
        <f t="shared" si="19"/>
        <v>-</v>
      </c>
      <c r="AS18" s="271" t="str">
        <f t="shared" si="19"/>
        <v>-</v>
      </c>
      <c r="AT18" s="271" t="str">
        <f t="shared" si="19"/>
        <v>-</v>
      </c>
      <c r="AU18" s="271" t="str">
        <f t="shared" si="19"/>
        <v>-</v>
      </c>
      <c r="AV18" s="271" t="str">
        <f t="shared" si="19"/>
        <v>-</v>
      </c>
      <c r="AW18" s="271" t="str">
        <f t="shared" si="19"/>
        <v>-</v>
      </c>
      <c r="AX18" s="271" t="str">
        <f t="shared" si="19"/>
        <v>-</v>
      </c>
      <c r="AY18" s="271" t="str">
        <f t="shared" si="19"/>
        <v>-</v>
      </c>
      <c r="AZ18" s="271" t="str">
        <f t="shared" si="19"/>
        <v>-</v>
      </c>
      <c r="BA18" s="271" t="str">
        <f t="shared" si="19"/>
        <v>-</v>
      </c>
      <c r="BB18" s="272">
        <f t="shared" si="19"/>
        <v>30</v>
      </c>
      <c r="BD18" s="11"/>
      <c r="BE18" s="271">
        <f t="shared" si="20"/>
        <v>30</v>
      </c>
      <c r="BF18" s="271" t="str">
        <f t="shared" si="20"/>
        <v>-</v>
      </c>
      <c r="BG18" s="271" t="str">
        <f t="shared" si="20"/>
        <v>-</v>
      </c>
      <c r="BH18" s="271" t="str">
        <f t="shared" si="20"/>
        <v>-</v>
      </c>
      <c r="BI18" s="271" t="str">
        <f t="shared" si="20"/>
        <v>-</v>
      </c>
      <c r="BJ18" s="271" t="str">
        <f t="shared" si="20"/>
        <v>-</v>
      </c>
      <c r="BK18" s="271" t="str">
        <f t="shared" si="20"/>
        <v>-</v>
      </c>
      <c r="BL18" s="271" t="str">
        <f t="shared" si="20"/>
        <v>-</v>
      </c>
      <c r="BM18" s="271" t="str">
        <f t="shared" si="20"/>
        <v>-</v>
      </c>
      <c r="BN18" s="271" t="str">
        <f t="shared" si="20"/>
        <v>-</v>
      </c>
      <c r="BO18" s="271" t="str">
        <f t="shared" si="20"/>
        <v>-</v>
      </c>
      <c r="BP18" s="271" t="str">
        <f t="shared" si="20"/>
        <v>-</v>
      </c>
      <c r="BQ18" s="272">
        <f t="shared" si="20"/>
        <v>30</v>
      </c>
    </row>
    <row r="19" spans="1:69">
      <c r="A19" s="276" cm="1">
        <f t="array" ref="A19">IFERROR(INDEX($AP$6:$BB$125,$V19,$V$1),"")</f>
        <v>17</v>
      </c>
      <c r="B19" s="2" t="str" cm="1">
        <f t="array" ref="B19">IFERROR(INDEX($Y$6:$Y$125,$V19,1),"")</f>
        <v>名勝 養浩館庭園 エリア</v>
      </c>
      <c r="C19" s="256" cm="1">
        <f t="array" ref="C19">IFERROR(INDEX($AA$6:$AM$125,$V19,$V$1),"")</f>
        <v>42.857142857142854</v>
      </c>
      <c r="D19" s="257" cm="1">
        <f t="array" aca="1" ref="D19" ca="1">IFERROR(INDEX(【D】NPS!$GP$7:$HB$126,$V19,$V$1),"")</f>
        <v>7</v>
      </c>
      <c r="V19" s="275">
        <f t="shared" si="13"/>
        <v>4</v>
      </c>
      <c r="X19" s="58" t="s">
        <v>2</v>
      </c>
      <c r="Y19" s="39" t="str">
        <f>IF(【M】エリア!$E15&lt;&gt;"",【M】エリア!$E15,"")</f>
        <v>花の駅 ゆりの里公園 エリア</v>
      </c>
      <c r="Z19" s="11"/>
      <c r="AA19" s="261">
        <f t="shared" si="18"/>
        <v>-9.0909090909090882</v>
      </c>
      <c r="AB19" s="261" t="str">
        <f t="shared" si="18"/>
        <v>-</v>
      </c>
      <c r="AC19" s="261" t="str">
        <f t="shared" si="18"/>
        <v>-</v>
      </c>
      <c r="AD19" s="261" t="str">
        <f t="shared" si="18"/>
        <v>-</v>
      </c>
      <c r="AE19" s="261" t="str">
        <f t="shared" si="18"/>
        <v>-</v>
      </c>
      <c r="AF19" s="261" t="str">
        <f t="shared" si="18"/>
        <v>-</v>
      </c>
      <c r="AG19" s="261" t="str">
        <f t="shared" si="18"/>
        <v>-</v>
      </c>
      <c r="AH19" s="261" t="str">
        <f t="shared" si="18"/>
        <v>-</v>
      </c>
      <c r="AI19" s="261" t="str">
        <f t="shared" si="18"/>
        <v>-</v>
      </c>
      <c r="AJ19" s="261" t="str">
        <f t="shared" si="18"/>
        <v>-</v>
      </c>
      <c r="AK19" s="261" t="str">
        <f t="shared" si="18"/>
        <v>-</v>
      </c>
      <c r="AL19" s="261" t="str">
        <f t="shared" si="18"/>
        <v>-</v>
      </c>
      <c r="AM19" s="262">
        <f t="shared" si="18"/>
        <v>-9.0909090909090882</v>
      </c>
      <c r="AO19" s="11"/>
      <c r="AP19" s="271">
        <f t="shared" si="19"/>
        <v>65</v>
      </c>
      <c r="AQ19" s="271" t="str">
        <f t="shared" si="19"/>
        <v>-</v>
      </c>
      <c r="AR19" s="271" t="str">
        <f t="shared" si="19"/>
        <v>-</v>
      </c>
      <c r="AS19" s="271" t="str">
        <f t="shared" si="19"/>
        <v>-</v>
      </c>
      <c r="AT19" s="271" t="str">
        <f t="shared" si="19"/>
        <v>-</v>
      </c>
      <c r="AU19" s="271" t="str">
        <f t="shared" si="19"/>
        <v>-</v>
      </c>
      <c r="AV19" s="271" t="str">
        <f t="shared" si="19"/>
        <v>-</v>
      </c>
      <c r="AW19" s="271" t="str">
        <f t="shared" si="19"/>
        <v>-</v>
      </c>
      <c r="AX19" s="271" t="str">
        <f t="shared" si="19"/>
        <v>-</v>
      </c>
      <c r="AY19" s="271" t="str">
        <f t="shared" si="19"/>
        <v>-</v>
      </c>
      <c r="AZ19" s="271" t="str">
        <f t="shared" si="19"/>
        <v>-</v>
      </c>
      <c r="BA19" s="271" t="str">
        <f t="shared" si="19"/>
        <v>-</v>
      </c>
      <c r="BB19" s="272">
        <f t="shared" si="19"/>
        <v>65</v>
      </c>
      <c r="BD19" s="11"/>
      <c r="BE19" s="271">
        <f t="shared" si="20"/>
        <v>65</v>
      </c>
      <c r="BF19" s="271" t="str">
        <f t="shared" si="20"/>
        <v>-</v>
      </c>
      <c r="BG19" s="271" t="str">
        <f t="shared" si="20"/>
        <v>-</v>
      </c>
      <c r="BH19" s="271" t="str">
        <f t="shared" si="20"/>
        <v>-</v>
      </c>
      <c r="BI19" s="271" t="str">
        <f t="shared" si="20"/>
        <v>-</v>
      </c>
      <c r="BJ19" s="271" t="str">
        <f t="shared" si="20"/>
        <v>-</v>
      </c>
      <c r="BK19" s="271" t="str">
        <f t="shared" si="20"/>
        <v>-</v>
      </c>
      <c r="BL19" s="271" t="str">
        <f t="shared" si="20"/>
        <v>-</v>
      </c>
      <c r="BM19" s="271" t="str">
        <f t="shared" si="20"/>
        <v>-</v>
      </c>
      <c r="BN19" s="271" t="str">
        <f t="shared" si="20"/>
        <v>-</v>
      </c>
      <c r="BO19" s="271" t="str">
        <f t="shared" si="20"/>
        <v>-</v>
      </c>
      <c r="BP19" s="271" t="str">
        <f t="shared" si="20"/>
        <v>-</v>
      </c>
      <c r="BQ19" s="272">
        <f t="shared" si="20"/>
        <v>65</v>
      </c>
    </row>
    <row r="20" spans="1:69">
      <c r="A20" s="276" cm="1">
        <f t="array" ref="A20">IFERROR(INDEX($AP$6:$BB$125,$V20,$V$1),"")</f>
        <v>18</v>
      </c>
      <c r="B20" s="2" t="str" cm="1">
        <f t="array" ref="B20">IFERROR(INDEX($Y$6:$Y$125,$V20,1),"")</f>
        <v>かつやま恐竜の森 エリア</v>
      </c>
      <c r="C20" s="256" cm="1">
        <f t="array" ref="C20">IFERROR(INDEX($AA$6:$AM$125,$V20,$V$1),"")</f>
        <v>41.984732824427482</v>
      </c>
      <c r="D20" s="257" cm="1">
        <f t="array" aca="1" ref="D20" ca="1">IFERROR(INDEX(【D】NPS!$GP$7:$HB$126,$V20,$V$1),"")</f>
        <v>131</v>
      </c>
      <c r="V20" s="275">
        <f t="shared" si="13"/>
        <v>25</v>
      </c>
      <c r="X20" s="58" t="s">
        <v>2</v>
      </c>
      <c r="Y20" s="39" t="str">
        <f>IF(【M】エリア!$E16&lt;&gt;"",【M】エリア!$E16,"")</f>
        <v>道の駅みくに ふれあいパーク三里浜 エリア</v>
      </c>
      <c r="Z20" s="11"/>
      <c r="AA20" s="261">
        <f t="shared" si="18"/>
        <v>-3.9999999999999982</v>
      </c>
      <c r="AB20" s="261" t="str">
        <f t="shared" si="18"/>
        <v>-</v>
      </c>
      <c r="AC20" s="261" t="str">
        <f t="shared" si="18"/>
        <v>-</v>
      </c>
      <c r="AD20" s="261" t="str">
        <f t="shared" si="18"/>
        <v>-</v>
      </c>
      <c r="AE20" s="261" t="str">
        <f t="shared" si="18"/>
        <v>-</v>
      </c>
      <c r="AF20" s="261" t="str">
        <f t="shared" si="18"/>
        <v>-</v>
      </c>
      <c r="AG20" s="261" t="str">
        <f t="shared" si="18"/>
        <v>-</v>
      </c>
      <c r="AH20" s="261" t="str">
        <f t="shared" si="18"/>
        <v>-</v>
      </c>
      <c r="AI20" s="261" t="str">
        <f t="shared" si="18"/>
        <v>-</v>
      </c>
      <c r="AJ20" s="261" t="str">
        <f t="shared" si="18"/>
        <v>-</v>
      </c>
      <c r="AK20" s="261" t="str">
        <f t="shared" si="18"/>
        <v>-</v>
      </c>
      <c r="AL20" s="261" t="str">
        <f t="shared" si="18"/>
        <v>-</v>
      </c>
      <c r="AM20" s="262">
        <f t="shared" si="18"/>
        <v>-3.9999999999999982</v>
      </c>
      <c r="AO20" s="11"/>
      <c r="AP20" s="271">
        <f t="shared" si="19"/>
        <v>61</v>
      </c>
      <c r="AQ20" s="271" t="str">
        <f t="shared" si="19"/>
        <v>-</v>
      </c>
      <c r="AR20" s="271" t="str">
        <f t="shared" si="19"/>
        <v>-</v>
      </c>
      <c r="AS20" s="271" t="str">
        <f t="shared" si="19"/>
        <v>-</v>
      </c>
      <c r="AT20" s="271" t="str">
        <f t="shared" si="19"/>
        <v>-</v>
      </c>
      <c r="AU20" s="271" t="str">
        <f t="shared" si="19"/>
        <v>-</v>
      </c>
      <c r="AV20" s="271" t="str">
        <f t="shared" si="19"/>
        <v>-</v>
      </c>
      <c r="AW20" s="271" t="str">
        <f t="shared" si="19"/>
        <v>-</v>
      </c>
      <c r="AX20" s="271" t="str">
        <f t="shared" si="19"/>
        <v>-</v>
      </c>
      <c r="AY20" s="271" t="str">
        <f t="shared" si="19"/>
        <v>-</v>
      </c>
      <c r="AZ20" s="271" t="str">
        <f t="shared" si="19"/>
        <v>-</v>
      </c>
      <c r="BA20" s="271" t="str">
        <f t="shared" si="19"/>
        <v>-</v>
      </c>
      <c r="BB20" s="272">
        <f t="shared" si="19"/>
        <v>61</v>
      </c>
      <c r="BD20" s="11"/>
      <c r="BE20" s="271">
        <f t="shared" si="20"/>
        <v>61</v>
      </c>
      <c r="BF20" s="271" t="str">
        <f t="shared" si="20"/>
        <v>-</v>
      </c>
      <c r="BG20" s="271" t="str">
        <f t="shared" si="20"/>
        <v>-</v>
      </c>
      <c r="BH20" s="271" t="str">
        <f t="shared" si="20"/>
        <v>-</v>
      </c>
      <c r="BI20" s="271" t="str">
        <f t="shared" si="20"/>
        <v>-</v>
      </c>
      <c r="BJ20" s="271" t="str">
        <f t="shared" si="20"/>
        <v>-</v>
      </c>
      <c r="BK20" s="271" t="str">
        <f t="shared" si="20"/>
        <v>-</v>
      </c>
      <c r="BL20" s="271" t="str">
        <f t="shared" si="20"/>
        <v>-</v>
      </c>
      <c r="BM20" s="271" t="str">
        <f t="shared" si="20"/>
        <v>-</v>
      </c>
      <c r="BN20" s="271" t="str">
        <f t="shared" si="20"/>
        <v>-</v>
      </c>
      <c r="BO20" s="271" t="str">
        <f t="shared" si="20"/>
        <v>-</v>
      </c>
      <c r="BP20" s="271" t="str">
        <f t="shared" si="20"/>
        <v>-</v>
      </c>
      <c r="BQ20" s="272">
        <f t="shared" si="20"/>
        <v>61</v>
      </c>
    </row>
    <row r="21" spans="1:69">
      <c r="A21" s="276" cm="1">
        <f t="array" ref="A21">IFERROR(INDEX($AP$6:$BB$125,$V21,$V$1),"")</f>
        <v>19</v>
      </c>
      <c r="B21" s="2" t="str" cm="1">
        <f t="array" ref="B21">IFERROR(INDEX($Y$6:$Y$125,$V21,1),"")</f>
        <v>小浜市 阿納 エリア</v>
      </c>
      <c r="C21" s="256" cm="1">
        <f t="array" ref="C21">IFERROR(INDEX($AA$6:$AM$125,$V21,$V$1),"")</f>
        <v>41.17647058823529</v>
      </c>
      <c r="D21" s="257" cm="1">
        <f t="array" aca="1" ref="D21" ca="1">IFERROR(INDEX(【D】NPS!$GP$7:$HB$126,$V21,$V$1),"")</f>
        <v>17</v>
      </c>
      <c r="V21" s="275">
        <f t="shared" si="13"/>
        <v>61</v>
      </c>
      <c r="X21" s="58" t="s">
        <v>2</v>
      </c>
      <c r="Y21" s="39" t="str">
        <f>IF(【M】エリア!$E17&lt;&gt;"",【M】エリア!$E17,"")</f>
        <v>JR芦原温泉駅 エリア</v>
      </c>
      <c r="Z21" s="11"/>
      <c r="AA21" s="261">
        <f t="shared" si="18"/>
        <v>10.000000000000004</v>
      </c>
      <c r="AB21" s="261" t="str">
        <f t="shared" si="18"/>
        <v>-</v>
      </c>
      <c r="AC21" s="261" t="str">
        <f t="shared" si="18"/>
        <v>-</v>
      </c>
      <c r="AD21" s="261" t="str">
        <f t="shared" si="18"/>
        <v>-</v>
      </c>
      <c r="AE21" s="261" t="str">
        <f t="shared" si="18"/>
        <v>-</v>
      </c>
      <c r="AF21" s="261" t="str">
        <f t="shared" si="18"/>
        <v>-</v>
      </c>
      <c r="AG21" s="261" t="str">
        <f t="shared" si="18"/>
        <v>-</v>
      </c>
      <c r="AH21" s="261" t="str">
        <f t="shared" si="18"/>
        <v>-</v>
      </c>
      <c r="AI21" s="261" t="str">
        <f t="shared" si="18"/>
        <v>-</v>
      </c>
      <c r="AJ21" s="261" t="str">
        <f t="shared" si="18"/>
        <v>-</v>
      </c>
      <c r="AK21" s="261" t="str">
        <f t="shared" si="18"/>
        <v>-</v>
      </c>
      <c r="AL21" s="261" t="str">
        <f t="shared" si="18"/>
        <v>-</v>
      </c>
      <c r="AM21" s="262">
        <f t="shared" si="18"/>
        <v>10.000000000000004</v>
      </c>
      <c r="AO21" s="11"/>
      <c r="AP21" s="271">
        <f t="shared" si="19"/>
        <v>46</v>
      </c>
      <c r="AQ21" s="271" t="str">
        <f t="shared" si="19"/>
        <v>-</v>
      </c>
      <c r="AR21" s="271" t="str">
        <f t="shared" si="19"/>
        <v>-</v>
      </c>
      <c r="AS21" s="271" t="str">
        <f t="shared" si="19"/>
        <v>-</v>
      </c>
      <c r="AT21" s="271" t="str">
        <f t="shared" si="19"/>
        <v>-</v>
      </c>
      <c r="AU21" s="271" t="str">
        <f t="shared" si="19"/>
        <v>-</v>
      </c>
      <c r="AV21" s="271" t="str">
        <f t="shared" si="19"/>
        <v>-</v>
      </c>
      <c r="AW21" s="271" t="str">
        <f t="shared" si="19"/>
        <v>-</v>
      </c>
      <c r="AX21" s="271" t="str">
        <f t="shared" si="19"/>
        <v>-</v>
      </c>
      <c r="AY21" s="271" t="str">
        <f t="shared" si="19"/>
        <v>-</v>
      </c>
      <c r="AZ21" s="271" t="str">
        <f t="shared" si="19"/>
        <v>-</v>
      </c>
      <c r="BA21" s="271" t="str">
        <f t="shared" si="19"/>
        <v>-</v>
      </c>
      <c r="BB21" s="272">
        <f t="shared" si="19"/>
        <v>46</v>
      </c>
      <c r="BD21" s="11"/>
      <c r="BE21" s="271">
        <f t="shared" si="20"/>
        <v>46</v>
      </c>
      <c r="BF21" s="271" t="str">
        <f t="shared" si="20"/>
        <v>-</v>
      </c>
      <c r="BG21" s="271" t="str">
        <f t="shared" si="20"/>
        <v>-</v>
      </c>
      <c r="BH21" s="271" t="str">
        <f t="shared" si="20"/>
        <v>-</v>
      </c>
      <c r="BI21" s="271" t="str">
        <f t="shared" si="20"/>
        <v>-</v>
      </c>
      <c r="BJ21" s="271" t="str">
        <f t="shared" si="20"/>
        <v>-</v>
      </c>
      <c r="BK21" s="271" t="str">
        <f t="shared" si="20"/>
        <v>-</v>
      </c>
      <c r="BL21" s="271" t="str">
        <f t="shared" si="20"/>
        <v>-</v>
      </c>
      <c r="BM21" s="271" t="str">
        <f t="shared" si="20"/>
        <v>-</v>
      </c>
      <c r="BN21" s="271" t="str">
        <f t="shared" si="20"/>
        <v>-</v>
      </c>
      <c r="BO21" s="271" t="str">
        <f t="shared" si="20"/>
        <v>-</v>
      </c>
      <c r="BP21" s="271" t="str">
        <f t="shared" si="20"/>
        <v>-</v>
      </c>
      <c r="BQ21" s="272">
        <f t="shared" si="20"/>
        <v>46</v>
      </c>
    </row>
    <row r="22" spans="1:69">
      <c r="A22" s="276" cm="1">
        <f t="array" ref="A22">IFERROR(INDEX($AP$6:$BB$125,$V22,$V$1),"")</f>
        <v>20</v>
      </c>
      <c r="B22" s="2" t="str" cm="1">
        <f t="array" ref="B22">IFERROR(INDEX($Y$6:$Y$125,$V22,1),"")</f>
        <v>あわら湯のまち エリア</v>
      </c>
      <c r="C22" s="256" cm="1">
        <f t="array" ref="C22">IFERROR(INDEX($AA$6:$AM$125,$V22,$V$1),"")</f>
        <v>40</v>
      </c>
      <c r="D22" s="257" cm="1">
        <f t="array" aca="1" ref="D22" ca="1">IFERROR(INDEX(【D】NPS!$GP$7:$HB$126,$V22,$V$1),"")</f>
        <v>50</v>
      </c>
      <c r="V22" s="275">
        <f t="shared" si="13"/>
        <v>17</v>
      </c>
      <c r="X22" s="58" t="s">
        <v>2</v>
      </c>
      <c r="Y22" s="39" t="str">
        <f>IF(【M】エリア!$E18&lt;&gt;"",【M】エリア!$E18,"")</f>
        <v>あわら湯のまち エリア</v>
      </c>
      <c r="Z22" s="11"/>
      <c r="AA22" s="261">
        <f t="shared" si="18"/>
        <v>40</v>
      </c>
      <c r="AB22" s="261" t="str">
        <f t="shared" si="18"/>
        <v>-</v>
      </c>
      <c r="AC22" s="261" t="str">
        <f t="shared" si="18"/>
        <v>-</v>
      </c>
      <c r="AD22" s="261" t="str">
        <f t="shared" si="18"/>
        <v>-</v>
      </c>
      <c r="AE22" s="261" t="str">
        <f t="shared" si="18"/>
        <v>-</v>
      </c>
      <c r="AF22" s="261" t="str">
        <f t="shared" si="18"/>
        <v>-</v>
      </c>
      <c r="AG22" s="261" t="str">
        <f t="shared" si="18"/>
        <v>-</v>
      </c>
      <c r="AH22" s="261" t="str">
        <f t="shared" si="18"/>
        <v>-</v>
      </c>
      <c r="AI22" s="261" t="str">
        <f t="shared" si="18"/>
        <v>-</v>
      </c>
      <c r="AJ22" s="261" t="str">
        <f t="shared" si="18"/>
        <v>-</v>
      </c>
      <c r="AK22" s="261" t="str">
        <f t="shared" si="18"/>
        <v>-</v>
      </c>
      <c r="AL22" s="261" t="str">
        <f t="shared" si="18"/>
        <v>-</v>
      </c>
      <c r="AM22" s="262">
        <f t="shared" si="18"/>
        <v>40</v>
      </c>
      <c r="AO22" s="11"/>
      <c r="AP22" s="271">
        <f t="shared" si="19"/>
        <v>20</v>
      </c>
      <c r="AQ22" s="271" t="str">
        <f t="shared" si="19"/>
        <v>-</v>
      </c>
      <c r="AR22" s="271" t="str">
        <f t="shared" si="19"/>
        <v>-</v>
      </c>
      <c r="AS22" s="271" t="str">
        <f t="shared" si="19"/>
        <v>-</v>
      </c>
      <c r="AT22" s="271" t="str">
        <f t="shared" si="19"/>
        <v>-</v>
      </c>
      <c r="AU22" s="271" t="str">
        <f t="shared" si="19"/>
        <v>-</v>
      </c>
      <c r="AV22" s="271" t="str">
        <f t="shared" si="19"/>
        <v>-</v>
      </c>
      <c r="AW22" s="271" t="str">
        <f t="shared" si="19"/>
        <v>-</v>
      </c>
      <c r="AX22" s="271" t="str">
        <f t="shared" si="19"/>
        <v>-</v>
      </c>
      <c r="AY22" s="271" t="str">
        <f t="shared" si="19"/>
        <v>-</v>
      </c>
      <c r="AZ22" s="271" t="str">
        <f t="shared" si="19"/>
        <v>-</v>
      </c>
      <c r="BA22" s="271" t="str">
        <f t="shared" si="19"/>
        <v>-</v>
      </c>
      <c r="BB22" s="272">
        <f t="shared" si="19"/>
        <v>20</v>
      </c>
      <c r="BD22" s="11"/>
      <c r="BE22" s="271">
        <f t="shared" si="20"/>
        <v>20</v>
      </c>
      <c r="BF22" s="271" t="str">
        <f t="shared" si="20"/>
        <v>-</v>
      </c>
      <c r="BG22" s="271" t="str">
        <f t="shared" si="20"/>
        <v>-</v>
      </c>
      <c r="BH22" s="271" t="str">
        <f t="shared" si="20"/>
        <v>-</v>
      </c>
      <c r="BI22" s="271" t="str">
        <f t="shared" si="20"/>
        <v>-</v>
      </c>
      <c r="BJ22" s="271" t="str">
        <f t="shared" si="20"/>
        <v>-</v>
      </c>
      <c r="BK22" s="271" t="str">
        <f t="shared" si="20"/>
        <v>-</v>
      </c>
      <c r="BL22" s="271" t="str">
        <f t="shared" si="20"/>
        <v>-</v>
      </c>
      <c r="BM22" s="271" t="str">
        <f t="shared" si="20"/>
        <v>-</v>
      </c>
      <c r="BN22" s="271" t="str">
        <f t="shared" si="20"/>
        <v>-</v>
      </c>
      <c r="BO22" s="271" t="str">
        <f t="shared" si="20"/>
        <v>-</v>
      </c>
      <c r="BP22" s="271" t="str">
        <f t="shared" si="20"/>
        <v>-</v>
      </c>
      <c r="BQ22" s="272">
        <f t="shared" si="20"/>
        <v>20</v>
      </c>
    </row>
    <row r="23" spans="1:69">
      <c r="A23" s="276" cm="1">
        <f t="array" ref="A23">IFERROR(INDEX($AP$6:$BB$125,$V23,$V$1),"")</f>
        <v>21</v>
      </c>
      <c r="B23" s="2" t="str" cm="1">
        <f t="array" ref="B23">IFERROR(INDEX($Y$6:$Y$125,$V23,1),"")</f>
        <v>湖上館パムコ（水月湖）エリア</v>
      </c>
      <c r="C23" s="256" cm="1">
        <f t="array" ref="C23">IFERROR(INDEX($AA$6:$AM$125,$V23,$V$1),"")</f>
        <v>36.36363636363636</v>
      </c>
      <c r="D23" s="257" cm="1">
        <f t="array" aca="1" ref="D23" ca="1">IFERROR(INDEX(【D】NPS!$GP$7:$HB$126,$V23,$V$1),"")</f>
        <v>11</v>
      </c>
      <c r="V23" s="275">
        <f t="shared" si="13"/>
        <v>73</v>
      </c>
      <c r="X23" s="58" t="s">
        <v>2</v>
      </c>
      <c r="Y23" s="39" t="str">
        <f>IF(【M】エリア!$E19&lt;&gt;"",【M】エリア!$E19,"")</f>
        <v>フルーツライン エリア</v>
      </c>
      <c r="Z23" s="11"/>
      <c r="AA23" s="261">
        <f t="shared" ref="AA23:AM32" si="21">IF($Y23&lt;&gt;"",
INDEX(NPSデータ範囲,
 MATCH($Y23,NPS表側範囲,0),
 MATCH(AA$2&amp;$Z$1,NPS表頭範囲,0)
),"")</f>
        <v>18.181818181818183</v>
      </c>
      <c r="AB23" s="261" t="str">
        <f t="shared" si="21"/>
        <v>-</v>
      </c>
      <c r="AC23" s="261" t="str">
        <f t="shared" si="21"/>
        <v>-</v>
      </c>
      <c r="AD23" s="261" t="str">
        <f t="shared" si="21"/>
        <v>-</v>
      </c>
      <c r="AE23" s="261" t="str">
        <f t="shared" si="21"/>
        <v>-</v>
      </c>
      <c r="AF23" s="261" t="str">
        <f t="shared" si="21"/>
        <v>-</v>
      </c>
      <c r="AG23" s="261" t="str">
        <f t="shared" si="21"/>
        <v>-</v>
      </c>
      <c r="AH23" s="261" t="str">
        <f t="shared" si="21"/>
        <v>-</v>
      </c>
      <c r="AI23" s="261" t="str">
        <f t="shared" si="21"/>
        <v>-</v>
      </c>
      <c r="AJ23" s="261" t="str">
        <f t="shared" si="21"/>
        <v>-</v>
      </c>
      <c r="AK23" s="261" t="str">
        <f t="shared" si="21"/>
        <v>-</v>
      </c>
      <c r="AL23" s="261" t="str">
        <f t="shared" si="21"/>
        <v>-</v>
      </c>
      <c r="AM23" s="262">
        <f t="shared" si="21"/>
        <v>18.181818181818183</v>
      </c>
      <c r="AO23" s="11"/>
      <c r="AP23" s="271">
        <f t="shared" si="19"/>
        <v>41</v>
      </c>
      <c r="AQ23" s="271" t="str">
        <f t="shared" si="19"/>
        <v>-</v>
      </c>
      <c r="AR23" s="271" t="str">
        <f t="shared" si="19"/>
        <v>-</v>
      </c>
      <c r="AS23" s="271" t="str">
        <f t="shared" si="19"/>
        <v>-</v>
      </c>
      <c r="AT23" s="271" t="str">
        <f t="shared" si="19"/>
        <v>-</v>
      </c>
      <c r="AU23" s="271" t="str">
        <f t="shared" si="19"/>
        <v>-</v>
      </c>
      <c r="AV23" s="271" t="str">
        <f t="shared" si="19"/>
        <v>-</v>
      </c>
      <c r="AW23" s="271" t="str">
        <f t="shared" si="19"/>
        <v>-</v>
      </c>
      <c r="AX23" s="271" t="str">
        <f t="shared" si="19"/>
        <v>-</v>
      </c>
      <c r="AY23" s="271" t="str">
        <f t="shared" si="19"/>
        <v>-</v>
      </c>
      <c r="AZ23" s="271" t="str">
        <f t="shared" si="19"/>
        <v>-</v>
      </c>
      <c r="BA23" s="271" t="str">
        <f t="shared" si="19"/>
        <v>-</v>
      </c>
      <c r="BB23" s="272">
        <f t="shared" si="19"/>
        <v>41</v>
      </c>
      <c r="BD23" s="11"/>
      <c r="BE23" s="271">
        <f t="shared" si="20"/>
        <v>41</v>
      </c>
      <c r="BF23" s="271" t="str">
        <f t="shared" si="20"/>
        <v>-</v>
      </c>
      <c r="BG23" s="271" t="str">
        <f t="shared" si="20"/>
        <v>-</v>
      </c>
      <c r="BH23" s="271" t="str">
        <f t="shared" si="20"/>
        <v>-</v>
      </c>
      <c r="BI23" s="271" t="str">
        <f t="shared" si="20"/>
        <v>-</v>
      </c>
      <c r="BJ23" s="271" t="str">
        <f t="shared" si="20"/>
        <v>-</v>
      </c>
      <c r="BK23" s="271" t="str">
        <f t="shared" si="20"/>
        <v>-</v>
      </c>
      <c r="BL23" s="271" t="str">
        <f t="shared" si="20"/>
        <v>-</v>
      </c>
      <c r="BM23" s="271" t="str">
        <f t="shared" si="20"/>
        <v>-</v>
      </c>
      <c r="BN23" s="271" t="str">
        <f t="shared" si="20"/>
        <v>-</v>
      </c>
      <c r="BO23" s="271" t="str">
        <f t="shared" si="20"/>
        <v>-</v>
      </c>
      <c r="BP23" s="271" t="str">
        <f t="shared" si="20"/>
        <v>-</v>
      </c>
      <c r="BQ23" s="272">
        <f t="shared" si="20"/>
        <v>41</v>
      </c>
    </row>
    <row r="24" spans="1:69">
      <c r="A24" s="276" cm="1">
        <f t="array" ref="A24">IFERROR(INDEX($AP$6:$BB$125,$V24,$V$1),"")</f>
        <v>22</v>
      </c>
      <c r="B24" s="2" t="str" cm="1">
        <f t="array" ref="B24">IFERROR(INDEX($Y$6:$Y$125,$V24,1),"")</f>
        <v>レインボーライン エリア</v>
      </c>
      <c r="C24" s="256" cm="1">
        <f t="array" ref="C24">IFERROR(INDEX($AA$6:$AM$125,$V24,$V$1),"")</f>
        <v>35</v>
      </c>
      <c r="D24" s="257" cm="1">
        <f t="array" aca="1" ref="D24" ca="1">IFERROR(INDEX(【D】NPS!$GP$7:$HB$126,$V24,$V$1),"")</f>
        <v>20</v>
      </c>
      <c r="V24" s="275">
        <f t="shared" si="13"/>
        <v>70</v>
      </c>
      <c r="X24" s="58" t="s">
        <v>2</v>
      </c>
      <c r="Y24" s="39" t="str">
        <f>IF(【M】エリア!$E20&lt;&gt;"",【M】エリア!$E20,"")</f>
        <v>波松 エリア</v>
      </c>
      <c r="Z24" s="11"/>
      <c r="AA24" s="261">
        <f t="shared" si="21"/>
        <v>0</v>
      </c>
      <c r="AB24" s="261" t="str">
        <f t="shared" si="21"/>
        <v>-</v>
      </c>
      <c r="AC24" s="261" t="str">
        <f t="shared" si="21"/>
        <v>-</v>
      </c>
      <c r="AD24" s="261" t="str">
        <f t="shared" si="21"/>
        <v>-</v>
      </c>
      <c r="AE24" s="261" t="str">
        <f t="shared" si="21"/>
        <v>-</v>
      </c>
      <c r="AF24" s="261" t="str">
        <f t="shared" si="21"/>
        <v>-</v>
      </c>
      <c r="AG24" s="261" t="str">
        <f t="shared" si="21"/>
        <v>-</v>
      </c>
      <c r="AH24" s="261" t="str">
        <f t="shared" si="21"/>
        <v>-</v>
      </c>
      <c r="AI24" s="261" t="str">
        <f t="shared" si="21"/>
        <v>-</v>
      </c>
      <c r="AJ24" s="261" t="str">
        <f t="shared" si="21"/>
        <v>-</v>
      </c>
      <c r="AK24" s="261" t="str">
        <f t="shared" si="21"/>
        <v>-</v>
      </c>
      <c r="AL24" s="261" t="str">
        <f t="shared" si="21"/>
        <v>-</v>
      </c>
      <c r="AM24" s="262">
        <f t="shared" si="21"/>
        <v>0</v>
      </c>
      <c r="AO24" s="11"/>
      <c r="AP24" s="271">
        <f t="shared" si="19"/>
        <v>50</v>
      </c>
      <c r="AQ24" s="271" t="str">
        <f t="shared" si="19"/>
        <v>-</v>
      </c>
      <c r="AR24" s="271" t="str">
        <f t="shared" si="19"/>
        <v>-</v>
      </c>
      <c r="AS24" s="271" t="str">
        <f t="shared" si="19"/>
        <v>-</v>
      </c>
      <c r="AT24" s="271" t="str">
        <f t="shared" si="19"/>
        <v>-</v>
      </c>
      <c r="AU24" s="271" t="str">
        <f t="shared" si="19"/>
        <v>-</v>
      </c>
      <c r="AV24" s="271" t="str">
        <f t="shared" si="19"/>
        <v>-</v>
      </c>
      <c r="AW24" s="271" t="str">
        <f t="shared" si="19"/>
        <v>-</v>
      </c>
      <c r="AX24" s="271" t="str">
        <f t="shared" si="19"/>
        <v>-</v>
      </c>
      <c r="AY24" s="271" t="str">
        <f t="shared" si="19"/>
        <v>-</v>
      </c>
      <c r="AZ24" s="271" t="str">
        <f t="shared" si="19"/>
        <v>-</v>
      </c>
      <c r="BA24" s="271" t="str">
        <f t="shared" si="19"/>
        <v>-</v>
      </c>
      <c r="BB24" s="272">
        <f t="shared" si="19"/>
        <v>50</v>
      </c>
      <c r="BD24" s="11"/>
      <c r="BE24" s="271">
        <f t="shared" si="20"/>
        <v>51</v>
      </c>
      <c r="BF24" s="271" t="str">
        <f t="shared" si="20"/>
        <v>-</v>
      </c>
      <c r="BG24" s="271" t="str">
        <f t="shared" si="20"/>
        <v>-</v>
      </c>
      <c r="BH24" s="271" t="str">
        <f t="shared" si="20"/>
        <v>-</v>
      </c>
      <c r="BI24" s="271" t="str">
        <f t="shared" si="20"/>
        <v>-</v>
      </c>
      <c r="BJ24" s="271" t="str">
        <f t="shared" si="20"/>
        <v>-</v>
      </c>
      <c r="BK24" s="271" t="str">
        <f t="shared" si="20"/>
        <v>-</v>
      </c>
      <c r="BL24" s="271" t="str">
        <f t="shared" si="20"/>
        <v>-</v>
      </c>
      <c r="BM24" s="271" t="str">
        <f t="shared" si="20"/>
        <v>-</v>
      </c>
      <c r="BN24" s="271" t="str">
        <f t="shared" si="20"/>
        <v>-</v>
      </c>
      <c r="BO24" s="271" t="str">
        <f t="shared" si="20"/>
        <v>-</v>
      </c>
      <c r="BP24" s="271" t="str">
        <f t="shared" si="20"/>
        <v>-</v>
      </c>
      <c r="BQ24" s="272">
        <f t="shared" si="20"/>
        <v>51</v>
      </c>
    </row>
    <row r="25" spans="1:69">
      <c r="A25" s="276" cm="1">
        <f t="array" ref="A25">IFERROR(INDEX($AP$6:$BB$125,$V25,$V$1),"")</f>
        <v>23</v>
      </c>
      <c r="B25" s="2" t="str" cm="1">
        <f t="array" ref="B25">IFERROR(INDEX($Y$6:$Y$125,$V25,1),"")</f>
        <v>紫式部公園 エリア</v>
      </c>
      <c r="C25" s="256" cm="1">
        <f t="array" ref="C25">IFERROR(INDEX($AA$6:$AM$125,$V25,$V$1),"")</f>
        <v>33.333333333333336</v>
      </c>
      <c r="D25" s="257" cm="1">
        <f t="array" aca="1" ref="D25" ca="1">IFERROR(INDEX(【D】NPS!$GP$7:$HB$126,$V25,$V$1),"")</f>
        <v>9</v>
      </c>
      <c r="V25" s="275">
        <f t="shared" si="13"/>
        <v>38</v>
      </c>
      <c r="X25" s="58" t="s">
        <v>2</v>
      </c>
      <c r="Y25" s="39" t="str">
        <f>IF(【M】エリア!$E21&lt;&gt;"",【M】エリア!$E21,"")</f>
        <v>北潟湖 エリア</v>
      </c>
      <c r="Z25" s="11"/>
      <c r="AA25" s="261">
        <f t="shared" si="21"/>
        <v>60</v>
      </c>
      <c r="AB25" s="261" t="str">
        <f t="shared" si="21"/>
        <v>-</v>
      </c>
      <c r="AC25" s="261" t="str">
        <f t="shared" si="21"/>
        <v>-</v>
      </c>
      <c r="AD25" s="261" t="str">
        <f t="shared" si="21"/>
        <v>-</v>
      </c>
      <c r="AE25" s="261" t="str">
        <f t="shared" si="21"/>
        <v>-</v>
      </c>
      <c r="AF25" s="261" t="str">
        <f t="shared" si="21"/>
        <v>-</v>
      </c>
      <c r="AG25" s="261" t="str">
        <f t="shared" si="21"/>
        <v>-</v>
      </c>
      <c r="AH25" s="261" t="str">
        <f t="shared" si="21"/>
        <v>-</v>
      </c>
      <c r="AI25" s="261" t="str">
        <f t="shared" si="21"/>
        <v>-</v>
      </c>
      <c r="AJ25" s="261" t="str">
        <f t="shared" si="21"/>
        <v>-</v>
      </c>
      <c r="AK25" s="261" t="str">
        <f t="shared" si="21"/>
        <v>-</v>
      </c>
      <c r="AL25" s="261" t="str">
        <f t="shared" si="21"/>
        <v>-</v>
      </c>
      <c r="AM25" s="262">
        <f t="shared" si="21"/>
        <v>60</v>
      </c>
      <c r="AO25" s="11"/>
      <c r="AP25" s="271">
        <f t="shared" si="19"/>
        <v>7</v>
      </c>
      <c r="AQ25" s="271" t="str">
        <f t="shared" si="19"/>
        <v>-</v>
      </c>
      <c r="AR25" s="271" t="str">
        <f t="shared" si="19"/>
        <v>-</v>
      </c>
      <c r="AS25" s="271" t="str">
        <f t="shared" si="19"/>
        <v>-</v>
      </c>
      <c r="AT25" s="271" t="str">
        <f t="shared" si="19"/>
        <v>-</v>
      </c>
      <c r="AU25" s="271" t="str">
        <f t="shared" si="19"/>
        <v>-</v>
      </c>
      <c r="AV25" s="271" t="str">
        <f t="shared" si="19"/>
        <v>-</v>
      </c>
      <c r="AW25" s="271" t="str">
        <f t="shared" si="19"/>
        <v>-</v>
      </c>
      <c r="AX25" s="271" t="str">
        <f t="shared" si="19"/>
        <v>-</v>
      </c>
      <c r="AY25" s="271" t="str">
        <f t="shared" si="19"/>
        <v>-</v>
      </c>
      <c r="AZ25" s="271" t="str">
        <f t="shared" si="19"/>
        <v>-</v>
      </c>
      <c r="BA25" s="271" t="str">
        <f t="shared" si="19"/>
        <v>-</v>
      </c>
      <c r="BB25" s="272">
        <f t="shared" si="19"/>
        <v>7</v>
      </c>
      <c r="BD25" s="11"/>
      <c r="BE25" s="271">
        <f t="shared" si="20"/>
        <v>7</v>
      </c>
      <c r="BF25" s="271" t="str">
        <f t="shared" si="20"/>
        <v>-</v>
      </c>
      <c r="BG25" s="271" t="str">
        <f t="shared" si="20"/>
        <v>-</v>
      </c>
      <c r="BH25" s="271" t="str">
        <f t="shared" si="20"/>
        <v>-</v>
      </c>
      <c r="BI25" s="271" t="str">
        <f t="shared" si="20"/>
        <v>-</v>
      </c>
      <c r="BJ25" s="271" t="str">
        <f t="shared" si="20"/>
        <v>-</v>
      </c>
      <c r="BK25" s="271" t="str">
        <f t="shared" si="20"/>
        <v>-</v>
      </c>
      <c r="BL25" s="271" t="str">
        <f t="shared" si="20"/>
        <v>-</v>
      </c>
      <c r="BM25" s="271" t="str">
        <f t="shared" si="20"/>
        <v>-</v>
      </c>
      <c r="BN25" s="271" t="str">
        <f t="shared" si="20"/>
        <v>-</v>
      </c>
      <c r="BO25" s="271" t="str">
        <f t="shared" si="20"/>
        <v>-</v>
      </c>
      <c r="BP25" s="271" t="str">
        <f t="shared" si="20"/>
        <v>-</v>
      </c>
      <c r="BQ25" s="272">
        <f t="shared" si="20"/>
        <v>7</v>
      </c>
    </row>
    <row r="26" spans="1:69">
      <c r="A26" s="276" cm="1">
        <f t="array" ref="A26">IFERROR(INDEX($AP$6:$BB$125,$V26,$V$1),"")</f>
        <v>23</v>
      </c>
      <c r="B26" s="2" t="str" cm="1">
        <f t="array" ref="B26">IFERROR(INDEX($Y$6:$Y$125,$V26,1),"")</f>
        <v>若狭フィッシャーマンズワーフ エリア</v>
      </c>
      <c r="C26" s="256" cm="1">
        <f t="array" ref="C26">IFERROR(INDEX($AA$6:$AM$125,$V26,$V$1),"")</f>
        <v>33.333333333333336</v>
      </c>
      <c r="D26" s="257" cm="1">
        <f t="array" aca="1" ref="D26" ca="1">IFERROR(INDEX(【D】NPS!$GP$7:$HB$126,$V26,$V$1),"")</f>
        <v>6</v>
      </c>
      <c r="V26" s="275">
        <f t="shared" si="13"/>
        <v>64</v>
      </c>
      <c r="X26" s="58" t="s">
        <v>2</v>
      </c>
      <c r="Y26" s="39" t="str">
        <f>IF(【M】エリア!$E22&lt;&gt;"",【M】エリア!$E22,"")</f>
        <v>越前大野城・城下町 エリア</v>
      </c>
      <c r="Z26" s="11"/>
      <c r="AA26" s="261">
        <f t="shared" si="21"/>
        <v>1.9999999999999962</v>
      </c>
      <c r="AB26" s="261" t="str">
        <f t="shared" si="21"/>
        <v>-</v>
      </c>
      <c r="AC26" s="261" t="str">
        <f t="shared" si="21"/>
        <v>-</v>
      </c>
      <c r="AD26" s="261" t="str">
        <f t="shared" si="21"/>
        <v>-</v>
      </c>
      <c r="AE26" s="261" t="str">
        <f t="shared" si="21"/>
        <v>-</v>
      </c>
      <c r="AF26" s="261" t="str">
        <f t="shared" si="21"/>
        <v>-</v>
      </c>
      <c r="AG26" s="261" t="str">
        <f t="shared" si="21"/>
        <v>-</v>
      </c>
      <c r="AH26" s="261" t="str">
        <f t="shared" si="21"/>
        <v>-</v>
      </c>
      <c r="AI26" s="261" t="str">
        <f t="shared" si="21"/>
        <v>-</v>
      </c>
      <c r="AJ26" s="261" t="str">
        <f t="shared" si="21"/>
        <v>-</v>
      </c>
      <c r="AK26" s="261" t="str">
        <f t="shared" si="21"/>
        <v>-</v>
      </c>
      <c r="AL26" s="261" t="str">
        <f t="shared" si="21"/>
        <v>-</v>
      </c>
      <c r="AM26" s="262">
        <f t="shared" si="21"/>
        <v>1.9999999999999962</v>
      </c>
      <c r="AO26" s="11"/>
      <c r="AP26" s="271">
        <f t="shared" ref="AP26:BB35" si="22">IF($Y26&lt;&gt;"",
INDEX(NPSデータ範囲,
 MATCH($Y26,NPS表側範囲,0),
 MATCH(AP$2&amp;$AO$1,NPS表頭範囲,0)
),"")</f>
        <v>49</v>
      </c>
      <c r="AQ26" s="271" t="str">
        <f t="shared" si="22"/>
        <v>-</v>
      </c>
      <c r="AR26" s="271" t="str">
        <f t="shared" si="22"/>
        <v>-</v>
      </c>
      <c r="AS26" s="271" t="str">
        <f t="shared" si="22"/>
        <v>-</v>
      </c>
      <c r="AT26" s="271" t="str">
        <f t="shared" si="22"/>
        <v>-</v>
      </c>
      <c r="AU26" s="271" t="str">
        <f t="shared" si="22"/>
        <v>-</v>
      </c>
      <c r="AV26" s="271" t="str">
        <f t="shared" si="22"/>
        <v>-</v>
      </c>
      <c r="AW26" s="271" t="str">
        <f t="shared" si="22"/>
        <v>-</v>
      </c>
      <c r="AX26" s="271" t="str">
        <f t="shared" si="22"/>
        <v>-</v>
      </c>
      <c r="AY26" s="271" t="str">
        <f t="shared" si="22"/>
        <v>-</v>
      </c>
      <c r="AZ26" s="271" t="str">
        <f t="shared" si="22"/>
        <v>-</v>
      </c>
      <c r="BA26" s="271" t="str">
        <f t="shared" si="22"/>
        <v>-</v>
      </c>
      <c r="BB26" s="272">
        <f t="shared" si="22"/>
        <v>49</v>
      </c>
      <c r="BD26" s="11"/>
      <c r="BE26" s="271">
        <f t="shared" ref="BE26:BQ35" si="23">IF($Y26&lt;&gt;"",
INDEX(NPSデータ範囲,
 MATCH($Y26,NPS表側範囲,0),
 MATCH(BE$2&amp;$BD$1,NPS表頭範囲,0)
),"")</f>
        <v>49</v>
      </c>
      <c r="BF26" s="271" t="str">
        <f t="shared" si="23"/>
        <v>-</v>
      </c>
      <c r="BG26" s="271" t="str">
        <f t="shared" si="23"/>
        <v>-</v>
      </c>
      <c r="BH26" s="271" t="str">
        <f t="shared" si="23"/>
        <v>-</v>
      </c>
      <c r="BI26" s="271" t="str">
        <f t="shared" si="23"/>
        <v>-</v>
      </c>
      <c r="BJ26" s="271" t="str">
        <f t="shared" si="23"/>
        <v>-</v>
      </c>
      <c r="BK26" s="271" t="str">
        <f t="shared" si="23"/>
        <v>-</v>
      </c>
      <c r="BL26" s="271" t="str">
        <f t="shared" si="23"/>
        <v>-</v>
      </c>
      <c r="BM26" s="271" t="str">
        <f t="shared" si="23"/>
        <v>-</v>
      </c>
      <c r="BN26" s="271" t="str">
        <f t="shared" si="23"/>
        <v>-</v>
      </c>
      <c r="BO26" s="271" t="str">
        <f t="shared" si="23"/>
        <v>-</v>
      </c>
      <c r="BP26" s="271" t="str">
        <f t="shared" si="23"/>
        <v>-</v>
      </c>
      <c r="BQ26" s="272">
        <f t="shared" si="23"/>
        <v>49</v>
      </c>
    </row>
    <row r="27" spans="1:69">
      <c r="A27" s="276" cm="1">
        <f t="array" ref="A27">IFERROR(INDEX($AP$6:$BB$125,$V27,$V$1),"")</f>
        <v>25</v>
      </c>
      <c r="B27" s="2" t="str" cm="1">
        <f t="array" ref="B27">IFERROR(INDEX($Y$6:$Y$125,$V27,1),"")</f>
        <v>一乗谷朝倉氏遺跡 エリア</v>
      </c>
      <c r="C27" s="256" cm="1">
        <f t="array" ref="C27">IFERROR(INDEX($AA$6:$AM$125,$V27,$V$1),"")</f>
        <v>31.578947368421051</v>
      </c>
      <c r="D27" s="257" cm="1">
        <f t="array" aca="1" ref="D27" ca="1">IFERROR(INDEX(【D】NPS!$GP$7:$HB$126,$V27,$V$1),"")</f>
        <v>38</v>
      </c>
      <c r="V27" s="275">
        <f t="shared" si="13"/>
        <v>6</v>
      </c>
      <c r="X27" s="58" t="s">
        <v>2</v>
      </c>
      <c r="Y27" s="39" t="str">
        <f>IF(【M】エリア!$E23&lt;&gt;"",【M】エリア!$E23,"")</f>
        <v>道の駅「越前おおの荒島の郷」 エリア</v>
      </c>
      <c r="Z27" s="11"/>
      <c r="AA27" s="261">
        <f t="shared" si="21"/>
        <v>29.166666666666668</v>
      </c>
      <c r="AB27" s="261" t="str">
        <f t="shared" si="21"/>
        <v>-</v>
      </c>
      <c r="AC27" s="261" t="str">
        <f t="shared" si="21"/>
        <v>-</v>
      </c>
      <c r="AD27" s="261" t="str">
        <f t="shared" si="21"/>
        <v>-</v>
      </c>
      <c r="AE27" s="261" t="str">
        <f t="shared" si="21"/>
        <v>-</v>
      </c>
      <c r="AF27" s="261" t="str">
        <f t="shared" si="21"/>
        <v>-</v>
      </c>
      <c r="AG27" s="261" t="str">
        <f t="shared" si="21"/>
        <v>-</v>
      </c>
      <c r="AH27" s="261" t="str">
        <f t="shared" si="21"/>
        <v>-</v>
      </c>
      <c r="AI27" s="261" t="str">
        <f t="shared" si="21"/>
        <v>-</v>
      </c>
      <c r="AJ27" s="261" t="str">
        <f t="shared" si="21"/>
        <v>-</v>
      </c>
      <c r="AK27" s="261" t="str">
        <f t="shared" si="21"/>
        <v>-</v>
      </c>
      <c r="AL27" s="261" t="str">
        <f t="shared" si="21"/>
        <v>-</v>
      </c>
      <c r="AM27" s="262">
        <f t="shared" si="21"/>
        <v>29.166666666666668</v>
      </c>
      <c r="AO27" s="11"/>
      <c r="AP27" s="271">
        <f t="shared" si="22"/>
        <v>27</v>
      </c>
      <c r="AQ27" s="271" t="str">
        <f t="shared" si="22"/>
        <v>-</v>
      </c>
      <c r="AR27" s="271" t="str">
        <f t="shared" si="22"/>
        <v>-</v>
      </c>
      <c r="AS27" s="271" t="str">
        <f t="shared" si="22"/>
        <v>-</v>
      </c>
      <c r="AT27" s="271" t="str">
        <f t="shared" si="22"/>
        <v>-</v>
      </c>
      <c r="AU27" s="271" t="str">
        <f t="shared" si="22"/>
        <v>-</v>
      </c>
      <c r="AV27" s="271" t="str">
        <f t="shared" si="22"/>
        <v>-</v>
      </c>
      <c r="AW27" s="271" t="str">
        <f t="shared" si="22"/>
        <v>-</v>
      </c>
      <c r="AX27" s="271" t="str">
        <f t="shared" si="22"/>
        <v>-</v>
      </c>
      <c r="AY27" s="271" t="str">
        <f t="shared" si="22"/>
        <v>-</v>
      </c>
      <c r="AZ27" s="271" t="str">
        <f t="shared" si="22"/>
        <v>-</v>
      </c>
      <c r="BA27" s="271" t="str">
        <f t="shared" si="22"/>
        <v>-</v>
      </c>
      <c r="BB27" s="272">
        <f t="shared" si="22"/>
        <v>27</v>
      </c>
      <c r="BD27" s="11"/>
      <c r="BE27" s="271">
        <f t="shared" si="23"/>
        <v>27</v>
      </c>
      <c r="BF27" s="271" t="str">
        <f t="shared" si="23"/>
        <v>-</v>
      </c>
      <c r="BG27" s="271" t="str">
        <f t="shared" si="23"/>
        <v>-</v>
      </c>
      <c r="BH27" s="271" t="str">
        <f t="shared" si="23"/>
        <v>-</v>
      </c>
      <c r="BI27" s="271" t="str">
        <f t="shared" si="23"/>
        <v>-</v>
      </c>
      <c r="BJ27" s="271" t="str">
        <f t="shared" si="23"/>
        <v>-</v>
      </c>
      <c r="BK27" s="271" t="str">
        <f t="shared" si="23"/>
        <v>-</v>
      </c>
      <c r="BL27" s="271" t="str">
        <f t="shared" si="23"/>
        <v>-</v>
      </c>
      <c r="BM27" s="271" t="str">
        <f t="shared" si="23"/>
        <v>-</v>
      </c>
      <c r="BN27" s="271" t="str">
        <f t="shared" si="23"/>
        <v>-</v>
      </c>
      <c r="BO27" s="271" t="str">
        <f t="shared" si="23"/>
        <v>-</v>
      </c>
      <c r="BP27" s="271" t="str">
        <f t="shared" si="23"/>
        <v>-</v>
      </c>
      <c r="BQ27" s="272">
        <f t="shared" si="23"/>
        <v>27</v>
      </c>
    </row>
    <row r="28" spans="1:69">
      <c r="A28" s="276" cm="1">
        <f t="array" ref="A28">IFERROR(INDEX($AP$6:$BB$125,$V28,$V$1),"")</f>
        <v>26</v>
      </c>
      <c r="B28" s="2" t="str" cm="1">
        <f t="array" ref="B28">IFERROR(INDEX($Y$6:$Y$125,$V28,1),"")</f>
        <v>小浜 エリア（宿泊施設）</v>
      </c>
      <c r="C28" s="256" cm="1">
        <f t="array" ref="C28">IFERROR(INDEX($AA$6:$AM$125,$V28,$V$1),"")</f>
        <v>30</v>
      </c>
      <c r="D28" s="257" cm="1">
        <f t="array" aca="1" ref="D28" ca="1">IFERROR(INDEX(【D】NPS!$GP$7:$HB$126,$V28,$V$1),"")</f>
        <v>10</v>
      </c>
      <c r="V28" s="275">
        <f t="shared" si="13"/>
        <v>63</v>
      </c>
      <c r="X28" s="58" t="s">
        <v>2</v>
      </c>
      <c r="Y28" s="39" t="str">
        <f>IF(【M】エリア!$E24&lt;&gt;"",【M】エリア!$E24,"")</f>
        <v>JR九頭竜湖駅 エリア</v>
      </c>
      <c r="Z28" s="11"/>
      <c r="AA28" s="261">
        <f t="shared" si="21"/>
        <v>20</v>
      </c>
      <c r="AB28" s="261" t="str">
        <f t="shared" si="21"/>
        <v>-</v>
      </c>
      <c r="AC28" s="261" t="str">
        <f t="shared" si="21"/>
        <v>-</v>
      </c>
      <c r="AD28" s="261" t="str">
        <f t="shared" si="21"/>
        <v>-</v>
      </c>
      <c r="AE28" s="261" t="str">
        <f t="shared" si="21"/>
        <v>-</v>
      </c>
      <c r="AF28" s="261" t="str">
        <f t="shared" si="21"/>
        <v>-</v>
      </c>
      <c r="AG28" s="261" t="str">
        <f t="shared" si="21"/>
        <v>-</v>
      </c>
      <c r="AH28" s="261" t="str">
        <f t="shared" si="21"/>
        <v>-</v>
      </c>
      <c r="AI28" s="261" t="str">
        <f t="shared" si="21"/>
        <v>-</v>
      </c>
      <c r="AJ28" s="261" t="str">
        <f t="shared" si="21"/>
        <v>-</v>
      </c>
      <c r="AK28" s="261" t="str">
        <f t="shared" si="21"/>
        <v>-</v>
      </c>
      <c r="AL28" s="261" t="str">
        <f t="shared" si="21"/>
        <v>-</v>
      </c>
      <c r="AM28" s="262">
        <f t="shared" si="21"/>
        <v>20</v>
      </c>
      <c r="AO28" s="11"/>
      <c r="AP28" s="271">
        <f t="shared" si="22"/>
        <v>38</v>
      </c>
      <c r="AQ28" s="271" t="str">
        <f t="shared" si="22"/>
        <v>-</v>
      </c>
      <c r="AR28" s="271" t="str">
        <f t="shared" si="22"/>
        <v>-</v>
      </c>
      <c r="AS28" s="271" t="str">
        <f t="shared" si="22"/>
        <v>-</v>
      </c>
      <c r="AT28" s="271" t="str">
        <f t="shared" si="22"/>
        <v>-</v>
      </c>
      <c r="AU28" s="271" t="str">
        <f t="shared" si="22"/>
        <v>-</v>
      </c>
      <c r="AV28" s="271" t="str">
        <f t="shared" si="22"/>
        <v>-</v>
      </c>
      <c r="AW28" s="271" t="str">
        <f t="shared" si="22"/>
        <v>-</v>
      </c>
      <c r="AX28" s="271" t="str">
        <f t="shared" si="22"/>
        <v>-</v>
      </c>
      <c r="AY28" s="271" t="str">
        <f t="shared" si="22"/>
        <v>-</v>
      </c>
      <c r="AZ28" s="271" t="str">
        <f t="shared" si="22"/>
        <v>-</v>
      </c>
      <c r="BA28" s="271" t="str">
        <f t="shared" si="22"/>
        <v>-</v>
      </c>
      <c r="BB28" s="272">
        <f t="shared" si="22"/>
        <v>38</v>
      </c>
      <c r="BD28" s="11"/>
      <c r="BE28" s="271">
        <f t="shared" si="23"/>
        <v>39</v>
      </c>
      <c r="BF28" s="271" t="str">
        <f t="shared" si="23"/>
        <v>-</v>
      </c>
      <c r="BG28" s="271" t="str">
        <f t="shared" si="23"/>
        <v>-</v>
      </c>
      <c r="BH28" s="271" t="str">
        <f t="shared" si="23"/>
        <v>-</v>
      </c>
      <c r="BI28" s="271" t="str">
        <f t="shared" si="23"/>
        <v>-</v>
      </c>
      <c r="BJ28" s="271" t="str">
        <f t="shared" si="23"/>
        <v>-</v>
      </c>
      <c r="BK28" s="271" t="str">
        <f t="shared" si="23"/>
        <v>-</v>
      </c>
      <c r="BL28" s="271" t="str">
        <f t="shared" si="23"/>
        <v>-</v>
      </c>
      <c r="BM28" s="271" t="str">
        <f t="shared" si="23"/>
        <v>-</v>
      </c>
      <c r="BN28" s="271" t="str">
        <f t="shared" si="23"/>
        <v>-</v>
      </c>
      <c r="BO28" s="271" t="str">
        <f t="shared" si="23"/>
        <v>-</v>
      </c>
      <c r="BP28" s="271" t="str">
        <f t="shared" si="23"/>
        <v>-</v>
      </c>
      <c r="BQ28" s="272">
        <f t="shared" si="23"/>
        <v>39</v>
      </c>
    </row>
    <row r="29" spans="1:69">
      <c r="A29" s="276" cm="1">
        <f t="array" ref="A29">IFERROR(INDEX($AP$6:$BB$125,$V29,$V$1),"")</f>
        <v>27</v>
      </c>
      <c r="B29" s="2" t="str" cm="1">
        <f t="array" ref="B29">IFERROR(INDEX($Y$6:$Y$125,$V29,1),"")</f>
        <v>道の駅「越前おおの荒島の郷」 エリア</v>
      </c>
      <c r="C29" s="256" cm="1">
        <f t="array" ref="C29">IFERROR(INDEX($AA$6:$AM$125,$V29,$V$1),"")</f>
        <v>29.166666666666668</v>
      </c>
      <c r="D29" s="257" cm="1">
        <f t="array" aca="1" ref="D29" ca="1">IFERROR(INDEX(【D】NPS!$GP$7:$HB$126,$V29,$V$1),"")</f>
        <v>48</v>
      </c>
      <c r="V29" s="275">
        <f t="shared" si="13"/>
        <v>22</v>
      </c>
      <c r="X29" s="58" t="s">
        <v>2</v>
      </c>
      <c r="Y29" s="39" t="str">
        <f>IF(【M】エリア!$E25&lt;&gt;"",【M】エリア!$E25,"")</f>
        <v>六呂師高原 エリア</v>
      </c>
      <c r="Z29" s="11"/>
      <c r="AA29" s="261">
        <f t="shared" si="21"/>
        <v>0</v>
      </c>
      <c r="AB29" s="261" t="str">
        <f t="shared" si="21"/>
        <v>-</v>
      </c>
      <c r="AC29" s="261" t="str">
        <f t="shared" si="21"/>
        <v>-</v>
      </c>
      <c r="AD29" s="261" t="str">
        <f t="shared" si="21"/>
        <v>-</v>
      </c>
      <c r="AE29" s="261" t="str">
        <f t="shared" si="21"/>
        <v>-</v>
      </c>
      <c r="AF29" s="261" t="str">
        <f t="shared" si="21"/>
        <v>-</v>
      </c>
      <c r="AG29" s="261" t="str">
        <f t="shared" si="21"/>
        <v>-</v>
      </c>
      <c r="AH29" s="261" t="str">
        <f t="shared" si="21"/>
        <v>-</v>
      </c>
      <c r="AI29" s="261" t="str">
        <f t="shared" si="21"/>
        <v>-</v>
      </c>
      <c r="AJ29" s="261" t="str">
        <f t="shared" si="21"/>
        <v>-</v>
      </c>
      <c r="AK29" s="261" t="str">
        <f t="shared" si="21"/>
        <v>-</v>
      </c>
      <c r="AL29" s="261" t="str">
        <f t="shared" si="21"/>
        <v>-</v>
      </c>
      <c r="AM29" s="262">
        <f t="shared" si="21"/>
        <v>0</v>
      </c>
      <c r="AO29" s="11"/>
      <c r="AP29" s="271">
        <f t="shared" si="22"/>
        <v>50</v>
      </c>
      <c r="AQ29" s="271" t="str">
        <f t="shared" si="22"/>
        <v>-</v>
      </c>
      <c r="AR29" s="271" t="str">
        <f t="shared" si="22"/>
        <v>-</v>
      </c>
      <c r="AS29" s="271" t="str">
        <f t="shared" si="22"/>
        <v>-</v>
      </c>
      <c r="AT29" s="271" t="str">
        <f t="shared" si="22"/>
        <v>-</v>
      </c>
      <c r="AU29" s="271" t="str">
        <f t="shared" si="22"/>
        <v>-</v>
      </c>
      <c r="AV29" s="271" t="str">
        <f t="shared" si="22"/>
        <v>-</v>
      </c>
      <c r="AW29" s="271" t="str">
        <f t="shared" si="22"/>
        <v>-</v>
      </c>
      <c r="AX29" s="271" t="str">
        <f t="shared" si="22"/>
        <v>-</v>
      </c>
      <c r="AY29" s="271" t="str">
        <f t="shared" si="22"/>
        <v>-</v>
      </c>
      <c r="AZ29" s="271" t="str">
        <f t="shared" si="22"/>
        <v>-</v>
      </c>
      <c r="BA29" s="271" t="str">
        <f t="shared" si="22"/>
        <v>-</v>
      </c>
      <c r="BB29" s="272">
        <f t="shared" si="22"/>
        <v>50</v>
      </c>
      <c r="BD29" s="11"/>
      <c r="BE29" s="271">
        <f t="shared" si="23"/>
        <v>52</v>
      </c>
      <c r="BF29" s="271" t="str">
        <f t="shared" si="23"/>
        <v>-</v>
      </c>
      <c r="BG29" s="271" t="str">
        <f t="shared" si="23"/>
        <v>-</v>
      </c>
      <c r="BH29" s="271" t="str">
        <f t="shared" si="23"/>
        <v>-</v>
      </c>
      <c r="BI29" s="271" t="str">
        <f t="shared" si="23"/>
        <v>-</v>
      </c>
      <c r="BJ29" s="271" t="str">
        <f t="shared" si="23"/>
        <v>-</v>
      </c>
      <c r="BK29" s="271" t="str">
        <f t="shared" si="23"/>
        <v>-</v>
      </c>
      <c r="BL29" s="271" t="str">
        <f t="shared" si="23"/>
        <v>-</v>
      </c>
      <c r="BM29" s="271" t="str">
        <f t="shared" si="23"/>
        <v>-</v>
      </c>
      <c r="BN29" s="271" t="str">
        <f t="shared" si="23"/>
        <v>-</v>
      </c>
      <c r="BO29" s="271" t="str">
        <f t="shared" si="23"/>
        <v>-</v>
      </c>
      <c r="BP29" s="271" t="str">
        <f t="shared" si="23"/>
        <v>-</v>
      </c>
      <c r="BQ29" s="272">
        <f t="shared" si="23"/>
        <v>52</v>
      </c>
    </row>
    <row r="30" spans="1:69">
      <c r="A30" s="276" cm="1">
        <f t="array" ref="A30">IFERROR(INDEX($AP$6:$BB$125,$V30,$V$1),"")</f>
        <v>28</v>
      </c>
      <c r="B30" s="2" t="str" cm="1">
        <f t="array" ref="B30">IFERROR(INDEX($Y$6:$Y$125,$V30,1),"")</f>
        <v>大本山 永平寺 エリア</v>
      </c>
      <c r="C30" s="256" cm="1">
        <f t="array" ref="C30">IFERROR(INDEX($AA$6:$AM$125,$V30,$V$1),"")</f>
        <v>28.846153846153843</v>
      </c>
      <c r="D30" s="257" cm="1">
        <f t="array" aca="1" ref="D30" ca="1">IFERROR(INDEX(【D】NPS!$GP$7:$HB$126,$V30,$V$1),"")</f>
        <v>104</v>
      </c>
      <c r="V30" s="275">
        <f t="shared" si="13"/>
        <v>32</v>
      </c>
      <c r="X30" s="58" t="s">
        <v>2</v>
      </c>
      <c r="Y30" s="39" t="str">
        <f>IF(【M】エリア!$E26&lt;&gt;"",【M】エリア!$E26,"")</f>
        <v>かつやま恐竜の森 エリア</v>
      </c>
      <c r="Z30" s="11"/>
      <c r="AA30" s="261">
        <f t="shared" si="21"/>
        <v>41.984732824427482</v>
      </c>
      <c r="AB30" s="261" t="str">
        <f t="shared" si="21"/>
        <v>-</v>
      </c>
      <c r="AC30" s="261" t="str">
        <f t="shared" si="21"/>
        <v>-</v>
      </c>
      <c r="AD30" s="261" t="str">
        <f t="shared" si="21"/>
        <v>-</v>
      </c>
      <c r="AE30" s="261" t="str">
        <f t="shared" si="21"/>
        <v>-</v>
      </c>
      <c r="AF30" s="261" t="str">
        <f t="shared" si="21"/>
        <v>-</v>
      </c>
      <c r="AG30" s="261" t="str">
        <f t="shared" si="21"/>
        <v>-</v>
      </c>
      <c r="AH30" s="261" t="str">
        <f t="shared" si="21"/>
        <v>-</v>
      </c>
      <c r="AI30" s="261" t="str">
        <f t="shared" si="21"/>
        <v>-</v>
      </c>
      <c r="AJ30" s="261" t="str">
        <f t="shared" si="21"/>
        <v>-</v>
      </c>
      <c r="AK30" s="261" t="str">
        <f t="shared" si="21"/>
        <v>-</v>
      </c>
      <c r="AL30" s="261" t="str">
        <f t="shared" si="21"/>
        <v>-</v>
      </c>
      <c r="AM30" s="262">
        <f t="shared" si="21"/>
        <v>41.984732824427482</v>
      </c>
      <c r="AO30" s="11"/>
      <c r="AP30" s="271">
        <f t="shared" si="22"/>
        <v>18</v>
      </c>
      <c r="AQ30" s="271" t="str">
        <f t="shared" si="22"/>
        <v>-</v>
      </c>
      <c r="AR30" s="271" t="str">
        <f t="shared" si="22"/>
        <v>-</v>
      </c>
      <c r="AS30" s="271" t="str">
        <f t="shared" si="22"/>
        <v>-</v>
      </c>
      <c r="AT30" s="271" t="str">
        <f t="shared" si="22"/>
        <v>-</v>
      </c>
      <c r="AU30" s="271" t="str">
        <f t="shared" si="22"/>
        <v>-</v>
      </c>
      <c r="AV30" s="271" t="str">
        <f t="shared" si="22"/>
        <v>-</v>
      </c>
      <c r="AW30" s="271" t="str">
        <f t="shared" si="22"/>
        <v>-</v>
      </c>
      <c r="AX30" s="271" t="str">
        <f t="shared" si="22"/>
        <v>-</v>
      </c>
      <c r="AY30" s="271" t="str">
        <f t="shared" si="22"/>
        <v>-</v>
      </c>
      <c r="AZ30" s="271" t="str">
        <f t="shared" si="22"/>
        <v>-</v>
      </c>
      <c r="BA30" s="271" t="str">
        <f t="shared" si="22"/>
        <v>-</v>
      </c>
      <c r="BB30" s="272">
        <f t="shared" si="22"/>
        <v>18</v>
      </c>
      <c r="BD30" s="11"/>
      <c r="BE30" s="271">
        <f t="shared" si="23"/>
        <v>18</v>
      </c>
      <c r="BF30" s="271" t="str">
        <f t="shared" si="23"/>
        <v>-</v>
      </c>
      <c r="BG30" s="271" t="str">
        <f t="shared" si="23"/>
        <v>-</v>
      </c>
      <c r="BH30" s="271" t="str">
        <f t="shared" si="23"/>
        <v>-</v>
      </c>
      <c r="BI30" s="271" t="str">
        <f t="shared" si="23"/>
        <v>-</v>
      </c>
      <c r="BJ30" s="271" t="str">
        <f t="shared" si="23"/>
        <v>-</v>
      </c>
      <c r="BK30" s="271" t="str">
        <f t="shared" si="23"/>
        <v>-</v>
      </c>
      <c r="BL30" s="271" t="str">
        <f t="shared" si="23"/>
        <v>-</v>
      </c>
      <c r="BM30" s="271" t="str">
        <f t="shared" si="23"/>
        <v>-</v>
      </c>
      <c r="BN30" s="271" t="str">
        <f t="shared" si="23"/>
        <v>-</v>
      </c>
      <c r="BO30" s="271" t="str">
        <f t="shared" si="23"/>
        <v>-</v>
      </c>
      <c r="BP30" s="271" t="str">
        <f t="shared" si="23"/>
        <v>-</v>
      </c>
      <c r="BQ30" s="272">
        <f t="shared" si="23"/>
        <v>18</v>
      </c>
    </row>
    <row r="31" spans="1:69">
      <c r="A31" s="276" cm="1">
        <f t="array" ref="A31">IFERROR(INDEX($AP$6:$BB$125,$V31,$V$1),"")</f>
        <v>29</v>
      </c>
      <c r="B31" s="2" t="str" cm="1">
        <f t="array" ref="B31">IFERROR(INDEX($Y$6:$Y$125,$V31,1),"")</f>
        <v>JR美浜駅 エリア</v>
      </c>
      <c r="C31" s="256" cm="1">
        <f t="array" ref="C31">IFERROR(INDEX($AA$6:$AM$125,$V31,$V$1),"")</f>
        <v>28.571428571428569</v>
      </c>
      <c r="D31" s="257" cm="1">
        <f t="array" aca="1" ref="D31" ca="1">IFERROR(INDEX(【D】NPS!$GP$7:$HB$126,$V31,$V$1),"")</f>
        <v>35</v>
      </c>
      <c r="V31" s="275">
        <f t="shared" si="13"/>
        <v>71</v>
      </c>
      <c r="X31" s="58" t="s">
        <v>2</v>
      </c>
      <c r="Y31" s="39" t="str">
        <f>IF(【M】エリア!$E27&lt;&gt;"",【M】エリア!$E27,"")</f>
        <v>道の駅「恐竜渓谷かつやま」 エリア</v>
      </c>
      <c r="Z31" s="11"/>
      <c r="AA31" s="261">
        <f t="shared" si="21"/>
        <v>0</v>
      </c>
      <c r="AB31" s="261" t="str">
        <f t="shared" si="21"/>
        <v>-</v>
      </c>
      <c r="AC31" s="261" t="str">
        <f t="shared" si="21"/>
        <v>-</v>
      </c>
      <c r="AD31" s="261" t="str">
        <f t="shared" si="21"/>
        <v>-</v>
      </c>
      <c r="AE31" s="261" t="str">
        <f t="shared" si="21"/>
        <v>-</v>
      </c>
      <c r="AF31" s="261" t="str">
        <f t="shared" si="21"/>
        <v>-</v>
      </c>
      <c r="AG31" s="261" t="str">
        <f t="shared" si="21"/>
        <v>-</v>
      </c>
      <c r="AH31" s="261" t="str">
        <f t="shared" si="21"/>
        <v>-</v>
      </c>
      <c r="AI31" s="261" t="str">
        <f t="shared" si="21"/>
        <v>-</v>
      </c>
      <c r="AJ31" s="261" t="str">
        <f t="shared" si="21"/>
        <v>-</v>
      </c>
      <c r="AK31" s="261" t="str">
        <f t="shared" si="21"/>
        <v>-</v>
      </c>
      <c r="AL31" s="261" t="str">
        <f t="shared" si="21"/>
        <v>-</v>
      </c>
      <c r="AM31" s="262">
        <f t="shared" si="21"/>
        <v>0</v>
      </c>
      <c r="AO31" s="11"/>
      <c r="AP31" s="271">
        <f t="shared" si="22"/>
        <v>50</v>
      </c>
      <c r="AQ31" s="271" t="str">
        <f t="shared" si="22"/>
        <v>-</v>
      </c>
      <c r="AR31" s="271" t="str">
        <f t="shared" si="22"/>
        <v>-</v>
      </c>
      <c r="AS31" s="271" t="str">
        <f t="shared" si="22"/>
        <v>-</v>
      </c>
      <c r="AT31" s="271" t="str">
        <f t="shared" si="22"/>
        <v>-</v>
      </c>
      <c r="AU31" s="271" t="str">
        <f t="shared" si="22"/>
        <v>-</v>
      </c>
      <c r="AV31" s="271" t="str">
        <f t="shared" si="22"/>
        <v>-</v>
      </c>
      <c r="AW31" s="271" t="str">
        <f t="shared" si="22"/>
        <v>-</v>
      </c>
      <c r="AX31" s="271" t="str">
        <f t="shared" si="22"/>
        <v>-</v>
      </c>
      <c r="AY31" s="271" t="str">
        <f t="shared" si="22"/>
        <v>-</v>
      </c>
      <c r="AZ31" s="271" t="str">
        <f t="shared" si="22"/>
        <v>-</v>
      </c>
      <c r="BA31" s="271" t="str">
        <f t="shared" si="22"/>
        <v>-</v>
      </c>
      <c r="BB31" s="272">
        <f t="shared" si="22"/>
        <v>50</v>
      </c>
      <c r="BD31" s="11"/>
      <c r="BE31" s="271">
        <f t="shared" si="23"/>
        <v>53</v>
      </c>
      <c r="BF31" s="271" t="str">
        <f t="shared" si="23"/>
        <v>-</v>
      </c>
      <c r="BG31" s="271" t="str">
        <f t="shared" si="23"/>
        <v>-</v>
      </c>
      <c r="BH31" s="271" t="str">
        <f t="shared" si="23"/>
        <v>-</v>
      </c>
      <c r="BI31" s="271" t="str">
        <f t="shared" si="23"/>
        <v>-</v>
      </c>
      <c r="BJ31" s="271" t="str">
        <f t="shared" si="23"/>
        <v>-</v>
      </c>
      <c r="BK31" s="271" t="str">
        <f t="shared" si="23"/>
        <v>-</v>
      </c>
      <c r="BL31" s="271" t="str">
        <f t="shared" si="23"/>
        <v>-</v>
      </c>
      <c r="BM31" s="271" t="str">
        <f t="shared" si="23"/>
        <v>-</v>
      </c>
      <c r="BN31" s="271" t="str">
        <f t="shared" si="23"/>
        <v>-</v>
      </c>
      <c r="BO31" s="271" t="str">
        <f t="shared" si="23"/>
        <v>-</v>
      </c>
      <c r="BP31" s="271" t="str">
        <f t="shared" si="23"/>
        <v>-</v>
      </c>
      <c r="BQ31" s="272">
        <f t="shared" si="23"/>
        <v>53</v>
      </c>
    </row>
    <row r="32" spans="1:69">
      <c r="A32" s="276" cm="1">
        <f t="array" ref="A32">IFERROR(INDEX($AP$6:$BB$125,$V32,$V$1),"")</f>
        <v>30</v>
      </c>
      <c r="B32" s="2" t="str" cm="1">
        <f t="array" ref="B32">IFERROR(INDEX($Y$6:$Y$125,$V32,1),"")</f>
        <v>丸岡城 エリア</v>
      </c>
      <c r="C32" s="256" cm="1">
        <f t="array" ref="C32">IFERROR(INDEX($AA$6:$AM$125,$V32,$V$1),"")</f>
        <v>28.260869565217391</v>
      </c>
      <c r="D32" s="257" cm="1">
        <f t="array" aca="1" ref="D32" ca="1">IFERROR(INDEX(【D】NPS!$GP$7:$HB$126,$V32,$V$1),"")</f>
        <v>46</v>
      </c>
      <c r="V32" s="275">
        <f t="shared" si="13"/>
        <v>13</v>
      </c>
      <c r="X32" s="58" t="s">
        <v>2</v>
      </c>
      <c r="Y32" s="39" t="str">
        <f>IF(【M】エリア!$E28&lt;&gt;"",【M】エリア!$E28,"")</f>
        <v>越前大仏 エリア</v>
      </c>
      <c r="Z32" s="11"/>
      <c r="AA32" s="261">
        <f t="shared" si="21"/>
        <v>-33.333333333333336</v>
      </c>
      <c r="AB32" s="261" t="str">
        <f t="shared" si="21"/>
        <v>-</v>
      </c>
      <c r="AC32" s="261" t="str">
        <f t="shared" si="21"/>
        <v>-</v>
      </c>
      <c r="AD32" s="261" t="str">
        <f t="shared" si="21"/>
        <v>-</v>
      </c>
      <c r="AE32" s="261" t="str">
        <f t="shared" si="21"/>
        <v>-</v>
      </c>
      <c r="AF32" s="261" t="str">
        <f t="shared" si="21"/>
        <v>-</v>
      </c>
      <c r="AG32" s="261" t="str">
        <f t="shared" si="21"/>
        <v>-</v>
      </c>
      <c r="AH32" s="261" t="str">
        <f t="shared" si="21"/>
        <v>-</v>
      </c>
      <c r="AI32" s="261" t="str">
        <f t="shared" si="21"/>
        <v>-</v>
      </c>
      <c r="AJ32" s="261" t="str">
        <f t="shared" si="21"/>
        <v>-</v>
      </c>
      <c r="AK32" s="261" t="str">
        <f t="shared" si="21"/>
        <v>-</v>
      </c>
      <c r="AL32" s="261" t="str">
        <f t="shared" si="21"/>
        <v>-</v>
      </c>
      <c r="AM32" s="262">
        <f t="shared" si="21"/>
        <v>-33.333333333333336</v>
      </c>
      <c r="AO32" s="11"/>
      <c r="AP32" s="271">
        <f t="shared" si="22"/>
        <v>74</v>
      </c>
      <c r="AQ32" s="271" t="str">
        <f t="shared" si="22"/>
        <v>-</v>
      </c>
      <c r="AR32" s="271" t="str">
        <f t="shared" si="22"/>
        <v>-</v>
      </c>
      <c r="AS32" s="271" t="str">
        <f t="shared" si="22"/>
        <v>-</v>
      </c>
      <c r="AT32" s="271" t="str">
        <f t="shared" si="22"/>
        <v>-</v>
      </c>
      <c r="AU32" s="271" t="str">
        <f t="shared" si="22"/>
        <v>-</v>
      </c>
      <c r="AV32" s="271" t="str">
        <f t="shared" si="22"/>
        <v>-</v>
      </c>
      <c r="AW32" s="271" t="str">
        <f t="shared" si="22"/>
        <v>-</v>
      </c>
      <c r="AX32" s="271" t="str">
        <f t="shared" si="22"/>
        <v>-</v>
      </c>
      <c r="AY32" s="271" t="str">
        <f t="shared" si="22"/>
        <v>-</v>
      </c>
      <c r="AZ32" s="271" t="str">
        <f t="shared" si="22"/>
        <v>-</v>
      </c>
      <c r="BA32" s="271" t="str">
        <f t="shared" si="22"/>
        <v>-</v>
      </c>
      <c r="BB32" s="272">
        <f t="shared" si="22"/>
        <v>74</v>
      </c>
      <c r="BD32" s="11"/>
      <c r="BE32" s="271">
        <f t="shared" si="23"/>
        <v>74</v>
      </c>
      <c r="BF32" s="271" t="str">
        <f t="shared" si="23"/>
        <v>-</v>
      </c>
      <c r="BG32" s="271" t="str">
        <f t="shared" si="23"/>
        <v>-</v>
      </c>
      <c r="BH32" s="271" t="str">
        <f t="shared" si="23"/>
        <v>-</v>
      </c>
      <c r="BI32" s="271" t="str">
        <f t="shared" si="23"/>
        <v>-</v>
      </c>
      <c r="BJ32" s="271" t="str">
        <f t="shared" si="23"/>
        <v>-</v>
      </c>
      <c r="BK32" s="271" t="str">
        <f t="shared" si="23"/>
        <v>-</v>
      </c>
      <c r="BL32" s="271" t="str">
        <f t="shared" si="23"/>
        <v>-</v>
      </c>
      <c r="BM32" s="271" t="str">
        <f t="shared" si="23"/>
        <v>-</v>
      </c>
      <c r="BN32" s="271" t="str">
        <f t="shared" si="23"/>
        <v>-</v>
      </c>
      <c r="BO32" s="271" t="str">
        <f t="shared" si="23"/>
        <v>-</v>
      </c>
      <c r="BP32" s="271" t="str">
        <f t="shared" si="23"/>
        <v>-</v>
      </c>
      <c r="BQ32" s="272">
        <f t="shared" si="23"/>
        <v>74</v>
      </c>
    </row>
    <row r="33" spans="1:69">
      <c r="A33" s="276" cm="1">
        <f t="array" ref="A33">IFERROR(INDEX($AP$6:$BB$125,$V33,$V$1),"")</f>
        <v>31</v>
      </c>
      <c r="B33" s="2" t="str" cm="1">
        <f t="array" ref="B33">IFERROR(INDEX($Y$6:$Y$125,$V33,1),"")</f>
        <v>福井駅前 エリア（宿泊施設）</v>
      </c>
      <c r="C33" s="256" cm="1">
        <f t="array" ref="C33">IFERROR(INDEX($AA$6:$AM$125,$V33,$V$1),"")</f>
        <v>27.586206896551722</v>
      </c>
      <c r="D33" s="257" cm="1">
        <f t="array" aca="1" ref="D33" ca="1">IFERROR(INDEX(【D】NPS!$GP$7:$HB$126,$V33,$V$1),"")</f>
        <v>29</v>
      </c>
      <c r="V33" s="275">
        <f t="shared" si="13"/>
        <v>2</v>
      </c>
      <c r="X33" s="58" t="s">
        <v>2</v>
      </c>
      <c r="Y33" s="39" t="str">
        <f>IF(【M】エリア!$E29&lt;&gt;"",【M】エリア!$E29,"")</f>
        <v>平泉寺白山神社 エリア</v>
      </c>
      <c r="Z33" s="11"/>
      <c r="AA33" s="261">
        <f t="shared" ref="AA33:AM42" si="24">IF($Y33&lt;&gt;"",
INDEX(NPSデータ範囲,
 MATCH($Y33,NPS表側範囲,0),
 MATCH(AA$2&amp;$Z$1,NPS表頭範囲,0)
),"")</f>
        <v>80</v>
      </c>
      <c r="AB33" s="261" t="str">
        <f t="shared" si="24"/>
        <v>-</v>
      </c>
      <c r="AC33" s="261" t="str">
        <f t="shared" si="24"/>
        <v>-</v>
      </c>
      <c r="AD33" s="261" t="str">
        <f t="shared" si="24"/>
        <v>-</v>
      </c>
      <c r="AE33" s="261" t="str">
        <f t="shared" si="24"/>
        <v>-</v>
      </c>
      <c r="AF33" s="261" t="str">
        <f t="shared" si="24"/>
        <v>-</v>
      </c>
      <c r="AG33" s="261" t="str">
        <f t="shared" si="24"/>
        <v>-</v>
      </c>
      <c r="AH33" s="261" t="str">
        <f t="shared" si="24"/>
        <v>-</v>
      </c>
      <c r="AI33" s="261" t="str">
        <f t="shared" si="24"/>
        <v>-</v>
      </c>
      <c r="AJ33" s="261" t="str">
        <f t="shared" si="24"/>
        <v>-</v>
      </c>
      <c r="AK33" s="261" t="str">
        <f t="shared" si="24"/>
        <v>-</v>
      </c>
      <c r="AL33" s="261" t="str">
        <f t="shared" si="24"/>
        <v>-</v>
      </c>
      <c r="AM33" s="262">
        <f t="shared" si="24"/>
        <v>80</v>
      </c>
      <c r="AO33" s="11"/>
      <c r="AP33" s="271">
        <f t="shared" si="22"/>
        <v>3</v>
      </c>
      <c r="AQ33" s="271" t="str">
        <f t="shared" si="22"/>
        <v>-</v>
      </c>
      <c r="AR33" s="271" t="str">
        <f t="shared" si="22"/>
        <v>-</v>
      </c>
      <c r="AS33" s="271" t="str">
        <f t="shared" si="22"/>
        <v>-</v>
      </c>
      <c r="AT33" s="271" t="str">
        <f t="shared" si="22"/>
        <v>-</v>
      </c>
      <c r="AU33" s="271" t="str">
        <f t="shared" si="22"/>
        <v>-</v>
      </c>
      <c r="AV33" s="271" t="str">
        <f t="shared" si="22"/>
        <v>-</v>
      </c>
      <c r="AW33" s="271" t="str">
        <f t="shared" si="22"/>
        <v>-</v>
      </c>
      <c r="AX33" s="271" t="str">
        <f t="shared" si="22"/>
        <v>-</v>
      </c>
      <c r="AY33" s="271" t="str">
        <f t="shared" si="22"/>
        <v>-</v>
      </c>
      <c r="AZ33" s="271" t="str">
        <f t="shared" si="22"/>
        <v>-</v>
      </c>
      <c r="BA33" s="271" t="str">
        <f t="shared" si="22"/>
        <v>-</v>
      </c>
      <c r="BB33" s="272">
        <f t="shared" si="22"/>
        <v>3</v>
      </c>
      <c r="BD33" s="11"/>
      <c r="BE33" s="271">
        <f t="shared" si="23"/>
        <v>3</v>
      </c>
      <c r="BF33" s="271" t="str">
        <f t="shared" si="23"/>
        <v>-</v>
      </c>
      <c r="BG33" s="271" t="str">
        <f t="shared" si="23"/>
        <v>-</v>
      </c>
      <c r="BH33" s="271" t="str">
        <f t="shared" si="23"/>
        <v>-</v>
      </c>
      <c r="BI33" s="271" t="str">
        <f t="shared" si="23"/>
        <v>-</v>
      </c>
      <c r="BJ33" s="271" t="str">
        <f t="shared" si="23"/>
        <v>-</v>
      </c>
      <c r="BK33" s="271" t="str">
        <f t="shared" si="23"/>
        <v>-</v>
      </c>
      <c r="BL33" s="271" t="str">
        <f t="shared" si="23"/>
        <v>-</v>
      </c>
      <c r="BM33" s="271" t="str">
        <f t="shared" si="23"/>
        <v>-</v>
      </c>
      <c r="BN33" s="271" t="str">
        <f t="shared" si="23"/>
        <v>-</v>
      </c>
      <c r="BO33" s="271" t="str">
        <f t="shared" si="23"/>
        <v>-</v>
      </c>
      <c r="BP33" s="271" t="str">
        <f t="shared" si="23"/>
        <v>-</v>
      </c>
      <c r="BQ33" s="272">
        <f t="shared" si="23"/>
        <v>3</v>
      </c>
    </row>
    <row r="34" spans="1:69">
      <c r="A34" s="276" cm="1">
        <f t="array" ref="A34">IFERROR(INDEX($AP$6:$BB$125,$V34,$V$1),"")</f>
        <v>32</v>
      </c>
      <c r="B34" s="2" t="str" cm="1">
        <f t="array" ref="B34">IFERROR(INDEX($Y$6:$Y$125,$V34,1),"")</f>
        <v>福井駅前 エリア</v>
      </c>
      <c r="C34" s="256" cm="1">
        <f t="array" ref="C34">IFERROR(INDEX($AA$6:$AM$125,$V34,$V$1),"")</f>
        <v>26.666666666666671</v>
      </c>
      <c r="D34" s="257" cm="1">
        <f t="array" aca="1" ref="D34" ca="1">IFERROR(INDEX(【D】NPS!$GP$7:$HB$126,$V34,$V$1),"")</f>
        <v>60</v>
      </c>
      <c r="V34" s="275">
        <f t="shared" si="13"/>
        <v>1</v>
      </c>
      <c r="X34" s="58" t="s">
        <v>2</v>
      </c>
      <c r="Y34" s="39" t="str">
        <f>IF(【M】エリア!$E30&lt;&gt;"",【M】エリア!$E30,"")</f>
        <v>はたや記念館 ゆめおーれ勝山 エリア</v>
      </c>
      <c r="Z34" s="11"/>
      <c r="AA34" s="261">
        <f t="shared" si="24"/>
        <v>-100</v>
      </c>
      <c r="AB34" s="261" t="str">
        <f t="shared" si="24"/>
        <v>-</v>
      </c>
      <c r="AC34" s="261" t="str">
        <f t="shared" si="24"/>
        <v>-</v>
      </c>
      <c r="AD34" s="261" t="str">
        <f t="shared" si="24"/>
        <v>-</v>
      </c>
      <c r="AE34" s="261" t="str">
        <f t="shared" si="24"/>
        <v>-</v>
      </c>
      <c r="AF34" s="261" t="str">
        <f t="shared" si="24"/>
        <v>-</v>
      </c>
      <c r="AG34" s="261" t="str">
        <f t="shared" si="24"/>
        <v>-</v>
      </c>
      <c r="AH34" s="261" t="str">
        <f t="shared" si="24"/>
        <v>-</v>
      </c>
      <c r="AI34" s="261" t="str">
        <f t="shared" si="24"/>
        <v>-</v>
      </c>
      <c r="AJ34" s="261" t="str">
        <f t="shared" si="24"/>
        <v>-</v>
      </c>
      <c r="AK34" s="261" t="str">
        <f t="shared" si="24"/>
        <v>-</v>
      </c>
      <c r="AL34" s="261" t="str">
        <f t="shared" si="24"/>
        <v>-</v>
      </c>
      <c r="AM34" s="262">
        <f t="shared" si="24"/>
        <v>-100</v>
      </c>
      <c r="AO34" s="11"/>
      <c r="AP34" s="271">
        <f t="shared" si="22"/>
        <v>79</v>
      </c>
      <c r="AQ34" s="271" t="str">
        <f t="shared" si="22"/>
        <v>-</v>
      </c>
      <c r="AR34" s="271" t="str">
        <f t="shared" si="22"/>
        <v>-</v>
      </c>
      <c r="AS34" s="271" t="str">
        <f t="shared" si="22"/>
        <v>-</v>
      </c>
      <c r="AT34" s="271" t="str">
        <f t="shared" si="22"/>
        <v>-</v>
      </c>
      <c r="AU34" s="271" t="str">
        <f t="shared" si="22"/>
        <v>-</v>
      </c>
      <c r="AV34" s="271" t="str">
        <f t="shared" si="22"/>
        <v>-</v>
      </c>
      <c r="AW34" s="271" t="str">
        <f t="shared" si="22"/>
        <v>-</v>
      </c>
      <c r="AX34" s="271" t="str">
        <f t="shared" si="22"/>
        <v>-</v>
      </c>
      <c r="AY34" s="271" t="str">
        <f t="shared" si="22"/>
        <v>-</v>
      </c>
      <c r="AZ34" s="271" t="str">
        <f t="shared" si="22"/>
        <v>-</v>
      </c>
      <c r="BA34" s="271" t="str">
        <f t="shared" si="22"/>
        <v>-</v>
      </c>
      <c r="BB34" s="272">
        <f t="shared" si="22"/>
        <v>79</v>
      </c>
      <c r="BD34" s="11"/>
      <c r="BE34" s="271">
        <f t="shared" si="23"/>
        <v>79</v>
      </c>
      <c r="BF34" s="271" t="str">
        <f t="shared" si="23"/>
        <v>-</v>
      </c>
      <c r="BG34" s="271" t="str">
        <f t="shared" si="23"/>
        <v>-</v>
      </c>
      <c r="BH34" s="271" t="str">
        <f t="shared" si="23"/>
        <v>-</v>
      </c>
      <c r="BI34" s="271" t="str">
        <f t="shared" si="23"/>
        <v>-</v>
      </c>
      <c r="BJ34" s="271" t="str">
        <f t="shared" si="23"/>
        <v>-</v>
      </c>
      <c r="BK34" s="271" t="str">
        <f t="shared" si="23"/>
        <v>-</v>
      </c>
      <c r="BL34" s="271" t="str">
        <f t="shared" si="23"/>
        <v>-</v>
      </c>
      <c r="BM34" s="271" t="str">
        <f t="shared" si="23"/>
        <v>-</v>
      </c>
      <c r="BN34" s="271" t="str">
        <f t="shared" si="23"/>
        <v>-</v>
      </c>
      <c r="BO34" s="271" t="str">
        <f t="shared" si="23"/>
        <v>-</v>
      </c>
      <c r="BP34" s="271" t="str">
        <f t="shared" si="23"/>
        <v>-</v>
      </c>
      <c r="BQ34" s="272">
        <f t="shared" si="23"/>
        <v>79</v>
      </c>
    </row>
    <row r="35" spans="1:69">
      <c r="A35" s="276" cm="1">
        <f t="array" ref="A35">IFERROR(INDEX($AP$6:$BB$125,$V35,$V$1),"")</f>
        <v>33</v>
      </c>
      <c r="B35" s="2" t="str" cm="1">
        <f t="array" ref="B35">IFERROR(INDEX($Y$6:$Y$125,$V35,1),"")</f>
        <v>越前そばの里 エリア</v>
      </c>
      <c r="C35" s="256" cm="1">
        <f t="array" ref="C35">IFERROR(INDEX($AA$6:$AM$125,$V35,$V$1),"")</f>
        <v>25.396825396825395</v>
      </c>
      <c r="D35" s="257" cm="1">
        <f t="array" aca="1" ref="D35" ca="1">IFERROR(INDEX(【D】NPS!$GP$7:$HB$126,$V35,$V$1),"")</f>
        <v>63</v>
      </c>
      <c r="V35" s="275">
        <f t="shared" ref="V35:V66" si="25">IFERROR(MATCH(ROW(B35)-2,INDEX($BE$6:$BQ$125,,$V$1),0),"-")</f>
        <v>34</v>
      </c>
      <c r="X35" s="58" t="s">
        <v>2</v>
      </c>
      <c r="Y35" s="39" t="str">
        <f>IF(【M】エリア!$E31&lt;&gt;"",【M】エリア!$E31,"")</f>
        <v>えちぜん鉄道 永平寺口駅 エリア</v>
      </c>
      <c r="Z35" s="11"/>
      <c r="AA35" s="261">
        <f t="shared" si="24"/>
        <v>-100</v>
      </c>
      <c r="AB35" s="261" t="str">
        <f t="shared" si="24"/>
        <v>-</v>
      </c>
      <c r="AC35" s="261" t="str">
        <f t="shared" si="24"/>
        <v>-</v>
      </c>
      <c r="AD35" s="261" t="str">
        <f t="shared" si="24"/>
        <v>-</v>
      </c>
      <c r="AE35" s="261" t="str">
        <f t="shared" si="24"/>
        <v>-</v>
      </c>
      <c r="AF35" s="261" t="str">
        <f t="shared" si="24"/>
        <v>-</v>
      </c>
      <c r="AG35" s="261" t="str">
        <f t="shared" si="24"/>
        <v>-</v>
      </c>
      <c r="AH35" s="261" t="str">
        <f t="shared" si="24"/>
        <v>-</v>
      </c>
      <c r="AI35" s="261" t="str">
        <f t="shared" si="24"/>
        <v>-</v>
      </c>
      <c r="AJ35" s="261" t="str">
        <f t="shared" si="24"/>
        <v>-</v>
      </c>
      <c r="AK35" s="261" t="str">
        <f t="shared" si="24"/>
        <v>-</v>
      </c>
      <c r="AL35" s="261" t="str">
        <f t="shared" si="24"/>
        <v>-</v>
      </c>
      <c r="AM35" s="262">
        <f t="shared" si="24"/>
        <v>-100</v>
      </c>
      <c r="AO35" s="11"/>
      <c r="AP35" s="271">
        <f t="shared" si="22"/>
        <v>79</v>
      </c>
      <c r="AQ35" s="271" t="str">
        <f t="shared" si="22"/>
        <v>-</v>
      </c>
      <c r="AR35" s="271" t="str">
        <f t="shared" si="22"/>
        <v>-</v>
      </c>
      <c r="AS35" s="271" t="str">
        <f t="shared" si="22"/>
        <v>-</v>
      </c>
      <c r="AT35" s="271" t="str">
        <f t="shared" si="22"/>
        <v>-</v>
      </c>
      <c r="AU35" s="271" t="str">
        <f t="shared" si="22"/>
        <v>-</v>
      </c>
      <c r="AV35" s="271" t="str">
        <f t="shared" si="22"/>
        <v>-</v>
      </c>
      <c r="AW35" s="271" t="str">
        <f t="shared" si="22"/>
        <v>-</v>
      </c>
      <c r="AX35" s="271" t="str">
        <f t="shared" si="22"/>
        <v>-</v>
      </c>
      <c r="AY35" s="271" t="str">
        <f t="shared" si="22"/>
        <v>-</v>
      </c>
      <c r="AZ35" s="271" t="str">
        <f t="shared" si="22"/>
        <v>-</v>
      </c>
      <c r="BA35" s="271" t="str">
        <f t="shared" si="22"/>
        <v>-</v>
      </c>
      <c r="BB35" s="272">
        <f t="shared" si="22"/>
        <v>79</v>
      </c>
      <c r="BD35" s="11"/>
      <c r="BE35" s="271">
        <f t="shared" si="23"/>
        <v>80</v>
      </c>
      <c r="BF35" s="271" t="str">
        <f t="shared" si="23"/>
        <v>-</v>
      </c>
      <c r="BG35" s="271" t="str">
        <f t="shared" si="23"/>
        <v>-</v>
      </c>
      <c r="BH35" s="271" t="str">
        <f t="shared" si="23"/>
        <v>-</v>
      </c>
      <c r="BI35" s="271" t="str">
        <f t="shared" si="23"/>
        <v>-</v>
      </c>
      <c r="BJ35" s="271" t="str">
        <f t="shared" si="23"/>
        <v>-</v>
      </c>
      <c r="BK35" s="271" t="str">
        <f t="shared" si="23"/>
        <v>-</v>
      </c>
      <c r="BL35" s="271" t="str">
        <f t="shared" si="23"/>
        <v>-</v>
      </c>
      <c r="BM35" s="271" t="str">
        <f t="shared" si="23"/>
        <v>-</v>
      </c>
      <c r="BN35" s="271" t="str">
        <f t="shared" si="23"/>
        <v>-</v>
      </c>
      <c r="BO35" s="271" t="str">
        <f t="shared" si="23"/>
        <v>-</v>
      </c>
      <c r="BP35" s="271" t="str">
        <f t="shared" si="23"/>
        <v>-</v>
      </c>
      <c r="BQ35" s="272">
        <f t="shared" si="23"/>
        <v>80</v>
      </c>
    </row>
    <row r="36" spans="1:69">
      <c r="A36" s="276" cm="1">
        <f t="array" ref="A36">IFERROR(INDEX($AP$6:$BB$125,$V36,$V$1),"")</f>
        <v>34</v>
      </c>
      <c r="B36" s="2" t="str" cm="1">
        <f t="array" ref="B36">IFERROR(INDEX($Y$6:$Y$125,$V36,1),"")</f>
        <v>越前陶芸村 エリア</v>
      </c>
      <c r="C36" s="256" cm="1">
        <f t="array" ref="C36">IFERROR(INDEX($AA$6:$AM$125,$V36,$V$1),"")</f>
        <v>25</v>
      </c>
      <c r="D36" s="257" cm="1">
        <f t="array" aca="1" ref="D36" ca="1">IFERROR(INDEX(【D】NPS!$GP$7:$HB$126,$V36,$V$1),"")</f>
        <v>20</v>
      </c>
      <c r="V36" s="275">
        <f t="shared" si="25"/>
        <v>48</v>
      </c>
      <c r="X36" s="58" t="s">
        <v>2</v>
      </c>
      <c r="Y36" s="39" t="str">
        <f>IF(【M】エリア!$E32&lt;&gt;"",【M】エリア!$E32,"")</f>
        <v>えちぜん鉄道 松岡駅 エリア</v>
      </c>
      <c r="Z36" s="11"/>
      <c r="AA36" s="261">
        <f t="shared" si="24"/>
        <v>-33.333333333333329</v>
      </c>
      <c r="AB36" s="261" t="str">
        <f t="shared" si="24"/>
        <v>-</v>
      </c>
      <c r="AC36" s="261" t="str">
        <f t="shared" si="24"/>
        <v>-</v>
      </c>
      <c r="AD36" s="261" t="str">
        <f t="shared" si="24"/>
        <v>-</v>
      </c>
      <c r="AE36" s="261" t="str">
        <f t="shared" si="24"/>
        <v>-</v>
      </c>
      <c r="AF36" s="261" t="str">
        <f t="shared" si="24"/>
        <v>-</v>
      </c>
      <c r="AG36" s="261" t="str">
        <f t="shared" si="24"/>
        <v>-</v>
      </c>
      <c r="AH36" s="261" t="str">
        <f t="shared" si="24"/>
        <v>-</v>
      </c>
      <c r="AI36" s="261" t="str">
        <f t="shared" si="24"/>
        <v>-</v>
      </c>
      <c r="AJ36" s="261" t="str">
        <f t="shared" si="24"/>
        <v>-</v>
      </c>
      <c r="AK36" s="261" t="str">
        <f t="shared" si="24"/>
        <v>-</v>
      </c>
      <c r="AL36" s="261" t="str">
        <f t="shared" si="24"/>
        <v>-</v>
      </c>
      <c r="AM36" s="262">
        <f t="shared" si="24"/>
        <v>-33.333333333333329</v>
      </c>
      <c r="AO36" s="11"/>
      <c r="AP36" s="271">
        <f t="shared" ref="AP36:BB45" si="26">IF($Y36&lt;&gt;"",
INDEX(NPSデータ範囲,
 MATCH($Y36,NPS表側範囲,0),
 MATCH(AP$2&amp;$AO$1,NPS表頭範囲,0)
),"")</f>
        <v>72</v>
      </c>
      <c r="AQ36" s="271" t="str">
        <f t="shared" si="26"/>
        <v>-</v>
      </c>
      <c r="AR36" s="271" t="str">
        <f t="shared" si="26"/>
        <v>-</v>
      </c>
      <c r="AS36" s="271" t="str">
        <f t="shared" si="26"/>
        <v>-</v>
      </c>
      <c r="AT36" s="271" t="str">
        <f t="shared" si="26"/>
        <v>-</v>
      </c>
      <c r="AU36" s="271" t="str">
        <f t="shared" si="26"/>
        <v>-</v>
      </c>
      <c r="AV36" s="271" t="str">
        <f t="shared" si="26"/>
        <v>-</v>
      </c>
      <c r="AW36" s="271" t="str">
        <f t="shared" si="26"/>
        <v>-</v>
      </c>
      <c r="AX36" s="271" t="str">
        <f t="shared" si="26"/>
        <v>-</v>
      </c>
      <c r="AY36" s="271" t="str">
        <f t="shared" si="26"/>
        <v>-</v>
      </c>
      <c r="AZ36" s="271" t="str">
        <f t="shared" si="26"/>
        <v>-</v>
      </c>
      <c r="BA36" s="271" t="str">
        <f t="shared" si="26"/>
        <v>-</v>
      </c>
      <c r="BB36" s="272">
        <f t="shared" si="26"/>
        <v>72</v>
      </c>
      <c r="BD36" s="11"/>
      <c r="BE36" s="271">
        <f t="shared" ref="BE36:BQ45" si="27">IF($Y36&lt;&gt;"",
INDEX(NPSデータ範囲,
 MATCH($Y36,NPS表側範囲,0),
 MATCH(BE$2&amp;$BD$1,NPS表頭範囲,0)
),"")</f>
        <v>72</v>
      </c>
      <c r="BF36" s="271" t="str">
        <f t="shared" si="27"/>
        <v>-</v>
      </c>
      <c r="BG36" s="271" t="str">
        <f t="shared" si="27"/>
        <v>-</v>
      </c>
      <c r="BH36" s="271" t="str">
        <f t="shared" si="27"/>
        <v>-</v>
      </c>
      <c r="BI36" s="271" t="str">
        <f t="shared" si="27"/>
        <v>-</v>
      </c>
      <c r="BJ36" s="271" t="str">
        <f t="shared" si="27"/>
        <v>-</v>
      </c>
      <c r="BK36" s="271" t="str">
        <f t="shared" si="27"/>
        <v>-</v>
      </c>
      <c r="BL36" s="271" t="str">
        <f t="shared" si="27"/>
        <v>-</v>
      </c>
      <c r="BM36" s="271" t="str">
        <f t="shared" si="27"/>
        <v>-</v>
      </c>
      <c r="BN36" s="271" t="str">
        <f t="shared" si="27"/>
        <v>-</v>
      </c>
      <c r="BO36" s="271" t="str">
        <f t="shared" si="27"/>
        <v>-</v>
      </c>
      <c r="BP36" s="271" t="str">
        <f t="shared" si="27"/>
        <v>-</v>
      </c>
      <c r="BQ36" s="272">
        <f t="shared" si="27"/>
        <v>72</v>
      </c>
    </row>
    <row r="37" spans="1:69">
      <c r="A37" s="276" cm="1">
        <f t="array" ref="A37">IFERROR(INDEX($AP$6:$BB$125,$V37,$V$1),"")</f>
        <v>35</v>
      </c>
      <c r="B37" s="2" t="str" cm="1">
        <f t="array" ref="B37">IFERROR(INDEX($Y$6:$Y$125,$V37,1),"")</f>
        <v>ふくい鮮いちば エリア</v>
      </c>
      <c r="C37" s="256" cm="1">
        <f t="array" ref="C37">IFERROR(INDEX($AA$6:$AM$125,$V37,$V$1),"")</f>
        <v>24.999999999999996</v>
      </c>
      <c r="D37" s="257" cm="1">
        <f t="array" aca="1" ref="D37" ca="1">IFERROR(INDEX(【D】NPS!$GP$7:$HB$126,$V37,$V$1),"")</f>
        <v>24</v>
      </c>
      <c r="V37" s="275">
        <f t="shared" si="25"/>
        <v>5</v>
      </c>
      <c r="X37" s="58" t="s">
        <v>2</v>
      </c>
      <c r="Y37" s="39" t="str">
        <f>IF(【M】エリア!$E33&lt;&gt;"",【M】エリア!$E33,"")</f>
        <v>大本山 永平寺 エリア</v>
      </c>
      <c r="Z37" s="11"/>
      <c r="AA37" s="261">
        <f t="shared" si="24"/>
        <v>28.846153846153843</v>
      </c>
      <c r="AB37" s="261" t="str">
        <f t="shared" si="24"/>
        <v>-</v>
      </c>
      <c r="AC37" s="261" t="str">
        <f t="shared" si="24"/>
        <v>-</v>
      </c>
      <c r="AD37" s="261" t="str">
        <f t="shared" si="24"/>
        <v>-</v>
      </c>
      <c r="AE37" s="261" t="str">
        <f t="shared" si="24"/>
        <v>-</v>
      </c>
      <c r="AF37" s="261" t="str">
        <f t="shared" si="24"/>
        <v>-</v>
      </c>
      <c r="AG37" s="261" t="str">
        <f t="shared" si="24"/>
        <v>-</v>
      </c>
      <c r="AH37" s="261" t="str">
        <f t="shared" si="24"/>
        <v>-</v>
      </c>
      <c r="AI37" s="261" t="str">
        <f t="shared" si="24"/>
        <v>-</v>
      </c>
      <c r="AJ37" s="261" t="str">
        <f t="shared" si="24"/>
        <v>-</v>
      </c>
      <c r="AK37" s="261" t="str">
        <f t="shared" si="24"/>
        <v>-</v>
      </c>
      <c r="AL37" s="261" t="str">
        <f t="shared" si="24"/>
        <v>-</v>
      </c>
      <c r="AM37" s="262">
        <f t="shared" si="24"/>
        <v>28.846153846153843</v>
      </c>
      <c r="AO37" s="11"/>
      <c r="AP37" s="271">
        <f t="shared" si="26"/>
        <v>28</v>
      </c>
      <c r="AQ37" s="271" t="str">
        <f t="shared" si="26"/>
        <v>-</v>
      </c>
      <c r="AR37" s="271" t="str">
        <f t="shared" si="26"/>
        <v>-</v>
      </c>
      <c r="AS37" s="271" t="str">
        <f t="shared" si="26"/>
        <v>-</v>
      </c>
      <c r="AT37" s="271" t="str">
        <f t="shared" si="26"/>
        <v>-</v>
      </c>
      <c r="AU37" s="271" t="str">
        <f t="shared" si="26"/>
        <v>-</v>
      </c>
      <c r="AV37" s="271" t="str">
        <f t="shared" si="26"/>
        <v>-</v>
      </c>
      <c r="AW37" s="271" t="str">
        <f t="shared" si="26"/>
        <v>-</v>
      </c>
      <c r="AX37" s="271" t="str">
        <f t="shared" si="26"/>
        <v>-</v>
      </c>
      <c r="AY37" s="271" t="str">
        <f t="shared" si="26"/>
        <v>-</v>
      </c>
      <c r="AZ37" s="271" t="str">
        <f t="shared" si="26"/>
        <v>-</v>
      </c>
      <c r="BA37" s="271" t="str">
        <f t="shared" si="26"/>
        <v>-</v>
      </c>
      <c r="BB37" s="272">
        <f t="shared" si="26"/>
        <v>28</v>
      </c>
      <c r="BD37" s="11"/>
      <c r="BE37" s="271">
        <f t="shared" si="27"/>
        <v>28</v>
      </c>
      <c r="BF37" s="271" t="str">
        <f t="shared" si="27"/>
        <v>-</v>
      </c>
      <c r="BG37" s="271" t="str">
        <f t="shared" si="27"/>
        <v>-</v>
      </c>
      <c r="BH37" s="271" t="str">
        <f t="shared" si="27"/>
        <v>-</v>
      </c>
      <c r="BI37" s="271" t="str">
        <f t="shared" si="27"/>
        <v>-</v>
      </c>
      <c r="BJ37" s="271" t="str">
        <f t="shared" si="27"/>
        <v>-</v>
      </c>
      <c r="BK37" s="271" t="str">
        <f t="shared" si="27"/>
        <v>-</v>
      </c>
      <c r="BL37" s="271" t="str">
        <f t="shared" si="27"/>
        <v>-</v>
      </c>
      <c r="BM37" s="271" t="str">
        <f t="shared" si="27"/>
        <v>-</v>
      </c>
      <c r="BN37" s="271" t="str">
        <f t="shared" si="27"/>
        <v>-</v>
      </c>
      <c r="BO37" s="271" t="str">
        <f t="shared" si="27"/>
        <v>-</v>
      </c>
      <c r="BP37" s="271" t="str">
        <f t="shared" si="27"/>
        <v>-</v>
      </c>
      <c r="BQ37" s="272">
        <f t="shared" si="27"/>
        <v>28</v>
      </c>
    </row>
    <row r="38" spans="1:69">
      <c r="A38" s="276" cm="1">
        <f t="array" ref="A38">IFERROR(INDEX($AP$6:$BB$125,$V38,$V$1),"")</f>
        <v>36</v>
      </c>
      <c r="B38" s="2" t="str" cm="1">
        <f t="array" ref="B38">IFERROR(INDEX($Y$6:$Y$125,$V38,1),"")</f>
        <v>越前海岸 北部 エリア</v>
      </c>
      <c r="C38" s="256" cm="1">
        <f t="array" ref="C38">IFERROR(INDEX($AA$6:$AM$125,$V38,$V$1),"")</f>
        <v>23.076923076923077</v>
      </c>
      <c r="D38" s="257" cm="1">
        <f t="array" aca="1" ref="D38" ca="1">IFERROR(INDEX(【D】NPS!$GP$7:$HB$126,$V38,$V$1),"")</f>
        <v>13</v>
      </c>
      <c r="V38" s="275">
        <f t="shared" si="25"/>
        <v>7</v>
      </c>
      <c r="X38" s="58" t="s">
        <v>2</v>
      </c>
      <c r="Y38" s="39" t="str">
        <f>IF(【M】エリア!$E34&lt;&gt;"",【M】エリア!$E34,"")</f>
        <v>道の駅「禅の里」 エリア</v>
      </c>
      <c r="Z38" s="11"/>
      <c r="AA38" s="261">
        <f t="shared" si="24"/>
        <v>-57.142857142857139</v>
      </c>
      <c r="AB38" s="261" t="str">
        <f t="shared" si="24"/>
        <v>-</v>
      </c>
      <c r="AC38" s="261" t="str">
        <f t="shared" si="24"/>
        <v>-</v>
      </c>
      <c r="AD38" s="261" t="str">
        <f t="shared" si="24"/>
        <v>-</v>
      </c>
      <c r="AE38" s="261" t="str">
        <f t="shared" si="24"/>
        <v>-</v>
      </c>
      <c r="AF38" s="261" t="str">
        <f t="shared" si="24"/>
        <v>-</v>
      </c>
      <c r="AG38" s="261" t="str">
        <f t="shared" si="24"/>
        <v>-</v>
      </c>
      <c r="AH38" s="261" t="str">
        <f t="shared" si="24"/>
        <v>-</v>
      </c>
      <c r="AI38" s="261" t="str">
        <f t="shared" si="24"/>
        <v>-</v>
      </c>
      <c r="AJ38" s="261" t="str">
        <f t="shared" si="24"/>
        <v>-</v>
      </c>
      <c r="AK38" s="261" t="str">
        <f t="shared" si="24"/>
        <v>-</v>
      </c>
      <c r="AL38" s="261" t="str">
        <f t="shared" si="24"/>
        <v>-</v>
      </c>
      <c r="AM38" s="262">
        <f t="shared" si="24"/>
        <v>-57.142857142857139</v>
      </c>
      <c r="AO38" s="11"/>
      <c r="AP38" s="271">
        <f t="shared" si="26"/>
        <v>77</v>
      </c>
      <c r="AQ38" s="271" t="str">
        <f t="shared" si="26"/>
        <v>-</v>
      </c>
      <c r="AR38" s="271" t="str">
        <f t="shared" si="26"/>
        <v>-</v>
      </c>
      <c r="AS38" s="271" t="str">
        <f t="shared" si="26"/>
        <v>-</v>
      </c>
      <c r="AT38" s="271" t="str">
        <f t="shared" si="26"/>
        <v>-</v>
      </c>
      <c r="AU38" s="271" t="str">
        <f t="shared" si="26"/>
        <v>-</v>
      </c>
      <c r="AV38" s="271" t="str">
        <f t="shared" si="26"/>
        <v>-</v>
      </c>
      <c r="AW38" s="271" t="str">
        <f t="shared" si="26"/>
        <v>-</v>
      </c>
      <c r="AX38" s="271" t="str">
        <f t="shared" si="26"/>
        <v>-</v>
      </c>
      <c r="AY38" s="271" t="str">
        <f t="shared" si="26"/>
        <v>-</v>
      </c>
      <c r="AZ38" s="271" t="str">
        <f t="shared" si="26"/>
        <v>-</v>
      </c>
      <c r="BA38" s="271" t="str">
        <f t="shared" si="26"/>
        <v>-</v>
      </c>
      <c r="BB38" s="272">
        <f t="shared" si="26"/>
        <v>77</v>
      </c>
      <c r="BD38" s="11"/>
      <c r="BE38" s="271">
        <f t="shared" si="27"/>
        <v>77</v>
      </c>
      <c r="BF38" s="271" t="str">
        <f t="shared" si="27"/>
        <v>-</v>
      </c>
      <c r="BG38" s="271" t="str">
        <f t="shared" si="27"/>
        <v>-</v>
      </c>
      <c r="BH38" s="271" t="str">
        <f t="shared" si="27"/>
        <v>-</v>
      </c>
      <c r="BI38" s="271" t="str">
        <f t="shared" si="27"/>
        <v>-</v>
      </c>
      <c r="BJ38" s="271" t="str">
        <f t="shared" si="27"/>
        <v>-</v>
      </c>
      <c r="BK38" s="271" t="str">
        <f t="shared" si="27"/>
        <v>-</v>
      </c>
      <c r="BL38" s="271" t="str">
        <f t="shared" si="27"/>
        <v>-</v>
      </c>
      <c r="BM38" s="271" t="str">
        <f t="shared" si="27"/>
        <v>-</v>
      </c>
      <c r="BN38" s="271" t="str">
        <f t="shared" si="27"/>
        <v>-</v>
      </c>
      <c r="BO38" s="271" t="str">
        <f t="shared" si="27"/>
        <v>-</v>
      </c>
      <c r="BP38" s="271" t="str">
        <f t="shared" si="27"/>
        <v>-</v>
      </c>
      <c r="BQ38" s="272">
        <f t="shared" si="27"/>
        <v>77</v>
      </c>
    </row>
    <row r="39" spans="1:69">
      <c r="A39" s="276" cm="1">
        <f t="array" ref="A39">IFERROR(INDEX($AP$6:$BB$125,$V39,$V$1),"")</f>
        <v>37</v>
      </c>
      <c r="B39" s="2" t="str" cm="1">
        <f t="array" ref="B39">IFERROR(INDEX($Y$6:$Y$125,$V39,1),"")</f>
        <v>かずら橋 エリア</v>
      </c>
      <c r="C39" s="256" cm="1">
        <f t="array" ref="C39">IFERROR(INDEX($AA$6:$AM$125,$V39,$V$1),"")</f>
        <v>22.222222222222225</v>
      </c>
      <c r="D39" s="257" cm="1">
        <f t="array" aca="1" ref="D39" ca="1">IFERROR(INDEX(【D】NPS!$GP$7:$HB$126,$V39,$V$1),"")</f>
        <v>36</v>
      </c>
      <c r="V39" s="275">
        <f t="shared" si="25"/>
        <v>44</v>
      </c>
      <c r="X39" s="58" t="s">
        <v>2</v>
      </c>
      <c r="Y39" s="39" t="str">
        <f>IF(【M】エリア!$E35&lt;&gt;"",【M】エリア!$E35,"")</f>
        <v>越前そばの里 エリア</v>
      </c>
      <c r="Z39" s="11"/>
      <c r="AA39" s="261">
        <f t="shared" si="24"/>
        <v>25.396825396825395</v>
      </c>
      <c r="AB39" s="261" t="str">
        <f t="shared" si="24"/>
        <v>-</v>
      </c>
      <c r="AC39" s="261" t="str">
        <f t="shared" si="24"/>
        <v>-</v>
      </c>
      <c r="AD39" s="261" t="str">
        <f t="shared" si="24"/>
        <v>-</v>
      </c>
      <c r="AE39" s="261" t="str">
        <f t="shared" si="24"/>
        <v>-</v>
      </c>
      <c r="AF39" s="261" t="str">
        <f t="shared" si="24"/>
        <v>-</v>
      </c>
      <c r="AG39" s="261" t="str">
        <f t="shared" si="24"/>
        <v>-</v>
      </c>
      <c r="AH39" s="261" t="str">
        <f t="shared" si="24"/>
        <v>-</v>
      </c>
      <c r="AI39" s="261" t="str">
        <f t="shared" si="24"/>
        <v>-</v>
      </c>
      <c r="AJ39" s="261" t="str">
        <f t="shared" si="24"/>
        <v>-</v>
      </c>
      <c r="AK39" s="261" t="str">
        <f t="shared" si="24"/>
        <v>-</v>
      </c>
      <c r="AL39" s="261" t="str">
        <f t="shared" si="24"/>
        <v>-</v>
      </c>
      <c r="AM39" s="262">
        <f t="shared" si="24"/>
        <v>25.396825396825395</v>
      </c>
      <c r="AO39" s="11"/>
      <c r="AP39" s="271">
        <f t="shared" si="26"/>
        <v>33</v>
      </c>
      <c r="AQ39" s="271" t="str">
        <f t="shared" si="26"/>
        <v>-</v>
      </c>
      <c r="AR39" s="271" t="str">
        <f t="shared" si="26"/>
        <v>-</v>
      </c>
      <c r="AS39" s="271" t="str">
        <f t="shared" si="26"/>
        <v>-</v>
      </c>
      <c r="AT39" s="271" t="str">
        <f t="shared" si="26"/>
        <v>-</v>
      </c>
      <c r="AU39" s="271" t="str">
        <f t="shared" si="26"/>
        <v>-</v>
      </c>
      <c r="AV39" s="271" t="str">
        <f t="shared" si="26"/>
        <v>-</v>
      </c>
      <c r="AW39" s="271" t="str">
        <f t="shared" si="26"/>
        <v>-</v>
      </c>
      <c r="AX39" s="271" t="str">
        <f t="shared" si="26"/>
        <v>-</v>
      </c>
      <c r="AY39" s="271" t="str">
        <f t="shared" si="26"/>
        <v>-</v>
      </c>
      <c r="AZ39" s="271" t="str">
        <f t="shared" si="26"/>
        <v>-</v>
      </c>
      <c r="BA39" s="271" t="str">
        <f t="shared" si="26"/>
        <v>-</v>
      </c>
      <c r="BB39" s="272">
        <f t="shared" si="26"/>
        <v>33</v>
      </c>
      <c r="BD39" s="11"/>
      <c r="BE39" s="271">
        <f t="shared" si="27"/>
        <v>33</v>
      </c>
      <c r="BF39" s="271" t="str">
        <f t="shared" si="27"/>
        <v>-</v>
      </c>
      <c r="BG39" s="271" t="str">
        <f t="shared" si="27"/>
        <v>-</v>
      </c>
      <c r="BH39" s="271" t="str">
        <f t="shared" si="27"/>
        <v>-</v>
      </c>
      <c r="BI39" s="271" t="str">
        <f t="shared" si="27"/>
        <v>-</v>
      </c>
      <c r="BJ39" s="271" t="str">
        <f t="shared" si="27"/>
        <v>-</v>
      </c>
      <c r="BK39" s="271" t="str">
        <f t="shared" si="27"/>
        <v>-</v>
      </c>
      <c r="BL39" s="271" t="str">
        <f t="shared" si="27"/>
        <v>-</v>
      </c>
      <c r="BM39" s="271" t="str">
        <f t="shared" si="27"/>
        <v>-</v>
      </c>
      <c r="BN39" s="271" t="str">
        <f t="shared" si="27"/>
        <v>-</v>
      </c>
      <c r="BO39" s="271" t="str">
        <f t="shared" si="27"/>
        <v>-</v>
      </c>
      <c r="BP39" s="271" t="str">
        <f t="shared" si="27"/>
        <v>-</v>
      </c>
      <c r="BQ39" s="272">
        <f t="shared" si="27"/>
        <v>33</v>
      </c>
    </row>
    <row r="40" spans="1:69">
      <c r="A40" s="276" cm="1">
        <f t="array" ref="A40">IFERROR(INDEX($AP$6:$BB$125,$V40,$V$1),"")</f>
        <v>38</v>
      </c>
      <c r="B40" s="2" t="str" cm="1">
        <f t="array" ref="B40">IFERROR(INDEX($Y$6:$Y$125,$V40,1),"")</f>
        <v>三国湊 エリア</v>
      </c>
      <c r="C40" s="256" cm="1">
        <f t="array" ref="C40">IFERROR(INDEX($AA$6:$AM$125,$V40,$V$1),"")</f>
        <v>20</v>
      </c>
      <c r="D40" s="257" cm="1">
        <f t="array" aca="1" ref="D40" ca="1">IFERROR(INDEX(【D】NPS!$GP$7:$HB$126,$V40,$V$1),"")</f>
        <v>15</v>
      </c>
      <c r="V40" s="275">
        <f t="shared" si="25"/>
        <v>9</v>
      </c>
      <c r="X40" s="58" t="s">
        <v>2</v>
      </c>
      <c r="Y40" s="39" t="str">
        <f>IF(【M】エリア!$E36&lt;&gt;"",【M】エリア!$E36,"")</f>
        <v>北陸新幹線 越前たけふ駅 エリア</v>
      </c>
      <c r="Z40" s="11"/>
      <c r="AA40" s="261">
        <f t="shared" si="24"/>
        <v>-7.6923076923076925</v>
      </c>
      <c r="AB40" s="261" t="str">
        <f t="shared" si="24"/>
        <v>-</v>
      </c>
      <c r="AC40" s="261" t="str">
        <f t="shared" si="24"/>
        <v>-</v>
      </c>
      <c r="AD40" s="261" t="str">
        <f t="shared" si="24"/>
        <v>-</v>
      </c>
      <c r="AE40" s="261" t="str">
        <f t="shared" si="24"/>
        <v>-</v>
      </c>
      <c r="AF40" s="261" t="str">
        <f t="shared" si="24"/>
        <v>-</v>
      </c>
      <c r="AG40" s="261" t="str">
        <f t="shared" si="24"/>
        <v>-</v>
      </c>
      <c r="AH40" s="261" t="str">
        <f t="shared" si="24"/>
        <v>-</v>
      </c>
      <c r="AI40" s="261" t="str">
        <f t="shared" si="24"/>
        <v>-</v>
      </c>
      <c r="AJ40" s="261" t="str">
        <f t="shared" si="24"/>
        <v>-</v>
      </c>
      <c r="AK40" s="261" t="str">
        <f t="shared" si="24"/>
        <v>-</v>
      </c>
      <c r="AL40" s="261" t="str">
        <f t="shared" si="24"/>
        <v>-</v>
      </c>
      <c r="AM40" s="262">
        <f t="shared" si="24"/>
        <v>-7.6923076923076925</v>
      </c>
      <c r="AO40" s="11"/>
      <c r="AP40" s="271">
        <f t="shared" si="26"/>
        <v>64</v>
      </c>
      <c r="AQ40" s="271" t="str">
        <f t="shared" si="26"/>
        <v>-</v>
      </c>
      <c r="AR40" s="271" t="str">
        <f t="shared" si="26"/>
        <v>-</v>
      </c>
      <c r="AS40" s="271" t="str">
        <f t="shared" si="26"/>
        <v>-</v>
      </c>
      <c r="AT40" s="271" t="str">
        <f t="shared" si="26"/>
        <v>-</v>
      </c>
      <c r="AU40" s="271" t="str">
        <f t="shared" si="26"/>
        <v>-</v>
      </c>
      <c r="AV40" s="271" t="str">
        <f t="shared" si="26"/>
        <v>-</v>
      </c>
      <c r="AW40" s="271" t="str">
        <f t="shared" si="26"/>
        <v>-</v>
      </c>
      <c r="AX40" s="271" t="str">
        <f t="shared" si="26"/>
        <v>-</v>
      </c>
      <c r="AY40" s="271" t="str">
        <f t="shared" si="26"/>
        <v>-</v>
      </c>
      <c r="AZ40" s="271" t="str">
        <f t="shared" si="26"/>
        <v>-</v>
      </c>
      <c r="BA40" s="271" t="str">
        <f t="shared" si="26"/>
        <v>-</v>
      </c>
      <c r="BB40" s="272">
        <f t="shared" si="26"/>
        <v>64</v>
      </c>
      <c r="BD40" s="11"/>
      <c r="BE40" s="271">
        <f t="shared" si="27"/>
        <v>64</v>
      </c>
      <c r="BF40" s="271" t="str">
        <f t="shared" si="27"/>
        <v>-</v>
      </c>
      <c r="BG40" s="271" t="str">
        <f t="shared" si="27"/>
        <v>-</v>
      </c>
      <c r="BH40" s="271" t="str">
        <f t="shared" si="27"/>
        <v>-</v>
      </c>
      <c r="BI40" s="271" t="str">
        <f t="shared" si="27"/>
        <v>-</v>
      </c>
      <c r="BJ40" s="271" t="str">
        <f t="shared" si="27"/>
        <v>-</v>
      </c>
      <c r="BK40" s="271" t="str">
        <f t="shared" si="27"/>
        <v>-</v>
      </c>
      <c r="BL40" s="271" t="str">
        <f t="shared" si="27"/>
        <v>-</v>
      </c>
      <c r="BM40" s="271" t="str">
        <f t="shared" si="27"/>
        <v>-</v>
      </c>
      <c r="BN40" s="271" t="str">
        <f t="shared" si="27"/>
        <v>-</v>
      </c>
      <c r="BO40" s="271" t="str">
        <f t="shared" si="27"/>
        <v>-</v>
      </c>
      <c r="BP40" s="271" t="str">
        <f t="shared" si="27"/>
        <v>-</v>
      </c>
      <c r="BQ40" s="272">
        <f t="shared" si="27"/>
        <v>64</v>
      </c>
    </row>
    <row r="41" spans="1:69">
      <c r="A41" s="276" cm="1">
        <f t="array" ref="A41">IFERROR(INDEX($AP$6:$BB$125,$V41,$V$1),"")</f>
        <v>38</v>
      </c>
      <c r="B41" s="2" t="str" cm="1">
        <f t="array" ref="B41">IFERROR(INDEX($Y$6:$Y$125,$V41,1),"")</f>
        <v>JR九頭竜湖駅 エリア</v>
      </c>
      <c r="C41" s="256" cm="1">
        <f t="array" ref="C41">IFERROR(INDEX($AA$6:$AM$125,$V41,$V$1),"")</f>
        <v>20</v>
      </c>
      <c r="D41" s="257" cm="1">
        <f t="array" aca="1" ref="D41" ca="1">IFERROR(INDEX(【D】NPS!$GP$7:$HB$126,$V41,$V$1),"")</f>
        <v>10</v>
      </c>
      <c r="V41" s="275">
        <f t="shared" si="25"/>
        <v>23</v>
      </c>
      <c r="X41" s="58" t="s">
        <v>2</v>
      </c>
      <c r="Y41" s="39" t="str">
        <f>IF(【M】エリア!$E37&lt;&gt;"",【M】エリア!$E37,"")</f>
        <v>タケフナイフビレッジ エリア</v>
      </c>
      <c r="Z41" s="11"/>
      <c r="AA41" s="261">
        <f t="shared" si="24"/>
        <v>50</v>
      </c>
      <c r="AB41" s="261" t="str">
        <f t="shared" si="24"/>
        <v>-</v>
      </c>
      <c r="AC41" s="261" t="str">
        <f t="shared" si="24"/>
        <v>-</v>
      </c>
      <c r="AD41" s="261" t="str">
        <f t="shared" si="24"/>
        <v>-</v>
      </c>
      <c r="AE41" s="261" t="str">
        <f t="shared" si="24"/>
        <v>-</v>
      </c>
      <c r="AF41" s="261" t="str">
        <f t="shared" si="24"/>
        <v>-</v>
      </c>
      <c r="AG41" s="261" t="str">
        <f t="shared" si="24"/>
        <v>-</v>
      </c>
      <c r="AH41" s="261" t="str">
        <f t="shared" si="24"/>
        <v>-</v>
      </c>
      <c r="AI41" s="261" t="str">
        <f t="shared" si="24"/>
        <v>-</v>
      </c>
      <c r="AJ41" s="261" t="str">
        <f t="shared" si="24"/>
        <v>-</v>
      </c>
      <c r="AK41" s="261" t="str">
        <f t="shared" si="24"/>
        <v>-</v>
      </c>
      <c r="AL41" s="261" t="str">
        <f t="shared" si="24"/>
        <v>-</v>
      </c>
      <c r="AM41" s="262">
        <f t="shared" si="24"/>
        <v>50</v>
      </c>
      <c r="AO41" s="11"/>
      <c r="AP41" s="271">
        <f t="shared" si="26"/>
        <v>9</v>
      </c>
      <c r="AQ41" s="271" t="str">
        <f t="shared" si="26"/>
        <v>-</v>
      </c>
      <c r="AR41" s="271" t="str">
        <f t="shared" si="26"/>
        <v>-</v>
      </c>
      <c r="AS41" s="271" t="str">
        <f t="shared" si="26"/>
        <v>-</v>
      </c>
      <c r="AT41" s="271" t="str">
        <f t="shared" si="26"/>
        <v>-</v>
      </c>
      <c r="AU41" s="271" t="str">
        <f t="shared" si="26"/>
        <v>-</v>
      </c>
      <c r="AV41" s="271" t="str">
        <f t="shared" si="26"/>
        <v>-</v>
      </c>
      <c r="AW41" s="271" t="str">
        <f t="shared" si="26"/>
        <v>-</v>
      </c>
      <c r="AX41" s="271" t="str">
        <f t="shared" si="26"/>
        <v>-</v>
      </c>
      <c r="AY41" s="271" t="str">
        <f t="shared" si="26"/>
        <v>-</v>
      </c>
      <c r="AZ41" s="271" t="str">
        <f t="shared" si="26"/>
        <v>-</v>
      </c>
      <c r="BA41" s="271" t="str">
        <f t="shared" si="26"/>
        <v>-</v>
      </c>
      <c r="BB41" s="272">
        <f t="shared" si="26"/>
        <v>9</v>
      </c>
      <c r="BD41" s="11"/>
      <c r="BE41" s="271">
        <f t="shared" si="27"/>
        <v>10</v>
      </c>
      <c r="BF41" s="271" t="str">
        <f t="shared" si="27"/>
        <v>-</v>
      </c>
      <c r="BG41" s="271" t="str">
        <f t="shared" si="27"/>
        <v>-</v>
      </c>
      <c r="BH41" s="271" t="str">
        <f t="shared" si="27"/>
        <v>-</v>
      </c>
      <c r="BI41" s="271" t="str">
        <f t="shared" si="27"/>
        <v>-</v>
      </c>
      <c r="BJ41" s="271" t="str">
        <f t="shared" si="27"/>
        <v>-</v>
      </c>
      <c r="BK41" s="271" t="str">
        <f t="shared" si="27"/>
        <v>-</v>
      </c>
      <c r="BL41" s="271" t="str">
        <f t="shared" si="27"/>
        <v>-</v>
      </c>
      <c r="BM41" s="271" t="str">
        <f t="shared" si="27"/>
        <v>-</v>
      </c>
      <c r="BN41" s="271" t="str">
        <f t="shared" si="27"/>
        <v>-</v>
      </c>
      <c r="BO41" s="271" t="str">
        <f t="shared" si="27"/>
        <v>-</v>
      </c>
      <c r="BP41" s="271" t="str">
        <f t="shared" si="27"/>
        <v>-</v>
      </c>
      <c r="BQ41" s="272">
        <f t="shared" si="27"/>
        <v>10</v>
      </c>
    </row>
    <row r="42" spans="1:69">
      <c r="A42" s="276" cm="1">
        <f t="array" ref="A42">IFERROR(INDEX($AP$6:$BB$125,$V42,$V$1),"")</f>
        <v>38</v>
      </c>
      <c r="B42" s="2" t="str" cm="1">
        <f t="array" ref="B42">IFERROR(INDEX($Y$6:$Y$125,$V42,1),"")</f>
        <v>神楽通り エリア</v>
      </c>
      <c r="C42" s="256" cm="1">
        <f t="array" ref="C42">IFERROR(INDEX($AA$6:$AM$125,$V42,$V$1),"")</f>
        <v>20</v>
      </c>
      <c r="D42" s="257" cm="1">
        <f t="array" aca="1" ref="D42" ca="1">IFERROR(INDEX(【D】NPS!$GP$7:$HB$126,$V42,$V$1),"")</f>
        <v>15</v>
      </c>
      <c r="V42" s="275">
        <f t="shared" si="25"/>
        <v>57</v>
      </c>
      <c r="X42" s="58" t="s">
        <v>2</v>
      </c>
      <c r="Y42" s="39" t="str">
        <f>IF(【M】エリア!$E38&lt;&gt;"",【M】エリア!$E38,"")</f>
        <v>武生駅 エリア</v>
      </c>
      <c r="Z42" s="11"/>
      <c r="AA42" s="261">
        <f t="shared" si="24"/>
        <v>-33.333333333333336</v>
      </c>
      <c r="AB42" s="261" t="str">
        <f t="shared" si="24"/>
        <v>-</v>
      </c>
      <c r="AC42" s="261" t="str">
        <f t="shared" si="24"/>
        <v>-</v>
      </c>
      <c r="AD42" s="261" t="str">
        <f t="shared" si="24"/>
        <v>-</v>
      </c>
      <c r="AE42" s="261" t="str">
        <f t="shared" si="24"/>
        <v>-</v>
      </c>
      <c r="AF42" s="261" t="str">
        <f t="shared" si="24"/>
        <v>-</v>
      </c>
      <c r="AG42" s="261" t="str">
        <f t="shared" si="24"/>
        <v>-</v>
      </c>
      <c r="AH42" s="261" t="str">
        <f t="shared" si="24"/>
        <v>-</v>
      </c>
      <c r="AI42" s="261" t="str">
        <f t="shared" si="24"/>
        <v>-</v>
      </c>
      <c r="AJ42" s="261" t="str">
        <f t="shared" si="24"/>
        <v>-</v>
      </c>
      <c r="AK42" s="261" t="str">
        <f t="shared" si="24"/>
        <v>-</v>
      </c>
      <c r="AL42" s="261" t="str">
        <f t="shared" si="24"/>
        <v>-</v>
      </c>
      <c r="AM42" s="262">
        <f t="shared" si="24"/>
        <v>-33.333333333333336</v>
      </c>
      <c r="AO42" s="11"/>
      <c r="AP42" s="271">
        <f t="shared" si="26"/>
        <v>74</v>
      </c>
      <c r="AQ42" s="271" t="str">
        <f t="shared" si="26"/>
        <v>-</v>
      </c>
      <c r="AR42" s="271" t="str">
        <f t="shared" si="26"/>
        <v>-</v>
      </c>
      <c r="AS42" s="271" t="str">
        <f t="shared" si="26"/>
        <v>-</v>
      </c>
      <c r="AT42" s="271" t="str">
        <f t="shared" si="26"/>
        <v>-</v>
      </c>
      <c r="AU42" s="271" t="str">
        <f t="shared" si="26"/>
        <v>-</v>
      </c>
      <c r="AV42" s="271" t="str">
        <f t="shared" si="26"/>
        <v>-</v>
      </c>
      <c r="AW42" s="271" t="str">
        <f t="shared" si="26"/>
        <v>-</v>
      </c>
      <c r="AX42" s="271" t="str">
        <f t="shared" si="26"/>
        <v>-</v>
      </c>
      <c r="AY42" s="271" t="str">
        <f t="shared" si="26"/>
        <v>-</v>
      </c>
      <c r="AZ42" s="271" t="str">
        <f t="shared" si="26"/>
        <v>-</v>
      </c>
      <c r="BA42" s="271" t="str">
        <f t="shared" si="26"/>
        <v>-</v>
      </c>
      <c r="BB42" s="272">
        <f t="shared" si="26"/>
        <v>74</v>
      </c>
      <c r="BD42" s="11"/>
      <c r="BE42" s="271">
        <f t="shared" si="27"/>
        <v>75</v>
      </c>
      <c r="BF42" s="271" t="str">
        <f t="shared" si="27"/>
        <v>-</v>
      </c>
      <c r="BG42" s="271" t="str">
        <f t="shared" si="27"/>
        <v>-</v>
      </c>
      <c r="BH42" s="271" t="str">
        <f t="shared" si="27"/>
        <v>-</v>
      </c>
      <c r="BI42" s="271" t="str">
        <f t="shared" si="27"/>
        <v>-</v>
      </c>
      <c r="BJ42" s="271" t="str">
        <f t="shared" si="27"/>
        <v>-</v>
      </c>
      <c r="BK42" s="271" t="str">
        <f t="shared" si="27"/>
        <v>-</v>
      </c>
      <c r="BL42" s="271" t="str">
        <f t="shared" si="27"/>
        <v>-</v>
      </c>
      <c r="BM42" s="271" t="str">
        <f t="shared" si="27"/>
        <v>-</v>
      </c>
      <c r="BN42" s="271" t="str">
        <f t="shared" si="27"/>
        <v>-</v>
      </c>
      <c r="BO42" s="271" t="str">
        <f t="shared" si="27"/>
        <v>-</v>
      </c>
      <c r="BP42" s="271" t="str">
        <f t="shared" si="27"/>
        <v>-</v>
      </c>
      <c r="BQ42" s="272">
        <f t="shared" si="27"/>
        <v>75</v>
      </c>
    </row>
    <row r="43" spans="1:69">
      <c r="A43" s="276" cm="1">
        <f t="array" ref="A43">IFERROR(INDEX($AP$6:$BB$125,$V43,$V$1),"")</f>
        <v>41</v>
      </c>
      <c r="B43" s="2" t="str" cm="1">
        <f t="array" ref="B43">IFERROR(INDEX($Y$6:$Y$125,$V43,1),"")</f>
        <v>フルーツライン エリア</v>
      </c>
      <c r="C43" s="256" cm="1">
        <f t="array" ref="C43">IFERROR(INDEX($AA$6:$AM$125,$V43,$V$1),"")</f>
        <v>18.181818181818183</v>
      </c>
      <c r="D43" s="257" cm="1">
        <f t="array" aca="1" ref="D43" ca="1">IFERROR(INDEX(【D】NPS!$GP$7:$HB$126,$V43,$V$1),"")</f>
        <v>11</v>
      </c>
      <c r="V43" s="275">
        <f t="shared" si="25"/>
        <v>18</v>
      </c>
      <c r="X43" s="58" t="s">
        <v>2</v>
      </c>
      <c r="Y43" s="39" t="str">
        <f>IF(【M】エリア!$E39&lt;&gt;"",【M】エリア!$E39,"")</f>
        <v>紫式部公園 エリア</v>
      </c>
      <c r="Z43" s="11"/>
      <c r="AA43" s="261">
        <f t="shared" ref="AA43:AM52" si="28">IF($Y43&lt;&gt;"",
INDEX(NPSデータ範囲,
 MATCH($Y43,NPS表側範囲,0),
 MATCH(AA$2&amp;$Z$1,NPS表頭範囲,0)
),"")</f>
        <v>33.333333333333336</v>
      </c>
      <c r="AB43" s="261" t="str">
        <f t="shared" si="28"/>
        <v>-</v>
      </c>
      <c r="AC43" s="261" t="str">
        <f t="shared" si="28"/>
        <v>-</v>
      </c>
      <c r="AD43" s="261" t="str">
        <f t="shared" si="28"/>
        <v>-</v>
      </c>
      <c r="AE43" s="261" t="str">
        <f t="shared" si="28"/>
        <v>-</v>
      </c>
      <c r="AF43" s="261" t="str">
        <f t="shared" si="28"/>
        <v>-</v>
      </c>
      <c r="AG43" s="261" t="str">
        <f t="shared" si="28"/>
        <v>-</v>
      </c>
      <c r="AH43" s="261" t="str">
        <f t="shared" si="28"/>
        <v>-</v>
      </c>
      <c r="AI43" s="261" t="str">
        <f t="shared" si="28"/>
        <v>-</v>
      </c>
      <c r="AJ43" s="261" t="str">
        <f t="shared" si="28"/>
        <v>-</v>
      </c>
      <c r="AK43" s="261" t="str">
        <f t="shared" si="28"/>
        <v>-</v>
      </c>
      <c r="AL43" s="261" t="str">
        <f t="shared" si="28"/>
        <v>-</v>
      </c>
      <c r="AM43" s="262">
        <f t="shared" si="28"/>
        <v>33.333333333333336</v>
      </c>
      <c r="AO43" s="11"/>
      <c r="AP43" s="271">
        <f t="shared" si="26"/>
        <v>23</v>
      </c>
      <c r="AQ43" s="271" t="str">
        <f t="shared" si="26"/>
        <v>-</v>
      </c>
      <c r="AR43" s="271" t="str">
        <f t="shared" si="26"/>
        <v>-</v>
      </c>
      <c r="AS43" s="271" t="str">
        <f t="shared" si="26"/>
        <v>-</v>
      </c>
      <c r="AT43" s="271" t="str">
        <f t="shared" si="26"/>
        <v>-</v>
      </c>
      <c r="AU43" s="271" t="str">
        <f t="shared" si="26"/>
        <v>-</v>
      </c>
      <c r="AV43" s="271" t="str">
        <f t="shared" si="26"/>
        <v>-</v>
      </c>
      <c r="AW43" s="271" t="str">
        <f t="shared" si="26"/>
        <v>-</v>
      </c>
      <c r="AX43" s="271" t="str">
        <f t="shared" si="26"/>
        <v>-</v>
      </c>
      <c r="AY43" s="271" t="str">
        <f t="shared" si="26"/>
        <v>-</v>
      </c>
      <c r="AZ43" s="271" t="str">
        <f t="shared" si="26"/>
        <v>-</v>
      </c>
      <c r="BA43" s="271" t="str">
        <f t="shared" si="26"/>
        <v>-</v>
      </c>
      <c r="BB43" s="272">
        <f t="shared" si="26"/>
        <v>23</v>
      </c>
      <c r="BD43" s="11"/>
      <c r="BE43" s="271">
        <f t="shared" si="27"/>
        <v>23</v>
      </c>
      <c r="BF43" s="271" t="str">
        <f t="shared" si="27"/>
        <v>-</v>
      </c>
      <c r="BG43" s="271" t="str">
        <f t="shared" si="27"/>
        <v>-</v>
      </c>
      <c r="BH43" s="271" t="str">
        <f t="shared" si="27"/>
        <v>-</v>
      </c>
      <c r="BI43" s="271" t="str">
        <f t="shared" si="27"/>
        <v>-</v>
      </c>
      <c r="BJ43" s="271" t="str">
        <f t="shared" si="27"/>
        <v>-</v>
      </c>
      <c r="BK43" s="271" t="str">
        <f t="shared" si="27"/>
        <v>-</v>
      </c>
      <c r="BL43" s="271" t="str">
        <f t="shared" si="27"/>
        <v>-</v>
      </c>
      <c r="BM43" s="271" t="str">
        <f t="shared" si="27"/>
        <v>-</v>
      </c>
      <c r="BN43" s="271" t="str">
        <f t="shared" si="27"/>
        <v>-</v>
      </c>
      <c r="BO43" s="271" t="str">
        <f t="shared" si="27"/>
        <v>-</v>
      </c>
      <c r="BP43" s="271" t="str">
        <f t="shared" si="27"/>
        <v>-</v>
      </c>
      <c r="BQ43" s="272">
        <f t="shared" si="27"/>
        <v>23</v>
      </c>
    </row>
    <row r="44" spans="1:69">
      <c r="A44" s="276" cm="1">
        <f t="array" ref="A44">IFERROR(INDEX($AP$6:$BB$125,$V44,$V$1),"")</f>
        <v>42</v>
      </c>
      <c r="B44" s="2" t="str" cm="1">
        <f t="array" ref="B44">IFERROR(INDEX($Y$6:$Y$125,$V44,1),"")</f>
        <v>うるしの里 エリア</v>
      </c>
      <c r="C44" s="256" cm="1">
        <f t="array" ref="C44">IFERROR(INDEX($AA$6:$AM$125,$V44,$V$1),"")</f>
        <v>16.666666666666668</v>
      </c>
      <c r="D44" s="257" cm="1">
        <f t="array" aca="1" ref="D44" ca="1">IFERROR(INDEX(【D】NPS!$GP$7:$HB$126,$V44,$V$1),"")</f>
        <v>6</v>
      </c>
      <c r="V44" s="275">
        <f t="shared" si="25"/>
        <v>42</v>
      </c>
      <c r="X44" s="58" t="s">
        <v>2</v>
      </c>
      <c r="Y44" s="39" t="str">
        <f>IF(【M】エリア!$E40&lt;&gt;"",【M】エリア!$E40,"")</f>
        <v>だるまちゃん広場 エリア</v>
      </c>
      <c r="Z44" s="11"/>
      <c r="AA44" s="261">
        <f t="shared" si="28"/>
        <v>83.333333333333343</v>
      </c>
      <c r="AB44" s="261" t="str">
        <f t="shared" si="28"/>
        <v>-</v>
      </c>
      <c r="AC44" s="261" t="str">
        <f t="shared" si="28"/>
        <v>-</v>
      </c>
      <c r="AD44" s="261" t="str">
        <f t="shared" si="28"/>
        <v>-</v>
      </c>
      <c r="AE44" s="261" t="str">
        <f t="shared" si="28"/>
        <v>-</v>
      </c>
      <c r="AF44" s="261" t="str">
        <f t="shared" si="28"/>
        <v>-</v>
      </c>
      <c r="AG44" s="261" t="str">
        <f t="shared" si="28"/>
        <v>-</v>
      </c>
      <c r="AH44" s="261" t="str">
        <f t="shared" si="28"/>
        <v>-</v>
      </c>
      <c r="AI44" s="261" t="str">
        <f t="shared" si="28"/>
        <v>-</v>
      </c>
      <c r="AJ44" s="261" t="str">
        <f t="shared" si="28"/>
        <v>-</v>
      </c>
      <c r="AK44" s="261" t="str">
        <f t="shared" si="28"/>
        <v>-</v>
      </c>
      <c r="AL44" s="261" t="str">
        <f t="shared" si="28"/>
        <v>-</v>
      </c>
      <c r="AM44" s="262">
        <f t="shared" si="28"/>
        <v>83.333333333333343</v>
      </c>
      <c r="AO44" s="11"/>
      <c r="AP44" s="271">
        <f t="shared" si="26"/>
        <v>2</v>
      </c>
      <c r="AQ44" s="271" t="str">
        <f t="shared" si="26"/>
        <v>-</v>
      </c>
      <c r="AR44" s="271" t="str">
        <f t="shared" si="26"/>
        <v>-</v>
      </c>
      <c r="AS44" s="271" t="str">
        <f t="shared" si="26"/>
        <v>-</v>
      </c>
      <c r="AT44" s="271" t="str">
        <f t="shared" si="26"/>
        <v>-</v>
      </c>
      <c r="AU44" s="271" t="str">
        <f t="shared" si="26"/>
        <v>-</v>
      </c>
      <c r="AV44" s="271" t="str">
        <f t="shared" si="26"/>
        <v>-</v>
      </c>
      <c r="AW44" s="271" t="str">
        <f t="shared" si="26"/>
        <v>-</v>
      </c>
      <c r="AX44" s="271" t="str">
        <f t="shared" si="26"/>
        <v>-</v>
      </c>
      <c r="AY44" s="271" t="str">
        <f t="shared" si="26"/>
        <v>-</v>
      </c>
      <c r="AZ44" s="271" t="str">
        <f t="shared" si="26"/>
        <v>-</v>
      </c>
      <c r="BA44" s="271" t="str">
        <f t="shared" si="26"/>
        <v>-</v>
      </c>
      <c r="BB44" s="272">
        <f t="shared" si="26"/>
        <v>2</v>
      </c>
      <c r="BD44" s="11"/>
      <c r="BE44" s="271">
        <f t="shared" si="27"/>
        <v>2</v>
      </c>
      <c r="BF44" s="271" t="str">
        <f t="shared" si="27"/>
        <v>-</v>
      </c>
      <c r="BG44" s="271" t="str">
        <f t="shared" si="27"/>
        <v>-</v>
      </c>
      <c r="BH44" s="271" t="str">
        <f t="shared" si="27"/>
        <v>-</v>
      </c>
      <c r="BI44" s="271" t="str">
        <f t="shared" si="27"/>
        <v>-</v>
      </c>
      <c r="BJ44" s="271" t="str">
        <f t="shared" si="27"/>
        <v>-</v>
      </c>
      <c r="BK44" s="271" t="str">
        <f t="shared" si="27"/>
        <v>-</v>
      </c>
      <c r="BL44" s="271" t="str">
        <f t="shared" si="27"/>
        <v>-</v>
      </c>
      <c r="BM44" s="271" t="str">
        <f t="shared" si="27"/>
        <v>-</v>
      </c>
      <c r="BN44" s="271" t="str">
        <f t="shared" si="27"/>
        <v>-</v>
      </c>
      <c r="BO44" s="271" t="str">
        <f t="shared" si="27"/>
        <v>-</v>
      </c>
      <c r="BP44" s="271" t="str">
        <f t="shared" si="27"/>
        <v>-</v>
      </c>
      <c r="BQ44" s="272">
        <f t="shared" si="27"/>
        <v>2</v>
      </c>
    </row>
    <row r="45" spans="1:69">
      <c r="A45" s="276" cm="1">
        <f t="array" ref="A45">IFERROR(INDEX($AP$6:$BB$125,$V45,$V$1),"")</f>
        <v>43</v>
      </c>
      <c r="B45" s="2" t="str" cm="1">
        <f t="array" ref="B45">IFERROR(INDEX($Y$6:$Y$125,$V45,1),"")</f>
        <v>まちの駅 こってコテいけだ エリア</v>
      </c>
      <c r="C45" s="256" cm="1">
        <f t="array" ref="C45">IFERROR(INDEX($AA$6:$AM$125,$V45,$V$1),"")</f>
        <v>14.285714285714285</v>
      </c>
      <c r="D45" s="257" cm="1">
        <f t="array" aca="1" ref="D45" ca="1">IFERROR(INDEX(【D】NPS!$GP$7:$HB$126,$V45,$V$1),"")</f>
        <v>14</v>
      </c>
      <c r="V45" s="275">
        <f t="shared" si="25"/>
        <v>43</v>
      </c>
      <c r="X45" s="58" t="s">
        <v>2</v>
      </c>
      <c r="Y45" s="39" t="str">
        <f>IF(【M】エリア!$E41&lt;&gt;"",【M】エリア!$E41,"")</f>
        <v>道の駅「西山公園」 エリア</v>
      </c>
      <c r="Z45" s="11"/>
      <c r="AA45" s="261">
        <f t="shared" si="28"/>
        <v>43.75</v>
      </c>
      <c r="AB45" s="261" t="str">
        <f t="shared" si="28"/>
        <v>-</v>
      </c>
      <c r="AC45" s="261" t="str">
        <f t="shared" si="28"/>
        <v>-</v>
      </c>
      <c r="AD45" s="261" t="str">
        <f t="shared" si="28"/>
        <v>-</v>
      </c>
      <c r="AE45" s="261" t="str">
        <f t="shared" si="28"/>
        <v>-</v>
      </c>
      <c r="AF45" s="261" t="str">
        <f t="shared" si="28"/>
        <v>-</v>
      </c>
      <c r="AG45" s="261" t="str">
        <f t="shared" si="28"/>
        <v>-</v>
      </c>
      <c r="AH45" s="261" t="str">
        <f t="shared" si="28"/>
        <v>-</v>
      </c>
      <c r="AI45" s="261" t="str">
        <f t="shared" si="28"/>
        <v>-</v>
      </c>
      <c r="AJ45" s="261" t="str">
        <f t="shared" si="28"/>
        <v>-</v>
      </c>
      <c r="AK45" s="261" t="str">
        <f t="shared" si="28"/>
        <v>-</v>
      </c>
      <c r="AL45" s="261" t="str">
        <f t="shared" si="28"/>
        <v>-</v>
      </c>
      <c r="AM45" s="262">
        <f t="shared" si="28"/>
        <v>43.75</v>
      </c>
      <c r="AO45" s="11"/>
      <c r="AP45" s="271">
        <f t="shared" si="26"/>
        <v>16</v>
      </c>
      <c r="AQ45" s="271" t="str">
        <f t="shared" si="26"/>
        <v>-</v>
      </c>
      <c r="AR45" s="271" t="str">
        <f t="shared" si="26"/>
        <v>-</v>
      </c>
      <c r="AS45" s="271" t="str">
        <f t="shared" si="26"/>
        <v>-</v>
      </c>
      <c r="AT45" s="271" t="str">
        <f t="shared" si="26"/>
        <v>-</v>
      </c>
      <c r="AU45" s="271" t="str">
        <f t="shared" si="26"/>
        <v>-</v>
      </c>
      <c r="AV45" s="271" t="str">
        <f t="shared" si="26"/>
        <v>-</v>
      </c>
      <c r="AW45" s="271" t="str">
        <f t="shared" si="26"/>
        <v>-</v>
      </c>
      <c r="AX45" s="271" t="str">
        <f t="shared" si="26"/>
        <v>-</v>
      </c>
      <c r="AY45" s="271" t="str">
        <f t="shared" si="26"/>
        <v>-</v>
      </c>
      <c r="AZ45" s="271" t="str">
        <f t="shared" si="26"/>
        <v>-</v>
      </c>
      <c r="BA45" s="271" t="str">
        <f t="shared" si="26"/>
        <v>-</v>
      </c>
      <c r="BB45" s="272">
        <f t="shared" si="26"/>
        <v>16</v>
      </c>
      <c r="BD45" s="11"/>
      <c r="BE45" s="271">
        <f t="shared" si="27"/>
        <v>16</v>
      </c>
      <c r="BF45" s="271" t="str">
        <f t="shared" si="27"/>
        <v>-</v>
      </c>
      <c r="BG45" s="271" t="str">
        <f t="shared" si="27"/>
        <v>-</v>
      </c>
      <c r="BH45" s="271" t="str">
        <f t="shared" si="27"/>
        <v>-</v>
      </c>
      <c r="BI45" s="271" t="str">
        <f t="shared" si="27"/>
        <v>-</v>
      </c>
      <c r="BJ45" s="271" t="str">
        <f t="shared" si="27"/>
        <v>-</v>
      </c>
      <c r="BK45" s="271" t="str">
        <f t="shared" si="27"/>
        <v>-</v>
      </c>
      <c r="BL45" s="271" t="str">
        <f t="shared" si="27"/>
        <v>-</v>
      </c>
      <c r="BM45" s="271" t="str">
        <f t="shared" si="27"/>
        <v>-</v>
      </c>
      <c r="BN45" s="271" t="str">
        <f t="shared" si="27"/>
        <v>-</v>
      </c>
      <c r="BO45" s="271" t="str">
        <f t="shared" si="27"/>
        <v>-</v>
      </c>
      <c r="BP45" s="271" t="str">
        <f t="shared" si="27"/>
        <v>-</v>
      </c>
      <c r="BQ45" s="272">
        <f t="shared" si="27"/>
        <v>16</v>
      </c>
    </row>
    <row r="46" spans="1:69">
      <c r="A46" s="276" cm="1">
        <f t="array" ref="A46">IFERROR(INDEX($AP$6:$BB$125,$V46,$V$1),"")</f>
        <v>43</v>
      </c>
      <c r="B46" s="2" t="str" cm="1">
        <f t="array" ref="B46">IFERROR(INDEX($Y$6:$Y$125,$V46,1),"")</f>
        <v>若狭和田 エリア</v>
      </c>
      <c r="C46" s="256" cm="1">
        <f t="array" ref="C46">IFERROR(INDEX($AA$6:$AM$125,$V46,$V$1),"")</f>
        <v>14.285714285714285</v>
      </c>
      <c r="D46" s="257" cm="1">
        <f t="array" aca="1" ref="D46" ca="1">IFERROR(INDEX(【D】NPS!$GP$7:$HB$126,$V46,$V$1),"")</f>
        <v>7</v>
      </c>
      <c r="V46" s="275">
        <f t="shared" si="25"/>
        <v>79</v>
      </c>
      <c r="X46" s="58" t="s">
        <v>2</v>
      </c>
      <c r="Y46" s="39" t="str">
        <f>IF(【M】エリア!$E42&lt;&gt;"",【M】エリア!$E42,"")</f>
        <v>メガネストリート エリア</v>
      </c>
      <c r="Z46" s="11"/>
      <c r="AA46" s="261">
        <f t="shared" si="28"/>
        <v>-5.5555555555555527</v>
      </c>
      <c r="AB46" s="261" t="str">
        <f t="shared" si="28"/>
        <v>-</v>
      </c>
      <c r="AC46" s="261" t="str">
        <f t="shared" si="28"/>
        <v>-</v>
      </c>
      <c r="AD46" s="261" t="str">
        <f t="shared" si="28"/>
        <v>-</v>
      </c>
      <c r="AE46" s="261" t="str">
        <f t="shared" si="28"/>
        <v>-</v>
      </c>
      <c r="AF46" s="261" t="str">
        <f t="shared" si="28"/>
        <v>-</v>
      </c>
      <c r="AG46" s="261" t="str">
        <f t="shared" si="28"/>
        <v>-</v>
      </c>
      <c r="AH46" s="261" t="str">
        <f t="shared" si="28"/>
        <v>-</v>
      </c>
      <c r="AI46" s="261" t="str">
        <f t="shared" si="28"/>
        <v>-</v>
      </c>
      <c r="AJ46" s="261" t="str">
        <f t="shared" si="28"/>
        <v>-</v>
      </c>
      <c r="AK46" s="261" t="str">
        <f t="shared" si="28"/>
        <v>-</v>
      </c>
      <c r="AL46" s="261" t="str">
        <f t="shared" si="28"/>
        <v>-</v>
      </c>
      <c r="AM46" s="262">
        <f t="shared" si="28"/>
        <v>-5.5555555555555527</v>
      </c>
      <c r="AO46" s="11"/>
      <c r="AP46" s="271">
        <f t="shared" ref="AP46:BB55" si="29">IF($Y46&lt;&gt;"",
INDEX(NPSデータ範囲,
 MATCH($Y46,NPS表側範囲,0),
 MATCH(AP$2&amp;$AO$1,NPS表頭範囲,0)
),"")</f>
        <v>62</v>
      </c>
      <c r="AQ46" s="271" t="str">
        <f t="shared" si="29"/>
        <v>-</v>
      </c>
      <c r="AR46" s="271" t="str">
        <f t="shared" si="29"/>
        <v>-</v>
      </c>
      <c r="AS46" s="271" t="str">
        <f t="shared" si="29"/>
        <v>-</v>
      </c>
      <c r="AT46" s="271" t="str">
        <f t="shared" si="29"/>
        <v>-</v>
      </c>
      <c r="AU46" s="271" t="str">
        <f t="shared" si="29"/>
        <v>-</v>
      </c>
      <c r="AV46" s="271" t="str">
        <f t="shared" si="29"/>
        <v>-</v>
      </c>
      <c r="AW46" s="271" t="str">
        <f t="shared" si="29"/>
        <v>-</v>
      </c>
      <c r="AX46" s="271" t="str">
        <f t="shared" si="29"/>
        <v>-</v>
      </c>
      <c r="AY46" s="271" t="str">
        <f t="shared" si="29"/>
        <v>-</v>
      </c>
      <c r="AZ46" s="271" t="str">
        <f t="shared" si="29"/>
        <v>-</v>
      </c>
      <c r="BA46" s="271" t="str">
        <f t="shared" si="29"/>
        <v>-</v>
      </c>
      <c r="BB46" s="272">
        <f t="shared" si="29"/>
        <v>62</v>
      </c>
      <c r="BD46" s="11"/>
      <c r="BE46" s="271">
        <f t="shared" ref="BE46:BQ55" si="30">IF($Y46&lt;&gt;"",
INDEX(NPSデータ範囲,
 MATCH($Y46,NPS表側範囲,0),
 MATCH(BE$2&amp;$BD$1,NPS表頭範囲,0)
),"")</f>
        <v>62</v>
      </c>
      <c r="BF46" s="271" t="str">
        <f t="shared" si="30"/>
        <v>-</v>
      </c>
      <c r="BG46" s="271" t="str">
        <f t="shared" si="30"/>
        <v>-</v>
      </c>
      <c r="BH46" s="271" t="str">
        <f t="shared" si="30"/>
        <v>-</v>
      </c>
      <c r="BI46" s="271" t="str">
        <f t="shared" si="30"/>
        <v>-</v>
      </c>
      <c r="BJ46" s="271" t="str">
        <f t="shared" si="30"/>
        <v>-</v>
      </c>
      <c r="BK46" s="271" t="str">
        <f t="shared" si="30"/>
        <v>-</v>
      </c>
      <c r="BL46" s="271" t="str">
        <f t="shared" si="30"/>
        <v>-</v>
      </c>
      <c r="BM46" s="271" t="str">
        <f t="shared" si="30"/>
        <v>-</v>
      </c>
      <c r="BN46" s="271" t="str">
        <f t="shared" si="30"/>
        <v>-</v>
      </c>
      <c r="BO46" s="271" t="str">
        <f t="shared" si="30"/>
        <v>-</v>
      </c>
      <c r="BP46" s="271" t="str">
        <f t="shared" si="30"/>
        <v>-</v>
      </c>
      <c r="BQ46" s="272">
        <f t="shared" si="30"/>
        <v>62</v>
      </c>
    </row>
    <row r="47" spans="1:69">
      <c r="A47" s="276" cm="1">
        <f t="array" ref="A47">IFERROR(INDEX($AP$6:$BB$125,$V47,$V$1),"")</f>
        <v>45</v>
      </c>
      <c r="B47" s="2" t="str" cm="1">
        <f t="array" ref="B47">IFERROR(INDEX($Y$6:$Y$125,$V47,1),"")</f>
        <v>うみんぴあ大飯 エリア</v>
      </c>
      <c r="C47" s="256" cm="1">
        <f t="array" ref="C47">IFERROR(INDEX($AA$6:$AM$125,$V47,$V$1),"")</f>
        <v>10.526315789473683</v>
      </c>
      <c r="D47" s="257" cm="1">
        <f t="array" aca="1" ref="D47" ca="1">IFERROR(INDEX(【D】NPS!$GP$7:$HB$126,$V47,$V$1),"")</f>
        <v>19</v>
      </c>
      <c r="V47" s="275">
        <f t="shared" si="25"/>
        <v>75</v>
      </c>
      <c r="X47" s="58" t="s">
        <v>2</v>
      </c>
      <c r="Y47" s="39" t="str">
        <f>IF(【M】エリア!$E43&lt;&gt;"",【M】エリア!$E43,"")</f>
        <v>うるしの里 エリア</v>
      </c>
      <c r="Z47" s="11"/>
      <c r="AA47" s="261">
        <f t="shared" si="28"/>
        <v>16.666666666666668</v>
      </c>
      <c r="AB47" s="261" t="str">
        <f t="shared" si="28"/>
        <v>-</v>
      </c>
      <c r="AC47" s="261" t="str">
        <f t="shared" si="28"/>
        <v>-</v>
      </c>
      <c r="AD47" s="261" t="str">
        <f t="shared" si="28"/>
        <v>-</v>
      </c>
      <c r="AE47" s="261" t="str">
        <f t="shared" si="28"/>
        <v>-</v>
      </c>
      <c r="AF47" s="261" t="str">
        <f t="shared" si="28"/>
        <v>-</v>
      </c>
      <c r="AG47" s="261" t="str">
        <f t="shared" si="28"/>
        <v>-</v>
      </c>
      <c r="AH47" s="261" t="str">
        <f t="shared" si="28"/>
        <v>-</v>
      </c>
      <c r="AI47" s="261" t="str">
        <f t="shared" si="28"/>
        <v>-</v>
      </c>
      <c r="AJ47" s="261" t="str">
        <f t="shared" si="28"/>
        <v>-</v>
      </c>
      <c r="AK47" s="261" t="str">
        <f t="shared" si="28"/>
        <v>-</v>
      </c>
      <c r="AL47" s="261" t="str">
        <f t="shared" si="28"/>
        <v>-</v>
      </c>
      <c r="AM47" s="262">
        <f t="shared" si="28"/>
        <v>16.666666666666668</v>
      </c>
      <c r="AO47" s="11"/>
      <c r="AP47" s="271">
        <f t="shared" si="29"/>
        <v>42</v>
      </c>
      <c r="AQ47" s="271" t="str">
        <f t="shared" si="29"/>
        <v>-</v>
      </c>
      <c r="AR47" s="271" t="str">
        <f t="shared" si="29"/>
        <v>-</v>
      </c>
      <c r="AS47" s="271" t="str">
        <f t="shared" si="29"/>
        <v>-</v>
      </c>
      <c r="AT47" s="271" t="str">
        <f t="shared" si="29"/>
        <v>-</v>
      </c>
      <c r="AU47" s="271" t="str">
        <f t="shared" si="29"/>
        <v>-</v>
      </c>
      <c r="AV47" s="271" t="str">
        <f t="shared" si="29"/>
        <v>-</v>
      </c>
      <c r="AW47" s="271" t="str">
        <f t="shared" si="29"/>
        <v>-</v>
      </c>
      <c r="AX47" s="271" t="str">
        <f t="shared" si="29"/>
        <v>-</v>
      </c>
      <c r="AY47" s="271" t="str">
        <f t="shared" si="29"/>
        <v>-</v>
      </c>
      <c r="AZ47" s="271" t="str">
        <f t="shared" si="29"/>
        <v>-</v>
      </c>
      <c r="BA47" s="271" t="str">
        <f t="shared" si="29"/>
        <v>-</v>
      </c>
      <c r="BB47" s="272">
        <f t="shared" si="29"/>
        <v>42</v>
      </c>
      <c r="BD47" s="11"/>
      <c r="BE47" s="271">
        <f t="shared" si="30"/>
        <v>42</v>
      </c>
      <c r="BF47" s="271" t="str">
        <f t="shared" si="30"/>
        <v>-</v>
      </c>
      <c r="BG47" s="271" t="str">
        <f t="shared" si="30"/>
        <v>-</v>
      </c>
      <c r="BH47" s="271" t="str">
        <f t="shared" si="30"/>
        <v>-</v>
      </c>
      <c r="BI47" s="271" t="str">
        <f t="shared" si="30"/>
        <v>-</v>
      </c>
      <c r="BJ47" s="271" t="str">
        <f t="shared" si="30"/>
        <v>-</v>
      </c>
      <c r="BK47" s="271" t="str">
        <f t="shared" si="30"/>
        <v>-</v>
      </c>
      <c r="BL47" s="271" t="str">
        <f t="shared" si="30"/>
        <v>-</v>
      </c>
      <c r="BM47" s="271" t="str">
        <f t="shared" si="30"/>
        <v>-</v>
      </c>
      <c r="BN47" s="271" t="str">
        <f t="shared" si="30"/>
        <v>-</v>
      </c>
      <c r="BO47" s="271" t="str">
        <f t="shared" si="30"/>
        <v>-</v>
      </c>
      <c r="BP47" s="271" t="str">
        <f t="shared" si="30"/>
        <v>-</v>
      </c>
      <c r="BQ47" s="272">
        <f t="shared" si="30"/>
        <v>42</v>
      </c>
    </row>
    <row r="48" spans="1:69">
      <c r="A48" s="276" cm="1">
        <f t="array" ref="A48">IFERROR(INDEX($AP$6:$BB$125,$V48,$V$1),"")</f>
        <v>46</v>
      </c>
      <c r="B48" s="2" t="str" cm="1">
        <f t="array" ref="B48">IFERROR(INDEX($Y$6:$Y$125,$V48,1),"")</f>
        <v>JR芦原温泉駅 エリア</v>
      </c>
      <c r="C48" s="256" cm="1">
        <f t="array" ref="C48">IFERROR(INDEX($AA$6:$AM$125,$V48,$V$1),"")</f>
        <v>10.000000000000004</v>
      </c>
      <c r="D48" s="257" cm="1">
        <f t="array" aca="1" ref="D48" ca="1">IFERROR(INDEX(【D】NPS!$GP$7:$HB$126,$V48,$V$1),"")</f>
        <v>10</v>
      </c>
      <c r="V48" s="275">
        <f t="shared" si="25"/>
        <v>16</v>
      </c>
      <c r="X48" s="58" t="s">
        <v>2</v>
      </c>
      <c r="Y48" s="39" t="str">
        <f>IF(【M】エリア!$E44&lt;&gt;"",【M】エリア!$E44,"")</f>
        <v>まちの駅 こってコテいけだ エリア</v>
      </c>
      <c r="Z48" s="11"/>
      <c r="AA48" s="261">
        <f t="shared" si="28"/>
        <v>14.285714285714285</v>
      </c>
      <c r="AB48" s="261" t="str">
        <f t="shared" si="28"/>
        <v>-</v>
      </c>
      <c r="AC48" s="261" t="str">
        <f t="shared" si="28"/>
        <v>-</v>
      </c>
      <c r="AD48" s="261" t="str">
        <f t="shared" si="28"/>
        <v>-</v>
      </c>
      <c r="AE48" s="261" t="str">
        <f t="shared" si="28"/>
        <v>-</v>
      </c>
      <c r="AF48" s="261" t="str">
        <f t="shared" si="28"/>
        <v>-</v>
      </c>
      <c r="AG48" s="261" t="str">
        <f t="shared" si="28"/>
        <v>-</v>
      </c>
      <c r="AH48" s="261" t="str">
        <f t="shared" si="28"/>
        <v>-</v>
      </c>
      <c r="AI48" s="261" t="str">
        <f t="shared" si="28"/>
        <v>-</v>
      </c>
      <c r="AJ48" s="261" t="str">
        <f t="shared" si="28"/>
        <v>-</v>
      </c>
      <c r="AK48" s="261" t="str">
        <f t="shared" si="28"/>
        <v>-</v>
      </c>
      <c r="AL48" s="261" t="str">
        <f t="shared" si="28"/>
        <v>-</v>
      </c>
      <c r="AM48" s="262">
        <f t="shared" si="28"/>
        <v>14.285714285714285</v>
      </c>
      <c r="AO48" s="11"/>
      <c r="AP48" s="271">
        <f t="shared" si="29"/>
        <v>43</v>
      </c>
      <c r="AQ48" s="271" t="str">
        <f t="shared" si="29"/>
        <v>-</v>
      </c>
      <c r="AR48" s="271" t="str">
        <f t="shared" si="29"/>
        <v>-</v>
      </c>
      <c r="AS48" s="271" t="str">
        <f t="shared" si="29"/>
        <v>-</v>
      </c>
      <c r="AT48" s="271" t="str">
        <f t="shared" si="29"/>
        <v>-</v>
      </c>
      <c r="AU48" s="271" t="str">
        <f t="shared" si="29"/>
        <v>-</v>
      </c>
      <c r="AV48" s="271" t="str">
        <f t="shared" si="29"/>
        <v>-</v>
      </c>
      <c r="AW48" s="271" t="str">
        <f t="shared" si="29"/>
        <v>-</v>
      </c>
      <c r="AX48" s="271" t="str">
        <f t="shared" si="29"/>
        <v>-</v>
      </c>
      <c r="AY48" s="271" t="str">
        <f t="shared" si="29"/>
        <v>-</v>
      </c>
      <c r="AZ48" s="271" t="str">
        <f t="shared" si="29"/>
        <v>-</v>
      </c>
      <c r="BA48" s="271" t="str">
        <f t="shared" si="29"/>
        <v>-</v>
      </c>
      <c r="BB48" s="272">
        <f t="shared" si="29"/>
        <v>43</v>
      </c>
      <c r="BD48" s="11"/>
      <c r="BE48" s="271">
        <f t="shared" si="30"/>
        <v>43</v>
      </c>
      <c r="BF48" s="271" t="str">
        <f t="shared" si="30"/>
        <v>-</v>
      </c>
      <c r="BG48" s="271" t="str">
        <f t="shared" si="30"/>
        <v>-</v>
      </c>
      <c r="BH48" s="271" t="str">
        <f t="shared" si="30"/>
        <v>-</v>
      </c>
      <c r="BI48" s="271" t="str">
        <f t="shared" si="30"/>
        <v>-</v>
      </c>
      <c r="BJ48" s="271" t="str">
        <f t="shared" si="30"/>
        <v>-</v>
      </c>
      <c r="BK48" s="271" t="str">
        <f t="shared" si="30"/>
        <v>-</v>
      </c>
      <c r="BL48" s="271" t="str">
        <f t="shared" si="30"/>
        <v>-</v>
      </c>
      <c r="BM48" s="271" t="str">
        <f t="shared" si="30"/>
        <v>-</v>
      </c>
      <c r="BN48" s="271" t="str">
        <f t="shared" si="30"/>
        <v>-</v>
      </c>
      <c r="BO48" s="271" t="str">
        <f t="shared" si="30"/>
        <v>-</v>
      </c>
      <c r="BP48" s="271" t="str">
        <f t="shared" si="30"/>
        <v>-</v>
      </c>
      <c r="BQ48" s="272">
        <f t="shared" si="30"/>
        <v>43</v>
      </c>
    </row>
    <row r="49" spans="1:69">
      <c r="A49" s="276" cm="1">
        <f t="array" ref="A49">IFERROR(INDEX($AP$6:$BB$125,$V49,$V$1),"")</f>
        <v>47</v>
      </c>
      <c r="B49" s="2" t="str" cm="1">
        <f t="array" ref="B49">IFERROR(INDEX($Y$6:$Y$125,$V49,1),"")</f>
        <v>若狭高浜 エリア</v>
      </c>
      <c r="C49" s="256" cm="1">
        <f t="array" ref="C49">IFERROR(INDEX($AA$6:$AM$125,$V49,$V$1),"")</f>
        <v>7.6923076923076925</v>
      </c>
      <c r="D49" s="257" cm="1">
        <f t="array" aca="1" ref="D49" ca="1">IFERROR(INDEX(【D】NPS!$GP$7:$HB$126,$V49,$V$1),"")</f>
        <v>13</v>
      </c>
      <c r="V49" s="275">
        <f t="shared" si="25"/>
        <v>80</v>
      </c>
      <c r="X49" s="58" t="s">
        <v>2</v>
      </c>
      <c r="Y49" s="39" t="str">
        <f>IF(【M】エリア!$E45&lt;&gt;"",【M】エリア!$E45,"")</f>
        <v>かずら橋 エリア</v>
      </c>
      <c r="Z49" s="11"/>
      <c r="AA49" s="261">
        <f t="shared" si="28"/>
        <v>22.222222222222225</v>
      </c>
      <c r="AB49" s="261" t="str">
        <f t="shared" si="28"/>
        <v>-</v>
      </c>
      <c r="AC49" s="261" t="str">
        <f t="shared" si="28"/>
        <v>-</v>
      </c>
      <c r="AD49" s="261" t="str">
        <f t="shared" si="28"/>
        <v>-</v>
      </c>
      <c r="AE49" s="261" t="str">
        <f t="shared" si="28"/>
        <v>-</v>
      </c>
      <c r="AF49" s="261" t="str">
        <f t="shared" si="28"/>
        <v>-</v>
      </c>
      <c r="AG49" s="261" t="str">
        <f t="shared" si="28"/>
        <v>-</v>
      </c>
      <c r="AH49" s="261" t="str">
        <f t="shared" si="28"/>
        <v>-</v>
      </c>
      <c r="AI49" s="261" t="str">
        <f t="shared" si="28"/>
        <v>-</v>
      </c>
      <c r="AJ49" s="261" t="str">
        <f t="shared" si="28"/>
        <v>-</v>
      </c>
      <c r="AK49" s="261" t="str">
        <f t="shared" si="28"/>
        <v>-</v>
      </c>
      <c r="AL49" s="261" t="str">
        <f t="shared" si="28"/>
        <v>-</v>
      </c>
      <c r="AM49" s="262">
        <f t="shared" si="28"/>
        <v>22.222222222222225</v>
      </c>
      <c r="AO49" s="11"/>
      <c r="AP49" s="271">
        <f t="shared" si="29"/>
        <v>37</v>
      </c>
      <c r="AQ49" s="271" t="str">
        <f t="shared" si="29"/>
        <v>-</v>
      </c>
      <c r="AR49" s="271" t="str">
        <f t="shared" si="29"/>
        <v>-</v>
      </c>
      <c r="AS49" s="271" t="str">
        <f t="shared" si="29"/>
        <v>-</v>
      </c>
      <c r="AT49" s="271" t="str">
        <f t="shared" si="29"/>
        <v>-</v>
      </c>
      <c r="AU49" s="271" t="str">
        <f t="shared" si="29"/>
        <v>-</v>
      </c>
      <c r="AV49" s="271" t="str">
        <f t="shared" si="29"/>
        <v>-</v>
      </c>
      <c r="AW49" s="271" t="str">
        <f t="shared" si="29"/>
        <v>-</v>
      </c>
      <c r="AX49" s="271" t="str">
        <f t="shared" si="29"/>
        <v>-</v>
      </c>
      <c r="AY49" s="271" t="str">
        <f t="shared" si="29"/>
        <v>-</v>
      </c>
      <c r="AZ49" s="271" t="str">
        <f t="shared" si="29"/>
        <v>-</v>
      </c>
      <c r="BA49" s="271" t="str">
        <f t="shared" si="29"/>
        <v>-</v>
      </c>
      <c r="BB49" s="272">
        <f t="shared" si="29"/>
        <v>37</v>
      </c>
      <c r="BD49" s="11"/>
      <c r="BE49" s="271">
        <f t="shared" si="30"/>
        <v>37</v>
      </c>
      <c r="BF49" s="271" t="str">
        <f t="shared" si="30"/>
        <v>-</v>
      </c>
      <c r="BG49" s="271" t="str">
        <f t="shared" si="30"/>
        <v>-</v>
      </c>
      <c r="BH49" s="271" t="str">
        <f t="shared" si="30"/>
        <v>-</v>
      </c>
      <c r="BI49" s="271" t="str">
        <f t="shared" si="30"/>
        <v>-</v>
      </c>
      <c r="BJ49" s="271" t="str">
        <f t="shared" si="30"/>
        <v>-</v>
      </c>
      <c r="BK49" s="271" t="str">
        <f t="shared" si="30"/>
        <v>-</v>
      </c>
      <c r="BL49" s="271" t="str">
        <f t="shared" si="30"/>
        <v>-</v>
      </c>
      <c r="BM49" s="271" t="str">
        <f t="shared" si="30"/>
        <v>-</v>
      </c>
      <c r="BN49" s="271" t="str">
        <f t="shared" si="30"/>
        <v>-</v>
      </c>
      <c r="BO49" s="271" t="str">
        <f t="shared" si="30"/>
        <v>-</v>
      </c>
      <c r="BP49" s="271" t="str">
        <f t="shared" si="30"/>
        <v>-</v>
      </c>
      <c r="BQ49" s="272">
        <f t="shared" si="30"/>
        <v>37</v>
      </c>
    </row>
    <row r="50" spans="1:69">
      <c r="A50" s="276" cm="1">
        <f t="array" ref="A50">IFERROR(INDEX($AP$6:$BB$125,$V50,$V$1),"")</f>
        <v>48</v>
      </c>
      <c r="B50" s="2" t="str" cm="1">
        <f t="array" ref="B50">IFERROR(INDEX($Y$6:$Y$125,$V50,1),"")</f>
        <v>東尋坊 エリア</v>
      </c>
      <c r="C50" s="256" cm="1">
        <f t="array" ref="C50">IFERROR(INDEX($AA$6:$AM$125,$V50,$V$1),"")</f>
        <v>6.8965517241379306</v>
      </c>
      <c r="D50" s="257" cm="1">
        <f t="array" aca="1" ref="D50" ca="1">IFERROR(INDEX(【D】NPS!$GP$7:$HB$126,$V50,$V$1),"")</f>
        <v>29</v>
      </c>
      <c r="V50" s="275">
        <f t="shared" si="25"/>
        <v>10</v>
      </c>
      <c r="X50" s="58" t="s">
        <v>2</v>
      </c>
      <c r="Y50" s="39" t="str">
        <f>IF(【M】エリア!$E46&lt;&gt;"",【M】エリア!$E46,"")</f>
        <v>道の駅「越前」 エリア</v>
      </c>
      <c r="Z50" s="11"/>
      <c r="AA50" s="261">
        <f t="shared" si="28"/>
        <v>45.454545454545446</v>
      </c>
      <c r="AB50" s="261" t="str">
        <f t="shared" si="28"/>
        <v>-</v>
      </c>
      <c r="AC50" s="261" t="str">
        <f t="shared" si="28"/>
        <v>-</v>
      </c>
      <c r="AD50" s="261" t="str">
        <f t="shared" si="28"/>
        <v>-</v>
      </c>
      <c r="AE50" s="261" t="str">
        <f t="shared" si="28"/>
        <v>-</v>
      </c>
      <c r="AF50" s="261" t="str">
        <f t="shared" si="28"/>
        <v>-</v>
      </c>
      <c r="AG50" s="261" t="str">
        <f t="shared" si="28"/>
        <v>-</v>
      </c>
      <c r="AH50" s="261" t="str">
        <f t="shared" si="28"/>
        <v>-</v>
      </c>
      <c r="AI50" s="261" t="str">
        <f t="shared" si="28"/>
        <v>-</v>
      </c>
      <c r="AJ50" s="261" t="str">
        <f t="shared" si="28"/>
        <v>-</v>
      </c>
      <c r="AK50" s="261" t="str">
        <f t="shared" si="28"/>
        <v>-</v>
      </c>
      <c r="AL50" s="261" t="str">
        <f t="shared" si="28"/>
        <v>-</v>
      </c>
      <c r="AM50" s="262">
        <f t="shared" si="28"/>
        <v>45.454545454545446</v>
      </c>
      <c r="AO50" s="11"/>
      <c r="AP50" s="271">
        <f t="shared" si="29"/>
        <v>13</v>
      </c>
      <c r="AQ50" s="271" t="str">
        <f t="shared" si="29"/>
        <v>-</v>
      </c>
      <c r="AR50" s="271" t="str">
        <f t="shared" si="29"/>
        <v>-</v>
      </c>
      <c r="AS50" s="271" t="str">
        <f t="shared" si="29"/>
        <v>-</v>
      </c>
      <c r="AT50" s="271" t="str">
        <f t="shared" si="29"/>
        <v>-</v>
      </c>
      <c r="AU50" s="271" t="str">
        <f t="shared" si="29"/>
        <v>-</v>
      </c>
      <c r="AV50" s="271" t="str">
        <f t="shared" si="29"/>
        <v>-</v>
      </c>
      <c r="AW50" s="271" t="str">
        <f t="shared" si="29"/>
        <v>-</v>
      </c>
      <c r="AX50" s="271" t="str">
        <f t="shared" si="29"/>
        <v>-</v>
      </c>
      <c r="AY50" s="271" t="str">
        <f t="shared" si="29"/>
        <v>-</v>
      </c>
      <c r="AZ50" s="271" t="str">
        <f t="shared" si="29"/>
        <v>-</v>
      </c>
      <c r="BA50" s="271" t="str">
        <f t="shared" si="29"/>
        <v>-</v>
      </c>
      <c r="BB50" s="272">
        <f t="shared" si="29"/>
        <v>13</v>
      </c>
      <c r="BD50" s="11"/>
      <c r="BE50" s="271">
        <f t="shared" si="30"/>
        <v>14</v>
      </c>
      <c r="BF50" s="271" t="str">
        <f t="shared" si="30"/>
        <v>-</v>
      </c>
      <c r="BG50" s="271" t="str">
        <f t="shared" si="30"/>
        <v>-</v>
      </c>
      <c r="BH50" s="271" t="str">
        <f t="shared" si="30"/>
        <v>-</v>
      </c>
      <c r="BI50" s="271" t="str">
        <f t="shared" si="30"/>
        <v>-</v>
      </c>
      <c r="BJ50" s="271" t="str">
        <f t="shared" si="30"/>
        <v>-</v>
      </c>
      <c r="BK50" s="271" t="str">
        <f t="shared" si="30"/>
        <v>-</v>
      </c>
      <c r="BL50" s="271" t="str">
        <f t="shared" si="30"/>
        <v>-</v>
      </c>
      <c r="BM50" s="271" t="str">
        <f t="shared" si="30"/>
        <v>-</v>
      </c>
      <c r="BN50" s="271" t="str">
        <f t="shared" si="30"/>
        <v>-</v>
      </c>
      <c r="BO50" s="271" t="str">
        <f t="shared" si="30"/>
        <v>-</v>
      </c>
      <c r="BP50" s="271" t="str">
        <f t="shared" si="30"/>
        <v>-</v>
      </c>
      <c r="BQ50" s="272">
        <f t="shared" si="30"/>
        <v>14</v>
      </c>
    </row>
    <row r="51" spans="1:69">
      <c r="A51" s="276" cm="1">
        <f t="array" ref="A51">IFERROR(INDEX($AP$6:$BB$125,$V51,$V$1),"")</f>
        <v>49</v>
      </c>
      <c r="B51" s="2" t="str" cm="1">
        <f t="array" ref="B51">IFERROR(INDEX($Y$6:$Y$125,$V51,1),"")</f>
        <v>越前大野城・城下町 エリア</v>
      </c>
      <c r="C51" s="256" cm="1">
        <f t="array" ref="C51">IFERROR(INDEX($AA$6:$AM$125,$V51,$V$1),"")</f>
        <v>1.9999999999999962</v>
      </c>
      <c r="D51" s="257" cm="1">
        <f t="array" aca="1" ref="D51" ca="1">IFERROR(INDEX(【D】NPS!$GP$7:$HB$126,$V51,$V$1),"")</f>
        <v>50</v>
      </c>
      <c r="V51" s="275">
        <f t="shared" si="25"/>
        <v>21</v>
      </c>
      <c r="X51" s="58" t="s">
        <v>2</v>
      </c>
      <c r="Y51" s="39" t="str">
        <f>IF(【M】エリア!$E47&lt;&gt;"",【M】エリア!$E47,"")</f>
        <v>道の駅「パークイン丹生ヶ丘」 エリア</v>
      </c>
      <c r="Z51" s="11"/>
      <c r="AA51" s="261">
        <f t="shared" si="28"/>
        <v>-40</v>
      </c>
      <c r="AB51" s="261" t="str">
        <f t="shared" si="28"/>
        <v>-</v>
      </c>
      <c r="AC51" s="261" t="str">
        <f t="shared" si="28"/>
        <v>-</v>
      </c>
      <c r="AD51" s="261" t="str">
        <f t="shared" si="28"/>
        <v>-</v>
      </c>
      <c r="AE51" s="261" t="str">
        <f t="shared" si="28"/>
        <v>-</v>
      </c>
      <c r="AF51" s="261" t="str">
        <f t="shared" si="28"/>
        <v>-</v>
      </c>
      <c r="AG51" s="261" t="str">
        <f t="shared" si="28"/>
        <v>-</v>
      </c>
      <c r="AH51" s="261" t="str">
        <f t="shared" si="28"/>
        <v>-</v>
      </c>
      <c r="AI51" s="261" t="str">
        <f t="shared" si="28"/>
        <v>-</v>
      </c>
      <c r="AJ51" s="261" t="str">
        <f t="shared" si="28"/>
        <v>-</v>
      </c>
      <c r="AK51" s="261" t="str">
        <f t="shared" si="28"/>
        <v>-</v>
      </c>
      <c r="AL51" s="261" t="str">
        <f t="shared" si="28"/>
        <v>-</v>
      </c>
      <c r="AM51" s="262">
        <f t="shared" si="28"/>
        <v>-40</v>
      </c>
      <c r="AO51" s="11"/>
      <c r="AP51" s="271">
        <f t="shared" si="29"/>
        <v>76</v>
      </c>
      <c r="AQ51" s="271" t="str">
        <f t="shared" si="29"/>
        <v>-</v>
      </c>
      <c r="AR51" s="271" t="str">
        <f t="shared" si="29"/>
        <v>-</v>
      </c>
      <c r="AS51" s="271" t="str">
        <f t="shared" si="29"/>
        <v>-</v>
      </c>
      <c r="AT51" s="271" t="str">
        <f t="shared" si="29"/>
        <v>-</v>
      </c>
      <c r="AU51" s="271" t="str">
        <f t="shared" si="29"/>
        <v>-</v>
      </c>
      <c r="AV51" s="271" t="str">
        <f t="shared" si="29"/>
        <v>-</v>
      </c>
      <c r="AW51" s="271" t="str">
        <f t="shared" si="29"/>
        <v>-</v>
      </c>
      <c r="AX51" s="271" t="str">
        <f t="shared" si="29"/>
        <v>-</v>
      </c>
      <c r="AY51" s="271" t="str">
        <f t="shared" si="29"/>
        <v>-</v>
      </c>
      <c r="AZ51" s="271" t="str">
        <f t="shared" si="29"/>
        <v>-</v>
      </c>
      <c r="BA51" s="271" t="str">
        <f t="shared" si="29"/>
        <v>-</v>
      </c>
      <c r="BB51" s="272">
        <f t="shared" si="29"/>
        <v>76</v>
      </c>
      <c r="BD51" s="11"/>
      <c r="BE51" s="271">
        <f t="shared" si="30"/>
        <v>76</v>
      </c>
      <c r="BF51" s="271" t="str">
        <f t="shared" si="30"/>
        <v>-</v>
      </c>
      <c r="BG51" s="271" t="str">
        <f t="shared" si="30"/>
        <v>-</v>
      </c>
      <c r="BH51" s="271" t="str">
        <f t="shared" si="30"/>
        <v>-</v>
      </c>
      <c r="BI51" s="271" t="str">
        <f t="shared" si="30"/>
        <v>-</v>
      </c>
      <c r="BJ51" s="271" t="str">
        <f t="shared" si="30"/>
        <v>-</v>
      </c>
      <c r="BK51" s="271" t="str">
        <f t="shared" si="30"/>
        <v>-</v>
      </c>
      <c r="BL51" s="271" t="str">
        <f t="shared" si="30"/>
        <v>-</v>
      </c>
      <c r="BM51" s="271" t="str">
        <f t="shared" si="30"/>
        <v>-</v>
      </c>
      <c r="BN51" s="271" t="str">
        <f t="shared" si="30"/>
        <v>-</v>
      </c>
      <c r="BO51" s="271" t="str">
        <f t="shared" si="30"/>
        <v>-</v>
      </c>
      <c r="BP51" s="271" t="str">
        <f t="shared" si="30"/>
        <v>-</v>
      </c>
      <c r="BQ51" s="272">
        <f t="shared" si="30"/>
        <v>76</v>
      </c>
    </row>
    <row r="52" spans="1:69">
      <c r="A52" s="276" cm="1">
        <f t="array" ref="A52">IFERROR(INDEX($AP$6:$BB$125,$V52,$V$1),"")</f>
        <v>50</v>
      </c>
      <c r="B52" s="2" t="str" cm="1">
        <f t="array" ref="B52">IFERROR(INDEX($Y$6:$Y$125,$V52,1),"")</f>
        <v>大安禅寺 エリア</v>
      </c>
      <c r="C52" s="256" cm="1">
        <f t="array" ref="C52">IFERROR(INDEX($AA$6:$AM$125,$V52,$V$1),"")</f>
        <v>0</v>
      </c>
      <c r="D52" s="257" cm="1">
        <f t="array" aca="1" ref="D52" ca="1">IFERROR(INDEX(【D】NPS!$GP$7:$HB$126,$V52,$V$1),"")</f>
        <v>1</v>
      </c>
      <c r="V52" s="275">
        <f t="shared" si="25"/>
        <v>8</v>
      </c>
      <c r="X52" s="58" t="s">
        <v>2</v>
      </c>
      <c r="Y52" s="39" t="str">
        <f>IF(【M】エリア!$E48&lt;&gt;"",【M】エリア!$E48,"")</f>
        <v>劔神社 エリア</v>
      </c>
      <c r="Z52" s="11"/>
      <c r="AA52" s="261">
        <f t="shared" si="28"/>
        <v>-66.666666666666657</v>
      </c>
      <c r="AB52" s="261" t="str">
        <f t="shared" si="28"/>
        <v>-</v>
      </c>
      <c r="AC52" s="261" t="str">
        <f t="shared" si="28"/>
        <v>-</v>
      </c>
      <c r="AD52" s="261" t="str">
        <f t="shared" si="28"/>
        <v>-</v>
      </c>
      <c r="AE52" s="261" t="str">
        <f t="shared" si="28"/>
        <v>-</v>
      </c>
      <c r="AF52" s="261" t="str">
        <f t="shared" si="28"/>
        <v>-</v>
      </c>
      <c r="AG52" s="261" t="str">
        <f t="shared" si="28"/>
        <v>-</v>
      </c>
      <c r="AH52" s="261" t="str">
        <f t="shared" si="28"/>
        <v>-</v>
      </c>
      <c r="AI52" s="261" t="str">
        <f t="shared" si="28"/>
        <v>-</v>
      </c>
      <c r="AJ52" s="261" t="str">
        <f t="shared" si="28"/>
        <v>-</v>
      </c>
      <c r="AK52" s="261" t="str">
        <f t="shared" si="28"/>
        <v>-</v>
      </c>
      <c r="AL52" s="261" t="str">
        <f t="shared" si="28"/>
        <v>-</v>
      </c>
      <c r="AM52" s="262">
        <f t="shared" si="28"/>
        <v>-66.666666666666657</v>
      </c>
      <c r="AO52" s="11"/>
      <c r="AP52" s="271">
        <f t="shared" si="29"/>
        <v>78</v>
      </c>
      <c r="AQ52" s="271" t="str">
        <f t="shared" si="29"/>
        <v>-</v>
      </c>
      <c r="AR52" s="271" t="str">
        <f t="shared" si="29"/>
        <v>-</v>
      </c>
      <c r="AS52" s="271" t="str">
        <f t="shared" si="29"/>
        <v>-</v>
      </c>
      <c r="AT52" s="271" t="str">
        <f t="shared" si="29"/>
        <v>-</v>
      </c>
      <c r="AU52" s="271" t="str">
        <f t="shared" si="29"/>
        <v>-</v>
      </c>
      <c r="AV52" s="271" t="str">
        <f t="shared" si="29"/>
        <v>-</v>
      </c>
      <c r="AW52" s="271" t="str">
        <f t="shared" si="29"/>
        <v>-</v>
      </c>
      <c r="AX52" s="271" t="str">
        <f t="shared" si="29"/>
        <v>-</v>
      </c>
      <c r="AY52" s="271" t="str">
        <f t="shared" si="29"/>
        <v>-</v>
      </c>
      <c r="AZ52" s="271" t="str">
        <f t="shared" si="29"/>
        <v>-</v>
      </c>
      <c r="BA52" s="271" t="str">
        <f t="shared" si="29"/>
        <v>-</v>
      </c>
      <c r="BB52" s="272">
        <f t="shared" si="29"/>
        <v>78</v>
      </c>
      <c r="BD52" s="11"/>
      <c r="BE52" s="271">
        <f t="shared" si="30"/>
        <v>78</v>
      </c>
      <c r="BF52" s="271" t="str">
        <f t="shared" si="30"/>
        <v>-</v>
      </c>
      <c r="BG52" s="271" t="str">
        <f t="shared" si="30"/>
        <v>-</v>
      </c>
      <c r="BH52" s="271" t="str">
        <f t="shared" si="30"/>
        <v>-</v>
      </c>
      <c r="BI52" s="271" t="str">
        <f t="shared" si="30"/>
        <v>-</v>
      </c>
      <c r="BJ52" s="271" t="str">
        <f t="shared" si="30"/>
        <v>-</v>
      </c>
      <c r="BK52" s="271" t="str">
        <f t="shared" si="30"/>
        <v>-</v>
      </c>
      <c r="BL52" s="271" t="str">
        <f t="shared" si="30"/>
        <v>-</v>
      </c>
      <c r="BM52" s="271" t="str">
        <f t="shared" si="30"/>
        <v>-</v>
      </c>
      <c r="BN52" s="271" t="str">
        <f t="shared" si="30"/>
        <v>-</v>
      </c>
      <c r="BO52" s="271" t="str">
        <f t="shared" si="30"/>
        <v>-</v>
      </c>
      <c r="BP52" s="271" t="str">
        <f t="shared" si="30"/>
        <v>-</v>
      </c>
      <c r="BQ52" s="272">
        <f t="shared" si="30"/>
        <v>78</v>
      </c>
    </row>
    <row r="53" spans="1:69">
      <c r="A53" s="276" cm="1">
        <f t="array" ref="A53">IFERROR(INDEX($AP$6:$BB$125,$V53,$V$1),"")</f>
        <v>50</v>
      </c>
      <c r="B53" s="2" t="str" cm="1">
        <f t="array" ref="B53">IFERROR(INDEX($Y$6:$Y$125,$V53,1),"")</f>
        <v>波松 エリア</v>
      </c>
      <c r="C53" s="256" cm="1">
        <f t="array" ref="C53">IFERROR(INDEX($AA$6:$AM$125,$V53,$V$1),"")</f>
        <v>0</v>
      </c>
      <c r="D53" s="257" cm="1">
        <f t="array" aca="1" ref="D53" ca="1">IFERROR(INDEX(【D】NPS!$GP$7:$HB$126,$V53,$V$1),"")</f>
        <v>1</v>
      </c>
      <c r="V53" s="275">
        <f t="shared" si="25"/>
        <v>19</v>
      </c>
      <c r="X53" s="58" t="s">
        <v>2</v>
      </c>
      <c r="Y53" s="39" t="str">
        <f>IF(【M】エリア!$E49&lt;&gt;"",【M】エリア!$E49,"")</f>
        <v>越前陶芸村 エリア</v>
      </c>
      <c r="Z53" s="11"/>
      <c r="AA53" s="261">
        <f t="shared" ref="AA53:AM62" si="31">IF($Y53&lt;&gt;"",
INDEX(NPSデータ範囲,
 MATCH($Y53,NPS表側範囲,0),
 MATCH(AA$2&amp;$Z$1,NPS表頭範囲,0)
),"")</f>
        <v>25</v>
      </c>
      <c r="AB53" s="261" t="str">
        <f t="shared" si="31"/>
        <v>-</v>
      </c>
      <c r="AC53" s="261" t="str">
        <f t="shared" si="31"/>
        <v>-</v>
      </c>
      <c r="AD53" s="261" t="str">
        <f t="shared" si="31"/>
        <v>-</v>
      </c>
      <c r="AE53" s="261" t="str">
        <f t="shared" si="31"/>
        <v>-</v>
      </c>
      <c r="AF53" s="261" t="str">
        <f t="shared" si="31"/>
        <v>-</v>
      </c>
      <c r="AG53" s="261" t="str">
        <f t="shared" si="31"/>
        <v>-</v>
      </c>
      <c r="AH53" s="261" t="str">
        <f t="shared" si="31"/>
        <v>-</v>
      </c>
      <c r="AI53" s="261" t="str">
        <f t="shared" si="31"/>
        <v>-</v>
      </c>
      <c r="AJ53" s="261" t="str">
        <f t="shared" si="31"/>
        <v>-</v>
      </c>
      <c r="AK53" s="261" t="str">
        <f t="shared" si="31"/>
        <v>-</v>
      </c>
      <c r="AL53" s="261" t="str">
        <f t="shared" si="31"/>
        <v>-</v>
      </c>
      <c r="AM53" s="262">
        <f t="shared" si="31"/>
        <v>25</v>
      </c>
      <c r="AO53" s="11"/>
      <c r="AP53" s="271">
        <f t="shared" si="29"/>
        <v>34</v>
      </c>
      <c r="AQ53" s="271" t="str">
        <f t="shared" si="29"/>
        <v>-</v>
      </c>
      <c r="AR53" s="271" t="str">
        <f t="shared" si="29"/>
        <v>-</v>
      </c>
      <c r="AS53" s="271" t="str">
        <f t="shared" si="29"/>
        <v>-</v>
      </c>
      <c r="AT53" s="271" t="str">
        <f t="shared" si="29"/>
        <v>-</v>
      </c>
      <c r="AU53" s="271" t="str">
        <f t="shared" si="29"/>
        <v>-</v>
      </c>
      <c r="AV53" s="271" t="str">
        <f t="shared" si="29"/>
        <v>-</v>
      </c>
      <c r="AW53" s="271" t="str">
        <f t="shared" si="29"/>
        <v>-</v>
      </c>
      <c r="AX53" s="271" t="str">
        <f t="shared" si="29"/>
        <v>-</v>
      </c>
      <c r="AY53" s="271" t="str">
        <f t="shared" si="29"/>
        <v>-</v>
      </c>
      <c r="AZ53" s="271" t="str">
        <f t="shared" si="29"/>
        <v>-</v>
      </c>
      <c r="BA53" s="271" t="str">
        <f t="shared" si="29"/>
        <v>-</v>
      </c>
      <c r="BB53" s="272">
        <f t="shared" si="29"/>
        <v>34</v>
      </c>
      <c r="BD53" s="11"/>
      <c r="BE53" s="271">
        <f t="shared" si="30"/>
        <v>34</v>
      </c>
      <c r="BF53" s="271" t="str">
        <f t="shared" si="30"/>
        <v>-</v>
      </c>
      <c r="BG53" s="271" t="str">
        <f t="shared" si="30"/>
        <v>-</v>
      </c>
      <c r="BH53" s="271" t="str">
        <f t="shared" si="30"/>
        <v>-</v>
      </c>
      <c r="BI53" s="271" t="str">
        <f t="shared" si="30"/>
        <v>-</v>
      </c>
      <c r="BJ53" s="271" t="str">
        <f t="shared" si="30"/>
        <v>-</v>
      </c>
      <c r="BK53" s="271" t="str">
        <f t="shared" si="30"/>
        <v>-</v>
      </c>
      <c r="BL53" s="271" t="str">
        <f t="shared" si="30"/>
        <v>-</v>
      </c>
      <c r="BM53" s="271" t="str">
        <f t="shared" si="30"/>
        <v>-</v>
      </c>
      <c r="BN53" s="271" t="str">
        <f t="shared" si="30"/>
        <v>-</v>
      </c>
      <c r="BO53" s="271" t="str">
        <f t="shared" si="30"/>
        <v>-</v>
      </c>
      <c r="BP53" s="271" t="str">
        <f t="shared" si="30"/>
        <v>-</v>
      </c>
      <c r="BQ53" s="272">
        <f t="shared" si="30"/>
        <v>34</v>
      </c>
    </row>
    <row r="54" spans="1:69">
      <c r="A54" s="276" cm="1">
        <f t="array" ref="A54">IFERROR(INDEX($AP$6:$BB$125,$V54,$V$1),"")</f>
        <v>50</v>
      </c>
      <c r="B54" s="2" t="str" cm="1">
        <f t="array" ref="B54">IFERROR(INDEX($Y$6:$Y$125,$V54,1),"")</f>
        <v>六呂師高原 エリア</v>
      </c>
      <c r="C54" s="256" cm="1">
        <f t="array" ref="C54">IFERROR(INDEX($AA$6:$AM$125,$V54,$V$1),"")</f>
        <v>0</v>
      </c>
      <c r="D54" s="257" cm="1">
        <f t="array" aca="1" ref="D54" ca="1">IFERROR(INDEX(【D】NPS!$GP$7:$HB$126,$V54,$V$1),"")</f>
        <v>3</v>
      </c>
      <c r="V54" s="275">
        <f t="shared" si="25"/>
        <v>24</v>
      </c>
      <c r="X54" s="58" t="s">
        <v>2</v>
      </c>
      <c r="Y54" s="39" t="str">
        <f>IF(【M】エリア!$E50&lt;&gt;"",【M】エリア!$E50,"")</f>
        <v>越前海岸 越前岬 エリア</v>
      </c>
      <c r="Z54" s="11"/>
      <c r="AA54" s="261">
        <f t="shared" si="31"/>
        <v>0</v>
      </c>
      <c r="AB54" s="261" t="str">
        <f t="shared" si="31"/>
        <v>-</v>
      </c>
      <c r="AC54" s="261" t="str">
        <f t="shared" si="31"/>
        <v>-</v>
      </c>
      <c r="AD54" s="261" t="str">
        <f t="shared" si="31"/>
        <v>-</v>
      </c>
      <c r="AE54" s="261" t="str">
        <f t="shared" si="31"/>
        <v>-</v>
      </c>
      <c r="AF54" s="261" t="str">
        <f t="shared" si="31"/>
        <v>-</v>
      </c>
      <c r="AG54" s="261" t="str">
        <f t="shared" si="31"/>
        <v>-</v>
      </c>
      <c r="AH54" s="261" t="str">
        <f t="shared" si="31"/>
        <v>-</v>
      </c>
      <c r="AI54" s="261" t="str">
        <f t="shared" si="31"/>
        <v>-</v>
      </c>
      <c r="AJ54" s="261" t="str">
        <f t="shared" si="31"/>
        <v>-</v>
      </c>
      <c r="AK54" s="261" t="str">
        <f t="shared" si="31"/>
        <v>-</v>
      </c>
      <c r="AL54" s="261" t="str">
        <f t="shared" si="31"/>
        <v>-</v>
      </c>
      <c r="AM54" s="262">
        <f t="shared" si="31"/>
        <v>0</v>
      </c>
      <c r="AO54" s="11"/>
      <c r="AP54" s="271">
        <f t="shared" si="29"/>
        <v>50</v>
      </c>
      <c r="AQ54" s="271" t="str">
        <f t="shared" si="29"/>
        <v>-</v>
      </c>
      <c r="AR54" s="271" t="str">
        <f t="shared" si="29"/>
        <v>-</v>
      </c>
      <c r="AS54" s="271" t="str">
        <f t="shared" si="29"/>
        <v>-</v>
      </c>
      <c r="AT54" s="271" t="str">
        <f t="shared" si="29"/>
        <v>-</v>
      </c>
      <c r="AU54" s="271" t="str">
        <f t="shared" si="29"/>
        <v>-</v>
      </c>
      <c r="AV54" s="271" t="str">
        <f t="shared" si="29"/>
        <v>-</v>
      </c>
      <c r="AW54" s="271" t="str">
        <f t="shared" si="29"/>
        <v>-</v>
      </c>
      <c r="AX54" s="271" t="str">
        <f t="shared" si="29"/>
        <v>-</v>
      </c>
      <c r="AY54" s="271" t="str">
        <f t="shared" si="29"/>
        <v>-</v>
      </c>
      <c r="AZ54" s="271" t="str">
        <f t="shared" si="29"/>
        <v>-</v>
      </c>
      <c r="BA54" s="271" t="str">
        <f t="shared" si="29"/>
        <v>-</v>
      </c>
      <c r="BB54" s="272">
        <f t="shared" si="29"/>
        <v>50</v>
      </c>
      <c r="BD54" s="11"/>
      <c r="BE54" s="271">
        <f t="shared" si="30"/>
        <v>54</v>
      </c>
      <c r="BF54" s="271" t="str">
        <f t="shared" si="30"/>
        <v>-</v>
      </c>
      <c r="BG54" s="271" t="str">
        <f t="shared" si="30"/>
        <v>-</v>
      </c>
      <c r="BH54" s="271" t="str">
        <f t="shared" si="30"/>
        <v>-</v>
      </c>
      <c r="BI54" s="271" t="str">
        <f t="shared" si="30"/>
        <v>-</v>
      </c>
      <c r="BJ54" s="271" t="str">
        <f t="shared" si="30"/>
        <v>-</v>
      </c>
      <c r="BK54" s="271" t="str">
        <f t="shared" si="30"/>
        <v>-</v>
      </c>
      <c r="BL54" s="271" t="str">
        <f t="shared" si="30"/>
        <v>-</v>
      </c>
      <c r="BM54" s="271" t="str">
        <f t="shared" si="30"/>
        <v>-</v>
      </c>
      <c r="BN54" s="271" t="str">
        <f t="shared" si="30"/>
        <v>-</v>
      </c>
      <c r="BO54" s="271" t="str">
        <f t="shared" si="30"/>
        <v>-</v>
      </c>
      <c r="BP54" s="271" t="str">
        <f t="shared" si="30"/>
        <v>-</v>
      </c>
      <c r="BQ54" s="272">
        <f t="shared" si="30"/>
        <v>54</v>
      </c>
    </row>
    <row r="55" spans="1:69">
      <c r="A55" s="276" cm="1">
        <f t="array" ref="A55">IFERROR(INDEX($AP$6:$BB$125,$V55,$V$1),"")</f>
        <v>50</v>
      </c>
      <c r="B55" s="2" t="str" cm="1">
        <f t="array" ref="B55">IFERROR(INDEX($Y$6:$Y$125,$V55,1),"")</f>
        <v>道の駅「恐竜渓谷かつやま」 エリア</v>
      </c>
      <c r="C55" s="256" cm="1">
        <f t="array" ref="C55">IFERROR(INDEX($AA$6:$AM$125,$V55,$V$1),"")</f>
        <v>0</v>
      </c>
      <c r="D55" s="257" cm="1">
        <f t="array" aca="1" ref="D55" ca="1">IFERROR(INDEX(【D】NPS!$GP$7:$HB$126,$V55,$V$1),"")</f>
        <v>62</v>
      </c>
      <c r="V55" s="275">
        <f t="shared" si="25"/>
        <v>26</v>
      </c>
      <c r="X55" s="58" t="s">
        <v>2</v>
      </c>
      <c r="Y55" s="39" t="str">
        <f>IF(【M】エリア!$E51&lt;&gt;"",【M】エリア!$E51,"")</f>
        <v>越前漁港 エリア</v>
      </c>
      <c r="Z55" s="11"/>
      <c r="AA55" s="261">
        <f t="shared" si="31"/>
        <v>100</v>
      </c>
      <c r="AB55" s="261" t="str">
        <f t="shared" si="31"/>
        <v>-</v>
      </c>
      <c r="AC55" s="261" t="str">
        <f t="shared" si="31"/>
        <v>-</v>
      </c>
      <c r="AD55" s="261" t="str">
        <f t="shared" si="31"/>
        <v>-</v>
      </c>
      <c r="AE55" s="261" t="str">
        <f t="shared" si="31"/>
        <v>-</v>
      </c>
      <c r="AF55" s="261" t="str">
        <f t="shared" si="31"/>
        <v>-</v>
      </c>
      <c r="AG55" s="261" t="str">
        <f t="shared" si="31"/>
        <v>-</v>
      </c>
      <c r="AH55" s="261" t="str">
        <f t="shared" si="31"/>
        <v>-</v>
      </c>
      <c r="AI55" s="261" t="str">
        <f t="shared" si="31"/>
        <v>-</v>
      </c>
      <c r="AJ55" s="261" t="str">
        <f t="shared" si="31"/>
        <v>-</v>
      </c>
      <c r="AK55" s="261" t="str">
        <f t="shared" si="31"/>
        <v>-</v>
      </c>
      <c r="AL55" s="261" t="str">
        <f t="shared" si="31"/>
        <v>-</v>
      </c>
      <c r="AM55" s="262">
        <f t="shared" si="31"/>
        <v>100</v>
      </c>
      <c r="AO55" s="11"/>
      <c r="AP55" s="271">
        <f t="shared" si="29"/>
        <v>1</v>
      </c>
      <c r="AQ55" s="271" t="str">
        <f t="shared" si="29"/>
        <v>-</v>
      </c>
      <c r="AR55" s="271" t="str">
        <f t="shared" si="29"/>
        <v>-</v>
      </c>
      <c r="AS55" s="271" t="str">
        <f t="shared" si="29"/>
        <v>-</v>
      </c>
      <c r="AT55" s="271" t="str">
        <f t="shared" si="29"/>
        <v>-</v>
      </c>
      <c r="AU55" s="271" t="str">
        <f t="shared" si="29"/>
        <v>-</v>
      </c>
      <c r="AV55" s="271" t="str">
        <f t="shared" si="29"/>
        <v>-</v>
      </c>
      <c r="AW55" s="271" t="str">
        <f t="shared" si="29"/>
        <v>-</v>
      </c>
      <c r="AX55" s="271" t="str">
        <f t="shared" si="29"/>
        <v>-</v>
      </c>
      <c r="AY55" s="271" t="str">
        <f t="shared" si="29"/>
        <v>-</v>
      </c>
      <c r="AZ55" s="271" t="str">
        <f t="shared" si="29"/>
        <v>-</v>
      </c>
      <c r="BA55" s="271" t="str">
        <f t="shared" si="29"/>
        <v>-</v>
      </c>
      <c r="BB55" s="272">
        <f t="shared" si="29"/>
        <v>1</v>
      </c>
      <c r="BD55" s="11"/>
      <c r="BE55" s="271">
        <f t="shared" si="30"/>
        <v>1</v>
      </c>
      <c r="BF55" s="271" t="str">
        <f t="shared" si="30"/>
        <v>-</v>
      </c>
      <c r="BG55" s="271" t="str">
        <f t="shared" si="30"/>
        <v>-</v>
      </c>
      <c r="BH55" s="271" t="str">
        <f t="shared" si="30"/>
        <v>-</v>
      </c>
      <c r="BI55" s="271" t="str">
        <f t="shared" si="30"/>
        <v>-</v>
      </c>
      <c r="BJ55" s="271" t="str">
        <f t="shared" si="30"/>
        <v>-</v>
      </c>
      <c r="BK55" s="271" t="str">
        <f t="shared" si="30"/>
        <v>-</v>
      </c>
      <c r="BL55" s="271" t="str">
        <f t="shared" si="30"/>
        <v>-</v>
      </c>
      <c r="BM55" s="271" t="str">
        <f t="shared" si="30"/>
        <v>-</v>
      </c>
      <c r="BN55" s="271" t="str">
        <f t="shared" si="30"/>
        <v>-</v>
      </c>
      <c r="BO55" s="271" t="str">
        <f t="shared" si="30"/>
        <v>-</v>
      </c>
      <c r="BP55" s="271" t="str">
        <f t="shared" si="30"/>
        <v>-</v>
      </c>
      <c r="BQ55" s="272">
        <f t="shared" si="30"/>
        <v>1</v>
      </c>
    </row>
    <row r="56" spans="1:69">
      <c r="A56" s="276" cm="1">
        <f t="array" ref="A56">IFERROR(INDEX($AP$6:$BB$125,$V56,$V$1),"")</f>
        <v>50</v>
      </c>
      <c r="B56" s="2" t="str" cm="1">
        <f t="array" ref="B56">IFERROR(INDEX($Y$6:$Y$125,$V56,1),"")</f>
        <v>越前海岸 越前岬 エリア</v>
      </c>
      <c r="C56" s="256" cm="1">
        <f t="array" ref="C56">IFERROR(INDEX($AA$6:$AM$125,$V56,$V$1),"")</f>
        <v>0</v>
      </c>
      <c r="D56" s="257" cm="1">
        <f t="array" aca="1" ref="D56" ca="1">IFERROR(INDEX(【D】NPS!$GP$7:$HB$126,$V56,$V$1),"")</f>
        <v>1</v>
      </c>
      <c r="V56" s="275">
        <f t="shared" si="25"/>
        <v>49</v>
      </c>
      <c r="X56" s="58" t="s">
        <v>2</v>
      </c>
      <c r="Y56" s="39" t="str">
        <f>IF(【M】エリア!$E52&lt;&gt;"",【M】エリア!$E52,"")</f>
        <v>越前海岸 高佐米ノ旅館街 エリア</v>
      </c>
      <c r="Z56" s="11"/>
      <c r="AA56" s="261">
        <f t="shared" si="31"/>
        <v>-12.5</v>
      </c>
      <c r="AB56" s="261" t="str">
        <f t="shared" si="31"/>
        <v>-</v>
      </c>
      <c r="AC56" s="261" t="str">
        <f t="shared" si="31"/>
        <v>-</v>
      </c>
      <c r="AD56" s="261" t="str">
        <f t="shared" si="31"/>
        <v>-</v>
      </c>
      <c r="AE56" s="261" t="str">
        <f t="shared" si="31"/>
        <v>-</v>
      </c>
      <c r="AF56" s="261" t="str">
        <f t="shared" si="31"/>
        <v>-</v>
      </c>
      <c r="AG56" s="261" t="str">
        <f t="shared" si="31"/>
        <v>-</v>
      </c>
      <c r="AH56" s="261" t="str">
        <f t="shared" si="31"/>
        <v>-</v>
      </c>
      <c r="AI56" s="261" t="str">
        <f t="shared" si="31"/>
        <v>-</v>
      </c>
      <c r="AJ56" s="261" t="str">
        <f t="shared" si="31"/>
        <v>-</v>
      </c>
      <c r="AK56" s="261" t="str">
        <f t="shared" si="31"/>
        <v>-</v>
      </c>
      <c r="AL56" s="261" t="str">
        <f t="shared" si="31"/>
        <v>-</v>
      </c>
      <c r="AM56" s="262">
        <f t="shared" si="31"/>
        <v>-12.5</v>
      </c>
      <c r="AO56" s="11"/>
      <c r="AP56" s="271">
        <f t="shared" ref="AP56:BB65" si="32">IF($Y56&lt;&gt;"",
INDEX(NPSデータ範囲,
 MATCH($Y56,NPS表側範囲,0),
 MATCH(AP$2&amp;$AO$1,NPS表頭範囲,0)
),"")</f>
        <v>66</v>
      </c>
      <c r="AQ56" s="271" t="str">
        <f t="shared" si="32"/>
        <v>-</v>
      </c>
      <c r="AR56" s="271" t="str">
        <f t="shared" si="32"/>
        <v>-</v>
      </c>
      <c r="AS56" s="271" t="str">
        <f t="shared" si="32"/>
        <v>-</v>
      </c>
      <c r="AT56" s="271" t="str">
        <f t="shared" si="32"/>
        <v>-</v>
      </c>
      <c r="AU56" s="271" t="str">
        <f t="shared" si="32"/>
        <v>-</v>
      </c>
      <c r="AV56" s="271" t="str">
        <f t="shared" si="32"/>
        <v>-</v>
      </c>
      <c r="AW56" s="271" t="str">
        <f t="shared" si="32"/>
        <v>-</v>
      </c>
      <c r="AX56" s="271" t="str">
        <f t="shared" si="32"/>
        <v>-</v>
      </c>
      <c r="AY56" s="271" t="str">
        <f t="shared" si="32"/>
        <v>-</v>
      </c>
      <c r="AZ56" s="271" t="str">
        <f t="shared" si="32"/>
        <v>-</v>
      </c>
      <c r="BA56" s="271" t="str">
        <f t="shared" si="32"/>
        <v>-</v>
      </c>
      <c r="BB56" s="272">
        <f t="shared" si="32"/>
        <v>66</v>
      </c>
      <c r="BD56" s="11"/>
      <c r="BE56" s="271">
        <f t="shared" ref="BE56:BQ65" si="33">IF($Y56&lt;&gt;"",
INDEX(NPSデータ範囲,
 MATCH($Y56,NPS表側範囲,0),
 MATCH(BE$2&amp;$BD$1,NPS表頭範囲,0)
),"")</f>
        <v>66</v>
      </c>
      <c r="BF56" s="271" t="str">
        <f t="shared" si="33"/>
        <v>-</v>
      </c>
      <c r="BG56" s="271" t="str">
        <f t="shared" si="33"/>
        <v>-</v>
      </c>
      <c r="BH56" s="271" t="str">
        <f t="shared" si="33"/>
        <v>-</v>
      </c>
      <c r="BI56" s="271" t="str">
        <f t="shared" si="33"/>
        <v>-</v>
      </c>
      <c r="BJ56" s="271" t="str">
        <f t="shared" si="33"/>
        <v>-</v>
      </c>
      <c r="BK56" s="271" t="str">
        <f t="shared" si="33"/>
        <v>-</v>
      </c>
      <c r="BL56" s="271" t="str">
        <f t="shared" si="33"/>
        <v>-</v>
      </c>
      <c r="BM56" s="271" t="str">
        <f t="shared" si="33"/>
        <v>-</v>
      </c>
      <c r="BN56" s="271" t="str">
        <f t="shared" si="33"/>
        <v>-</v>
      </c>
      <c r="BO56" s="271" t="str">
        <f t="shared" si="33"/>
        <v>-</v>
      </c>
      <c r="BP56" s="271" t="str">
        <f t="shared" si="33"/>
        <v>-</v>
      </c>
      <c r="BQ56" s="272">
        <f t="shared" si="33"/>
        <v>66</v>
      </c>
    </row>
    <row r="57" spans="1:69">
      <c r="A57" s="276" cm="1">
        <f t="array" ref="A57">IFERROR(INDEX($AP$6:$BB$125,$V57,$V$1),"")</f>
        <v>50</v>
      </c>
      <c r="B57" s="2" t="str" cm="1">
        <f t="array" ref="B57">IFERROR(INDEX($Y$6:$Y$125,$V57,1),"")</f>
        <v>金ヶ崎 エリア</v>
      </c>
      <c r="C57" s="256" cm="1">
        <f t="array" ref="C57">IFERROR(INDEX($AA$6:$AM$125,$V57,$V$1),"")</f>
        <v>0</v>
      </c>
      <c r="D57" s="257" cm="1">
        <f t="array" aca="1" ref="D57" ca="1">IFERROR(INDEX(【D】NPS!$GP$7:$HB$126,$V57,$V$1),"")</f>
        <v>20</v>
      </c>
      <c r="V57" s="275">
        <f t="shared" si="25"/>
        <v>59</v>
      </c>
      <c r="X57" s="58" t="s">
        <v>2</v>
      </c>
      <c r="Y57" s="39" t="str">
        <f>IF(【M】エリア!$E53&lt;&gt;"",【M】エリア!$E53,"")</f>
        <v>越前海岸 くりや旅館街 エリア</v>
      </c>
      <c r="Z57" s="11"/>
      <c r="AA57" s="261">
        <f t="shared" si="31"/>
        <v>-33.333333333333329</v>
      </c>
      <c r="AB57" s="261" t="str">
        <f t="shared" si="31"/>
        <v>-</v>
      </c>
      <c r="AC57" s="261" t="str">
        <f t="shared" si="31"/>
        <v>-</v>
      </c>
      <c r="AD57" s="261" t="str">
        <f t="shared" si="31"/>
        <v>-</v>
      </c>
      <c r="AE57" s="261" t="str">
        <f t="shared" si="31"/>
        <v>-</v>
      </c>
      <c r="AF57" s="261" t="str">
        <f t="shared" si="31"/>
        <v>-</v>
      </c>
      <c r="AG57" s="261" t="str">
        <f t="shared" si="31"/>
        <v>-</v>
      </c>
      <c r="AH57" s="261" t="str">
        <f t="shared" si="31"/>
        <v>-</v>
      </c>
      <c r="AI57" s="261" t="str">
        <f t="shared" si="31"/>
        <v>-</v>
      </c>
      <c r="AJ57" s="261" t="str">
        <f t="shared" si="31"/>
        <v>-</v>
      </c>
      <c r="AK57" s="261" t="str">
        <f t="shared" si="31"/>
        <v>-</v>
      </c>
      <c r="AL57" s="261" t="str">
        <f t="shared" si="31"/>
        <v>-</v>
      </c>
      <c r="AM57" s="262">
        <f t="shared" si="31"/>
        <v>-33.333333333333329</v>
      </c>
      <c r="AO57" s="11"/>
      <c r="AP57" s="271">
        <f t="shared" si="32"/>
        <v>72</v>
      </c>
      <c r="AQ57" s="271" t="str">
        <f t="shared" si="32"/>
        <v>-</v>
      </c>
      <c r="AR57" s="271" t="str">
        <f t="shared" si="32"/>
        <v>-</v>
      </c>
      <c r="AS57" s="271" t="str">
        <f t="shared" si="32"/>
        <v>-</v>
      </c>
      <c r="AT57" s="271" t="str">
        <f t="shared" si="32"/>
        <v>-</v>
      </c>
      <c r="AU57" s="271" t="str">
        <f t="shared" si="32"/>
        <v>-</v>
      </c>
      <c r="AV57" s="271" t="str">
        <f t="shared" si="32"/>
        <v>-</v>
      </c>
      <c r="AW57" s="271" t="str">
        <f t="shared" si="32"/>
        <v>-</v>
      </c>
      <c r="AX57" s="271" t="str">
        <f t="shared" si="32"/>
        <v>-</v>
      </c>
      <c r="AY57" s="271" t="str">
        <f t="shared" si="32"/>
        <v>-</v>
      </c>
      <c r="AZ57" s="271" t="str">
        <f t="shared" si="32"/>
        <v>-</v>
      </c>
      <c r="BA57" s="271" t="str">
        <f t="shared" si="32"/>
        <v>-</v>
      </c>
      <c r="BB57" s="272">
        <f t="shared" si="32"/>
        <v>72</v>
      </c>
      <c r="BD57" s="11"/>
      <c r="BE57" s="271">
        <f t="shared" si="33"/>
        <v>73</v>
      </c>
      <c r="BF57" s="271" t="str">
        <f t="shared" si="33"/>
        <v>-</v>
      </c>
      <c r="BG57" s="271" t="str">
        <f t="shared" si="33"/>
        <v>-</v>
      </c>
      <c r="BH57" s="271" t="str">
        <f t="shared" si="33"/>
        <v>-</v>
      </c>
      <c r="BI57" s="271" t="str">
        <f t="shared" si="33"/>
        <v>-</v>
      </c>
      <c r="BJ57" s="271" t="str">
        <f t="shared" si="33"/>
        <v>-</v>
      </c>
      <c r="BK57" s="271" t="str">
        <f t="shared" si="33"/>
        <v>-</v>
      </c>
      <c r="BL57" s="271" t="str">
        <f t="shared" si="33"/>
        <v>-</v>
      </c>
      <c r="BM57" s="271" t="str">
        <f t="shared" si="33"/>
        <v>-</v>
      </c>
      <c r="BN57" s="271" t="str">
        <f t="shared" si="33"/>
        <v>-</v>
      </c>
      <c r="BO57" s="271" t="str">
        <f t="shared" si="33"/>
        <v>-</v>
      </c>
      <c r="BP57" s="271" t="str">
        <f t="shared" si="33"/>
        <v>-</v>
      </c>
      <c r="BQ57" s="272">
        <f t="shared" si="33"/>
        <v>73</v>
      </c>
    </row>
    <row r="58" spans="1:69">
      <c r="A58" s="276" cm="1">
        <f t="array" ref="A58">IFERROR(INDEX($AP$6:$BB$125,$V58,$V$1),"")</f>
        <v>50</v>
      </c>
      <c r="B58" s="2" t="str" cm="1">
        <f t="array" ref="B58">IFERROR(INDEX($Y$6:$Y$125,$V58,1),"")</f>
        <v>道の駅「若狭おばま」 エリア</v>
      </c>
      <c r="C58" s="256" cm="1">
        <f t="array" ref="C58">IFERROR(INDEX($AA$6:$AM$125,$V58,$V$1),"")</f>
        <v>0</v>
      </c>
      <c r="D58" s="257" cm="1">
        <f t="array" aca="1" ref="D58" ca="1">IFERROR(INDEX(【D】NPS!$GP$7:$HB$126,$V58,$V$1),"")</f>
        <v>27</v>
      </c>
      <c r="V58" s="275">
        <f t="shared" si="25"/>
        <v>62</v>
      </c>
      <c r="X58" s="58" t="s">
        <v>2</v>
      </c>
      <c r="Y58" s="39" t="str">
        <f>IF(【M】エリア!$E54&lt;&gt;"",【M】エリア!$E54,"")</f>
        <v>道の駅「南えちぜん山海里」 エリア</v>
      </c>
      <c r="Z58" s="11"/>
      <c r="AA58" s="261">
        <f t="shared" si="31"/>
        <v>51.923076923076927</v>
      </c>
      <c r="AB58" s="261" t="str">
        <f t="shared" si="31"/>
        <v>-</v>
      </c>
      <c r="AC58" s="261" t="str">
        <f t="shared" si="31"/>
        <v>-</v>
      </c>
      <c r="AD58" s="261" t="str">
        <f t="shared" si="31"/>
        <v>-</v>
      </c>
      <c r="AE58" s="261" t="str">
        <f t="shared" si="31"/>
        <v>-</v>
      </c>
      <c r="AF58" s="261" t="str">
        <f t="shared" si="31"/>
        <v>-</v>
      </c>
      <c r="AG58" s="261" t="str">
        <f t="shared" si="31"/>
        <v>-</v>
      </c>
      <c r="AH58" s="261" t="str">
        <f t="shared" si="31"/>
        <v>-</v>
      </c>
      <c r="AI58" s="261" t="str">
        <f t="shared" si="31"/>
        <v>-</v>
      </c>
      <c r="AJ58" s="261" t="str">
        <f t="shared" si="31"/>
        <v>-</v>
      </c>
      <c r="AK58" s="261" t="str">
        <f t="shared" si="31"/>
        <v>-</v>
      </c>
      <c r="AL58" s="261" t="str">
        <f t="shared" si="31"/>
        <v>-</v>
      </c>
      <c r="AM58" s="262">
        <f t="shared" si="31"/>
        <v>51.923076923076927</v>
      </c>
      <c r="AO58" s="11"/>
      <c r="AP58" s="271">
        <f t="shared" si="32"/>
        <v>8</v>
      </c>
      <c r="AQ58" s="271" t="str">
        <f t="shared" si="32"/>
        <v>-</v>
      </c>
      <c r="AR58" s="271" t="str">
        <f t="shared" si="32"/>
        <v>-</v>
      </c>
      <c r="AS58" s="271" t="str">
        <f t="shared" si="32"/>
        <v>-</v>
      </c>
      <c r="AT58" s="271" t="str">
        <f t="shared" si="32"/>
        <v>-</v>
      </c>
      <c r="AU58" s="271" t="str">
        <f t="shared" si="32"/>
        <v>-</v>
      </c>
      <c r="AV58" s="271" t="str">
        <f t="shared" si="32"/>
        <v>-</v>
      </c>
      <c r="AW58" s="271" t="str">
        <f t="shared" si="32"/>
        <v>-</v>
      </c>
      <c r="AX58" s="271" t="str">
        <f t="shared" si="32"/>
        <v>-</v>
      </c>
      <c r="AY58" s="271" t="str">
        <f t="shared" si="32"/>
        <v>-</v>
      </c>
      <c r="AZ58" s="271" t="str">
        <f t="shared" si="32"/>
        <v>-</v>
      </c>
      <c r="BA58" s="271" t="str">
        <f t="shared" si="32"/>
        <v>-</v>
      </c>
      <c r="BB58" s="272">
        <f t="shared" si="32"/>
        <v>8</v>
      </c>
      <c r="BD58" s="11"/>
      <c r="BE58" s="271">
        <f t="shared" si="33"/>
        <v>8</v>
      </c>
      <c r="BF58" s="271" t="str">
        <f t="shared" si="33"/>
        <v>-</v>
      </c>
      <c r="BG58" s="271" t="str">
        <f t="shared" si="33"/>
        <v>-</v>
      </c>
      <c r="BH58" s="271" t="str">
        <f t="shared" si="33"/>
        <v>-</v>
      </c>
      <c r="BI58" s="271" t="str">
        <f t="shared" si="33"/>
        <v>-</v>
      </c>
      <c r="BJ58" s="271" t="str">
        <f t="shared" si="33"/>
        <v>-</v>
      </c>
      <c r="BK58" s="271" t="str">
        <f t="shared" si="33"/>
        <v>-</v>
      </c>
      <c r="BL58" s="271" t="str">
        <f t="shared" si="33"/>
        <v>-</v>
      </c>
      <c r="BM58" s="271" t="str">
        <f t="shared" si="33"/>
        <v>-</v>
      </c>
      <c r="BN58" s="271" t="str">
        <f t="shared" si="33"/>
        <v>-</v>
      </c>
      <c r="BO58" s="271" t="str">
        <f t="shared" si="33"/>
        <v>-</v>
      </c>
      <c r="BP58" s="271" t="str">
        <f t="shared" si="33"/>
        <v>-</v>
      </c>
      <c r="BQ58" s="272">
        <f t="shared" si="33"/>
        <v>8</v>
      </c>
    </row>
    <row r="59" spans="1:69">
      <c r="A59" s="276" cm="1">
        <f t="array" ref="A59">IFERROR(INDEX($AP$6:$BB$125,$V59,$V$1),"")</f>
        <v>50</v>
      </c>
      <c r="B59" s="2" t="str" cm="1">
        <f t="array" ref="B59">IFERROR(INDEX($Y$6:$Y$125,$V59,1),"")</f>
        <v>明通寺 エリア</v>
      </c>
      <c r="C59" s="256" cm="1">
        <f t="array" ref="C59">IFERROR(INDEX($AA$6:$AM$125,$V59,$V$1),"")</f>
        <v>0</v>
      </c>
      <c r="D59" s="257" cm="1">
        <f t="array" aca="1" ref="D59" ca="1">IFERROR(INDEX(【D】NPS!$GP$7:$HB$126,$V59,$V$1),"")</f>
        <v>4</v>
      </c>
      <c r="V59" s="275">
        <f t="shared" si="25"/>
        <v>67</v>
      </c>
      <c r="X59" s="58" t="s">
        <v>2</v>
      </c>
      <c r="Y59" s="39" t="str">
        <f>IF(【M】エリア!$E55&lt;&gt;"",【M】エリア!$E55,"")</f>
        <v>河野北前船主通りエリア</v>
      </c>
      <c r="Z59" s="11"/>
      <c r="AA59" s="261">
        <f t="shared" si="31"/>
        <v>-100</v>
      </c>
      <c r="AB59" s="261" t="str">
        <f t="shared" si="31"/>
        <v>-</v>
      </c>
      <c r="AC59" s="261" t="str">
        <f t="shared" si="31"/>
        <v>-</v>
      </c>
      <c r="AD59" s="261" t="str">
        <f t="shared" si="31"/>
        <v>-</v>
      </c>
      <c r="AE59" s="261" t="str">
        <f t="shared" si="31"/>
        <v>-</v>
      </c>
      <c r="AF59" s="261" t="str">
        <f t="shared" si="31"/>
        <v>-</v>
      </c>
      <c r="AG59" s="261" t="str">
        <f t="shared" si="31"/>
        <v>-</v>
      </c>
      <c r="AH59" s="261" t="str">
        <f t="shared" si="31"/>
        <v>-</v>
      </c>
      <c r="AI59" s="261" t="str">
        <f t="shared" si="31"/>
        <v>-</v>
      </c>
      <c r="AJ59" s="261" t="str">
        <f t="shared" si="31"/>
        <v>-</v>
      </c>
      <c r="AK59" s="261" t="str">
        <f t="shared" si="31"/>
        <v>-</v>
      </c>
      <c r="AL59" s="261" t="str">
        <f t="shared" si="31"/>
        <v>-</v>
      </c>
      <c r="AM59" s="262">
        <f t="shared" si="31"/>
        <v>-100</v>
      </c>
      <c r="AO59" s="11"/>
      <c r="AP59" s="271">
        <f t="shared" si="32"/>
        <v>79</v>
      </c>
      <c r="AQ59" s="271" t="str">
        <f t="shared" si="32"/>
        <v>-</v>
      </c>
      <c r="AR59" s="271" t="str">
        <f t="shared" si="32"/>
        <v>-</v>
      </c>
      <c r="AS59" s="271" t="str">
        <f t="shared" si="32"/>
        <v>-</v>
      </c>
      <c r="AT59" s="271" t="str">
        <f t="shared" si="32"/>
        <v>-</v>
      </c>
      <c r="AU59" s="271" t="str">
        <f t="shared" si="32"/>
        <v>-</v>
      </c>
      <c r="AV59" s="271" t="str">
        <f t="shared" si="32"/>
        <v>-</v>
      </c>
      <c r="AW59" s="271" t="str">
        <f t="shared" si="32"/>
        <v>-</v>
      </c>
      <c r="AX59" s="271" t="str">
        <f t="shared" si="32"/>
        <v>-</v>
      </c>
      <c r="AY59" s="271" t="str">
        <f t="shared" si="32"/>
        <v>-</v>
      </c>
      <c r="AZ59" s="271" t="str">
        <f t="shared" si="32"/>
        <v>-</v>
      </c>
      <c r="BA59" s="271" t="str">
        <f t="shared" si="32"/>
        <v>-</v>
      </c>
      <c r="BB59" s="272">
        <f t="shared" si="32"/>
        <v>79</v>
      </c>
      <c r="BD59" s="11"/>
      <c r="BE59" s="271">
        <f t="shared" si="33"/>
        <v>81</v>
      </c>
      <c r="BF59" s="271" t="str">
        <f t="shared" si="33"/>
        <v>-</v>
      </c>
      <c r="BG59" s="271" t="str">
        <f t="shared" si="33"/>
        <v>-</v>
      </c>
      <c r="BH59" s="271" t="str">
        <f t="shared" si="33"/>
        <v>-</v>
      </c>
      <c r="BI59" s="271" t="str">
        <f t="shared" si="33"/>
        <v>-</v>
      </c>
      <c r="BJ59" s="271" t="str">
        <f t="shared" si="33"/>
        <v>-</v>
      </c>
      <c r="BK59" s="271" t="str">
        <f t="shared" si="33"/>
        <v>-</v>
      </c>
      <c r="BL59" s="271" t="str">
        <f t="shared" si="33"/>
        <v>-</v>
      </c>
      <c r="BM59" s="271" t="str">
        <f t="shared" si="33"/>
        <v>-</v>
      </c>
      <c r="BN59" s="271" t="str">
        <f t="shared" si="33"/>
        <v>-</v>
      </c>
      <c r="BO59" s="271" t="str">
        <f t="shared" si="33"/>
        <v>-</v>
      </c>
      <c r="BP59" s="271" t="str">
        <f t="shared" si="33"/>
        <v>-</v>
      </c>
      <c r="BQ59" s="272">
        <f t="shared" si="33"/>
        <v>81</v>
      </c>
    </row>
    <row r="60" spans="1:69">
      <c r="A60" s="276" cm="1">
        <f t="array" ref="A60">IFERROR(INDEX($AP$6:$BB$125,$V60,$V$1),"")</f>
        <v>50</v>
      </c>
      <c r="B60" s="2" t="str" cm="1">
        <f t="array" ref="B60">IFERROR(INDEX($Y$6:$Y$125,$V60,1),"")</f>
        <v>道の駅「三方五湖」  エリア</v>
      </c>
      <c r="C60" s="256" cm="1">
        <f t="array" ref="C60">IFERROR(INDEX($AA$6:$AM$125,$V60,$V$1),"")</f>
        <v>0</v>
      </c>
      <c r="D60" s="257" cm="1">
        <f t="array" aca="1" ref="D60" ca="1">IFERROR(INDEX(【D】NPS!$GP$7:$HB$126,$V60,$V$1),"")</f>
        <v>29</v>
      </c>
      <c r="V60" s="275">
        <f t="shared" si="25"/>
        <v>74</v>
      </c>
      <c r="X60" s="58" t="s">
        <v>2</v>
      </c>
      <c r="Y60" s="39" t="str">
        <f>IF(【M】エリア!$E56&lt;&gt;"",【M】エリア!$E56,"")</f>
        <v>今庄宿 エリア</v>
      </c>
      <c r="Z60" s="11"/>
      <c r="AA60" s="261">
        <f t="shared" si="31"/>
        <v>66.666666666666657</v>
      </c>
      <c r="AB60" s="261" t="str">
        <f t="shared" si="31"/>
        <v>-</v>
      </c>
      <c r="AC60" s="261" t="str">
        <f t="shared" si="31"/>
        <v>-</v>
      </c>
      <c r="AD60" s="261" t="str">
        <f t="shared" si="31"/>
        <v>-</v>
      </c>
      <c r="AE60" s="261" t="str">
        <f t="shared" si="31"/>
        <v>-</v>
      </c>
      <c r="AF60" s="261" t="str">
        <f t="shared" si="31"/>
        <v>-</v>
      </c>
      <c r="AG60" s="261" t="str">
        <f t="shared" si="31"/>
        <v>-</v>
      </c>
      <c r="AH60" s="261" t="str">
        <f t="shared" si="31"/>
        <v>-</v>
      </c>
      <c r="AI60" s="261" t="str">
        <f t="shared" si="31"/>
        <v>-</v>
      </c>
      <c r="AJ60" s="261" t="str">
        <f t="shared" si="31"/>
        <v>-</v>
      </c>
      <c r="AK60" s="261" t="str">
        <f t="shared" si="31"/>
        <v>-</v>
      </c>
      <c r="AL60" s="261" t="str">
        <f t="shared" si="31"/>
        <v>-</v>
      </c>
      <c r="AM60" s="262">
        <f t="shared" si="31"/>
        <v>66.666666666666657</v>
      </c>
      <c r="AO60" s="11"/>
      <c r="AP60" s="271">
        <f t="shared" si="32"/>
        <v>5</v>
      </c>
      <c r="AQ60" s="271" t="str">
        <f t="shared" si="32"/>
        <v>-</v>
      </c>
      <c r="AR60" s="271" t="str">
        <f t="shared" si="32"/>
        <v>-</v>
      </c>
      <c r="AS60" s="271" t="str">
        <f t="shared" si="32"/>
        <v>-</v>
      </c>
      <c r="AT60" s="271" t="str">
        <f t="shared" si="32"/>
        <v>-</v>
      </c>
      <c r="AU60" s="271" t="str">
        <f t="shared" si="32"/>
        <v>-</v>
      </c>
      <c r="AV60" s="271" t="str">
        <f t="shared" si="32"/>
        <v>-</v>
      </c>
      <c r="AW60" s="271" t="str">
        <f t="shared" si="32"/>
        <v>-</v>
      </c>
      <c r="AX60" s="271" t="str">
        <f t="shared" si="32"/>
        <v>-</v>
      </c>
      <c r="AY60" s="271" t="str">
        <f t="shared" si="32"/>
        <v>-</v>
      </c>
      <c r="AZ60" s="271" t="str">
        <f t="shared" si="32"/>
        <v>-</v>
      </c>
      <c r="BA60" s="271" t="str">
        <f t="shared" si="32"/>
        <v>-</v>
      </c>
      <c r="BB60" s="272">
        <f t="shared" si="32"/>
        <v>5</v>
      </c>
      <c r="BD60" s="11"/>
      <c r="BE60" s="271">
        <f t="shared" si="33"/>
        <v>5</v>
      </c>
      <c r="BF60" s="271" t="str">
        <f t="shared" si="33"/>
        <v>-</v>
      </c>
      <c r="BG60" s="271" t="str">
        <f t="shared" si="33"/>
        <v>-</v>
      </c>
      <c r="BH60" s="271" t="str">
        <f t="shared" si="33"/>
        <v>-</v>
      </c>
      <c r="BI60" s="271" t="str">
        <f t="shared" si="33"/>
        <v>-</v>
      </c>
      <c r="BJ60" s="271" t="str">
        <f t="shared" si="33"/>
        <v>-</v>
      </c>
      <c r="BK60" s="271" t="str">
        <f t="shared" si="33"/>
        <v>-</v>
      </c>
      <c r="BL60" s="271" t="str">
        <f t="shared" si="33"/>
        <v>-</v>
      </c>
      <c r="BM60" s="271" t="str">
        <f t="shared" si="33"/>
        <v>-</v>
      </c>
      <c r="BN60" s="271" t="str">
        <f t="shared" si="33"/>
        <v>-</v>
      </c>
      <c r="BO60" s="271" t="str">
        <f t="shared" si="33"/>
        <v>-</v>
      </c>
      <c r="BP60" s="271" t="str">
        <f t="shared" si="33"/>
        <v>-</v>
      </c>
      <c r="BQ60" s="272">
        <f t="shared" si="33"/>
        <v>5</v>
      </c>
    </row>
    <row r="61" spans="1:69">
      <c r="A61" s="276" cm="1">
        <f t="array" ref="A61">IFERROR(INDEX($AP$6:$BB$125,$V61,$V$1),"")</f>
        <v>50</v>
      </c>
      <c r="B61" s="2" t="str" cm="1">
        <f t="array" ref="B61">IFERROR(INDEX($Y$6:$Y$125,$V61,1),"")</f>
        <v>赤礁崎オートキャンプ場 エリア</v>
      </c>
      <c r="C61" s="256" cm="1">
        <f t="array" ref="C61">IFERROR(INDEX($AA$6:$AM$125,$V61,$V$1),"")</f>
        <v>0</v>
      </c>
      <c r="D61" s="257" cm="1">
        <f t="array" aca="1" ref="D61" ca="1">IFERROR(INDEX(【D】NPS!$GP$7:$HB$126,$V61,$V$1),"")</f>
        <v>1</v>
      </c>
      <c r="V61" s="275">
        <f t="shared" si="25"/>
        <v>78</v>
      </c>
      <c r="X61" s="58" t="s">
        <v>2</v>
      </c>
      <c r="Y61" s="39" t="str">
        <f>IF(【M】エリア!$E57&lt;&gt;"",【M】エリア!$E57,"")</f>
        <v>日本海さかな街 エリア</v>
      </c>
      <c r="Z61" s="11"/>
      <c r="AA61" s="261">
        <f t="shared" si="31"/>
        <v>-23.52941176470588</v>
      </c>
      <c r="AB61" s="261" t="str">
        <f t="shared" si="31"/>
        <v>-</v>
      </c>
      <c r="AC61" s="261" t="str">
        <f t="shared" si="31"/>
        <v>-</v>
      </c>
      <c r="AD61" s="261" t="str">
        <f t="shared" si="31"/>
        <v>-</v>
      </c>
      <c r="AE61" s="261" t="str">
        <f t="shared" si="31"/>
        <v>-</v>
      </c>
      <c r="AF61" s="261" t="str">
        <f t="shared" si="31"/>
        <v>-</v>
      </c>
      <c r="AG61" s="261" t="str">
        <f t="shared" si="31"/>
        <v>-</v>
      </c>
      <c r="AH61" s="261" t="str">
        <f t="shared" si="31"/>
        <v>-</v>
      </c>
      <c r="AI61" s="261" t="str">
        <f t="shared" si="31"/>
        <v>-</v>
      </c>
      <c r="AJ61" s="261" t="str">
        <f t="shared" si="31"/>
        <v>-</v>
      </c>
      <c r="AK61" s="261" t="str">
        <f t="shared" si="31"/>
        <v>-</v>
      </c>
      <c r="AL61" s="261" t="str">
        <f t="shared" si="31"/>
        <v>-</v>
      </c>
      <c r="AM61" s="262">
        <f t="shared" si="31"/>
        <v>-23.52941176470588</v>
      </c>
      <c r="AO61" s="11"/>
      <c r="AP61" s="271">
        <f t="shared" si="32"/>
        <v>70</v>
      </c>
      <c r="AQ61" s="271" t="str">
        <f t="shared" si="32"/>
        <v>-</v>
      </c>
      <c r="AR61" s="271" t="str">
        <f t="shared" si="32"/>
        <v>-</v>
      </c>
      <c r="AS61" s="271" t="str">
        <f t="shared" si="32"/>
        <v>-</v>
      </c>
      <c r="AT61" s="271" t="str">
        <f t="shared" si="32"/>
        <v>-</v>
      </c>
      <c r="AU61" s="271" t="str">
        <f t="shared" si="32"/>
        <v>-</v>
      </c>
      <c r="AV61" s="271" t="str">
        <f t="shared" si="32"/>
        <v>-</v>
      </c>
      <c r="AW61" s="271" t="str">
        <f t="shared" si="32"/>
        <v>-</v>
      </c>
      <c r="AX61" s="271" t="str">
        <f t="shared" si="32"/>
        <v>-</v>
      </c>
      <c r="AY61" s="271" t="str">
        <f t="shared" si="32"/>
        <v>-</v>
      </c>
      <c r="AZ61" s="271" t="str">
        <f t="shared" si="32"/>
        <v>-</v>
      </c>
      <c r="BA61" s="271" t="str">
        <f t="shared" si="32"/>
        <v>-</v>
      </c>
      <c r="BB61" s="272">
        <f t="shared" si="32"/>
        <v>70</v>
      </c>
      <c r="BD61" s="11"/>
      <c r="BE61" s="271">
        <f t="shared" si="33"/>
        <v>70</v>
      </c>
      <c r="BF61" s="271" t="str">
        <f t="shared" si="33"/>
        <v>-</v>
      </c>
      <c r="BG61" s="271" t="str">
        <f t="shared" si="33"/>
        <v>-</v>
      </c>
      <c r="BH61" s="271" t="str">
        <f t="shared" si="33"/>
        <v>-</v>
      </c>
      <c r="BI61" s="271" t="str">
        <f t="shared" si="33"/>
        <v>-</v>
      </c>
      <c r="BJ61" s="271" t="str">
        <f t="shared" si="33"/>
        <v>-</v>
      </c>
      <c r="BK61" s="271" t="str">
        <f t="shared" si="33"/>
        <v>-</v>
      </c>
      <c r="BL61" s="271" t="str">
        <f t="shared" si="33"/>
        <v>-</v>
      </c>
      <c r="BM61" s="271" t="str">
        <f t="shared" si="33"/>
        <v>-</v>
      </c>
      <c r="BN61" s="271" t="str">
        <f t="shared" si="33"/>
        <v>-</v>
      </c>
      <c r="BO61" s="271" t="str">
        <f t="shared" si="33"/>
        <v>-</v>
      </c>
      <c r="BP61" s="271" t="str">
        <f t="shared" si="33"/>
        <v>-</v>
      </c>
      <c r="BQ61" s="272">
        <f t="shared" si="33"/>
        <v>70</v>
      </c>
    </row>
    <row r="62" spans="1:69">
      <c r="A62" s="276" cm="1">
        <f t="array" ref="A62">IFERROR(INDEX($AP$6:$BB$125,$V62,$V$1),"")</f>
        <v>50</v>
      </c>
      <c r="B62" s="2" t="str" cm="1">
        <f t="array" ref="B62">IFERROR(INDEX($Y$6:$Y$125,$V62,1),"")</f>
        <v>竹田エリア</v>
      </c>
      <c r="C62" s="256" cm="1">
        <f t="array" ref="C62">IFERROR(INDEX($AA$6:$AM$125,$V62,$V$1),"")</f>
        <v>0</v>
      </c>
      <c r="D62" s="257" cm="1">
        <f t="array" aca="1" ref="D62" ca="1">IFERROR(INDEX(【D】NPS!$GP$7:$HB$126,$V62,$V$1),"")</f>
        <v>29</v>
      </c>
      <c r="V62" s="275">
        <f t="shared" si="25"/>
        <v>81</v>
      </c>
      <c r="X62" s="58" t="s">
        <v>2</v>
      </c>
      <c r="Y62" s="39" t="str">
        <f>IF(【M】エリア!$E58&lt;&gt;"",【M】エリア!$E58,"")</f>
        <v>神楽通り エリア</v>
      </c>
      <c r="Z62" s="11"/>
      <c r="AA62" s="261">
        <f t="shared" si="31"/>
        <v>20</v>
      </c>
      <c r="AB62" s="261" t="str">
        <f t="shared" si="31"/>
        <v>-</v>
      </c>
      <c r="AC62" s="261" t="str">
        <f t="shared" si="31"/>
        <v>-</v>
      </c>
      <c r="AD62" s="261" t="str">
        <f t="shared" si="31"/>
        <v>-</v>
      </c>
      <c r="AE62" s="261" t="str">
        <f t="shared" si="31"/>
        <v>-</v>
      </c>
      <c r="AF62" s="261" t="str">
        <f t="shared" si="31"/>
        <v>-</v>
      </c>
      <c r="AG62" s="261" t="str">
        <f t="shared" si="31"/>
        <v>-</v>
      </c>
      <c r="AH62" s="261" t="str">
        <f t="shared" si="31"/>
        <v>-</v>
      </c>
      <c r="AI62" s="261" t="str">
        <f t="shared" si="31"/>
        <v>-</v>
      </c>
      <c r="AJ62" s="261" t="str">
        <f t="shared" si="31"/>
        <v>-</v>
      </c>
      <c r="AK62" s="261" t="str">
        <f t="shared" si="31"/>
        <v>-</v>
      </c>
      <c r="AL62" s="261" t="str">
        <f t="shared" si="31"/>
        <v>-</v>
      </c>
      <c r="AM62" s="262">
        <f t="shared" si="31"/>
        <v>20</v>
      </c>
      <c r="AO62" s="11"/>
      <c r="AP62" s="271">
        <f t="shared" si="32"/>
        <v>38</v>
      </c>
      <c r="AQ62" s="271" t="str">
        <f t="shared" si="32"/>
        <v>-</v>
      </c>
      <c r="AR62" s="271" t="str">
        <f t="shared" si="32"/>
        <v>-</v>
      </c>
      <c r="AS62" s="271" t="str">
        <f t="shared" si="32"/>
        <v>-</v>
      </c>
      <c r="AT62" s="271" t="str">
        <f t="shared" si="32"/>
        <v>-</v>
      </c>
      <c r="AU62" s="271" t="str">
        <f t="shared" si="32"/>
        <v>-</v>
      </c>
      <c r="AV62" s="271" t="str">
        <f t="shared" si="32"/>
        <v>-</v>
      </c>
      <c r="AW62" s="271" t="str">
        <f t="shared" si="32"/>
        <v>-</v>
      </c>
      <c r="AX62" s="271" t="str">
        <f t="shared" si="32"/>
        <v>-</v>
      </c>
      <c r="AY62" s="271" t="str">
        <f t="shared" si="32"/>
        <v>-</v>
      </c>
      <c r="AZ62" s="271" t="str">
        <f t="shared" si="32"/>
        <v>-</v>
      </c>
      <c r="BA62" s="271" t="str">
        <f t="shared" si="32"/>
        <v>-</v>
      </c>
      <c r="BB62" s="272">
        <f t="shared" si="32"/>
        <v>38</v>
      </c>
      <c r="BD62" s="11"/>
      <c r="BE62" s="271">
        <f t="shared" si="33"/>
        <v>40</v>
      </c>
      <c r="BF62" s="271" t="str">
        <f t="shared" si="33"/>
        <v>-</v>
      </c>
      <c r="BG62" s="271" t="str">
        <f t="shared" si="33"/>
        <v>-</v>
      </c>
      <c r="BH62" s="271" t="str">
        <f t="shared" si="33"/>
        <v>-</v>
      </c>
      <c r="BI62" s="271" t="str">
        <f t="shared" si="33"/>
        <v>-</v>
      </c>
      <c r="BJ62" s="271" t="str">
        <f t="shared" si="33"/>
        <v>-</v>
      </c>
      <c r="BK62" s="271" t="str">
        <f t="shared" si="33"/>
        <v>-</v>
      </c>
      <c r="BL62" s="271" t="str">
        <f t="shared" si="33"/>
        <v>-</v>
      </c>
      <c r="BM62" s="271" t="str">
        <f t="shared" si="33"/>
        <v>-</v>
      </c>
      <c r="BN62" s="271" t="str">
        <f t="shared" si="33"/>
        <v>-</v>
      </c>
      <c r="BO62" s="271" t="str">
        <f t="shared" si="33"/>
        <v>-</v>
      </c>
      <c r="BP62" s="271" t="str">
        <f t="shared" si="33"/>
        <v>-</v>
      </c>
      <c r="BQ62" s="272">
        <f t="shared" si="33"/>
        <v>40</v>
      </c>
    </row>
    <row r="63" spans="1:69">
      <c r="A63" s="276" cm="1">
        <f t="array" ref="A63">IFERROR(INDEX($AP$6:$BB$125,$V63,$V$1),"")</f>
        <v>61</v>
      </c>
      <c r="B63" s="2" t="str" cm="1">
        <f t="array" ref="B63">IFERROR(INDEX($Y$6:$Y$125,$V63,1),"")</f>
        <v>道の駅みくに ふれあいパーク三里浜 エリア</v>
      </c>
      <c r="C63" s="256" cm="1">
        <f t="array" ref="C63">IFERROR(INDEX($AA$6:$AM$125,$V63,$V$1),"")</f>
        <v>-3.9999999999999982</v>
      </c>
      <c r="D63" s="257" cm="1">
        <f t="array" aca="1" ref="D63" ca="1">IFERROR(INDEX(【D】NPS!$GP$7:$HB$126,$V63,$V$1),"")</f>
        <v>25</v>
      </c>
      <c r="V63" s="275">
        <f t="shared" si="25"/>
        <v>15</v>
      </c>
      <c r="X63" s="58" t="s">
        <v>2</v>
      </c>
      <c r="Y63" s="39" t="str">
        <f>IF(【M】エリア!$E59&lt;&gt;"",【M】エリア!$E59,"")</f>
        <v>JR敦賀駅前 エリア</v>
      </c>
      <c r="Z63" s="11"/>
      <c r="AA63" s="261">
        <f t="shared" ref="AA63:AM72" si="34">IF($Y63&lt;&gt;"",
INDEX(NPSデータ範囲,
 MATCH($Y63,NPS表側範囲,0),
 MATCH(AA$2&amp;$Z$1,NPS表頭範囲,0)
),"")</f>
        <v>-26.086956521739129</v>
      </c>
      <c r="AB63" s="261" t="str">
        <f t="shared" si="34"/>
        <v>-</v>
      </c>
      <c r="AC63" s="261" t="str">
        <f t="shared" si="34"/>
        <v>-</v>
      </c>
      <c r="AD63" s="261" t="str">
        <f t="shared" si="34"/>
        <v>-</v>
      </c>
      <c r="AE63" s="261" t="str">
        <f t="shared" si="34"/>
        <v>-</v>
      </c>
      <c r="AF63" s="261" t="str">
        <f t="shared" si="34"/>
        <v>-</v>
      </c>
      <c r="AG63" s="261" t="str">
        <f t="shared" si="34"/>
        <v>-</v>
      </c>
      <c r="AH63" s="261" t="str">
        <f t="shared" si="34"/>
        <v>-</v>
      </c>
      <c r="AI63" s="261" t="str">
        <f t="shared" si="34"/>
        <v>-</v>
      </c>
      <c r="AJ63" s="261" t="str">
        <f t="shared" si="34"/>
        <v>-</v>
      </c>
      <c r="AK63" s="261" t="str">
        <f t="shared" si="34"/>
        <v>-</v>
      </c>
      <c r="AL63" s="261" t="str">
        <f t="shared" si="34"/>
        <v>-</v>
      </c>
      <c r="AM63" s="262">
        <f t="shared" si="34"/>
        <v>-26.086956521739129</v>
      </c>
      <c r="AO63" s="11"/>
      <c r="AP63" s="271">
        <f t="shared" si="32"/>
        <v>71</v>
      </c>
      <c r="AQ63" s="271" t="str">
        <f t="shared" si="32"/>
        <v>-</v>
      </c>
      <c r="AR63" s="271" t="str">
        <f t="shared" si="32"/>
        <v>-</v>
      </c>
      <c r="AS63" s="271" t="str">
        <f t="shared" si="32"/>
        <v>-</v>
      </c>
      <c r="AT63" s="271" t="str">
        <f t="shared" si="32"/>
        <v>-</v>
      </c>
      <c r="AU63" s="271" t="str">
        <f t="shared" si="32"/>
        <v>-</v>
      </c>
      <c r="AV63" s="271" t="str">
        <f t="shared" si="32"/>
        <v>-</v>
      </c>
      <c r="AW63" s="271" t="str">
        <f t="shared" si="32"/>
        <v>-</v>
      </c>
      <c r="AX63" s="271" t="str">
        <f t="shared" si="32"/>
        <v>-</v>
      </c>
      <c r="AY63" s="271" t="str">
        <f t="shared" si="32"/>
        <v>-</v>
      </c>
      <c r="AZ63" s="271" t="str">
        <f t="shared" si="32"/>
        <v>-</v>
      </c>
      <c r="BA63" s="271" t="str">
        <f t="shared" si="32"/>
        <v>-</v>
      </c>
      <c r="BB63" s="272">
        <f t="shared" si="32"/>
        <v>71</v>
      </c>
      <c r="BD63" s="11"/>
      <c r="BE63" s="271">
        <f t="shared" si="33"/>
        <v>71</v>
      </c>
      <c r="BF63" s="271" t="str">
        <f t="shared" si="33"/>
        <v>-</v>
      </c>
      <c r="BG63" s="271" t="str">
        <f t="shared" si="33"/>
        <v>-</v>
      </c>
      <c r="BH63" s="271" t="str">
        <f t="shared" si="33"/>
        <v>-</v>
      </c>
      <c r="BI63" s="271" t="str">
        <f t="shared" si="33"/>
        <v>-</v>
      </c>
      <c r="BJ63" s="271" t="str">
        <f t="shared" si="33"/>
        <v>-</v>
      </c>
      <c r="BK63" s="271" t="str">
        <f t="shared" si="33"/>
        <v>-</v>
      </c>
      <c r="BL63" s="271" t="str">
        <f t="shared" si="33"/>
        <v>-</v>
      </c>
      <c r="BM63" s="271" t="str">
        <f t="shared" si="33"/>
        <v>-</v>
      </c>
      <c r="BN63" s="271" t="str">
        <f t="shared" si="33"/>
        <v>-</v>
      </c>
      <c r="BO63" s="271" t="str">
        <f t="shared" si="33"/>
        <v>-</v>
      </c>
      <c r="BP63" s="271" t="str">
        <f t="shared" si="33"/>
        <v>-</v>
      </c>
      <c r="BQ63" s="272">
        <f t="shared" si="33"/>
        <v>71</v>
      </c>
    </row>
    <row r="64" spans="1:69">
      <c r="A64" s="276" cm="1">
        <f t="array" ref="A64">IFERROR(INDEX($AP$6:$BB$125,$V64,$V$1),"")</f>
        <v>62</v>
      </c>
      <c r="B64" s="2" t="str" cm="1">
        <f t="array" ref="B64">IFERROR(INDEX($Y$6:$Y$125,$V64,1),"")</f>
        <v>メガネストリート エリア</v>
      </c>
      <c r="C64" s="256" cm="1">
        <f t="array" ref="C64">IFERROR(INDEX($AA$6:$AM$125,$V64,$V$1),"")</f>
        <v>-5.5555555555555527</v>
      </c>
      <c r="D64" s="257" cm="1">
        <f t="array" aca="1" ref="D64" ca="1">IFERROR(INDEX(【D】NPS!$GP$7:$HB$126,$V64,$V$1),"")</f>
        <v>18</v>
      </c>
      <c r="V64" s="275">
        <f t="shared" si="25"/>
        <v>41</v>
      </c>
      <c r="X64" s="58" t="s">
        <v>2</v>
      </c>
      <c r="Y64" s="39" t="str">
        <f>IF(【M】エリア!$E60&lt;&gt;"",【M】エリア!$E60,"")</f>
        <v>金ヶ崎 エリア</v>
      </c>
      <c r="Z64" s="11"/>
      <c r="AA64" s="261">
        <f t="shared" si="34"/>
        <v>0</v>
      </c>
      <c r="AB64" s="261" t="str">
        <f t="shared" si="34"/>
        <v>-</v>
      </c>
      <c r="AC64" s="261" t="str">
        <f t="shared" si="34"/>
        <v>-</v>
      </c>
      <c r="AD64" s="261" t="str">
        <f t="shared" si="34"/>
        <v>-</v>
      </c>
      <c r="AE64" s="261" t="str">
        <f t="shared" si="34"/>
        <v>-</v>
      </c>
      <c r="AF64" s="261" t="str">
        <f t="shared" si="34"/>
        <v>-</v>
      </c>
      <c r="AG64" s="261" t="str">
        <f t="shared" si="34"/>
        <v>-</v>
      </c>
      <c r="AH64" s="261" t="str">
        <f t="shared" si="34"/>
        <v>-</v>
      </c>
      <c r="AI64" s="261" t="str">
        <f t="shared" si="34"/>
        <v>-</v>
      </c>
      <c r="AJ64" s="261" t="str">
        <f t="shared" si="34"/>
        <v>-</v>
      </c>
      <c r="AK64" s="261" t="str">
        <f t="shared" si="34"/>
        <v>-</v>
      </c>
      <c r="AL64" s="261" t="str">
        <f t="shared" si="34"/>
        <v>-</v>
      </c>
      <c r="AM64" s="262">
        <f t="shared" si="34"/>
        <v>0</v>
      </c>
      <c r="AO64" s="11"/>
      <c r="AP64" s="271">
        <f t="shared" si="32"/>
        <v>50</v>
      </c>
      <c r="AQ64" s="271" t="str">
        <f t="shared" si="32"/>
        <v>-</v>
      </c>
      <c r="AR64" s="271" t="str">
        <f t="shared" si="32"/>
        <v>-</v>
      </c>
      <c r="AS64" s="271" t="str">
        <f t="shared" si="32"/>
        <v>-</v>
      </c>
      <c r="AT64" s="271" t="str">
        <f t="shared" si="32"/>
        <v>-</v>
      </c>
      <c r="AU64" s="271" t="str">
        <f t="shared" si="32"/>
        <v>-</v>
      </c>
      <c r="AV64" s="271" t="str">
        <f t="shared" si="32"/>
        <v>-</v>
      </c>
      <c r="AW64" s="271" t="str">
        <f t="shared" si="32"/>
        <v>-</v>
      </c>
      <c r="AX64" s="271" t="str">
        <f t="shared" si="32"/>
        <v>-</v>
      </c>
      <c r="AY64" s="271" t="str">
        <f t="shared" si="32"/>
        <v>-</v>
      </c>
      <c r="AZ64" s="271" t="str">
        <f t="shared" si="32"/>
        <v>-</v>
      </c>
      <c r="BA64" s="271" t="str">
        <f t="shared" si="32"/>
        <v>-</v>
      </c>
      <c r="BB64" s="272">
        <f t="shared" si="32"/>
        <v>50</v>
      </c>
      <c r="BD64" s="11"/>
      <c r="BE64" s="271">
        <f t="shared" si="33"/>
        <v>55</v>
      </c>
      <c r="BF64" s="271" t="str">
        <f t="shared" si="33"/>
        <v>-</v>
      </c>
      <c r="BG64" s="271" t="str">
        <f t="shared" si="33"/>
        <v>-</v>
      </c>
      <c r="BH64" s="271" t="str">
        <f t="shared" si="33"/>
        <v>-</v>
      </c>
      <c r="BI64" s="271" t="str">
        <f t="shared" si="33"/>
        <v>-</v>
      </c>
      <c r="BJ64" s="271" t="str">
        <f t="shared" si="33"/>
        <v>-</v>
      </c>
      <c r="BK64" s="271" t="str">
        <f t="shared" si="33"/>
        <v>-</v>
      </c>
      <c r="BL64" s="271" t="str">
        <f t="shared" si="33"/>
        <v>-</v>
      </c>
      <c r="BM64" s="271" t="str">
        <f t="shared" si="33"/>
        <v>-</v>
      </c>
      <c r="BN64" s="271" t="str">
        <f t="shared" si="33"/>
        <v>-</v>
      </c>
      <c r="BO64" s="271" t="str">
        <f t="shared" si="33"/>
        <v>-</v>
      </c>
      <c r="BP64" s="271" t="str">
        <f t="shared" si="33"/>
        <v>-</v>
      </c>
      <c r="BQ64" s="272">
        <f t="shared" si="33"/>
        <v>55</v>
      </c>
    </row>
    <row r="65" spans="1:69">
      <c r="A65" s="276" cm="1">
        <f t="array" ref="A65">IFERROR(INDEX($AP$6:$BB$125,$V65,$V$1),"")</f>
        <v>63</v>
      </c>
      <c r="B65" s="2" t="str" cm="1">
        <f t="array" ref="B65">IFERROR(INDEX($Y$6:$Y$125,$V65,1),"")</f>
        <v>御食国若狭おばま食文化館 エリア</v>
      </c>
      <c r="C65" s="256" cm="1">
        <f t="array" ref="C65">IFERROR(INDEX($AA$6:$AM$125,$V65,$V$1),"")</f>
        <v>-7.1428571428571423</v>
      </c>
      <c r="D65" s="257" cm="1">
        <f t="array" aca="1" ref="D65" ca="1">IFERROR(INDEX(【D】NPS!$GP$7:$HB$126,$V65,$V$1),"")</f>
        <v>14</v>
      </c>
      <c r="V65" s="275">
        <f t="shared" si="25"/>
        <v>65</v>
      </c>
      <c r="X65" s="58" t="s">
        <v>2</v>
      </c>
      <c r="Y65" s="39" t="str">
        <f>IF(【M】エリア!$E61&lt;&gt;"",【M】エリア!$E61,"")</f>
        <v>敦賀市立博物館 エリア</v>
      </c>
      <c r="Z65" s="11"/>
      <c r="AA65" s="261">
        <f t="shared" si="34"/>
        <v>50</v>
      </c>
      <c r="AB65" s="261" t="str">
        <f t="shared" si="34"/>
        <v>-</v>
      </c>
      <c r="AC65" s="261" t="str">
        <f t="shared" si="34"/>
        <v>-</v>
      </c>
      <c r="AD65" s="261" t="str">
        <f t="shared" si="34"/>
        <v>-</v>
      </c>
      <c r="AE65" s="261" t="str">
        <f t="shared" si="34"/>
        <v>-</v>
      </c>
      <c r="AF65" s="261" t="str">
        <f t="shared" si="34"/>
        <v>-</v>
      </c>
      <c r="AG65" s="261" t="str">
        <f t="shared" si="34"/>
        <v>-</v>
      </c>
      <c r="AH65" s="261" t="str">
        <f t="shared" si="34"/>
        <v>-</v>
      </c>
      <c r="AI65" s="261" t="str">
        <f t="shared" si="34"/>
        <v>-</v>
      </c>
      <c r="AJ65" s="261" t="str">
        <f t="shared" si="34"/>
        <v>-</v>
      </c>
      <c r="AK65" s="261" t="str">
        <f t="shared" si="34"/>
        <v>-</v>
      </c>
      <c r="AL65" s="261" t="str">
        <f t="shared" si="34"/>
        <v>-</v>
      </c>
      <c r="AM65" s="262">
        <f t="shared" si="34"/>
        <v>50</v>
      </c>
      <c r="AO65" s="11"/>
      <c r="AP65" s="271">
        <f t="shared" si="32"/>
        <v>9</v>
      </c>
      <c r="AQ65" s="271" t="str">
        <f t="shared" si="32"/>
        <v>-</v>
      </c>
      <c r="AR65" s="271" t="str">
        <f t="shared" si="32"/>
        <v>-</v>
      </c>
      <c r="AS65" s="271" t="str">
        <f t="shared" si="32"/>
        <v>-</v>
      </c>
      <c r="AT65" s="271" t="str">
        <f t="shared" si="32"/>
        <v>-</v>
      </c>
      <c r="AU65" s="271" t="str">
        <f t="shared" si="32"/>
        <v>-</v>
      </c>
      <c r="AV65" s="271" t="str">
        <f t="shared" si="32"/>
        <v>-</v>
      </c>
      <c r="AW65" s="271" t="str">
        <f t="shared" si="32"/>
        <v>-</v>
      </c>
      <c r="AX65" s="271" t="str">
        <f t="shared" si="32"/>
        <v>-</v>
      </c>
      <c r="AY65" s="271" t="str">
        <f t="shared" si="32"/>
        <v>-</v>
      </c>
      <c r="AZ65" s="271" t="str">
        <f t="shared" si="32"/>
        <v>-</v>
      </c>
      <c r="BA65" s="271" t="str">
        <f t="shared" si="32"/>
        <v>-</v>
      </c>
      <c r="BB65" s="272">
        <f t="shared" si="32"/>
        <v>9</v>
      </c>
      <c r="BD65" s="11"/>
      <c r="BE65" s="271">
        <f t="shared" si="33"/>
        <v>11</v>
      </c>
      <c r="BF65" s="271" t="str">
        <f t="shared" si="33"/>
        <v>-</v>
      </c>
      <c r="BG65" s="271" t="str">
        <f t="shared" si="33"/>
        <v>-</v>
      </c>
      <c r="BH65" s="271" t="str">
        <f t="shared" si="33"/>
        <v>-</v>
      </c>
      <c r="BI65" s="271" t="str">
        <f t="shared" si="33"/>
        <v>-</v>
      </c>
      <c r="BJ65" s="271" t="str">
        <f t="shared" si="33"/>
        <v>-</v>
      </c>
      <c r="BK65" s="271" t="str">
        <f t="shared" si="33"/>
        <v>-</v>
      </c>
      <c r="BL65" s="271" t="str">
        <f t="shared" si="33"/>
        <v>-</v>
      </c>
      <c r="BM65" s="271" t="str">
        <f t="shared" si="33"/>
        <v>-</v>
      </c>
      <c r="BN65" s="271" t="str">
        <f t="shared" si="33"/>
        <v>-</v>
      </c>
      <c r="BO65" s="271" t="str">
        <f t="shared" si="33"/>
        <v>-</v>
      </c>
      <c r="BP65" s="271" t="str">
        <f t="shared" si="33"/>
        <v>-</v>
      </c>
      <c r="BQ65" s="272">
        <f t="shared" si="33"/>
        <v>11</v>
      </c>
    </row>
    <row r="66" spans="1:69">
      <c r="A66" s="276" cm="1">
        <f t="array" ref="A66">IFERROR(INDEX($AP$6:$BB$125,$V66,$V$1),"")</f>
        <v>64</v>
      </c>
      <c r="B66" s="2" t="str" cm="1">
        <f t="array" ref="B66">IFERROR(INDEX($Y$6:$Y$125,$V66,1),"")</f>
        <v>北陸新幹線 越前たけふ駅 エリア</v>
      </c>
      <c r="C66" s="256" cm="1">
        <f t="array" ref="C66">IFERROR(INDEX($AA$6:$AM$125,$V66,$V$1),"")</f>
        <v>-7.6923076923076925</v>
      </c>
      <c r="D66" s="257" cm="1">
        <f t="array" aca="1" ref="D66" ca="1">IFERROR(INDEX(【D】NPS!$GP$7:$HB$126,$V66,$V$1),"")</f>
        <v>26</v>
      </c>
      <c r="V66" s="275">
        <f t="shared" si="25"/>
        <v>35</v>
      </c>
      <c r="X66" s="58" t="s">
        <v>2</v>
      </c>
      <c r="Y66" s="39" t="str">
        <f>IF(【M】エリア!$E62&lt;&gt;"",【M】エリア!$E62,"")</f>
        <v>小浜市 阿納 エリア</v>
      </c>
      <c r="Z66" s="11"/>
      <c r="AA66" s="261">
        <f t="shared" si="34"/>
        <v>41.17647058823529</v>
      </c>
      <c r="AB66" s="261" t="str">
        <f t="shared" si="34"/>
        <v>-</v>
      </c>
      <c r="AC66" s="261" t="str">
        <f t="shared" si="34"/>
        <v>-</v>
      </c>
      <c r="AD66" s="261" t="str">
        <f t="shared" si="34"/>
        <v>-</v>
      </c>
      <c r="AE66" s="261" t="str">
        <f t="shared" si="34"/>
        <v>-</v>
      </c>
      <c r="AF66" s="261" t="str">
        <f t="shared" si="34"/>
        <v>-</v>
      </c>
      <c r="AG66" s="261" t="str">
        <f t="shared" si="34"/>
        <v>-</v>
      </c>
      <c r="AH66" s="261" t="str">
        <f t="shared" si="34"/>
        <v>-</v>
      </c>
      <c r="AI66" s="261" t="str">
        <f t="shared" si="34"/>
        <v>-</v>
      </c>
      <c r="AJ66" s="261" t="str">
        <f t="shared" si="34"/>
        <v>-</v>
      </c>
      <c r="AK66" s="261" t="str">
        <f t="shared" si="34"/>
        <v>-</v>
      </c>
      <c r="AL66" s="261" t="str">
        <f t="shared" si="34"/>
        <v>-</v>
      </c>
      <c r="AM66" s="262">
        <f t="shared" si="34"/>
        <v>41.17647058823529</v>
      </c>
      <c r="AO66" s="11"/>
      <c r="AP66" s="271">
        <f t="shared" ref="AP66:BB75" si="35">IF($Y66&lt;&gt;"",
INDEX(NPSデータ範囲,
 MATCH($Y66,NPS表側範囲,0),
 MATCH(AP$2&amp;$AO$1,NPS表頭範囲,0)
),"")</f>
        <v>19</v>
      </c>
      <c r="AQ66" s="271" t="str">
        <f t="shared" si="35"/>
        <v>-</v>
      </c>
      <c r="AR66" s="271" t="str">
        <f t="shared" si="35"/>
        <v>-</v>
      </c>
      <c r="AS66" s="271" t="str">
        <f t="shared" si="35"/>
        <v>-</v>
      </c>
      <c r="AT66" s="271" t="str">
        <f t="shared" si="35"/>
        <v>-</v>
      </c>
      <c r="AU66" s="271" t="str">
        <f t="shared" si="35"/>
        <v>-</v>
      </c>
      <c r="AV66" s="271" t="str">
        <f t="shared" si="35"/>
        <v>-</v>
      </c>
      <c r="AW66" s="271" t="str">
        <f t="shared" si="35"/>
        <v>-</v>
      </c>
      <c r="AX66" s="271" t="str">
        <f t="shared" si="35"/>
        <v>-</v>
      </c>
      <c r="AY66" s="271" t="str">
        <f t="shared" si="35"/>
        <v>-</v>
      </c>
      <c r="AZ66" s="271" t="str">
        <f t="shared" si="35"/>
        <v>-</v>
      </c>
      <c r="BA66" s="271" t="str">
        <f t="shared" si="35"/>
        <v>-</v>
      </c>
      <c r="BB66" s="272">
        <f t="shared" si="35"/>
        <v>19</v>
      </c>
      <c r="BD66" s="11"/>
      <c r="BE66" s="271">
        <f t="shared" ref="BE66:BQ75" si="36">IF($Y66&lt;&gt;"",
INDEX(NPSデータ範囲,
 MATCH($Y66,NPS表側範囲,0),
 MATCH(BE$2&amp;$BD$1,NPS表頭範囲,0)
),"")</f>
        <v>19</v>
      </c>
      <c r="BF66" s="271" t="str">
        <f t="shared" si="36"/>
        <v>-</v>
      </c>
      <c r="BG66" s="271" t="str">
        <f t="shared" si="36"/>
        <v>-</v>
      </c>
      <c r="BH66" s="271" t="str">
        <f t="shared" si="36"/>
        <v>-</v>
      </c>
      <c r="BI66" s="271" t="str">
        <f t="shared" si="36"/>
        <v>-</v>
      </c>
      <c r="BJ66" s="271" t="str">
        <f t="shared" si="36"/>
        <v>-</v>
      </c>
      <c r="BK66" s="271" t="str">
        <f t="shared" si="36"/>
        <v>-</v>
      </c>
      <c r="BL66" s="271" t="str">
        <f t="shared" si="36"/>
        <v>-</v>
      </c>
      <c r="BM66" s="271" t="str">
        <f t="shared" si="36"/>
        <v>-</v>
      </c>
      <c r="BN66" s="271" t="str">
        <f t="shared" si="36"/>
        <v>-</v>
      </c>
      <c r="BO66" s="271" t="str">
        <f t="shared" si="36"/>
        <v>-</v>
      </c>
      <c r="BP66" s="271" t="str">
        <f t="shared" si="36"/>
        <v>-</v>
      </c>
      <c r="BQ66" s="272">
        <f t="shared" si="36"/>
        <v>19</v>
      </c>
    </row>
    <row r="67" spans="1:69">
      <c r="A67" s="276" cm="1">
        <f t="array" ref="A67">IFERROR(INDEX($AP$6:$BB$125,$V67,$V$1),"")</f>
        <v>65</v>
      </c>
      <c r="B67" s="2" t="str" cm="1">
        <f t="array" ref="B67">IFERROR(INDEX($Y$6:$Y$125,$V67,1),"")</f>
        <v>花の駅 ゆりの里公園 エリア</v>
      </c>
      <c r="C67" s="256" cm="1">
        <f t="array" ref="C67">IFERROR(INDEX($AA$6:$AM$125,$V67,$V$1),"")</f>
        <v>-9.0909090909090882</v>
      </c>
      <c r="D67" s="257" cm="1">
        <f t="array" aca="1" ref="D67" ca="1">IFERROR(INDEX(【D】NPS!$GP$7:$HB$126,$V67,$V$1),"")</f>
        <v>11</v>
      </c>
      <c r="V67" s="275">
        <f t="shared" ref="V67:V98" si="37">IFERROR(MATCH(ROW(B67)-2,INDEX($BE$6:$BQ$125,,$V$1),0),"-")</f>
        <v>14</v>
      </c>
      <c r="X67" s="58" t="s">
        <v>2</v>
      </c>
      <c r="Y67" s="39" t="str">
        <f>IF(【M】エリア!$E63&lt;&gt;"",【M】エリア!$E63,"")</f>
        <v>道の駅「若狭おばま」 エリア</v>
      </c>
      <c r="Z67" s="11"/>
      <c r="AA67" s="261">
        <f t="shared" si="34"/>
        <v>0</v>
      </c>
      <c r="AB67" s="261" t="str">
        <f t="shared" si="34"/>
        <v>-</v>
      </c>
      <c r="AC67" s="261" t="str">
        <f t="shared" si="34"/>
        <v>-</v>
      </c>
      <c r="AD67" s="261" t="str">
        <f t="shared" si="34"/>
        <v>-</v>
      </c>
      <c r="AE67" s="261" t="str">
        <f t="shared" si="34"/>
        <v>-</v>
      </c>
      <c r="AF67" s="261" t="str">
        <f t="shared" si="34"/>
        <v>-</v>
      </c>
      <c r="AG67" s="261" t="str">
        <f t="shared" si="34"/>
        <v>-</v>
      </c>
      <c r="AH67" s="261" t="str">
        <f t="shared" si="34"/>
        <v>-</v>
      </c>
      <c r="AI67" s="261" t="str">
        <f t="shared" si="34"/>
        <v>-</v>
      </c>
      <c r="AJ67" s="261" t="str">
        <f t="shared" si="34"/>
        <v>-</v>
      </c>
      <c r="AK67" s="261" t="str">
        <f t="shared" si="34"/>
        <v>-</v>
      </c>
      <c r="AL67" s="261" t="str">
        <f t="shared" si="34"/>
        <v>-</v>
      </c>
      <c r="AM67" s="262">
        <f t="shared" si="34"/>
        <v>0</v>
      </c>
      <c r="AO67" s="11"/>
      <c r="AP67" s="271">
        <f t="shared" si="35"/>
        <v>50</v>
      </c>
      <c r="AQ67" s="271" t="str">
        <f t="shared" si="35"/>
        <v>-</v>
      </c>
      <c r="AR67" s="271" t="str">
        <f t="shared" si="35"/>
        <v>-</v>
      </c>
      <c r="AS67" s="271" t="str">
        <f t="shared" si="35"/>
        <v>-</v>
      </c>
      <c r="AT67" s="271" t="str">
        <f t="shared" si="35"/>
        <v>-</v>
      </c>
      <c r="AU67" s="271" t="str">
        <f t="shared" si="35"/>
        <v>-</v>
      </c>
      <c r="AV67" s="271" t="str">
        <f t="shared" si="35"/>
        <v>-</v>
      </c>
      <c r="AW67" s="271" t="str">
        <f t="shared" si="35"/>
        <v>-</v>
      </c>
      <c r="AX67" s="271" t="str">
        <f t="shared" si="35"/>
        <v>-</v>
      </c>
      <c r="AY67" s="271" t="str">
        <f t="shared" si="35"/>
        <v>-</v>
      </c>
      <c r="AZ67" s="271" t="str">
        <f t="shared" si="35"/>
        <v>-</v>
      </c>
      <c r="BA67" s="271" t="str">
        <f t="shared" si="35"/>
        <v>-</v>
      </c>
      <c r="BB67" s="272">
        <f t="shared" si="35"/>
        <v>50</v>
      </c>
      <c r="BD67" s="11"/>
      <c r="BE67" s="271">
        <f t="shared" si="36"/>
        <v>56</v>
      </c>
      <c r="BF67" s="271" t="str">
        <f t="shared" si="36"/>
        <v>-</v>
      </c>
      <c r="BG67" s="271" t="str">
        <f t="shared" si="36"/>
        <v>-</v>
      </c>
      <c r="BH67" s="271" t="str">
        <f t="shared" si="36"/>
        <v>-</v>
      </c>
      <c r="BI67" s="271" t="str">
        <f t="shared" si="36"/>
        <v>-</v>
      </c>
      <c r="BJ67" s="271" t="str">
        <f t="shared" si="36"/>
        <v>-</v>
      </c>
      <c r="BK67" s="271" t="str">
        <f t="shared" si="36"/>
        <v>-</v>
      </c>
      <c r="BL67" s="271" t="str">
        <f t="shared" si="36"/>
        <v>-</v>
      </c>
      <c r="BM67" s="271" t="str">
        <f t="shared" si="36"/>
        <v>-</v>
      </c>
      <c r="BN67" s="271" t="str">
        <f t="shared" si="36"/>
        <v>-</v>
      </c>
      <c r="BO67" s="271" t="str">
        <f t="shared" si="36"/>
        <v>-</v>
      </c>
      <c r="BP67" s="271" t="str">
        <f t="shared" si="36"/>
        <v>-</v>
      </c>
      <c r="BQ67" s="272">
        <f t="shared" si="36"/>
        <v>56</v>
      </c>
    </row>
    <row r="68" spans="1:69">
      <c r="A68" s="276" cm="1">
        <f t="array" ref="A68">IFERROR(INDEX($AP$6:$BB$125,$V68,$V$1),"")</f>
        <v>66</v>
      </c>
      <c r="B68" s="2" t="str" cm="1">
        <f t="array" ref="B68">IFERROR(INDEX($Y$6:$Y$125,$V68,1),"")</f>
        <v>越前海岸 高佐米ノ旅館街 エリア</v>
      </c>
      <c r="C68" s="256" cm="1">
        <f t="array" ref="C68">IFERROR(INDEX($AA$6:$AM$125,$V68,$V$1),"")</f>
        <v>-12.5</v>
      </c>
      <c r="D68" s="257" cm="1">
        <f t="array" aca="1" ref="D68" ca="1">IFERROR(INDEX(【D】NPS!$GP$7:$HB$126,$V68,$V$1),"")</f>
        <v>8</v>
      </c>
      <c r="V68" s="275">
        <f t="shared" si="37"/>
        <v>51</v>
      </c>
      <c r="X68" s="58" t="s">
        <v>2</v>
      </c>
      <c r="Y68" s="39" t="str">
        <f>IF(【M】エリア!$E64&lt;&gt;"",【M】エリア!$E64,"")</f>
        <v>小浜 エリア（宿泊施設）</v>
      </c>
      <c r="Z68" s="11"/>
      <c r="AA68" s="261">
        <f t="shared" si="34"/>
        <v>30</v>
      </c>
      <c r="AB68" s="261" t="str">
        <f t="shared" si="34"/>
        <v>-</v>
      </c>
      <c r="AC68" s="261" t="str">
        <f t="shared" si="34"/>
        <v>-</v>
      </c>
      <c r="AD68" s="261" t="str">
        <f t="shared" si="34"/>
        <v>-</v>
      </c>
      <c r="AE68" s="261" t="str">
        <f t="shared" si="34"/>
        <v>-</v>
      </c>
      <c r="AF68" s="261" t="str">
        <f t="shared" si="34"/>
        <v>-</v>
      </c>
      <c r="AG68" s="261" t="str">
        <f t="shared" si="34"/>
        <v>-</v>
      </c>
      <c r="AH68" s="261" t="str">
        <f t="shared" si="34"/>
        <v>-</v>
      </c>
      <c r="AI68" s="261" t="str">
        <f t="shared" si="34"/>
        <v>-</v>
      </c>
      <c r="AJ68" s="261" t="str">
        <f t="shared" si="34"/>
        <v>-</v>
      </c>
      <c r="AK68" s="261" t="str">
        <f t="shared" si="34"/>
        <v>-</v>
      </c>
      <c r="AL68" s="261" t="str">
        <f t="shared" si="34"/>
        <v>-</v>
      </c>
      <c r="AM68" s="262">
        <f t="shared" si="34"/>
        <v>30</v>
      </c>
      <c r="AO68" s="11"/>
      <c r="AP68" s="271">
        <f t="shared" si="35"/>
        <v>26</v>
      </c>
      <c r="AQ68" s="271" t="str">
        <f t="shared" si="35"/>
        <v>-</v>
      </c>
      <c r="AR68" s="271" t="str">
        <f t="shared" si="35"/>
        <v>-</v>
      </c>
      <c r="AS68" s="271" t="str">
        <f t="shared" si="35"/>
        <v>-</v>
      </c>
      <c r="AT68" s="271" t="str">
        <f t="shared" si="35"/>
        <v>-</v>
      </c>
      <c r="AU68" s="271" t="str">
        <f t="shared" si="35"/>
        <v>-</v>
      </c>
      <c r="AV68" s="271" t="str">
        <f t="shared" si="35"/>
        <v>-</v>
      </c>
      <c r="AW68" s="271" t="str">
        <f t="shared" si="35"/>
        <v>-</v>
      </c>
      <c r="AX68" s="271" t="str">
        <f t="shared" si="35"/>
        <v>-</v>
      </c>
      <c r="AY68" s="271" t="str">
        <f t="shared" si="35"/>
        <v>-</v>
      </c>
      <c r="AZ68" s="271" t="str">
        <f t="shared" si="35"/>
        <v>-</v>
      </c>
      <c r="BA68" s="271" t="str">
        <f t="shared" si="35"/>
        <v>-</v>
      </c>
      <c r="BB68" s="272">
        <f t="shared" si="35"/>
        <v>26</v>
      </c>
      <c r="BD68" s="11"/>
      <c r="BE68" s="271">
        <f t="shared" si="36"/>
        <v>26</v>
      </c>
      <c r="BF68" s="271" t="str">
        <f t="shared" si="36"/>
        <v>-</v>
      </c>
      <c r="BG68" s="271" t="str">
        <f t="shared" si="36"/>
        <v>-</v>
      </c>
      <c r="BH68" s="271" t="str">
        <f t="shared" si="36"/>
        <v>-</v>
      </c>
      <c r="BI68" s="271" t="str">
        <f t="shared" si="36"/>
        <v>-</v>
      </c>
      <c r="BJ68" s="271" t="str">
        <f t="shared" si="36"/>
        <v>-</v>
      </c>
      <c r="BK68" s="271" t="str">
        <f t="shared" si="36"/>
        <v>-</v>
      </c>
      <c r="BL68" s="271" t="str">
        <f t="shared" si="36"/>
        <v>-</v>
      </c>
      <c r="BM68" s="271" t="str">
        <f t="shared" si="36"/>
        <v>-</v>
      </c>
      <c r="BN68" s="271" t="str">
        <f t="shared" si="36"/>
        <v>-</v>
      </c>
      <c r="BO68" s="271" t="str">
        <f t="shared" si="36"/>
        <v>-</v>
      </c>
      <c r="BP68" s="271" t="str">
        <f t="shared" si="36"/>
        <v>-</v>
      </c>
      <c r="BQ68" s="272">
        <f t="shared" si="36"/>
        <v>26</v>
      </c>
    </row>
    <row r="69" spans="1:69">
      <c r="A69" s="276" cm="1">
        <f t="array" ref="A69">IFERROR(INDEX($AP$6:$BB$125,$V69,$V$1),"")</f>
        <v>66</v>
      </c>
      <c r="B69" s="2" t="str" cm="1">
        <f t="array" ref="B69">IFERROR(INDEX($Y$6:$Y$125,$V69,1),"")</f>
        <v>小浜市まちの駅 エリア</v>
      </c>
      <c r="C69" s="256" cm="1">
        <f t="array" ref="C69">IFERROR(INDEX($AA$6:$AM$125,$V69,$V$1),"")</f>
        <v>-12.5</v>
      </c>
      <c r="D69" s="257" cm="1">
        <f t="array" aca="1" ref="D69" ca="1">IFERROR(INDEX(【D】NPS!$GP$7:$HB$126,$V69,$V$1),"")</f>
        <v>8</v>
      </c>
      <c r="V69" s="275">
        <f t="shared" si="37"/>
        <v>66</v>
      </c>
      <c r="X69" s="58" t="s">
        <v>2</v>
      </c>
      <c r="Y69" s="39" t="str">
        <f>IF(【M】エリア!$E65&lt;&gt;"",【M】エリア!$E65,"")</f>
        <v>若狭フィッシャーマンズワーフ エリア</v>
      </c>
      <c r="Z69" s="11"/>
      <c r="AA69" s="261">
        <f t="shared" si="34"/>
        <v>33.333333333333336</v>
      </c>
      <c r="AB69" s="261" t="str">
        <f t="shared" si="34"/>
        <v>-</v>
      </c>
      <c r="AC69" s="261" t="str">
        <f t="shared" si="34"/>
        <v>-</v>
      </c>
      <c r="AD69" s="261" t="str">
        <f t="shared" si="34"/>
        <v>-</v>
      </c>
      <c r="AE69" s="261" t="str">
        <f t="shared" si="34"/>
        <v>-</v>
      </c>
      <c r="AF69" s="261" t="str">
        <f t="shared" si="34"/>
        <v>-</v>
      </c>
      <c r="AG69" s="261" t="str">
        <f t="shared" si="34"/>
        <v>-</v>
      </c>
      <c r="AH69" s="261" t="str">
        <f t="shared" si="34"/>
        <v>-</v>
      </c>
      <c r="AI69" s="261" t="str">
        <f t="shared" si="34"/>
        <v>-</v>
      </c>
      <c r="AJ69" s="261" t="str">
        <f t="shared" si="34"/>
        <v>-</v>
      </c>
      <c r="AK69" s="261" t="str">
        <f t="shared" si="34"/>
        <v>-</v>
      </c>
      <c r="AL69" s="261" t="str">
        <f t="shared" si="34"/>
        <v>-</v>
      </c>
      <c r="AM69" s="262">
        <f t="shared" si="34"/>
        <v>33.333333333333336</v>
      </c>
      <c r="AO69" s="11"/>
      <c r="AP69" s="271">
        <f t="shared" si="35"/>
        <v>23</v>
      </c>
      <c r="AQ69" s="271" t="str">
        <f t="shared" si="35"/>
        <v>-</v>
      </c>
      <c r="AR69" s="271" t="str">
        <f t="shared" si="35"/>
        <v>-</v>
      </c>
      <c r="AS69" s="271" t="str">
        <f t="shared" si="35"/>
        <v>-</v>
      </c>
      <c r="AT69" s="271" t="str">
        <f t="shared" si="35"/>
        <v>-</v>
      </c>
      <c r="AU69" s="271" t="str">
        <f t="shared" si="35"/>
        <v>-</v>
      </c>
      <c r="AV69" s="271" t="str">
        <f t="shared" si="35"/>
        <v>-</v>
      </c>
      <c r="AW69" s="271" t="str">
        <f t="shared" si="35"/>
        <v>-</v>
      </c>
      <c r="AX69" s="271" t="str">
        <f t="shared" si="35"/>
        <v>-</v>
      </c>
      <c r="AY69" s="271" t="str">
        <f t="shared" si="35"/>
        <v>-</v>
      </c>
      <c r="AZ69" s="271" t="str">
        <f t="shared" si="35"/>
        <v>-</v>
      </c>
      <c r="BA69" s="271" t="str">
        <f t="shared" si="35"/>
        <v>-</v>
      </c>
      <c r="BB69" s="272">
        <f t="shared" si="35"/>
        <v>23</v>
      </c>
      <c r="BD69" s="11"/>
      <c r="BE69" s="271">
        <f t="shared" si="36"/>
        <v>24</v>
      </c>
      <c r="BF69" s="271" t="str">
        <f t="shared" si="36"/>
        <v>-</v>
      </c>
      <c r="BG69" s="271" t="str">
        <f t="shared" si="36"/>
        <v>-</v>
      </c>
      <c r="BH69" s="271" t="str">
        <f t="shared" si="36"/>
        <v>-</v>
      </c>
      <c r="BI69" s="271" t="str">
        <f t="shared" si="36"/>
        <v>-</v>
      </c>
      <c r="BJ69" s="271" t="str">
        <f t="shared" si="36"/>
        <v>-</v>
      </c>
      <c r="BK69" s="271" t="str">
        <f t="shared" si="36"/>
        <v>-</v>
      </c>
      <c r="BL69" s="271" t="str">
        <f t="shared" si="36"/>
        <v>-</v>
      </c>
      <c r="BM69" s="271" t="str">
        <f t="shared" si="36"/>
        <v>-</v>
      </c>
      <c r="BN69" s="271" t="str">
        <f t="shared" si="36"/>
        <v>-</v>
      </c>
      <c r="BO69" s="271" t="str">
        <f t="shared" si="36"/>
        <v>-</v>
      </c>
      <c r="BP69" s="271" t="str">
        <f t="shared" si="36"/>
        <v>-</v>
      </c>
      <c r="BQ69" s="272">
        <f t="shared" si="36"/>
        <v>24</v>
      </c>
    </row>
    <row r="70" spans="1:69">
      <c r="A70" s="276" cm="1">
        <f t="array" ref="A70">IFERROR(INDEX($AP$6:$BB$125,$V70,$V$1),"")</f>
        <v>68</v>
      </c>
      <c r="B70" s="2" t="str" cm="1">
        <f t="array" ref="B70">IFERROR(INDEX($Y$6:$Y$125,$V70,1),"")</f>
        <v>名田庄 エリア</v>
      </c>
      <c r="C70" s="256" cm="1">
        <f t="array" ref="C70">IFERROR(INDEX($AA$6:$AM$125,$V70,$V$1),"")</f>
        <v>-14.285714285714285</v>
      </c>
      <c r="D70" s="257" cm="1">
        <f t="array" aca="1" ref="D70" ca="1">IFERROR(INDEX(【D】NPS!$GP$7:$HB$126,$V70,$V$1),"")</f>
        <v>7</v>
      </c>
      <c r="V70" s="275">
        <f t="shared" si="37"/>
        <v>77</v>
      </c>
      <c r="X70" s="58" t="s">
        <v>2</v>
      </c>
      <c r="Y70" s="39" t="str">
        <f>IF(【M】エリア!$E66&lt;&gt;"",【M】エリア!$E66,"")</f>
        <v>御食国若狭おばま食文化館 エリア</v>
      </c>
      <c r="Z70" s="11"/>
      <c r="AA70" s="261">
        <f t="shared" si="34"/>
        <v>-7.1428571428571423</v>
      </c>
      <c r="AB70" s="261" t="str">
        <f t="shared" si="34"/>
        <v>-</v>
      </c>
      <c r="AC70" s="261" t="str">
        <f t="shared" si="34"/>
        <v>-</v>
      </c>
      <c r="AD70" s="261" t="str">
        <f t="shared" si="34"/>
        <v>-</v>
      </c>
      <c r="AE70" s="261" t="str">
        <f t="shared" si="34"/>
        <v>-</v>
      </c>
      <c r="AF70" s="261" t="str">
        <f t="shared" si="34"/>
        <v>-</v>
      </c>
      <c r="AG70" s="261" t="str">
        <f t="shared" si="34"/>
        <v>-</v>
      </c>
      <c r="AH70" s="261" t="str">
        <f t="shared" si="34"/>
        <v>-</v>
      </c>
      <c r="AI70" s="261" t="str">
        <f t="shared" si="34"/>
        <v>-</v>
      </c>
      <c r="AJ70" s="261" t="str">
        <f t="shared" si="34"/>
        <v>-</v>
      </c>
      <c r="AK70" s="261" t="str">
        <f t="shared" si="34"/>
        <v>-</v>
      </c>
      <c r="AL70" s="261" t="str">
        <f t="shared" si="34"/>
        <v>-</v>
      </c>
      <c r="AM70" s="262">
        <f t="shared" si="34"/>
        <v>-7.1428571428571423</v>
      </c>
      <c r="AO70" s="11"/>
      <c r="AP70" s="271">
        <f t="shared" si="35"/>
        <v>63</v>
      </c>
      <c r="AQ70" s="271" t="str">
        <f t="shared" si="35"/>
        <v>-</v>
      </c>
      <c r="AR70" s="271" t="str">
        <f t="shared" si="35"/>
        <v>-</v>
      </c>
      <c r="AS70" s="271" t="str">
        <f t="shared" si="35"/>
        <v>-</v>
      </c>
      <c r="AT70" s="271" t="str">
        <f t="shared" si="35"/>
        <v>-</v>
      </c>
      <c r="AU70" s="271" t="str">
        <f t="shared" si="35"/>
        <v>-</v>
      </c>
      <c r="AV70" s="271" t="str">
        <f t="shared" si="35"/>
        <v>-</v>
      </c>
      <c r="AW70" s="271" t="str">
        <f t="shared" si="35"/>
        <v>-</v>
      </c>
      <c r="AX70" s="271" t="str">
        <f t="shared" si="35"/>
        <v>-</v>
      </c>
      <c r="AY70" s="271" t="str">
        <f t="shared" si="35"/>
        <v>-</v>
      </c>
      <c r="AZ70" s="271" t="str">
        <f t="shared" si="35"/>
        <v>-</v>
      </c>
      <c r="BA70" s="271" t="str">
        <f t="shared" si="35"/>
        <v>-</v>
      </c>
      <c r="BB70" s="272">
        <f t="shared" si="35"/>
        <v>63</v>
      </c>
      <c r="BD70" s="11"/>
      <c r="BE70" s="271">
        <f t="shared" si="36"/>
        <v>63</v>
      </c>
      <c r="BF70" s="271" t="str">
        <f t="shared" si="36"/>
        <v>-</v>
      </c>
      <c r="BG70" s="271" t="str">
        <f t="shared" si="36"/>
        <v>-</v>
      </c>
      <c r="BH70" s="271" t="str">
        <f t="shared" si="36"/>
        <v>-</v>
      </c>
      <c r="BI70" s="271" t="str">
        <f t="shared" si="36"/>
        <v>-</v>
      </c>
      <c r="BJ70" s="271" t="str">
        <f t="shared" si="36"/>
        <v>-</v>
      </c>
      <c r="BK70" s="271" t="str">
        <f t="shared" si="36"/>
        <v>-</v>
      </c>
      <c r="BL70" s="271" t="str">
        <f t="shared" si="36"/>
        <v>-</v>
      </c>
      <c r="BM70" s="271" t="str">
        <f t="shared" si="36"/>
        <v>-</v>
      </c>
      <c r="BN70" s="271" t="str">
        <f t="shared" si="36"/>
        <v>-</v>
      </c>
      <c r="BO70" s="271" t="str">
        <f t="shared" si="36"/>
        <v>-</v>
      </c>
      <c r="BP70" s="271" t="str">
        <f t="shared" si="36"/>
        <v>-</v>
      </c>
      <c r="BQ70" s="272">
        <f t="shared" si="36"/>
        <v>63</v>
      </c>
    </row>
    <row r="71" spans="1:69">
      <c r="A71" s="276" cm="1">
        <f t="array" ref="A71">IFERROR(INDEX($AP$6:$BB$125,$V71,$V$1),"")</f>
        <v>69</v>
      </c>
      <c r="B71" s="2" t="str" cm="1">
        <f t="array" ref="B71">IFERROR(INDEX($Y$6:$Y$125,$V71,1),"")</f>
        <v>青葉山ハーバルビレッジ エリア</v>
      </c>
      <c r="C71" s="256" cm="1">
        <f t="array" ref="C71">IFERROR(INDEX($AA$6:$AM$125,$V71,$V$1),"")</f>
        <v>-16.666666666666668</v>
      </c>
      <c r="D71" s="257" cm="1">
        <f t="array" aca="1" ref="D71" ca="1">IFERROR(INDEX(【D】NPS!$GP$7:$HB$126,$V71,$V$1),"")</f>
        <v>6</v>
      </c>
      <c r="V71" s="275">
        <f t="shared" si="37"/>
        <v>82</v>
      </c>
      <c r="X71" s="58" t="s">
        <v>2</v>
      </c>
      <c r="Y71" s="39" t="str">
        <f>IF(【M】エリア!$E67&lt;&gt;"",【M】エリア!$E67,"")</f>
        <v>小浜市まちの駅 エリア</v>
      </c>
      <c r="Z71" s="11"/>
      <c r="AA71" s="261">
        <f t="shared" si="34"/>
        <v>-12.5</v>
      </c>
      <c r="AB71" s="261" t="str">
        <f t="shared" si="34"/>
        <v>-</v>
      </c>
      <c r="AC71" s="261" t="str">
        <f t="shared" si="34"/>
        <v>-</v>
      </c>
      <c r="AD71" s="261" t="str">
        <f t="shared" si="34"/>
        <v>-</v>
      </c>
      <c r="AE71" s="261" t="str">
        <f t="shared" si="34"/>
        <v>-</v>
      </c>
      <c r="AF71" s="261" t="str">
        <f t="shared" si="34"/>
        <v>-</v>
      </c>
      <c r="AG71" s="261" t="str">
        <f t="shared" si="34"/>
        <v>-</v>
      </c>
      <c r="AH71" s="261" t="str">
        <f t="shared" si="34"/>
        <v>-</v>
      </c>
      <c r="AI71" s="261" t="str">
        <f t="shared" si="34"/>
        <v>-</v>
      </c>
      <c r="AJ71" s="261" t="str">
        <f t="shared" si="34"/>
        <v>-</v>
      </c>
      <c r="AK71" s="261" t="str">
        <f t="shared" si="34"/>
        <v>-</v>
      </c>
      <c r="AL71" s="261" t="str">
        <f t="shared" si="34"/>
        <v>-</v>
      </c>
      <c r="AM71" s="262">
        <f t="shared" si="34"/>
        <v>-12.5</v>
      </c>
      <c r="AO71" s="11"/>
      <c r="AP71" s="271">
        <f t="shared" si="35"/>
        <v>66</v>
      </c>
      <c r="AQ71" s="271" t="str">
        <f t="shared" si="35"/>
        <v>-</v>
      </c>
      <c r="AR71" s="271" t="str">
        <f t="shared" si="35"/>
        <v>-</v>
      </c>
      <c r="AS71" s="271" t="str">
        <f t="shared" si="35"/>
        <v>-</v>
      </c>
      <c r="AT71" s="271" t="str">
        <f t="shared" si="35"/>
        <v>-</v>
      </c>
      <c r="AU71" s="271" t="str">
        <f t="shared" si="35"/>
        <v>-</v>
      </c>
      <c r="AV71" s="271" t="str">
        <f t="shared" si="35"/>
        <v>-</v>
      </c>
      <c r="AW71" s="271" t="str">
        <f t="shared" si="35"/>
        <v>-</v>
      </c>
      <c r="AX71" s="271" t="str">
        <f t="shared" si="35"/>
        <v>-</v>
      </c>
      <c r="AY71" s="271" t="str">
        <f t="shared" si="35"/>
        <v>-</v>
      </c>
      <c r="AZ71" s="271" t="str">
        <f t="shared" si="35"/>
        <v>-</v>
      </c>
      <c r="BA71" s="271" t="str">
        <f t="shared" si="35"/>
        <v>-</v>
      </c>
      <c r="BB71" s="272">
        <f t="shared" si="35"/>
        <v>66</v>
      </c>
      <c r="BD71" s="11"/>
      <c r="BE71" s="271">
        <f t="shared" si="36"/>
        <v>67</v>
      </c>
      <c r="BF71" s="271" t="str">
        <f t="shared" si="36"/>
        <v>-</v>
      </c>
      <c r="BG71" s="271" t="str">
        <f t="shared" si="36"/>
        <v>-</v>
      </c>
      <c r="BH71" s="271" t="str">
        <f t="shared" si="36"/>
        <v>-</v>
      </c>
      <c r="BI71" s="271" t="str">
        <f t="shared" si="36"/>
        <v>-</v>
      </c>
      <c r="BJ71" s="271" t="str">
        <f t="shared" si="36"/>
        <v>-</v>
      </c>
      <c r="BK71" s="271" t="str">
        <f t="shared" si="36"/>
        <v>-</v>
      </c>
      <c r="BL71" s="271" t="str">
        <f t="shared" si="36"/>
        <v>-</v>
      </c>
      <c r="BM71" s="271" t="str">
        <f t="shared" si="36"/>
        <v>-</v>
      </c>
      <c r="BN71" s="271" t="str">
        <f t="shared" si="36"/>
        <v>-</v>
      </c>
      <c r="BO71" s="271" t="str">
        <f t="shared" si="36"/>
        <v>-</v>
      </c>
      <c r="BP71" s="271" t="str">
        <f t="shared" si="36"/>
        <v>-</v>
      </c>
      <c r="BQ71" s="272">
        <f t="shared" si="36"/>
        <v>67</v>
      </c>
    </row>
    <row r="72" spans="1:69">
      <c r="A72" s="276" cm="1">
        <f t="array" ref="A72">IFERROR(INDEX($AP$6:$BB$125,$V72,$V$1),"")</f>
        <v>70</v>
      </c>
      <c r="B72" s="2" t="str" cm="1">
        <f t="array" ref="B72">IFERROR(INDEX($Y$6:$Y$125,$V72,1),"")</f>
        <v>日本海さかな街 エリア</v>
      </c>
      <c r="C72" s="256" cm="1">
        <f t="array" ref="C72">IFERROR(INDEX($AA$6:$AM$125,$V72,$V$1),"")</f>
        <v>-23.52941176470588</v>
      </c>
      <c r="D72" s="257" cm="1">
        <f t="array" aca="1" ref="D72" ca="1">IFERROR(INDEX(【D】NPS!$GP$7:$HB$126,$V72,$V$1),"")</f>
        <v>17</v>
      </c>
      <c r="V72" s="275">
        <f t="shared" si="37"/>
        <v>56</v>
      </c>
      <c r="X72" s="58" t="s">
        <v>2</v>
      </c>
      <c r="Y72" s="39" t="str">
        <f>IF(【M】エリア!$E68&lt;&gt;"",【M】エリア!$E68,"")</f>
        <v>明通寺 エリア</v>
      </c>
      <c r="Z72" s="11"/>
      <c r="AA72" s="261">
        <f t="shared" si="34"/>
        <v>0</v>
      </c>
      <c r="AB72" s="261" t="str">
        <f t="shared" si="34"/>
        <v>-</v>
      </c>
      <c r="AC72" s="261" t="str">
        <f t="shared" si="34"/>
        <v>-</v>
      </c>
      <c r="AD72" s="261" t="str">
        <f t="shared" si="34"/>
        <v>-</v>
      </c>
      <c r="AE72" s="261" t="str">
        <f t="shared" si="34"/>
        <v>-</v>
      </c>
      <c r="AF72" s="261" t="str">
        <f t="shared" si="34"/>
        <v>-</v>
      </c>
      <c r="AG72" s="261" t="str">
        <f t="shared" si="34"/>
        <v>-</v>
      </c>
      <c r="AH72" s="261" t="str">
        <f t="shared" si="34"/>
        <v>-</v>
      </c>
      <c r="AI72" s="261" t="str">
        <f t="shared" si="34"/>
        <v>-</v>
      </c>
      <c r="AJ72" s="261" t="str">
        <f t="shared" si="34"/>
        <v>-</v>
      </c>
      <c r="AK72" s="261" t="str">
        <f t="shared" si="34"/>
        <v>-</v>
      </c>
      <c r="AL72" s="261" t="str">
        <f t="shared" si="34"/>
        <v>-</v>
      </c>
      <c r="AM72" s="262">
        <f t="shared" si="34"/>
        <v>0</v>
      </c>
      <c r="AO72" s="11"/>
      <c r="AP72" s="271">
        <f t="shared" si="35"/>
        <v>50</v>
      </c>
      <c r="AQ72" s="271" t="str">
        <f t="shared" si="35"/>
        <v>-</v>
      </c>
      <c r="AR72" s="271" t="str">
        <f t="shared" si="35"/>
        <v>-</v>
      </c>
      <c r="AS72" s="271" t="str">
        <f t="shared" si="35"/>
        <v>-</v>
      </c>
      <c r="AT72" s="271" t="str">
        <f t="shared" si="35"/>
        <v>-</v>
      </c>
      <c r="AU72" s="271" t="str">
        <f t="shared" si="35"/>
        <v>-</v>
      </c>
      <c r="AV72" s="271" t="str">
        <f t="shared" si="35"/>
        <v>-</v>
      </c>
      <c r="AW72" s="271" t="str">
        <f t="shared" si="35"/>
        <v>-</v>
      </c>
      <c r="AX72" s="271" t="str">
        <f t="shared" si="35"/>
        <v>-</v>
      </c>
      <c r="AY72" s="271" t="str">
        <f t="shared" si="35"/>
        <v>-</v>
      </c>
      <c r="AZ72" s="271" t="str">
        <f t="shared" si="35"/>
        <v>-</v>
      </c>
      <c r="BA72" s="271" t="str">
        <f t="shared" si="35"/>
        <v>-</v>
      </c>
      <c r="BB72" s="272">
        <f t="shared" si="35"/>
        <v>50</v>
      </c>
      <c r="BD72" s="11"/>
      <c r="BE72" s="271">
        <f t="shared" si="36"/>
        <v>57</v>
      </c>
      <c r="BF72" s="271" t="str">
        <f t="shared" si="36"/>
        <v>-</v>
      </c>
      <c r="BG72" s="271" t="str">
        <f t="shared" si="36"/>
        <v>-</v>
      </c>
      <c r="BH72" s="271" t="str">
        <f t="shared" si="36"/>
        <v>-</v>
      </c>
      <c r="BI72" s="271" t="str">
        <f t="shared" si="36"/>
        <v>-</v>
      </c>
      <c r="BJ72" s="271" t="str">
        <f t="shared" si="36"/>
        <v>-</v>
      </c>
      <c r="BK72" s="271" t="str">
        <f t="shared" si="36"/>
        <v>-</v>
      </c>
      <c r="BL72" s="271" t="str">
        <f t="shared" si="36"/>
        <v>-</v>
      </c>
      <c r="BM72" s="271" t="str">
        <f t="shared" si="36"/>
        <v>-</v>
      </c>
      <c r="BN72" s="271" t="str">
        <f t="shared" si="36"/>
        <v>-</v>
      </c>
      <c r="BO72" s="271" t="str">
        <f t="shared" si="36"/>
        <v>-</v>
      </c>
      <c r="BP72" s="271" t="str">
        <f t="shared" si="36"/>
        <v>-</v>
      </c>
      <c r="BQ72" s="272">
        <f t="shared" si="36"/>
        <v>57</v>
      </c>
    </row>
    <row r="73" spans="1:69">
      <c r="A73" s="276" cm="1">
        <f t="array" ref="A73">IFERROR(INDEX($AP$6:$BB$125,$V73,$V$1),"")</f>
        <v>71</v>
      </c>
      <c r="B73" s="2" t="str" cm="1">
        <f t="array" ref="B73">IFERROR(INDEX($Y$6:$Y$125,$V73,1),"")</f>
        <v>JR敦賀駅前 エリア</v>
      </c>
      <c r="C73" s="256" cm="1">
        <f t="array" ref="C73">IFERROR(INDEX($AA$6:$AM$125,$V73,$V$1),"")</f>
        <v>-26.086956521739129</v>
      </c>
      <c r="D73" s="257" cm="1">
        <f t="array" aca="1" ref="D73" ca="1">IFERROR(INDEX(【D】NPS!$GP$7:$HB$126,$V73,$V$1),"")</f>
        <v>23</v>
      </c>
      <c r="V73" s="275">
        <f t="shared" si="37"/>
        <v>58</v>
      </c>
      <c r="X73" s="58" t="s">
        <v>2</v>
      </c>
      <c r="Y73" s="39" t="str">
        <f>IF(【M】エリア!$E69&lt;&gt;"",【M】エリア!$E69,"")</f>
        <v>箸のふるさと館WAKASA エリア</v>
      </c>
      <c r="Z73" s="11"/>
      <c r="AA73" s="261">
        <f t="shared" ref="AA73:AM82" si="38">IF($Y73&lt;&gt;"",
INDEX(NPSデータ範囲,
 MATCH($Y73,NPS表側範囲,0),
 MATCH(AA$2&amp;$Z$1,NPS表頭範囲,0)
),"")</f>
        <v>-100</v>
      </c>
      <c r="AB73" s="261" t="str">
        <f t="shared" si="38"/>
        <v>-</v>
      </c>
      <c r="AC73" s="261" t="str">
        <f t="shared" si="38"/>
        <v>-</v>
      </c>
      <c r="AD73" s="261" t="str">
        <f t="shared" si="38"/>
        <v>-</v>
      </c>
      <c r="AE73" s="261" t="str">
        <f t="shared" si="38"/>
        <v>-</v>
      </c>
      <c r="AF73" s="261" t="str">
        <f t="shared" si="38"/>
        <v>-</v>
      </c>
      <c r="AG73" s="261" t="str">
        <f t="shared" si="38"/>
        <v>-</v>
      </c>
      <c r="AH73" s="261" t="str">
        <f t="shared" si="38"/>
        <v>-</v>
      </c>
      <c r="AI73" s="261" t="str">
        <f t="shared" si="38"/>
        <v>-</v>
      </c>
      <c r="AJ73" s="261" t="str">
        <f t="shared" si="38"/>
        <v>-</v>
      </c>
      <c r="AK73" s="261" t="str">
        <f t="shared" si="38"/>
        <v>-</v>
      </c>
      <c r="AL73" s="261" t="str">
        <f t="shared" si="38"/>
        <v>-</v>
      </c>
      <c r="AM73" s="262">
        <f t="shared" si="38"/>
        <v>-100</v>
      </c>
      <c r="AO73" s="11"/>
      <c r="AP73" s="271">
        <f t="shared" si="35"/>
        <v>79</v>
      </c>
      <c r="AQ73" s="271" t="str">
        <f t="shared" si="35"/>
        <v>-</v>
      </c>
      <c r="AR73" s="271" t="str">
        <f t="shared" si="35"/>
        <v>-</v>
      </c>
      <c r="AS73" s="271" t="str">
        <f t="shared" si="35"/>
        <v>-</v>
      </c>
      <c r="AT73" s="271" t="str">
        <f t="shared" si="35"/>
        <v>-</v>
      </c>
      <c r="AU73" s="271" t="str">
        <f t="shared" si="35"/>
        <v>-</v>
      </c>
      <c r="AV73" s="271" t="str">
        <f t="shared" si="35"/>
        <v>-</v>
      </c>
      <c r="AW73" s="271" t="str">
        <f t="shared" si="35"/>
        <v>-</v>
      </c>
      <c r="AX73" s="271" t="str">
        <f t="shared" si="35"/>
        <v>-</v>
      </c>
      <c r="AY73" s="271" t="str">
        <f t="shared" si="35"/>
        <v>-</v>
      </c>
      <c r="AZ73" s="271" t="str">
        <f t="shared" si="35"/>
        <v>-</v>
      </c>
      <c r="BA73" s="271" t="str">
        <f t="shared" si="35"/>
        <v>-</v>
      </c>
      <c r="BB73" s="272">
        <f t="shared" si="35"/>
        <v>79</v>
      </c>
      <c r="BD73" s="11"/>
      <c r="BE73" s="271">
        <f t="shared" si="36"/>
        <v>82</v>
      </c>
      <c r="BF73" s="271" t="str">
        <f t="shared" si="36"/>
        <v>-</v>
      </c>
      <c r="BG73" s="271" t="str">
        <f t="shared" si="36"/>
        <v>-</v>
      </c>
      <c r="BH73" s="271" t="str">
        <f t="shared" si="36"/>
        <v>-</v>
      </c>
      <c r="BI73" s="271" t="str">
        <f t="shared" si="36"/>
        <v>-</v>
      </c>
      <c r="BJ73" s="271" t="str">
        <f t="shared" si="36"/>
        <v>-</v>
      </c>
      <c r="BK73" s="271" t="str">
        <f t="shared" si="36"/>
        <v>-</v>
      </c>
      <c r="BL73" s="271" t="str">
        <f t="shared" si="36"/>
        <v>-</v>
      </c>
      <c r="BM73" s="271" t="str">
        <f t="shared" si="36"/>
        <v>-</v>
      </c>
      <c r="BN73" s="271" t="str">
        <f t="shared" si="36"/>
        <v>-</v>
      </c>
      <c r="BO73" s="271" t="str">
        <f t="shared" si="36"/>
        <v>-</v>
      </c>
      <c r="BP73" s="271" t="str">
        <f t="shared" si="36"/>
        <v>-</v>
      </c>
      <c r="BQ73" s="272">
        <f t="shared" si="36"/>
        <v>82</v>
      </c>
    </row>
    <row r="74" spans="1:69">
      <c r="A74" s="276" cm="1">
        <f t="array" ref="A74">IFERROR(INDEX($AP$6:$BB$125,$V74,$V$1),"")</f>
        <v>72</v>
      </c>
      <c r="B74" s="2" t="str" cm="1">
        <f t="array" ref="B74">IFERROR(INDEX($Y$6:$Y$125,$V74,1),"")</f>
        <v>えちぜん鉄道 松岡駅 エリア</v>
      </c>
      <c r="C74" s="256" cm="1">
        <f t="array" ref="C74">IFERROR(INDEX($AA$6:$AM$125,$V74,$V$1),"")</f>
        <v>-33.333333333333329</v>
      </c>
      <c r="D74" s="257" cm="1">
        <f t="array" aca="1" ref="D74" ca="1">IFERROR(INDEX(【D】NPS!$GP$7:$HB$126,$V74,$V$1),"")</f>
        <v>3</v>
      </c>
      <c r="V74" s="275">
        <f t="shared" si="37"/>
        <v>31</v>
      </c>
      <c r="X74" s="58" t="s">
        <v>2</v>
      </c>
      <c r="Y74" s="39" t="str">
        <f>IF(【M】エリア!$E70&lt;&gt;"",【M】エリア!$E70,"")</f>
        <v>三方五湖ネイチャークルーズ エリア</v>
      </c>
      <c r="Z74" s="11"/>
      <c r="AA74" s="261">
        <f t="shared" si="38"/>
        <v>44.444444444444443</v>
      </c>
      <c r="AB74" s="261" t="str">
        <f t="shared" si="38"/>
        <v>-</v>
      </c>
      <c r="AC74" s="261" t="str">
        <f t="shared" si="38"/>
        <v>-</v>
      </c>
      <c r="AD74" s="261" t="str">
        <f t="shared" si="38"/>
        <v>-</v>
      </c>
      <c r="AE74" s="261" t="str">
        <f t="shared" si="38"/>
        <v>-</v>
      </c>
      <c r="AF74" s="261" t="str">
        <f t="shared" si="38"/>
        <v>-</v>
      </c>
      <c r="AG74" s="261" t="str">
        <f t="shared" si="38"/>
        <v>-</v>
      </c>
      <c r="AH74" s="261" t="str">
        <f t="shared" si="38"/>
        <v>-</v>
      </c>
      <c r="AI74" s="261" t="str">
        <f t="shared" si="38"/>
        <v>-</v>
      </c>
      <c r="AJ74" s="261" t="str">
        <f t="shared" si="38"/>
        <v>-</v>
      </c>
      <c r="AK74" s="261" t="str">
        <f t="shared" si="38"/>
        <v>-</v>
      </c>
      <c r="AL74" s="261" t="str">
        <f t="shared" si="38"/>
        <v>-</v>
      </c>
      <c r="AM74" s="262">
        <f t="shared" si="38"/>
        <v>44.444444444444443</v>
      </c>
      <c r="AO74" s="11"/>
      <c r="AP74" s="271">
        <f t="shared" si="35"/>
        <v>15</v>
      </c>
      <c r="AQ74" s="271" t="str">
        <f t="shared" si="35"/>
        <v>-</v>
      </c>
      <c r="AR74" s="271" t="str">
        <f t="shared" si="35"/>
        <v>-</v>
      </c>
      <c r="AS74" s="271" t="str">
        <f t="shared" si="35"/>
        <v>-</v>
      </c>
      <c r="AT74" s="271" t="str">
        <f t="shared" si="35"/>
        <v>-</v>
      </c>
      <c r="AU74" s="271" t="str">
        <f t="shared" si="35"/>
        <v>-</v>
      </c>
      <c r="AV74" s="271" t="str">
        <f t="shared" si="35"/>
        <v>-</v>
      </c>
      <c r="AW74" s="271" t="str">
        <f t="shared" si="35"/>
        <v>-</v>
      </c>
      <c r="AX74" s="271" t="str">
        <f t="shared" si="35"/>
        <v>-</v>
      </c>
      <c r="AY74" s="271" t="str">
        <f t="shared" si="35"/>
        <v>-</v>
      </c>
      <c r="AZ74" s="271" t="str">
        <f t="shared" si="35"/>
        <v>-</v>
      </c>
      <c r="BA74" s="271" t="str">
        <f t="shared" si="35"/>
        <v>-</v>
      </c>
      <c r="BB74" s="272">
        <f t="shared" si="35"/>
        <v>15</v>
      </c>
      <c r="BD74" s="11"/>
      <c r="BE74" s="271">
        <f t="shared" si="36"/>
        <v>15</v>
      </c>
      <c r="BF74" s="271" t="str">
        <f t="shared" si="36"/>
        <v>-</v>
      </c>
      <c r="BG74" s="271" t="str">
        <f t="shared" si="36"/>
        <v>-</v>
      </c>
      <c r="BH74" s="271" t="str">
        <f t="shared" si="36"/>
        <v>-</v>
      </c>
      <c r="BI74" s="271" t="str">
        <f t="shared" si="36"/>
        <v>-</v>
      </c>
      <c r="BJ74" s="271" t="str">
        <f t="shared" si="36"/>
        <v>-</v>
      </c>
      <c r="BK74" s="271" t="str">
        <f t="shared" si="36"/>
        <v>-</v>
      </c>
      <c r="BL74" s="271" t="str">
        <f t="shared" si="36"/>
        <v>-</v>
      </c>
      <c r="BM74" s="271" t="str">
        <f t="shared" si="36"/>
        <v>-</v>
      </c>
      <c r="BN74" s="271" t="str">
        <f t="shared" si="36"/>
        <v>-</v>
      </c>
      <c r="BO74" s="271" t="str">
        <f t="shared" si="36"/>
        <v>-</v>
      </c>
      <c r="BP74" s="271" t="str">
        <f t="shared" si="36"/>
        <v>-</v>
      </c>
      <c r="BQ74" s="272">
        <f t="shared" si="36"/>
        <v>15</v>
      </c>
    </row>
    <row r="75" spans="1:69">
      <c r="A75" s="276" cm="1">
        <f t="array" ref="A75">IFERROR(INDEX($AP$6:$BB$125,$V75,$V$1),"")</f>
        <v>72</v>
      </c>
      <c r="B75" s="2" t="str" cm="1">
        <f t="array" ref="B75">IFERROR(INDEX($Y$6:$Y$125,$V75,1),"")</f>
        <v>越前海岸 くりや旅館街 エリア</v>
      </c>
      <c r="C75" s="256" cm="1">
        <f t="array" ref="C75">IFERROR(INDEX($AA$6:$AM$125,$V75,$V$1),"")</f>
        <v>-33.333333333333329</v>
      </c>
      <c r="D75" s="257" cm="1">
        <f t="array" aca="1" ref="D75" ca="1">IFERROR(INDEX(【D】NPS!$GP$7:$HB$126,$V75,$V$1),"")</f>
        <v>3</v>
      </c>
      <c r="V75" s="275">
        <f t="shared" si="37"/>
        <v>52</v>
      </c>
      <c r="X75" s="58" t="s">
        <v>2</v>
      </c>
      <c r="Y75" s="39" t="str">
        <f>IF(【M】エリア!$E71&lt;&gt;"",【M】エリア!$E71,"")</f>
        <v>レインボーライン エリア</v>
      </c>
      <c r="Z75" s="11"/>
      <c r="AA75" s="261">
        <f t="shared" si="38"/>
        <v>35</v>
      </c>
      <c r="AB75" s="261" t="str">
        <f t="shared" si="38"/>
        <v>-</v>
      </c>
      <c r="AC75" s="261" t="str">
        <f t="shared" si="38"/>
        <v>-</v>
      </c>
      <c r="AD75" s="261" t="str">
        <f t="shared" si="38"/>
        <v>-</v>
      </c>
      <c r="AE75" s="261" t="str">
        <f t="shared" si="38"/>
        <v>-</v>
      </c>
      <c r="AF75" s="261" t="str">
        <f t="shared" si="38"/>
        <v>-</v>
      </c>
      <c r="AG75" s="261" t="str">
        <f t="shared" si="38"/>
        <v>-</v>
      </c>
      <c r="AH75" s="261" t="str">
        <f t="shared" si="38"/>
        <v>-</v>
      </c>
      <c r="AI75" s="261" t="str">
        <f t="shared" si="38"/>
        <v>-</v>
      </c>
      <c r="AJ75" s="261" t="str">
        <f t="shared" si="38"/>
        <v>-</v>
      </c>
      <c r="AK75" s="261" t="str">
        <f t="shared" si="38"/>
        <v>-</v>
      </c>
      <c r="AL75" s="261" t="str">
        <f t="shared" si="38"/>
        <v>-</v>
      </c>
      <c r="AM75" s="262">
        <f t="shared" si="38"/>
        <v>35</v>
      </c>
      <c r="AO75" s="11"/>
      <c r="AP75" s="271">
        <f t="shared" si="35"/>
        <v>22</v>
      </c>
      <c r="AQ75" s="271" t="str">
        <f t="shared" si="35"/>
        <v>-</v>
      </c>
      <c r="AR75" s="271" t="str">
        <f t="shared" si="35"/>
        <v>-</v>
      </c>
      <c r="AS75" s="271" t="str">
        <f t="shared" si="35"/>
        <v>-</v>
      </c>
      <c r="AT75" s="271" t="str">
        <f t="shared" si="35"/>
        <v>-</v>
      </c>
      <c r="AU75" s="271" t="str">
        <f t="shared" si="35"/>
        <v>-</v>
      </c>
      <c r="AV75" s="271" t="str">
        <f t="shared" si="35"/>
        <v>-</v>
      </c>
      <c r="AW75" s="271" t="str">
        <f t="shared" si="35"/>
        <v>-</v>
      </c>
      <c r="AX75" s="271" t="str">
        <f t="shared" si="35"/>
        <v>-</v>
      </c>
      <c r="AY75" s="271" t="str">
        <f t="shared" si="35"/>
        <v>-</v>
      </c>
      <c r="AZ75" s="271" t="str">
        <f t="shared" si="35"/>
        <v>-</v>
      </c>
      <c r="BA75" s="271" t="str">
        <f t="shared" si="35"/>
        <v>-</v>
      </c>
      <c r="BB75" s="272">
        <f t="shared" si="35"/>
        <v>22</v>
      </c>
      <c r="BD75" s="11"/>
      <c r="BE75" s="271">
        <f t="shared" si="36"/>
        <v>22</v>
      </c>
      <c r="BF75" s="271" t="str">
        <f t="shared" si="36"/>
        <v>-</v>
      </c>
      <c r="BG75" s="271" t="str">
        <f t="shared" si="36"/>
        <v>-</v>
      </c>
      <c r="BH75" s="271" t="str">
        <f t="shared" si="36"/>
        <v>-</v>
      </c>
      <c r="BI75" s="271" t="str">
        <f t="shared" si="36"/>
        <v>-</v>
      </c>
      <c r="BJ75" s="271" t="str">
        <f t="shared" si="36"/>
        <v>-</v>
      </c>
      <c r="BK75" s="271" t="str">
        <f t="shared" si="36"/>
        <v>-</v>
      </c>
      <c r="BL75" s="271" t="str">
        <f t="shared" si="36"/>
        <v>-</v>
      </c>
      <c r="BM75" s="271" t="str">
        <f t="shared" si="36"/>
        <v>-</v>
      </c>
      <c r="BN75" s="271" t="str">
        <f t="shared" si="36"/>
        <v>-</v>
      </c>
      <c r="BO75" s="271" t="str">
        <f t="shared" si="36"/>
        <v>-</v>
      </c>
      <c r="BP75" s="271" t="str">
        <f t="shared" si="36"/>
        <v>-</v>
      </c>
      <c r="BQ75" s="272">
        <f t="shared" si="36"/>
        <v>22</v>
      </c>
    </row>
    <row r="76" spans="1:69">
      <c r="A76" s="276" cm="1">
        <f t="array" ref="A76">IFERROR(INDEX($AP$6:$BB$125,$V76,$V$1),"")</f>
        <v>74</v>
      </c>
      <c r="B76" s="2" t="str" cm="1">
        <f t="array" ref="B76">IFERROR(INDEX($Y$6:$Y$125,$V76,1),"")</f>
        <v>越前大仏 エリア</v>
      </c>
      <c r="C76" s="256" cm="1">
        <f t="array" ref="C76">IFERROR(INDEX($AA$6:$AM$125,$V76,$V$1),"")</f>
        <v>-33.333333333333336</v>
      </c>
      <c r="D76" s="257" cm="1">
        <f t="array" aca="1" ref="D76" ca="1">IFERROR(INDEX(【D】NPS!$GP$7:$HB$126,$V76,$V$1),"")</f>
        <v>12</v>
      </c>
      <c r="V76" s="275">
        <f t="shared" si="37"/>
        <v>27</v>
      </c>
      <c r="X76" s="58" t="s">
        <v>2</v>
      </c>
      <c r="Y76" s="39" t="str">
        <f>IF(【M】エリア!$E72&lt;&gt;"",【M】エリア!$E72,"")</f>
        <v>JR美浜駅 エリア</v>
      </c>
      <c r="Z76" s="11"/>
      <c r="AA76" s="261">
        <f t="shared" si="38"/>
        <v>28.571428571428569</v>
      </c>
      <c r="AB76" s="261" t="str">
        <f t="shared" si="38"/>
        <v>-</v>
      </c>
      <c r="AC76" s="261" t="str">
        <f t="shared" si="38"/>
        <v>-</v>
      </c>
      <c r="AD76" s="261" t="str">
        <f t="shared" si="38"/>
        <v>-</v>
      </c>
      <c r="AE76" s="261" t="str">
        <f t="shared" si="38"/>
        <v>-</v>
      </c>
      <c r="AF76" s="261" t="str">
        <f t="shared" si="38"/>
        <v>-</v>
      </c>
      <c r="AG76" s="261" t="str">
        <f t="shared" si="38"/>
        <v>-</v>
      </c>
      <c r="AH76" s="261" t="str">
        <f t="shared" si="38"/>
        <v>-</v>
      </c>
      <c r="AI76" s="261" t="str">
        <f t="shared" si="38"/>
        <v>-</v>
      </c>
      <c r="AJ76" s="261" t="str">
        <f t="shared" si="38"/>
        <v>-</v>
      </c>
      <c r="AK76" s="261" t="str">
        <f t="shared" si="38"/>
        <v>-</v>
      </c>
      <c r="AL76" s="261" t="str">
        <f t="shared" si="38"/>
        <v>-</v>
      </c>
      <c r="AM76" s="262">
        <f t="shared" si="38"/>
        <v>28.571428571428569</v>
      </c>
      <c r="AO76" s="11"/>
      <c r="AP76" s="271">
        <f t="shared" ref="AP76:BB85" si="39">IF($Y76&lt;&gt;"",
INDEX(NPSデータ範囲,
 MATCH($Y76,NPS表側範囲,0),
 MATCH(AP$2&amp;$AO$1,NPS表頭範囲,0)
),"")</f>
        <v>29</v>
      </c>
      <c r="AQ76" s="271" t="str">
        <f t="shared" si="39"/>
        <v>-</v>
      </c>
      <c r="AR76" s="271" t="str">
        <f t="shared" si="39"/>
        <v>-</v>
      </c>
      <c r="AS76" s="271" t="str">
        <f t="shared" si="39"/>
        <v>-</v>
      </c>
      <c r="AT76" s="271" t="str">
        <f t="shared" si="39"/>
        <v>-</v>
      </c>
      <c r="AU76" s="271" t="str">
        <f t="shared" si="39"/>
        <v>-</v>
      </c>
      <c r="AV76" s="271" t="str">
        <f t="shared" si="39"/>
        <v>-</v>
      </c>
      <c r="AW76" s="271" t="str">
        <f t="shared" si="39"/>
        <v>-</v>
      </c>
      <c r="AX76" s="271" t="str">
        <f t="shared" si="39"/>
        <v>-</v>
      </c>
      <c r="AY76" s="271" t="str">
        <f t="shared" si="39"/>
        <v>-</v>
      </c>
      <c r="AZ76" s="271" t="str">
        <f t="shared" si="39"/>
        <v>-</v>
      </c>
      <c r="BA76" s="271" t="str">
        <f t="shared" si="39"/>
        <v>-</v>
      </c>
      <c r="BB76" s="272">
        <f t="shared" si="39"/>
        <v>29</v>
      </c>
      <c r="BD76" s="11"/>
      <c r="BE76" s="271">
        <f t="shared" ref="BE76:BQ85" si="40">IF($Y76&lt;&gt;"",
INDEX(NPSデータ範囲,
 MATCH($Y76,NPS表側範囲,0),
 MATCH(BE$2&amp;$BD$1,NPS表頭範囲,0)
),"")</f>
        <v>29</v>
      </c>
      <c r="BF76" s="271" t="str">
        <f t="shared" si="40"/>
        <v>-</v>
      </c>
      <c r="BG76" s="271" t="str">
        <f t="shared" si="40"/>
        <v>-</v>
      </c>
      <c r="BH76" s="271" t="str">
        <f t="shared" si="40"/>
        <v>-</v>
      </c>
      <c r="BI76" s="271" t="str">
        <f t="shared" si="40"/>
        <v>-</v>
      </c>
      <c r="BJ76" s="271" t="str">
        <f t="shared" si="40"/>
        <v>-</v>
      </c>
      <c r="BK76" s="271" t="str">
        <f t="shared" si="40"/>
        <v>-</v>
      </c>
      <c r="BL76" s="271" t="str">
        <f t="shared" si="40"/>
        <v>-</v>
      </c>
      <c r="BM76" s="271" t="str">
        <f t="shared" si="40"/>
        <v>-</v>
      </c>
      <c r="BN76" s="271" t="str">
        <f t="shared" si="40"/>
        <v>-</v>
      </c>
      <c r="BO76" s="271" t="str">
        <f t="shared" si="40"/>
        <v>-</v>
      </c>
      <c r="BP76" s="271" t="str">
        <f t="shared" si="40"/>
        <v>-</v>
      </c>
      <c r="BQ76" s="272">
        <f t="shared" si="40"/>
        <v>29</v>
      </c>
    </row>
    <row r="77" spans="1:69">
      <c r="A77" s="276" cm="1">
        <f t="array" ref="A77">IFERROR(INDEX($AP$6:$BB$125,$V77,$V$1),"")</f>
        <v>74</v>
      </c>
      <c r="B77" s="2" t="str" cm="1">
        <f t="array" ref="B77">IFERROR(INDEX($Y$6:$Y$125,$V77,1),"")</f>
        <v>武生駅 エリア</v>
      </c>
      <c r="C77" s="256" cm="1">
        <f t="array" ref="C77">IFERROR(INDEX($AA$6:$AM$125,$V77,$V$1),"")</f>
        <v>-33.333333333333336</v>
      </c>
      <c r="D77" s="257" cm="1">
        <f t="array" aca="1" ref="D77" ca="1">IFERROR(INDEX(【D】NPS!$GP$7:$HB$126,$V77,$V$1),"")</f>
        <v>12</v>
      </c>
      <c r="V77" s="275">
        <f t="shared" si="37"/>
        <v>37</v>
      </c>
      <c r="X77" s="58" t="s">
        <v>2</v>
      </c>
      <c r="Y77" s="39" t="str">
        <f>IF(【M】エリア!$E73&lt;&gt;"",【M】エリア!$E73,"")</f>
        <v>熊川宿 エリア</v>
      </c>
      <c r="Z77" s="11"/>
      <c r="AA77" s="261">
        <f t="shared" si="38"/>
        <v>60.000000000000007</v>
      </c>
      <c r="AB77" s="261" t="str">
        <f t="shared" si="38"/>
        <v>-</v>
      </c>
      <c r="AC77" s="261" t="str">
        <f t="shared" si="38"/>
        <v>-</v>
      </c>
      <c r="AD77" s="261" t="str">
        <f t="shared" si="38"/>
        <v>-</v>
      </c>
      <c r="AE77" s="261" t="str">
        <f t="shared" si="38"/>
        <v>-</v>
      </c>
      <c r="AF77" s="261" t="str">
        <f t="shared" si="38"/>
        <v>-</v>
      </c>
      <c r="AG77" s="261" t="str">
        <f t="shared" si="38"/>
        <v>-</v>
      </c>
      <c r="AH77" s="261" t="str">
        <f t="shared" si="38"/>
        <v>-</v>
      </c>
      <c r="AI77" s="261" t="str">
        <f t="shared" si="38"/>
        <v>-</v>
      </c>
      <c r="AJ77" s="261" t="str">
        <f t="shared" si="38"/>
        <v>-</v>
      </c>
      <c r="AK77" s="261" t="str">
        <f t="shared" si="38"/>
        <v>-</v>
      </c>
      <c r="AL77" s="261" t="str">
        <f t="shared" si="38"/>
        <v>-</v>
      </c>
      <c r="AM77" s="262">
        <f t="shared" si="38"/>
        <v>60.000000000000007</v>
      </c>
      <c r="AO77" s="11"/>
      <c r="AP77" s="271">
        <f t="shared" si="39"/>
        <v>6</v>
      </c>
      <c r="AQ77" s="271" t="str">
        <f t="shared" si="39"/>
        <v>-</v>
      </c>
      <c r="AR77" s="271" t="str">
        <f t="shared" si="39"/>
        <v>-</v>
      </c>
      <c r="AS77" s="271" t="str">
        <f t="shared" si="39"/>
        <v>-</v>
      </c>
      <c r="AT77" s="271" t="str">
        <f t="shared" si="39"/>
        <v>-</v>
      </c>
      <c r="AU77" s="271" t="str">
        <f t="shared" si="39"/>
        <v>-</v>
      </c>
      <c r="AV77" s="271" t="str">
        <f t="shared" si="39"/>
        <v>-</v>
      </c>
      <c r="AW77" s="271" t="str">
        <f t="shared" si="39"/>
        <v>-</v>
      </c>
      <c r="AX77" s="271" t="str">
        <f t="shared" si="39"/>
        <v>-</v>
      </c>
      <c r="AY77" s="271" t="str">
        <f t="shared" si="39"/>
        <v>-</v>
      </c>
      <c r="AZ77" s="271" t="str">
        <f t="shared" si="39"/>
        <v>-</v>
      </c>
      <c r="BA77" s="271" t="str">
        <f t="shared" si="39"/>
        <v>-</v>
      </c>
      <c r="BB77" s="272">
        <f t="shared" si="39"/>
        <v>6</v>
      </c>
      <c r="BD77" s="11"/>
      <c r="BE77" s="271">
        <f t="shared" si="40"/>
        <v>6</v>
      </c>
      <c r="BF77" s="271" t="str">
        <f t="shared" si="40"/>
        <v>-</v>
      </c>
      <c r="BG77" s="271" t="str">
        <f t="shared" si="40"/>
        <v>-</v>
      </c>
      <c r="BH77" s="271" t="str">
        <f t="shared" si="40"/>
        <v>-</v>
      </c>
      <c r="BI77" s="271" t="str">
        <f t="shared" si="40"/>
        <v>-</v>
      </c>
      <c r="BJ77" s="271" t="str">
        <f t="shared" si="40"/>
        <v>-</v>
      </c>
      <c r="BK77" s="271" t="str">
        <f t="shared" si="40"/>
        <v>-</v>
      </c>
      <c r="BL77" s="271" t="str">
        <f t="shared" si="40"/>
        <v>-</v>
      </c>
      <c r="BM77" s="271" t="str">
        <f t="shared" si="40"/>
        <v>-</v>
      </c>
      <c r="BN77" s="271" t="str">
        <f t="shared" si="40"/>
        <v>-</v>
      </c>
      <c r="BO77" s="271" t="str">
        <f t="shared" si="40"/>
        <v>-</v>
      </c>
      <c r="BP77" s="271" t="str">
        <f t="shared" si="40"/>
        <v>-</v>
      </c>
      <c r="BQ77" s="272">
        <f t="shared" si="40"/>
        <v>6</v>
      </c>
    </row>
    <row r="78" spans="1:69">
      <c r="A78" s="276" cm="1">
        <f t="array" ref="A78">IFERROR(INDEX($AP$6:$BB$125,$V78,$V$1),"")</f>
        <v>76</v>
      </c>
      <c r="B78" s="2" t="str" cm="1">
        <f t="array" ref="B78">IFERROR(INDEX($Y$6:$Y$125,$V78,1),"")</f>
        <v>道の駅「パークイン丹生ヶ丘」 エリア</v>
      </c>
      <c r="C78" s="256" cm="1">
        <f t="array" ref="C78">IFERROR(INDEX($AA$6:$AM$125,$V78,$V$1),"")</f>
        <v>-40</v>
      </c>
      <c r="D78" s="257" cm="1">
        <f t="array" aca="1" ref="D78" ca="1">IFERROR(INDEX(【D】NPS!$GP$7:$HB$126,$V78,$V$1),"")</f>
        <v>10</v>
      </c>
      <c r="V78" s="275">
        <f t="shared" si="37"/>
        <v>46</v>
      </c>
      <c r="X78" s="58" t="s">
        <v>2</v>
      </c>
      <c r="Y78" s="39" t="str">
        <f>IF(【M】エリア!$E74&lt;&gt;"",【M】エリア!$E74,"")</f>
        <v>湖上館パムコ（水月湖）エリア</v>
      </c>
      <c r="Z78" s="11"/>
      <c r="AA78" s="261">
        <f t="shared" si="38"/>
        <v>36.36363636363636</v>
      </c>
      <c r="AB78" s="261" t="str">
        <f t="shared" si="38"/>
        <v>-</v>
      </c>
      <c r="AC78" s="261" t="str">
        <f t="shared" si="38"/>
        <v>-</v>
      </c>
      <c r="AD78" s="261" t="str">
        <f t="shared" si="38"/>
        <v>-</v>
      </c>
      <c r="AE78" s="261" t="str">
        <f t="shared" si="38"/>
        <v>-</v>
      </c>
      <c r="AF78" s="261" t="str">
        <f t="shared" si="38"/>
        <v>-</v>
      </c>
      <c r="AG78" s="261" t="str">
        <f t="shared" si="38"/>
        <v>-</v>
      </c>
      <c r="AH78" s="261" t="str">
        <f t="shared" si="38"/>
        <v>-</v>
      </c>
      <c r="AI78" s="261" t="str">
        <f t="shared" si="38"/>
        <v>-</v>
      </c>
      <c r="AJ78" s="261" t="str">
        <f t="shared" si="38"/>
        <v>-</v>
      </c>
      <c r="AK78" s="261" t="str">
        <f t="shared" si="38"/>
        <v>-</v>
      </c>
      <c r="AL78" s="261" t="str">
        <f t="shared" si="38"/>
        <v>-</v>
      </c>
      <c r="AM78" s="262">
        <f t="shared" si="38"/>
        <v>36.36363636363636</v>
      </c>
      <c r="AO78" s="11"/>
      <c r="AP78" s="271">
        <f t="shared" si="39"/>
        <v>21</v>
      </c>
      <c r="AQ78" s="271" t="str">
        <f t="shared" si="39"/>
        <v>-</v>
      </c>
      <c r="AR78" s="271" t="str">
        <f t="shared" si="39"/>
        <v>-</v>
      </c>
      <c r="AS78" s="271" t="str">
        <f t="shared" si="39"/>
        <v>-</v>
      </c>
      <c r="AT78" s="271" t="str">
        <f t="shared" si="39"/>
        <v>-</v>
      </c>
      <c r="AU78" s="271" t="str">
        <f t="shared" si="39"/>
        <v>-</v>
      </c>
      <c r="AV78" s="271" t="str">
        <f t="shared" si="39"/>
        <v>-</v>
      </c>
      <c r="AW78" s="271" t="str">
        <f t="shared" si="39"/>
        <v>-</v>
      </c>
      <c r="AX78" s="271" t="str">
        <f t="shared" si="39"/>
        <v>-</v>
      </c>
      <c r="AY78" s="271" t="str">
        <f t="shared" si="39"/>
        <v>-</v>
      </c>
      <c r="AZ78" s="271" t="str">
        <f t="shared" si="39"/>
        <v>-</v>
      </c>
      <c r="BA78" s="271" t="str">
        <f t="shared" si="39"/>
        <v>-</v>
      </c>
      <c r="BB78" s="272">
        <f t="shared" si="39"/>
        <v>21</v>
      </c>
      <c r="BD78" s="11"/>
      <c r="BE78" s="271">
        <f t="shared" si="40"/>
        <v>21</v>
      </c>
      <c r="BF78" s="271" t="str">
        <f t="shared" si="40"/>
        <v>-</v>
      </c>
      <c r="BG78" s="271" t="str">
        <f t="shared" si="40"/>
        <v>-</v>
      </c>
      <c r="BH78" s="271" t="str">
        <f t="shared" si="40"/>
        <v>-</v>
      </c>
      <c r="BI78" s="271" t="str">
        <f t="shared" si="40"/>
        <v>-</v>
      </c>
      <c r="BJ78" s="271" t="str">
        <f t="shared" si="40"/>
        <v>-</v>
      </c>
      <c r="BK78" s="271" t="str">
        <f t="shared" si="40"/>
        <v>-</v>
      </c>
      <c r="BL78" s="271" t="str">
        <f t="shared" si="40"/>
        <v>-</v>
      </c>
      <c r="BM78" s="271" t="str">
        <f t="shared" si="40"/>
        <v>-</v>
      </c>
      <c r="BN78" s="271" t="str">
        <f t="shared" si="40"/>
        <v>-</v>
      </c>
      <c r="BO78" s="271" t="str">
        <f t="shared" si="40"/>
        <v>-</v>
      </c>
      <c r="BP78" s="271" t="str">
        <f t="shared" si="40"/>
        <v>-</v>
      </c>
      <c r="BQ78" s="272">
        <f t="shared" si="40"/>
        <v>21</v>
      </c>
    </row>
    <row r="79" spans="1:69">
      <c r="A79" s="276" cm="1">
        <f t="array" ref="A79">IFERROR(INDEX($AP$6:$BB$125,$V79,$V$1),"")</f>
        <v>77</v>
      </c>
      <c r="B79" s="2" t="str" cm="1">
        <f t="array" ref="B79">IFERROR(INDEX($Y$6:$Y$125,$V79,1),"")</f>
        <v>道の駅「禅の里」 エリア</v>
      </c>
      <c r="C79" s="256" cm="1">
        <f t="array" ref="C79">IFERROR(INDEX($AA$6:$AM$125,$V79,$V$1),"")</f>
        <v>-57.142857142857139</v>
      </c>
      <c r="D79" s="257" cm="1">
        <f t="array" aca="1" ref="D79" ca="1">IFERROR(INDEX(【D】NPS!$GP$7:$HB$126,$V79,$V$1),"")</f>
        <v>14</v>
      </c>
      <c r="V79" s="275">
        <f t="shared" si="37"/>
        <v>33</v>
      </c>
      <c r="X79" s="58" t="s">
        <v>2</v>
      </c>
      <c r="Y79" s="39" t="str">
        <f>IF(【M】エリア!$E75&lt;&gt;"",【M】エリア!$E75,"")</f>
        <v>道の駅「三方五湖」  エリア</v>
      </c>
      <c r="Z79" s="11"/>
      <c r="AA79" s="261">
        <f t="shared" si="38"/>
        <v>0</v>
      </c>
      <c r="AB79" s="261" t="str">
        <f t="shared" si="38"/>
        <v>-</v>
      </c>
      <c r="AC79" s="261" t="str">
        <f t="shared" si="38"/>
        <v>-</v>
      </c>
      <c r="AD79" s="261" t="str">
        <f t="shared" si="38"/>
        <v>-</v>
      </c>
      <c r="AE79" s="261" t="str">
        <f t="shared" si="38"/>
        <v>-</v>
      </c>
      <c r="AF79" s="261" t="str">
        <f t="shared" si="38"/>
        <v>-</v>
      </c>
      <c r="AG79" s="261" t="str">
        <f t="shared" si="38"/>
        <v>-</v>
      </c>
      <c r="AH79" s="261" t="str">
        <f t="shared" si="38"/>
        <v>-</v>
      </c>
      <c r="AI79" s="261" t="str">
        <f t="shared" si="38"/>
        <v>-</v>
      </c>
      <c r="AJ79" s="261" t="str">
        <f t="shared" si="38"/>
        <v>-</v>
      </c>
      <c r="AK79" s="261" t="str">
        <f t="shared" si="38"/>
        <v>-</v>
      </c>
      <c r="AL79" s="261" t="str">
        <f t="shared" si="38"/>
        <v>-</v>
      </c>
      <c r="AM79" s="262">
        <f t="shared" si="38"/>
        <v>0</v>
      </c>
      <c r="AO79" s="11"/>
      <c r="AP79" s="271">
        <f t="shared" si="39"/>
        <v>50</v>
      </c>
      <c r="AQ79" s="271" t="str">
        <f t="shared" si="39"/>
        <v>-</v>
      </c>
      <c r="AR79" s="271" t="str">
        <f t="shared" si="39"/>
        <v>-</v>
      </c>
      <c r="AS79" s="271" t="str">
        <f t="shared" si="39"/>
        <v>-</v>
      </c>
      <c r="AT79" s="271" t="str">
        <f t="shared" si="39"/>
        <v>-</v>
      </c>
      <c r="AU79" s="271" t="str">
        <f t="shared" si="39"/>
        <v>-</v>
      </c>
      <c r="AV79" s="271" t="str">
        <f t="shared" si="39"/>
        <v>-</v>
      </c>
      <c r="AW79" s="271" t="str">
        <f t="shared" si="39"/>
        <v>-</v>
      </c>
      <c r="AX79" s="271" t="str">
        <f t="shared" si="39"/>
        <v>-</v>
      </c>
      <c r="AY79" s="271" t="str">
        <f t="shared" si="39"/>
        <v>-</v>
      </c>
      <c r="AZ79" s="271" t="str">
        <f t="shared" si="39"/>
        <v>-</v>
      </c>
      <c r="BA79" s="271" t="str">
        <f t="shared" si="39"/>
        <v>-</v>
      </c>
      <c r="BB79" s="272">
        <f t="shared" si="39"/>
        <v>50</v>
      </c>
      <c r="BD79" s="11"/>
      <c r="BE79" s="271">
        <f t="shared" si="40"/>
        <v>58</v>
      </c>
      <c r="BF79" s="271" t="str">
        <f t="shared" si="40"/>
        <v>-</v>
      </c>
      <c r="BG79" s="271" t="str">
        <f t="shared" si="40"/>
        <v>-</v>
      </c>
      <c r="BH79" s="271" t="str">
        <f t="shared" si="40"/>
        <v>-</v>
      </c>
      <c r="BI79" s="271" t="str">
        <f t="shared" si="40"/>
        <v>-</v>
      </c>
      <c r="BJ79" s="271" t="str">
        <f t="shared" si="40"/>
        <v>-</v>
      </c>
      <c r="BK79" s="271" t="str">
        <f t="shared" si="40"/>
        <v>-</v>
      </c>
      <c r="BL79" s="271" t="str">
        <f t="shared" si="40"/>
        <v>-</v>
      </c>
      <c r="BM79" s="271" t="str">
        <f t="shared" si="40"/>
        <v>-</v>
      </c>
      <c r="BN79" s="271" t="str">
        <f t="shared" si="40"/>
        <v>-</v>
      </c>
      <c r="BO79" s="271" t="str">
        <f t="shared" si="40"/>
        <v>-</v>
      </c>
      <c r="BP79" s="271" t="str">
        <f t="shared" si="40"/>
        <v>-</v>
      </c>
      <c r="BQ79" s="272">
        <f t="shared" si="40"/>
        <v>58</v>
      </c>
    </row>
    <row r="80" spans="1:69">
      <c r="A80" s="276" cm="1">
        <f t="array" ref="A80">IFERROR(INDEX($AP$6:$BB$125,$V80,$V$1),"")</f>
        <v>78</v>
      </c>
      <c r="B80" s="2" t="str" cm="1">
        <f t="array" ref="B80">IFERROR(INDEX($Y$6:$Y$125,$V80,1),"")</f>
        <v>劔神社 エリア</v>
      </c>
      <c r="C80" s="256" cm="1">
        <f t="array" ref="C80">IFERROR(INDEX($AA$6:$AM$125,$V80,$V$1),"")</f>
        <v>-66.666666666666657</v>
      </c>
      <c r="D80" s="257" cm="1">
        <f t="array" aca="1" ref="D80" ca="1">IFERROR(INDEX(【D】NPS!$GP$7:$HB$126,$V80,$V$1),"")</f>
        <v>3</v>
      </c>
      <c r="V80" s="275">
        <f t="shared" si="37"/>
        <v>47</v>
      </c>
      <c r="X80" s="58" t="s">
        <v>2</v>
      </c>
      <c r="Y80" s="39" t="str">
        <f>IF(【M】エリア!$E76&lt;&gt;"",【M】エリア!$E76,"")</f>
        <v>うみんぴあ大飯 エリア</v>
      </c>
      <c r="Z80" s="11"/>
      <c r="AA80" s="261">
        <f t="shared" si="38"/>
        <v>10.526315789473683</v>
      </c>
      <c r="AB80" s="261" t="str">
        <f t="shared" si="38"/>
        <v>-</v>
      </c>
      <c r="AC80" s="261" t="str">
        <f t="shared" si="38"/>
        <v>-</v>
      </c>
      <c r="AD80" s="261" t="str">
        <f t="shared" si="38"/>
        <v>-</v>
      </c>
      <c r="AE80" s="261" t="str">
        <f t="shared" si="38"/>
        <v>-</v>
      </c>
      <c r="AF80" s="261" t="str">
        <f t="shared" si="38"/>
        <v>-</v>
      </c>
      <c r="AG80" s="261" t="str">
        <f t="shared" si="38"/>
        <v>-</v>
      </c>
      <c r="AH80" s="261" t="str">
        <f t="shared" si="38"/>
        <v>-</v>
      </c>
      <c r="AI80" s="261" t="str">
        <f t="shared" si="38"/>
        <v>-</v>
      </c>
      <c r="AJ80" s="261" t="str">
        <f t="shared" si="38"/>
        <v>-</v>
      </c>
      <c r="AK80" s="261" t="str">
        <f t="shared" si="38"/>
        <v>-</v>
      </c>
      <c r="AL80" s="261" t="str">
        <f t="shared" si="38"/>
        <v>-</v>
      </c>
      <c r="AM80" s="262">
        <f t="shared" si="38"/>
        <v>10.526315789473683</v>
      </c>
      <c r="AO80" s="11"/>
      <c r="AP80" s="271">
        <f t="shared" si="39"/>
        <v>45</v>
      </c>
      <c r="AQ80" s="271" t="str">
        <f t="shared" si="39"/>
        <v>-</v>
      </c>
      <c r="AR80" s="271" t="str">
        <f t="shared" si="39"/>
        <v>-</v>
      </c>
      <c r="AS80" s="271" t="str">
        <f t="shared" si="39"/>
        <v>-</v>
      </c>
      <c r="AT80" s="271" t="str">
        <f t="shared" si="39"/>
        <v>-</v>
      </c>
      <c r="AU80" s="271" t="str">
        <f t="shared" si="39"/>
        <v>-</v>
      </c>
      <c r="AV80" s="271" t="str">
        <f t="shared" si="39"/>
        <v>-</v>
      </c>
      <c r="AW80" s="271" t="str">
        <f t="shared" si="39"/>
        <v>-</v>
      </c>
      <c r="AX80" s="271" t="str">
        <f t="shared" si="39"/>
        <v>-</v>
      </c>
      <c r="AY80" s="271" t="str">
        <f t="shared" si="39"/>
        <v>-</v>
      </c>
      <c r="AZ80" s="271" t="str">
        <f t="shared" si="39"/>
        <v>-</v>
      </c>
      <c r="BA80" s="271" t="str">
        <f t="shared" si="39"/>
        <v>-</v>
      </c>
      <c r="BB80" s="272">
        <f t="shared" si="39"/>
        <v>45</v>
      </c>
      <c r="BD80" s="11"/>
      <c r="BE80" s="271">
        <f t="shared" si="40"/>
        <v>45</v>
      </c>
      <c r="BF80" s="271" t="str">
        <f t="shared" si="40"/>
        <v>-</v>
      </c>
      <c r="BG80" s="271" t="str">
        <f t="shared" si="40"/>
        <v>-</v>
      </c>
      <c r="BH80" s="271" t="str">
        <f t="shared" si="40"/>
        <v>-</v>
      </c>
      <c r="BI80" s="271" t="str">
        <f t="shared" si="40"/>
        <v>-</v>
      </c>
      <c r="BJ80" s="271" t="str">
        <f t="shared" si="40"/>
        <v>-</v>
      </c>
      <c r="BK80" s="271" t="str">
        <f t="shared" si="40"/>
        <v>-</v>
      </c>
      <c r="BL80" s="271" t="str">
        <f t="shared" si="40"/>
        <v>-</v>
      </c>
      <c r="BM80" s="271" t="str">
        <f t="shared" si="40"/>
        <v>-</v>
      </c>
      <c r="BN80" s="271" t="str">
        <f t="shared" si="40"/>
        <v>-</v>
      </c>
      <c r="BO80" s="271" t="str">
        <f t="shared" si="40"/>
        <v>-</v>
      </c>
      <c r="BP80" s="271" t="str">
        <f t="shared" si="40"/>
        <v>-</v>
      </c>
      <c r="BQ80" s="272">
        <f t="shared" si="40"/>
        <v>45</v>
      </c>
    </row>
    <row r="81" spans="1:69">
      <c r="A81" s="276" cm="1">
        <f t="array" ref="A81">IFERROR(INDEX($AP$6:$BB$125,$V81,$V$1),"")</f>
        <v>79</v>
      </c>
      <c r="B81" s="2" t="str" cm="1">
        <f t="array" ref="B81">IFERROR(INDEX($Y$6:$Y$125,$V81,1),"")</f>
        <v>はたや記念館 ゆめおーれ勝山 エリア</v>
      </c>
      <c r="C81" s="256" cm="1">
        <f t="array" ref="C81">IFERROR(INDEX($AA$6:$AM$125,$V81,$V$1),"")</f>
        <v>-100</v>
      </c>
      <c r="D81" s="257" cm="1">
        <f t="array" aca="1" ref="D81" ca="1">IFERROR(INDEX(【D】NPS!$GP$7:$HB$126,$V81,$V$1),"")</f>
        <v>1</v>
      </c>
      <c r="V81" s="275">
        <f t="shared" si="37"/>
        <v>29</v>
      </c>
      <c r="X81" s="58" t="s">
        <v>2</v>
      </c>
      <c r="Y81" s="39" t="str">
        <f>IF(【M】エリア!$E77&lt;&gt;"",【M】エリア!$E77,"")</f>
        <v>若州一滴文庫 エリア</v>
      </c>
      <c r="Z81" s="11"/>
      <c r="AA81" s="261">
        <f t="shared" si="38"/>
        <v>50</v>
      </c>
      <c r="AB81" s="261" t="str">
        <f t="shared" si="38"/>
        <v>-</v>
      </c>
      <c r="AC81" s="261" t="str">
        <f t="shared" si="38"/>
        <v>-</v>
      </c>
      <c r="AD81" s="261" t="str">
        <f t="shared" si="38"/>
        <v>-</v>
      </c>
      <c r="AE81" s="261" t="str">
        <f t="shared" si="38"/>
        <v>-</v>
      </c>
      <c r="AF81" s="261" t="str">
        <f t="shared" si="38"/>
        <v>-</v>
      </c>
      <c r="AG81" s="261" t="str">
        <f t="shared" si="38"/>
        <v>-</v>
      </c>
      <c r="AH81" s="261" t="str">
        <f t="shared" si="38"/>
        <v>-</v>
      </c>
      <c r="AI81" s="261" t="str">
        <f t="shared" si="38"/>
        <v>-</v>
      </c>
      <c r="AJ81" s="261" t="str">
        <f t="shared" si="38"/>
        <v>-</v>
      </c>
      <c r="AK81" s="261" t="str">
        <f t="shared" si="38"/>
        <v>-</v>
      </c>
      <c r="AL81" s="261" t="str">
        <f t="shared" si="38"/>
        <v>-</v>
      </c>
      <c r="AM81" s="262">
        <f t="shared" si="38"/>
        <v>50</v>
      </c>
      <c r="AO81" s="11"/>
      <c r="AP81" s="271">
        <f t="shared" si="39"/>
        <v>9</v>
      </c>
      <c r="AQ81" s="271" t="str">
        <f t="shared" si="39"/>
        <v>-</v>
      </c>
      <c r="AR81" s="271" t="str">
        <f t="shared" si="39"/>
        <v>-</v>
      </c>
      <c r="AS81" s="271" t="str">
        <f t="shared" si="39"/>
        <v>-</v>
      </c>
      <c r="AT81" s="271" t="str">
        <f t="shared" si="39"/>
        <v>-</v>
      </c>
      <c r="AU81" s="271" t="str">
        <f t="shared" si="39"/>
        <v>-</v>
      </c>
      <c r="AV81" s="271" t="str">
        <f t="shared" si="39"/>
        <v>-</v>
      </c>
      <c r="AW81" s="271" t="str">
        <f t="shared" si="39"/>
        <v>-</v>
      </c>
      <c r="AX81" s="271" t="str">
        <f t="shared" si="39"/>
        <v>-</v>
      </c>
      <c r="AY81" s="271" t="str">
        <f t="shared" si="39"/>
        <v>-</v>
      </c>
      <c r="AZ81" s="271" t="str">
        <f t="shared" si="39"/>
        <v>-</v>
      </c>
      <c r="BA81" s="271" t="str">
        <f t="shared" si="39"/>
        <v>-</v>
      </c>
      <c r="BB81" s="272">
        <f t="shared" si="39"/>
        <v>9</v>
      </c>
      <c r="BD81" s="11"/>
      <c r="BE81" s="271">
        <f t="shared" si="40"/>
        <v>12</v>
      </c>
      <c r="BF81" s="271" t="str">
        <f t="shared" si="40"/>
        <v>-</v>
      </c>
      <c r="BG81" s="271" t="str">
        <f t="shared" si="40"/>
        <v>-</v>
      </c>
      <c r="BH81" s="271" t="str">
        <f t="shared" si="40"/>
        <v>-</v>
      </c>
      <c r="BI81" s="271" t="str">
        <f t="shared" si="40"/>
        <v>-</v>
      </c>
      <c r="BJ81" s="271" t="str">
        <f t="shared" si="40"/>
        <v>-</v>
      </c>
      <c r="BK81" s="271" t="str">
        <f t="shared" si="40"/>
        <v>-</v>
      </c>
      <c r="BL81" s="271" t="str">
        <f t="shared" si="40"/>
        <v>-</v>
      </c>
      <c r="BM81" s="271" t="str">
        <f t="shared" si="40"/>
        <v>-</v>
      </c>
      <c r="BN81" s="271" t="str">
        <f t="shared" si="40"/>
        <v>-</v>
      </c>
      <c r="BO81" s="271" t="str">
        <f t="shared" si="40"/>
        <v>-</v>
      </c>
      <c r="BP81" s="271" t="str">
        <f t="shared" si="40"/>
        <v>-</v>
      </c>
      <c r="BQ81" s="272">
        <f t="shared" si="40"/>
        <v>12</v>
      </c>
    </row>
    <row r="82" spans="1:69">
      <c r="A82" s="276" cm="1">
        <f t="array" ref="A82">IFERROR(INDEX($AP$6:$BB$125,$V82,$V$1),"")</f>
        <v>79</v>
      </c>
      <c r="B82" s="2" t="str" cm="1">
        <f t="array" ref="B82">IFERROR(INDEX($Y$6:$Y$125,$V82,1),"")</f>
        <v>えちぜん鉄道 永平寺口駅 エリア</v>
      </c>
      <c r="C82" s="256" cm="1">
        <f t="array" ref="C82">IFERROR(INDEX($AA$6:$AM$125,$V82,$V$1),"")</f>
        <v>-100</v>
      </c>
      <c r="D82" s="257" cm="1">
        <f t="array" aca="1" ref="D82" ca="1">IFERROR(INDEX(【D】NPS!$GP$7:$HB$126,$V82,$V$1),"")</f>
        <v>1</v>
      </c>
      <c r="V82" s="275">
        <f t="shared" si="37"/>
        <v>30</v>
      </c>
      <c r="X82" s="58" t="s">
        <v>2</v>
      </c>
      <c r="Y82" s="39" t="str">
        <f>IF(【M】エリア!$E78&lt;&gt;"",【M】エリア!$E78,"")</f>
        <v>名田庄 エリア</v>
      </c>
      <c r="Z82" s="11"/>
      <c r="AA82" s="261">
        <f t="shared" si="38"/>
        <v>-14.285714285714285</v>
      </c>
      <c r="AB82" s="261" t="str">
        <f t="shared" si="38"/>
        <v>-</v>
      </c>
      <c r="AC82" s="261" t="str">
        <f t="shared" si="38"/>
        <v>-</v>
      </c>
      <c r="AD82" s="261" t="str">
        <f t="shared" si="38"/>
        <v>-</v>
      </c>
      <c r="AE82" s="261" t="str">
        <f t="shared" si="38"/>
        <v>-</v>
      </c>
      <c r="AF82" s="261" t="str">
        <f t="shared" si="38"/>
        <v>-</v>
      </c>
      <c r="AG82" s="261" t="str">
        <f t="shared" si="38"/>
        <v>-</v>
      </c>
      <c r="AH82" s="261" t="str">
        <f t="shared" si="38"/>
        <v>-</v>
      </c>
      <c r="AI82" s="261" t="str">
        <f t="shared" si="38"/>
        <v>-</v>
      </c>
      <c r="AJ82" s="261" t="str">
        <f t="shared" si="38"/>
        <v>-</v>
      </c>
      <c r="AK82" s="261" t="str">
        <f t="shared" si="38"/>
        <v>-</v>
      </c>
      <c r="AL82" s="261" t="str">
        <f t="shared" si="38"/>
        <v>-</v>
      </c>
      <c r="AM82" s="262">
        <f t="shared" si="38"/>
        <v>-14.285714285714285</v>
      </c>
      <c r="AO82" s="11"/>
      <c r="AP82" s="271">
        <f t="shared" si="39"/>
        <v>68</v>
      </c>
      <c r="AQ82" s="271" t="str">
        <f t="shared" si="39"/>
        <v>-</v>
      </c>
      <c r="AR82" s="271" t="str">
        <f t="shared" si="39"/>
        <v>-</v>
      </c>
      <c r="AS82" s="271" t="str">
        <f t="shared" si="39"/>
        <v>-</v>
      </c>
      <c r="AT82" s="271" t="str">
        <f t="shared" si="39"/>
        <v>-</v>
      </c>
      <c r="AU82" s="271" t="str">
        <f t="shared" si="39"/>
        <v>-</v>
      </c>
      <c r="AV82" s="271" t="str">
        <f t="shared" si="39"/>
        <v>-</v>
      </c>
      <c r="AW82" s="271" t="str">
        <f t="shared" si="39"/>
        <v>-</v>
      </c>
      <c r="AX82" s="271" t="str">
        <f t="shared" si="39"/>
        <v>-</v>
      </c>
      <c r="AY82" s="271" t="str">
        <f t="shared" si="39"/>
        <v>-</v>
      </c>
      <c r="AZ82" s="271" t="str">
        <f t="shared" si="39"/>
        <v>-</v>
      </c>
      <c r="BA82" s="271" t="str">
        <f t="shared" si="39"/>
        <v>-</v>
      </c>
      <c r="BB82" s="272">
        <f t="shared" si="39"/>
        <v>68</v>
      </c>
      <c r="BD82" s="11"/>
      <c r="BE82" s="271">
        <f t="shared" si="40"/>
        <v>68</v>
      </c>
      <c r="BF82" s="271" t="str">
        <f t="shared" si="40"/>
        <v>-</v>
      </c>
      <c r="BG82" s="271" t="str">
        <f t="shared" si="40"/>
        <v>-</v>
      </c>
      <c r="BH82" s="271" t="str">
        <f t="shared" si="40"/>
        <v>-</v>
      </c>
      <c r="BI82" s="271" t="str">
        <f t="shared" si="40"/>
        <v>-</v>
      </c>
      <c r="BJ82" s="271" t="str">
        <f t="shared" si="40"/>
        <v>-</v>
      </c>
      <c r="BK82" s="271" t="str">
        <f t="shared" si="40"/>
        <v>-</v>
      </c>
      <c r="BL82" s="271" t="str">
        <f t="shared" si="40"/>
        <v>-</v>
      </c>
      <c r="BM82" s="271" t="str">
        <f t="shared" si="40"/>
        <v>-</v>
      </c>
      <c r="BN82" s="271" t="str">
        <f t="shared" si="40"/>
        <v>-</v>
      </c>
      <c r="BO82" s="271" t="str">
        <f t="shared" si="40"/>
        <v>-</v>
      </c>
      <c r="BP82" s="271" t="str">
        <f t="shared" si="40"/>
        <v>-</v>
      </c>
      <c r="BQ82" s="272">
        <f t="shared" si="40"/>
        <v>68</v>
      </c>
    </row>
    <row r="83" spans="1:69">
      <c r="A83" s="276" cm="1">
        <f t="array" ref="A83">IFERROR(INDEX($AP$6:$BB$125,$V83,$V$1),"")</f>
        <v>79</v>
      </c>
      <c r="B83" s="2" t="str" cm="1">
        <f t="array" ref="B83">IFERROR(INDEX($Y$6:$Y$125,$V83,1),"")</f>
        <v>河野北前船主通りエリア</v>
      </c>
      <c r="C83" s="256" cm="1">
        <f t="array" ref="C83">IFERROR(INDEX($AA$6:$AM$125,$V83,$V$1),"")</f>
        <v>-100</v>
      </c>
      <c r="D83" s="257" cm="1">
        <f t="array" aca="1" ref="D83" ca="1">IFERROR(INDEX(【D】NPS!$GP$7:$HB$126,$V83,$V$1),"")</f>
        <v>1</v>
      </c>
      <c r="V83" s="275">
        <f t="shared" si="37"/>
        <v>54</v>
      </c>
      <c r="X83" s="58" t="s">
        <v>2</v>
      </c>
      <c r="Y83" s="39" t="str">
        <f>IF(【M】エリア!$E79&lt;&gt;"",【M】エリア!$E79,"")</f>
        <v>赤礁崎オートキャンプ場 エリア</v>
      </c>
      <c r="Z83" s="11"/>
      <c r="AA83" s="261">
        <f t="shared" ref="AA83:AM92" si="41">IF($Y83&lt;&gt;"",
INDEX(NPSデータ範囲,
 MATCH($Y83,NPS表側範囲,0),
 MATCH(AA$2&amp;$Z$1,NPS表頭範囲,0)
),"")</f>
        <v>0</v>
      </c>
      <c r="AB83" s="261" t="str">
        <f t="shared" si="41"/>
        <v>-</v>
      </c>
      <c r="AC83" s="261" t="str">
        <f t="shared" si="41"/>
        <v>-</v>
      </c>
      <c r="AD83" s="261" t="str">
        <f t="shared" si="41"/>
        <v>-</v>
      </c>
      <c r="AE83" s="261" t="str">
        <f t="shared" si="41"/>
        <v>-</v>
      </c>
      <c r="AF83" s="261" t="str">
        <f t="shared" si="41"/>
        <v>-</v>
      </c>
      <c r="AG83" s="261" t="str">
        <f t="shared" si="41"/>
        <v>-</v>
      </c>
      <c r="AH83" s="261" t="str">
        <f t="shared" si="41"/>
        <v>-</v>
      </c>
      <c r="AI83" s="261" t="str">
        <f t="shared" si="41"/>
        <v>-</v>
      </c>
      <c r="AJ83" s="261" t="str">
        <f t="shared" si="41"/>
        <v>-</v>
      </c>
      <c r="AK83" s="261" t="str">
        <f t="shared" si="41"/>
        <v>-</v>
      </c>
      <c r="AL83" s="261" t="str">
        <f t="shared" si="41"/>
        <v>-</v>
      </c>
      <c r="AM83" s="262">
        <f t="shared" si="41"/>
        <v>0</v>
      </c>
      <c r="AO83" s="11"/>
      <c r="AP83" s="271">
        <f t="shared" si="39"/>
        <v>50</v>
      </c>
      <c r="AQ83" s="271" t="str">
        <f t="shared" si="39"/>
        <v>-</v>
      </c>
      <c r="AR83" s="271" t="str">
        <f t="shared" si="39"/>
        <v>-</v>
      </c>
      <c r="AS83" s="271" t="str">
        <f t="shared" si="39"/>
        <v>-</v>
      </c>
      <c r="AT83" s="271" t="str">
        <f t="shared" si="39"/>
        <v>-</v>
      </c>
      <c r="AU83" s="271" t="str">
        <f t="shared" si="39"/>
        <v>-</v>
      </c>
      <c r="AV83" s="271" t="str">
        <f t="shared" si="39"/>
        <v>-</v>
      </c>
      <c r="AW83" s="271" t="str">
        <f t="shared" si="39"/>
        <v>-</v>
      </c>
      <c r="AX83" s="271" t="str">
        <f t="shared" si="39"/>
        <v>-</v>
      </c>
      <c r="AY83" s="271" t="str">
        <f t="shared" si="39"/>
        <v>-</v>
      </c>
      <c r="AZ83" s="271" t="str">
        <f t="shared" si="39"/>
        <v>-</v>
      </c>
      <c r="BA83" s="271" t="str">
        <f t="shared" si="39"/>
        <v>-</v>
      </c>
      <c r="BB83" s="272">
        <f t="shared" si="39"/>
        <v>50</v>
      </c>
      <c r="BD83" s="11"/>
      <c r="BE83" s="271">
        <f t="shared" si="40"/>
        <v>59</v>
      </c>
      <c r="BF83" s="271" t="str">
        <f t="shared" si="40"/>
        <v>-</v>
      </c>
      <c r="BG83" s="271" t="str">
        <f t="shared" si="40"/>
        <v>-</v>
      </c>
      <c r="BH83" s="271" t="str">
        <f t="shared" si="40"/>
        <v>-</v>
      </c>
      <c r="BI83" s="271" t="str">
        <f t="shared" si="40"/>
        <v>-</v>
      </c>
      <c r="BJ83" s="271" t="str">
        <f t="shared" si="40"/>
        <v>-</v>
      </c>
      <c r="BK83" s="271" t="str">
        <f t="shared" si="40"/>
        <v>-</v>
      </c>
      <c r="BL83" s="271" t="str">
        <f t="shared" si="40"/>
        <v>-</v>
      </c>
      <c r="BM83" s="271" t="str">
        <f t="shared" si="40"/>
        <v>-</v>
      </c>
      <c r="BN83" s="271" t="str">
        <f t="shared" si="40"/>
        <v>-</v>
      </c>
      <c r="BO83" s="271" t="str">
        <f t="shared" si="40"/>
        <v>-</v>
      </c>
      <c r="BP83" s="271" t="str">
        <f t="shared" si="40"/>
        <v>-</v>
      </c>
      <c r="BQ83" s="272">
        <f t="shared" si="40"/>
        <v>59</v>
      </c>
    </row>
    <row r="84" spans="1:69">
      <c r="A84" s="276" cm="1">
        <f t="array" ref="A84">IFERROR(INDEX($AP$6:$BB$125,$V84,$V$1),"")</f>
        <v>79</v>
      </c>
      <c r="B84" s="2" t="str" cm="1">
        <f t="array" ref="B84">IFERROR(INDEX($Y$6:$Y$125,$V84,1),"")</f>
        <v>箸のふるさと館WAKASA エリア</v>
      </c>
      <c r="C84" s="256" cm="1">
        <f t="array" ref="C84">IFERROR(INDEX($AA$6:$AM$125,$V84,$V$1),"")</f>
        <v>-100</v>
      </c>
      <c r="D84" s="257" cm="1">
        <f t="array" aca="1" ref="D84" ca="1">IFERROR(INDEX(【D】NPS!$GP$7:$HB$126,$V84,$V$1),"")</f>
        <v>1</v>
      </c>
      <c r="V84" s="275">
        <f t="shared" si="37"/>
        <v>68</v>
      </c>
      <c r="X84" s="58" t="s">
        <v>2</v>
      </c>
      <c r="Y84" s="39" t="str">
        <f>IF(【M】エリア!$E80&lt;&gt;"",【M】エリア!$E80,"")</f>
        <v>若狭和田 エリア</v>
      </c>
      <c r="Z84" s="11"/>
      <c r="AA84" s="261">
        <f t="shared" si="41"/>
        <v>14.285714285714285</v>
      </c>
      <c r="AB84" s="261" t="str">
        <f t="shared" si="41"/>
        <v>-</v>
      </c>
      <c r="AC84" s="261" t="str">
        <f t="shared" si="41"/>
        <v>-</v>
      </c>
      <c r="AD84" s="261" t="str">
        <f t="shared" si="41"/>
        <v>-</v>
      </c>
      <c r="AE84" s="261" t="str">
        <f t="shared" si="41"/>
        <v>-</v>
      </c>
      <c r="AF84" s="261" t="str">
        <f t="shared" si="41"/>
        <v>-</v>
      </c>
      <c r="AG84" s="261" t="str">
        <f t="shared" si="41"/>
        <v>-</v>
      </c>
      <c r="AH84" s="261" t="str">
        <f t="shared" si="41"/>
        <v>-</v>
      </c>
      <c r="AI84" s="261" t="str">
        <f t="shared" si="41"/>
        <v>-</v>
      </c>
      <c r="AJ84" s="261" t="str">
        <f t="shared" si="41"/>
        <v>-</v>
      </c>
      <c r="AK84" s="261" t="str">
        <f t="shared" si="41"/>
        <v>-</v>
      </c>
      <c r="AL84" s="261" t="str">
        <f t="shared" si="41"/>
        <v>-</v>
      </c>
      <c r="AM84" s="262">
        <f t="shared" si="41"/>
        <v>14.285714285714285</v>
      </c>
      <c r="AO84" s="11"/>
      <c r="AP84" s="271">
        <f t="shared" si="39"/>
        <v>43</v>
      </c>
      <c r="AQ84" s="271" t="str">
        <f t="shared" si="39"/>
        <v>-</v>
      </c>
      <c r="AR84" s="271" t="str">
        <f t="shared" si="39"/>
        <v>-</v>
      </c>
      <c r="AS84" s="271" t="str">
        <f t="shared" si="39"/>
        <v>-</v>
      </c>
      <c r="AT84" s="271" t="str">
        <f t="shared" si="39"/>
        <v>-</v>
      </c>
      <c r="AU84" s="271" t="str">
        <f t="shared" si="39"/>
        <v>-</v>
      </c>
      <c r="AV84" s="271" t="str">
        <f t="shared" si="39"/>
        <v>-</v>
      </c>
      <c r="AW84" s="271" t="str">
        <f t="shared" si="39"/>
        <v>-</v>
      </c>
      <c r="AX84" s="271" t="str">
        <f t="shared" si="39"/>
        <v>-</v>
      </c>
      <c r="AY84" s="271" t="str">
        <f t="shared" si="39"/>
        <v>-</v>
      </c>
      <c r="AZ84" s="271" t="str">
        <f t="shared" si="39"/>
        <v>-</v>
      </c>
      <c r="BA84" s="271" t="str">
        <f t="shared" si="39"/>
        <v>-</v>
      </c>
      <c r="BB84" s="272">
        <f t="shared" si="39"/>
        <v>43</v>
      </c>
      <c r="BD84" s="11"/>
      <c r="BE84" s="271">
        <f t="shared" si="40"/>
        <v>44</v>
      </c>
      <c r="BF84" s="271" t="str">
        <f t="shared" si="40"/>
        <v>-</v>
      </c>
      <c r="BG84" s="271" t="str">
        <f t="shared" si="40"/>
        <v>-</v>
      </c>
      <c r="BH84" s="271" t="str">
        <f t="shared" si="40"/>
        <v>-</v>
      </c>
      <c r="BI84" s="271" t="str">
        <f t="shared" si="40"/>
        <v>-</v>
      </c>
      <c r="BJ84" s="271" t="str">
        <f t="shared" si="40"/>
        <v>-</v>
      </c>
      <c r="BK84" s="271" t="str">
        <f t="shared" si="40"/>
        <v>-</v>
      </c>
      <c r="BL84" s="271" t="str">
        <f t="shared" si="40"/>
        <v>-</v>
      </c>
      <c r="BM84" s="271" t="str">
        <f t="shared" si="40"/>
        <v>-</v>
      </c>
      <c r="BN84" s="271" t="str">
        <f t="shared" si="40"/>
        <v>-</v>
      </c>
      <c r="BO84" s="271" t="str">
        <f t="shared" si="40"/>
        <v>-</v>
      </c>
      <c r="BP84" s="271" t="str">
        <f t="shared" si="40"/>
        <v>-</v>
      </c>
      <c r="BQ84" s="272">
        <f t="shared" si="40"/>
        <v>44</v>
      </c>
    </row>
    <row r="85" spans="1:69">
      <c r="A85" s="276" t="str" cm="1">
        <f t="array" ref="A85">IFERROR(INDEX($AP$6:$BB$125,$V85,$V$1),"")</f>
        <v/>
      </c>
      <c r="B85" s="2" t="str" cm="1">
        <f t="array" ref="B85">IFERROR(INDEX($Y$6:$Y$125,$V85,1),"")</f>
        <v/>
      </c>
      <c r="C85" s="256" t="str" cm="1">
        <f t="array" ref="C85">IFERROR(INDEX($AA$6:$AM$125,$V85,$V$1),"")</f>
        <v/>
      </c>
      <c r="D85" s="257" t="str" cm="1">
        <f t="array" ref="D85">IFERROR(INDEX(【D】NPS!$GP$7:$HB$126,$V85,$V$1),"")</f>
        <v/>
      </c>
      <c r="V85" s="275" t="str">
        <f t="shared" si="37"/>
        <v>-</v>
      </c>
      <c r="X85" s="58" t="s">
        <v>2</v>
      </c>
      <c r="Y85" s="39" t="str">
        <f>IF(【M】エリア!$E81&lt;&gt;"",【M】エリア!$E81,"")</f>
        <v>若狭高浜 エリア</v>
      </c>
      <c r="Z85" s="11"/>
      <c r="AA85" s="261">
        <f t="shared" si="41"/>
        <v>7.6923076923076925</v>
      </c>
      <c r="AB85" s="261" t="str">
        <f t="shared" si="41"/>
        <v>-</v>
      </c>
      <c r="AC85" s="261" t="str">
        <f t="shared" si="41"/>
        <v>-</v>
      </c>
      <c r="AD85" s="261" t="str">
        <f t="shared" si="41"/>
        <v>-</v>
      </c>
      <c r="AE85" s="261" t="str">
        <f t="shared" si="41"/>
        <v>-</v>
      </c>
      <c r="AF85" s="261" t="str">
        <f t="shared" si="41"/>
        <v>-</v>
      </c>
      <c r="AG85" s="261" t="str">
        <f t="shared" si="41"/>
        <v>-</v>
      </c>
      <c r="AH85" s="261" t="str">
        <f t="shared" si="41"/>
        <v>-</v>
      </c>
      <c r="AI85" s="261" t="str">
        <f t="shared" si="41"/>
        <v>-</v>
      </c>
      <c r="AJ85" s="261" t="str">
        <f t="shared" si="41"/>
        <v>-</v>
      </c>
      <c r="AK85" s="261" t="str">
        <f t="shared" si="41"/>
        <v>-</v>
      </c>
      <c r="AL85" s="261" t="str">
        <f t="shared" si="41"/>
        <v>-</v>
      </c>
      <c r="AM85" s="262">
        <f t="shared" si="41"/>
        <v>7.6923076923076925</v>
      </c>
      <c r="AO85" s="11"/>
      <c r="AP85" s="271">
        <f t="shared" si="39"/>
        <v>47</v>
      </c>
      <c r="AQ85" s="271" t="str">
        <f t="shared" si="39"/>
        <v>-</v>
      </c>
      <c r="AR85" s="271" t="str">
        <f t="shared" si="39"/>
        <v>-</v>
      </c>
      <c r="AS85" s="271" t="str">
        <f t="shared" si="39"/>
        <v>-</v>
      </c>
      <c r="AT85" s="271" t="str">
        <f t="shared" si="39"/>
        <v>-</v>
      </c>
      <c r="AU85" s="271" t="str">
        <f t="shared" si="39"/>
        <v>-</v>
      </c>
      <c r="AV85" s="271" t="str">
        <f t="shared" si="39"/>
        <v>-</v>
      </c>
      <c r="AW85" s="271" t="str">
        <f t="shared" si="39"/>
        <v>-</v>
      </c>
      <c r="AX85" s="271" t="str">
        <f t="shared" si="39"/>
        <v>-</v>
      </c>
      <c r="AY85" s="271" t="str">
        <f t="shared" si="39"/>
        <v>-</v>
      </c>
      <c r="AZ85" s="271" t="str">
        <f t="shared" si="39"/>
        <v>-</v>
      </c>
      <c r="BA85" s="271" t="str">
        <f t="shared" si="39"/>
        <v>-</v>
      </c>
      <c r="BB85" s="272">
        <f t="shared" si="39"/>
        <v>47</v>
      </c>
      <c r="BD85" s="11"/>
      <c r="BE85" s="271">
        <f t="shared" si="40"/>
        <v>47</v>
      </c>
      <c r="BF85" s="271" t="str">
        <f t="shared" si="40"/>
        <v>-</v>
      </c>
      <c r="BG85" s="271" t="str">
        <f t="shared" si="40"/>
        <v>-</v>
      </c>
      <c r="BH85" s="271" t="str">
        <f t="shared" si="40"/>
        <v>-</v>
      </c>
      <c r="BI85" s="271" t="str">
        <f t="shared" si="40"/>
        <v>-</v>
      </c>
      <c r="BJ85" s="271" t="str">
        <f t="shared" si="40"/>
        <v>-</v>
      </c>
      <c r="BK85" s="271" t="str">
        <f t="shared" si="40"/>
        <v>-</v>
      </c>
      <c r="BL85" s="271" t="str">
        <f t="shared" si="40"/>
        <v>-</v>
      </c>
      <c r="BM85" s="271" t="str">
        <f t="shared" si="40"/>
        <v>-</v>
      </c>
      <c r="BN85" s="271" t="str">
        <f t="shared" si="40"/>
        <v>-</v>
      </c>
      <c r="BO85" s="271" t="str">
        <f t="shared" si="40"/>
        <v>-</v>
      </c>
      <c r="BP85" s="271" t="str">
        <f t="shared" si="40"/>
        <v>-</v>
      </c>
      <c r="BQ85" s="272">
        <f t="shared" si="40"/>
        <v>47</v>
      </c>
    </row>
    <row r="86" spans="1:69">
      <c r="A86" s="276" t="str" cm="1">
        <f t="array" ref="A86">IFERROR(INDEX($AP$6:$BB$125,$V86,$V$1),"")</f>
        <v/>
      </c>
      <c r="B86" s="2" t="str" cm="1">
        <f t="array" ref="B86">IFERROR(INDEX($Y$6:$Y$125,$V86,1),"")</f>
        <v/>
      </c>
      <c r="C86" s="256" t="str" cm="1">
        <f t="array" ref="C86">IFERROR(INDEX($AA$6:$AM$125,$V86,$V$1),"")</f>
        <v/>
      </c>
      <c r="D86" s="257" t="str" cm="1">
        <f t="array" ref="D86">IFERROR(INDEX(【D】NPS!$GP$7:$HB$126,$V86,$V$1),"")</f>
        <v/>
      </c>
      <c r="V86" s="275" t="str">
        <f t="shared" si="37"/>
        <v>-</v>
      </c>
      <c r="X86" s="58" t="s">
        <v>2</v>
      </c>
      <c r="Y86" s="39" t="str">
        <f>IF(【M】エリア!$E82&lt;&gt;"",【M】エリア!$E82,"")</f>
        <v>竹田エリア</v>
      </c>
      <c r="Z86" s="11"/>
      <c r="AA86" s="261">
        <f t="shared" si="41"/>
        <v>0</v>
      </c>
      <c r="AB86" s="261" t="str">
        <f t="shared" si="41"/>
        <v>-</v>
      </c>
      <c r="AC86" s="261" t="str">
        <f t="shared" si="41"/>
        <v>-</v>
      </c>
      <c r="AD86" s="261" t="str">
        <f t="shared" si="41"/>
        <v>-</v>
      </c>
      <c r="AE86" s="261" t="str">
        <f t="shared" si="41"/>
        <v>-</v>
      </c>
      <c r="AF86" s="261" t="str">
        <f t="shared" si="41"/>
        <v>-</v>
      </c>
      <c r="AG86" s="261" t="str">
        <f t="shared" si="41"/>
        <v>-</v>
      </c>
      <c r="AH86" s="261" t="str">
        <f t="shared" si="41"/>
        <v>-</v>
      </c>
      <c r="AI86" s="261" t="str">
        <f t="shared" si="41"/>
        <v>-</v>
      </c>
      <c r="AJ86" s="261" t="str">
        <f t="shared" si="41"/>
        <v>-</v>
      </c>
      <c r="AK86" s="261" t="str">
        <f t="shared" si="41"/>
        <v>-</v>
      </c>
      <c r="AL86" s="261" t="str">
        <f t="shared" si="41"/>
        <v>-</v>
      </c>
      <c r="AM86" s="262">
        <f t="shared" si="41"/>
        <v>0</v>
      </c>
      <c r="AO86" s="11"/>
      <c r="AP86" s="271">
        <f t="shared" ref="AP86:BB95" si="42">IF($Y86&lt;&gt;"",
INDEX(NPSデータ範囲,
 MATCH($Y86,NPS表側範囲,0),
 MATCH(AP$2&amp;$AO$1,NPS表頭範囲,0)
),"")</f>
        <v>50</v>
      </c>
      <c r="AQ86" s="271" t="str">
        <f t="shared" si="42"/>
        <v>-</v>
      </c>
      <c r="AR86" s="271" t="str">
        <f t="shared" si="42"/>
        <v>-</v>
      </c>
      <c r="AS86" s="271" t="str">
        <f t="shared" si="42"/>
        <v>-</v>
      </c>
      <c r="AT86" s="271" t="str">
        <f t="shared" si="42"/>
        <v>-</v>
      </c>
      <c r="AU86" s="271" t="str">
        <f t="shared" si="42"/>
        <v>-</v>
      </c>
      <c r="AV86" s="271" t="str">
        <f t="shared" si="42"/>
        <v>-</v>
      </c>
      <c r="AW86" s="271" t="str">
        <f t="shared" si="42"/>
        <v>-</v>
      </c>
      <c r="AX86" s="271" t="str">
        <f t="shared" si="42"/>
        <v>-</v>
      </c>
      <c r="AY86" s="271" t="str">
        <f t="shared" si="42"/>
        <v>-</v>
      </c>
      <c r="AZ86" s="271" t="str">
        <f t="shared" si="42"/>
        <v>-</v>
      </c>
      <c r="BA86" s="271" t="str">
        <f t="shared" si="42"/>
        <v>-</v>
      </c>
      <c r="BB86" s="272">
        <f t="shared" si="42"/>
        <v>50</v>
      </c>
      <c r="BD86" s="11"/>
      <c r="BE86" s="271">
        <f t="shared" ref="BE86:BQ95" si="43">IF($Y86&lt;&gt;"",
INDEX(NPSデータ範囲,
 MATCH($Y86,NPS表側範囲,0),
 MATCH(BE$2&amp;$BD$1,NPS表頭範囲,0)
),"")</f>
        <v>60</v>
      </c>
      <c r="BF86" s="271" t="str">
        <f t="shared" si="43"/>
        <v>-</v>
      </c>
      <c r="BG86" s="271" t="str">
        <f t="shared" si="43"/>
        <v>-</v>
      </c>
      <c r="BH86" s="271" t="str">
        <f t="shared" si="43"/>
        <v>-</v>
      </c>
      <c r="BI86" s="271" t="str">
        <f t="shared" si="43"/>
        <v>-</v>
      </c>
      <c r="BJ86" s="271" t="str">
        <f t="shared" si="43"/>
        <v>-</v>
      </c>
      <c r="BK86" s="271" t="str">
        <f t="shared" si="43"/>
        <v>-</v>
      </c>
      <c r="BL86" s="271" t="str">
        <f t="shared" si="43"/>
        <v>-</v>
      </c>
      <c r="BM86" s="271" t="str">
        <f t="shared" si="43"/>
        <v>-</v>
      </c>
      <c r="BN86" s="271" t="str">
        <f t="shared" si="43"/>
        <v>-</v>
      </c>
      <c r="BO86" s="271" t="str">
        <f t="shared" si="43"/>
        <v>-</v>
      </c>
      <c r="BP86" s="271" t="str">
        <f t="shared" si="43"/>
        <v>-</v>
      </c>
      <c r="BQ86" s="272">
        <f t="shared" si="43"/>
        <v>60</v>
      </c>
    </row>
    <row r="87" spans="1:69">
      <c r="A87" s="276" t="str" cm="1">
        <f t="array" ref="A87">IFERROR(INDEX($AP$6:$BB$125,$V87,$V$1),"")</f>
        <v/>
      </c>
      <c r="B87" s="2" t="str" cm="1">
        <f t="array" ref="B87">IFERROR(INDEX($Y$6:$Y$125,$V87,1),"")</f>
        <v/>
      </c>
      <c r="C87" s="256" t="str" cm="1">
        <f t="array" ref="C87">IFERROR(INDEX($AA$6:$AM$125,$V87,$V$1),"")</f>
        <v/>
      </c>
      <c r="D87" s="257" t="str" cm="1">
        <f t="array" ref="D87">IFERROR(INDEX(【D】NPS!$GP$7:$HB$126,$V87,$V$1),"")</f>
        <v/>
      </c>
      <c r="V87" s="275" t="str">
        <f t="shared" si="37"/>
        <v>-</v>
      </c>
      <c r="X87" s="58" t="s">
        <v>2</v>
      </c>
      <c r="Y87" s="39" t="str">
        <f>IF(【M】エリア!$E83&lt;&gt;"",【M】エリア!$E83,"")</f>
        <v>青葉山ハーバルビレッジ エリア</v>
      </c>
      <c r="Z87" s="11"/>
      <c r="AA87" s="261">
        <f t="shared" si="41"/>
        <v>-16.666666666666668</v>
      </c>
      <c r="AB87" s="261" t="str">
        <f t="shared" si="41"/>
        <v>-</v>
      </c>
      <c r="AC87" s="261" t="str">
        <f t="shared" si="41"/>
        <v>-</v>
      </c>
      <c r="AD87" s="261" t="str">
        <f t="shared" si="41"/>
        <v>-</v>
      </c>
      <c r="AE87" s="261" t="str">
        <f t="shared" si="41"/>
        <v>-</v>
      </c>
      <c r="AF87" s="261" t="str">
        <f t="shared" si="41"/>
        <v>-</v>
      </c>
      <c r="AG87" s="261" t="str">
        <f t="shared" si="41"/>
        <v>-</v>
      </c>
      <c r="AH87" s="261" t="str">
        <f t="shared" si="41"/>
        <v>-</v>
      </c>
      <c r="AI87" s="261" t="str">
        <f t="shared" si="41"/>
        <v>-</v>
      </c>
      <c r="AJ87" s="261" t="str">
        <f t="shared" si="41"/>
        <v>-</v>
      </c>
      <c r="AK87" s="261" t="str">
        <f t="shared" si="41"/>
        <v>-</v>
      </c>
      <c r="AL87" s="261" t="str">
        <f t="shared" si="41"/>
        <v>-</v>
      </c>
      <c r="AM87" s="262">
        <f t="shared" si="41"/>
        <v>-16.666666666666668</v>
      </c>
      <c r="AO87" s="11"/>
      <c r="AP87" s="271">
        <f t="shared" si="42"/>
        <v>69</v>
      </c>
      <c r="AQ87" s="271" t="str">
        <f t="shared" si="42"/>
        <v>-</v>
      </c>
      <c r="AR87" s="271" t="str">
        <f t="shared" si="42"/>
        <v>-</v>
      </c>
      <c r="AS87" s="271" t="str">
        <f t="shared" si="42"/>
        <v>-</v>
      </c>
      <c r="AT87" s="271" t="str">
        <f t="shared" si="42"/>
        <v>-</v>
      </c>
      <c r="AU87" s="271" t="str">
        <f t="shared" si="42"/>
        <v>-</v>
      </c>
      <c r="AV87" s="271" t="str">
        <f t="shared" si="42"/>
        <v>-</v>
      </c>
      <c r="AW87" s="271" t="str">
        <f t="shared" si="42"/>
        <v>-</v>
      </c>
      <c r="AX87" s="271" t="str">
        <f t="shared" si="42"/>
        <v>-</v>
      </c>
      <c r="AY87" s="271" t="str">
        <f t="shared" si="42"/>
        <v>-</v>
      </c>
      <c r="AZ87" s="271" t="str">
        <f t="shared" si="42"/>
        <v>-</v>
      </c>
      <c r="BA87" s="271" t="str">
        <f t="shared" si="42"/>
        <v>-</v>
      </c>
      <c r="BB87" s="272">
        <f t="shared" si="42"/>
        <v>69</v>
      </c>
      <c r="BD87" s="11"/>
      <c r="BE87" s="271">
        <f t="shared" si="43"/>
        <v>69</v>
      </c>
      <c r="BF87" s="271" t="str">
        <f t="shared" si="43"/>
        <v>-</v>
      </c>
      <c r="BG87" s="271" t="str">
        <f t="shared" si="43"/>
        <v>-</v>
      </c>
      <c r="BH87" s="271" t="str">
        <f t="shared" si="43"/>
        <v>-</v>
      </c>
      <c r="BI87" s="271" t="str">
        <f t="shared" si="43"/>
        <v>-</v>
      </c>
      <c r="BJ87" s="271" t="str">
        <f t="shared" si="43"/>
        <v>-</v>
      </c>
      <c r="BK87" s="271" t="str">
        <f t="shared" si="43"/>
        <v>-</v>
      </c>
      <c r="BL87" s="271" t="str">
        <f t="shared" si="43"/>
        <v>-</v>
      </c>
      <c r="BM87" s="271" t="str">
        <f t="shared" si="43"/>
        <v>-</v>
      </c>
      <c r="BN87" s="271" t="str">
        <f t="shared" si="43"/>
        <v>-</v>
      </c>
      <c r="BO87" s="271" t="str">
        <f t="shared" si="43"/>
        <v>-</v>
      </c>
      <c r="BP87" s="271" t="str">
        <f t="shared" si="43"/>
        <v>-</v>
      </c>
      <c r="BQ87" s="272">
        <f t="shared" si="43"/>
        <v>69</v>
      </c>
    </row>
    <row r="88" spans="1:69">
      <c r="A88" s="276" t="str" cm="1">
        <f t="array" ref="A88">IFERROR(INDEX($AP$6:$BB$125,$V88,$V$1),"")</f>
        <v/>
      </c>
      <c r="B88" s="2" t="str" cm="1">
        <f t="array" ref="B88">IFERROR(INDEX($Y$6:$Y$125,$V88,1),"")</f>
        <v/>
      </c>
      <c r="C88" s="256" t="str" cm="1">
        <f t="array" ref="C88">IFERROR(INDEX($AA$6:$AM$125,$V88,$V$1),"")</f>
        <v/>
      </c>
      <c r="D88" s="257" t="str" cm="1">
        <f t="array" ref="D88">IFERROR(INDEX(【D】NPS!$GP$7:$HB$126,$V88,$V$1),"")</f>
        <v/>
      </c>
      <c r="V88" s="275" t="str">
        <f t="shared" si="37"/>
        <v>-</v>
      </c>
      <c r="X88" s="58" t="s">
        <v>2</v>
      </c>
      <c r="Y88" s="39" t="str">
        <f>IF(【M】エリア!$E84&lt;&gt;"",【M】エリア!$E84,"")</f>
        <v/>
      </c>
      <c r="Z88" s="11"/>
      <c r="AA88" s="261" t="str">
        <f t="shared" si="41"/>
        <v/>
      </c>
      <c r="AB88" s="261" t="str">
        <f t="shared" si="41"/>
        <v/>
      </c>
      <c r="AC88" s="261" t="str">
        <f t="shared" si="41"/>
        <v/>
      </c>
      <c r="AD88" s="261" t="str">
        <f t="shared" si="41"/>
        <v/>
      </c>
      <c r="AE88" s="261" t="str">
        <f t="shared" si="41"/>
        <v/>
      </c>
      <c r="AF88" s="261" t="str">
        <f t="shared" si="41"/>
        <v/>
      </c>
      <c r="AG88" s="261" t="str">
        <f t="shared" si="41"/>
        <v/>
      </c>
      <c r="AH88" s="261" t="str">
        <f t="shared" si="41"/>
        <v/>
      </c>
      <c r="AI88" s="261" t="str">
        <f t="shared" si="41"/>
        <v/>
      </c>
      <c r="AJ88" s="261" t="str">
        <f t="shared" si="41"/>
        <v/>
      </c>
      <c r="AK88" s="261" t="str">
        <f t="shared" si="41"/>
        <v/>
      </c>
      <c r="AL88" s="261" t="str">
        <f t="shared" si="41"/>
        <v/>
      </c>
      <c r="AM88" s="262" t="str">
        <f t="shared" si="41"/>
        <v/>
      </c>
      <c r="AO88" s="11"/>
      <c r="AP88" s="271" t="str">
        <f t="shared" si="42"/>
        <v/>
      </c>
      <c r="AQ88" s="271" t="str">
        <f t="shared" si="42"/>
        <v/>
      </c>
      <c r="AR88" s="271" t="str">
        <f t="shared" si="42"/>
        <v/>
      </c>
      <c r="AS88" s="271" t="str">
        <f t="shared" si="42"/>
        <v/>
      </c>
      <c r="AT88" s="271" t="str">
        <f t="shared" si="42"/>
        <v/>
      </c>
      <c r="AU88" s="271" t="str">
        <f t="shared" si="42"/>
        <v/>
      </c>
      <c r="AV88" s="271" t="str">
        <f t="shared" si="42"/>
        <v/>
      </c>
      <c r="AW88" s="271" t="str">
        <f t="shared" si="42"/>
        <v/>
      </c>
      <c r="AX88" s="271" t="str">
        <f t="shared" si="42"/>
        <v/>
      </c>
      <c r="AY88" s="271" t="str">
        <f t="shared" si="42"/>
        <v/>
      </c>
      <c r="AZ88" s="271" t="str">
        <f t="shared" si="42"/>
        <v/>
      </c>
      <c r="BA88" s="271" t="str">
        <f t="shared" si="42"/>
        <v/>
      </c>
      <c r="BB88" s="272" t="str">
        <f t="shared" si="42"/>
        <v/>
      </c>
      <c r="BD88" s="11"/>
      <c r="BE88" s="271" t="str">
        <f t="shared" si="43"/>
        <v/>
      </c>
      <c r="BF88" s="271" t="str">
        <f t="shared" si="43"/>
        <v/>
      </c>
      <c r="BG88" s="271" t="str">
        <f t="shared" si="43"/>
        <v/>
      </c>
      <c r="BH88" s="271" t="str">
        <f t="shared" si="43"/>
        <v/>
      </c>
      <c r="BI88" s="271" t="str">
        <f t="shared" si="43"/>
        <v/>
      </c>
      <c r="BJ88" s="271" t="str">
        <f t="shared" si="43"/>
        <v/>
      </c>
      <c r="BK88" s="271" t="str">
        <f t="shared" si="43"/>
        <v/>
      </c>
      <c r="BL88" s="271" t="str">
        <f t="shared" si="43"/>
        <v/>
      </c>
      <c r="BM88" s="271" t="str">
        <f t="shared" si="43"/>
        <v/>
      </c>
      <c r="BN88" s="271" t="str">
        <f t="shared" si="43"/>
        <v/>
      </c>
      <c r="BO88" s="271" t="str">
        <f t="shared" si="43"/>
        <v/>
      </c>
      <c r="BP88" s="271" t="str">
        <f t="shared" si="43"/>
        <v/>
      </c>
      <c r="BQ88" s="272" t="str">
        <f t="shared" si="43"/>
        <v/>
      </c>
    </row>
    <row r="89" spans="1:69">
      <c r="A89" s="276" t="str" cm="1">
        <f t="array" ref="A89">IFERROR(INDEX($AP$6:$BB$125,$V89,$V$1),"")</f>
        <v/>
      </c>
      <c r="B89" s="2" t="str" cm="1">
        <f t="array" ref="B89">IFERROR(INDEX($Y$6:$Y$125,$V89,1),"")</f>
        <v/>
      </c>
      <c r="C89" s="256" t="str" cm="1">
        <f t="array" ref="C89">IFERROR(INDEX($AA$6:$AM$125,$V89,$V$1),"")</f>
        <v/>
      </c>
      <c r="D89" s="257" t="str" cm="1">
        <f t="array" ref="D89">IFERROR(INDEX(【D】NPS!$GP$7:$HB$126,$V89,$V$1),"")</f>
        <v/>
      </c>
      <c r="V89" s="275" t="str">
        <f t="shared" si="37"/>
        <v>-</v>
      </c>
      <c r="X89" s="58" t="s">
        <v>2</v>
      </c>
      <c r="Y89" s="39" t="str">
        <f>IF(【M】エリア!$E85&lt;&gt;"",【M】エリア!$E85,"")</f>
        <v/>
      </c>
      <c r="Z89" s="11"/>
      <c r="AA89" s="261" t="str">
        <f t="shared" si="41"/>
        <v/>
      </c>
      <c r="AB89" s="261" t="str">
        <f t="shared" si="41"/>
        <v/>
      </c>
      <c r="AC89" s="261" t="str">
        <f t="shared" si="41"/>
        <v/>
      </c>
      <c r="AD89" s="261" t="str">
        <f t="shared" si="41"/>
        <v/>
      </c>
      <c r="AE89" s="261" t="str">
        <f t="shared" si="41"/>
        <v/>
      </c>
      <c r="AF89" s="261" t="str">
        <f t="shared" si="41"/>
        <v/>
      </c>
      <c r="AG89" s="261" t="str">
        <f t="shared" si="41"/>
        <v/>
      </c>
      <c r="AH89" s="261" t="str">
        <f t="shared" si="41"/>
        <v/>
      </c>
      <c r="AI89" s="261" t="str">
        <f t="shared" si="41"/>
        <v/>
      </c>
      <c r="AJ89" s="261" t="str">
        <f t="shared" si="41"/>
        <v/>
      </c>
      <c r="AK89" s="261" t="str">
        <f t="shared" si="41"/>
        <v/>
      </c>
      <c r="AL89" s="261" t="str">
        <f t="shared" si="41"/>
        <v/>
      </c>
      <c r="AM89" s="262" t="str">
        <f t="shared" si="41"/>
        <v/>
      </c>
      <c r="AO89" s="11"/>
      <c r="AP89" s="271" t="str">
        <f t="shared" si="42"/>
        <v/>
      </c>
      <c r="AQ89" s="271" t="str">
        <f t="shared" si="42"/>
        <v/>
      </c>
      <c r="AR89" s="271" t="str">
        <f t="shared" si="42"/>
        <v/>
      </c>
      <c r="AS89" s="271" t="str">
        <f t="shared" si="42"/>
        <v/>
      </c>
      <c r="AT89" s="271" t="str">
        <f t="shared" si="42"/>
        <v/>
      </c>
      <c r="AU89" s="271" t="str">
        <f t="shared" si="42"/>
        <v/>
      </c>
      <c r="AV89" s="271" t="str">
        <f t="shared" si="42"/>
        <v/>
      </c>
      <c r="AW89" s="271" t="str">
        <f t="shared" si="42"/>
        <v/>
      </c>
      <c r="AX89" s="271" t="str">
        <f t="shared" si="42"/>
        <v/>
      </c>
      <c r="AY89" s="271" t="str">
        <f t="shared" si="42"/>
        <v/>
      </c>
      <c r="AZ89" s="271" t="str">
        <f t="shared" si="42"/>
        <v/>
      </c>
      <c r="BA89" s="271" t="str">
        <f t="shared" si="42"/>
        <v/>
      </c>
      <c r="BB89" s="272" t="str">
        <f t="shared" si="42"/>
        <v/>
      </c>
      <c r="BD89" s="11"/>
      <c r="BE89" s="271" t="str">
        <f t="shared" si="43"/>
        <v/>
      </c>
      <c r="BF89" s="271" t="str">
        <f t="shared" si="43"/>
        <v/>
      </c>
      <c r="BG89" s="271" t="str">
        <f t="shared" si="43"/>
        <v/>
      </c>
      <c r="BH89" s="271" t="str">
        <f t="shared" si="43"/>
        <v/>
      </c>
      <c r="BI89" s="271" t="str">
        <f t="shared" si="43"/>
        <v/>
      </c>
      <c r="BJ89" s="271" t="str">
        <f t="shared" si="43"/>
        <v/>
      </c>
      <c r="BK89" s="271" t="str">
        <f t="shared" si="43"/>
        <v/>
      </c>
      <c r="BL89" s="271" t="str">
        <f t="shared" si="43"/>
        <v/>
      </c>
      <c r="BM89" s="271" t="str">
        <f t="shared" si="43"/>
        <v/>
      </c>
      <c r="BN89" s="271" t="str">
        <f t="shared" si="43"/>
        <v/>
      </c>
      <c r="BO89" s="271" t="str">
        <f t="shared" si="43"/>
        <v/>
      </c>
      <c r="BP89" s="271" t="str">
        <f t="shared" si="43"/>
        <v/>
      </c>
      <c r="BQ89" s="272" t="str">
        <f t="shared" si="43"/>
        <v/>
      </c>
    </row>
    <row r="90" spans="1:69">
      <c r="A90" s="276" t="str" cm="1">
        <f t="array" ref="A90">IFERROR(INDEX($AP$6:$BB$125,$V90,$V$1),"")</f>
        <v/>
      </c>
      <c r="B90" s="2" t="str" cm="1">
        <f t="array" ref="B90">IFERROR(INDEX($Y$6:$Y$125,$V90,1),"")</f>
        <v/>
      </c>
      <c r="C90" s="256" t="str" cm="1">
        <f t="array" ref="C90">IFERROR(INDEX($AA$6:$AM$125,$V90,$V$1),"")</f>
        <v/>
      </c>
      <c r="D90" s="257" t="str" cm="1">
        <f t="array" ref="D90">IFERROR(INDEX(【D】NPS!$GP$7:$HB$126,$V90,$V$1),"")</f>
        <v/>
      </c>
      <c r="V90" s="275" t="str">
        <f t="shared" si="37"/>
        <v>-</v>
      </c>
      <c r="X90" s="58" t="s">
        <v>2</v>
      </c>
      <c r="Y90" s="39" t="str">
        <f>IF(【M】エリア!$E86&lt;&gt;"",【M】エリア!$E86,"")</f>
        <v/>
      </c>
      <c r="Z90" s="11"/>
      <c r="AA90" s="261" t="str">
        <f t="shared" si="41"/>
        <v/>
      </c>
      <c r="AB90" s="261" t="str">
        <f t="shared" si="41"/>
        <v/>
      </c>
      <c r="AC90" s="261" t="str">
        <f t="shared" si="41"/>
        <v/>
      </c>
      <c r="AD90" s="261" t="str">
        <f t="shared" si="41"/>
        <v/>
      </c>
      <c r="AE90" s="261" t="str">
        <f t="shared" si="41"/>
        <v/>
      </c>
      <c r="AF90" s="261" t="str">
        <f t="shared" si="41"/>
        <v/>
      </c>
      <c r="AG90" s="261" t="str">
        <f t="shared" si="41"/>
        <v/>
      </c>
      <c r="AH90" s="261" t="str">
        <f t="shared" si="41"/>
        <v/>
      </c>
      <c r="AI90" s="261" t="str">
        <f t="shared" si="41"/>
        <v/>
      </c>
      <c r="AJ90" s="261" t="str">
        <f t="shared" si="41"/>
        <v/>
      </c>
      <c r="AK90" s="261" t="str">
        <f t="shared" si="41"/>
        <v/>
      </c>
      <c r="AL90" s="261" t="str">
        <f t="shared" si="41"/>
        <v/>
      </c>
      <c r="AM90" s="262" t="str">
        <f t="shared" si="41"/>
        <v/>
      </c>
      <c r="AO90" s="11"/>
      <c r="AP90" s="271" t="str">
        <f t="shared" si="42"/>
        <v/>
      </c>
      <c r="AQ90" s="271" t="str">
        <f t="shared" si="42"/>
        <v/>
      </c>
      <c r="AR90" s="271" t="str">
        <f t="shared" si="42"/>
        <v/>
      </c>
      <c r="AS90" s="271" t="str">
        <f t="shared" si="42"/>
        <v/>
      </c>
      <c r="AT90" s="271" t="str">
        <f t="shared" si="42"/>
        <v/>
      </c>
      <c r="AU90" s="271" t="str">
        <f t="shared" si="42"/>
        <v/>
      </c>
      <c r="AV90" s="271" t="str">
        <f t="shared" si="42"/>
        <v/>
      </c>
      <c r="AW90" s="271" t="str">
        <f t="shared" si="42"/>
        <v/>
      </c>
      <c r="AX90" s="271" t="str">
        <f t="shared" si="42"/>
        <v/>
      </c>
      <c r="AY90" s="271" t="str">
        <f t="shared" si="42"/>
        <v/>
      </c>
      <c r="AZ90" s="271" t="str">
        <f t="shared" si="42"/>
        <v/>
      </c>
      <c r="BA90" s="271" t="str">
        <f t="shared" si="42"/>
        <v/>
      </c>
      <c r="BB90" s="272" t="str">
        <f t="shared" si="42"/>
        <v/>
      </c>
      <c r="BD90" s="11"/>
      <c r="BE90" s="271" t="str">
        <f t="shared" si="43"/>
        <v/>
      </c>
      <c r="BF90" s="271" t="str">
        <f t="shared" si="43"/>
        <v/>
      </c>
      <c r="BG90" s="271" t="str">
        <f t="shared" si="43"/>
        <v/>
      </c>
      <c r="BH90" s="271" t="str">
        <f t="shared" si="43"/>
        <v/>
      </c>
      <c r="BI90" s="271" t="str">
        <f t="shared" si="43"/>
        <v/>
      </c>
      <c r="BJ90" s="271" t="str">
        <f t="shared" si="43"/>
        <v/>
      </c>
      <c r="BK90" s="271" t="str">
        <f t="shared" si="43"/>
        <v/>
      </c>
      <c r="BL90" s="271" t="str">
        <f t="shared" si="43"/>
        <v/>
      </c>
      <c r="BM90" s="271" t="str">
        <f t="shared" si="43"/>
        <v/>
      </c>
      <c r="BN90" s="271" t="str">
        <f t="shared" si="43"/>
        <v/>
      </c>
      <c r="BO90" s="271" t="str">
        <f t="shared" si="43"/>
        <v/>
      </c>
      <c r="BP90" s="271" t="str">
        <f t="shared" si="43"/>
        <v/>
      </c>
      <c r="BQ90" s="272" t="str">
        <f t="shared" si="43"/>
        <v/>
      </c>
    </row>
    <row r="91" spans="1:69">
      <c r="A91" s="276" t="str" cm="1">
        <f t="array" ref="A91">IFERROR(INDEX($AP$6:$BB$125,$V91,$V$1),"")</f>
        <v/>
      </c>
      <c r="B91" s="2" t="str" cm="1">
        <f t="array" ref="B91">IFERROR(INDEX($Y$6:$Y$125,$V91,1),"")</f>
        <v/>
      </c>
      <c r="C91" s="256" t="str" cm="1">
        <f t="array" ref="C91">IFERROR(INDEX($AA$6:$AM$125,$V91,$V$1),"")</f>
        <v/>
      </c>
      <c r="D91" s="257" t="str" cm="1">
        <f t="array" ref="D91">IFERROR(INDEX(【D】NPS!$GP$7:$HB$126,$V91,$V$1),"")</f>
        <v/>
      </c>
      <c r="V91" s="275" t="str">
        <f t="shared" si="37"/>
        <v>-</v>
      </c>
      <c r="X91" s="58" t="s">
        <v>2</v>
      </c>
      <c r="Y91" s="39" t="str">
        <f>IF(【M】エリア!$E87&lt;&gt;"",【M】エリア!$E87,"")</f>
        <v/>
      </c>
      <c r="Z91" s="11"/>
      <c r="AA91" s="261" t="str">
        <f t="shared" si="41"/>
        <v/>
      </c>
      <c r="AB91" s="261" t="str">
        <f t="shared" si="41"/>
        <v/>
      </c>
      <c r="AC91" s="261" t="str">
        <f t="shared" si="41"/>
        <v/>
      </c>
      <c r="AD91" s="261" t="str">
        <f t="shared" si="41"/>
        <v/>
      </c>
      <c r="AE91" s="261" t="str">
        <f t="shared" si="41"/>
        <v/>
      </c>
      <c r="AF91" s="261" t="str">
        <f t="shared" si="41"/>
        <v/>
      </c>
      <c r="AG91" s="261" t="str">
        <f t="shared" si="41"/>
        <v/>
      </c>
      <c r="AH91" s="261" t="str">
        <f t="shared" si="41"/>
        <v/>
      </c>
      <c r="AI91" s="261" t="str">
        <f t="shared" si="41"/>
        <v/>
      </c>
      <c r="AJ91" s="261" t="str">
        <f t="shared" si="41"/>
        <v/>
      </c>
      <c r="AK91" s="261" t="str">
        <f t="shared" si="41"/>
        <v/>
      </c>
      <c r="AL91" s="261" t="str">
        <f t="shared" si="41"/>
        <v/>
      </c>
      <c r="AM91" s="262" t="str">
        <f t="shared" si="41"/>
        <v/>
      </c>
      <c r="AO91" s="11"/>
      <c r="AP91" s="271" t="str">
        <f t="shared" si="42"/>
        <v/>
      </c>
      <c r="AQ91" s="271" t="str">
        <f t="shared" si="42"/>
        <v/>
      </c>
      <c r="AR91" s="271" t="str">
        <f t="shared" si="42"/>
        <v/>
      </c>
      <c r="AS91" s="271" t="str">
        <f t="shared" si="42"/>
        <v/>
      </c>
      <c r="AT91" s="271" t="str">
        <f t="shared" si="42"/>
        <v/>
      </c>
      <c r="AU91" s="271" t="str">
        <f t="shared" si="42"/>
        <v/>
      </c>
      <c r="AV91" s="271" t="str">
        <f t="shared" si="42"/>
        <v/>
      </c>
      <c r="AW91" s="271" t="str">
        <f t="shared" si="42"/>
        <v/>
      </c>
      <c r="AX91" s="271" t="str">
        <f t="shared" si="42"/>
        <v/>
      </c>
      <c r="AY91" s="271" t="str">
        <f t="shared" si="42"/>
        <v/>
      </c>
      <c r="AZ91" s="271" t="str">
        <f t="shared" si="42"/>
        <v/>
      </c>
      <c r="BA91" s="271" t="str">
        <f t="shared" si="42"/>
        <v/>
      </c>
      <c r="BB91" s="272" t="str">
        <f t="shared" si="42"/>
        <v/>
      </c>
      <c r="BD91" s="11"/>
      <c r="BE91" s="271" t="str">
        <f t="shared" si="43"/>
        <v/>
      </c>
      <c r="BF91" s="271" t="str">
        <f t="shared" si="43"/>
        <v/>
      </c>
      <c r="BG91" s="271" t="str">
        <f t="shared" si="43"/>
        <v/>
      </c>
      <c r="BH91" s="271" t="str">
        <f t="shared" si="43"/>
        <v/>
      </c>
      <c r="BI91" s="271" t="str">
        <f t="shared" si="43"/>
        <v/>
      </c>
      <c r="BJ91" s="271" t="str">
        <f t="shared" si="43"/>
        <v/>
      </c>
      <c r="BK91" s="271" t="str">
        <f t="shared" si="43"/>
        <v/>
      </c>
      <c r="BL91" s="271" t="str">
        <f t="shared" si="43"/>
        <v/>
      </c>
      <c r="BM91" s="271" t="str">
        <f t="shared" si="43"/>
        <v/>
      </c>
      <c r="BN91" s="271" t="str">
        <f t="shared" si="43"/>
        <v/>
      </c>
      <c r="BO91" s="271" t="str">
        <f t="shared" si="43"/>
        <v/>
      </c>
      <c r="BP91" s="271" t="str">
        <f t="shared" si="43"/>
        <v/>
      </c>
      <c r="BQ91" s="272" t="str">
        <f t="shared" si="43"/>
        <v/>
      </c>
    </row>
    <row r="92" spans="1:69">
      <c r="A92" s="276" t="str" cm="1">
        <f t="array" ref="A92">IFERROR(INDEX($AP$6:$BB$125,$V92,$V$1),"")</f>
        <v/>
      </c>
      <c r="B92" s="2" t="str" cm="1">
        <f t="array" ref="B92">IFERROR(INDEX($Y$6:$Y$125,$V92,1),"")</f>
        <v/>
      </c>
      <c r="C92" s="256" t="str" cm="1">
        <f t="array" ref="C92">IFERROR(INDEX($AA$6:$AM$125,$V92,$V$1),"")</f>
        <v/>
      </c>
      <c r="D92" s="257" t="str" cm="1">
        <f t="array" ref="D92">IFERROR(INDEX(【D】NPS!$GP$7:$HB$126,$V92,$V$1),"")</f>
        <v/>
      </c>
      <c r="V92" s="275" t="str">
        <f t="shared" si="37"/>
        <v>-</v>
      </c>
      <c r="X92" s="58" t="s">
        <v>2</v>
      </c>
      <c r="Y92" s="39" t="str">
        <f>IF(【M】エリア!$E88&lt;&gt;"",【M】エリア!$E88,"")</f>
        <v/>
      </c>
      <c r="Z92" s="11"/>
      <c r="AA92" s="261" t="str">
        <f t="shared" si="41"/>
        <v/>
      </c>
      <c r="AB92" s="261" t="str">
        <f t="shared" si="41"/>
        <v/>
      </c>
      <c r="AC92" s="261" t="str">
        <f t="shared" si="41"/>
        <v/>
      </c>
      <c r="AD92" s="261" t="str">
        <f t="shared" si="41"/>
        <v/>
      </c>
      <c r="AE92" s="261" t="str">
        <f t="shared" si="41"/>
        <v/>
      </c>
      <c r="AF92" s="261" t="str">
        <f t="shared" si="41"/>
        <v/>
      </c>
      <c r="AG92" s="261" t="str">
        <f t="shared" si="41"/>
        <v/>
      </c>
      <c r="AH92" s="261" t="str">
        <f t="shared" si="41"/>
        <v/>
      </c>
      <c r="AI92" s="261" t="str">
        <f t="shared" si="41"/>
        <v/>
      </c>
      <c r="AJ92" s="261" t="str">
        <f t="shared" si="41"/>
        <v/>
      </c>
      <c r="AK92" s="261" t="str">
        <f t="shared" si="41"/>
        <v/>
      </c>
      <c r="AL92" s="261" t="str">
        <f t="shared" si="41"/>
        <v/>
      </c>
      <c r="AM92" s="262" t="str">
        <f t="shared" si="41"/>
        <v/>
      </c>
      <c r="AO92" s="11"/>
      <c r="AP92" s="271" t="str">
        <f t="shared" si="42"/>
        <v/>
      </c>
      <c r="AQ92" s="271" t="str">
        <f t="shared" si="42"/>
        <v/>
      </c>
      <c r="AR92" s="271" t="str">
        <f t="shared" si="42"/>
        <v/>
      </c>
      <c r="AS92" s="271" t="str">
        <f t="shared" si="42"/>
        <v/>
      </c>
      <c r="AT92" s="271" t="str">
        <f t="shared" si="42"/>
        <v/>
      </c>
      <c r="AU92" s="271" t="str">
        <f t="shared" si="42"/>
        <v/>
      </c>
      <c r="AV92" s="271" t="str">
        <f t="shared" si="42"/>
        <v/>
      </c>
      <c r="AW92" s="271" t="str">
        <f t="shared" si="42"/>
        <v/>
      </c>
      <c r="AX92" s="271" t="str">
        <f t="shared" si="42"/>
        <v/>
      </c>
      <c r="AY92" s="271" t="str">
        <f t="shared" si="42"/>
        <v/>
      </c>
      <c r="AZ92" s="271" t="str">
        <f t="shared" si="42"/>
        <v/>
      </c>
      <c r="BA92" s="271" t="str">
        <f t="shared" si="42"/>
        <v/>
      </c>
      <c r="BB92" s="272" t="str">
        <f t="shared" si="42"/>
        <v/>
      </c>
      <c r="BD92" s="11"/>
      <c r="BE92" s="271" t="str">
        <f t="shared" si="43"/>
        <v/>
      </c>
      <c r="BF92" s="271" t="str">
        <f t="shared" si="43"/>
        <v/>
      </c>
      <c r="BG92" s="271" t="str">
        <f t="shared" si="43"/>
        <v/>
      </c>
      <c r="BH92" s="271" t="str">
        <f t="shared" si="43"/>
        <v/>
      </c>
      <c r="BI92" s="271" t="str">
        <f t="shared" si="43"/>
        <v/>
      </c>
      <c r="BJ92" s="271" t="str">
        <f t="shared" si="43"/>
        <v/>
      </c>
      <c r="BK92" s="271" t="str">
        <f t="shared" si="43"/>
        <v/>
      </c>
      <c r="BL92" s="271" t="str">
        <f t="shared" si="43"/>
        <v/>
      </c>
      <c r="BM92" s="271" t="str">
        <f t="shared" si="43"/>
        <v/>
      </c>
      <c r="BN92" s="271" t="str">
        <f t="shared" si="43"/>
        <v/>
      </c>
      <c r="BO92" s="271" t="str">
        <f t="shared" si="43"/>
        <v/>
      </c>
      <c r="BP92" s="271" t="str">
        <f t="shared" si="43"/>
        <v/>
      </c>
      <c r="BQ92" s="272" t="str">
        <f t="shared" si="43"/>
        <v/>
      </c>
    </row>
    <row r="93" spans="1:69">
      <c r="A93" s="276" t="str" cm="1">
        <f t="array" ref="A93">IFERROR(INDEX($AP$6:$BB$125,$V93,$V$1),"")</f>
        <v/>
      </c>
      <c r="B93" s="2" t="str" cm="1">
        <f t="array" ref="B93">IFERROR(INDEX($Y$6:$Y$125,$V93,1),"")</f>
        <v/>
      </c>
      <c r="C93" s="256" t="str" cm="1">
        <f t="array" ref="C93">IFERROR(INDEX($AA$6:$AM$125,$V93,$V$1),"")</f>
        <v/>
      </c>
      <c r="D93" s="257" t="str" cm="1">
        <f t="array" ref="D93">IFERROR(INDEX(【D】NPS!$GP$7:$HB$126,$V93,$V$1),"")</f>
        <v/>
      </c>
      <c r="V93" s="275" t="str">
        <f t="shared" si="37"/>
        <v>-</v>
      </c>
      <c r="X93" s="58" t="s">
        <v>2</v>
      </c>
      <c r="Y93" s="39" t="str">
        <f>IF(【M】エリア!$E89&lt;&gt;"",【M】エリア!$E89,"")</f>
        <v/>
      </c>
      <c r="Z93" s="11"/>
      <c r="AA93" s="261" t="str">
        <f t="shared" ref="AA93:AM102" si="44">IF($Y93&lt;&gt;"",
INDEX(NPSデータ範囲,
 MATCH($Y93,NPS表側範囲,0),
 MATCH(AA$2&amp;$Z$1,NPS表頭範囲,0)
),"")</f>
        <v/>
      </c>
      <c r="AB93" s="261" t="str">
        <f t="shared" si="44"/>
        <v/>
      </c>
      <c r="AC93" s="261" t="str">
        <f t="shared" si="44"/>
        <v/>
      </c>
      <c r="AD93" s="261" t="str">
        <f t="shared" si="44"/>
        <v/>
      </c>
      <c r="AE93" s="261" t="str">
        <f t="shared" si="44"/>
        <v/>
      </c>
      <c r="AF93" s="261" t="str">
        <f t="shared" si="44"/>
        <v/>
      </c>
      <c r="AG93" s="261" t="str">
        <f t="shared" si="44"/>
        <v/>
      </c>
      <c r="AH93" s="261" t="str">
        <f t="shared" si="44"/>
        <v/>
      </c>
      <c r="AI93" s="261" t="str">
        <f t="shared" si="44"/>
        <v/>
      </c>
      <c r="AJ93" s="261" t="str">
        <f t="shared" si="44"/>
        <v/>
      </c>
      <c r="AK93" s="261" t="str">
        <f t="shared" si="44"/>
        <v/>
      </c>
      <c r="AL93" s="261" t="str">
        <f t="shared" si="44"/>
        <v/>
      </c>
      <c r="AM93" s="262" t="str">
        <f t="shared" si="44"/>
        <v/>
      </c>
      <c r="AO93" s="11"/>
      <c r="AP93" s="271" t="str">
        <f t="shared" si="42"/>
        <v/>
      </c>
      <c r="AQ93" s="271" t="str">
        <f t="shared" si="42"/>
        <v/>
      </c>
      <c r="AR93" s="271" t="str">
        <f t="shared" si="42"/>
        <v/>
      </c>
      <c r="AS93" s="271" t="str">
        <f t="shared" si="42"/>
        <v/>
      </c>
      <c r="AT93" s="271" t="str">
        <f t="shared" si="42"/>
        <v/>
      </c>
      <c r="AU93" s="271" t="str">
        <f t="shared" si="42"/>
        <v/>
      </c>
      <c r="AV93" s="271" t="str">
        <f t="shared" si="42"/>
        <v/>
      </c>
      <c r="AW93" s="271" t="str">
        <f t="shared" si="42"/>
        <v/>
      </c>
      <c r="AX93" s="271" t="str">
        <f t="shared" si="42"/>
        <v/>
      </c>
      <c r="AY93" s="271" t="str">
        <f t="shared" si="42"/>
        <v/>
      </c>
      <c r="AZ93" s="271" t="str">
        <f t="shared" si="42"/>
        <v/>
      </c>
      <c r="BA93" s="271" t="str">
        <f t="shared" si="42"/>
        <v/>
      </c>
      <c r="BB93" s="272" t="str">
        <f t="shared" si="42"/>
        <v/>
      </c>
      <c r="BD93" s="11"/>
      <c r="BE93" s="271" t="str">
        <f t="shared" si="43"/>
        <v/>
      </c>
      <c r="BF93" s="271" t="str">
        <f t="shared" si="43"/>
        <v/>
      </c>
      <c r="BG93" s="271" t="str">
        <f t="shared" si="43"/>
        <v/>
      </c>
      <c r="BH93" s="271" t="str">
        <f t="shared" si="43"/>
        <v/>
      </c>
      <c r="BI93" s="271" t="str">
        <f t="shared" si="43"/>
        <v/>
      </c>
      <c r="BJ93" s="271" t="str">
        <f t="shared" si="43"/>
        <v/>
      </c>
      <c r="BK93" s="271" t="str">
        <f t="shared" si="43"/>
        <v/>
      </c>
      <c r="BL93" s="271" t="str">
        <f t="shared" si="43"/>
        <v/>
      </c>
      <c r="BM93" s="271" t="str">
        <f t="shared" si="43"/>
        <v/>
      </c>
      <c r="BN93" s="271" t="str">
        <f t="shared" si="43"/>
        <v/>
      </c>
      <c r="BO93" s="271" t="str">
        <f t="shared" si="43"/>
        <v/>
      </c>
      <c r="BP93" s="271" t="str">
        <f t="shared" si="43"/>
        <v/>
      </c>
      <c r="BQ93" s="272" t="str">
        <f t="shared" si="43"/>
        <v/>
      </c>
    </row>
    <row r="94" spans="1:69">
      <c r="A94" s="276" t="str" cm="1">
        <f t="array" ref="A94">IFERROR(INDEX($AP$6:$BB$125,$V94,$V$1),"")</f>
        <v/>
      </c>
      <c r="B94" s="2" t="str" cm="1">
        <f t="array" ref="B94">IFERROR(INDEX($Y$6:$Y$125,$V94,1),"")</f>
        <v/>
      </c>
      <c r="C94" s="256" t="str" cm="1">
        <f t="array" ref="C94">IFERROR(INDEX($AA$6:$AM$125,$V94,$V$1),"")</f>
        <v/>
      </c>
      <c r="D94" s="257" t="str" cm="1">
        <f t="array" ref="D94">IFERROR(INDEX(【D】NPS!$GP$7:$HB$126,$V94,$V$1),"")</f>
        <v/>
      </c>
      <c r="V94" s="275" t="str">
        <f t="shared" si="37"/>
        <v>-</v>
      </c>
      <c r="X94" s="58" t="s">
        <v>2</v>
      </c>
      <c r="Y94" s="39" t="str">
        <f>IF(【M】エリア!$E90&lt;&gt;"",【M】エリア!$E90,"")</f>
        <v/>
      </c>
      <c r="Z94" s="11"/>
      <c r="AA94" s="261" t="str">
        <f t="shared" si="44"/>
        <v/>
      </c>
      <c r="AB94" s="261" t="str">
        <f t="shared" si="44"/>
        <v/>
      </c>
      <c r="AC94" s="261" t="str">
        <f t="shared" si="44"/>
        <v/>
      </c>
      <c r="AD94" s="261" t="str">
        <f t="shared" si="44"/>
        <v/>
      </c>
      <c r="AE94" s="261" t="str">
        <f t="shared" si="44"/>
        <v/>
      </c>
      <c r="AF94" s="261" t="str">
        <f t="shared" si="44"/>
        <v/>
      </c>
      <c r="AG94" s="261" t="str">
        <f t="shared" si="44"/>
        <v/>
      </c>
      <c r="AH94" s="261" t="str">
        <f t="shared" si="44"/>
        <v/>
      </c>
      <c r="AI94" s="261" t="str">
        <f t="shared" si="44"/>
        <v/>
      </c>
      <c r="AJ94" s="261" t="str">
        <f t="shared" si="44"/>
        <v/>
      </c>
      <c r="AK94" s="261" t="str">
        <f t="shared" si="44"/>
        <v/>
      </c>
      <c r="AL94" s="261" t="str">
        <f t="shared" si="44"/>
        <v/>
      </c>
      <c r="AM94" s="262" t="str">
        <f t="shared" si="44"/>
        <v/>
      </c>
      <c r="AO94" s="11"/>
      <c r="AP94" s="271" t="str">
        <f t="shared" si="42"/>
        <v/>
      </c>
      <c r="AQ94" s="271" t="str">
        <f t="shared" si="42"/>
        <v/>
      </c>
      <c r="AR94" s="271" t="str">
        <f t="shared" si="42"/>
        <v/>
      </c>
      <c r="AS94" s="271" t="str">
        <f t="shared" si="42"/>
        <v/>
      </c>
      <c r="AT94" s="271" t="str">
        <f t="shared" si="42"/>
        <v/>
      </c>
      <c r="AU94" s="271" t="str">
        <f t="shared" si="42"/>
        <v/>
      </c>
      <c r="AV94" s="271" t="str">
        <f t="shared" si="42"/>
        <v/>
      </c>
      <c r="AW94" s="271" t="str">
        <f t="shared" si="42"/>
        <v/>
      </c>
      <c r="AX94" s="271" t="str">
        <f t="shared" si="42"/>
        <v/>
      </c>
      <c r="AY94" s="271" t="str">
        <f t="shared" si="42"/>
        <v/>
      </c>
      <c r="AZ94" s="271" t="str">
        <f t="shared" si="42"/>
        <v/>
      </c>
      <c r="BA94" s="271" t="str">
        <f t="shared" si="42"/>
        <v/>
      </c>
      <c r="BB94" s="272" t="str">
        <f t="shared" si="42"/>
        <v/>
      </c>
      <c r="BD94" s="11"/>
      <c r="BE94" s="271" t="str">
        <f t="shared" si="43"/>
        <v/>
      </c>
      <c r="BF94" s="271" t="str">
        <f t="shared" si="43"/>
        <v/>
      </c>
      <c r="BG94" s="271" t="str">
        <f t="shared" si="43"/>
        <v/>
      </c>
      <c r="BH94" s="271" t="str">
        <f t="shared" si="43"/>
        <v/>
      </c>
      <c r="BI94" s="271" t="str">
        <f t="shared" si="43"/>
        <v/>
      </c>
      <c r="BJ94" s="271" t="str">
        <f t="shared" si="43"/>
        <v/>
      </c>
      <c r="BK94" s="271" t="str">
        <f t="shared" si="43"/>
        <v/>
      </c>
      <c r="BL94" s="271" t="str">
        <f t="shared" si="43"/>
        <v/>
      </c>
      <c r="BM94" s="271" t="str">
        <f t="shared" si="43"/>
        <v/>
      </c>
      <c r="BN94" s="271" t="str">
        <f t="shared" si="43"/>
        <v/>
      </c>
      <c r="BO94" s="271" t="str">
        <f t="shared" si="43"/>
        <v/>
      </c>
      <c r="BP94" s="271" t="str">
        <f t="shared" si="43"/>
        <v/>
      </c>
      <c r="BQ94" s="272" t="str">
        <f t="shared" si="43"/>
        <v/>
      </c>
    </row>
    <row r="95" spans="1:69">
      <c r="A95" s="276" t="str" cm="1">
        <f t="array" ref="A95">IFERROR(INDEX($AP$6:$BB$125,$V95,$V$1),"")</f>
        <v/>
      </c>
      <c r="B95" s="2" t="str" cm="1">
        <f t="array" ref="B95">IFERROR(INDEX($Y$6:$Y$125,$V95,1),"")</f>
        <v/>
      </c>
      <c r="C95" s="256" t="str" cm="1">
        <f t="array" ref="C95">IFERROR(INDEX($AA$6:$AM$125,$V95,$V$1),"")</f>
        <v/>
      </c>
      <c r="D95" s="257" t="str" cm="1">
        <f t="array" ref="D95">IFERROR(INDEX(【D】NPS!$GP$7:$HB$126,$V95,$V$1),"")</f>
        <v/>
      </c>
      <c r="V95" s="275" t="str">
        <f t="shared" si="37"/>
        <v>-</v>
      </c>
      <c r="X95" s="58" t="s">
        <v>2</v>
      </c>
      <c r="Y95" s="39" t="str">
        <f>IF(【M】エリア!$E91&lt;&gt;"",【M】エリア!$E91,"")</f>
        <v/>
      </c>
      <c r="Z95" s="11"/>
      <c r="AA95" s="261" t="str">
        <f t="shared" si="44"/>
        <v/>
      </c>
      <c r="AB95" s="261" t="str">
        <f t="shared" si="44"/>
        <v/>
      </c>
      <c r="AC95" s="261" t="str">
        <f t="shared" si="44"/>
        <v/>
      </c>
      <c r="AD95" s="261" t="str">
        <f t="shared" si="44"/>
        <v/>
      </c>
      <c r="AE95" s="261" t="str">
        <f t="shared" si="44"/>
        <v/>
      </c>
      <c r="AF95" s="261" t="str">
        <f t="shared" si="44"/>
        <v/>
      </c>
      <c r="AG95" s="261" t="str">
        <f t="shared" si="44"/>
        <v/>
      </c>
      <c r="AH95" s="261" t="str">
        <f t="shared" si="44"/>
        <v/>
      </c>
      <c r="AI95" s="261" t="str">
        <f t="shared" si="44"/>
        <v/>
      </c>
      <c r="AJ95" s="261" t="str">
        <f t="shared" si="44"/>
        <v/>
      </c>
      <c r="AK95" s="261" t="str">
        <f t="shared" si="44"/>
        <v/>
      </c>
      <c r="AL95" s="261" t="str">
        <f t="shared" si="44"/>
        <v/>
      </c>
      <c r="AM95" s="262" t="str">
        <f t="shared" si="44"/>
        <v/>
      </c>
      <c r="AO95" s="11"/>
      <c r="AP95" s="271" t="str">
        <f t="shared" si="42"/>
        <v/>
      </c>
      <c r="AQ95" s="271" t="str">
        <f t="shared" si="42"/>
        <v/>
      </c>
      <c r="AR95" s="271" t="str">
        <f t="shared" si="42"/>
        <v/>
      </c>
      <c r="AS95" s="271" t="str">
        <f t="shared" si="42"/>
        <v/>
      </c>
      <c r="AT95" s="271" t="str">
        <f t="shared" si="42"/>
        <v/>
      </c>
      <c r="AU95" s="271" t="str">
        <f t="shared" si="42"/>
        <v/>
      </c>
      <c r="AV95" s="271" t="str">
        <f t="shared" si="42"/>
        <v/>
      </c>
      <c r="AW95" s="271" t="str">
        <f t="shared" si="42"/>
        <v/>
      </c>
      <c r="AX95" s="271" t="str">
        <f t="shared" si="42"/>
        <v/>
      </c>
      <c r="AY95" s="271" t="str">
        <f t="shared" si="42"/>
        <v/>
      </c>
      <c r="AZ95" s="271" t="str">
        <f t="shared" si="42"/>
        <v/>
      </c>
      <c r="BA95" s="271" t="str">
        <f t="shared" si="42"/>
        <v/>
      </c>
      <c r="BB95" s="272" t="str">
        <f t="shared" si="42"/>
        <v/>
      </c>
      <c r="BD95" s="11"/>
      <c r="BE95" s="271" t="str">
        <f t="shared" si="43"/>
        <v/>
      </c>
      <c r="BF95" s="271" t="str">
        <f t="shared" si="43"/>
        <v/>
      </c>
      <c r="BG95" s="271" t="str">
        <f t="shared" si="43"/>
        <v/>
      </c>
      <c r="BH95" s="271" t="str">
        <f t="shared" si="43"/>
        <v/>
      </c>
      <c r="BI95" s="271" t="str">
        <f t="shared" si="43"/>
        <v/>
      </c>
      <c r="BJ95" s="271" t="str">
        <f t="shared" si="43"/>
        <v/>
      </c>
      <c r="BK95" s="271" t="str">
        <f t="shared" si="43"/>
        <v/>
      </c>
      <c r="BL95" s="271" t="str">
        <f t="shared" si="43"/>
        <v/>
      </c>
      <c r="BM95" s="271" t="str">
        <f t="shared" si="43"/>
        <v/>
      </c>
      <c r="BN95" s="271" t="str">
        <f t="shared" si="43"/>
        <v/>
      </c>
      <c r="BO95" s="271" t="str">
        <f t="shared" si="43"/>
        <v/>
      </c>
      <c r="BP95" s="271" t="str">
        <f t="shared" si="43"/>
        <v/>
      </c>
      <c r="BQ95" s="272" t="str">
        <f t="shared" si="43"/>
        <v/>
      </c>
    </row>
    <row r="96" spans="1:69">
      <c r="A96" s="276" t="str" cm="1">
        <f t="array" ref="A96">IFERROR(INDEX($AP$6:$BB$125,$V96,$V$1),"")</f>
        <v/>
      </c>
      <c r="B96" s="2" t="str" cm="1">
        <f t="array" ref="B96">IFERROR(INDEX($Y$6:$Y$125,$V96,1),"")</f>
        <v/>
      </c>
      <c r="C96" s="256" t="str" cm="1">
        <f t="array" ref="C96">IFERROR(INDEX($AA$6:$AM$125,$V96,$V$1),"")</f>
        <v/>
      </c>
      <c r="D96" s="257" t="str" cm="1">
        <f t="array" ref="D96">IFERROR(INDEX(【D】NPS!$GP$7:$HB$126,$V96,$V$1),"")</f>
        <v/>
      </c>
      <c r="V96" s="275" t="str">
        <f t="shared" si="37"/>
        <v>-</v>
      </c>
      <c r="X96" s="58" t="s">
        <v>2</v>
      </c>
      <c r="Y96" s="39" t="str">
        <f>IF(【M】エリア!$E92&lt;&gt;"",【M】エリア!$E92,"")</f>
        <v/>
      </c>
      <c r="Z96" s="11"/>
      <c r="AA96" s="261" t="str">
        <f t="shared" si="44"/>
        <v/>
      </c>
      <c r="AB96" s="261" t="str">
        <f t="shared" si="44"/>
        <v/>
      </c>
      <c r="AC96" s="261" t="str">
        <f t="shared" si="44"/>
        <v/>
      </c>
      <c r="AD96" s="261" t="str">
        <f t="shared" si="44"/>
        <v/>
      </c>
      <c r="AE96" s="261" t="str">
        <f t="shared" si="44"/>
        <v/>
      </c>
      <c r="AF96" s="261" t="str">
        <f t="shared" si="44"/>
        <v/>
      </c>
      <c r="AG96" s="261" t="str">
        <f t="shared" si="44"/>
        <v/>
      </c>
      <c r="AH96" s="261" t="str">
        <f t="shared" si="44"/>
        <v/>
      </c>
      <c r="AI96" s="261" t="str">
        <f t="shared" si="44"/>
        <v/>
      </c>
      <c r="AJ96" s="261" t="str">
        <f t="shared" si="44"/>
        <v/>
      </c>
      <c r="AK96" s="261" t="str">
        <f t="shared" si="44"/>
        <v/>
      </c>
      <c r="AL96" s="261" t="str">
        <f t="shared" si="44"/>
        <v/>
      </c>
      <c r="AM96" s="262" t="str">
        <f t="shared" si="44"/>
        <v/>
      </c>
      <c r="AO96" s="11"/>
      <c r="AP96" s="271" t="str">
        <f t="shared" ref="AP96:BB105" si="45">IF($Y96&lt;&gt;"",
INDEX(NPSデータ範囲,
 MATCH($Y96,NPS表側範囲,0),
 MATCH(AP$2&amp;$AO$1,NPS表頭範囲,0)
),"")</f>
        <v/>
      </c>
      <c r="AQ96" s="271" t="str">
        <f t="shared" si="45"/>
        <v/>
      </c>
      <c r="AR96" s="271" t="str">
        <f t="shared" si="45"/>
        <v/>
      </c>
      <c r="AS96" s="271" t="str">
        <f t="shared" si="45"/>
        <v/>
      </c>
      <c r="AT96" s="271" t="str">
        <f t="shared" si="45"/>
        <v/>
      </c>
      <c r="AU96" s="271" t="str">
        <f t="shared" si="45"/>
        <v/>
      </c>
      <c r="AV96" s="271" t="str">
        <f t="shared" si="45"/>
        <v/>
      </c>
      <c r="AW96" s="271" t="str">
        <f t="shared" si="45"/>
        <v/>
      </c>
      <c r="AX96" s="271" t="str">
        <f t="shared" si="45"/>
        <v/>
      </c>
      <c r="AY96" s="271" t="str">
        <f t="shared" si="45"/>
        <v/>
      </c>
      <c r="AZ96" s="271" t="str">
        <f t="shared" si="45"/>
        <v/>
      </c>
      <c r="BA96" s="271" t="str">
        <f t="shared" si="45"/>
        <v/>
      </c>
      <c r="BB96" s="272" t="str">
        <f t="shared" si="45"/>
        <v/>
      </c>
      <c r="BD96" s="11"/>
      <c r="BE96" s="271" t="str">
        <f t="shared" ref="BE96:BQ105" si="46">IF($Y96&lt;&gt;"",
INDEX(NPSデータ範囲,
 MATCH($Y96,NPS表側範囲,0),
 MATCH(BE$2&amp;$BD$1,NPS表頭範囲,0)
),"")</f>
        <v/>
      </c>
      <c r="BF96" s="271" t="str">
        <f t="shared" si="46"/>
        <v/>
      </c>
      <c r="BG96" s="271" t="str">
        <f t="shared" si="46"/>
        <v/>
      </c>
      <c r="BH96" s="271" t="str">
        <f t="shared" si="46"/>
        <v/>
      </c>
      <c r="BI96" s="271" t="str">
        <f t="shared" si="46"/>
        <v/>
      </c>
      <c r="BJ96" s="271" t="str">
        <f t="shared" si="46"/>
        <v/>
      </c>
      <c r="BK96" s="271" t="str">
        <f t="shared" si="46"/>
        <v/>
      </c>
      <c r="BL96" s="271" t="str">
        <f t="shared" si="46"/>
        <v/>
      </c>
      <c r="BM96" s="271" t="str">
        <f t="shared" si="46"/>
        <v/>
      </c>
      <c r="BN96" s="271" t="str">
        <f t="shared" si="46"/>
        <v/>
      </c>
      <c r="BO96" s="271" t="str">
        <f t="shared" si="46"/>
        <v/>
      </c>
      <c r="BP96" s="271" t="str">
        <f t="shared" si="46"/>
        <v/>
      </c>
      <c r="BQ96" s="272" t="str">
        <f t="shared" si="46"/>
        <v/>
      </c>
    </row>
    <row r="97" spans="1:69">
      <c r="A97" s="276" t="str" cm="1">
        <f t="array" ref="A97">IFERROR(INDEX($AP$6:$BB$125,$V97,$V$1),"")</f>
        <v/>
      </c>
      <c r="B97" s="2" t="str" cm="1">
        <f t="array" ref="B97">IFERROR(INDEX($Y$6:$Y$125,$V97,1),"")</f>
        <v/>
      </c>
      <c r="C97" s="256" t="str" cm="1">
        <f t="array" ref="C97">IFERROR(INDEX($AA$6:$AM$125,$V97,$V$1),"")</f>
        <v/>
      </c>
      <c r="D97" s="257" t="str" cm="1">
        <f t="array" ref="D97">IFERROR(INDEX(【D】NPS!$GP$7:$HB$126,$V97,$V$1),"")</f>
        <v/>
      </c>
      <c r="V97" s="275" t="str">
        <f t="shared" si="37"/>
        <v>-</v>
      </c>
      <c r="X97" s="58" t="s">
        <v>2</v>
      </c>
      <c r="Y97" s="39" t="str">
        <f>IF(【M】エリア!$E93&lt;&gt;"",【M】エリア!$E93,"")</f>
        <v/>
      </c>
      <c r="Z97" s="11"/>
      <c r="AA97" s="261" t="str">
        <f t="shared" si="44"/>
        <v/>
      </c>
      <c r="AB97" s="261" t="str">
        <f t="shared" si="44"/>
        <v/>
      </c>
      <c r="AC97" s="261" t="str">
        <f t="shared" si="44"/>
        <v/>
      </c>
      <c r="AD97" s="261" t="str">
        <f t="shared" si="44"/>
        <v/>
      </c>
      <c r="AE97" s="261" t="str">
        <f t="shared" si="44"/>
        <v/>
      </c>
      <c r="AF97" s="261" t="str">
        <f t="shared" si="44"/>
        <v/>
      </c>
      <c r="AG97" s="261" t="str">
        <f t="shared" si="44"/>
        <v/>
      </c>
      <c r="AH97" s="261" t="str">
        <f t="shared" si="44"/>
        <v/>
      </c>
      <c r="AI97" s="261" t="str">
        <f t="shared" si="44"/>
        <v/>
      </c>
      <c r="AJ97" s="261" t="str">
        <f t="shared" si="44"/>
        <v/>
      </c>
      <c r="AK97" s="261" t="str">
        <f t="shared" si="44"/>
        <v/>
      </c>
      <c r="AL97" s="261" t="str">
        <f t="shared" si="44"/>
        <v/>
      </c>
      <c r="AM97" s="262" t="str">
        <f t="shared" si="44"/>
        <v/>
      </c>
      <c r="AO97" s="11"/>
      <c r="AP97" s="271" t="str">
        <f t="shared" si="45"/>
        <v/>
      </c>
      <c r="AQ97" s="271" t="str">
        <f t="shared" si="45"/>
        <v/>
      </c>
      <c r="AR97" s="271" t="str">
        <f t="shared" si="45"/>
        <v/>
      </c>
      <c r="AS97" s="271" t="str">
        <f t="shared" si="45"/>
        <v/>
      </c>
      <c r="AT97" s="271" t="str">
        <f t="shared" si="45"/>
        <v/>
      </c>
      <c r="AU97" s="271" t="str">
        <f t="shared" si="45"/>
        <v/>
      </c>
      <c r="AV97" s="271" t="str">
        <f t="shared" si="45"/>
        <v/>
      </c>
      <c r="AW97" s="271" t="str">
        <f t="shared" si="45"/>
        <v/>
      </c>
      <c r="AX97" s="271" t="str">
        <f t="shared" si="45"/>
        <v/>
      </c>
      <c r="AY97" s="271" t="str">
        <f t="shared" si="45"/>
        <v/>
      </c>
      <c r="AZ97" s="271" t="str">
        <f t="shared" si="45"/>
        <v/>
      </c>
      <c r="BA97" s="271" t="str">
        <f t="shared" si="45"/>
        <v/>
      </c>
      <c r="BB97" s="272" t="str">
        <f t="shared" si="45"/>
        <v/>
      </c>
      <c r="BD97" s="11"/>
      <c r="BE97" s="271" t="str">
        <f t="shared" si="46"/>
        <v/>
      </c>
      <c r="BF97" s="271" t="str">
        <f t="shared" si="46"/>
        <v/>
      </c>
      <c r="BG97" s="271" t="str">
        <f t="shared" si="46"/>
        <v/>
      </c>
      <c r="BH97" s="271" t="str">
        <f t="shared" si="46"/>
        <v/>
      </c>
      <c r="BI97" s="271" t="str">
        <f t="shared" si="46"/>
        <v/>
      </c>
      <c r="BJ97" s="271" t="str">
        <f t="shared" si="46"/>
        <v/>
      </c>
      <c r="BK97" s="271" t="str">
        <f t="shared" si="46"/>
        <v/>
      </c>
      <c r="BL97" s="271" t="str">
        <f t="shared" si="46"/>
        <v/>
      </c>
      <c r="BM97" s="271" t="str">
        <f t="shared" si="46"/>
        <v/>
      </c>
      <c r="BN97" s="271" t="str">
        <f t="shared" si="46"/>
        <v/>
      </c>
      <c r="BO97" s="271" t="str">
        <f t="shared" si="46"/>
        <v/>
      </c>
      <c r="BP97" s="271" t="str">
        <f t="shared" si="46"/>
        <v/>
      </c>
      <c r="BQ97" s="272" t="str">
        <f t="shared" si="46"/>
        <v/>
      </c>
    </row>
    <row r="98" spans="1:69">
      <c r="A98" s="276" t="str" cm="1">
        <f t="array" ref="A98">IFERROR(INDEX($AP$6:$BB$125,$V98,$V$1),"")</f>
        <v/>
      </c>
      <c r="B98" s="2" t="str" cm="1">
        <f t="array" ref="B98">IFERROR(INDEX($Y$6:$Y$125,$V98,1),"")</f>
        <v/>
      </c>
      <c r="C98" s="256" t="str" cm="1">
        <f t="array" ref="C98">IFERROR(INDEX($AA$6:$AM$125,$V98,$V$1),"")</f>
        <v/>
      </c>
      <c r="D98" s="257" t="str" cm="1">
        <f t="array" ref="D98">IFERROR(INDEX(【D】NPS!$GP$7:$HB$126,$V98,$V$1),"")</f>
        <v/>
      </c>
      <c r="V98" s="275" t="str">
        <f t="shared" si="37"/>
        <v>-</v>
      </c>
      <c r="X98" s="58" t="s">
        <v>2</v>
      </c>
      <c r="Y98" s="39" t="str">
        <f>IF(【M】エリア!$E94&lt;&gt;"",【M】エリア!$E94,"")</f>
        <v/>
      </c>
      <c r="Z98" s="11"/>
      <c r="AA98" s="261" t="str">
        <f t="shared" si="44"/>
        <v/>
      </c>
      <c r="AB98" s="261" t="str">
        <f t="shared" si="44"/>
        <v/>
      </c>
      <c r="AC98" s="261" t="str">
        <f t="shared" si="44"/>
        <v/>
      </c>
      <c r="AD98" s="261" t="str">
        <f t="shared" si="44"/>
        <v/>
      </c>
      <c r="AE98" s="261" t="str">
        <f t="shared" si="44"/>
        <v/>
      </c>
      <c r="AF98" s="261" t="str">
        <f t="shared" si="44"/>
        <v/>
      </c>
      <c r="AG98" s="261" t="str">
        <f t="shared" si="44"/>
        <v/>
      </c>
      <c r="AH98" s="261" t="str">
        <f t="shared" si="44"/>
        <v/>
      </c>
      <c r="AI98" s="261" t="str">
        <f t="shared" si="44"/>
        <v/>
      </c>
      <c r="AJ98" s="261" t="str">
        <f t="shared" si="44"/>
        <v/>
      </c>
      <c r="AK98" s="261" t="str">
        <f t="shared" si="44"/>
        <v/>
      </c>
      <c r="AL98" s="261" t="str">
        <f t="shared" si="44"/>
        <v/>
      </c>
      <c r="AM98" s="262" t="str">
        <f t="shared" si="44"/>
        <v/>
      </c>
      <c r="AO98" s="11"/>
      <c r="AP98" s="271" t="str">
        <f t="shared" si="45"/>
        <v/>
      </c>
      <c r="AQ98" s="271" t="str">
        <f t="shared" si="45"/>
        <v/>
      </c>
      <c r="AR98" s="271" t="str">
        <f t="shared" si="45"/>
        <v/>
      </c>
      <c r="AS98" s="271" t="str">
        <f t="shared" si="45"/>
        <v/>
      </c>
      <c r="AT98" s="271" t="str">
        <f t="shared" si="45"/>
        <v/>
      </c>
      <c r="AU98" s="271" t="str">
        <f t="shared" si="45"/>
        <v/>
      </c>
      <c r="AV98" s="271" t="str">
        <f t="shared" si="45"/>
        <v/>
      </c>
      <c r="AW98" s="271" t="str">
        <f t="shared" si="45"/>
        <v/>
      </c>
      <c r="AX98" s="271" t="str">
        <f t="shared" si="45"/>
        <v/>
      </c>
      <c r="AY98" s="271" t="str">
        <f t="shared" si="45"/>
        <v/>
      </c>
      <c r="AZ98" s="271" t="str">
        <f t="shared" si="45"/>
        <v/>
      </c>
      <c r="BA98" s="271" t="str">
        <f t="shared" si="45"/>
        <v/>
      </c>
      <c r="BB98" s="272" t="str">
        <f t="shared" si="45"/>
        <v/>
      </c>
      <c r="BD98" s="11"/>
      <c r="BE98" s="271" t="str">
        <f t="shared" si="46"/>
        <v/>
      </c>
      <c r="BF98" s="271" t="str">
        <f t="shared" si="46"/>
        <v/>
      </c>
      <c r="BG98" s="271" t="str">
        <f t="shared" si="46"/>
        <v/>
      </c>
      <c r="BH98" s="271" t="str">
        <f t="shared" si="46"/>
        <v/>
      </c>
      <c r="BI98" s="271" t="str">
        <f t="shared" si="46"/>
        <v/>
      </c>
      <c r="BJ98" s="271" t="str">
        <f t="shared" si="46"/>
        <v/>
      </c>
      <c r="BK98" s="271" t="str">
        <f t="shared" si="46"/>
        <v/>
      </c>
      <c r="BL98" s="271" t="str">
        <f t="shared" si="46"/>
        <v/>
      </c>
      <c r="BM98" s="271" t="str">
        <f t="shared" si="46"/>
        <v/>
      </c>
      <c r="BN98" s="271" t="str">
        <f t="shared" si="46"/>
        <v/>
      </c>
      <c r="BO98" s="271" t="str">
        <f t="shared" si="46"/>
        <v/>
      </c>
      <c r="BP98" s="271" t="str">
        <f t="shared" si="46"/>
        <v/>
      </c>
      <c r="BQ98" s="272" t="str">
        <f t="shared" si="46"/>
        <v/>
      </c>
    </row>
    <row r="99" spans="1:69">
      <c r="A99" s="276" t="str" cm="1">
        <f t="array" ref="A99">IFERROR(INDEX($AP$6:$BB$125,$V99,$V$1),"")</f>
        <v/>
      </c>
      <c r="B99" s="2" t="str" cm="1">
        <f t="array" ref="B99">IFERROR(INDEX($Y$6:$Y$125,$V99,1),"")</f>
        <v/>
      </c>
      <c r="C99" s="256" t="str" cm="1">
        <f t="array" ref="C99">IFERROR(INDEX($AA$6:$AM$125,$V99,$V$1),"")</f>
        <v/>
      </c>
      <c r="D99" s="257" t="str" cm="1">
        <f t="array" ref="D99">IFERROR(INDEX(【D】NPS!$GP$7:$HB$126,$V99,$V$1),"")</f>
        <v/>
      </c>
      <c r="V99" s="275" t="str">
        <f t="shared" ref="V99:V124" si="47">IFERROR(MATCH(ROW(B99)-2,INDEX($BE$6:$BQ$125,,$V$1),0),"-")</f>
        <v>-</v>
      </c>
      <c r="X99" s="58" t="s">
        <v>2</v>
      </c>
      <c r="Y99" s="39" t="str">
        <f>IF(【M】エリア!$E95&lt;&gt;"",【M】エリア!$E95,"")</f>
        <v/>
      </c>
      <c r="Z99" s="11"/>
      <c r="AA99" s="261" t="str">
        <f t="shared" si="44"/>
        <v/>
      </c>
      <c r="AB99" s="261" t="str">
        <f t="shared" si="44"/>
        <v/>
      </c>
      <c r="AC99" s="261" t="str">
        <f t="shared" si="44"/>
        <v/>
      </c>
      <c r="AD99" s="261" t="str">
        <f t="shared" si="44"/>
        <v/>
      </c>
      <c r="AE99" s="261" t="str">
        <f t="shared" si="44"/>
        <v/>
      </c>
      <c r="AF99" s="261" t="str">
        <f t="shared" si="44"/>
        <v/>
      </c>
      <c r="AG99" s="261" t="str">
        <f t="shared" si="44"/>
        <v/>
      </c>
      <c r="AH99" s="261" t="str">
        <f t="shared" si="44"/>
        <v/>
      </c>
      <c r="AI99" s="261" t="str">
        <f t="shared" si="44"/>
        <v/>
      </c>
      <c r="AJ99" s="261" t="str">
        <f t="shared" si="44"/>
        <v/>
      </c>
      <c r="AK99" s="261" t="str">
        <f t="shared" si="44"/>
        <v/>
      </c>
      <c r="AL99" s="261" t="str">
        <f t="shared" si="44"/>
        <v/>
      </c>
      <c r="AM99" s="262" t="str">
        <f t="shared" si="44"/>
        <v/>
      </c>
      <c r="AO99" s="11"/>
      <c r="AP99" s="271" t="str">
        <f t="shared" si="45"/>
        <v/>
      </c>
      <c r="AQ99" s="271" t="str">
        <f t="shared" si="45"/>
        <v/>
      </c>
      <c r="AR99" s="271" t="str">
        <f t="shared" si="45"/>
        <v/>
      </c>
      <c r="AS99" s="271" t="str">
        <f t="shared" si="45"/>
        <v/>
      </c>
      <c r="AT99" s="271" t="str">
        <f t="shared" si="45"/>
        <v/>
      </c>
      <c r="AU99" s="271" t="str">
        <f t="shared" si="45"/>
        <v/>
      </c>
      <c r="AV99" s="271" t="str">
        <f t="shared" si="45"/>
        <v/>
      </c>
      <c r="AW99" s="271" t="str">
        <f t="shared" si="45"/>
        <v/>
      </c>
      <c r="AX99" s="271" t="str">
        <f t="shared" si="45"/>
        <v/>
      </c>
      <c r="AY99" s="271" t="str">
        <f t="shared" si="45"/>
        <v/>
      </c>
      <c r="AZ99" s="271" t="str">
        <f t="shared" si="45"/>
        <v/>
      </c>
      <c r="BA99" s="271" t="str">
        <f t="shared" si="45"/>
        <v/>
      </c>
      <c r="BB99" s="272" t="str">
        <f t="shared" si="45"/>
        <v/>
      </c>
      <c r="BD99" s="11"/>
      <c r="BE99" s="271" t="str">
        <f t="shared" si="46"/>
        <v/>
      </c>
      <c r="BF99" s="271" t="str">
        <f t="shared" si="46"/>
        <v/>
      </c>
      <c r="BG99" s="271" t="str">
        <f t="shared" si="46"/>
        <v/>
      </c>
      <c r="BH99" s="271" t="str">
        <f t="shared" si="46"/>
        <v/>
      </c>
      <c r="BI99" s="271" t="str">
        <f t="shared" si="46"/>
        <v/>
      </c>
      <c r="BJ99" s="271" t="str">
        <f t="shared" si="46"/>
        <v/>
      </c>
      <c r="BK99" s="271" t="str">
        <f t="shared" si="46"/>
        <v/>
      </c>
      <c r="BL99" s="271" t="str">
        <f t="shared" si="46"/>
        <v/>
      </c>
      <c r="BM99" s="271" t="str">
        <f t="shared" si="46"/>
        <v/>
      </c>
      <c r="BN99" s="271" t="str">
        <f t="shared" si="46"/>
        <v/>
      </c>
      <c r="BO99" s="271" t="str">
        <f t="shared" si="46"/>
        <v/>
      </c>
      <c r="BP99" s="271" t="str">
        <f t="shared" si="46"/>
        <v/>
      </c>
      <c r="BQ99" s="272" t="str">
        <f t="shared" si="46"/>
        <v/>
      </c>
    </row>
    <row r="100" spans="1:69">
      <c r="A100" s="276" t="str" cm="1">
        <f t="array" ref="A100">IFERROR(INDEX($AP$6:$BB$125,$V100,$V$1),"")</f>
        <v/>
      </c>
      <c r="B100" s="2" t="str" cm="1">
        <f t="array" ref="B100">IFERROR(INDEX($Y$6:$Y$125,$V100,1),"")</f>
        <v/>
      </c>
      <c r="C100" s="256" t="str" cm="1">
        <f t="array" ref="C100">IFERROR(INDEX($AA$6:$AM$125,$V100,$V$1),"")</f>
        <v/>
      </c>
      <c r="D100" s="257" t="str" cm="1">
        <f t="array" ref="D100">IFERROR(INDEX(【D】NPS!$GP$7:$HB$126,$V100,$V$1),"")</f>
        <v/>
      </c>
      <c r="V100" s="275" t="str">
        <f t="shared" si="47"/>
        <v>-</v>
      </c>
      <c r="X100" s="58" t="s">
        <v>2</v>
      </c>
      <c r="Y100" s="39" t="str">
        <f>IF(【M】エリア!$E96&lt;&gt;"",【M】エリア!$E96,"")</f>
        <v/>
      </c>
      <c r="Z100" s="11"/>
      <c r="AA100" s="261" t="str">
        <f t="shared" si="44"/>
        <v/>
      </c>
      <c r="AB100" s="261" t="str">
        <f t="shared" si="44"/>
        <v/>
      </c>
      <c r="AC100" s="261" t="str">
        <f t="shared" si="44"/>
        <v/>
      </c>
      <c r="AD100" s="261" t="str">
        <f t="shared" si="44"/>
        <v/>
      </c>
      <c r="AE100" s="261" t="str">
        <f t="shared" si="44"/>
        <v/>
      </c>
      <c r="AF100" s="261" t="str">
        <f t="shared" si="44"/>
        <v/>
      </c>
      <c r="AG100" s="261" t="str">
        <f t="shared" si="44"/>
        <v/>
      </c>
      <c r="AH100" s="261" t="str">
        <f t="shared" si="44"/>
        <v/>
      </c>
      <c r="AI100" s="261" t="str">
        <f t="shared" si="44"/>
        <v/>
      </c>
      <c r="AJ100" s="261" t="str">
        <f t="shared" si="44"/>
        <v/>
      </c>
      <c r="AK100" s="261" t="str">
        <f t="shared" si="44"/>
        <v/>
      </c>
      <c r="AL100" s="261" t="str">
        <f t="shared" si="44"/>
        <v/>
      </c>
      <c r="AM100" s="262" t="str">
        <f t="shared" si="44"/>
        <v/>
      </c>
      <c r="AO100" s="11"/>
      <c r="AP100" s="271" t="str">
        <f t="shared" si="45"/>
        <v/>
      </c>
      <c r="AQ100" s="271" t="str">
        <f t="shared" si="45"/>
        <v/>
      </c>
      <c r="AR100" s="271" t="str">
        <f t="shared" si="45"/>
        <v/>
      </c>
      <c r="AS100" s="271" t="str">
        <f t="shared" si="45"/>
        <v/>
      </c>
      <c r="AT100" s="271" t="str">
        <f t="shared" si="45"/>
        <v/>
      </c>
      <c r="AU100" s="271" t="str">
        <f t="shared" si="45"/>
        <v/>
      </c>
      <c r="AV100" s="271" t="str">
        <f t="shared" si="45"/>
        <v/>
      </c>
      <c r="AW100" s="271" t="str">
        <f t="shared" si="45"/>
        <v/>
      </c>
      <c r="AX100" s="271" t="str">
        <f t="shared" si="45"/>
        <v/>
      </c>
      <c r="AY100" s="271" t="str">
        <f t="shared" si="45"/>
        <v/>
      </c>
      <c r="AZ100" s="271" t="str">
        <f t="shared" si="45"/>
        <v/>
      </c>
      <c r="BA100" s="271" t="str">
        <f t="shared" si="45"/>
        <v/>
      </c>
      <c r="BB100" s="272" t="str">
        <f t="shared" si="45"/>
        <v/>
      </c>
      <c r="BD100" s="11"/>
      <c r="BE100" s="271" t="str">
        <f t="shared" si="46"/>
        <v/>
      </c>
      <c r="BF100" s="271" t="str">
        <f t="shared" si="46"/>
        <v/>
      </c>
      <c r="BG100" s="271" t="str">
        <f t="shared" si="46"/>
        <v/>
      </c>
      <c r="BH100" s="271" t="str">
        <f t="shared" si="46"/>
        <v/>
      </c>
      <c r="BI100" s="271" t="str">
        <f t="shared" si="46"/>
        <v/>
      </c>
      <c r="BJ100" s="271" t="str">
        <f t="shared" si="46"/>
        <v/>
      </c>
      <c r="BK100" s="271" t="str">
        <f t="shared" si="46"/>
        <v/>
      </c>
      <c r="BL100" s="271" t="str">
        <f t="shared" si="46"/>
        <v/>
      </c>
      <c r="BM100" s="271" t="str">
        <f t="shared" si="46"/>
        <v/>
      </c>
      <c r="BN100" s="271" t="str">
        <f t="shared" si="46"/>
        <v/>
      </c>
      <c r="BO100" s="271" t="str">
        <f t="shared" si="46"/>
        <v/>
      </c>
      <c r="BP100" s="271" t="str">
        <f t="shared" si="46"/>
        <v/>
      </c>
      <c r="BQ100" s="272" t="str">
        <f t="shared" si="46"/>
        <v/>
      </c>
    </row>
    <row r="101" spans="1:69">
      <c r="A101" s="276" t="str" cm="1">
        <f t="array" ref="A101">IFERROR(INDEX($AP$6:$BB$125,$V101,$V$1),"")</f>
        <v/>
      </c>
      <c r="B101" s="2" t="str" cm="1">
        <f t="array" ref="B101">IFERROR(INDEX($Y$6:$Y$125,$V101,1),"")</f>
        <v/>
      </c>
      <c r="C101" s="256" t="str" cm="1">
        <f t="array" ref="C101">IFERROR(INDEX($AA$6:$AM$125,$V101,$V$1),"")</f>
        <v/>
      </c>
      <c r="D101" s="257" t="str" cm="1">
        <f t="array" ref="D101">IFERROR(INDEX(【D】NPS!$GP$7:$HB$126,$V101,$V$1),"")</f>
        <v/>
      </c>
      <c r="V101" s="275" t="str">
        <f t="shared" si="47"/>
        <v>-</v>
      </c>
      <c r="X101" s="58" t="s">
        <v>2</v>
      </c>
      <c r="Y101" s="39" t="str">
        <f>IF(【M】エリア!$E97&lt;&gt;"",【M】エリア!$E97,"")</f>
        <v/>
      </c>
      <c r="Z101" s="11"/>
      <c r="AA101" s="261" t="str">
        <f t="shared" si="44"/>
        <v/>
      </c>
      <c r="AB101" s="261" t="str">
        <f t="shared" si="44"/>
        <v/>
      </c>
      <c r="AC101" s="261" t="str">
        <f t="shared" si="44"/>
        <v/>
      </c>
      <c r="AD101" s="261" t="str">
        <f t="shared" si="44"/>
        <v/>
      </c>
      <c r="AE101" s="261" t="str">
        <f t="shared" si="44"/>
        <v/>
      </c>
      <c r="AF101" s="261" t="str">
        <f t="shared" si="44"/>
        <v/>
      </c>
      <c r="AG101" s="261" t="str">
        <f t="shared" si="44"/>
        <v/>
      </c>
      <c r="AH101" s="261" t="str">
        <f t="shared" si="44"/>
        <v/>
      </c>
      <c r="AI101" s="261" t="str">
        <f t="shared" si="44"/>
        <v/>
      </c>
      <c r="AJ101" s="261" t="str">
        <f t="shared" si="44"/>
        <v/>
      </c>
      <c r="AK101" s="261" t="str">
        <f t="shared" si="44"/>
        <v/>
      </c>
      <c r="AL101" s="261" t="str">
        <f t="shared" si="44"/>
        <v/>
      </c>
      <c r="AM101" s="262" t="str">
        <f t="shared" si="44"/>
        <v/>
      </c>
      <c r="AO101" s="11"/>
      <c r="AP101" s="271" t="str">
        <f t="shared" si="45"/>
        <v/>
      </c>
      <c r="AQ101" s="271" t="str">
        <f t="shared" si="45"/>
        <v/>
      </c>
      <c r="AR101" s="271" t="str">
        <f t="shared" si="45"/>
        <v/>
      </c>
      <c r="AS101" s="271" t="str">
        <f t="shared" si="45"/>
        <v/>
      </c>
      <c r="AT101" s="271" t="str">
        <f t="shared" si="45"/>
        <v/>
      </c>
      <c r="AU101" s="271" t="str">
        <f t="shared" si="45"/>
        <v/>
      </c>
      <c r="AV101" s="271" t="str">
        <f t="shared" si="45"/>
        <v/>
      </c>
      <c r="AW101" s="271" t="str">
        <f t="shared" si="45"/>
        <v/>
      </c>
      <c r="AX101" s="271" t="str">
        <f t="shared" si="45"/>
        <v/>
      </c>
      <c r="AY101" s="271" t="str">
        <f t="shared" si="45"/>
        <v/>
      </c>
      <c r="AZ101" s="271" t="str">
        <f t="shared" si="45"/>
        <v/>
      </c>
      <c r="BA101" s="271" t="str">
        <f t="shared" si="45"/>
        <v/>
      </c>
      <c r="BB101" s="272" t="str">
        <f t="shared" si="45"/>
        <v/>
      </c>
      <c r="BD101" s="11"/>
      <c r="BE101" s="271" t="str">
        <f t="shared" si="46"/>
        <v/>
      </c>
      <c r="BF101" s="271" t="str">
        <f t="shared" si="46"/>
        <v/>
      </c>
      <c r="BG101" s="271" t="str">
        <f t="shared" si="46"/>
        <v/>
      </c>
      <c r="BH101" s="271" t="str">
        <f t="shared" si="46"/>
        <v/>
      </c>
      <c r="BI101" s="271" t="str">
        <f t="shared" si="46"/>
        <v/>
      </c>
      <c r="BJ101" s="271" t="str">
        <f t="shared" si="46"/>
        <v/>
      </c>
      <c r="BK101" s="271" t="str">
        <f t="shared" si="46"/>
        <v/>
      </c>
      <c r="BL101" s="271" t="str">
        <f t="shared" si="46"/>
        <v/>
      </c>
      <c r="BM101" s="271" t="str">
        <f t="shared" si="46"/>
        <v/>
      </c>
      <c r="BN101" s="271" t="str">
        <f t="shared" si="46"/>
        <v/>
      </c>
      <c r="BO101" s="271" t="str">
        <f t="shared" si="46"/>
        <v/>
      </c>
      <c r="BP101" s="271" t="str">
        <f t="shared" si="46"/>
        <v/>
      </c>
      <c r="BQ101" s="272" t="str">
        <f t="shared" si="46"/>
        <v/>
      </c>
    </row>
    <row r="102" spans="1:69">
      <c r="A102" s="276" t="str" cm="1">
        <f t="array" ref="A102">IFERROR(INDEX($AP$6:$BB$125,$V102,$V$1),"")</f>
        <v/>
      </c>
      <c r="B102" s="2" t="str" cm="1">
        <f t="array" ref="B102">IFERROR(INDEX($Y$6:$Y$125,$V102,1),"")</f>
        <v/>
      </c>
      <c r="C102" s="256" t="str" cm="1">
        <f t="array" ref="C102">IFERROR(INDEX($AA$6:$AM$125,$V102,$V$1),"")</f>
        <v/>
      </c>
      <c r="D102" s="257" t="str" cm="1">
        <f t="array" ref="D102">IFERROR(INDEX(【D】NPS!$GP$7:$HB$126,$V102,$V$1),"")</f>
        <v/>
      </c>
      <c r="V102" s="275" t="str">
        <f t="shared" si="47"/>
        <v>-</v>
      </c>
      <c r="X102" s="58" t="s">
        <v>2</v>
      </c>
      <c r="Y102" s="39" t="str">
        <f>IF(【M】エリア!$E98&lt;&gt;"",【M】エリア!$E98,"")</f>
        <v/>
      </c>
      <c r="Z102" s="11"/>
      <c r="AA102" s="261" t="str">
        <f t="shared" si="44"/>
        <v/>
      </c>
      <c r="AB102" s="261" t="str">
        <f t="shared" si="44"/>
        <v/>
      </c>
      <c r="AC102" s="261" t="str">
        <f t="shared" si="44"/>
        <v/>
      </c>
      <c r="AD102" s="261" t="str">
        <f t="shared" si="44"/>
        <v/>
      </c>
      <c r="AE102" s="261" t="str">
        <f t="shared" si="44"/>
        <v/>
      </c>
      <c r="AF102" s="261" t="str">
        <f t="shared" si="44"/>
        <v/>
      </c>
      <c r="AG102" s="261" t="str">
        <f t="shared" si="44"/>
        <v/>
      </c>
      <c r="AH102" s="261" t="str">
        <f t="shared" si="44"/>
        <v/>
      </c>
      <c r="AI102" s="261" t="str">
        <f t="shared" si="44"/>
        <v/>
      </c>
      <c r="AJ102" s="261" t="str">
        <f t="shared" si="44"/>
        <v/>
      </c>
      <c r="AK102" s="261" t="str">
        <f t="shared" si="44"/>
        <v/>
      </c>
      <c r="AL102" s="261" t="str">
        <f t="shared" si="44"/>
        <v/>
      </c>
      <c r="AM102" s="262" t="str">
        <f t="shared" si="44"/>
        <v/>
      </c>
      <c r="AO102" s="11"/>
      <c r="AP102" s="271" t="str">
        <f t="shared" si="45"/>
        <v/>
      </c>
      <c r="AQ102" s="271" t="str">
        <f t="shared" si="45"/>
        <v/>
      </c>
      <c r="AR102" s="271" t="str">
        <f t="shared" si="45"/>
        <v/>
      </c>
      <c r="AS102" s="271" t="str">
        <f t="shared" si="45"/>
        <v/>
      </c>
      <c r="AT102" s="271" t="str">
        <f t="shared" si="45"/>
        <v/>
      </c>
      <c r="AU102" s="271" t="str">
        <f t="shared" si="45"/>
        <v/>
      </c>
      <c r="AV102" s="271" t="str">
        <f t="shared" si="45"/>
        <v/>
      </c>
      <c r="AW102" s="271" t="str">
        <f t="shared" si="45"/>
        <v/>
      </c>
      <c r="AX102" s="271" t="str">
        <f t="shared" si="45"/>
        <v/>
      </c>
      <c r="AY102" s="271" t="str">
        <f t="shared" si="45"/>
        <v/>
      </c>
      <c r="AZ102" s="271" t="str">
        <f t="shared" si="45"/>
        <v/>
      </c>
      <c r="BA102" s="271" t="str">
        <f t="shared" si="45"/>
        <v/>
      </c>
      <c r="BB102" s="272" t="str">
        <f t="shared" si="45"/>
        <v/>
      </c>
      <c r="BD102" s="11"/>
      <c r="BE102" s="271" t="str">
        <f t="shared" si="46"/>
        <v/>
      </c>
      <c r="BF102" s="271" t="str">
        <f t="shared" si="46"/>
        <v/>
      </c>
      <c r="BG102" s="271" t="str">
        <f t="shared" si="46"/>
        <v/>
      </c>
      <c r="BH102" s="271" t="str">
        <f t="shared" si="46"/>
        <v/>
      </c>
      <c r="BI102" s="271" t="str">
        <f t="shared" si="46"/>
        <v/>
      </c>
      <c r="BJ102" s="271" t="str">
        <f t="shared" si="46"/>
        <v/>
      </c>
      <c r="BK102" s="271" t="str">
        <f t="shared" si="46"/>
        <v/>
      </c>
      <c r="BL102" s="271" t="str">
        <f t="shared" si="46"/>
        <v/>
      </c>
      <c r="BM102" s="271" t="str">
        <f t="shared" si="46"/>
        <v/>
      </c>
      <c r="BN102" s="271" t="str">
        <f t="shared" si="46"/>
        <v/>
      </c>
      <c r="BO102" s="271" t="str">
        <f t="shared" si="46"/>
        <v/>
      </c>
      <c r="BP102" s="271" t="str">
        <f t="shared" si="46"/>
        <v/>
      </c>
      <c r="BQ102" s="272" t="str">
        <f t="shared" si="46"/>
        <v/>
      </c>
    </row>
    <row r="103" spans="1:69">
      <c r="A103" s="276" t="str" cm="1">
        <f t="array" ref="A103">IFERROR(INDEX($AP$6:$BB$125,$V103,$V$1),"")</f>
        <v/>
      </c>
      <c r="B103" s="2" t="str" cm="1">
        <f t="array" ref="B103">IFERROR(INDEX($Y$6:$Y$125,$V103,1),"")</f>
        <v/>
      </c>
      <c r="C103" s="256" t="str" cm="1">
        <f t="array" ref="C103">IFERROR(INDEX($AA$6:$AM$125,$V103,$V$1),"")</f>
        <v/>
      </c>
      <c r="D103" s="257" t="str" cm="1">
        <f t="array" ref="D103">IFERROR(INDEX(【D】NPS!$GP$7:$HB$126,$V103,$V$1),"")</f>
        <v/>
      </c>
      <c r="V103" s="275" t="str">
        <f t="shared" si="47"/>
        <v>-</v>
      </c>
      <c r="X103" s="58" t="s">
        <v>2</v>
      </c>
      <c r="Y103" s="39" t="str">
        <f>IF(【M】エリア!$E99&lt;&gt;"",【M】エリア!$E99,"")</f>
        <v/>
      </c>
      <c r="Z103" s="11"/>
      <c r="AA103" s="261" t="str">
        <f t="shared" ref="AA103:AM112" si="48">IF($Y103&lt;&gt;"",
INDEX(NPSデータ範囲,
 MATCH($Y103,NPS表側範囲,0),
 MATCH(AA$2&amp;$Z$1,NPS表頭範囲,0)
),"")</f>
        <v/>
      </c>
      <c r="AB103" s="261" t="str">
        <f t="shared" si="48"/>
        <v/>
      </c>
      <c r="AC103" s="261" t="str">
        <f t="shared" si="48"/>
        <v/>
      </c>
      <c r="AD103" s="261" t="str">
        <f t="shared" si="48"/>
        <v/>
      </c>
      <c r="AE103" s="261" t="str">
        <f t="shared" si="48"/>
        <v/>
      </c>
      <c r="AF103" s="261" t="str">
        <f t="shared" si="48"/>
        <v/>
      </c>
      <c r="AG103" s="261" t="str">
        <f t="shared" si="48"/>
        <v/>
      </c>
      <c r="AH103" s="261" t="str">
        <f t="shared" si="48"/>
        <v/>
      </c>
      <c r="AI103" s="261" t="str">
        <f t="shared" si="48"/>
        <v/>
      </c>
      <c r="AJ103" s="261" t="str">
        <f t="shared" si="48"/>
        <v/>
      </c>
      <c r="AK103" s="261" t="str">
        <f t="shared" si="48"/>
        <v/>
      </c>
      <c r="AL103" s="261" t="str">
        <f t="shared" si="48"/>
        <v/>
      </c>
      <c r="AM103" s="262" t="str">
        <f t="shared" si="48"/>
        <v/>
      </c>
      <c r="AO103" s="11"/>
      <c r="AP103" s="271" t="str">
        <f t="shared" si="45"/>
        <v/>
      </c>
      <c r="AQ103" s="271" t="str">
        <f t="shared" si="45"/>
        <v/>
      </c>
      <c r="AR103" s="271" t="str">
        <f t="shared" si="45"/>
        <v/>
      </c>
      <c r="AS103" s="271" t="str">
        <f t="shared" si="45"/>
        <v/>
      </c>
      <c r="AT103" s="271" t="str">
        <f t="shared" si="45"/>
        <v/>
      </c>
      <c r="AU103" s="271" t="str">
        <f t="shared" si="45"/>
        <v/>
      </c>
      <c r="AV103" s="271" t="str">
        <f t="shared" si="45"/>
        <v/>
      </c>
      <c r="AW103" s="271" t="str">
        <f t="shared" si="45"/>
        <v/>
      </c>
      <c r="AX103" s="271" t="str">
        <f t="shared" si="45"/>
        <v/>
      </c>
      <c r="AY103" s="271" t="str">
        <f t="shared" si="45"/>
        <v/>
      </c>
      <c r="AZ103" s="271" t="str">
        <f t="shared" si="45"/>
        <v/>
      </c>
      <c r="BA103" s="271" t="str">
        <f t="shared" si="45"/>
        <v/>
      </c>
      <c r="BB103" s="272" t="str">
        <f t="shared" si="45"/>
        <v/>
      </c>
      <c r="BD103" s="11"/>
      <c r="BE103" s="271" t="str">
        <f t="shared" si="46"/>
        <v/>
      </c>
      <c r="BF103" s="271" t="str">
        <f t="shared" si="46"/>
        <v/>
      </c>
      <c r="BG103" s="271" t="str">
        <f t="shared" si="46"/>
        <v/>
      </c>
      <c r="BH103" s="271" t="str">
        <f t="shared" si="46"/>
        <v/>
      </c>
      <c r="BI103" s="271" t="str">
        <f t="shared" si="46"/>
        <v/>
      </c>
      <c r="BJ103" s="271" t="str">
        <f t="shared" si="46"/>
        <v/>
      </c>
      <c r="BK103" s="271" t="str">
        <f t="shared" si="46"/>
        <v/>
      </c>
      <c r="BL103" s="271" t="str">
        <f t="shared" si="46"/>
        <v/>
      </c>
      <c r="BM103" s="271" t="str">
        <f t="shared" si="46"/>
        <v/>
      </c>
      <c r="BN103" s="271" t="str">
        <f t="shared" si="46"/>
        <v/>
      </c>
      <c r="BO103" s="271" t="str">
        <f t="shared" si="46"/>
        <v/>
      </c>
      <c r="BP103" s="271" t="str">
        <f t="shared" si="46"/>
        <v/>
      </c>
      <c r="BQ103" s="272" t="str">
        <f t="shared" si="46"/>
        <v/>
      </c>
    </row>
    <row r="104" spans="1:69">
      <c r="A104" s="276" t="str" cm="1">
        <f t="array" ref="A104">IFERROR(INDEX($AP$6:$BB$125,$V104,$V$1),"")</f>
        <v/>
      </c>
      <c r="B104" s="2" t="str" cm="1">
        <f t="array" ref="B104">IFERROR(INDEX($Y$6:$Y$125,$V104,1),"")</f>
        <v/>
      </c>
      <c r="C104" s="256" t="str" cm="1">
        <f t="array" ref="C104">IFERROR(INDEX($AA$6:$AM$125,$V104,$V$1),"")</f>
        <v/>
      </c>
      <c r="D104" s="257" t="str" cm="1">
        <f t="array" ref="D104">IFERROR(INDEX(【D】NPS!$GP$7:$HB$126,$V104,$V$1),"")</f>
        <v/>
      </c>
      <c r="V104" s="275" t="str">
        <f t="shared" si="47"/>
        <v>-</v>
      </c>
      <c r="X104" s="58" t="s">
        <v>2</v>
      </c>
      <c r="Y104" s="39" t="str">
        <f>IF(【M】エリア!$E100&lt;&gt;"",【M】エリア!$E100,"")</f>
        <v/>
      </c>
      <c r="Z104" s="11"/>
      <c r="AA104" s="261" t="str">
        <f t="shared" si="48"/>
        <v/>
      </c>
      <c r="AB104" s="261" t="str">
        <f t="shared" si="48"/>
        <v/>
      </c>
      <c r="AC104" s="261" t="str">
        <f t="shared" si="48"/>
        <v/>
      </c>
      <c r="AD104" s="261" t="str">
        <f t="shared" si="48"/>
        <v/>
      </c>
      <c r="AE104" s="261" t="str">
        <f t="shared" si="48"/>
        <v/>
      </c>
      <c r="AF104" s="261" t="str">
        <f t="shared" si="48"/>
        <v/>
      </c>
      <c r="AG104" s="261" t="str">
        <f t="shared" si="48"/>
        <v/>
      </c>
      <c r="AH104" s="261" t="str">
        <f t="shared" si="48"/>
        <v/>
      </c>
      <c r="AI104" s="261" t="str">
        <f t="shared" si="48"/>
        <v/>
      </c>
      <c r="AJ104" s="261" t="str">
        <f t="shared" si="48"/>
        <v/>
      </c>
      <c r="AK104" s="261" t="str">
        <f t="shared" si="48"/>
        <v/>
      </c>
      <c r="AL104" s="261" t="str">
        <f t="shared" si="48"/>
        <v/>
      </c>
      <c r="AM104" s="262" t="str">
        <f t="shared" si="48"/>
        <v/>
      </c>
      <c r="AO104" s="11"/>
      <c r="AP104" s="271" t="str">
        <f t="shared" si="45"/>
        <v/>
      </c>
      <c r="AQ104" s="271" t="str">
        <f t="shared" si="45"/>
        <v/>
      </c>
      <c r="AR104" s="271" t="str">
        <f t="shared" si="45"/>
        <v/>
      </c>
      <c r="AS104" s="271" t="str">
        <f t="shared" si="45"/>
        <v/>
      </c>
      <c r="AT104" s="271" t="str">
        <f t="shared" si="45"/>
        <v/>
      </c>
      <c r="AU104" s="271" t="str">
        <f t="shared" si="45"/>
        <v/>
      </c>
      <c r="AV104" s="271" t="str">
        <f t="shared" si="45"/>
        <v/>
      </c>
      <c r="AW104" s="271" t="str">
        <f t="shared" si="45"/>
        <v/>
      </c>
      <c r="AX104" s="271" t="str">
        <f t="shared" si="45"/>
        <v/>
      </c>
      <c r="AY104" s="271" t="str">
        <f t="shared" si="45"/>
        <v/>
      </c>
      <c r="AZ104" s="271" t="str">
        <f t="shared" si="45"/>
        <v/>
      </c>
      <c r="BA104" s="271" t="str">
        <f t="shared" si="45"/>
        <v/>
      </c>
      <c r="BB104" s="272" t="str">
        <f t="shared" si="45"/>
        <v/>
      </c>
      <c r="BD104" s="11"/>
      <c r="BE104" s="271" t="str">
        <f t="shared" si="46"/>
        <v/>
      </c>
      <c r="BF104" s="271" t="str">
        <f t="shared" si="46"/>
        <v/>
      </c>
      <c r="BG104" s="271" t="str">
        <f t="shared" si="46"/>
        <v/>
      </c>
      <c r="BH104" s="271" t="str">
        <f t="shared" si="46"/>
        <v/>
      </c>
      <c r="BI104" s="271" t="str">
        <f t="shared" si="46"/>
        <v/>
      </c>
      <c r="BJ104" s="271" t="str">
        <f t="shared" si="46"/>
        <v/>
      </c>
      <c r="BK104" s="271" t="str">
        <f t="shared" si="46"/>
        <v/>
      </c>
      <c r="BL104" s="271" t="str">
        <f t="shared" si="46"/>
        <v/>
      </c>
      <c r="BM104" s="271" t="str">
        <f t="shared" si="46"/>
        <v/>
      </c>
      <c r="BN104" s="271" t="str">
        <f t="shared" si="46"/>
        <v/>
      </c>
      <c r="BO104" s="271" t="str">
        <f t="shared" si="46"/>
        <v/>
      </c>
      <c r="BP104" s="271" t="str">
        <f t="shared" si="46"/>
        <v/>
      </c>
      <c r="BQ104" s="272" t="str">
        <f t="shared" si="46"/>
        <v/>
      </c>
    </row>
    <row r="105" spans="1:69">
      <c r="A105" s="276" t="str" cm="1">
        <f t="array" ref="A105">IFERROR(INDEX($AP$6:$BB$125,$V105,$V$1),"")</f>
        <v/>
      </c>
      <c r="B105" s="2" t="str" cm="1">
        <f t="array" ref="B105">IFERROR(INDEX($Y$6:$Y$125,$V105,1),"")</f>
        <v/>
      </c>
      <c r="C105" s="256" t="str" cm="1">
        <f t="array" ref="C105">IFERROR(INDEX($AA$6:$AM$125,$V105,$V$1),"")</f>
        <v/>
      </c>
      <c r="D105" s="257" t="str" cm="1">
        <f t="array" ref="D105">IFERROR(INDEX(【D】NPS!$GP$7:$HB$126,$V105,$V$1),"")</f>
        <v/>
      </c>
      <c r="V105" s="275" t="str">
        <f t="shared" si="47"/>
        <v>-</v>
      </c>
      <c r="X105" s="58" t="s">
        <v>2</v>
      </c>
      <c r="Y105" s="39" t="str">
        <f>IF(【M】エリア!$E101&lt;&gt;"",【M】エリア!$E101,"")</f>
        <v/>
      </c>
      <c r="Z105" s="11"/>
      <c r="AA105" s="261" t="str">
        <f t="shared" si="48"/>
        <v/>
      </c>
      <c r="AB105" s="261" t="str">
        <f t="shared" si="48"/>
        <v/>
      </c>
      <c r="AC105" s="261" t="str">
        <f t="shared" si="48"/>
        <v/>
      </c>
      <c r="AD105" s="261" t="str">
        <f t="shared" si="48"/>
        <v/>
      </c>
      <c r="AE105" s="261" t="str">
        <f t="shared" si="48"/>
        <v/>
      </c>
      <c r="AF105" s="261" t="str">
        <f t="shared" si="48"/>
        <v/>
      </c>
      <c r="AG105" s="261" t="str">
        <f t="shared" si="48"/>
        <v/>
      </c>
      <c r="AH105" s="261" t="str">
        <f t="shared" si="48"/>
        <v/>
      </c>
      <c r="AI105" s="261" t="str">
        <f t="shared" si="48"/>
        <v/>
      </c>
      <c r="AJ105" s="261" t="str">
        <f t="shared" si="48"/>
        <v/>
      </c>
      <c r="AK105" s="261" t="str">
        <f t="shared" si="48"/>
        <v/>
      </c>
      <c r="AL105" s="261" t="str">
        <f t="shared" si="48"/>
        <v/>
      </c>
      <c r="AM105" s="262" t="str">
        <f t="shared" si="48"/>
        <v/>
      </c>
      <c r="AO105" s="11"/>
      <c r="AP105" s="271" t="str">
        <f t="shared" si="45"/>
        <v/>
      </c>
      <c r="AQ105" s="271" t="str">
        <f t="shared" si="45"/>
        <v/>
      </c>
      <c r="AR105" s="271" t="str">
        <f t="shared" si="45"/>
        <v/>
      </c>
      <c r="AS105" s="271" t="str">
        <f t="shared" si="45"/>
        <v/>
      </c>
      <c r="AT105" s="271" t="str">
        <f t="shared" si="45"/>
        <v/>
      </c>
      <c r="AU105" s="271" t="str">
        <f t="shared" si="45"/>
        <v/>
      </c>
      <c r="AV105" s="271" t="str">
        <f t="shared" si="45"/>
        <v/>
      </c>
      <c r="AW105" s="271" t="str">
        <f t="shared" si="45"/>
        <v/>
      </c>
      <c r="AX105" s="271" t="str">
        <f t="shared" si="45"/>
        <v/>
      </c>
      <c r="AY105" s="271" t="str">
        <f t="shared" si="45"/>
        <v/>
      </c>
      <c r="AZ105" s="271" t="str">
        <f t="shared" si="45"/>
        <v/>
      </c>
      <c r="BA105" s="271" t="str">
        <f t="shared" si="45"/>
        <v/>
      </c>
      <c r="BB105" s="272" t="str">
        <f t="shared" si="45"/>
        <v/>
      </c>
      <c r="BD105" s="11"/>
      <c r="BE105" s="271" t="str">
        <f t="shared" si="46"/>
        <v/>
      </c>
      <c r="BF105" s="271" t="str">
        <f t="shared" si="46"/>
        <v/>
      </c>
      <c r="BG105" s="271" t="str">
        <f t="shared" si="46"/>
        <v/>
      </c>
      <c r="BH105" s="271" t="str">
        <f t="shared" si="46"/>
        <v/>
      </c>
      <c r="BI105" s="271" t="str">
        <f t="shared" si="46"/>
        <v/>
      </c>
      <c r="BJ105" s="271" t="str">
        <f t="shared" si="46"/>
        <v/>
      </c>
      <c r="BK105" s="271" t="str">
        <f t="shared" si="46"/>
        <v/>
      </c>
      <c r="BL105" s="271" t="str">
        <f t="shared" si="46"/>
        <v/>
      </c>
      <c r="BM105" s="271" t="str">
        <f t="shared" si="46"/>
        <v/>
      </c>
      <c r="BN105" s="271" t="str">
        <f t="shared" si="46"/>
        <v/>
      </c>
      <c r="BO105" s="271" t="str">
        <f t="shared" si="46"/>
        <v/>
      </c>
      <c r="BP105" s="271" t="str">
        <f t="shared" si="46"/>
        <v/>
      </c>
      <c r="BQ105" s="272" t="str">
        <f t="shared" si="46"/>
        <v/>
      </c>
    </row>
    <row r="106" spans="1:69">
      <c r="A106" s="276" t="str" cm="1">
        <f t="array" ref="A106">IFERROR(INDEX($AP$6:$BB$125,$V106,$V$1),"")</f>
        <v/>
      </c>
      <c r="B106" s="2" t="str" cm="1">
        <f t="array" ref="B106">IFERROR(INDEX($Y$6:$Y$125,$V106,1),"")</f>
        <v/>
      </c>
      <c r="C106" s="256" t="str" cm="1">
        <f t="array" ref="C106">IFERROR(INDEX($AA$6:$AM$125,$V106,$V$1),"")</f>
        <v/>
      </c>
      <c r="D106" s="257" t="str" cm="1">
        <f t="array" ref="D106">IFERROR(INDEX(【D】NPS!$GP$7:$HB$126,$V106,$V$1),"")</f>
        <v/>
      </c>
      <c r="V106" s="275" t="str">
        <f t="shared" si="47"/>
        <v>-</v>
      </c>
      <c r="X106" s="58" t="s">
        <v>2</v>
      </c>
      <c r="Y106" s="39" t="str">
        <f>IF(【M】エリア!$E102&lt;&gt;"",【M】エリア!$E102,"")</f>
        <v/>
      </c>
      <c r="Z106" s="11"/>
      <c r="AA106" s="261" t="str">
        <f t="shared" si="48"/>
        <v/>
      </c>
      <c r="AB106" s="261" t="str">
        <f t="shared" si="48"/>
        <v/>
      </c>
      <c r="AC106" s="261" t="str">
        <f t="shared" si="48"/>
        <v/>
      </c>
      <c r="AD106" s="261" t="str">
        <f t="shared" si="48"/>
        <v/>
      </c>
      <c r="AE106" s="261" t="str">
        <f t="shared" si="48"/>
        <v/>
      </c>
      <c r="AF106" s="261" t="str">
        <f t="shared" si="48"/>
        <v/>
      </c>
      <c r="AG106" s="261" t="str">
        <f t="shared" si="48"/>
        <v/>
      </c>
      <c r="AH106" s="261" t="str">
        <f t="shared" si="48"/>
        <v/>
      </c>
      <c r="AI106" s="261" t="str">
        <f t="shared" si="48"/>
        <v/>
      </c>
      <c r="AJ106" s="261" t="str">
        <f t="shared" si="48"/>
        <v/>
      </c>
      <c r="AK106" s="261" t="str">
        <f t="shared" si="48"/>
        <v/>
      </c>
      <c r="AL106" s="261" t="str">
        <f t="shared" si="48"/>
        <v/>
      </c>
      <c r="AM106" s="262" t="str">
        <f t="shared" si="48"/>
        <v/>
      </c>
      <c r="AO106" s="11"/>
      <c r="AP106" s="271" t="str">
        <f t="shared" ref="AP106:BB115" si="49">IF($Y106&lt;&gt;"",
INDEX(NPSデータ範囲,
 MATCH($Y106,NPS表側範囲,0),
 MATCH(AP$2&amp;$AO$1,NPS表頭範囲,0)
),"")</f>
        <v/>
      </c>
      <c r="AQ106" s="271" t="str">
        <f t="shared" si="49"/>
        <v/>
      </c>
      <c r="AR106" s="271" t="str">
        <f t="shared" si="49"/>
        <v/>
      </c>
      <c r="AS106" s="271" t="str">
        <f t="shared" si="49"/>
        <v/>
      </c>
      <c r="AT106" s="271" t="str">
        <f t="shared" si="49"/>
        <v/>
      </c>
      <c r="AU106" s="271" t="str">
        <f t="shared" si="49"/>
        <v/>
      </c>
      <c r="AV106" s="271" t="str">
        <f t="shared" si="49"/>
        <v/>
      </c>
      <c r="AW106" s="271" t="str">
        <f t="shared" si="49"/>
        <v/>
      </c>
      <c r="AX106" s="271" t="str">
        <f t="shared" si="49"/>
        <v/>
      </c>
      <c r="AY106" s="271" t="str">
        <f t="shared" si="49"/>
        <v/>
      </c>
      <c r="AZ106" s="271" t="str">
        <f t="shared" si="49"/>
        <v/>
      </c>
      <c r="BA106" s="271" t="str">
        <f t="shared" si="49"/>
        <v/>
      </c>
      <c r="BB106" s="272" t="str">
        <f t="shared" si="49"/>
        <v/>
      </c>
      <c r="BD106" s="11"/>
      <c r="BE106" s="271" t="str">
        <f t="shared" ref="BE106:BQ115" si="50">IF($Y106&lt;&gt;"",
INDEX(NPSデータ範囲,
 MATCH($Y106,NPS表側範囲,0),
 MATCH(BE$2&amp;$BD$1,NPS表頭範囲,0)
),"")</f>
        <v/>
      </c>
      <c r="BF106" s="271" t="str">
        <f t="shared" si="50"/>
        <v/>
      </c>
      <c r="BG106" s="271" t="str">
        <f t="shared" si="50"/>
        <v/>
      </c>
      <c r="BH106" s="271" t="str">
        <f t="shared" si="50"/>
        <v/>
      </c>
      <c r="BI106" s="271" t="str">
        <f t="shared" si="50"/>
        <v/>
      </c>
      <c r="BJ106" s="271" t="str">
        <f t="shared" si="50"/>
        <v/>
      </c>
      <c r="BK106" s="271" t="str">
        <f t="shared" si="50"/>
        <v/>
      </c>
      <c r="BL106" s="271" t="str">
        <f t="shared" si="50"/>
        <v/>
      </c>
      <c r="BM106" s="271" t="str">
        <f t="shared" si="50"/>
        <v/>
      </c>
      <c r="BN106" s="271" t="str">
        <f t="shared" si="50"/>
        <v/>
      </c>
      <c r="BO106" s="271" t="str">
        <f t="shared" si="50"/>
        <v/>
      </c>
      <c r="BP106" s="271" t="str">
        <f t="shared" si="50"/>
        <v/>
      </c>
      <c r="BQ106" s="272" t="str">
        <f t="shared" si="50"/>
        <v/>
      </c>
    </row>
    <row r="107" spans="1:69">
      <c r="A107" s="276" t="str" cm="1">
        <f t="array" ref="A107">IFERROR(INDEX($AP$6:$BB$125,$V107,$V$1),"")</f>
        <v/>
      </c>
      <c r="B107" s="2" t="str" cm="1">
        <f t="array" ref="B107">IFERROR(INDEX($Y$6:$Y$125,$V107,1),"")</f>
        <v/>
      </c>
      <c r="C107" s="256" t="str" cm="1">
        <f t="array" ref="C107">IFERROR(INDEX($AA$6:$AM$125,$V107,$V$1),"")</f>
        <v/>
      </c>
      <c r="D107" s="257" t="str" cm="1">
        <f t="array" ref="D107">IFERROR(INDEX(【D】NPS!$GP$7:$HB$126,$V107,$V$1),"")</f>
        <v/>
      </c>
      <c r="V107" s="275" t="str">
        <f t="shared" si="47"/>
        <v>-</v>
      </c>
      <c r="X107" s="58" t="s">
        <v>2</v>
      </c>
      <c r="Y107" s="39" t="str">
        <f>IF(【M】エリア!$E103&lt;&gt;"",【M】エリア!$E103,"")</f>
        <v/>
      </c>
      <c r="Z107" s="11"/>
      <c r="AA107" s="261" t="str">
        <f t="shared" si="48"/>
        <v/>
      </c>
      <c r="AB107" s="261" t="str">
        <f t="shared" si="48"/>
        <v/>
      </c>
      <c r="AC107" s="261" t="str">
        <f t="shared" si="48"/>
        <v/>
      </c>
      <c r="AD107" s="261" t="str">
        <f t="shared" si="48"/>
        <v/>
      </c>
      <c r="AE107" s="261" t="str">
        <f t="shared" si="48"/>
        <v/>
      </c>
      <c r="AF107" s="261" t="str">
        <f t="shared" si="48"/>
        <v/>
      </c>
      <c r="AG107" s="261" t="str">
        <f t="shared" si="48"/>
        <v/>
      </c>
      <c r="AH107" s="261" t="str">
        <f t="shared" si="48"/>
        <v/>
      </c>
      <c r="AI107" s="261" t="str">
        <f t="shared" si="48"/>
        <v/>
      </c>
      <c r="AJ107" s="261" t="str">
        <f t="shared" si="48"/>
        <v/>
      </c>
      <c r="AK107" s="261" t="str">
        <f t="shared" si="48"/>
        <v/>
      </c>
      <c r="AL107" s="261" t="str">
        <f t="shared" si="48"/>
        <v/>
      </c>
      <c r="AM107" s="262" t="str">
        <f t="shared" si="48"/>
        <v/>
      </c>
      <c r="AO107" s="11"/>
      <c r="AP107" s="271" t="str">
        <f t="shared" si="49"/>
        <v/>
      </c>
      <c r="AQ107" s="271" t="str">
        <f t="shared" si="49"/>
        <v/>
      </c>
      <c r="AR107" s="271" t="str">
        <f t="shared" si="49"/>
        <v/>
      </c>
      <c r="AS107" s="271" t="str">
        <f t="shared" si="49"/>
        <v/>
      </c>
      <c r="AT107" s="271" t="str">
        <f t="shared" si="49"/>
        <v/>
      </c>
      <c r="AU107" s="271" t="str">
        <f t="shared" si="49"/>
        <v/>
      </c>
      <c r="AV107" s="271" t="str">
        <f t="shared" si="49"/>
        <v/>
      </c>
      <c r="AW107" s="271" t="str">
        <f t="shared" si="49"/>
        <v/>
      </c>
      <c r="AX107" s="271" t="str">
        <f t="shared" si="49"/>
        <v/>
      </c>
      <c r="AY107" s="271" t="str">
        <f t="shared" si="49"/>
        <v/>
      </c>
      <c r="AZ107" s="271" t="str">
        <f t="shared" si="49"/>
        <v/>
      </c>
      <c r="BA107" s="271" t="str">
        <f t="shared" si="49"/>
        <v/>
      </c>
      <c r="BB107" s="272" t="str">
        <f t="shared" si="49"/>
        <v/>
      </c>
      <c r="BD107" s="11"/>
      <c r="BE107" s="271" t="str">
        <f t="shared" si="50"/>
        <v/>
      </c>
      <c r="BF107" s="271" t="str">
        <f t="shared" si="50"/>
        <v/>
      </c>
      <c r="BG107" s="271" t="str">
        <f t="shared" si="50"/>
        <v/>
      </c>
      <c r="BH107" s="271" t="str">
        <f t="shared" si="50"/>
        <v/>
      </c>
      <c r="BI107" s="271" t="str">
        <f t="shared" si="50"/>
        <v/>
      </c>
      <c r="BJ107" s="271" t="str">
        <f t="shared" si="50"/>
        <v/>
      </c>
      <c r="BK107" s="271" t="str">
        <f t="shared" si="50"/>
        <v/>
      </c>
      <c r="BL107" s="271" t="str">
        <f t="shared" si="50"/>
        <v/>
      </c>
      <c r="BM107" s="271" t="str">
        <f t="shared" si="50"/>
        <v/>
      </c>
      <c r="BN107" s="271" t="str">
        <f t="shared" si="50"/>
        <v/>
      </c>
      <c r="BO107" s="271" t="str">
        <f t="shared" si="50"/>
        <v/>
      </c>
      <c r="BP107" s="271" t="str">
        <f t="shared" si="50"/>
        <v/>
      </c>
      <c r="BQ107" s="272" t="str">
        <f t="shared" si="50"/>
        <v/>
      </c>
    </row>
    <row r="108" spans="1:69">
      <c r="A108" s="276" t="str" cm="1">
        <f t="array" ref="A108">IFERROR(INDEX($AP$6:$BB$125,$V108,$V$1),"")</f>
        <v/>
      </c>
      <c r="B108" s="2" t="str" cm="1">
        <f t="array" ref="B108">IFERROR(INDEX($Y$6:$Y$125,$V108,1),"")</f>
        <v/>
      </c>
      <c r="C108" s="256" t="str" cm="1">
        <f t="array" ref="C108">IFERROR(INDEX($AA$6:$AM$125,$V108,$V$1),"")</f>
        <v/>
      </c>
      <c r="D108" s="257" t="str" cm="1">
        <f t="array" ref="D108">IFERROR(INDEX(【D】NPS!$GP$7:$HB$126,$V108,$V$1),"")</f>
        <v/>
      </c>
      <c r="V108" s="275" t="str">
        <f t="shared" si="47"/>
        <v>-</v>
      </c>
      <c r="X108" s="58" t="s">
        <v>2</v>
      </c>
      <c r="Y108" s="39" t="str">
        <f>IF(【M】エリア!$E104&lt;&gt;"",【M】エリア!$E104,"")</f>
        <v/>
      </c>
      <c r="Z108" s="11"/>
      <c r="AA108" s="261" t="str">
        <f t="shared" si="48"/>
        <v/>
      </c>
      <c r="AB108" s="261" t="str">
        <f t="shared" si="48"/>
        <v/>
      </c>
      <c r="AC108" s="261" t="str">
        <f t="shared" si="48"/>
        <v/>
      </c>
      <c r="AD108" s="261" t="str">
        <f t="shared" si="48"/>
        <v/>
      </c>
      <c r="AE108" s="261" t="str">
        <f t="shared" si="48"/>
        <v/>
      </c>
      <c r="AF108" s="261" t="str">
        <f t="shared" si="48"/>
        <v/>
      </c>
      <c r="AG108" s="261" t="str">
        <f t="shared" si="48"/>
        <v/>
      </c>
      <c r="AH108" s="261" t="str">
        <f t="shared" si="48"/>
        <v/>
      </c>
      <c r="AI108" s="261" t="str">
        <f t="shared" si="48"/>
        <v/>
      </c>
      <c r="AJ108" s="261" t="str">
        <f t="shared" si="48"/>
        <v/>
      </c>
      <c r="AK108" s="261" t="str">
        <f t="shared" si="48"/>
        <v/>
      </c>
      <c r="AL108" s="261" t="str">
        <f t="shared" si="48"/>
        <v/>
      </c>
      <c r="AM108" s="262" t="str">
        <f t="shared" si="48"/>
        <v/>
      </c>
      <c r="AO108" s="11"/>
      <c r="AP108" s="271" t="str">
        <f t="shared" si="49"/>
        <v/>
      </c>
      <c r="AQ108" s="271" t="str">
        <f t="shared" si="49"/>
        <v/>
      </c>
      <c r="AR108" s="271" t="str">
        <f t="shared" si="49"/>
        <v/>
      </c>
      <c r="AS108" s="271" t="str">
        <f t="shared" si="49"/>
        <v/>
      </c>
      <c r="AT108" s="271" t="str">
        <f t="shared" si="49"/>
        <v/>
      </c>
      <c r="AU108" s="271" t="str">
        <f t="shared" si="49"/>
        <v/>
      </c>
      <c r="AV108" s="271" t="str">
        <f t="shared" si="49"/>
        <v/>
      </c>
      <c r="AW108" s="271" t="str">
        <f t="shared" si="49"/>
        <v/>
      </c>
      <c r="AX108" s="271" t="str">
        <f t="shared" si="49"/>
        <v/>
      </c>
      <c r="AY108" s="271" t="str">
        <f t="shared" si="49"/>
        <v/>
      </c>
      <c r="AZ108" s="271" t="str">
        <f t="shared" si="49"/>
        <v/>
      </c>
      <c r="BA108" s="271" t="str">
        <f t="shared" si="49"/>
        <v/>
      </c>
      <c r="BB108" s="272" t="str">
        <f t="shared" si="49"/>
        <v/>
      </c>
      <c r="BD108" s="11"/>
      <c r="BE108" s="271" t="str">
        <f t="shared" si="50"/>
        <v/>
      </c>
      <c r="BF108" s="271" t="str">
        <f t="shared" si="50"/>
        <v/>
      </c>
      <c r="BG108" s="271" t="str">
        <f t="shared" si="50"/>
        <v/>
      </c>
      <c r="BH108" s="271" t="str">
        <f t="shared" si="50"/>
        <v/>
      </c>
      <c r="BI108" s="271" t="str">
        <f t="shared" si="50"/>
        <v/>
      </c>
      <c r="BJ108" s="271" t="str">
        <f t="shared" si="50"/>
        <v/>
      </c>
      <c r="BK108" s="271" t="str">
        <f t="shared" si="50"/>
        <v/>
      </c>
      <c r="BL108" s="271" t="str">
        <f t="shared" si="50"/>
        <v/>
      </c>
      <c r="BM108" s="271" t="str">
        <f t="shared" si="50"/>
        <v/>
      </c>
      <c r="BN108" s="271" t="str">
        <f t="shared" si="50"/>
        <v/>
      </c>
      <c r="BO108" s="271" t="str">
        <f t="shared" si="50"/>
        <v/>
      </c>
      <c r="BP108" s="271" t="str">
        <f t="shared" si="50"/>
        <v/>
      </c>
      <c r="BQ108" s="272" t="str">
        <f t="shared" si="50"/>
        <v/>
      </c>
    </row>
    <row r="109" spans="1:69">
      <c r="A109" s="276" t="str" cm="1">
        <f t="array" ref="A109">IFERROR(INDEX($AP$6:$BB$125,$V109,$V$1),"")</f>
        <v/>
      </c>
      <c r="B109" s="2" t="str" cm="1">
        <f t="array" ref="B109">IFERROR(INDEX($Y$6:$Y$125,$V109,1),"")</f>
        <v/>
      </c>
      <c r="C109" s="256" t="str" cm="1">
        <f t="array" ref="C109">IFERROR(INDEX($AA$6:$AM$125,$V109,$V$1),"")</f>
        <v/>
      </c>
      <c r="D109" s="257" t="str" cm="1">
        <f t="array" ref="D109">IFERROR(INDEX(【D】NPS!$GP$7:$HB$126,$V109,$V$1),"")</f>
        <v/>
      </c>
      <c r="V109" s="275" t="str">
        <f t="shared" si="47"/>
        <v>-</v>
      </c>
      <c r="X109" s="58" t="s">
        <v>2</v>
      </c>
      <c r="Y109" s="39" t="str">
        <f>IF(【M】エリア!$E105&lt;&gt;"",【M】エリア!$E105,"")</f>
        <v/>
      </c>
      <c r="Z109" s="11"/>
      <c r="AA109" s="261" t="str">
        <f t="shared" si="48"/>
        <v/>
      </c>
      <c r="AB109" s="261" t="str">
        <f t="shared" si="48"/>
        <v/>
      </c>
      <c r="AC109" s="261" t="str">
        <f t="shared" si="48"/>
        <v/>
      </c>
      <c r="AD109" s="261" t="str">
        <f t="shared" si="48"/>
        <v/>
      </c>
      <c r="AE109" s="261" t="str">
        <f t="shared" si="48"/>
        <v/>
      </c>
      <c r="AF109" s="261" t="str">
        <f t="shared" si="48"/>
        <v/>
      </c>
      <c r="AG109" s="261" t="str">
        <f t="shared" si="48"/>
        <v/>
      </c>
      <c r="AH109" s="261" t="str">
        <f t="shared" si="48"/>
        <v/>
      </c>
      <c r="AI109" s="261" t="str">
        <f t="shared" si="48"/>
        <v/>
      </c>
      <c r="AJ109" s="261" t="str">
        <f t="shared" si="48"/>
        <v/>
      </c>
      <c r="AK109" s="261" t="str">
        <f t="shared" si="48"/>
        <v/>
      </c>
      <c r="AL109" s="261" t="str">
        <f t="shared" si="48"/>
        <v/>
      </c>
      <c r="AM109" s="262" t="str">
        <f t="shared" si="48"/>
        <v/>
      </c>
      <c r="AO109" s="11"/>
      <c r="AP109" s="271" t="str">
        <f t="shared" si="49"/>
        <v/>
      </c>
      <c r="AQ109" s="271" t="str">
        <f t="shared" si="49"/>
        <v/>
      </c>
      <c r="AR109" s="271" t="str">
        <f t="shared" si="49"/>
        <v/>
      </c>
      <c r="AS109" s="271" t="str">
        <f t="shared" si="49"/>
        <v/>
      </c>
      <c r="AT109" s="271" t="str">
        <f t="shared" si="49"/>
        <v/>
      </c>
      <c r="AU109" s="271" t="str">
        <f t="shared" si="49"/>
        <v/>
      </c>
      <c r="AV109" s="271" t="str">
        <f t="shared" si="49"/>
        <v/>
      </c>
      <c r="AW109" s="271" t="str">
        <f t="shared" si="49"/>
        <v/>
      </c>
      <c r="AX109" s="271" t="str">
        <f t="shared" si="49"/>
        <v/>
      </c>
      <c r="AY109" s="271" t="str">
        <f t="shared" si="49"/>
        <v/>
      </c>
      <c r="AZ109" s="271" t="str">
        <f t="shared" si="49"/>
        <v/>
      </c>
      <c r="BA109" s="271" t="str">
        <f t="shared" si="49"/>
        <v/>
      </c>
      <c r="BB109" s="272" t="str">
        <f t="shared" si="49"/>
        <v/>
      </c>
      <c r="BD109" s="11"/>
      <c r="BE109" s="271" t="str">
        <f t="shared" si="50"/>
        <v/>
      </c>
      <c r="BF109" s="271" t="str">
        <f t="shared" si="50"/>
        <v/>
      </c>
      <c r="BG109" s="271" t="str">
        <f t="shared" si="50"/>
        <v/>
      </c>
      <c r="BH109" s="271" t="str">
        <f t="shared" si="50"/>
        <v/>
      </c>
      <c r="BI109" s="271" t="str">
        <f t="shared" si="50"/>
        <v/>
      </c>
      <c r="BJ109" s="271" t="str">
        <f t="shared" si="50"/>
        <v/>
      </c>
      <c r="BK109" s="271" t="str">
        <f t="shared" si="50"/>
        <v/>
      </c>
      <c r="BL109" s="271" t="str">
        <f t="shared" si="50"/>
        <v/>
      </c>
      <c r="BM109" s="271" t="str">
        <f t="shared" si="50"/>
        <v/>
      </c>
      <c r="BN109" s="271" t="str">
        <f t="shared" si="50"/>
        <v/>
      </c>
      <c r="BO109" s="271" t="str">
        <f t="shared" si="50"/>
        <v/>
      </c>
      <c r="BP109" s="271" t="str">
        <f t="shared" si="50"/>
        <v/>
      </c>
      <c r="BQ109" s="272" t="str">
        <f t="shared" si="50"/>
        <v/>
      </c>
    </row>
    <row r="110" spans="1:69">
      <c r="A110" s="276" t="str" cm="1">
        <f t="array" ref="A110">IFERROR(INDEX($AP$6:$BB$125,$V110,$V$1),"")</f>
        <v/>
      </c>
      <c r="B110" s="2" t="str" cm="1">
        <f t="array" ref="B110">IFERROR(INDEX($Y$6:$Y$125,$V110,1),"")</f>
        <v/>
      </c>
      <c r="C110" s="256" t="str" cm="1">
        <f t="array" ref="C110">IFERROR(INDEX($AA$6:$AM$125,$V110,$V$1),"")</f>
        <v/>
      </c>
      <c r="D110" s="257" t="str" cm="1">
        <f t="array" ref="D110">IFERROR(INDEX(【D】NPS!$GP$7:$HB$126,$V110,$V$1),"")</f>
        <v/>
      </c>
      <c r="V110" s="275" t="str">
        <f t="shared" si="47"/>
        <v>-</v>
      </c>
      <c r="X110" s="58" t="s">
        <v>2</v>
      </c>
      <c r="Y110" s="39" t="str">
        <f>IF(【M】エリア!$E106&lt;&gt;"",【M】エリア!$E106,"")</f>
        <v/>
      </c>
      <c r="Z110" s="11"/>
      <c r="AA110" s="261" t="str">
        <f t="shared" si="48"/>
        <v/>
      </c>
      <c r="AB110" s="261" t="str">
        <f t="shared" si="48"/>
        <v/>
      </c>
      <c r="AC110" s="261" t="str">
        <f t="shared" si="48"/>
        <v/>
      </c>
      <c r="AD110" s="261" t="str">
        <f t="shared" si="48"/>
        <v/>
      </c>
      <c r="AE110" s="261" t="str">
        <f t="shared" si="48"/>
        <v/>
      </c>
      <c r="AF110" s="261" t="str">
        <f t="shared" si="48"/>
        <v/>
      </c>
      <c r="AG110" s="261" t="str">
        <f t="shared" si="48"/>
        <v/>
      </c>
      <c r="AH110" s="261" t="str">
        <f t="shared" si="48"/>
        <v/>
      </c>
      <c r="AI110" s="261" t="str">
        <f t="shared" si="48"/>
        <v/>
      </c>
      <c r="AJ110" s="261" t="str">
        <f t="shared" si="48"/>
        <v/>
      </c>
      <c r="AK110" s="261" t="str">
        <f t="shared" si="48"/>
        <v/>
      </c>
      <c r="AL110" s="261" t="str">
        <f t="shared" si="48"/>
        <v/>
      </c>
      <c r="AM110" s="262" t="str">
        <f t="shared" si="48"/>
        <v/>
      </c>
      <c r="AO110" s="11"/>
      <c r="AP110" s="271" t="str">
        <f t="shared" si="49"/>
        <v/>
      </c>
      <c r="AQ110" s="271" t="str">
        <f t="shared" si="49"/>
        <v/>
      </c>
      <c r="AR110" s="271" t="str">
        <f t="shared" si="49"/>
        <v/>
      </c>
      <c r="AS110" s="271" t="str">
        <f t="shared" si="49"/>
        <v/>
      </c>
      <c r="AT110" s="271" t="str">
        <f t="shared" si="49"/>
        <v/>
      </c>
      <c r="AU110" s="271" t="str">
        <f t="shared" si="49"/>
        <v/>
      </c>
      <c r="AV110" s="271" t="str">
        <f t="shared" si="49"/>
        <v/>
      </c>
      <c r="AW110" s="271" t="str">
        <f t="shared" si="49"/>
        <v/>
      </c>
      <c r="AX110" s="271" t="str">
        <f t="shared" si="49"/>
        <v/>
      </c>
      <c r="AY110" s="271" t="str">
        <f t="shared" si="49"/>
        <v/>
      </c>
      <c r="AZ110" s="271" t="str">
        <f t="shared" si="49"/>
        <v/>
      </c>
      <c r="BA110" s="271" t="str">
        <f t="shared" si="49"/>
        <v/>
      </c>
      <c r="BB110" s="272" t="str">
        <f t="shared" si="49"/>
        <v/>
      </c>
      <c r="BD110" s="11"/>
      <c r="BE110" s="271" t="str">
        <f t="shared" si="50"/>
        <v/>
      </c>
      <c r="BF110" s="271" t="str">
        <f t="shared" si="50"/>
        <v/>
      </c>
      <c r="BG110" s="271" t="str">
        <f t="shared" si="50"/>
        <v/>
      </c>
      <c r="BH110" s="271" t="str">
        <f t="shared" si="50"/>
        <v/>
      </c>
      <c r="BI110" s="271" t="str">
        <f t="shared" si="50"/>
        <v/>
      </c>
      <c r="BJ110" s="271" t="str">
        <f t="shared" si="50"/>
        <v/>
      </c>
      <c r="BK110" s="271" t="str">
        <f t="shared" si="50"/>
        <v/>
      </c>
      <c r="BL110" s="271" t="str">
        <f t="shared" si="50"/>
        <v/>
      </c>
      <c r="BM110" s="271" t="str">
        <f t="shared" si="50"/>
        <v/>
      </c>
      <c r="BN110" s="271" t="str">
        <f t="shared" si="50"/>
        <v/>
      </c>
      <c r="BO110" s="271" t="str">
        <f t="shared" si="50"/>
        <v/>
      </c>
      <c r="BP110" s="271" t="str">
        <f t="shared" si="50"/>
        <v/>
      </c>
      <c r="BQ110" s="272" t="str">
        <f t="shared" si="50"/>
        <v/>
      </c>
    </row>
    <row r="111" spans="1:69">
      <c r="A111" s="276" t="str" cm="1">
        <f t="array" ref="A111">IFERROR(INDEX($AP$6:$BB$125,$V111,$V$1),"")</f>
        <v/>
      </c>
      <c r="B111" s="2" t="str" cm="1">
        <f t="array" ref="B111">IFERROR(INDEX($Y$6:$Y$125,$V111,1),"")</f>
        <v/>
      </c>
      <c r="C111" s="256" t="str" cm="1">
        <f t="array" ref="C111">IFERROR(INDEX($AA$6:$AM$125,$V111,$V$1),"")</f>
        <v/>
      </c>
      <c r="D111" s="257" t="str" cm="1">
        <f t="array" ref="D111">IFERROR(INDEX(【D】NPS!$GP$7:$HB$126,$V111,$V$1),"")</f>
        <v/>
      </c>
      <c r="V111" s="275" t="str">
        <f t="shared" si="47"/>
        <v>-</v>
      </c>
      <c r="X111" s="58" t="s">
        <v>2</v>
      </c>
      <c r="Y111" s="39" t="str">
        <f>IF(【M】エリア!$E107&lt;&gt;"",【M】エリア!$E107,"")</f>
        <v/>
      </c>
      <c r="Z111" s="11"/>
      <c r="AA111" s="261" t="str">
        <f t="shared" si="48"/>
        <v/>
      </c>
      <c r="AB111" s="261" t="str">
        <f t="shared" si="48"/>
        <v/>
      </c>
      <c r="AC111" s="261" t="str">
        <f t="shared" si="48"/>
        <v/>
      </c>
      <c r="AD111" s="261" t="str">
        <f t="shared" si="48"/>
        <v/>
      </c>
      <c r="AE111" s="261" t="str">
        <f t="shared" si="48"/>
        <v/>
      </c>
      <c r="AF111" s="261" t="str">
        <f t="shared" si="48"/>
        <v/>
      </c>
      <c r="AG111" s="261" t="str">
        <f t="shared" si="48"/>
        <v/>
      </c>
      <c r="AH111" s="261" t="str">
        <f t="shared" si="48"/>
        <v/>
      </c>
      <c r="AI111" s="261" t="str">
        <f t="shared" si="48"/>
        <v/>
      </c>
      <c r="AJ111" s="261" t="str">
        <f t="shared" si="48"/>
        <v/>
      </c>
      <c r="AK111" s="261" t="str">
        <f t="shared" si="48"/>
        <v/>
      </c>
      <c r="AL111" s="261" t="str">
        <f t="shared" si="48"/>
        <v/>
      </c>
      <c r="AM111" s="262" t="str">
        <f t="shared" si="48"/>
        <v/>
      </c>
      <c r="AO111" s="11"/>
      <c r="AP111" s="271" t="str">
        <f t="shared" si="49"/>
        <v/>
      </c>
      <c r="AQ111" s="271" t="str">
        <f t="shared" si="49"/>
        <v/>
      </c>
      <c r="AR111" s="271" t="str">
        <f t="shared" si="49"/>
        <v/>
      </c>
      <c r="AS111" s="271" t="str">
        <f t="shared" si="49"/>
        <v/>
      </c>
      <c r="AT111" s="271" t="str">
        <f t="shared" si="49"/>
        <v/>
      </c>
      <c r="AU111" s="271" t="str">
        <f t="shared" si="49"/>
        <v/>
      </c>
      <c r="AV111" s="271" t="str">
        <f t="shared" si="49"/>
        <v/>
      </c>
      <c r="AW111" s="271" t="str">
        <f t="shared" si="49"/>
        <v/>
      </c>
      <c r="AX111" s="271" t="str">
        <f t="shared" si="49"/>
        <v/>
      </c>
      <c r="AY111" s="271" t="str">
        <f t="shared" si="49"/>
        <v/>
      </c>
      <c r="AZ111" s="271" t="str">
        <f t="shared" si="49"/>
        <v/>
      </c>
      <c r="BA111" s="271" t="str">
        <f t="shared" si="49"/>
        <v/>
      </c>
      <c r="BB111" s="272" t="str">
        <f t="shared" si="49"/>
        <v/>
      </c>
      <c r="BD111" s="11"/>
      <c r="BE111" s="271" t="str">
        <f t="shared" si="50"/>
        <v/>
      </c>
      <c r="BF111" s="271" t="str">
        <f t="shared" si="50"/>
        <v/>
      </c>
      <c r="BG111" s="271" t="str">
        <f t="shared" si="50"/>
        <v/>
      </c>
      <c r="BH111" s="271" t="str">
        <f t="shared" si="50"/>
        <v/>
      </c>
      <c r="BI111" s="271" t="str">
        <f t="shared" si="50"/>
        <v/>
      </c>
      <c r="BJ111" s="271" t="str">
        <f t="shared" si="50"/>
        <v/>
      </c>
      <c r="BK111" s="271" t="str">
        <f t="shared" si="50"/>
        <v/>
      </c>
      <c r="BL111" s="271" t="str">
        <f t="shared" si="50"/>
        <v/>
      </c>
      <c r="BM111" s="271" t="str">
        <f t="shared" si="50"/>
        <v/>
      </c>
      <c r="BN111" s="271" t="str">
        <f t="shared" si="50"/>
        <v/>
      </c>
      <c r="BO111" s="271" t="str">
        <f t="shared" si="50"/>
        <v/>
      </c>
      <c r="BP111" s="271" t="str">
        <f t="shared" si="50"/>
        <v/>
      </c>
      <c r="BQ111" s="272" t="str">
        <f t="shared" si="50"/>
        <v/>
      </c>
    </row>
    <row r="112" spans="1:69">
      <c r="A112" s="276" t="str" cm="1">
        <f t="array" ref="A112">IFERROR(INDEX($AP$6:$BB$125,$V112,$V$1),"")</f>
        <v/>
      </c>
      <c r="B112" s="2" t="str" cm="1">
        <f t="array" ref="B112">IFERROR(INDEX($Y$6:$Y$125,$V112,1),"")</f>
        <v/>
      </c>
      <c r="C112" s="256" t="str" cm="1">
        <f t="array" ref="C112">IFERROR(INDEX($AA$6:$AM$125,$V112,$V$1),"")</f>
        <v/>
      </c>
      <c r="D112" s="257" t="str" cm="1">
        <f t="array" ref="D112">IFERROR(INDEX(【D】NPS!$GP$7:$HB$126,$V112,$V$1),"")</f>
        <v/>
      </c>
      <c r="V112" s="275" t="str">
        <f t="shared" si="47"/>
        <v>-</v>
      </c>
      <c r="X112" s="58" t="s">
        <v>2</v>
      </c>
      <c r="Y112" s="39" t="str">
        <f>IF(【M】エリア!$E108&lt;&gt;"",【M】エリア!$E108,"")</f>
        <v/>
      </c>
      <c r="Z112" s="11"/>
      <c r="AA112" s="261" t="str">
        <f t="shared" si="48"/>
        <v/>
      </c>
      <c r="AB112" s="261" t="str">
        <f t="shared" si="48"/>
        <v/>
      </c>
      <c r="AC112" s="261" t="str">
        <f t="shared" si="48"/>
        <v/>
      </c>
      <c r="AD112" s="261" t="str">
        <f t="shared" si="48"/>
        <v/>
      </c>
      <c r="AE112" s="261" t="str">
        <f t="shared" si="48"/>
        <v/>
      </c>
      <c r="AF112" s="261" t="str">
        <f t="shared" si="48"/>
        <v/>
      </c>
      <c r="AG112" s="261" t="str">
        <f t="shared" si="48"/>
        <v/>
      </c>
      <c r="AH112" s="261" t="str">
        <f t="shared" si="48"/>
        <v/>
      </c>
      <c r="AI112" s="261" t="str">
        <f t="shared" si="48"/>
        <v/>
      </c>
      <c r="AJ112" s="261" t="str">
        <f t="shared" si="48"/>
        <v/>
      </c>
      <c r="AK112" s="261" t="str">
        <f t="shared" si="48"/>
        <v/>
      </c>
      <c r="AL112" s="261" t="str">
        <f t="shared" si="48"/>
        <v/>
      </c>
      <c r="AM112" s="262" t="str">
        <f t="shared" si="48"/>
        <v/>
      </c>
      <c r="AO112" s="11"/>
      <c r="AP112" s="271" t="str">
        <f t="shared" si="49"/>
        <v/>
      </c>
      <c r="AQ112" s="271" t="str">
        <f t="shared" si="49"/>
        <v/>
      </c>
      <c r="AR112" s="271" t="str">
        <f t="shared" si="49"/>
        <v/>
      </c>
      <c r="AS112" s="271" t="str">
        <f t="shared" si="49"/>
        <v/>
      </c>
      <c r="AT112" s="271" t="str">
        <f t="shared" si="49"/>
        <v/>
      </c>
      <c r="AU112" s="271" t="str">
        <f t="shared" si="49"/>
        <v/>
      </c>
      <c r="AV112" s="271" t="str">
        <f t="shared" si="49"/>
        <v/>
      </c>
      <c r="AW112" s="271" t="str">
        <f t="shared" si="49"/>
        <v/>
      </c>
      <c r="AX112" s="271" t="str">
        <f t="shared" si="49"/>
        <v/>
      </c>
      <c r="AY112" s="271" t="str">
        <f t="shared" si="49"/>
        <v/>
      </c>
      <c r="AZ112" s="271" t="str">
        <f t="shared" si="49"/>
        <v/>
      </c>
      <c r="BA112" s="271" t="str">
        <f t="shared" si="49"/>
        <v/>
      </c>
      <c r="BB112" s="272" t="str">
        <f t="shared" si="49"/>
        <v/>
      </c>
      <c r="BD112" s="11"/>
      <c r="BE112" s="271" t="str">
        <f t="shared" si="50"/>
        <v/>
      </c>
      <c r="BF112" s="271" t="str">
        <f t="shared" si="50"/>
        <v/>
      </c>
      <c r="BG112" s="271" t="str">
        <f t="shared" si="50"/>
        <v/>
      </c>
      <c r="BH112" s="271" t="str">
        <f t="shared" si="50"/>
        <v/>
      </c>
      <c r="BI112" s="271" t="str">
        <f t="shared" si="50"/>
        <v/>
      </c>
      <c r="BJ112" s="271" t="str">
        <f t="shared" si="50"/>
        <v/>
      </c>
      <c r="BK112" s="271" t="str">
        <f t="shared" si="50"/>
        <v/>
      </c>
      <c r="BL112" s="271" t="str">
        <f t="shared" si="50"/>
        <v/>
      </c>
      <c r="BM112" s="271" t="str">
        <f t="shared" si="50"/>
        <v/>
      </c>
      <c r="BN112" s="271" t="str">
        <f t="shared" si="50"/>
        <v/>
      </c>
      <c r="BO112" s="271" t="str">
        <f t="shared" si="50"/>
        <v/>
      </c>
      <c r="BP112" s="271" t="str">
        <f t="shared" si="50"/>
        <v/>
      </c>
      <c r="BQ112" s="272" t="str">
        <f t="shared" si="50"/>
        <v/>
      </c>
    </row>
    <row r="113" spans="1:69">
      <c r="A113" s="276" t="str" cm="1">
        <f t="array" ref="A113">IFERROR(INDEX($AP$6:$BB$125,$V113,$V$1),"")</f>
        <v/>
      </c>
      <c r="B113" s="2" t="str" cm="1">
        <f t="array" ref="B113">IFERROR(INDEX($Y$6:$Y$125,$V113,1),"")</f>
        <v/>
      </c>
      <c r="C113" s="256" t="str" cm="1">
        <f t="array" ref="C113">IFERROR(INDEX($AA$6:$AM$125,$V113,$V$1),"")</f>
        <v/>
      </c>
      <c r="D113" s="257" t="str" cm="1">
        <f t="array" ref="D113">IFERROR(INDEX(【D】NPS!$GP$7:$HB$126,$V113,$V$1),"")</f>
        <v/>
      </c>
      <c r="V113" s="275" t="str">
        <f t="shared" si="47"/>
        <v>-</v>
      </c>
      <c r="X113" s="58" t="s">
        <v>2</v>
      </c>
      <c r="Y113" s="39" t="str">
        <f>IF(【M】エリア!$E109&lt;&gt;"",【M】エリア!$E109,"")</f>
        <v/>
      </c>
      <c r="Z113" s="11"/>
      <c r="AA113" s="261" t="str">
        <f t="shared" ref="AA113:AM125" si="51">IF($Y113&lt;&gt;"",
INDEX(NPSデータ範囲,
 MATCH($Y113,NPS表側範囲,0),
 MATCH(AA$2&amp;$Z$1,NPS表頭範囲,0)
),"")</f>
        <v/>
      </c>
      <c r="AB113" s="261" t="str">
        <f t="shared" si="51"/>
        <v/>
      </c>
      <c r="AC113" s="261" t="str">
        <f t="shared" si="51"/>
        <v/>
      </c>
      <c r="AD113" s="261" t="str">
        <f t="shared" si="51"/>
        <v/>
      </c>
      <c r="AE113" s="261" t="str">
        <f t="shared" si="51"/>
        <v/>
      </c>
      <c r="AF113" s="261" t="str">
        <f t="shared" si="51"/>
        <v/>
      </c>
      <c r="AG113" s="261" t="str">
        <f t="shared" si="51"/>
        <v/>
      </c>
      <c r="AH113" s="261" t="str">
        <f t="shared" si="51"/>
        <v/>
      </c>
      <c r="AI113" s="261" t="str">
        <f t="shared" si="51"/>
        <v/>
      </c>
      <c r="AJ113" s="261" t="str">
        <f t="shared" si="51"/>
        <v/>
      </c>
      <c r="AK113" s="261" t="str">
        <f t="shared" si="51"/>
        <v/>
      </c>
      <c r="AL113" s="261" t="str">
        <f t="shared" si="51"/>
        <v/>
      </c>
      <c r="AM113" s="262" t="str">
        <f t="shared" si="51"/>
        <v/>
      </c>
      <c r="AO113" s="11"/>
      <c r="AP113" s="271" t="str">
        <f t="shared" si="49"/>
        <v/>
      </c>
      <c r="AQ113" s="271" t="str">
        <f t="shared" si="49"/>
        <v/>
      </c>
      <c r="AR113" s="271" t="str">
        <f t="shared" si="49"/>
        <v/>
      </c>
      <c r="AS113" s="271" t="str">
        <f t="shared" si="49"/>
        <v/>
      </c>
      <c r="AT113" s="271" t="str">
        <f t="shared" si="49"/>
        <v/>
      </c>
      <c r="AU113" s="271" t="str">
        <f t="shared" si="49"/>
        <v/>
      </c>
      <c r="AV113" s="271" t="str">
        <f t="shared" si="49"/>
        <v/>
      </c>
      <c r="AW113" s="271" t="str">
        <f t="shared" si="49"/>
        <v/>
      </c>
      <c r="AX113" s="271" t="str">
        <f t="shared" si="49"/>
        <v/>
      </c>
      <c r="AY113" s="271" t="str">
        <f t="shared" si="49"/>
        <v/>
      </c>
      <c r="AZ113" s="271" t="str">
        <f t="shared" si="49"/>
        <v/>
      </c>
      <c r="BA113" s="271" t="str">
        <f t="shared" si="49"/>
        <v/>
      </c>
      <c r="BB113" s="272" t="str">
        <f t="shared" si="49"/>
        <v/>
      </c>
      <c r="BD113" s="11"/>
      <c r="BE113" s="271" t="str">
        <f t="shared" si="50"/>
        <v/>
      </c>
      <c r="BF113" s="271" t="str">
        <f t="shared" si="50"/>
        <v/>
      </c>
      <c r="BG113" s="271" t="str">
        <f t="shared" si="50"/>
        <v/>
      </c>
      <c r="BH113" s="271" t="str">
        <f t="shared" si="50"/>
        <v/>
      </c>
      <c r="BI113" s="271" t="str">
        <f t="shared" si="50"/>
        <v/>
      </c>
      <c r="BJ113" s="271" t="str">
        <f t="shared" si="50"/>
        <v/>
      </c>
      <c r="BK113" s="271" t="str">
        <f t="shared" si="50"/>
        <v/>
      </c>
      <c r="BL113" s="271" t="str">
        <f t="shared" si="50"/>
        <v/>
      </c>
      <c r="BM113" s="271" t="str">
        <f t="shared" si="50"/>
        <v/>
      </c>
      <c r="BN113" s="271" t="str">
        <f t="shared" si="50"/>
        <v/>
      </c>
      <c r="BO113" s="271" t="str">
        <f t="shared" si="50"/>
        <v/>
      </c>
      <c r="BP113" s="271" t="str">
        <f t="shared" si="50"/>
        <v/>
      </c>
      <c r="BQ113" s="272" t="str">
        <f t="shared" si="50"/>
        <v/>
      </c>
    </row>
    <row r="114" spans="1:69">
      <c r="A114" s="276" t="str" cm="1">
        <f t="array" ref="A114">IFERROR(INDEX($AP$6:$BB$125,$V114,$V$1),"")</f>
        <v/>
      </c>
      <c r="B114" s="2" t="str" cm="1">
        <f t="array" ref="B114">IFERROR(INDEX($Y$6:$Y$125,$V114,1),"")</f>
        <v/>
      </c>
      <c r="C114" s="256" t="str" cm="1">
        <f t="array" ref="C114">IFERROR(INDEX($AA$6:$AM$125,$V114,$V$1),"")</f>
        <v/>
      </c>
      <c r="D114" s="257" t="str" cm="1">
        <f t="array" ref="D114">IFERROR(INDEX(【D】NPS!$GP$7:$HB$126,$V114,$V$1),"")</f>
        <v/>
      </c>
      <c r="V114" s="275" t="str">
        <f t="shared" si="47"/>
        <v>-</v>
      </c>
      <c r="X114" s="58" t="s">
        <v>2</v>
      </c>
      <c r="Y114" s="39" t="str">
        <f>IF(【M】エリア!$E110&lt;&gt;"",【M】エリア!$E110,"")</f>
        <v/>
      </c>
      <c r="Z114" s="11"/>
      <c r="AA114" s="261" t="str">
        <f t="shared" si="51"/>
        <v/>
      </c>
      <c r="AB114" s="261" t="str">
        <f t="shared" si="51"/>
        <v/>
      </c>
      <c r="AC114" s="261" t="str">
        <f t="shared" si="51"/>
        <v/>
      </c>
      <c r="AD114" s="261" t="str">
        <f t="shared" si="51"/>
        <v/>
      </c>
      <c r="AE114" s="261" t="str">
        <f t="shared" si="51"/>
        <v/>
      </c>
      <c r="AF114" s="261" t="str">
        <f t="shared" si="51"/>
        <v/>
      </c>
      <c r="AG114" s="261" t="str">
        <f t="shared" si="51"/>
        <v/>
      </c>
      <c r="AH114" s="261" t="str">
        <f t="shared" si="51"/>
        <v/>
      </c>
      <c r="AI114" s="261" t="str">
        <f t="shared" si="51"/>
        <v/>
      </c>
      <c r="AJ114" s="261" t="str">
        <f t="shared" si="51"/>
        <v/>
      </c>
      <c r="AK114" s="261" t="str">
        <f t="shared" si="51"/>
        <v/>
      </c>
      <c r="AL114" s="261" t="str">
        <f t="shared" si="51"/>
        <v/>
      </c>
      <c r="AM114" s="262" t="str">
        <f t="shared" si="51"/>
        <v/>
      </c>
      <c r="AO114" s="11"/>
      <c r="AP114" s="271" t="str">
        <f t="shared" si="49"/>
        <v/>
      </c>
      <c r="AQ114" s="271" t="str">
        <f t="shared" si="49"/>
        <v/>
      </c>
      <c r="AR114" s="271" t="str">
        <f t="shared" si="49"/>
        <v/>
      </c>
      <c r="AS114" s="271" t="str">
        <f t="shared" si="49"/>
        <v/>
      </c>
      <c r="AT114" s="271" t="str">
        <f t="shared" si="49"/>
        <v/>
      </c>
      <c r="AU114" s="271" t="str">
        <f t="shared" si="49"/>
        <v/>
      </c>
      <c r="AV114" s="271" t="str">
        <f t="shared" si="49"/>
        <v/>
      </c>
      <c r="AW114" s="271" t="str">
        <f t="shared" si="49"/>
        <v/>
      </c>
      <c r="AX114" s="271" t="str">
        <f t="shared" si="49"/>
        <v/>
      </c>
      <c r="AY114" s="271" t="str">
        <f t="shared" si="49"/>
        <v/>
      </c>
      <c r="AZ114" s="271" t="str">
        <f t="shared" si="49"/>
        <v/>
      </c>
      <c r="BA114" s="271" t="str">
        <f t="shared" si="49"/>
        <v/>
      </c>
      <c r="BB114" s="272" t="str">
        <f t="shared" si="49"/>
        <v/>
      </c>
      <c r="BD114" s="11"/>
      <c r="BE114" s="271" t="str">
        <f t="shared" si="50"/>
        <v/>
      </c>
      <c r="BF114" s="271" t="str">
        <f t="shared" si="50"/>
        <v/>
      </c>
      <c r="BG114" s="271" t="str">
        <f t="shared" si="50"/>
        <v/>
      </c>
      <c r="BH114" s="271" t="str">
        <f t="shared" si="50"/>
        <v/>
      </c>
      <c r="BI114" s="271" t="str">
        <f t="shared" si="50"/>
        <v/>
      </c>
      <c r="BJ114" s="271" t="str">
        <f t="shared" si="50"/>
        <v/>
      </c>
      <c r="BK114" s="271" t="str">
        <f t="shared" si="50"/>
        <v/>
      </c>
      <c r="BL114" s="271" t="str">
        <f t="shared" si="50"/>
        <v/>
      </c>
      <c r="BM114" s="271" t="str">
        <f t="shared" si="50"/>
        <v/>
      </c>
      <c r="BN114" s="271" t="str">
        <f t="shared" si="50"/>
        <v/>
      </c>
      <c r="BO114" s="271" t="str">
        <f t="shared" si="50"/>
        <v/>
      </c>
      <c r="BP114" s="271" t="str">
        <f t="shared" si="50"/>
        <v/>
      </c>
      <c r="BQ114" s="272" t="str">
        <f t="shared" si="50"/>
        <v/>
      </c>
    </row>
    <row r="115" spans="1:69">
      <c r="A115" s="276" t="str" cm="1">
        <f t="array" ref="A115">IFERROR(INDEX($AP$6:$BB$125,$V115,$V$1),"")</f>
        <v/>
      </c>
      <c r="B115" s="2" t="str" cm="1">
        <f t="array" ref="B115">IFERROR(INDEX($Y$6:$Y$125,$V115,1),"")</f>
        <v/>
      </c>
      <c r="C115" s="256" t="str" cm="1">
        <f t="array" ref="C115">IFERROR(INDEX($AA$6:$AM$125,$V115,$V$1),"")</f>
        <v/>
      </c>
      <c r="D115" s="257" t="str" cm="1">
        <f t="array" ref="D115">IFERROR(INDEX(【D】NPS!$GP$7:$HB$126,$V115,$V$1),"")</f>
        <v/>
      </c>
      <c r="V115" s="275" t="str">
        <f t="shared" si="47"/>
        <v>-</v>
      </c>
      <c r="X115" s="58" t="s">
        <v>2</v>
      </c>
      <c r="Y115" s="39" t="str">
        <f>IF(【M】エリア!$E111&lt;&gt;"",【M】エリア!$E111,"")</f>
        <v/>
      </c>
      <c r="Z115" s="11"/>
      <c r="AA115" s="261" t="str">
        <f t="shared" si="51"/>
        <v/>
      </c>
      <c r="AB115" s="261" t="str">
        <f t="shared" si="51"/>
        <v/>
      </c>
      <c r="AC115" s="261" t="str">
        <f t="shared" si="51"/>
        <v/>
      </c>
      <c r="AD115" s="261" t="str">
        <f t="shared" si="51"/>
        <v/>
      </c>
      <c r="AE115" s="261" t="str">
        <f t="shared" si="51"/>
        <v/>
      </c>
      <c r="AF115" s="261" t="str">
        <f t="shared" si="51"/>
        <v/>
      </c>
      <c r="AG115" s="261" t="str">
        <f t="shared" si="51"/>
        <v/>
      </c>
      <c r="AH115" s="261" t="str">
        <f t="shared" si="51"/>
        <v/>
      </c>
      <c r="AI115" s="261" t="str">
        <f t="shared" si="51"/>
        <v/>
      </c>
      <c r="AJ115" s="261" t="str">
        <f t="shared" si="51"/>
        <v/>
      </c>
      <c r="AK115" s="261" t="str">
        <f t="shared" si="51"/>
        <v/>
      </c>
      <c r="AL115" s="261" t="str">
        <f t="shared" si="51"/>
        <v/>
      </c>
      <c r="AM115" s="262" t="str">
        <f t="shared" si="51"/>
        <v/>
      </c>
      <c r="AO115" s="11"/>
      <c r="AP115" s="271" t="str">
        <f t="shared" si="49"/>
        <v/>
      </c>
      <c r="AQ115" s="271" t="str">
        <f t="shared" si="49"/>
        <v/>
      </c>
      <c r="AR115" s="271" t="str">
        <f t="shared" si="49"/>
        <v/>
      </c>
      <c r="AS115" s="271" t="str">
        <f t="shared" si="49"/>
        <v/>
      </c>
      <c r="AT115" s="271" t="str">
        <f t="shared" si="49"/>
        <v/>
      </c>
      <c r="AU115" s="271" t="str">
        <f t="shared" si="49"/>
        <v/>
      </c>
      <c r="AV115" s="271" t="str">
        <f t="shared" si="49"/>
        <v/>
      </c>
      <c r="AW115" s="271" t="str">
        <f t="shared" si="49"/>
        <v/>
      </c>
      <c r="AX115" s="271" t="str">
        <f t="shared" si="49"/>
        <v/>
      </c>
      <c r="AY115" s="271" t="str">
        <f t="shared" si="49"/>
        <v/>
      </c>
      <c r="AZ115" s="271" t="str">
        <f t="shared" si="49"/>
        <v/>
      </c>
      <c r="BA115" s="271" t="str">
        <f t="shared" si="49"/>
        <v/>
      </c>
      <c r="BB115" s="272" t="str">
        <f t="shared" si="49"/>
        <v/>
      </c>
      <c r="BD115" s="11"/>
      <c r="BE115" s="271" t="str">
        <f t="shared" si="50"/>
        <v/>
      </c>
      <c r="BF115" s="271" t="str">
        <f t="shared" si="50"/>
        <v/>
      </c>
      <c r="BG115" s="271" t="str">
        <f t="shared" si="50"/>
        <v/>
      </c>
      <c r="BH115" s="271" t="str">
        <f t="shared" si="50"/>
        <v/>
      </c>
      <c r="BI115" s="271" t="str">
        <f t="shared" si="50"/>
        <v/>
      </c>
      <c r="BJ115" s="271" t="str">
        <f t="shared" si="50"/>
        <v/>
      </c>
      <c r="BK115" s="271" t="str">
        <f t="shared" si="50"/>
        <v/>
      </c>
      <c r="BL115" s="271" t="str">
        <f t="shared" si="50"/>
        <v/>
      </c>
      <c r="BM115" s="271" t="str">
        <f t="shared" si="50"/>
        <v/>
      </c>
      <c r="BN115" s="271" t="str">
        <f t="shared" si="50"/>
        <v/>
      </c>
      <c r="BO115" s="271" t="str">
        <f t="shared" si="50"/>
        <v/>
      </c>
      <c r="BP115" s="271" t="str">
        <f t="shared" si="50"/>
        <v/>
      </c>
      <c r="BQ115" s="272" t="str">
        <f t="shared" si="50"/>
        <v/>
      </c>
    </row>
    <row r="116" spans="1:69">
      <c r="A116" s="276" t="str" cm="1">
        <f t="array" ref="A116">IFERROR(INDEX($AP$6:$BB$125,$V116,$V$1),"")</f>
        <v/>
      </c>
      <c r="B116" s="2" t="str" cm="1">
        <f t="array" ref="B116">IFERROR(INDEX($Y$6:$Y$125,$V116,1),"")</f>
        <v/>
      </c>
      <c r="C116" s="256" t="str" cm="1">
        <f t="array" ref="C116">IFERROR(INDEX($AA$6:$AM$125,$V116,$V$1),"")</f>
        <v/>
      </c>
      <c r="D116" s="257" t="str" cm="1">
        <f t="array" ref="D116">IFERROR(INDEX(【D】NPS!$GP$7:$HB$126,$V116,$V$1),"")</f>
        <v/>
      </c>
      <c r="V116" s="275" t="str">
        <f t="shared" si="47"/>
        <v>-</v>
      </c>
      <c r="X116" s="58" t="s">
        <v>2</v>
      </c>
      <c r="Y116" s="39" t="str">
        <f>IF(【M】エリア!$E112&lt;&gt;"",【M】エリア!$E112,"")</f>
        <v/>
      </c>
      <c r="Z116" s="11"/>
      <c r="AA116" s="261" t="str">
        <f t="shared" si="51"/>
        <v/>
      </c>
      <c r="AB116" s="261" t="str">
        <f t="shared" si="51"/>
        <v/>
      </c>
      <c r="AC116" s="261" t="str">
        <f t="shared" si="51"/>
        <v/>
      </c>
      <c r="AD116" s="261" t="str">
        <f t="shared" si="51"/>
        <v/>
      </c>
      <c r="AE116" s="261" t="str">
        <f t="shared" si="51"/>
        <v/>
      </c>
      <c r="AF116" s="261" t="str">
        <f t="shared" si="51"/>
        <v/>
      </c>
      <c r="AG116" s="261" t="str">
        <f t="shared" si="51"/>
        <v/>
      </c>
      <c r="AH116" s="261" t="str">
        <f t="shared" si="51"/>
        <v/>
      </c>
      <c r="AI116" s="261" t="str">
        <f t="shared" si="51"/>
        <v/>
      </c>
      <c r="AJ116" s="261" t="str">
        <f t="shared" si="51"/>
        <v/>
      </c>
      <c r="AK116" s="261" t="str">
        <f t="shared" si="51"/>
        <v/>
      </c>
      <c r="AL116" s="261" t="str">
        <f t="shared" si="51"/>
        <v/>
      </c>
      <c r="AM116" s="262" t="str">
        <f t="shared" si="51"/>
        <v/>
      </c>
      <c r="AO116" s="11"/>
      <c r="AP116" s="271" t="str">
        <f t="shared" ref="AP116:BB125" si="52">IF($Y116&lt;&gt;"",
INDEX(NPSデータ範囲,
 MATCH($Y116,NPS表側範囲,0),
 MATCH(AP$2&amp;$AO$1,NPS表頭範囲,0)
),"")</f>
        <v/>
      </c>
      <c r="AQ116" s="271" t="str">
        <f t="shared" si="52"/>
        <v/>
      </c>
      <c r="AR116" s="271" t="str">
        <f t="shared" si="52"/>
        <v/>
      </c>
      <c r="AS116" s="271" t="str">
        <f t="shared" si="52"/>
        <v/>
      </c>
      <c r="AT116" s="271" t="str">
        <f t="shared" si="52"/>
        <v/>
      </c>
      <c r="AU116" s="271" t="str">
        <f t="shared" si="52"/>
        <v/>
      </c>
      <c r="AV116" s="271" t="str">
        <f t="shared" si="52"/>
        <v/>
      </c>
      <c r="AW116" s="271" t="str">
        <f t="shared" si="52"/>
        <v/>
      </c>
      <c r="AX116" s="271" t="str">
        <f t="shared" si="52"/>
        <v/>
      </c>
      <c r="AY116" s="271" t="str">
        <f t="shared" si="52"/>
        <v/>
      </c>
      <c r="AZ116" s="271" t="str">
        <f t="shared" si="52"/>
        <v/>
      </c>
      <c r="BA116" s="271" t="str">
        <f t="shared" si="52"/>
        <v/>
      </c>
      <c r="BB116" s="272" t="str">
        <f t="shared" si="52"/>
        <v/>
      </c>
      <c r="BD116" s="11"/>
      <c r="BE116" s="271" t="str">
        <f t="shared" ref="BE116:BQ125" si="53">IF($Y116&lt;&gt;"",
INDEX(NPSデータ範囲,
 MATCH($Y116,NPS表側範囲,0),
 MATCH(BE$2&amp;$BD$1,NPS表頭範囲,0)
),"")</f>
        <v/>
      </c>
      <c r="BF116" s="271" t="str">
        <f t="shared" si="53"/>
        <v/>
      </c>
      <c r="BG116" s="271" t="str">
        <f t="shared" si="53"/>
        <v/>
      </c>
      <c r="BH116" s="271" t="str">
        <f t="shared" si="53"/>
        <v/>
      </c>
      <c r="BI116" s="271" t="str">
        <f t="shared" si="53"/>
        <v/>
      </c>
      <c r="BJ116" s="271" t="str">
        <f t="shared" si="53"/>
        <v/>
      </c>
      <c r="BK116" s="271" t="str">
        <f t="shared" si="53"/>
        <v/>
      </c>
      <c r="BL116" s="271" t="str">
        <f t="shared" si="53"/>
        <v/>
      </c>
      <c r="BM116" s="271" t="str">
        <f t="shared" si="53"/>
        <v/>
      </c>
      <c r="BN116" s="271" t="str">
        <f t="shared" si="53"/>
        <v/>
      </c>
      <c r="BO116" s="271" t="str">
        <f t="shared" si="53"/>
        <v/>
      </c>
      <c r="BP116" s="271" t="str">
        <f t="shared" si="53"/>
        <v/>
      </c>
      <c r="BQ116" s="272" t="str">
        <f t="shared" si="53"/>
        <v/>
      </c>
    </row>
    <row r="117" spans="1:69">
      <c r="A117" s="276" t="str" cm="1">
        <f t="array" ref="A117">IFERROR(INDEX($AP$6:$BB$125,$V117,$V$1),"")</f>
        <v/>
      </c>
      <c r="B117" s="2" t="str" cm="1">
        <f t="array" ref="B117">IFERROR(INDEX($Y$6:$Y$125,$V117,1),"")</f>
        <v/>
      </c>
      <c r="C117" s="256" t="str" cm="1">
        <f t="array" ref="C117">IFERROR(INDEX($AA$6:$AM$125,$V117,$V$1),"")</f>
        <v/>
      </c>
      <c r="D117" s="257" t="str" cm="1">
        <f t="array" ref="D117">IFERROR(INDEX(【D】NPS!$GP$7:$HB$126,$V117,$V$1),"")</f>
        <v/>
      </c>
      <c r="V117" s="275" t="str">
        <f t="shared" si="47"/>
        <v>-</v>
      </c>
      <c r="X117" s="58" t="s">
        <v>2</v>
      </c>
      <c r="Y117" s="39" t="str">
        <f>IF(【M】エリア!$E113&lt;&gt;"",【M】エリア!$E113,"")</f>
        <v/>
      </c>
      <c r="Z117" s="11"/>
      <c r="AA117" s="261" t="str">
        <f t="shared" si="51"/>
        <v/>
      </c>
      <c r="AB117" s="261" t="str">
        <f t="shared" si="51"/>
        <v/>
      </c>
      <c r="AC117" s="261" t="str">
        <f t="shared" si="51"/>
        <v/>
      </c>
      <c r="AD117" s="261" t="str">
        <f t="shared" si="51"/>
        <v/>
      </c>
      <c r="AE117" s="261" t="str">
        <f t="shared" si="51"/>
        <v/>
      </c>
      <c r="AF117" s="261" t="str">
        <f t="shared" si="51"/>
        <v/>
      </c>
      <c r="AG117" s="261" t="str">
        <f t="shared" si="51"/>
        <v/>
      </c>
      <c r="AH117" s="261" t="str">
        <f t="shared" si="51"/>
        <v/>
      </c>
      <c r="AI117" s="261" t="str">
        <f t="shared" si="51"/>
        <v/>
      </c>
      <c r="AJ117" s="261" t="str">
        <f t="shared" si="51"/>
        <v/>
      </c>
      <c r="AK117" s="261" t="str">
        <f t="shared" si="51"/>
        <v/>
      </c>
      <c r="AL117" s="261" t="str">
        <f t="shared" si="51"/>
        <v/>
      </c>
      <c r="AM117" s="262" t="str">
        <f t="shared" si="51"/>
        <v/>
      </c>
      <c r="AO117" s="11"/>
      <c r="AP117" s="271" t="str">
        <f t="shared" si="52"/>
        <v/>
      </c>
      <c r="AQ117" s="271" t="str">
        <f t="shared" si="52"/>
        <v/>
      </c>
      <c r="AR117" s="271" t="str">
        <f t="shared" si="52"/>
        <v/>
      </c>
      <c r="AS117" s="271" t="str">
        <f t="shared" si="52"/>
        <v/>
      </c>
      <c r="AT117" s="271" t="str">
        <f t="shared" si="52"/>
        <v/>
      </c>
      <c r="AU117" s="271" t="str">
        <f t="shared" si="52"/>
        <v/>
      </c>
      <c r="AV117" s="271" t="str">
        <f t="shared" si="52"/>
        <v/>
      </c>
      <c r="AW117" s="271" t="str">
        <f t="shared" si="52"/>
        <v/>
      </c>
      <c r="AX117" s="271" t="str">
        <f t="shared" si="52"/>
        <v/>
      </c>
      <c r="AY117" s="271" t="str">
        <f t="shared" si="52"/>
        <v/>
      </c>
      <c r="AZ117" s="271" t="str">
        <f t="shared" si="52"/>
        <v/>
      </c>
      <c r="BA117" s="271" t="str">
        <f t="shared" si="52"/>
        <v/>
      </c>
      <c r="BB117" s="272" t="str">
        <f t="shared" si="52"/>
        <v/>
      </c>
      <c r="BD117" s="11"/>
      <c r="BE117" s="271" t="str">
        <f t="shared" si="53"/>
        <v/>
      </c>
      <c r="BF117" s="271" t="str">
        <f t="shared" si="53"/>
        <v/>
      </c>
      <c r="BG117" s="271" t="str">
        <f t="shared" si="53"/>
        <v/>
      </c>
      <c r="BH117" s="271" t="str">
        <f t="shared" si="53"/>
        <v/>
      </c>
      <c r="BI117" s="271" t="str">
        <f t="shared" si="53"/>
        <v/>
      </c>
      <c r="BJ117" s="271" t="str">
        <f t="shared" si="53"/>
        <v/>
      </c>
      <c r="BK117" s="271" t="str">
        <f t="shared" si="53"/>
        <v/>
      </c>
      <c r="BL117" s="271" t="str">
        <f t="shared" si="53"/>
        <v/>
      </c>
      <c r="BM117" s="271" t="str">
        <f t="shared" si="53"/>
        <v/>
      </c>
      <c r="BN117" s="271" t="str">
        <f t="shared" si="53"/>
        <v/>
      </c>
      <c r="BO117" s="271" t="str">
        <f t="shared" si="53"/>
        <v/>
      </c>
      <c r="BP117" s="271" t="str">
        <f t="shared" si="53"/>
        <v/>
      </c>
      <c r="BQ117" s="272" t="str">
        <f t="shared" si="53"/>
        <v/>
      </c>
    </row>
    <row r="118" spans="1:69">
      <c r="A118" s="276" t="str" cm="1">
        <f t="array" ref="A118">IFERROR(INDEX($AP$6:$BB$125,$V118,$V$1),"")</f>
        <v/>
      </c>
      <c r="B118" s="2" t="str" cm="1">
        <f t="array" ref="B118">IFERROR(INDEX($Y$6:$Y$125,$V118,1),"")</f>
        <v/>
      </c>
      <c r="C118" s="256" t="str" cm="1">
        <f t="array" ref="C118">IFERROR(INDEX($AA$6:$AM$125,$V118,$V$1),"")</f>
        <v/>
      </c>
      <c r="D118" s="257" t="str" cm="1">
        <f t="array" ref="D118">IFERROR(INDEX(【D】NPS!$GP$7:$HB$126,$V118,$V$1),"")</f>
        <v/>
      </c>
      <c r="V118" s="275" t="str">
        <f t="shared" si="47"/>
        <v>-</v>
      </c>
      <c r="X118" s="58" t="s">
        <v>2</v>
      </c>
      <c r="Y118" s="39" t="str">
        <f>IF(【M】エリア!$E114&lt;&gt;"",【M】エリア!$E114,"")</f>
        <v/>
      </c>
      <c r="Z118" s="11"/>
      <c r="AA118" s="261" t="str">
        <f t="shared" si="51"/>
        <v/>
      </c>
      <c r="AB118" s="261" t="str">
        <f t="shared" si="51"/>
        <v/>
      </c>
      <c r="AC118" s="261" t="str">
        <f t="shared" si="51"/>
        <v/>
      </c>
      <c r="AD118" s="261" t="str">
        <f t="shared" si="51"/>
        <v/>
      </c>
      <c r="AE118" s="261" t="str">
        <f t="shared" si="51"/>
        <v/>
      </c>
      <c r="AF118" s="261" t="str">
        <f t="shared" si="51"/>
        <v/>
      </c>
      <c r="AG118" s="261" t="str">
        <f t="shared" si="51"/>
        <v/>
      </c>
      <c r="AH118" s="261" t="str">
        <f t="shared" si="51"/>
        <v/>
      </c>
      <c r="AI118" s="261" t="str">
        <f t="shared" si="51"/>
        <v/>
      </c>
      <c r="AJ118" s="261" t="str">
        <f t="shared" si="51"/>
        <v/>
      </c>
      <c r="AK118" s="261" t="str">
        <f t="shared" si="51"/>
        <v/>
      </c>
      <c r="AL118" s="261" t="str">
        <f t="shared" si="51"/>
        <v/>
      </c>
      <c r="AM118" s="262" t="str">
        <f t="shared" si="51"/>
        <v/>
      </c>
      <c r="AO118" s="11"/>
      <c r="AP118" s="271" t="str">
        <f t="shared" si="52"/>
        <v/>
      </c>
      <c r="AQ118" s="271" t="str">
        <f t="shared" si="52"/>
        <v/>
      </c>
      <c r="AR118" s="271" t="str">
        <f t="shared" si="52"/>
        <v/>
      </c>
      <c r="AS118" s="271" t="str">
        <f t="shared" si="52"/>
        <v/>
      </c>
      <c r="AT118" s="271" t="str">
        <f t="shared" si="52"/>
        <v/>
      </c>
      <c r="AU118" s="271" t="str">
        <f t="shared" si="52"/>
        <v/>
      </c>
      <c r="AV118" s="271" t="str">
        <f t="shared" si="52"/>
        <v/>
      </c>
      <c r="AW118" s="271" t="str">
        <f t="shared" si="52"/>
        <v/>
      </c>
      <c r="AX118" s="271" t="str">
        <f t="shared" si="52"/>
        <v/>
      </c>
      <c r="AY118" s="271" t="str">
        <f t="shared" si="52"/>
        <v/>
      </c>
      <c r="AZ118" s="271" t="str">
        <f t="shared" si="52"/>
        <v/>
      </c>
      <c r="BA118" s="271" t="str">
        <f t="shared" si="52"/>
        <v/>
      </c>
      <c r="BB118" s="272" t="str">
        <f t="shared" si="52"/>
        <v/>
      </c>
      <c r="BD118" s="11"/>
      <c r="BE118" s="271" t="str">
        <f t="shared" si="53"/>
        <v/>
      </c>
      <c r="BF118" s="271" t="str">
        <f t="shared" si="53"/>
        <v/>
      </c>
      <c r="BG118" s="271" t="str">
        <f t="shared" si="53"/>
        <v/>
      </c>
      <c r="BH118" s="271" t="str">
        <f t="shared" si="53"/>
        <v/>
      </c>
      <c r="BI118" s="271" t="str">
        <f t="shared" si="53"/>
        <v/>
      </c>
      <c r="BJ118" s="271" t="str">
        <f t="shared" si="53"/>
        <v/>
      </c>
      <c r="BK118" s="271" t="str">
        <f t="shared" si="53"/>
        <v/>
      </c>
      <c r="BL118" s="271" t="str">
        <f t="shared" si="53"/>
        <v/>
      </c>
      <c r="BM118" s="271" t="str">
        <f t="shared" si="53"/>
        <v/>
      </c>
      <c r="BN118" s="271" t="str">
        <f t="shared" si="53"/>
        <v/>
      </c>
      <c r="BO118" s="271" t="str">
        <f t="shared" si="53"/>
        <v/>
      </c>
      <c r="BP118" s="271" t="str">
        <f t="shared" si="53"/>
        <v/>
      </c>
      <c r="BQ118" s="272" t="str">
        <f t="shared" si="53"/>
        <v/>
      </c>
    </row>
    <row r="119" spans="1:69">
      <c r="A119" s="276" t="str" cm="1">
        <f t="array" ref="A119">IFERROR(INDEX($AP$6:$BB$125,$V119,$V$1),"")</f>
        <v/>
      </c>
      <c r="B119" s="2" t="str" cm="1">
        <f t="array" ref="B119">IFERROR(INDEX($Y$6:$Y$125,$V119,1),"")</f>
        <v/>
      </c>
      <c r="C119" s="256" t="str" cm="1">
        <f t="array" ref="C119">IFERROR(INDEX($AA$6:$AM$125,$V119,$V$1),"")</f>
        <v/>
      </c>
      <c r="D119" s="257" t="str" cm="1">
        <f t="array" ref="D119">IFERROR(INDEX(【D】NPS!$GP$7:$HB$126,$V119,$V$1),"")</f>
        <v/>
      </c>
      <c r="V119" s="275" t="str">
        <f t="shared" si="47"/>
        <v>-</v>
      </c>
      <c r="X119" s="58" t="s">
        <v>2</v>
      </c>
      <c r="Y119" s="39" t="str">
        <f>IF(【M】エリア!$E115&lt;&gt;"",【M】エリア!$E115,"")</f>
        <v/>
      </c>
      <c r="Z119" s="11"/>
      <c r="AA119" s="261" t="str">
        <f t="shared" si="51"/>
        <v/>
      </c>
      <c r="AB119" s="261" t="str">
        <f t="shared" si="51"/>
        <v/>
      </c>
      <c r="AC119" s="261" t="str">
        <f t="shared" si="51"/>
        <v/>
      </c>
      <c r="AD119" s="261" t="str">
        <f t="shared" si="51"/>
        <v/>
      </c>
      <c r="AE119" s="261" t="str">
        <f t="shared" si="51"/>
        <v/>
      </c>
      <c r="AF119" s="261" t="str">
        <f t="shared" si="51"/>
        <v/>
      </c>
      <c r="AG119" s="261" t="str">
        <f t="shared" si="51"/>
        <v/>
      </c>
      <c r="AH119" s="261" t="str">
        <f t="shared" si="51"/>
        <v/>
      </c>
      <c r="AI119" s="261" t="str">
        <f t="shared" si="51"/>
        <v/>
      </c>
      <c r="AJ119" s="261" t="str">
        <f t="shared" si="51"/>
        <v/>
      </c>
      <c r="AK119" s="261" t="str">
        <f t="shared" si="51"/>
        <v/>
      </c>
      <c r="AL119" s="261" t="str">
        <f t="shared" si="51"/>
        <v/>
      </c>
      <c r="AM119" s="262" t="str">
        <f t="shared" si="51"/>
        <v/>
      </c>
      <c r="AO119" s="11"/>
      <c r="AP119" s="271" t="str">
        <f t="shared" si="52"/>
        <v/>
      </c>
      <c r="AQ119" s="271" t="str">
        <f t="shared" si="52"/>
        <v/>
      </c>
      <c r="AR119" s="271" t="str">
        <f t="shared" si="52"/>
        <v/>
      </c>
      <c r="AS119" s="271" t="str">
        <f t="shared" si="52"/>
        <v/>
      </c>
      <c r="AT119" s="271" t="str">
        <f t="shared" si="52"/>
        <v/>
      </c>
      <c r="AU119" s="271" t="str">
        <f t="shared" si="52"/>
        <v/>
      </c>
      <c r="AV119" s="271" t="str">
        <f t="shared" si="52"/>
        <v/>
      </c>
      <c r="AW119" s="271" t="str">
        <f t="shared" si="52"/>
        <v/>
      </c>
      <c r="AX119" s="271" t="str">
        <f t="shared" si="52"/>
        <v/>
      </c>
      <c r="AY119" s="271" t="str">
        <f t="shared" si="52"/>
        <v/>
      </c>
      <c r="AZ119" s="271" t="str">
        <f t="shared" si="52"/>
        <v/>
      </c>
      <c r="BA119" s="271" t="str">
        <f t="shared" si="52"/>
        <v/>
      </c>
      <c r="BB119" s="272" t="str">
        <f t="shared" si="52"/>
        <v/>
      </c>
      <c r="BD119" s="11"/>
      <c r="BE119" s="271" t="str">
        <f t="shared" si="53"/>
        <v/>
      </c>
      <c r="BF119" s="271" t="str">
        <f t="shared" si="53"/>
        <v/>
      </c>
      <c r="BG119" s="271" t="str">
        <f t="shared" si="53"/>
        <v/>
      </c>
      <c r="BH119" s="271" t="str">
        <f t="shared" si="53"/>
        <v/>
      </c>
      <c r="BI119" s="271" t="str">
        <f t="shared" si="53"/>
        <v/>
      </c>
      <c r="BJ119" s="271" t="str">
        <f t="shared" si="53"/>
        <v/>
      </c>
      <c r="BK119" s="271" t="str">
        <f t="shared" si="53"/>
        <v/>
      </c>
      <c r="BL119" s="271" t="str">
        <f t="shared" si="53"/>
        <v/>
      </c>
      <c r="BM119" s="271" t="str">
        <f t="shared" si="53"/>
        <v/>
      </c>
      <c r="BN119" s="271" t="str">
        <f t="shared" si="53"/>
        <v/>
      </c>
      <c r="BO119" s="271" t="str">
        <f t="shared" si="53"/>
        <v/>
      </c>
      <c r="BP119" s="271" t="str">
        <f t="shared" si="53"/>
        <v/>
      </c>
      <c r="BQ119" s="272" t="str">
        <f t="shared" si="53"/>
        <v/>
      </c>
    </row>
    <row r="120" spans="1:69">
      <c r="A120" s="276" t="str" cm="1">
        <f t="array" ref="A120">IFERROR(INDEX($AP$6:$BB$125,$V120,$V$1),"")</f>
        <v/>
      </c>
      <c r="B120" s="2" t="str" cm="1">
        <f t="array" ref="B120">IFERROR(INDEX($Y$6:$Y$125,$V120,1),"")</f>
        <v/>
      </c>
      <c r="C120" s="256" t="str" cm="1">
        <f t="array" ref="C120">IFERROR(INDEX($AA$6:$AM$125,$V120,$V$1),"")</f>
        <v/>
      </c>
      <c r="D120" s="257" t="str" cm="1">
        <f t="array" ref="D120">IFERROR(INDEX(【D】NPS!$GP$7:$HB$126,$V120,$V$1),"")</f>
        <v/>
      </c>
      <c r="V120" s="275" t="str">
        <f t="shared" si="47"/>
        <v>-</v>
      </c>
      <c r="X120" s="58" t="s">
        <v>2</v>
      </c>
      <c r="Y120" s="39" t="str">
        <f>IF(【M】エリア!$E116&lt;&gt;"",【M】エリア!$E116,"")</f>
        <v/>
      </c>
      <c r="Z120" s="11"/>
      <c r="AA120" s="261" t="str">
        <f t="shared" si="51"/>
        <v/>
      </c>
      <c r="AB120" s="261" t="str">
        <f t="shared" si="51"/>
        <v/>
      </c>
      <c r="AC120" s="261" t="str">
        <f t="shared" si="51"/>
        <v/>
      </c>
      <c r="AD120" s="261" t="str">
        <f t="shared" si="51"/>
        <v/>
      </c>
      <c r="AE120" s="261" t="str">
        <f t="shared" si="51"/>
        <v/>
      </c>
      <c r="AF120" s="261" t="str">
        <f t="shared" si="51"/>
        <v/>
      </c>
      <c r="AG120" s="261" t="str">
        <f t="shared" si="51"/>
        <v/>
      </c>
      <c r="AH120" s="261" t="str">
        <f t="shared" si="51"/>
        <v/>
      </c>
      <c r="AI120" s="261" t="str">
        <f t="shared" si="51"/>
        <v/>
      </c>
      <c r="AJ120" s="261" t="str">
        <f t="shared" si="51"/>
        <v/>
      </c>
      <c r="AK120" s="261" t="str">
        <f t="shared" si="51"/>
        <v/>
      </c>
      <c r="AL120" s="261" t="str">
        <f t="shared" si="51"/>
        <v/>
      </c>
      <c r="AM120" s="262" t="str">
        <f t="shared" si="51"/>
        <v/>
      </c>
      <c r="AO120" s="11"/>
      <c r="AP120" s="271" t="str">
        <f t="shared" si="52"/>
        <v/>
      </c>
      <c r="AQ120" s="271" t="str">
        <f t="shared" si="52"/>
        <v/>
      </c>
      <c r="AR120" s="271" t="str">
        <f t="shared" si="52"/>
        <v/>
      </c>
      <c r="AS120" s="271" t="str">
        <f t="shared" si="52"/>
        <v/>
      </c>
      <c r="AT120" s="271" t="str">
        <f t="shared" si="52"/>
        <v/>
      </c>
      <c r="AU120" s="271" t="str">
        <f t="shared" si="52"/>
        <v/>
      </c>
      <c r="AV120" s="271" t="str">
        <f t="shared" si="52"/>
        <v/>
      </c>
      <c r="AW120" s="271" t="str">
        <f t="shared" si="52"/>
        <v/>
      </c>
      <c r="AX120" s="271" t="str">
        <f t="shared" si="52"/>
        <v/>
      </c>
      <c r="AY120" s="271" t="str">
        <f t="shared" si="52"/>
        <v/>
      </c>
      <c r="AZ120" s="271" t="str">
        <f t="shared" si="52"/>
        <v/>
      </c>
      <c r="BA120" s="271" t="str">
        <f t="shared" si="52"/>
        <v/>
      </c>
      <c r="BB120" s="272" t="str">
        <f t="shared" si="52"/>
        <v/>
      </c>
      <c r="BD120" s="11"/>
      <c r="BE120" s="271" t="str">
        <f t="shared" si="53"/>
        <v/>
      </c>
      <c r="BF120" s="271" t="str">
        <f t="shared" si="53"/>
        <v/>
      </c>
      <c r="BG120" s="271" t="str">
        <f t="shared" si="53"/>
        <v/>
      </c>
      <c r="BH120" s="271" t="str">
        <f t="shared" si="53"/>
        <v/>
      </c>
      <c r="BI120" s="271" t="str">
        <f t="shared" si="53"/>
        <v/>
      </c>
      <c r="BJ120" s="271" t="str">
        <f t="shared" si="53"/>
        <v/>
      </c>
      <c r="BK120" s="271" t="str">
        <f t="shared" si="53"/>
        <v/>
      </c>
      <c r="BL120" s="271" t="str">
        <f t="shared" si="53"/>
        <v/>
      </c>
      <c r="BM120" s="271" t="str">
        <f t="shared" si="53"/>
        <v/>
      </c>
      <c r="BN120" s="271" t="str">
        <f t="shared" si="53"/>
        <v/>
      </c>
      <c r="BO120" s="271" t="str">
        <f t="shared" si="53"/>
        <v/>
      </c>
      <c r="BP120" s="271" t="str">
        <f t="shared" si="53"/>
        <v/>
      </c>
      <c r="BQ120" s="272" t="str">
        <f t="shared" si="53"/>
        <v/>
      </c>
    </row>
    <row r="121" spans="1:69">
      <c r="A121" s="276" t="str" cm="1">
        <f t="array" ref="A121">IFERROR(INDEX($AP$6:$BB$125,$V121,$V$1),"")</f>
        <v/>
      </c>
      <c r="B121" s="2" t="str" cm="1">
        <f t="array" ref="B121">IFERROR(INDEX($Y$6:$Y$125,$V121,1),"")</f>
        <v/>
      </c>
      <c r="C121" s="256" t="str" cm="1">
        <f t="array" ref="C121">IFERROR(INDEX($AA$6:$AM$125,$V121,$V$1),"")</f>
        <v/>
      </c>
      <c r="D121" s="257" t="str" cm="1">
        <f t="array" ref="D121">IFERROR(INDEX(【D】NPS!$GP$7:$HB$126,$V121,$V$1),"")</f>
        <v/>
      </c>
      <c r="V121" s="275" t="str">
        <f t="shared" si="47"/>
        <v>-</v>
      </c>
      <c r="X121" s="58" t="s">
        <v>2</v>
      </c>
      <c r="Y121" s="39" t="str">
        <f>IF(【M】エリア!$E117&lt;&gt;"",【M】エリア!$E117,"")</f>
        <v/>
      </c>
      <c r="Z121" s="11"/>
      <c r="AA121" s="261" t="str">
        <f t="shared" si="51"/>
        <v/>
      </c>
      <c r="AB121" s="261" t="str">
        <f t="shared" si="51"/>
        <v/>
      </c>
      <c r="AC121" s="261" t="str">
        <f t="shared" si="51"/>
        <v/>
      </c>
      <c r="AD121" s="261" t="str">
        <f t="shared" si="51"/>
        <v/>
      </c>
      <c r="AE121" s="261" t="str">
        <f t="shared" si="51"/>
        <v/>
      </c>
      <c r="AF121" s="261" t="str">
        <f t="shared" si="51"/>
        <v/>
      </c>
      <c r="AG121" s="261" t="str">
        <f t="shared" si="51"/>
        <v/>
      </c>
      <c r="AH121" s="261" t="str">
        <f t="shared" si="51"/>
        <v/>
      </c>
      <c r="AI121" s="261" t="str">
        <f t="shared" si="51"/>
        <v/>
      </c>
      <c r="AJ121" s="261" t="str">
        <f t="shared" si="51"/>
        <v/>
      </c>
      <c r="AK121" s="261" t="str">
        <f t="shared" si="51"/>
        <v/>
      </c>
      <c r="AL121" s="261" t="str">
        <f t="shared" si="51"/>
        <v/>
      </c>
      <c r="AM121" s="262" t="str">
        <f t="shared" si="51"/>
        <v/>
      </c>
      <c r="AO121" s="11"/>
      <c r="AP121" s="271" t="str">
        <f t="shared" si="52"/>
        <v/>
      </c>
      <c r="AQ121" s="271" t="str">
        <f t="shared" si="52"/>
        <v/>
      </c>
      <c r="AR121" s="271" t="str">
        <f t="shared" si="52"/>
        <v/>
      </c>
      <c r="AS121" s="271" t="str">
        <f t="shared" si="52"/>
        <v/>
      </c>
      <c r="AT121" s="271" t="str">
        <f t="shared" si="52"/>
        <v/>
      </c>
      <c r="AU121" s="271" t="str">
        <f t="shared" si="52"/>
        <v/>
      </c>
      <c r="AV121" s="271" t="str">
        <f t="shared" si="52"/>
        <v/>
      </c>
      <c r="AW121" s="271" t="str">
        <f t="shared" si="52"/>
        <v/>
      </c>
      <c r="AX121" s="271" t="str">
        <f t="shared" si="52"/>
        <v/>
      </c>
      <c r="AY121" s="271" t="str">
        <f t="shared" si="52"/>
        <v/>
      </c>
      <c r="AZ121" s="271" t="str">
        <f t="shared" si="52"/>
        <v/>
      </c>
      <c r="BA121" s="271" t="str">
        <f t="shared" si="52"/>
        <v/>
      </c>
      <c r="BB121" s="272" t="str">
        <f t="shared" si="52"/>
        <v/>
      </c>
      <c r="BD121" s="11"/>
      <c r="BE121" s="271" t="str">
        <f t="shared" si="53"/>
        <v/>
      </c>
      <c r="BF121" s="271" t="str">
        <f t="shared" si="53"/>
        <v/>
      </c>
      <c r="BG121" s="271" t="str">
        <f t="shared" si="53"/>
        <v/>
      </c>
      <c r="BH121" s="271" t="str">
        <f t="shared" si="53"/>
        <v/>
      </c>
      <c r="BI121" s="271" t="str">
        <f t="shared" si="53"/>
        <v/>
      </c>
      <c r="BJ121" s="271" t="str">
        <f t="shared" si="53"/>
        <v/>
      </c>
      <c r="BK121" s="271" t="str">
        <f t="shared" si="53"/>
        <v/>
      </c>
      <c r="BL121" s="271" t="str">
        <f t="shared" si="53"/>
        <v/>
      </c>
      <c r="BM121" s="271" t="str">
        <f t="shared" si="53"/>
        <v/>
      </c>
      <c r="BN121" s="271" t="str">
        <f t="shared" si="53"/>
        <v/>
      </c>
      <c r="BO121" s="271" t="str">
        <f t="shared" si="53"/>
        <v/>
      </c>
      <c r="BP121" s="271" t="str">
        <f t="shared" si="53"/>
        <v/>
      </c>
      <c r="BQ121" s="272" t="str">
        <f t="shared" si="53"/>
        <v/>
      </c>
    </row>
    <row r="122" spans="1:69">
      <c r="A122" s="276" t="str" cm="1">
        <f t="array" ref="A122">IFERROR(INDEX($AP$6:$BB$125,$V122,$V$1),"")</f>
        <v/>
      </c>
      <c r="B122" s="2" t="str" cm="1">
        <f t="array" ref="B122">IFERROR(INDEX($Y$6:$Y$125,$V122,1),"")</f>
        <v/>
      </c>
      <c r="C122" s="256" t="str" cm="1">
        <f t="array" ref="C122">IFERROR(INDEX($AA$6:$AM$125,$V122,$V$1),"")</f>
        <v/>
      </c>
      <c r="D122" s="257" t="str" cm="1">
        <f t="array" ref="D122">IFERROR(INDEX(【D】NPS!$GP$7:$HB$126,$V122,$V$1),"")</f>
        <v/>
      </c>
      <c r="V122" s="275" t="str">
        <f t="shared" si="47"/>
        <v>-</v>
      </c>
      <c r="X122" s="58" t="s">
        <v>2</v>
      </c>
      <c r="Y122" s="39" t="str">
        <f>IF(【M】エリア!$E118&lt;&gt;"",【M】エリア!$E118,"")</f>
        <v/>
      </c>
      <c r="Z122" s="11"/>
      <c r="AA122" s="261" t="str">
        <f t="shared" si="51"/>
        <v/>
      </c>
      <c r="AB122" s="261" t="str">
        <f t="shared" si="51"/>
        <v/>
      </c>
      <c r="AC122" s="261" t="str">
        <f t="shared" si="51"/>
        <v/>
      </c>
      <c r="AD122" s="261" t="str">
        <f t="shared" si="51"/>
        <v/>
      </c>
      <c r="AE122" s="261" t="str">
        <f t="shared" si="51"/>
        <v/>
      </c>
      <c r="AF122" s="261" t="str">
        <f t="shared" si="51"/>
        <v/>
      </c>
      <c r="AG122" s="261" t="str">
        <f t="shared" si="51"/>
        <v/>
      </c>
      <c r="AH122" s="261" t="str">
        <f t="shared" si="51"/>
        <v/>
      </c>
      <c r="AI122" s="261" t="str">
        <f t="shared" si="51"/>
        <v/>
      </c>
      <c r="AJ122" s="261" t="str">
        <f t="shared" si="51"/>
        <v/>
      </c>
      <c r="AK122" s="261" t="str">
        <f t="shared" si="51"/>
        <v/>
      </c>
      <c r="AL122" s="261" t="str">
        <f t="shared" si="51"/>
        <v/>
      </c>
      <c r="AM122" s="262" t="str">
        <f t="shared" si="51"/>
        <v/>
      </c>
      <c r="AO122" s="11"/>
      <c r="AP122" s="271" t="str">
        <f t="shared" si="52"/>
        <v/>
      </c>
      <c r="AQ122" s="271" t="str">
        <f t="shared" si="52"/>
        <v/>
      </c>
      <c r="AR122" s="271" t="str">
        <f t="shared" si="52"/>
        <v/>
      </c>
      <c r="AS122" s="271" t="str">
        <f t="shared" si="52"/>
        <v/>
      </c>
      <c r="AT122" s="271" t="str">
        <f t="shared" si="52"/>
        <v/>
      </c>
      <c r="AU122" s="271" t="str">
        <f t="shared" si="52"/>
        <v/>
      </c>
      <c r="AV122" s="271" t="str">
        <f t="shared" si="52"/>
        <v/>
      </c>
      <c r="AW122" s="271" t="str">
        <f t="shared" si="52"/>
        <v/>
      </c>
      <c r="AX122" s="271" t="str">
        <f t="shared" si="52"/>
        <v/>
      </c>
      <c r="AY122" s="271" t="str">
        <f t="shared" si="52"/>
        <v/>
      </c>
      <c r="AZ122" s="271" t="str">
        <f t="shared" si="52"/>
        <v/>
      </c>
      <c r="BA122" s="271" t="str">
        <f t="shared" si="52"/>
        <v/>
      </c>
      <c r="BB122" s="272" t="str">
        <f t="shared" si="52"/>
        <v/>
      </c>
      <c r="BD122" s="11"/>
      <c r="BE122" s="271" t="str">
        <f t="shared" si="53"/>
        <v/>
      </c>
      <c r="BF122" s="271" t="str">
        <f t="shared" si="53"/>
        <v/>
      </c>
      <c r="BG122" s="271" t="str">
        <f t="shared" si="53"/>
        <v/>
      </c>
      <c r="BH122" s="271" t="str">
        <f t="shared" si="53"/>
        <v/>
      </c>
      <c r="BI122" s="271" t="str">
        <f t="shared" si="53"/>
        <v/>
      </c>
      <c r="BJ122" s="271" t="str">
        <f t="shared" si="53"/>
        <v/>
      </c>
      <c r="BK122" s="271" t="str">
        <f t="shared" si="53"/>
        <v/>
      </c>
      <c r="BL122" s="271" t="str">
        <f t="shared" si="53"/>
        <v/>
      </c>
      <c r="BM122" s="271" t="str">
        <f t="shared" si="53"/>
        <v/>
      </c>
      <c r="BN122" s="271" t="str">
        <f t="shared" si="53"/>
        <v/>
      </c>
      <c r="BO122" s="271" t="str">
        <f t="shared" si="53"/>
        <v/>
      </c>
      <c r="BP122" s="271" t="str">
        <f t="shared" si="53"/>
        <v/>
      </c>
      <c r="BQ122" s="272" t="str">
        <f t="shared" si="53"/>
        <v/>
      </c>
    </row>
    <row r="123" spans="1:69">
      <c r="V123" s="275" t="str">
        <f t="shared" si="47"/>
        <v>-</v>
      </c>
      <c r="X123" s="58" t="s">
        <v>2</v>
      </c>
      <c r="Y123" s="39" t="str">
        <f>IF(【M】エリア!$E119&lt;&gt;"",【M】エリア!$E119,"")</f>
        <v/>
      </c>
      <c r="Z123" s="11"/>
      <c r="AA123" s="261" t="str">
        <f t="shared" si="51"/>
        <v/>
      </c>
      <c r="AB123" s="261" t="str">
        <f t="shared" si="51"/>
        <v/>
      </c>
      <c r="AC123" s="261" t="str">
        <f t="shared" si="51"/>
        <v/>
      </c>
      <c r="AD123" s="261" t="str">
        <f t="shared" si="51"/>
        <v/>
      </c>
      <c r="AE123" s="261" t="str">
        <f t="shared" si="51"/>
        <v/>
      </c>
      <c r="AF123" s="261" t="str">
        <f t="shared" si="51"/>
        <v/>
      </c>
      <c r="AG123" s="261" t="str">
        <f t="shared" si="51"/>
        <v/>
      </c>
      <c r="AH123" s="261" t="str">
        <f t="shared" si="51"/>
        <v/>
      </c>
      <c r="AI123" s="261" t="str">
        <f t="shared" si="51"/>
        <v/>
      </c>
      <c r="AJ123" s="261" t="str">
        <f t="shared" si="51"/>
        <v/>
      </c>
      <c r="AK123" s="261" t="str">
        <f t="shared" si="51"/>
        <v/>
      </c>
      <c r="AL123" s="261" t="str">
        <f t="shared" si="51"/>
        <v/>
      </c>
      <c r="AM123" s="262" t="str">
        <f t="shared" si="51"/>
        <v/>
      </c>
      <c r="AO123" s="11"/>
      <c r="AP123" s="271" t="str">
        <f t="shared" si="52"/>
        <v/>
      </c>
      <c r="AQ123" s="271" t="str">
        <f t="shared" si="52"/>
        <v/>
      </c>
      <c r="AR123" s="271" t="str">
        <f t="shared" si="52"/>
        <v/>
      </c>
      <c r="AS123" s="271" t="str">
        <f t="shared" si="52"/>
        <v/>
      </c>
      <c r="AT123" s="271" t="str">
        <f t="shared" si="52"/>
        <v/>
      </c>
      <c r="AU123" s="271" t="str">
        <f t="shared" si="52"/>
        <v/>
      </c>
      <c r="AV123" s="271" t="str">
        <f t="shared" si="52"/>
        <v/>
      </c>
      <c r="AW123" s="271" t="str">
        <f t="shared" si="52"/>
        <v/>
      </c>
      <c r="AX123" s="271" t="str">
        <f t="shared" si="52"/>
        <v/>
      </c>
      <c r="AY123" s="271" t="str">
        <f t="shared" si="52"/>
        <v/>
      </c>
      <c r="AZ123" s="271" t="str">
        <f t="shared" si="52"/>
        <v/>
      </c>
      <c r="BA123" s="271" t="str">
        <f t="shared" si="52"/>
        <v/>
      </c>
      <c r="BB123" s="272" t="str">
        <f t="shared" si="52"/>
        <v/>
      </c>
      <c r="BD123" s="11"/>
      <c r="BE123" s="271" t="str">
        <f t="shared" si="53"/>
        <v/>
      </c>
      <c r="BF123" s="271" t="str">
        <f t="shared" si="53"/>
        <v/>
      </c>
      <c r="BG123" s="271" t="str">
        <f t="shared" si="53"/>
        <v/>
      </c>
      <c r="BH123" s="271" t="str">
        <f t="shared" si="53"/>
        <v/>
      </c>
      <c r="BI123" s="271" t="str">
        <f t="shared" si="53"/>
        <v/>
      </c>
      <c r="BJ123" s="271" t="str">
        <f t="shared" si="53"/>
        <v/>
      </c>
      <c r="BK123" s="271" t="str">
        <f t="shared" si="53"/>
        <v/>
      </c>
      <c r="BL123" s="271" t="str">
        <f t="shared" si="53"/>
        <v/>
      </c>
      <c r="BM123" s="271" t="str">
        <f t="shared" si="53"/>
        <v/>
      </c>
      <c r="BN123" s="271" t="str">
        <f t="shared" si="53"/>
        <v/>
      </c>
      <c r="BO123" s="271" t="str">
        <f t="shared" si="53"/>
        <v/>
      </c>
      <c r="BP123" s="271" t="str">
        <f t="shared" si="53"/>
        <v/>
      </c>
      <c r="BQ123" s="272" t="str">
        <f t="shared" si="53"/>
        <v/>
      </c>
    </row>
    <row r="124" spans="1:69">
      <c r="V124" s="275" t="str">
        <f t="shared" si="47"/>
        <v>-</v>
      </c>
      <c r="X124" s="58" t="s">
        <v>2</v>
      </c>
      <c r="Y124" s="39" t="str">
        <f>IF(【M】エリア!$E120&lt;&gt;"",【M】エリア!$E120,"")</f>
        <v/>
      </c>
      <c r="Z124" s="11"/>
      <c r="AA124" s="261" t="str">
        <f t="shared" si="51"/>
        <v/>
      </c>
      <c r="AB124" s="261" t="str">
        <f t="shared" si="51"/>
        <v/>
      </c>
      <c r="AC124" s="261" t="str">
        <f t="shared" si="51"/>
        <v/>
      </c>
      <c r="AD124" s="261" t="str">
        <f t="shared" si="51"/>
        <v/>
      </c>
      <c r="AE124" s="261" t="str">
        <f t="shared" si="51"/>
        <v/>
      </c>
      <c r="AF124" s="261" t="str">
        <f t="shared" si="51"/>
        <v/>
      </c>
      <c r="AG124" s="261" t="str">
        <f t="shared" si="51"/>
        <v/>
      </c>
      <c r="AH124" s="261" t="str">
        <f t="shared" si="51"/>
        <v/>
      </c>
      <c r="AI124" s="261" t="str">
        <f t="shared" si="51"/>
        <v/>
      </c>
      <c r="AJ124" s="261" t="str">
        <f t="shared" si="51"/>
        <v/>
      </c>
      <c r="AK124" s="261" t="str">
        <f t="shared" si="51"/>
        <v/>
      </c>
      <c r="AL124" s="261" t="str">
        <f t="shared" si="51"/>
        <v/>
      </c>
      <c r="AM124" s="262" t="str">
        <f t="shared" si="51"/>
        <v/>
      </c>
      <c r="AO124" s="11"/>
      <c r="AP124" s="271" t="str">
        <f t="shared" si="52"/>
        <v/>
      </c>
      <c r="AQ124" s="271" t="str">
        <f t="shared" si="52"/>
        <v/>
      </c>
      <c r="AR124" s="271" t="str">
        <f t="shared" si="52"/>
        <v/>
      </c>
      <c r="AS124" s="271" t="str">
        <f t="shared" si="52"/>
        <v/>
      </c>
      <c r="AT124" s="271" t="str">
        <f t="shared" si="52"/>
        <v/>
      </c>
      <c r="AU124" s="271" t="str">
        <f t="shared" si="52"/>
        <v/>
      </c>
      <c r="AV124" s="271" t="str">
        <f t="shared" si="52"/>
        <v/>
      </c>
      <c r="AW124" s="271" t="str">
        <f t="shared" si="52"/>
        <v/>
      </c>
      <c r="AX124" s="271" t="str">
        <f t="shared" si="52"/>
        <v/>
      </c>
      <c r="AY124" s="271" t="str">
        <f t="shared" si="52"/>
        <v/>
      </c>
      <c r="AZ124" s="271" t="str">
        <f t="shared" si="52"/>
        <v/>
      </c>
      <c r="BA124" s="271" t="str">
        <f t="shared" si="52"/>
        <v/>
      </c>
      <c r="BB124" s="272" t="str">
        <f t="shared" si="52"/>
        <v/>
      </c>
      <c r="BD124" s="11"/>
      <c r="BE124" s="271" t="str">
        <f t="shared" si="53"/>
        <v/>
      </c>
      <c r="BF124" s="271" t="str">
        <f t="shared" si="53"/>
        <v/>
      </c>
      <c r="BG124" s="271" t="str">
        <f t="shared" si="53"/>
        <v/>
      </c>
      <c r="BH124" s="271" t="str">
        <f t="shared" si="53"/>
        <v/>
      </c>
      <c r="BI124" s="271" t="str">
        <f t="shared" si="53"/>
        <v/>
      </c>
      <c r="BJ124" s="271" t="str">
        <f t="shared" si="53"/>
        <v/>
      </c>
      <c r="BK124" s="271" t="str">
        <f t="shared" si="53"/>
        <v/>
      </c>
      <c r="BL124" s="271" t="str">
        <f t="shared" si="53"/>
        <v/>
      </c>
      <c r="BM124" s="271" t="str">
        <f t="shared" si="53"/>
        <v/>
      </c>
      <c r="BN124" s="271" t="str">
        <f t="shared" si="53"/>
        <v/>
      </c>
      <c r="BO124" s="271" t="str">
        <f t="shared" si="53"/>
        <v/>
      </c>
      <c r="BP124" s="271" t="str">
        <f t="shared" si="53"/>
        <v/>
      </c>
      <c r="BQ124" s="272" t="str">
        <f t="shared" si="53"/>
        <v/>
      </c>
    </row>
    <row r="125" spans="1:69">
      <c r="X125" s="59" t="s">
        <v>2</v>
      </c>
      <c r="Y125" s="39" t="str">
        <f>IF(【M】エリア!$E121&lt;&gt;"",【M】エリア!$E121,"")</f>
        <v/>
      </c>
      <c r="Z125" s="16"/>
      <c r="AA125" s="258" t="str">
        <f t="shared" si="51"/>
        <v/>
      </c>
      <c r="AB125" s="258" t="str">
        <f t="shared" si="51"/>
        <v/>
      </c>
      <c r="AC125" s="258" t="str">
        <f t="shared" si="51"/>
        <v/>
      </c>
      <c r="AD125" s="258" t="str">
        <f t="shared" si="51"/>
        <v/>
      </c>
      <c r="AE125" s="258" t="str">
        <f t="shared" si="51"/>
        <v/>
      </c>
      <c r="AF125" s="258" t="str">
        <f t="shared" si="51"/>
        <v/>
      </c>
      <c r="AG125" s="258" t="str">
        <f t="shared" si="51"/>
        <v/>
      </c>
      <c r="AH125" s="258" t="str">
        <f t="shared" si="51"/>
        <v/>
      </c>
      <c r="AI125" s="258" t="str">
        <f t="shared" si="51"/>
        <v/>
      </c>
      <c r="AJ125" s="258" t="str">
        <f t="shared" si="51"/>
        <v/>
      </c>
      <c r="AK125" s="258" t="str">
        <f t="shared" si="51"/>
        <v/>
      </c>
      <c r="AL125" s="258" t="str">
        <f t="shared" si="51"/>
        <v/>
      </c>
      <c r="AM125" s="263" t="str">
        <f t="shared" si="51"/>
        <v/>
      </c>
      <c r="AO125" s="16"/>
      <c r="AP125" s="273" t="str">
        <f t="shared" si="52"/>
        <v/>
      </c>
      <c r="AQ125" s="273" t="str">
        <f t="shared" si="52"/>
        <v/>
      </c>
      <c r="AR125" s="273" t="str">
        <f t="shared" si="52"/>
        <v/>
      </c>
      <c r="AS125" s="273" t="str">
        <f t="shared" si="52"/>
        <v/>
      </c>
      <c r="AT125" s="273" t="str">
        <f t="shared" si="52"/>
        <v/>
      </c>
      <c r="AU125" s="273" t="str">
        <f t="shared" si="52"/>
        <v/>
      </c>
      <c r="AV125" s="273" t="str">
        <f t="shared" si="52"/>
        <v/>
      </c>
      <c r="AW125" s="273" t="str">
        <f t="shared" si="52"/>
        <v/>
      </c>
      <c r="AX125" s="273" t="str">
        <f t="shared" si="52"/>
        <v/>
      </c>
      <c r="AY125" s="273" t="str">
        <f t="shared" si="52"/>
        <v/>
      </c>
      <c r="AZ125" s="273" t="str">
        <f t="shared" si="52"/>
        <v/>
      </c>
      <c r="BA125" s="273" t="str">
        <f t="shared" si="52"/>
        <v/>
      </c>
      <c r="BB125" s="274" t="str">
        <f t="shared" si="52"/>
        <v/>
      </c>
      <c r="BD125" s="16"/>
      <c r="BE125" s="273" t="str">
        <f t="shared" si="53"/>
        <v/>
      </c>
      <c r="BF125" s="273" t="str">
        <f t="shared" si="53"/>
        <v/>
      </c>
      <c r="BG125" s="273" t="str">
        <f t="shared" si="53"/>
        <v/>
      </c>
      <c r="BH125" s="273" t="str">
        <f t="shared" si="53"/>
        <v/>
      </c>
      <c r="BI125" s="273" t="str">
        <f t="shared" si="53"/>
        <v/>
      </c>
      <c r="BJ125" s="273" t="str">
        <f t="shared" si="53"/>
        <v/>
      </c>
      <c r="BK125" s="273" t="str">
        <f t="shared" si="53"/>
        <v/>
      </c>
      <c r="BL125" s="273" t="str">
        <f t="shared" si="53"/>
        <v/>
      </c>
      <c r="BM125" s="273" t="str">
        <f t="shared" si="53"/>
        <v/>
      </c>
      <c r="BN125" s="273" t="str">
        <f t="shared" si="53"/>
        <v/>
      </c>
      <c r="BO125" s="273" t="str">
        <f t="shared" si="53"/>
        <v/>
      </c>
      <c r="BP125" s="273" t="str">
        <f t="shared" si="53"/>
        <v/>
      </c>
      <c r="BQ125" s="274" t="str">
        <f t="shared" si="53"/>
        <v/>
      </c>
    </row>
  </sheetData>
  <phoneticPr fontId="18"/>
  <conditionalFormatting sqref="AA3:AM125">
    <cfRule type="cellIs" dxfId="43" priority="5" operator="lessThan">
      <formula>0</formula>
    </cfRule>
  </conditionalFormatting>
  <conditionalFormatting sqref="AP3:BB125">
    <cfRule type="cellIs" dxfId="42" priority="4" operator="lessThan">
      <formula>0</formula>
    </cfRule>
  </conditionalFormatting>
  <conditionalFormatting sqref="BE3:BQ125">
    <cfRule type="cellIs" dxfId="41" priority="3" operator="lessThan">
      <formula>0</formula>
    </cfRule>
  </conditionalFormatting>
  <conditionalFormatting sqref="A3:D122">
    <cfRule type="containsBlanks" dxfId="40" priority="2">
      <formula>LEN(TRIM(A3))=0</formula>
    </cfRule>
  </conditionalFormatting>
  <pageMargins left="0.23622047244094491" right="0.23622047244094491" top="0.74803149606299213" bottom="0.74803149606299213" header="0.31496062992125984" footer="0.31496062992125984"/>
  <pageSetup paperSize="8" scale="64"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6" operator="equal" id="{157B2F1D-24BA-4232-84C8-E7B2DD318308}">
            <xm:f>施設コード!$E$2</xm:f>
            <x14:dxf>
              <font>
                <color rgb="FF006100"/>
              </font>
              <fill>
                <patternFill>
                  <bgColor rgb="FFC6EFCE"/>
                </patternFill>
              </fill>
            </x14:dxf>
          </x14:cfRule>
          <xm:sqref>Y6:Y125</xm:sqref>
        </x14:conditionalFormatting>
        <x14:conditionalFormatting xmlns:xm="http://schemas.microsoft.com/office/excel/2006/main">
          <x14:cfRule type="cellIs" priority="1" operator="equal" id="{893D61BE-90BF-4059-8F04-68C027ACF304}">
            <xm:f>施設コード!$E$2</xm:f>
            <x14:dxf>
              <font>
                <color rgb="FF006100"/>
              </font>
              <fill>
                <patternFill>
                  <bgColor rgb="FFC6EFCE"/>
                </patternFill>
              </fill>
            </x14:dxf>
          </x14:cfRule>
          <xm:sqref>Y4:Y5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578D4-B24D-4340-BD4F-104C2AF52B98}">
  <sheetPr codeName="Sheet41">
    <tabColor theme="4" tint="0.79998168889431442"/>
    <pageSetUpPr fitToPage="1"/>
  </sheetPr>
  <dimension ref="A1:BG63"/>
  <sheetViews>
    <sheetView showGridLines="0" topLeftCell="W1" zoomScale="80" zoomScaleNormal="80" workbookViewId="0">
      <selection activeCell="AG30" sqref="AG30"/>
    </sheetView>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12.8554687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満足度スコア</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満足度スコア（推移）</v>
      </c>
      <c r="AB1"/>
      <c r="AC1" s="84" t="s">
        <v>11</v>
      </c>
      <c r="AD1" s="85"/>
      <c r="AE1" s="133" t="s">
        <v>1151</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とても満足</v>
      </c>
      <c r="B2" s="96">
        <f ca="1">IFERROR(OFFSET(INDEX($AG$3:$BF$14,
MATCH($A2,$A$2:$A$13,0),MATCH($A$1,$AG$2:$BF$2,0)),0,1),"")</f>
        <v>0.38466494845360827</v>
      </c>
      <c r="C2" s="96">
        <f ca="1">IFERROR(OFFSET(INDEX($AG$18:$BF$29,
MATCH($A2,$A$2:$A$13,0),MATCH($A$1,$AG$2:$BF$2,0)),0,1),"")</f>
        <v>0.43288590604026844</v>
      </c>
      <c r="D2" s="96">
        <f ca="1">IFERROR(OFFSET(INDEX($AG$33:$BF$44,
MATCH($A2,$A$2:$A$13,0),MATCH($A$1,$AG$2:$BF$2,0)),0,1),"")</f>
        <v>0.44886363636363635</v>
      </c>
      <c r="E2" s="96">
        <f ca="1">IFERROR(OFFSET(INDEX($AG$48:$BF$59,
MATCH($A2,$A$2:$A$13,0),MATCH($A$1,$AG$2:$BF$2,0)),0,1),"")</f>
        <v>0.43333333333333335</v>
      </c>
      <c r="G2" s="321" t="str">
        <f>【M】エリア!$L$2</f>
        <v>福井県</v>
      </c>
      <c r="H2" s="140">
        <f>AG16</f>
        <v>4.2487113402061851</v>
      </c>
      <c r="I2" s="140" t="str">
        <f>AI16</f>
        <v>-</v>
      </c>
      <c r="J2" s="140" t="str">
        <f>AK16</f>
        <v>-</v>
      </c>
      <c r="K2" s="140" t="str">
        <f>AM16</f>
        <v>-</v>
      </c>
      <c r="L2" s="140" t="str">
        <f>AO16</f>
        <v>-</v>
      </c>
      <c r="M2" s="140" t="str">
        <f>AQ16</f>
        <v>-</v>
      </c>
      <c r="N2" s="140" t="str">
        <f>AS16</f>
        <v>-</v>
      </c>
      <c r="O2" s="140" t="str">
        <f>AU16</f>
        <v>-</v>
      </c>
      <c r="P2" s="140" t="str">
        <f>AW16</f>
        <v>-</v>
      </c>
      <c r="Q2" s="140" t="str">
        <f>AY16</f>
        <v>-</v>
      </c>
      <c r="R2" s="140" t="str">
        <f>BA16</f>
        <v>-</v>
      </c>
      <c r="S2" s="140" t="str">
        <f>BC16</f>
        <v>-</v>
      </c>
      <c r="T2" s="140">
        <f>BE16</f>
        <v>4.2487113402061851</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満足</v>
      </c>
      <c r="B3" s="96">
        <f t="shared" ref="B3:B13" ca="1" si="1">IFERROR(OFFSET(INDEX($AG$3:$BF$14,
MATCH($A3,$A$2:$A$13,0),MATCH($A$1,$AG$2:$BF$2,0)),0,1),"")</f>
        <v>0.49484536082474229</v>
      </c>
      <c r="C3" s="96">
        <f t="shared" ref="C3:C13" ca="1" si="2">IFERROR(OFFSET(INDEX($AG$18:$BF$29,
MATCH($A3,$A$2:$A$13,0),MATCH($A$1,$AG$2:$BF$2,0)),0,1),"")</f>
        <v>0.43959731543624159</v>
      </c>
      <c r="D3" s="96">
        <f t="shared" ref="D3:D13" ca="1" si="3">IFERROR(OFFSET(INDEX($AG$33:$BF$44,
MATCH($A3,$A$2:$A$13,0),MATCH($A$1,$AG$2:$BF$2,0)),0,1),"")</f>
        <v>0.44886363636363635</v>
      </c>
      <c r="E3" s="96">
        <f t="shared" ref="E3:E13" ca="1" si="4">IFERROR(OFFSET(INDEX($AG$48:$BF$59,
MATCH($A3,$A$2:$A$13,0),MATCH($A$1,$AG$2:$BF$2,0)),0,1),"")</f>
        <v>0.43333333333333335</v>
      </c>
      <c r="G3" s="321" t="str">
        <f>【M】エリア!$L$3</f>
        <v>福井市・永平寺町</v>
      </c>
      <c r="H3" s="140">
        <f>AG31</f>
        <v>4.2885906040268456</v>
      </c>
      <c r="I3" s="140" t="str">
        <f>AI31</f>
        <v>-</v>
      </c>
      <c r="J3" s="140" t="str">
        <f>AK31</f>
        <v>-</v>
      </c>
      <c r="K3" s="140" t="str">
        <f>AM31</f>
        <v>-</v>
      </c>
      <c r="L3" s="140" t="str">
        <f>AO31</f>
        <v>-</v>
      </c>
      <c r="M3" s="140" t="str">
        <f>AQ31</f>
        <v>-</v>
      </c>
      <c r="N3" s="140" t="str">
        <f>AS31</f>
        <v>-</v>
      </c>
      <c r="O3" s="140" t="str">
        <f>AU31</f>
        <v>-</v>
      </c>
      <c r="P3" s="140" t="str">
        <f>AW31</f>
        <v>-</v>
      </c>
      <c r="Q3" s="140" t="str">
        <f>AY31</f>
        <v>-</v>
      </c>
      <c r="R3" s="140" t="str">
        <f>BA31</f>
        <v>-</v>
      </c>
      <c r="S3" s="140" t="str">
        <f>BC31</f>
        <v>-</v>
      </c>
      <c r="T3" s="140">
        <f>BE31</f>
        <v>4.2885906040268456</v>
      </c>
      <c r="AA3" s="110">
        <f>IF($AE3&lt;&gt;"",VLOOKUP($AE3,【M】満足度!$A$1:$B$5,2,0),"")</f>
        <v>5</v>
      </c>
      <c r="AB3" s="141"/>
      <c r="AC3" s="113" t="str">
        <f>AC2</f>
        <v>都道府県</v>
      </c>
      <c r="AD3" s="112" t="str">
        <f>AD2</f>
        <v>福井県</v>
      </c>
      <c r="AE3" s="133" t="s">
        <v>51</v>
      </c>
      <c r="AF3" s="8"/>
      <c r="AG3" s="60">
        <f t="shared" ref="AG3:AG14" si="5">IF(OR(IFERROR(FIND($AD3,"施設コード"),0)&gt;0,$AE3=""), "",
COUNTIFS(
    INDEX(rawデータ範囲, , MATCH($AG$1,表頭範囲, 0)),AG$2,
    INDEX(rawデータ範囲, , MATCH($AE$1,表頭範囲, 0)),$AE3
)
)</f>
        <v>597</v>
      </c>
      <c r="AH3" s="130">
        <f t="shared" ref="AH3:AH13" si="6">IFERROR(AG3/AG$15,"")</f>
        <v>0.38466494845360827</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3" si="10">IFERROR(AK3/AK$15,"")</f>
        <v/>
      </c>
      <c r="AM3" s="60">
        <f t="shared" ref="AM3:AM14" si="11">IF(OR(IFERROR(FIND($AD3,"施設コード"),0)&gt;0,$AE3=""), "",
COUNTIFS(
    INDEX(rawデータ範囲, , MATCH($AG$1,表頭範囲, 0)),AM$2,
    INDEX(rawデータ範囲, , MATCH($AE$1,表頭範囲, 0)),$AE3
)
)</f>
        <v>0</v>
      </c>
      <c r="AN3" s="130" t="str">
        <f t="shared" ref="AN3:AN13" si="12">IFERROR(AM3/AM$15,"")</f>
        <v/>
      </c>
      <c r="AO3" s="60">
        <f t="shared" ref="AO3:AO14" si="13">IF(OR(IFERROR(FIND($AD3,"施設コード"),0)&gt;0,$AE3=""), "",
COUNTIFS(
    INDEX(rawデータ範囲, , MATCH($AG$1,表頭範囲, 0)),AO$2,
    INDEX(rawデータ範囲, , MATCH($AE$1,表頭範囲, 0)),$AE3
)
)</f>
        <v>0</v>
      </c>
      <c r="AP3" s="130" t="str">
        <f t="shared" ref="AP3:AP13" si="14">IFERROR(AO3/AO$15,"")</f>
        <v/>
      </c>
      <c r="AQ3" s="60">
        <f t="shared" ref="AQ3:AQ14" si="15">IF(OR(IFERROR(FIND($AD3,"施設コード"),0)&gt;0,$AE3=""), "",
COUNTIFS(
    INDEX(rawデータ範囲, , MATCH($AG$1,表頭範囲, 0)),AQ$2,
    INDEX(rawデータ範囲, , MATCH($AE$1,表頭範囲, 0)),$AE3
)
)</f>
        <v>0</v>
      </c>
      <c r="AR3" s="130" t="str">
        <f t="shared" ref="AR3:AR13" si="16">IFERROR(AQ3/AQ$15,"")</f>
        <v/>
      </c>
      <c r="AS3" s="60">
        <f t="shared" ref="AS3:AS14" si="17">IF(OR(IFERROR(FIND($AD3,"施設コード"),0)&gt;0,$AE3=""), "",
COUNTIFS(
    INDEX(rawデータ範囲, , MATCH($AG$1,表頭範囲, 0)),AS$2,
    INDEX(rawデータ範囲, , MATCH($AE$1,表頭範囲, 0)),$AE3
)
)</f>
        <v>0</v>
      </c>
      <c r="AT3" s="130" t="str">
        <f t="shared" ref="AT3:AT13" si="18">IFERROR(AS3/AS$15,"")</f>
        <v/>
      </c>
      <c r="AU3" s="60">
        <f t="shared" ref="AU3:AU14" si="19">IF(OR(IFERROR(FIND($AD3,"施設コード"),0)&gt;0,$AE3=""), "",
COUNTIFS(
    INDEX(rawデータ範囲, , MATCH($AG$1,表頭範囲, 0)),AU$2,
    INDEX(rawデータ範囲, , MATCH($AE$1,表頭範囲, 0)),$AE3
)
)</f>
        <v>0</v>
      </c>
      <c r="AV3" s="130" t="str">
        <f t="shared" ref="AV3:AV13" si="20">IFERROR(AU3/AU$15,"")</f>
        <v/>
      </c>
      <c r="AW3" s="60">
        <f t="shared" ref="AW3:AW14" si="21">IF(OR(IFERROR(FIND($AD3,"施設コード"),0)&gt;0,$AE3=""), "",
COUNTIFS(
    INDEX(rawデータ範囲, , MATCH($AG$1,表頭範囲, 0)),AW$2,
    INDEX(rawデータ範囲, , MATCH($AE$1,表頭範囲, 0)),$AE3
)
)</f>
        <v>0</v>
      </c>
      <c r="AX3" s="130" t="str">
        <f t="shared" ref="AX3:AX13" si="22">IFERROR(AW3/AW$15,"")</f>
        <v/>
      </c>
      <c r="AY3" s="60">
        <f t="shared" ref="AY3:AY14" si="23">IF(OR(IFERROR(FIND($AD3,"施設コード"),0)&gt;0,$AE3=""), "",
COUNTIFS(
    INDEX(rawデータ範囲, , MATCH($AG$1,表頭範囲, 0)),AY$2,
    INDEX(rawデータ範囲, , MATCH($AE$1,表頭範囲, 0)),$AE3
)
)</f>
        <v>0</v>
      </c>
      <c r="AZ3" s="130" t="str">
        <f t="shared" ref="AZ3:AZ13" si="24">IFERROR(AY3/AY$15,"")</f>
        <v/>
      </c>
      <c r="BA3" s="60">
        <f t="shared" ref="BA3:BA14" si="25">IF(OR(IFERROR(FIND($AD3,"施設コード"),0)&gt;0,$AE3=""), "",
COUNTIFS(
    INDEX(rawデータ範囲, , MATCH($AG$1,表頭範囲, 0)),BA$2,
    INDEX(rawデータ範囲, , MATCH($AE$1,表頭範囲, 0)),$AE3
)
)</f>
        <v>0</v>
      </c>
      <c r="BB3" s="130" t="str">
        <f t="shared" ref="BB3:BB13" si="26">IFERROR(BA3/BA$15,"")</f>
        <v/>
      </c>
      <c r="BC3" s="60">
        <f t="shared" ref="BC3:BC14" si="27">IF(OR(IFERROR(FIND($AD3,"施設コード"),0)&gt;0,$AE3=""), "",
COUNTIFS(
    INDEX(rawデータ範囲, , MATCH($AG$1,表頭範囲, 0)),BC$2,
    INDEX(rawデータ範囲, , MATCH($AE$1,表頭範囲, 0)),$AE3
)
)</f>
        <v>0</v>
      </c>
      <c r="BD3" s="130" t="str">
        <f t="shared" ref="BD3:BD13" si="28">IFERROR(BC3/BC$15,"")</f>
        <v/>
      </c>
      <c r="BE3" s="60">
        <f>IFERROR(AG3+AI3+AK3+AM3+AO3+AQ3+AS3+AU3+AW3+AY3+BA3+BC3,"")</f>
        <v>597</v>
      </c>
      <c r="BF3" s="130">
        <f t="shared" ref="BF3:BF13" si="29">IFERROR(BE3/BE$15,"")</f>
        <v>0.38466494845360827</v>
      </c>
      <c r="BG3" s="97"/>
    </row>
    <row r="4" spans="1:59">
      <c r="A4" s="2" t="str">
        <f t="shared" si="0"/>
        <v>どちらでもない</v>
      </c>
      <c r="B4" s="96">
        <f t="shared" ca="1" si="1"/>
        <v>0.10760309278350516</v>
      </c>
      <c r="C4" s="96">
        <f t="shared" ca="1" si="2"/>
        <v>0.11073825503355705</v>
      </c>
      <c r="D4" s="96">
        <f t="shared" ca="1" si="3"/>
        <v>9.0909090909090912E-2</v>
      </c>
      <c r="E4" s="96">
        <f t="shared" ca="1" si="4"/>
        <v>0.13333333333333333</v>
      </c>
      <c r="G4" s="321" t="str">
        <f>【M】エリア!$L$4</f>
        <v>福井市</v>
      </c>
      <c r="H4" s="140">
        <f>AG46</f>
        <v>4.3352272727272725</v>
      </c>
      <c r="I4" s="140" t="str">
        <f>AI46</f>
        <v>-</v>
      </c>
      <c r="J4" s="140" t="str">
        <f>AK46</f>
        <v>-</v>
      </c>
      <c r="K4" s="140" t="str">
        <f>AM46</f>
        <v>-</v>
      </c>
      <c r="L4" s="140" t="str">
        <f>AO46</f>
        <v>-</v>
      </c>
      <c r="M4" s="140" t="str">
        <f>AQ46</f>
        <v>-</v>
      </c>
      <c r="N4" s="140" t="str">
        <f>AS46</f>
        <v>-</v>
      </c>
      <c r="O4" s="140" t="str">
        <f>AU46</f>
        <v>-</v>
      </c>
      <c r="P4" s="140" t="str">
        <f>AW46</f>
        <v>-</v>
      </c>
      <c r="Q4" s="140" t="str">
        <f>AY46</f>
        <v>-</v>
      </c>
      <c r="R4" s="140" t="str">
        <f>BA46</f>
        <v>-</v>
      </c>
      <c r="S4" s="140" t="str">
        <f>BC46</f>
        <v>-</v>
      </c>
      <c r="T4" s="140">
        <f>BE46</f>
        <v>4.3352272727272725</v>
      </c>
      <c r="AA4" s="110">
        <f>IF($AE4&lt;&gt;"",VLOOKUP($AE4,【M】満足度!$A$1:$B$5,2,0),"")</f>
        <v>4</v>
      </c>
      <c r="AB4" s="141"/>
      <c r="AC4" s="113" t="str">
        <f t="shared" ref="AC4:AD13" si="30">AC3</f>
        <v>都道府県</v>
      </c>
      <c r="AD4" s="112" t="str">
        <f t="shared" si="30"/>
        <v>福井県</v>
      </c>
      <c r="AE4" s="134" t="s">
        <v>52</v>
      </c>
      <c r="AF4" s="8"/>
      <c r="AG4" s="60">
        <f t="shared" si="5"/>
        <v>768</v>
      </c>
      <c r="AH4" s="130">
        <f t="shared" si="6"/>
        <v>0.49484536082474229</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768</v>
      </c>
      <c r="BF4" s="130">
        <f t="shared" si="29"/>
        <v>0.49484536082474229</v>
      </c>
      <c r="BG4" s="97"/>
    </row>
    <row r="5" spans="1:59">
      <c r="A5" s="2" t="str">
        <f t="shared" si="0"/>
        <v>不満</v>
      </c>
      <c r="B5" s="96">
        <f t="shared" ca="1" si="1"/>
        <v>1.0309278350515464E-2</v>
      </c>
      <c r="C5" s="96">
        <f t="shared" ca="1" si="2"/>
        <v>1.6778523489932886E-2</v>
      </c>
      <c r="D5" s="96">
        <f t="shared" ca="1" si="3"/>
        <v>1.1363636363636364E-2</v>
      </c>
      <c r="E5" s="96">
        <f t="shared" ca="1" si="4"/>
        <v>0</v>
      </c>
      <c r="G5" s="321" t="str">
        <f>【M】エリア!$L$5</f>
        <v>福井駅前 エリア</v>
      </c>
      <c r="H5" s="140">
        <f>AG61</f>
        <v>4.3</v>
      </c>
      <c r="I5" s="140" t="str">
        <f>AI61</f>
        <v>-</v>
      </c>
      <c r="J5" s="140" t="str">
        <f>AK61</f>
        <v>-</v>
      </c>
      <c r="K5" s="140" t="str">
        <f>AM61</f>
        <v>-</v>
      </c>
      <c r="L5" s="140" t="str">
        <f>AO61</f>
        <v>-</v>
      </c>
      <c r="M5" s="140" t="str">
        <f>AQ61</f>
        <v>-</v>
      </c>
      <c r="N5" s="140" t="str">
        <f>AS61</f>
        <v>-</v>
      </c>
      <c r="O5" s="140" t="str">
        <f>AU61</f>
        <v>-</v>
      </c>
      <c r="P5" s="140" t="str">
        <f>AW61</f>
        <v>-</v>
      </c>
      <c r="Q5" s="140" t="str">
        <f>AY61</f>
        <v>-</v>
      </c>
      <c r="R5" s="140" t="str">
        <f>BA61</f>
        <v>-</v>
      </c>
      <c r="S5" s="140" t="str">
        <f>BC61</f>
        <v>-</v>
      </c>
      <c r="T5" s="140">
        <f>BE61</f>
        <v>4.3</v>
      </c>
      <c r="AA5" s="110">
        <f>IF($AE5&lt;&gt;"",VLOOKUP($AE5,【M】満足度!$A$1:$B$5,2,0),"")</f>
        <v>3</v>
      </c>
      <c r="AB5" s="141"/>
      <c r="AC5" s="113" t="str">
        <f t="shared" si="30"/>
        <v>都道府県</v>
      </c>
      <c r="AD5" s="112" t="str">
        <f t="shared" si="30"/>
        <v>福井県</v>
      </c>
      <c r="AE5" s="133" t="s">
        <v>53</v>
      </c>
      <c r="AF5" s="8"/>
      <c r="AG5" s="60">
        <f t="shared" si="5"/>
        <v>167</v>
      </c>
      <c r="AH5" s="130">
        <f t="shared" si="6"/>
        <v>0.10760309278350516</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167</v>
      </c>
      <c r="BF5" s="130">
        <f t="shared" si="29"/>
        <v>0.10760309278350516</v>
      </c>
      <c r="BG5" s="98"/>
    </row>
    <row r="6" spans="1:59">
      <c r="A6" s="2" t="str">
        <f t="shared" si="0"/>
        <v>とても不満</v>
      </c>
      <c r="B6" s="96">
        <f t="shared" ca="1" si="1"/>
        <v>2.5773195876288659E-3</v>
      </c>
      <c r="C6" s="96">
        <f t="shared" ca="1" si="2"/>
        <v>0</v>
      </c>
      <c r="D6" s="96">
        <f t="shared" ca="1" si="3"/>
        <v>0</v>
      </c>
      <c r="E6" s="96">
        <f t="shared" ca="1" si="4"/>
        <v>0</v>
      </c>
      <c r="G6" s="1"/>
      <c r="AA6" s="110">
        <f>IF($AE6&lt;&gt;"",VLOOKUP($AE6,【M】満足度!$A$1:$B$5,2,0),"")</f>
        <v>2</v>
      </c>
      <c r="AB6" s="141"/>
      <c r="AC6" s="113" t="str">
        <f t="shared" si="30"/>
        <v>都道府県</v>
      </c>
      <c r="AD6" s="112" t="str">
        <f t="shared" si="30"/>
        <v>福井県</v>
      </c>
      <c r="AE6" s="133" t="s">
        <v>54</v>
      </c>
      <c r="AF6" s="8"/>
      <c r="AG6" s="60">
        <f t="shared" si="5"/>
        <v>16</v>
      </c>
      <c r="AH6" s="130">
        <f t="shared" si="6"/>
        <v>1.0309278350515464E-2</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16</v>
      </c>
      <c r="BF6" s="130">
        <f t="shared" si="29"/>
        <v>1.0309278350515464E-2</v>
      </c>
      <c r="BG6" s="98"/>
    </row>
    <row r="7" spans="1:59">
      <c r="A7" s="2" t="str">
        <f t="shared" si="0"/>
        <v/>
      </c>
      <c r="B7" s="96" t="str">
        <f t="shared" ca="1" si="1"/>
        <v/>
      </c>
      <c r="C7" s="96" t="str">
        <f t="shared" ca="1" si="2"/>
        <v/>
      </c>
      <c r="D7" s="96" t="str">
        <f t="shared" ca="1" si="3"/>
        <v/>
      </c>
      <c r="E7" s="96" t="str">
        <f t="shared" ca="1" si="4"/>
        <v/>
      </c>
      <c r="AA7" s="110">
        <f>IF($AE7&lt;&gt;"",VLOOKUP($AE7,【M】満足度!$A$1:$B$5,2,0),"")</f>
        <v>1</v>
      </c>
      <c r="AB7" s="141"/>
      <c r="AC7" s="113" t="str">
        <f t="shared" si="30"/>
        <v>都道府県</v>
      </c>
      <c r="AD7" s="112" t="str">
        <f t="shared" si="30"/>
        <v>福井県</v>
      </c>
      <c r="AE7" s="133" t="s">
        <v>55</v>
      </c>
      <c r="AF7" s="8"/>
      <c r="AG7" s="60">
        <f t="shared" si="5"/>
        <v>4</v>
      </c>
      <c r="AH7" s="130">
        <f t="shared" si="6"/>
        <v>2.5773195876288659E-3</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4</v>
      </c>
      <c r="BF7" s="130">
        <f t="shared" si="29"/>
        <v>2.5773195876288659E-3</v>
      </c>
      <c r="BG7" s="98"/>
    </row>
    <row r="8" spans="1:59">
      <c r="A8" s="2" t="str">
        <f t="shared" si="0"/>
        <v/>
      </c>
      <c r="B8" s="96" t="str">
        <f t="shared" ca="1" si="1"/>
        <v/>
      </c>
      <c r="C8" s="96" t="str">
        <f t="shared" ca="1" si="2"/>
        <v/>
      </c>
      <c r="D8" s="96" t="str">
        <f t="shared" ca="1" si="3"/>
        <v/>
      </c>
      <c r="E8" s="96" t="str">
        <f t="shared" ca="1" si="4"/>
        <v/>
      </c>
      <c r="AA8" s="110" t="str">
        <f>IF($AE8&lt;&gt;"",VLOOKUP($AE8,【M】満足度!$A$1:$B$5,2,0),"")</f>
        <v/>
      </c>
      <c r="AB8" s="141"/>
      <c r="AC8" s="113" t="str">
        <f t="shared" si="30"/>
        <v>都道府県</v>
      </c>
      <c r="AD8" s="112" t="str">
        <f t="shared" si="30"/>
        <v>福井県</v>
      </c>
      <c r="AE8" s="133"/>
      <c r="AF8" s="8"/>
      <c r="AG8" s="60" t="str">
        <f t="shared" si="5"/>
        <v/>
      </c>
      <c r="AH8" s="130" t="str">
        <f t="shared" si="6"/>
        <v/>
      </c>
      <c r="AI8" s="60" t="str">
        <f t="shared" si="7"/>
        <v/>
      </c>
      <c r="AJ8" s="130" t="str">
        <f t="shared" si="8"/>
        <v/>
      </c>
      <c r="AK8" s="60" t="str">
        <f t="shared" si="9"/>
        <v/>
      </c>
      <c r="AL8" s="130" t="str">
        <f t="shared" si="10"/>
        <v/>
      </c>
      <c r="AM8" s="60" t="str">
        <f t="shared" si="11"/>
        <v/>
      </c>
      <c r="AN8" s="130" t="str">
        <f t="shared" si="12"/>
        <v/>
      </c>
      <c r="AO8" s="60" t="str">
        <f t="shared" si="13"/>
        <v/>
      </c>
      <c r="AP8" s="130" t="str">
        <f t="shared" si="14"/>
        <v/>
      </c>
      <c r="AQ8" s="60" t="str">
        <f t="shared" si="15"/>
        <v/>
      </c>
      <c r="AR8" s="130" t="str">
        <f t="shared" si="16"/>
        <v/>
      </c>
      <c r="AS8" s="60" t="str">
        <f t="shared" si="17"/>
        <v/>
      </c>
      <c r="AT8" s="130" t="str">
        <f t="shared" si="18"/>
        <v/>
      </c>
      <c r="AU8" s="60" t="str">
        <f t="shared" si="19"/>
        <v/>
      </c>
      <c r="AV8" s="130" t="str">
        <f t="shared" si="20"/>
        <v/>
      </c>
      <c r="AW8" s="60" t="str">
        <f t="shared" si="21"/>
        <v/>
      </c>
      <c r="AX8" s="130" t="str">
        <f t="shared" si="22"/>
        <v/>
      </c>
      <c r="AY8" s="60" t="str">
        <f t="shared" si="23"/>
        <v/>
      </c>
      <c r="AZ8" s="130" t="str">
        <f t="shared" si="24"/>
        <v/>
      </c>
      <c r="BA8" s="60" t="str">
        <f t="shared" si="25"/>
        <v/>
      </c>
      <c r="BB8" s="130" t="str">
        <f t="shared" si="26"/>
        <v/>
      </c>
      <c r="BC8" s="60" t="str">
        <f t="shared" si="27"/>
        <v/>
      </c>
      <c r="BD8" s="130" t="str">
        <f t="shared" si="28"/>
        <v/>
      </c>
      <c r="BE8" s="60" t="str">
        <f t="shared" si="31"/>
        <v/>
      </c>
      <c r="BF8" s="130" t="str">
        <f t="shared" si="29"/>
        <v/>
      </c>
      <c r="BG8" s="98"/>
    </row>
    <row r="9" spans="1:59">
      <c r="A9" s="2" t="str">
        <f t="shared" si="0"/>
        <v/>
      </c>
      <c r="B9" s="96" t="str">
        <f t="shared" ca="1" si="1"/>
        <v/>
      </c>
      <c r="C9" s="96" t="str">
        <f t="shared" ca="1" si="2"/>
        <v/>
      </c>
      <c r="D9" s="96" t="str">
        <f t="shared" ca="1" si="3"/>
        <v/>
      </c>
      <c r="E9" s="96" t="str">
        <f t="shared" ca="1" si="4"/>
        <v/>
      </c>
      <c r="AA9" s="110" t="str">
        <f>IF($AE9&lt;&gt;"",VLOOKUP($AE9,【M】満足度!$A$1:$B$5,2,0),"")</f>
        <v/>
      </c>
      <c r="AB9" s="141"/>
      <c r="AC9" s="113" t="str">
        <f t="shared" si="30"/>
        <v>都道府県</v>
      </c>
      <c r="AD9" s="112" t="str">
        <f t="shared" si="30"/>
        <v>福井県</v>
      </c>
      <c r="AE9" s="133"/>
      <c r="AF9" s="8"/>
      <c r="AG9" s="60" t="str">
        <f t="shared" si="5"/>
        <v/>
      </c>
      <c r="AH9" s="130" t="str">
        <f t="shared" si="6"/>
        <v/>
      </c>
      <c r="AI9" s="60" t="str">
        <f t="shared" si="7"/>
        <v/>
      </c>
      <c r="AJ9" s="130" t="str">
        <f t="shared" si="8"/>
        <v/>
      </c>
      <c r="AK9" s="60" t="str">
        <f t="shared" si="9"/>
        <v/>
      </c>
      <c r="AL9" s="130" t="str">
        <f t="shared" si="10"/>
        <v/>
      </c>
      <c r="AM9" s="60" t="str">
        <f t="shared" si="11"/>
        <v/>
      </c>
      <c r="AN9" s="130" t="str">
        <f t="shared" si="12"/>
        <v/>
      </c>
      <c r="AO9" s="60" t="str">
        <f t="shared" si="13"/>
        <v/>
      </c>
      <c r="AP9" s="130" t="str">
        <f t="shared" si="14"/>
        <v/>
      </c>
      <c r="AQ9" s="60" t="str">
        <f t="shared" si="15"/>
        <v/>
      </c>
      <c r="AR9" s="130" t="str">
        <f t="shared" si="16"/>
        <v/>
      </c>
      <c r="AS9" s="60" t="str">
        <f t="shared" si="17"/>
        <v/>
      </c>
      <c r="AT9" s="130" t="str">
        <f t="shared" si="18"/>
        <v/>
      </c>
      <c r="AU9" s="60" t="str">
        <f t="shared" si="19"/>
        <v/>
      </c>
      <c r="AV9" s="130" t="str">
        <f t="shared" si="20"/>
        <v/>
      </c>
      <c r="AW9" s="60" t="str">
        <f t="shared" si="21"/>
        <v/>
      </c>
      <c r="AX9" s="130" t="str">
        <f t="shared" si="22"/>
        <v/>
      </c>
      <c r="AY9" s="60" t="str">
        <f t="shared" si="23"/>
        <v/>
      </c>
      <c r="AZ9" s="130" t="str">
        <f t="shared" si="24"/>
        <v/>
      </c>
      <c r="BA9" s="60" t="str">
        <f t="shared" si="25"/>
        <v/>
      </c>
      <c r="BB9" s="130" t="str">
        <f t="shared" si="26"/>
        <v/>
      </c>
      <c r="BC9" s="60" t="str">
        <f t="shared" si="27"/>
        <v/>
      </c>
      <c r="BD9" s="130" t="str">
        <f t="shared" si="28"/>
        <v/>
      </c>
      <c r="BE9" s="60" t="str">
        <f t="shared" si="31"/>
        <v/>
      </c>
      <c r="BF9" s="130" t="str">
        <f t="shared" si="29"/>
        <v/>
      </c>
      <c r="BG9" s="98"/>
    </row>
    <row r="10" spans="1:59">
      <c r="A10" s="2" t="str">
        <f t="shared" si="0"/>
        <v/>
      </c>
      <c r="B10" s="96" t="str">
        <f t="shared" ca="1" si="1"/>
        <v/>
      </c>
      <c r="C10" s="96" t="str">
        <f t="shared" ca="1" si="2"/>
        <v/>
      </c>
      <c r="D10" s="96" t="str">
        <f t="shared" ca="1" si="3"/>
        <v/>
      </c>
      <c r="E10" s="96" t="str">
        <f t="shared" ca="1" si="4"/>
        <v/>
      </c>
      <c r="AA10" s="110" t="str">
        <f>IF($AE10&lt;&gt;"",VLOOKUP($AE10,【M】満足度!$A$1:$B$5,2,0),"")</f>
        <v/>
      </c>
      <c r="AB10" s="141"/>
      <c r="AC10" s="113" t="str">
        <f>AC9</f>
        <v>都道府県</v>
      </c>
      <c r="AD10" s="112" t="str">
        <f>AD9</f>
        <v>福井県</v>
      </c>
      <c r="AE10" s="133"/>
      <c r="AF10" s="8"/>
      <c r="AG10" s="60" t="str">
        <f t="shared" si="5"/>
        <v/>
      </c>
      <c r="AH10" s="130" t="str">
        <f t="shared" si="6"/>
        <v/>
      </c>
      <c r="AI10" s="60" t="str">
        <f t="shared" si="7"/>
        <v/>
      </c>
      <c r="AJ10" s="130" t="str">
        <f t="shared" si="8"/>
        <v/>
      </c>
      <c r="AK10" s="60" t="str">
        <f t="shared" si="9"/>
        <v/>
      </c>
      <c r="AL10" s="130" t="str">
        <f t="shared" si="10"/>
        <v/>
      </c>
      <c r="AM10" s="60" t="str">
        <f t="shared" si="11"/>
        <v/>
      </c>
      <c r="AN10" s="130" t="str">
        <f t="shared" si="12"/>
        <v/>
      </c>
      <c r="AO10" s="60" t="str">
        <f t="shared" si="13"/>
        <v/>
      </c>
      <c r="AP10" s="130" t="str">
        <f t="shared" si="14"/>
        <v/>
      </c>
      <c r="AQ10" s="60" t="str">
        <f t="shared" si="15"/>
        <v/>
      </c>
      <c r="AR10" s="130" t="str">
        <f t="shared" si="16"/>
        <v/>
      </c>
      <c r="AS10" s="60" t="str">
        <f t="shared" si="17"/>
        <v/>
      </c>
      <c r="AT10" s="130" t="str">
        <f t="shared" si="18"/>
        <v/>
      </c>
      <c r="AU10" s="60" t="str">
        <f t="shared" si="19"/>
        <v/>
      </c>
      <c r="AV10" s="130" t="str">
        <f t="shared" si="20"/>
        <v/>
      </c>
      <c r="AW10" s="60" t="str">
        <f t="shared" si="21"/>
        <v/>
      </c>
      <c r="AX10" s="130" t="str">
        <f t="shared" si="22"/>
        <v/>
      </c>
      <c r="AY10" s="60" t="str">
        <f t="shared" si="23"/>
        <v/>
      </c>
      <c r="AZ10" s="130" t="str">
        <f t="shared" si="24"/>
        <v/>
      </c>
      <c r="BA10" s="60" t="str">
        <f t="shared" si="25"/>
        <v/>
      </c>
      <c r="BB10" s="130" t="str">
        <f t="shared" si="26"/>
        <v/>
      </c>
      <c r="BC10" s="60" t="str">
        <f t="shared" si="27"/>
        <v/>
      </c>
      <c r="BD10" s="130" t="str">
        <f t="shared" si="28"/>
        <v/>
      </c>
      <c r="BE10" s="60" t="str">
        <f t="shared" si="31"/>
        <v/>
      </c>
      <c r="BF10" s="130" t="str">
        <f t="shared" si="29"/>
        <v/>
      </c>
      <c r="BG10" s="98"/>
    </row>
    <row r="11" spans="1:59">
      <c r="A11" s="2" t="str">
        <f t="shared" si="0"/>
        <v/>
      </c>
      <c r="B11" s="96" t="str">
        <f t="shared" ca="1" si="1"/>
        <v/>
      </c>
      <c r="C11" s="96" t="str">
        <f t="shared" ca="1" si="2"/>
        <v/>
      </c>
      <c r="D11" s="96" t="str">
        <f t="shared" ca="1" si="3"/>
        <v/>
      </c>
      <c r="E11" s="96" t="str">
        <f t="shared" ca="1" si="4"/>
        <v/>
      </c>
      <c r="AA11" s="110" t="str">
        <f>IF($AE11&lt;&gt;"",VLOOKUP($AE11,【M】満足度!$A$1:$B$5,2,0),"")</f>
        <v/>
      </c>
      <c r="AB11" s="141"/>
      <c r="AC11" s="113" t="str">
        <f t="shared" si="30"/>
        <v>都道府県</v>
      </c>
      <c r="AD11" s="112" t="str">
        <f t="shared" si="30"/>
        <v>福井県</v>
      </c>
      <c r="AE11" s="133"/>
      <c r="AF11" s="8"/>
      <c r="AG11" s="60" t="str">
        <f t="shared" si="5"/>
        <v/>
      </c>
      <c r="AH11" s="130" t="str">
        <f t="shared" si="6"/>
        <v/>
      </c>
      <c r="AI11" s="60" t="str">
        <f t="shared" si="7"/>
        <v/>
      </c>
      <c r="AJ11" s="130" t="str">
        <f t="shared" si="8"/>
        <v/>
      </c>
      <c r="AK11" s="60" t="str">
        <f t="shared" si="9"/>
        <v/>
      </c>
      <c r="AL11" s="130" t="str">
        <f t="shared" si="10"/>
        <v/>
      </c>
      <c r="AM11" s="60" t="str">
        <f t="shared" si="11"/>
        <v/>
      </c>
      <c r="AN11" s="130" t="str">
        <f t="shared" si="12"/>
        <v/>
      </c>
      <c r="AO11" s="60" t="str">
        <f t="shared" si="13"/>
        <v/>
      </c>
      <c r="AP11" s="130" t="str">
        <f t="shared" si="14"/>
        <v/>
      </c>
      <c r="AQ11" s="60" t="str">
        <f t="shared" si="15"/>
        <v/>
      </c>
      <c r="AR11" s="130" t="str">
        <f t="shared" si="16"/>
        <v/>
      </c>
      <c r="AS11" s="60" t="str">
        <f t="shared" si="17"/>
        <v/>
      </c>
      <c r="AT11" s="130" t="str">
        <f t="shared" si="18"/>
        <v/>
      </c>
      <c r="AU11" s="60" t="str">
        <f t="shared" si="19"/>
        <v/>
      </c>
      <c r="AV11" s="130" t="str">
        <f t="shared" si="20"/>
        <v/>
      </c>
      <c r="AW11" s="60" t="str">
        <f t="shared" si="21"/>
        <v/>
      </c>
      <c r="AX11" s="130" t="str">
        <f t="shared" si="22"/>
        <v/>
      </c>
      <c r="AY11" s="60" t="str">
        <f t="shared" si="23"/>
        <v/>
      </c>
      <c r="AZ11" s="130" t="str">
        <f t="shared" si="24"/>
        <v/>
      </c>
      <c r="BA11" s="60" t="str">
        <f t="shared" si="25"/>
        <v/>
      </c>
      <c r="BB11" s="130" t="str">
        <f t="shared" si="26"/>
        <v/>
      </c>
      <c r="BC11" s="60" t="str">
        <f t="shared" si="27"/>
        <v/>
      </c>
      <c r="BD11" s="130" t="str">
        <f t="shared" si="28"/>
        <v/>
      </c>
      <c r="BE11" s="60" t="str">
        <f t="shared" si="31"/>
        <v/>
      </c>
      <c r="BF11" s="130" t="str">
        <f t="shared" si="29"/>
        <v/>
      </c>
      <c r="BG11" s="98"/>
    </row>
    <row r="12" spans="1:59">
      <c r="A12" s="2" t="str">
        <f t="shared" si="0"/>
        <v/>
      </c>
      <c r="B12" s="96" t="str">
        <f t="shared" ca="1" si="1"/>
        <v/>
      </c>
      <c r="C12" s="96" t="str">
        <f t="shared" ca="1" si="2"/>
        <v/>
      </c>
      <c r="D12" s="96" t="str">
        <f t="shared" ca="1" si="3"/>
        <v/>
      </c>
      <c r="E12" s="96" t="str">
        <f t="shared" ca="1" si="4"/>
        <v/>
      </c>
      <c r="AA12" s="110" t="str">
        <f>IF($AE12&lt;&gt;"",VLOOKUP($AE12,【M】満足度!$A$1:$B$5,2,0),"")</f>
        <v/>
      </c>
      <c r="AB12" s="141"/>
      <c r="AC12" s="113" t="str">
        <f t="shared" si="30"/>
        <v>都道府県</v>
      </c>
      <c r="AD12" s="112" t="str">
        <f t="shared" si="30"/>
        <v>福井県</v>
      </c>
      <c r="AE12" s="133"/>
      <c r="AF12" s="8"/>
      <c r="AG12" s="60" t="str">
        <f t="shared" si="5"/>
        <v/>
      </c>
      <c r="AH12" s="130" t="str">
        <f t="shared" si="6"/>
        <v/>
      </c>
      <c r="AI12" s="60" t="str">
        <f t="shared" si="7"/>
        <v/>
      </c>
      <c r="AJ12" s="130" t="str">
        <f t="shared" si="8"/>
        <v/>
      </c>
      <c r="AK12" s="60" t="str">
        <f t="shared" si="9"/>
        <v/>
      </c>
      <c r="AL12" s="130" t="str">
        <f t="shared" si="10"/>
        <v/>
      </c>
      <c r="AM12" s="60" t="str">
        <f t="shared" si="11"/>
        <v/>
      </c>
      <c r="AN12" s="130" t="str">
        <f t="shared" si="12"/>
        <v/>
      </c>
      <c r="AO12" s="60" t="str">
        <f t="shared" si="13"/>
        <v/>
      </c>
      <c r="AP12" s="130" t="str">
        <f t="shared" si="14"/>
        <v/>
      </c>
      <c r="AQ12" s="60" t="str">
        <f t="shared" si="15"/>
        <v/>
      </c>
      <c r="AR12" s="130" t="str">
        <f t="shared" si="16"/>
        <v/>
      </c>
      <c r="AS12" s="60" t="str">
        <f t="shared" si="17"/>
        <v/>
      </c>
      <c r="AT12" s="130" t="str">
        <f t="shared" si="18"/>
        <v/>
      </c>
      <c r="AU12" s="60" t="str">
        <f t="shared" si="19"/>
        <v/>
      </c>
      <c r="AV12" s="130" t="str">
        <f t="shared" si="20"/>
        <v/>
      </c>
      <c r="AW12" s="60" t="str">
        <f t="shared" si="21"/>
        <v/>
      </c>
      <c r="AX12" s="130" t="str">
        <f t="shared" si="22"/>
        <v/>
      </c>
      <c r="AY12" s="60" t="str">
        <f t="shared" si="23"/>
        <v/>
      </c>
      <c r="AZ12" s="130" t="str">
        <f t="shared" si="24"/>
        <v/>
      </c>
      <c r="BA12" s="60" t="str">
        <f t="shared" si="25"/>
        <v/>
      </c>
      <c r="BB12" s="130" t="str">
        <f t="shared" si="26"/>
        <v/>
      </c>
      <c r="BC12" s="60" t="str">
        <f t="shared" si="27"/>
        <v/>
      </c>
      <c r="BD12" s="130" t="str">
        <f t="shared" si="28"/>
        <v/>
      </c>
      <c r="BE12" s="60" t="str">
        <f t="shared" si="31"/>
        <v/>
      </c>
      <c r="BF12" s="130" t="str">
        <f t="shared" si="29"/>
        <v/>
      </c>
      <c r="BG12" s="98"/>
    </row>
    <row r="13" spans="1:59">
      <c r="A13" s="2" t="str">
        <f t="shared" si="0"/>
        <v/>
      </c>
      <c r="B13" s="152" t="str">
        <f t="shared" ca="1" si="1"/>
        <v/>
      </c>
      <c r="C13" s="96" t="str">
        <f t="shared" ca="1" si="2"/>
        <v/>
      </c>
      <c r="D13" s="96" t="str">
        <f t="shared" ca="1" si="3"/>
        <v/>
      </c>
      <c r="E13" s="96" t="str">
        <f t="shared" ca="1" si="4"/>
        <v/>
      </c>
      <c r="AA13" s="110" t="str">
        <f>IF($AE13&lt;&gt;"",VLOOKUP($AE13,【M】満足度!$A$1:$B$5,2,0),"")</f>
        <v/>
      </c>
      <c r="AB13" s="141"/>
      <c r="AC13" s="113" t="str">
        <f t="shared" si="30"/>
        <v>都道府県</v>
      </c>
      <c r="AD13" s="112" t="str">
        <f t="shared" si="30"/>
        <v>福井県</v>
      </c>
      <c r="AE13" s="133"/>
      <c r="AF13" s="8"/>
      <c r="AG13" s="60" t="str">
        <f t="shared" si="5"/>
        <v/>
      </c>
      <c r="AH13" s="130" t="str">
        <f t="shared" si="6"/>
        <v/>
      </c>
      <c r="AI13" s="60" t="str">
        <f t="shared" si="7"/>
        <v/>
      </c>
      <c r="AJ13" s="130" t="str">
        <f t="shared" si="8"/>
        <v/>
      </c>
      <c r="AK13" s="60" t="str">
        <f t="shared" si="9"/>
        <v/>
      </c>
      <c r="AL13" s="130" t="str">
        <f t="shared" si="10"/>
        <v/>
      </c>
      <c r="AM13" s="60" t="str">
        <f t="shared" si="11"/>
        <v/>
      </c>
      <c r="AN13" s="130" t="str">
        <f t="shared" si="12"/>
        <v/>
      </c>
      <c r="AO13" s="60" t="str">
        <f t="shared" si="13"/>
        <v/>
      </c>
      <c r="AP13" s="130" t="str">
        <f t="shared" si="14"/>
        <v/>
      </c>
      <c r="AQ13" s="60" t="str">
        <f t="shared" si="15"/>
        <v/>
      </c>
      <c r="AR13" s="130" t="str">
        <f t="shared" si="16"/>
        <v/>
      </c>
      <c r="AS13" s="60" t="str">
        <f t="shared" si="17"/>
        <v/>
      </c>
      <c r="AT13" s="130" t="str">
        <f t="shared" si="18"/>
        <v/>
      </c>
      <c r="AU13" s="60" t="str">
        <f t="shared" si="19"/>
        <v/>
      </c>
      <c r="AV13" s="130" t="str">
        <f t="shared" si="20"/>
        <v/>
      </c>
      <c r="AW13" s="60" t="str">
        <f t="shared" si="21"/>
        <v/>
      </c>
      <c r="AX13" s="130" t="str">
        <f t="shared" si="22"/>
        <v/>
      </c>
      <c r="AY13" s="60" t="str">
        <f t="shared" si="23"/>
        <v/>
      </c>
      <c r="AZ13" s="130" t="str">
        <f t="shared" si="24"/>
        <v/>
      </c>
      <c r="BA13" s="60" t="str">
        <f t="shared" si="25"/>
        <v/>
      </c>
      <c r="BB13" s="130" t="str">
        <f t="shared" si="26"/>
        <v/>
      </c>
      <c r="BC13" s="60" t="str">
        <f t="shared" si="27"/>
        <v/>
      </c>
      <c r="BD13" s="130" t="str">
        <f t="shared" si="28"/>
        <v/>
      </c>
      <c r="BE13" s="60" t="str">
        <f t="shared" ref="BE13" si="32">IFERROR(AG13+AI13+AK13+AM13+AO13+AQ13+AS13+AU13+AW13+AY13+BA13+BC13,"")</f>
        <v/>
      </c>
      <c r="BF13" s="130" t="str">
        <f t="shared" si="29"/>
        <v/>
      </c>
      <c r="BG13" s="98"/>
    </row>
    <row r="14" spans="1:59">
      <c r="AA14" s="110" t="str">
        <f>IF($AE14&lt;&gt;"",VLOOKUP($AE14,【M】満足度!$A$1:$B$5,2,0),"")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ref="AL14" si="33">IFERROR(AK14/AK$15,"")</f>
        <v/>
      </c>
      <c r="AM14" s="60" t="str">
        <f t="shared" si="11"/>
        <v/>
      </c>
      <c r="AN14" s="130" t="str">
        <f t="shared" ref="AN14" si="34">IFERROR(AM14/AM$15,"")</f>
        <v/>
      </c>
      <c r="AO14" s="60" t="str">
        <f t="shared" si="13"/>
        <v/>
      </c>
      <c r="AP14" s="130" t="str">
        <f t="shared" ref="AP14" si="35">IFERROR(AO14/AO$15,"")</f>
        <v/>
      </c>
      <c r="AQ14" s="60" t="str">
        <f t="shared" si="15"/>
        <v/>
      </c>
      <c r="AR14" s="130" t="str">
        <f t="shared" ref="AR14" si="36">IFERROR(AQ14/AQ$15,"")</f>
        <v/>
      </c>
      <c r="AS14" s="60" t="str">
        <f t="shared" si="17"/>
        <v/>
      </c>
      <c r="AT14" s="130" t="str">
        <f t="shared" ref="AT14" si="37">IFERROR(AS14/AS$15,"")</f>
        <v/>
      </c>
      <c r="AU14" s="60" t="str">
        <f t="shared" si="19"/>
        <v/>
      </c>
      <c r="AV14" s="130" t="str">
        <f t="shared" ref="AV14" si="38">IFERROR(AU14/AU$15,"")</f>
        <v/>
      </c>
      <c r="AW14" s="60" t="str">
        <f t="shared" si="21"/>
        <v/>
      </c>
      <c r="AX14" s="130" t="str">
        <f t="shared" ref="AX14" si="39">IFERROR(AW14/AW$15,"")</f>
        <v/>
      </c>
      <c r="AY14" s="60" t="str">
        <f t="shared" si="23"/>
        <v/>
      </c>
      <c r="AZ14" s="130" t="str">
        <f t="shared" ref="AZ14" si="40">IFERROR(AY14/AY$15,"")</f>
        <v/>
      </c>
      <c r="BA14" s="60" t="str">
        <f t="shared" si="25"/>
        <v/>
      </c>
      <c r="BB14" s="130" t="str">
        <f t="shared" ref="BB14" si="41">IFERROR(BA14/BA$15,"")</f>
        <v/>
      </c>
      <c r="BC14" s="60" t="str">
        <f t="shared" si="27"/>
        <v/>
      </c>
      <c r="BD14" s="130" t="str">
        <f t="shared" ref="BD14" si="42">IFERROR(BC14/BC$15,"")</f>
        <v/>
      </c>
      <c r="BE14" s="60" t="str">
        <f t="shared" si="31"/>
        <v/>
      </c>
      <c r="BF14" s="130" t="str">
        <f t="shared" ref="BF14" si="43">IFERROR(BE14/BE$15,"")</f>
        <v/>
      </c>
      <c r="BG14" s="98"/>
    </row>
    <row r="15" spans="1:59" ht="15">
      <c r="AA15"/>
      <c r="AB15"/>
      <c r="AC15" s="99"/>
      <c r="AD15" s="100"/>
      <c r="AE15" s="101"/>
      <c r="AF15" s="102" t="s">
        <v>25</v>
      </c>
      <c r="AG15" s="123">
        <f t="shared" ref="AG15:BD15" si="44">SUM(AG3:AG14)</f>
        <v>1552</v>
      </c>
      <c r="AH15" s="124">
        <f t="shared" si="44"/>
        <v>1</v>
      </c>
      <c r="AI15" s="123">
        <f t="shared" si="44"/>
        <v>0</v>
      </c>
      <c r="AJ15" s="124">
        <f t="shared" si="44"/>
        <v>0</v>
      </c>
      <c r="AK15" s="123">
        <f t="shared" si="44"/>
        <v>0</v>
      </c>
      <c r="AL15" s="124">
        <f t="shared" si="44"/>
        <v>0</v>
      </c>
      <c r="AM15" s="123">
        <f t="shared" si="44"/>
        <v>0</v>
      </c>
      <c r="AN15" s="124">
        <f t="shared" si="44"/>
        <v>0</v>
      </c>
      <c r="AO15" s="123">
        <f t="shared" si="44"/>
        <v>0</v>
      </c>
      <c r="AP15" s="124">
        <f t="shared" si="44"/>
        <v>0</v>
      </c>
      <c r="AQ15" s="123">
        <f t="shared" si="44"/>
        <v>0</v>
      </c>
      <c r="AR15" s="124">
        <f t="shared" si="44"/>
        <v>0</v>
      </c>
      <c r="AS15" s="123">
        <f t="shared" si="44"/>
        <v>0</v>
      </c>
      <c r="AT15" s="124">
        <f t="shared" si="44"/>
        <v>0</v>
      </c>
      <c r="AU15" s="123">
        <f t="shared" si="44"/>
        <v>0</v>
      </c>
      <c r="AV15" s="124">
        <f t="shared" si="44"/>
        <v>0</v>
      </c>
      <c r="AW15" s="123">
        <f t="shared" si="44"/>
        <v>0</v>
      </c>
      <c r="AX15" s="124">
        <f t="shared" si="44"/>
        <v>0</v>
      </c>
      <c r="AY15" s="123">
        <f t="shared" si="44"/>
        <v>0</v>
      </c>
      <c r="AZ15" s="124">
        <f t="shared" si="44"/>
        <v>0</v>
      </c>
      <c r="BA15" s="123">
        <f t="shared" si="44"/>
        <v>0</v>
      </c>
      <c r="BB15" s="124">
        <f t="shared" si="44"/>
        <v>0</v>
      </c>
      <c r="BC15" s="123">
        <f t="shared" si="44"/>
        <v>0</v>
      </c>
      <c r="BD15" s="124">
        <f t="shared" si="44"/>
        <v>0</v>
      </c>
      <c r="BE15" s="125">
        <f t="shared" ref="BE15" si="45">AG15+AI15+AK15+AM15+AO15+AQ15+AS15+AU15+AW15+AY15+BA15+BC15</f>
        <v>1552</v>
      </c>
      <c r="BF15" s="126">
        <f>SUM(BF3:BF14)</f>
        <v>1</v>
      </c>
      <c r="BG15" s="98"/>
    </row>
    <row r="16" spans="1:59" ht="15">
      <c r="AA16"/>
      <c r="AB16"/>
      <c r="AC16" s="103"/>
      <c r="AD16" s="104"/>
      <c r="AE16" s="105"/>
      <c r="AF16" s="135" t="s">
        <v>1152</v>
      </c>
      <c r="AG16" s="136">
        <f>IF(AG15&gt;0,SUMPRODUCT($AA3:$AA14,AG3:AG14)/AG15,"-")</f>
        <v>4.2487113402061851</v>
      </c>
      <c r="AH16" s="114"/>
      <c r="AI16" s="136" t="str">
        <f>IF(AI15&gt;0,SUMPRODUCT($AA3:$AA14,AI3:AI14)/AI15,"-")</f>
        <v>-</v>
      </c>
      <c r="AJ16" s="114"/>
      <c r="AK16" s="136" t="str">
        <f>IF(AK15&gt;0,SUMPRODUCT($AA3:$AA14,AK3:AK14)/AK15,"-")</f>
        <v>-</v>
      </c>
      <c r="AL16" s="114"/>
      <c r="AM16" s="136" t="str">
        <f>IF(AM15&gt;0,SUMPRODUCT($AA3:$AA14,AM3:AM14)/AM15,"-")</f>
        <v>-</v>
      </c>
      <c r="AN16" s="114"/>
      <c r="AO16" s="136" t="str">
        <f>IF(AO15&gt;0,SUMPRODUCT($AA3:$AA14,AO3:AO14)/AO15,"-")</f>
        <v>-</v>
      </c>
      <c r="AP16" s="114"/>
      <c r="AQ16" s="136" t="str">
        <f>IF(AQ15&gt;0,SUMPRODUCT($AA3:$AA14,AQ3:AQ14)/AQ15,"-")</f>
        <v>-</v>
      </c>
      <c r="AR16" s="114"/>
      <c r="AS16" s="136" t="str">
        <f>IF(AS15&gt;0,SUMPRODUCT($AA3:$AA14,AS3:AS14)/AS15,"-")</f>
        <v>-</v>
      </c>
      <c r="AT16" s="114"/>
      <c r="AU16" s="136" t="str">
        <f>IF(AU15&gt;0,SUMPRODUCT($AA3:$AA14,AU3:AU14)/AU15,"-")</f>
        <v>-</v>
      </c>
      <c r="AV16" s="114"/>
      <c r="AW16" s="136" t="str">
        <f>IF(AW15&gt;0,SUMPRODUCT($AA3:$AA14,AW3:AW14)/AW15,"-")</f>
        <v>-</v>
      </c>
      <c r="AX16" s="114"/>
      <c r="AY16" s="136" t="str">
        <f>IF(AY15&gt;0,SUMPRODUCT($AA3:$AA14,AY3:AY14)/AY15,"-")</f>
        <v>-</v>
      </c>
      <c r="AZ16" s="114"/>
      <c r="BA16" s="136" t="str">
        <f>IF(BA15&gt;0,SUMPRODUCT($AA3:$AA14,BA3:BA14)/BA15,"-")</f>
        <v>-</v>
      </c>
      <c r="BB16" s="114"/>
      <c r="BC16" s="136" t="str">
        <f>IF(BC15&gt;0,SUMPRODUCT($AA3:$AA14,BC3:BC14)/BC15,"-")</f>
        <v>-</v>
      </c>
      <c r="BD16" s="114"/>
      <c r="BE16" s="136">
        <f>IF(BE15&gt;0,SUMPRODUCT($AA3:$AA14,BE3:BE14)/BE15,"-")</f>
        <v>4.2487113402061851</v>
      </c>
      <c r="BF16" s="115"/>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IF($AE18&lt;&gt;"",VLOOKUP($AE18,【M】満足度!$A$1:$B$5,2,0),"")</f>
        <v>5</v>
      </c>
      <c r="AB18" s="141"/>
      <c r="AC18" s="111" t="str">
        <f>AC17</f>
        <v>6分類</v>
      </c>
      <c r="AD18" s="112" t="str">
        <f>AD17</f>
        <v>福井市・永平寺町</v>
      </c>
      <c r="AE18" s="2" t="str">
        <f t="shared" ref="AE18:AE28" si="46">IF(AE3&lt;&gt;"",AE3,"")</f>
        <v>とても満足</v>
      </c>
      <c r="AF18" s="8"/>
      <c r="AG18" s="121">
        <f t="shared" ref="AG18:AG29" si="47">IF(OR(IFERROR(FIND($AD18,"施設コード"),0)&gt;0,$AE18=""), "",
COUNTIFS(
    INDEX(rawデータ範囲, , MATCH($AG$1,表頭範囲, 0)),AG$2,
    INDEX(rawデータ範囲, , MATCH($AE$1,表頭範囲, 0)),$AE18,
    INDEX(rawデータ範囲, , MATCH($AC18,表頭範囲, 0)),$AD18
)
)</f>
        <v>129</v>
      </c>
      <c r="AH18" s="122">
        <f t="shared" ref="AH18:AH28" si="48">IFERROR(AG18/AG$30,"")</f>
        <v>0.43288590604026844</v>
      </c>
      <c r="AI18" s="121">
        <f t="shared" ref="AI18:AI29" si="49">IF(OR(IFERROR(FIND($AD18,"施設コード"),0)&gt;0,$AE18=""), "",
COUNTIFS(
    INDEX(rawデータ範囲, , MATCH($AG$1,表頭範囲, 0)),AI$2,
    INDEX(rawデータ範囲, , MATCH($AE$1,表頭範囲, 0)),$AE18,
    INDEX(rawデータ範囲, , MATCH($AC18,表頭範囲, 0)),$AD18
)
)</f>
        <v>0</v>
      </c>
      <c r="AJ18" s="122" t="str">
        <f t="shared" ref="AJ18:AJ28" si="50">IFERROR(AI18/AI$30,"")</f>
        <v/>
      </c>
      <c r="AK18" s="121">
        <f t="shared" ref="AK18:AK29" si="51">IF(OR(IFERROR(FIND($AD18,"施設コード"),0)&gt;0,$AE18=""), "",
COUNTIFS(
    INDEX(rawデータ範囲, , MATCH($AG$1,表頭範囲, 0)),AK$2,
    INDEX(rawデータ範囲, , MATCH($AE$1,表頭範囲, 0)),$AE18,
    INDEX(rawデータ範囲, , MATCH($AC18,表頭範囲, 0)),$AD18
)
)</f>
        <v>0</v>
      </c>
      <c r="AL18" s="122" t="str">
        <f t="shared" ref="AL18:AL28" si="52">IFERROR(AK18/AK$30,"")</f>
        <v/>
      </c>
      <c r="AM18" s="121">
        <f t="shared" ref="AM18:AM29" si="53">IF(OR(IFERROR(FIND($AD18,"施設コード"),0)&gt;0,$AE18=""), "",
COUNTIFS(
    INDEX(rawデータ範囲, , MATCH($AG$1,表頭範囲, 0)),AM$2,
    INDEX(rawデータ範囲, , MATCH($AE$1,表頭範囲, 0)),$AE18,
    INDEX(rawデータ範囲, , MATCH($AC18,表頭範囲, 0)),$AD18
)
)</f>
        <v>0</v>
      </c>
      <c r="AN18" s="122" t="str">
        <f t="shared" ref="AN18:AN28" si="54">IFERROR(AM18/AM$30,"")</f>
        <v/>
      </c>
      <c r="AO18" s="121">
        <f t="shared" ref="AO18:AO29" si="55">IF(OR(IFERROR(FIND($AD18,"施設コード"),0)&gt;0,$AE18=""), "",
COUNTIFS(
    INDEX(rawデータ範囲, , MATCH($AG$1,表頭範囲, 0)),AO$2,
    INDEX(rawデータ範囲, , MATCH($AE$1,表頭範囲, 0)),$AE18,
    INDEX(rawデータ範囲, , MATCH($AC18,表頭範囲, 0)),$AD18
)
)</f>
        <v>0</v>
      </c>
      <c r="AP18" s="122" t="str">
        <f t="shared" ref="AP18:AP28" si="56">IFERROR(AO18/AO$30,"")</f>
        <v/>
      </c>
      <c r="AQ18" s="121">
        <f t="shared" ref="AQ18:AQ29" si="57">IF(OR(IFERROR(FIND($AD18,"施設コード"),0)&gt;0,$AE18=""), "",
COUNTIFS(
    INDEX(rawデータ範囲, , MATCH($AG$1,表頭範囲, 0)),AQ$2,
    INDEX(rawデータ範囲, , MATCH($AE$1,表頭範囲, 0)),$AE18,
    INDEX(rawデータ範囲, , MATCH($AC18,表頭範囲, 0)),$AD18
)
)</f>
        <v>0</v>
      </c>
      <c r="AR18" s="122" t="str">
        <f t="shared" ref="AR18:AR28" si="58">IFERROR(AQ18/AQ$30,"")</f>
        <v/>
      </c>
      <c r="AS18" s="121">
        <f t="shared" ref="AS18:AS29" si="59">IF(OR(IFERROR(FIND($AD18,"施設コード"),0)&gt;0,$AE18=""), "",
COUNTIFS(
    INDEX(rawデータ範囲, , MATCH($AG$1,表頭範囲, 0)),AS$2,
    INDEX(rawデータ範囲, , MATCH($AE$1,表頭範囲, 0)),$AE18,
    INDEX(rawデータ範囲, , MATCH($AC18,表頭範囲, 0)),$AD18
)
)</f>
        <v>0</v>
      </c>
      <c r="AT18" s="122" t="str">
        <f t="shared" ref="AT18:AT28" si="60">IFERROR(AS18/AS$30,"")</f>
        <v/>
      </c>
      <c r="AU18" s="121">
        <f t="shared" ref="AU18:AU29" si="61">IF(OR(IFERROR(FIND($AD18,"施設コード"),0)&gt;0,$AE18=""), "",
COUNTIFS(
    INDEX(rawデータ範囲, , MATCH($AG$1,表頭範囲, 0)),AU$2,
    INDEX(rawデータ範囲, , MATCH($AE$1,表頭範囲, 0)),$AE18,
    INDEX(rawデータ範囲, , MATCH($AC18,表頭範囲, 0)),$AD18
)
)</f>
        <v>0</v>
      </c>
      <c r="AV18" s="122" t="str">
        <f t="shared" ref="AV18:AV28" si="62">IFERROR(AU18/AU$30,"")</f>
        <v/>
      </c>
      <c r="AW18" s="121">
        <f t="shared" ref="AW18:AW29" si="63">IF(OR(IFERROR(FIND($AD18,"施設コード"),0)&gt;0,$AE18=""), "",
COUNTIFS(
    INDEX(rawデータ範囲, , MATCH($AG$1,表頭範囲, 0)),AW$2,
    INDEX(rawデータ範囲, , MATCH($AE$1,表頭範囲, 0)),$AE18,
    INDEX(rawデータ範囲, , MATCH($AC18,表頭範囲, 0)),$AD18
)
)</f>
        <v>0</v>
      </c>
      <c r="AX18" s="122" t="str">
        <f t="shared" ref="AX18:AX28" si="64">IFERROR(AW18/AW$30,"")</f>
        <v/>
      </c>
      <c r="AY18" s="121">
        <f t="shared" ref="AY18:AY29" si="65">IF(OR(IFERROR(FIND($AD18,"施設コード"),0)&gt;0,$AE18=""), "",
COUNTIFS(
    INDEX(rawデータ範囲, , MATCH($AG$1,表頭範囲, 0)),AY$2,
    INDEX(rawデータ範囲, , MATCH($AE$1,表頭範囲, 0)),$AE18,
    INDEX(rawデータ範囲, , MATCH($AC18,表頭範囲, 0)),$AD18
)
)</f>
        <v>0</v>
      </c>
      <c r="AZ18" s="122" t="str">
        <f t="shared" ref="AZ18:AZ28" si="66">IFERROR(AY18/AY$30,"")</f>
        <v/>
      </c>
      <c r="BA18" s="121">
        <f t="shared" ref="BA18:BA29" si="67">IF(OR(IFERROR(FIND($AD18,"施設コード"),0)&gt;0,$AE18=""), "",
COUNTIFS(
    INDEX(rawデータ範囲, , MATCH($AG$1,表頭範囲, 0)),BA$2,
    INDEX(rawデータ範囲, , MATCH($AE$1,表頭範囲, 0)),$AE18,
    INDEX(rawデータ範囲, , MATCH($AC18,表頭範囲, 0)),$AD18
)
)</f>
        <v>0</v>
      </c>
      <c r="BB18" s="122" t="str">
        <f t="shared" ref="BB18:BB28" si="68">IFERROR(BA18/BA$30,"")</f>
        <v/>
      </c>
      <c r="BC18" s="121">
        <f t="shared" ref="BC18:BC29" si="69">IF(OR(IFERROR(FIND($AD18,"施設コード"),0)&gt;0,$AE18=""), "",
COUNTIFS(
    INDEX(rawデータ範囲, , MATCH($AG$1,表頭範囲, 0)),BC$2,
    INDEX(rawデータ範囲, , MATCH($AE$1,表頭範囲, 0)),$AE18,
    INDEX(rawデータ範囲, , MATCH($AC18,表頭範囲, 0)),$AD18
)
)</f>
        <v>0</v>
      </c>
      <c r="BD18" s="122" t="str">
        <f t="shared" ref="BD18:BD28" si="70">IFERROR(BC18/BC$30,"")</f>
        <v/>
      </c>
      <c r="BE18" s="121">
        <f>IFERROR(AG18+AI18+AK18+AM18+AO18+AQ18+AS18+AU18+AW18+AY18+BA18+BC18,"")</f>
        <v>129</v>
      </c>
      <c r="BF18" s="122">
        <f t="shared" ref="BF18:BF28" si="71">IFERROR(BE18/BE$30,"")</f>
        <v>0.43288590604026844</v>
      </c>
    </row>
    <row r="19" spans="27:58">
      <c r="AA19" s="110">
        <f>IF($AE19&lt;&gt;"",VLOOKUP($AE19,【M】満足度!$A$1:$B$5,2,0),"")</f>
        <v>4</v>
      </c>
      <c r="AB19" s="141"/>
      <c r="AC19" s="111" t="str">
        <f t="shared" ref="AC19:AD28" si="72">AC18</f>
        <v>6分類</v>
      </c>
      <c r="AD19" s="112" t="str">
        <f t="shared" si="72"/>
        <v>福井市・永平寺町</v>
      </c>
      <c r="AE19" s="90" t="str">
        <f t="shared" si="46"/>
        <v>満足</v>
      </c>
      <c r="AF19" s="8"/>
      <c r="AG19" s="121">
        <f t="shared" si="47"/>
        <v>131</v>
      </c>
      <c r="AH19" s="122">
        <f t="shared" si="48"/>
        <v>0.43959731543624159</v>
      </c>
      <c r="AI19" s="121">
        <f t="shared" si="49"/>
        <v>0</v>
      </c>
      <c r="AJ19" s="122" t="str">
        <f t="shared" si="50"/>
        <v/>
      </c>
      <c r="AK19" s="121">
        <f t="shared" si="51"/>
        <v>0</v>
      </c>
      <c r="AL19" s="122" t="str">
        <f t="shared" si="52"/>
        <v/>
      </c>
      <c r="AM19" s="121">
        <f t="shared" si="53"/>
        <v>0</v>
      </c>
      <c r="AN19" s="122" t="str">
        <f t="shared" si="54"/>
        <v/>
      </c>
      <c r="AO19" s="121">
        <f t="shared" si="55"/>
        <v>0</v>
      </c>
      <c r="AP19" s="122" t="str">
        <f t="shared" si="56"/>
        <v/>
      </c>
      <c r="AQ19" s="121">
        <f t="shared" si="57"/>
        <v>0</v>
      </c>
      <c r="AR19" s="122" t="str">
        <f t="shared" si="58"/>
        <v/>
      </c>
      <c r="AS19" s="121">
        <f t="shared" si="59"/>
        <v>0</v>
      </c>
      <c r="AT19" s="122" t="str">
        <f t="shared" si="60"/>
        <v/>
      </c>
      <c r="AU19" s="121">
        <f t="shared" si="61"/>
        <v>0</v>
      </c>
      <c r="AV19" s="122" t="str">
        <f t="shared" si="62"/>
        <v/>
      </c>
      <c r="AW19" s="121">
        <f t="shared" si="63"/>
        <v>0</v>
      </c>
      <c r="AX19" s="122" t="str">
        <f t="shared" si="64"/>
        <v/>
      </c>
      <c r="AY19" s="121">
        <f t="shared" si="65"/>
        <v>0</v>
      </c>
      <c r="AZ19" s="122" t="str">
        <f t="shared" si="66"/>
        <v/>
      </c>
      <c r="BA19" s="121">
        <f t="shared" si="67"/>
        <v>0</v>
      </c>
      <c r="BB19" s="122" t="str">
        <f t="shared" si="68"/>
        <v/>
      </c>
      <c r="BC19" s="121">
        <f t="shared" si="69"/>
        <v>0</v>
      </c>
      <c r="BD19" s="122" t="str">
        <f t="shared" si="70"/>
        <v/>
      </c>
      <c r="BE19" s="121">
        <f t="shared" ref="BE19:BE29" si="73">IFERROR(AG19+AI19+AK19+AM19+AO19+AQ19+AS19+AU19+AW19+AY19+BA19+BC19,"")</f>
        <v>131</v>
      </c>
      <c r="BF19" s="122">
        <f t="shared" si="71"/>
        <v>0.43959731543624159</v>
      </c>
    </row>
    <row r="20" spans="27:58">
      <c r="AA20" s="110">
        <f>IF($AE20&lt;&gt;"",VLOOKUP($AE20,【M】満足度!$A$1:$B$5,2,0),"")</f>
        <v>3</v>
      </c>
      <c r="AB20" s="141"/>
      <c r="AC20" s="111" t="str">
        <f t="shared" si="72"/>
        <v>6分類</v>
      </c>
      <c r="AD20" s="112" t="str">
        <f t="shared" si="72"/>
        <v>福井市・永平寺町</v>
      </c>
      <c r="AE20" s="2" t="str">
        <f t="shared" si="46"/>
        <v>どちらでもない</v>
      </c>
      <c r="AF20" s="8"/>
      <c r="AG20" s="121">
        <f t="shared" si="47"/>
        <v>33</v>
      </c>
      <c r="AH20" s="122">
        <f t="shared" si="48"/>
        <v>0.11073825503355705</v>
      </c>
      <c r="AI20" s="121">
        <f t="shared" si="49"/>
        <v>0</v>
      </c>
      <c r="AJ20" s="122" t="str">
        <f t="shared" si="50"/>
        <v/>
      </c>
      <c r="AK20" s="121">
        <f t="shared" si="51"/>
        <v>0</v>
      </c>
      <c r="AL20" s="122" t="str">
        <f t="shared" si="52"/>
        <v/>
      </c>
      <c r="AM20" s="121">
        <f t="shared" si="53"/>
        <v>0</v>
      </c>
      <c r="AN20" s="122" t="str">
        <f t="shared" si="54"/>
        <v/>
      </c>
      <c r="AO20" s="121">
        <f t="shared" si="55"/>
        <v>0</v>
      </c>
      <c r="AP20" s="122" t="str">
        <f t="shared" si="56"/>
        <v/>
      </c>
      <c r="AQ20" s="121">
        <f t="shared" si="57"/>
        <v>0</v>
      </c>
      <c r="AR20" s="122" t="str">
        <f t="shared" si="58"/>
        <v/>
      </c>
      <c r="AS20" s="121">
        <f t="shared" si="59"/>
        <v>0</v>
      </c>
      <c r="AT20" s="122" t="str">
        <f t="shared" si="60"/>
        <v/>
      </c>
      <c r="AU20" s="121">
        <f t="shared" si="61"/>
        <v>0</v>
      </c>
      <c r="AV20" s="122" t="str">
        <f t="shared" si="62"/>
        <v/>
      </c>
      <c r="AW20" s="121">
        <f t="shared" si="63"/>
        <v>0</v>
      </c>
      <c r="AX20" s="122" t="str">
        <f t="shared" si="64"/>
        <v/>
      </c>
      <c r="AY20" s="121">
        <f t="shared" si="65"/>
        <v>0</v>
      </c>
      <c r="AZ20" s="122" t="str">
        <f t="shared" si="66"/>
        <v/>
      </c>
      <c r="BA20" s="121">
        <f t="shared" si="67"/>
        <v>0</v>
      </c>
      <c r="BB20" s="122" t="str">
        <f t="shared" si="68"/>
        <v/>
      </c>
      <c r="BC20" s="121">
        <f t="shared" si="69"/>
        <v>0</v>
      </c>
      <c r="BD20" s="122" t="str">
        <f t="shared" si="70"/>
        <v/>
      </c>
      <c r="BE20" s="121">
        <f t="shared" si="73"/>
        <v>33</v>
      </c>
      <c r="BF20" s="122">
        <f t="shared" si="71"/>
        <v>0.11073825503355705</v>
      </c>
    </row>
    <row r="21" spans="27:58">
      <c r="AA21" s="110">
        <f>IF($AE21&lt;&gt;"",VLOOKUP($AE21,【M】満足度!$A$1:$B$5,2,0),"")</f>
        <v>2</v>
      </c>
      <c r="AB21" s="141"/>
      <c r="AC21" s="111" t="str">
        <f t="shared" si="72"/>
        <v>6分類</v>
      </c>
      <c r="AD21" s="112" t="str">
        <f t="shared" si="72"/>
        <v>福井市・永平寺町</v>
      </c>
      <c r="AE21" s="2" t="str">
        <f t="shared" si="46"/>
        <v>不満</v>
      </c>
      <c r="AF21" s="8"/>
      <c r="AG21" s="121">
        <f t="shared" si="47"/>
        <v>5</v>
      </c>
      <c r="AH21" s="122">
        <f t="shared" si="48"/>
        <v>1.6778523489932886E-2</v>
      </c>
      <c r="AI21" s="121">
        <f t="shared" si="49"/>
        <v>0</v>
      </c>
      <c r="AJ21" s="122" t="str">
        <f t="shared" si="50"/>
        <v/>
      </c>
      <c r="AK21" s="121">
        <f t="shared" si="51"/>
        <v>0</v>
      </c>
      <c r="AL21" s="122" t="str">
        <f t="shared" si="52"/>
        <v/>
      </c>
      <c r="AM21" s="121">
        <f t="shared" si="53"/>
        <v>0</v>
      </c>
      <c r="AN21" s="122" t="str">
        <f t="shared" si="54"/>
        <v/>
      </c>
      <c r="AO21" s="121">
        <f t="shared" si="55"/>
        <v>0</v>
      </c>
      <c r="AP21" s="122" t="str">
        <f t="shared" si="56"/>
        <v/>
      </c>
      <c r="AQ21" s="121">
        <f t="shared" si="57"/>
        <v>0</v>
      </c>
      <c r="AR21" s="122" t="str">
        <f t="shared" si="58"/>
        <v/>
      </c>
      <c r="AS21" s="121">
        <f t="shared" si="59"/>
        <v>0</v>
      </c>
      <c r="AT21" s="122" t="str">
        <f t="shared" si="60"/>
        <v/>
      </c>
      <c r="AU21" s="121">
        <f t="shared" si="61"/>
        <v>0</v>
      </c>
      <c r="AV21" s="122" t="str">
        <f t="shared" si="62"/>
        <v/>
      </c>
      <c r="AW21" s="121">
        <f t="shared" si="63"/>
        <v>0</v>
      </c>
      <c r="AX21" s="122" t="str">
        <f t="shared" si="64"/>
        <v/>
      </c>
      <c r="AY21" s="121">
        <f t="shared" si="65"/>
        <v>0</v>
      </c>
      <c r="AZ21" s="122" t="str">
        <f t="shared" si="66"/>
        <v/>
      </c>
      <c r="BA21" s="121">
        <f t="shared" si="67"/>
        <v>0</v>
      </c>
      <c r="BB21" s="122" t="str">
        <f t="shared" si="68"/>
        <v/>
      </c>
      <c r="BC21" s="121">
        <f t="shared" si="69"/>
        <v>0</v>
      </c>
      <c r="BD21" s="122" t="str">
        <f t="shared" si="70"/>
        <v/>
      </c>
      <c r="BE21" s="121">
        <f t="shared" si="73"/>
        <v>5</v>
      </c>
      <c r="BF21" s="122">
        <f t="shared" si="71"/>
        <v>1.6778523489932886E-2</v>
      </c>
    </row>
    <row r="22" spans="27:58">
      <c r="AA22" s="110">
        <f>IF($AE22&lt;&gt;"",VLOOKUP($AE22,【M】満足度!$A$1:$B$5,2,0),"")</f>
        <v>1</v>
      </c>
      <c r="AB22" s="141"/>
      <c r="AC22" s="111" t="str">
        <f t="shared" si="72"/>
        <v>6分類</v>
      </c>
      <c r="AD22" s="112" t="str">
        <f t="shared" si="72"/>
        <v>福井市・永平寺町</v>
      </c>
      <c r="AE22" s="2" t="str">
        <f t="shared" si="46"/>
        <v>とても不満</v>
      </c>
      <c r="AF22" s="107"/>
      <c r="AG22" s="121">
        <f t="shared" si="47"/>
        <v>0</v>
      </c>
      <c r="AH22" s="122">
        <f t="shared" si="48"/>
        <v>0</v>
      </c>
      <c r="AI22" s="121">
        <f t="shared" si="49"/>
        <v>0</v>
      </c>
      <c r="AJ22" s="122" t="str">
        <f t="shared" si="50"/>
        <v/>
      </c>
      <c r="AK22" s="121">
        <f t="shared" si="51"/>
        <v>0</v>
      </c>
      <c r="AL22" s="122" t="str">
        <f t="shared" si="52"/>
        <v/>
      </c>
      <c r="AM22" s="121">
        <f t="shared" si="53"/>
        <v>0</v>
      </c>
      <c r="AN22" s="122" t="str">
        <f t="shared" si="54"/>
        <v/>
      </c>
      <c r="AO22" s="121">
        <f t="shared" si="55"/>
        <v>0</v>
      </c>
      <c r="AP22" s="122" t="str">
        <f t="shared" si="56"/>
        <v/>
      </c>
      <c r="AQ22" s="121">
        <f t="shared" si="57"/>
        <v>0</v>
      </c>
      <c r="AR22" s="122" t="str">
        <f t="shared" si="58"/>
        <v/>
      </c>
      <c r="AS22" s="121">
        <f t="shared" si="59"/>
        <v>0</v>
      </c>
      <c r="AT22" s="122" t="str">
        <f t="shared" si="60"/>
        <v/>
      </c>
      <c r="AU22" s="121">
        <f t="shared" si="61"/>
        <v>0</v>
      </c>
      <c r="AV22" s="122" t="str">
        <f t="shared" si="62"/>
        <v/>
      </c>
      <c r="AW22" s="121">
        <f t="shared" si="63"/>
        <v>0</v>
      </c>
      <c r="AX22" s="122" t="str">
        <f t="shared" si="64"/>
        <v/>
      </c>
      <c r="AY22" s="121">
        <f t="shared" si="65"/>
        <v>0</v>
      </c>
      <c r="AZ22" s="122" t="str">
        <f t="shared" si="66"/>
        <v/>
      </c>
      <c r="BA22" s="121">
        <f t="shared" si="67"/>
        <v>0</v>
      </c>
      <c r="BB22" s="122" t="str">
        <f t="shared" si="68"/>
        <v/>
      </c>
      <c r="BC22" s="121">
        <f t="shared" si="69"/>
        <v>0</v>
      </c>
      <c r="BD22" s="122" t="str">
        <f t="shared" si="70"/>
        <v/>
      </c>
      <c r="BE22" s="121">
        <f t="shared" si="73"/>
        <v>0</v>
      </c>
      <c r="BF22" s="122">
        <f t="shared" si="71"/>
        <v>0</v>
      </c>
    </row>
    <row r="23" spans="27:58">
      <c r="AA23" s="110" t="str">
        <f>IF($AE23&lt;&gt;"",VLOOKUP($AE23,【M】満足度!$A$1:$B$5,2,0),"")</f>
        <v/>
      </c>
      <c r="AB23" s="141"/>
      <c r="AC23" s="111" t="str">
        <f t="shared" si="72"/>
        <v>6分類</v>
      </c>
      <c r="AD23" s="112" t="str">
        <f t="shared" si="72"/>
        <v>福井市・永平寺町</v>
      </c>
      <c r="AE23" s="2" t="str">
        <f t="shared" si="46"/>
        <v/>
      </c>
      <c r="AF23" s="107"/>
      <c r="AG23" s="121" t="str">
        <f t="shared" si="47"/>
        <v/>
      </c>
      <c r="AH23" s="122" t="str">
        <f t="shared" si="48"/>
        <v/>
      </c>
      <c r="AI23" s="121" t="str">
        <f t="shared" si="49"/>
        <v/>
      </c>
      <c r="AJ23" s="122" t="str">
        <f t="shared" si="50"/>
        <v/>
      </c>
      <c r="AK23" s="121" t="str">
        <f t="shared" si="51"/>
        <v/>
      </c>
      <c r="AL23" s="122" t="str">
        <f t="shared" si="52"/>
        <v/>
      </c>
      <c r="AM23" s="121" t="str">
        <f t="shared" si="53"/>
        <v/>
      </c>
      <c r="AN23" s="122" t="str">
        <f t="shared" si="54"/>
        <v/>
      </c>
      <c r="AO23" s="121" t="str">
        <f t="shared" si="55"/>
        <v/>
      </c>
      <c r="AP23" s="122" t="str">
        <f t="shared" si="56"/>
        <v/>
      </c>
      <c r="AQ23" s="121" t="str">
        <f t="shared" si="57"/>
        <v/>
      </c>
      <c r="AR23" s="122" t="str">
        <f t="shared" si="58"/>
        <v/>
      </c>
      <c r="AS23" s="121" t="str">
        <f t="shared" si="59"/>
        <v/>
      </c>
      <c r="AT23" s="122" t="str">
        <f t="shared" si="60"/>
        <v/>
      </c>
      <c r="AU23" s="121" t="str">
        <f t="shared" si="61"/>
        <v/>
      </c>
      <c r="AV23" s="122" t="str">
        <f t="shared" si="62"/>
        <v/>
      </c>
      <c r="AW23" s="121" t="str">
        <f t="shared" si="63"/>
        <v/>
      </c>
      <c r="AX23" s="122" t="str">
        <f t="shared" si="64"/>
        <v/>
      </c>
      <c r="AY23" s="121" t="str">
        <f t="shared" si="65"/>
        <v/>
      </c>
      <c r="AZ23" s="122" t="str">
        <f t="shared" si="66"/>
        <v/>
      </c>
      <c r="BA23" s="121" t="str">
        <f t="shared" si="67"/>
        <v/>
      </c>
      <c r="BB23" s="122" t="str">
        <f t="shared" si="68"/>
        <v/>
      </c>
      <c r="BC23" s="121" t="str">
        <f t="shared" si="69"/>
        <v/>
      </c>
      <c r="BD23" s="122" t="str">
        <f t="shared" si="70"/>
        <v/>
      </c>
      <c r="BE23" s="121" t="str">
        <f t="shared" si="73"/>
        <v/>
      </c>
      <c r="BF23" s="122" t="str">
        <f t="shared" si="71"/>
        <v/>
      </c>
    </row>
    <row r="24" spans="27:58">
      <c r="AA24" s="110" t="str">
        <f>IF($AE24&lt;&gt;"",VLOOKUP($AE24,【M】満足度!$A$1:$B$5,2,0),"")</f>
        <v/>
      </c>
      <c r="AB24" s="141"/>
      <c r="AC24" s="111" t="str">
        <f t="shared" si="72"/>
        <v>6分類</v>
      </c>
      <c r="AD24" s="112" t="str">
        <f t="shared" si="72"/>
        <v>福井市・永平寺町</v>
      </c>
      <c r="AE24" s="2" t="str">
        <f t="shared" si="46"/>
        <v/>
      </c>
      <c r="AF24" s="107"/>
      <c r="AG24" s="121" t="str">
        <f t="shared" si="47"/>
        <v/>
      </c>
      <c r="AH24" s="122" t="str">
        <f t="shared" si="48"/>
        <v/>
      </c>
      <c r="AI24" s="121" t="str">
        <f t="shared" si="49"/>
        <v/>
      </c>
      <c r="AJ24" s="122" t="str">
        <f t="shared" si="50"/>
        <v/>
      </c>
      <c r="AK24" s="121" t="str">
        <f t="shared" si="51"/>
        <v/>
      </c>
      <c r="AL24" s="122" t="str">
        <f t="shared" si="52"/>
        <v/>
      </c>
      <c r="AM24" s="121" t="str">
        <f t="shared" si="53"/>
        <v/>
      </c>
      <c r="AN24" s="122" t="str">
        <f t="shared" si="54"/>
        <v/>
      </c>
      <c r="AO24" s="121" t="str">
        <f t="shared" si="55"/>
        <v/>
      </c>
      <c r="AP24" s="122" t="str">
        <f t="shared" si="56"/>
        <v/>
      </c>
      <c r="AQ24" s="121" t="str">
        <f t="shared" si="57"/>
        <v/>
      </c>
      <c r="AR24" s="122" t="str">
        <f t="shared" si="58"/>
        <v/>
      </c>
      <c r="AS24" s="121" t="str">
        <f t="shared" si="59"/>
        <v/>
      </c>
      <c r="AT24" s="122" t="str">
        <f t="shared" si="60"/>
        <v/>
      </c>
      <c r="AU24" s="121" t="str">
        <f t="shared" si="61"/>
        <v/>
      </c>
      <c r="AV24" s="122" t="str">
        <f t="shared" si="62"/>
        <v/>
      </c>
      <c r="AW24" s="121" t="str">
        <f t="shared" si="63"/>
        <v/>
      </c>
      <c r="AX24" s="122" t="str">
        <f t="shared" si="64"/>
        <v/>
      </c>
      <c r="AY24" s="121" t="str">
        <f t="shared" si="65"/>
        <v/>
      </c>
      <c r="AZ24" s="122" t="str">
        <f t="shared" si="66"/>
        <v/>
      </c>
      <c r="BA24" s="121" t="str">
        <f t="shared" si="67"/>
        <v/>
      </c>
      <c r="BB24" s="122" t="str">
        <f t="shared" si="68"/>
        <v/>
      </c>
      <c r="BC24" s="121" t="str">
        <f t="shared" si="69"/>
        <v/>
      </c>
      <c r="BD24" s="122" t="str">
        <f t="shared" si="70"/>
        <v/>
      </c>
      <c r="BE24" s="121" t="str">
        <f t="shared" si="73"/>
        <v/>
      </c>
      <c r="BF24" s="122" t="str">
        <f t="shared" si="71"/>
        <v/>
      </c>
    </row>
    <row r="25" spans="27:58">
      <c r="AA25" s="110" t="str">
        <f>IF($AE25&lt;&gt;"",VLOOKUP($AE25,【M】満足度!$A$1:$B$5,2,0),"")</f>
        <v/>
      </c>
      <c r="AB25" s="141"/>
      <c r="AC25" s="111" t="str">
        <f>AC24</f>
        <v>6分類</v>
      </c>
      <c r="AD25" s="112" t="str">
        <f>AD24</f>
        <v>福井市・永平寺町</v>
      </c>
      <c r="AE25" s="2" t="str">
        <f t="shared" si="46"/>
        <v/>
      </c>
      <c r="AF25" s="107"/>
      <c r="AG25" s="121" t="str">
        <f t="shared" si="47"/>
        <v/>
      </c>
      <c r="AH25" s="122" t="str">
        <f t="shared" si="48"/>
        <v/>
      </c>
      <c r="AI25" s="121" t="str">
        <f t="shared" si="49"/>
        <v/>
      </c>
      <c r="AJ25" s="122" t="str">
        <f t="shared" si="50"/>
        <v/>
      </c>
      <c r="AK25" s="121" t="str">
        <f t="shared" si="51"/>
        <v/>
      </c>
      <c r="AL25" s="122" t="str">
        <f t="shared" si="52"/>
        <v/>
      </c>
      <c r="AM25" s="121" t="str">
        <f t="shared" si="53"/>
        <v/>
      </c>
      <c r="AN25" s="122" t="str">
        <f t="shared" si="54"/>
        <v/>
      </c>
      <c r="AO25" s="121" t="str">
        <f t="shared" si="55"/>
        <v/>
      </c>
      <c r="AP25" s="122" t="str">
        <f t="shared" si="56"/>
        <v/>
      </c>
      <c r="AQ25" s="121" t="str">
        <f t="shared" si="57"/>
        <v/>
      </c>
      <c r="AR25" s="122" t="str">
        <f t="shared" si="58"/>
        <v/>
      </c>
      <c r="AS25" s="121" t="str">
        <f t="shared" si="59"/>
        <v/>
      </c>
      <c r="AT25" s="122" t="str">
        <f t="shared" si="60"/>
        <v/>
      </c>
      <c r="AU25" s="121" t="str">
        <f t="shared" si="61"/>
        <v/>
      </c>
      <c r="AV25" s="122" t="str">
        <f t="shared" si="62"/>
        <v/>
      </c>
      <c r="AW25" s="121" t="str">
        <f t="shared" si="63"/>
        <v/>
      </c>
      <c r="AX25" s="122" t="str">
        <f t="shared" si="64"/>
        <v/>
      </c>
      <c r="AY25" s="121" t="str">
        <f t="shared" si="65"/>
        <v/>
      </c>
      <c r="AZ25" s="122" t="str">
        <f t="shared" si="66"/>
        <v/>
      </c>
      <c r="BA25" s="121" t="str">
        <f t="shared" si="67"/>
        <v/>
      </c>
      <c r="BB25" s="122" t="str">
        <f t="shared" si="68"/>
        <v/>
      </c>
      <c r="BC25" s="121" t="str">
        <f t="shared" si="69"/>
        <v/>
      </c>
      <c r="BD25" s="122" t="str">
        <f t="shared" si="70"/>
        <v/>
      </c>
      <c r="BE25" s="121" t="str">
        <f t="shared" si="73"/>
        <v/>
      </c>
      <c r="BF25" s="122" t="str">
        <f t="shared" si="71"/>
        <v/>
      </c>
    </row>
    <row r="26" spans="27:58">
      <c r="AA26" s="110" t="str">
        <f>IF($AE26&lt;&gt;"",VLOOKUP($AE26,【M】満足度!$A$1:$B$5,2,0),"")</f>
        <v/>
      </c>
      <c r="AB26" s="141"/>
      <c r="AC26" s="111" t="str">
        <f t="shared" si="72"/>
        <v>6分類</v>
      </c>
      <c r="AD26" s="112" t="str">
        <f t="shared" si="72"/>
        <v>福井市・永平寺町</v>
      </c>
      <c r="AE26" s="2" t="str">
        <f t="shared" si="46"/>
        <v/>
      </c>
      <c r="AF26" s="107"/>
      <c r="AG26" s="121" t="str">
        <f t="shared" si="47"/>
        <v/>
      </c>
      <c r="AH26" s="122" t="str">
        <f t="shared" si="48"/>
        <v/>
      </c>
      <c r="AI26" s="121" t="str">
        <f t="shared" si="49"/>
        <v/>
      </c>
      <c r="AJ26" s="122" t="str">
        <f t="shared" si="50"/>
        <v/>
      </c>
      <c r="AK26" s="121" t="str">
        <f t="shared" si="51"/>
        <v/>
      </c>
      <c r="AL26" s="122" t="str">
        <f t="shared" si="52"/>
        <v/>
      </c>
      <c r="AM26" s="121" t="str">
        <f t="shared" si="53"/>
        <v/>
      </c>
      <c r="AN26" s="122" t="str">
        <f t="shared" si="54"/>
        <v/>
      </c>
      <c r="AO26" s="121" t="str">
        <f t="shared" si="55"/>
        <v/>
      </c>
      <c r="AP26" s="122" t="str">
        <f t="shared" si="56"/>
        <v/>
      </c>
      <c r="AQ26" s="121" t="str">
        <f t="shared" si="57"/>
        <v/>
      </c>
      <c r="AR26" s="122" t="str">
        <f t="shared" si="58"/>
        <v/>
      </c>
      <c r="AS26" s="121" t="str">
        <f t="shared" si="59"/>
        <v/>
      </c>
      <c r="AT26" s="122" t="str">
        <f t="shared" si="60"/>
        <v/>
      </c>
      <c r="AU26" s="121" t="str">
        <f t="shared" si="61"/>
        <v/>
      </c>
      <c r="AV26" s="122" t="str">
        <f t="shared" si="62"/>
        <v/>
      </c>
      <c r="AW26" s="121" t="str">
        <f t="shared" si="63"/>
        <v/>
      </c>
      <c r="AX26" s="122" t="str">
        <f t="shared" si="64"/>
        <v/>
      </c>
      <c r="AY26" s="121" t="str">
        <f t="shared" si="65"/>
        <v/>
      </c>
      <c r="AZ26" s="122" t="str">
        <f t="shared" si="66"/>
        <v/>
      </c>
      <c r="BA26" s="121" t="str">
        <f t="shared" si="67"/>
        <v/>
      </c>
      <c r="BB26" s="122" t="str">
        <f t="shared" si="68"/>
        <v/>
      </c>
      <c r="BC26" s="121" t="str">
        <f t="shared" si="69"/>
        <v/>
      </c>
      <c r="BD26" s="122" t="str">
        <f t="shared" si="70"/>
        <v/>
      </c>
      <c r="BE26" s="121" t="str">
        <f t="shared" si="73"/>
        <v/>
      </c>
      <c r="BF26" s="122" t="str">
        <f t="shared" si="71"/>
        <v/>
      </c>
    </row>
    <row r="27" spans="27:58">
      <c r="AA27" s="110" t="str">
        <f>IF($AE27&lt;&gt;"",VLOOKUP($AE27,【M】満足度!$A$1:$B$5,2,0),"")</f>
        <v/>
      </c>
      <c r="AB27" s="141"/>
      <c r="AC27" s="111" t="str">
        <f t="shared" si="72"/>
        <v>6分類</v>
      </c>
      <c r="AD27" s="112" t="str">
        <f t="shared" si="72"/>
        <v>福井市・永平寺町</v>
      </c>
      <c r="AE27" s="2" t="str">
        <f t="shared" si="46"/>
        <v/>
      </c>
      <c r="AF27" s="107"/>
      <c r="AG27" s="121" t="str">
        <f t="shared" si="47"/>
        <v/>
      </c>
      <c r="AH27" s="122" t="str">
        <f t="shared" si="48"/>
        <v/>
      </c>
      <c r="AI27" s="121" t="str">
        <f t="shared" si="49"/>
        <v/>
      </c>
      <c r="AJ27" s="122" t="str">
        <f t="shared" si="50"/>
        <v/>
      </c>
      <c r="AK27" s="121" t="str">
        <f t="shared" si="51"/>
        <v/>
      </c>
      <c r="AL27" s="122" t="str">
        <f t="shared" si="52"/>
        <v/>
      </c>
      <c r="AM27" s="121" t="str">
        <f t="shared" si="53"/>
        <v/>
      </c>
      <c r="AN27" s="122" t="str">
        <f t="shared" si="54"/>
        <v/>
      </c>
      <c r="AO27" s="121" t="str">
        <f t="shared" si="55"/>
        <v/>
      </c>
      <c r="AP27" s="122" t="str">
        <f t="shared" si="56"/>
        <v/>
      </c>
      <c r="AQ27" s="121" t="str">
        <f t="shared" si="57"/>
        <v/>
      </c>
      <c r="AR27" s="122" t="str">
        <f t="shared" si="58"/>
        <v/>
      </c>
      <c r="AS27" s="121" t="str">
        <f t="shared" si="59"/>
        <v/>
      </c>
      <c r="AT27" s="122" t="str">
        <f t="shared" si="60"/>
        <v/>
      </c>
      <c r="AU27" s="121" t="str">
        <f t="shared" si="61"/>
        <v/>
      </c>
      <c r="AV27" s="122" t="str">
        <f t="shared" si="62"/>
        <v/>
      </c>
      <c r="AW27" s="121" t="str">
        <f t="shared" si="63"/>
        <v/>
      </c>
      <c r="AX27" s="122" t="str">
        <f t="shared" si="64"/>
        <v/>
      </c>
      <c r="AY27" s="121" t="str">
        <f t="shared" si="65"/>
        <v/>
      </c>
      <c r="AZ27" s="122" t="str">
        <f t="shared" si="66"/>
        <v/>
      </c>
      <c r="BA27" s="121" t="str">
        <f t="shared" si="67"/>
        <v/>
      </c>
      <c r="BB27" s="122" t="str">
        <f t="shared" si="68"/>
        <v/>
      </c>
      <c r="BC27" s="121" t="str">
        <f t="shared" si="69"/>
        <v/>
      </c>
      <c r="BD27" s="122" t="str">
        <f t="shared" si="70"/>
        <v/>
      </c>
      <c r="BE27" s="121" t="str">
        <f t="shared" si="73"/>
        <v/>
      </c>
      <c r="BF27" s="122" t="str">
        <f t="shared" si="71"/>
        <v/>
      </c>
    </row>
    <row r="28" spans="27:58">
      <c r="AA28" s="110" t="str">
        <f>IF($AE28&lt;&gt;"",VLOOKUP($AE28,【M】満足度!$A$1:$B$5,2,0),"")</f>
        <v/>
      </c>
      <c r="AB28" s="141"/>
      <c r="AC28" s="111" t="str">
        <f t="shared" si="72"/>
        <v>6分類</v>
      </c>
      <c r="AD28" s="112" t="str">
        <f t="shared" si="72"/>
        <v>福井市・永平寺町</v>
      </c>
      <c r="AE28" s="2" t="str">
        <f t="shared" si="46"/>
        <v/>
      </c>
      <c r="AF28" s="107"/>
      <c r="AG28" s="121" t="str">
        <f t="shared" si="47"/>
        <v/>
      </c>
      <c r="AH28" s="122" t="str">
        <f t="shared" si="48"/>
        <v/>
      </c>
      <c r="AI28" s="121" t="str">
        <f t="shared" si="49"/>
        <v/>
      </c>
      <c r="AJ28" s="122" t="str">
        <f t="shared" si="50"/>
        <v/>
      </c>
      <c r="AK28" s="121" t="str">
        <f t="shared" si="51"/>
        <v/>
      </c>
      <c r="AL28" s="122" t="str">
        <f t="shared" si="52"/>
        <v/>
      </c>
      <c r="AM28" s="121" t="str">
        <f t="shared" si="53"/>
        <v/>
      </c>
      <c r="AN28" s="122" t="str">
        <f t="shared" si="54"/>
        <v/>
      </c>
      <c r="AO28" s="121" t="str">
        <f t="shared" si="55"/>
        <v/>
      </c>
      <c r="AP28" s="122" t="str">
        <f t="shared" si="56"/>
        <v/>
      </c>
      <c r="AQ28" s="121" t="str">
        <f t="shared" si="57"/>
        <v/>
      </c>
      <c r="AR28" s="122" t="str">
        <f t="shared" si="58"/>
        <v/>
      </c>
      <c r="AS28" s="121" t="str">
        <f t="shared" si="59"/>
        <v/>
      </c>
      <c r="AT28" s="122" t="str">
        <f t="shared" si="60"/>
        <v/>
      </c>
      <c r="AU28" s="121" t="str">
        <f t="shared" si="61"/>
        <v/>
      </c>
      <c r="AV28" s="122" t="str">
        <f t="shared" si="62"/>
        <v/>
      </c>
      <c r="AW28" s="121" t="str">
        <f t="shared" si="63"/>
        <v/>
      </c>
      <c r="AX28" s="122" t="str">
        <f t="shared" si="64"/>
        <v/>
      </c>
      <c r="AY28" s="121" t="str">
        <f t="shared" si="65"/>
        <v/>
      </c>
      <c r="AZ28" s="122" t="str">
        <f t="shared" si="66"/>
        <v/>
      </c>
      <c r="BA28" s="121" t="str">
        <f t="shared" si="67"/>
        <v/>
      </c>
      <c r="BB28" s="122" t="str">
        <f t="shared" si="68"/>
        <v/>
      </c>
      <c r="BC28" s="121" t="str">
        <f t="shared" si="69"/>
        <v/>
      </c>
      <c r="BD28" s="122" t="str">
        <f t="shared" si="70"/>
        <v/>
      </c>
      <c r="BE28" s="121" t="str">
        <f t="shared" ref="BE28" si="74">IFERROR(AG28+AI28+AK28+AM28+AO28+AQ28+AS28+AU28+AW28+AY28+BA28+BC28,"")</f>
        <v/>
      </c>
      <c r="BF28" s="122" t="str">
        <f t="shared" si="71"/>
        <v/>
      </c>
    </row>
    <row r="29" spans="27:58">
      <c r="AA29" s="110" t="str">
        <f>IF($AE29&lt;&gt;"",VLOOKUP($AE29,【M】満足度!$A$1:$B$5,2,0),"")</f>
        <v/>
      </c>
      <c r="AB29" s="141"/>
      <c r="AC29" s="111" t="str">
        <f>AC27</f>
        <v>6分類</v>
      </c>
      <c r="AD29" s="112" t="str">
        <f>AD27</f>
        <v>福井市・永平寺町</v>
      </c>
      <c r="AE29" s="2" t="str">
        <f>IF(AE14&lt;&gt;"",AE14,"")</f>
        <v/>
      </c>
      <c r="AF29" s="107"/>
      <c r="AG29" s="121" t="str">
        <f t="shared" si="47"/>
        <v/>
      </c>
      <c r="AH29" s="122" t="str">
        <f>IFERROR(AG29/AG$30,"")</f>
        <v/>
      </c>
      <c r="AI29" s="121" t="str">
        <f t="shared" si="49"/>
        <v/>
      </c>
      <c r="AJ29" s="122" t="str">
        <f>IFERROR(AI29/AI$30,"")</f>
        <v/>
      </c>
      <c r="AK29" s="121" t="str">
        <f t="shared" si="51"/>
        <v/>
      </c>
      <c r="AL29" s="122" t="str">
        <f t="shared" ref="AL29" si="75">IFERROR(AK29/AK$30,"")</f>
        <v/>
      </c>
      <c r="AM29" s="121" t="str">
        <f t="shared" si="53"/>
        <v/>
      </c>
      <c r="AN29" s="122" t="str">
        <f t="shared" ref="AN29" si="76">IFERROR(AM29/AM$30,"")</f>
        <v/>
      </c>
      <c r="AO29" s="121" t="str">
        <f t="shared" si="55"/>
        <v/>
      </c>
      <c r="AP29" s="122" t="str">
        <f t="shared" ref="AP29" si="77">IFERROR(AO29/AO$30,"")</f>
        <v/>
      </c>
      <c r="AQ29" s="121" t="str">
        <f t="shared" si="57"/>
        <v/>
      </c>
      <c r="AR29" s="122" t="str">
        <f t="shared" ref="AR29" si="78">IFERROR(AQ29/AQ$30,"")</f>
        <v/>
      </c>
      <c r="AS29" s="121" t="str">
        <f t="shared" si="59"/>
        <v/>
      </c>
      <c r="AT29" s="122" t="str">
        <f t="shared" ref="AT29" si="79">IFERROR(AS29/AS$30,"")</f>
        <v/>
      </c>
      <c r="AU29" s="121" t="str">
        <f t="shared" si="61"/>
        <v/>
      </c>
      <c r="AV29" s="122" t="str">
        <f t="shared" ref="AV29" si="80">IFERROR(AU29/AU$30,"")</f>
        <v/>
      </c>
      <c r="AW29" s="121" t="str">
        <f t="shared" si="63"/>
        <v/>
      </c>
      <c r="AX29" s="122" t="str">
        <f t="shared" ref="AX29" si="81">IFERROR(AW29/AW$30,"")</f>
        <v/>
      </c>
      <c r="AY29" s="121" t="str">
        <f t="shared" si="65"/>
        <v/>
      </c>
      <c r="AZ29" s="122" t="str">
        <f t="shared" ref="AZ29" si="82">IFERROR(AY29/AY$30,"")</f>
        <v/>
      </c>
      <c r="BA29" s="121" t="str">
        <f t="shared" si="67"/>
        <v/>
      </c>
      <c r="BB29" s="122" t="str">
        <f t="shared" ref="BB29" si="83">IFERROR(BA29/BA$30,"")</f>
        <v/>
      </c>
      <c r="BC29" s="121" t="str">
        <f t="shared" si="69"/>
        <v/>
      </c>
      <c r="BD29" s="122" t="str">
        <f t="shared" ref="BD29" si="84">IFERROR(BC29/BC$30,"")</f>
        <v/>
      </c>
      <c r="BE29" s="121" t="str">
        <f t="shared" si="73"/>
        <v/>
      </c>
      <c r="BF29" s="122" t="str">
        <f t="shared" ref="BF29" si="85">IFERROR(BE29/BE$30,"")</f>
        <v/>
      </c>
    </row>
    <row r="30" spans="27:58" ht="15">
      <c r="AA30"/>
      <c r="AB30"/>
      <c r="AC30" s="99"/>
      <c r="AD30" s="100"/>
      <c r="AE30" s="101"/>
      <c r="AF30" s="102" t="s">
        <v>25</v>
      </c>
      <c r="AG30" s="123">
        <f t="shared" ref="AG30:BF30" si="86">SUM(AG18:AG29)</f>
        <v>298</v>
      </c>
      <c r="AH30" s="124">
        <f t="shared" si="86"/>
        <v>1</v>
      </c>
      <c r="AI30" s="123">
        <f t="shared" si="86"/>
        <v>0</v>
      </c>
      <c r="AJ30" s="124">
        <f t="shared" si="86"/>
        <v>0</v>
      </c>
      <c r="AK30" s="123">
        <f t="shared" si="86"/>
        <v>0</v>
      </c>
      <c r="AL30" s="124">
        <f t="shared" si="86"/>
        <v>0</v>
      </c>
      <c r="AM30" s="123">
        <f t="shared" si="86"/>
        <v>0</v>
      </c>
      <c r="AN30" s="124">
        <f t="shared" si="86"/>
        <v>0</v>
      </c>
      <c r="AO30" s="123">
        <f t="shared" si="86"/>
        <v>0</v>
      </c>
      <c r="AP30" s="124">
        <f t="shared" si="86"/>
        <v>0</v>
      </c>
      <c r="AQ30" s="123">
        <f t="shared" si="86"/>
        <v>0</v>
      </c>
      <c r="AR30" s="124">
        <f t="shared" si="86"/>
        <v>0</v>
      </c>
      <c r="AS30" s="123">
        <f t="shared" si="86"/>
        <v>0</v>
      </c>
      <c r="AT30" s="124">
        <f t="shared" si="86"/>
        <v>0</v>
      </c>
      <c r="AU30" s="123">
        <f t="shared" si="86"/>
        <v>0</v>
      </c>
      <c r="AV30" s="124">
        <f t="shared" si="86"/>
        <v>0</v>
      </c>
      <c r="AW30" s="123">
        <f t="shared" si="86"/>
        <v>0</v>
      </c>
      <c r="AX30" s="124">
        <f t="shared" si="86"/>
        <v>0</v>
      </c>
      <c r="AY30" s="123">
        <f t="shared" si="86"/>
        <v>0</v>
      </c>
      <c r="AZ30" s="124">
        <f t="shared" si="86"/>
        <v>0</v>
      </c>
      <c r="BA30" s="123">
        <f t="shared" si="86"/>
        <v>0</v>
      </c>
      <c r="BB30" s="124">
        <f t="shared" si="86"/>
        <v>0</v>
      </c>
      <c r="BC30" s="123">
        <f t="shared" si="86"/>
        <v>0</v>
      </c>
      <c r="BD30" s="124">
        <f t="shared" si="86"/>
        <v>0</v>
      </c>
      <c r="BE30" s="123">
        <f t="shared" si="86"/>
        <v>298</v>
      </c>
      <c r="BF30" s="126">
        <f t="shared" si="86"/>
        <v>1</v>
      </c>
    </row>
    <row r="31" spans="27:58" ht="15">
      <c r="AA31"/>
      <c r="AB31"/>
      <c r="AC31" s="103"/>
      <c r="AD31" s="104"/>
      <c r="AE31" s="105"/>
      <c r="AF31" s="135" t="str">
        <f>IF(AF$16&lt;&gt;"",AF$16,"")</f>
        <v>満足度スコア</v>
      </c>
      <c r="AG31" s="136">
        <f>IF(AG30&gt;0,SUMPRODUCT($AA18:$AA29,AG18:AG29)/AG30,"-")</f>
        <v>4.2885906040268456</v>
      </c>
      <c r="AH31" s="114"/>
      <c r="AI31" s="136" t="str">
        <f>IF(AI30&gt;0,SUMPRODUCT($AA18:$AA29,AI18:AI29)/AI30,"-")</f>
        <v>-</v>
      </c>
      <c r="AJ31" s="114"/>
      <c r="AK31" s="136" t="str">
        <f>IF(AK30&gt;0,SUMPRODUCT($AA18:$AA29,AK18:AK29)/AK30,"-")</f>
        <v>-</v>
      </c>
      <c r="AL31" s="114"/>
      <c r="AM31" s="136" t="str">
        <f>IF(AM30&gt;0,SUMPRODUCT($AA18:$AA29,AM18:AM29)/AM30,"-")</f>
        <v>-</v>
      </c>
      <c r="AN31" s="114"/>
      <c r="AO31" s="136" t="str">
        <f>IF(AO30&gt;0,SUMPRODUCT($AA18:$AA29,AO18:AO29)/AO30,"-")</f>
        <v>-</v>
      </c>
      <c r="AP31" s="114"/>
      <c r="AQ31" s="136" t="str">
        <f>IF(AQ30&gt;0,SUMPRODUCT($AA18:$AA29,AQ18:AQ29)/AQ30,"-")</f>
        <v>-</v>
      </c>
      <c r="AR31" s="114"/>
      <c r="AS31" s="136" t="str">
        <f>IF(AS30&gt;0,SUMPRODUCT($AA18:$AA29,AS18:AS29)/AS30,"-")</f>
        <v>-</v>
      </c>
      <c r="AT31" s="114"/>
      <c r="AU31" s="136" t="str">
        <f>IF(AU30&gt;0,SUMPRODUCT($AA18:$AA29,AU18:AU29)/AU30,"-")</f>
        <v>-</v>
      </c>
      <c r="AV31" s="114"/>
      <c r="AW31" s="136" t="str">
        <f>IF(AW30&gt;0,SUMPRODUCT($AA18:$AA29,AW18:AW29)/AW30,"-")</f>
        <v>-</v>
      </c>
      <c r="AX31" s="114"/>
      <c r="AY31" s="136" t="str">
        <f>IF(AY30&gt;0,SUMPRODUCT($AA18:$AA29,AY18:AY29)/AY30,"-")</f>
        <v>-</v>
      </c>
      <c r="AZ31" s="114"/>
      <c r="BA31" s="136" t="str">
        <f>IF(BA30&gt;0,SUMPRODUCT($AA18:$AA29,BA18:BA29)/BA30,"-")</f>
        <v>-</v>
      </c>
      <c r="BB31" s="114"/>
      <c r="BC31" s="136" t="str">
        <f>IF(BC30&gt;0,SUMPRODUCT($AA18:$AA29,BC18:BC29)/BC30,"-")</f>
        <v>-</v>
      </c>
      <c r="BD31" s="114"/>
      <c r="BE31" s="136">
        <f>IF(BE30&gt;0,SUMPRODUCT($AA18:$AA29,BE18:BE29)/BE30,"-")</f>
        <v>4.2885906040268456</v>
      </c>
      <c r="BF31" s="115"/>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IF($AE33&lt;&gt;"",VLOOKUP($AE33,【M】満足度!$A$1:$B$5,2,0),"")</f>
        <v>5</v>
      </c>
      <c r="AB33" s="141"/>
      <c r="AC33" s="113" t="str">
        <f>AC32</f>
        <v>市町村</v>
      </c>
      <c r="AD33" s="112" t="str">
        <f>AD32</f>
        <v>福井市</v>
      </c>
      <c r="AE33" s="2" t="str">
        <f t="shared" ref="AE33:AE43" si="87">IF(AE3&lt;&gt;"",AE3,"")</f>
        <v>とても満足</v>
      </c>
      <c r="AF33" s="8"/>
      <c r="AG33" s="61">
        <f t="shared" ref="AG33:AG44" si="88">IF(OR(IFERROR(FIND($AD33,"施設コード"),0)&gt;0,$AE33=""), "",
COUNTIFS(
    INDEX(rawデータ範囲, , MATCH($AG$1,表頭範囲, 0)),AG$2,
    INDEX(rawデータ範囲, , MATCH($AE$1,表頭範囲, 0)),$AE33,
    INDEX(rawデータ範囲, , MATCH($AC33,表頭範囲, 0)),$AD33
)
)</f>
        <v>79</v>
      </c>
      <c r="AH33" s="120">
        <f t="shared" ref="AH33:AH43" si="89">IFERROR(AG33/AG$45,"")</f>
        <v>0.44886363636363635</v>
      </c>
      <c r="AI33" s="61">
        <f t="shared" ref="AI33:AI44" si="90">IF(OR(IFERROR(FIND($AD33,"施設コード"),0)&gt;0,$AE33=""), "",
COUNTIFS(
    INDEX(rawデータ範囲, , MATCH($AG$1,表頭範囲, 0)),AI$2,
    INDEX(rawデータ範囲, , MATCH($AE$1,表頭範囲, 0)),$AE33,
    INDEX(rawデータ範囲, , MATCH($AC33,表頭範囲, 0)),$AD33
)
)</f>
        <v>0</v>
      </c>
      <c r="AJ33" s="120" t="str">
        <f t="shared" ref="AJ33:AJ43" si="91">IFERROR(AI33/AI$45,"")</f>
        <v/>
      </c>
      <c r="AK33" s="61">
        <f t="shared" ref="AK33:AK44" si="92">IF(OR(IFERROR(FIND($AD33,"施設コード"),0)&gt;0,$AE33=""), "",
COUNTIFS(
    INDEX(rawデータ範囲, , MATCH($AG$1,表頭範囲, 0)),AK$2,
    INDEX(rawデータ範囲, , MATCH($AE$1,表頭範囲, 0)),$AE33,
    INDEX(rawデータ範囲, , MATCH($AC33,表頭範囲, 0)),$AD33
)
)</f>
        <v>0</v>
      </c>
      <c r="AL33" s="120" t="str">
        <f t="shared" ref="AL33:AL43" si="93">IFERROR(AK33/AK$45,"")</f>
        <v/>
      </c>
      <c r="AM33" s="61">
        <f t="shared" ref="AM33:AM44" si="94">IF(OR(IFERROR(FIND($AD33,"施設コード"),0)&gt;0,$AE33=""), "",
COUNTIFS(
    INDEX(rawデータ範囲, , MATCH($AG$1,表頭範囲, 0)),AM$2,
    INDEX(rawデータ範囲, , MATCH($AE$1,表頭範囲, 0)),$AE33,
    INDEX(rawデータ範囲, , MATCH($AC33,表頭範囲, 0)),$AD33
)
)</f>
        <v>0</v>
      </c>
      <c r="AN33" s="120" t="str">
        <f t="shared" ref="AN33:AN43" si="95">IFERROR(AM33/AM$45,"")</f>
        <v/>
      </c>
      <c r="AO33" s="61">
        <f t="shared" ref="AO33:AO44" si="96">IF(OR(IFERROR(FIND($AD33,"施設コード"),0)&gt;0,$AE33=""), "",
COUNTIFS(
    INDEX(rawデータ範囲, , MATCH($AG$1,表頭範囲, 0)),AO$2,
    INDEX(rawデータ範囲, , MATCH($AE$1,表頭範囲, 0)),$AE33,
    INDEX(rawデータ範囲, , MATCH($AC33,表頭範囲, 0)),$AD33
)
)</f>
        <v>0</v>
      </c>
      <c r="AP33" s="120" t="str">
        <f t="shared" ref="AP33:AP43" si="97">IFERROR(AO33/AO$45,"")</f>
        <v/>
      </c>
      <c r="AQ33" s="61">
        <f t="shared" ref="AQ33:AQ44" si="98">IF(OR(IFERROR(FIND($AD33,"施設コード"),0)&gt;0,$AE33=""), "",
COUNTIFS(
    INDEX(rawデータ範囲, , MATCH($AG$1,表頭範囲, 0)),AQ$2,
    INDEX(rawデータ範囲, , MATCH($AE$1,表頭範囲, 0)),$AE33,
    INDEX(rawデータ範囲, , MATCH($AC33,表頭範囲, 0)),$AD33
)
)</f>
        <v>0</v>
      </c>
      <c r="AR33" s="120" t="str">
        <f t="shared" ref="AR33:AR43" si="99">IFERROR(AQ33/AQ$45,"")</f>
        <v/>
      </c>
      <c r="AS33" s="61">
        <f t="shared" ref="AS33:AS44" si="100">IF(OR(IFERROR(FIND($AD33,"施設コード"),0)&gt;0,$AE33=""), "",
COUNTIFS(
    INDEX(rawデータ範囲, , MATCH($AG$1,表頭範囲, 0)),AS$2,
    INDEX(rawデータ範囲, , MATCH($AE$1,表頭範囲, 0)),$AE33,
    INDEX(rawデータ範囲, , MATCH($AC33,表頭範囲, 0)),$AD33
)
)</f>
        <v>0</v>
      </c>
      <c r="AT33" s="120" t="str">
        <f t="shared" ref="AT33:AT43" si="101">IFERROR(AS33/AS$45,"")</f>
        <v/>
      </c>
      <c r="AU33" s="61">
        <f t="shared" ref="AU33:AU44" si="102">IF(OR(IFERROR(FIND($AD33,"施設コード"),0)&gt;0,$AE33=""), "",
COUNTIFS(
    INDEX(rawデータ範囲, , MATCH($AG$1,表頭範囲, 0)),AU$2,
    INDEX(rawデータ範囲, , MATCH($AE$1,表頭範囲, 0)),$AE33,
    INDEX(rawデータ範囲, , MATCH($AC33,表頭範囲, 0)),$AD33
)
)</f>
        <v>0</v>
      </c>
      <c r="AV33" s="120" t="str">
        <f t="shared" ref="AV33:AV43" si="103">IFERROR(AU33/AU$45,"")</f>
        <v/>
      </c>
      <c r="AW33" s="61">
        <f t="shared" ref="AW33:AW44" si="104">IF(OR(IFERROR(FIND($AD33,"施設コード"),0)&gt;0,$AE33=""), "",
COUNTIFS(
    INDEX(rawデータ範囲, , MATCH($AG$1,表頭範囲, 0)),AW$2,
    INDEX(rawデータ範囲, , MATCH($AE$1,表頭範囲, 0)),$AE33,
    INDEX(rawデータ範囲, , MATCH($AC33,表頭範囲, 0)),$AD33
)
)</f>
        <v>0</v>
      </c>
      <c r="AX33" s="120" t="str">
        <f t="shared" ref="AX33:AX43" si="105">IFERROR(AW33/AW$45,"")</f>
        <v/>
      </c>
      <c r="AY33" s="61">
        <f t="shared" ref="AY33:AY44" si="106">IF(OR(IFERROR(FIND($AD33,"施設コード"),0)&gt;0,$AE33=""), "",
COUNTIFS(
    INDEX(rawデータ範囲, , MATCH($AG$1,表頭範囲, 0)),AY$2,
    INDEX(rawデータ範囲, , MATCH($AE$1,表頭範囲, 0)),$AE33,
    INDEX(rawデータ範囲, , MATCH($AC33,表頭範囲, 0)),$AD33
)
)</f>
        <v>0</v>
      </c>
      <c r="AZ33" s="120" t="str">
        <f t="shared" ref="AZ33:AZ43" si="107">IFERROR(AY33/AY$45,"")</f>
        <v/>
      </c>
      <c r="BA33" s="61">
        <f t="shared" ref="BA33:BA44" si="108">IF(OR(IFERROR(FIND($AD33,"施設コード"),0)&gt;0,$AE33=""), "",
COUNTIFS(
    INDEX(rawデータ範囲, , MATCH($AG$1,表頭範囲, 0)),BA$2,
    INDEX(rawデータ範囲, , MATCH($AE$1,表頭範囲, 0)),$AE33,
    INDEX(rawデータ範囲, , MATCH($AC33,表頭範囲, 0)),$AD33
)
)</f>
        <v>0</v>
      </c>
      <c r="BB33" s="120" t="str">
        <f t="shared" ref="BB33:BB43" si="109">IFERROR(BA33/BA$45,"")</f>
        <v/>
      </c>
      <c r="BC33" s="61">
        <f t="shared" ref="BC33:BC44" si="110">IF(OR(IFERROR(FIND($AD33,"施設コード"),0)&gt;0,$AE33=""), "",
COUNTIFS(
    INDEX(rawデータ範囲, , MATCH($AG$1,表頭範囲, 0)),BC$2,
    INDEX(rawデータ範囲, , MATCH($AE$1,表頭範囲, 0)),$AE33,
    INDEX(rawデータ範囲, , MATCH($AC33,表頭範囲, 0)),$AD33
)
)</f>
        <v>0</v>
      </c>
      <c r="BD33" s="120" t="str">
        <f t="shared" ref="BD33:BD43" si="111">IFERROR(BC33/BC$45,"")</f>
        <v/>
      </c>
      <c r="BE33" s="61">
        <f>IFERROR(AG33+AI33+AK33+AM33+AO33+AQ33+AS33+AU33+AW33+AY33+BA33+BC33,"")</f>
        <v>79</v>
      </c>
      <c r="BF33" s="120">
        <f t="shared" ref="BF33:BF43" si="112">IFERROR(BE33/BE$45,"")</f>
        <v>0.44886363636363635</v>
      </c>
    </row>
    <row r="34" spans="27:58">
      <c r="AA34" s="110">
        <f>IF($AE34&lt;&gt;"",VLOOKUP($AE34,【M】満足度!$A$1:$B$5,2,0),"")</f>
        <v>4</v>
      </c>
      <c r="AB34" s="141"/>
      <c r="AC34" s="113" t="str">
        <f t="shared" ref="AC34:AD43" si="113">AC33</f>
        <v>市町村</v>
      </c>
      <c r="AD34" s="112" t="str">
        <f t="shared" si="113"/>
        <v>福井市</v>
      </c>
      <c r="AE34" s="90" t="str">
        <f t="shared" si="87"/>
        <v>満足</v>
      </c>
      <c r="AF34" s="8"/>
      <c r="AG34" s="61">
        <f t="shared" si="88"/>
        <v>79</v>
      </c>
      <c r="AH34" s="120">
        <f t="shared" si="89"/>
        <v>0.44886363636363635</v>
      </c>
      <c r="AI34" s="61">
        <f t="shared" si="90"/>
        <v>0</v>
      </c>
      <c r="AJ34" s="120" t="str">
        <f t="shared" si="91"/>
        <v/>
      </c>
      <c r="AK34" s="61">
        <f t="shared" si="92"/>
        <v>0</v>
      </c>
      <c r="AL34" s="120" t="str">
        <f t="shared" si="93"/>
        <v/>
      </c>
      <c r="AM34" s="61">
        <f t="shared" si="94"/>
        <v>0</v>
      </c>
      <c r="AN34" s="120" t="str">
        <f t="shared" si="95"/>
        <v/>
      </c>
      <c r="AO34" s="61">
        <f t="shared" si="96"/>
        <v>0</v>
      </c>
      <c r="AP34" s="120" t="str">
        <f t="shared" si="97"/>
        <v/>
      </c>
      <c r="AQ34" s="61">
        <f t="shared" si="98"/>
        <v>0</v>
      </c>
      <c r="AR34" s="120" t="str">
        <f t="shared" si="99"/>
        <v/>
      </c>
      <c r="AS34" s="61">
        <f t="shared" si="100"/>
        <v>0</v>
      </c>
      <c r="AT34" s="120" t="str">
        <f t="shared" si="101"/>
        <v/>
      </c>
      <c r="AU34" s="61">
        <f t="shared" si="102"/>
        <v>0</v>
      </c>
      <c r="AV34" s="120" t="str">
        <f t="shared" si="103"/>
        <v/>
      </c>
      <c r="AW34" s="61">
        <f t="shared" si="104"/>
        <v>0</v>
      </c>
      <c r="AX34" s="120" t="str">
        <f t="shared" si="105"/>
        <v/>
      </c>
      <c r="AY34" s="61">
        <f t="shared" si="106"/>
        <v>0</v>
      </c>
      <c r="AZ34" s="120" t="str">
        <f t="shared" si="107"/>
        <v/>
      </c>
      <c r="BA34" s="61">
        <f t="shared" si="108"/>
        <v>0</v>
      </c>
      <c r="BB34" s="120" t="str">
        <f t="shared" si="109"/>
        <v/>
      </c>
      <c r="BC34" s="61">
        <f t="shared" si="110"/>
        <v>0</v>
      </c>
      <c r="BD34" s="120" t="str">
        <f t="shared" si="111"/>
        <v/>
      </c>
      <c r="BE34" s="61">
        <f t="shared" ref="BE34:BE44" si="114">IFERROR(AG34+AI34+AK34+AM34+AO34+AQ34+AS34+AU34+AW34+AY34+BA34+BC34,"")</f>
        <v>79</v>
      </c>
      <c r="BF34" s="120">
        <f t="shared" si="112"/>
        <v>0.44886363636363635</v>
      </c>
    </row>
    <row r="35" spans="27:58">
      <c r="AA35" s="110">
        <f>IF($AE35&lt;&gt;"",VLOOKUP($AE35,【M】満足度!$A$1:$B$5,2,0),"")</f>
        <v>3</v>
      </c>
      <c r="AB35" s="141"/>
      <c r="AC35" s="113" t="str">
        <f t="shared" si="113"/>
        <v>市町村</v>
      </c>
      <c r="AD35" s="112" t="str">
        <f t="shared" si="113"/>
        <v>福井市</v>
      </c>
      <c r="AE35" s="2" t="str">
        <f t="shared" si="87"/>
        <v>どちらでもない</v>
      </c>
      <c r="AF35" s="8"/>
      <c r="AG35" s="61">
        <f t="shared" si="88"/>
        <v>16</v>
      </c>
      <c r="AH35" s="120">
        <f t="shared" si="89"/>
        <v>9.0909090909090912E-2</v>
      </c>
      <c r="AI35" s="61">
        <f t="shared" si="90"/>
        <v>0</v>
      </c>
      <c r="AJ35" s="120" t="str">
        <f t="shared" si="91"/>
        <v/>
      </c>
      <c r="AK35" s="61">
        <f t="shared" si="92"/>
        <v>0</v>
      </c>
      <c r="AL35" s="120" t="str">
        <f t="shared" si="93"/>
        <v/>
      </c>
      <c r="AM35" s="61">
        <f t="shared" si="94"/>
        <v>0</v>
      </c>
      <c r="AN35" s="120" t="str">
        <f t="shared" si="95"/>
        <v/>
      </c>
      <c r="AO35" s="61">
        <f t="shared" si="96"/>
        <v>0</v>
      </c>
      <c r="AP35" s="120" t="str">
        <f t="shared" si="97"/>
        <v/>
      </c>
      <c r="AQ35" s="61">
        <f t="shared" si="98"/>
        <v>0</v>
      </c>
      <c r="AR35" s="120" t="str">
        <f t="shared" si="99"/>
        <v/>
      </c>
      <c r="AS35" s="61">
        <f t="shared" si="100"/>
        <v>0</v>
      </c>
      <c r="AT35" s="120" t="str">
        <f t="shared" si="101"/>
        <v/>
      </c>
      <c r="AU35" s="61">
        <f t="shared" si="102"/>
        <v>0</v>
      </c>
      <c r="AV35" s="120" t="str">
        <f t="shared" si="103"/>
        <v/>
      </c>
      <c r="AW35" s="61">
        <f t="shared" si="104"/>
        <v>0</v>
      </c>
      <c r="AX35" s="120" t="str">
        <f t="shared" si="105"/>
        <v/>
      </c>
      <c r="AY35" s="61">
        <f t="shared" si="106"/>
        <v>0</v>
      </c>
      <c r="AZ35" s="120" t="str">
        <f t="shared" si="107"/>
        <v/>
      </c>
      <c r="BA35" s="61">
        <f t="shared" si="108"/>
        <v>0</v>
      </c>
      <c r="BB35" s="120" t="str">
        <f t="shared" si="109"/>
        <v/>
      </c>
      <c r="BC35" s="61">
        <f t="shared" si="110"/>
        <v>0</v>
      </c>
      <c r="BD35" s="120" t="str">
        <f t="shared" si="111"/>
        <v/>
      </c>
      <c r="BE35" s="61">
        <f t="shared" si="114"/>
        <v>16</v>
      </c>
      <c r="BF35" s="120">
        <f t="shared" si="112"/>
        <v>9.0909090909090912E-2</v>
      </c>
    </row>
    <row r="36" spans="27:58">
      <c r="AA36" s="110">
        <f>IF($AE36&lt;&gt;"",VLOOKUP($AE36,【M】満足度!$A$1:$B$5,2,0),"")</f>
        <v>2</v>
      </c>
      <c r="AB36" s="141"/>
      <c r="AC36" s="113" t="str">
        <f t="shared" si="113"/>
        <v>市町村</v>
      </c>
      <c r="AD36" s="112" t="str">
        <f t="shared" si="113"/>
        <v>福井市</v>
      </c>
      <c r="AE36" s="2" t="str">
        <f t="shared" si="87"/>
        <v>不満</v>
      </c>
      <c r="AF36" s="8"/>
      <c r="AG36" s="61">
        <f t="shared" si="88"/>
        <v>2</v>
      </c>
      <c r="AH36" s="120">
        <f t="shared" si="89"/>
        <v>1.1363636363636364E-2</v>
      </c>
      <c r="AI36" s="61">
        <f t="shared" si="90"/>
        <v>0</v>
      </c>
      <c r="AJ36" s="120" t="str">
        <f t="shared" si="91"/>
        <v/>
      </c>
      <c r="AK36" s="61">
        <f t="shared" si="92"/>
        <v>0</v>
      </c>
      <c r="AL36" s="120" t="str">
        <f t="shared" si="93"/>
        <v/>
      </c>
      <c r="AM36" s="61">
        <f t="shared" si="94"/>
        <v>0</v>
      </c>
      <c r="AN36" s="120" t="str">
        <f t="shared" si="95"/>
        <v/>
      </c>
      <c r="AO36" s="61">
        <f t="shared" si="96"/>
        <v>0</v>
      </c>
      <c r="AP36" s="120" t="str">
        <f t="shared" si="97"/>
        <v/>
      </c>
      <c r="AQ36" s="61">
        <f t="shared" si="98"/>
        <v>0</v>
      </c>
      <c r="AR36" s="120" t="str">
        <f t="shared" si="99"/>
        <v/>
      </c>
      <c r="AS36" s="61">
        <f t="shared" si="100"/>
        <v>0</v>
      </c>
      <c r="AT36" s="120" t="str">
        <f t="shared" si="101"/>
        <v/>
      </c>
      <c r="AU36" s="61">
        <f t="shared" si="102"/>
        <v>0</v>
      </c>
      <c r="AV36" s="120" t="str">
        <f t="shared" si="103"/>
        <v/>
      </c>
      <c r="AW36" s="61">
        <f t="shared" si="104"/>
        <v>0</v>
      </c>
      <c r="AX36" s="120" t="str">
        <f t="shared" si="105"/>
        <v/>
      </c>
      <c r="AY36" s="61">
        <f t="shared" si="106"/>
        <v>0</v>
      </c>
      <c r="AZ36" s="120" t="str">
        <f t="shared" si="107"/>
        <v/>
      </c>
      <c r="BA36" s="61">
        <f t="shared" si="108"/>
        <v>0</v>
      </c>
      <c r="BB36" s="120" t="str">
        <f t="shared" si="109"/>
        <v/>
      </c>
      <c r="BC36" s="61">
        <f t="shared" si="110"/>
        <v>0</v>
      </c>
      <c r="BD36" s="120" t="str">
        <f t="shared" si="111"/>
        <v/>
      </c>
      <c r="BE36" s="61">
        <f t="shared" si="114"/>
        <v>2</v>
      </c>
      <c r="BF36" s="120">
        <f t="shared" si="112"/>
        <v>1.1363636363636364E-2</v>
      </c>
    </row>
    <row r="37" spans="27:58">
      <c r="AA37" s="110">
        <f>IF($AE37&lt;&gt;"",VLOOKUP($AE37,【M】満足度!$A$1:$B$5,2,0),"")</f>
        <v>1</v>
      </c>
      <c r="AB37" s="141"/>
      <c r="AC37" s="113" t="str">
        <f t="shared" si="113"/>
        <v>市町村</v>
      </c>
      <c r="AD37" s="112" t="str">
        <f t="shared" si="113"/>
        <v>福井市</v>
      </c>
      <c r="AE37" s="2" t="str">
        <f t="shared" si="87"/>
        <v>とても不満</v>
      </c>
      <c r="AF37" s="107"/>
      <c r="AG37" s="61">
        <f t="shared" si="88"/>
        <v>0</v>
      </c>
      <c r="AH37" s="120">
        <f t="shared" si="89"/>
        <v>0</v>
      </c>
      <c r="AI37" s="61">
        <f t="shared" si="90"/>
        <v>0</v>
      </c>
      <c r="AJ37" s="120" t="str">
        <f t="shared" si="91"/>
        <v/>
      </c>
      <c r="AK37" s="61">
        <f t="shared" si="92"/>
        <v>0</v>
      </c>
      <c r="AL37" s="120" t="str">
        <f t="shared" si="93"/>
        <v/>
      </c>
      <c r="AM37" s="61">
        <f t="shared" si="94"/>
        <v>0</v>
      </c>
      <c r="AN37" s="120" t="str">
        <f t="shared" si="95"/>
        <v/>
      </c>
      <c r="AO37" s="61">
        <f t="shared" si="96"/>
        <v>0</v>
      </c>
      <c r="AP37" s="120" t="str">
        <f t="shared" si="97"/>
        <v/>
      </c>
      <c r="AQ37" s="61">
        <f t="shared" si="98"/>
        <v>0</v>
      </c>
      <c r="AR37" s="120" t="str">
        <f t="shared" si="99"/>
        <v/>
      </c>
      <c r="AS37" s="61">
        <f t="shared" si="100"/>
        <v>0</v>
      </c>
      <c r="AT37" s="120" t="str">
        <f t="shared" si="101"/>
        <v/>
      </c>
      <c r="AU37" s="61">
        <f t="shared" si="102"/>
        <v>0</v>
      </c>
      <c r="AV37" s="120" t="str">
        <f t="shared" si="103"/>
        <v/>
      </c>
      <c r="AW37" s="61">
        <f t="shared" si="104"/>
        <v>0</v>
      </c>
      <c r="AX37" s="120" t="str">
        <f t="shared" si="105"/>
        <v/>
      </c>
      <c r="AY37" s="61">
        <f t="shared" si="106"/>
        <v>0</v>
      </c>
      <c r="AZ37" s="120" t="str">
        <f t="shared" si="107"/>
        <v/>
      </c>
      <c r="BA37" s="61">
        <f t="shared" si="108"/>
        <v>0</v>
      </c>
      <c r="BB37" s="120" t="str">
        <f t="shared" si="109"/>
        <v/>
      </c>
      <c r="BC37" s="61">
        <f t="shared" si="110"/>
        <v>0</v>
      </c>
      <c r="BD37" s="120" t="str">
        <f t="shared" si="111"/>
        <v/>
      </c>
      <c r="BE37" s="61">
        <f t="shared" si="114"/>
        <v>0</v>
      </c>
      <c r="BF37" s="120">
        <f t="shared" si="112"/>
        <v>0</v>
      </c>
    </row>
    <row r="38" spans="27:58">
      <c r="AA38" s="110" t="str">
        <f>IF($AE38&lt;&gt;"",VLOOKUP($AE38,【M】満足度!$A$1:$B$5,2,0),"")</f>
        <v/>
      </c>
      <c r="AB38" s="141"/>
      <c r="AC38" s="113" t="str">
        <f t="shared" si="113"/>
        <v>市町村</v>
      </c>
      <c r="AD38" s="112" t="str">
        <f t="shared" si="113"/>
        <v>福井市</v>
      </c>
      <c r="AE38" s="2" t="str">
        <f t="shared" si="87"/>
        <v/>
      </c>
      <c r="AF38" s="107"/>
      <c r="AG38" s="61" t="str">
        <f t="shared" si="88"/>
        <v/>
      </c>
      <c r="AH38" s="120" t="str">
        <f t="shared" si="89"/>
        <v/>
      </c>
      <c r="AI38" s="61" t="str">
        <f t="shared" si="90"/>
        <v/>
      </c>
      <c r="AJ38" s="120" t="str">
        <f t="shared" si="91"/>
        <v/>
      </c>
      <c r="AK38" s="61" t="str">
        <f t="shared" si="92"/>
        <v/>
      </c>
      <c r="AL38" s="120" t="str">
        <f t="shared" si="93"/>
        <v/>
      </c>
      <c r="AM38" s="61" t="str">
        <f t="shared" si="94"/>
        <v/>
      </c>
      <c r="AN38" s="120" t="str">
        <f t="shared" si="95"/>
        <v/>
      </c>
      <c r="AO38" s="61" t="str">
        <f t="shared" si="96"/>
        <v/>
      </c>
      <c r="AP38" s="120" t="str">
        <f t="shared" si="97"/>
        <v/>
      </c>
      <c r="AQ38" s="61" t="str">
        <f t="shared" si="98"/>
        <v/>
      </c>
      <c r="AR38" s="120" t="str">
        <f t="shared" si="99"/>
        <v/>
      </c>
      <c r="AS38" s="61" t="str">
        <f t="shared" si="100"/>
        <v/>
      </c>
      <c r="AT38" s="120" t="str">
        <f t="shared" si="101"/>
        <v/>
      </c>
      <c r="AU38" s="61" t="str">
        <f t="shared" si="102"/>
        <v/>
      </c>
      <c r="AV38" s="120" t="str">
        <f t="shared" si="103"/>
        <v/>
      </c>
      <c r="AW38" s="61" t="str">
        <f t="shared" si="104"/>
        <v/>
      </c>
      <c r="AX38" s="120" t="str">
        <f t="shared" si="105"/>
        <v/>
      </c>
      <c r="AY38" s="61" t="str">
        <f t="shared" si="106"/>
        <v/>
      </c>
      <c r="AZ38" s="120" t="str">
        <f t="shared" si="107"/>
        <v/>
      </c>
      <c r="BA38" s="61" t="str">
        <f t="shared" si="108"/>
        <v/>
      </c>
      <c r="BB38" s="120" t="str">
        <f t="shared" si="109"/>
        <v/>
      </c>
      <c r="BC38" s="61" t="str">
        <f t="shared" si="110"/>
        <v/>
      </c>
      <c r="BD38" s="120" t="str">
        <f t="shared" si="111"/>
        <v/>
      </c>
      <c r="BE38" s="61" t="str">
        <f t="shared" si="114"/>
        <v/>
      </c>
      <c r="BF38" s="120" t="str">
        <f t="shared" si="112"/>
        <v/>
      </c>
    </row>
    <row r="39" spans="27:58">
      <c r="AA39" s="110" t="str">
        <f>IF($AE39&lt;&gt;"",VLOOKUP($AE39,【M】満足度!$A$1:$B$5,2,0),"")</f>
        <v/>
      </c>
      <c r="AB39" s="141"/>
      <c r="AC39" s="113" t="str">
        <f t="shared" si="113"/>
        <v>市町村</v>
      </c>
      <c r="AD39" s="112" t="str">
        <f t="shared" si="113"/>
        <v>福井市</v>
      </c>
      <c r="AE39" s="2" t="str">
        <f t="shared" si="87"/>
        <v/>
      </c>
      <c r="AF39" s="107"/>
      <c r="AG39" s="61" t="str">
        <f t="shared" si="88"/>
        <v/>
      </c>
      <c r="AH39" s="120" t="str">
        <f t="shared" si="89"/>
        <v/>
      </c>
      <c r="AI39" s="61" t="str">
        <f t="shared" si="90"/>
        <v/>
      </c>
      <c r="AJ39" s="120" t="str">
        <f t="shared" si="91"/>
        <v/>
      </c>
      <c r="AK39" s="61" t="str">
        <f t="shared" si="92"/>
        <v/>
      </c>
      <c r="AL39" s="120" t="str">
        <f t="shared" si="93"/>
        <v/>
      </c>
      <c r="AM39" s="61" t="str">
        <f t="shared" si="94"/>
        <v/>
      </c>
      <c r="AN39" s="120" t="str">
        <f t="shared" si="95"/>
        <v/>
      </c>
      <c r="AO39" s="61" t="str">
        <f t="shared" si="96"/>
        <v/>
      </c>
      <c r="AP39" s="120" t="str">
        <f t="shared" si="97"/>
        <v/>
      </c>
      <c r="AQ39" s="61" t="str">
        <f t="shared" si="98"/>
        <v/>
      </c>
      <c r="AR39" s="120" t="str">
        <f t="shared" si="99"/>
        <v/>
      </c>
      <c r="AS39" s="61" t="str">
        <f t="shared" si="100"/>
        <v/>
      </c>
      <c r="AT39" s="120" t="str">
        <f t="shared" si="101"/>
        <v/>
      </c>
      <c r="AU39" s="61" t="str">
        <f t="shared" si="102"/>
        <v/>
      </c>
      <c r="AV39" s="120" t="str">
        <f t="shared" si="103"/>
        <v/>
      </c>
      <c r="AW39" s="61" t="str">
        <f t="shared" si="104"/>
        <v/>
      </c>
      <c r="AX39" s="120" t="str">
        <f t="shared" si="105"/>
        <v/>
      </c>
      <c r="AY39" s="61" t="str">
        <f t="shared" si="106"/>
        <v/>
      </c>
      <c r="AZ39" s="120" t="str">
        <f t="shared" si="107"/>
        <v/>
      </c>
      <c r="BA39" s="61" t="str">
        <f t="shared" si="108"/>
        <v/>
      </c>
      <c r="BB39" s="120" t="str">
        <f t="shared" si="109"/>
        <v/>
      </c>
      <c r="BC39" s="61" t="str">
        <f t="shared" si="110"/>
        <v/>
      </c>
      <c r="BD39" s="120" t="str">
        <f t="shared" si="111"/>
        <v/>
      </c>
      <c r="BE39" s="61" t="str">
        <f t="shared" si="114"/>
        <v/>
      </c>
      <c r="BF39" s="120" t="str">
        <f t="shared" si="112"/>
        <v/>
      </c>
    </row>
    <row r="40" spans="27:58">
      <c r="AA40" s="110" t="str">
        <f>IF($AE40&lt;&gt;"",VLOOKUP($AE40,【M】満足度!$A$1:$B$5,2,0),"")</f>
        <v/>
      </c>
      <c r="AB40" s="141"/>
      <c r="AC40" s="113" t="str">
        <f>AC39</f>
        <v>市町村</v>
      </c>
      <c r="AD40" s="112" t="str">
        <f>AD39</f>
        <v>福井市</v>
      </c>
      <c r="AE40" s="2" t="str">
        <f t="shared" si="87"/>
        <v/>
      </c>
      <c r="AF40" s="107"/>
      <c r="AG40" s="61" t="str">
        <f t="shared" si="88"/>
        <v/>
      </c>
      <c r="AH40" s="120" t="str">
        <f t="shared" si="89"/>
        <v/>
      </c>
      <c r="AI40" s="61" t="str">
        <f t="shared" si="90"/>
        <v/>
      </c>
      <c r="AJ40" s="120" t="str">
        <f t="shared" si="91"/>
        <v/>
      </c>
      <c r="AK40" s="61" t="str">
        <f t="shared" si="92"/>
        <v/>
      </c>
      <c r="AL40" s="120" t="str">
        <f t="shared" si="93"/>
        <v/>
      </c>
      <c r="AM40" s="61" t="str">
        <f t="shared" si="94"/>
        <v/>
      </c>
      <c r="AN40" s="120" t="str">
        <f t="shared" si="95"/>
        <v/>
      </c>
      <c r="AO40" s="61" t="str">
        <f t="shared" si="96"/>
        <v/>
      </c>
      <c r="AP40" s="120" t="str">
        <f t="shared" si="97"/>
        <v/>
      </c>
      <c r="AQ40" s="61" t="str">
        <f t="shared" si="98"/>
        <v/>
      </c>
      <c r="AR40" s="120" t="str">
        <f t="shared" si="99"/>
        <v/>
      </c>
      <c r="AS40" s="61" t="str">
        <f t="shared" si="100"/>
        <v/>
      </c>
      <c r="AT40" s="120" t="str">
        <f t="shared" si="101"/>
        <v/>
      </c>
      <c r="AU40" s="61" t="str">
        <f t="shared" si="102"/>
        <v/>
      </c>
      <c r="AV40" s="120" t="str">
        <f t="shared" si="103"/>
        <v/>
      </c>
      <c r="AW40" s="61" t="str">
        <f t="shared" si="104"/>
        <v/>
      </c>
      <c r="AX40" s="120" t="str">
        <f t="shared" si="105"/>
        <v/>
      </c>
      <c r="AY40" s="61" t="str">
        <f t="shared" si="106"/>
        <v/>
      </c>
      <c r="AZ40" s="120" t="str">
        <f t="shared" si="107"/>
        <v/>
      </c>
      <c r="BA40" s="61" t="str">
        <f t="shared" si="108"/>
        <v/>
      </c>
      <c r="BB40" s="120" t="str">
        <f t="shared" si="109"/>
        <v/>
      </c>
      <c r="BC40" s="61" t="str">
        <f t="shared" si="110"/>
        <v/>
      </c>
      <c r="BD40" s="120" t="str">
        <f t="shared" si="111"/>
        <v/>
      </c>
      <c r="BE40" s="61" t="str">
        <f t="shared" si="114"/>
        <v/>
      </c>
      <c r="BF40" s="120" t="str">
        <f t="shared" si="112"/>
        <v/>
      </c>
    </row>
    <row r="41" spans="27:58">
      <c r="AA41" s="110" t="str">
        <f>IF($AE41&lt;&gt;"",VLOOKUP($AE41,【M】満足度!$A$1:$B$5,2,0),"")</f>
        <v/>
      </c>
      <c r="AB41" s="141"/>
      <c r="AC41" s="113" t="str">
        <f t="shared" si="113"/>
        <v>市町村</v>
      </c>
      <c r="AD41" s="112" t="str">
        <f t="shared" si="113"/>
        <v>福井市</v>
      </c>
      <c r="AE41" s="2" t="str">
        <f t="shared" si="87"/>
        <v/>
      </c>
      <c r="AF41" s="107"/>
      <c r="AG41" s="61" t="str">
        <f t="shared" si="88"/>
        <v/>
      </c>
      <c r="AH41" s="120" t="str">
        <f t="shared" si="89"/>
        <v/>
      </c>
      <c r="AI41" s="61" t="str">
        <f t="shared" si="90"/>
        <v/>
      </c>
      <c r="AJ41" s="120" t="str">
        <f t="shared" si="91"/>
        <v/>
      </c>
      <c r="AK41" s="61" t="str">
        <f t="shared" si="92"/>
        <v/>
      </c>
      <c r="AL41" s="120" t="str">
        <f t="shared" si="93"/>
        <v/>
      </c>
      <c r="AM41" s="61" t="str">
        <f t="shared" si="94"/>
        <v/>
      </c>
      <c r="AN41" s="120" t="str">
        <f t="shared" si="95"/>
        <v/>
      </c>
      <c r="AO41" s="61" t="str">
        <f t="shared" si="96"/>
        <v/>
      </c>
      <c r="AP41" s="120" t="str">
        <f t="shared" si="97"/>
        <v/>
      </c>
      <c r="AQ41" s="61" t="str">
        <f t="shared" si="98"/>
        <v/>
      </c>
      <c r="AR41" s="120" t="str">
        <f t="shared" si="99"/>
        <v/>
      </c>
      <c r="AS41" s="61" t="str">
        <f t="shared" si="100"/>
        <v/>
      </c>
      <c r="AT41" s="120" t="str">
        <f t="shared" si="101"/>
        <v/>
      </c>
      <c r="AU41" s="61" t="str">
        <f t="shared" si="102"/>
        <v/>
      </c>
      <c r="AV41" s="120" t="str">
        <f t="shared" si="103"/>
        <v/>
      </c>
      <c r="AW41" s="61" t="str">
        <f t="shared" si="104"/>
        <v/>
      </c>
      <c r="AX41" s="120" t="str">
        <f t="shared" si="105"/>
        <v/>
      </c>
      <c r="AY41" s="61" t="str">
        <f t="shared" si="106"/>
        <v/>
      </c>
      <c r="AZ41" s="120" t="str">
        <f t="shared" si="107"/>
        <v/>
      </c>
      <c r="BA41" s="61" t="str">
        <f t="shared" si="108"/>
        <v/>
      </c>
      <c r="BB41" s="120" t="str">
        <f t="shared" si="109"/>
        <v/>
      </c>
      <c r="BC41" s="61" t="str">
        <f t="shared" si="110"/>
        <v/>
      </c>
      <c r="BD41" s="120" t="str">
        <f t="shared" si="111"/>
        <v/>
      </c>
      <c r="BE41" s="61" t="str">
        <f t="shared" si="114"/>
        <v/>
      </c>
      <c r="BF41" s="120" t="str">
        <f t="shared" si="112"/>
        <v/>
      </c>
    </row>
    <row r="42" spans="27:58">
      <c r="AA42" s="110" t="str">
        <f>IF($AE42&lt;&gt;"",VLOOKUP($AE42,【M】満足度!$A$1:$B$5,2,0),"")</f>
        <v/>
      </c>
      <c r="AB42" s="141"/>
      <c r="AC42" s="113" t="str">
        <f t="shared" si="113"/>
        <v>市町村</v>
      </c>
      <c r="AD42" s="112" t="str">
        <f t="shared" si="113"/>
        <v>福井市</v>
      </c>
      <c r="AE42" s="2" t="str">
        <f t="shared" si="87"/>
        <v/>
      </c>
      <c r="AF42" s="107"/>
      <c r="AG42" s="61" t="str">
        <f t="shared" si="88"/>
        <v/>
      </c>
      <c r="AH42" s="120" t="str">
        <f t="shared" si="89"/>
        <v/>
      </c>
      <c r="AI42" s="61" t="str">
        <f t="shared" si="90"/>
        <v/>
      </c>
      <c r="AJ42" s="120" t="str">
        <f t="shared" si="91"/>
        <v/>
      </c>
      <c r="AK42" s="61" t="str">
        <f t="shared" si="92"/>
        <v/>
      </c>
      <c r="AL42" s="120" t="str">
        <f t="shared" si="93"/>
        <v/>
      </c>
      <c r="AM42" s="61" t="str">
        <f t="shared" si="94"/>
        <v/>
      </c>
      <c r="AN42" s="120" t="str">
        <f t="shared" si="95"/>
        <v/>
      </c>
      <c r="AO42" s="61" t="str">
        <f t="shared" si="96"/>
        <v/>
      </c>
      <c r="AP42" s="120" t="str">
        <f t="shared" si="97"/>
        <v/>
      </c>
      <c r="AQ42" s="61" t="str">
        <f t="shared" si="98"/>
        <v/>
      </c>
      <c r="AR42" s="120" t="str">
        <f t="shared" si="99"/>
        <v/>
      </c>
      <c r="AS42" s="61" t="str">
        <f t="shared" si="100"/>
        <v/>
      </c>
      <c r="AT42" s="120" t="str">
        <f t="shared" si="101"/>
        <v/>
      </c>
      <c r="AU42" s="61" t="str">
        <f t="shared" si="102"/>
        <v/>
      </c>
      <c r="AV42" s="120" t="str">
        <f t="shared" si="103"/>
        <v/>
      </c>
      <c r="AW42" s="61" t="str">
        <f t="shared" si="104"/>
        <v/>
      </c>
      <c r="AX42" s="120" t="str">
        <f t="shared" si="105"/>
        <v/>
      </c>
      <c r="AY42" s="61" t="str">
        <f t="shared" si="106"/>
        <v/>
      </c>
      <c r="AZ42" s="120" t="str">
        <f t="shared" si="107"/>
        <v/>
      </c>
      <c r="BA42" s="61" t="str">
        <f t="shared" si="108"/>
        <v/>
      </c>
      <c r="BB42" s="120" t="str">
        <f t="shared" si="109"/>
        <v/>
      </c>
      <c r="BC42" s="61" t="str">
        <f t="shared" si="110"/>
        <v/>
      </c>
      <c r="BD42" s="120" t="str">
        <f t="shared" si="111"/>
        <v/>
      </c>
      <c r="BE42" s="61" t="str">
        <f t="shared" si="114"/>
        <v/>
      </c>
      <c r="BF42" s="120" t="str">
        <f t="shared" si="112"/>
        <v/>
      </c>
    </row>
    <row r="43" spans="27:58">
      <c r="AA43" s="110" t="str">
        <f>IF($AE43&lt;&gt;"",VLOOKUP($AE43,【M】満足度!$A$1:$B$5,2,0),"")</f>
        <v/>
      </c>
      <c r="AB43" s="141"/>
      <c r="AC43" s="113" t="str">
        <f t="shared" si="113"/>
        <v>市町村</v>
      </c>
      <c r="AD43" s="112" t="str">
        <f t="shared" si="113"/>
        <v>福井市</v>
      </c>
      <c r="AE43" s="2" t="str">
        <f t="shared" si="87"/>
        <v/>
      </c>
      <c r="AF43" s="107"/>
      <c r="AG43" s="61" t="str">
        <f t="shared" si="88"/>
        <v/>
      </c>
      <c r="AH43" s="120" t="str">
        <f t="shared" si="89"/>
        <v/>
      </c>
      <c r="AI43" s="61" t="str">
        <f t="shared" si="90"/>
        <v/>
      </c>
      <c r="AJ43" s="120" t="str">
        <f t="shared" si="91"/>
        <v/>
      </c>
      <c r="AK43" s="61" t="str">
        <f t="shared" si="92"/>
        <v/>
      </c>
      <c r="AL43" s="120" t="str">
        <f t="shared" si="93"/>
        <v/>
      </c>
      <c r="AM43" s="61" t="str">
        <f t="shared" si="94"/>
        <v/>
      </c>
      <c r="AN43" s="120" t="str">
        <f t="shared" si="95"/>
        <v/>
      </c>
      <c r="AO43" s="61" t="str">
        <f t="shared" si="96"/>
        <v/>
      </c>
      <c r="AP43" s="120" t="str">
        <f t="shared" si="97"/>
        <v/>
      </c>
      <c r="AQ43" s="61" t="str">
        <f t="shared" si="98"/>
        <v/>
      </c>
      <c r="AR43" s="120" t="str">
        <f t="shared" si="99"/>
        <v/>
      </c>
      <c r="AS43" s="61" t="str">
        <f t="shared" si="100"/>
        <v/>
      </c>
      <c r="AT43" s="120" t="str">
        <f t="shared" si="101"/>
        <v/>
      </c>
      <c r="AU43" s="61" t="str">
        <f t="shared" si="102"/>
        <v/>
      </c>
      <c r="AV43" s="120" t="str">
        <f t="shared" si="103"/>
        <v/>
      </c>
      <c r="AW43" s="61" t="str">
        <f t="shared" si="104"/>
        <v/>
      </c>
      <c r="AX43" s="120" t="str">
        <f t="shared" si="105"/>
        <v/>
      </c>
      <c r="AY43" s="61" t="str">
        <f t="shared" si="106"/>
        <v/>
      </c>
      <c r="AZ43" s="120" t="str">
        <f t="shared" si="107"/>
        <v/>
      </c>
      <c r="BA43" s="61" t="str">
        <f t="shared" si="108"/>
        <v/>
      </c>
      <c r="BB43" s="120" t="str">
        <f t="shared" si="109"/>
        <v/>
      </c>
      <c r="BC43" s="61" t="str">
        <f t="shared" si="110"/>
        <v/>
      </c>
      <c r="BD43" s="120" t="str">
        <f t="shared" si="111"/>
        <v/>
      </c>
      <c r="BE43" s="61" t="str">
        <f t="shared" ref="BE43" si="115">IFERROR(AG43+AI43+AK43+AM43+AO43+AQ43+AS43+AU43+AW43+AY43+BA43+BC43,"")</f>
        <v/>
      </c>
      <c r="BF43" s="120" t="str">
        <f t="shared" si="112"/>
        <v/>
      </c>
    </row>
    <row r="44" spans="27:58">
      <c r="AA44" s="110" t="str">
        <f>IF($AE44&lt;&gt;"",VLOOKUP($AE44,【M】満足度!$A$1:$B$5,2,0),"")</f>
        <v/>
      </c>
      <c r="AB44" s="141"/>
      <c r="AC44" s="113" t="str">
        <f>AC42</f>
        <v>市町村</v>
      </c>
      <c r="AD44" s="112" t="str">
        <f>AD42</f>
        <v>福井市</v>
      </c>
      <c r="AE44" s="2" t="str">
        <f>IF(AE14&lt;&gt;"",AE14,"")</f>
        <v/>
      </c>
      <c r="AF44" s="107"/>
      <c r="AG44" s="61" t="str">
        <f t="shared" si="88"/>
        <v/>
      </c>
      <c r="AH44" s="120" t="str">
        <f>IFERROR(AG44/AG$45,"")</f>
        <v/>
      </c>
      <c r="AI44" s="61" t="str">
        <f t="shared" si="90"/>
        <v/>
      </c>
      <c r="AJ44" s="120" t="str">
        <f>IFERROR(AI44/AI$45,"")</f>
        <v/>
      </c>
      <c r="AK44" s="61" t="str">
        <f t="shared" si="92"/>
        <v/>
      </c>
      <c r="AL44" s="120" t="str">
        <f t="shared" ref="AL44" si="116">IFERROR(AK44/AK$45,"")</f>
        <v/>
      </c>
      <c r="AM44" s="61" t="str">
        <f t="shared" si="94"/>
        <v/>
      </c>
      <c r="AN44" s="120" t="str">
        <f t="shared" ref="AN44" si="117">IFERROR(AM44/AM$45,"")</f>
        <v/>
      </c>
      <c r="AO44" s="61" t="str">
        <f t="shared" si="96"/>
        <v/>
      </c>
      <c r="AP44" s="120" t="str">
        <f t="shared" ref="AP44" si="118">IFERROR(AO44/AO$45,"")</f>
        <v/>
      </c>
      <c r="AQ44" s="61" t="str">
        <f t="shared" si="98"/>
        <v/>
      </c>
      <c r="AR44" s="120" t="str">
        <f t="shared" ref="AR44" si="119">IFERROR(AQ44/AQ$45,"")</f>
        <v/>
      </c>
      <c r="AS44" s="61" t="str">
        <f t="shared" si="100"/>
        <v/>
      </c>
      <c r="AT44" s="120" t="str">
        <f t="shared" ref="AT44" si="120">IFERROR(AS44/AS$45,"")</f>
        <v/>
      </c>
      <c r="AU44" s="61" t="str">
        <f t="shared" si="102"/>
        <v/>
      </c>
      <c r="AV44" s="120" t="str">
        <f t="shared" ref="AV44" si="121">IFERROR(AU44/AU$45,"")</f>
        <v/>
      </c>
      <c r="AW44" s="61" t="str">
        <f t="shared" si="104"/>
        <v/>
      </c>
      <c r="AX44" s="120" t="str">
        <f t="shared" ref="AX44" si="122">IFERROR(AW44/AW$45,"")</f>
        <v/>
      </c>
      <c r="AY44" s="61" t="str">
        <f t="shared" si="106"/>
        <v/>
      </c>
      <c r="AZ44" s="120" t="str">
        <f t="shared" ref="AZ44" si="123">IFERROR(AY44/AY$45,"")</f>
        <v/>
      </c>
      <c r="BA44" s="61" t="str">
        <f t="shared" si="108"/>
        <v/>
      </c>
      <c r="BB44" s="120" t="str">
        <f t="shared" ref="BB44" si="124">IFERROR(BA44/BA$45,"")</f>
        <v/>
      </c>
      <c r="BC44" s="61" t="str">
        <f t="shared" si="110"/>
        <v/>
      </c>
      <c r="BD44" s="120" t="str">
        <f t="shared" ref="BD44:BF44" si="125">IFERROR(BC44/BC$45,"")</f>
        <v/>
      </c>
      <c r="BE44" s="61" t="str">
        <f t="shared" si="114"/>
        <v/>
      </c>
      <c r="BF44" s="120" t="str">
        <f t="shared" si="125"/>
        <v/>
      </c>
    </row>
    <row r="45" spans="27:58" ht="15">
      <c r="AA45"/>
      <c r="AB45"/>
      <c r="AC45" s="99"/>
      <c r="AD45" s="100"/>
      <c r="AE45" s="101"/>
      <c r="AF45" s="102" t="s">
        <v>25</v>
      </c>
      <c r="AG45" s="123">
        <f t="shared" ref="AG45:BF45" si="126">SUM(AG33:AG44)</f>
        <v>176</v>
      </c>
      <c r="AH45" s="124">
        <f t="shared" si="126"/>
        <v>1</v>
      </c>
      <c r="AI45" s="123">
        <f t="shared" si="126"/>
        <v>0</v>
      </c>
      <c r="AJ45" s="124">
        <f t="shared" si="126"/>
        <v>0</v>
      </c>
      <c r="AK45" s="123">
        <f t="shared" si="126"/>
        <v>0</v>
      </c>
      <c r="AL45" s="124">
        <f t="shared" si="126"/>
        <v>0</v>
      </c>
      <c r="AM45" s="123">
        <f t="shared" si="126"/>
        <v>0</v>
      </c>
      <c r="AN45" s="124">
        <f t="shared" si="126"/>
        <v>0</v>
      </c>
      <c r="AO45" s="123">
        <f t="shared" si="126"/>
        <v>0</v>
      </c>
      <c r="AP45" s="124">
        <f t="shared" si="126"/>
        <v>0</v>
      </c>
      <c r="AQ45" s="123">
        <f t="shared" si="126"/>
        <v>0</v>
      </c>
      <c r="AR45" s="124">
        <f t="shared" si="126"/>
        <v>0</v>
      </c>
      <c r="AS45" s="123">
        <f t="shared" si="126"/>
        <v>0</v>
      </c>
      <c r="AT45" s="124">
        <f t="shared" si="126"/>
        <v>0</v>
      </c>
      <c r="AU45" s="123">
        <f t="shared" si="126"/>
        <v>0</v>
      </c>
      <c r="AV45" s="124">
        <f t="shared" si="126"/>
        <v>0</v>
      </c>
      <c r="AW45" s="123">
        <f t="shared" si="126"/>
        <v>0</v>
      </c>
      <c r="AX45" s="124">
        <f t="shared" si="126"/>
        <v>0</v>
      </c>
      <c r="AY45" s="123">
        <f t="shared" si="126"/>
        <v>0</v>
      </c>
      <c r="AZ45" s="124">
        <f t="shared" si="126"/>
        <v>0</v>
      </c>
      <c r="BA45" s="123">
        <f t="shared" si="126"/>
        <v>0</v>
      </c>
      <c r="BB45" s="124">
        <f t="shared" si="126"/>
        <v>0</v>
      </c>
      <c r="BC45" s="123">
        <f t="shared" si="126"/>
        <v>0</v>
      </c>
      <c r="BD45" s="124">
        <f t="shared" si="126"/>
        <v>0</v>
      </c>
      <c r="BE45" s="123">
        <f t="shared" si="126"/>
        <v>176</v>
      </c>
      <c r="BF45" s="126">
        <f t="shared" si="126"/>
        <v>1</v>
      </c>
    </row>
    <row r="46" spans="27:58" ht="15">
      <c r="AA46"/>
      <c r="AB46"/>
      <c r="AC46" s="103"/>
      <c r="AD46" s="104"/>
      <c r="AE46" s="105"/>
      <c r="AF46" s="135" t="str">
        <f>IF(AF$16&lt;&gt;"",AF$16,"")</f>
        <v>満足度スコア</v>
      </c>
      <c r="AG46" s="136">
        <f>IF(AG45&gt;0,SUMPRODUCT($AA33:$AA44,AG33:AG44)/AG45,"-")</f>
        <v>4.3352272727272725</v>
      </c>
      <c r="AH46" s="114"/>
      <c r="AI46" s="136" t="str">
        <f>IF(AI45&gt;0,SUMPRODUCT($AA33:$AA44,AI33:AI44)/AI45,"-")</f>
        <v>-</v>
      </c>
      <c r="AJ46" s="114"/>
      <c r="AK46" s="136" t="str">
        <f>IF(AK45&gt;0,SUMPRODUCT($AA33:$AA44,AK33:AK44)/AK45,"-")</f>
        <v>-</v>
      </c>
      <c r="AL46" s="114"/>
      <c r="AM46" s="136" t="str">
        <f>IF(AM45&gt;0,SUMPRODUCT($AA33:$AA44,AM33:AM44)/AM45,"-")</f>
        <v>-</v>
      </c>
      <c r="AN46" s="114"/>
      <c r="AO46" s="136" t="str">
        <f>IF(AO45&gt;0,SUMPRODUCT($AA33:$AA44,AO33:AO44)/AO45,"-")</f>
        <v>-</v>
      </c>
      <c r="AP46" s="114"/>
      <c r="AQ46" s="136" t="str">
        <f>IF(AQ45&gt;0,SUMPRODUCT($AA33:$AA44,AQ33:AQ44)/AQ45,"-")</f>
        <v>-</v>
      </c>
      <c r="AR46" s="114"/>
      <c r="AS46" s="136" t="str">
        <f>IF(AS45&gt;0,SUMPRODUCT($AA33:$AA44,AS33:AS44)/AS45,"-")</f>
        <v>-</v>
      </c>
      <c r="AT46" s="114"/>
      <c r="AU46" s="136" t="str">
        <f>IF(AU45&gt;0,SUMPRODUCT($AA33:$AA44,AU33:AU44)/AU45,"-")</f>
        <v>-</v>
      </c>
      <c r="AV46" s="114"/>
      <c r="AW46" s="136" t="str">
        <f>IF(AW45&gt;0,SUMPRODUCT($AA33:$AA44,AW33:AW44)/AW45,"-")</f>
        <v>-</v>
      </c>
      <c r="AX46" s="114"/>
      <c r="AY46" s="136" t="str">
        <f>IF(AY45&gt;0,SUMPRODUCT($AA33:$AA44,AY33:AY44)/AY45,"-")</f>
        <v>-</v>
      </c>
      <c r="AZ46" s="114"/>
      <c r="BA46" s="136" t="str">
        <f>IF(BA45&gt;0,SUMPRODUCT($AA33:$AA44,BA33:BA44)/BA45,"-")</f>
        <v>-</v>
      </c>
      <c r="BB46" s="114"/>
      <c r="BC46" s="136" t="str">
        <f>IF(BC45&gt;0,SUMPRODUCT($AA33:$AA44,BC33:BC44)/BC45,"-")</f>
        <v>-</v>
      </c>
      <c r="BD46" s="114"/>
      <c r="BE46" s="136">
        <f>IF(BE45&gt;0,SUMPRODUCT($AA33:$AA44,BE33:BE44)/BE45,"-")</f>
        <v>4.3352272727272725</v>
      </c>
      <c r="BF46" s="115"/>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IF($AE48&lt;&gt;"",VLOOKUP($AE48,【M】満足度!$A$1:$B$5,2,0),"")</f>
        <v>5</v>
      </c>
      <c r="AB48" s="141"/>
      <c r="AC48" s="113" t="str">
        <f>AC47</f>
        <v>回答エリア</v>
      </c>
      <c r="AD48" s="112" t="str">
        <f>AD47</f>
        <v>福井駅前 エリア</v>
      </c>
      <c r="AE48" s="2" t="str">
        <f t="shared" ref="AE48:AE58" si="127">IF(AE3&lt;&gt;"",AE3,"")</f>
        <v>とても満足</v>
      </c>
      <c r="AF48" s="8"/>
      <c r="AG48" s="131">
        <f t="shared" ref="AG48:AG59" si="128">IF(OR(IFERROR(FIND($AD48,"施設コード"),0)&gt;0,$AE48=""), "",
COUNTIFS(
    INDEX(rawデータ範囲, , MATCH($AG$1,表頭範囲, 0)),AG$2,
    INDEX(rawデータ範囲, , MATCH($AE$1,表頭範囲, 0)),$AE48,
    INDEX(rawデータ範囲, , MATCH($AC48,表頭範囲, 0)),$AD48
)
)</f>
        <v>26</v>
      </c>
      <c r="AH48" s="132">
        <f t="shared" ref="AH48:AH58" si="129">IFERROR(AG48/AG$60,"")</f>
        <v>0.43333333333333335</v>
      </c>
      <c r="AI48" s="131">
        <f t="shared" ref="AI48:AI59" si="130">IF(OR(IFERROR(FIND($AD48,"施設コード"),0)&gt;0,$AE48=""), "",
COUNTIFS(
    INDEX(rawデータ範囲, , MATCH($AG$1,表頭範囲, 0)),AI$2,
    INDEX(rawデータ範囲, , MATCH($AE$1,表頭範囲, 0)),$AE48,
    INDEX(rawデータ範囲, , MATCH($AC48,表頭範囲, 0)),$AD48
)
)</f>
        <v>0</v>
      </c>
      <c r="AJ48" s="132" t="str">
        <f t="shared" ref="AJ48:AJ58" si="131">IFERROR(AI48/AI$60,"")</f>
        <v/>
      </c>
      <c r="AK48" s="131">
        <f t="shared" ref="AK48:AK59" si="132">IF(OR(IFERROR(FIND($AD48,"施設コード"),0)&gt;0,$AE48=""), "",
COUNTIFS(
    INDEX(rawデータ範囲, , MATCH($AG$1,表頭範囲, 0)),AK$2,
    INDEX(rawデータ範囲, , MATCH($AE$1,表頭範囲, 0)),$AE48,
    INDEX(rawデータ範囲, , MATCH($AC48,表頭範囲, 0)),$AD48
)
)</f>
        <v>0</v>
      </c>
      <c r="AL48" s="132" t="str">
        <f t="shared" ref="AL48:AL58" si="133">IFERROR(AK48/AK$60,"")</f>
        <v/>
      </c>
      <c r="AM48" s="131">
        <f t="shared" ref="AM48:AM59" si="134">IF(OR(IFERROR(FIND($AD48,"施設コード"),0)&gt;0,$AE48=""), "",
COUNTIFS(
    INDEX(rawデータ範囲, , MATCH($AG$1,表頭範囲, 0)),AM$2,
    INDEX(rawデータ範囲, , MATCH($AE$1,表頭範囲, 0)),$AE48,
    INDEX(rawデータ範囲, , MATCH($AC48,表頭範囲, 0)),$AD48
)
)</f>
        <v>0</v>
      </c>
      <c r="AN48" s="132" t="str">
        <f t="shared" ref="AN48:AN58" si="135">IFERROR(AM48/AM$60,"")</f>
        <v/>
      </c>
      <c r="AO48" s="131">
        <f t="shared" ref="AO48:AO59" si="136">IF(OR(IFERROR(FIND($AD48,"施設コード"),0)&gt;0,$AE48=""), "",
COUNTIFS(
    INDEX(rawデータ範囲, , MATCH($AG$1,表頭範囲, 0)),AO$2,
    INDEX(rawデータ範囲, , MATCH($AE$1,表頭範囲, 0)),$AE48,
    INDEX(rawデータ範囲, , MATCH($AC48,表頭範囲, 0)),$AD48
)
)</f>
        <v>0</v>
      </c>
      <c r="AP48" s="132" t="str">
        <f t="shared" ref="AP48:AP58" si="137">IFERROR(AO48/AO$60,"")</f>
        <v/>
      </c>
      <c r="AQ48" s="131">
        <f t="shared" ref="AQ48:AQ59" si="138">IF(OR(IFERROR(FIND($AD48,"施設コード"),0)&gt;0,$AE48=""), "",
COUNTIFS(
    INDEX(rawデータ範囲, , MATCH($AG$1,表頭範囲, 0)),AQ$2,
    INDEX(rawデータ範囲, , MATCH($AE$1,表頭範囲, 0)),$AE48,
    INDEX(rawデータ範囲, , MATCH($AC48,表頭範囲, 0)),$AD48
)
)</f>
        <v>0</v>
      </c>
      <c r="AR48" s="132" t="str">
        <f t="shared" ref="AR48:AR58" si="139">IFERROR(AQ48/AQ$60,"")</f>
        <v/>
      </c>
      <c r="AS48" s="131">
        <f t="shared" ref="AS48:AS59" si="140">IF(OR(IFERROR(FIND($AD48,"施設コード"),0)&gt;0,$AE48=""), "",
COUNTIFS(
    INDEX(rawデータ範囲, , MATCH($AG$1,表頭範囲, 0)),AS$2,
    INDEX(rawデータ範囲, , MATCH($AE$1,表頭範囲, 0)),$AE48,
    INDEX(rawデータ範囲, , MATCH($AC48,表頭範囲, 0)),$AD48
)
)</f>
        <v>0</v>
      </c>
      <c r="AT48" s="132" t="str">
        <f t="shared" ref="AT48:AT58" si="141">IFERROR(AS48/AS$60,"")</f>
        <v/>
      </c>
      <c r="AU48" s="131">
        <f t="shared" ref="AU48:AU59" si="142">IF(OR(IFERROR(FIND($AD48,"施設コード"),0)&gt;0,$AE48=""), "",
COUNTIFS(
    INDEX(rawデータ範囲, , MATCH($AG$1,表頭範囲, 0)),AU$2,
    INDEX(rawデータ範囲, , MATCH($AE$1,表頭範囲, 0)),$AE48,
    INDEX(rawデータ範囲, , MATCH($AC48,表頭範囲, 0)),$AD48
)
)</f>
        <v>0</v>
      </c>
      <c r="AV48" s="132" t="str">
        <f t="shared" ref="AV48:AV58" si="143">IFERROR(AU48/AU$60,"")</f>
        <v/>
      </c>
      <c r="AW48" s="131">
        <f t="shared" ref="AW48:AW59" si="144">IF(OR(IFERROR(FIND($AD48,"施設コード"),0)&gt;0,$AE48=""), "",
COUNTIFS(
    INDEX(rawデータ範囲, , MATCH($AG$1,表頭範囲, 0)),AW$2,
    INDEX(rawデータ範囲, , MATCH($AE$1,表頭範囲, 0)),$AE48,
    INDEX(rawデータ範囲, , MATCH($AC48,表頭範囲, 0)),$AD48
)
)</f>
        <v>0</v>
      </c>
      <c r="AX48" s="132" t="str">
        <f t="shared" ref="AX48:AX58" si="145">IFERROR(AW48/AW$60,"")</f>
        <v/>
      </c>
      <c r="AY48" s="131">
        <f t="shared" ref="AY48:AY59" si="146">IF(OR(IFERROR(FIND($AD48,"施設コード"),0)&gt;0,$AE48=""), "",
COUNTIFS(
    INDEX(rawデータ範囲, , MATCH($AG$1,表頭範囲, 0)),AY$2,
    INDEX(rawデータ範囲, , MATCH($AE$1,表頭範囲, 0)),$AE48,
    INDEX(rawデータ範囲, , MATCH($AC48,表頭範囲, 0)),$AD48
)
)</f>
        <v>0</v>
      </c>
      <c r="AZ48" s="132" t="str">
        <f t="shared" ref="AZ48:AZ58" si="147">IFERROR(AY48/AY$60,"")</f>
        <v/>
      </c>
      <c r="BA48" s="131">
        <f t="shared" ref="BA48:BA59" si="148">IF(OR(IFERROR(FIND($AD48,"施設コード"),0)&gt;0,$AE48=""), "",
COUNTIFS(
    INDEX(rawデータ範囲, , MATCH($AG$1,表頭範囲, 0)),BA$2,
    INDEX(rawデータ範囲, , MATCH($AE$1,表頭範囲, 0)),$AE48,
    INDEX(rawデータ範囲, , MATCH($AC48,表頭範囲, 0)),$AD48
)
)</f>
        <v>0</v>
      </c>
      <c r="BB48" s="132" t="str">
        <f t="shared" ref="BB48:BB58" si="149">IFERROR(BA48/BA$60,"")</f>
        <v/>
      </c>
      <c r="BC48" s="131">
        <f t="shared" ref="BC48:BC59" si="150">IF(OR(IFERROR(FIND($AD48,"施設コード"),0)&gt;0,$AE48=""), "",
COUNTIFS(
    INDEX(rawデータ範囲, , MATCH($AG$1,表頭範囲, 0)),BC$2,
    INDEX(rawデータ範囲, , MATCH($AE$1,表頭範囲, 0)),$AE48,
    INDEX(rawデータ範囲, , MATCH($AC48,表頭範囲, 0)),$AD48
)
)</f>
        <v>0</v>
      </c>
      <c r="BD48" s="132" t="str">
        <f t="shared" ref="BD48:BD58" si="151">IFERROR(BC48/BC$60,"")</f>
        <v/>
      </c>
      <c r="BE48" s="131">
        <f>IFERROR(AG48+AI48+AK48+AM48+AO48+AQ48+AS48+AU48+AW48+AY48+BA48+BC48,"")</f>
        <v>26</v>
      </c>
      <c r="BF48" s="132">
        <f t="shared" ref="BF48:BF58" si="152">IFERROR(BE48/BE$60,"")</f>
        <v>0.43333333333333335</v>
      </c>
    </row>
    <row r="49" spans="27:58">
      <c r="AA49" s="110">
        <f>IF($AE49&lt;&gt;"",VLOOKUP($AE49,【M】満足度!$A$1:$B$5,2,0),"")</f>
        <v>4</v>
      </c>
      <c r="AB49" s="141"/>
      <c r="AC49" s="113" t="str">
        <f t="shared" ref="AC49:AD58" si="153">AC48</f>
        <v>回答エリア</v>
      </c>
      <c r="AD49" s="112" t="str">
        <f t="shared" si="153"/>
        <v>福井駅前 エリア</v>
      </c>
      <c r="AE49" s="90" t="str">
        <f t="shared" si="127"/>
        <v>満足</v>
      </c>
      <c r="AF49" s="8"/>
      <c r="AG49" s="131">
        <f t="shared" si="128"/>
        <v>26</v>
      </c>
      <c r="AH49" s="132">
        <f t="shared" si="129"/>
        <v>0.43333333333333335</v>
      </c>
      <c r="AI49" s="131">
        <f t="shared" si="130"/>
        <v>0</v>
      </c>
      <c r="AJ49" s="132" t="str">
        <f t="shared" si="131"/>
        <v/>
      </c>
      <c r="AK49" s="131">
        <f t="shared" si="132"/>
        <v>0</v>
      </c>
      <c r="AL49" s="132" t="str">
        <f t="shared" si="133"/>
        <v/>
      </c>
      <c r="AM49" s="131">
        <f t="shared" si="134"/>
        <v>0</v>
      </c>
      <c r="AN49" s="132" t="str">
        <f t="shared" si="135"/>
        <v/>
      </c>
      <c r="AO49" s="131">
        <f t="shared" si="136"/>
        <v>0</v>
      </c>
      <c r="AP49" s="132" t="str">
        <f t="shared" si="137"/>
        <v/>
      </c>
      <c r="AQ49" s="131">
        <f t="shared" si="138"/>
        <v>0</v>
      </c>
      <c r="AR49" s="132" t="str">
        <f t="shared" si="139"/>
        <v/>
      </c>
      <c r="AS49" s="131">
        <f t="shared" si="140"/>
        <v>0</v>
      </c>
      <c r="AT49" s="132" t="str">
        <f t="shared" si="141"/>
        <v/>
      </c>
      <c r="AU49" s="131">
        <f t="shared" si="142"/>
        <v>0</v>
      </c>
      <c r="AV49" s="132" t="str">
        <f t="shared" si="143"/>
        <v/>
      </c>
      <c r="AW49" s="131">
        <f t="shared" si="144"/>
        <v>0</v>
      </c>
      <c r="AX49" s="132" t="str">
        <f t="shared" si="145"/>
        <v/>
      </c>
      <c r="AY49" s="131">
        <f t="shared" si="146"/>
        <v>0</v>
      </c>
      <c r="AZ49" s="132" t="str">
        <f t="shared" si="147"/>
        <v/>
      </c>
      <c r="BA49" s="131">
        <f t="shared" si="148"/>
        <v>0</v>
      </c>
      <c r="BB49" s="132" t="str">
        <f t="shared" si="149"/>
        <v/>
      </c>
      <c r="BC49" s="131">
        <f t="shared" si="150"/>
        <v>0</v>
      </c>
      <c r="BD49" s="132" t="str">
        <f t="shared" si="151"/>
        <v/>
      </c>
      <c r="BE49" s="131">
        <f t="shared" ref="BE49:BE59" si="154">IFERROR(AG49+AI49+AK49+AM49+AO49+AQ49+AS49+AU49+AW49+AY49+BA49+BC49,"")</f>
        <v>26</v>
      </c>
      <c r="BF49" s="132">
        <f t="shared" si="152"/>
        <v>0.43333333333333335</v>
      </c>
    </row>
    <row r="50" spans="27:58">
      <c r="AA50" s="110">
        <f>IF($AE50&lt;&gt;"",VLOOKUP($AE50,【M】満足度!$A$1:$B$5,2,0),"")</f>
        <v>3</v>
      </c>
      <c r="AB50" s="141"/>
      <c r="AC50" s="113" t="str">
        <f t="shared" si="153"/>
        <v>回答エリア</v>
      </c>
      <c r="AD50" s="112" t="str">
        <f t="shared" si="153"/>
        <v>福井駅前 エリア</v>
      </c>
      <c r="AE50" s="2" t="str">
        <f t="shared" si="127"/>
        <v>どちらでもない</v>
      </c>
      <c r="AF50" s="8"/>
      <c r="AG50" s="131">
        <f t="shared" si="128"/>
        <v>8</v>
      </c>
      <c r="AH50" s="132">
        <f t="shared" si="129"/>
        <v>0.13333333333333333</v>
      </c>
      <c r="AI50" s="131">
        <f t="shared" si="130"/>
        <v>0</v>
      </c>
      <c r="AJ50" s="132" t="str">
        <f t="shared" si="131"/>
        <v/>
      </c>
      <c r="AK50" s="131">
        <f t="shared" si="132"/>
        <v>0</v>
      </c>
      <c r="AL50" s="132" t="str">
        <f t="shared" si="133"/>
        <v/>
      </c>
      <c r="AM50" s="131">
        <f t="shared" si="134"/>
        <v>0</v>
      </c>
      <c r="AN50" s="132" t="str">
        <f t="shared" si="135"/>
        <v/>
      </c>
      <c r="AO50" s="131">
        <f t="shared" si="136"/>
        <v>0</v>
      </c>
      <c r="AP50" s="132" t="str">
        <f t="shared" si="137"/>
        <v/>
      </c>
      <c r="AQ50" s="131">
        <f t="shared" si="138"/>
        <v>0</v>
      </c>
      <c r="AR50" s="132" t="str">
        <f t="shared" si="139"/>
        <v/>
      </c>
      <c r="AS50" s="131">
        <f t="shared" si="140"/>
        <v>0</v>
      </c>
      <c r="AT50" s="132" t="str">
        <f t="shared" si="141"/>
        <v/>
      </c>
      <c r="AU50" s="131">
        <f t="shared" si="142"/>
        <v>0</v>
      </c>
      <c r="AV50" s="132" t="str">
        <f t="shared" si="143"/>
        <v/>
      </c>
      <c r="AW50" s="131">
        <f t="shared" si="144"/>
        <v>0</v>
      </c>
      <c r="AX50" s="132" t="str">
        <f t="shared" si="145"/>
        <v/>
      </c>
      <c r="AY50" s="131">
        <f t="shared" si="146"/>
        <v>0</v>
      </c>
      <c r="AZ50" s="132" t="str">
        <f t="shared" si="147"/>
        <v/>
      </c>
      <c r="BA50" s="131">
        <f t="shared" si="148"/>
        <v>0</v>
      </c>
      <c r="BB50" s="132" t="str">
        <f t="shared" si="149"/>
        <v/>
      </c>
      <c r="BC50" s="131">
        <f t="shared" si="150"/>
        <v>0</v>
      </c>
      <c r="BD50" s="132" t="str">
        <f t="shared" si="151"/>
        <v/>
      </c>
      <c r="BE50" s="131">
        <f t="shared" si="154"/>
        <v>8</v>
      </c>
      <c r="BF50" s="132">
        <f t="shared" si="152"/>
        <v>0.13333333333333333</v>
      </c>
    </row>
    <row r="51" spans="27:58">
      <c r="AA51" s="110">
        <f>IF($AE51&lt;&gt;"",VLOOKUP($AE51,【M】満足度!$A$1:$B$5,2,0),"")</f>
        <v>2</v>
      </c>
      <c r="AB51" s="141"/>
      <c r="AC51" s="113" t="str">
        <f t="shared" si="153"/>
        <v>回答エリア</v>
      </c>
      <c r="AD51" s="112" t="str">
        <f t="shared" si="153"/>
        <v>福井駅前 エリア</v>
      </c>
      <c r="AE51" s="2" t="str">
        <f t="shared" si="127"/>
        <v>不満</v>
      </c>
      <c r="AF51" s="8"/>
      <c r="AG51" s="131">
        <f t="shared" si="128"/>
        <v>0</v>
      </c>
      <c r="AH51" s="132">
        <f t="shared" si="129"/>
        <v>0</v>
      </c>
      <c r="AI51" s="131">
        <f t="shared" si="130"/>
        <v>0</v>
      </c>
      <c r="AJ51" s="132" t="str">
        <f t="shared" si="131"/>
        <v/>
      </c>
      <c r="AK51" s="131">
        <f t="shared" si="132"/>
        <v>0</v>
      </c>
      <c r="AL51" s="132" t="str">
        <f t="shared" si="133"/>
        <v/>
      </c>
      <c r="AM51" s="131">
        <f t="shared" si="134"/>
        <v>0</v>
      </c>
      <c r="AN51" s="132" t="str">
        <f t="shared" si="135"/>
        <v/>
      </c>
      <c r="AO51" s="131">
        <f t="shared" si="136"/>
        <v>0</v>
      </c>
      <c r="AP51" s="132" t="str">
        <f t="shared" si="137"/>
        <v/>
      </c>
      <c r="AQ51" s="131">
        <f t="shared" si="138"/>
        <v>0</v>
      </c>
      <c r="AR51" s="132" t="str">
        <f t="shared" si="139"/>
        <v/>
      </c>
      <c r="AS51" s="131">
        <f t="shared" si="140"/>
        <v>0</v>
      </c>
      <c r="AT51" s="132" t="str">
        <f t="shared" si="141"/>
        <v/>
      </c>
      <c r="AU51" s="131">
        <f t="shared" si="142"/>
        <v>0</v>
      </c>
      <c r="AV51" s="132" t="str">
        <f t="shared" si="143"/>
        <v/>
      </c>
      <c r="AW51" s="131">
        <f t="shared" si="144"/>
        <v>0</v>
      </c>
      <c r="AX51" s="132" t="str">
        <f t="shared" si="145"/>
        <v/>
      </c>
      <c r="AY51" s="131">
        <f t="shared" si="146"/>
        <v>0</v>
      </c>
      <c r="AZ51" s="132" t="str">
        <f t="shared" si="147"/>
        <v/>
      </c>
      <c r="BA51" s="131">
        <f t="shared" si="148"/>
        <v>0</v>
      </c>
      <c r="BB51" s="132" t="str">
        <f t="shared" si="149"/>
        <v/>
      </c>
      <c r="BC51" s="131">
        <f t="shared" si="150"/>
        <v>0</v>
      </c>
      <c r="BD51" s="132" t="str">
        <f t="shared" si="151"/>
        <v/>
      </c>
      <c r="BE51" s="131">
        <f t="shared" si="154"/>
        <v>0</v>
      </c>
      <c r="BF51" s="132">
        <f t="shared" si="152"/>
        <v>0</v>
      </c>
    </row>
    <row r="52" spans="27:58">
      <c r="AA52" s="110">
        <f>IF($AE52&lt;&gt;"",VLOOKUP($AE52,【M】満足度!$A$1:$B$5,2,0),"")</f>
        <v>1</v>
      </c>
      <c r="AB52" s="141"/>
      <c r="AC52" s="113" t="str">
        <f t="shared" si="153"/>
        <v>回答エリア</v>
      </c>
      <c r="AD52" s="112" t="str">
        <f t="shared" si="153"/>
        <v>福井駅前 エリア</v>
      </c>
      <c r="AE52" s="2" t="str">
        <f t="shared" si="127"/>
        <v>とても不満</v>
      </c>
      <c r="AF52" s="107"/>
      <c r="AG52" s="131">
        <f t="shared" si="128"/>
        <v>0</v>
      </c>
      <c r="AH52" s="132">
        <f t="shared" si="129"/>
        <v>0</v>
      </c>
      <c r="AI52" s="131">
        <f t="shared" si="130"/>
        <v>0</v>
      </c>
      <c r="AJ52" s="132" t="str">
        <f t="shared" si="131"/>
        <v/>
      </c>
      <c r="AK52" s="131">
        <f t="shared" si="132"/>
        <v>0</v>
      </c>
      <c r="AL52" s="132" t="str">
        <f t="shared" si="133"/>
        <v/>
      </c>
      <c r="AM52" s="131">
        <f t="shared" si="134"/>
        <v>0</v>
      </c>
      <c r="AN52" s="132" t="str">
        <f t="shared" si="135"/>
        <v/>
      </c>
      <c r="AO52" s="131">
        <f t="shared" si="136"/>
        <v>0</v>
      </c>
      <c r="AP52" s="132" t="str">
        <f t="shared" si="137"/>
        <v/>
      </c>
      <c r="AQ52" s="131">
        <f t="shared" si="138"/>
        <v>0</v>
      </c>
      <c r="AR52" s="132" t="str">
        <f t="shared" si="139"/>
        <v/>
      </c>
      <c r="AS52" s="131">
        <f t="shared" si="140"/>
        <v>0</v>
      </c>
      <c r="AT52" s="132" t="str">
        <f t="shared" si="141"/>
        <v/>
      </c>
      <c r="AU52" s="131">
        <f t="shared" si="142"/>
        <v>0</v>
      </c>
      <c r="AV52" s="132" t="str">
        <f t="shared" si="143"/>
        <v/>
      </c>
      <c r="AW52" s="131">
        <f t="shared" si="144"/>
        <v>0</v>
      </c>
      <c r="AX52" s="132" t="str">
        <f t="shared" si="145"/>
        <v/>
      </c>
      <c r="AY52" s="131">
        <f t="shared" si="146"/>
        <v>0</v>
      </c>
      <c r="AZ52" s="132" t="str">
        <f t="shared" si="147"/>
        <v/>
      </c>
      <c r="BA52" s="131">
        <f t="shared" si="148"/>
        <v>0</v>
      </c>
      <c r="BB52" s="132" t="str">
        <f t="shared" si="149"/>
        <v/>
      </c>
      <c r="BC52" s="131">
        <f t="shared" si="150"/>
        <v>0</v>
      </c>
      <c r="BD52" s="132" t="str">
        <f t="shared" si="151"/>
        <v/>
      </c>
      <c r="BE52" s="131">
        <f t="shared" si="154"/>
        <v>0</v>
      </c>
      <c r="BF52" s="132">
        <f t="shared" si="152"/>
        <v>0</v>
      </c>
    </row>
    <row r="53" spans="27:58">
      <c r="AA53" s="110" t="str">
        <f>IF($AE53&lt;&gt;"",VLOOKUP($AE53,【M】満足度!$A$1:$B$5,2,0),"")</f>
        <v/>
      </c>
      <c r="AB53" s="141"/>
      <c r="AC53" s="113" t="str">
        <f t="shared" si="153"/>
        <v>回答エリア</v>
      </c>
      <c r="AD53" s="112" t="str">
        <f t="shared" si="153"/>
        <v>福井駅前 エリア</v>
      </c>
      <c r="AE53" s="2" t="str">
        <f t="shared" si="127"/>
        <v/>
      </c>
      <c r="AF53" s="107"/>
      <c r="AG53" s="131" t="str">
        <f t="shared" si="128"/>
        <v/>
      </c>
      <c r="AH53" s="132" t="str">
        <f t="shared" si="129"/>
        <v/>
      </c>
      <c r="AI53" s="131" t="str">
        <f t="shared" si="130"/>
        <v/>
      </c>
      <c r="AJ53" s="132" t="str">
        <f t="shared" si="131"/>
        <v/>
      </c>
      <c r="AK53" s="131" t="str">
        <f t="shared" si="132"/>
        <v/>
      </c>
      <c r="AL53" s="132" t="str">
        <f t="shared" si="133"/>
        <v/>
      </c>
      <c r="AM53" s="131" t="str">
        <f t="shared" si="134"/>
        <v/>
      </c>
      <c r="AN53" s="132" t="str">
        <f t="shared" si="135"/>
        <v/>
      </c>
      <c r="AO53" s="131" t="str">
        <f t="shared" si="136"/>
        <v/>
      </c>
      <c r="AP53" s="132" t="str">
        <f t="shared" si="137"/>
        <v/>
      </c>
      <c r="AQ53" s="131" t="str">
        <f t="shared" si="138"/>
        <v/>
      </c>
      <c r="AR53" s="132" t="str">
        <f t="shared" si="139"/>
        <v/>
      </c>
      <c r="AS53" s="131" t="str">
        <f t="shared" si="140"/>
        <v/>
      </c>
      <c r="AT53" s="132" t="str">
        <f t="shared" si="141"/>
        <v/>
      </c>
      <c r="AU53" s="131" t="str">
        <f t="shared" si="142"/>
        <v/>
      </c>
      <c r="AV53" s="132" t="str">
        <f t="shared" si="143"/>
        <v/>
      </c>
      <c r="AW53" s="131" t="str">
        <f t="shared" si="144"/>
        <v/>
      </c>
      <c r="AX53" s="132" t="str">
        <f t="shared" si="145"/>
        <v/>
      </c>
      <c r="AY53" s="131" t="str">
        <f t="shared" si="146"/>
        <v/>
      </c>
      <c r="AZ53" s="132" t="str">
        <f t="shared" si="147"/>
        <v/>
      </c>
      <c r="BA53" s="131" t="str">
        <f t="shared" si="148"/>
        <v/>
      </c>
      <c r="BB53" s="132" t="str">
        <f t="shared" si="149"/>
        <v/>
      </c>
      <c r="BC53" s="131" t="str">
        <f t="shared" si="150"/>
        <v/>
      </c>
      <c r="BD53" s="132" t="str">
        <f t="shared" si="151"/>
        <v/>
      </c>
      <c r="BE53" s="131" t="str">
        <f t="shared" si="154"/>
        <v/>
      </c>
      <c r="BF53" s="132" t="str">
        <f t="shared" si="152"/>
        <v/>
      </c>
    </row>
    <row r="54" spans="27:58">
      <c r="AA54" s="110" t="str">
        <f>IF($AE54&lt;&gt;"",VLOOKUP($AE54,【M】満足度!$A$1:$B$5,2,0),"")</f>
        <v/>
      </c>
      <c r="AB54" s="141"/>
      <c r="AC54" s="113" t="str">
        <f t="shared" si="153"/>
        <v>回答エリア</v>
      </c>
      <c r="AD54" s="112" t="str">
        <f t="shared" si="153"/>
        <v>福井駅前 エリア</v>
      </c>
      <c r="AE54" s="2" t="str">
        <f t="shared" si="127"/>
        <v/>
      </c>
      <c r="AF54" s="107"/>
      <c r="AG54" s="131" t="str">
        <f t="shared" si="128"/>
        <v/>
      </c>
      <c r="AH54" s="132" t="str">
        <f t="shared" si="129"/>
        <v/>
      </c>
      <c r="AI54" s="131" t="str">
        <f t="shared" si="130"/>
        <v/>
      </c>
      <c r="AJ54" s="132" t="str">
        <f t="shared" si="131"/>
        <v/>
      </c>
      <c r="AK54" s="131" t="str">
        <f t="shared" si="132"/>
        <v/>
      </c>
      <c r="AL54" s="132" t="str">
        <f t="shared" si="133"/>
        <v/>
      </c>
      <c r="AM54" s="131" t="str">
        <f t="shared" si="134"/>
        <v/>
      </c>
      <c r="AN54" s="132" t="str">
        <f t="shared" si="135"/>
        <v/>
      </c>
      <c r="AO54" s="131" t="str">
        <f t="shared" si="136"/>
        <v/>
      </c>
      <c r="AP54" s="132" t="str">
        <f t="shared" si="137"/>
        <v/>
      </c>
      <c r="AQ54" s="131" t="str">
        <f t="shared" si="138"/>
        <v/>
      </c>
      <c r="AR54" s="132" t="str">
        <f t="shared" si="139"/>
        <v/>
      </c>
      <c r="AS54" s="131" t="str">
        <f t="shared" si="140"/>
        <v/>
      </c>
      <c r="AT54" s="132" t="str">
        <f t="shared" si="141"/>
        <v/>
      </c>
      <c r="AU54" s="131" t="str">
        <f t="shared" si="142"/>
        <v/>
      </c>
      <c r="AV54" s="132" t="str">
        <f t="shared" si="143"/>
        <v/>
      </c>
      <c r="AW54" s="131" t="str">
        <f t="shared" si="144"/>
        <v/>
      </c>
      <c r="AX54" s="132" t="str">
        <f t="shared" si="145"/>
        <v/>
      </c>
      <c r="AY54" s="131" t="str">
        <f t="shared" si="146"/>
        <v/>
      </c>
      <c r="AZ54" s="132" t="str">
        <f t="shared" si="147"/>
        <v/>
      </c>
      <c r="BA54" s="131" t="str">
        <f t="shared" si="148"/>
        <v/>
      </c>
      <c r="BB54" s="132" t="str">
        <f t="shared" si="149"/>
        <v/>
      </c>
      <c r="BC54" s="131" t="str">
        <f t="shared" si="150"/>
        <v/>
      </c>
      <c r="BD54" s="132" t="str">
        <f t="shared" si="151"/>
        <v/>
      </c>
      <c r="BE54" s="131" t="str">
        <f t="shared" si="154"/>
        <v/>
      </c>
      <c r="BF54" s="132" t="str">
        <f t="shared" si="152"/>
        <v/>
      </c>
    </row>
    <row r="55" spans="27:58">
      <c r="AA55" s="110" t="str">
        <f>IF($AE55&lt;&gt;"",VLOOKUP($AE55,【M】満足度!$A$1:$B$5,2,0),"")</f>
        <v/>
      </c>
      <c r="AB55" s="141"/>
      <c r="AC55" s="113" t="str">
        <f>AC54</f>
        <v>回答エリア</v>
      </c>
      <c r="AD55" s="112" t="str">
        <f>AD54</f>
        <v>福井駅前 エリア</v>
      </c>
      <c r="AE55" s="2" t="str">
        <f t="shared" si="127"/>
        <v/>
      </c>
      <c r="AF55" s="107"/>
      <c r="AG55" s="131" t="str">
        <f t="shared" si="128"/>
        <v/>
      </c>
      <c r="AH55" s="132" t="str">
        <f t="shared" si="129"/>
        <v/>
      </c>
      <c r="AI55" s="131" t="str">
        <f t="shared" si="130"/>
        <v/>
      </c>
      <c r="AJ55" s="132" t="str">
        <f t="shared" si="131"/>
        <v/>
      </c>
      <c r="AK55" s="131" t="str">
        <f t="shared" si="132"/>
        <v/>
      </c>
      <c r="AL55" s="132" t="str">
        <f t="shared" si="133"/>
        <v/>
      </c>
      <c r="AM55" s="131" t="str">
        <f t="shared" si="134"/>
        <v/>
      </c>
      <c r="AN55" s="132" t="str">
        <f t="shared" si="135"/>
        <v/>
      </c>
      <c r="AO55" s="131" t="str">
        <f t="shared" si="136"/>
        <v/>
      </c>
      <c r="AP55" s="132" t="str">
        <f t="shared" si="137"/>
        <v/>
      </c>
      <c r="AQ55" s="131" t="str">
        <f t="shared" si="138"/>
        <v/>
      </c>
      <c r="AR55" s="132" t="str">
        <f t="shared" si="139"/>
        <v/>
      </c>
      <c r="AS55" s="131" t="str">
        <f t="shared" si="140"/>
        <v/>
      </c>
      <c r="AT55" s="132" t="str">
        <f t="shared" si="141"/>
        <v/>
      </c>
      <c r="AU55" s="131" t="str">
        <f t="shared" si="142"/>
        <v/>
      </c>
      <c r="AV55" s="132" t="str">
        <f t="shared" si="143"/>
        <v/>
      </c>
      <c r="AW55" s="131" t="str">
        <f t="shared" si="144"/>
        <v/>
      </c>
      <c r="AX55" s="132" t="str">
        <f t="shared" si="145"/>
        <v/>
      </c>
      <c r="AY55" s="131" t="str">
        <f t="shared" si="146"/>
        <v/>
      </c>
      <c r="AZ55" s="132" t="str">
        <f t="shared" si="147"/>
        <v/>
      </c>
      <c r="BA55" s="131" t="str">
        <f t="shared" si="148"/>
        <v/>
      </c>
      <c r="BB55" s="132" t="str">
        <f t="shared" si="149"/>
        <v/>
      </c>
      <c r="BC55" s="131" t="str">
        <f t="shared" si="150"/>
        <v/>
      </c>
      <c r="BD55" s="132" t="str">
        <f t="shared" si="151"/>
        <v/>
      </c>
      <c r="BE55" s="131" t="str">
        <f t="shared" si="154"/>
        <v/>
      </c>
      <c r="BF55" s="132" t="str">
        <f t="shared" si="152"/>
        <v/>
      </c>
    </row>
    <row r="56" spans="27:58">
      <c r="AA56" s="110" t="str">
        <f>IF($AE56&lt;&gt;"",VLOOKUP($AE56,【M】満足度!$A$1:$B$5,2,0),"")</f>
        <v/>
      </c>
      <c r="AB56" s="141"/>
      <c r="AC56" s="113" t="str">
        <f t="shared" si="153"/>
        <v>回答エリア</v>
      </c>
      <c r="AD56" s="112" t="str">
        <f t="shared" si="153"/>
        <v>福井駅前 エリア</v>
      </c>
      <c r="AE56" s="2" t="str">
        <f t="shared" si="127"/>
        <v/>
      </c>
      <c r="AF56" s="107"/>
      <c r="AG56" s="131" t="str">
        <f t="shared" si="128"/>
        <v/>
      </c>
      <c r="AH56" s="132" t="str">
        <f t="shared" si="129"/>
        <v/>
      </c>
      <c r="AI56" s="131" t="str">
        <f t="shared" si="130"/>
        <v/>
      </c>
      <c r="AJ56" s="132" t="str">
        <f t="shared" si="131"/>
        <v/>
      </c>
      <c r="AK56" s="131" t="str">
        <f t="shared" si="132"/>
        <v/>
      </c>
      <c r="AL56" s="132" t="str">
        <f t="shared" si="133"/>
        <v/>
      </c>
      <c r="AM56" s="131" t="str">
        <f t="shared" si="134"/>
        <v/>
      </c>
      <c r="AN56" s="132" t="str">
        <f t="shared" si="135"/>
        <v/>
      </c>
      <c r="AO56" s="131" t="str">
        <f t="shared" si="136"/>
        <v/>
      </c>
      <c r="AP56" s="132" t="str">
        <f t="shared" si="137"/>
        <v/>
      </c>
      <c r="AQ56" s="131" t="str">
        <f t="shared" si="138"/>
        <v/>
      </c>
      <c r="AR56" s="132" t="str">
        <f t="shared" si="139"/>
        <v/>
      </c>
      <c r="AS56" s="131" t="str">
        <f t="shared" si="140"/>
        <v/>
      </c>
      <c r="AT56" s="132" t="str">
        <f t="shared" si="141"/>
        <v/>
      </c>
      <c r="AU56" s="131" t="str">
        <f t="shared" si="142"/>
        <v/>
      </c>
      <c r="AV56" s="132" t="str">
        <f t="shared" si="143"/>
        <v/>
      </c>
      <c r="AW56" s="131" t="str">
        <f t="shared" si="144"/>
        <v/>
      </c>
      <c r="AX56" s="132" t="str">
        <f t="shared" si="145"/>
        <v/>
      </c>
      <c r="AY56" s="131" t="str">
        <f t="shared" si="146"/>
        <v/>
      </c>
      <c r="AZ56" s="132" t="str">
        <f t="shared" si="147"/>
        <v/>
      </c>
      <c r="BA56" s="131" t="str">
        <f t="shared" si="148"/>
        <v/>
      </c>
      <c r="BB56" s="132" t="str">
        <f t="shared" si="149"/>
        <v/>
      </c>
      <c r="BC56" s="131" t="str">
        <f t="shared" si="150"/>
        <v/>
      </c>
      <c r="BD56" s="132" t="str">
        <f t="shared" si="151"/>
        <v/>
      </c>
      <c r="BE56" s="131" t="str">
        <f t="shared" si="154"/>
        <v/>
      </c>
      <c r="BF56" s="132" t="str">
        <f t="shared" si="152"/>
        <v/>
      </c>
    </row>
    <row r="57" spans="27:58">
      <c r="AA57" s="110" t="str">
        <f>IF($AE57&lt;&gt;"",VLOOKUP($AE57,【M】満足度!$A$1:$B$5,2,0),"")</f>
        <v/>
      </c>
      <c r="AB57" s="141"/>
      <c r="AC57" s="113" t="str">
        <f t="shared" si="153"/>
        <v>回答エリア</v>
      </c>
      <c r="AD57" s="112" t="str">
        <f t="shared" si="153"/>
        <v>福井駅前 エリア</v>
      </c>
      <c r="AE57" s="2" t="str">
        <f t="shared" si="127"/>
        <v/>
      </c>
      <c r="AF57" s="107"/>
      <c r="AG57" s="131" t="str">
        <f t="shared" si="128"/>
        <v/>
      </c>
      <c r="AH57" s="132" t="str">
        <f t="shared" si="129"/>
        <v/>
      </c>
      <c r="AI57" s="131" t="str">
        <f t="shared" si="130"/>
        <v/>
      </c>
      <c r="AJ57" s="132" t="str">
        <f t="shared" si="131"/>
        <v/>
      </c>
      <c r="AK57" s="131" t="str">
        <f t="shared" si="132"/>
        <v/>
      </c>
      <c r="AL57" s="132" t="str">
        <f t="shared" si="133"/>
        <v/>
      </c>
      <c r="AM57" s="131" t="str">
        <f t="shared" si="134"/>
        <v/>
      </c>
      <c r="AN57" s="132" t="str">
        <f t="shared" si="135"/>
        <v/>
      </c>
      <c r="AO57" s="131" t="str">
        <f t="shared" si="136"/>
        <v/>
      </c>
      <c r="AP57" s="132" t="str">
        <f t="shared" si="137"/>
        <v/>
      </c>
      <c r="AQ57" s="131" t="str">
        <f t="shared" si="138"/>
        <v/>
      </c>
      <c r="AR57" s="132" t="str">
        <f t="shared" si="139"/>
        <v/>
      </c>
      <c r="AS57" s="131" t="str">
        <f t="shared" si="140"/>
        <v/>
      </c>
      <c r="AT57" s="132" t="str">
        <f t="shared" si="141"/>
        <v/>
      </c>
      <c r="AU57" s="131" t="str">
        <f t="shared" si="142"/>
        <v/>
      </c>
      <c r="AV57" s="132" t="str">
        <f t="shared" si="143"/>
        <v/>
      </c>
      <c r="AW57" s="131" t="str">
        <f t="shared" si="144"/>
        <v/>
      </c>
      <c r="AX57" s="132" t="str">
        <f t="shared" si="145"/>
        <v/>
      </c>
      <c r="AY57" s="131" t="str">
        <f t="shared" si="146"/>
        <v/>
      </c>
      <c r="AZ57" s="132" t="str">
        <f t="shared" si="147"/>
        <v/>
      </c>
      <c r="BA57" s="131" t="str">
        <f t="shared" si="148"/>
        <v/>
      </c>
      <c r="BB57" s="132" t="str">
        <f t="shared" si="149"/>
        <v/>
      </c>
      <c r="BC57" s="131" t="str">
        <f t="shared" si="150"/>
        <v/>
      </c>
      <c r="BD57" s="132" t="str">
        <f t="shared" si="151"/>
        <v/>
      </c>
      <c r="BE57" s="131" t="str">
        <f t="shared" si="154"/>
        <v/>
      </c>
      <c r="BF57" s="132" t="str">
        <f t="shared" si="152"/>
        <v/>
      </c>
    </row>
    <row r="58" spans="27:58">
      <c r="AA58" s="110" t="str">
        <f>IF($AE58&lt;&gt;"",VLOOKUP($AE58,【M】満足度!$A$1:$B$5,2,0),"")</f>
        <v/>
      </c>
      <c r="AB58" s="141"/>
      <c r="AC58" s="113" t="str">
        <f t="shared" si="153"/>
        <v>回答エリア</v>
      </c>
      <c r="AD58" s="112" t="str">
        <f t="shared" si="153"/>
        <v>福井駅前 エリア</v>
      </c>
      <c r="AE58" s="2" t="str">
        <f t="shared" si="127"/>
        <v/>
      </c>
      <c r="AF58" s="107"/>
      <c r="AG58" s="131" t="str">
        <f t="shared" si="128"/>
        <v/>
      </c>
      <c r="AH58" s="132" t="str">
        <f t="shared" si="129"/>
        <v/>
      </c>
      <c r="AI58" s="131" t="str">
        <f t="shared" si="130"/>
        <v/>
      </c>
      <c r="AJ58" s="132" t="str">
        <f t="shared" si="131"/>
        <v/>
      </c>
      <c r="AK58" s="131" t="str">
        <f t="shared" si="132"/>
        <v/>
      </c>
      <c r="AL58" s="132" t="str">
        <f t="shared" si="133"/>
        <v/>
      </c>
      <c r="AM58" s="131" t="str">
        <f t="shared" si="134"/>
        <v/>
      </c>
      <c r="AN58" s="132" t="str">
        <f t="shared" si="135"/>
        <v/>
      </c>
      <c r="AO58" s="131" t="str">
        <f t="shared" si="136"/>
        <v/>
      </c>
      <c r="AP58" s="132" t="str">
        <f t="shared" si="137"/>
        <v/>
      </c>
      <c r="AQ58" s="131" t="str">
        <f t="shared" si="138"/>
        <v/>
      </c>
      <c r="AR58" s="132" t="str">
        <f t="shared" si="139"/>
        <v/>
      </c>
      <c r="AS58" s="131" t="str">
        <f t="shared" si="140"/>
        <v/>
      </c>
      <c r="AT58" s="132" t="str">
        <f t="shared" si="141"/>
        <v/>
      </c>
      <c r="AU58" s="131" t="str">
        <f t="shared" si="142"/>
        <v/>
      </c>
      <c r="AV58" s="132" t="str">
        <f t="shared" si="143"/>
        <v/>
      </c>
      <c r="AW58" s="131" t="str">
        <f t="shared" si="144"/>
        <v/>
      </c>
      <c r="AX58" s="132" t="str">
        <f t="shared" si="145"/>
        <v/>
      </c>
      <c r="AY58" s="131" t="str">
        <f t="shared" si="146"/>
        <v/>
      </c>
      <c r="AZ58" s="132" t="str">
        <f t="shared" si="147"/>
        <v/>
      </c>
      <c r="BA58" s="131" t="str">
        <f t="shared" si="148"/>
        <v/>
      </c>
      <c r="BB58" s="132" t="str">
        <f t="shared" si="149"/>
        <v/>
      </c>
      <c r="BC58" s="131" t="str">
        <f t="shared" si="150"/>
        <v/>
      </c>
      <c r="BD58" s="132" t="str">
        <f t="shared" si="151"/>
        <v/>
      </c>
      <c r="BE58" s="131" t="str">
        <f t="shared" ref="BE58" si="155">IFERROR(AG58+AI58+AK58+AM58+AO58+AQ58+AS58+AU58+AW58+AY58+BA58+BC58,"")</f>
        <v/>
      </c>
      <c r="BF58" s="132" t="str">
        <f t="shared" si="152"/>
        <v/>
      </c>
    </row>
    <row r="59" spans="27:58">
      <c r="AA59" s="110" t="str">
        <f>IF($AE59&lt;&gt;"",VLOOKUP($AE59,【M】満足度!$A$1:$B$5,2,0),"")</f>
        <v/>
      </c>
      <c r="AB59" s="141"/>
      <c r="AC59" s="113" t="str">
        <f>AC57</f>
        <v>回答エリア</v>
      </c>
      <c r="AD59" s="112" t="str">
        <f>AD57</f>
        <v>福井駅前 エリア</v>
      </c>
      <c r="AE59" s="2" t="str">
        <f>IF(AE14&lt;&gt;"",AE14,"")</f>
        <v/>
      </c>
      <c r="AF59" s="107"/>
      <c r="AG59" s="131" t="str">
        <f t="shared" si="128"/>
        <v/>
      </c>
      <c r="AH59" s="132" t="str">
        <f>IFERROR(AG59/AG$60,"")</f>
        <v/>
      </c>
      <c r="AI59" s="131" t="str">
        <f t="shared" si="130"/>
        <v/>
      </c>
      <c r="AJ59" s="132" t="str">
        <f>IFERROR(AI59/AI$60,"")</f>
        <v/>
      </c>
      <c r="AK59" s="131" t="str">
        <f t="shared" si="132"/>
        <v/>
      </c>
      <c r="AL59" s="132" t="str">
        <f t="shared" ref="AL59" si="156">IFERROR(AK59/AK$60,"")</f>
        <v/>
      </c>
      <c r="AM59" s="131" t="str">
        <f t="shared" si="134"/>
        <v/>
      </c>
      <c r="AN59" s="132" t="str">
        <f t="shared" ref="AN59" si="157">IFERROR(AM59/AM$60,"")</f>
        <v/>
      </c>
      <c r="AO59" s="131" t="str">
        <f t="shared" si="136"/>
        <v/>
      </c>
      <c r="AP59" s="132" t="str">
        <f t="shared" ref="AP59" si="158">IFERROR(AO59/AO$60,"")</f>
        <v/>
      </c>
      <c r="AQ59" s="131" t="str">
        <f t="shared" si="138"/>
        <v/>
      </c>
      <c r="AR59" s="132" t="str">
        <f t="shared" ref="AR59" si="159">IFERROR(AQ59/AQ$60,"")</f>
        <v/>
      </c>
      <c r="AS59" s="131" t="str">
        <f t="shared" si="140"/>
        <v/>
      </c>
      <c r="AT59" s="132" t="str">
        <f t="shared" ref="AT59" si="160">IFERROR(AS59/AS$60,"")</f>
        <v/>
      </c>
      <c r="AU59" s="131" t="str">
        <f t="shared" si="142"/>
        <v/>
      </c>
      <c r="AV59" s="132" t="str">
        <f t="shared" ref="AV59" si="161">IFERROR(AU59/AU$60,"")</f>
        <v/>
      </c>
      <c r="AW59" s="131" t="str">
        <f t="shared" si="144"/>
        <v/>
      </c>
      <c r="AX59" s="132" t="str">
        <f t="shared" ref="AX59" si="162">IFERROR(AW59/AW$60,"")</f>
        <v/>
      </c>
      <c r="AY59" s="131" t="str">
        <f t="shared" si="146"/>
        <v/>
      </c>
      <c r="AZ59" s="132" t="str">
        <f t="shared" ref="AZ59" si="163">IFERROR(AY59/AY$60,"")</f>
        <v/>
      </c>
      <c r="BA59" s="131" t="str">
        <f t="shared" si="148"/>
        <v/>
      </c>
      <c r="BB59" s="132" t="str">
        <f t="shared" ref="BB59" si="164">IFERROR(BA59/BA$60,"")</f>
        <v/>
      </c>
      <c r="BC59" s="131" t="str">
        <f t="shared" si="150"/>
        <v/>
      </c>
      <c r="BD59" s="132" t="str">
        <f t="shared" ref="BD59" si="165">IFERROR(BC59/BC$60,"")</f>
        <v/>
      </c>
      <c r="BE59" s="131" t="str">
        <f t="shared" si="154"/>
        <v/>
      </c>
      <c r="BF59" s="132" t="str">
        <f>IFERROR(BE59/BE$60,"")</f>
        <v/>
      </c>
    </row>
    <row r="60" spans="27:58" ht="15">
      <c r="AA60"/>
      <c r="AB60"/>
      <c r="AC60" s="99"/>
      <c r="AD60" s="100"/>
      <c r="AE60" s="101"/>
      <c r="AF60" s="102" t="s">
        <v>25</v>
      </c>
      <c r="AG60" s="123">
        <f t="shared" ref="AG60:BF60" si="166">SUM(AG48:AG59)</f>
        <v>60</v>
      </c>
      <c r="AH60" s="124">
        <f t="shared" si="166"/>
        <v>1</v>
      </c>
      <c r="AI60" s="123">
        <f t="shared" si="166"/>
        <v>0</v>
      </c>
      <c r="AJ60" s="124">
        <f t="shared" si="166"/>
        <v>0</v>
      </c>
      <c r="AK60" s="123">
        <f t="shared" si="166"/>
        <v>0</v>
      </c>
      <c r="AL60" s="124">
        <f t="shared" si="166"/>
        <v>0</v>
      </c>
      <c r="AM60" s="123">
        <f t="shared" si="166"/>
        <v>0</v>
      </c>
      <c r="AN60" s="124">
        <f t="shared" si="166"/>
        <v>0</v>
      </c>
      <c r="AO60" s="123">
        <f t="shared" si="166"/>
        <v>0</v>
      </c>
      <c r="AP60" s="124">
        <f t="shared" si="166"/>
        <v>0</v>
      </c>
      <c r="AQ60" s="123">
        <f t="shared" si="166"/>
        <v>0</v>
      </c>
      <c r="AR60" s="124">
        <f t="shared" si="166"/>
        <v>0</v>
      </c>
      <c r="AS60" s="123">
        <f t="shared" si="166"/>
        <v>0</v>
      </c>
      <c r="AT60" s="124">
        <f t="shared" si="166"/>
        <v>0</v>
      </c>
      <c r="AU60" s="123">
        <f t="shared" si="166"/>
        <v>0</v>
      </c>
      <c r="AV60" s="124">
        <f t="shared" si="166"/>
        <v>0</v>
      </c>
      <c r="AW60" s="123">
        <f t="shared" si="166"/>
        <v>0</v>
      </c>
      <c r="AX60" s="124">
        <f t="shared" si="166"/>
        <v>0</v>
      </c>
      <c r="AY60" s="123">
        <f t="shared" si="166"/>
        <v>0</v>
      </c>
      <c r="AZ60" s="124">
        <f t="shared" si="166"/>
        <v>0</v>
      </c>
      <c r="BA60" s="123">
        <f t="shared" si="166"/>
        <v>0</v>
      </c>
      <c r="BB60" s="124">
        <f t="shared" si="166"/>
        <v>0</v>
      </c>
      <c r="BC60" s="123">
        <f t="shared" si="166"/>
        <v>0</v>
      </c>
      <c r="BD60" s="124">
        <f t="shared" si="166"/>
        <v>0</v>
      </c>
      <c r="BE60" s="123">
        <f t="shared" si="166"/>
        <v>60</v>
      </c>
      <c r="BF60" s="126">
        <f t="shared" si="166"/>
        <v>1</v>
      </c>
    </row>
    <row r="61" spans="27:58" ht="15">
      <c r="AA61"/>
      <c r="AB61"/>
      <c r="AC61" s="103"/>
      <c r="AD61" s="104"/>
      <c r="AE61" s="105"/>
      <c r="AF61" s="135" t="str">
        <f>IF(AF$16&lt;&gt;"",AF$16,"")</f>
        <v>満足度スコア</v>
      </c>
      <c r="AG61" s="136">
        <f>IF(AG60&gt;0,SUMPRODUCT($AA48:$AA59,AG48:AG59)/AG60,"-")</f>
        <v>4.3</v>
      </c>
      <c r="AH61" s="114"/>
      <c r="AI61" s="136" t="str">
        <f>IF(AI60&gt;0,SUMPRODUCT($AA48:$AA59,AI48:AI59)/AI60,"-")</f>
        <v>-</v>
      </c>
      <c r="AJ61" s="114"/>
      <c r="AK61" s="136" t="str">
        <f>IF(AK60&gt;0,SUMPRODUCT($AA48:$AA59,AK48:AK59)/AK60,"-")</f>
        <v>-</v>
      </c>
      <c r="AL61" s="114"/>
      <c r="AM61" s="136" t="str">
        <f>IF(AM60&gt;0,SUMPRODUCT($AA48:$AA59,AM48:AM59)/AM60,"-")</f>
        <v>-</v>
      </c>
      <c r="AN61" s="114"/>
      <c r="AO61" s="136" t="str">
        <f>IF(AO60&gt;0,SUMPRODUCT($AA48:$AA59,AO48:AO59)/AO60,"-")</f>
        <v>-</v>
      </c>
      <c r="AP61" s="114"/>
      <c r="AQ61" s="136" t="str">
        <f>IF(AQ60&gt;0,SUMPRODUCT($AA48:$AA59,AQ48:AQ59)/AQ60,"-")</f>
        <v>-</v>
      </c>
      <c r="AR61" s="114"/>
      <c r="AS61" s="136" t="str">
        <f>IF(AS60&gt;0,SUMPRODUCT($AA48:$AA59,AS48:AS59)/AS60,"-")</f>
        <v>-</v>
      </c>
      <c r="AT61" s="114"/>
      <c r="AU61" s="136" t="str">
        <f>IF(AU60&gt;0,SUMPRODUCT($AA48:$AA59,AU48:AU59)/AU60,"-")</f>
        <v>-</v>
      </c>
      <c r="AV61" s="114"/>
      <c r="AW61" s="136" t="str">
        <f>IF(AW60&gt;0,SUMPRODUCT($AA48:$AA59,AW48:AW59)/AW60,"-")</f>
        <v>-</v>
      </c>
      <c r="AX61" s="114"/>
      <c r="AY61" s="136" t="str">
        <f>IF(AY60&gt;0,SUMPRODUCT($AA48:$AA59,AY48:AY59)/AY60,"-")</f>
        <v>-</v>
      </c>
      <c r="AZ61" s="114"/>
      <c r="BA61" s="136" t="str">
        <f>IF(BA60&gt;0,SUMPRODUCT($AA48:$AA59,BA48:BA59)/BA60,"-")</f>
        <v>-</v>
      </c>
      <c r="BB61" s="114"/>
      <c r="BC61" s="136" t="str">
        <f>IF(BC60&gt;0,SUMPRODUCT($AA48:$AA59,BC48:BC59)/BC60,"-")</f>
        <v>-</v>
      </c>
      <c r="BD61" s="114"/>
      <c r="BE61" s="136">
        <f>IF(BE60&gt;0,SUMPRODUCT($AA48:$AA59,BE48:BE59)/BE60,"-")</f>
        <v>4.3</v>
      </c>
      <c r="BF61" s="115"/>
    </row>
    <row r="63" spans="27:58">
      <c r="AB63" s="141"/>
    </row>
  </sheetData>
  <phoneticPr fontId="18"/>
  <conditionalFormatting sqref="AE3:AE14 AG3:BF14 AE48:AE59 AG48:BF59 AE33:AE44 AG33:BF44 AE18:AE29 AG18:BF29">
    <cfRule type="containsBlanks" dxfId="37" priority="6">
      <formula>LEN(TRIM(AE3))=0</formula>
    </cfRule>
  </conditionalFormatting>
  <conditionalFormatting sqref="A2:E13">
    <cfRule type="expression" dxfId="36"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39" max="16383" man="1"/>
    <brk id="97" max="16383" man="1"/>
  </rowBreaks>
  <colBreaks count="1" manualBreakCount="1">
    <brk id="2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6D78-BEB5-415E-994B-07CFDED0BCCB}">
  <sheetPr codeName="Sheet50">
    <tabColor theme="4" tint="0.79998168889431442"/>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12.8554687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満足度スコア</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満足度スコア（推移）</v>
      </c>
      <c r="AB1"/>
      <c r="AC1" s="84" t="s">
        <v>11</v>
      </c>
      <c r="AD1" s="85"/>
      <c r="AE1" s="133" t="s">
        <v>1153</v>
      </c>
      <c r="AF1" s="10" t="s">
        <v>12</v>
      </c>
      <c r="AG1" s="109" t="s">
        <v>36</v>
      </c>
      <c r="AH1" s="86"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7" t="s">
        <v>36</v>
      </c>
    </row>
    <row r="2" spans="1:59" ht="15">
      <c r="A2" s="2" t="str">
        <f>IF(AE3&lt;&gt;"",AE3,"")</f>
        <v>とても満足</v>
      </c>
      <c r="B2" s="96">
        <f ca="1">IFERROR(OFFSET(INDEX($AG$3:$BF$14,
MATCH($A2,$A$2:$A$13,0),MATCH($A$1,$AG$2:$BF$2,0)),0,1),"")</f>
        <v>0.39432989690721648</v>
      </c>
      <c r="C2" s="96">
        <f ca="1">IFERROR(OFFSET(INDEX($AG$18:$BF$29,
MATCH($A2,$A$2:$A$13,0),MATCH($A$1,$AG$2:$BF$2,0)),0,1),"")</f>
        <v>0.4261744966442953</v>
      </c>
      <c r="D2" s="96">
        <f ca="1">IFERROR(OFFSET(INDEX($AG$33:$BF$44,
MATCH($A2,$A$2:$A$13,0),MATCH($A$1,$AG$2:$BF$2,0)),0,1),"")</f>
        <v>0.38068181818181818</v>
      </c>
      <c r="E2" s="96">
        <f ca="1">IFERROR(OFFSET(INDEX($AG$48:$BF$59,
MATCH($A2,$A$2:$A$13,0),MATCH($A$1,$AG$2:$BF$2,0)),0,1),"")</f>
        <v>0.35</v>
      </c>
      <c r="G2" s="89" t="str">
        <f>【M】エリア!$L$2</f>
        <v>福井県</v>
      </c>
      <c r="H2" s="140">
        <f>AG16</f>
        <v>4.2738402061855671</v>
      </c>
      <c r="I2" s="140" t="str">
        <f>AI16</f>
        <v>-</v>
      </c>
      <c r="J2" s="140" t="str">
        <f>AK16</f>
        <v>-</v>
      </c>
      <c r="K2" s="140" t="str">
        <f>AM16</f>
        <v>-</v>
      </c>
      <c r="L2" s="140" t="str">
        <f>AO16</f>
        <v>-</v>
      </c>
      <c r="M2" s="140" t="str">
        <f>AQ16</f>
        <v>-</v>
      </c>
      <c r="N2" s="140" t="str">
        <f>AS16</f>
        <v>-</v>
      </c>
      <c r="O2" s="140" t="str">
        <f>AU16</f>
        <v>-</v>
      </c>
      <c r="P2" s="140" t="str">
        <f>AW16</f>
        <v>-</v>
      </c>
      <c r="Q2" s="140" t="str">
        <f>AY16</f>
        <v>-</v>
      </c>
      <c r="R2" s="140" t="str">
        <f>BA16</f>
        <v>-</v>
      </c>
      <c r="S2" s="140" t="str">
        <f>BC16</f>
        <v>-</v>
      </c>
      <c r="T2" s="140">
        <f>BE16</f>
        <v>4.2738402061855671</v>
      </c>
      <c r="AA2"/>
      <c r="AB2"/>
      <c r="AC2" s="90" t="s">
        <v>3</v>
      </c>
      <c r="AD2" s="91" t="str">
        <f>【M】エリア!$L$2</f>
        <v>福井県</v>
      </c>
      <c r="AE2" s="85"/>
      <c r="AF2" s="92"/>
      <c r="AG2" s="93" t="s">
        <v>14</v>
      </c>
      <c r="AH2" s="94"/>
      <c r="AI2" s="92" t="s">
        <v>15</v>
      </c>
      <c r="AJ2" s="92"/>
      <c r="AK2" s="93" t="s">
        <v>5</v>
      </c>
      <c r="AL2" s="94"/>
      <c r="AM2" s="92" t="s">
        <v>16</v>
      </c>
      <c r="AN2" s="92"/>
      <c r="AO2" s="93" t="s">
        <v>17</v>
      </c>
      <c r="AP2" s="94"/>
      <c r="AQ2" s="93" t="s">
        <v>18</v>
      </c>
      <c r="AR2" s="94"/>
      <c r="AS2" s="93" t="s">
        <v>19</v>
      </c>
      <c r="AT2" s="94"/>
      <c r="AU2" s="93" t="s">
        <v>20</v>
      </c>
      <c r="AV2" s="94"/>
      <c r="AW2" s="93" t="s">
        <v>21</v>
      </c>
      <c r="AX2" s="94"/>
      <c r="AY2" s="93" t="s">
        <v>22</v>
      </c>
      <c r="AZ2" s="94"/>
      <c r="BA2" s="92" t="s">
        <v>23</v>
      </c>
      <c r="BB2" s="92"/>
      <c r="BC2" s="93" t="s">
        <v>24</v>
      </c>
      <c r="BD2" s="94"/>
      <c r="BE2" s="95" t="s">
        <v>47</v>
      </c>
      <c r="BF2" s="87"/>
      <c r="BG2" s="1"/>
    </row>
    <row r="3" spans="1:59">
      <c r="A3" s="2" t="str">
        <f t="shared" ref="A3:A13" si="0">IF(AE4&lt;&gt;"",AE4,"")</f>
        <v>満足</v>
      </c>
      <c r="B3" s="96">
        <f t="shared" ref="B3:B13" ca="1" si="1">IFERROR(OFFSET(INDEX($AG$3:$BF$14,
MATCH($A3,$A$2:$A$13,0),MATCH($A$1,$AG$2:$BF$2,0)),0,1),"")</f>
        <v>0.50515463917525771</v>
      </c>
      <c r="C3" s="96">
        <f t="shared" ref="C3:C13" ca="1" si="2">IFERROR(OFFSET(INDEX($AG$18:$BF$29,
MATCH($A3,$A$2:$A$13,0),MATCH($A$1,$AG$2:$BF$2,0)),0,1),"")</f>
        <v>0.47651006711409394</v>
      </c>
      <c r="D3" s="96">
        <f t="shared" ref="D3:D13" ca="1" si="3">IFERROR(OFFSET(INDEX($AG$33:$BF$44,
MATCH($A3,$A$2:$A$13,0),MATCH($A$1,$AG$2:$BF$2,0)),0,1),"")</f>
        <v>0.51704545454545459</v>
      </c>
      <c r="E3" s="96">
        <f t="shared" ref="E3:E13" ca="1" si="4">IFERROR(OFFSET(INDEX($AG$48:$BF$59,
MATCH($A3,$A$2:$A$13,0),MATCH($A$1,$AG$2:$BF$2,0)),0,1),"")</f>
        <v>0.55000000000000004</v>
      </c>
      <c r="G3" s="89" t="str">
        <f>【M】エリア!$L$3</f>
        <v>福井市・永平寺町</v>
      </c>
      <c r="H3" s="140">
        <f>AG31</f>
        <v>4.3020134228187921</v>
      </c>
      <c r="I3" s="140" t="str">
        <f>AI31</f>
        <v>-</v>
      </c>
      <c r="J3" s="140" t="str">
        <f>AK31</f>
        <v>-</v>
      </c>
      <c r="K3" s="140" t="str">
        <f>AM31</f>
        <v>-</v>
      </c>
      <c r="L3" s="140" t="str">
        <f>AO31</f>
        <v>-</v>
      </c>
      <c r="M3" s="140" t="str">
        <f>AQ31</f>
        <v>-</v>
      </c>
      <c r="N3" s="140" t="str">
        <f>AS31</f>
        <v>-</v>
      </c>
      <c r="O3" s="140" t="str">
        <f>AU31</f>
        <v>-</v>
      </c>
      <c r="P3" s="140" t="str">
        <f>AW31</f>
        <v>-</v>
      </c>
      <c r="Q3" s="140" t="str">
        <f>AY31</f>
        <v>-</v>
      </c>
      <c r="R3" s="140" t="str">
        <f>BA31</f>
        <v>-</v>
      </c>
      <c r="S3" s="140" t="str">
        <f>BC31</f>
        <v>-</v>
      </c>
      <c r="T3" s="140">
        <f>BE31</f>
        <v>4.3020134228187921</v>
      </c>
      <c r="AA3" s="110">
        <f>IF($AE3&lt;&gt;"",VLOOKUP($AE3,【M】満足度!$A$1:$B$5,2,0),"")</f>
        <v>5</v>
      </c>
      <c r="AB3" s="141"/>
      <c r="AC3" s="113" t="str">
        <f>AC2</f>
        <v>都道府県</v>
      </c>
      <c r="AD3" s="112" t="str">
        <f>AD2</f>
        <v>福井県</v>
      </c>
      <c r="AE3" s="133" t="s">
        <v>51</v>
      </c>
      <c r="AF3" s="8"/>
      <c r="AG3" s="60">
        <f t="shared" ref="AG3:AG14" si="5">IF(OR(IFERROR(FIND($AD3,"施設コード"),0)&gt;0,$AE3=""), "",
COUNTIFS(
    INDEX(rawデータ範囲, , MATCH($AG$1,表頭範囲, 0)),AG$2,
    INDEX(rawデータ範囲, , MATCH($AE$1,表頭範囲, 0)),$AE3
)
)</f>
        <v>612</v>
      </c>
      <c r="AH3" s="130">
        <f t="shared" ref="AH3:AH13" si="6">IFERROR(AG3/AG$15,"")</f>
        <v>0.39432989690721648</v>
      </c>
      <c r="AI3" s="60">
        <f t="shared" ref="AI3:AI14" si="7">IF(OR(IFERROR(FIND($AD3,"施設コード"),0)&gt;0,$AE3=""), "",
COUNTIFS(
    INDEX(rawデータ範囲, , MATCH($AG$1,表頭範囲, 0)),AI$2,
    INDEX(rawデータ範囲, , MATCH($AE$1,表頭範囲, 0)),$AE3
)
)</f>
        <v>0</v>
      </c>
      <c r="AJ3" s="130" t="str">
        <f t="shared" ref="AJ3:AJ13" si="8">IFERROR(AI3/AI$15,"")</f>
        <v/>
      </c>
      <c r="AK3" s="60">
        <f t="shared" ref="AK3:AK14" si="9">IF(OR(IFERROR(FIND($AD3,"施設コード"),0)&gt;0,$AE3=""), "",
COUNTIFS(
    INDEX(rawデータ範囲, , MATCH($AG$1,表頭範囲, 0)),AK$2,
    INDEX(rawデータ範囲, , MATCH($AE$1,表頭範囲, 0)),$AE3
)
)</f>
        <v>0</v>
      </c>
      <c r="AL3" s="130" t="str">
        <f t="shared" ref="AL3:AL14" si="10">IFERROR(AK3/AK$15,"")</f>
        <v/>
      </c>
      <c r="AM3" s="60">
        <f t="shared" ref="AM3:AM14" si="11">IF(OR(IFERROR(FIND($AD3,"施設コード"),0)&gt;0,$AE3=""), "",
COUNTIFS(
    INDEX(rawデータ範囲, , MATCH($AG$1,表頭範囲, 0)),AM$2,
    INDEX(rawデータ範囲, , MATCH($AE$1,表頭範囲, 0)),$AE3
)
)</f>
        <v>0</v>
      </c>
      <c r="AN3" s="130" t="str">
        <f t="shared" ref="AN3:AN14" si="12">IFERROR(AM3/AM$15,"")</f>
        <v/>
      </c>
      <c r="AO3" s="60">
        <f t="shared" ref="AO3:AO14" si="13">IF(OR(IFERROR(FIND($AD3,"施設コード"),0)&gt;0,$AE3=""), "",
COUNTIFS(
    INDEX(rawデータ範囲, , MATCH($AG$1,表頭範囲, 0)),AO$2,
    INDEX(rawデータ範囲, , MATCH($AE$1,表頭範囲, 0)),$AE3
)
)</f>
        <v>0</v>
      </c>
      <c r="AP3" s="130" t="str">
        <f t="shared" ref="AP3:AP14" si="14">IFERROR(AO3/AO$15,"")</f>
        <v/>
      </c>
      <c r="AQ3" s="60">
        <f t="shared" ref="AQ3:AQ14" si="15">IF(OR(IFERROR(FIND($AD3,"施設コード"),0)&gt;0,$AE3=""), "",
COUNTIFS(
    INDEX(rawデータ範囲, , MATCH($AG$1,表頭範囲, 0)),AQ$2,
    INDEX(rawデータ範囲, , MATCH($AE$1,表頭範囲, 0)),$AE3
)
)</f>
        <v>0</v>
      </c>
      <c r="AR3" s="130" t="str">
        <f t="shared" ref="AR3:AR14" si="16">IFERROR(AQ3/AQ$15,"")</f>
        <v/>
      </c>
      <c r="AS3" s="60">
        <f t="shared" ref="AS3:AS14" si="17">IF(OR(IFERROR(FIND($AD3,"施設コード"),0)&gt;0,$AE3=""), "",
COUNTIFS(
    INDEX(rawデータ範囲, , MATCH($AG$1,表頭範囲, 0)),AS$2,
    INDEX(rawデータ範囲, , MATCH($AE$1,表頭範囲, 0)),$AE3
)
)</f>
        <v>0</v>
      </c>
      <c r="AT3" s="130" t="str">
        <f t="shared" ref="AT3:AT14" si="18">IFERROR(AS3/AS$15,"")</f>
        <v/>
      </c>
      <c r="AU3" s="60">
        <f t="shared" ref="AU3:AU14" si="19">IF(OR(IFERROR(FIND($AD3,"施設コード"),0)&gt;0,$AE3=""), "",
COUNTIFS(
    INDEX(rawデータ範囲, , MATCH($AG$1,表頭範囲, 0)),AU$2,
    INDEX(rawデータ範囲, , MATCH($AE$1,表頭範囲, 0)),$AE3
)
)</f>
        <v>0</v>
      </c>
      <c r="AV3" s="130" t="str">
        <f t="shared" ref="AV3:AV14" si="20">IFERROR(AU3/AU$15,"")</f>
        <v/>
      </c>
      <c r="AW3" s="60">
        <f t="shared" ref="AW3:AW14" si="21">IF(OR(IFERROR(FIND($AD3,"施設コード"),0)&gt;0,$AE3=""), "",
COUNTIFS(
    INDEX(rawデータ範囲, , MATCH($AG$1,表頭範囲, 0)),AW$2,
    INDEX(rawデータ範囲, , MATCH($AE$1,表頭範囲, 0)),$AE3
)
)</f>
        <v>0</v>
      </c>
      <c r="AX3" s="130" t="str">
        <f t="shared" ref="AX3:AX14" si="22">IFERROR(AW3/AW$15,"")</f>
        <v/>
      </c>
      <c r="AY3" s="60">
        <f t="shared" ref="AY3:AY14" si="23">IF(OR(IFERROR(FIND($AD3,"施設コード"),0)&gt;0,$AE3=""), "",
COUNTIFS(
    INDEX(rawデータ範囲, , MATCH($AG$1,表頭範囲, 0)),AY$2,
    INDEX(rawデータ範囲, , MATCH($AE$1,表頭範囲, 0)),$AE3
)
)</f>
        <v>0</v>
      </c>
      <c r="AZ3" s="130" t="str">
        <f t="shared" ref="AZ3:AZ14" si="24">IFERROR(AY3/AY$15,"")</f>
        <v/>
      </c>
      <c r="BA3" s="60">
        <f t="shared" ref="BA3:BA14" si="25">IF(OR(IFERROR(FIND($AD3,"施設コード"),0)&gt;0,$AE3=""), "",
COUNTIFS(
    INDEX(rawデータ範囲, , MATCH($AG$1,表頭範囲, 0)),BA$2,
    INDEX(rawデータ範囲, , MATCH($AE$1,表頭範囲, 0)),$AE3
)
)</f>
        <v>0</v>
      </c>
      <c r="BB3" s="130" t="str">
        <f t="shared" ref="BB3:BB14" si="26">IFERROR(BA3/BA$15,"")</f>
        <v/>
      </c>
      <c r="BC3" s="60">
        <f t="shared" ref="BC3:BC14" si="27">IF(OR(IFERROR(FIND($AD3,"施設コード"),0)&gt;0,$AE3=""), "",
COUNTIFS(
    INDEX(rawデータ範囲, , MATCH($AG$1,表頭範囲, 0)),BC$2,
    INDEX(rawデータ範囲, , MATCH($AE$1,表頭範囲, 0)),$AE3
)
)</f>
        <v>0</v>
      </c>
      <c r="BD3" s="130" t="str">
        <f t="shared" ref="BD3:BD14" si="28">IFERROR(BC3/BC$15,"")</f>
        <v/>
      </c>
      <c r="BE3" s="60">
        <f>IFERROR(AG3+AI3+AK3+AM3+AO3+AQ3+AS3+AU3+AW3+AY3+BA3+BC3,"")</f>
        <v>612</v>
      </c>
      <c r="BF3" s="130">
        <f t="shared" ref="BF3:BF14" si="29">IFERROR(BE3/BE$15,"")</f>
        <v>0.39432989690721648</v>
      </c>
      <c r="BG3" s="97"/>
    </row>
    <row r="4" spans="1:59">
      <c r="A4" s="2" t="str">
        <f t="shared" si="0"/>
        <v>どちらでもない</v>
      </c>
      <c r="B4" s="96">
        <f t="shared" ca="1" si="1"/>
        <v>8.4407216494845366E-2</v>
      </c>
      <c r="C4" s="96">
        <f t="shared" ca="1" si="2"/>
        <v>7.3825503355704702E-2</v>
      </c>
      <c r="D4" s="96">
        <f t="shared" ca="1" si="3"/>
        <v>8.5227272727272721E-2</v>
      </c>
      <c r="E4" s="96">
        <f t="shared" ca="1" si="4"/>
        <v>0.1</v>
      </c>
      <c r="G4" s="89" t="str">
        <f>【M】エリア!$L$4</f>
        <v>福井市</v>
      </c>
      <c r="H4" s="140">
        <f>AG46</f>
        <v>4.2613636363636367</v>
      </c>
      <c r="I4" s="140" t="str">
        <f>AI46</f>
        <v>-</v>
      </c>
      <c r="J4" s="140" t="str">
        <f>AK46</f>
        <v>-</v>
      </c>
      <c r="K4" s="140" t="str">
        <f>AM46</f>
        <v>-</v>
      </c>
      <c r="L4" s="140" t="str">
        <f>AO46</f>
        <v>-</v>
      </c>
      <c r="M4" s="140" t="str">
        <f>AQ46</f>
        <v>-</v>
      </c>
      <c r="N4" s="140" t="str">
        <f>AS46</f>
        <v>-</v>
      </c>
      <c r="O4" s="140" t="str">
        <f>AU46</f>
        <v>-</v>
      </c>
      <c r="P4" s="140" t="str">
        <f>AW46</f>
        <v>-</v>
      </c>
      <c r="Q4" s="140" t="str">
        <f>AY46</f>
        <v>-</v>
      </c>
      <c r="R4" s="140" t="str">
        <f>BA46</f>
        <v>-</v>
      </c>
      <c r="S4" s="140" t="str">
        <f>BC46</f>
        <v>-</v>
      </c>
      <c r="T4" s="140">
        <f>BE46</f>
        <v>4.2613636363636367</v>
      </c>
      <c r="AA4" s="110">
        <f>IF($AE4&lt;&gt;"",VLOOKUP($AE4,【M】満足度!$A$1:$B$5,2,0),"")</f>
        <v>4</v>
      </c>
      <c r="AB4" s="141"/>
      <c r="AC4" s="113" t="str">
        <f t="shared" ref="AC4:AD13" si="30">AC3</f>
        <v>都道府県</v>
      </c>
      <c r="AD4" s="112" t="str">
        <f t="shared" si="30"/>
        <v>福井県</v>
      </c>
      <c r="AE4" s="134" t="s">
        <v>52</v>
      </c>
      <c r="AF4" s="8"/>
      <c r="AG4" s="60">
        <f t="shared" si="5"/>
        <v>784</v>
      </c>
      <c r="AH4" s="130">
        <f t="shared" si="6"/>
        <v>0.50515463917525771</v>
      </c>
      <c r="AI4" s="60">
        <f t="shared" si="7"/>
        <v>0</v>
      </c>
      <c r="AJ4" s="130" t="str">
        <f t="shared" si="8"/>
        <v/>
      </c>
      <c r="AK4" s="60">
        <f t="shared" si="9"/>
        <v>0</v>
      </c>
      <c r="AL4" s="130" t="str">
        <f t="shared" si="10"/>
        <v/>
      </c>
      <c r="AM4" s="60">
        <f t="shared" si="11"/>
        <v>0</v>
      </c>
      <c r="AN4" s="130" t="str">
        <f t="shared" si="12"/>
        <v/>
      </c>
      <c r="AO4" s="60">
        <f t="shared" si="13"/>
        <v>0</v>
      </c>
      <c r="AP4" s="130" t="str">
        <f t="shared" si="14"/>
        <v/>
      </c>
      <c r="AQ4" s="60">
        <f t="shared" si="15"/>
        <v>0</v>
      </c>
      <c r="AR4" s="130" t="str">
        <f t="shared" si="16"/>
        <v/>
      </c>
      <c r="AS4" s="60">
        <f t="shared" si="17"/>
        <v>0</v>
      </c>
      <c r="AT4" s="130" t="str">
        <f t="shared" si="18"/>
        <v/>
      </c>
      <c r="AU4" s="60">
        <f t="shared" si="19"/>
        <v>0</v>
      </c>
      <c r="AV4" s="130" t="str">
        <f t="shared" si="20"/>
        <v/>
      </c>
      <c r="AW4" s="60">
        <f t="shared" si="21"/>
        <v>0</v>
      </c>
      <c r="AX4" s="130" t="str">
        <f t="shared" si="22"/>
        <v/>
      </c>
      <c r="AY4" s="60">
        <f t="shared" si="23"/>
        <v>0</v>
      </c>
      <c r="AZ4" s="130" t="str">
        <f t="shared" si="24"/>
        <v/>
      </c>
      <c r="BA4" s="60">
        <f t="shared" si="25"/>
        <v>0</v>
      </c>
      <c r="BB4" s="130" t="str">
        <f t="shared" si="26"/>
        <v/>
      </c>
      <c r="BC4" s="60">
        <f t="shared" si="27"/>
        <v>0</v>
      </c>
      <c r="BD4" s="130" t="str">
        <f t="shared" si="28"/>
        <v/>
      </c>
      <c r="BE4" s="60">
        <f t="shared" ref="BE4:BE14" si="31">IFERROR(AG4+AI4+AK4+AM4+AO4+AQ4+AS4+AU4+AW4+AY4+BA4+BC4,"")</f>
        <v>784</v>
      </c>
      <c r="BF4" s="130">
        <f t="shared" si="29"/>
        <v>0.50515463917525771</v>
      </c>
      <c r="BG4" s="97"/>
    </row>
    <row r="5" spans="1:59">
      <c r="A5" s="2" t="str">
        <f t="shared" si="0"/>
        <v>不満</v>
      </c>
      <c r="B5" s="96">
        <f t="shared" ca="1" si="1"/>
        <v>1.2242268041237113E-2</v>
      </c>
      <c r="C5" s="96">
        <f t="shared" ca="1" si="2"/>
        <v>2.0134228187919462E-2</v>
      </c>
      <c r="D5" s="96">
        <f t="shared" ca="1" si="3"/>
        <v>1.7045454545454544E-2</v>
      </c>
      <c r="E5" s="96">
        <f t="shared" ca="1" si="4"/>
        <v>0</v>
      </c>
      <c r="G5" s="89" t="str">
        <f>【M】エリア!$L$5</f>
        <v>福井駅前 エリア</v>
      </c>
      <c r="H5" s="140">
        <f>AG61</f>
        <v>4.25</v>
      </c>
      <c r="I5" s="140" t="str">
        <f>AI61</f>
        <v>-</v>
      </c>
      <c r="J5" s="140" t="str">
        <f>AK61</f>
        <v>-</v>
      </c>
      <c r="K5" s="140" t="str">
        <f>AM61</f>
        <v>-</v>
      </c>
      <c r="L5" s="140" t="str">
        <f>AO61</f>
        <v>-</v>
      </c>
      <c r="M5" s="140" t="str">
        <f>AQ61</f>
        <v>-</v>
      </c>
      <c r="N5" s="140" t="str">
        <f>AS61</f>
        <v>-</v>
      </c>
      <c r="O5" s="140" t="str">
        <f>AU61</f>
        <v>-</v>
      </c>
      <c r="P5" s="140" t="str">
        <f>AW61</f>
        <v>-</v>
      </c>
      <c r="Q5" s="140" t="str">
        <f>AY61</f>
        <v>-</v>
      </c>
      <c r="R5" s="140" t="str">
        <f>BA61</f>
        <v>-</v>
      </c>
      <c r="S5" s="140" t="str">
        <f>BC61</f>
        <v>-</v>
      </c>
      <c r="T5" s="140">
        <f>BE61</f>
        <v>4.25</v>
      </c>
      <c r="AA5" s="110">
        <f>IF($AE5&lt;&gt;"",VLOOKUP($AE5,【M】満足度!$A$1:$B$5,2,0),"")</f>
        <v>3</v>
      </c>
      <c r="AB5" s="141"/>
      <c r="AC5" s="113" t="str">
        <f t="shared" si="30"/>
        <v>都道府県</v>
      </c>
      <c r="AD5" s="112" t="str">
        <f t="shared" si="30"/>
        <v>福井県</v>
      </c>
      <c r="AE5" s="133" t="s">
        <v>53</v>
      </c>
      <c r="AF5" s="8"/>
      <c r="AG5" s="60">
        <f t="shared" si="5"/>
        <v>131</v>
      </c>
      <c r="AH5" s="130">
        <f t="shared" si="6"/>
        <v>8.4407216494845366E-2</v>
      </c>
      <c r="AI5" s="60">
        <f t="shared" si="7"/>
        <v>0</v>
      </c>
      <c r="AJ5" s="130" t="str">
        <f t="shared" si="8"/>
        <v/>
      </c>
      <c r="AK5" s="60">
        <f t="shared" si="9"/>
        <v>0</v>
      </c>
      <c r="AL5" s="130" t="str">
        <f t="shared" si="10"/>
        <v/>
      </c>
      <c r="AM5" s="60">
        <f t="shared" si="11"/>
        <v>0</v>
      </c>
      <c r="AN5" s="130" t="str">
        <f t="shared" si="12"/>
        <v/>
      </c>
      <c r="AO5" s="60">
        <f t="shared" si="13"/>
        <v>0</v>
      </c>
      <c r="AP5" s="130" t="str">
        <f t="shared" si="14"/>
        <v/>
      </c>
      <c r="AQ5" s="60">
        <f t="shared" si="15"/>
        <v>0</v>
      </c>
      <c r="AR5" s="130" t="str">
        <f t="shared" si="16"/>
        <v/>
      </c>
      <c r="AS5" s="60">
        <f t="shared" si="17"/>
        <v>0</v>
      </c>
      <c r="AT5" s="130" t="str">
        <f t="shared" si="18"/>
        <v/>
      </c>
      <c r="AU5" s="60">
        <f t="shared" si="19"/>
        <v>0</v>
      </c>
      <c r="AV5" s="130" t="str">
        <f t="shared" si="20"/>
        <v/>
      </c>
      <c r="AW5" s="60">
        <f t="shared" si="21"/>
        <v>0</v>
      </c>
      <c r="AX5" s="130" t="str">
        <f t="shared" si="22"/>
        <v/>
      </c>
      <c r="AY5" s="60">
        <f t="shared" si="23"/>
        <v>0</v>
      </c>
      <c r="AZ5" s="130" t="str">
        <f t="shared" si="24"/>
        <v/>
      </c>
      <c r="BA5" s="60">
        <f t="shared" si="25"/>
        <v>0</v>
      </c>
      <c r="BB5" s="130" t="str">
        <f t="shared" si="26"/>
        <v/>
      </c>
      <c r="BC5" s="60">
        <f t="shared" si="27"/>
        <v>0</v>
      </c>
      <c r="BD5" s="130" t="str">
        <f t="shared" si="28"/>
        <v/>
      </c>
      <c r="BE5" s="60">
        <f t="shared" si="31"/>
        <v>131</v>
      </c>
      <c r="BF5" s="130">
        <f t="shared" si="29"/>
        <v>8.4407216494845366E-2</v>
      </c>
      <c r="BG5" s="98"/>
    </row>
    <row r="6" spans="1:59">
      <c r="A6" s="2" t="str">
        <f t="shared" si="0"/>
        <v>とても不満</v>
      </c>
      <c r="B6" s="96">
        <f t="shared" ca="1" si="1"/>
        <v>3.8659793814432991E-3</v>
      </c>
      <c r="C6" s="96">
        <f t="shared" ca="1" si="2"/>
        <v>3.3557046979865771E-3</v>
      </c>
      <c r="D6" s="96">
        <f t="shared" ca="1" si="3"/>
        <v>0</v>
      </c>
      <c r="E6" s="96">
        <f t="shared" ca="1" si="4"/>
        <v>0</v>
      </c>
      <c r="G6" s="1"/>
      <c r="AA6" s="110">
        <f>IF($AE6&lt;&gt;"",VLOOKUP($AE6,【M】満足度!$A$1:$B$5,2,0),"")</f>
        <v>2</v>
      </c>
      <c r="AB6" s="141"/>
      <c r="AC6" s="113" t="str">
        <f t="shared" si="30"/>
        <v>都道府県</v>
      </c>
      <c r="AD6" s="112" t="str">
        <f t="shared" si="30"/>
        <v>福井県</v>
      </c>
      <c r="AE6" s="133" t="s">
        <v>54</v>
      </c>
      <c r="AF6" s="8"/>
      <c r="AG6" s="60">
        <f t="shared" si="5"/>
        <v>19</v>
      </c>
      <c r="AH6" s="130">
        <f t="shared" si="6"/>
        <v>1.2242268041237113E-2</v>
      </c>
      <c r="AI6" s="60">
        <f t="shared" si="7"/>
        <v>0</v>
      </c>
      <c r="AJ6" s="130" t="str">
        <f t="shared" si="8"/>
        <v/>
      </c>
      <c r="AK6" s="60">
        <f t="shared" si="9"/>
        <v>0</v>
      </c>
      <c r="AL6" s="130" t="str">
        <f t="shared" si="10"/>
        <v/>
      </c>
      <c r="AM6" s="60">
        <f t="shared" si="11"/>
        <v>0</v>
      </c>
      <c r="AN6" s="130" t="str">
        <f t="shared" si="12"/>
        <v/>
      </c>
      <c r="AO6" s="60">
        <f t="shared" si="13"/>
        <v>0</v>
      </c>
      <c r="AP6" s="130" t="str">
        <f t="shared" si="14"/>
        <v/>
      </c>
      <c r="AQ6" s="60">
        <f t="shared" si="15"/>
        <v>0</v>
      </c>
      <c r="AR6" s="130" t="str">
        <f t="shared" si="16"/>
        <v/>
      </c>
      <c r="AS6" s="60">
        <f t="shared" si="17"/>
        <v>0</v>
      </c>
      <c r="AT6" s="130" t="str">
        <f t="shared" si="18"/>
        <v/>
      </c>
      <c r="AU6" s="60">
        <f t="shared" si="19"/>
        <v>0</v>
      </c>
      <c r="AV6" s="130" t="str">
        <f t="shared" si="20"/>
        <v/>
      </c>
      <c r="AW6" s="60">
        <f t="shared" si="21"/>
        <v>0</v>
      </c>
      <c r="AX6" s="130" t="str">
        <f t="shared" si="22"/>
        <v/>
      </c>
      <c r="AY6" s="60">
        <f t="shared" si="23"/>
        <v>0</v>
      </c>
      <c r="AZ6" s="130" t="str">
        <f t="shared" si="24"/>
        <v/>
      </c>
      <c r="BA6" s="60">
        <f t="shared" si="25"/>
        <v>0</v>
      </c>
      <c r="BB6" s="130" t="str">
        <f t="shared" si="26"/>
        <v/>
      </c>
      <c r="BC6" s="60">
        <f t="shared" si="27"/>
        <v>0</v>
      </c>
      <c r="BD6" s="130" t="str">
        <f t="shared" si="28"/>
        <v/>
      </c>
      <c r="BE6" s="60">
        <f t="shared" si="31"/>
        <v>19</v>
      </c>
      <c r="BF6" s="130">
        <f t="shared" si="29"/>
        <v>1.2242268041237113E-2</v>
      </c>
      <c r="BG6" s="98"/>
    </row>
    <row r="7" spans="1:59">
      <c r="A7" s="2" t="str">
        <f t="shared" si="0"/>
        <v/>
      </c>
      <c r="B7" s="96" t="str">
        <f t="shared" ca="1" si="1"/>
        <v/>
      </c>
      <c r="C7" s="96" t="str">
        <f t="shared" ca="1" si="2"/>
        <v/>
      </c>
      <c r="D7" s="96" t="str">
        <f t="shared" ca="1" si="3"/>
        <v/>
      </c>
      <c r="E7" s="96" t="str">
        <f t="shared" ca="1" si="4"/>
        <v/>
      </c>
      <c r="AA7" s="110">
        <f>IF($AE7&lt;&gt;"",VLOOKUP($AE7,【M】満足度!$A$1:$B$5,2,0),"")</f>
        <v>1</v>
      </c>
      <c r="AB7" s="141"/>
      <c r="AC7" s="113" t="str">
        <f t="shared" si="30"/>
        <v>都道府県</v>
      </c>
      <c r="AD7" s="112" t="str">
        <f t="shared" si="30"/>
        <v>福井県</v>
      </c>
      <c r="AE7" s="133" t="s">
        <v>55</v>
      </c>
      <c r="AF7" s="8"/>
      <c r="AG7" s="60">
        <f t="shared" si="5"/>
        <v>6</v>
      </c>
      <c r="AH7" s="130">
        <f t="shared" si="6"/>
        <v>3.8659793814432991E-3</v>
      </c>
      <c r="AI7" s="60">
        <f t="shared" si="7"/>
        <v>0</v>
      </c>
      <c r="AJ7" s="130" t="str">
        <f t="shared" si="8"/>
        <v/>
      </c>
      <c r="AK7" s="60">
        <f t="shared" si="9"/>
        <v>0</v>
      </c>
      <c r="AL7" s="130" t="str">
        <f t="shared" si="10"/>
        <v/>
      </c>
      <c r="AM7" s="60">
        <f t="shared" si="11"/>
        <v>0</v>
      </c>
      <c r="AN7" s="130" t="str">
        <f t="shared" si="12"/>
        <v/>
      </c>
      <c r="AO7" s="60">
        <f t="shared" si="13"/>
        <v>0</v>
      </c>
      <c r="AP7" s="130" t="str">
        <f t="shared" si="14"/>
        <v/>
      </c>
      <c r="AQ7" s="60">
        <f t="shared" si="15"/>
        <v>0</v>
      </c>
      <c r="AR7" s="130" t="str">
        <f t="shared" si="16"/>
        <v/>
      </c>
      <c r="AS7" s="60">
        <f t="shared" si="17"/>
        <v>0</v>
      </c>
      <c r="AT7" s="130" t="str">
        <f t="shared" si="18"/>
        <v/>
      </c>
      <c r="AU7" s="60">
        <f t="shared" si="19"/>
        <v>0</v>
      </c>
      <c r="AV7" s="130" t="str">
        <f t="shared" si="20"/>
        <v/>
      </c>
      <c r="AW7" s="60">
        <f t="shared" si="21"/>
        <v>0</v>
      </c>
      <c r="AX7" s="130" t="str">
        <f t="shared" si="22"/>
        <v/>
      </c>
      <c r="AY7" s="60">
        <f t="shared" si="23"/>
        <v>0</v>
      </c>
      <c r="AZ7" s="130" t="str">
        <f t="shared" si="24"/>
        <v/>
      </c>
      <c r="BA7" s="60">
        <f t="shared" si="25"/>
        <v>0</v>
      </c>
      <c r="BB7" s="130" t="str">
        <f t="shared" si="26"/>
        <v/>
      </c>
      <c r="BC7" s="60">
        <f t="shared" si="27"/>
        <v>0</v>
      </c>
      <c r="BD7" s="130" t="str">
        <f t="shared" si="28"/>
        <v/>
      </c>
      <c r="BE7" s="60">
        <f t="shared" si="31"/>
        <v>6</v>
      </c>
      <c r="BF7" s="130">
        <f t="shared" si="29"/>
        <v>3.8659793814432991E-3</v>
      </c>
      <c r="BG7" s="98"/>
    </row>
    <row r="8" spans="1:59">
      <c r="A8" s="2" t="str">
        <f t="shared" si="0"/>
        <v/>
      </c>
      <c r="B8" s="96" t="str">
        <f t="shared" ca="1" si="1"/>
        <v/>
      </c>
      <c r="C8" s="96" t="str">
        <f t="shared" ca="1" si="2"/>
        <v/>
      </c>
      <c r="D8" s="96" t="str">
        <f t="shared" ca="1" si="3"/>
        <v/>
      </c>
      <c r="E8" s="96" t="str">
        <f t="shared" ca="1" si="4"/>
        <v/>
      </c>
      <c r="AA8" s="110" t="str">
        <f>IF($AE8&lt;&gt;"",VLOOKUP($AE8,【M】満足度!$A$1:$B$5,2,0),"")</f>
        <v/>
      </c>
      <c r="AB8" s="141"/>
      <c r="AC8" s="113" t="str">
        <f t="shared" si="30"/>
        <v>都道府県</v>
      </c>
      <c r="AD8" s="112" t="str">
        <f t="shared" si="30"/>
        <v>福井県</v>
      </c>
      <c r="AE8" s="133"/>
      <c r="AF8" s="8"/>
      <c r="AG8" s="60" t="str">
        <f t="shared" si="5"/>
        <v/>
      </c>
      <c r="AH8" s="130" t="str">
        <f t="shared" si="6"/>
        <v/>
      </c>
      <c r="AI8" s="60" t="str">
        <f t="shared" si="7"/>
        <v/>
      </c>
      <c r="AJ8" s="130" t="str">
        <f t="shared" si="8"/>
        <v/>
      </c>
      <c r="AK8" s="60" t="str">
        <f t="shared" si="9"/>
        <v/>
      </c>
      <c r="AL8" s="130" t="str">
        <f t="shared" si="10"/>
        <v/>
      </c>
      <c r="AM8" s="60" t="str">
        <f t="shared" si="11"/>
        <v/>
      </c>
      <c r="AN8" s="130" t="str">
        <f t="shared" si="12"/>
        <v/>
      </c>
      <c r="AO8" s="60" t="str">
        <f t="shared" si="13"/>
        <v/>
      </c>
      <c r="AP8" s="130" t="str">
        <f t="shared" si="14"/>
        <v/>
      </c>
      <c r="AQ8" s="60" t="str">
        <f t="shared" si="15"/>
        <v/>
      </c>
      <c r="AR8" s="130" t="str">
        <f t="shared" si="16"/>
        <v/>
      </c>
      <c r="AS8" s="60" t="str">
        <f t="shared" si="17"/>
        <v/>
      </c>
      <c r="AT8" s="130" t="str">
        <f t="shared" si="18"/>
        <v/>
      </c>
      <c r="AU8" s="60" t="str">
        <f t="shared" si="19"/>
        <v/>
      </c>
      <c r="AV8" s="130" t="str">
        <f t="shared" si="20"/>
        <v/>
      </c>
      <c r="AW8" s="60" t="str">
        <f t="shared" si="21"/>
        <v/>
      </c>
      <c r="AX8" s="130" t="str">
        <f t="shared" si="22"/>
        <v/>
      </c>
      <c r="AY8" s="60" t="str">
        <f t="shared" si="23"/>
        <v/>
      </c>
      <c r="AZ8" s="130" t="str">
        <f t="shared" si="24"/>
        <v/>
      </c>
      <c r="BA8" s="60" t="str">
        <f t="shared" si="25"/>
        <v/>
      </c>
      <c r="BB8" s="130" t="str">
        <f t="shared" si="26"/>
        <v/>
      </c>
      <c r="BC8" s="60" t="str">
        <f t="shared" si="27"/>
        <v/>
      </c>
      <c r="BD8" s="130" t="str">
        <f t="shared" si="28"/>
        <v/>
      </c>
      <c r="BE8" s="60" t="str">
        <f t="shared" si="31"/>
        <v/>
      </c>
      <c r="BF8" s="130" t="str">
        <f t="shared" si="29"/>
        <v/>
      </c>
      <c r="BG8" s="98"/>
    </row>
    <row r="9" spans="1:59">
      <c r="A9" s="2" t="str">
        <f t="shared" si="0"/>
        <v/>
      </c>
      <c r="B9" s="96" t="str">
        <f t="shared" ca="1" si="1"/>
        <v/>
      </c>
      <c r="C9" s="96" t="str">
        <f t="shared" ca="1" si="2"/>
        <v/>
      </c>
      <c r="D9" s="96" t="str">
        <f t="shared" ca="1" si="3"/>
        <v/>
      </c>
      <c r="E9" s="96" t="str">
        <f t="shared" ca="1" si="4"/>
        <v/>
      </c>
      <c r="AA9" s="110" t="str">
        <f>IF($AE9&lt;&gt;"",VLOOKUP($AE9,【M】満足度!$A$1:$B$5,2,0),"")</f>
        <v/>
      </c>
      <c r="AB9" s="141"/>
      <c r="AC9" s="113" t="str">
        <f t="shared" si="30"/>
        <v>都道府県</v>
      </c>
      <c r="AD9" s="112" t="str">
        <f t="shared" si="30"/>
        <v>福井県</v>
      </c>
      <c r="AE9" s="133"/>
      <c r="AF9" s="8"/>
      <c r="AG9" s="60" t="str">
        <f t="shared" si="5"/>
        <v/>
      </c>
      <c r="AH9" s="130" t="str">
        <f t="shared" si="6"/>
        <v/>
      </c>
      <c r="AI9" s="60" t="str">
        <f t="shared" si="7"/>
        <v/>
      </c>
      <c r="AJ9" s="130" t="str">
        <f t="shared" si="8"/>
        <v/>
      </c>
      <c r="AK9" s="60" t="str">
        <f t="shared" si="9"/>
        <v/>
      </c>
      <c r="AL9" s="130" t="str">
        <f t="shared" si="10"/>
        <v/>
      </c>
      <c r="AM9" s="60" t="str">
        <f t="shared" si="11"/>
        <v/>
      </c>
      <c r="AN9" s="130" t="str">
        <f t="shared" si="12"/>
        <v/>
      </c>
      <c r="AO9" s="60" t="str">
        <f t="shared" si="13"/>
        <v/>
      </c>
      <c r="AP9" s="130" t="str">
        <f t="shared" si="14"/>
        <v/>
      </c>
      <c r="AQ9" s="60" t="str">
        <f t="shared" si="15"/>
        <v/>
      </c>
      <c r="AR9" s="130" t="str">
        <f t="shared" si="16"/>
        <v/>
      </c>
      <c r="AS9" s="60" t="str">
        <f t="shared" si="17"/>
        <v/>
      </c>
      <c r="AT9" s="130" t="str">
        <f t="shared" si="18"/>
        <v/>
      </c>
      <c r="AU9" s="60" t="str">
        <f t="shared" si="19"/>
        <v/>
      </c>
      <c r="AV9" s="130" t="str">
        <f t="shared" si="20"/>
        <v/>
      </c>
      <c r="AW9" s="60" t="str">
        <f t="shared" si="21"/>
        <v/>
      </c>
      <c r="AX9" s="130" t="str">
        <f t="shared" si="22"/>
        <v/>
      </c>
      <c r="AY9" s="60" t="str">
        <f t="shared" si="23"/>
        <v/>
      </c>
      <c r="AZ9" s="130" t="str">
        <f t="shared" si="24"/>
        <v/>
      </c>
      <c r="BA9" s="60" t="str">
        <f t="shared" si="25"/>
        <v/>
      </c>
      <c r="BB9" s="130" t="str">
        <f t="shared" si="26"/>
        <v/>
      </c>
      <c r="BC9" s="60" t="str">
        <f t="shared" si="27"/>
        <v/>
      </c>
      <c r="BD9" s="130" t="str">
        <f t="shared" si="28"/>
        <v/>
      </c>
      <c r="BE9" s="60" t="str">
        <f t="shared" si="31"/>
        <v/>
      </c>
      <c r="BF9" s="130" t="str">
        <f t="shared" si="29"/>
        <v/>
      </c>
      <c r="BG9" s="98"/>
    </row>
    <row r="10" spans="1:59">
      <c r="A10" s="2" t="str">
        <f t="shared" si="0"/>
        <v/>
      </c>
      <c r="B10" s="96" t="str">
        <f t="shared" ca="1" si="1"/>
        <v/>
      </c>
      <c r="C10" s="96" t="str">
        <f t="shared" ca="1" si="2"/>
        <v/>
      </c>
      <c r="D10" s="96" t="str">
        <f t="shared" ca="1" si="3"/>
        <v/>
      </c>
      <c r="E10" s="96" t="str">
        <f t="shared" ca="1" si="4"/>
        <v/>
      </c>
      <c r="AA10" s="110" t="str">
        <f>IF($AE10&lt;&gt;"",VLOOKUP($AE10,【M】満足度!$A$1:$B$5,2,0),"")</f>
        <v/>
      </c>
      <c r="AB10" s="141"/>
      <c r="AC10" s="113" t="str">
        <f>AC9</f>
        <v>都道府県</v>
      </c>
      <c r="AD10" s="112" t="str">
        <f>AD9</f>
        <v>福井県</v>
      </c>
      <c r="AE10" s="133"/>
      <c r="AF10" s="8"/>
      <c r="AG10" s="60" t="str">
        <f t="shared" si="5"/>
        <v/>
      </c>
      <c r="AH10" s="130" t="str">
        <f t="shared" si="6"/>
        <v/>
      </c>
      <c r="AI10" s="60" t="str">
        <f t="shared" si="7"/>
        <v/>
      </c>
      <c r="AJ10" s="130" t="str">
        <f t="shared" si="8"/>
        <v/>
      </c>
      <c r="AK10" s="60" t="str">
        <f t="shared" si="9"/>
        <v/>
      </c>
      <c r="AL10" s="130" t="str">
        <f t="shared" si="10"/>
        <v/>
      </c>
      <c r="AM10" s="60" t="str">
        <f t="shared" si="11"/>
        <v/>
      </c>
      <c r="AN10" s="130" t="str">
        <f t="shared" si="12"/>
        <v/>
      </c>
      <c r="AO10" s="60" t="str">
        <f t="shared" si="13"/>
        <v/>
      </c>
      <c r="AP10" s="130" t="str">
        <f t="shared" si="14"/>
        <v/>
      </c>
      <c r="AQ10" s="60" t="str">
        <f t="shared" si="15"/>
        <v/>
      </c>
      <c r="AR10" s="130" t="str">
        <f t="shared" si="16"/>
        <v/>
      </c>
      <c r="AS10" s="60" t="str">
        <f t="shared" si="17"/>
        <v/>
      </c>
      <c r="AT10" s="130" t="str">
        <f t="shared" si="18"/>
        <v/>
      </c>
      <c r="AU10" s="60" t="str">
        <f t="shared" si="19"/>
        <v/>
      </c>
      <c r="AV10" s="130" t="str">
        <f t="shared" si="20"/>
        <v/>
      </c>
      <c r="AW10" s="60" t="str">
        <f t="shared" si="21"/>
        <v/>
      </c>
      <c r="AX10" s="130" t="str">
        <f t="shared" si="22"/>
        <v/>
      </c>
      <c r="AY10" s="60" t="str">
        <f t="shared" si="23"/>
        <v/>
      </c>
      <c r="AZ10" s="130" t="str">
        <f t="shared" si="24"/>
        <v/>
      </c>
      <c r="BA10" s="60" t="str">
        <f t="shared" si="25"/>
        <v/>
      </c>
      <c r="BB10" s="130" t="str">
        <f t="shared" si="26"/>
        <v/>
      </c>
      <c r="BC10" s="60" t="str">
        <f t="shared" si="27"/>
        <v/>
      </c>
      <c r="BD10" s="130" t="str">
        <f t="shared" si="28"/>
        <v/>
      </c>
      <c r="BE10" s="60" t="str">
        <f t="shared" si="31"/>
        <v/>
      </c>
      <c r="BF10" s="130" t="str">
        <f t="shared" si="29"/>
        <v/>
      </c>
      <c r="BG10" s="98"/>
    </row>
    <row r="11" spans="1:59">
      <c r="A11" s="2" t="str">
        <f t="shared" si="0"/>
        <v/>
      </c>
      <c r="B11" s="96" t="str">
        <f t="shared" ca="1" si="1"/>
        <v/>
      </c>
      <c r="C11" s="96" t="str">
        <f t="shared" ca="1" si="2"/>
        <v/>
      </c>
      <c r="D11" s="96" t="str">
        <f t="shared" ca="1" si="3"/>
        <v/>
      </c>
      <c r="E11" s="96" t="str">
        <f t="shared" ca="1" si="4"/>
        <v/>
      </c>
      <c r="AA11" s="110" t="str">
        <f>IF($AE11&lt;&gt;"",VLOOKUP($AE11,【M】満足度!$A$1:$B$5,2,0),"")</f>
        <v/>
      </c>
      <c r="AB11" s="141"/>
      <c r="AC11" s="113" t="str">
        <f t="shared" si="30"/>
        <v>都道府県</v>
      </c>
      <c r="AD11" s="112" t="str">
        <f t="shared" si="30"/>
        <v>福井県</v>
      </c>
      <c r="AE11" s="133"/>
      <c r="AF11" s="8"/>
      <c r="AG11" s="60" t="str">
        <f t="shared" si="5"/>
        <v/>
      </c>
      <c r="AH11" s="130" t="str">
        <f t="shared" si="6"/>
        <v/>
      </c>
      <c r="AI11" s="60" t="str">
        <f t="shared" si="7"/>
        <v/>
      </c>
      <c r="AJ11" s="130" t="str">
        <f t="shared" si="8"/>
        <v/>
      </c>
      <c r="AK11" s="60" t="str">
        <f t="shared" si="9"/>
        <v/>
      </c>
      <c r="AL11" s="130" t="str">
        <f t="shared" si="10"/>
        <v/>
      </c>
      <c r="AM11" s="60" t="str">
        <f t="shared" si="11"/>
        <v/>
      </c>
      <c r="AN11" s="130" t="str">
        <f t="shared" si="12"/>
        <v/>
      </c>
      <c r="AO11" s="60" t="str">
        <f t="shared" si="13"/>
        <v/>
      </c>
      <c r="AP11" s="130" t="str">
        <f t="shared" si="14"/>
        <v/>
      </c>
      <c r="AQ11" s="60" t="str">
        <f t="shared" si="15"/>
        <v/>
      </c>
      <c r="AR11" s="130" t="str">
        <f t="shared" si="16"/>
        <v/>
      </c>
      <c r="AS11" s="60" t="str">
        <f t="shared" si="17"/>
        <v/>
      </c>
      <c r="AT11" s="130" t="str">
        <f t="shared" si="18"/>
        <v/>
      </c>
      <c r="AU11" s="60" t="str">
        <f t="shared" si="19"/>
        <v/>
      </c>
      <c r="AV11" s="130" t="str">
        <f t="shared" si="20"/>
        <v/>
      </c>
      <c r="AW11" s="60" t="str">
        <f t="shared" si="21"/>
        <v/>
      </c>
      <c r="AX11" s="130" t="str">
        <f t="shared" si="22"/>
        <v/>
      </c>
      <c r="AY11" s="60" t="str">
        <f t="shared" si="23"/>
        <v/>
      </c>
      <c r="AZ11" s="130" t="str">
        <f t="shared" si="24"/>
        <v/>
      </c>
      <c r="BA11" s="60" t="str">
        <f t="shared" si="25"/>
        <v/>
      </c>
      <c r="BB11" s="130" t="str">
        <f t="shared" si="26"/>
        <v/>
      </c>
      <c r="BC11" s="60" t="str">
        <f t="shared" si="27"/>
        <v/>
      </c>
      <c r="BD11" s="130" t="str">
        <f t="shared" si="28"/>
        <v/>
      </c>
      <c r="BE11" s="60" t="str">
        <f t="shared" si="31"/>
        <v/>
      </c>
      <c r="BF11" s="130" t="str">
        <f t="shared" si="29"/>
        <v/>
      </c>
      <c r="BG11" s="98"/>
    </row>
    <row r="12" spans="1:59">
      <c r="A12" s="2" t="str">
        <f t="shared" si="0"/>
        <v/>
      </c>
      <c r="B12" s="96" t="str">
        <f t="shared" ca="1" si="1"/>
        <v/>
      </c>
      <c r="C12" s="96" t="str">
        <f t="shared" ca="1" si="2"/>
        <v/>
      </c>
      <c r="D12" s="96" t="str">
        <f t="shared" ca="1" si="3"/>
        <v/>
      </c>
      <c r="E12" s="96" t="str">
        <f t="shared" ca="1" si="4"/>
        <v/>
      </c>
      <c r="AA12" s="110" t="str">
        <f>IF($AE12&lt;&gt;"",VLOOKUP($AE12,【M】満足度!$A$1:$B$5,2,0),"")</f>
        <v/>
      </c>
      <c r="AB12" s="141"/>
      <c r="AC12" s="113" t="str">
        <f t="shared" si="30"/>
        <v>都道府県</v>
      </c>
      <c r="AD12" s="112" t="str">
        <f t="shared" si="30"/>
        <v>福井県</v>
      </c>
      <c r="AE12" s="133"/>
      <c r="AF12" s="8"/>
      <c r="AG12" s="60" t="str">
        <f t="shared" si="5"/>
        <v/>
      </c>
      <c r="AH12" s="130" t="str">
        <f t="shared" si="6"/>
        <v/>
      </c>
      <c r="AI12" s="60" t="str">
        <f t="shared" si="7"/>
        <v/>
      </c>
      <c r="AJ12" s="130" t="str">
        <f t="shared" si="8"/>
        <v/>
      </c>
      <c r="AK12" s="60" t="str">
        <f t="shared" si="9"/>
        <v/>
      </c>
      <c r="AL12" s="130" t="str">
        <f t="shared" si="10"/>
        <v/>
      </c>
      <c r="AM12" s="60" t="str">
        <f t="shared" si="11"/>
        <v/>
      </c>
      <c r="AN12" s="130" t="str">
        <f t="shared" si="12"/>
        <v/>
      </c>
      <c r="AO12" s="60" t="str">
        <f t="shared" si="13"/>
        <v/>
      </c>
      <c r="AP12" s="130" t="str">
        <f t="shared" si="14"/>
        <v/>
      </c>
      <c r="AQ12" s="60" t="str">
        <f t="shared" si="15"/>
        <v/>
      </c>
      <c r="AR12" s="130" t="str">
        <f t="shared" si="16"/>
        <v/>
      </c>
      <c r="AS12" s="60" t="str">
        <f t="shared" si="17"/>
        <v/>
      </c>
      <c r="AT12" s="130" t="str">
        <f t="shared" si="18"/>
        <v/>
      </c>
      <c r="AU12" s="60" t="str">
        <f t="shared" si="19"/>
        <v/>
      </c>
      <c r="AV12" s="130" t="str">
        <f t="shared" si="20"/>
        <v/>
      </c>
      <c r="AW12" s="60" t="str">
        <f t="shared" si="21"/>
        <v/>
      </c>
      <c r="AX12" s="130" t="str">
        <f t="shared" si="22"/>
        <v/>
      </c>
      <c r="AY12" s="60" t="str">
        <f t="shared" si="23"/>
        <v/>
      </c>
      <c r="AZ12" s="130" t="str">
        <f t="shared" si="24"/>
        <v/>
      </c>
      <c r="BA12" s="60" t="str">
        <f t="shared" si="25"/>
        <v/>
      </c>
      <c r="BB12" s="130" t="str">
        <f t="shared" si="26"/>
        <v/>
      </c>
      <c r="BC12" s="60" t="str">
        <f t="shared" si="27"/>
        <v/>
      </c>
      <c r="BD12" s="130" t="str">
        <f t="shared" si="28"/>
        <v/>
      </c>
      <c r="BE12" s="60" t="str">
        <f t="shared" si="31"/>
        <v/>
      </c>
      <c r="BF12" s="130" t="str">
        <f t="shared" si="29"/>
        <v/>
      </c>
      <c r="BG12" s="98"/>
    </row>
    <row r="13" spans="1:59">
      <c r="A13" s="2" t="str">
        <f t="shared" si="0"/>
        <v/>
      </c>
      <c r="B13" s="152" t="str">
        <f t="shared" ca="1" si="1"/>
        <v/>
      </c>
      <c r="C13" s="96" t="str">
        <f t="shared" ca="1" si="2"/>
        <v/>
      </c>
      <c r="D13" s="96" t="str">
        <f t="shared" ca="1" si="3"/>
        <v/>
      </c>
      <c r="E13" s="96" t="str">
        <f t="shared" ca="1" si="4"/>
        <v/>
      </c>
      <c r="AA13" s="110" t="str">
        <f>IF($AE13&lt;&gt;"",VLOOKUP($AE13,【M】満足度!$A$1:$B$5,2,0),"")</f>
        <v/>
      </c>
      <c r="AB13" s="141"/>
      <c r="AC13" s="113" t="str">
        <f t="shared" si="30"/>
        <v>都道府県</v>
      </c>
      <c r="AD13" s="112" t="str">
        <f t="shared" si="30"/>
        <v>福井県</v>
      </c>
      <c r="AE13" s="133"/>
      <c r="AF13" s="8"/>
      <c r="AG13" s="60" t="str">
        <f t="shared" si="5"/>
        <v/>
      </c>
      <c r="AH13" s="130" t="str">
        <f t="shared" si="6"/>
        <v/>
      </c>
      <c r="AI13" s="60" t="str">
        <f t="shared" si="7"/>
        <v/>
      </c>
      <c r="AJ13" s="130" t="str">
        <f t="shared" si="8"/>
        <v/>
      </c>
      <c r="AK13" s="60" t="str">
        <f t="shared" si="9"/>
        <v/>
      </c>
      <c r="AL13" s="130" t="str">
        <f t="shared" si="10"/>
        <v/>
      </c>
      <c r="AM13" s="60" t="str">
        <f t="shared" si="11"/>
        <v/>
      </c>
      <c r="AN13" s="130" t="str">
        <f t="shared" si="12"/>
        <v/>
      </c>
      <c r="AO13" s="60" t="str">
        <f t="shared" si="13"/>
        <v/>
      </c>
      <c r="AP13" s="130" t="str">
        <f t="shared" si="14"/>
        <v/>
      </c>
      <c r="AQ13" s="60" t="str">
        <f t="shared" si="15"/>
        <v/>
      </c>
      <c r="AR13" s="130" t="str">
        <f t="shared" si="16"/>
        <v/>
      </c>
      <c r="AS13" s="60" t="str">
        <f t="shared" si="17"/>
        <v/>
      </c>
      <c r="AT13" s="130" t="str">
        <f t="shared" si="18"/>
        <v/>
      </c>
      <c r="AU13" s="60" t="str">
        <f t="shared" si="19"/>
        <v/>
      </c>
      <c r="AV13" s="130" t="str">
        <f t="shared" si="20"/>
        <v/>
      </c>
      <c r="AW13" s="60" t="str">
        <f t="shared" si="21"/>
        <v/>
      </c>
      <c r="AX13" s="130" t="str">
        <f t="shared" si="22"/>
        <v/>
      </c>
      <c r="AY13" s="60" t="str">
        <f t="shared" si="23"/>
        <v/>
      </c>
      <c r="AZ13" s="130" t="str">
        <f t="shared" si="24"/>
        <v/>
      </c>
      <c r="BA13" s="60" t="str">
        <f t="shared" si="25"/>
        <v/>
      </c>
      <c r="BB13" s="130" t="str">
        <f t="shared" si="26"/>
        <v/>
      </c>
      <c r="BC13" s="60" t="str">
        <f t="shared" si="27"/>
        <v/>
      </c>
      <c r="BD13" s="130" t="str">
        <f t="shared" si="28"/>
        <v/>
      </c>
      <c r="BE13" s="60" t="str">
        <f t="shared" si="31"/>
        <v/>
      </c>
      <c r="BF13" s="130" t="str">
        <f t="shared" si="29"/>
        <v/>
      </c>
      <c r="BG13" s="98"/>
    </row>
    <row r="14" spans="1:59">
      <c r="AA14" s="110" t="str">
        <f>IF($AE14&lt;&gt;"",VLOOKUP($AE14,【M】満足度!$A$1:$B$5,2,0),"")</f>
        <v/>
      </c>
      <c r="AB14" s="141"/>
      <c r="AC14" s="113" t="str">
        <f>AC12</f>
        <v>都道府県</v>
      </c>
      <c r="AD14" s="112" t="str">
        <f>AD12</f>
        <v>福井県</v>
      </c>
      <c r="AE14" s="133"/>
      <c r="AF14" s="8"/>
      <c r="AG14" s="60" t="str">
        <f t="shared" si="5"/>
        <v/>
      </c>
      <c r="AH14" s="130" t="str">
        <f>IFERROR(AG14/AG$15,"")</f>
        <v/>
      </c>
      <c r="AI14" s="60" t="str">
        <f t="shared" si="7"/>
        <v/>
      </c>
      <c r="AJ14" s="130" t="str">
        <f>IFERROR(AI14/AI$15,"")</f>
        <v/>
      </c>
      <c r="AK14" s="60" t="str">
        <f t="shared" si="9"/>
        <v/>
      </c>
      <c r="AL14" s="130" t="str">
        <f t="shared" si="10"/>
        <v/>
      </c>
      <c r="AM14" s="60" t="str">
        <f t="shared" si="11"/>
        <v/>
      </c>
      <c r="AN14" s="130" t="str">
        <f t="shared" si="12"/>
        <v/>
      </c>
      <c r="AO14" s="60" t="str">
        <f t="shared" si="13"/>
        <v/>
      </c>
      <c r="AP14" s="130" t="str">
        <f t="shared" si="14"/>
        <v/>
      </c>
      <c r="AQ14" s="60" t="str">
        <f t="shared" si="15"/>
        <v/>
      </c>
      <c r="AR14" s="130" t="str">
        <f t="shared" si="16"/>
        <v/>
      </c>
      <c r="AS14" s="60" t="str">
        <f t="shared" si="17"/>
        <v/>
      </c>
      <c r="AT14" s="130" t="str">
        <f t="shared" si="18"/>
        <v/>
      </c>
      <c r="AU14" s="60" t="str">
        <f t="shared" si="19"/>
        <v/>
      </c>
      <c r="AV14" s="130" t="str">
        <f t="shared" si="20"/>
        <v/>
      </c>
      <c r="AW14" s="60" t="str">
        <f t="shared" si="21"/>
        <v/>
      </c>
      <c r="AX14" s="130" t="str">
        <f t="shared" si="22"/>
        <v/>
      </c>
      <c r="AY14" s="60" t="str">
        <f t="shared" si="23"/>
        <v/>
      </c>
      <c r="AZ14" s="130" t="str">
        <f t="shared" si="24"/>
        <v/>
      </c>
      <c r="BA14" s="60" t="str">
        <f t="shared" si="25"/>
        <v/>
      </c>
      <c r="BB14" s="130" t="str">
        <f t="shared" si="26"/>
        <v/>
      </c>
      <c r="BC14" s="60" t="str">
        <f t="shared" si="27"/>
        <v/>
      </c>
      <c r="BD14" s="130" t="str">
        <f t="shared" si="28"/>
        <v/>
      </c>
      <c r="BE14" s="60" t="str">
        <f t="shared" si="31"/>
        <v/>
      </c>
      <c r="BF14" s="130" t="str">
        <f t="shared" si="29"/>
        <v/>
      </c>
      <c r="BG14" s="98"/>
    </row>
    <row r="15" spans="1:59" ht="15">
      <c r="AA15"/>
      <c r="AB15"/>
      <c r="AC15" s="99"/>
      <c r="AD15" s="100"/>
      <c r="AE15" s="101"/>
      <c r="AF15" s="102" t="s">
        <v>25</v>
      </c>
      <c r="AG15" s="123">
        <f t="shared" ref="AG15:BD15" si="32">SUM(AG3:AG14)</f>
        <v>1552</v>
      </c>
      <c r="AH15" s="124">
        <f t="shared" si="32"/>
        <v>0.99999999999999989</v>
      </c>
      <c r="AI15" s="123">
        <f t="shared" si="32"/>
        <v>0</v>
      </c>
      <c r="AJ15" s="124">
        <f t="shared" si="32"/>
        <v>0</v>
      </c>
      <c r="AK15" s="123">
        <f t="shared" si="32"/>
        <v>0</v>
      </c>
      <c r="AL15" s="124">
        <f t="shared" si="32"/>
        <v>0</v>
      </c>
      <c r="AM15" s="123">
        <f t="shared" si="32"/>
        <v>0</v>
      </c>
      <c r="AN15" s="124">
        <f t="shared" si="32"/>
        <v>0</v>
      </c>
      <c r="AO15" s="123">
        <f t="shared" si="32"/>
        <v>0</v>
      </c>
      <c r="AP15" s="124">
        <f t="shared" si="32"/>
        <v>0</v>
      </c>
      <c r="AQ15" s="123">
        <f t="shared" si="32"/>
        <v>0</v>
      </c>
      <c r="AR15" s="124">
        <f t="shared" si="32"/>
        <v>0</v>
      </c>
      <c r="AS15" s="123">
        <f t="shared" si="32"/>
        <v>0</v>
      </c>
      <c r="AT15" s="124">
        <f t="shared" si="32"/>
        <v>0</v>
      </c>
      <c r="AU15" s="123">
        <f t="shared" si="32"/>
        <v>0</v>
      </c>
      <c r="AV15" s="124">
        <f t="shared" si="32"/>
        <v>0</v>
      </c>
      <c r="AW15" s="123">
        <f t="shared" si="32"/>
        <v>0</v>
      </c>
      <c r="AX15" s="124">
        <f t="shared" si="32"/>
        <v>0</v>
      </c>
      <c r="AY15" s="123">
        <f t="shared" si="32"/>
        <v>0</v>
      </c>
      <c r="AZ15" s="124">
        <f t="shared" si="32"/>
        <v>0</v>
      </c>
      <c r="BA15" s="123">
        <f t="shared" si="32"/>
        <v>0</v>
      </c>
      <c r="BB15" s="124">
        <f t="shared" si="32"/>
        <v>0</v>
      </c>
      <c r="BC15" s="123">
        <f t="shared" si="32"/>
        <v>0</v>
      </c>
      <c r="BD15" s="124">
        <f t="shared" si="32"/>
        <v>0</v>
      </c>
      <c r="BE15" s="125">
        <f t="shared" ref="BE15" si="33">AG15+AI15+AK15+AM15+AO15+AQ15+AS15+AU15+AW15+AY15+BA15+BC15</f>
        <v>1552</v>
      </c>
      <c r="BF15" s="126">
        <f>SUM(BF3:BF14)</f>
        <v>0.99999999999999989</v>
      </c>
      <c r="BG15" s="98"/>
    </row>
    <row r="16" spans="1:59" ht="15">
      <c r="AA16"/>
      <c r="AB16"/>
      <c r="AC16" s="103"/>
      <c r="AD16" s="104"/>
      <c r="AE16" s="105"/>
      <c r="AF16" s="135" t="s">
        <v>1152</v>
      </c>
      <c r="AG16" s="136">
        <f>IF(AG15&gt;0,SUMPRODUCT($AA3:$AA14,AG3:AG14)/AG15,"-")</f>
        <v>4.2738402061855671</v>
      </c>
      <c r="AH16" s="114"/>
      <c r="AI16" s="136" t="str">
        <f>IF(AI15&gt;0,SUMPRODUCT($AA3:$AA14,AI3:AI14)/AI15,"-")</f>
        <v>-</v>
      </c>
      <c r="AJ16" s="114"/>
      <c r="AK16" s="136" t="str">
        <f>IF(AK15&gt;0,SUMPRODUCT($AA3:$AA14,AK3:AK14)/AK15,"-")</f>
        <v>-</v>
      </c>
      <c r="AL16" s="114"/>
      <c r="AM16" s="136" t="str">
        <f>IF(AM15&gt;0,SUMPRODUCT($AA3:$AA14,AM3:AM14)/AM15,"-")</f>
        <v>-</v>
      </c>
      <c r="AN16" s="114"/>
      <c r="AO16" s="136" t="str">
        <f>IF(AO15&gt;0,SUMPRODUCT($AA3:$AA14,AO3:AO14)/AO15,"-")</f>
        <v>-</v>
      </c>
      <c r="AP16" s="114"/>
      <c r="AQ16" s="136" t="str">
        <f>IF(AQ15&gt;0,SUMPRODUCT($AA3:$AA14,AQ3:AQ14)/AQ15,"-")</f>
        <v>-</v>
      </c>
      <c r="AR16" s="114"/>
      <c r="AS16" s="136" t="str">
        <f>IF(AS15&gt;0,SUMPRODUCT($AA3:$AA14,AS3:AS14)/AS15,"-")</f>
        <v>-</v>
      </c>
      <c r="AT16" s="114"/>
      <c r="AU16" s="136" t="str">
        <f>IF(AU15&gt;0,SUMPRODUCT($AA3:$AA14,AU3:AU14)/AU15,"-")</f>
        <v>-</v>
      </c>
      <c r="AV16" s="114"/>
      <c r="AW16" s="136" t="str">
        <f>IF(AW15&gt;0,SUMPRODUCT($AA3:$AA14,AW3:AW14)/AW15,"-")</f>
        <v>-</v>
      </c>
      <c r="AX16" s="114"/>
      <c r="AY16" s="136" t="str">
        <f>IF(AY15&gt;0,SUMPRODUCT($AA3:$AA14,AY3:AY14)/AY15,"-")</f>
        <v>-</v>
      </c>
      <c r="AZ16" s="114"/>
      <c r="BA16" s="136" t="str">
        <f>IF(BA15&gt;0,SUMPRODUCT($AA3:$AA14,BA3:BA14)/BA15,"-")</f>
        <v>-</v>
      </c>
      <c r="BB16" s="114"/>
      <c r="BC16" s="136" t="str">
        <f>IF(BC15&gt;0,SUMPRODUCT($AA3:$AA14,BC3:BC14)/BC15,"-")</f>
        <v>-</v>
      </c>
      <c r="BD16" s="114"/>
      <c r="BE16" s="136">
        <f>IF(BE15&gt;0,SUMPRODUCT($AA3:$AA14,BE3:BE14)/BE15,"-")</f>
        <v>4.2738402061855671</v>
      </c>
      <c r="BF16" s="115"/>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IF($AE18&lt;&gt;"",VLOOKUP($AE18,【M】満足度!$A$1:$B$5,2,0),"")</f>
        <v>5</v>
      </c>
      <c r="AB18" s="141"/>
      <c r="AC18" s="111" t="str">
        <f>AC17</f>
        <v>6分類</v>
      </c>
      <c r="AD18" s="112" t="str">
        <f>AD17</f>
        <v>福井市・永平寺町</v>
      </c>
      <c r="AE18" s="2" t="str">
        <f t="shared" ref="AE18:AE28" si="34">IF(AE3&lt;&gt;"",AE3,"")</f>
        <v>とても満足</v>
      </c>
      <c r="AF18" s="8"/>
      <c r="AG18" s="121">
        <f t="shared" ref="AG18:AG29" si="35">IF(OR(IFERROR(FIND($AD18,"施設コード"),0)&gt;0,$AE18=""), "",
COUNTIFS(
    INDEX(rawデータ範囲, , MATCH($AG$1,表頭範囲, 0)),AG$2,
    INDEX(rawデータ範囲, , MATCH($AE$1,表頭範囲, 0)),$AE18,
    INDEX(rawデータ範囲, , MATCH($AC18,表頭範囲, 0)),$AD18
)
)</f>
        <v>127</v>
      </c>
      <c r="AH18" s="122">
        <f t="shared" ref="AH18:AH28" si="36">IFERROR(AG18/AG$30,"")</f>
        <v>0.4261744966442953</v>
      </c>
      <c r="AI18" s="121">
        <f t="shared" ref="AI18:AI29" si="37">IF(OR(IFERROR(FIND($AD18,"施設コード"),0)&gt;0,$AE18=""), "",
COUNTIFS(
    INDEX(rawデータ範囲, , MATCH($AG$1,表頭範囲, 0)),AI$2,
    INDEX(rawデータ範囲, , MATCH($AE$1,表頭範囲, 0)),$AE18,
    INDEX(rawデータ範囲, , MATCH($AC18,表頭範囲, 0)),$AD18
)
)</f>
        <v>0</v>
      </c>
      <c r="AJ18" s="122" t="str">
        <f t="shared" ref="AJ18:AJ28" si="38">IFERROR(AI18/AI$30,"")</f>
        <v/>
      </c>
      <c r="AK18" s="121">
        <f t="shared" ref="AK18:AK29" si="39">IF(OR(IFERROR(FIND($AD18,"施設コード"),0)&gt;0,$AE18=""), "",
COUNTIFS(
    INDEX(rawデータ範囲, , MATCH($AG$1,表頭範囲, 0)),AK$2,
    INDEX(rawデータ範囲, , MATCH($AE$1,表頭範囲, 0)),$AE18,
    INDEX(rawデータ範囲, , MATCH($AC18,表頭範囲, 0)),$AD18
)
)</f>
        <v>0</v>
      </c>
      <c r="AL18" s="122" t="str">
        <f t="shared" ref="AL18:AL29" si="40">IFERROR(AK18/AK$30,"")</f>
        <v/>
      </c>
      <c r="AM18" s="121">
        <f t="shared" ref="AM18:AM29" si="41">IF(OR(IFERROR(FIND($AD18,"施設コード"),0)&gt;0,$AE18=""), "",
COUNTIFS(
    INDEX(rawデータ範囲, , MATCH($AG$1,表頭範囲, 0)),AM$2,
    INDEX(rawデータ範囲, , MATCH($AE$1,表頭範囲, 0)),$AE18,
    INDEX(rawデータ範囲, , MATCH($AC18,表頭範囲, 0)),$AD18
)
)</f>
        <v>0</v>
      </c>
      <c r="AN18" s="122" t="str">
        <f t="shared" ref="AN18:AN29" si="42">IFERROR(AM18/AM$30,"")</f>
        <v/>
      </c>
      <c r="AO18" s="121">
        <f t="shared" ref="AO18:AO29" si="43">IF(OR(IFERROR(FIND($AD18,"施設コード"),0)&gt;0,$AE18=""), "",
COUNTIFS(
    INDEX(rawデータ範囲, , MATCH($AG$1,表頭範囲, 0)),AO$2,
    INDEX(rawデータ範囲, , MATCH($AE$1,表頭範囲, 0)),$AE18,
    INDEX(rawデータ範囲, , MATCH($AC18,表頭範囲, 0)),$AD18
)
)</f>
        <v>0</v>
      </c>
      <c r="AP18" s="122" t="str">
        <f t="shared" ref="AP18:AP29" si="44">IFERROR(AO18/AO$30,"")</f>
        <v/>
      </c>
      <c r="AQ18" s="121">
        <f t="shared" ref="AQ18:AQ29" si="45">IF(OR(IFERROR(FIND($AD18,"施設コード"),0)&gt;0,$AE18=""), "",
COUNTIFS(
    INDEX(rawデータ範囲, , MATCH($AG$1,表頭範囲, 0)),AQ$2,
    INDEX(rawデータ範囲, , MATCH($AE$1,表頭範囲, 0)),$AE18,
    INDEX(rawデータ範囲, , MATCH($AC18,表頭範囲, 0)),$AD18
)
)</f>
        <v>0</v>
      </c>
      <c r="AR18" s="122" t="str">
        <f t="shared" ref="AR18:AR29" si="46">IFERROR(AQ18/AQ$30,"")</f>
        <v/>
      </c>
      <c r="AS18" s="121">
        <f t="shared" ref="AS18:AS29" si="47">IF(OR(IFERROR(FIND($AD18,"施設コード"),0)&gt;0,$AE18=""), "",
COUNTIFS(
    INDEX(rawデータ範囲, , MATCH($AG$1,表頭範囲, 0)),AS$2,
    INDEX(rawデータ範囲, , MATCH($AE$1,表頭範囲, 0)),$AE18,
    INDEX(rawデータ範囲, , MATCH($AC18,表頭範囲, 0)),$AD18
)
)</f>
        <v>0</v>
      </c>
      <c r="AT18" s="122" t="str">
        <f t="shared" ref="AT18:AT29" si="48">IFERROR(AS18/AS$30,"")</f>
        <v/>
      </c>
      <c r="AU18" s="121">
        <f t="shared" ref="AU18:AU29" si="49">IF(OR(IFERROR(FIND($AD18,"施設コード"),0)&gt;0,$AE18=""), "",
COUNTIFS(
    INDEX(rawデータ範囲, , MATCH($AG$1,表頭範囲, 0)),AU$2,
    INDEX(rawデータ範囲, , MATCH($AE$1,表頭範囲, 0)),$AE18,
    INDEX(rawデータ範囲, , MATCH($AC18,表頭範囲, 0)),$AD18
)
)</f>
        <v>0</v>
      </c>
      <c r="AV18" s="122" t="str">
        <f t="shared" ref="AV18:AV29" si="50">IFERROR(AU18/AU$30,"")</f>
        <v/>
      </c>
      <c r="AW18" s="121">
        <f t="shared" ref="AW18:AW29" si="51">IF(OR(IFERROR(FIND($AD18,"施設コード"),0)&gt;0,$AE18=""), "",
COUNTIFS(
    INDEX(rawデータ範囲, , MATCH($AG$1,表頭範囲, 0)),AW$2,
    INDEX(rawデータ範囲, , MATCH($AE$1,表頭範囲, 0)),$AE18,
    INDEX(rawデータ範囲, , MATCH($AC18,表頭範囲, 0)),$AD18
)
)</f>
        <v>0</v>
      </c>
      <c r="AX18" s="122" t="str">
        <f t="shared" ref="AX18:AX29" si="52">IFERROR(AW18/AW$30,"")</f>
        <v/>
      </c>
      <c r="AY18" s="121">
        <f t="shared" ref="AY18:AY29" si="53">IF(OR(IFERROR(FIND($AD18,"施設コード"),0)&gt;0,$AE18=""), "",
COUNTIFS(
    INDEX(rawデータ範囲, , MATCH($AG$1,表頭範囲, 0)),AY$2,
    INDEX(rawデータ範囲, , MATCH($AE$1,表頭範囲, 0)),$AE18,
    INDEX(rawデータ範囲, , MATCH($AC18,表頭範囲, 0)),$AD18
)
)</f>
        <v>0</v>
      </c>
      <c r="AZ18" s="122" t="str">
        <f t="shared" ref="AZ18:AZ29" si="54">IFERROR(AY18/AY$30,"")</f>
        <v/>
      </c>
      <c r="BA18" s="121">
        <f t="shared" ref="BA18:BA29" si="55">IF(OR(IFERROR(FIND($AD18,"施設コード"),0)&gt;0,$AE18=""), "",
COUNTIFS(
    INDEX(rawデータ範囲, , MATCH($AG$1,表頭範囲, 0)),BA$2,
    INDEX(rawデータ範囲, , MATCH($AE$1,表頭範囲, 0)),$AE18,
    INDEX(rawデータ範囲, , MATCH($AC18,表頭範囲, 0)),$AD18
)
)</f>
        <v>0</v>
      </c>
      <c r="BB18" s="122" t="str">
        <f t="shared" ref="BB18:BB29" si="56">IFERROR(BA18/BA$30,"")</f>
        <v/>
      </c>
      <c r="BC18" s="121">
        <f t="shared" ref="BC18:BC29" si="57">IF(OR(IFERROR(FIND($AD18,"施設コード"),0)&gt;0,$AE18=""), "",
COUNTIFS(
    INDEX(rawデータ範囲, , MATCH($AG$1,表頭範囲, 0)),BC$2,
    INDEX(rawデータ範囲, , MATCH($AE$1,表頭範囲, 0)),$AE18,
    INDEX(rawデータ範囲, , MATCH($AC18,表頭範囲, 0)),$AD18
)
)</f>
        <v>0</v>
      </c>
      <c r="BD18" s="122" t="str">
        <f t="shared" ref="BD18:BD29" si="58">IFERROR(BC18/BC$30,"")</f>
        <v/>
      </c>
      <c r="BE18" s="121">
        <f>IFERROR(AG18+AI18+AK18+AM18+AO18+AQ18+AS18+AU18+AW18+AY18+BA18+BC18,"")</f>
        <v>127</v>
      </c>
      <c r="BF18" s="122">
        <f t="shared" ref="BF18:BF29" si="59">IFERROR(BE18/BE$30,"")</f>
        <v>0.4261744966442953</v>
      </c>
    </row>
    <row r="19" spans="27:58">
      <c r="AA19" s="110">
        <f>IF($AE19&lt;&gt;"",VLOOKUP($AE19,【M】満足度!$A$1:$B$5,2,0),"")</f>
        <v>4</v>
      </c>
      <c r="AB19" s="141"/>
      <c r="AC19" s="111" t="str">
        <f t="shared" ref="AC19:AD28" si="60">AC18</f>
        <v>6分類</v>
      </c>
      <c r="AD19" s="112" t="str">
        <f t="shared" si="60"/>
        <v>福井市・永平寺町</v>
      </c>
      <c r="AE19" s="90" t="str">
        <f t="shared" si="34"/>
        <v>満足</v>
      </c>
      <c r="AF19" s="8"/>
      <c r="AG19" s="121">
        <f t="shared" si="35"/>
        <v>142</v>
      </c>
      <c r="AH19" s="122">
        <f t="shared" si="36"/>
        <v>0.47651006711409394</v>
      </c>
      <c r="AI19" s="121">
        <f t="shared" si="37"/>
        <v>0</v>
      </c>
      <c r="AJ19" s="122" t="str">
        <f t="shared" si="38"/>
        <v/>
      </c>
      <c r="AK19" s="121">
        <f t="shared" si="39"/>
        <v>0</v>
      </c>
      <c r="AL19" s="122" t="str">
        <f t="shared" si="40"/>
        <v/>
      </c>
      <c r="AM19" s="121">
        <f t="shared" si="41"/>
        <v>0</v>
      </c>
      <c r="AN19" s="122" t="str">
        <f t="shared" si="42"/>
        <v/>
      </c>
      <c r="AO19" s="121">
        <f t="shared" si="43"/>
        <v>0</v>
      </c>
      <c r="AP19" s="122" t="str">
        <f t="shared" si="44"/>
        <v/>
      </c>
      <c r="AQ19" s="121">
        <f t="shared" si="45"/>
        <v>0</v>
      </c>
      <c r="AR19" s="122" t="str">
        <f t="shared" si="46"/>
        <v/>
      </c>
      <c r="AS19" s="121">
        <f t="shared" si="47"/>
        <v>0</v>
      </c>
      <c r="AT19" s="122" t="str">
        <f t="shared" si="48"/>
        <v/>
      </c>
      <c r="AU19" s="121">
        <f t="shared" si="49"/>
        <v>0</v>
      </c>
      <c r="AV19" s="122" t="str">
        <f t="shared" si="50"/>
        <v/>
      </c>
      <c r="AW19" s="121">
        <f t="shared" si="51"/>
        <v>0</v>
      </c>
      <c r="AX19" s="122" t="str">
        <f t="shared" si="52"/>
        <v/>
      </c>
      <c r="AY19" s="121">
        <f t="shared" si="53"/>
        <v>0</v>
      </c>
      <c r="AZ19" s="122" t="str">
        <f t="shared" si="54"/>
        <v/>
      </c>
      <c r="BA19" s="121">
        <f t="shared" si="55"/>
        <v>0</v>
      </c>
      <c r="BB19" s="122" t="str">
        <f t="shared" si="56"/>
        <v/>
      </c>
      <c r="BC19" s="121">
        <f t="shared" si="57"/>
        <v>0</v>
      </c>
      <c r="BD19" s="122" t="str">
        <f t="shared" si="58"/>
        <v/>
      </c>
      <c r="BE19" s="121">
        <f t="shared" ref="BE19:BE29" si="61">IFERROR(AG19+AI19+AK19+AM19+AO19+AQ19+AS19+AU19+AW19+AY19+BA19+BC19,"")</f>
        <v>142</v>
      </c>
      <c r="BF19" s="122">
        <f t="shared" si="59"/>
        <v>0.47651006711409394</v>
      </c>
    </row>
    <row r="20" spans="27:58">
      <c r="AA20" s="110">
        <f>IF($AE20&lt;&gt;"",VLOOKUP($AE20,【M】満足度!$A$1:$B$5,2,0),"")</f>
        <v>3</v>
      </c>
      <c r="AB20" s="141"/>
      <c r="AC20" s="111" t="str">
        <f t="shared" si="60"/>
        <v>6分類</v>
      </c>
      <c r="AD20" s="112" t="str">
        <f t="shared" si="60"/>
        <v>福井市・永平寺町</v>
      </c>
      <c r="AE20" s="2" t="str">
        <f t="shared" si="34"/>
        <v>どちらでもない</v>
      </c>
      <c r="AF20" s="8"/>
      <c r="AG20" s="121">
        <f t="shared" si="35"/>
        <v>22</v>
      </c>
      <c r="AH20" s="122">
        <f t="shared" si="36"/>
        <v>7.3825503355704702E-2</v>
      </c>
      <c r="AI20" s="121">
        <f t="shared" si="37"/>
        <v>0</v>
      </c>
      <c r="AJ20" s="122" t="str">
        <f t="shared" si="38"/>
        <v/>
      </c>
      <c r="AK20" s="121">
        <f t="shared" si="39"/>
        <v>0</v>
      </c>
      <c r="AL20" s="122" t="str">
        <f t="shared" si="40"/>
        <v/>
      </c>
      <c r="AM20" s="121">
        <f t="shared" si="41"/>
        <v>0</v>
      </c>
      <c r="AN20" s="122" t="str">
        <f t="shared" si="42"/>
        <v/>
      </c>
      <c r="AO20" s="121">
        <f t="shared" si="43"/>
        <v>0</v>
      </c>
      <c r="AP20" s="122" t="str">
        <f t="shared" si="44"/>
        <v/>
      </c>
      <c r="AQ20" s="121">
        <f t="shared" si="45"/>
        <v>0</v>
      </c>
      <c r="AR20" s="122" t="str">
        <f t="shared" si="46"/>
        <v/>
      </c>
      <c r="AS20" s="121">
        <f t="shared" si="47"/>
        <v>0</v>
      </c>
      <c r="AT20" s="122" t="str">
        <f t="shared" si="48"/>
        <v/>
      </c>
      <c r="AU20" s="121">
        <f t="shared" si="49"/>
        <v>0</v>
      </c>
      <c r="AV20" s="122" t="str">
        <f t="shared" si="50"/>
        <v/>
      </c>
      <c r="AW20" s="121">
        <f t="shared" si="51"/>
        <v>0</v>
      </c>
      <c r="AX20" s="122" t="str">
        <f t="shared" si="52"/>
        <v/>
      </c>
      <c r="AY20" s="121">
        <f t="shared" si="53"/>
        <v>0</v>
      </c>
      <c r="AZ20" s="122" t="str">
        <f t="shared" si="54"/>
        <v/>
      </c>
      <c r="BA20" s="121">
        <f t="shared" si="55"/>
        <v>0</v>
      </c>
      <c r="BB20" s="122" t="str">
        <f t="shared" si="56"/>
        <v/>
      </c>
      <c r="BC20" s="121">
        <f t="shared" si="57"/>
        <v>0</v>
      </c>
      <c r="BD20" s="122" t="str">
        <f t="shared" si="58"/>
        <v/>
      </c>
      <c r="BE20" s="121">
        <f t="shared" si="61"/>
        <v>22</v>
      </c>
      <c r="BF20" s="122">
        <f t="shared" si="59"/>
        <v>7.3825503355704702E-2</v>
      </c>
    </row>
    <row r="21" spans="27:58">
      <c r="AA21" s="110">
        <f>IF($AE21&lt;&gt;"",VLOOKUP($AE21,【M】満足度!$A$1:$B$5,2,0),"")</f>
        <v>2</v>
      </c>
      <c r="AB21" s="141"/>
      <c r="AC21" s="111" t="str">
        <f t="shared" si="60"/>
        <v>6分類</v>
      </c>
      <c r="AD21" s="112" t="str">
        <f t="shared" si="60"/>
        <v>福井市・永平寺町</v>
      </c>
      <c r="AE21" s="2" t="str">
        <f t="shared" si="34"/>
        <v>不満</v>
      </c>
      <c r="AF21" s="8"/>
      <c r="AG21" s="121">
        <f t="shared" si="35"/>
        <v>6</v>
      </c>
      <c r="AH21" s="122">
        <f t="shared" si="36"/>
        <v>2.0134228187919462E-2</v>
      </c>
      <c r="AI21" s="121">
        <f t="shared" si="37"/>
        <v>0</v>
      </c>
      <c r="AJ21" s="122" t="str">
        <f t="shared" si="38"/>
        <v/>
      </c>
      <c r="AK21" s="121">
        <f t="shared" si="39"/>
        <v>0</v>
      </c>
      <c r="AL21" s="122" t="str">
        <f t="shared" si="40"/>
        <v/>
      </c>
      <c r="AM21" s="121">
        <f t="shared" si="41"/>
        <v>0</v>
      </c>
      <c r="AN21" s="122" t="str">
        <f t="shared" si="42"/>
        <v/>
      </c>
      <c r="AO21" s="121">
        <f t="shared" si="43"/>
        <v>0</v>
      </c>
      <c r="AP21" s="122" t="str">
        <f t="shared" si="44"/>
        <v/>
      </c>
      <c r="AQ21" s="121">
        <f t="shared" si="45"/>
        <v>0</v>
      </c>
      <c r="AR21" s="122" t="str">
        <f t="shared" si="46"/>
        <v/>
      </c>
      <c r="AS21" s="121">
        <f t="shared" si="47"/>
        <v>0</v>
      </c>
      <c r="AT21" s="122" t="str">
        <f t="shared" si="48"/>
        <v/>
      </c>
      <c r="AU21" s="121">
        <f t="shared" si="49"/>
        <v>0</v>
      </c>
      <c r="AV21" s="122" t="str">
        <f t="shared" si="50"/>
        <v/>
      </c>
      <c r="AW21" s="121">
        <f t="shared" si="51"/>
        <v>0</v>
      </c>
      <c r="AX21" s="122" t="str">
        <f t="shared" si="52"/>
        <v/>
      </c>
      <c r="AY21" s="121">
        <f t="shared" si="53"/>
        <v>0</v>
      </c>
      <c r="AZ21" s="122" t="str">
        <f t="shared" si="54"/>
        <v/>
      </c>
      <c r="BA21" s="121">
        <f t="shared" si="55"/>
        <v>0</v>
      </c>
      <c r="BB21" s="122" t="str">
        <f t="shared" si="56"/>
        <v/>
      </c>
      <c r="BC21" s="121">
        <f t="shared" si="57"/>
        <v>0</v>
      </c>
      <c r="BD21" s="122" t="str">
        <f t="shared" si="58"/>
        <v/>
      </c>
      <c r="BE21" s="121">
        <f t="shared" si="61"/>
        <v>6</v>
      </c>
      <c r="BF21" s="122">
        <f t="shared" si="59"/>
        <v>2.0134228187919462E-2</v>
      </c>
    </row>
    <row r="22" spans="27:58">
      <c r="AA22" s="110">
        <f>IF($AE22&lt;&gt;"",VLOOKUP($AE22,【M】満足度!$A$1:$B$5,2,0),"")</f>
        <v>1</v>
      </c>
      <c r="AB22" s="141"/>
      <c r="AC22" s="111" t="str">
        <f t="shared" si="60"/>
        <v>6分類</v>
      </c>
      <c r="AD22" s="112" t="str">
        <f t="shared" si="60"/>
        <v>福井市・永平寺町</v>
      </c>
      <c r="AE22" s="2" t="str">
        <f t="shared" si="34"/>
        <v>とても不満</v>
      </c>
      <c r="AF22" s="107"/>
      <c r="AG22" s="121">
        <f t="shared" si="35"/>
        <v>1</v>
      </c>
      <c r="AH22" s="122">
        <f t="shared" si="36"/>
        <v>3.3557046979865771E-3</v>
      </c>
      <c r="AI22" s="121">
        <f t="shared" si="37"/>
        <v>0</v>
      </c>
      <c r="AJ22" s="122" t="str">
        <f t="shared" si="38"/>
        <v/>
      </c>
      <c r="AK22" s="121">
        <f t="shared" si="39"/>
        <v>0</v>
      </c>
      <c r="AL22" s="122" t="str">
        <f t="shared" si="40"/>
        <v/>
      </c>
      <c r="AM22" s="121">
        <f t="shared" si="41"/>
        <v>0</v>
      </c>
      <c r="AN22" s="122" t="str">
        <f t="shared" si="42"/>
        <v/>
      </c>
      <c r="AO22" s="121">
        <f t="shared" si="43"/>
        <v>0</v>
      </c>
      <c r="AP22" s="122" t="str">
        <f t="shared" si="44"/>
        <v/>
      </c>
      <c r="AQ22" s="121">
        <f t="shared" si="45"/>
        <v>0</v>
      </c>
      <c r="AR22" s="122" t="str">
        <f t="shared" si="46"/>
        <v/>
      </c>
      <c r="AS22" s="121">
        <f t="shared" si="47"/>
        <v>0</v>
      </c>
      <c r="AT22" s="122" t="str">
        <f t="shared" si="48"/>
        <v/>
      </c>
      <c r="AU22" s="121">
        <f t="shared" si="49"/>
        <v>0</v>
      </c>
      <c r="AV22" s="122" t="str">
        <f t="shared" si="50"/>
        <v/>
      </c>
      <c r="AW22" s="121">
        <f t="shared" si="51"/>
        <v>0</v>
      </c>
      <c r="AX22" s="122" t="str">
        <f t="shared" si="52"/>
        <v/>
      </c>
      <c r="AY22" s="121">
        <f t="shared" si="53"/>
        <v>0</v>
      </c>
      <c r="AZ22" s="122" t="str">
        <f t="shared" si="54"/>
        <v/>
      </c>
      <c r="BA22" s="121">
        <f t="shared" si="55"/>
        <v>0</v>
      </c>
      <c r="BB22" s="122" t="str">
        <f t="shared" si="56"/>
        <v/>
      </c>
      <c r="BC22" s="121">
        <f t="shared" si="57"/>
        <v>0</v>
      </c>
      <c r="BD22" s="122" t="str">
        <f t="shared" si="58"/>
        <v/>
      </c>
      <c r="BE22" s="121">
        <f t="shared" si="61"/>
        <v>1</v>
      </c>
      <c r="BF22" s="122">
        <f t="shared" si="59"/>
        <v>3.3557046979865771E-3</v>
      </c>
    </row>
    <row r="23" spans="27:58">
      <c r="AA23" s="110" t="str">
        <f>IF($AE23&lt;&gt;"",VLOOKUP($AE23,【M】満足度!$A$1:$B$5,2,0),"")</f>
        <v/>
      </c>
      <c r="AB23" s="141"/>
      <c r="AC23" s="111" t="str">
        <f t="shared" si="60"/>
        <v>6分類</v>
      </c>
      <c r="AD23" s="112" t="str">
        <f t="shared" si="60"/>
        <v>福井市・永平寺町</v>
      </c>
      <c r="AE23" s="2" t="str">
        <f t="shared" si="34"/>
        <v/>
      </c>
      <c r="AF23" s="107"/>
      <c r="AG23" s="121" t="str">
        <f t="shared" si="35"/>
        <v/>
      </c>
      <c r="AH23" s="122" t="str">
        <f t="shared" si="36"/>
        <v/>
      </c>
      <c r="AI23" s="121" t="str">
        <f t="shared" si="37"/>
        <v/>
      </c>
      <c r="AJ23" s="122" t="str">
        <f t="shared" si="38"/>
        <v/>
      </c>
      <c r="AK23" s="121" t="str">
        <f t="shared" si="39"/>
        <v/>
      </c>
      <c r="AL23" s="122" t="str">
        <f t="shared" si="40"/>
        <v/>
      </c>
      <c r="AM23" s="121" t="str">
        <f t="shared" si="41"/>
        <v/>
      </c>
      <c r="AN23" s="122" t="str">
        <f t="shared" si="42"/>
        <v/>
      </c>
      <c r="AO23" s="121" t="str">
        <f t="shared" si="43"/>
        <v/>
      </c>
      <c r="AP23" s="122" t="str">
        <f t="shared" si="44"/>
        <v/>
      </c>
      <c r="AQ23" s="121" t="str">
        <f t="shared" si="45"/>
        <v/>
      </c>
      <c r="AR23" s="122" t="str">
        <f t="shared" si="46"/>
        <v/>
      </c>
      <c r="AS23" s="121" t="str">
        <f t="shared" si="47"/>
        <v/>
      </c>
      <c r="AT23" s="122" t="str">
        <f t="shared" si="48"/>
        <v/>
      </c>
      <c r="AU23" s="121" t="str">
        <f t="shared" si="49"/>
        <v/>
      </c>
      <c r="AV23" s="122" t="str">
        <f t="shared" si="50"/>
        <v/>
      </c>
      <c r="AW23" s="121" t="str">
        <f t="shared" si="51"/>
        <v/>
      </c>
      <c r="AX23" s="122" t="str">
        <f t="shared" si="52"/>
        <v/>
      </c>
      <c r="AY23" s="121" t="str">
        <f t="shared" si="53"/>
        <v/>
      </c>
      <c r="AZ23" s="122" t="str">
        <f t="shared" si="54"/>
        <v/>
      </c>
      <c r="BA23" s="121" t="str">
        <f t="shared" si="55"/>
        <v/>
      </c>
      <c r="BB23" s="122" t="str">
        <f t="shared" si="56"/>
        <v/>
      </c>
      <c r="BC23" s="121" t="str">
        <f t="shared" si="57"/>
        <v/>
      </c>
      <c r="BD23" s="122" t="str">
        <f t="shared" si="58"/>
        <v/>
      </c>
      <c r="BE23" s="121" t="str">
        <f t="shared" si="61"/>
        <v/>
      </c>
      <c r="BF23" s="122" t="str">
        <f t="shared" si="59"/>
        <v/>
      </c>
    </row>
    <row r="24" spans="27:58">
      <c r="AA24" s="110" t="str">
        <f>IF($AE24&lt;&gt;"",VLOOKUP($AE24,【M】満足度!$A$1:$B$5,2,0),"")</f>
        <v/>
      </c>
      <c r="AB24" s="141"/>
      <c r="AC24" s="111" t="str">
        <f t="shared" si="60"/>
        <v>6分類</v>
      </c>
      <c r="AD24" s="112" t="str">
        <f t="shared" si="60"/>
        <v>福井市・永平寺町</v>
      </c>
      <c r="AE24" s="2" t="str">
        <f t="shared" si="34"/>
        <v/>
      </c>
      <c r="AF24" s="107"/>
      <c r="AG24" s="121" t="str">
        <f t="shared" si="35"/>
        <v/>
      </c>
      <c r="AH24" s="122" t="str">
        <f t="shared" si="36"/>
        <v/>
      </c>
      <c r="AI24" s="121" t="str">
        <f t="shared" si="37"/>
        <v/>
      </c>
      <c r="AJ24" s="122" t="str">
        <f t="shared" si="38"/>
        <v/>
      </c>
      <c r="AK24" s="121" t="str">
        <f t="shared" si="39"/>
        <v/>
      </c>
      <c r="AL24" s="122" t="str">
        <f t="shared" si="40"/>
        <v/>
      </c>
      <c r="AM24" s="121" t="str">
        <f t="shared" si="41"/>
        <v/>
      </c>
      <c r="AN24" s="122" t="str">
        <f t="shared" si="42"/>
        <v/>
      </c>
      <c r="AO24" s="121" t="str">
        <f t="shared" si="43"/>
        <v/>
      </c>
      <c r="AP24" s="122" t="str">
        <f t="shared" si="44"/>
        <v/>
      </c>
      <c r="AQ24" s="121" t="str">
        <f t="shared" si="45"/>
        <v/>
      </c>
      <c r="AR24" s="122" t="str">
        <f t="shared" si="46"/>
        <v/>
      </c>
      <c r="AS24" s="121" t="str">
        <f t="shared" si="47"/>
        <v/>
      </c>
      <c r="AT24" s="122" t="str">
        <f t="shared" si="48"/>
        <v/>
      </c>
      <c r="AU24" s="121" t="str">
        <f t="shared" si="49"/>
        <v/>
      </c>
      <c r="AV24" s="122" t="str">
        <f t="shared" si="50"/>
        <v/>
      </c>
      <c r="AW24" s="121" t="str">
        <f t="shared" si="51"/>
        <v/>
      </c>
      <c r="AX24" s="122" t="str">
        <f t="shared" si="52"/>
        <v/>
      </c>
      <c r="AY24" s="121" t="str">
        <f t="shared" si="53"/>
        <v/>
      </c>
      <c r="AZ24" s="122" t="str">
        <f t="shared" si="54"/>
        <v/>
      </c>
      <c r="BA24" s="121" t="str">
        <f t="shared" si="55"/>
        <v/>
      </c>
      <c r="BB24" s="122" t="str">
        <f t="shared" si="56"/>
        <v/>
      </c>
      <c r="BC24" s="121" t="str">
        <f t="shared" si="57"/>
        <v/>
      </c>
      <c r="BD24" s="122" t="str">
        <f t="shared" si="58"/>
        <v/>
      </c>
      <c r="BE24" s="121" t="str">
        <f t="shared" si="61"/>
        <v/>
      </c>
      <c r="BF24" s="122" t="str">
        <f t="shared" si="59"/>
        <v/>
      </c>
    </row>
    <row r="25" spans="27:58">
      <c r="AA25" s="110" t="str">
        <f>IF($AE25&lt;&gt;"",VLOOKUP($AE25,【M】満足度!$A$1:$B$5,2,0),"")</f>
        <v/>
      </c>
      <c r="AB25" s="141"/>
      <c r="AC25" s="111" t="str">
        <f>AC24</f>
        <v>6分類</v>
      </c>
      <c r="AD25" s="112" t="str">
        <f>AD24</f>
        <v>福井市・永平寺町</v>
      </c>
      <c r="AE25" s="2" t="str">
        <f t="shared" si="34"/>
        <v/>
      </c>
      <c r="AF25" s="107"/>
      <c r="AG25" s="121" t="str">
        <f t="shared" si="35"/>
        <v/>
      </c>
      <c r="AH25" s="122" t="str">
        <f t="shared" si="36"/>
        <v/>
      </c>
      <c r="AI25" s="121" t="str">
        <f t="shared" si="37"/>
        <v/>
      </c>
      <c r="AJ25" s="122" t="str">
        <f t="shared" si="38"/>
        <v/>
      </c>
      <c r="AK25" s="121" t="str">
        <f t="shared" si="39"/>
        <v/>
      </c>
      <c r="AL25" s="122" t="str">
        <f t="shared" si="40"/>
        <v/>
      </c>
      <c r="AM25" s="121" t="str">
        <f t="shared" si="41"/>
        <v/>
      </c>
      <c r="AN25" s="122" t="str">
        <f t="shared" si="42"/>
        <v/>
      </c>
      <c r="AO25" s="121" t="str">
        <f t="shared" si="43"/>
        <v/>
      </c>
      <c r="AP25" s="122" t="str">
        <f t="shared" si="44"/>
        <v/>
      </c>
      <c r="AQ25" s="121" t="str">
        <f t="shared" si="45"/>
        <v/>
      </c>
      <c r="AR25" s="122" t="str">
        <f t="shared" si="46"/>
        <v/>
      </c>
      <c r="AS25" s="121" t="str">
        <f t="shared" si="47"/>
        <v/>
      </c>
      <c r="AT25" s="122" t="str">
        <f t="shared" si="48"/>
        <v/>
      </c>
      <c r="AU25" s="121" t="str">
        <f t="shared" si="49"/>
        <v/>
      </c>
      <c r="AV25" s="122" t="str">
        <f t="shared" si="50"/>
        <v/>
      </c>
      <c r="AW25" s="121" t="str">
        <f t="shared" si="51"/>
        <v/>
      </c>
      <c r="AX25" s="122" t="str">
        <f t="shared" si="52"/>
        <v/>
      </c>
      <c r="AY25" s="121" t="str">
        <f t="shared" si="53"/>
        <v/>
      </c>
      <c r="AZ25" s="122" t="str">
        <f t="shared" si="54"/>
        <v/>
      </c>
      <c r="BA25" s="121" t="str">
        <f t="shared" si="55"/>
        <v/>
      </c>
      <c r="BB25" s="122" t="str">
        <f t="shared" si="56"/>
        <v/>
      </c>
      <c r="BC25" s="121" t="str">
        <f t="shared" si="57"/>
        <v/>
      </c>
      <c r="BD25" s="122" t="str">
        <f t="shared" si="58"/>
        <v/>
      </c>
      <c r="BE25" s="121" t="str">
        <f t="shared" si="61"/>
        <v/>
      </c>
      <c r="BF25" s="122" t="str">
        <f t="shared" si="59"/>
        <v/>
      </c>
    </row>
    <row r="26" spans="27:58">
      <c r="AA26" s="110" t="str">
        <f>IF($AE26&lt;&gt;"",VLOOKUP($AE26,【M】満足度!$A$1:$B$5,2,0),"")</f>
        <v/>
      </c>
      <c r="AB26" s="141"/>
      <c r="AC26" s="111" t="str">
        <f t="shared" si="60"/>
        <v>6分類</v>
      </c>
      <c r="AD26" s="112" t="str">
        <f t="shared" si="60"/>
        <v>福井市・永平寺町</v>
      </c>
      <c r="AE26" s="2" t="str">
        <f t="shared" si="34"/>
        <v/>
      </c>
      <c r="AF26" s="107"/>
      <c r="AG26" s="121" t="str">
        <f t="shared" si="35"/>
        <v/>
      </c>
      <c r="AH26" s="122" t="str">
        <f t="shared" si="36"/>
        <v/>
      </c>
      <c r="AI26" s="121" t="str">
        <f t="shared" si="37"/>
        <v/>
      </c>
      <c r="AJ26" s="122" t="str">
        <f t="shared" si="38"/>
        <v/>
      </c>
      <c r="AK26" s="121" t="str">
        <f t="shared" si="39"/>
        <v/>
      </c>
      <c r="AL26" s="122" t="str">
        <f t="shared" si="40"/>
        <v/>
      </c>
      <c r="AM26" s="121" t="str">
        <f t="shared" si="41"/>
        <v/>
      </c>
      <c r="AN26" s="122" t="str">
        <f t="shared" si="42"/>
        <v/>
      </c>
      <c r="AO26" s="121" t="str">
        <f t="shared" si="43"/>
        <v/>
      </c>
      <c r="AP26" s="122" t="str">
        <f t="shared" si="44"/>
        <v/>
      </c>
      <c r="AQ26" s="121" t="str">
        <f t="shared" si="45"/>
        <v/>
      </c>
      <c r="AR26" s="122" t="str">
        <f t="shared" si="46"/>
        <v/>
      </c>
      <c r="AS26" s="121" t="str">
        <f t="shared" si="47"/>
        <v/>
      </c>
      <c r="AT26" s="122" t="str">
        <f t="shared" si="48"/>
        <v/>
      </c>
      <c r="AU26" s="121" t="str">
        <f t="shared" si="49"/>
        <v/>
      </c>
      <c r="AV26" s="122" t="str">
        <f t="shared" si="50"/>
        <v/>
      </c>
      <c r="AW26" s="121" t="str">
        <f t="shared" si="51"/>
        <v/>
      </c>
      <c r="AX26" s="122" t="str">
        <f t="shared" si="52"/>
        <v/>
      </c>
      <c r="AY26" s="121" t="str">
        <f t="shared" si="53"/>
        <v/>
      </c>
      <c r="AZ26" s="122" t="str">
        <f t="shared" si="54"/>
        <v/>
      </c>
      <c r="BA26" s="121" t="str">
        <f t="shared" si="55"/>
        <v/>
      </c>
      <c r="BB26" s="122" t="str">
        <f t="shared" si="56"/>
        <v/>
      </c>
      <c r="BC26" s="121" t="str">
        <f t="shared" si="57"/>
        <v/>
      </c>
      <c r="BD26" s="122" t="str">
        <f t="shared" si="58"/>
        <v/>
      </c>
      <c r="BE26" s="121" t="str">
        <f t="shared" si="61"/>
        <v/>
      </c>
      <c r="BF26" s="122" t="str">
        <f t="shared" si="59"/>
        <v/>
      </c>
    </row>
    <row r="27" spans="27:58">
      <c r="AA27" s="110" t="str">
        <f>IF($AE27&lt;&gt;"",VLOOKUP($AE27,【M】満足度!$A$1:$B$5,2,0),"")</f>
        <v/>
      </c>
      <c r="AB27" s="141"/>
      <c r="AC27" s="111" t="str">
        <f t="shared" si="60"/>
        <v>6分類</v>
      </c>
      <c r="AD27" s="112" t="str">
        <f t="shared" si="60"/>
        <v>福井市・永平寺町</v>
      </c>
      <c r="AE27" s="2" t="str">
        <f t="shared" si="34"/>
        <v/>
      </c>
      <c r="AF27" s="107"/>
      <c r="AG27" s="121" t="str">
        <f t="shared" si="35"/>
        <v/>
      </c>
      <c r="AH27" s="122" t="str">
        <f t="shared" si="36"/>
        <v/>
      </c>
      <c r="AI27" s="121" t="str">
        <f t="shared" si="37"/>
        <v/>
      </c>
      <c r="AJ27" s="122" t="str">
        <f t="shared" si="38"/>
        <v/>
      </c>
      <c r="AK27" s="121" t="str">
        <f t="shared" si="39"/>
        <v/>
      </c>
      <c r="AL27" s="122" t="str">
        <f t="shared" si="40"/>
        <v/>
      </c>
      <c r="AM27" s="121" t="str">
        <f t="shared" si="41"/>
        <v/>
      </c>
      <c r="AN27" s="122" t="str">
        <f t="shared" si="42"/>
        <v/>
      </c>
      <c r="AO27" s="121" t="str">
        <f t="shared" si="43"/>
        <v/>
      </c>
      <c r="AP27" s="122" t="str">
        <f t="shared" si="44"/>
        <v/>
      </c>
      <c r="AQ27" s="121" t="str">
        <f t="shared" si="45"/>
        <v/>
      </c>
      <c r="AR27" s="122" t="str">
        <f t="shared" si="46"/>
        <v/>
      </c>
      <c r="AS27" s="121" t="str">
        <f t="shared" si="47"/>
        <v/>
      </c>
      <c r="AT27" s="122" t="str">
        <f t="shared" si="48"/>
        <v/>
      </c>
      <c r="AU27" s="121" t="str">
        <f t="shared" si="49"/>
        <v/>
      </c>
      <c r="AV27" s="122" t="str">
        <f t="shared" si="50"/>
        <v/>
      </c>
      <c r="AW27" s="121" t="str">
        <f t="shared" si="51"/>
        <v/>
      </c>
      <c r="AX27" s="122" t="str">
        <f t="shared" si="52"/>
        <v/>
      </c>
      <c r="AY27" s="121" t="str">
        <f t="shared" si="53"/>
        <v/>
      </c>
      <c r="AZ27" s="122" t="str">
        <f t="shared" si="54"/>
        <v/>
      </c>
      <c r="BA27" s="121" t="str">
        <f t="shared" si="55"/>
        <v/>
      </c>
      <c r="BB27" s="122" t="str">
        <f t="shared" si="56"/>
        <v/>
      </c>
      <c r="BC27" s="121" t="str">
        <f t="shared" si="57"/>
        <v/>
      </c>
      <c r="BD27" s="122" t="str">
        <f t="shared" si="58"/>
        <v/>
      </c>
      <c r="BE27" s="121" t="str">
        <f t="shared" si="61"/>
        <v/>
      </c>
      <c r="BF27" s="122" t="str">
        <f t="shared" si="59"/>
        <v/>
      </c>
    </row>
    <row r="28" spans="27:58">
      <c r="AA28" s="110" t="str">
        <f>IF($AE28&lt;&gt;"",VLOOKUP($AE28,【M】満足度!$A$1:$B$5,2,0),"")</f>
        <v/>
      </c>
      <c r="AB28" s="141"/>
      <c r="AC28" s="111" t="str">
        <f t="shared" si="60"/>
        <v>6分類</v>
      </c>
      <c r="AD28" s="112" t="str">
        <f t="shared" si="60"/>
        <v>福井市・永平寺町</v>
      </c>
      <c r="AE28" s="2" t="str">
        <f t="shared" si="34"/>
        <v/>
      </c>
      <c r="AF28" s="107"/>
      <c r="AG28" s="121" t="str">
        <f t="shared" si="35"/>
        <v/>
      </c>
      <c r="AH28" s="122" t="str">
        <f t="shared" si="36"/>
        <v/>
      </c>
      <c r="AI28" s="121" t="str">
        <f t="shared" si="37"/>
        <v/>
      </c>
      <c r="AJ28" s="122" t="str">
        <f t="shared" si="38"/>
        <v/>
      </c>
      <c r="AK28" s="121" t="str">
        <f t="shared" si="39"/>
        <v/>
      </c>
      <c r="AL28" s="122" t="str">
        <f t="shared" si="40"/>
        <v/>
      </c>
      <c r="AM28" s="121" t="str">
        <f t="shared" si="41"/>
        <v/>
      </c>
      <c r="AN28" s="122" t="str">
        <f t="shared" si="42"/>
        <v/>
      </c>
      <c r="AO28" s="121" t="str">
        <f t="shared" si="43"/>
        <v/>
      </c>
      <c r="AP28" s="122" t="str">
        <f t="shared" si="44"/>
        <v/>
      </c>
      <c r="AQ28" s="121" t="str">
        <f t="shared" si="45"/>
        <v/>
      </c>
      <c r="AR28" s="122" t="str">
        <f t="shared" si="46"/>
        <v/>
      </c>
      <c r="AS28" s="121" t="str">
        <f t="shared" si="47"/>
        <v/>
      </c>
      <c r="AT28" s="122" t="str">
        <f t="shared" si="48"/>
        <v/>
      </c>
      <c r="AU28" s="121" t="str">
        <f t="shared" si="49"/>
        <v/>
      </c>
      <c r="AV28" s="122" t="str">
        <f t="shared" si="50"/>
        <v/>
      </c>
      <c r="AW28" s="121" t="str">
        <f t="shared" si="51"/>
        <v/>
      </c>
      <c r="AX28" s="122" t="str">
        <f t="shared" si="52"/>
        <v/>
      </c>
      <c r="AY28" s="121" t="str">
        <f t="shared" si="53"/>
        <v/>
      </c>
      <c r="AZ28" s="122" t="str">
        <f t="shared" si="54"/>
        <v/>
      </c>
      <c r="BA28" s="121" t="str">
        <f t="shared" si="55"/>
        <v/>
      </c>
      <c r="BB28" s="122" t="str">
        <f t="shared" si="56"/>
        <v/>
      </c>
      <c r="BC28" s="121" t="str">
        <f t="shared" si="57"/>
        <v/>
      </c>
      <c r="BD28" s="122" t="str">
        <f t="shared" si="58"/>
        <v/>
      </c>
      <c r="BE28" s="121" t="str">
        <f t="shared" si="61"/>
        <v/>
      </c>
      <c r="BF28" s="122" t="str">
        <f t="shared" si="59"/>
        <v/>
      </c>
    </row>
    <row r="29" spans="27:58">
      <c r="AA29" s="110" t="str">
        <f>IF($AE29&lt;&gt;"",VLOOKUP($AE29,【M】満足度!$A$1:$B$5,2,0),"")</f>
        <v/>
      </c>
      <c r="AB29" s="141"/>
      <c r="AC29" s="111" t="str">
        <f>AC27</f>
        <v>6分類</v>
      </c>
      <c r="AD29" s="112" t="str">
        <f>AD27</f>
        <v>福井市・永平寺町</v>
      </c>
      <c r="AE29" s="2" t="str">
        <f>IF(AE14&lt;&gt;"",AE14,"")</f>
        <v/>
      </c>
      <c r="AF29" s="107"/>
      <c r="AG29" s="121" t="str">
        <f t="shared" si="35"/>
        <v/>
      </c>
      <c r="AH29" s="122" t="str">
        <f>IFERROR(AG29/AG$30,"")</f>
        <v/>
      </c>
      <c r="AI29" s="121" t="str">
        <f t="shared" si="37"/>
        <v/>
      </c>
      <c r="AJ29" s="122" t="str">
        <f>IFERROR(AI29/AI$30,"")</f>
        <v/>
      </c>
      <c r="AK29" s="121" t="str">
        <f t="shared" si="39"/>
        <v/>
      </c>
      <c r="AL29" s="122" t="str">
        <f t="shared" si="40"/>
        <v/>
      </c>
      <c r="AM29" s="121" t="str">
        <f t="shared" si="41"/>
        <v/>
      </c>
      <c r="AN29" s="122" t="str">
        <f t="shared" si="42"/>
        <v/>
      </c>
      <c r="AO29" s="121" t="str">
        <f t="shared" si="43"/>
        <v/>
      </c>
      <c r="AP29" s="122" t="str">
        <f t="shared" si="44"/>
        <v/>
      </c>
      <c r="AQ29" s="121" t="str">
        <f t="shared" si="45"/>
        <v/>
      </c>
      <c r="AR29" s="122" t="str">
        <f t="shared" si="46"/>
        <v/>
      </c>
      <c r="AS29" s="121" t="str">
        <f t="shared" si="47"/>
        <v/>
      </c>
      <c r="AT29" s="122" t="str">
        <f t="shared" si="48"/>
        <v/>
      </c>
      <c r="AU29" s="121" t="str">
        <f t="shared" si="49"/>
        <v/>
      </c>
      <c r="AV29" s="122" t="str">
        <f t="shared" si="50"/>
        <v/>
      </c>
      <c r="AW29" s="121" t="str">
        <f t="shared" si="51"/>
        <v/>
      </c>
      <c r="AX29" s="122" t="str">
        <f t="shared" si="52"/>
        <v/>
      </c>
      <c r="AY29" s="121" t="str">
        <f t="shared" si="53"/>
        <v/>
      </c>
      <c r="AZ29" s="122" t="str">
        <f t="shared" si="54"/>
        <v/>
      </c>
      <c r="BA29" s="121" t="str">
        <f t="shared" si="55"/>
        <v/>
      </c>
      <c r="BB29" s="122" t="str">
        <f t="shared" si="56"/>
        <v/>
      </c>
      <c r="BC29" s="121" t="str">
        <f t="shared" si="57"/>
        <v/>
      </c>
      <c r="BD29" s="122" t="str">
        <f t="shared" si="58"/>
        <v/>
      </c>
      <c r="BE29" s="121" t="str">
        <f t="shared" si="61"/>
        <v/>
      </c>
      <c r="BF29" s="122" t="str">
        <f t="shared" si="59"/>
        <v/>
      </c>
    </row>
    <row r="30" spans="27:58" ht="15">
      <c r="AA30"/>
      <c r="AB30"/>
      <c r="AC30" s="99"/>
      <c r="AD30" s="100"/>
      <c r="AE30" s="101"/>
      <c r="AF30" s="102" t="s">
        <v>25</v>
      </c>
      <c r="AG30" s="123">
        <f t="shared" ref="AG30:BF30" si="62">SUM(AG18:AG29)</f>
        <v>298</v>
      </c>
      <c r="AH30" s="124">
        <f t="shared" si="62"/>
        <v>1</v>
      </c>
      <c r="AI30" s="123">
        <f t="shared" si="62"/>
        <v>0</v>
      </c>
      <c r="AJ30" s="124">
        <f t="shared" si="62"/>
        <v>0</v>
      </c>
      <c r="AK30" s="123">
        <f t="shared" si="62"/>
        <v>0</v>
      </c>
      <c r="AL30" s="124">
        <f t="shared" si="62"/>
        <v>0</v>
      </c>
      <c r="AM30" s="123">
        <f t="shared" si="62"/>
        <v>0</v>
      </c>
      <c r="AN30" s="124">
        <f t="shared" si="62"/>
        <v>0</v>
      </c>
      <c r="AO30" s="123">
        <f t="shared" si="62"/>
        <v>0</v>
      </c>
      <c r="AP30" s="124">
        <f t="shared" si="62"/>
        <v>0</v>
      </c>
      <c r="AQ30" s="123">
        <f t="shared" si="62"/>
        <v>0</v>
      </c>
      <c r="AR30" s="124">
        <f t="shared" si="62"/>
        <v>0</v>
      </c>
      <c r="AS30" s="123">
        <f t="shared" si="62"/>
        <v>0</v>
      </c>
      <c r="AT30" s="124">
        <f t="shared" si="62"/>
        <v>0</v>
      </c>
      <c r="AU30" s="123">
        <f t="shared" si="62"/>
        <v>0</v>
      </c>
      <c r="AV30" s="124">
        <f t="shared" si="62"/>
        <v>0</v>
      </c>
      <c r="AW30" s="123">
        <f t="shared" si="62"/>
        <v>0</v>
      </c>
      <c r="AX30" s="124">
        <f t="shared" si="62"/>
        <v>0</v>
      </c>
      <c r="AY30" s="123">
        <f t="shared" si="62"/>
        <v>0</v>
      </c>
      <c r="AZ30" s="124">
        <f t="shared" si="62"/>
        <v>0</v>
      </c>
      <c r="BA30" s="123">
        <f t="shared" si="62"/>
        <v>0</v>
      </c>
      <c r="BB30" s="124">
        <f t="shared" si="62"/>
        <v>0</v>
      </c>
      <c r="BC30" s="123">
        <f t="shared" si="62"/>
        <v>0</v>
      </c>
      <c r="BD30" s="124">
        <f t="shared" si="62"/>
        <v>0</v>
      </c>
      <c r="BE30" s="123">
        <f t="shared" si="62"/>
        <v>298</v>
      </c>
      <c r="BF30" s="126">
        <f t="shared" si="62"/>
        <v>1</v>
      </c>
    </row>
    <row r="31" spans="27:58" ht="15">
      <c r="AA31"/>
      <c r="AB31"/>
      <c r="AC31" s="103"/>
      <c r="AD31" s="104"/>
      <c r="AE31" s="105"/>
      <c r="AF31" s="135" t="str">
        <f>IF(AF$16&lt;&gt;"",AF$16,"")</f>
        <v>満足度スコア</v>
      </c>
      <c r="AG31" s="136">
        <f>IF(AG30&gt;0,SUMPRODUCT($AA18:$AA29,AG18:AG29)/AG30,"-")</f>
        <v>4.3020134228187921</v>
      </c>
      <c r="AH31" s="114"/>
      <c r="AI31" s="136" t="str">
        <f>IF(AI30&gt;0,SUMPRODUCT($AA18:$AA29,AI18:AI29)/AI30,"-")</f>
        <v>-</v>
      </c>
      <c r="AJ31" s="114"/>
      <c r="AK31" s="136" t="str">
        <f>IF(AK30&gt;0,SUMPRODUCT($AA18:$AA29,AK18:AK29)/AK30,"-")</f>
        <v>-</v>
      </c>
      <c r="AL31" s="114"/>
      <c r="AM31" s="136" t="str">
        <f>IF(AM30&gt;0,SUMPRODUCT($AA18:$AA29,AM18:AM29)/AM30,"-")</f>
        <v>-</v>
      </c>
      <c r="AN31" s="114"/>
      <c r="AO31" s="136" t="str">
        <f>IF(AO30&gt;0,SUMPRODUCT($AA18:$AA29,AO18:AO29)/AO30,"-")</f>
        <v>-</v>
      </c>
      <c r="AP31" s="114"/>
      <c r="AQ31" s="136" t="str">
        <f>IF(AQ30&gt;0,SUMPRODUCT($AA18:$AA29,AQ18:AQ29)/AQ30,"-")</f>
        <v>-</v>
      </c>
      <c r="AR31" s="114"/>
      <c r="AS31" s="136" t="str">
        <f>IF(AS30&gt;0,SUMPRODUCT($AA18:$AA29,AS18:AS29)/AS30,"-")</f>
        <v>-</v>
      </c>
      <c r="AT31" s="114"/>
      <c r="AU31" s="136" t="str">
        <f>IF(AU30&gt;0,SUMPRODUCT($AA18:$AA29,AU18:AU29)/AU30,"-")</f>
        <v>-</v>
      </c>
      <c r="AV31" s="114"/>
      <c r="AW31" s="136" t="str">
        <f>IF(AW30&gt;0,SUMPRODUCT($AA18:$AA29,AW18:AW29)/AW30,"-")</f>
        <v>-</v>
      </c>
      <c r="AX31" s="114"/>
      <c r="AY31" s="136" t="str">
        <f>IF(AY30&gt;0,SUMPRODUCT($AA18:$AA29,AY18:AY29)/AY30,"-")</f>
        <v>-</v>
      </c>
      <c r="AZ31" s="114"/>
      <c r="BA31" s="136" t="str">
        <f>IF(BA30&gt;0,SUMPRODUCT($AA18:$AA29,BA18:BA29)/BA30,"-")</f>
        <v>-</v>
      </c>
      <c r="BB31" s="114"/>
      <c r="BC31" s="136" t="str">
        <f>IF(BC30&gt;0,SUMPRODUCT($AA18:$AA29,BC18:BC29)/BC30,"-")</f>
        <v>-</v>
      </c>
      <c r="BD31" s="114"/>
      <c r="BE31" s="136">
        <f>IF(BE30&gt;0,SUMPRODUCT($AA18:$AA29,BE18:BE29)/BE30,"-")</f>
        <v>4.3020134228187921</v>
      </c>
      <c r="BF31" s="115"/>
    </row>
    <row r="32" spans="27:58" ht="15">
      <c r="AA32"/>
      <c r="AB32"/>
      <c r="AC32" s="5" t="s">
        <v>4</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IF($AE33&lt;&gt;"",VLOOKUP($AE33,【M】満足度!$A$1:$B$5,2,0),"")</f>
        <v>5</v>
      </c>
      <c r="AB33" s="141"/>
      <c r="AC33" s="113" t="str">
        <f>AC32</f>
        <v>市町村</v>
      </c>
      <c r="AD33" s="112" t="str">
        <f>AD32</f>
        <v>福井市</v>
      </c>
      <c r="AE33" s="2" t="str">
        <f t="shared" ref="AE33:AE43" si="63">IF(AE3&lt;&gt;"",AE3,"")</f>
        <v>とても満足</v>
      </c>
      <c r="AF33" s="8"/>
      <c r="AG33" s="61">
        <f t="shared" ref="AG33:AG44" si="64">IF(OR(IFERROR(FIND($AD33,"施設コード"),0)&gt;0,$AE33=""), "",
COUNTIFS(
    INDEX(rawデータ範囲, , MATCH($AG$1,表頭範囲, 0)),AG$2,
    INDEX(rawデータ範囲, , MATCH($AE$1,表頭範囲, 0)),$AE33,
    INDEX(rawデータ範囲, , MATCH($AC33,表頭範囲, 0)),$AD33
)
)</f>
        <v>67</v>
      </c>
      <c r="AH33" s="120">
        <f t="shared" ref="AH33:AH43" si="65">IFERROR(AG33/AG$45,"")</f>
        <v>0.38068181818181818</v>
      </c>
      <c r="AI33" s="61">
        <f t="shared" ref="AI33:AI44" si="66">IF(OR(IFERROR(FIND($AD33,"施設コード"),0)&gt;0,$AE33=""), "",
COUNTIFS(
    INDEX(rawデータ範囲, , MATCH($AG$1,表頭範囲, 0)),AI$2,
    INDEX(rawデータ範囲, , MATCH($AE$1,表頭範囲, 0)),$AE33,
    INDEX(rawデータ範囲, , MATCH($AC33,表頭範囲, 0)),$AD33
)
)</f>
        <v>0</v>
      </c>
      <c r="AJ33" s="120" t="str">
        <f t="shared" ref="AJ33:AJ43" si="67">IFERROR(AI33/AI$45,"")</f>
        <v/>
      </c>
      <c r="AK33" s="61">
        <f t="shared" ref="AK33:AK44" si="68">IF(OR(IFERROR(FIND($AD33,"施設コード"),0)&gt;0,$AE33=""), "",
COUNTIFS(
    INDEX(rawデータ範囲, , MATCH($AG$1,表頭範囲, 0)),AK$2,
    INDEX(rawデータ範囲, , MATCH($AE$1,表頭範囲, 0)),$AE33,
    INDEX(rawデータ範囲, , MATCH($AC33,表頭範囲, 0)),$AD33
)
)</f>
        <v>0</v>
      </c>
      <c r="AL33" s="120" t="str">
        <f t="shared" ref="AL33:AL44" si="69">IFERROR(AK33/AK$45,"")</f>
        <v/>
      </c>
      <c r="AM33" s="61">
        <f t="shared" ref="AM33:AM44" si="70">IF(OR(IFERROR(FIND($AD33,"施設コード"),0)&gt;0,$AE33=""), "",
COUNTIFS(
    INDEX(rawデータ範囲, , MATCH($AG$1,表頭範囲, 0)),AM$2,
    INDEX(rawデータ範囲, , MATCH($AE$1,表頭範囲, 0)),$AE33,
    INDEX(rawデータ範囲, , MATCH($AC33,表頭範囲, 0)),$AD33
)
)</f>
        <v>0</v>
      </c>
      <c r="AN33" s="120" t="str">
        <f t="shared" ref="AN33:AN44" si="71">IFERROR(AM33/AM$45,"")</f>
        <v/>
      </c>
      <c r="AO33" s="61">
        <f t="shared" ref="AO33:AO44" si="72">IF(OR(IFERROR(FIND($AD33,"施設コード"),0)&gt;0,$AE33=""), "",
COUNTIFS(
    INDEX(rawデータ範囲, , MATCH($AG$1,表頭範囲, 0)),AO$2,
    INDEX(rawデータ範囲, , MATCH($AE$1,表頭範囲, 0)),$AE33,
    INDEX(rawデータ範囲, , MATCH($AC33,表頭範囲, 0)),$AD33
)
)</f>
        <v>0</v>
      </c>
      <c r="AP33" s="120" t="str">
        <f t="shared" ref="AP33:AP44" si="73">IFERROR(AO33/AO$45,"")</f>
        <v/>
      </c>
      <c r="AQ33" s="61">
        <f t="shared" ref="AQ33:AQ44" si="74">IF(OR(IFERROR(FIND($AD33,"施設コード"),0)&gt;0,$AE33=""), "",
COUNTIFS(
    INDEX(rawデータ範囲, , MATCH($AG$1,表頭範囲, 0)),AQ$2,
    INDEX(rawデータ範囲, , MATCH($AE$1,表頭範囲, 0)),$AE33,
    INDEX(rawデータ範囲, , MATCH($AC33,表頭範囲, 0)),$AD33
)
)</f>
        <v>0</v>
      </c>
      <c r="AR33" s="120" t="str">
        <f t="shared" ref="AR33:AR44" si="75">IFERROR(AQ33/AQ$45,"")</f>
        <v/>
      </c>
      <c r="AS33" s="61">
        <f t="shared" ref="AS33:AS44" si="76">IF(OR(IFERROR(FIND($AD33,"施設コード"),0)&gt;0,$AE33=""), "",
COUNTIFS(
    INDEX(rawデータ範囲, , MATCH($AG$1,表頭範囲, 0)),AS$2,
    INDEX(rawデータ範囲, , MATCH($AE$1,表頭範囲, 0)),$AE33,
    INDEX(rawデータ範囲, , MATCH($AC33,表頭範囲, 0)),$AD33
)
)</f>
        <v>0</v>
      </c>
      <c r="AT33" s="120" t="str">
        <f t="shared" ref="AT33:AT44" si="77">IFERROR(AS33/AS$45,"")</f>
        <v/>
      </c>
      <c r="AU33" s="61">
        <f t="shared" ref="AU33:AU44" si="78">IF(OR(IFERROR(FIND($AD33,"施設コード"),0)&gt;0,$AE33=""), "",
COUNTIFS(
    INDEX(rawデータ範囲, , MATCH($AG$1,表頭範囲, 0)),AU$2,
    INDEX(rawデータ範囲, , MATCH($AE$1,表頭範囲, 0)),$AE33,
    INDEX(rawデータ範囲, , MATCH($AC33,表頭範囲, 0)),$AD33
)
)</f>
        <v>0</v>
      </c>
      <c r="AV33" s="120" t="str">
        <f t="shared" ref="AV33:AV44" si="79">IFERROR(AU33/AU$45,"")</f>
        <v/>
      </c>
      <c r="AW33" s="61">
        <f t="shared" ref="AW33:AW44" si="80">IF(OR(IFERROR(FIND($AD33,"施設コード"),0)&gt;0,$AE33=""), "",
COUNTIFS(
    INDEX(rawデータ範囲, , MATCH($AG$1,表頭範囲, 0)),AW$2,
    INDEX(rawデータ範囲, , MATCH($AE$1,表頭範囲, 0)),$AE33,
    INDEX(rawデータ範囲, , MATCH($AC33,表頭範囲, 0)),$AD33
)
)</f>
        <v>0</v>
      </c>
      <c r="AX33" s="120" t="str">
        <f t="shared" ref="AX33:AX44" si="81">IFERROR(AW33/AW$45,"")</f>
        <v/>
      </c>
      <c r="AY33" s="61">
        <f t="shared" ref="AY33:AY44" si="82">IF(OR(IFERROR(FIND($AD33,"施設コード"),0)&gt;0,$AE33=""), "",
COUNTIFS(
    INDEX(rawデータ範囲, , MATCH($AG$1,表頭範囲, 0)),AY$2,
    INDEX(rawデータ範囲, , MATCH($AE$1,表頭範囲, 0)),$AE33,
    INDEX(rawデータ範囲, , MATCH($AC33,表頭範囲, 0)),$AD33
)
)</f>
        <v>0</v>
      </c>
      <c r="AZ33" s="120" t="str">
        <f t="shared" ref="AZ33:AZ44" si="83">IFERROR(AY33/AY$45,"")</f>
        <v/>
      </c>
      <c r="BA33" s="61">
        <f t="shared" ref="BA33:BA44" si="84">IF(OR(IFERROR(FIND($AD33,"施設コード"),0)&gt;0,$AE33=""), "",
COUNTIFS(
    INDEX(rawデータ範囲, , MATCH($AG$1,表頭範囲, 0)),BA$2,
    INDEX(rawデータ範囲, , MATCH($AE$1,表頭範囲, 0)),$AE33,
    INDEX(rawデータ範囲, , MATCH($AC33,表頭範囲, 0)),$AD33
)
)</f>
        <v>0</v>
      </c>
      <c r="BB33" s="120" t="str">
        <f t="shared" ref="BB33:BB44" si="85">IFERROR(BA33/BA$45,"")</f>
        <v/>
      </c>
      <c r="BC33" s="61">
        <f t="shared" ref="BC33:BC44" si="86">IF(OR(IFERROR(FIND($AD33,"施設コード"),0)&gt;0,$AE33=""), "",
COUNTIFS(
    INDEX(rawデータ範囲, , MATCH($AG$1,表頭範囲, 0)),BC$2,
    INDEX(rawデータ範囲, , MATCH($AE$1,表頭範囲, 0)),$AE33,
    INDEX(rawデータ範囲, , MATCH($AC33,表頭範囲, 0)),$AD33
)
)</f>
        <v>0</v>
      </c>
      <c r="BD33" s="120" t="str">
        <f t="shared" ref="BD33:BF44" si="87">IFERROR(BC33/BC$45,"")</f>
        <v/>
      </c>
      <c r="BE33" s="61">
        <f>IFERROR(AG33+AI33+AK33+AM33+AO33+AQ33+AS33+AU33+AW33+AY33+BA33+BC33,"")</f>
        <v>67</v>
      </c>
      <c r="BF33" s="120">
        <f t="shared" ref="BF33:BF43" si="88">IFERROR(BE33/BE$45,"")</f>
        <v>0.38068181818181818</v>
      </c>
    </row>
    <row r="34" spans="27:58">
      <c r="AA34" s="110">
        <f>IF($AE34&lt;&gt;"",VLOOKUP($AE34,【M】満足度!$A$1:$B$5,2,0),"")</f>
        <v>4</v>
      </c>
      <c r="AB34" s="141"/>
      <c r="AC34" s="113" t="str">
        <f t="shared" ref="AC34:AD43" si="89">AC33</f>
        <v>市町村</v>
      </c>
      <c r="AD34" s="112" t="str">
        <f t="shared" si="89"/>
        <v>福井市</v>
      </c>
      <c r="AE34" s="90" t="str">
        <f t="shared" si="63"/>
        <v>満足</v>
      </c>
      <c r="AF34" s="8"/>
      <c r="AG34" s="61">
        <f t="shared" si="64"/>
        <v>91</v>
      </c>
      <c r="AH34" s="120">
        <f t="shared" si="65"/>
        <v>0.51704545454545459</v>
      </c>
      <c r="AI34" s="61">
        <f t="shared" si="66"/>
        <v>0</v>
      </c>
      <c r="AJ34" s="120" t="str">
        <f t="shared" si="67"/>
        <v/>
      </c>
      <c r="AK34" s="61">
        <f t="shared" si="68"/>
        <v>0</v>
      </c>
      <c r="AL34" s="120" t="str">
        <f t="shared" si="69"/>
        <v/>
      </c>
      <c r="AM34" s="61">
        <f t="shared" si="70"/>
        <v>0</v>
      </c>
      <c r="AN34" s="120" t="str">
        <f t="shared" si="71"/>
        <v/>
      </c>
      <c r="AO34" s="61">
        <f t="shared" si="72"/>
        <v>0</v>
      </c>
      <c r="AP34" s="120" t="str">
        <f t="shared" si="73"/>
        <v/>
      </c>
      <c r="AQ34" s="61">
        <f t="shared" si="74"/>
        <v>0</v>
      </c>
      <c r="AR34" s="120" t="str">
        <f t="shared" si="75"/>
        <v/>
      </c>
      <c r="AS34" s="61">
        <f t="shared" si="76"/>
        <v>0</v>
      </c>
      <c r="AT34" s="120" t="str">
        <f t="shared" si="77"/>
        <v/>
      </c>
      <c r="AU34" s="61">
        <f t="shared" si="78"/>
        <v>0</v>
      </c>
      <c r="AV34" s="120" t="str">
        <f t="shared" si="79"/>
        <v/>
      </c>
      <c r="AW34" s="61">
        <f t="shared" si="80"/>
        <v>0</v>
      </c>
      <c r="AX34" s="120" t="str">
        <f t="shared" si="81"/>
        <v/>
      </c>
      <c r="AY34" s="61">
        <f t="shared" si="82"/>
        <v>0</v>
      </c>
      <c r="AZ34" s="120" t="str">
        <f t="shared" si="83"/>
        <v/>
      </c>
      <c r="BA34" s="61">
        <f t="shared" si="84"/>
        <v>0</v>
      </c>
      <c r="BB34" s="120" t="str">
        <f t="shared" si="85"/>
        <v/>
      </c>
      <c r="BC34" s="61">
        <f t="shared" si="86"/>
        <v>0</v>
      </c>
      <c r="BD34" s="120" t="str">
        <f t="shared" si="87"/>
        <v/>
      </c>
      <c r="BE34" s="61">
        <f t="shared" ref="BE34:BE44" si="90">IFERROR(AG34+AI34+AK34+AM34+AO34+AQ34+AS34+AU34+AW34+AY34+BA34+BC34,"")</f>
        <v>91</v>
      </c>
      <c r="BF34" s="120">
        <f t="shared" si="88"/>
        <v>0.51704545454545459</v>
      </c>
    </row>
    <row r="35" spans="27:58">
      <c r="AA35" s="110">
        <f>IF($AE35&lt;&gt;"",VLOOKUP($AE35,【M】満足度!$A$1:$B$5,2,0),"")</f>
        <v>3</v>
      </c>
      <c r="AB35" s="141"/>
      <c r="AC35" s="113" t="str">
        <f t="shared" si="89"/>
        <v>市町村</v>
      </c>
      <c r="AD35" s="112" t="str">
        <f t="shared" si="89"/>
        <v>福井市</v>
      </c>
      <c r="AE35" s="2" t="str">
        <f t="shared" si="63"/>
        <v>どちらでもない</v>
      </c>
      <c r="AF35" s="8"/>
      <c r="AG35" s="61">
        <f t="shared" si="64"/>
        <v>15</v>
      </c>
      <c r="AH35" s="120">
        <f t="shared" si="65"/>
        <v>8.5227272727272721E-2</v>
      </c>
      <c r="AI35" s="61">
        <f t="shared" si="66"/>
        <v>0</v>
      </c>
      <c r="AJ35" s="120" t="str">
        <f t="shared" si="67"/>
        <v/>
      </c>
      <c r="AK35" s="61">
        <f t="shared" si="68"/>
        <v>0</v>
      </c>
      <c r="AL35" s="120" t="str">
        <f t="shared" si="69"/>
        <v/>
      </c>
      <c r="AM35" s="61">
        <f t="shared" si="70"/>
        <v>0</v>
      </c>
      <c r="AN35" s="120" t="str">
        <f t="shared" si="71"/>
        <v/>
      </c>
      <c r="AO35" s="61">
        <f t="shared" si="72"/>
        <v>0</v>
      </c>
      <c r="AP35" s="120" t="str">
        <f t="shared" si="73"/>
        <v/>
      </c>
      <c r="AQ35" s="61">
        <f t="shared" si="74"/>
        <v>0</v>
      </c>
      <c r="AR35" s="120" t="str">
        <f t="shared" si="75"/>
        <v/>
      </c>
      <c r="AS35" s="61">
        <f t="shared" si="76"/>
        <v>0</v>
      </c>
      <c r="AT35" s="120" t="str">
        <f t="shared" si="77"/>
        <v/>
      </c>
      <c r="AU35" s="61">
        <f t="shared" si="78"/>
        <v>0</v>
      </c>
      <c r="AV35" s="120" t="str">
        <f t="shared" si="79"/>
        <v/>
      </c>
      <c r="AW35" s="61">
        <f t="shared" si="80"/>
        <v>0</v>
      </c>
      <c r="AX35" s="120" t="str">
        <f t="shared" si="81"/>
        <v/>
      </c>
      <c r="AY35" s="61">
        <f t="shared" si="82"/>
        <v>0</v>
      </c>
      <c r="AZ35" s="120" t="str">
        <f t="shared" si="83"/>
        <v/>
      </c>
      <c r="BA35" s="61">
        <f t="shared" si="84"/>
        <v>0</v>
      </c>
      <c r="BB35" s="120" t="str">
        <f t="shared" si="85"/>
        <v/>
      </c>
      <c r="BC35" s="61">
        <f t="shared" si="86"/>
        <v>0</v>
      </c>
      <c r="BD35" s="120" t="str">
        <f t="shared" si="87"/>
        <v/>
      </c>
      <c r="BE35" s="61">
        <f t="shared" si="90"/>
        <v>15</v>
      </c>
      <c r="BF35" s="120">
        <f t="shared" si="88"/>
        <v>8.5227272727272721E-2</v>
      </c>
    </row>
    <row r="36" spans="27:58">
      <c r="AA36" s="110">
        <f>IF($AE36&lt;&gt;"",VLOOKUP($AE36,【M】満足度!$A$1:$B$5,2,0),"")</f>
        <v>2</v>
      </c>
      <c r="AB36" s="141"/>
      <c r="AC36" s="113" t="str">
        <f t="shared" si="89"/>
        <v>市町村</v>
      </c>
      <c r="AD36" s="112" t="str">
        <f t="shared" si="89"/>
        <v>福井市</v>
      </c>
      <c r="AE36" s="2" t="str">
        <f t="shared" si="63"/>
        <v>不満</v>
      </c>
      <c r="AF36" s="8"/>
      <c r="AG36" s="61">
        <f t="shared" si="64"/>
        <v>3</v>
      </c>
      <c r="AH36" s="120">
        <f t="shared" si="65"/>
        <v>1.7045454545454544E-2</v>
      </c>
      <c r="AI36" s="61">
        <f t="shared" si="66"/>
        <v>0</v>
      </c>
      <c r="AJ36" s="120" t="str">
        <f t="shared" si="67"/>
        <v/>
      </c>
      <c r="AK36" s="61">
        <f t="shared" si="68"/>
        <v>0</v>
      </c>
      <c r="AL36" s="120" t="str">
        <f t="shared" si="69"/>
        <v/>
      </c>
      <c r="AM36" s="61">
        <f t="shared" si="70"/>
        <v>0</v>
      </c>
      <c r="AN36" s="120" t="str">
        <f t="shared" si="71"/>
        <v/>
      </c>
      <c r="AO36" s="61">
        <f t="shared" si="72"/>
        <v>0</v>
      </c>
      <c r="AP36" s="120" t="str">
        <f t="shared" si="73"/>
        <v/>
      </c>
      <c r="AQ36" s="61">
        <f t="shared" si="74"/>
        <v>0</v>
      </c>
      <c r="AR36" s="120" t="str">
        <f t="shared" si="75"/>
        <v/>
      </c>
      <c r="AS36" s="61">
        <f t="shared" si="76"/>
        <v>0</v>
      </c>
      <c r="AT36" s="120" t="str">
        <f t="shared" si="77"/>
        <v/>
      </c>
      <c r="AU36" s="61">
        <f t="shared" si="78"/>
        <v>0</v>
      </c>
      <c r="AV36" s="120" t="str">
        <f t="shared" si="79"/>
        <v/>
      </c>
      <c r="AW36" s="61">
        <f t="shared" si="80"/>
        <v>0</v>
      </c>
      <c r="AX36" s="120" t="str">
        <f t="shared" si="81"/>
        <v/>
      </c>
      <c r="AY36" s="61">
        <f t="shared" si="82"/>
        <v>0</v>
      </c>
      <c r="AZ36" s="120" t="str">
        <f t="shared" si="83"/>
        <v/>
      </c>
      <c r="BA36" s="61">
        <f t="shared" si="84"/>
        <v>0</v>
      </c>
      <c r="BB36" s="120" t="str">
        <f t="shared" si="85"/>
        <v/>
      </c>
      <c r="BC36" s="61">
        <f t="shared" si="86"/>
        <v>0</v>
      </c>
      <c r="BD36" s="120" t="str">
        <f t="shared" si="87"/>
        <v/>
      </c>
      <c r="BE36" s="61">
        <f t="shared" si="90"/>
        <v>3</v>
      </c>
      <c r="BF36" s="120">
        <f t="shared" si="88"/>
        <v>1.7045454545454544E-2</v>
      </c>
    </row>
    <row r="37" spans="27:58">
      <c r="AA37" s="110">
        <f>IF($AE37&lt;&gt;"",VLOOKUP($AE37,【M】満足度!$A$1:$B$5,2,0),"")</f>
        <v>1</v>
      </c>
      <c r="AB37" s="141"/>
      <c r="AC37" s="113" t="str">
        <f t="shared" si="89"/>
        <v>市町村</v>
      </c>
      <c r="AD37" s="112" t="str">
        <f t="shared" si="89"/>
        <v>福井市</v>
      </c>
      <c r="AE37" s="2" t="str">
        <f t="shared" si="63"/>
        <v>とても不満</v>
      </c>
      <c r="AF37" s="107"/>
      <c r="AG37" s="61">
        <f t="shared" si="64"/>
        <v>0</v>
      </c>
      <c r="AH37" s="120">
        <f t="shared" si="65"/>
        <v>0</v>
      </c>
      <c r="AI37" s="61">
        <f t="shared" si="66"/>
        <v>0</v>
      </c>
      <c r="AJ37" s="120" t="str">
        <f t="shared" si="67"/>
        <v/>
      </c>
      <c r="AK37" s="61">
        <f t="shared" si="68"/>
        <v>0</v>
      </c>
      <c r="AL37" s="120" t="str">
        <f t="shared" si="69"/>
        <v/>
      </c>
      <c r="AM37" s="61">
        <f t="shared" si="70"/>
        <v>0</v>
      </c>
      <c r="AN37" s="120" t="str">
        <f t="shared" si="71"/>
        <v/>
      </c>
      <c r="AO37" s="61">
        <f t="shared" si="72"/>
        <v>0</v>
      </c>
      <c r="AP37" s="120" t="str">
        <f t="shared" si="73"/>
        <v/>
      </c>
      <c r="AQ37" s="61">
        <f t="shared" si="74"/>
        <v>0</v>
      </c>
      <c r="AR37" s="120" t="str">
        <f t="shared" si="75"/>
        <v/>
      </c>
      <c r="AS37" s="61">
        <f t="shared" si="76"/>
        <v>0</v>
      </c>
      <c r="AT37" s="120" t="str">
        <f t="shared" si="77"/>
        <v/>
      </c>
      <c r="AU37" s="61">
        <f t="shared" si="78"/>
        <v>0</v>
      </c>
      <c r="AV37" s="120" t="str">
        <f t="shared" si="79"/>
        <v/>
      </c>
      <c r="AW37" s="61">
        <f t="shared" si="80"/>
        <v>0</v>
      </c>
      <c r="AX37" s="120" t="str">
        <f t="shared" si="81"/>
        <v/>
      </c>
      <c r="AY37" s="61">
        <f t="shared" si="82"/>
        <v>0</v>
      </c>
      <c r="AZ37" s="120" t="str">
        <f t="shared" si="83"/>
        <v/>
      </c>
      <c r="BA37" s="61">
        <f t="shared" si="84"/>
        <v>0</v>
      </c>
      <c r="BB37" s="120" t="str">
        <f t="shared" si="85"/>
        <v/>
      </c>
      <c r="BC37" s="61">
        <f t="shared" si="86"/>
        <v>0</v>
      </c>
      <c r="BD37" s="120" t="str">
        <f t="shared" si="87"/>
        <v/>
      </c>
      <c r="BE37" s="61">
        <f t="shared" si="90"/>
        <v>0</v>
      </c>
      <c r="BF37" s="120">
        <f t="shared" si="88"/>
        <v>0</v>
      </c>
    </row>
    <row r="38" spans="27:58">
      <c r="AA38" s="110" t="str">
        <f>IF($AE38&lt;&gt;"",VLOOKUP($AE38,【M】満足度!$A$1:$B$5,2,0),"")</f>
        <v/>
      </c>
      <c r="AB38" s="141"/>
      <c r="AC38" s="113" t="str">
        <f t="shared" si="89"/>
        <v>市町村</v>
      </c>
      <c r="AD38" s="112" t="str">
        <f t="shared" si="89"/>
        <v>福井市</v>
      </c>
      <c r="AE38" s="2" t="str">
        <f t="shared" si="63"/>
        <v/>
      </c>
      <c r="AF38" s="107"/>
      <c r="AG38" s="61" t="str">
        <f t="shared" si="64"/>
        <v/>
      </c>
      <c r="AH38" s="120" t="str">
        <f t="shared" si="65"/>
        <v/>
      </c>
      <c r="AI38" s="61" t="str">
        <f t="shared" si="66"/>
        <v/>
      </c>
      <c r="AJ38" s="120" t="str">
        <f t="shared" si="67"/>
        <v/>
      </c>
      <c r="AK38" s="61" t="str">
        <f t="shared" si="68"/>
        <v/>
      </c>
      <c r="AL38" s="120" t="str">
        <f t="shared" si="69"/>
        <v/>
      </c>
      <c r="AM38" s="61" t="str">
        <f t="shared" si="70"/>
        <v/>
      </c>
      <c r="AN38" s="120" t="str">
        <f t="shared" si="71"/>
        <v/>
      </c>
      <c r="AO38" s="61" t="str">
        <f t="shared" si="72"/>
        <v/>
      </c>
      <c r="AP38" s="120" t="str">
        <f t="shared" si="73"/>
        <v/>
      </c>
      <c r="AQ38" s="61" t="str">
        <f t="shared" si="74"/>
        <v/>
      </c>
      <c r="AR38" s="120" t="str">
        <f t="shared" si="75"/>
        <v/>
      </c>
      <c r="AS38" s="61" t="str">
        <f t="shared" si="76"/>
        <v/>
      </c>
      <c r="AT38" s="120" t="str">
        <f t="shared" si="77"/>
        <v/>
      </c>
      <c r="AU38" s="61" t="str">
        <f t="shared" si="78"/>
        <v/>
      </c>
      <c r="AV38" s="120" t="str">
        <f t="shared" si="79"/>
        <v/>
      </c>
      <c r="AW38" s="61" t="str">
        <f t="shared" si="80"/>
        <v/>
      </c>
      <c r="AX38" s="120" t="str">
        <f t="shared" si="81"/>
        <v/>
      </c>
      <c r="AY38" s="61" t="str">
        <f t="shared" si="82"/>
        <v/>
      </c>
      <c r="AZ38" s="120" t="str">
        <f t="shared" si="83"/>
        <v/>
      </c>
      <c r="BA38" s="61" t="str">
        <f t="shared" si="84"/>
        <v/>
      </c>
      <c r="BB38" s="120" t="str">
        <f t="shared" si="85"/>
        <v/>
      </c>
      <c r="BC38" s="61" t="str">
        <f t="shared" si="86"/>
        <v/>
      </c>
      <c r="BD38" s="120" t="str">
        <f t="shared" si="87"/>
        <v/>
      </c>
      <c r="BE38" s="61" t="str">
        <f t="shared" si="90"/>
        <v/>
      </c>
      <c r="BF38" s="120" t="str">
        <f t="shared" si="88"/>
        <v/>
      </c>
    </row>
    <row r="39" spans="27:58">
      <c r="AA39" s="110" t="str">
        <f>IF($AE39&lt;&gt;"",VLOOKUP($AE39,【M】満足度!$A$1:$B$5,2,0),"")</f>
        <v/>
      </c>
      <c r="AB39" s="141"/>
      <c r="AC39" s="113" t="str">
        <f t="shared" si="89"/>
        <v>市町村</v>
      </c>
      <c r="AD39" s="112" t="str">
        <f t="shared" si="89"/>
        <v>福井市</v>
      </c>
      <c r="AE39" s="2" t="str">
        <f t="shared" si="63"/>
        <v/>
      </c>
      <c r="AF39" s="107"/>
      <c r="AG39" s="61" t="str">
        <f t="shared" si="64"/>
        <v/>
      </c>
      <c r="AH39" s="120" t="str">
        <f t="shared" si="65"/>
        <v/>
      </c>
      <c r="AI39" s="61" t="str">
        <f t="shared" si="66"/>
        <v/>
      </c>
      <c r="AJ39" s="120" t="str">
        <f t="shared" si="67"/>
        <v/>
      </c>
      <c r="AK39" s="61" t="str">
        <f t="shared" si="68"/>
        <v/>
      </c>
      <c r="AL39" s="120" t="str">
        <f t="shared" si="69"/>
        <v/>
      </c>
      <c r="AM39" s="61" t="str">
        <f t="shared" si="70"/>
        <v/>
      </c>
      <c r="AN39" s="120" t="str">
        <f t="shared" si="71"/>
        <v/>
      </c>
      <c r="AO39" s="61" t="str">
        <f t="shared" si="72"/>
        <v/>
      </c>
      <c r="AP39" s="120" t="str">
        <f t="shared" si="73"/>
        <v/>
      </c>
      <c r="AQ39" s="61" t="str">
        <f t="shared" si="74"/>
        <v/>
      </c>
      <c r="AR39" s="120" t="str">
        <f t="shared" si="75"/>
        <v/>
      </c>
      <c r="AS39" s="61" t="str">
        <f t="shared" si="76"/>
        <v/>
      </c>
      <c r="AT39" s="120" t="str">
        <f t="shared" si="77"/>
        <v/>
      </c>
      <c r="AU39" s="61" t="str">
        <f t="shared" si="78"/>
        <v/>
      </c>
      <c r="AV39" s="120" t="str">
        <f t="shared" si="79"/>
        <v/>
      </c>
      <c r="AW39" s="61" t="str">
        <f t="shared" si="80"/>
        <v/>
      </c>
      <c r="AX39" s="120" t="str">
        <f t="shared" si="81"/>
        <v/>
      </c>
      <c r="AY39" s="61" t="str">
        <f t="shared" si="82"/>
        <v/>
      </c>
      <c r="AZ39" s="120" t="str">
        <f t="shared" si="83"/>
        <v/>
      </c>
      <c r="BA39" s="61" t="str">
        <f t="shared" si="84"/>
        <v/>
      </c>
      <c r="BB39" s="120" t="str">
        <f t="shared" si="85"/>
        <v/>
      </c>
      <c r="BC39" s="61" t="str">
        <f t="shared" si="86"/>
        <v/>
      </c>
      <c r="BD39" s="120" t="str">
        <f t="shared" si="87"/>
        <v/>
      </c>
      <c r="BE39" s="61" t="str">
        <f t="shared" si="90"/>
        <v/>
      </c>
      <c r="BF39" s="120" t="str">
        <f t="shared" si="88"/>
        <v/>
      </c>
    </row>
    <row r="40" spans="27:58">
      <c r="AA40" s="110" t="str">
        <f>IF($AE40&lt;&gt;"",VLOOKUP($AE40,【M】満足度!$A$1:$B$5,2,0),"")</f>
        <v/>
      </c>
      <c r="AB40" s="141"/>
      <c r="AC40" s="113" t="str">
        <f>AC39</f>
        <v>市町村</v>
      </c>
      <c r="AD40" s="112" t="str">
        <f>AD39</f>
        <v>福井市</v>
      </c>
      <c r="AE40" s="2" t="str">
        <f t="shared" si="63"/>
        <v/>
      </c>
      <c r="AF40" s="107"/>
      <c r="AG40" s="61" t="str">
        <f t="shared" si="64"/>
        <v/>
      </c>
      <c r="AH40" s="120" t="str">
        <f t="shared" si="65"/>
        <v/>
      </c>
      <c r="AI40" s="61" t="str">
        <f t="shared" si="66"/>
        <v/>
      </c>
      <c r="AJ40" s="120" t="str">
        <f t="shared" si="67"/>
        <v/>
      </c>
      <c r="AK40" s="61" t="str">
        <f t="shared" si="68"/>
        <v/>
      </c>
      <c r="AL40" s="120" t="str">
        <f t="shared" si="69"/>
        <v/>
      </c>
      <c r="AM40" s="61" t="str">
        <f t="shared" si="70"/>
        <v/>
      </c>
      <c r="AN40" s="120" t="str">
        <f t="shared" si="71"/>
        <v/>
      </c>
      <c r="AO40" s="61" t="str">
        <f t="shared" si="72"/>
        <v/>
      </c>
      <c r="AP40" s="120" t="str">
        <f t="shared" si="73"/>
        <v/>
      </c>
      <c r="AQ40" s="61" t="str">
        <f t="shared" si="74"/>
        <v/>
      </c>
      <c r="AR40" s="120" t="str">
        <f t="shared" si="75"/>
        <v/>
      </c>
      <c r="AS40" s="61" t="str">
        <f t="shared" si="76"/>
        <v/>
      </c>
      <c r="AT40" s="120" t="str">
        <f t="shared" si="77"/>
        <v/>
      </c>
      <c r="AU40" s="61" t="str">
        <f t="shared" si="78"/>
        <v/>
      </c>
      <c r="AV40" s="120" t="str">
        <f t="shared" si="79"/>
        <v/>
      </c>
      <c r="AW40" s="61" t="str">
        <f t="shared" si="80"/>
        <v/>
      </c>
      <c r="AX40" s="120" t="str">
        <f t="shared" si="81"/>
        <v/>
      </c>
      <c r="AY40" s="61" t="str">
        <f t="shared" si="82"/>
        <v/>
      </c>
      <c r="AZ40" s="120" t="str">
        <f t="shared" si="83"/>
        <v/>
      </c>
      <c r="BA40" s="61" t="str">
        <f t="shared" si="84"/>
        <v/>
      </c>
      <c r="BB40" s="120" t="str">
        <f t="shared" si="85"/>
        <v/>
      </c>
      <c r="BC40" s="61" t="str">
        <f t="shared" si="86"/>
        <v/>
      </c>
      <c r="BD40" s="120" t="str">
        <f t="shared" si="87"/>
        <v/>
      </c>
      <c r="BE40" s="61" t="str">
        <f t="shared" si="90"/>
        <v/>
      </c>
      <c r="BF40" s="120" t="str">
        <f t="shared" si="88"/>
        <v/>
      </c>
    </row>
    <row r="41" spans="27:58">
      <c r="AA41" s="110" t="str">
        <f>IF($AE41&lt;&gt;"",VLOOKUP($AE41,【M】満足度!$A$1:$B$5,2,0),"")</f>
        <v/>
      </c>
      <c r="AB41" s="141"/>
      <c r="AC41" s="113" t="str">
        <f t="shared" si="89"/>
        <v>市町村</v>
      </c>
      <c r="AD41" s="112" t="str">
        <f t="shared" si="89"/>
        <v>福井市</v>
      </c>
      <c r="AE41" s="2" t="str">
        <f t="shared" si="63"/>
        <v/>
      </c>
      <c r="AF41" s="107"/>
      <c r="AG41" s="61" t="str">
        <f t="shared" si="64"/>
        <v/>
      </c>
      <c r="AH41" s="120" t="str">
        <f t="shared" si="65"/>
        <v/>
      </c>
      <c r="AI41" s="61" t="str">
        <f t="shared" si="66"/>
        <v/>
      </c>
      <c r="AJ41" s="120" t="str">
        <f t="shared" si="67"/>
        <v/>
      </c>
      <c r="AK41" s="61" t="str">
        <f t="shared" si="68"/>
        <v/>
      </c>
      <c r="AL41" s="120" t="str">
        <f t="shared" si="69"/>
        <v/>
      </c>
      <c r="AM41" s="61" t="str">
        <f t="shared" si="70"/>
        <v/>
      </c>
      <c r="AN41" s="120" t="str">
        <f t="shared" si="71"/>
        <v/>
      </c>
      <c r="AO41" s="61" t="str">
        <f t="shared" si="72"/>
        <v/>
      </c>
      <c r="AP41" s="120" t="str">
        <f t="shared" si="73"/>
        <v/>
      </c>
      <c r="AQ41" s="61" t="str">
        <f t="shared" si="74"/>
        <v/>
      </c>
      <c r="AR41" s="120" t="str">
        <f t="shared" si="75"/>
        <v/>
      </c>
      <c r="AS41" s="61" t="str">
        <f t="shared" si="76"/>
        <v/>
      </c>
      <c r="AT41" s="120" t="str">
        <f t="shared" si="77"/>
        <v/>
      </c>
      <c r="AU41" s="61" t="str">
        <f t="shared" si="78"/>
        <v/>
      </c>
      <c r="AV41" s="120" t="str">
        <f t="shared" si="79"/>
        <v/>
      </c>
      <c r="AW41" s="61" t="str">
        <f t="shared" si="80"/>
        <v/>
      </c>
      <c r="AX41" s="120" t="str">
        <f t="shared" si="81"/>
        <v/>
      </c>
      <c r="AY41" s="61" t="str">
        <f t="shared" si="82"/>
        <v/>
      </c>
      <c r="AZ41" s="120" t="str">
        <f t="shared" si="83"/>
        <v/>
      </c>
      <c r="BA41" s="61" t="str">
        <f t="shared" si="84"/>
        <v/>
      </c>
      <c r="BB41" s="120" t="str">
        <f t="shared" si="85"/>
        <v/>
      </c>
      <c r="BC41" s="61" t="str">
        <f t="shared" si="86"/>
        <v/>
      </c>
      <c r="BD41" s="120" t="str">
        <f t="shared" si="87"/>
        <v/>
      </c>
      <c r="BE41" s="61" t="str">
        <f t="shared" si="90"/>
        <v/>
      </c>
      <c r="BF41" s="120" t="str">
        <f t="shared" si="88"/>
        <v/>
      </c>
    </row>
    <row r="42" spans="27:58">
      <c r="AA42" s="110" t="str">
        <f>IF($AE42&lt;&gt;"",VLOOKUP($AE42,【M】満足度!$A$1:$B$5,2,0),"")</f>
        <v/>
      </c>
      <c r="AB42" s="141"/>
      <c r="AC42" s="113" t="str">
        <f t="shared" si="89"/>
        <v>市町村</v>
      </c>
      <c r="AD42" s="112" t="str">
        <f t="shared" si="89"/>
        <v>福井市</v>
      </c>
      <c r="AE42" s="2" t="str">
        <f t="shared" si="63"/>
        <v/>
      </c>
      <c r="AF42" s="107"/>
      <c r="AG42" s="61" t="str">
        <f t="shared" si="64"/>
        <v/>
      </c>
      <c r="AH42" s="120" t="str">
        <f t="shared" si="65"/>
        <v/>
      </c>
      <c r="AI42" s="61" t="str">
        <f t="shared" si="66"/>
        <v/>
      </c>
      <c r="AJ42" s="120" t="str">
        <f t="shared" si="67"/>
        <v/>
      </c>
      <c r="AK42" s="61" t="str">
        <f t="shared" si="68"/>
        <v/>
      </c>
      <c r="AL42" s="120" t="str">
        <f t="shared" si="69"/>
        <v/>
      </c>
      <c r="AM42" s="61" t="str">
        <f t="shared" si="70"/>
        <v/>
      </c>
      <c r="AN42" s="120" t="str">
        <f t="shared" si="71"/>
        <v/>
      </c>
      <c r="AO42" s="61" t="str">
        <f t="shared" si="72"/>
        <v/>
      </c>
      <c r="AP42" s="120" t="str">
        <f t="shared" si="73"/>
        <v/>
      </c>
      <c r="AQ42" s="61" t="str">
        <f t="shared" si="74"/>
        <v/>
      </c>
      <c r="AR42" s="120" t="str">
        <f t="shared" si="75"/>
        <v/>
      </c>
      <c r="AS42" s="61" t="str">
        <f t="shared" si="76"/>
        <v/>
      </c>
      <c r="AT42" s="120" t="str">
        <f t="shared" si="77"/>
        <v/>
      </c>
      <c r="AU42" s="61" t="str">
        <f t="shared" si="78"/>
        <v/>
      </c>
      <c r="AV42" s="120" t="str">
        <f t="shared" si="79"/>
        <v/>
      </c>
      <c r="AW42" s="61" t="str">
        <f t="shared" si="80"/>
        <v/>
      </c>
      <c r="AX42" s="120" t="str">
        <f t="shared" si="81"/>
        <v/>
      </c>
      <c r="AY42" s="61" t="str">
        <f t="shared" si="82"/>
        <v/>
      </c>
      <c r="AZ42" s="120" t="str">
        <f t="shared" si="83"/>
        <v/>
      </c>
      <c r="BA42" s="61" t="str">
        <f t="shared" si="84"/>
        <v/>
      </c>
      <c r="BB42" s="120" t="str">
        <f t="shared" si="85"/>
        <v/>
      </c>
      <c r="BC42" s="61" t="str">
        <f t="shared" si="86"/>
        <v/>
      </c>
      <c r="BD42" s="120" t="str">
        <f t="shared" si="87"/>
        <v/>
      </c>
      <c r="BE42" s="61" t="str">
        <f t="shared" si="90"/>
        <v/>
      </c>
      <c r="BF42" s="120" t="str">
        <f t="shared" si="88"/>
        <v/>
      </c>
    </row>
    <row r="43" spans="27:58">
      <c r="AA43" s="110" t="str">
        <f>IF($AE43&lt;&gt;"",VLOOKUP($AE43,【M】満足度!$A$1:$B$5,2,0),"")</f>
        <v/>
      </c>
      <c r="AB43" s="141"/>
      <c r="AC43" s="113" t="str">
        <f t="shared" si="89"/>
        <v>市町村</v>
      </c>
      <c r="AD43" s="112" t="str">
        <f t="shared" si="89"/>
        <v>福井市</v>
      </c>
      <c r="AE43" s="2" t="str">
        <f t="shared" si="63"/>
        <v/>
      </c>
      <c r="AF43" s="107"/>
      <c r="AG43" s="61" t="str">
        <f t="shared" si="64"/>
        <v/>
      </c>
      <c r="AH43" s="120" t="str">
        <f t="shared" si="65"/>
        <v/>
      </c>
      <c r="AI43" s="61" t="str">
        <f t="shared" si="66"/>
        <v/>
      </c>
      <c r="AJ43" s="120" t="str">
        <f t="shared" si="67"/>
        <v/>
      </c>
      <c r="AK43" s="61" t="str">
        <f t="shared" si="68"/>
        <v/>
      </c>
      <c r="AL43" s="120" t="str">
        <f t="shared" si="69"/>
        <v/>
      </c>
      <c r="AM43" s="61" t="str">
        <f t="shared" si="70"/>
        <v/>
      </c>
      <c r="AN43" s="120" t="str">
        <f t="shared" si="71"/>
        <v/>
      </c>
      <c r="AO43" s="61" t="str">
        <f t="shared" si="72"/>
        <v/>
      </c>
      <c r="AP43" s="120" t="str">
        <f t="shared" si="73"/>
        <v/>
      </c>
      <c r="AQ43" s="61" t="str">
        <f t="shared" si="74"/>
        <v/>
      </c>
      <c r="AR43" s="120" t="str">
        <f t="shared" si="75"/>
        <v/>
      </c>
      <c r="AS43" s="61" t="str">
        <f t="shared" si="76"/>
        <v/>
      </c>
      <c r="AT43" s="120" t="str">
        <f t="shared" si="77"/>
        <v/>
      </c>
      <c r="AU43" s="61" t="str">
        <f t="shared" si="78"/>
        <v/>
      </c>
      <c r="AV43" s="120" t="str">
        <f t="shared" si="79"/>
        <v/>
      </c>
      <c r="AW43" s="61" t="str">
        <f t="shared" si="80"/>
        <v/>
      </c>
      <c r="AX43" s="120" t="str">
        <f t="shared" si="81"/>
        <v/>
      </c>
      <c r="AY43" s="61" t="str">
        <f t="shared" si="82"/>
        <v/>
      </c>
      <c r="AZ43" s="120" t="str">
        <f t="shared" si="83"/>
        <v/>
      </c>
      <c r="BA43" s="61" t="str">
        <f t="shared" si="84"/>
        <v/>
      </c>
      <c r="BB43" s="120" t="str">
        <f t="shared" si="85"/>
        <v/>
      </c>
      <c r="BC43" s="61" t="str">
        <f t="shared" si="86"/>
        <v/>
      </c>
      <c r="BD43" s="120" t="str">
        <f t="shared" si="87"/>
        <v/>
      </c>
      <c r="BE43" s="61" t="str">
        <f t="shared" si="90"/>
        <v/>
      </c>
      <c r="BF43" s="120" t="str">
        <f t="shared" si="88"/>
        <v/>
      </c>
    </row>
    <row r="44" spans="27:58">
      <c r="AA44" s="110" t="str">
        <f>IF($AE44&lt;&gt;"",VLOOKUP($AE44,【M】満足度!$A$1:$B$5,2,0),"")</f>
        <v/>
      </c>
      <c r="AB44" s="141"/>
      <c r="AC44" s="113" t="str">
        <f>AC42</f>
        <v>市町村</v>
      </c>
      <c r="AD44" s="112" t="str">
        <f>AD42</f>
        <v>福井市</v>
      </c>
      <c r="AE44" s="2" t="str">
        <f>IF(AE14&lt;&gt;"",AE14,"")</f>
        <v/>
      </c>
      <c r="AF44" s="107"/>
      <c r="AG44" s="61" t="str">
        <f t="shared" si="64"/>
        <v/>
      </c>
      <c r="AH44" s="120" t="str">
        <f>IFERROR(AG44/AG$45,"")</f>
        <v/>
      </c>
      <c r="AI44" s="61" t="str">
        <f t="shared" si="66"/>
        <v/>
      </c>
      <c r="AJ44" s="120" t="str">
        <f>IFERROR(AI44/AI$45,"")</f>
        <v/>
      </c>
      <c r="AK44" s="61" t="str">
        <f t="shared" si="68"/>
        <v/>
      </c>
      <c r="AL44" s="120" t="str">
        <f t="shared" si="69"/>
        <v/>
      </c>
      <c r="AM44" s="61" t="str">
        <f t="shared" si="70"/>
        <v/>
      </c>
      <c r="AN44" s="120" t="str">
        <f t="shared" si="71"/>
        <v/>
      </c>
      <c r="AO44" s="61" t="str">
        <f t="shared" si="72"/>
        <v/>
      </c>
      <c r="AP44" s="120" t="str">
        <f t="shared" si="73"/>
        <v/>
      </c>
      <c r="AQ44" s="61" t="str">
        <f t="shared" si="74"/>
        <v/>
      </c>
      <c r="AR44" s="120" t="str">
        <f t="shared" si="75"/>
        <v/>
      </c>
      <c r="AS44" s="61" t="str">
        <f t="shared" si="76"/>
        <v/>
      </c>
      <c r="AT44" s="120" t="str">
        <f t="shared" si="77"/>
        <v/>
      </c>
      <c r="AU44" s="61" t="str">
        <f t="shared" si="78"/>
        <v/>
      </c>
      <c r="AV44" s="120" t="str">
        <f t="shared" si="79"/>
        <v/>
      </c>
      <c r="AW44" s="61" t="str">
        <f t="shared" si="80"/>
        <v/>
      </c>
      <c r="AX44" s="120" t="str">
        <f t="shared" si="81"/>
        <v/>
      </c>
      <c r="AY44" s="61" t="str">
        <f t="shared" si="82"/>
        <v/>
      </c>
      <c r="AZ44" s="120" t="str">
        <f t="shared" si="83"/>
        <v/>
      </c>
      <c r="BA44" s="61" t="str">
        <f t="shared" si="84"/>
        <v/>
      </c>
      <c r="BB44" s="120" t="str">
        <f t="shared" si="85"/>
        <v/>
      </c>
      <c r="BC44" s="61" t="str">
        <f t="shared" si="86"/>
        <v/>
      </c>
      <c r="BD44" s="120" t="str">
        <f t="shared" si="87"/>
        <v/>
      </c>
      <c r="BE44" s="61" t="str">
        <f t="shared" si="90"/>
        <v/>
      </c>
      <c r="BF44" s="120" t="str">
        <f t="shared" si="87"/>
        <v/>
      </c>
    </row>
    <row r="45" spans="27:58" ht="15">
      <c r="AA45"/>
      <c r="AB45"/>
      <c r="AC45" s="99"/>
      <c r="AD45" s="100"/>
      <c r="AE45" s="101"/>
      <c r="AF45" s="102" t="s">
        <v>25</v>
      </c>
      <c r="AG45" s="123">
        <f t="shared" ref="AG45:BF45" si="91">SUM(AG33:AG44)</f>
        <v>176</v>
      </c>
      <c r="AH45" s="124">
        <f t="shared" si="91"/>
        <v>1</v>
      </c>
      <c r="AI45" s="123">
        <f t="shared" si="91"/>
        <v>0</v>
      </c>
      <c r="AJ45" s="124">
        <f t="shared" si="91"/>
        <v>0</v>
      </c>
      <c r="AK45" s="123">
        <f t="shared" si="91"/>
        <v>0</v>
      </c>
      <c r="AL45" s="124">
        <f t="shared" si="91"/>
        <v>0</v>
      </c>
      <c r="AM45" s="123">
        <f t="shared" si="91"/>
        <v>0</v>
      </c>
      <c r="AN45" s="124">
        <f t="shared" si="91"/>
        <v>0</v>
      </c>
      <c r="AO45" s="123">
        <f t="shared" si="91"/>
        <v>0</v>
      </c>
      <c r="AP45" s="124">
        <f t="shared" si="91"/>
        <v>0</v>
      </c>
      <c r="AQ45" s="123">
        <f t="shared" si="91"/>
        <v>0</v>
      </c>
      <c r="AR45" s="124">
        <f t="shared" si="91"/>
        <v>0</v>
      </c>
      <c r="AS45" s="123">
        <f t="shared" si="91"/>
        <v>0</v>
      </c>
      <c r="AT45" s="124">
        <f t="shared" si="91"/>
        <v>0</v>
      </c>
      <c r="AU45" s="123">
        <f t="shared" si="91"/>
        <v>0</v>
      </c>
      <c r="AV45" s="124">
        <f t="shared" si="91"/>
        <v>0</v>
      </c>
      <c r="AW45" s="123">
        <f t="shared" si="91"/>
        <v>0</v>
      </c>
      <c r="AX45" s="124">
        <f t="shared" si="91"/>
        <v>0</v>
      </c>
      <c r="AY45" s="123">
        <f t="shared" si="91"/>
        <v>0</v>
      </c>
      <c r="AZ45" s="124">
        <f t="shared" si="91"/>
        <v>0</v>
      </c>
      <c r="BA45" s="123">
        <f t="shared" si="91"/>
        <v>0</v>
      </c>
      <c r="BB45" s="124">
        <f t="shared" si="91"/>
        <v>0</v>
      </c>
      <c r="BC45" s="123">
        <f t="shared" si="91"/>
        <v>0</v>
      </c>
      <c r="BD45" s="124">
        <f t="shared" si="91"/>
        <v>0</v>
      </c>
      <c r="BE45" s="123">
        <f t="shared" si="91"/>
        <v>176</v>
      </c>
      <c r="BF45" s="126">
        <f t="shared" si="91"/>
        <v>1</v>
      </c>
    </row>
    <row r="46" spans="27:58" ht="15">
      <c r="AA46"/>
      <c r="AB46"/>
      <c r="AC46" s="103"/>
      <c r="AD46" s="104"/>
      <c r="AE46" s="105"/>
      <c r="AF46" s="135" t="str">
        <f>IF(AF$16&lt;&gt;"",AF$16,"")</f>
        <v>満足度スコア</v>
      </c>
      <c r="AG46" s="136">
        <f>IF(AG45&gt;0,SUMPRODUCT($AA33:$AA44,AG33:AG44)/AG45,"-")</f>
        <v>4.2613636363636367</v>
      </c>
      <c r="AH46" s="114"/>
      <c r="AI46" s="136" t="str">
        <f>IF(AI45&gt;0,SUMPRODUCT($AA33:$AA44,AI33:AI44)/AI45,"-")</f>
        <v>-</v>
      </c>
      <c r="AJ46" s="114"/>
      <c r="AK46" s="136" t="str">
        <f>IF(AK45&gt;0,SUMPRODUCT($AA33:$AA44,AK33:AK44)/AK45,"-")</f>
        <v>-</v>
      </c>
      <c r="AL46" s="114"/>
      <c r="AM46" s="136" t="str">
        <f>IF(AM45&gt;0,SUMPRODUCT($AA33:$AA44,AM33:AM44)/AM45,"-")</f>
        <v>-</v>
      </c>
      <c r="AN46" s="114"/>
      <c r="AO46" s="136" t="str">
        <f>IF(AO45&gt;0,SUMPRODUCT($AA33:$AA44,AO33:AO44)/AO45,"-")</f>
        <v>-</v>
      </c>
      <c r="AP46" s="114"/>
      <c r="AQ46" s="136" t="str">
        <f>IF(AQ45&gt;0,SUMPRODUCT($AA33:$AA44,AQ33:AQ44)/AQ45,"-")</f>
        <v>-</v>
      </c>
      <c r="AR46" s="114"/>
      <c r="AS46" s="136" t="str">
        <f>IF(AS45&gt;0,SUMPRODUCT($AA33:$AA44,AS33:AS44)/AS45,"-")</f>
        <v>-</v>
      </c>
      <c r="AT46" s="114"/>
      <c r="AU46" s="136" t="str">
        <f>IF(AU45&gt;0,SUMPRODUCT($AA33:$AA44,AU33:AU44)/AU45,"-")</f>
        <v>-</v>
      </c>
      <c r="AV46" s="114"/>
      <c r="AW46" s="136" t="str">
        <f>IF(AW45&gt;0,SUMPRODUCT($AA33:$AA44,AW33:AW44)/AW45,"-")</f>
        <v>-</v>
      </c>
      <c r="AX46" s="114"/>
      <c r="AY46" s="136" t="str">
        <f>IF(AY45&gt;0,SUMPRODUCT($AA33:$AA44,AY33:AY44)/AY45,"-")</f>
        <v>-</v>
      </c>
      <c r="AZ46" s="114"/>
      <c r="BA46" s="136" t="str">
        <f>IF(BA45&gt;0,SUMPRODUCT($AA33:$AA44,BA33:BA44)/BA45,"-")</f>
        <v>-</v>
      </c>
      <c r="BB46" s="114"/>
      <c r="BC46" s="136" t="str">
        <f>IF(BC45&gt;0,SUMPRODUCT($AA33:$AA44,BC33:BC44)/BC45,"-")</f>
        <v>-</v>
      </c>
      <c r="BD46" s="114"/>
      <c r="BE46" s="136">
        <f>IF(BE45&gt;0,SUMPRODUCT($AA33:$AA44,BE33:BE44)/BE45,"-")</f>
        <v>4.2613636363636367</v>
      </c>
      <c r="BF46" s="115"/>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IF($AE48&lt;&gt;"",VLOOKUP($AE48,【M】満足度!$A$1:$B$5,2,0),"")</f>
        <v>5</v>
      </c>
      <c r="AB48" s="141"/>
      <c r="AC48" s="113" t="str">
        <f>AC47</f>
        <v>回答エリア</v>
      </c>
      <c r="AD48" s="112" t="str">
        <f>AD47</f>
        <v>福井駅前 エリア</v>
      </c>
      <c r="AE48" s="2" t="str">
        <f t="shared" ref="AE48:AE58" si="92">IF(AE3&lt;&gt;"",AE3,"")</f>
        <v>とても満足</v>
      </c>
      <c r="AF48" s="8"/>
      <c r="AG48" s="131">
        <f t="shared" ref="AG48:AG59" si="93">IF(OR(IFERROR(FIND($AD48,"施設コード"),0)&gt;0,$AE48=""), "",
COUNTIFS(
    INDEX(rawデータ範囲, , MATCH($AG$1,表頭範囲, 0)),AG$2,
    INDEX(rawデータ範囲, , MATCH($AE$1,表頭範囲, 0)),$AE48,
    INDEX(rawデータ範囲, , MATCH($AC48,表頭範囲, 0)),$AD48
)
)</f>
        <v>21</v>
      </c>
      <c r="AH48" s="132">
        <f t="shared" ref="AH48:AH58" si="94">IFERROR(AG48/AG$60,"")</f>
        <v>0.35</v>
      </c>
      <c r="AI48" s="131">
        <f t="shared" ref="AI48:AI59" si="95">IF(OR(IFERROR(FIND($AD48,"施設コード"),0)&gt;0,$AE48=""), "",
COUNTIFS(
    INDEX(rawデータ範囲, , MATCH($AG$1,表頭範囲, 0)),AI$2,
    INDEX(rawデータ範囲, , MATCH($AE$1,表頭範囲, 0)),$AE48,
    INDEX(rawデータ範囲, , MATCH($AC48,表頭範囲, 0)),$AD48
)
)</f>
        <v>0</v>
      </c>
      <c r="AJ48" s="132" t="str">
        <f t="shared" ref="AJ48:AJ58" si="96">IFERROR(AI48/AI$60,"")</f>
        <v/>
      </c>
      <c r="AK48" s="131">
        <f t="shared" ref="AK48:AK59" si="97">IF(OR(IFERROR(FIND($AD48,"施設コード"),0)&gt;0,$AE48=""), "",
COUNTIFS(
    INDEX(rawデータ範囲, , MATCH($AG$1,表頭範囲, 0)),AK$2,
    INDEX(rawデータ範囲, , MATCH($AE$1,表頭範囲, 0)),$AE48,
    INDEX(rawデータ範囲, , MATCH($AC48,表頭範囲, 0)),$AD48
)
)</f>
        <v>0</v>
      </c>
      <c r="AL48" s="132" t="str">
        <f t="shared" ref="AL48:AL59" si="98">IFERROR(AK48/AK$60,"")</f>
        <v/>
      </c>
      <c r="AM48" s="131">
        <f t="shared" ref="AM48:AM59" si="99">IF(OR(IFERROR(FIND($AD48,"施設コード"),0)&gt;0,$AE48=""), "",
COUNTIFS(
    INDEX(rawデータ範囲, , MATCH($AG$1,表頭範囲, 0)),AM$2,
    INDEX(rawデータ範囲, , MATCH($AE$1,表頭範囲, 0)),$AE48,
    INDEX(rawデータ範囲, , MATCH($AC48,表頭範囲, 0)),$AD48
)
)</f>
        <v>0</v>
      </c>
      <c r="AN48" s="132" t="str">
        <f t="shared" ref="AN48:AN59" si="100">IFERROR(AM48/AM$60,"")</f>
        <v/>
      </c>
      <c r="AO48" s="131">
        <f t="shared" ref="AO48:AO59" si="101">IF(OR(IFERROR(FIND($AD48,"施設コード"),0)&gt;0,$AE48=""), "",
COUNTIFS(
    INDEX(rawデータ範囲, , MATCH($AG$1,表頭範囲, 0)),AO$2,
    INDEX(rawデータ範囲, , MATCH($AE$1,表頭範囲, 0)),$AE48,
    INDEX(rawデータ範囲, , MATCH($AC48,表頭範囲, 0)),$AD48
)
)</f>
        <v>0</v>
      </c>
      <c r="AP48" s="132" t="str">
        <f t="shared" ref="AP48:AP59" si="102">IFERROR(AO48/AO$60,"")</f>
        <v/>
      </c>
      <c r="AQ48" s="131">
        <f t="shared" ref="AQ48:AQ59" si="103">IF(OR(IFERROR(FIND($AD48,"施設コード"),0)&gt;0,$AE48=""), "",
COUNTIFS(
    INDEX(rawデータ範囲, , MATCH($AG$1,表頭範囲, 0)),AQ$2,
    INDEX(rawデータ範囲, , MATCH($AE$1,表頭範囲, 0)),$AE48,
    INDEX(rawデータ範囲, , MATCH($AC48,表頭範囲, 0)),$AD48
)
)</f>
        <v>0</v>
      </c>
      <c r="AR48" s="132" t="str">
        <f t="shared" ref="AR48:AR59" si="104">IFERROR(AQ48/AQ$60,"")</f>
        <v/>
      </c>
      <c r="AS48" s="131">
        <f t="shared" ref="AS48:AS59" si="105">IF(OR(IFERROR(FIND($AD48,"施設コード"),0)&gt;0,$AE48=""), "",
COUNTIFS(
    INDEX(rawデータ範囲, , MATCH($AG$1,表頭範囲, 0)),AS$2,
    INDEX(rawデータ範囲, , MATCH($AE$1,表頭範囲, 0)),$AE48,
    INDEX(rawデータ範囲, , MATCH($AC48,表頭範囲, 0)),$AD48
)
)</f>
        <v>0</v>
      </c>
      <c r="AT48" s="132" t="str">
        <f t="shared" ref="AT48:AT59" si="106">IFERROR(AS48/AS$60,"")</f>
        <v/>
      </c>
      <c r="AU48" s="131">
        <f t="shared" ref="AU48:AU59" si="107">IF(OR(IFERROR(FIND($AD48,"施設コード"),0)&gt;0,$AE48=""), "",
COUNTIFS(
    INDEX(rawデータ範囲, , MATCH($AG$1,表頭範囲, 0)),AU$2,
    INDEX(rawデータ範囲, , MATCH($AE$1,表頭範囲, 0)),$AE48,
    INDEX(rawデータ範囲, , MATCH($AC48,表頭範囲, 0)),$AD48
)
)</f>
        <v>0</v>
      </c>
      <c r="AV48" s="132" t="str">
        <f t="shared" ref="AV48:AV59" si="108">IFERROR(AU48/AU$60,"")</f>
        <v/>
      </c>
      <c r="AW48" s="131">
        <f t="shared" ref="AW48:AW59" si="109">IF(OR(IFERROR(FIND($AD48,"施設コード"),0)&gt;0,$AE48=""), "",
COUNTIFS(
    INDEX(rawデータ範囲, , MATCH($AG$1,表頭範囲, 0)),AW$2,
    INDEX(rawデータ範囲, , MATCH($AE$1,表頭範囲, 0)),$AE48,
    INDEX(rawデータ範囲, , MATCH($AC48,表頭範囲, 0)),$AD48
)
)</f>
        <v>0</v>
      </c>
      <c r="AX48" s="132" t="str">
        <f t="shared" ref="AX48:AX59" si="110">IFERROR(AW48/AW$60,"")</f>
        <v/>
      </c>
      <c r="AY48" s="131">
        <f t="shared" ref="AY48:AY59" si="111">IF(OR(IFERROR(FIND($AD48,"施設コード"),0)&gt;0,$AE48=""), "",
COUNTIFS(
    INDEX(rawデータ範囲, , MATCH($AG$1,表頭範囲, 0)),AY$2,
    INDEX(rawデータ範囲, , MATCH($AE$1,表頭範囲, 0)),$AE48,
    INDEX(rawデータ範囲, , MATCH($AC48,表頭範囲, 0)),$AD48
)
)</f>
        <v>0</v>
      </c>
      <c r="AZ48" s="132" t="str">
        <f t="shared" ref="AZ48:AZ59" si="112">IFERROR(AY48/AY$60,"")</f>
        <v/>
      </c>
      <c r="BA48" s="131">
        <f t="shared" ref="BA48:BA59" si="113">IF(OR(IFERROR(FIND($AD48,"施設コード"),0)&gt;0,$AE48=""), "",
COUNTIFS(
    INDEX(rawデータ範囲, , MATCH($AG$1,表頭範囲, 0)),BA$2,
    INDEX(rawデータ範囲, , MATCH($AE$1,表頭範囲, 0)),$AE48,
    INDEX(rawデータ範囲, , MATCH($AC48,表頭範囲, 0)),$AD48
)
)</f>
        <v>0</v>
      </c>
      <c r="BB48" s="132" t="str">
        <f t="shared" ref="BB48:BB59" si="114">IFERROR(BA48/BA$60,"")</f>
        <v/>
      </c>
      <c r="BC48" s="131">
        <f t="shared" ref="BC48:BC59" si="115">IF(OR(IFERROR(FIND($AD48,"施設コード"),0)&gt;0,$AE48=""), "",
COUNTIFS(
    INDEX(rawデータ範囲, , MATCH($AG$1,表頭範囲, 0)),BC$2,
    INDEX(rawデータ範囲, , MATCH($AE$1,表頭範囲, 0)),$AE48,
    INDEX(rawデータ範囲, , MATCH($AC48,表頭範囲, 0)),$AD48
)
)</f>
        <v>0</v>
      </c>
      <c r="BD48" s="132" t="str">
        <f t="shared" ref="BD48:BD59" si="116">IFERROR(BC48/BC$60,"")</f>
        <v/>
      </c>
      <c r="BE48" s="131">
        <f>IFERROR(AG48+AI48+AK48+AM48+AO48+AQ48+AS48+AU48+AW48+AY48+BA48+BC48,"")</f>
        <v>21</v>
      </c>
      <c r="BF48" s="132">
        <f t="shared" ref="BF48:BF58" si="117">IFERROR(BE48/BE$60,"")</f>
        <v>0.35</v>
      </c>
    </row>
    <row r="49" spans="27:58">
      <c r="AA49" s="110">
        <f>IF($AE49&lt;&gt;"",VLOOKUP($AE49,【M】満足度!$A$1:$B$5,2,0),"")</f>
        <v>4</v>
      </c>
      <c r="AB49" s="141"/>
      <c r="AC49" s="113" t="str">
        <f t="shared" ref="AC49:AD58" si="118">AC48</f>
        <v>回答エリア</v>
      </c>
      <c r="AD49" s="112" t="str">
        <f t="shared" si="118"/>
        <v>福井駅前 エリア</v>
      </c>
      <c r="AE49" s="90" t="str">
        <f t="shared" si="92"/>
        <v>満足</v>
      </c>
      <c r="AF49" s="8"/>
      <c r="AG49" s="131">
        <f t="shared" si="93"/>
        <v>33</v>
      </c>
      <c r="AH49" s="132">
        <f t="shared" si="94"/>
        <v>0.55000000000000004</v>
      </c>
      <c r="AI49" s="131">
        <f t="shared" si="95"/>
        <v>0</v>
      </c>
      <c r="AJ49" s="132" t="str">
        <f t="shared" si="96"/>
        <v/>
      </c>
      <c r="AK49" s="131">
        <f t="shared" si="97"/>
        <v>0</v>
      </c>
      <c r="AL49" s="132" t="str">
        <f t="shared" si="98"/>
        <v/>
      </c>
      <c r="AM49" s="131">
        <f t="shared" si="99"/>
        <v>0</v>
      </c>
      <c r="AN49" s="132" t="str">
        <f t="shared" si="100"/>
        <v/>
      </c>
      <c r="AO49" s="131">
        <f t="shared" si="101"/>
        <v>0</v>
      </c>
      <c r="AP49" s="132" t="str">
        <f t="shared" si="102"/>
        <v/>
      </c>
      <c r="AQ49" s="131">
        <f t="shared" si="103"/>
        <v>0</v>
      </c>
      <c r="AR49" s="132" t="str">
        <f t="shared" si="104"/>
        <v/>
      </c>
      <c r="AS49" s="131">
        <f t="shared" si="105"/>
        <v>0</v>
      </c>
      <c r="AT49" s="132" t="str">
        <f t="shared" si="106"/>
        <v/>
      </c>
      <c r="AU49" s="131">
        <f t="shared" si="107"/>
        <v>0</v>
      </c>
      <c r="AV49" s="132" t="str">
        <f t="shared" si="108"/>
        <v/>
      </c>
      <c r="AW49" s="131">
        <f t="shared" si="109"/>
        <v>0</v>
      </c>
      <c r="AX49" s="132" t="str">
        <f t="shared" si="110"/>
        <v/>
      </c>
      <c r="AY49" s="131">
        <f t="shared" si="111"/>
        <v>0</v>
      </c>
      <c r="AZ49" s="132" t="str">
        <f t="shared" si="112"/>
        <v/>
      </c>
      <c r="BA49" s="131">
        <f t="shared" si="113"/>
        <v>0</v>
      </c>
      <c r="BB49" s="132" t="str">
        <f t="shared" si="114"/>
        <v/>
      </c>
      <c r="BC49" s="131">
        <f t="shared" si="115"/>
        <v>0</v>
      </c>
      <c r="BD49" s="132" t="str">
        <f t="shared" si="116"/>
        <v/>
      </c>
      <c r="BE49" s="131">
        <f t="shared" ref="BE49:BE59" si="119">IFERROR(AG49+AI49+AK49+AM49+AO49+AQ49+AS49+AU49+AW49+AY49+BA49+BC49,"")</f>
        <v>33</v>
      </c>
      <c r="BF49" s="132">
        <f t="shared" si="117"/>
        <v>0.55000000000000004</v>
      </c>
    </row>
    <row r="50" spans="27:58">
      <c r="AA50" s="110">
        <f>IF($AE50&lt;&gt;"",VLOOKUP($AE50,【M】満足度!$A$1:$B$5,2,0),"")</f>
        <v>3</v>
      </c>
      <c r="AB50" s="141"/>
      <c r="AC50" s="113" t="str">
        <f t="shared" si="118"/>
        <v>回答エリア</v>
      </c>
      <c r="AD50" s="112" t="str">
        <f t="shared" si="118"/>
        <v>福井駅前 エリア</v>
      </c>
      <c r="AE50" s="2" t="str">
        <f t="shared" si="92"/>
        <v>どちらでもない</v>
      </c>
      <c r="AF50" s="8"/>
      <c r="AG50" s="131">
        <f t="shared" si="93"/>
        <v>6</v>
      </c>
      <c r="AH50" s="132">
        <f t="shared" si="94"/>
        <v>0.1</v>
      </c>
      <c r="AI50" s="131">
        <f t="shared" si="95"/>
        <v>0</v>
      </c>
      <c r="AJ50" s="132" t="str">
        <f t="shared" si="96"/>
        <v/>
      </c>
      <c r="AK50" s="131">
        <f t="shared" si="97"/>
        <v>0</v>
      </c>
      <c r="AL50" s="132" t="str">
        <f t="shared" si="98"/>
        <v/>
      </c>
      <c r="AM50" s="131">
        <f t="shared" si="99"/>
        <v>0</v>
      </c>
      <c r="AN50" s="132" t="str">
        <f t="shared" si="100"/>
        <v/>
      </c>
      <c r="AO50" s="131">
        <f t="shared" si="101"/>
        <v>0</v>
      </c>
      <c r="AP50" s="132" t="str">
        <f t="shared" si="102"/>
        <v/>
      </c>
      <c r="AQ50" s="131">
        <f t="shared" si="103"/>
        <v>0</v>
      </c>
      <c r="AR50" s="132" t="str">
        <f t="shared" si="104"/>
        <v/>
      </c>
      <c r="AS50" s="131">
        <f t="shared" si="105"/>
        <v>0</v>
      </c>
      <c r="AT50" s="132" t="str">
        <f t="shared" si="106"/>
        <v/>
      </c>
      <c r="AU50" s="131">
        <f t="shared" si="107"/>
        <v>0</v>
      </c>
      <c r="AV50" s="132" t="str">
        <f t="shared" si="108"/>
        <v/>
      </c>
      <c r="AW50" s="131">
        <f t="shared" si="109"/>
        <v>0</v>
      </c>
      <c r="AX50" s="132" t="str">
        <f t="shared" si="110"/>
        <v/>
      </c>
      <c r="AY50" s="131">
        <f t="shared" si="111"/>
        <v>0</v>
      </c>
      <c r="AZ50" s="132" t="str">
        <f t="shared" si="112"/>
        <v/>
      </c>
      <c r="BA50" s="131">
        <f t="shared" si="113"/>
        <v>0</v>
      </c>
      <c r="BB50" s="132" t="str">
        <f t="shared" si="114"/>
        <v/>
      </c>
      <c r="BC50" s="131">
        <f t="shared" si="115"/>
        <v>0</v>
      </c>
      <c r="BD50" s="132" t="str">
        <f t="shared" si="116"/>
        <v/>
      </c>
      <c r="BE50" s="131">
        <f t="shared" si="119"/>
        <v>6</v>
      </c>
      <c r="BF50" s="132">
        <f t="shared" si="117"/>
        <v>0.1</v>
      </c>
    </row>
    <row r="51" spans="27:58">
      <c r="AA51" s="110">
        <f>IF($AE51&lt;&gt;"",VLOOKUP($AE51,【M】満足度!$A$1:$B$5,2,0),"")</f>
        <v>2</v>
      </c>
      <c r="AB51" s="141"/>
      <c r="AC51" s="113" t="str">
        <f t="shared" si="118"/>
        <v>回答エリア</v>
      </c>
      <c r="AD51" s="112" t="str">
        <f t="shared" si="118"/>
        <v>福井駅前 エリア</v>
      </c>
      <c r="AE51" s="2" t="str">
        <f t="shared" si="92"/>
        <v>不満</v>
      </c>
      <c r="AF51" s="8"/>
      <c r="AG51" s="131">
        <f t="shared" si="93"/>
        <v>0</v>
      </c>
      <c r="AH51" s="132">
        <f t="shared" si="94"/>
        <v>0</v>
      </c>
      <c r="AI51" s="131">
        <f t="shared" si="95"/>
        <v>0</v>
      </c>
      <c r="AJ51" s="132" t="str">
        <f t="shared" si="96"/>
        <v/>
      </c>
      <c r="AK51" s="131">
        <f t="shared" si="97"/>
        <v>0</v>
      </c>
      <c r="AL51" s="132" t="str">
        <f t="shared" si="98"/>
        <v/>
      </c>
      <c r="AM51" s="131">
        <f t="shared" si="99"/>
        <v>0</v>
      </c>
      <c r="AN51" s="132" t="str">
        <f t="shared" si="100"/>
        <v/>
      </c>
      <c r="AO51" s="131">
        <f t="shared" si="101"/>
        <v>0</v>
      </c>
      <c r="AP51" s="132" t="str">
        <f t="shared" si="102"/>
        <v/>
      </c>
      <c r="AQ51" s="131">
        <f t="shared" si="103"/>
        <v>0</v>
      </c>
      <c r="AR51" s="132" t="str">
        <f t="shared" si="104"/>
        <v/>
      </c>
      <c r="AS51" s="131">
        <f t="shared" si="105"/>
        <v>0</v>
      </c>
      <c r="AT51" s="132" t="str">
        <f t="shared" si="106"/>
        <v/>
      </c>
      <c r="AU51" s="131">
        <f t="shared" si="107"/>
        <v>0</v>
      </c>
      <c r="AV51" s="132" t="str">
        <f t="shared" si="108"/>
        <v/>
      </c>
      <c r="AW51" s="131">
        <f t="shared" si="109"/>
        <v>0</v>
      </c>
      <c r="AX51" s="132" t="str">
        <f t="shared" si="110"/>
        <v/>
      </c>
      <c r="AY51" s="131">
        <f t="shared" si="111"/>
        <v>0</v>
      </c>
      <c r="AZ51" s="132" t="str">
        <f t="shared" si="112"/>
        <v/>
      </c>
      <c r="BA51" s="131">
        <f t="shared" si="113"/>
        <v>0</v>
      </c>
      <c r="BB51" s="132" t="str">
        <f t="shared" si="114"/>
        <v/>
      </c>
      <c r="BC51" s="131">
        <f t="shared" si="115"/>
        <v>0</v>
      </c>
      <c r="BD51" s="132" t="str">
        <f t="shared" si="116"/>
        <v/>
      </c>
      <c r="BE51" s="131">
        <f t="shared" si="119"/>
        <v>0</v>
      </c>
      <c r="BF51" s="132">
        <f t="shared" si="117"/>
        <v>0</v>
      </c>
    </row>
    <row r="52" spans="27:58">
      <c r="AA52" s="110">
        <f>IF($AE52&lt;&gt;"",VLOOKUP($AE52,【M】満足度!$A$1:$B$5,2,0),"")</f>
        <v>1</v>
      </c>
      <c r="AB52" s="141"/>
      <c r="AC52" s="113" t="str">
        <f t="shared" si="118"/>
        <v>回答エリア</v>
      </c>
      <c r="AD52" s="112" t="str">
        <f t="shared" si="118"/>
        <v>福井駅前 エリア</v>
      </c>
      <c r="AE52" s="2" t="str">
        <f t="shared" si="92"/>
        <v>とても不満</v>
      </c>
      <c r="AF52" s="107"/>
      <c r="AG52" s="131">
        <f t="shared" si="93"/>
        <v>0</v>
      </c>
      <c r="AH52" s="132">
        <f t="shared" si="94"/>
        <v>0</v>
      </c>
      <c r="AI52" s="131">
        <f t="shared" si="95"/>
        <v>0</v>
      </c>
      <c r="AJ52" s="132" t="str">
        <f t="shared" si="96"/>
        <v/>
      </c>
      <c r="AK52" s="131">
        <f t="shared" si="97"/>
        <v>0</v>
      </c>
      <c r="AL52" s="132" t="str">
        <f t="shared" si="98"/>
        <v/>
      </c>
      <c r="AM52" s="131">
        <f t="shared" si="99"/>
        <v>0</v>
      </c>
      <c r="AN52" s="132" t="str">
        <f t="shared" si="100"/>
        <v/>
      </c>
      <c r="AO52" s="131">
        <f t="shared" si="101"/>
        <v>0</v>
      </c>
      <c r="AP52" s="132" t="str">
        <f t="shared" si="102"/>
        <v/>
      </c>
      <c r="AQ52" s="131">
        <f t="shared" si="103"/>
        <v>0</v>
      </c>
      <c r="AR52" s="132" t="str">
        <f t="shared" si="104"/>
        <v/>
      </c>
      <c r="AS52" s="131">
        <f t="shared" si="105"/>
        <v>0</v>
      </c>
      <c r="AT52" s="132" t="str">
        <f t="shared" si="106"/>
        <v/>
      </c>
      <c r="AU52" s="131">
        <f t="shared" si="107"/>
        <v>0</v>
      </c>
      <c r="AV52" s="132" t="str">
        <f t="shared" si="108"/>
        <v/>
      </c>
      <c r="AW52" s="131">
        <f t="shared" si="109"/>
        <v>0</v>
      </c>
      <c r="AX52" s="132" t="str">
        <f t="shared" si="110"/>
        <v/>
      </c>
      <c r="AY52" s="131">
        <f t="shared" si="111"/>
        <v>0</v>
      </c>
      <c r="AZ52" s="132" t="str">
        <f t="shared" si="112"/>
        <v/>
      </c>
      <c r="BA52" s="131">
        <f t="shared" si="113"/>
        <v>0</v>
      </c>
      <c r="BB52" s="132" t="str">
        <f t="shared" si="114"/>
        <v/>
      </c>
      <c r="BC52" s="131">
        <f t="shared" si="115"/>
        <v>0</v>
      </c>
      <c r="BD52" s="132" t="str">
        <f t="shared" si="116"/>
        <v/>
      </c>
      <c r="BE52" s="131">
        <f t="shared" si="119"/>
        <v>0</v>
      </c>
      <c r="BF52" s="132">
        <f t="shared" si="117"/>
        <v>0</v>
      </c>
    </row>
    <row r="53" spans="27:58">
      <c r="AA53" s="110" t="str">
        <f>IF($AE53&lt;&gt;"",VLOOKUP($AE53,【M】満足度!$A$1:$B$5,2,0),"")</f>
        <v/>
      </c>
      <c r="AB53" s="141"/>
      <c r="AC53" s="113" t="str">
        <f t="shared" si="118"/>
        <v>回答エリア</v>
      </c>
      <c r="AD53" s="112" t="str">
        <f t="shared" si="118"/>
        <v>福井駅前 エリア</v>
      </c>
      <c r="AE53" s="2" t="str">
        <f t="shared" si="92"/>
        <v/>
      </c>
      <c r="AF53" s="107"/>
      <c r="AG53" s="131" t="str">
        <f t="shared" si="93"/>
        <v/>
      </c>
      <c r="AH53" s="132" t="str">
        <f t="shared" si="94"/>
        <v/>
      </c>
      <c r="AI53" s="131" t="str">
        <f t="shared" si="95"/>
        <v/>
      </c>
      <c r="AJ53" s="132" t="str">
        <f t="shared" si="96"/>
        <v/>
      </c>
      <c r="AK53" s="131" t="str">
        <f t="shared" si="97"/>
        <v/>
      </c>
      <c r="AL53" s="132" t="str">
        <f t="shared" si="98"/>
        <v/>
      </c>
      <c r="AM53" s="131" t="str">
        <f t="shared" si="99"/>
        <v/>
      </c>
      <c r="AN53" s="132" t="str">
        <f t="shared" si="100"/>
        <v/>
      </c>
      <c r="AO53" s="131" t="str">
        <f t="shared" si="101"/>
        <v/>
      </c>
      <c r="AP53" s="132" t="str">
        <f t="shared" si="102"/>
        <v/>
      </c>
      <c r="AQ53" s="131" t="str">
        <f t="shared" si="103"/>
        <v/>
      </c>
      <c r="AR53" s="132" t="str">
        <f t="shared" si="104"/>
        <v/>
      </c>
      <c r="AS53" s="131" t="str">
        <f t="shared" si="105"/>
        <v/>
      </c>
      <c r="AT53" s="132" t="str">
        <f t="shared" si="106"/>
        <v/>
      </c>
      <c r="AU53" s="131" t="str">
        <f t="shared" si="107"/>
        <v/>
      </c>
      <c r="AV53" s="132" t="str">
        <f t="shared" si="108"/>
        <v/>
      </c>
      <c r="AW53" s="131" t="str">
        <f t="shared" si="109"/>
        <v/>
      </c>
      <c r="AX53" s="132" t="str">
        <f t="shared" si="110"/>
        <v/>
      </c>
      <c r="AY53" s="131" t="str">
        <f t="shared" si="111"/>
        <v/>
      </c>
      <c r="AZ53" s="132" t="str">
        <f t="shared" si="112"/>
        <v/>
      </c>
      <c r="BA53" s="131" t="str">
        <f t="shared" si="113"/>
        <v/>
      </c>
      <c r="BB53" s="132" t="str">
        <f t="shared" si="114"/>
        <v/>
      </c>
      <c r="BC53" s="131" t="str">
        <f t="shared" si="115"/>
        <v/>
      </c>
      <c r="BD53" s="132" t="str">
        <f t="shared" si="116"/>
        <v/>
      </c>
      <c r="BE53" s="131" t="str">
        <f t="shared" si="119"/>
        <v/>
      </c>
      <c r="BF53" s="132" t="str">
        <f t="shared" si="117"/>
        <v/>
      </c>
    </row>
    <row r="54" spans="27:58">
      <c r="AA54" s="110" t="str">
        <f>IF($AE54&lt;&gt;"",VLOOKUP($AE54,【M】満足度!$A$1:$B$5,2,0),"")</f>
        <v/>
      </c>
      <c r="AB54" s="141"/>
      <c r="AC54" s="113" t="str">
        <f t="shared" si="118"/>
        <v>回答エリア</v>
      </c>
      <c r="AD54" s="112" t="str">
        <f t="shared" si="118"/>
        <v>福井駅前 エリア</v>
      </c>
      <c r="AE54" s="2" t="str">
        <f t="shared" si="92"/>
        <v/>
      </c>
      <c r="AF54" s="107"/>
      <c r="AG54" s="131" t="str">
        <f t="shared" si="93"/>
        <v/>
      </c>
      <c r="AH54" s="132" t="str">
        <f t="shared" si="94"/>
        <v/>
      </c>
      <c r="AI54" s="131" t="str">
        <f t="shared" si="95"/>
        <v/>
      </c>
      <c r="AJ54" s="132" t="str">
        <f t="shared" si="96"/>
        <v/>
      </c>
      <c r="AK54" s="131" t="str">
        <f t="shared" si="97"/>
        <v/>
      </c>
      <c r="AL54" s="132" t="str">
        <f t="shared" si="98"/>
        <v/>
      </c>
      <c r="AM54" s="131" t="str">
        <f t="shared" si="99"/>
        <v/>
      </c>
      <c r="AN54" s="132" t="str">
        <f t="shared" si="100"/>
        <v/>
      </c>
      <c r="AO54" s="131" t="str">
        <f t="shared" si="101"/>
        <v/>
      </c>
      <c r="AP54" s="132" t="str">
        <f t="shared" si="102"/>
        <v/>
      </c>
      <c r="AQ54" s="131" t="str">
        <f t="shared" si="103"/>
        <v/>
      </c>
      <c r="AR54" s="132" t="str">
        <f t="shared" si="104"/>
        <v/>
      </c>
      <c r="AS54" s="131" t="str">
        <f t="shared" si="105"/>
        <v/>
      </c>
      <c r="AT54" s="132" t="str">
        <f t="shared" si="106"/>
        <v/>
      </c>
      <c r="AU54" s="131" t="str">
        <f t="shared" si="107"/>
        <v/>
      </c>
      <c r="AV54" s="132" t="str">
        <f t="shared" si="108"/>
        <v/>
      </c>
      <c r="AW54" s="131" t="str">
        <f t="shared" si="109"/>
        <v/>
      </c>
      <c r="AX54" s="132" t="str">
        <f t="shared" si="110"/>
        <v/>
      </c>
      <c r="AY54" s="131" t="str">
        <f t="shared" si="111"/>
        <v/>
      </c>
      <c r="AZ54" s="132" t="str">
        <f t="shared" si="112"/>
        <v/>
      </c>
      <c r="BA54" s="131" t="str">
        <f t="shared" si="113"/>
        <v/>
      </c>
      <c r="BB54" s="132" t="str">
        <f t="shared" si="114"/>
        <v/>
      </c>
      <c r="BC54" s="131" t="str">
        <f t="shared" si="115"/>
        <v/>
      </c>
      <c r="BD54" s="132" t="str">
        <f t="shared" si="116"/>
        <v/>
      </c>
      <c r="BE54" s="131" t="str">
        <f t="shared" si="119"/>
        <v/>
      </c>
      <c r="BF54" s="132" t="str">
        <f t="shared" si="117"/>
        <v/>
      </c>
    </row>
    <row r="55" spans="27:58">
      <c r="AA55" s="110" t="str">
        <f>IF($AE55&lt;&gt;"",VLOOKUP($AE55,【M】満足度!$A$1:$B$5,2,0),"")</f>
        <v/>
      </c>
      <c r="AB55" s="141"/>
      <c r="AC55" s="113" t="str">
        <f>AC54</f>
        <v>回答エリア</v>
      </c>
      <c r="AD55" s="112" t="str">
        <f>AD54</f>
        <v>福井駅前 エリア</v>
      </c>
      <c r="AE55" s="2" t="str">
        <f t="shared" si="92"/>
        <v/>
      </c>
      <c r="AF55" s="107"/>
      <c r="AG55" s="131" t="str">
        <f t="shared" si="93"/>
        <v/>
      </c>
      <c r="AH55" s="132" t="str">
        <f t="shared" si="94"/>
        <v/>
      </c>
      <c r="AI55" s="131" t="str">
        <f t="shared" si="95"/>
        <v/>
      </c>
      <c r="AJ55" s="132" t="str">
        <f t="shared" si="96"/>
        <v/>
      </c>
      <c r="AK55" s="131" t="str">
        <f t="shared" si="97"/>
        <v/>
      </c>
      <c r="AL55" s="132" t="str">
        <f t="shared" si="98"/>
        <v/>
      </c>
      <c r="AM55" s="131" t="str">
        <f t="shared" si="99"/>
        <v/>
      </c>
      <c r="AN55" s="132" t="str">
        <f t="shared" si="100"/>
        <v/>
      </c>
      <c r="AO55" s="131" t="str">
        <f t="shared" si="101"/>
        <v/>
      </c>
      <c r="AP55" s="132" t="str">
        <f t="shared" si="102"/>
        <v/>
      </c>
      <c r="AQ55" s="131" t="str">
        <f t="shared" si="103"/>
        <v/>
      </c>
      <c r="AR55" s="132" t="str">
        <f t="shared" si="104"/>
        <v/>
      </c>
      <c r="AS55" s="131" t="str">
        <f t="shared" si="105"/>
        <v/>
      </c>
      <c r="AT55" s="132" t="str">
        <f t="shared" si="106"/>
        <v/>
      </c>
      <c r="AU55" s="131" t="str">
        <f t="shared" si="107"/>
        <v/>
      </c>
      <c r="AV55" s="132" t="str">
        <f t="shared" si="108"/>
        <v/>
      </c>
      <c r="AW55" s="131" t="str">
        <f t="shared" si="109"/>
        <v/>
      </c>
      <c r="AX55" s="132" t="str">
        <f t="shared" si="110"/>
        <v/>
      </c>
      <c r="AY55" s="131" t="str">
        <f t="shared" si="111"/>
        <v/>
      </c>
      <c r="AZ55" s="132" t="str">
        <f t="shared" si="112"/>
        <v/>
      </c>
      <c r="BA55" s="131" t="str">
        <f t="shared" si="113"/>
        <v/>
      </c>
      <c r="BB55" s="132" t="str">
        <f t="shared" si="114"/>
        <v/>
      </c>
      <c r="BC55" s="131" t="str">
        <f t="shared" si="115"/>
        <v/>
      </c>
      <c r="BD55" s="132" t="str">
        <f t="shared" si="116"/>
        <v/>
      </c>
      <c r="BE55" s="131" t="str">
        <f t="shared" si="119"/>
        <v/>
      </c>
      <c r="BF55" s="132" t="str">
        <f t="shared" si="117"/>
        <v/>
      </c>
    </row>
    <row r="56" spans="27:58">
      <c r="AA56" s="110" t="str">
        <f>IF($AE56&lt;&gt;"",VLOOKUP($AE56,【M】満足度!$A$1:$B$5,2,0),"")</f>
        <v/>
      </c>
      <c r="AB56" s="141"/>
      <c r="AC56" s="113" t="str">
        <f t="shared" si="118"/>
        <v>回答エリア</v>
      </c>
      <c r="AD56" s="112" t="str">
        <f t="shared" si="118"/>
        <v>福井駅前 エリア</v>
      </c>
      <c r="AE56" s="2" t="str">
        <f t="shared" si="92"/>
        <v/>
      </c>
      <c r="AF56" s="107"/>
      <c r="AG56" s="131" t="str">
        <f t="shared" si="93"/>
        <v/>
      </c>
      <c r="AH56" s="132" t="str">
        <f t="shared" si="94"/>
        <v/>
      </c>
      <c r="AI56" s="131" t="str">
        <f t="shared" si="95"/>
        <v/>
      </c>
      <c r="AJ56" s="132" t="str">
        <f t="shared" si="96"/>
        <v/>
      </c>
      <c r="AK56" s="131" t="str">
        <f t="shared" si="97"/>
        <v/>
      </c>
      <c r="AL56" s="132" t="str">
        <f t="shared" si="98"/>
        <v/>
      </c>
      <c r="AM56" s="131" t="str">
        <f t="shared" si="99"/>
        <v/>
      </c>
      <c r="AN56" s="132" t="str">
        <f t="shared" si="100"/>
        <v/>
      </c>
      <c r="AO56" s="131" t="str">
        <f t="shared" si="101"/>
        <v/>
      </c>
      <c r="AP56" s="132" t="str">
        <f t="shared" si="102"/>
        <v/>
      </c>
      <c r="AQ56" s="131" t="str">
        <f t="shared" si="103"/>
        <v/>
      </c>
      <c r="AR56" s="132" t="str">
        <f t="shared" si="104"/>
        <v/>
      </c>
      <c r="AS56" s="131" t="str">
        <f t="shared" si="105"/>
        <v/>
      </c>
      <c r="AT56" s="132" t="str">
        <f t="shared" si="106"/>
        <v/>
      </c>
      <c r="AU56" s="131" t="str">
        <f t="shared" si="107"/>
        <v/>
      </c>
      <c r="AV56" s="132" t="str">
        <f t="shared" si="108"/>
        <v/>
      </c>
      <c r="AW56" s="131" t="str">
        <f t="shared" si="109"/>
        <v/>
      </c>
      <c r="AX56" s="132" t="str">
        <f t="shared" si="110"/>
        <v/>
      </c>
      <c r="AY56" s="131" t="str">
        <f t="shared" si="111"/>
        <v/>
      </c>
      <c r="AZ56" s="132" t="str">
        <f t="shared" si="112"/>
        <v/>
      </c>
      <c r="BA56" s="131" t="str">
        <f t="shared" si="113"/>
        <v/>
      </c>
      <c r="BB56" s="132" t="str">
        <f t="shared" si="114"/>
        <v/>
      </c>
      <c r="BC56" s="131" t="str">
        <f t="shared" si="115"/>
        <v/>
      </c>
      <c r="BD56" s="132" t="str">
        <f t="shared" si="116"/>
        <v/>
      </c>
      <c r="BE56" s="131" t="str">
        <f t="shared" si="119"/>
        <v/>
      </c>
      <c r="BF56" s="132" t="str">
        <f t="shared" si="117"/>
        <v/>
      </c>
    </row>
    <row r="57" spans="27:58">
      <c r="AA57" s="110" t="str">
        <f>IF($AE57&lt;&gt;"",VLOOKUP($AE57,【M】満足度!$A$1:$B$5,2,0),"")</f>
        <v/>
      </c>
      <c r="AB57" s="141"/>
      <c r="AC57" s="113" t="str">
        <f t="shared" si="118"/>
        <v>回答エリア</v>
      </c>
      <c r="AD57" s="112" t="str">
        <f t="shared" si="118"/>
        <v>福井駅前 エリア</v>
      </c>
      <c r="AE57" s="2" t="str">
        <f t="shared" si="92"/>
        <v/>
      </c>
      <c r="AF57" s="107"/>
      <c r="AG57" s="131" t="str">
        <f t="shared" si="93"/>
        <v/>
      </c>
      <c r="AH57" s="132" t="str">
        <f t="shared" si="94"/>
        <v/>
      </c>
      <c r="AI57" s="131" t="str">
        <f t="shared" si="95"/>
        <v/>
      </c>
      <c r="AJ57" s="132" t="str">
        <f t="shared" si="96"/>
        <v/>
      </c>
      <c r="AK57" s="131" t="str">
        <f t="shared" si="97"/>
        <v/>
      </c>
      <c r="AL57" s="132" t="str">
        <f t="shared" si="98"/>
        <v/>
      </c>
      <c r="AM57" s="131" t="str">
        <f t="shared" si="99"/>
        <v/>
      </c>
      <c r="AN57" s="132" t="str">
        <f t="shared" si="100"/>
        <v/>
      </c>
      <c r="AO57" s="131" t="str">
        <f t="shared" si="101"/>
        <v/>
      </c>
      <c r="AP57" s="132" t="str">
        <f t="shared" si="102"/>
        <v/>
      </c>
      <c r="AQ57" s="131" t="str">
        <f t="shared" si="103"/>
        <v/>
      </c>
      <c r="AR57" s="132" t="str">
        <f t="shared" si="104"/>
        <v/>
      </c>
      <c r="AS57" s="131" t="str">
        <f t="shared" si="105"/>
        <v/>
      </c>
      <c r="AT57" s="132" t="str">
        <f t="shared" si="106"/>
        <v/>
      </c>
      <c r="AU57" s="131" t="str">
        <f t="shared" si="107"/>
        <v/>
      </c>
      <c r="AV57" s="132" t="str">
        <f t="shared" si="108"/>
        <v/>
      </c>
      <c r="AW57" s="131" t="str">
        <f t="shared" si="109"/>
        <v/>
      </c>
      <c r="AX57" s="132" t="str">
        <f t="shared" si="110"/>
        <v/>
      </c>
      <c r="AY57" s="131" t="str">
        <f t="shared" si="111"/>
        <v/>
      </c>
      <c r="AZ57" s="132" t="str">
        <f t="shared" si="112"/>
        <v/>
      </c>
      <c r="BA57" s="131" t="str">
        <f t="shared" si="113"/>
        <v/>
      </c>
      <c r="BB57" s="132" t="str">
        <f t="shared" si="114"/>
        <v/>
      </c>
      <c r="BC57" s="131" t="str">
        <f t="shared" si="115"/>
        <v/>
      </c>
      <c r="BD57" s="132" t="str">
        <f t="shared" si="116"/>
        <v/>
      </c>
      <c r="BE57" s="131" t="str">
        <f t="shared" si="119"/>
        <v/>
      </c>
      <c r="BF57" s="132" t="str">
        <f t="shared" si="117"/>
        <v/>
      </c>
    </row>
    <row r="58" spans="27:58">
      <c r="AA58" s="110" t="str">
        <f>IF($AE58&lt;&gt;"",VLOOKUP($AE58,【M】満足度!$A$1:$B$5,2,0),"")</f>
        <v/>
      </c>
      <c r="AB58" s="141"/>
      <c r="AC58" s="113" t="str">
        <f t="shared" si="118"/>
        <v>回答エリア</v>
      </c>
      <c r="AD58" s="112" t="str">
        <f t="shared" si="118"/>
        <v>福井駅前 エリア</v>
      </c>
      <c r="AE58" s="2" t="str">
        <f t="shared" si="92"/>
        <v/>
      </c>
      <c r="AF58" s="107"/>
      <c r="AG58" s="131" t="str">
        <f t="shared" si="93"/>
        <v/>
      </c>
      <c r="AH58" s="132" t="str">
        <f t="shared" si="94"/>
        <v/>
      </c>
      <c r="AI58" s="131" t="str">
        <f t="shared" si="95"/>
        <v/>
      </c>
      <c r="AJ58" s="132" t="str">
        <f t="shared" si="96"/>
        <v/>
      </c>
      <c r="AK58" s="131" t="str">
        <f t="shared" si="97"/>
        <v/>
      </c>
      <c r="AL58" s="132" t="str">
        <f t="shared" si="98"/>
        <v/>
      </c>
      <c r="AM58" s="131" t="str">
        <f t="shared" si="99"/>
        <v/>
      </c>
      <c r="AN58" s="132" t="str">
        <f t="shared" si="100"/>
        <v/>
      </c>
      <c r="AO58" s="131" t="str">
        <f t="shared" si="101"/>
        <v/>
      </c>
      <c r="AP58" s="132" t="str">
        <f t="shared" si="102"/>
        <v/>
      </c>
      <c r="AQ58" s="131" t="str">
        <f t="shared" si="103"/>
        <v/>
      </c>
      <c r="AR58" s="132" t="str">
        <f t="shared" si="104"/>
        <v/>
      </c>
      <c r="AS58" s="131" t="str">
        <f t="shared" si="105"/>
        <v/>
      </c>
      <c r="AT58" s="132" t="str">
        <f t="shared" si="106"/>
        <v/>
      </c>
      <c r="AU58" s="131" t="str">
        <f t="shared" si="107"/>
        <v/>
      </c>
      <c r="AV58" s="132" t="str">
        <f t="shared" si="108"/>
        <v/>
      </c>
      <c r="AW58" s="131" t="str">
        <f t="shared" si="109"/>
        <v/>
      </c>
      <c r="AX58" s="132" t="str">
        <f t="shared" si="110"/>
        <v/>
      </c>
      <c r="AY58" s="131" t="str">
        <f t="shared" si="111"/>
        <v/>
      </c>
      <c r="AZ58" s="132" t="str">
        <f t="shared" si="112"/>
        <v/>
      </c>
      <c r="BA58" s="131" t="str">
        <f t="shared" si="113"/>
        <v/>
      </c>
      <c r="BB58" s="132" t="str">
        <f t="shared" si="114"/>
        <v/>
      </c>
      <c r="BC58" s="131" t="str">
        <f t="shared" si="115"/>
        <v/>
      </c>
      <c r="BD58" s="132" t="str">
        <f t="shared" si="116"/>
        <v/>
      </c>
      <c r="BE58" s="131" t="str">
        <f t="shared" si="119"/>
        <v/>
      </c>
      <c r="BF58" s="132" t="str">
        <f t="shared" si="117"/>
        <v/>
      </c>
    </row>
    <row r="59" spans="27:58">
      <c r="AA59" s="110" t="str">
        <f>IF($AE59&lt;&gt;"",VLOOKUP($AE59,【M】満足度!$A$1:$B$5,2,0),"")</f>
        <v/>
      </c>
      <c r="AB59" s="141"/>
      <c r="AC59" s="113" t="str">
        <f>AC57</f>
        <v>回答エリア</v>
      </c>
      <c r="AD59" s="112" t="str">
        <f>AD57</f>
        <v>福井駅前 エリア</v>
      </c>
      <c r="AE59" s="2" t="str">
        <f>IF(AE14&lt;&gt;"",AE14,"")</f>
        <v/>
      </c>
      <c r="AF59" s="107"/>
      <c r="AG59" s="131" t="str">
        <f t="shared" si="93"/>
        <v/>
      </c>
      <c r="AH59" s="132" t="str">
        <f>IFERROR(AG59/AG$60,"")</f>
        <v/>
      </c>
      <c r="AI59" s="131" t="str">
        <f t="shared" si="95"/>
        <v/>
      </c>
      <c r="AJ59" s="132" t="str">
        <f>IFERROR(AI59/AI$60,"")</f>
        <v/>
      </c>
      <c r="AK59" s="131" t="str">
        <f t="shared" si="97"/>
        <v/>
      </c>
      <c r="AL59" s="132" t="str">
        <f t="shared" si="98"/>
        <v/>
      </c>
      <c r="AM59" s="131" t="str">
        <f t="shared" si="99"/>
        <v/>
      </c>
      <c r="AN59" s="132" t="str">
        <f t="shared" si="100"/>
        <v/>
      </c>
      <c r="AO59" s="131" t="str">
        <f t="shared" si="101"/>
        <v/>
      </c>
      <c r="AP59" s="132" t="str">
        <f t="shared" si="102"/>
        <v/>
      </c>
      <c r="AQ59" s="131" t="str">
        <f t="shared" si="103"/>
        <v/>
      </c>
      <c r="AR59" s="132" t="str">
        <f t="shared" si="104"/>
        <v/>
      </c>
      <c r="AS59" s="131" t="str">
        <f t="shared" si="105"/>
        <v/>
      </c>
      <c r="AT59" s="132" t="str">
        <f t="shared" si="106"/>
        <v/>
      </c>
      <c r="AU59" s="131" t="str">
        <f t="shared" si="107"/>
        <v/>
      </c>
      <c r="AV59" s="132" t="str">
        <f t="shared" si="108"/>
        <v/>
      </c>
      <c r="AW59" s="131" t="str">
        <f t="shared" si="109"/>
        <v/>
      </c>
      <c r="AX59" s="132" t="str">
        <f t="shared" si="110"/>
        <v/>
      </c>
      <c r="AY59" s="131" t="str">
        <f t="shared" si="111"/>
        <v/>
      </c>
      <c r="AZ59" s="132" t="str">
        <f t="shared" si="112"/>
        <v/>
      </c>
      <c r="BA59" s="131" t="str">
        <f t="shared" si="113"/>
        <v/>
      </c>
      <c r="BB59" s="132" t="str">
        <f t="shared" si="114"/>
        <v/>
      </c>
      <c r="BC59" s="131" t="str">
        <f t="shared" si="115"/>
        <v/>
      </c>
      <c r="BD59" s="132" t="str">
        <f t="shared" si="116"/>
        <v/>
      </c>
      <c r="BE59" s="131" t="str">
        <f t="shared" si="119"/>
        <v/>
      </c>
      <c r="BF59" s="132" t="str">
        <f>IFERROR(BE59/BE$60,"")</f>
        <v/>
      </c>
    </row>
    <row r="60" spans="27:58" ht="15">
      <c r="AA60"/>
      <c r="AB60"/>
      <c r="AC60" s="99"/>
      <c r="AD60" s="100"/>
      <c r="AE60" s="101"/>
      <c r="AF60" s="102" t="s">
        <v>25</v>
      </c>
      <c r="AG60" s="123">
        <f t="shared" ref="AG60:BF60" si="120">SUM(AG48:AG59)</f>
        <v>60</v>
      </c>
      <c r="AH60" s="124">
        <f t="shared" si="120"/>
        <v>1</v>
      </c>
      <c r="AI60" s="123">
        <f t="shared" si="120"/>
        <v>0</v>
      </c>
      <c r="AJ60" s="124">
        <f t="shared" si="120"/>
        <v>0</v>
      </c>
      <c r="AK60" s="123">
        <f t="shared" si="120"/>
        <v>0</v>
      </c>
      <c r="AL60" s="124">
        <f t="shared" si="120"/>
        <v>0</v>
      </c>
      <c r="AM60" s="123">
        <f t="shared" si="120"/>
        <v>0</v>
      </c>
      <c r="AN60" s="124">
        <f t="shared" si="120"/>
        <v>0</v>
      </c>
      <c r="AO60" s="123">
        <f t="shared" si="120"/>
        <v>0</v>
      </c>
      <c r="AP60" s="124">
        <f t="shared" si="120"/>
        <v>0</v>
      </c>
      <c r="AQ60" s="123">
        <f t="shared" si="120"/>
        <v>0</v>
      </c>
      <c r="AR60" s="124">
        <f t="shared" si="120"/>
        <v>0</v>
      </c>
      <c r="AS60" s="123">
        <f t="shared" si="120"/>
        <v>0</v>
      </c>
      <c r="AT60" s="124">
        <f t="shared" si="120"/>
        <v>0</v>
      </c>
      <c r="AU60" s="123">
        <f t="shared" si="120"/>
        <v>0</v>
      </c>
      <c r="AV60" s="124">
        <f t="shared" si="120"/>
        <v>0</v>
      </c>
      <c r="AW60" s="123">
        <f t="shared" si="120"/>
        <v>0</v>
      </c>
      <c r="AX60" s="124">
        <f t="shared" si="120"/>
        <v>0</v>
      </c>
      <c r="AY60" s="123">
        <f t="shared" si="120"/>
        <v>0</v>
      </c>
      <c r="AZ60" s="124">
        <f t="shared" si="120"/>
        <v>0</v>
      </c>
      <c r="BA60" s="123">
        <f t="shared" si="120"/>
        <v>0</v>
      </c>
      <c r="BB60" s="124">
        <f t="shared" si="120"/>
        <v>0</v>
      </c>
      <c r="BC60" s="123">
        <f t="shared" si="120"/>
        <v>0</v>
      </c>
      <c r="BD60" s="124">
        <f t="shared" si="120"/>
        <v>0</v>
      </c>
      <c r="BE60" s="123">
        <f t="shared" si="120"/>
        <v>60</v>
      </c>
      <c r="BF60" s="126">
        <f t="shared" si="120"/>
        <v>1</v>
      </c>
    </row>
    <row r="61" spans="27:58" ht="15">
      <c r="AA61"/>
      <c r="AB61"/>
      <c r="AC61" s="103"/>
      <c r="AD61" s="104"/>
      <c r="AE61" s="105"/>
      <c r="AF61" s="135" t="str">
        <f>IF(AF$16&lt;&gt;"",AF$16,"")</f>
        <v>満足度スコア</v>
      </c>
      <c r="AG61" s="136">
        <f>IF(AG60&gt;0,SUMPRODUCT($AA48:$AA59,AG48:AG59)/AG60,"-")</f>
        <v>4.25</v>
      </c>
      <c r="AH61" s="114"/>
      <c r="AI61" s="136" t="str">
        <f>IF(AI60&gt;0,SUMPRODUCT($AA48:$AA59,AI48:AI59)/AI60,"-")</f>
        <v>-</v>
      </c>
      <c r="AJ61" s="114"/>
      <c r="AK61" s="136" t="str">
        <f>IF(AK60&gt;0,SUMPRODUCT($AA48:$AA59,AK48:AK59)/AK60,"-")</f>
        <v>-</v>
      </c>
      <c r="AL61" s="114"/>
      <c r="AM61" s="136" t="str">
        <f>IF(AM60&gt;0,SUMPRODUCT($AA48:$AA59,AM48:AM59)/AM60,"-")</f>
        <v>-</v>
      </c>
      <c r="AN61" s="114"/>
      <c r="AO61" s="136" t="str">
        <f>IF(AO60&gt;0,SUMPRODUCT($AA48:$AA59,AO48:AO59)/AO60,"-")</f>
        <v>-</v>
      </c>
      <c r="AP61" s="114"/>
      <c r="AQ61" s="136" t="str">
        <f>IF(AQ60&gt;0,SUMPRODUCT($AA48:$AA59,AQ48:AQ59)/AQ60,"-")</f>
        <v>-</v>
      </c>
      <c r="AR61" s="114"/>
      <c r="AS61" s="136" t="str">
        <f>IF(AS60&gt;0,SUMPRODUCT($AA48:$AA59,AS48:AS59)/AS60,"-")</f>
        <v>-</v>
      </c>
      <c r="AT61" s="114"/>
      <c r="AU61" s="136" t="str">
        <f>IF(AU60&gt;0,SUMPRODUCT($AA48:$AA59,AU48:AU59)/AU60,"-")</f>
        <v>-</v>
      </c>
      <c r="AV61" s="114"/>
      <c r="AW61" s="136" t="str">
        <f>IF(AW60&gt;0,SUMPRODUCT($AA48:$AA59,AW48:AW59)/AW60,"-")</f>
        <v>-</v>
      </c>
      <c r="AX61" s="114"/>
      <c r="AY61" s="136" t="str">
        <f>IF(AY60&gt;0,SUMPRODUCT($AA48:$AA59,AY48:AY59)/AY60,"-")</f>
        <v>-</v>
      </c>
      <c r="AZ61" s="114"/>
      <c r="BA61" s="136" t="str">
        <f>IF(BA60&gt;0,SUMPRODUCT($AA48:$AA59,BA48:BA59)/BA60,"-")</f>
        <v>-</v>
      </c>
      <c r="BB61" s="114"/>
      <c r="BC61" s="136" t="str">
        <f>IF(BC60&gt;0,SUMPRODUCT($AA48:$AA59,BC48:BC59)/BC60,"-")</f>
        <v>-</v>
      </c>
      <c r="BD61" s="114"/>
      <c r="BE61" s="136">
        <f>IF(BE60&gt;0,SUMPRODUCT($AA48:$AA59,BE48:BE59)/BE60,"-")</f>
        <v>4.25</v>
      </c>
      <c r="BF61" s="115"/>
    </row>
    <row r="63" spans="27:58">
      <c r="AB63" s="141"/>
    </row>
  </sheetData>
  <phoneticPr fontId="18"/>
  <conditionalFormatting sqref="AE3:AE14 AG3:BF14 AE48:AE59 AG48:BF59 AE33:AE44 AG33:BF44 AE18:AE29 AG18:BF29">
    <cfRule type="containsBlanks" dxfId="35" priority="2">
      <formula>LEN(TRIM(AE3))=0</formula>
    </cfRule>
  </conditionalFormatting>
  <conditionalFormatting sqref="A2:E13">
    <cfRule type="expression" dxfId="34"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39" max="16383" man="1"/>
    <brk id="97" max="16383" man="1"/>
  </rowBreaks>
  <colBreaks count="1" manualBreakCount="1">
    <brk id="2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F3CB-BCE0-4790-9B02-D56CAA404E77}">
  <sheetPr codeName="Sheet51">
    <tabColor theme="4" tint="0.59999389629810485"/>
    <pageSetUpPr fitToPage="1"/>
  </sheetPr>
  <dimension ref="A1:BG63"/>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22.78515625" style="4" customWidth="1"/>
    <col min="32" max="32" width="12.85546875" style="40" bestFit="1" customWidth="1"/>
    <col min="33" max="57" width="7.78515625" style="40" customWidth="1"/>
    <col min="58" max="58" width="7.78515625" style="108" customWidth="1"/>
    <col min="59" max="59" width="8.78515625" style="88"/>
    <col min="60" max="16384" width="8.78515625" style="4"/>
  </cols>
  <sheetData>
    <row r="1" spans="1:59" ht="40.5" customHeight="1">
      <c r="A1" s="21" t="str">
        <f>施設コード!$A$2</f>
        <v>4月</v>
      </c>
      <c r="B1" s="117" t="str">
        <f>【M】エリア!$L$2</f>
        <v>福井県</v>
      </c>
      <c r="C1" s="118" t="str">
        <f>【M】エリア!$L$3</f>
        <v>福井市・永平寺町</v>
      </c>
      <c r="D1" s="118" t="str">
        <f>【M】エリア!$L$4</f>
        <v>福井市</v>
      </c>
      <c r="E1" s="118" t="str">
        <f>【M】エリア!$L$5</f>
        <v>福井駅前 エリア</v>
      </c>
      <c r="G1" s="21" t="str">
        <f>AF16</f>
        <v>総合満足度スコア</v>
      </c>
      <c r="H1" s="119" t="s">
        <v>14</v>
      </c>
      <c r="I1" s="119" t="s">
        <v>15</v>
      </c>
      <c r="J1" s="119" t="s">
        <v>38</v>
      </c>
      <c r="K1" s="119" t="s">
        <v>39</v>
      </c>
      <c r="L1" s="119" t="s">
        <v>17</v>
      </c>
      <c r="M1" s="119" t="s">
        <v>40</v>
      </c>
      <c r="N1" s="119" t="s">
        <v>41</v>
      </c>
      <c r="O1" s="119" t="s">
        <v>42</v>
      </c>
      <c r="P1" s="119" t="s">
        <v>43</v>
      </c>
      <c r="Q1" s="119" t="s">
        <v>44</v>
      </c>
      <c r="R1" s="119" t="s">
        <v>45</v>
      </c>
      <c r="S1" s="119" t="s">
        <v>46</v>
      </c>
      <c r="T1" s="119" t="s">
        <v>47</v>
      </c>
      <c r="AA1" s="158" t="str">
        <f>AF16&amp;"（推移）"</f>
        <v>総合満足度スコア（推移）</v>
      </c>
      <c r="AB1"/>
      <c r="AC1" s="84" t="s">
        <v>1249</v>
      </c>
      <c r="AD1" s="85"/>
      <c r="AE1" s="133" t="s">
        <v>1250</v>
      </c>
      <c r="AF1" s="10" t="s">
        <v>1251</v>
      </c>
      <c r="AG1" s="109" t="s">
        <v>1025</v>
      </c>
      <c r="AH1" s="86" t="s">
        <v>1025</v>
      </c>
      <c r="AI1" s="86" t="s">
        <v>1025</v>
      </c>
      <c r="AJ1" s="86" t="s">
        <v>1025</v>
      </c>
      <c r="AK1" s="86" t="s">
        <v>1025</v>
      </c>
      <c r="AL1" s="86" t="s">
        <v>1025</v>
      </c>
      <c r="AM1" s="86" t="s">
        <v>1025</v>
      </c>
      <c r="AN1" s="86" t="s">
        <v>1025</v>
      </c>
      <c r="AO1" s="86" t="s">
        <v>1025</v>
      </c>
      <c r="AP1" s="86" t="s">
        <v>1025</v>
      </c>
      <c r="AQ1" s="86" t="s">
        <v>1025</v>
      </c>
      <c r="AR1" s="86" t="s">
        <v>1025</v>
      </c>
      <c r="AS1" s="86" t="s">
        <v>1025</v>
      </c>
      <c r="AT1" s="86" t="s">
        <v>1025</v>
      </c>
      <c r="AU1" s="86" t="s">
        <v>1025</v>
      </c>
      <c r="AV1" s="86" t="s">
        <v>1025</v>
      </c>
      <c r="AW1" s="86" t="s">
        <v>1025</v>
      </c>
      <c r="AX1" s="86" t="s">
        <v>1025</v>
      </c>
      <c r="AY1" s="86" t="s">
        <v>1025</v>
      </c>
      <c r="AZ1" s="86" t="s">
        <v>1025</v>
      </c>
      <c r="BA1" s="86" t="s">
        <v>1025</v>
      </c>
      <c r="BB1" s="86" t="s">
        <v>1025</v>
      </c>
      <c r="BC1" s="86" t="s">
        <v>1025</v>
      </c>
      <c r="BD1" s="86" t="s">
        <v>1025</v>
      </c>
      <c r="BE1" s="86" t="s">
        <v>1025</v>
      </c>
      <c r="BF1" s="87" t="s">
        <v>1025</v>
      </c>
    </row>
    <row r="2" spans="1:59" ht="15">
      <c r="A2" s="2" t="str">
        <f>IF(AE3&lt;&gt;"",AE3,"")</f>
        <v>とても満足</v>
      </c>
      <c r="B2" s="96">
        <f ca="1">IFERROR(OFFSET(INDEX($AG$3:$BF$14,
MATCH($A2,$A$2:$A$13,0),MATCH($A$1,$AG$2:$BF$2,0)),0,1),"")</f>
        <v>0.38949742268041238</v>
      </c>
      <c r="C2" s="96">
        <f ca="1">IFERROR(OFFSET(INDEX($AG$18:$BF$29,
MATCH($A2,$A$2:$A$13,0),MATCH($A$1,$AG$2:$BF$2,0)),0,1),"")</f>
        <v>0.42953020134228187</v>
      </c>
      <c r="D2" s="96">
        <f ca="1">IFERROR(OFFSET(INDEX($AG$33:$BF$44,
MATCH($A2,$A$2:$A$13,0),MATCH($A$1,$AG$2:$BF$2,0)),0,1),"")</f>
        <v>0.41477272727272729</v>
      </c>
      <c r="E2" s="96">
        <f ca="1">IFERROR(OFFSET(INDEX($AG$48:$BF$59,
MATCH($A2,$A$2:$A$13,0),MATCH($A$1,$AG$2:$BF$2,0)),0,1),"")</f>
        <v>0.39166666666666666</v>
      </c>
      <c r="G2" s="89" t="str">
        <f>【M】エリア!$L$2</f>
        <v>福井県</v>
      </c>
      <c r="H2" s="140">
        <f>AG16</f>
        <v>4.2612757731958766</v>
      </c>
      <c r="I2" s="140" t="str">
        <f>AI16</f>
        <v>-</v>
      </c>
      <c r="J2" s="140" t="str">
        <f>AK16</f>
        <v>-</v>
      </c>
      <c r="K2" s="140" t="str">
        <f>AM16</f>
        <v>-</v>
      </c>
      <c r="L2" s="140" t="str">
        <f>AO16</f>
        <v>-</v>
      </c>
      <c r="M2" s="140" t="str">
        <f>AQ16</f>
        <v>-</v>
      </c>
      <c r="N2" s="140" t="str">
        <f>AS16</f>
        <v>-</v>
      </c>
      <c r="O2" s="140" t="str">
        <f>AU16</f>
        <v>-</v>
      </c>
      <c r="P2" s="140" t="str">
        <f>AW16</f>
        <v>-</v>
      </c>
      <c r="Q2" s="140" t="str">
        <f>AY16</f>
        <v>-</v>
      </c>
      <c r="R2" s="140" t="str">
        <f>BA16</f>
        <v>-</v>
      </c>
      <c r="S2" s="140" t="str">
        <f>BC16</f>
        <v>-</v>
      </c>
      <c r="T2" s="140">
        <f>BE16</f>
        <v>4.2612757731958766</v>
      </c>
      <c r="AA2"/>
      <c r="AB2"/>
      <c r="AC2" s="90" t="s">
        <v>250</v>
      </c>
      <c r="AD2" s="91" t="str">
        <f>【M】エリア!$L$2</f>
        <v>福井県</v>
      </c>
      <c r="AE2" s="85"/>
      <c r="AF2" s="92"/>
      <c r="AG2" s="93" t="s">
        <v>309</v>
      </c>
      <c r="AH2" s="94"/>
      <c r="AI2" s="92" t="s">
        <v>308</v>
      </c>
      <c r="AJ2" s="92"/>
      <c r="AK2" s="93" t="s">
        <v>5</v>
      </c>
      <c r="AL2" s="94"/>
      <c r="AM2" s="92" t="s">
        <v>16</v>
      </c>
      <c r="AN2" s="92"/>
      <c r="AO2" s="93" t="s">
        <v>17</v>
      </c>
      <c r="AP2" s="94"/>
      <c r="AQ2" s="93" t="s">
        <v>40</v>
      </c>
      <c r="AR2" s="94"/>
      <c r="AS2" s="93" t="s">
        <v>41</v>
      </c>
      <c r="AT2" s="94"/>
      <c r="AU2" s="93" t="s">
        <v>42</v>
      </c>
      <c r="AV2" s="94"/>
      <c r="AW2" s="93" t="s">
        <v>43</v>
      </c>
      <c r="AX2" s="94"/>
      <c r="AY2" s="93" t="s">
        <v>44</v>
      </c>
      <c r="AZ2" s="94"/>
      <c r="BA2" s="92" t="s">
        <v>45</v>
      </c>
      <c r="BB2" s="92"/>
      <c r="BC2" s="93" t="s">
        <v>46</v>
      </c>
      <c r="BD2" s="94"/>
      <c r="BE2" s="95" t="s">
        <v>1244</v>
      </c>
      <c r="BF2" s="87"/>
      <c r="BG2" s="1"/>
    </row>
    <row r="3" spans="1:59">
      <c r="A3" s="2" t="str">
        <f t="shared" ref="A3:A13" si="0">IF(AE4&lt;&gt;"",AE4,"")</f>
        <v>満足</v>
      </c>
      <c r="B3" s="96">
        <f t="shared" ref="B3:B13" ca="1" si="1">IFERROR(OFFSET(INDEX($AG$3:$BF$14,
MATCH($A3,$A$2:$A$13,0),MATCH($A$1,$AG$2:$BF$2,0)),0,1),"")</f>
        <v>0.5</v>
      </c>
      <c r="C3" s="96">
        <f t="shared" ref="C3:C13" ca="1" si="2">IFERROR(OFFSET(INDEX($AG$18:$BF$29,
MATCH($A3,$A$2:$A$13,0),MATCH($A$1,$AG$2:$BF$2,0)),0,1),"")</f>
        <v>0.45805369127516776</v>
      </c>
      <c r="D3" s="96">
        <f t="shared" ref="D3:D13" ca="1" si="3">IFERROR(OFFSET(INDEX($AG$33:$BF$44,
MATCH($A3,$A$2:$A$13,0),MATCH($A$1,$AG$2:$BF$2,0)),0,1),"")</f>
        <v>0.48295454545454547</v>
      </c>
      <c r="E3" s="96">
        <f t="shared" ref="E3:E13" ca="1" si="4">IFERROR(OFFSET(INDEX($AG$48:$BF$59,
MATCH($A3,$A$2:$A$13,0),MATCH($A$1,$AG$2:$BF$2,0)),0,1),"")</f>
        <v>0.49166666666666664</v>
      </c>
      <c r="G3" s="89" t="str">
        <f>【M】エリア!$L$3</f>
        <v>福井市・永平寺町</v>
      </c>
      <c r="H3" s="140">
        <f>AG31</f>
        <v>4.2953020134228188</v>
      </c>
      <c r="I3" s="140" t="str">
        <f>AI31</f>
        <v>-</v>
      </c>
      <c r="J3" s="140" t="str">
        <f>AK31</f>
        <v>-</v>
      </c>
      <c r="K3" s="140" t="str">
        <f>AM31</f>
        <v>-</v>
      </c>
      <c r="L3" s="140" t="str">
        <f>AO31</f>
        <v>-</v>
      </c>
      <c r="M3" s="140" t="str">
        <f>AQ31</f>
        <v>-</v>
      </c>
      <c r="N3" s="140" t="str">
        <f>AS31</f>
        <v>-</v>
      </c>
      <c r="O3" s="140" t="str">
        <f>AU31</f>
        <v>-</v>
      </c>
      <c r="P3" s="140" t="str">
        <f>AW31</f>
        <v>-</v>
      </c>
      <c r="Q3" s="140" t="str">
        <f>AY31</f>
        <v>-</v>
      </c>
      <c r="R3" s="140" t="str">
        <f>BA31</f>
        <v>-</v>
      </c>
      <c r="S3" s="140" t="str">
        <f>BC31</f>
        <v>-</v>
      </c>
      <c r="T3" s="140">
        <f>BE31</f>
        <v>4.2953020134228188</v>
      </c>
      <c r="AA3" s="110">
        <f>IF($AE3&lt;&gt;"",VLOOKUP($AE3,【M】満足度!$A$1:$B$5,2,0),"")</f>
        <v>5</v>
      </c>
      <c r="AB3" s="141"/>
      <c r="AC3" s="113" t="str">
        <f>AC2</f>
        <v>都道府県</v>
      </c>
      <c r="AD3" s="112" t="str">
        <f>AD2</f>
        <v>福井県</v>
      </c>
      <c r="AE3" s="133" t="s">
        <v>51</v>
      </c>
      <c r="AF3" s="8"/>
      <c r="AG3" s="60">
        <f>IF(OR(IFERROR(FIND($AD3,"施設コード"),0)&gt;0,$AE3=""), "",
'満足度(商品・サービス)'!AG3+'満足度(施設全体)'!AG3
)</f>
        <v>1209</v>
      </c>
      <c r="AH3" s="130">
        <f t="shared" ref="AH3:AH13" si="5">IFERROR(AG3/AG$15,"")</f>
        <v>0.38949742268041238</v>
      </c>
      <c r="AI3" s="60">
        <f>IF(OR(IFERROR(FIND($AD3,"施設コード"),0)&gt;0,$AE3=""), "",
'満足度(商品・サービス)'!AI3+'満足度(施設全体)'!AI3
)</f>
        <v>0</v>
      </c>
      <c r="AJ3" s="130" t="str">
        <f t="shared" ref="AJ3:AJ13" si="6">IFERROR(AI3/AI$15,"")</f>
        <v/>
      </c>
      <c r="AK3" s="60">
        <f>IF(OR(IFERROR(FIND($AD3,"施設コード"),0)&gt;0,$AE3=""), "",
'満足度(商品・サービス)'!AK3+'満足度(施設全体)'!AK3
)</f>
        <v>0</v>
      </c>
      <c r="AL3" s="130" t="str">
        <f t="shared" ref="AL3:AL13" si="7">IFERROR(AK3/AK$15,"")</f>
        <v/>
      </c>
      <c r="AM3" s="60">
        <f>IF(OR(IFERROR(FIND($AD3,"施設コード"),0)&gt;0,$AE3=""), "",
'満足度(商品・サービス)'!AM3+'満足度(施設全体)'!AM3
)</f>
        <v>0</v>
      </c>
      <c r="AN3" s="130" t="str">
        <f t="shared" ref="AN3:AN13" si="8">IFERROR(AM3/AM$15,"")</f>
        <v/>
      </c>
      <c r="AO3" s="60">
        <f>IF(OR(IFERROR(FIND($AD3,"施設コード"),0)&gt;0,$AE3=""), "",
'満足度(商品・サービス)'!AO3+'満足度(施設全体)'!AO3
)</f>
        <v>0</v>
      </c>
      <c r="AP3" s="130" t="str">
        <f t="shared" ref="AP3:AP13" si="9">IFERROR(AO3/AO$15,"")</f>
        <v/>
      </c>
      <c r="AQ3" s="60">
        <f>IF(OR(IFERROR(FIND($AD3,"施設コード"),0)&gt;0,$AE3=""), "",
'満足度(商品・サービス)'!AQ3+'満足度(施設全体)'!AQ3
)</f>
        <v>0</v>
      </c>
      <c r="AR3" s="130" t="str">
        <f t="shared" ref="AR3:AR13" si="10">IFERROR(AQ3/AQ$15,"")</f>
        <v/>
      </c>
      <c r="AS3" s="60">
        <f>IF(OR(IFERROR(FIND($AD3,"施設コード"),0)&gt;0,$AE3=""), "",
'満足度(商品・サービス)'!AS3+'満足度(施設全体)'!AS3
)</f>
        <v>0</v>
      </c>
      <c r="AT3" s="130" t="str">
        <f t="shared" ref="AT3:AT13" si="11">IFERROR(AS3/AS$15,"")</f>
        <v/>
      </c>
      <c r="AU3" s="60">
        <f>IF(OR(IFERROR(FIND($AD3,"施設コード"),0)&gt;0,$AE3=""), "",
'満足度(商品・サービス)'!AU3+'満足度(施設全体)'!AU3
)</f>
        <v>0</v>
      </c>
      <c r="AV3" s="130" t="str">
        <f t="shared" ref="AV3:AV13" si="12">IFERROR(AU3/AU$15,"")</f>
        <v/>
      </c>
      <c r="AW3" s="60">
        <f>IF(OR(IFERROR(FIND($AD3,"施設コード"),0)&gt;0,$AE3=""), "",
'満足度(商品・サービス)'!AW3+'満足度(施設全体)'!AW3
)</f>
        <v>0</v>
      </c>
      <c r="AX3" s="130" t="str">
        <f t="shared" ref="AX3:AX13" si="13">IFERROR(AW3/AW$15,"")</f>
        <v/>
      </c>
      <c r="AY3" s="60">
        <f>IF(OR(IFERROR(FIND($AD3,"施設コード"),0)&gt;0,$AE3=""), "",
'満足度(商品・サービス)'!AY3+'満足度(施設全体)'!AY3
)</f>
        <v>0</v>
      </c>
      <c r="AZ3" s="130" t="str">
        <f t="shared" ref="AZ3:AZ13" si="14">IFERROR(AY3/AY$15,"")</f>
        <v/>
      </c>
      <c r="BA3" s="60">
        <f>IF(OR(IFERROR(FIND($AD3,"施設コード"),0)&gt;0,$AE3=""), "",
'満足度(商品・サービス)'!BA3+'満足度(施設全体)'!BA3
)</f>
        <v>0</v>
      </c>
      <c r="BB3" s="130" t="str">
        <f t="shared" ref="BB3:BB13" si="15">IFERROR(BA3/BA$15,"")</f>
        <v/>
      </c>
      <c r="BC3" s="60">
        <f>IF(OR(IFERROR(FIND($AD3,"施設コード"),0)&gt;0,$AE3=""), "",
'満足度(商品・サービス)'!BC3+'満足度(施設全体)'!BC3
)</f>
        <v>0</v>
      </c>
      <c r="BD3" s="130" t="str">
        <f t="shared" ref="BD3:BD13" si="16">IFERROR(BC3/BC$15,"")</f>
        <v/>
      </c>
      <c r="BE3" s="60">
        <f>IFERROR(AG3+AI3+AK3+AM3+AO3+AQ3+AS3+AU3+AW3+AY3+BA3+BC3,"")</f>
        <v>1209</v>
      </c>
      <c r="BF3" s="130">
        <f t="shared" ref="BF3:BF13" si="17">IFERROR(BE3/BE$15,"")</f>
        <v>0.38949742268041238</v>
      </c>
      <c r="BG3" s="97"/>
    </row>
    <row r="4" spans="1:59">
      <c r="A4" s="2" t="str">
        <f t="shared" si="0"/>
        <v>どちらでもない</v>
      </c>
      <c r="B4" s="96">
        <f t="shared" ca="1" si="1"/>
        <v>9.6005154639175264E-2</v>
      </c>
      <c r="C4" s="96">
        <f t="shared" ca="1" si="2"/>
        <v>9.2281879194630878E-2</v>
      </c>
      <c r="D4" s="96">
        <f t="shared" ca="1" si="3"/>
        <v>8.8068181818181823E-2</v>
      </c>
      <c r="E4" s="96">
        <f t="shared" ca="1" si="4"/>
        <v>0.11666666666666667</v>
      </c>
      <c r="G4" s="89" t="str">
        <f>【M】エリア!$L$4</f>
        <v>福井市</v>
      </c>
      <c r="H4" s="140">
        <f>AG46</f>
        <v>4.2982954545454541</v>
      </c>
      <c r="I4" s="140" t="str">
        <f>AI46</f>
        <v>-</v>
      </c>
      <c r="J4" s="140" t="str">
        <f>AK46</f>
        <v>-</v>
      </c>
      <c r="K4" s="140" t="str">
        <f>AM46</f>
        <v>-</v>
      </c>
      <c r="L4" s="140" t="str">
        <f>AO46</f>
        <v>-</v>
      </c>
      <c r="M4" s="140" t="str">
        <f>AQ46</f>
        <v>-</v>
      </c>
      <c r="N4" s="140" t="str">
        <f>AS46</f>
        <v>-</v>
      </c>
      <c r="O4" s="140" t="str">
        <f>AU46</f>
        <v>-</v>
      </c>
      <c r="P4" s="140" t="str">
        <f>AW46</f>
        <v>-</v>
      </c>
      <c r="Q4" s="140" t="str">
        <f>AY46</f>
        <v>-</v>
      </c>
      <c r="R4" s="140" t="str">
        <f>BA46</f>
        <v>-</v>
      </c>
      <c r="S4" s="140" t="str">
        <f>BC46</f>
        <v>-</v>
      </c>
      <c r="T4" s="140">
        <f>BE46</f>
        <v>4.2982954545454541</v>
      </c>
      <c r="AA4" s="110">
        <f>IF($AE4&lt;&gt;"",VLOOKUP($AE4,【M】満足度!$A$1:$B$5,2,0),"")</f>
        <v>4</v>
      </c>
      <c r="AB4" s="141"/>
      <c r="AC4" s="113" t="str">
        <f t="shared" ref="AC4:AD13" si="18">AC3</f>
        <v>都道府県</v>
      </c>
      <c r="AD4" s="112" t="str">
        <f t="shared" si="18"/>
        <v>福井県</v>
      </c>
      <c r="AE4" s="134" t="s">
        <v>52</v>
      </c>
      <c r="AF4" s="8"/>
      <c r="AG4" s="60">
        <f>IF(OR(IFERROR(FIND($AD4,"施設コード"),0)&gt;0,$AE4=""), "",
'満足度(商品・サービス)'!AG4+'満足度(施設全体)'!AG4
)</f>
        <v>1552</v>
      </c>
      <c r="AH4" s="130">
        <f t="shared" si="5"/>
        <v>0.5</v>
      </c>
      <c r="AI4" s="60">
        <f>IF(OR(IFERROR(FIND($AD4,"施設コード"),0)&gt;0,$AE4=""), "",
'満足度(商品・サービス)'!AI4+'満足度(施設全体)'!AI4
)</f>
        <v>0</v>
      </c>
      <c r="AJ4" s="130" t="str">
        <f t="shared" si="6"/>
        <v/>
      </c>
      <c r="AK4" s="60">
        <f>IF(OR(IFERROR(FIND($AD4,"施設コード"),0)&gt;0,$AE4=""), "",
'満足度(商品・サービス)'!AK4+'満足度(施設全体)'!AK4
)</f>
        <v>0</v>
      </c>
      <c r="AL4" s="130" t="str">
        <f t="shared" si="7"/>
        <v/>
      </c>
      <c r="AM4" s="60">
        <f>IF(OR(IFERROR(FIND($AD4,"施設コード"),0)&gt;0,$AE4=""), "",
'満足度(商品・サービス)'!AM4+'満足度(施設全体)'!AM4
)</f>
        <v>0</v>
      </c>
      <c r="AN4" s="130" t="str">
        <f t="shared" si="8"/>
        <v/>
      </c>
      <c r="AO4" s="60">
        <f>IF(OR(IFERROR(FIND($AD4,"施設コード"),0)&gt;0,$AE4=""), "",
'満足度(商品・サービス)'!AO4+'満足度(施設全体)'!AO4
)</f>
        <v>0</v>
      </c>
      <c r="AP4" s="130" t="str">
        <f t="shared" si="9"/>
        <v/>
      </c>
      <c r="AQ4" s="60">
        <f>IF(OR(IFERROR(FIND($AD4,"施設コード"),0)&gt;0,$AE4=""), "",
'満足度(商品・サービス)'!AQ4+'満足度(施設全体)'!AQ4
)</f>
        <v>0</v>
      </c>
      <c r="AR4" s="130" t="str">
        <f t="shared" si="10"/>
        <v/>
      </c>
      <c r="AS4" s="60">
        <f>IF(OR(IFERROR(FIND($AD4,"施設コード"),0)&gt;0,$AE4=""), "",
'満足度(商品・サービス)'!AS4+'満足度(施設全体)'!AS4
)</f>
        <v>0</v>
      </c>
      <c r="AT4" s="130" t="str">
        <f t="shared" si="11"/>
        <v/>
      </c>
      <c r="AU4" s="60">
        <f>IF(OR(IFERROR(FIND($AD4,"施設コード"),0)&gt;0,$AE4=""), "",
'満足度(商品・サービス)'!AU4+'満足度(施設全体)'!AU4
)</f>
        <v>0</v>
      </c>
      <c r="AV4" s="130" t="str">
        <f t="shared" si="12"/>
        <v/>
      </c>
      <c r="AW4" s="60">
        <f>IF(OR(IFERROR(FIND($AD4,"施設コード"),0)&gt;0,$AE4=""), "",
'満足度(商品・サービス)'!AW4+'満足度(施設全体)'!AW4
)</f>
        <v>0</v>
      </c>
      <c r="AX4" s="130" t="str">
        <f t="shared" si="13"/>
        <v/>
      </c>
      <c r="AY4" s="60">
        <f>IF(OR(IFERROR(FIND($AD4,"施設コード"),0)&gt;0,$AE4=""), "",
'満足度(商品・サービス)'!AY4+'満足度(施設全体)'!AY4
)</f>
        <v>0</v>
      </c>
      <c r="AZ4" s="130" t="str">
        <f t="shared" si="14"/>
        <v/>
      </c>
      <c r="BA4" s="60">
        <f>IF(OR(IFERROR(FIND($AD4,"施設コード"),0)&gt;0,$AE4=""), "",
'満足度(商品・サービス)'!BA4+'満足度(施設全体)'!BA4
)</f>
        <v>0</v>
      </c>
      <c r="BB4" s="130" t="str">
        <f t="shared" si="15"/>
        <v/>
      </c>
      <c r="BC4" s="60">
        <f>IF(OR(IFERROR(FIND($AD4,"施設コード"),0)&gt;0,$AE4=""), "",
'満足度(商品・サービス)'!BC4+'満足度(施設全体)'!BC4
)</f>
        <v>0</v>
      </c>
      <c r="BD4" s="130" t="str">
        <f t="shared" si="16"/>
        <v/>
      </c>
      <c r="BE4" s="60">
        <f t="shared" ref="BE4:BE14" si="19">IFERROR(AG4+AI4+AK4+AM4+AO4+AQ4+AS4+AU4+AW4+AY4+BA4+BC4,"")</f>
        <v>1552</v>
      </c>
      <c r="BF4" s="130">
        <f t="shared" si="17"/>
        <v>0.5</v>
      </c>
      <c r="BG4" s="97"/>
    </row>
    <row r="5" spans="1:59">
      <c r="A5" s="2" t="str">
        <f t="shared" si="0"/>
        <v>不満</v>
      </c>
      <c r="B5" s="96">
        <f t="shared" ca="1" si="1"/>
        <v>1.1275773195876288E-2</v>
      </c>
      <c r="C5" s="96">
        <f t="shared" ca="1" si="2"/>
        <v>1.8456375838926176E-2</v>
      </c>
      <c r="D5" s="96">
        <f t="shared" ca="1" si="3"/>
        <v>1.4204545454545454E-2</v>
      </c>
      <c r="E5" s="96">
        <f t="shared" ca="1" si="4"/>
        <v>0</v>
      </c>
      <c r="G5" s="89" t="str">
        <f>【M】エリア!$L$5</f>
        <v>福井駅前 エリア</v>
      </c>
      <c r="H5" s="140">
        <f>AG61</f>
        <v>4.2750000000000004</v>
      </c>
      <c r="I5" s="140" t="str">
        <f>AI61</f>
        <v>-</v>
      </c>
      <c r="J5" s="140" t="str">
        <f>AK61</f>
        <v>-</v>
      </c>
      <c r="K5" s="140" t="str">
        <f>AM61</f>
        <v>-</v>
      </c>
      <c r="L5" s="140" t="str">
        <f>AO61</f>
        <v>-</v>
      </c>
      <c r="M5" s="140" t="str">
        <f>AQ61</f>
        <v>-</v>
      </c>
      <c r="N5" s="140" t="str">
        <f>AS61</f>
        <v>-</v>
      </c>
      <c r="O5" s="140" t="str">
        <f>AU61</f>
        <v>-</v>
      </c>
      <c r="P5" s="140" t="str">
        <f>AW61</f>
        <v>-</v>
      </c>
      <c r="Q5" s="140" t="str">
        <f>AY61</f>
        <v>-</v>
      </c>
      <c r="R5" s="140" t="str">
        <f>BA61</f>
        <v>-</v>
      </c>
      <c r="S5" s="140" t="str">
        <f>BC61</f>
        <v>-</v>
      </c>
      <c r="T5" s="140">
        <f>BE61</f>
        <v>4.2750000000000004</v>
      </c>
      <c r="AA5" s="110">
        <f>IF($AE5&lt;&gt;"",VLOOKUP($AE5,【M】満足度!$A$1:$B$5,2,0),"")</f>
        <v>3</v>
      </c>
      <c r="AB5" s="141"/>
      <c r="AC5" s="113" t="str">
        <f t="shared" si="18"/>
        <v>都道府県</v>
      </c>
      <c r="AD5" s="112" t="str">
        <f t="shared" si="18"/>
        <v>福井県</v>
      </c>
      <c r="AE5" s="133" t="s">
        <v>53</v>
      </c>
      <c r="AF5" s="8"/>
      <c r="AG5" s="60">
        <f>IF(OR(IFERROR(FIND($AD5,"施設コード"),0)&gt;0,$AE5=""), "",
'満足度(商品・サービス)'!AG5+'満足度(施設全体)'!AG5
)</f>
        <v>298</v>
      </c>
      <c r="AH5" s="130">
        <f t="shared" si="5"/>
        <v>9.6005154639175264E-2</v>
      </c>
      <c r="AI5" s="60">
        <f>IF(OR(IFERROR(FIND($AD5,"施設コード"),0)&gt;0,$AE5=""), "",
'満足度(商品・サービス)'!AI5+'満足度(施設全体)'!AI5
)</f>
        <v>0</v>
      </c>
      <c r="AJ5" s="130" t="str">
        <f t="shared" si="6"/>
        <v/>
      </c>
      <c r="AK5" s="60">
        <f>IF(OR(IFERROR(FIND($AD5,"施設コード"),0)&gt;0,$AE5=""), "",
'満足度(商品・サービス)'!AK5+'満足度(施設全体)'!AK5
)</f>
        <v>0</v>
      </c>
      <c r="AL5" s="130" t="str">
        <f t="shared" si="7"/>
        <v/>
      </c>
      <c r="AM5" s="60">
        <f>IF(OR(IFERROR(FIND($AD5,"施設コード"),0)&gt;0,$AE5=""), "",
'満足度(商品・サービス)'!AM5+'満足度(施設全体)'!AM5
)</f>
        <v>0</v>
      </c>
      <c r="AN5" s="130" t="str">
        <f t="shared" si="8"/>
        <v/>
      </c>
      <c r="AO5" s="60">
        <f>IF(OR(IFERROR(FIND($AD5,"施設コード"),0)&gt;0,$AE5=""), "",
'満足度(商品・サービス)'!AO5+'満足度(施設全体)'!AO5
)</f>
        <v>0</v>
      </c>
      <c r="AP5" s="130" t="str">
        <f t="shared" si="9"/>
        <v/>
      </c>
      <c r="AQ5" s="60">
        <f>IF(OR(IFERROR(FIND($AD5,"施設コード"),0)&gt;0,$AE5=""), "",
'満足度(商品・サービス)'!AQ5+'満足度(施設全体)'!AQ5
)</f>
        <v>0</v>
      </c>
      <c r="AR5" s="130" t="str">
        <f t="shared" si="10"/>
        <v/>
      </c>
      <c r="AS5" s="60">
        <f>IF(OR(IFERROR(FIND($AD5,"施設コード"),0)&gt;0,$AE5=""), "",
'満足度(商品・サービス)'!AS5+'満足度(施設全体)'!AS5
)</f>
        <v>0</v>
      </c>
      <c r="AT5" s="130" t="str">
        <f t="shared" si="11"/>
        <v/>
      </c>
      <c r="AU5" s="60">
        <f>IF(OR(IFERROR(FIND($AD5,"施設コード"),0)&gt;0,$AE5=""), "",
'満足度(商品・サービス)'!AU5+'満足度(施設全体)'!AU5
)</f>
        <v>0</v>
      </c>
      <c r="AV5" s="130" t="str">
        <f t="shared" si="12"/>
        <v/>
      </c>
      <c r="AW5" s="60">
        <f>IF(OR(IFERROR(FIND($AD5,"施設コード"),0)&gt;0,$AE5=""), "",
'満足度(商品・サービス)'!AW5+'満足度(施設全体)'!AW5
)</f>
        <v>0</v>
      </c>
      <c r="AX5" s="130" t="str">
        <f t="shared" si="13"/>
        <v/>
      </c>
      <c r="AY5" s="60">
        <f>IF(OR(IFERROR(FIND($AD5,"施設コード"),0)&gt;0,$AE5=""), "",
'満足度(商品・サービス)'!AY5+'満足度(施設全体)'!AY5
)</f>
        <v>0</v>
      </c>
      <c r="AZ5" s="130" t="str">
        <f t="shared" si="14"/>
        <v/>
      </c>
      <c r="BA5" s="60">
        <f>IF(OR(IFERROR(FIND($AD5,"施設コード"),0)&gt;0,$AE5=""), "",
'満足度(商品・サービス)'!BA5+'満足度(施設全体)'!BA5
)</f>
        <v>0</v>
      </c>
      <c r="BB5" s="130" t="str">
        <f t="shared" si="15"/>
        <v/>
      </c>
      <c r="BC5" s="60">
        <f>IF(OR(IFERROR(FIND($AD5,"施設コード"),0)&gt;0,$AE5=""), "",
'満足度(商品・サービス)'!BC5+'満足度(施設全体)'!BC5
)</f>
        <v>0</v>
      </c>
      <c r="BD5" s="130" t="str">
        <f t="shared" si="16"/>
        <v/>
      </c>
      <c r="BE5" s="60">
        <f t="shared" si="19"/>
        <v>298</v>
      </c>
      <c r="BF5" s="130">
        <f t="shared" si="17"/>
        <v>9.6005154639175264E-2</v>
      </c>
      <c r="BG5" s="98"/>
    </row>
    <row r="6" spans="1:59">
      <c r="A6" s="2" t="str">
        <f t="shared" si="0"/>
        <v>とても不満</v>
      </c>
      <c r="B6" s="96">
        <f t="shared" ca="1" si="1"/>
        <v>3.2216494845360823E-3</v>
      </c>
      <c r="C6" s="96">
        <f t="shared" ca="1" si="2"/>
        <v>1.6778523489932886E-3</v>
      </c>
      <c r="D6" s="96">
        <f t="shared" ca="1" si="3"/>
        <v>0</v>
      </c>
      <c r="E6" s="96">
        <f t="shared" ca="1" si="4"/>
        <v>0</v>
      </c>
      <c r="G6" s="1"/>
      <c r="AA6" s="110">
        <f>IF($AE6&lt;&gt;"",VLOOKUP($AE6,【M】満足度!$A$1:$B$5,2,0),"")</f>
        <v>2</v>
      </c>
      <c r="AB6" s="141"/>
      <c r="AC6" s="113" t="str">
        <f t="shared" si="18"/>
        <v>都道府県</v>
      </c>
      <c r="AD6" s="112" t="str">
        <f t="shared" si="18"/>
        <v>福井県</v>
      </c>
      <c r="AE6" s="133" t="s">
        <v>54</v>
      </c>
      <c r="AF6" s="8"/>
      <c r="AG6" s="60">
        <f>IF(OR(IFERROR(FIND($AD6,"施設コード"),0)&gt;0,$AE6=""), "",
'満足度(商品・サービス)'!AG6+'満足度(施設全体)'!AG6
)</f>
        <v>35</v>
      </c>
      <c r="AH6" s="130">
        <f t="shared" si="5"/>
        <v>1.1275773195876288E-2</v>
      </c>
      <c r="AI6" s="60">
        <f>IF(OR(IFERROR(FIND($AD6,"施設コード"),0)&gt;0,$AE6=""), "",
'満足度(商品・サービス)'!AI6+'満足度(施設全体)'!AI6
)</f>
        <v>0</v>
      </c>
      <c r="AJ6" s="130" t="str">
        <f t="shared" si="6"/>
        <v/>
      </c>
      <c r="AK6" s="60">
        <f>IF(OR(IFERROR(FIND($AD6,"施設コード"),0)&gt;0,$AE6=""), "",
'満足度(商品・サービス)'!AK6+'満足度(施設全体)'!AK6
)</f>
        <v>0</v>
      </c>
      <c r="AL6" s="130" t="str">
        <f t="shared" si="7"/>
        <v/>
      </c>
      <c r="AM6" s="60">
        <f>IF(OR(IFERROR(FIND($AD6,"施設コード"),0)&gt;0,$AE6=""), "",
'満足度(商品・サービス)'!AM6+'満足度(施設全体)'!AM6
)</f>
        <v>0</v>
      </c>
      <c r="AN6" s="130" t="str">
        <f t="shared" si="8"/>
        <v/>
      </c>
      <c r="AO6" s="60">
        <f>IF(OR(IFERROR(FIND($AD6,"施設コード"),0)&gt;0,$AE6=""), "",
'満足度(商品・サービス)'!AO6+'満足度(施設全体)'!AO6
)</f>
        <v>0</v>
      </c>
      <c r="AP6" s="130" t="str">
        <f t="shared" si="9"/>
        <v/>
      </c>
      <c r="AQ6" s="60">
        <f>IF(OR(IFERROR(FIND($AD6,"施設コード"),0)&gt;0,$AE6=""), "",
'満足度(商品・サービス)'!AQ6+'満足度(施設全体)'!AQ6
)</f>
        <v>0</v>
      </c>
      <c r="AR6" s="130" t="str">
        <f t="shared" si="10"/>
        <v/>
      </c>
      <c r="AS6" s="60">
        <f>IF(OR(IFERROR(FIND($AD6,"施設コード"),0)&gt;0,$AE6=""), "",
'満足度(商品・サービス)'!AS6+'満足度(施設全体)'!AS6
)</f>
        <v>0</v>
      </c>
      <c r="AT6" s="130" t="str">
        <f t="shared" si="11"/>
        <v/>
      </c>
      <c r="AU6" s="60">
        <f>IF(OR(IFERROR(FIND($AD6,"施設コード"),0)&gt;0,$AE6=""), "",
'満足度(商品・サービス)'!AU6+'満足度(施設全体)'!AU6
)</f>
        <v>0</v>
      </c>
      <c r="AV6" s="130" t="str">
        <f t="shared" si="12"/>
        <v/>
      </c>
      <c r="AW6" s="60">
        <f>IF(OR(IFERROR(FIND($AD6,"施設コード"),0)&gt;0,$AE6=""), "",
'満足度(商品・サービス)'!AW6+'満足度(施設全体)'!AW6
)</f>
        <v>0</v>
      </c>
      <c r="AX6" s="130" t="str">
        <f t="shared" si="13"/>
        <v/>
      </c>
      <c r="AY6" s="60">
        <f>IF(OR(IFERROR(FIND($AD6,"施設コード"),0)&gt;0,$AE6=""), "",
'満足度(商品・サービス)'!AY6+'満足度(施設全体)'!AY6
)</f>
        <v>0</v>
      </c>
      <c r="AZ6" s="130" t="str">
        <f t="shared" si="14"/>
        <v/>
      </c>
      <c r="BA6" s="60">
        <f>IF(OR(IFERROR(FIND($AD6,"施設コード"),0)&gt;0,$AE6=""), "",
'満足度(商品・サービス)'!BA6+'満足度(施設全体)'!BA6
)</f>
        <v>0</v>
      </c>
      <c r="BB6" s="130" t="str">
        <f t="shared" si="15"/>
        <v/>
      </c>
      <c r="BC6" s="60">
        <f>IF(OR(IFERROR(FIND($AD6,"施設コード"),0)&gt;0,$AE6=""), "",
'満足度(商品・サービス)'!BC6+'満足度(施設全体)'!BC6
)</f>
        <v>0</v>
      </c>
      <c r="BD6" s="130" t="str">
        <f t="shared" si="16"/>
        <v/>
      </c>
      <c r="BE6" s="60">
        <f t="shared" si="19"/>
        <v>35</v>
      </c>
      <c r="BF6" s="130">
        <f t="shared" si="17"/>
        <v>1.1275773195876288E-2</v>
      </c>
      <c r="BG6" s="98"/>
    </row>
    <row r="7" spans="1:59">
      <c r="A7" s="2" t="str">
        <f t="shared" si="0"/>
        <v/>
      </c>
      <c r="B7" s="96" t="str">
        <f t="shared" ca="1" si="1"/>
        <v/>
      </c>
      <c r="C7" s="96" t="str">
        <f t="shared" ca="1" si="2"/>
        <v/>
      </c>
      <c r="D7" s="96" t="str">
        <f t="shared" ca="1" si="3"/>
        <v/>
      </c>
      <c r="E7" s="96" t="str">
        <f t="shared" ca="1" si="4"/>
        <v/>
      </c>
      <c r="AA7" s="110">
        <f>IF($AE7&lt;&gt;"",VLOOKUP($AE7,【M】満足度!$A$1:$B$5,2,0),"")</f>
        <v>1</v>
      </c>
      <c r="AB7" s="141"/>
      <c r="AC7" s="113" t="str">
        <f t="shared" si="18"/>
        <v>都道府県</v>
      </c>
      <c r="AD7" s="112" t="str">
        <f t="shared" si="18"/>
        <v>福井県</v>
      </c>
      <c r="AE7" s="133" t="s">
        <v>55</v>
      </c>
      <c r="AF7" s="8"/>
      <c r="AG7" s="60">
        <f>IF(OR(IFERROR(FIND($AD7,"施設コード"),0)&gt;0,$AE7=""), "",
'満足度(商品・サービス)'!AG7+'満足度(施設全体)'!AG7
)</f>
        <v>10</v>
      </c>
      <c r="AH7" s="130">
        <f t="shared" si="5"/>
        <v>3.2216494845360823E-3</v>
      </c>
      <c r="AI7" s="60">
        <f>IF(OR(IFERROR(FIND($AD7,"施設コード"),0)&gt;0,$AE7=""), "",
'満足度(商品・サービス)'!AI7+'満足度(施設全体)'!AI7
)</f>
        <v>0</v>
      </c>
      <c r="AJ7" s="130" t="str">
        <f t="shared" si="6"/>
        <v/>
      </c>
      <c r="AK7" s="60">
        <f>IF(OR(IFERROR(FIND($AD7,"施設コード"),0)&gt;0,$AE7=""), "",
'満足度(商品・サービス)'!AK7+'満足度(施設全体)'!AK7
)</f>
        <v>0</v>
      </c>
      <c r="AL7" s="130" t="str">
        <f t="shared" si="7"/>
        <v/>
      </c>
      <c r="AM7" s="60">
        <f>IF(OR(IFERROR(FIND($AD7,"施設コード"),0)&gt;0,$AE7=""), "",
'満足度(商品・サービス)'!AM7+'満足度(施設全体)'!AM7
)</f>
        <v>0</v>
      </c>
      <c r="AN7" s="130" t="str">
        <f t="shared" si="8"/>
        <v/>
      </c>
      <c r="AO7" s="60">
        <f>IF(OR(IFERROR(FIND($AD7,"施設コード"),0)&gt;0,$AE7=""), "",
'満足度(商品・サービス)'!AO7+'満足度(施設全体)'!AO7
)</f>
        <v>0</v>
      </c>
      <c r="AP7" s="130" t="str">
        <f t="shared" si="9"/>
        <v/>
      </c>
      <c r="AQ7" s="60">
        <f>IF(OR(IFERROR(FIND($AD7,"施設コード"),0)&gt;0,$AE7=""), "",
'満足度(商品・サービス)'!AQ7+'満足度(施設全体)'!AQ7
)</f>
        <v>0</v>
      </c>
      <c r="AR7" s="130" t="str">
        <f t="shared" si="10"/>
        <v/>
      </c>
      <c r="AS7" s="60">
        <f>IF(OR(IFERROR(FIND($AD7,"施設コード"),0)&gt;0,$AE7=""), "",
'満足度(商品・サービス)'!AS7+'満足度(施設全体)'!AS7
)</f>
        <v>0</v>
      </c>
      <c r="AT7" s="130" t="str">
        <f t="shared" si="11"/>
        <v/>
      </c>
      <c r="AU7" s="60">
        <f>IF(OR(IFERROR(FIND($AD7,"施設コード"),0)&gt;0,$AE7=""), "",
'満足度(商品・サービス)'!AU7+'満足度(施設全体)'!AU7
)</f>
        <v>0</v>
      </c>
      <c r="AV7" s="130" t="str">
        <f t="shared" si="12"/>
        <v/>
      </c>
      <c r="AW7" s="60">
        <f>IF(OR(IFERROR(FIND($AD7,"施設コード"),0)&gt;0,$AE7=""), "",
'満足度(商品・サービス)'!AW7+'満足度(施設全体)'!AW7
)</f>
        <v>0</v>
      </c>
      <c r="AX7" s="130" t="str">
        <f t="shared" si="13"/>
        <v/>
      </c>
      <c r="AY7" s="60">
        <f>IF(OR(IFERROR(FIND($AD7,"施設コード"),0)&gt;0,$AE7=""), "",
'満足度(商品・サービス)'!AY7+'満足度(施設全体)'!AY7
)</f>
        <v>0</v>
      </c>
      <c r="AZ7" s="130" t="str">
        <f t="shared" si="14"/>
        <v/>
      </c>
      <c r="BA7" s="60">
        <f>IF(OR(IFERROR(FIND($AD7,"施設コード"),0)&gt;0,$AE7=""), "",
'満足度(商品・サービス)'!BA7+'満足度(施設全体)'!BA7
)</f>
        <v>0</v>
      </c>
      <c r="BB7" s="130" t="str">
        <f t="shared" si="15"/>
        <v/>
      </c>
      <c r="BC7" s="60">
        <f>IF(OR(IFERROR(FIND($AD7,"施設コード"),0)&gt;0,$AE7=""), "",
'満足度(商品・サービス)'!BC7+'満足度(施設全体)'!BC7
)</f>
        <v>0</v>
      </c>
      <c r="BD7" s="130" t="str">
        <f t="shared" si="16"/>
        <v/>
      </c>
      <c r="BE7" s="60">
        <f t="shared" si="19"/>
        <v>10</v>
      </c>
      <c r="BF7" s="130">
        <f t="shared" si="17"/>
        <v>3.2216494845360823E-3</v>
      </c>
      <c r="BG7" s="98"/>
    </row>
    <row r="8" spans="1:59">
      <c r="A8" s="2" t="str">
        <f t="shared" si="0"/>
        <v/>
      </c>
      <c r="B8" s="96" t="str">
        <f t="shared" ca="1" si="1"/>
        <v/>
      </c>
      <c r="C8" s="96" t="str">
        <f t="shared" ca="1" si="2"/>
        <v/>
      </c>
      <c r="D8" s="96" t="str">
        <f t="shared" ca="1" si="3"/>
        <v/>
      </c>
      <c r="E8" s="96" t="str">
        <f t="shared" ca="1" si="4"/>
        <v/>
      </c>
      <c r="AA8" s="110" t="str">
        <f>IF($AE8&lt;&gt;"",VLOOKUP($AE8,【M】満足度!$A$1:$B$5,2,0),"")</f>
        <v/>
      </c>
      <c r="AB8" s="141"/>
      <c r="AC8" s="113" t="str">
        <f t="shared" si="18"/>
        <v>都道府県</v>
      </c>
      <c r="AD8" s="112" t="str">
        <f t="shared" si="18"/>
        <v>福井県</v>
      </c>
      <c r="AE8" s="133"/>
      <c r="AF8" s="8"/>
      <c r="AG8" s="60" t="str">
        <f>IF(OR(IFERROR(FIND($AD8,"施設コード"),0)&gt;0,$AE8=""), "",
'満足度(商品・サービス)'!AG8+'満足度(施設全体)'!AG8
)</f>
        <v/>
      </c>
      <c r="AH8" s="130" t="str">
        <f t="shared" si="5"/>
        <v/>
      </c>
      <c r="AI8" s="60" t="str">
        <f>IF(OR(IFERROR(FIND($AD8,"施設コード"),0)&gt;0,$AE8=""), "",
'満足度(商品・サービス)'!AI8+'満足度(施設全体)'!AI8
)</f>
        <v/>
      </c>
      <c r="AJ8" s="130" t="str">
        <f t="shared" si="6"/>
        <v/>
      </c>
      <c r="AK8" s="60" t="str">
        <f>IF(OR(IFERROR(FIND($AD8,"施設コード"),0)&gt;0,$AE8=""), "",
'満足度(商品・サービス)'!AK8+'満足度(施設全体)'!AK8
)</f>
        <v/>
      </c>
      <c r="AL8" s="130" t="str">
        <f t="shared" si="7"/>
        <v/>
      </c>
      <c r="AM8" s="60" t="str">
        <f>IF(OR(IFERROR(FIND($AD8,"施設コード"),0)&gt;0,$AE8=""), "",
'満足度(商品・サービス)'!AM8+'満足度(施設全体)'!AM8
)</f>
        <v/>
      </c>
      <c r="AN8" s="130" t="str">
        <f t="shared" si="8"/>
        <v/>
      </c>
      <c r="AO8" s="60" t="str">
        <f>IF(OR(IFERROR(FIND($AD8,"施設コード"),0)&gt;0,$AE8=""), "",
'満足度(商品・サービス)'!AO8+'満足度(施設全体)'!AO8
)</f>
        <v/>
      </c>
      <c r="AP8" s="130" t="str">
        <f t="shared" si="9"/>
        <v/>
      </c>
      <c r="AQ8" s="60" t="str">
        <f>IF(OR(IFERROR(FIND($AD8,"施設コード"),0)&gt;0,$AE8=""), "",
'満足度(商品・サービス)'!AQ8+'満足度(施設全体)'!AQ8
)</f>
        <v/>
      </c>
      <c r="AR8" s="130" t="str">
        <f t="shared" si="10"/>
        <v/>
      </c>
      <c r="AS8" s="60" t="str">
        <f>IF(OR(IFERROR(FIND($AD8,"施設コード"),0)&gt;0,$AE8=""), "",
'満足度(商品・サービス)'!AS8+'満足度(施設全体)'!AS8
)</f>
        <v/>
      </c>
      <c r="AT8" s="130" t="str">
        <f t="shared" si="11"/>
        <v/>
      </c>
      <c r="AU8" s="60" t="str">
        <f>IF(OR(IFERROR(FIND($AD8,"施設コード"),0)&gt;0,$AE8=""), "",
'満足度(商品・サービス)'!AU8+'満足度(施設全体)'!AU8
)</f>
        <v/>
      </c>
      <c r="AV8" s="130" t="str">
        <f t="shared" si="12"/>
        <v/>
      </c>
      <c r="AW8" s="60" t="str">
        <f>IF(OR(IFERROR(FIND($AD8,"施設コード"),0)&gt;0,$AE8=""), "",
'満足度(商品・サービス)'!AW8+'満足度(施設全体)'!AW8
)</f>
        <v/>
      </c>
      <c r="AX8" s="130" t="str">
        <f t="shared" si="13"/>
        <v/>
      </c>
      <c r="AY8" s="60" t="str">
        <f>IF(OR(IFERROR(FIND($AD8,"施設コード"),0)&gt;0,$AE8=""), "",
'満足度(商品・サービス)'!AY8+'満足度(施設全体)'!AY8
)</f>
        <v/>
      </c>
      <c r="AZ8" s="130" t="str">
        <f t="shared" si="14"/>
        <v/>
      </c>
      <c r="BA8" s="60" t="str">
        <f>IF(OR(IFERROR(FIND($AD8,"施設コード"),0)&gt;0,$AE8=""), "",
'満足度(商品・サービス)'!BA8+'満足度(施設全体)'!BA8
)</f>
        <v/>
      </c>
      <c r="BB8" s="130" t="str">
        <f t="shared" si="15"/>
        <v/>
      </c>
      <c r="BC8" s="60" t="str">
        <f>IF(OR(IFERROR(FIND($AD8,"施設コード"),0)&gt;0,$AE8=""), "",
'満足度(商品・サービス)'!BC8+'満足度(施設全体)'!BC8
)</f>
        <v/>
      </c>
      <c r="BD8" s="130" t="str">
        <f t="shared" si="16"/>
        <v/>
      </c>
      <c r="BE8" s="60" t="str">
        <f t="shared" si="19"/>
        <v/>
      </c>
      <c r="BF8" s="130" t="str">
        <f t="shared" si="17"/>
        <v/>
      </c>
      <c r="BG8" s="98"/>
    </row>
    <row r="9" spans="1:59">
      <c r="A9" s="2" t="str">
        <f t="shared" si="0"/>
        <v/>
      </c>
      <c r="B9" s="96" t="str">
        <f t="shared" ca="1" si="1"/>
        <v/>
      </c>
      <c r="C9" s="96" t="str">
        <f t="shared" ca="1" si="2"/>
        <v/>
      </c>
      <c r="D9" s="96" t="str">
        <f t="shared" ca="1" si="3"/>
        <v/>
      </c>
      <c r="E9" s="96" t="str">
        <f t="shared" ca="1" si="4"/>
        <v/>
      </c>
      <c r="AA9" s="110" t="str">
        <f>IF($AE9&lt;&gt;"",VLOOKUP($AE9,【M】満足度!$A$1:$B$5,2,0),"")</f>
        <v/>
      </c>
      <c r="AB9" s="141"/>
      <c r="AC9" s="113" t="str">
        <f t="shared" si="18"/>
        <v>都道府県</v>
      </c>
      <c r="AD9" s="112" t="str">
        <f t="shared" si="18"/>
        <v>福井県</v>
      </c>
      <c r="AE9" s="133"/>
      <c r="AF9" s="8"/>
      <c r="AG9" s="60" t="str">
        <f>IF(OR(IFERROR(FIND($AD9,"施設コード"),0)&gt;0,$AE9=""), "",
'満足度(商品・サービス)'!AG9+'満足度(施設全体)'!AG9
)</f>
        <v/>
      </c>
      <c r="AH9" s="130" t="str">
        <f t="shared" si="5"/>
        <v/>
      </c>
      <c r="AI9" s="60" t="str">
        <f>IF(OR(IFERROR(FIND($AD9,"施設コード"),0)&gt;0,$AE9=""), "",
'満足度(商品・サービス)'!AI9+'満足度(施設全体)'!AI9
)</f>
        <v/>
      </c>
      <c r="AJ9" s="130" t="str">
        <f t="shared" si="6"/>
        <v/>
      </c>
      <c r="AK9" s="60" t="str">
        <f>IF(OR(IFERROR(FIND($AD9,"施設コード"),0)&gt;0,$AE9=""), "",
'満足度(商品・サービス)'!AK9+'満足度(施設全体)'!AK9
)</f>
        <v/>
      </c>
      <c r="AL9" s="130" t="str">
        <f t="shared" si="7"/>
        <v/>
      </c>
      <c r="AM9" s="60" t="str">
        <f>IF(OR(IFERROR(FIND($AD9,"施設コード"),0)&gt;0,$AE9=""), "",
'満足度(商品・サービス)'!AM9+'満足度(施設全体)'!AM9
)</f>
        <v/>
      </c>
      <c r="AN9" s="130" t="str">
        <f t="shared" si="8"/>
        <v/>
      </c>
      <c r="AO9" s="60" t="str">
        <f>IF(OR(IFERROR(FIND($AD9,"施設コード"),0)&gt;0,$AE9=""), "",
'満足度(商品・サービス)'!AO9+'満足度(施設全体)'!AO9
)</f>
        <v/>
      </c>
      <c r="AP9" s="130" t="str">
        <f t="shared" si="9"/>
        <v/>
      </c>
      <c r="AQ9" s="60" t="str">
        <f>IF(OR(IFERROR(FIND($AD9,"施設コード"),0)&gt;0,$AE9=""), "",
'満足度(商品・サービス)'!AQ9+'満足度(施設全体)'!AQ9
)</f>
        <v/>
      </c>
      <c r="AR9" s="130" t="str">
        <f t="shared" si="10"/>
        <v/>
      </c>
      <c r="AS9" s="60" t="str">
        <f>IF(OR(IFERROR(FIND($AD9,"施設コード"),0)&gt;0,$AE9=""), "",
'満足度(商品・サービス)'!AS9+'満足度(施設全体)'!AS9
)</f>
        <v/>
      </c>
      <c r="AT9" s="130" t="str">
        <f t="shared" si="11"/>
        <v/>
      </c>
      <c r="AU9" s="60" t="str">
        <f>IF(OR(IFERROR(FIND($AD9,"施設コード"),0)&gt;0,$AE9=""), "",
'満足度(商品・サービス)'!AU9+'満足度(施設全体)'!AU9
)</f>
        <v/>
      </c>
      <c r="AV9" s="130" t="str">
        <f t="shared" si="12"/>
        <v/>
      </c>
      <c r="AW9" s="60" t="str">
        <f>IF(OR(IFERROR(FIND($AD9,"施設コード"),0)&gt;0,$AE9=""), "",
'満足度(商品・サービス)'!AW9+'満足度(施設全体)'!AW9
)</f>
        <v/>
      </c>
      <c r="AX9" s="130" t="str">
        <f t="shared" si="13"/>
        <v/>
      </c>
      <c r="AY9" s="60" t="str">
        <f>IF(OR(IFERROR(FIND($AD9,"施設コード"),0)&gt;0,$AE9=""), "",
'満足度(商品・サービス)'!AY9+'満足度(施設全体)'!AY9
)</f>
        <v/>
      </c>
      <c r="AZ9" s="130" t="str">
        <f t="shared" si="14"/>
        <v/>
      </c>
      <c r="BA9" s="60" t="str">
        <f>IF(OR(IFERROR(FIND($AD9,"施設コード"),0)&gt;0,$AE9=""), "",
'満足度(商品・サービス)'!BA9+'満足度(施設全体)'!BA9
)</f>
        <v/>
      </c>
      <c r="BB9" s="130" t="str">
        <f t="shared" si="15"/>
        <v/>
      </c>
      <c r="BC9" s="60" t="str">
        <f>IF(OR(IFERROR(FIND($AD9,"施設コード"),0)&gt;0,$AE9=""), "",
'満足度(商品・サービス)'!BC9+'満足度(施設全体)'!BC9
)</f>
        <v/>
      </c>
      <c r="BD9" s="130" t="str">
        <f t="shared" si="16"/>
        <v/>
      </c>
      <c r="BE9" s="60" t="str">
        <f t="shared" si="19"/>
        <v/>
      </c>
      <c r="BF9" s="130" t="str">
        <f t="shared" si="17"/>
        <v/>
      </c>
      <c r="BG9" s="98"/>
    </row>
    <row r="10" spans="1:59">
      <c r="A10" s="2" t="str">
        <f t="shared" si="0"/>
        <v/>
      </c>
      <c r="B10" s="96" t="str">
        <f t="shared" ca="1" si="1"/>
        <v/>
      </c>
      <c r="C10" s="96" t="str">
        <f t="shared" ca="1" si="2"/>
        <v/>
      </c>
      <c r="D10" s="96" t="str">
        <f t="shared" ca="1" si="3"/>
        <v/>
      </c>
      <c r="E10" s="96" t="str">
        <f t="shared" ca="1" si="4"/>
        <v/>
      </c>
      <c r="AA10" s="110" t="str">
        <f>IF($AE10&lt;&gt;"",VLOOKUP($AE10,【M】満足度!$A$1:$B$5,2,0),"")</f>
        <v/>
      </c>
      <c r="AB10" s="141"/>
      <c r="AC10" s="113" t="str">
        <f>AC9</f>
        <v>都道府県</v>
      </c>
      <c r="AD10" s="112" t="str">
        <f>AD9</f>
        <v>福井県</v>
      </c>
      <c r="AE10" s="133"/>
      <c r="AF10" s="8"/>
      <c r="AG10" s="60" t="str">
        <f>IF(OR(IFERROR(FIND($AD10,"施設コード"),0)&gt;0,$AE10=""), "",
'満足度(商品・サービス)'!AG10+'満足度(施設全体)'!AG10
)</f>
        <v/>
      </c>
      <c r="AH10" s="130" t="str">
        <f t="shared" si="5"/>
        <v/>
      </c>
      <c r="AI10" s="60" t="str">
        <f>IF(OR(IFERROR(FIND($AD10,"施設コード"),0)&gt;0,$AE10=""), "",
'満足度(商品・サービス)'!AI10+'満足度(施設全体)'!AI10
)</f>
        <v/>
      </c>
      <c r="AJ10" s="130" t="str">
        <f t="shared" si="6"/>
        <v/>
      </c>
      <c r="AK10" s="60" t="str">
        <f>IF(OR(IFERROR(FIND($AD10,"施設コード"),0)&gt;0,$AE10=""), "",
'満足度(商品・サービス)'!AK10+'満足度(施設全体)'!AK10
)</f>
        <v/>
      </c>
      <c r="AL10" s="130" t="str">
        <f t="shared" si="7"/>
        <v/>
      </c>
      <c r="AM10" s="60" t="str">
        <f>IF(OR(IFERROR(FIND($AD10,"施設コード"),0)&gt;0,$AE10=""), "",
'満足度(商品・サービス)'!AM10+'満足度(施設全体)'!AM10
)</f>
        <v/>
      </c>
      <c r="AN10" s="130" t="str">
        <f t="shared" si="8"/>
        <v/>
      </c>
      <c r="AO10" s="60" t="str">
        <f>IF(OR(IFERROR(FIND($AD10,"施設コード"),0)&gt;0,$AE10=""), "",
'満足度(商品・サービス)'!AO10+'満足度(施設全体)'!AO10
)</f>
        <v/>
      </c>
      <c r="AP10" s="130" t="str">
        <f t="shared" si="9"/>
        <v/>
      </c>
      <c r="AQ10" s="60" t="str">
        <f>IF(OR(IFERROR(FIND($AD10,"施設コード"),0)&gt;0,$AE10=""), "",
'満足度(商品・サービス)'!AQ10+'満足度(施設全体)'!AQ10
)</f>
        <v/>
      </c>
      <c r="AR10" s="130" t="str">
        <f t="shared" si="10"/>
        <v/>
      </c>
      <c r="AS10" s="60" t="str">
        <f>IF(OR(IFERROR(FIND($AD10,"施設コード"),0)&gt;0,$AE10=""), "",
'満足度(商品・サービス)'!AS10+'満足度(施設全体)'!AS10
)</f>
        <v/>
      </c>
      <c r="AT10" s="130" t="str">
        <f t="shared" si="11"/>
        <v/>
      </c>
      <c r="AU10" s="60" t="str">
        <f>IF(OR(IFERROR(FIND($AD10,"施設コード"),0)&gt;0,$AE10=""), "",
'満足度(商品・サービス)'!AU10+'満足度(施設全体)'!AU10
)</f>
        <v/>
      </c>
      <c r="AV10" s="130" t="str">
        <f t="shared" si="12"/>
        <v/>
      </c>
      <c r="AW10" s="60" t="str">
        <f>IF(OR(IFERROR(FIND($AD10,"施設コード"),0)&gt;0,$AE10=""), "",
'満足度(商品・サービス)'!AW10+'満足度(施設全体)'!AW10
)</f>
        <v/>
      </c>
      <c r="AX10" s="130" t="str">
        <f t="shared" si="13"/>
        <v/>
      </c>
      <c r="AY10" s="60" t="str">
        <f>IF(OR(IFERROR(FIND($AD10,"施設コード"),0)&gt;0,$AE10=""), "",
'満足度(商品・サービス)'!AY10+'満足度(施設全体)'!AY10
)</f>
        <v/>
      </c>
      <c r="AZ10" s="130" t="str">
        <f t="shared" si="14"/>
        <v/>
      </c>
      <c r="BA10" s="60" t="str">
        <f>IF(OR(IFERROR(FIND($AD10,"施設コード"),0)&gt;0,$AE10=""), "",
'満足度(商品・サービス)'!BA10+'満足度(施設全体)'!BA10
)</f>
        <v/>
      </c>
      <c r="BB10" s="130" t="str">
        <f t="shared" si="15"/>
        <v/>
      </c>
      <c r="BC10" s="60" t="str">
        <f>IF(OR(IFERROR(FIND($AD10,"施設コード"),0)&gt;0,$AE10=""), "",
'満足度(商品・サービス)'!BC10+'満足度(施設全体)'!BC10
)</f>
        <v/>
      </c>
      <c r="BD10" s="130" t="str">
        <f t="shared" si="16"/>
        <v/>
      </c>
      <c r="BE10" s="60" t="str">
        <f t="shared" si="19"/>
        <v/>
      </c>
      <c r="BF10" s="130" t="str">
        <f t="shared" si="17"/>
        <v/>
      </c>
      <c r="BG10" s="98"/>
    </row>
    <row r="11" spans="1:59">
      <c r="A11" s="2" t="str">
        <f t="shared" si="0"/>
        <v/>
      </c>
      <c r="B11" s="96" t="str">
        <f t="shared" ca="1" si="1"/>
        <v/>
      </c>
      <c r="C11" s="96" t="str">
        <f t="shared" ca="1" si="2"/>
        <v/>
      </c>
      <c r="D11" s="96" t="str">
        <f t="shared" ca="1" si="3"/>
        <v/>
      </c>
      <c r="E11" s="96" t="str">
        <f t="shared" ca="1" si="4"/>
        <v/>
      </c>
      <c r="AA11" s="110" t="str">
        <f>IF($AE11&lt;&gt;"",VLOOKUP($AE11,【M】満足度!$A$1:$B$5,2,0),"")</f>
        <v/>
      </c>
      <c r="AB11" s="141"/>
      <c r="AC11" s="113" t="str">
        <f t="shared" si="18"/>
        <v>都道府県</v>
      </c>
      <c r="AD11" s="112" t="str">
        <f t="shared" si="18"/>
        <v>福井県</v>
      </c>
      <c r="AE11" s="133"/>
      <c r="AF11" s="8"/>
      <c r="AG11" s="60" t="str">
        <f>IF(OR(IFERROR(FIND($AD11,"施設コード"),0)&gt;0,$AE11=""), "",
'満足度(商品・サービス)'!AG11+'満足度(施設全体)'!AG11
)</f>
        <v/>
      </c>
      <c r="AH11" s="130" t="str">
        <f t="shared" si="5"/>
        <v/>
      </c>
      <c r="AI11" s="60" t="str">
        <f>IF(OR(IFERROR(FIND($AD11,"施設コード"),0)&gt;0,$AE11=""), "",
'満足度(商品・サービス)'!AI11+'満足度(施設全体)'!AI11
)</f>
        <v/>
      </c>
      <c r="AJ11" s="130" t="str">
        <f t="shared" si="6"/>
        <v/>
      </c>
      <c r="AK11" s="60" t="str">
        <f>IF(OR(IFERROR(FIND($AD11,"施設コード"),0)&gt;0,$AE11=""), "",
'満足度(商品・サービス)'!AK11+'満足度(施設全体)'!AK11
)</f>
        <v/>
      </c>
      <c r="AL11" s="130" t="str">
        <f t="shared" si="7"/>
        <v/>
      </c>
      <c r="AM11" s="60" t="str">
        <f>IF(OR(IFERROR(FIND($AD11,"施設コード"),0)&gt;0,$AE11=""), "",
'満足度(商品・サービス)'!AM11+'満足度(施設全体)'!AM11
)</f>
        <v/>
      </c>
      <c r="AN11" s="130" t="str">
        <f t="shared" si="8"/>
        <v/>
      </c>
      <c r="AO11" s="60" t="str">
        <f>IF(OR(IFERROR(FIND($AD11,"施設コード"),0)&gt;0,$AE11=""), "",
'満足度(商品・サービス)'!AO11+'満足度(施設全体)'!AO11
)</f>
        <v/>
      </c>
      <c r="AP11" s="130" t="str">
        <f t="shared" si="9"/>
        <v/>
      </c>
      <c r="AQ11" s="60" t="str">
        <f>IF(OR(IFERROR(FIND($AD11,"施設コード"),0)&gt;0,$AE11=""), "",
'満足度(商品・サービス)'!AQ11+'満足度(施設全体)'!AQ11
)</f>
        <v/>
      </c>
      <c r="AR11" s="130" t="str">
        <f t="shared" si="10"/>
        <v/>
      </c>
      <c r="AS11" s="60" t="str">
        <f>IF(OR(IFERROR(FIND($AD11,"施設コード"),0)&gt;0,$AE11=""), "",
'満足度(商品・サービス)'!AS11+'満足度(施設全体)'!AS11
)</f>
        <v/>
      </c>
      <c r="AT11" s="130" t="str">
        <f t="shared" si="11"/>
        <v/>
      </c>
      <c r="AU11" s="60" t="str">
        <f>IF(OR(IFERROR(FIND($AD11,"施設コード"),0)&gt;0,$AE11=""), "",
'満足度(商品・サービス)'!AU11+'満足度(施設全体)'!AU11
)</f>
        <v/>
      </c>
      <c r="AV11" s="130" t="str">
        <f t="shared" si="12"/>
        <v/>
      </c>
      <c r="AW11" s="60" t="str">
        <f>IF(OR(IFERROR(FIND($AD11,"施設コード"),0)&gt;0,$AE11=""), "",
'満足度(商品・サービス)'!AW11+'満足度(施設全体)'!AW11
)</f>
        <v/>
      </c>
      <c r="AX11" s="130" t="str">
        <f t="shared" si="13"/>
        <v/>
      </c>
      <c r="AY11" s="60" t="str">
        <f>IF(OR(IFERROR(FIND($AD11,"施設コード"),0)&gt;0,$AE11=""), "",
'満足度(商品・サービス)'!AY11+'満足度(施設全体)'!AY11
)</f>
        <v/>
      </c>
      <c r="AZ11" s="130" t="str">
        <f t="shared" si="14"/>
        <v/>
      </c>
      <c r="BA11" s="60" t="str">
        <f>IF(OR(IFERROR(FIND($AD11,"施設コード"),0)&gt;0,$AE11=""), "",
'満足度(商品・サービス)'!BA11+'満足度(施設全体)'!BA11
)</f>
        <v/>
      </c>
      <c r="BB11" s="130" t="str">
        <f t="shared" si="15"/>
        <v/>
      </c>
      <c r="BC11" s="60" t="str">
        <f>IF(OR(IFERROR(FIND($AD11,"施設コード"),0)&gt;0,$AE11=""), "",
'満足度(商品・サービス)'!BC11+'満足度(施設全体)'!BC11
)</f>
        <v/>
      </c>
      <c r="BD11" s="130" t="str">
        <f t="shared" si="16"/>
        <v/>
      </c>
      <c r="BE11" s="60" t="str">
        <f t="shared" si="19"/>
        <v/>
      </c>
      <c r="BF11" s="130" t="str">
        <f t="shared" si="17"/>
        <v/>
      </c>
      <c r="BG11" s="98"/>
    </row>
    <row r="12" spans="1:59">
      <c r="A12" s="2" t="str">
        <f t="shared" si="0"/>
        <v/>
      </c>
      <c r="B12" s="96" t="str">
        <f t="shared" ca="1" si="1"/>
        <v/>
      </c>
      <c r="C12" s="96" t="str">
        <f t="shared" ca="1" si="2"/>
        <v/>
      </c>
      <c r="D12" s="96" t="str">
        <f t="shared" ca="1" si="3"/>
        <v/>
      </c>
      <c r="E12" s="96" t="str">
        <f t="shared" ca="1" si="4"/>
        <v/>
      </c>
      <c r="AA12" s="110" t="str">
        <f>IF($AE12&lt;&gt;"",VLOOKUP($AE12,【M】満足度!$A$1:$B$5,2,0),"")</f>
        <v/>
      </c>
      <c r="AB12" s="141"/>
      <c r="AC12" s="113" t="str">
        <f t="shared" si="18"/>
        <v>都道府県</v>
      </c>
      <c r="AD12" s="112" t="str">
        <f t="shared" si="18"/>
        <v>福井県</v>
      </c>
      <c r="AE12" s="133"/>
      <c r="AF12" s="8"/>
      <c r="AG12" s="60" t="str">
        <f>IF(OR(IFERROR(FIND($AD12,"施設コード"),0)&gt;0,$AE12=""), "",
'満足度(商品・サービス)'!AG12+'満足度(施設全体)'!AG12
)</f>
        <v/>
      </c>
      <c r="AH12" s="130" t="str">
        <f t="shared" si="5"/>
        <v/>
      </c>
      <c r="AI12" s="60" t="str">
        <f>IF(OR(IFERROR(FIND($AD12,"施設コード"),0)&gt;0,$AE12=""), "",
'満足度(商品・サービス)'!AI12+'満足度(施設全体)'!AI12
)</f>
        <v/>
      </c>
      <c r="AJ12" s="130" t="str">
        <f t="shared" si="6"/>
        <v/>
      </c>
      <c r="AK12" s="60" t="str">
        <f>IF(OR(IFERROR(FIND($AD12,"施設コード"),0)&gt;0,$AE12=""), "",
'満足度(商品・サービス)'!AK12+'満足度(施設全体)'!AK12
)</f>
        <v/>
      </c>
      <c r="AL12" s="130" t="str">
        <f t="shared" si="7"/>
        <v/>
      </c>
      <c r="AM12" s="60" t="str">
        <f>IF(OR(IFERROR(FIND($AD12,"施設コード"),0)&gt;0,$AE12=""), "",
'満足度(商品・サービス)'!AM12+'満足度(施設全体)'!AM12
)</f>
        <v/>
      </c>
      <c r="AN12" s="130" t="str">
        <f t="shared" si="8"/>
        <v/>
      </c>
      <c r="AO12" s="60" t="str">
        <f>IF(OR(IFERROR(FIND($AD12,"施設コード"),0)&gt;0,$AE12=""), "",
'満足度(商品・サービス)'!AO12+'満足度(施設全体)'!AO12
)</f>
        <v/>
      </c>
      <c r="AP12" s="130" t="str">
        <f t="shared" si="9"/>
        <v/>
      </c>
      <c r="AQ12" s="60" t="str">
        <f>IF(OR(IFERROR(FIND($AD12,"施設コード"),0)&gt;0,$AE12=""), "",
'満足度(商品・サービス)'!AQ12+'満足度(施設全体)'!AQ12
)</f>
        <v/>
      </c>
      <c r="AR12" s="130" t="str">
        <f t="shared" si="10"/>
        <v/>
      </c>
      <c r="AS12" s="60" t="str">
        <f>IF(OR(IFERROR(FIND($AD12,"施設コード"),0)&gt;0,$AE12=""), "",
'満足度(商品・サービス)'!AS12+'満足度(施設全体)'!AS12
)</f>
        <v/>
      </c>
      <c r="AT12" s="130" t="str">
        <f t="shared" si="11"/>
        <v/>
      </c>
      <c r="AU12" s="60" t="str">
        <f>IF(OR(IFERROR(FIND($AD12,"施設コード"),0)&gt;0,$AE12=""), "",
'満足度(商品・サービス)'!AU12+'満足度(施設全体)'!AU12
)</f>
        <v/>
      </c>
      <c r="AV12" s="130" t="str">
        <f t="shared" si="12"/>
        <v/>
      </c>
      <c r="AW12" s="60" t="str">
        <f>IF(OR(IFERROR(FIND($AD12,"施設コード"),0)&gt;0,$AE12=""), "",
'満足度(商品・サービス)'!AW12+'満足度(施設全体)'!AW12
)</f>
        <v/>
      </c>
      <c r="AX12" s="130" t="str">
        <f t="shared" si="13"/>
        <v/>
      </c>
      <c r="AY12" s="60" t="str">
        <f>IF(OR(IFERROR(FIND($AD12,"施設コード"),0)&gt;0,$AE12=""), "",
'満足度(商品・サービス)'!AY12+'満足度(施設全体)'!AY12
)</f>
        <v/>
      </c>
      <c r="AZ12" s="130" t="str">
        <f t="shared" si="14"/>
        <v/>
      </c>
      <c r="BA12" s="60" t="str">
        <f>IF(OR(IFERROR(FIND($AD12,"施設コード"),0)&gt;0,$AE12=""), "",
'満足度(商品・サービス)'!BA12+'満足度(施設全体)'!BA12
)</f>
        <v/>
      </c>
      <c r="BB12" s="130" t="str">
        <f t="shared" si="15"/>
        <v/>
      </c>
      <c r="BC12" s="60" t="str">
        <f>IF(OR(IFERROR(FIND($AD12,"施設コード"),0)&gt;0,$AE12=""), "",
'満足度(商品・サービス)'!BC12+'満足度(施設全体)'!BC12
)</f>
        <v/>
      </c>
      <c r="BD12" s="130" t="str">
        <f t="shared" si="16"/>
        <v/>
      </c>
      <c r="BE12" s="60" t="str">
        <f t="shared" si="19"/>
        <v/>
      </c>
      <c r="BF12" s="130" t="str">
        <f t="shared" si="17"/>
        <v/>
      </c>
      <c r="BG12" s="98"/>
    </row>
    <row r="13" spans="1:59">
      <c r="A13" s="2" t="str">
        <f t="shared" si="0"/>
        <v/>
      </c>
      <c r="B13" s="152" t="str">
        <f t="shared" ca="1" si="1"/>
        <v/>
      </c>
      <c r="C13" s="96" t="str">
        <f t="shared" ca="1" si="2"/>
        <v/>
      </c>
      <c r="D13" s="96" t="str">
        <f t="shared" ca="1" si="3"/>
        <v/>
      </c>
      <c r="E13" s="96" t="str">
        <f t="shared" ca="1" si="4"/>
        <v/>
      </c>
      <c r="AA13" s="110" t="str">
        <f>IF($AE13&lt;&gt;"",VLOOKUP($AE13,【M】満足度!$A$1:$B$5,2,0),"")</f>
        <v/>
      </c>
      <c r="AB13" s="141"/>
      <c r="AC13" s="113" t="str">
        <f t="shared" si="18"/>
        <v>都道府県</v>
      </c>
      <c r="AD13" s="112" t="str">
        <f t="shared" si="18"/>
        <v>福井県</v>
      </c>
      <c r="AE13" s="133"/>
      <c r="AF13" s="8"/>
      <c r="AG13" s="60" t="str">
        <f>IF(OR(IFERROR(FIND($AD13,"施設コード"),0)&gt;0,$AE13=""), "",
'満足度(商品・サービス)'!AG13+'満足度(施設全体)'!AG13
)</f>
        <v/>
      </c>
      <c r="AH13" s="130" t="str">
        <f t="shared" si="5"/>
        <v/>
      </c>
      <c r="AI13" s="60" t="str">
        <f>IF(OR(IFERROR(FIND($AD13,"施設コード"),0)&gt;0,$AE13=""), "",
'満足度(商品・サービス)'!AI13+'満足度(施設全体)'!AI13
)</f>
        <v/>
      </c>
      <c r="AJ13" s="130" t="str">
        <f t="shared" si="6"/>
        <v/>
      </c>
      <c r="AK13" s="60" t="str">
        <f>IF(OR(IFERROR(FIND($AD13,"施設コード"),0)&gt;0,$AE13=""), "",
'満足度(商品・サービス)'!AK13+'満足度(施設全体)'!AK13
)</f>
        <v/>
      </c>
      <c r="AL13" s="130" t="str">
        <f t="shared" si="7"/>
        <v/>
      </c>
      <c r="AM13" s="60" t="str">
        <f>IF(OR(IFERROR(FIND($AD13,"施設コード"),0)&gt;0,$AE13=""), "",
'満足度(商品・サービス)'!AM13+'満足度(施設全体)'!AM13
)</f>
        <v/>
      </c>
      <c r="AN13" s="130" t="str">
        <f t="shared" si="8"/>
        <v/>
      </c>
      <c r="AO13" s="60" t="str">
        <f>IF(OR(IFERROR(FIND($AD13,"施設コード"),0)&gt;0,$AE13=""), "",
'満足度(商品・サービス)'!AO13+'満足度(施設全体)'!AO13
)</f>
        <v/>
      </c>
      <c r="AP13" s="130" t="str">
        <f t="shared" si="9"/>
        <v/>
      </c>
      <c r="AQ13" s="60" t="str">
        <f>IF(OR(IFERROR(FIND($AD13,"施設コード"),0)&gt;0,$AE13=""), "",
'満足度(商品・サービス)'!AQ13+'満足度(施設全体)'!AQ13
)</f>
        <v/>
      </c>
      <c r="AR13" s="130" t="str">
        <f t="shared" si="10"/>
        <v/>
      </c>
      <c r="AS13" s="60" t="str">
        <f>IF(OR(IFERROR(FIND($AD13,"施設コード"),0)&gt;0,$AE13=""), "",
'満足度(商品・サービス)'!AS13+'満足度(施設全体)'!AS13
)</f>
        <v/>
      </c>
      <c r="AT13" s="130" t="str">
        <f t="shared" si="11"/>
        <v/>
      </c>
      <c r="AU13" s="60" t="str">
        <f>IF(OR(IFERROR(FIND($AD13,"施設コード"),0)&gt;0,$AE13=""), "",
'満足度(商品・サービス)'!AU13+'満足度(施設全体)'!AU13
)</f>
        <v/>
      </c>
      <c r="AV13" s="130" t="str">
        <f t="shared" si="12"/>
        <v/>
      </c>
      <c r="AW13" s="60" t="str">
        <f>IF(OR(IFERROR(FIND($AD13,"施設コード"),0)&gt;0,$AE13=""), "",
'満足度(商品・サービス)'!AW13+'満足度(施設全体)'!AW13
)</f>
        <v/>
      </c>
      <c r="AX13" s="130" t="str">
        <f t="shared" si="13"/>
        <v/>
      </c>
      <c r="AY13" s="60" t="str">
        <f>IF(OR(IFERROR(FIND($AD13,"施設コード"),0)&gt;0,$AE13=""), "",
'満足度(商品・サービス)'!AY13+'満足度(施設全体)'!AY13
)</f>
        <v/>
      </c>
      <c r="AZ13" s="130" t="str">
        <f t="shared" si="14"/>
        <v/>
      </c>
      <c r="BA13" s="60" t="str">
        <f>IF(OR(IFERROR(FIND($AD13,"施設コード"),0)&gt;0,$AE13=""), "",
'満足度(商品・サービス)'!BA13+'満足度(施設全体)'!BA13
)</f>
        <v/>
      </c>
      <c r="BB13" s="130" t="str">
        <f t="shared" si="15"/>
        <v/>
      </c>
      <c r="BC13" s="60" t="str">
        <f>IF(OR(IFERROR(FIND($AD13,"施設コード"),0)&gt;0,$AE13=""), "",
'満足度(商品・サービス)'!BC13+'満足度(施設全体)'!BC13
)</f>
        <v/>
      </c>
      <c r="BD13" s="130" t="str">
        <f t="shared" si="16"/>
        <v/>
      </c>
      <c r="BE13" s="60" t="str">
        <f t="shared" si="19"/>
        <v/>
      </c>
      <c r="BF13" s="130" t="str">
        <f t="shared" si="17"/>
        <v/>
      </c>
      <c r="BG13" s="98"/>
    </row>
    <row r="14" spans="1:59">
      <c r="AA14" s="110" t="str">
        <f>IF($AE14&lt;&gt;"",VLOOKUP($AE14,【M】満足度!$A$1:$B$5,2,0),"")</f>
        <v/>
      </c>
      <c r="AB14" s="141"/>
      <c r="AC14" s="113" t="str">
        <f>AC12</f>
        <v>都道府県</v>
      </c>
      <c r="AD14" s="112" t="str">
        <f>AD12</f>
        <v>福井県</v>
      </c>
      <c r="AE14" s="133"/>
      <c r="AF14" s="8"/>
      <c r="AG14" s="60" t="str">
        <f>IF(OR(IFERROR(FIND($AD14,"施設コード"),0)&gt;0,$AE14=""), "",
'満足度(商品・サービス)'!AG14+'満足度(施設全体)'!AG14
)</f>
        <v/>
      </c>
      <c r="AH14" s="130" t="str">
        <f>IFERROR(AG14/AG$15,"")</f>
        <v/>
      </c>
      <c r="AI14" s="60" t="str">
        <f>IF(OR(IFERROR(FIND($AD14,"施設コード"),0)&gt;0,$AE14=""), "",
'満足度(商品・サービス)'!AI14+'満足度(施設全体)'!AI14
)</f>
        <v/>
      </c>
      <c r="AJ14" s="130" t="str">
        <f>IFERROR(AI14/AI$15,"")</f>
        <v/>
      </c>
      <c r="AK14" s="60" t="str">
        <f>IF(OR(IFERROR(FIND($AD14,"施設コード"),0)&gt;0,$AE14=""), "",
'満足度(商品・サービス)'!AK14+'満足度(施設全体)'!AK14
)</f>
        <v/>
      </c>
      <c r="AL14" s="130" t="str">
        <f>IFERROR(AK14/AK$15,"")</f>
        <v/>
      </c>
      <c r="AM14" s="60" t="str">
        <f>IF(OR(IFERROR(FIND($AD14,"施設コード"),0)&gt;0,$AE14=""), "",
'満足度(商品・サービス)'!AM14+'満足度(施設全体)'!AM14
)</f>
        <v/>
      </c>
      <c r="AN14" s="130" t="str">
        <f>IFERROR(AM14/AM$15,"")</f>
        <v/>
      </c>
      <c r="AO14" s="60" t="str">
        <f>IF(OR(IFERROR(FIND($AD14,"施設コード"),0)&gt;0,$AE14=""), "",
'満足度(商品・サービス)'!AO14+'満足度(施設全体)'!AO14
)</f>
        <v/>
      </c>
      <c r="AP14" s="130" t="str">
        <f>IFERROR(AO14/AO$15,"")</f>
        <v/>
      </c>
      <c r="AQ14" s="60" t="str">
        <f>IF(OR(IFERROR(FIND($AD14,"施設コード"),0)&gt;0,$AE14=""), "",
'満足度(商品・サービス)'!AQ14+'満足度(施設全体)'!AQ14
)</f>
        <v/>
      </c>
      <c r="AR14" s="130" t="str">
        <f>IFERROR(AQ14/AQ$15,"")</f>
        <v/>
      </c>
      <c r="AS14" s="60" t="str">
        <f>IF(OR(IFERROR(FIND($AD14,"施設コード"),0)&gt;0,$AE14=""), "",
'満足度(商品・サービス)'!AS14+'満足度(施設全体)'!AS14
)</f>
        <v/>
      </c>
      <c r="AT14" s="130" t="str">
        <f>IFERROR(AS14/AS$15,"")</f>
        <v/>
      </c>
      <c r="AU14" s="60" t="str">
        <f>IF(OR(IFERROR(FIND($AD14,"施設コード"),0)&gt;0,$AE14=""), "",
'満足度(商品・サービス)'!AU14+'満足度(施設全体)'!AU14
)</f>
        <v/>
      </c>
      <c r="AV14" s="130" t="str">
        <f>IFERROR(AU14/AU$15,"")</f>
        <v/>
      </c>
      <c r="AW14" s="60" t="str">
        <f>IF(OR(IFERROR(FIND($AD14,"施設コード"),0)&gt;0,$AE14=""), "",
'満足度(商品・サービス)'!AW14+'満足度(施設全体)'!AW14
)</f>
        <v/>
      </c>
      <c r="AX14" s="130" t="str">
        <f>IFERROR(AW14/AW$15,"")</f>
        <v/>
      </c>
      <c r="AY14" s="60" t="str">
        <f>IF(OR(IFERROR(FIND($AD14,"施設コード"),0)&gt;0,$AE14=""), "",
'満足度(商品・サービス)'!AY14+'満足度(施設全体)'!AY14
)</f>
        <v/>
      </c>
      <c r="AZ14" s="130" t="str">
        <f>IFERROR(AY14/AY$15,"")</f>
        <v/>
      </c>
      <c r="BA14" s="60" t="str">
        <f>IF(OR(IFERROR(FIND($AD14,"施設コード"),0)&gt;0,$AE14=""), "",
'満足度(商品・サービス)'!BA14+'満足度(施設全体)'!BA14
)</f>
        <v/>
      </c>
      <c r="BB14" s="130" t="str">
        <f>IFERROR(BA14/BA$15,"")</f>
        <v/>
      </c>
      <c r="BC14" s="60" t="str">
        <f>IF(OR(IFERROR(FIND($AD14,"施設コード"),0)&gt;0,$AE14=""), "",
'満足度(商品・サービス)'!BC14+'満足度(施設全体)'!BC14
)</f>
        <v/>
      </c>
      <c r="BD14" s="130" t="str">
        <f>IFERROR(BC14/BC$15,"")</f>
        <v/>
      </c>
      <c r="BE14" s="60" t="str">
        <f t="shared" si="19"/>
        <v/>
      </c>
      <c r="BF14" s="130" t="str">
        <f>IFERROR(BE14/BE$15,"")</f>
        <v/>
      </c>
      <c r="BG14" s="98"/>
    </row>
    <row r="15" spans="1:59" ht="15">
      <c r="AA15"/>
      <c r="AB15"/>
      <c r="AC15" s="99"/>
      <c r="AD15" s="100"/>
      <c r="AE15" s="101"/>
      <c r="AF15" s="102" t="s">
        <v>1252</v>
      </c>
      <c r="AG15" s="123">
        <f t="shared" ref="AG15:BD15" si="20">SUM(AG3:AG14)</f>
        <v>3104</v>
      </c>
      <c r="AH15" s="124">
        <f t="shared" si="20"/>
        <v>1</v>
      </c>
      <c r="AI15" s="123">
        <f t="shared" si="20"/>
        <v>0</v>
      </c>
      <c r="AJ15" s="124">
        <f t="shared" si="20"/>
        <v>0</v>
      </c>
      <c r="AK15" s="123">
        <f t="shared" si="20"/>
        <v>0</v>
      </c>
      <c r="AL15" s="124">
        <f t="shared" si="20"/>
        <v>0</v>
      </c>
      <c r="AM15" s="123">
        <f t="shared" si="20"/>
        <v>0</v>
      </c>
      <c r="AN15" s="124">
        <f t="shared" si="20"/>
        <v>0</v>
      </c>
      <c r="AO15" s="123">
        <f t="shared" si="20"/>
        <v>0</v>
      </c>
      <c r="AP15" s="124">
        <f t="shared" si="20"/>
        <v>0</v>
      </c>
      <c r="AQ15" s="123">
        <f t="shared" si="20"/>
        <v>0</v>
      </c>
      <c r="AR15" s="124">
        <f t="shared" si="20"/>
        <v>0</v>
      </c>
      <c r="AS15" s="123">
        <f t="shared" si="20"/>
        <v>0</v>
      </c>
      <c r="AT15" s="124">
        <f t="shared" si="20"/>
        <v>0</v>
      </c>
      <c r="AU15" s="123">
        <f t="shared" si="20"/>
        <v>0</v>
      </c>
      <c r="AV15" s="124">
        <f t="shared" si="20"/>
        <v>0</v>
      </c>
      <c r="AW15" s="123">
        <f t="shared" si="20"/>
        <v>0</v>
      </c>
      <c r="AX15" s="124">
        <f t="shared" si="20"/>
        <v>0</v>
      </c>
      <c r="AY15" s="123">
        <f t="shared" si="20"/>
        <v>0</v>
      </c>
      <c r="AZ15" s="124">
        <f t="shared" si="20"/>
        <v>0</v>
      </c>
      <c r="BA15" s="123">
        <f t="shared" si="20"/>
        <v>0</v>
      </c>
      <c r="BB15" s="124">
        <f t="shared" si="20"/>
        <v>0</v>
      </c>
      <c r="BC15" s="123">
        <f t="shared" si="20"/>
        <v>0</v>
      </c>
      <c r="BD15" s="124">
        <f t="shared" si="20"/>
        <v>0</v>
      </c>
      <c r="BE15" s="125">
        <f t="shared" ref="BE15" si="21">AG15+AI15+AK15+AM15+AO15+AQ15+AS15+AU15+AW15+AY15+BA15+BC15</f>
        <v>3104</v>
      </c>
      <c r="BF15" s="126">
        <f>SUM(BF3:BF14)</f>
        <v>1</v>
      </c>
      <c r="BG15" s="98"/>
    </row>
    <row r="16" spans="1:59" ht="15">
      <c r="AA16"/>
      <c r="AB16"/>
      <c r="AC16" s="103"/>
      <c r="AD16" s="104"/>
      <c r="AE16" s="105"/>
      <c r="AF16" s="135" t="s">
        <v>1253</v>
      </c>
      <c r="AG16" s="136">
        <f>IF(AG15&gt;0,SUMPRODUCT($AA3:$AA14,AG3:AG14)/AG15,"-")</f>
        <v>4.2612757731958766</v>
      </c>
      <c r="AH16" s="114"/>
      <c r="AI16" s="136" t="str">
        <f>IF(AI15&gt;0,SUMPRODUCT($AA3:$AA14,AI3:AI14)/AI15,"-")</f>
        <v>-</v>
      </c>
      <c r="AJ16" s="114"/>
      <c r="AK16" s="136" t="str">
        <f>IF(AK15&gt;0,SUMPRODUCT($AA3:$AA14,AK3:AK14)/AK15,"-")</f>
        <v>-</v>
      </c>
      <c r="AL16" s="114"/>
      <c r="AM16" s="136" t="str">
        <f>IF(AM15&gt;0,SUMPRODUCT($AA3:$AA14,AM3:AM14)/AM15,"-")</f>
        <v>-</v>
      </c>
      <c r="AN16" s="114"/>
      <c r="AO16" s="136" t="str">
        <f>IF(AO15&gt;0,SUMPRODUCT($AA3:$AA14,AO3:AO14)/AO15,"-")</f>
        <v>-</v>
      </c>
      <c r="AP16" s="114"/>
      <c r="AQ16" s="136" t="str">
        <f>IF(AQ15&gt;0,SUMPRODUCT($AA3:$AA14,AQ3:AQ14)/AQ15,"-")</f>
        <v>-</v>
      </c>
      <c r="AR16" s="114"/>
      <c r="AS16" s="136" t="str">
        <f>IF(AS15&gt;0,SUMPRODUCT($AA3:$AA14,AS3:AS14)/AS15,"-")</f>
        <v>-</v>
      </c>
      <c r="AT16" s="114"/>
      <c r="AU16" s="136" t="str">
        <f>IF(AU15&gt;0,SUMPRODUCT($AA3:$AA14,AU3:AU14)/AU15,"-")</f>
        <v>-</v>
      </c>
      <c r="AV16" s="114"/>
      <c r="AW16" s="136" t="str">
        <f>IF(AW15&gt;0,SUMPRODUCT($AA3:$AA14,AW3:AW14)/AW15,"-")</f>
        <v>-</v>
      </c>
      <c r="AX16" s="114"/>
      <c r="AY16" s="136" t="str">
        <f>IF(AY15&gt;0,SUMPRODUCT($AA3:$AA14,AY3:AY14)/AY15,"-")</f>
        <v>-</v>
      </c>
      <c r="AZ16" s="114"/>
      <c r="BA16" s="136" t="str">
        <f>IF(BA15&gt;0,SUMPRODUCT($AA3:$AA14,BA3:BA14)/BA15,"-")</f>
        <v>-</v>
      </c>
      <c r="BB16" s="114"/>
      <c r="BC16" s="136" t="str">
        <f>IF(BC15&gt;0,SUMPRODUCT($AA3:$AA14,BC3:BC14)/BC15,"-")</f>
        <v>-</v>
      </c>
      <c r="BD16" s="114"/>
      <c r="BE16" s="136">
        <f>IF(BE15&gt;0,SUMPRODUCT($AA3:$AA14,BE3:BE14)/BE15,"-")</f>
        <v>4.2612757731958766</v>
      </c>
      <c r="BF16" s="115"/>
      <c r="BG16" s="98"/>
    </row>
    <row r="17" spans="27:58" ht="15">
      <c r="AA17"/>
      <c r="AB17"/>
      <c r="AC17" s="106" t="str">
        <f>【M】エリア!$J$2</f>
        <v>6分類</v>
      </c>
      <c r="AD17" s="91" t="str">
        <f>【M】エリア!$L$3</f>
        <v>福井市・永平寺町</v>
      </c>
      <c r="AE17" s="85"/>
      <c r="AF17" s="92"/>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8"/>
      <c r="BF17" s="129"/>
    </row>
    <row r="18" spans="27:58">
      <c r="AA18" s="110">
        <f>IF($AE18&lt;&gt;"",VLOOKUP($AE18,【M】満足度!$A$1:$B$5,2,0),"")</f>
        <v>5</v>
      </c>
      <c r="AB18" s="141"/>
      <c r="AC18" s="111" t="str">
        <f>AC17</f>
        <v>6分類</v>
      </c>
      <c r="AD18" s="112" t="str">
        <f>AD17</f>
        <v>福井市・永平寺町</v>
      </c>
      <c r="AE18" s="2" t="str">
        <f t="shared" ref="AE18:AE28" si="22">IF(AE3&lt;&gt;"",AE3,"")</f>
        <v>とても満足</v>
      </c>
      <c r="AF18" s="8"/>
      <c r="AG18" s="121">
        <f>IF(OR(IFERROR(FIND($AD18,"施設コード"),0)&gt;0,$AE18=""), "",
'満足度(商品・サービス)'!AG18+'満足度(施設全体)'!AG18
)</f>
        <v>256</v>
      </c>
      <c r="AH18" s="122">
        <f t="shared" ref="AH18:AH28" si="23">IFERROR(AG18/AG$30,"")</f>
        <v>0.42953020134228187</v>
      </c>
      <c r="AI18" s="121">
        <f>IF(OR(IFERROR(FIND($AD18,"施設コード"),0)&gt;0,$AE18=""), "",
'満足度(商品・サービス)'!AI18+'満足度(施設全体)'!AI18
)</f>
        <v>0</v>
      </c>
      <c r="AJ18" s="122" t="str">
        <f t="shared" ref="AJ18:AJ28" si="24">IFERROR(AI18/AI$30,"")</f>
        <v/>
      </c>
      <c r="AK18" s="121">
        <f>IF(OR(IFERROR(FIND($AD18,"施設コード"),0)&gt;0,$AE18=""), "",
'満足度(商品・サービス)'!AK18+'満足度(施設全体)'!AK18
)</f>
        <v>0</v>
      </c>
      <c r="AL18" s="122" t="str">
        <f t="shared" ref="AL18:AL28" si="25">IFERROR(AK18/AK$30,"")</f>
        <v/>
      </c>
      <c r="AM18" s="121">
        <f>IF(OR(IFERROR(FIND($AD18,"施設コード"),0)&gt;0,$AE18=""), "",
'満足度(商品・サービス)'!AM18+'満足度(施設全体)'!AM18
)</f>
        <v>0</v>
      </c>
      <c r="AN18" s="122" t="str">
        <f t="shared" ref="AN18:AN28" si="26">IFERROR(AM18/AM$30,"")</f>
        <v/>
      </c>
      <c r="AO18" s="121">
        <f>IF(OR(IFERROR(FIND($AD18,"施設コード"),0)&gt;0,$AE18=""), "",
'満足度(商品・サービス)'!AO18+'満足度(施設全体)'!AO18
)</f>
        <v>0</v>
      </c>
      <c r="AP18" s="122" t="str">
        <f t="shared" ref="AP18:AP28" si="27">IFERROR(AO18/AO$30,"")</f>
        <v/>
      </c>
      <c r="AQ18" s="121">
        <f>IF(OR(IFERROR(FIND($AD18,"施設コード"),0)&gt;0,$AE18=""), "",
'満足度(商品・サービス)'!AQ18+'満足度(施設全体)'!AQ18
)</f>
        <v>0</v>
      </c>
      <c r="AR18" s="122" t="str">
        <f t="shared" ref="AR18:AR28" si="28">IFERROR(AQ18/AQ$30,"")</f>
        <v/>
      </c>
      <c r="AS18" s="121">
        <f>IF(OR(IFERROR(FIND($AD18,"施設コード"),0)&gt;0,$AE18=""), "",
'満足度(商品・サービス)'!AS18+'満足度(施設全体)'!AS18
)</f>
        <v>0</v>
      </c>
      <c r="AT18" s="122" t="str">
        <f t="shared" ref="AT18:AT28" si="29">IFERROR(AS18/AS$30,"")</f>
        <v/>
      </c>
      <c r="AU18" s="121">
        <f>IF(OR(IFERROR(FIND($AD18,"施設コード"),0)&gt;0,$AE18=""), "",
'満足度(商品・サービス)'!AU18+'満足度(施設全体)'!AU18
)</f>
        <v>0</v>
      </c>
      <c r="AV18" s="122" t="str">
        <f t="shared" ref="AV18:AV28" si="30">IFERROR(AU18/AU$30,"")</f>
        <v/>
      </c>
      <c r="AW18" s="121">
        <f>IF(OR(IFERROR(FIND($AD18,"施設コード"),0)&gt;0,$AE18=""), "",
'満足度(商品・サービス)'!AW18+'満足度(施設全体)'!AW18
)</f>
        <v>0</v>
      </c>
      <c r="AX18" s="122" t="str">
        <f t="shared" ref="AX18:AX28" si="31">IFERROR(AW18/AW$30,"")</f>
        <v/>
      </c>
      <c r="AY18" s="121">
        <f>IF(OR(IFERROR(FIND($AD18,"施設コード"),0)&gt;0,$AE18=""), "",
'満足度(商品・サービス)'!AY18+'満足度(施設全体)'!AY18
)</f>
        <v>0</v>
      </c>
      <c r="AZ18" s="122" t="str">
        <f t="shared" ref="AZ18:AZ28" si="32">IFERROR(AY18/AY$30,"")</f>
        <v/>
      </c>
      <c r="BA18" s="121">
        <f>IF(OR(IFERROR(FIND($AD18,"施設コード"),0)&gt;0,$AE18=""), "",
'満足度(商品・サービス)'!BA18+'満足度(施設全体)'!BA18
)</f>
        <v>0</v>
      </c>
      <c r="BB18" s="122" t="str">
        <f t="shared" ref="BB18:BB28" si="33">IFERROR(BA18/BA$30,"")</f>
        <v/>
      </c>
      <c r="BC18" s="121">
        <f>IF(OR(IFERROR(FIND($AD18,"施設コード"),0)&gt;0,$AE18=""), "",
'満足度(商品・サービス)'!BC18+'満足度(施設全体)'!BC18
)</f>
        <v>0</v>
      </c>
      <c r="BD18" s="122" t="str">
        <f t="shared" ref="BD18:BD28" si="34">IFERROR(BC18/BC$30,"")</f>
        <v/>
      </c>
      <c r="BE18" s="121">
        <f>IFERROR(AG18+AI18+AK18+AM18+AO18+AQ18+AS18+AU18+AW18+AY18+BA18+BC18,"")</f>
        <v>256</v>
      </c>
      <c r="BF18" s="122">
        <f t="shared" ref="BF18:BF28" si="35">IFERROR(BE18/BE$30,"")</f>
        <v>0.42953020134228187</v>
      </c>
    </row>
    <row r="19" spans="27:58">
      <c r="AA19" s="110">
        <f>IF($AE19&lt;&gt;"",VLOOKUP($AE19,【M】満足度!$A$1:$B$5,2,0),"")</f>
        <v>4</v>
      </c>
      <c r="AB19" s="141"/>
      <c r="AC19" s="111" t="str">
        <f t="shared" ref="AC19:AD28" si="36">AC18</f>
        <v>6分類</v>
      </c>
      <c r="AD19" s="112" t="str">
        <f t="shared" si="36"/>
        <v>福井市・永平寺町</v>
      </c>
      <c r="AE19" s="90" t="str">
        <f t="shared" si="22"/>
        <v>満足</v>
      </c>
      <c r="AF19" s="8"/>
      <c r="AG19" s="121">
        <f>IF(OR(IFERROR(FIND($AD19,"施設コード"),0)&gt;0,$AE19=""), "",
'満足度(商品・サービス)'!AG19+'満足度(施設全体)'!AG19
)</f>
        <v>273</v>
      </c>
      <c r="AH19" s="122">
        <f t="shared" si="23"/>
        <v>0.45805369127516776</v>
      </c>
      <c r="AI19" s="121">
        <f>IF(OR(IFERROR(FIND($AD19,"施設コード"),0)&gt;0,$AE19=""), "",
'満足度(商品・サービス)'!AI19+'満足度(施設全体)'!AI19
)</f>
        <v>0</v>
      </c>
      <c r="AJ19" s="122" t="str">
        <f t="shared" si="24"/>
        <v/>
      </c>
      <c r="AK19" s="121">
        <f>IF(OR(IFERROR(FIND($AD19,"施設コード"),0)&gt;0,$AE19=""), "",
'満足度(商品・サービス)'!AK19+'満足度(施設全体)'!AK19
)</f>
        <v>0</v>
      </c>
      <c r="AL19" s="122" t="str">
        <f t="shared" si="25"/>
        <v/>
      </c>
      <c r="AM19" s="121">
        <f>IF(OR(IFERROR(FIND($AD19,"施設コード"),0)&gt;0,$AE19=""), "",
'満足度(商品・サービス)'!AM19+'満足度(施設全体)'!AM19
)</f>
        <v>0</v>
      </c>
      <c r="AN19" s="122" t="str">
        <f t="shared" si="26"/>
        <v/>
      </c>
      <c r="AO19" s="121">
        <f>IF(OR(IFERROR(FIND($AD19,"施設コード"),0)&gt;0,$AE19=""), "",
'満足度(商品・サービス)'!AO19+'満足度(施設全体)'!AO19
)</f>
        <v>0</v>
      </c>
      <c r="AP19" s="122" t="str">
        <f t="shared" si="27"/>
        <v/>
      </c>
      <c r="AQ19" s="121">
        <f>IF(OR(IFERROR(FIND($AD19,"施設コード"),0)&gt;0,$AE19=""), "",
'満足度(商品・サービス)'!AQ19+'満足度(施設全体)'!AQ19
)</f>
        <v>0</v>
      </c>
      <c r="AR19" s="122" t="str">
        <f t="shared" si="28"/>
        <v/>
      </c>
      <c r="AS19" s="121">
        <f>IF(OR(IFERROR(FIND($AD19,"施設コード"),0)&gt;0,$AE19=""), "",
'満足度(商品・サービス)'!AS19+'満足度(施設全体)'!AS19
)</f>
        <v>0</v>
      </c>
      <c r="AT19" s="122" t="str">
        <f t="shared" si="29"/>
        <v/>
      </c>
      <c r="AU19" s="121">
        <f>IF(OR(IFERROR(FIND($AD19,"施設コード"),0)&gt;0,$AE19=""), "",
'満足度(商品・サービス)'!AU19+'満足度(施設全体)'!AU19
)</f>
        <v>0</v>
      </c>
      <c r="AV19" s="122" t="str">
        <f t="shared" si="30"/>
        <v/>
      </c>
      <c r="AW19" s="121">
        <f>IF(OR(IFERROR(FIND($AD19,"施設コード"),0)&gt;0,$AE19=""), "",
'満足度(商品・サービス)'!AW19+'満足度(施設全体)'!AW19
)</f>
        <v>0</v>
      </c>
      <c r="AX19" s="122" t="str">
        <f t="shared" si="31"/>
        <v/>
      </c>
      <c r="AY19" s="121">
        <f>IF(OR(IFERROR(FIND($AD19,"施設コード"),0)&gt;0,$AE19=""), "",
'満足度(商品・サービス)'!AY19+'満足度(施設全体)'!AY19
)</f>
        <v>0</v>
      </c>
      <c r="AZ19" s="122" t="str">
        <f t="shared" si="32"/>
        <v/>
      </c>
      <c r="BA19" s="121">
        <f>IF(OR(IFERROR(FIND($AD19,"施設コード"),0)&gt;0,$AE19=""), "",
'満足度(商品・サービス)'!BA19+'満足度(施設全体)'!BA19
)</f>
        <v>0</v>
      </c>
      <c r="BB19" s="122" t="str">
        <f t="shared" si="33"/>
        <v/>
      </c>
      <c r="BC19" s="121">
        <f>IF(OR(IFERROR(FIND($AD19,"施設コード"),0)&gt;0,$AE19=""), "",
'満足度(商品・サービス)'!BC19+'満足度(施設全体)'!BC19
)</f>
        <v>0</v>
      </c>
      <c r="BD19" s="122" t="str">
        <f t="shared" si="34"/>
        <v/>
      </c>
      <c r="BE19" s="121">
        <f t="shared" ref="BE19:BE29" si="37">IFERROR(AG19+AI19+AK19+AM19+AO19+AQ19+AS19+AU19+AW19+AY19+BA19+BC19,"")</f>
        <v>273</v>
      </c>
      <c r="BF19" s="122">
        <f t="shared" si="35"/>
        <v>0.45805369127516776</v>
      </c>
    </row>
    <row r="20" spans="27:58">
      <c r="AA20" s="110">
        <f>IF($AE20&lt;&gt;"",VLOOKUP($AE20,【M】満足度!$A$1:$B$5,2,0),"")</f>
        <v>3</v>
      </c>
      <c r="AB20" s="141"/>
      <c r="AC20" s="111" t="str">
        <f t="shared" si="36"/>
        <v>6分類</v>
      </c>
      <c r="AD20" s="112" t="str">
        <f t="shared" si="36"/>
        <v>福井市・永平寺町</v>
      </c>
      <c r="AE20" s="2" t="str">
        <f t="shared" si="22"/>
        <v>どちらでもない</v>
      </c>
      <c r="AF20" s="8"/>
      <c r="AG20" s="121">
        <f>IF(OR(IFERROR(FIND($AD20,"施設コード"),0)&gt;0,$AE20=""), "",
'満足度(商品・サービス)'!AG20+'満足度(施設全体)'!AG20
)</f>
        <v>55</v>
      </c>
      <c r="AH20" s="122">
        <f t="shared" si="23"/>
        <v>9.2281879194630878E-2</v>
      </c>
      <c r="AI20" s="121">
        <f>IF(OR(IFERROR(FIND($AD20,"施設コード"),0)&gt;0,$AE20=""), "",
'満足度(商品・サービス)'!AI20+'満足度(施設全体)'!AI20
)</f>
        <v>0</v>
      </c>
      <c r="AJ20" s="122" t="str">
        <f t="shared" si="24"/>
        <v/>
      </c>
      <c r="AK20" s="121">
        <f>IF(OR(IFERROR(FIND($AD20,"施設コード"),0)&gt;0,$AE20=""), "",
'満足度(商品・サービス)'!AK20+'満足度(施設全体)'!AK20
)</f>
        <v>0</v>
      </c>
      <c r="AL20" s="122" t="str">
        <f t="shared" si="25"/>
        <v/>
      </c>
      <c r="AM20" s="121">
        <f>IF(OR(IFERROR(FIND($AD20,"施設コード"),0)&gt;0,$AE20=""), "",
'満足度(商品・サービス)'!AM20+'満足度(施設全体)'!AM20
)</f>
        <v>0</v>
      </c>
      <c r="AN20" s="122" t="str">
        <f t="shared" si="26"/>
        <v/>
      </c>
      <c r="AO20" s="121">
        <f>IF(OR(IFERROR(FIND($AD20,"施設コード"),0)&gt;0,$AE20=""), "",
'満足度(商品・サービス)'!AO20+'満足度(施設全体)'!AO20
)</f>
        <v>0</v>
      </c>
      <c r="AP20" s="122" t="str">
        <f t="shared" si="27"/>
        <v/>
      </c>
      <c r="AQ20" s="121">
        <f>IF(OR(IFERROR(FIND($AD20,"施設コード"),0)&gt;0,$AE20=""), "",
'満足度(商品・サービス)'!AQ20+'満足度(施設全体)'!AQ20
)</f>
        <v>0</v>
      </c>
      <c r="AR20" s="122" t="str">
        <f t="shared" si="28"/>
        <v/>
      </c>
      <c r="AS20" s="121">
        <f>IF(OR(IFERROR(FIND($AD20,"施設コード"),0)&gt;0,$AE20=""), "",
'満足度(商品・サービス)'!AS20+'満足度(施設全体)'!AS20
)</f>
        <v>0</v>
      </c>
      <c r="AT20" s="122" t="str">
        <f t="shared" si="29"/>
        <v/>
      </c>
      <c r="AU20" s="121">
        <f>IF(OR(IFERROR(FIND($AD20,"施設コード"),0)&gt;0,$AE20=""), "",
'満足度(商品・サービス)'!AU20+'満足度(施設全体)'!AU20
)</f>
        <v>0</v>
      </c>
      <c r="AV20" s="122" t="str">
        <f t="shared" si="30"/>
        <v/>
      </c>
      <c r="AW20" s="121">
        <f>IF(OR(IFERROR(FIND($AD20,"施設コード"),0)&gt;0,$AE20=""), "",
'満足度(商品・サービス)'!AW20+'満足度(施設全体)'!AW20
)</f>
        <v>0</v>
      </c>
      <c r="AX20" s="122" t="str">
        <f t="shared" si="31"/>
        <v/>
      </c>
      <c r="AY20" s="121">
        <f>IF(OR(IFERROR(FIND($AD20,"施設コード"),0)&gt;0,$AE20=""), "",
'満足度(商品・サービス)'!AY20+'満足度(施設全体)'!AY20
)</f>
        <v>0</v>
      </c>
      <c r="AZ20" s="122" t="str">
        <f t="shared" si="32"/>
        <v/>
      </c>
      <c r="BA20" s="121">
        <f>IF(OR(IFERROR(FIND($AD20,"施設コード"),0)&gt;0,$AE20=""), "",
'満足度(商品・サービス)'!BA20+'満足度(施設全体)'!BA20
)</f>
        <v>0</v>
      </c>
      <c r="BB20" s="122" t="str">
        <f t="shared" si="33"/>
        <v/>
      </c>
      <c r="BC20" s="121">
        <f>IF(OR(IFERROR(FIND($AD20,"施設コード"),0)&gt;0,$AE20=""), "",
'満足度(商品・サービス)'!BC20+'満足度(施設全体)'!BC20
)</f>
        <v>0</v>
      </c>
      <c r="BD20" s="122" t="str">
        <f t="shared" si="34"/>
        <v/>
      </c>
      <c r="BE20" s="121">
        <f t="shared" si="37"/>
        <v>55</v>
      </c>
      <c r="BF20" s="122">
        <f t="shared" si="35"/>
        <v>9.2281879194630878E-2</v>
      </c>
    </row>
    <row r="21" spans="27:58">
      <c r="AA21" s="110">
        <f>IF($AE21&lt;&gt;"",VLOOKUP($AE21,【M】満足度!$A$1:$B$5,2,0),"")</f>
        <v>2</v>
      </c>
      <c r="AB21" s="141"/>
      <c r="AC21" s="111" t="str">
        <f t="shared" si="36"/>
        <v>6分類</v>
      </c>
      <c r="AD21" s="112" t="str">
        <f t="shared" si="36"/>
        <v>福井市・永平寺町</v>
      </c>
      <c r="AE21" s="2" t="str">
        <f t="shared" si="22"/>
        <v>不満</v>
      </c>
      <c r="AF21" s="8"/>
      <c r="AG21" s="121">
        <f>IF(OR(IFERROR(FIND($AD21,"施設コード"),0)&gt;0,$AE21=""), "",
'満足度(商品・サービス)'!AG21+'満足度(施設全体)'!AG21
)</f>
        <v>11</v>
      </c>
      <c r="AH21" s="122">
        <f t="shared" si="23"/>
        <v>1.8456375838926176E-2</v>
      </c>
      <c r="AI21" s="121">
        <f>IF(OR(IFERROR(FIND($AD21,"施設コード"),0)&gt;0,$AE21=""), "",
'満足度(商品・サービス)'!AI21+'満足度(施設全体)'!AI21
)</f>
        <v>0</v>
      </c>
      <c r="AJ21" s="122" t="str">
        <f t="shared" si="24"/>
        <v/>
      </c>
      <c r="AK21" s="121">
        <f>IF(OR(IFERROR(FIND($AD21,"施設コード"),0)&gt;0,$AE21=""), "",
'満足度(商品・サービス)'!AK21+'満足度(施設全体)'!AK21
)</f>
        <v>0</v>
      </c>
      <c r="AL21" s="122" t="str">
        <f t="shared" si="25"/>
        <v/>
      </c>
      <c r="AM21" s="121">
        <f>IF(OR(IFERROR(FIND($AD21,"施設コード"),0)&gt;0,$AE21=""), "",
'満足度(商品・サービス)'!AM21+'満足度(施設全体)'!AM21
)</f>
        <v>0</v>
      </c>
      <c r="AN21" s="122" t="str">
        <f t="shared" si="26"/>
        <v/>
      </c>
      <c r="AO21" s="121">
        <f>IF(OR(IFERROR(FIND($AD21,"施設コード"),0)&gt;0,$AE21=""), "",
'満足度(商品・サービス)'!AO21+'満足度(施設全体)'!AO21
)</f>
        <v>0</v>
      </c>
      <c r="AP21" s="122" t="str">
        <f t="shared" si="27"/>
        <v/>
      </c>
      <c r="AQ21" s="121">
        <f>IF(OR(IFERROR(FIND($AD21,"施設コード"),0)&gt;0,$AE21=""), "",
'満足度(商品・サービス)'!AQ21+'満足度(施設全体)'!AQ21
)</f>
        <v>0</v>
      </c>
      <c r="AR21" s="122" t="str">
        <f t="shared" si="28"/>
        <v/>
      </c>
      <c r="AS21" s="121">
        <f>IF(OR(IFERROR(FIND($AD21,"施設コード"),0)&gt;0,$AE21=""), "",
'満足度(商品・サービス)'!AS21+'満足度(施設全体)'!AS21
)</f>
        <v>0</v>
      </c>
      <c r="AT21" s="122" t="str">
        <f t="shared" si="29"/>
        <v/>
      </c>
      <c r="AU21" s="121">
        <f>IF(OR(IFERROR(FIND($AD21,"施設コード"),0)&gt;0,$AE21=""), "",
'満足度(商品・サービス)'!AU21+'満足度(施設全体)'!AU21
)</f>
        <v>0</v>
      </c>
      <c r="AV21" s="122" t="str">
        <f t="shared" si="30"/>
        <v/>
      </c>
      <c r="AW21" s="121">
        <f>IF(OR(IFERROR(FIND($AD21,"施設コード"),0)&gt;0,$AE21=""), "",
'満足度(商品・サービス)'!AW21+'満足度(施設全体)'!AW21
)</f>
        <v>0</v>
      </c>
      <c r="AX21" s="122" t="str">
        <f t="shared" si="31"/>
        <v/>
      </c>
      <c r="AY21" s="121">
        <f>IF(OR(IFERROR(FIND($AD21,"施設コード"),0)&gt;0,$AE21=""), "",
'満足度(商品・サービス)'!AY21+'満足度(施設全体)'!AY21
)</f>
        <v>0</v>
      </c>
      <c r="AZ21" s="122" t="str">
        <f t="shared" si="32"/>
        <v/>
      </c>
      <c r="BA21" s="121">
        <f>IF(OR(IFERROR(FIND($AD21,"施設コード"),0)&gt;0,$AE21=""), "",
'満足度(商品・サービス)'!BA21+'満足度(施設全体)'!BA21
)</f>
        <v>0</v>
      </c>
      <c r="BB21" s="122" t="str">
        <f t="shared" si="33"/>
        <v/>
      </c>
      <c r="BC21" s="121">
        <f>IF(OR(IFERROR(FIND($AD21,"施設コード"),0)&gt;0,$AE21=""), "",
'満足度(商品・サービス)'!BC21+'満足度(施設全体)'!BC21
)</f>
        <v>0</v>
      </c>
      <c r="BD21" s="122" t="str">
        <f t="shared" si="34"/>
        <v/>
      </c>
      <c r="BE21" s="121">
        <f t="shared" si="37"/>
        <v>11</v>
      </c>
      <c r="BF21" s="122">
        <f t="shared" si="35"/>
        <v>1.8456375838926176E-2</v>
      </c>
    </row>
    <row r="22" spans="27:58">
      <c r="AA22" s="110">
        <f>IF($AE22&lt;&gt;"",VLOOKUP($AE22,【M】満足度!$A$1:$B$5,2,0),"")</f>
        <v>1</v>
      </c>
      <c r="AB22" s="141"/>
      <c r="AC22" s="111" t="str">
        <f t="shared" si="36"/>
        <v>6分類</v>
      </c>
      <c r="AD22" s="112" t="str">
        <f t="shared" si="36"/>
        <v>福井市・永平寺町</v>
      </c>
      <c r="AE22" s="2" t="str">
        <f t="shared" si="22"/>
        <v>とても不満</v>
      </c>
      <c r="AF22" s="107"/>
      <c r="AG22" s="121">
        <f>IF(OR(IFERROR(FIND($AD22,"施設コード"),0)&gt;0,$AE22=""), "",
'満足度(商品・サービス)'!AG22+'満足度(施設全体)'!AG22
)</f>
        <v>1</v>
      </c>
      <c r="AH22" s="122">
        <f t="shared" si="23"/>
        <v>1.6778523489932886E-3</v>
      </c>
      <c r="AI22" s="121">
        <f>IF(OR(IFERROR(FIND($AD22,"施設コード"),0)&gt;0,$AE22=""), "",
'満足度(商品・サービス)'!AI22+'満足度(施設全体)'!AI22
)</f>
        <v>0</v>
      </c>
      <c r="AJ22" s="122" t="str">
        <f t="shared" si="24"/>
        <v/>
      </c>
      <c r="AK22" s="121">
        <f>IF(OR(IFERROR(FIND($AD22,"施設コード"),0)&gt;0,$AE22=""), "",
'満足度(商品・サービス)'!AK22+'満足度(施設全体)'!AK22
)</f>
        <v>0</v>
      </c>
      <c r="AL22" s="122" t="str">
        <f t="shared" si="25"/>
        <v/>
      </c>
      <c r="AM22" s="121">
        <f>IF(OR(IFERROR(FIND($AD22,"施設コード"),0)&gt;0,$AE22=""), "",
'満足度(商品・サービス)'!AM22+'満足度(施設全体)'!AM22
)</f>
        <v>0</v>
      </c>
      <c r="AN22" s="122" t="str">
        <f t="shared" si="26"/>
        <v/>
      </c>
      <c r="AO22" s="121">
        <f>IF(OR(IFERROR(FIND($AD22,"施設コード"),0)&gt;0,$AE22=""), "",
'満足度(商品・サービス)'!AO22+'満足度(施設全体)'!AO22
)</f>
        <v>0</v>
      </c>
      <c r="AP22" s="122" t="str">
        <f t="shared" si="27"/>
        <v/>
      </c>
      <c r="AQ22" s="121">
        <f>IF(OR(IFERROR(FIND($AD22,"施設コード"),0)&gt;0,$AE22=""), "",
'満足度(商品・サービス)'!AQ22+'満足度(施設全体)'!AQ22
)</f>
        <v>0</v>
      </c>
      <c r="AR22" s="122" t="str">
        <f t="shared" si="28"/>
        <v/>
      </c>
      <c r="AS22" s="121">
        <f>IF(OR(IFERROR(FIND($AD22,"施設コード"),0)&gt;0,$AE22=""), "",
'満足度(商品・サービス)'!AS22+'満足度(施設全体)'!AS22
)</f>
        <v>0</v>
      </c>
      <c r="AT22" s="122" t="str">
        <f t="shared" si="29"/>
        <v/>
      </c>
      <c r="AU22" s="121">
        <f>IF(OR(IFERROR(FIND($AD22,"施設コード"),0)&gt;0,$AE22=""), "",
'満足度(商品・サービス)'!AU22+'満足度(施設全体)'!AU22
)</f>
        <v>0</v>
      </c>
      <c r="AV22" s="122" t="str">
        <f t="shared" si="30"/>
        <v/>
      </c>
      <c r="AW22" s="121">
        <f>IF(OR(IFERROR(FIND($AD22,"施設コード"),0)&gt;0,$AE22=""), "",
'満足度(商品・サービス)'!AW22+'満足度(施設全体)'!AW22
)</f>
        <v>0</v>
      </c>
      <c r="AX22" s="122" t="str">
        <f t="shared" si="31"/>
        <v/>
      </c>
      <c r="AY22" s="121">
        <f>IF(OR(IFERROR(FIND($AD22,"施設コード"),0)&gt;0,$AE22=""), "",
'満足度(商品・サービス)'!AY22+'満足度(施設全体)'!AY22
)</f>
        <v>0</v>
      </c>
      <c r="AZ22" s="122" t="str">
        <f t="shared" si="32"/>
        <v/>
      </c>
      <c r="BA22" s="121">
        <f>IF(OR(IFERROR(FIND($AD22,"施設コード"),0)&gt;0,$AE22=""), "",
'満足度(商品・サービス)'!BA22+'満足度(施設全体)'!BA22
)</f>
        <v>0</v>
      </c>
      <c r="BB22" s="122" t="str">
        <f t="shared" si="33"/>
        <v/>
      </c>
      <c r="BC22" s="121">
        <f>IF(OR(IFERROR(FIND($AD22,"施設コード"),0)&gt;0,$AE22=""), "",
'満足度(商品・サービス)'!BC22+'満足度(施設全体)'!BC22
)</f>
        <v>0</v>
      </c>
      <c r="BD22" s="122" t="str">
        <f t="shared" si="34"/>
        <v/>
      </c>
      <c r="BE22" s="121">
        <f t="shared" si="37"/>
        <v>1</v>
      </c>
      <c r="BF22" s="122">
        <f t="shared" si="35"/>
        <v>1.6778523489932886E-3</v>
      </c>
    </row>
    <row r="23" spans="27:58">
      <c r="AA23" s="110" t="str">
        <f>IF($AE23&lt;&gt;"",VLOOKUP($AE23,【M】満足度!$A$1:$B$5,2,0),"")</f>
        <v/>
      </c>
      <c r="AB23" s="141"/>
      <c r="AC23" s="111" t="str">
        <f t="shared" si="36"/>
        <v>6分類</v>
      </c>
      <c r="AD23" s="112" t="str">
        <f t="shared" si="36"/>
        <v>福井市・永平寺町</v>
      </c>
      <c r="AE23" s="2" t="str">
        <f t="shared" si="22"/>
        <v/>
      </c>
      <c r="AF23" s="107"/>
      <c r="AG23" s="121" t="str">
        <f>IF(OR(IFERROR(FIND($AD23,"施設コード"),0)&gt;0,$AE23=""), "",
'満足度(商品・サービス)'!AG23+'満足度(施設全体)'!AG23
)</f>
        <v/>
      </c>
      <c r="AH23" s="122" t="str">
        <f t="shared" si="23"/>
        <v/>
      </c>
      <c r="AI23" s="121" t="str">
        <f>IF(OR(IFERROR(FIND($AD23,"施設コード"),0)&gt;0,$AE23=""), "",
'満足度(商品・サービス)'!AI23+'満足度(施設全体)'!AI23
)</f>
        <v/>
      </c>
      <c r="AJ23" s="122" t="str">
        <f t="shared" si="24"/>
        <v/>
      </c>
      <c r="AK23" s="121" t="str">
        <f>IF(OR(IFERROR(FIND($AD23,"施設コード"),0)&gt;0,$AE23=""), "",
'満足度(商品・サービス)'!AK23+'満足度(施設全体)'!AK23
)</f>
        <v/>
      </c>
      <c r="AL23" s="122" t="str">
        <f t="shared" si="25"/>
        <v/>
      </c>
      <c r="AM23" s="121" t="str">
        <f>IF(OR(IFERROR(FIND($AD23,"施設コード"),0)&gt;0,$AE23=""), "",
'満足度(商品・サービス)'!AM23+'満足度(施設全体)'!AM23
)</f>
        <v/>
      </c>
      <c r="AN23" s="122" t="str">
        <f t="shared" si="26"/>
        <v/>
      </c>
      <c r="AO23" s="121" t="str">
        <f>IF(OR(IFERROR(FIND($AD23,"施設コード"),0)&gt;0,$AE23=""), "",
'満足度(商品・サービス)'!AO23+'満足度(施設全体)'!AO23
)</f>
        <v/>
      </c>
      <c r="AP23" s="122" t="str">
        <f t="shared" si="27"/>
        <v/>
      </c>
      <c r="AQ23" s="121" t="str">
        <f>IF(OR(IFERROR(FIND($AD23,"施設コード"),0)&gt;0,$AE23=""), "",
'満足度(商品・サービス)'!AQ23+'満足度(施設全体)'!AQ23
)</f>
        <v/>
      </c>
      <c r="AR23" s="122" t="str">
        <f t="shared" si="28"/>
        <v/>
      </c>
      <c r="AS23" s="121" t="str">
        <f>IF(OR(IFERROR(FIND($AD23,"施設コード"),0)&gt;0,$AE23=""), "",
'満足度(商品・サービス)'!AS23+'満足度(施設全体)'!AS23
)</f>
        <v/>
      </c>
      <c r="AT23" s="122" t="str">
        <f t="shared" si="29"/>
        <v/>
      </c>
      <c r="AU23" s="121" t="str">
        <f>IF(OR(IFERROR(FIND($AD23,"施設コード"),0)&gt;0,$AE23=""), "",
'満足度(商品・サービス)'!AU23+'満足度(施設全体)'!AU23
)</f>
        <v/>
      </c>
      <c r="AV23" s="122" t="str">
        <f t="shared" si="30"/>
        <v/>
      </c>
      <c r="AW23" s="121" t="str">
        <f>IF(OR(IFERROR(FIND($AD23,"施設コード"),0)&gt;0,$AE23=""), "",
'満足度(商品・サービス)'!AW23+'満足度(施設全体)'!AW23
)</f>
        <v/>
      </c>
      <c r="AX23" s="122" t="str">
        <f t="shared" si="31"/>
        <v/>
      </c>
      <c r="AY23" s="121" t="str">
        <f>IF(OR(IFERROR(FIND($AD23,"施設コード"),0)&gt;0,$AE23=""), "",
'満足度(商品・サービス)'!AY23+'満足度(施設全体)'!AY23
)</f>
        <v/>
      </c>
      <c r="AZ23" s="122" t="str">
        <f t="shared" si="32"/>
        <v/>
      </c>
      <c r="BA23" s="121" t="str">
        <f>IF(OR(IFERROR(FIND($AD23,"施設コード"),0)&gt;0,$AE23=""), "",
'満足度(商品・サービス)'!BA23+'満足度(施設全体)'!BA23
)</f>
        <v/>
      </c>
      <c r="BB23" s="122" t="str">
        <f t="shared" si="33"/>
        <v/>
      </c>
      <c r="BC23" s="121" t="str">
        <f>IF(OR(IFERROR(FIND($AD23,"施設コード"),0)&gt;0,$AE23=""), "",
'満足度(商品・サービス)'!BC23+'満足度(施設全体)'!BC23
)</f>
        <v/>
      </c>
      <c r="BD23" s="122" t="str">
        <f t="shared" si="34"/>
        <v/>
      </c>
      <c r="BE23" s="121" t="str">
        <f t="shared" si="37"/>
        <v/>
      </c>
      <c r="BF23" s="122" t="str">
        <f t="shared" si="35"/>
        <v/>
      </c>
    </row>
    <row r="24" spans="27:58">
      <c r="AA24" s="110" t="str">
        <f>IF($AE24&lt;&gt;"",VLOOKUP($AE24,【M】満足度!$A$1:$B$5,2,0),"")</f>
        <v/>
      </c>
      <c r="AB24" s="141"/>
      <c r="AC24" s="111" t="str">
        <f t="shared" si="36"/>
        <v>6分類</v>
      </c>
      <c r="AD24" s="112" t="str">
        <f t="shared" si="36"/>
        <v>福井市・永平寺町</v>
      </c>
      <c r="AE24" s="2" t="str">
        <f t="shared" si="22"/>
        <v/>
      </c>
      <c r="AF24" s="107"/>
      <c r="AG24" s="121" t="str">
        <f>IF(OR(IFERROR(FIND($AD24,"施設コード"),0)&gt;0,$AE24=""), "",
'満足度(商品・サービス)'!AG24+'満足度(施設全体)'!AG24
)</f>
        <v/>
      </c>
      <c r="AH24" s="122" t="str">
        <f t="shared" si="23"/>
        <v/>
      </c>
      <c r="AI24" s="121" t="str">
        <f>IF(OR(IFERROR(FIND($AD24,"施設コード"),0)&gt;0,$AE24=""), "",
'満足度(商品・サービス)'!AI24+'満足度(施設全体)'!AI24
)</f>
        <v/>
      </c>
      <c r="AJ24" s="122" t="str">
        <f t="shared" si="24"/>
        <v/>
      </c>
      <c r="AK24" s="121" t="str">
        <f>IF(OR(IFERROR(FIND($AD24,"施設コード"),0)&gt;0,$AE24=""), "",
'満足度(商品・サービス)'!AK24+'満足度(施設全体)'!AK24
)</f>
        <v/>
      </c>
      <c r="AL24" s="122" t="str">
        <f t="shared" si="25"/>
        <v/>
      </c>
      <c r="AM24" s="121" t="str">
        <f>IF(OR(IFERROR(FIND($AD24,"施設コード"),0)&gt;0,$AE24=""), "",
'満足度(商品・サービス)'!AM24+'満足度(施設全体)'!AM24
)</f>
        <v/>
      </c>
      <c r="AN24" s="122" t="str">
        <f t="shared" si="26"/>
        <v/>
      </c>
      <c r="AO24" s="121" t="str">
        <f>IF(OR(IFERROR(FIND($AD24,"施設コード"),0)&gt;0,$AE24=""), "",
'満足度(商品・サービス)'!AO24+'満足度(施設全体)'!AO24
)</f>
        <v/>
      </c>
      <c r="AP24" s="122" t="str">
        <f t="shared" si="27"/>
        <v/>
      </c>
      <c r="AQ24" s="121" t="str">
        <f>IF(OR(IFERROR(FIND($AD24,"施設コード"),0)&gt;0,$AE24=""), "",
'満足度(商品・サービス)'!AQ24+'満足度(施設全体)'!AQ24
)</f>
        <v/>
      </c>
      <c r="AR24" s="122" t="str">
        <f t="shared" si="28"/>
        <v/>
      </c>
      <c r="AS24" s="121" t="str">
        <f>IF(OR(IFERROR(FIND($AD24,"施設コード"),0)&gt;0,$AE24=""), "",
'満足度(商品・サービス)'!AS24+'満足度(施設全体)'!AS24
)</f>
        <v/>
      </c>
      <c r="AT24" s="122" t="str">
        <f t="shared" si="29"/>
        <v/>
      </c>
      <c r="AU24" s="121" t="str">
        <f>IF(OR(IFERROR(FIND($AD24,"施設コード"),0)&gt;0,$AE24=""), "",
'満足度(商品・サービス)'!AU24+'満足度(施設全体)'!AU24
)</f>
        <v/>
      </c>
      <c r="AV24" s="122" t="str">
        <f t="shared" si="30"/>
        <v/>
      </c>
      <c r="AW24" s="121" t="str">
        <f>IF(OR(IFERROR(FIND($AD24,"施設コード"),0)&gt;0,$AE24=""), "",
'満足度(商品・サービス)'!AW24+'満足度(施設全体)'!AW24
)</f>
        <v/>
      </c>
      <c r="AX24" s="122" t="str">
        <f t="shared" si="31"/>
        <v/>
      </c>
      <c r="AY24" s="121" t="str">
        <f>IF(OR(IFERROR(FIND($AD24,"施設コード"),0)&gt;0,$AE24=""), "",
'満足度(商品・サービス)'!AY24+'満足度(施設全体)'!AY24
)</f>
        <v/>
      </c>
      <c r="AZ24" s="122" t="str">
        <f t="shared" si="32"/>
        <v/>
      </c>
      <c r="BA24" s="121" t="str">
        <f>IF(OR(IFERROR(FIND($AD24,"施設コード"),0)&gt;0,$AE24=""), "",
'満足度(商品・サービス)'!BA24+'満足度(施設全体)'!BA24
)</f>
        <v/>
      </c>
      <c r="BB24" s="122" t="str">
        <f t="shared" si="33"/>
        <v/>
      </c>
      <c r="BC24" s="121" t="str">
        <f>IF(OR(IFERROR(FIND($AD24,"施設コード"),0)&gt;0,$AE24=""), "",
'満足度(商品・サービス)'!BC24+'満足度(施設全体)'!BC24
)</f>
        <v/>
      </c>
      <c r="BD24" s="122" t="str">
        <f t="shared" si="34"/>
        <v/>
      </c>
      <c r="BE24" s="121" t="str">
        <f t="shared" si="37"/>
        <v/>
      </c>
      <c r="BF24" s="122" t="str">
        <f t="shared" si="35"/>
        <v/>
      </c>
    </row>
    <row r="25" spans="27:58">
      <c r="AA25" s="110" t="str">
        <f>IF($AE25&lt;&gt;"",VLOOKUP($AE25,【M】満足度!$A$1:$B$5,2,0),"")</f>
        <v/>
      </c>
      <c r="AB25" s="141"/>
      <c r="AC25" s="111" t="str">
        <f>AC24</f>
        <v>6分類</v>
      </c>
      <c r="AD25" s="112" t="str">
        <f>AD24</f>
        <v>福井市・永平寺町</v>
      </c>
      <c r="AE25" s="2" t="str">
        <f t="shared" si="22"/>
        <v/>
      </c>
      <c r="AF25" s="107"/>
      <c r="AG25" s="121" t="str">
        <f>IF(OR(IFERROR(FIND($AD25,"施設コード"),0)&gt;0,$AE25=""), "",
'満足度(商品・サービス)'!AG25+'満足度(施設全体)'!AG25
)</f>
        <v/>
      </c>
      <c r="AH25" s="122" t="str">
        <f t="shared" si="23"/>
        <v/>
      </c>
      <c r="AI25" s="121" t="str">
        <f>IF(OR(IFERROR(FIND($AD25,"施設コード"),0)&gt;0,$AE25=""), "",
'満足度(商品・サービス)'!AI25+'満足度(施設全体)'!AI25
)</f>
        <v/>
      </c>
      <c r="AJ25" s="122" t="str">
        <f t="shared" si="24"/>
        <v/>
      </c>
      <c r="AK25" s="121" t="str">
        <f>IF(OR(IFERROR(FIND($AD25,"施設コード"),0)&gt;0,$AE25=""), "",
'満足度(商品・サービス)'!AK25+'満足度(施設全体)'!AK25
)</f>
        <v/>
      </c>
      <c r="AL25" s="122" t="str">
        <f t="shared" si="25"/>
        <v/>
      </c>
      <c r="AM25" s="121" t="str">
        <f>IF(OR(IFERROR(FIND($AD25,"施設コード"),0)&gt;0,$AE25=""), "",
'満足度(商品・サービス)'!AM25+'満足度(施設全体)'!AM25
)</f>
        <v/>
      </c>
      <c r="AN25" s="122" t="str">
        <f t="shared" si="26"/>
        <v/>
      </c>
      <c r="AO25" s="121" t="str">
        <f>IF(OR(IFERROR(FIND($AD25,"施設コード"),0)&gt;0,$AE25=""), "",
'満足度(商品・サービス)'!AO25+'満足度(施設全体)'!AO25
)</f>
        <v/>
      </c>
      <c r="AP25" s="122" t="str">
        <f t="shared" si="27"/>
        <v/>
      </c>
      <c r="AQ25" s="121" t="str">
        <f>IF(OR(IFERROR(FIND($AD25,"施設コード"),0)&gt;0,$AE25=""), "",
'満足度(商品・サービス)'!AQ25+'満足度(施設全体)'!AQ25
)</f>
        <v/>
      </c>
      <c r="AR25" s="122" t="str">
        <f t="shared" si="28"/>
        <v/>
      </c>
      <c r="AS25" s="121" t="str">
        <f>IF(OR(IFERROR(FIND($AD25,"施設コード"),0)&gt;0,$AE25=""), "",
'満足度(商品・サービス)'!AS25+'満足度(施設全体)'!AS25
)</f>
        <v/>
      </c>
      <c r="AT25" s="122" t="str">
        <f t="shared" si="29"/>
        <v/>
      </c>
      <c r="AU25" s="121" t="str">
        <f>IF(OR(IFERROR(FIND($AD25,"施設コード"),0)&gt;0,$AE25=""), "",
'満足度(商品・サービス)'!AU25+'満足度(施設全体)'!AU25
)</f>
        <v/>
      </c>
      <c r="AV25" s="122" t="str">
        <f t="shared" si="30"/>
        <v/>
      </c>
      <c r="AW25" s="121" t="str">
        <f>IF(OR(IFERROR(FIND($AD25,"施設コード"),0)&gt;0,$AE25=""), "",
'満足度(商品・サービス)'!AW25+'満足度(施設全体)'!AW25
)</f>
        <v/>
      </c>
      <c r="AX25" s="122" t="str">
        <f t="shared" si="31"/>
        <v/>
      </c>
      <c r="AY25" s="121" t="str">
        <f>IF(OR(IFERROR(FIND($AD25,"施設コード"),0)&gt;0,$AE25=""), "",
'満足度(商品・サービス)'!AY25+'満足度(施設全体)'!AY25
)</f>
        <v/>
      </c>
      <c r="AZ25" s="122" t="str">
        <f t="shared" si="32"/>
        <v/>
      </c>
      <c r="BA25" s="121" t="str">
        <f>IF(OR(IFERROR(FIND($AD25,"施設コード"),0)&gt;0,$AE25=""), "",
'満足度(商品・サービス)'!BA25+'満足度(施設全体)'!BA25
)</f>
        <v/>
      </c>
      <c r="BB25" s="122" t="str">
        <f t="shared" si="33"/>
        <v/>
      </c>
      <c r="BC25" s="121" t="str">
        <f>IF(OR(IFERROR(FIND($AD25,"施設コード"),0)&gt;0,$AE25=""), "",
'満足度(商品・サービス)'!BC25+'満足度(施設全体)'!BC25
)</f>
        <v/>
      </c>
      <c r="BD25" s="122" t="str">
        <f t="shared" si="34"/>
        <v/>
      </c>
      <c r="BE25" s="121" t="str">
        <f t="shared" si="37"/>
        <v/>
      </c>
      <c r="BF25" s="122" t="str">
        <f t="shared" si="35"/>
        <v/>
      </c>
    </row>
    <row r="26" spans="27:58">
      <c r="AA26" s="110" t="str">
        <f>IF($AE26&lt;&gt;"",VLOOKUP($AE26,【M】満足度!$A$1:$B$5,2,0),"")</f>
        <v/>
      </c>
      <c r="AB26" s="141"/>
      <c r="AC26" s="111" t="str">
        <f t="shared" si="36"/>
        <v>6分類</v>
      </c>
      <c r="AD26" s="112" t="str">
        <f t="shared" si="36"/>
        <v>福井市・永平寺町</v>
      </c>
      <c r="AE26" s="2" t="str">
        <f t="shared" si="22"/>
        <v/>
      </c>
      <c r="AF26" s="107"/>
      <c r="AG26" s="121" t="str">
        <f>IF(OR(IFERROR(FIND($AD26,"施設コード"),0)&gt;0,$AE26=""), "",
'満足度(商品・サービス)'!AG26+'満足度(施設全体)'!AG26
)</f>
        <v/>
      </c>
      <c r="AH26" s="122" t="str">
        <f t="shared" si="23"/>
        <v/>
      </c>
      <c r="AI26" s="121" t="str">
        <f>IF(OR(IFERROR(FIND($AD26,"施設コード"),0)&gt;0,$AE26=""), "",
'満足度(商品・サービス)'!AI26+'満足度(施設全体)'!AI26
)</f>
        <v/>
      </c>
      <c r="AJ26" s="122" t="str">
        <f t="shared" si="24"/>
        <v/>
      </c>
      <c r="AK26" s="121" t="str">
        <f>IF(OR(IFERROR(FIND($AD26,"施設コード"),0)&gt;0,$AE26=""), "",
'満足度(商品・サービス)'!AK26+'満足度(施設全体)'!AK26
)</f>
        <v/>
      </c>
      <c r="AL26" s="122" t="str">
        <f t="shared" si="25"/>
        <v/>
      </c>
      <c r="AM26" s="121" t="str">
        <f>IF(OR(IFERROR(FIND($AD26,"施設コード"),0)&gt;0,$AE26=""), "",
'満足度(商品・サービス)'!AM26+'満足度(施設全体)'!AM26
)</f>
        <v/>
      </c>
      <c r="AN26" s="122" t="str">
        <f t="shared" si="26"/>
        <v/>
      </c>
      <c r="AO26" s="121" t="str">
        <f>IF(OR(IFERROR(FIND($AD26,"施設コード"),0)&gt;0,$AE26=""), "",
'満足度(商品・サービス)'!AO26+'満足度(施設全体)'!AO26
)</f>
        <v/>
      </c>
      <c r="AP26" s="122" t="str">
        <f t="shared" si="27"/>
        <v/>
      </c>
      <c r="AQ26" s="121" t="str">
        <f>IF(OR(IFERROR(FIND($AD26,"施設コード"),0)&gt;0,$AE26=""), "",
'満足度(商品・サービス)'!AQ26+'満足度(施設全体)'!AQ26
)</f>
        <v/>
      </c>
      <c r="AR26" s="122" t="str">
        <f t="shared" si="28"/>
        <v/>
      </c>
      <c r="AS26" s="121" t="str">
        <f>IF(OR(IFERROR(FIND($AD26,"施設コード"),0)&gt;0,$AE26=""), "",
'満足度(商品・サービス)'!AS26+'満足度(施設全体)'!AS26
)</f>
        <v/>
      </c>
      <c r="AT26" s="122" t="str">
        <f t="shared" si="29"/>
        <v/>
      </c>
      <c r="AU26" s="121" t="str">
        <f>IF(OR(IFERROR(FIND($AD26,"施設コード"),0)&gt;0,$AE26=""), "",
'満足度(商品・サービス)'!AU26+'満足度(施設全体)'!AU26
)</f>
        <v/>
      </c>
      <c r="AV26" s="122" t="str">
        <f t="shared" si="30"/>
        <v/>
      </c>
      <c r="AW26" s="121" t="str">
        <f>IF(OR(IFERROR(FIND($AD26,"施設コード"),0)&gt;0,$AE26=""), "",
'満足度(商品・サービス)'!AW26+'満足度(施設全体)'!AW26
)</f>
        <v/>
      </c>
      <c r="AX26" s="122" t="str">
        <f t="shared" si="31"/>
        <v/>
      </c>
      <c r="AY26" s="121" t="str">
        <f>IF(OR(IFERROR(FIND($AD26,"施設コード"),0)&gt;0,$AE26=""), "",
'満足度(商品・サービス)'!AY26+'満足度(施設全体)'!AY26
)</f>
        <v/>
      </c>
      <c r="AZ26" s="122" t="str">
        <f t="shared" si="32"/>
        <v/>
      </c>
      <c r="BA26" s="121" t="str">
        <f>IF(OR(IFERROR(FIND($AD26,"施設コード"),0)&gt;0,$AE26=""), "",
'満足度(商品・サービス)'!BA26+'満足度(施設全体)'!BA26
)</f>
        <v/>
      </c>
      <c r="BB26" s="122" t="str">
        <f t="shared" si="33"/>
        <v/>
      </c>
      <c r="BC26" s="121" t="str">
        <f>IF(OR(IFERROR(FIND($AD26,"施設コード"),0)&gt;0,$AE26=""), "",
'満足度(商品・サービス)'!BC26+'満足度(施設全体)'!BC26
)</f>
        <v/>
      </c>
      <c r="BD26" s="122" t="str">
        <f t="shared" si="34"/>
        <v/>
      </c>
      <c r="BE26" s="121" t="str">
        <f t="shared" si="37"/>
        <v/>
      </c>
      <c r="BF26" s="122" t="str">
        <f t="shared" si="35"/>
        <v/>
      </c>
    </row>
    <row r="27" spans="27:58">
      <c r="AA27" s="110" t="str">
        <f>IF($AE27&lt;&gt;"",VLOOKUP($AE27,【M】満足度!$A$1:$B$5,2,0),"")</f>
        <v/>
      </c>
      <c r="AB27" s="141"/>
      <c r="AC27" s="111" t="str">
        <f t="shared" si="36"/>
        <v>6分類</v>
      </c>
      <c r="AD27" s="112" t="str">
        <f t="shared" si="36"/>
        <v>福井市・永平寺町</v>
      </c>
      <c r="AE27" s="2" t="str">
        <f t="shared" si="22"/>
        <v/>
      </c>
      <c r="AF27" s="107"/>
      <c r="AG27" s="121" t="str">
        <f>IF(OR(IFERROR(FIND($AD27,"施設コード"),0)&gt;0,$AE27=""), "",
'満足度(商品・サービス)'!AG27+'満足度(施設全体)'!AG27
)</f>
        <v/>
      </c>
      <c r="AH27" s="122" t="str">
        <f t="shared" si="23"/>
        <v/>
      </c>
      <c r="AI27" s="121" t="str">
        <f>IF(OR(IFERROR(FIND($AD27,"施設コード"),0)&gt;0,$AE27=""), "",
'満足度(商品・サービス)'!AI27+'満足度(施設全体)'!AI27
)</f>
        <v/>
      </c>
      <c r="AJ27" s="122" t="str">
        <f t="shared" si="24"/>
        <v/>
      </c>
      <c r="AK27" s="121" t="str">
        <f>IF(OR(IFERROR(FIND($AD27,"施設コード"),0)&gt;0,$AE27=""), "",
'満足度(商品・サービス)'!AK27+'満足度(施設全体)'!AK27
)</f>
        <v/>
      </c>
      <c r="AL27" s="122" t="str">
        <f t="shared" si="25"/>
        <v/>
      </c>
      <c r="AM27" s="121" t="str">
        <f>IF(OR(IFERROR(FIND($AD27,"施設コード"),0)&gt;0,$AE27=""), "",
'満足度(商品・サービス)'!AM27+'満足度(施設全体)'!AM27
)</f>
        <v/>
      </c>
      <c r="AN27" s="122" t="str">
        <f t="shared" si="26"/>
        <v/>
      </c>
      <c r="AO27" s="121" t="str">
        <f>IF(OR(IFERROR(FIND($AD27,"施設コード"),0)&gt;0,$AE27=""), "",
'満足度(商品・サービス)'!AO27+'満足度(施設全体)'!AO27
)</f>
        <v/>
      </c>
      <c r="AP27" s="122" t="str">
        <f t="shared" si="27"/>
        <v/>
      </c>
      <c r="AQ27" s="121" t="str">
        <f>IF(OR(IFERROR(FIND($AD27,"施設コード"),0)&gt;0,$AE27=""), "",
'満足度(商品・サービス)'!AQ27+'満足度(施設全体)'!AQ27
)</f>
        <v/>
      </c>
      <c r="AR27" s="122" t="str">
        <f t="shared" si="28"/>
        <v/>
      </c>
      <c r="AS27" s="121" t="str">
        <f>IF(OR(IFERROR(FIND($AD27,"施設コード"),0)&gt;0,$AE27=""), "",
'満足度(商品・サービス)'!AS27+'満足度(施設全体)'!AS27
)</f>
        <v/>
      </c>
      <c r="AT27" s="122" t="str">
        <f t="shared" si="29"/>
        <v/>
      </c>
      <c r="AU27" s="121" t="str">
        <f>IF(OR(IFERROR(FIND($AD27,"施設コード"),0)&gt;0,$AE27=""), "",
'満足度(商品・サービス)'!AU27+'満足度(施設全体)'!AU27
)</f>
        <v/>
      </c>
      <c r="AV27" s="122" t="str">
        <f t="shared" si="30"/>
        <v/>
      </c>
      <c r="AW27" s="121" t="str">
        <f>IF(OR(IFERROR(FIND($AD27,"施設コード"),0)&gt;0,$AE27=""), "",
'満足度(商品・サービス)'!AW27+'満足度(施設全体)'!AW27
)</f>
        <v/>
      </c>
      <c r="AX27" s="122" t="str">
        <f t="shared" si="31"/>
        <v/>
      </c>
      <c r="AY27" s="121" t="str">
        <f>IF(OR(IFERROR(FIND($AD27,"施設コード"),0)&gt;0,$AE27=""), "",
'満足度(商品・サービス)'!AY27+'満足度(施設全体)'!AY27
)</f>
        <v/>
      </c>
      <c r="AZ27" s="122" t="str">
        <f t="shared" si="32"/>
        <v/>
      </c>
      <c r="BA27" s="121" t="str">
        <f>IF(OR(IFERROR(FIND($AD27,"施設コード"),0)&gt;0,$AE27=""), "",
'満足度(商品・サービス)'!BA27+'満足度(施設全体)'!BA27
)</f>
        <v/>
      </c>
      <c r="BB27" s="122" t="str">
        <f t="shared" si="33"/>
        <v/>
      </c>
      <c r="BC27" s="121" t="str">
        <f>IF(OR(IFERROR(FIND($AD27,"施設コード"),0)&gt;0,$AE27=""), "",
'満足度(商品・サービス)'!BC27+'満足度(施設全体)'!BC27
)</f>
        <v/>
      </c>
      <c r="BD27" s="122" t="str">
        <f t="shared" si="34"/>
        <v/>
      </c>
      <c r="BE27" s="121" t="str">
        <f t="shared" si="37"/>
        <v/>
      </c>
      <c r="BF27" s="122" t="str">
        <f t="shared" si="35"/>
        <v/>
      </c>
    </row>
    <row r="28" spans="27:58">
      <c r="AA28" s="110" t="str">
        <f>IF($AE28&lt;&gt;"",VLOOKUP($AE28,【M】満足度!$A$1:$B$5,2,0),"")</f>
        <v/>
      </c>
      <c r="AB28" s="141"/>
      <c r="AC28" s="111" t="str">
        <f t="shared" si="36"/>
        <v>6分類</v>
      </c>
      <c r="AD28" s="112" t="str">
        <f t="shared" si="36"/>
        <v>福井市・永平寺町</v>
      </c>
      <c r="AE28" s="2" t="str">
        <f t="shared" si="22"/>
        <v/>
      </c>
      <c r="AF28" s="107"/>
      <c r="AG28" s="121" t="str">
        <f>IF(OR(IFERROR(FIND($AD28,"施設コード"),0)&gt;0,$AE28=""), "",
'満足度(商品・サービス)'!AG28+'満足度(施設全体)'!AG28
)</f>
        <v/>
      </c>
      <c r="AH28" s="122" t="str">
        <f t="shared" si="23"/>
        <v/>
      </c>
      <c r="AI28" s="121" t="str">
        <f>IF(OR(IFERROR(FIND($AD28,"施設コード"),0)&gt;0,$AE28=""), "",
'満足度(商品・サービス)'!AI28+'満足度(施設全体)'!AI28
)</f>
        <v/>
      </c>
      <c r="AJ28" s="122" t="str">
        <f t="shared" si="24"/>
        <v/>
      </c>
      <c r="AK28" s="121" t="str">
        <f>IF(OR(IFERROR(FIND($AD28,"施設コード"),0)&gt;0,$AE28=""), "",
'満足度(商品・サービス)'!AK28+'満足度(施設全体)'!AK28
)</f>
        <v/>
      </c>
      <c r="AL28" s="122" t="str">
        <f t="shared" si="25"/>
        <v/>
      </c>
      <c r="AM28" s="121" t="str">
        <f>IF(OR(IFERROR(FIND($AD28,"施設コード"),0)&gt;0,$AE28=""), "",
'満足度(商品・サービス)'!AM28+'満足度(施設全体)'!AM28
)</f>
        <v/>
      </c>
      <c r="AN28" s="122" t="str">
        <f t="shared" si="26"/>
        <v/>
      </c>
      <c r="AO28" s="121" t="str">
        <f>IF(OR(IFERROR(FIND($AD28,"施設コード"),0)&gt;0,$AE28=""), "",
'満足度(商品・サービス)'!AO28+'満足度(施設全体)'!AO28
)</f>
        <v/>
      </c>
      <c r="AP28" s="122" t="str">
        <f t="shared" si="27"/>
        <v/>
      </c>
      <c r="AQ28" s="121" t="str">
        <f>IF(OR(IFERROR(FIND($AD28,"施設コード"),0)&gt;0,$AE28=""), "",
'満足度(商品・サービス)'!AQ28+'満足度(施設全体)'!AQ28
)</f>
        <v/>
      </c>
      <c r="AR28" s="122" t="str">
        <f t="shared" si="28"/>
        <v/>
      </c>
      <c r="AS28" s="121" t="str">
        <f>IF(OR(IFERROR(FIND($AD28,"施設コード"),0)&gt;0,$AE28=""), "",
'満足度(商品・サービス)'!AS28+'満足度(施設全体)'!AS28
)</f>
        <v/>
      </c>
      <c r="AT28" s="122" t="str">
        <f t="shared" si="29"/>
        <v/>
      </c>
      <c r="AU28" s="121" t="str">
        <f>IF(OR(IFERROR(FIND($AD28,"施設コード"),0)&gt;0,$AE28=""), "",
'満足度(商品・サービス)'!AU28+'満足度(施設全体)'!AU28
)</f>
        <v/>
      </c>
      <c r="AV28" s="122" t="str">
        <f t="shared" si="30"/>
        <v/>
      </c>
      <c r="AW28" s="121" t="str">
        <f>IF(OR(IFERROR(FIND($AD28,"施設コード"),0)&gt;0,$AE28=""), "",
'満足度(商品・サービス)'!AW28+'満足度(施設全体)'!AW28
)</f>
        <v/>
      </c>
      <c r="AX28" s="122" t="str">
        <f t="shared" si="31"/>
        <v/>
      </c>
      <c r="AY28" s="121" t="str">
        <f>IF(OR(IFERROR(FIND($AD28,"施設コード"),0)&gt;0,$AE28=""), "",
'満足度(商品・サービス)'!AY28+'満足度(施設全体)'!AY28
)</f>
        <v/>
      </c>
      <c r="AZ28" s="122" t="str">
        <f t="shared" si="32"/>
        <v/>
      </c>
      <c r="BA28" s="121" t="str">
        <f>IF(OR(IFERROR(FIND($AD28,"施設コード"),0)&gt;0,$AE28=""), "",
'満足度(商品・サービス)'!BA28+'満足度(施設全体)'!BA28
)</f>
        <v/>
      </c>
      <c r="BB28" s="122" t="str">
        <f t="shared" si="33"/>
        <v/>
      </c>
      <c r="BC28" s="121" t="str">
        <f>IF(OR(IFERROR(FIND($AD28,"施設コード"),0)&gt;0,$AE28=""), "",
'満足度(商品・サービス)'!BC28+'満足度(施設全体)'!BC28
)</f>
        <v/>
      </c>
      <c r="BD28" s="122" t="str">
        <f t="shared" si="34"/>
        <v/>
      </c>
      <c r="BE28" s="121" t="str">
        <f t="shared" si="37"/>
        <v/>
      </c>
      <c r="BF28" s="122" t="str">
        <f t="shared" si="35"/>
        <v/>
      </c>
    </row>
    <row r="29" spans="27:58">
      <c r="AA29" s="110" t="str">
        <f>IF($AE29&lt;&gt;"",VLOOKUP($AE29,【M】満足度!$A$1:$B$5,2,0),"")</f>
        <v/>
      </c>
      <c r="AB29" s="141"/>
      <c r="AC29" s="111" t="str">
        <f>AC27</f>
        <v>6分類</v>
      </c>
      <c r="AD29" s="112" t="str">
        <f>AD27</f>
        <v>福井市・永平寺町</v>
      </c>
      <c r="AE29" s="2" t="str">
        <f>IF(AE14&lt;&gt;"",AE14,"")</f>
        <v/>
      </c>
      <c r="AF29" s="107"/>
      <c r="AG29" s="121" t="str">
        <f>IF(OR(IFERROR(FIND($AD29,"施設コード"),0)&gt;0,$AE29=""), "",
'満足度(商品・サービス)'!AG29+'満足度(施設全体)'!AG29
)</f>
        <v/>
      </c>
      <c r="AH29" s="122" t="str">
        <f>IFERROR(AG29/AG$30,"")</f>
        <v/>
      </c>
      <c r="AI29" s="121" t="str">
        <f>IF(OR(IFERROR(FIND($AD29,"施設コード"),0)&gt;0,$AE29=""), "",
'満足度(商品・サービス)'!AI29+'満足度(施設全体)'!AI29
)</f>
        <v/>
      </c>
      <c r="AJ29" s="122" t="str">
        <f>IFERROR(AI29/AI$30,"")</f>
        <v/>
      </c>
      <c r="AK29" s="121" t="str">
        <f>IF(OR(IFERROR(FIND($AD29,"施設コード"),0)&gt;0,$AE29=""), "",
'満足度(商品・サービス)'!AK29+'満足度(施設全体)'!AK29
)</f>
        <v/>
      </c>
      <c r="AL29" s="122" t="str">
        <f>IFERROR(AK29/AK$30,"")</f>
        <v/>
      </c>
      <c r="AM29" s="121" t="str">
        <f>IF(OR(IFERROR(FIND($AD29,"施設コード"),0)&gt;0,$AE29=""), "",
'満足度(商品・サービス)'!AM29+'満足度(施設全体)'!AM29
)</f>
        <v/>
      </c>
      <c r="AN29" s="122" t="str">
        <f>IFERROR(AM29/AM$30,"")</f>
        <v/>
      </c>
      <c r="AO29" s="121" t="str">
        <f>IF(OR(IFERROR(FIND($AD29,"施設コード"),0)&gt;0,$AE29=""), "",
'満足度(商品・サービス)'!AO29+'満足度(施設全体)'!AO29
)</f>
        <v/>
      </c>
      <c r="AP29" s="122" t="str">
        <f>IFERROR(AO29/AO$30,"")</f>
        <v/>
      </c>
      <c r="AQ29" s="121" t="str">
        <f>IF(OR(IFERROR(FIND($AD29,"施設コード"),0)&gt;0,$AE29=""), "",
'満足度(商品・サービス)'!AQ29+'満足度(施設全体)'!AQ29
)</f>
        <v/>
      </c>
      <c r="AR29" s="122" t="str">
        <f>IFERROR(AQ29/AQ$30,"")</f>
        <v/>
      </c>
      <c r="AS29" s="121" t="str">
        <f>IF(OR(IFERROR(FIND($AD29,"施設コード"),0)&gt;0,$AE29=""), "",
'満足度(商品・サービス)'!AS29+'満足度(施設全体)'!AS29
)</f>
        <v/>
      </c>
      <c r="AT29" s="122" t="str">
        <f>IFERROR(AS29/AS$30,"")</f>
        <v/>
      </c>
      <c r="AU29" s="121" t="str">
        <f>IF(OR(IFERROR(FIND($AD29,"施設コード"),0)&gt;0,$AE29=""), "",
'満足度(商品・サービス)'!AU29+'満足度(施設全体)'!AU29
)</f>
        <v/>
      </c>
      <c r="AV29" s="122" t="str">
        <f>IFERROR(AU29/AU$30,"")</f>
        <v/>
      </c>
      <c r="AW29" s="121" t="str">
        <f>IF(OR(IFERROR(FIND($AD29,"施設コード"),0)&gt;0,$AE29=""), "",
'満足度(商品・サービス)'!AW29+'満足度(施設全体)'!AW29
)</f>
        <v/>
      </c>
      <c r="AX29" s="122" t="str">
        <f>IFERROR(AW29/AW$30,"")</f>
        <v/>
      </c>
      <c r="AY29" s="121" t="str">
        <f>IF(OR(IFERROR(FIND($AD29,"施設コード"),0)&gt;0,$AE29=""), "",
'満足度(商品・サービス)'!AY29+'満足度(施設全体)'!AY29
)</f>
        <v/>
      </c>
      <c r="AZ29" s="122" t="str">
        <f>IFERROR(AY29/AY$30,"")</f>
        <v/>
      </c>
      <c r="BA29" s="121" t="str">
        <f>IF(OR(IFERROR(FIND($AD29,"施設コード"),0)&gt;0,$AE29=""), "",
'満足度(商品・サービス)'!BA29+'満足度(施設全体)'!BA29
)</f>
        <v/>
      </c>
      <c r="BB29" s="122" t="str">
        <f>IFERROR(BA29/BA$30,"")</f>
        <v/>
      </c>
      <c r="BC29" s="121" t="str">
        <f>IF(OR(IFERROR(FIND($AD29,"施設コード"),0)&gt;0,$AE29=""), "",
'満足度(商品・サービス)'!BC29+'満足度(施設全体)'!BC29
)</f>
        <v/>
      </c>
      <c r="BD29" s="122" t="str">
        <f>IFERROR(BC29/BC$30,"")</f>
        <v/>
      </c>
      <c r="BE29" s="121" t="str">
        <f t="shared" si="37"/>
        <v/>
      </c>
      <c r="BF29" s="122" t="str">
        <f>IFERROR(BE29/BE$30,"")</f>
        <v/>
      </c>
    </row>
    <row r="30" spans="27:58" ht="15">
      <c r="AA30"/>
      <c r="AB30"/>
      <c r="AC30" s="99"/>
      <c r="AD30" s="100"/>
      <c r="AE30" s="101"/>
      <c r="AF30" s="102" t="s">
        <v>1252</v>
      </c>
      <c r="AG30" s="123">
        <f t="shared" ref="AG30:BF30" si="38">SUM(AG18:AG29)</f>
        <v>596</v>
      </c>
      <c r="AH30" s="124">
        <f t="shared" si="38"/>
        <v>1</v>
      </c>
      <c r="AI30" s="123">
        <f t="shared" si="38"/>
        <v>0</v>
      </c>
      <c r="AJ30" s="124">
        <f t="shared" si="38"/>
        <v>0</v>
      </c>
      <c r="AK30" s="123">
        <f t="shared" si="38"/>
        <v>0</v>
      </c>
      <c r="AL30" s="124">
        <f t="shared" si="38"/>
        <v>0</v>
      </c>
      <c r="AM30" s="123">
        <f t="shared" si="38"/>
        <v>0</v>
      </c>
      <c r="AN30" s="124">
        <f t="shared" si="38"/>
        <v>0</v>
      </c>
      <c r="AO30" s="123">
        <f t="shared" si="38"/>
        <v>0</v>
      </c>
      <c r="AP30" s="124">
        <f t="shared" si="38"/>
        <v>0</v>
      </c>
      <c r="AQ30" s="123">
        <f t="shared" si="38"/>
        <v>0</v>
      </c>
      <c r="AR30" s="124">
        <f t="shared" si="38"/>
        <v>0</v>
      </c>
      <c r="AS30" s="123">
        <f t="shared" si="38"/>
        <v>0</v>
      </c>
      <c r="AT30" s="124">
        <f t="shared" si="38"/>
        <v>0</v>
      </c>
      <c r="AU30" s="123">
        <f t="shared" si="38"/>
        <v>0</v>
      </c>
      <c r="AV30" s="124">
        <f t="shared" si="38"/>
        <v>0</v>
      </c>
      <c r="AW30" s="123">
        <f t="shared" si="38"/>
        <v>0</v>
      </c>
      <c r="AX30" s="124">
        <f t="shared" si="38"/>
        <v>0</v>
      </c>
      <c r="AY30" s="123">
        <f t="shared" si="38"/>
        <v>0</v>
      </c>
      <c r="AZ30" s="124">
        <f t="shared" si="38"/>
        <v>0</v>
      </c>
      <c r="BA30" s="123">
        <f t="shared" si="38"/>
        <v>0</v>
      </c>
      <c r="BB30" s="124">
        <f t="shared" si="38"/>
        <v>0</v>
      </c>
      <c r="BC30" s="123">
        <f t="shared" si="38"/>
        <v>0</v>
      </c>
      <c r="BD30" s="124">
        <f t="shared" si="38"/>
        <v>0</v>
      </c>
      <c r="BE30" s="123">
        <f t="shared" si="38"/>
        <v>596</v>
      </c>
      <c r="BF30" s="126">
        <f t="shared" si="38"/>
        <v>1</v>
      </c>
    </row>
    <row r="31" spans="27:58" ht="15">
      <c r="AA31"/>
      <c r="AB31"/>
      <c r="AC31" s="103"/>
      <c r="AD31" s="104"/>
      <c r="AE31" s="105"/>
      <c r="AF31" s="135" t="str">
        <f>IF(AF$16&lt;&gt;"",AF$16,"")</f>
        <v>総合満足度スコア</v>
      </c>
      <c r="AG31" s="136">
        <f>IF(AG30&gt;0,SUMPRODUCT($AA18:$AA29,AG18:AG29)/AG30,"-")</f>
        <v>4.2953020134228188</v>
      </c>
      <c r="AH31" s="114"/>
      <c r="AI31" s="136" t="str">
        <f>IF(AI30&gt;0,SUMPRODUCT($AA18:$AA29,AI18:AI29)/AI30,"-")</f>
        <v>-</v>
      </c>
      <c r="AJ31" s="114"/>
      <c r="AK31" s="136" t="str">
        <f>IF(AK30&gt;0,SUMPRODUCT($AA18:$AA29,AK18:AK29)/AK30,"-")</f>
        <v>-</v>
      </c>
      <c r="AL31" s="114"/>
      <c r="AM31" s="136" t="str">
        <f>IF(AM30&gt;0,SUMPRODUCT($AA18:$AA29,AM18:AM29)/AM30,"-")</f>
        <v>-</v>
      </c>
      <c r="AN31" s="114"/>
      <c r="AO31" s="136" t="str">
        <f>IF(AO30&gt;0,SUMPRODUCT($AA18:$AA29,AO18:AO29)/AO30,"-")</f>
        <v>-</v>
      </c>
      <c r="AP31" s="114"/>
      <c r="AQ31" s="136" t="str">
        <f>IF(AQ30&gt;0,SUMPRODUCT($AA18:$AA29,AQ18:AQ29)/AQ30,"-")</f>
        <v>-</v>
      </c>
      <c r="AR31" s="114"/>
      <c r="AS31" s="136" t="str">
        <f>IF(AS30&gt;0,SUMPRODUCT($AA18:$AA29,AS18:AS29)/AS30,"-")</f>
        <v>-</v>
      </c>
      <c r="AT31" s="114"/>
      <c r="AU31" s="136" t="str">
        <f>IF(AU30&gt;0,SUMPRODUCT($AA18:$AA29,AU18:AU29)/AU30,"-")</f>
        <v>-</v>
      </c>
      <c r="AV31" s="114"/>
      <c r="AW31" s="136" t="str">
        <f>IF(AW30&gt;0,SUMPRODUCT($AA18:$AA29,AW18:AW29)/AW30,"-")</f>
        <v>-</v>
      </c>
      <c r="AX31" s="114"/>
      <c r="AY31" s="136" t="str">
        <f>IF(AY30&gt;0,SUMPRODUCT($AA18:$AA29,AY18:AY29)/AY30,"-")</f>
        <v>-</v>
      </c>
      <c r="AZ31" s="114"/>
      <c r="BA31" s="136" t="str">
        <f>IF(BA30&gt;0,SUMPRODUCT($AA18:$AA29,BA18:BA29)/BA30,"-")</f>
        <v>-</v>
      </c>
      <c r="BB31" s="114"/>
      <c r="BC31" s="136" t="str">
        <f>IF(BC30&gt;0,SUMPRODUCT($AA18:$AA29,BC18:BC29)/BC30,"-")</f>
        <v>-</v>
      </c>
      <c r="BD31" s="114"/>
      <c r="BE31" s="136">
        <f>IF(BE30&gt;0,SUMPRODUCT($AA18:$AA29,BE18:BE29)/BE30,"-")</f>
        <v>4.2953020134228188</v>
      </c>
      <c r="BF31" s="115"/>
    </row>
    <row r="32" spans="27:58" ht="15">
      <c r="AA32"/>
      <c r="AB32"/>
      <c r="AC32" s="5" t="s">
        <v>1026</v>
      </c>
      <c r="AD32" s="91" t="str">
        <f>【M】エリア!$L$4</f>
        <v>福井市</v>
      </c>
      <c r="AE32" s="85"/>
      <c r="AF32" s="92"/>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8"/>
      <c r="BF32" s="129"/>
    </row>
    <row r="33" spans="27:58">
      <c r="AA33" s="110">
        <f>IF($AE33&lt;&gt;"",VLOOKUP($AE33,【M】満足度!$A$1:$B$5,2,0),"")</f>
        <v>5</v>
      </c>
      <c r="AB33" s="141"/>
      <c r="AC33" s="113" t="str">
        <f>AC32</f>
        <v>市町村</v>
      </c>
      <c r="AD33" s="112" t="str">
        <f>AD32</f>
        <v>福井市</v>
      </c>
      <c r="AE33" s="2" t="str">
        <f t="shared" ref="AE33:AE43" si="39">IF(AE3&lt;&gt;"",AE3,"")</f>
        <v>とても満足</v>
      </c>
      <c r="AF33" s="8"/>
      <c r="AG33" s="61">
        <f>IF(OR(IFERROR(FIND($AD33,"施設コード"),0)&gt;0,$AE33=""), "",
'満足度(商品・サービス)'!AG33+'満足度(施設全体)'!AG33
)</f>
        <v>146</v>
      </c>
      <c r="AH33" s="120">
        <f t="shared" ref="AH33:AH43" si="40">IFERROR(AG33/AG$45,"")</f>
        <v>0.41477272727272729</v>
      </c>
      <c r="AI33" s="61">
        <f>IF(OR(IFERROR(FIND($AD33,"施設コード"),0)&gt;0,$AE33=""), "",
'満足度(商品・サービス)'!AI33+'満足度(施設全体)'!AI33
)</f>
        <v>0</v>
      </c>
      <c r="AJ33" s="120" t="str">
        <f t="shared" ref="AJ33:AJ43" si="41">IFERROR(AI33/AI$45,"")</f>
        <v/>
      </c>
      <c r="AK33" s="61">
        <f>IF(OR(IFERROR(FIND($AD33,"施設コード"),0)&gt;0,$AE33=""), "",
'満足度(商品・サービス)'!AK33+'満足度(施設全体)'!AK33
)</f>
        <v>0</v>
      </c>
      <c r="AL33" s="120" t="str">
        <f t="shared" ref="AL33:AL43" si="42">IFERROR(AK33/AK$45,"")</f>
        <v/>
      </c>
      <c r="AM33" s="61">
        <f>IF(OR(IFERROR(FIND($AD33,"施設コード"),0)&gt;0,$AE33=""), "",
'満足度(商品・サービス)'!AM33+'満足度(施設全体)'!AM33
)</f>
        <v>0</v>
      </c>
      <c r="AN33" s="120" t="str">
        <f t="shared" ref="AN33:AN43" si="43">IFERROR(AM33/AM$45,"")</f>
        <v/>
      </c>
      <c r="AO33" s="61">
        <f>IF(OR(IFERROR(FIND($AD33,"施設コード"),0)&gt;0,$AE33=""), "",
'満足度(商品・サービス)'!AO33+'満足度(施設全体)'!AO33
)</f>
        <v>0</v>
      </c>
      <c r="AP33" s="120" t="str">
        <f t="shared" ref="AP33:AP43" si="44">IFERROR(AO33/AO$45,"")</f>
        <v/>
      </c>
      <c r="AQ33" s="61">
        <f>IF(OR(IFERROR(FIND($AD33,"施設コード"),0)&gt;0,$AE33=""), "",
'満足度(商品・サービス)'!AQ33+'満足度(施設全体)'!AQ33
)</f>
        <v>0</v>
      </c>
      <c r="AR33" s="120" t="str">
        <f t="shared" ref="AR33:AR43" si="45">IFERROR(AQ33/AQ$45,"")</f>
        <v/>
      </c>
      <c r="AS33" s="61">
        <f>IF(OR(IFERROR(FIND($AD33,"施設コード"),0)&gt;0,$AE33=""), "",
'満足度(商品・サービス)'!AS33+'満足度(施設全体)'!AS33
)</f>
        <v>0</v>
      </c>
      <c r="AT33" s="120" t="str">
        <f t="shared" ref="AT33:AT43" si="46">IFERROR(AS33/AS$45,"")</f>
        <v/>
      </c>
      <c r="AU33" s="61">
        <f>IF(OR(IFERROR(FIND($AD33,"施設コード"),0)&gt;0,$AE33=""), "",
'満足度(商品・サービス)'!AU33+'満足度(施設全体)'!AU33
)</f>
        <v>0</v>
      </c>
      <c r="AV33" s="120" t="str">
        <f t="shared" ref="AV33:AV43" si="47">IFERROR(AU33/AU$45,"")</f>
        <v/>
      </c>
      <c r="AW33" s="61">
        <f>IF(OR(IFERROR(FIND($AD33,"施設コード"),0)&gt;0,$AE33=""), "",
'満足度(商品・サービス)'!AW33+'満足度(施設全体)'!AW33
)</f>
        <v>0</v>
      </c>
      <c r="AX33" s="120" t="str">
        <f t="shared" ref="AX33:AX43" si="48">IFERROR(AW33/AW$45,"")</f>
        <v/>
      </c>
      <c r="AY33" s="61">
        <f>IF(OR(IFERROR(FIND($AD33,"施設コード"),0)&gt;0,$AE33=""), "",
'満足度(商品・サービス)'!AY33+'満足度(施設全体)'!AY33
)</f>
        <v>0</v>
      </c>
      <c r="AZ33" s="120" t="str">
        <f t="shared" ref="AZ33:AZ43" si="49">IFERROR(AY33/AY$45,"")</f>
        <v/>
      </c>
      <c r="BA33" s="61">
        <f>IF(OR(IFERROR(FIND($AD33,"施設コード"),0)&gt;0,$AE33=""), "",
'満足度(商品・サービス)'!BA33+'満足度(施設全体)'!BA33
)</f>
        <v>0</v>
      </c>
      <c r="BB33" s="120" t="str">
        <f t="shared" ref="BB33:BB43" si="50">IFERROR(BA33/BA$45,"")</f>
        <v/>
      </c>
      <c r="BC33" s="61">
        <f>IF(OR(IFERROR(FIND($AD33,"施設コード"),0)&gt;0,$AE33=""), "",
'満足度(商品・サービス)'!BC33+'満足度(施設全体)'!BC33
)</f>
        <v>0</v>
      </c>
      <c r="BD33" s="120" t="str">
        <f t="shared" ref="BD33:BD43" si="51">IFERROR(BC33/BC$45,"")</f>
        <v/>
      </c>
      <c r="BE33" s="61">
        <f>IFERROR(AG33+AI33+AK33+AM33+AO33+AQ33+AS33+AU33+AW33+AY33+BA33+BC33,"")</f>
        <v>146</v>
      </c>
      <c r="BF33" s="120">
        <f t="shared" ref="BF33:BF43" si="52">IFERROR(BE33/BE$45,"")</f>
        <v>0.41477272727272729</v>
      </c>
    </row>
    <row r="34" spans="27:58">
      <c r="AA34" s="110">
        <f>IF($AE34&lt;&gt;"",VLOOKUP($AE34,【M】満足度!$A$1:$B$5,2,0),"")</f>
        <v>4</v>
      </c>
      <c r="AB34" s="141"/>
      <c r="AC34" s="113" t="str">
        <f t="shared" ref="AC34:AD43" si="53">AC33</f>
        <v>市町村</v>
      </c>
      <c r="AD34" s="112" t="str">
        <f t="shared" si="53"/>
        <v>福井市</v>
      </c>
      <c r="AE34" s="90" t="str">
        <f t="shared" si="39"/>
        <v>満足</v>
      </c>
      <c r="AF34" s="8"/>
      <c r="AG34" s="61">
        <f>IF(OR(IFERROR(FIND($AD34,"施設コード"),0)&gt;0,$AE34=""), "",
'満足度(商品・サービス)'!AG34+'満足度(施設全体)'!AG34
)</f>
        <v>170</v>
      </c>
      <c r="AH34" s="120">
        <f t="shared" si="40"/>
        <v>0.48295454545454547</v>
      </c>
      <c r="AI34" s="61">
        <f>IF(OR(IFERROR(FIND($AD34,"施設コード"),0)&gt;0,$AE34=""), "",
'満足度(商品・サービス)'!AI34+'満足度(施設全体)'!AI34
)</f>
        <v>0</v>
      </c>
      <c r="AJ34" s="120" t="str">
        <f t="shared" si="41"/>
        <v/>
      </c>
      <c r="AK34" s="61">
        <f>IF(OR(IFERROR(FIND($AD34,"施設コード"),0)&gt;0,$AE34=""), "",
'満足度(商品・サービス)'!AK34+'満足度(施設全体)'!AK34
)</f>
        <v>0</v>
      </c>
      <c r="AL34" s="120" t="str">
        <f t="shared" si="42"/>
        <v/>
      </c>
      <c r="AM34" s="61">
        <f>IF(OR(IFERROR(FIND($AD34,"施設コード"),0)&gt;0,$AE34=""), "",
'満足度(商品・サービス)'!AM34+'満足度(施設全体)'!AM34
)</f>
        <v>0</v>
      </c>
      <c r="AN34" s="120" t="str">
        <f t="shared" si="43"/>
        <v/>
      </c>
      <c r="AO34" s="61">
        <f>IF(OR(IFERROR(FIND($AD34,"施設コード"),0)&gt;0,$AE34=""), "",
'満足度(商品・サービス)'!AO34+'満足度(施設全体)'!AO34
)</f>
        <v>0</v>
      </c>
      <c r="AP34" s="120" t="str">
        <f t="shared" si="44"/>
        <v/>
      </c>
      <c r="AQ34" s="61">
        <f>IF(OR(IFERROR(FIND($AD34,"施設コード"),0)&gt;0,$AE34=""), "",
'満足度(商品・サービス)'!AQ34+'満足度(施設全体)'!AQ34
)</f>
        <v>0</v>
      </c>
      <c r="AR34" s="120" t="str">
        <f t="shared" si="45"/>
        <v/>
      </c>
      <c r="AS34" s="61">
        <f>IF(OR(IFERROR(FIND($AD34,"施設コード"),0)&gt;0,$AE34=""), "",
'満足度(商品・サービス)'!AS34+'満足度(施設全体)'!AS34
)</f>
        <v>0</v>
      </c>
      <c r="AT34" s="120" t="str">
        <f t="shared" si="46"/>
        <v/>
      </c>
      <c r="AU34" s="61">
        <f>IF(OR(IFERROR(FIND($AD34,"施設コード"),0)&gt;0,$AE34=""), "",
'満足度(商品・サービス)'!AU34+'満足度(施設全体)'!AU34
)</f>
        <v>0</v>
      </c>
      <c r="AV34" s="120" t="str">
        <f t="shared" si="47"/>
        <v/>
      </c>
      <c r="AW34" s="61">
        <f>IF(OR(IFERROR(FIND($AD34,"施設コード"),0)&gt;0,$AE34=""), "",
'満足度(商品・サービス)'!AW34+'満足度(施設全体)'!AW34
)</f>
        <v>0</v>
      </c>
      <c r="AX34" s="120" t="str">
        <f t="shared" si="48"/>
        <v/>
      </c>
      <c r="AY34" s="61">
        <f>IF(OR(IFERROR(FIND($AD34,"施設コード"),0)&gt;0,$AE34=""), "",
'満足度(商品・サービス)'!AY34+'満足度(施設全体)'!AY34
)</f>
        <v>0</v>
      </c>
      <c r="AZ34" s="120" t="str">
        <f t="shared" si="49"/>
        <v/>
      </c>
      <c r="BA34" s="61">
        <f>IF(OR(IFERROR(FIND($AD34,"施設コード"),0)&gt;0,$AE34=""), "",
'満足度(商品・サービス)'!BA34+'満足度(施設全体)'!BA34
)</f>
        <v>0</v>
      </c>
      <c r="BB34" s="120" t="str">
        <f t="shared" si="50"/>
        <v/>
      </c>
      <c r="BC34" s="61">
        <f>IF(OR(IFERROR(FIND($AD34,"施設コード"),0)&gt;0,$AE34=""), "",
'満足度(商品・サービス)'!BC34+'満足度(施設全体)'!BC34
)</f>
        <v>0</v>
      </c>
      <c r="BD34" s="120" t="str">
        <f t="shared" si="51"/>
        <v/>
      </c>
      <c r="BE34" s="61">
        <f t="shared" ref="BE34:BE44" si="54">IFERROR(AG34+AI34+AK34+AM34+AO34+AQ34+AS34+AU34+AW34+AY34+BA34+BC34,"")</f>
        <v>170</v>
      </c>
      <c r="BF34" s="120">
        <f t="shared" si="52"/>
        <v>0.48295454545454547</v>
      </c>
    </row>
    <row r="35" spans="27:58">
      <c r="AA35" s="110">
        <f>IF($AE35&lt;&gt;"",VLOOKUP($AE35,【M】満足度!$A$1:$B$5,2,0),"")</f>
        <v>3</v>
      </c>
      <c r="AB35" s="141"/>
      <c r="AC35" s="113" t="str">
        <f t="shared" si="53"/>
        <v>市町村</v>
      </c>
      <c r="AD35" s="112" t="str">
        <f t="shared" si="53"/>
        <v>福井市</v>
      </c>
      <c r="AE35" s="2" t="str">
        <f t="shared" si="39"/>
        <v>どちらでもない</v>
      </c>
      <c r="AF35" s="8"/>
      <c r="AG35" s="61">
        <f>IF(OR(IFERROR(FIND($AD35,"施設コード"),0)&gt;0,$AE35=""), "",
'満足度(商品・サービス)'!AG35+'満足度(施設全体)'!AG35
)</f>
        <v>31</v>
      </c>
      <c r="AH35" s="120">
        <f t="shared" si="40"/>
        <v>8.8068181818181823E-2</v>
      </c>
      <c r="AI35" s="61">
        <f>IF(OR(IFERROR(FIND($AD35,"施設コード"),0)&gt;0,$AE35=""), "",
'満足度(商品・サービス)'!AI35+'満足度(施設全体)'!AI35
)</f>
        <v>0</v>
      </c>
      <c r="AJ35" s="120" t="str">
        <f t="shared" si="41"/>
        <v/>
      </c>
      <c r="AK35" s="61">
        <f>IF(OR(IFERROR(FIND($AD35,"施設コード"),0)&gt;0,$AE35=""), "",
'満足度(商品・サービス)'!AK35+'満足度(施設全体)'!AK35
)</f>
        <v>0</v>
      </c>
      <c r="AL35" s="120" t="str">
        <f t="shared" si="42"/>
        <v/>
      </c>
      <c r="AM35" s="61">
        <f>IF(OR(IFERROR(FIND($AD35,"施設コード"),0)&gt;0,$AE35=""), "",
'満足度(商品・サービス)'!AM35+'満足度(施設全体)'!AM35
)</f>
        <v>0</v>
      </c>
      <c r="AN35" s="120" t="str">
        <f t="shared" si="43"/>
        <v/>
      </c>
      <c r="AO35" s="61">
        <f>IF(OR(IFERROR(FIND($AD35,"施設コード"),0)&gt;0,$AE35=""), "",
'満足度(商品・サービス)'!AO35+'満足度(施設全体)'!AO35
)</f>
        <v>0</v>
      </c>
      <c r="AP35" s="120" t="str">
        <f t="shared" si="44"/>
        <v/>
      </c>
      <c r="AQ35" s="61">
        <f>IF(OR(IFERROR(FIND($AD35,"施設コード"),0)&gt;0,$AE35=""), "",
'満足度(商品・サービス)'!AQ35+'満足度(施設全体)'!AQ35
)</f>
        <v>0</v>
      </c>
      <c r="AR35" s="120" t="str">
        <f t="shared" si="45"/>
        <v/>
      </c>
      <c r="AS35" s="61">
        <f>IF(OR(IFERROR(FIND($AD35,"施設コード"),0)&gt;0,$AE35=""), "",
'満足度(商品・サービス)'!AS35+'満足度(施設全体)'!AS35
)</f>
        <v>0</v>
      </c>
      <c r="AT35" s="120" t="str">
        <f t="shared" si="46"/>
        <v/>
      </c>
      <c r="AU35" s="61">
        <f>IF(OR(IFERROR(FIND($AD35,"施設コード"),0)&gt;0,$AE35=""), "",
'満足度(商品・サービス)'!AU35+'満足度(施設全体)'!AU35
)</f>
        <v>0</v>
      </c>
      <c r="AV35" s="120" t="str">
        <f t="shared" si="47"/>
        <v/>
      </c>
      <c r="AW35" s="61">
        <f>IF(OR(IFERROR(FIND($AD35,"施設コード"),0)&gt;0,$AE35=""), "",
'満足度(商品・サービス)'!AW35+'満足度(施設全体)'!AW35
)</f>
        <v>0</v>
      </c>
      <c r="AX35" s="120" t="str">
        <f t="shared" si="48"/>
        <v/>
      </c>
      <c r="AY35" s="61">
        <f>IF(OR(IFERROR(FIND($AD35,"施設コード"),0)&gt;0,$AE35=""), "",
'満足度(商品・サービス)'!AY35+'満足度(施設全体)'!AY35
)</f>
        <v>0</v>
      </c>
      <c r="AZ35" s="120" t="str">
        <f t="shared" si="49"/>
        <v/>
      </c>
      <c r="BA35" s="61">
        <f>IF(OR(IFERROR(FIND($AD35,"施設コード"),0)&gt;0,$AE35=""), "",
'満足度(商品・サービス)'!BA35+'満足度(施設全体)'!BA35
)</f>
        <v>0</v>
      </c>
      <c r="BB35" s="120" t="str">
        <f t="shared" si="50"/>
        <v/>
      </c>
      <c r="BC35" s="61">
        <f>IF(OR(IFERROR(FIND($AD35,"施設コード"),0)&gt;0,$AE35=""), "",
'満足度(商品・サービス)'!BC35+'満足度(施設全体)'!BC35
)</f>
        <v>0</v>
      </c>
      <c r="BD35" s="120" t="str">
        <f t="shared" si="51"/>
        <v/>
      </c>
      <c r="BE35" s="61">
        <f t="shared" si="54"/>
        <v>31</v>
      </c>
      <c r="BF35" s="120">
        <f t="shared" si="52"/>
        <v>8.8068181818181823E-2</v>
      </c>
    </row>
    <row r="36" spans="27:58">
      <c r="AA36" s="110">
        <f>IF($AE36&lt;&gt;"",VLOOKUP($AE36,【M】満足度!$A$1:$B$5,2,0),"")</f>
        <v>2</v>
      </c>
      <c r="AB36" s="141"/>
      <c r="AC36" s="113" t="str">
        <f t="shared" si="53"/>
        <v>市町村</v>
      </c>
      <c r="AD36" s="112" t="str">
        <f t="shared" si="53"/>
        <v>福井市</v>
      </c>
      <c r="AE36" s="2" t="str">
        <f t="shared" si="39"/>
        <v>不満</v>
      </c>
      <c r="AF36" s="8"/>
      <c r="AG36" s="61">
        <f>IF(OR(IFERROR(FIND($AD36,"施設コード"),0)&gt;0,$AE36=""), "",
'満足度(商品・サービス)'!AG36+'満足度(施設全体)'!AG36
)</f>
        <v>5</v>
      </c>
      <c r="AH36" s="120">
        <f t="shared" si="40"/>
        <v>1.4204545454545454E-2</v>
      </c>
      <c r="AI36" s="61">
        <f>IF(OR(IFERROR(FIND($AD36,"施設コード"),0)&gt;0,$AE36=""), "",
'満足度(商品・サービス)'!AI36+'満足度(施設全体)'!AI36
)</f>
        <v>0</v>
      </c>
      <c r="AJ36" s="120" t="str">
        <f t="shared" si="41"/>
        <v/>
      </c>
      <c r="AK36" s="61">
        <f>IF(OR(IFERROR(FIND($AD36,"施設コード"),0)&gt;0,$AE36=""), "",
'満足度(商品・サービス)'!AK36+'満足度(施設全体)'!AK36
)</f>
        <v>0</v>
      </c>
      <c r="AL36" s="120" t="str">
        <f t="shared" si="42"/>
        <v/>
      </c>
      <c r="AM36" s="61">
        <f>IF(OR(IFERROR(FIND($AD36,"施設コード"),0)&gt;0,$AE36=""), "",
'満足度(商品・サービス)'!AM36+'満足度(施設全体)'!AM36
)</f>
        <v>0</v>
      </c>
      <c r="AN36" s="120" t="str">
        <f t="shared" si="43"/>
        <v/>
      </c>
      <c r="AO36" s="61">
        <f>IF(OR(IFERROR(FIND($AD36,"施設コード"),0)&gt;0,$AE36=""), "",
'満足度(商品・サービス)'!AO36+'満足度(施設全体)'!AO36
)</f>
        <v>0</v>
      </c>
      <c r="AP36" s="120" t="str">
        <f t="shared" si="44"/>
        <v/>
      </c>
      <c r="AQ36" s="61">
        <f>IF(OR(IFERROR(FIND($AD36,"施設コード"),0)&gt;0,$AE36=""), "",
'満足度(商品・サービス)'!AQ36+'満足度(施設全体)'!AQ36
)</f>
        <v>0</v>
      </c>
      <c r="AR36" s="120" t="str">
        <f t="shared" si="45"/>
        <v/>
      </c>
      <c r="AS36" s="61">
        <f>IF(OR(IFERROR(FIND($AD36,"施設コード"),0)&gt;0,$AE36=""), "",
'満足度(商品・サービス)'!AS36+'満足度(施設全体)'!AS36
)</f>
        <v>0</v>
      </c>
      <c r="AT36" s="120" t="str">
        <f t="shared" si="46"/>
        <v/>
      </c>
      <c r="AU36" s="61">
        <f>IF(OR(IFERROR(FIND($AD36,"施設コード"),0)&gt;0,$AE36=""), "",
'満足度(商品・サービス)'!AU36+'満足度(施設全体)'!AU36
)</f>
        <v>0</v>
      </c>
      <c r="AV36" s="120" t="str">
        <f t="shared" si="47"/>
        <v/>
      </c>
      <c r="AW36" s="61">
        <f>IF(OR(IFERROR(FIND($AD36,"施設コード"),0)&gt;0,$AE36=""), "",
'満足度(商品・サービス)'!AW36+'満足度(施設全体)'!AW36
)</f>
        <v>0</v>
      </c>
      <c r="AX36" s="120" t="str">
        <f t="shared" si="48"/>
        <v/>
      </c>
      <c r="AY36" s="61">
        <f>IF(OR(IFERROR(FIND($AD36,"施設コード"),0)&gt;0,$AE36=""), "",
'満足度(商品・サービス)'!AY36+'満足度(施設全体)'!AY36
)</f>
        <v>0</v>
      </c>
      <c r="AZ36" s="120" t="str">
        <f t="shared" si="49"/>
        <v/>
      </c>
      <c r="BA36" s="61">
        <f>IF(OR(IFERROR(FIND($AD36,"施設コード"),0)&gt;0,$AE36=""), "",
'満足度(商品・サービス)'!BA36+'満足度(施設全体)'!BA36
)</f>
        <v>0</v>
      </c>
      <c r="BB36" s="120" t="str">
        <f t="shared" si="50"/>
        <v/>
      </c>
      <c r="BC36" s="61">
        <f>IF(OR(IFERROR(FIND($AD36,"施設コード"),0)&gt;0,$AE36=""), "",
'満足度(商品・サービス)'!BC36+'満足度(施設全体)'!BC36
)</f>
        <v>0</v>
      </c>
      <c r="BD36" s="120" t="str">
        <f t="shared" si="51"/>
        <v/>
      </c>
      <c r="BE36" s="61">
        <f t="shared" si="54"/>
        <v>5</v>
      </c>
      <c r="BF36" s="120">
        <f t="shared" si="52"/>
        <v>1.4204545454545454E-2</v>
      </c>
    </row>
    <row r="37" spans="27:58">
      <c r="AA37" s="110">
        <f>IF($AE37&lt;&gt;"",VLOOKUP($AE37,【M】満足度!$A$1:$B$5,2,0),"")</f>
        <v>1</v>
      </c>
      <c r="AB37" s="141"/>
      <c r="AC37" s="113" t="str">
        <f t="shared" si="53"/>
        <v>市町村</v>
      </c>
      <c r="AD37" s="112" t="str">
        <f t="shared" si="53"/>
        <v>福井市</v>
      </c>
      <c r="AE37" s="2" t="str">
        <f t="shared" si="39"/>
        <v>とても不満</v>
      </c>
      <c r="AF37" s="107"/>
      <c r="AG37" s="61">
        <f>IF(OR(IFERROR(FIND($AD37,"施設コード"),0)&gt;0,$AE37=""), "",
'満足度(商品・サービス)'!AG37+'満足度(施設全体)'!AG37
)</f>
        <v>0</v>
      </c>
      <c r="AH37" s="120">
        <f t="shared" si="40"/>
        <v>0</v>
      </c>
      <c r="AI37" s="61">
        <f>IF(OR(IFERROR(FIND($AD37,"施設コード"),0)&gt;0,$AE37=""), "",
'満足度(商品・サービス)'!AI37+'満足度(施設全体)'!AI37
)</f>
        <v>0</v>
      </c>
      <c r="AJ37" s="120" t="str">
        <f t="shared" si="41"/>
        <v/>
      </c>
      <c r="AK37" s="61">
        <f>IF(OR(IFERROR(FIND($AD37,"施設コード"),0)&gt;0,$AE37=""), "",
'満足度(商品・サービス)'!AK37+'満足度(施設全体)'!AK37
)</f>
        <v>0</v>
      </c>
      <c r="AL37" s="120" t="str">
        <f t="shared" si="42"/>
        <v/>
      </c>
      <c r="AM37" s="61">
        <f>IF(OR(IFERROR(FIND($AD37,"施設コード"),0)&gt;0,$AE37=""), "",
'満足度(商品・サービス)'!AM37+'満足度(施設全体)'!AM37
)</f>
        <v>0</v>
      </c>
      <c r="AN37" s="120" t="str">
        <f t="shared" si="43"/>
        <v/>
      </c>
      <c r="AO37" s="61">
        <f>IF(OR(IFERROR(FIND($AD37,"施設コード"),0)&gt;0,$AE37=""), "",
'満足度(商品・サービス)'!AO37+'満足度(施設全体)'!AO37
)</f>
        <v>0</v>
      </c>
      <c r="AP37" s="120" t="str">
        <f t="shared" si="44"/>
        <v/>
      </c>
      <c r="AQ37" s="61">
        <f>IF(OR(IFERROR(FIND($AD37,"施設コード"),0)&gt;0,$AE37=""), "",
'満足度(商品・サービス)'!AQ37+'満足度(施設全体)'!AQ37
)</f>
        <v>0</v>
      </c>
      <c r="AR37" s="120" t="str">
        <f t="shared" si="45"/>
        <v/>
      </c>
      <c r="AS37" s="61">
        <f>IF(OR(IFERROR(FIND($AD37,"施設コード"),0)&gt;0,$AE37=""), "",
'満足度(商品・サービス)'!AS37+'満足度(施設全体)'!AS37
)</f>
        <v>0</v>
      </c>
      <c r="AT37" s="120" t="str">
        <f t="shared" si="46"/>
        <v/>
      </c>
      <c r="AU37" s="61">
        <f>IF(OR(IFERROR(FIND($AD37,"施設コード"),0)&gt;0,$AE37=""), "",
'満足度(商品・サービス)'!AU37+'満足度(施設全体)'!AU37
)</f>
        <v>0</v>
      </c>
      <c r="AV37" s="120" t="str">
        <f t="shared" si="47"/>
        <v/>
      </c>
      <c r="AW37" s="61">
        <f>IF(OR(IFERROR(FIND($AD37,"施設コード"),0)&gt;0,$AE37=""), "",
'満足度(商品・サービス)'!AW37+'満足度(施設全体)'!AW37
)</f>
        <v>0</v>
      </c>
      <c r="AX37" s="120" t="str">
        <f t="shared" si="48"/>
        <v/>
      </c>
      <c r="AY37" s="61">
        <f>IF(OR(IFERROR(FIND($AD37,"施設コード"),0)&gt;0,$AE37=""), "",
'満足度(商品・サービス)'!AY37+'満足度(施設全体)'!AY37
)</f>
        <v>0</v>
      </c>
      <c r="AZ37" s="120" t="str">
        <f t="shared" si="49"/>
        <v/>
      </c>
      <c r="BA37" s="61">
        <f>IF(OR(IFERROR(FIND($AD37,"施設コード"),0)&gt;0,$AE37=""), "",
'満足度(商品・サービス)'!BA37+'満足度(施設全体)'!BA37
)</f>
        <v>0</v>
      </c>
      <c r="BB37" s="120" t="str">
        <f t="shared" si="50"/>
        <v/>
      </c>
      <c r="BC37" s="61">
        <f>IF(OR(IFERROR(FIND($AD37,"施設コード"),0)&gt;0,$AE37=""), "",
'満足度(商品・サービス)'!BC37+'満足度(施設全体)'!BC37
)</f>
        <v>0</v>
      </c>
      <c r="BD37" s="120" t="str">
        <f t="shared" si="51"/>
        <v/>
      </c>
      <c r="BE37" s="61">
        <f t="shared" si="54"/>
        <v>0</v>
      </c>
      <c r="BF37" s="120">
        <f t="shared" si="52"/>
        <v>0</v>
      </c>
    </row>
    <row r="38" spans="27:58">
      <c r="AA38" s="110" t="str">
        <f>IF($AE38&lt;&gt;"",VLOOKUP($AE38,【M】満足度!$A$1:$B$5,2,0),"")</f>
        <v/>
      </c>
      <c r="AB38" s="141"/>
      <c r="AC38" s="113" t="str">
        <f t="shared" si="53"/>
        <v>市町村</v>
      </c>
      <c r="AD38" s="112" t="str">
        <f t="shared" si="53"/>
        <v>福井市</v>
      </c>
      <c r="AE38" s="2" t="str">
        <f t="shared" si="39"/>
        <v/>
      </c>
      <c r="AF38" s="107"/>
      <c r="AG38" s="61" t="str">
        <f>IF(OR(IFERROR(FIND($AD38,"施設コード"),0)&gt;0,$AE38=""), "",
'満足度(商品・サービス)'!AG38+'満足度(施設全体)'!AG38
)</f>
        <v/>
      </c>
      <c r="AH38" s="120" t="str">
        <f t="shared" si="40"/>
        <v/>
      </c>
      <c r="AI38" s="61" t="str">
        <f>IF(OR(IFERROR(FIND($AD38,"施設コード"),0)&gt;0,$AE38=""), "",
'満足度(商品・サービス)'!AI38+'満足度(施設全体)'!AI38
)</f>
        <v/>
      </c>
      <c r="AJ38" s="120" t="str">
        <f t="shared" si="41"/>
        <v/>
      </c>
      <c r="AK38" s="61" t="str">
        <f>IF(OR(IFERROR(FIND($AD38,"施設コード"),0)&gt;0,$AE38=""), "",
'満足度(商品・サービス)'!AK38+'満足度(施設全体)'!AK38
)</f>
        <v/>
      </c>
      <c r="AL38" s="120" t="str">
        <f t="shared" si="42"/>
        <v/>
      </c>
      <c r="AM38" s="61" t="str">
        <f>IF(OR(IFERROR(FIND($AD38,"施設コード"),0)&gt;0,$AE38=""), "",
'満足度(商品・サービス)'!AM38+'満足度(施設全体)'!AM38
)</f>
        <v/>
      </c>
      <c r="AN38" s="120" t="str">
        <f t="shared" si="43"/>
        <v/>
      </c>
      <c r="AO38" s="61" t="str">
        <f>IF(OR(IFERROR(FIND($AD38,"施設コード"),0)&gt;0,$AE38=""), "",
'満足度(商品・サービス)'!AO38+'満足度(施設全体)'!AO38
)</f>
        <v/>
      </c>
      <c r="AP38" s="120" t="str">
        <f t="shared" si="44"/>
        <v/>
      </c>
      <c r="AQ38" s="61" t="str">
        <f>IF(OR(IFERROR(FIND($AD38,"施設コード"),0)&gt;0,$AE38=""), "",
'満足度(商品・サービス)'!AQ38+'満足度(施設全体)'!AQ38
)</f>
        <v/>
      </c>
      <c r="AR38" s="120" t="str">
        <f t="shared" si="45"/>
        <v/>
      </c>
      <c r="AS38" s="61" t="str">
        <f>IF(OR(IFERROR(FIND($AD38,"施設コード"),0)&gt;0,$AE38=""), "",
'満足度(商品・サービス)'!AS38+'満足度(施設全体)'!AS38
)</f>
        <v/>
      </c>
      <c r="AT38" s="120" t="str">
        <f t="shared" si="46"/>
        <v/>
      </c>
      <c r="AU38" s="61" t="str">
        <f>IF(OR(IFERROR(FIND($AD38,"施設コード"),0)&gt;0,$AE38=""), "",
'満足度(商品・サービス)'!AU38+'満足度(施設全体)'!AU38
)</f>
        <v/>
      </c>
      <c r="AV38" s="120" t="str">
        <f t="shared" si="47"/>
        <v/>
      </c>
      <c r="AW38" s="61" t="str">
        <f>IF(OR(IFERROR(FIND($AD38,"施設コード"),0)&gt;0,$AE38=""), "",
'満足度(商品・サービス)'!AW38+'満足度(施設全体)'!AW38
)</f>
        <v/>
      </c>
      <c r="AX38" s="120" t="str">
        <f t="shared" si="48"/>
        <v/>
      </c>
      <c r="AY38" s="61" t="str">
        <f>IF(OR(IFERROR(FIND($AD38,"施設コード"),0)&gt;0,$AE38=""), "",
'満足度(商品・サービス)'!AY38+'満足度(施設全体)'!AY38
)</f>
        <v/>
      </c>
      <c r="AZ38" s="120" t="str">
        <f t="shared" si="49"/>
        <v/>
      </c>
      <c r="BA38" s="61" t="str">
        <f>IF(OR(IFERROR(FIND($AD38,"施設コード"),0)&gt;0,$AE38=""), "",
'満足度(商品・サービス)'!BA38+'満足度(施設全体)'!BA38
)</f>
        <v/>
      </c>
      <c r="BB38" s="120" t="str">
        <f t="shared" si="50"/>
        <v/>
      </c>
      <c r="BC38" s="61" t="str">
        <f>IF(OR(IFERROR(FIND($AD38,"施設コード"),0)&gt;0,$AE38=""), "",
'満足度(商品・サービス)'!BC38+'満足度(施設全体)'!BC38
)</f>
        <v/>
      </c>
      <c r="BD38" s="120" t="str">
        <f t="shared" si="51"/>
        <v/>
      </c>
      <c r="BE38" s="61" t="str">
        <f t="shared" si="54"/>
        <v/>
      </c>
      <c r="BF38" s="120" t="str">
        <f t="shared" si="52"/>
        <v/>
      </c>
    </row>
    <row r="39" spans="27:58">
      <c r="AA39" s="110" t="str">
        <f>IF($AE39&lt;&gt;"",VLOOKUP($AE39,【M】満足度!$A$1:$B$5,2,0),"")</f>
        <v/>
      </c>
      <c r="AB39" s="141"/>
      <c r="AC39" s="113" t="str">
        <f t="shared" si="53"/>
        <v>市町村</v>
      </c>
      <c r="AD39" s="112" t="str">
        <f t="shared" si="53"/>
        <v>福井市</v>
      </c>
      <c r="AE39" s="2" t="str">
        <f t="shared" si="39"/>
        <v/>
      </c>
      <c r="AF39" s="107"/>
      <c r="AG39" s="61" t="str">
        <f>IF(OR(IFERROR(FIND($AD39,"施設コード"),0)&gt;0,$AE39=""), "",
'満足度(商品・サービス)'!AG39+'満足度(施設全体)'!AG39
)</f>
        <v/>
      </c>
      <c r="AH39" s="120" t="str">
        <f t="shared" si="40"/>
        <v/>
      </c>
      <c r="AI39" s="61" t="str">
        <f>IF(OR(IFERROR(FIND($AD39,"施設コード"),0)&gt;0,$AE39=""), "",
'満足度(商品・サービス)'!AI39+'満足度(施設全体)'!AI39
)</f>
        <v/>
      </c>
      <c r="AJ39" s="120" t="str">
        <f t="shared" si="41"/>
        <v/>
      </c>
      <c r="AK39" s="61" t="str">
        <f>IF(OR(IFERROR(FIND($AD39,"施設コード"),0)&gt;0,$AE39=""), "",
'満足度(商品・サービス)'!AK39+'満足度(施設全体)'!AK39
)</f>
        <v/>
      </c>
      <c r="AL39" s="120" t="str">
        <f t="shared" si="42"/>
        <v/>
      </c>
      <c r="AM39" s="61" t="str">
        <f>IF(OR(IFERROR(FIND($AD39,"施設コード"),0)&gt;0,$AE39=""), "",
'満足度(商品・サービス)'!AM39+'満足度(施設全体)'!AM39
)</f>
        <v/>
      </c>
      <c r="AN39" s="120" t="str">
        <f t="shared" si="43"/>
        <v/>
      </c>
      <c r="AO39" s="61" t="str">
        <f>IF(OR(IFERROR(FIND($AD39,"施設コード"),0)&gt;0,$AE39=""), "",
'満足度(商品・サービス)'!AO39+'満足度(施設全体)'!AO39
)</f>
        <v/>
      </c>
      <c r="AP39" s="120" t="str">
        <f t="shared" si="44"/>
        <v/>
      </c>
      <c r="AQ39" s="61" t="str">
        <f>IF(OR(IFERROR(FIND($AD39,"施設コード"),0)&gt;0,$AE39=""), "",
'満足度(商品・サービス)'!AQ39+'満足度(施設全体)'!AQ39
)</f>
        <v/>
      </c>
      <c r="AR39" s="120" t="str">
        <f t="shared" si="45"/>
        <v/>
      </c>
      <c r="AS39" s="61" t="str">
        <f>IF(OR(IFERROR(FIND($AD39,"施設コード"),0)&gt;0,$AE39=""), "",
'満足度(商品・サービス)'!AS39+'満足度(施設全体)'!AS39
)</f>
        <v/>
      </c>
      <c r="AT39" s="120" t="str">
        <f t="shared" si="46"/>
        <v/>
      </c>
      <c r="AU39" s="61" t="str">
        <f>IF(OR(IFERROR(FIND($AD39,"施設コード"),0)&gt;0,$AE39=""), "",
'満足度(商品・サービス)'!AU39+'満足度(施設全体)'!AU39
)</f>
        <v/>
      </c>
      <c r="AV39" s="120" t="str">
        <f t="shared" si="47"/>
        <v/>
      </c>
      <c r="AW39" s="61" t="str">
        <f>IF(OR(IFERROR(FIND($AD39,"施設コード"),0)&gt;0,$AE39=""), "",
'満足度(商品・サービス)'!AW39+'満足度(施設全体)'!AW39
)</f>
        <v/>
      </c>
      <c r="AX39" s="120" t="str">
        <f t="shared" si="48"/>
        <v/>
      </c>
      <c r="AY39" s="61" t="str">
        <f>IF(OR(IFERROR(FIND($AD39,"施設コード"),0)&gt;0,$AE39=""), "",
'満足度(商品・サービス)'!AY39+'満足度(施設全体)'!AY39
)</f>
        <v/>
      </c>
      <c r="AZ39" s="120" t="str">
        <f t="shared" si="49"/>
        <v/>
      </c>
      <c r="BA39" s="61" t="str">
        <f>IF(OR(IFERROR(FIND($AD39,"施設コード"),0)&gt;0,$AE39=""), "",
'満足度(商品・サービス)'!BA39+'満足度(施設全体)'!BA39
)</f>
        <v/>
      </c>
      <c r="BB39" s="120" t="str">
        <f t="shared" si="50"/>
        <v/>
      </c>
      <c r="BC39" s="61" t="str">
        <f>IF(OR(IFERROR(FIND($AD39,"施設コード"),0)&gt;0,$AE39=""), "",
'満足度(商品・サービス)'!BC39+'満足度(施設全体)'!BC39
)</f>
        <v/>
      </c>
      <c r="BD39" s="120" t="str">
        <f t="shared" si="51"/>
        <v/>
      </c>
      <c r="BE39" s="61" t="str">
        <f t="shared" si="54"/>
        <v/>
      </c>
      <c r="BF39" s="120" t="str">
        <f t="shared" si="52"/>
        <v/>
      </c>
    </row>
    <row r="40" spans="27:58">
      <c r="AA40" s="110" t="str">
        <f>IF($AE40&lt;&gt;"",VLOOKUP($AE40,【M】満足度!$A$1:$B$5,2,0),"")</f>
        <v/>
      </c>
      <c r="AB40" s="141"/>
      <c r="AC40" s="113" t="str">
        <f>AC39</f>
        <v>市町村</v>
      </c>
      <c r="AD40" s="112" t="str">
        <f>AD39</f>
        <v>福井市</v>
      </c>
      <c r="AE40" s="2" t="str">
        <f t="shared" si="39"/>
        <v/>
      </c>
      <c r="AF40" s="107"/>
      <c r="AG40" s="61" t="str">
        <f>IF(OR(IFERROR(FIND($AD40,"施設コード"),0)&gt;0,$AE40=""), "",
'満足度(商品・サービス)'!AG40+'満足度(施設全体)'!AG40
)</f>
        <v/>
      </c>
      <c r="AH40" s="120" t="str">
        <f t="shared" si="40"/>
        <v/>
      </c>
      <c r="AI40" s="61" t="str">
        <f>IF(OR(IFERROR(FIND($AD40,"施設コード"),0)&gt;0,$AE40=""), "",
'満足度(商品・サービス)'!AI40+'満足度(施設全体)'!AI40
)</f>
        <v/>
      </c>
      <c r="AJ40" s="120" t="str">
        <f t="shared" si="41"/>
        <v/>
      </c>
      <c r="AK40" s="61" t="str">
        <f>IF(OR(IFERROR(FIND($AD40,"施設コード"),0)&gt;0,$AE40=""), "",
'満足度(商品・サービス)'!AK40+'満足度(施設全体)'!AK40
)</f>
        <v/>
      </c>
      <c r="AL40" s="120" t="str">
        <f t="shared" si="42"/>
        <v/>
      </c>
      <c r="AM40" s="61" t="str">
        <f>IF(OR(IFERROR(FIND($AD40,"施設コード"),0)&gt;0,$AE40=""), "",
'満足度(商品・サービス)'!AM40+'満足度(施設全体)'!AM40
)</f>
        <v/>
      </c>
      <c r="AN40" s="120" t="str">
        <f t="shared" si="43"/>
        <v/>
      </c>
      <c r="AO40" s="61" t="str">
        <f>IF(OR(IFERROR(FIND($AD40,"施設コード"),0)&gt;0,$AE40=""), "",
'満足度(商品・サービス)'!AO40+'満足度(施設全体)'!AO40
)</f>
        <v/>
      </c>
      <c r="AP40" s="120" t="str">
        <f t="shared" si="44"/>
        <v/>
      </c>
      <c r="AQ40" s="61" t="str">
        <f>IF(OR(IFERROR(FIND($AD40,"施設コード"),0)&gt;0,$AE40=""), "",
'満足度(商品・サービス)'!AQ40+'満足度(施設全体)'!AQ40
)</f>
        <v/>
      </c>
      <c r="AR40" s="120" t="str">
        <f t="shared" si="45"/>
        <v/>
      </c>
      <c r="AS40" s="61" t="str">
        <f>IF(OR(IFERROR(FIND($AD40,"施設コード"),0)&gt;0,$AE40=""), "",
'満足度(商品・サービス)'!AS40+'満足度(施設全体)'!AS40
)</f>
        <v/>
      </c>
      <c r="AT40" s="120" t="str">
        <f t="shared" si="46"/>
        <v/>
      </c>
      <c r="AU40" s="61" t="str">
        <f>IF(OR(IFERROR(FIND($AD40,"施設コード"),0)&gt;0,$AE40=""), "",
'満足度(商品・サービス)'!AU40+'満足度(施設全体)'!AU40
)</f>
        <v/>
      </c>
      <c r="AV40" s="120" t="str">
        <f t="shared" si="47"/>
        <v/>
      </c>
      <c r="AW40" s="61" t="str">
        <f>IF(OR(IFERROR(FIND($AD40,"施設コード"),0)&gt;0,$AE40=""), "",
'満足度(商品・サービス)'!AW40+'満足度(施設全体)'!AW40
)</f>
        <v/>
      </c>
      <c r="AX40" s="120" t="str">
        <f t="shared" si="48"/>
        <v/>
      </c>
      <c r="AY40" s="61" t="str">
        <f>IF(OR(IFERROR(FIND($AD40,"施設コード"),0)&gt;0,$AE40=""), "",
'満足度(商品・サービス)'!AY40+'満足度(施設全体)'!AY40
)</f>
        <v/>
      </c>
      <c r="AZ40" s="120" t="str">
        <f t="shared" si="49"/>
        <v/>
      </c>
      <c r="BA40" s="61" t="str">
        <f>IF(OR(IFERROR(FIND($AD40,"施設コード"),0)&gt;0,$AE40=""), "",
'満足度(商品・サービス)'!BA40+'満足度(施設全体)'!BA40
)</f>
        <v/>
      </c>
      <c r="BB40" s="120" t="str">
        <f t="shared" si="50"/>
        <v/>
      </c>
      <c r="BC40" s="61" t="str">
        <f>IF(OR(IFERROR(FIND($AD40,"施設コード"),0)&gt;0,$AE40=""), "",
'満足度(商品・サービス)'!BC40+'満足度(施設全体)'!BC40
)</f>
        <v/>
      </c>
      <c r="BD40" s="120" t="str">
        <f t="shared" si="51"/>
        <v/>
      </c>
      <c r="BE40" s="61" t="str">
        <f t="shared" si="54"/>
        <v/>
      </c>
      <c r="BF40" s="120" t="str">
        <f t="shared" si="52"/>
        <v/>
      </c>
    </row>
    <row r="41" spans="27:58">
      <c r="AA41" s="110" t="str">
        <f>IF($AE41&lt;&gt;"",VLOOKUP($AE41,【M】満足度!$A$1:$B$5,2,0),"")</f>
        <v/>
      </c>
      <c r="AB41" s="141"/>
      <c r="AC41" s="113" t="str">
        <f t="shared" si="53"/>
        <v>市町村</v>
      </c>
      <c r="AD41" s="112" t="str">
        <f t="shared" si="53"/>
        <v>福井市</v>
      </c>
      <c r="AE41" s="2" t="str">
        <f t="shared" si="39"/>
        <v/>
      </c>
      <c r="AF41" s="107"/>
      <c r="AG41" s="61" t="str">
        <f>IF(OR(IFERROR(FIND($AD41,"施設コード"),0)&gt;0,$AE41=""), "",
'満足度(商品・サービス)'!AG41+'満足度(施設全体)'!AG41
)</f>
        <v/>
      </c>
      <c r="AH41" s="120" t="str">
        <f t="shared" si="40"/>
        <v/>
      </c>
      <c r="AI41" s="61" t="str">
        <f>IF(OR(IFERROR(FIND($AD41,"施設コード"),0)&gt;0,$AE41=""), "",
'満足度(商品・サービス)'!AI41+'満足度(施設全体)'!AI41
)</f>
        <v/>
      </c>
      <c r="AJ41" s="120" t="str">
        <f t="shared" si="41"/>
        <v/>
      </c>
      <c r="AK41" s="61" t="str">
        <f>IF(OR(IFERROR(FIND($AD41,"施設コード"),0)&gt;0,$AE41=""), "",
'満足度(商品・サービス)'!AK41+'満足度(施設全体)'!AK41
)</f>
        <v/>
      </c>
      <c r="AL41" s="120" t="str">
        <f t="shared" si="42"/>
        <v/>
      </c>
      <c r="AM41" s="61" t="str">
        <f>IF(OR(IFERROR(FIND($AD41,"施設コード"),0)&gt;0,$AE41=""), "",
'満足度(商品・サービス)'!AM41+'満足度(施設全体)'!AM41
)</f>
        <v/>
      </c>
      <c r="AN41" s="120" t="str">
        <f t="shared" si="43"/>
        <v/>
      </c>
      <c r="AO41" s="61" t="str">
        <f>IF(OR(IFERROR(FIND($AD41,"施設コード"),0)&gt;0,$AE41=""), "",
'満足度(商品・サービス)'!AO41+'満足度(施設全体)'!AO41
)</f>
        <v/>
      </c>
      <c r="AP41" s="120" t="str">
        <f t="shared" si="44"/>
        <v/>
      </c>
      <c r="AQ41" s="61" t="str">
        <f>IF(OR(IFERROR(FIND($AD41,"施設コード"),0)&gt;0,$AE41=""), "",
'満足度(商品・サービス)'!AQ41+'満足度(施設全体)'!AQ41
)</f>
        <v/>
      </c>
      <c r="AR41" s="120" t="str">
        <f t="shared" si="45"/>
        <v/>
      </c>
      <c r="AS41" s="61" t="str">
        <f>IF(OR(IFERROR(FIND($AD41,"施設コード"),0)&gt;0,$AE41=""), "",
'満足度(商品・サービス)'!AS41+'満足度(施設全体)'!AS41
)</f>
        <v/>
      </c>
      <c r="AT41" s="120" t="str">
        <f t="shared" si="46"/>
        <v/>
      </c>
      <c r="AU41" s="61" t="str">
        <f>IF(OR(IFERROR(FIND($AD41,"施設コード"),0)&gt;0,$AE41=""), "",
'満足度(商品・サービス)'!AU41+'満足度(施設全体)'!AU41
)</f>
        <v/>
      </c>
      <c r="AV41" s="120" t="str">
        <f t="shared" si="47"/>
        <v/>
      </c>
      <c r="AW41" s="61" t="str">
        <f>IF(OR(IFERROR(FIND($AD41,"施設コード"),0)&gt;0,$AE41=""), "",
'満足度(商品・サービス)'!AW41+'満足度(施設全体)'!AW41
)</f>
        <v/>
      </c>
      <c r="AX41" s="120" t="str">
        <f t="shared" si="48"/>
        <v/>
      </c>
      <c r="AY41" s="61" t="str">
        <f>IF(OR(IFERROR(FIND($AD41,"施設コード"),0)&gt;0,$AE41=""), "",
'満足度(商品・サービス)'!AY41+'満足度(施設全体)'!AY41
)</f>
        <v/>
      </c>
      <c r="AZ41" s="120" t="str">
        <f t="shared" si="49"/>
        <v/>
      </c>
      <c r="BA41" s="61" t="str">
        <f>IF(OR(IFERROR(FIND($AD41,"施設コード"),0)&gt;0,$AE41=""), "",
'満足度(商品・サービス)'!BA41+'満足度(施設全体)'!BA41
)</f>
        <v/>
      </c>
      <c r="BB41" s="120" t="str">
        <f t="shared" si="50"/>
        <v/>
      </c>
      <c r="BC41" s="61" t="str">
        <f>IF(OR(IFERROR(FIND($AD41,"施設コード"),0)&gt;0,$AE41=""), "",
'満足度(商品・サービス)'!BC41+'満足度(施設全体)'!BC41
)</f>
        <v/>
      </c>
      <c r="BD41" s="120" t="str">
        <f t="shared" si="51"/>
        <v/>
      </c>
      <c r="BE41" s="61" t="str">
        <f t="shared" si="54"/>
        <v/>
      </c>
      <c r="BF41" s="120" t="str">
        <f t="shared" si="52"/>
        <v/>
      </c>
    </row>
    <row r="42" spans="27:58">
      <c r="AA42" s="110" t="str">
        <f>IF($AE42&lt;&gt;"",VLOOKUP($AE42,【M】満足度!$A$1:$B$5,2,0),"")</f>
        <v/>
      </c>
      <c r="AB42" s="141"/>
      <c r="AC42" s="113" t="str">
        <f t="shared" si="53"/>
        <v>市町村</v>
      </c>
      <c r="AD42" s="112" t="str">
        <f t="shared" si="53"/>
        <v>福井市</v>
      </c>
      <c r="AE42" s="2" t="str">
        <f t="shared" si="39"/>
        <v/>
      </c>
      <c r="AF42" s="107"/>
      <c r="AG42" s="61" t="str">
        <f>IF(OR(IFERROR(FIND($AD42,"施設コード"),0)&gt;0,$AE42=""), "",
'満足度(商品・サービス)'!AG42+'満足度(施設全体)'!AG42
)</f>
        <v/>
      </c>
      <c r="AH42" s="120" t="str">
        <f t="shared" si="40"/>
        <v/>
      </c>
      <c r="AI42" s="61" t="str">
        <f>IF(OR(IFERROR(FIND($AD42,"施設コード"),0)&gt;0,$AE42=""), "",
'満足度(商品・サービス)'!AI42+'満足度(施設全体)'!AI42
)</f>
        <v/>
      </c>
      <c r="AJ42" s="120" t="str">
        <f t="shared" si="41"/>
        <v/>
      </c>
      <c r="AK42" s="61" t="str">
        <f>IF(OR(IFERROR(FIND($AD42,"施設コード"),0)&gt;0,$AE42=""), "",
'満足度(商品・サービス)'!AK42+'満足度(施設全体)'!AK42
)</f>
        <v/>
      </c>
      <c r="AL42" s="120" t="str">
        <f t="shared" si="42"/>
        <v/>
      </c>
      <c r="AM42" s="61" t="str">
        <f>IF(OR(IFERROR(FIND($AD42,"施設コード"),0)&gt;0,$AE42=""), "",
'満足度(商品・サービス)'!AM42+'満足度(施設全体)'!AM42
)</f>
        <v/>
      </c>
      <c r="AN42" s="120" t="str">
        <f t="shared" si="43"/>
        <v/>
      </c>
      <c r="AO42" s="61" t="str">
        <f>IF(OR(IFERROR(FIND($AD42,"施設コード"),0)&gt;0,$AE42=""), "",
'満足度(商品・サービス)'!AO42+'満足度(施設全体)'!AO42
)</f>
        <v/>
      </c>
      <c r="AP42" s="120" t="str">
        <f t="shared" si="44"/>
        <v/>
      </c>
      <c r="AQ42" s="61" t="str">
        <f>IF(OR(IFERROR(FIND($AD42,"施設コード"),0)&gt;0,$AE42=""), "",
'満足度(商品・サービス)'!AQ42+'満足度(施設全体)'!AQ42
)</f>
        <v/>
      </c>
      <c r="AR42" s="120" t="str">
        <f t="shared" si="45"/>
        <v/>
      </c>
      <c r="AS42" s="61" t="str">
        <f>IF(OR(IFERROR(FIND($AD42,"施設コード"),0)&gt;0,$AE42=""), "",
'満足度(商品・サービス)'!AS42+'満足度(施設全体)'!AS42
)</f>
        <v/>
      </c>
      <c r="AT42" s="120" t="str">
        <f t="shared" si="46"/>
        <v/>
      </c>
      <c r="AU42" s="61" t="str">
        <f>IF(OR(IFERROR(FIND($AD42,"施設コード"),0)&gt;0,$AE42=""), "",
'満足度(商品・サービス)'!AU42+'満足度(施設全体)'!AU42
)</f>
        <v/>
      </c>
      <c r="AV42" s="120" t="str">
        <f t="shared" si="47"/>
        <v/>
      </c>
      <c r="AW42" s="61" t="str">
        <f>IF(OR(IFERROR(FIND($AD42,"施設コード"),0)&gt;0,$AE42=""), "",
'満足度(商品・サービス)'!AW42+'満足度(施設全体)'!AW42
)</f>
        <v/>
      </c>
      <c r="AX42" s="120" t="str">
        <f t="shared" si="48"/>
        <v/>
      </c>
      <c r="AY42" s="61" t="str">
        <f>IF(OR(IFERROR(FIND($AD42,"施設コード"),0)&gt;0,$AE42=""), "",
'満足度(商品・サービス)'!AY42+'満足度(施設全体)'!AY42
)</f>
        <v/>
      </c>
      <c r="AZ42" s="120" t="str">
        <f t="shared" si="49"/>
        <v/>
      </c>
      <c r="BA42" s="61" t="str">
        <f>IF(OR(IFERROR(FIND($AD42,"施設コード"),0)&gt;0,$AE42=""), "",
'満足度(商品・サービス)'!BA42+'満足度(施設全体)'!BA42
)</f>
        <v/>
      </c>
      <c r="BB42" s="120" t="str">
        <f t="shared" si="50"/>
        <v/>
      </c>
      <c r="BC42" s="61" t="str">
        <f>IF(OR(IFERROR(FIND($AD42,"施設コード"),0)&gt;0,$AE42=""), "",
'満足度(商品・サービス)'!BC42+'満足度(施設全体)'!BC42
)</f>
        <v/>
      </c>
      <c r="BD42" s="120" t="str">
        <f t="shared" si="51"/>
        <v/>
      </c>
      <c r="BE42" s="61" t="str">
        <f t="shared" si="54"/>
        <v/>
      </c>
      <c r="BF42" s="120" t="str">
        <f t="shared" si="52"/>
        <v/>
      </c>
    </row>
    <row r="43" spans="27:58">
      <c r="AA43" s="110" t="str">
        <f>IF($AE43&lt;&gt;"",VLOOKUP($AE43,【M】満足度!$A$1:$B$5,2,0),"")</f>
        <v/>
      </c>
      <c r="AB43" s="141"/>
      <c r="AC43" s="113" t="str">
        <f t="shared" si="53"/>
        <v>市町村</v>
      </c>
      <c r="AD43" s="112" t="str">
        <f t="shared" si="53"/>
        <v>福井市</v>
      </c>
      <c r="AE43" s="2" t="str">
        <f t="shared" si="39"/>
        <v/>
      </c>
      <c r="AF43" s="107"/>
      <c r="AG43" s="61" t="str">
        <f>IF(OR(IFERROR(FIND($AD43,"施設コード"),0)&gt;0,$AE43=""), "",
'満足度(商品・サービス)'!AG43+'満足度(施設全体)'!AG43
)</f>
        <v/>
      </c>
      <c r="AH43" s="120" t="str">
        <f t="shared" si="40"/>
        <v/>
      </c>
      <c r="AI43" s="61" t="str">
        <f>IF(OR(IFERROR(FIND($AD43,"施設コード"),0)&gt;0,$AE43=""), "",
'満足度(商品・サービス)'!AI43+'満足度(施設全体)'!AI43
)</f>
        <v/>
      </c>
      <c r="AJ43" s="120" t="str">
        <f t="shared" si="41"/>
        <v/>
      </c>
      <c r="AK43" s="61" t="str">
        <f>IF(OR(IFERROR(FIND($AD43,"施設コード"),0)&gt;0,$AE43=""), "",
'満足度(商品・サービス)'!AK43+'満足度(施設全体)'!AK43
)</f>
        <v/>
      </c>
      <c r="AL43" s="120" t="str">
        <f t="shared" si="42"/>
        <v/>
      </c>
      <c r="AM43" s="61" t="str">
        <f>IF(OR(IFERROR(FIND($AD43,"施設コード"),0)&gt;0,$AE43=""), "",
'満足度(商品・サービス)'!AM43+'満足度(施設全体)'!AM43
)</f>
        <v/>
      </c>
      <c r="AN43" s="120" t="str">
        <f t="shared" si="43"/>
        <v/>
      </c>
      <c r="AO43" s="61" t="str">
        <f>IF(OR(IFERROR(FIND($AD43,"施設コード"),0)&gt;0,$AE43=""), "",
'満足度(商品・サービス)'!AO43+'満足度(施設全体)'!AO43
)</f>
        <v/>
      </c>
      <c r="AP43" s="120" t="str">
        <f t="shared" si="44"/>
        <v/>
      </c>
      <c r="AQ43" s="61" t="str">
        <f>IF(OR(IFERROR(FIND($AD43,"施設コード"),0)&gt;0,$AE43=""), "",
'満足度(商品・サービス)'!AQ43+'満足度(施設全体)'!AQ43
)</f>
        <v/>
      </c>
      <c r="AR43" s="120" t="str">
        <f t="shared" si="45"/>
        <v/>
      </c>
      <c r="AS43" s="61" t="str">
        <f>IF(OR(IFERROR(FIND($AD43,"施設コード"),0)&gt;0,$AE43=""), "",
'満足度(商品・サービス)'!AS43+'満足度(施設全体)'!AS43
)</f>
        <v/>
      </c>
      <c r="AT43" s="120" t="str">
        <f t="shared" si="46"/>
        <v/>
      </c>
      <c r="AU43" s="61" t="str">
        <f>IF(OR(IFERROR(FIND($AD43,"施設コード"),0)&gt;0,$AE43=""), "",
'満足度(商品・サービス)'!AU43+'満足度(施設全体)'!AU43
)</f>
        <v/>
      </c>
      <c r="AV43" s="120" t="str">
        <f t="shared" si="47"/>
        <v/>
      </c>
      <c r="AW43" s="61" t="str">
        <f>IF(OR(IFERROR(FIND($AD43,"施設コード"),0)&gt;0,$AE43=""), "",
'満足度(商品・サービス)'!AW43+'満足度(施設全体)'!AW43
)</f>
        <v/>
      </c>
      <c r="AX43" s="120" t="str">
        <f t="shared" si="48"/>
        <v/>
      </c>
      <c r="AY43" s="61" t="str">
        <f>IF(OR(IFERROR(FIND($AD43,"施設コード"),0)&gt;0,$AE43=""), "",
'満足度(商品・サービス)'!AY43+'満足度(施設全体)'!AY43
)</f>
        <v/>
      </c>
      <c r="AZ43" s="120" t="str">
        <f t="shared" si="49"/>
        <v/>
      </c>
      <c r="BA43" s="61" t="str">
        <f>IF(OR(IFERROR(FIND($AD43,"施設コード"),0)&gt;0,$AE43=""), "",
'満足度(商品・サービス)'!BA43+'満足度(施設全体)'!BA43
)</f>
        <v/>
      </c>
      <c r="BB43" s="120" t="str">
        <f t="shared" si="50"/>
        <v/>
      </c>
      <c r="BC43" s="61" t="str">
        <f>IF(OR(IFERROR(FIND($AD43,"施設コード"),0)&gt;0,$AE43=""), "",
'満足度(商品・サービス)'!BC43+'満足度(施設全体)'!BC43
)</f>
        <v/>
      </c>
      <c r="BD43" s="120" t="str">
        <f t="shared" si="51"/>
        <v/>
      </c>
      <c r="BE43" s="61" t="str">
        <f t="shared" si="54"/>
        <v/>
      </c>
      <c r="BF43" s="120" t="str">
        <f t="shared" si="52"/>
        <v/>
      </c>
    </row>
    <row r="44" spans="27:58">
      <c r="AA44" s="110" t="str">
        <f>IF($AE44&lt;&gt;"",VLOOKUP($AE44,【M】満足度!$A$1:$B$5,2,0),"")</f>
        <v/>
      </c>
      <c r="AB44" s="141"/>
      <c r="AC44" s="113" t="str">
        <f>AC42</f>
        <v>市町村</v>
      </c>
      <c r="AD44" s="112" t="str">
        <f>AD42</f>
        <v>福井市</v>
      </c>
      <c r="AE44" s="2" t="str">
        <f>IF(AE14&lt;&gt;"",AE14,"")</f>
        <v/>
      </c>
      <c r="AF44" s="107"/>
      <c r="AG44" s="61" t="str">
        <f>IF(OR(IFERROR(FIND($AD44,"施設コード"),0)&gt;0,$AE44=""), "",
'満足度(商品・サービス)'!AG44+'満足度(施設全体)'!AG44
)</f>
        <v/>
      </c>
      <c r="AH44" s="120" t="str">
        <f>IFERROR(AG44/AG$45,"")</f>
        <v/>
      </c>
      <c r="AI44" s="61" t="str">
        <f>IF(OR(IFERROR(FIND($AD44,"施設コード"),0)&gt;0,$AE44=""), "",
'満足度(商品・サービス)'!AI44+'満足度(施設全体)'!AI44
)</f>
        <v/>
      </c>
      <c r="AJ44" s="120" t="str">
        <f>IFERROR(AI44/AI$45,"")</f>
        <v/>
      </c>
      <c r="AK44" s="61" t="str">
        <f>IF(OR(IFERROR(FIND($AD44,"施設コード"),0)&gt;0,$AE44=""), "",
'満足度(商品・サービス)'!AK44+'満足度(施設全体)'!AK44
)</f>
        <v/>
      </c>
      <c r="AL44" s="120" t="str">
        <f>IFERROR(AK44/AK$45,"")</f>
        <v/>
      </c>
      <c r="AM44" s="61" t="str">
        <f>IF(OR(IFERROR(FIND($AD44,"施設コード"),0)&gt;0,$AE44=""), "",
'満足度(商品・サービス)'!AM44+'満足度(施設全体)'!AM44
)</f>
        <v/>
      </c>
      <c r="AN44" s="120" t="str">
        <f>IFERROR(AM44/AM$45,"")</f>
        <v/>
      </c>
      <c r="AO44" s="61" t="str">
        <f>IF(OR(IFERROR(FIND($AD44,"施設コード"),0)&gt;0,$AE44=""), "",
'満足度(商品・サービス)'!AO44+'満足度(施設全体)'!AO44
)</f>
        <v/>
      </c>
      <c r="AP44" s="120" t="str">
        <f>IFERROR(AO44/AO$45,"")</f>
        <v/>
      </c>
      <c r="AQ44" s="61" t="str">
        <f>IF(OR(IFERROR(FIND($AD44,"施設コード"),0)&gt;0,$AE44=""), "",
'満足度(商品・サービス)'!AQ44+'満足度(施設全体)'!AQ44
)</f>
        <v/>
      </c>
      <c r="AR44" s="120" t="str">
        <f>IFERROR(AQ44/AQ$45,"")</f>
        <v/>
      </c>
      <c r="AS44" s="61" t="str">
        <f>IF(OR(IFERROR(FIND($AD44,"施設コード"),0)&gt;0,$AE44=""), "",
'満足度(商品・サービス)'!AS44+'満足度(施設全体)'!AS44
)</f>
        <v/>
      </c>
      <c r="AT44" s="120" t="str">
        <f>IFERROR(AS44/AS$45,"")</f>
        <v/>
      </c>
      <c r="AU44" s="61" t="str">
        <f>IF(OR(IFERROR(FIND($AD44,"施設コード"),0)&gt;0,$AE44=""), "",
'満足度(商品・サービス)'!AU44+'満足度(施設全体)'!AU44
)</f>
        <v/>
      </c>
      <c r="AV44" s="120" t="str">
        <f>IFERROR(AU44/AU$45,"")</f>
        <v/>
      </c>
      <c r="AW44" s="61" t="str">
        <f>IF(OR(IFERROR(FIND($AD44,"施設コード"),0)&gt;0,$AE44=""), "",
'満足度(商品・サービス)'!AW44+'満足度(施設全体)'!AW44
)</f>
        <v/>
      </c>
      <c r="AX44" s="120" t="str">
        <f>IFERROR(AW44/AW$45,"")</f>
        <v/>
      </c>
      <c r="AY44" s="61" t="str">
        <f>IF(OR(IFERROR(FIND($AD44,"施設コード"),0)&gt;0,$AE44=""), "",
'満足度(商品・サービス)'!AY44+'満足度(施設全体)'!AY44
)</f>
        <v/>
      </c>
      <c r="AZ44" s="120" t="str">
        <f>IFERROR(AY44/AY$45,"")</f>
        <v/>
      </c>
      <c r="BA44" s="61" t="str">
        <f>IF(OR(IFERROR(FIND($AD44,"施設コード"),0)&gt;0,$AE44=""), "",
'満足度(商品・サービス)'!BA44+'満足度(施設全体)'!BA44
)</f>
        <v/>
      </c>
      <c r="BB44" s="120" t="str">
        <f>IFERROR(BA44/BA$45,"")</f>
        <v/>
      </c>
      <c r="BC44" s="61" t="str">
        <f>IF(OR(IFERROR(FIND($AD44,"施設コード"),0)&gt;0,$AE44=""), "",
'満足度(商品・サービス)'!BC44+'満足度(施設全体)'!BC44
)</f>
        <v/>
      </c>
      <c r="BD44" s="120" t="str">
        <f>IFERROR(BC44/BC$45,"")</f>
        <v/>
      </c>
      <c r="BE44" s="61" t="str">
        <f t="shared" si="54"/>
        <v/>
      </c>
      <c r="BF44" s="120" t="str">
        <f>IFERROR(BE44/BE$45,"")</f>
        <v/>
      </c>
    </row>
    <row r="45" spans="27:58" ht="15">
      <c r="AA45"/>
      <c r="AB45"/>
      <c r="AC45" s="99"/>
      <c r="AD45" s="100"/>
      <c r="AE45" s="101"/>
      <c r="AF45" s="102" t="s">
        <v>1252</v>
      </c>
      <c r="AG45" s="123">
        <f t="shared" ref="AG45:BF45" si="55">SUM(AG33:AG44)</f>
        <v>352</v>
      </c>
      <c r="AH45" s="124">
        <f t="shared" si="55"/>
        <v>1</v>
      </c>
      <c r="AI45" s="123">
        <f t="shared" si="55"/>
        <v>0</v>
      </c>
      <c r="AJ45" s="124">
        <f t="shared" si="55"/>
        <v>0</v>
      </c>
      <c r="AK45" s="123">
        <f t="shared" si="55"/>
        <v>0</v>
      </c>
      <c r="AL45" s="124">
        <f t="shared" si="55"/>
        <v>0</v>
      </c>
      <c r="AM45" s="123">
        <f t="shared" si="55"/>
        <v>0</v>
      </c>
      <c r="AN45" s="124">
        <f t="shared" si="55"/>
        <v>0</v>
      </c>
      <c r="AO45" s="123">
        <f t="shared" si="55"/>
        <v>0</v>
      </c>
      <c r="AP45" s="124">
        <f t="shared" si="55"/>
        <v>0</v>
      </c>
      <c r="AQ45" s="123">
        <f t="shared" si="55"/>
        <v>0</v>
      </c>
      <c r="AR45" s="124">
        <f t="shared" si="55"/>
        <v>0</v>
      </c>
      <c r="AS45" s="123">
        <f t="shared" si="55"/>
        <v>0</v>
      </c>
      <c r="AT45" s="124">
        <f t="shared" si="55"/>
        <v>0</v>
      </c>
      <c r="AU45" s="123">
        <f t="shared" si="55"/>
        <v>0</v>
      </c>
      <c r="AV45" s="124">
        <f t="shared" si="55"/>
        <v>0</v>
      </c>
      <c r="AW45" s="123">
        <f t="shared" si="55"/>
        <v>0</v>
      </c>
      <c r="AX45" s="124">
        <f t="shared" si="55"/>
        <v>0</v>
      </c>
      <c r="AY45" s="123">
        <f t="shared" si="55"/>
        <v>0</v>
      </c>
      <c r="AZ45" s="124">
        <f t="shared" si="55"/>
        <v>0</v>
      </c>
      <c r="BA45" s="123">
        <f t="shared" si="55"/>
        <v>0</v>
      </c>
      <c r="BB45" s="124">
        <f t="shared" si="55"/>
        <v>0</v>
      </c>
      <c r="BC45" s="123">
        <f t="shared" si="55"/>
        <v>0</v>
      </c>
      <c r="BD45" s="124">
        <f t="shared" si="55"/>
        <v>0</v>
      </c>
      <c r="BE45" s="123">
        <f t="shared" si="55"/>
        <v>352</v>
      </c>
      <c r="BF45" s="126">
        <f t="shared" si="55"/>
        <v>1</v>
      </c>
    </row>
    <row r="46" spans="27:58" ht="15">
      <c r="AA46"/>
      <c r="AB46"/>
      <c r="AC46" s="103"/>
      <c r="AD46" s="104"/>
      <c r="AE46" s="105"/>
      <c r="AF46" s="135" t="str">
        <f>IF(AF$16&lt;&gt;"",AF$16,"")</f>
        <v>総合満足度スコア</v>
      </c>
      <c r="AG46" s="136">
        <f>IF(AG45&gt;0,SUMPRODUCT($AA33:$AA44,AG33:AG44)/AG45,"-")</f>
        <v>4.2982954545454541</v>
      </c>
      <c r="AH46" s="114"/>
      <c r="AI46" s="136" t="str">
        <f>IF(AI45&gt;0,SUMPRODUCT($AA33:$AA44,AI33:AI44)/AI45,"-")</f>
        <v>-</v>
      </c>
      <c r="AJ46" s="114"/>
      <c r="AK46" s="136" t="str">
        <f>IF(AK45&gt;0,SUMPRODUCT($AA33:$AA44,AK33:AK44)/AK45,"-")</f>
        <v>-</v>
      </c>
      <c r="AL46" s="114"/>
      <c r="AM46" s="136" t="str">
        <f>IF(AM45&gt;0,SUMPRODUCT($AA33:$AA44,AM33:AM44)/AM45,"-")</f>
        <v>-</v>
      </c>
      <c r="AN46" s="114"/>
      <c r="AO46" s="136" t="str">
        <f>IF(AO45&gt;0,SUMPRODUCT($AA33:$AA44,AO33:AO44)/AO45,"-")</f>
        <v>-</v>
      </c>
      <c r="AP46" s="114"/>
      <c r="AQ46" s="136" t="str">
        <f>IF(AQ45&gt;0,SUMPRODUCT($AA33:$AA44,AQ33:AQ44)/AQ45,"-")</f>
        <v>-</v>
      </c>
      <c r="AR46" s="114"/>
      <c r="AS46" s="136" t="str">
        <f>IF(AS45&gt;0,SUMPRODUCT($AA33:$AA44,AS33:AS44)/AS45,"-")</f>
        <v>-</v>
      </c>
      <c r="AT46" s="114"/>
      <c r="AU46" s="136" t="str">
        <f>IF(AU45&gt;0,SUMPRODUCT($AA33:$AA44,AU33:AU44)/AU45,"-")</f>
        <v>-</v>
      </c>
      <c r="AV46" s="114"/>
      <c r="AW46" s="136" t="str">
        <f>IF(AW45&gt;0,SUMPRODUCT($AA33:$AA44,AW33:AW44)/AW45,"-")</f>
        <v>-</v>
      </c>
      <c r="AX46" s="114"/>
      <c r="AY46" s="136" t="str">
        <f>IF(AY45&gt;0,SUMPRODUCT($AA33:$AA44,AY33:AY44)/AY45,"-")</f>
        <v>-</v>
      </c>
      <c r="AZ46" s="114"/>
      <c r="BA46" s="136" t="str">
        <f>IF(BA45&gt;0,SUMPRODUCT($AA33:$AA44,BA33:BA44)/BA45,"-")</f>
        <v>-</v>
      </c>
      <c r="BB46" s="114"/>
      <c r="BC46" s="136" t="str">
        <f>IF(BC45&gt;0,SUMPRODUCT($AA33:$AA44,BC33:BC44)/BC45,"-")</f>
        <v>-</v>
      </c>
      <c r="BD46" s="114"/>
      <c r="BE46" s="136">
        <f>IF(BE45&gt;0,SUMPRODUCT($AA33:$AA44,BE33:BE44)/BE45,"-")</f>
        <v>4.2982954545454541</v>
      </c>
      <c r="BF46" s="115"/>
    </row>
    <row r="47" spans="27:58" ht="15">
      <c r="AA47"/>
      <c r="AB47"/>
      <c r="AC47" s="5" t="s">
        <v>50</v>
      </c>
      <c r="AD47" s="91" t="str">
        <f>【M】エリア!$L$5</f>
        <v>福井駅前 エリア</v>
      </c>
      <c r="AE47" s="85"/>
      <c r="AF47" s="92"/>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8"/>
      <c r="BF47" s="129"/>
    </row>
    <row r="48" spans="27:58">
      <c r="AA48" s="110">
        <f>IF($AE48&lt;&gt;"",VLOOKUP($AE48,【M】満足度!$A$1:$B$5,2,0),"")</f>
        <v>5</v>
      </c>
      <c r="AB48" s="141"/>
      <c r="AC48" s="113" t="str">
        <f>AC47</f>
        <v>回答エリア</v>
      </c>
      <c r="AD48" s="112" t="str">
        <f>AD47</f>
        <v>福井駅前 エリア</v>
      </c>
      <c r="AE48" s="2" t="str">
        <f t="shared" ref="AE48:AE58" si="56">IF(AE3&lt;&gt;"",AE3,"")</f>
        <v>とても満足</v>
      </c>
      <c r="AF48" s="8"/>
      <c r="AG48" s="131">
        <f>IF(OR(IFERROR(FIND($AD48,"施設コード"),0)&gt;0,$AE48=""), "",
'満足度(商品・サービス)'!AG48+'満足度(施設全体)'!AG48
)</f>
        <v>47</v>
      </c>
      <c r="AH48" s="132">
        <f t="shared" ref="AH48:AH58" si="57">IFERROR(AG48/AG$60,"")</f>
        <v>0.39166666666666666</v>
      </c>
      <c r="AI48" s="131">
        <f>IF(OR(IFERROR(FIND($AD48,"施設コード"),0)&gt;0,$AE48=""), "",
'満足度(商品・サービス)'!AI48+'満足度(施設全体)'!AI48
)</f>
        <v>0</v>
      </c>
      <c r="AJ48" s="132" t="str">
        <f t="shared" ref="AJ48:AJ58" si="58">IFERROR(AI48/AI$60,"")</f>
        <v/>
      </c>
      <c r="AK48" s="131">
        <f>IF(OR(IFERROR(FIND($AD48,"施設コード"),0)&gt;0,$AE48=""), "",
'満足度(商品・サービス)'!AK48+'満足度(施設全体)'!AK48
)</f>
        <v>0</v>
      </c>
      <c r="AL48" s="132" t="str">
        <f t="shared" ref="AL48:AL58" si="59">IFERROR(AK48/AK$60,"")</f>
        <v/>
      </c>
      <c r="AM48" s="131">
        <f>IF(OR(IFERROR(FIND($AD48,"施設コード"),0)&gt;0,$AE48=""), "",
'満足度(商品・サービス)'!AM48+'満足度(施設全体)'!AM48
)</f>
        <v>0</v>
      </c>
      <c r="AN48" s="132" t="str">
        <f t="shared" ref="AN48:AN58" si="60">IFERROR(AM48/AM$60,"")</f>
        <v/>
      </c>
      <c r="AO48" s="131">
        <f>IF(OR(IFERROR(FIND($AD48,"施設コード"),0)&gt;0,$AE48=""), "",
'満足度(商品・サービス)'!AO48+'満足度(施設全体)'!AO48
)</f>
        <v>0</v>
      </c>
      <c r="AP48" s="132" t="str">
        <f t="shared" ref="AP48:AP58" si="61">IFERROR(AO48/AO$60,"")</f>
        <v/>
      </c>
      <c r="AQ48" s="131">
        <f>IF(OR(IFERROR(FIND($AD48,"施設コード"),0)&gt;0,$AE48=""), "",
'満足度(商品・サービス)'!AQ48+'満足度(施設全体)'!AQ48
)</f>
        <v>0</v>
      </c>
      <c r="AR48" s="132" t="str">
        <f t="shared" ref="AR48:AR58" si="62">IFERROR(AQ48/AQ$60,"")</f>
        <v/>
      </c>
      <c r="AS48" s="131">
        <f>IF(OR(IFERROR(FIND($AD48,"施設コード"),0)&gt;0,$AE48=""), "",
'満足度(商品・サービス)'!AS48+'満足度(施設全体)'!AS48
)</f>
        <v>0</v>
      </c>
      <c r="AT48" s="132" t="str">
        <f t="shared" ref="AT48:AT58" si="63">IFERROR(AS48/AS$60,"")</f>
        <v/>
      </c>
      <c r="AU48" s="131">
        <f>IF(OR(IFERROR(FIND($AD48,"施設コード"),0)&gt;0,$AE48=""), "",
'満足度(商品・サービス)'!AU48+'満足度(施設全体)'!AU48
)</f>
        <v>0</v>
      </c>
      <c r="AV48" s="132" t="str">
        <f t="shared" ref="AV48:AV58" si="64">IFERROR(AU48/AU$60,"")</f>
        <v/>
      </c>
      <c r="AW48" s="131">
        <f>IF(OR(IFERROR(FIND($AD48,"施設コード"),0)&gt;0,$AE48=""), "",
'満足度(商品・サービス)'!AW48+'満足度(施設全体)'!AW48
)</f>
        <v>0</v>
      </c>
      <c r="AX48" s="132" t="str">
        <f t="shared" ref="AX48:AX58" si="65">IFERROR(AW48/AW$60,"")</f>
        <v/>
      </c>
      <c r="AY48" s="131">
        <f>IF(OR(IFERROR(FIND($AD48,"施設コード"),0)&gt;0,$AE48=""), "",
'満足度(商品・サービス)'!AY48+'満足度(施設全体)'!AY48
)</f>
        <v>0</v>
      </c>
      <c r="AZ48" s="132" t="str">
        <f t="shared" ref="AZ48:AZ58" si="66">IFERROR(AY48/AY$60,"")</f>
        <v/>
      </c>
      <c r="BA48" s="131">
        <f>IF(OR(IFERROR(FIND($AD48,"施設コード"),0)&gt;0,$AE48=""), "",
'満足度(商品・サービス)'!BA48+'満足度(施設全体)'!BA48
)</f>
        <v>0</v>
      </c>
      <c r="BB48" s="132" t="str">
        <f t="shared" ref="BB48:BB58" si="67">IFERROR(BA48/BA$60,"")</f>
        <v/>
      </c>
      <c r="BC48" s="131">
        <f>IF(OR(IFERROR(FIND($AD48,"施設コード"),0)&gt;0,$AE48=""), "",
'満足度(商品・サービス)'!BC48+'満足度(施設全体)'!BC48
)</f>
        <v>0</v>
      </c>
      <c r="BD48" s="132" t="str">
        <f t="shared" ref="BD48:BD58" si="68">IFERROR(BC48/BC$60,"")</f>
        <v/>
      </c>
      <c r="BE48" s="131">
        <f>IFERROR(AG48+AI48+AK48+AM48+AO48+AQ48+AS48+AU48+AW48+AY48+BA48+BC48,"")</f>
        <v>47</v>
      </c>
      <c r="BF48" s="132">
        <f t="shared" ref="BF48:BF58" si="69">IFERROR(BE48/BE$60,"")</f>
        <v>0.39166666666666666</v>
      </c>
    </row>
    <row r="49" spans="27:58">
      <c r="AA49" s="110">
        <f>IF($AE49&lt;&gt;"",VLOOKUP($AE49,【M】満足度!$A$1:$B$5,2,0),"")</f>
        <v>4</v>
      </c>
      <c r="AB49" s="141"/>
      <c r="AC49" s="113" t="str">
        <f t="shared" ref="AC49:AD58" si="70">AC48</f>
        <v>回答エリア</v>
      </c>
      <c r="AD49" s="112" t="str">
        <f t="shared" si="70"/>
        <v>福井駅前 エリア</v>
      </c>
      <c r="AE49" s="90" t="str">
        <f t="shared" si="56"/>
        <v>満足</v>
      </c>
      <c r="AF49" s="8"/>
      <c r="AG49" s="131">
        <f>IF(OR(IFERROR(FIND($AD49,"施設コード"),0)&gt;0,$AE49=""), "",
'満足度(商品・サービス)'!AG49+'満足度(施設全体)'!AG49
)</f>
        <v>59</v>
      </c>
      <c r="AH49" s="132">
        <f t="shared" si="57"/>
        <v>0.49166666666666664</v>
      </c>
      <c r="AI49" s="131">
        <f>IF(OR(IFERROR(FIND($AD49,"施設コード"),0)&gt;0,$AE49=""), "",
'満足度(商品・サービス)'!AI49+'満足度(施設全体)'!AI49
)</f>
        <v>0</v>
      </c>
      <c r="AJ49" s="132" t="str">
        <f t="shared" si="58"/>
        <v/>
      </c>
      <c r="AK49" s="131">
        <f>IF(OR(IFERROR(FIND($AD49,"施設コード"),0)&gt;0,$AE49=""), "",
'満足度(商品・サービス)'!AK49+'満足度(施設全体)'!AK49
)</f>
        <v>0</v>
      </c>
      <c r="AL49" s="132" t="str">
        <f t="shared" si="59"/>
        <v/>
      </c>
      <c r="AM49" s="131">
        <f>IF(OR(IFERROR(FIND($AD49,"施設コード"),0)&gt;0,$AE49=""), "",
'満足度(商品・サービス)'!AM49+'満足度(施設全体)'!AM49
)</f>
        <v>0</v>
      </c>
      <c r="AN49" s="132" t="str">
        <f t="shared" si="60"/>
        <v/>
      </c>
      <c r="AO49" s="131">
        <f>IF(OR(IFERROR(FIND($AD49,"施設コード"),0)&gt;0,$AE49=""), "",
'満足度(商品・サービス)'!AO49+'満足度(施設全体)'!AO49
)</f>
        <v>0</v>
      </c>
      <c r="AP49" s="132" t="str">
        <f t="shared" si="61"/>
        <v/>
      </c>
      <c r="AQ49" s="131">
        <f>IF(OR(IFERROR(FIND($AD49,"施設コード"),0)&gt;0,$AE49=""), "",
'満足度(商品・サービス)'!AQ49+'満足度(施設全体)'!AQ49
)</f>
        <v>0</v>
      </c>
      <c r="AR49" s="132" t="str">
        <f t="shared" si="62"/>
        <v/>
      </c>
      <c r="AS49" s="131">
        <f>IF(OR(IFERROR(FIND($AD49,"施設コード"),0)&gt;0,$AE49=""), "",
'満足度(商品・サービス)'!AS49+'満足度(施設全体)'!AS49
)</f>
        <v>0</v>
      </c>
      <c r="AT49" s="132" t="str">
        <f t="shared" si="63"/>
        <v/>
      </c>
      <c r="AU49" s="131">
        <f>IF(OR(IFERROR(FIND($AD49,"施設コード"),0)&gt;0,$AE49=""), "",
'満足度(商品・サービス)'!AU49+'満足度(施設全体)'!AU49
)</f>
        <v>0</v>
      </c>
      <c r="AV49" s="132" t="str">
        <f t="shared" si="64"/>
        <v/>
      </c>
      <c r="AW49" s="131">
        <f>IF(OR(IFERROR(FIND($AD49,"施設コード"),0)&gt;0,$AE49=""), "",
'満足度(商品・サービス)'!AW49+'満足度(施設全体)'!AW49
)</f>
        <v>0</v>
      </c>
      <c r="AX49" s="132" t="str">
        <f t="shared" si="65"/>
        <v/>
      </c>
      <c r="AY49" s="131">
        <f>IF(OR(IFERROR(FIND($AD49,"施設コード"),0)&gt;0,$AE49=""), "",
'満足度(商品・サービス)'!AY49+'満足度(施設全体)'!AY49
)</f>
        <v>0</v>
      </c>
      <c r="AZ49" s="132" t="str">
        <f t="shared" si="66"/>
        <v/>
      </c>
      <c r="BA49" s="131">
        <f>IF(OR(IFERROR(FIND($AD49,"施設コード"),0)&gt;0,$AE49=""), "",
'満足度(商品・サービス)'!BA49+'満足度(施設全体)'!BA49
)</f>
        <v>0</v>
      </c>
      <c r="BB49" s="132" t="str">
        <f t="shared" si="67"/>
        <v/>
      </c>
      <c r="BC49" s="131">
        <f>IF(OR(IFERROR(FIND($AD49,"施設コード"),0)&gt;0,$AE49=""), "",
'満足度(商品・サービス)'!BC49+'満足度(施設全体)'!BC49
)</f>
        <v>0</v>
      </c>
      <c r="BD49" s="132" t="str">
        <f t="shared" si="68"/>
        <v/>
      </c>
      <c r="BE49" s="131">
        <f t="shared" ref="BE49:BE59" si="71">IFERROR(AG49+AI49+AK49+AM49+AO49+AQ49+AS49+AU49+AW49+AY49+BA49+BC49,"")</f>
        <v>59</v>
      </c>
      <c r="BF49" s="132">
        <f t="shared" si="69"/>
        <v>0.49166666666666664</v>
      </c>
    </row>
    <row r="50" spans="27:58">
      <c r="AA50" s="110">
        <f>IF($AE50&lt;&gt;"",VLOOKUP($AE50,【M】満足度!$A$1:$B$5,2,0),"")</f>
        <v>3</v>
      </c>
      <c r="AB50" s="141"/>
      <c r="AC50" s="113" t="str">
        <f t="shared" si="70"/>
        <v>回答エリア</v>
      </c>
      <c r="AD50" s="112" t="str">
        <f t="shared" si="70"/>
        <v>福井駅前 エリア</v>
      </c>
      <c r="AE50" s="2" t="str">
        <f t="shared" si="56"/>
        <v>どちらでもない</v>
      </c>
      <c r="AF50" s="8"/>
      <c r="AG50" s="131">
        <f>IF(OR(IFERROR(FIND($AD50,"施設コード"),0)&gt;0,$AE50=""), "",
'満足度(商品・サービス)'!AG50+'満足度(施設全体)'!AG50
)</f>
        <v>14</v>
      </c>
      <c r="AH50" s="132">
        <f t="shared" si="57"/>
        <v>0.11666666666666667</v>
      </c>
      <c r="AI50" s="131">
        <f>IF(OR(IFERROR(FIND($AD50,"施設コード"),0)&gt;0,$AE50=""), "",
'満足度(商品・サービス)'!AI50+'満足度(施設全体)'!AI50
)</f>
        <v>0</v>
      </c>
      <c r="AJ50" s="132" t="str">
        <f t="shared" si="58"/>
        <v/>
      </c>
      <c r="AK50" s="131">
        <f>IF(OR(IFERROR(FIND($AD50,"施設コード"),0)&gt;0,$AE50=""), "",
'満足度(商品・サービス)'!AK50+'満足度(施設全体)'!AK50
)</f>
        <v>0</v>
      </c>
      <c r="AL50" s="132" t="str">
        <f t="shared" si="59"/>
        <v/>
      </c>
      <c r="AM50" s="131">
        <f>IF(OR(IFERROR(FIND($AD50,"施設コード"),0)&gt;0,$AE50=""), "",
'満足度(商品・サービス)'!AM50+'満足度(施設全体)'!AM50
)</f>
        <v>0</v>
      </c>
      <c r="AN50" s="132" t="str">
        <f t="shared" si="60"/>
        <v/>
      </c>
      <c r="AO50" s="131">
        <f>IF(OR(IFERROR(FIND($AD50,"施設コード"),0)&gt;0,$AE50=""), "",
'満足度(商品・サービス)'!AO50+'満足度(施設全体)'!AO50
)</f>
        <v>0</v>
      </c>
      <c r="AP50" s="132" t="str">
        <f t="shared" si="61"/>
        <v/>
      </c>
      <c r="AQ50" s="131">
        <f>IF(OR(IFERROR(FIND($AD50,"施設コード"),0)&gt;0,$AE50=""), "",
'満足度(商品・サービス)'!AQ50+'満足度(施設全体)'!AQ50
)</f>
        <v>0</v>
      </c>
      <c r="AR50" s="132" t="str">
        <f t="shared" si="62"/>
        <v/>
      </c>
      <c r="AS50" s="131">
        <f>IF(OR(IFERROR(FIND($AD50,"施設コード"),0)&gt;0,$AE50=""), "",
'満足度(商品・サービス)'!AS50+'満足度(施設全体)'!AS50
)</f>
        <v>0</v>
      </c>
      <c r="AT50" s="132" t="str">
        <f t="shared" si="63"/>
        <v/>
      </c>
      <c r="AU50" s="131">
        <f>IF(OR(IFERROR(FIND($AD50,"施設コード"),0)&gt;0,$AE50=""), "",
'満足度(商品・サービス)'!AU50+'満足度(施設全体)'!AU50
)</f>
        <v>0</v>
      </c>
      <c r="AV50" s="132" t="str">
        <f t="shared" si="64"/>
        <v/>
      </c>
      <c r="AW50" s="131">
        <f>IF(OR(IFERROR(FIND($AD50,"施設コード"),0)&gt;0,$AE50=""), "",
'満足度(商品・サービス)'!AW50+'満足度(施設全体)'!AW50
)</f>
        <v>0</v>
      </c>
      <c r="AX50" s="132" t="str">
        <f t="shared" si="65"/>
        <v/>
      </c>
      <c r="AY50" s="131">
        <f>IF(OR(IFERROR(FIND($AD50,"施設コード"),0)&gt;0,$AE50=""), "",
'満足度(商品・サービス)'!AY50+'満足度(施設全体)'!AY50
)</f>
        <v>0</v>
      </c>
      <c r="AZ50" s="132" t="str">
        <f t="shared" si="66"/>
        <v/>
      </c>
      <c r="BA50" s="131">
        <f>IF(OR(IFERROR(FIND($AD50,"施設コード"),0)&gt;0,$AE50=""), "",
'満足度(商品・サービス)'!BA50+'満足度(施設全体)'!BA50
)</f>
        <v>0</v>
      </c>
      <c r="BB50" s="132" t="str">
        <f t="shared" si="67"/>
        <v/>
      </c>
      <c r="BC50" s="131">
        <f>IF(OR(IFERROR(FIND($AD50,"施設コード"),0)&gt;0,$AE50=""), "",
'満足度(商品・サービス)'!BC50+'満足度(施設全体)'!BC50
)</f>
        <v>0</v>
      </c>
      <c r="BD50" s="132" t="str">
        <f t="shared" si="68"/>
        <v/>
      </c>
      <c r="BE50" s="131">
        <f t="shared" si="71"/>
        <v>14</v>
      </c>
      <c r="BF50" s="132">
        <f t="shared" si="69"/>
        <v>0.11666666666666667</v>
      </c>
    </row>
    <row r="51" spans="27:58">
      <c r="AA51" s="110">
        <f>IF($AE51&lt;&gt;"",VLOOKUP($AE51,【M】満足度!$A$1:$B$5,2,0),"")</f>
        <v>2</v>
      </c>
      <c r="AB51" s="141"/>
      <c r="AC51" s="113" t="str">
        <f t="shared" si="70"/>
        <v>回答エリア</v>
      </c>
      <c r="AD51" s="112" t="str">
        <f t="shared" si="70"/>
        <v>福井駅前 エリア</v>
      </c>
      <c r="AE51" s="2" t="str">
        <f t="shared" si="56"/>
        <v>不満</v>
      </c>
      <c r="AF51" s="8"/>
      <c r="AG51" s="131">
        <f>IF(OR(IFERROR(FIND($AD51,"施設コード"),0)&gt;0,$AE51=""), "",
'満足度(商品・サービス)'!AG51+'満足度(施設全体)'!AG51
)</f>
        <v>0</v>
      </c>
      <c r="AH51" s="132">
        <f t="shared" si="57"/>
        <v>0</v>
      </c>
      <c r="AI51" s="131">
        <f>IF(OR(IFERROR(FIND($AD51,"施設コード"),0)&gt;0,$AE51=""), "",
'満足度(商品・サービス)'!AI51+'満足度(施設全体)'!AI51
)</f>
        <v>0</v>
      </c>
      <c r="AJ51" s="132" t="str">
        <f t="shared" si="58"/>
        <v/>
      </c>
      <c r="AK51" s="131">
        <f>IF(OR(IFERROR(FIND($AD51,"施設コード"),0)&gt;0,$AE51=""), "",
'満足度(商品・サービス)'!AK51+'満足度(施設全体)'!AK51
)</f>
        <v>0</v>
      </c>
      <c r="AL51" s="132" t="str">
        <f t="shared" si="59"/>
        <v/>
      </c>
      <c r="AM51" s="131">
        <f>IF(OR(IFERROR(FIND($AD51,"施設コード"),0)&gt;0,$AE51=""), "",
'満足度(商品・サービス)'!AM51+'満足度(施設全体)'!AM51
)</f>
        <v>0</v>
      </c>
      <c r="AN51" s="132" t="str">
        <f t="shared" si="60"/>
        <v/>
      </c>
      <c r="AO51" s="131">
        <f>IF(OR(IFERROR(FIND($AD51,"施設コード"),0)&gt;0,$AE51=""), "",
'満足度(商品・サービス)'!AO51+'満足度(施設全体)'!AO51
)</f>
        <v>0</v>
      </c>
      <c r="AP51" s="132" t="str">
        <f t="shared" si="61"/>
        <v/>
      </c>
      <c r="AQ51" s="131">
        <f>IF(OR(IFERROR(FIND($AD51,"施設コード"),0)&gt;0,$AE51=""), "",
'満足度(商品・サービス)'!AQ51+'満足度(施設全体)'!AQ51
)</f>
        <v>0</v>
      </c>
      <c r="AR51" s="132" t="str">
        <f t="shared" si="62"/>
        <v/>
      </c>
      <c r="AS51" s="131">
        <f>IF(OR(IFERROR(FIND($AD51,"施設コード"),0)&gt;0,$AE51=""), "",
'満足度(商品・サービス)'!AS51+'満足度(施設全体)'!AS51
)</f>
        <v>0</v>
      </c>
      <c r="AT51" s="132" t="str">
        <f t="shared" si="63"/>
        <v/>
      </c>
      <c r="AU51" s="131">
        <f>IF(OR(IFERROR(FIND($AD51,"施設コード"),0)&gt;0,$AE51=""), "",
'満足度(商品・サービス)'!AU51+'満足度(施設全体)'!AU51
)</f>
        <v>0</v>
      </c>
      <c r="AV51" s="132" t="str">
        <f t="shared" si="64"/>
        <v/>
      </c>
      <c r="AW51" s="131">
        <f>IF(OR(IFERROR(FIND($AD51,"施設コード"),0)&gt;0,$AE51=""), "",
'満足度(商品・サービス)'!AW51+'満足度(施設全体)'!AW51
)</f>
        <v>0</v>
      </c>
      <c r="AX51" s="132" t="str">
        <f t="shared" si="65"/>
        <v/>
      </c>
      <c r="AY51" s="131">
        <f>IF(OR(IFERROR(FIND($AD51,"施設コード"),0)&gt;0,$AE51=""), "",
'満足度(商品・サービス)'!AY51+'満足度(施設全体)'!AY51
)</f>
        <v>0</v>
      </c>
      <c r="AZ51" s="132" t="str">
        <f t="shared" si="66"/>
        <v/>
      </c>
      <c r="BA51" s="131">
        <f>IF(OR(IFERROR(FIND($AD51,"施設コード"),0)&gt;0,$AE51=""), "",
'満足度(商品・サービス)'!BA51+'満足度(施設全体)'!BA51
)</f>
        <v>0</v>
      </c>
      <c r="BB51" s="132" t="str">
        <f t="shared" si="67"/>
        <v/>
      </c>
      <c r="BC51" s="131">
        <f>IF(OR(IFERROR(FIND($AD51,"施設コード"),0)&gt;0,$AE51=""), "",
'満足度(商品・サービス)'!BC51+'満足度(施設全体)'!BC51
)</f>
        <v>0</v>
      </c>
      <c r="BD51" s="132" t="str">
        <f t="shared" si="68"/>
        <v/>
      </c>
      <c r="BE51" s="131">
        <f t="shared" si="71"/>
        <v>0</v>
      </c>
      <c r="BF51" s="132">
        <f t="shared" si="69"/>
        <v>0</v>
      </c>
    </row>
    <row r="52" spans="27:58">
      <c r="AA52" s="110">
        <f>IF($AE52&lt;&gt;"",VLOOKUP($AE52,【M】満足度!$A$1:$B$5,2,0),"")</f>
        <v>1</v>
      </c>
      <c r="AB52" s="141"/>
      <c r="AC52" s="113" t="str">
        <f t="shared" si="70"/>
        <v>回答エリア</v>
      </c>
      <c r="AD52" s="112" t="str">
        <f t="shared" si="70"/>
        <v>福井駅前 エリア</v>
      </c>
      <c r="AE52" s="2" t="str">
        <f t="shared" si="56"/>
        <v>とても不満</v>
      </c>
      <c r="AF52" s="107"/>
      <c r="AG52" s="131">
        <f>IF(OR(IFERROR(FIND($AD52,"施設コード"),0)&gt;0,$AE52=""), "",
'満足度(商品・サービス)'!AG52+'満足度(施設全体)'!AG52
)</f>
        <v>0</v>
      </c>
      <c r="AH52" s="132">
        <f t="shared" si="57"/>
        <v>0</v>
      </c>
      <c r="AI52" s="131">
        <f>IF(OR(IFERROR(FIND($AD52,"施設コード"),0)&gt;0,$AE52=""), "",
'満足度(商品・サービス)'!AI52+'満足度(施設全体)'!AI52
)</f>
        <v>0</v>
      </c>
      <c r="AJ52" s="132" t="str">
        <f t="shared" si="58"/>
        <v/>
      </c>
      <c r="AK52" s="131">
        <f>IF(OR(IFERROR(FIND($AD52,"施設コード"),0)&gt;0,$AE52=""), "",
'満足度(商品・サービス)'!AK52+'満足度(施設全体)'!AK52
)</f>
        <v>0</v>
      </c>
      <c r="AL52" s="132" t="str">
        <f t="shared" si="59"/>
        <v/>
      </c>
      <c r="AM52" s="131">
        <f>IF(OR(IFERROR(FIND($AD52,"施設コード"),0)&gt;0,$AE52=""), "",
'満足度(商品・サービス)'!AM52+'満足度(施設全体)'!AM52
)</f>
        <v>0</v>
      </c>
      <c r="AN52" s="132" t="str">
        <f t="shared" si="60"/>
        <v/>
      </c>
      <c r="AO52" s="131">
        <f>IF(OR(IFERROR(FIND($AD52,"施設コード"),0)&gt;0,$AE52=""), "",
'満足度(商品・サービス)'!AO52+'満足度(施設全体)'!AO52
)</f>
        <v>0</v>
      </c>
      <c r="AP52" s="132" t="str">
        <f t="shared" si="61"/>
        <v/>
      </c>
      <c r="AQ52" s="131">
        <f>IF(OR(IFERROR(FIND($AD52,"施設コード"),0)&gt;0,$AE52=""), "",
'満足度(商品・サービス)'!AQ52+'満足度(施設全体)'!AQ52
)</f>
        <v>0</v>
      </c>
      <c r="AR52" s="132" t="str">
        <f t="shared" si="62"/>
        <v/>
      </c>
      <c r="AS52" s="131">
        <f>IF(OR(IFERROR(FIND($AD52,"施設コード"),0)&gt;0,$AE52=""), "",
'満足度(商品・サービス)'!AS52+'満足度(施設全体)'!AS52
)</f>
        <v>0</v>
      </c>
      <c r="AT52" s="132" t="str">
        <f t="shared" si="63"/>
        <v/>
      </c>
      <c r="AU52" s="131">
        <f>IF(OR(IFERROR(FIND($AD52,"施設コード"),0)&gt;0,$AE52=""), "",
'満足度(商品・サービス)'!AU52+'満足度(施設全体)'!AU52
)</f>
        <v>0</v>
      </c>
      <c r="AV52" s="132" t="str">
        <f t="shared" si="64"/>
        <v/>
      </c>
      <c r="AW52" s="131">
        <f>IF(OR(IFERROR(FIND($AD52,"施設コード"),0)&gt;0,$AE52=""), "",
'満足度(商品・サービス)'!AW52+'満足度(施設全体)'!AW52
)</f>
        <v>0</v>
      </c>
      <c r="AX52" s="132" t="str">
        <f t="shared" si="65"/>
        <v/>
      </c>
      <c r="AY52" s="131">
        <f>IF(OR(IFERROR(FIND($AD52,"施設コード"),0)&gt;0,$AE52=""), "",
'満足度(商品・サービス)'!AY52+'満足度(施設全体)'!AY52
)</f>
        <v>0</v>
      </c>
      <c r="AZ52" s="132" t="str">
        <f t="shared" si="66"/>
        <v/>
      </c>
      <c r="BA52" s="131">
        <f>IF(OR(IFERROR(FIND($AD52,"施設コード"),0)&gt;0,$AE52=""), "",
'満足度(商品・サービス)'!BA52+'満足度(施設全体)'!BA52
)</f>
        <v>0</v>
      </c>
      <c r="BB52" s="132" t="str">
        <f t="shared" si="67"/>
        <v/>
      </c>
      <c r="BC52" s="131">
        <f>IF(OR(IFERROR(FIND($AD52,"施設コード"),0)&gt;0,$AE52=""), "",
'満足度(商品・サービス)'!BC52+'満足度(施設全体)'!BC52
)</f>
        <v>0</v>
      </c>
      <c r="BD52" s="132" t="str">
        <f t="shared" si="68"/>
        <v/>
      </c>
      <c r="BE52" s="131">
        <f t="shared" si="71"/>
        <v>0</v>
      </c>
      <c r="BF52" s="132">
        <f t="shared" si="69"/>
        <v>0</v>
      </c>
    </row>
    <row r="53" spans="27:58">
      <c r="AA53" s="110" t="str">
        <f>IF($AE53&lt;&gt;"",VLOOKUP($AE53,【M】満足度!$A$1:$B$5,2,0),"")</f>
        <v/>
      </c>
      <c r="AB53" s="141"/>
      <c r="AC53" s="113" t="str">
        <f t="shared" si="70"/>
        <v>回答エリア</v>
      </c>
      <c r="AD53" s="112" t="str">
        <f t="shared" si="70"/>
        <v>福井駅前 エリア</v>
      </c>
      <c r="AE53" s="2" t="str">
        <f t="shared" si="56"/>
        <v/>
      </c>
      <c r="AF53" s="107"/>
      <c r="AG53" s="131" t="str">
        <f>IF(OR(IFERROR(FIND($AD53,"施設コード"),0)&gt;0,$AE53=""), "",
'満足度(商品・サービス)'!AG53+'満足度(施設全体)'!AG53
)</f>
        <v/>
      </c>
      <c r="AH53" s="132" t="str">
        <f t="shared" si="57"/>
        <v/>
      </c>
      <c r="AI53" s="131" t="str">
        <f>IF(OR(IFERROR(FIND($AD53,"施設コード"),0)&gt;0,$AE53=""), "",
'満足度(商品・サービス)'!AI53+'満足度(施設全体)'!AI53
)</f>
        <v/>
      </c>
      <c r="AJ53" s="132" t="str">
        <f t="shared" si="58"/>
        <v/>
      </c>
      <c r="AK53" s="131" t="str">
        <f>IF(OR(IFERROR(FIND($AD53,"施設コード"),0)&gt;0,$AE53=""), "",
'満足度(商品・サービス)'!AK53+'満足度(施設全体)'!AK53
)</f>
        <v/>
      </c>
      <c r="AL53" s="132" t="str">
        <f t="shared" si="59"/>
        <v/>
      </c>
      <c r="AM53" s="131" t="str">
        <f>IF(OR(IFERROR(FIND($AD53,"施設コード"),0)&gt;0,$AE53=""), "",
'満足度(商品・サービス)'!AM53+'満足度(施設全体)'!AM53
)</f>
        <v/>
      </c>
      <c r="AN53" s="132" t="str">
        <f t="shared" si="60"/>
        <v/>
      </c>
      <c r="AO53" s="131" t="str">
        <f>IF(OR(IFERROR(FIND($AD53,"施設コード"),0)&gt;0,$AE53=""), "",
'満足度(商品・サービス)'!AO53+'満足度(施設全体)'!AO53
)</f>
        <v/>
      </c>
      <c r="AP53" s="132" t="str">
        <f t="shared" si="61"/>
        <v/>
      </c>
      <c r="AQ53" s="131" t="str">
        <f>IF(OR(IFERROR(FIND($AD53,"施設コード"),0)&gt;0,$AE53=""), "",
'満足度(商品・サービス)'!AQ53+'満足度(施設全体)'!AQ53
)</f>
        <v/>
      </c>
      <c r="AR53" s="132" t="str">
        <f t="shared" si="62"/>
        <v/>
      </c>
      <c r="AS53" s="131" t="str">
        <f>IF(OR(IFERROR(FIND($AD53,"施設コード"),0)&gt;0,$AE53=""), "",
'満足度(商品・サービス)'!AS53+'満足度(施設全体)'!AS53
)</f>
        <v/>
      </c>
      <c r="AT53" s="132" t="str">
        <f t="shared" si="63"/>
        <v/>
      </c>
      <c r="AU53" s="131" t="str">
        <f>IF(OR(IFERROR(FIND($AD53,"施設コード"),0)&gt;0,$AE53=""), "",
'満足度(商品・サービス)'!AU53+'満足度(施設全体)'!AU53
)</f>
        <v/>
      </c>
      <c r="AV53" s="132" t="str">
        <f t="shared" si="64"/>
        <v/>
      </c>
      <c r="AW53" s="131" t="str">
        <f>IF(OR(IFERROR(FIND($AD53,"施設コード"),0)&gt;0,$AE53=""), "",
'満足度(商品・サービス)'!AW53+'満足度(施設全体)'!AW53
)</f>
        <v/>
      </c>
      <c r="AX53" s="132" t="str">
        <f t="shared" si="65"/>
        <v/>
      </c>
      <c r="AY53" s="131" t="str">
        <f>IF(OR(IFERROR(FIND($AD53,"施設コード"),0)&gt;0,$AE53=""), "",
'満足度(商品・サービス)'!AY53+'満足度(施設全体)'!AY53
)</f>
        <v/>
      </c>
      <c r="AZ53" s="132" t="str">
        <f t="shared" si="66"/>
        <v/>
      </c>
      <c r="BA53" s="131" t="str">
        <f>IF(OR(IFERROR(FIND($AD53,"施設コード"),0)&gt;0,$AE53=""), "",
'満足度(商品・サービス)'!BA53+'満足度(施設全体)'!BA53
)</f>
        <v/>
      </c>
      <c r="BB53" s="132" t="str">
        <f t="shared" si="67"/>
        <v/>
      </c>
      <c r="BC53" s="131" t="str">
        <f>IF(OR(IFERROR(FIND($AD53,"施設コード"),0)&gt;0,$AE53=""), "",
'満足度(商品・サービス)'!BC53+'満足度(施設全体)'!BC53
)</f>
        <v/>
      </c>
      <c r="BD53" s="132" t="str">
        <f t="shared" si="68"/>
        <v/>
      </c>
      <c r="BE53" s="131" t="str">
        <f t="shared" si="71"/>
        <v/>
      </c>
      <c r="BF53" s="132" t="str">
        <f t="shared" si="69"/>
        <v/>
      </c>
    </row>
    <row r="54" spans="27:58">
      <c r="AA54" s="110" t="str">
        <f>IF($AE54&lt;&gt;"",VLOOKUP($AE54,【M】満足度!$A$1:$B$5,2,0),"")</f>
        <v/>
      </c>
      <c r="AB54" s="141"/>
      <c r="AC54" s="113" t="str">
        <f t="shared" si="70"/>
        <v>回答エリア</v>
      </c>
      <c r="AD54" s="112" t="str">
        <f t="shared" si="70"/>
        <v>福井駅前 エリア</v>
      </c>
      <c r="AE54" s="2" t="str">
        <f t="shared" si="56"/>
        <v/>
      </c>
      <c r="AF54" s="107"/>
      <c r="AG54" s="131" t="str">
        <f>IF(OR(IFERROR(FIND($AD54,"施設コード"),0)&gt;0,$AE54=""), "",
'満足度(商品・サービス)'!AG54+'満足度(施設全体)'!AG54
)</f>
        <v/>
      </c>
      <c r="AH54" s="132" t="str">
        <f t="shared" si="57"/>
        <v/>
      </c>
      <c r="AI54" s="131" t="str">
        <f>IF(OR(IFERROR(FIND($AD54,"施設コード"),0)&gt;0,$AE54=""), "",
'満足度(商品・サービス)'!AI54+'満足度(施設全体)'!AI54
)</f>
        <v/>
      </c>
      <c r="AJ54" s="132" t="str">
        <f t="shared" si="58"/>
        <v/>
      </c>
      <c r="AK54" s="131" t="str">
        <f>IF(OR(IFERROR(FIND($AD54,"施設コード"),0)&gt;0,$AE54=""), "",
'満足度(商品・サービス)'!AK54+'満足度(施設全体)'!AK54
)</f>
        <v/>
      </c>
      <c r="AL54" s="132" t="str">
        <f t="shared" si="59"/>
        <v/>
      </c>
      <c r="AM54" s="131" t="str">
        <f>IF(OR(IFERROR(FIND($AD54,"施設コード"),0)&gt;0,$AE54=""), "",
'満足度(商品・サービス)'!AM54+'満足度(施設全体)'!AM54
)</f>
        <v/>
      </c>
      <c r="AN54" s="132" t="str">
        <f t="shared" si="60"/>
        <v/>
      </c>
      <c r="AO54" s="131" t="str">
        <f>IF(OR(IFERROR(FIND($AD54,"施設コード"),0)&gt;0,$AE54=""), "",
'満足度(商品・サービス)'!AO54+'満足度(施設全体)'!AO54
)</f>
        <v/>
      </c>
      <c r="AP54" s="132" t="str">
        <f t="shared" si="61"/>
        <v/>
      </c>
      <c r="AQ54" s="131" t="str">
        <f>IF(OR(IFERROR(FIND($AD54,"施設コード"),0)&gt;0,$AE54=""), "",
'満足度(商品・サービス)'!AQ54+'満足度(施設全体)'!AQ54
)</f>
        <v/>
      </c>
      <c r="AR54" s="132" t="str">
        <f t="shared" si="62"/>
        <v/>
      </c>
      <c r="AS54" s="131" t="str">
        <f>IF(OR(IFERROR(FIND($AD54,"施設コード"),0)&gt;0,$AE54=""), "",
'満足度(商品・サービス)'!AS54+'満足度(施設全体)'!AS54
)</f>
        <v/>
      </c>
      <c r="AT54" s="132" t="str">
        <f t="shared" si="63"/>
        <v/>
      </c>
      <c r="AU54" s="131" t="str">
        <f>IF(OR(IFERROR(FIND($AD54,"施設コード"),0)&gt;0,$AE54=""), "",
'満足度(商品・サービス)'!AU54+'満足度(施設全体)'!AU54
)</f>
        <v/>
      </c>
      <c r="AV54" s="132" t="str">
        <f t="shared" si="64"/>
        <v/>
      </c>
      <c r="AW54" s="131" t="str">
        <f>IF(OR(IFERROR(FIND($AD54,"施設コード"),0)&gt;0,$AE54=""), "",
'満足度(商品・サービス)'!AW54+'満足度(施設全体)'!AW54
)</f>
        <v/>
      </c>
      <c r="AX54" s="132" t="str">
        <f t="shared" si="65"/>
        <v/>
      </c>
      <c r="AY54" s="131" t="str">
        <f>IF(OR(IFERROR(FIND($AD54,"施設コード"),0)&gt;0,$AE54=""), "",
'満足度(商品・サービス)'!AY54+'満足度(施設全体)'!AY54
)</f>
        <v/>
      </c>
      <c r="AZ54" s="132" t="str">
        <f t="shared" si="66"/>
        <v/>
      </c>
      <c r="BA54" s="131" t="str">
        <f>IF(OR(IFERROR(FIND($AD54,"施設コード"),0)&gt;0,$AE54=""), "",
'満足度(商品・サービス)'!BA54+'満足度(施設全体)'!BA54
)</f>
        <v/>
      </c>
      <c r="BB54" s="132" t="str">
        <f t="shared" si="67"/>
        <v/>
      </c>
      <c r="BC54" s="131" t="str">
        <f>IF(OR(IFERROR(FIND($AD54,"施設コード"),0)&gt;0,$AE54=""), "",
'満足度(商品・サービス)'!BC54+'満足度(施設全体)'!BC54
)</f>
        <v/>
      </c>
      <c r="BD54" s="132" t="str">
        <f t="shared" si="68"/>
        <v/>
      </c>
      <c r="BE54" s="131" t="str">
        <f t="shared" si="71"/>
        <v/>
      </c>
      <c r="BF54" s="132" t="str">
        <f t="shared" si="69"/>
        <v/>
      </c>
    </row>
    <row r="55" spans="27:58">
      <c r="AA55" s="110" t="str">
        <f>IF($AE55&lt;&gt;"",VLOOKUP($AE55,【M】満足度!$A$1:$B$5,2,0),"")</f>
        <v/>
      </c>
      <c r="AB55" s="141"/>
      <c r="AC55" s="113" t="str">
        <f>AC54</f>
        <v>回答エリア</v>
      </c>
      <c r="AD55" s="112" t="str">
        <f>AD54</f>
        <v>福井駅前 エリア</v>
      </c>
      <c r="AE55" s="2" t="str">
        <f t="shared" si="56"/>
        <v/>
      </c>
      <c r="AF55" s="107"/>
      <c r="AG55" s="131" t="str">
        <f>IF(OR(IFERROR(FIND($AD55,"施設コード"),0)&gt;0,$AE55=""), "",
'満足度(商品・サービス)'!AG55+'満足度(施設全体)'!AG55
)</f>
        <v/>
      </c>
      <c r="AH55" s="132" t="str">
        <f t="shared" si="57"/>
        <v/>
      </c>
      <c r="AI55" s="131" t="str">
        <f>IF(OR(IFERROR(FIND($AD55,"施設コード"),0)&gt;0,$AE55=""), "",
'満足度(商品・サービス)'!AI55+'満足度(施設全体)'!AI55
)</f>
        <v/>
      </c>
      <c r="AJ55" s="132" t="str">
        <f t="shared" si="58"/>
        <v/>
      </c>
      <c r="AK55" s="131" t="str">
        <f>IF(OR(IFERROR(FIND($AD55,"施設コード"),0)&gt;0,$AE55=""), "",
'満足度(商品・サービス)'!AK55+'満足度(施設全体)'!AK55
)</f>
        <v/>
      </c>
      <c r="AL55" s="132" t="str">
        <f t="shared" si="59"/>
        <v/>
      </c>
      <c r="AM55" s="131" t="str">
        <f>IF(OR(IFERROR(FIND($AD55,"施設コード"),0)&gt;0,$AE55=""), "",
'満足度(商品・サービス)'!AM55+'満足度(施設全体)'!AM55
)</f>
        <v/>
      </c>
      <c r="AN55" s="132" t="str">
        <f t="shared" si="60"/>
        <v/>
      </c>
      <c r="AO55" s="131" t="str">
        <f>IF(OR(IFERROR(FIND($AD55,"施設コード"),0)&gt;0,$AE55=""), "",
'満足度(商品・サービス)'!AO55+'満足度(施設全体)'!AO55
)</f>
        <v/>
      </c>
      <c r="AP55" s="132" t="str">
        <f t="shared" si="61"/>
        <v/>
      </c>
      <c r="AQ55" s="131" t="str">
        <f>IF(OR(IFERROR(FIND($AD55,"施設コード"),0)&gt;0,$AE55=""), "",
'満足度(商品・サービス)'!AQ55+'満足度(施設全体)'!AQ55
)</f>
        <v/>
      </c>
      <c r="AR55" s="132" t="str">
        <f t="shared" si="62"/>
        <v/>
      </c>
      <c r="AS55" s="131" t="str">
        <f>IF(OR(IFERROR(FIND($AD55,"施設コード"),0)&gt;0,$AE55=""), "",
'満足度(商品・サービス)'!AS55+'満足度(施設全体)'!AS55
)</f>
        <v/>
      </c>
      <c r="AT55" s="132" t="str">
        <f t="shared" si="63"/>
        <v/>
      </c>
      <c r="AU55" s="131" t="str">
        <f>IF(OR(IFERROR(FIND($AD55,"施設コード"),0)&gt;0,$AE55=""), "",
'満足度(商品・サービス)'!AU55+'満足度(施設全体)'!AU55
)</f>
        <v/>
      </c>
      <c r="AV55" s="132" t="str">
        <f t="shared" si="64"/>
        <v/>
      </c>
      <c r="AW55" s="131" t="str">
        <f>IF(OR(IFERROR(FIND($AD55,"施設コード"),0)&gt;0,$AE55=""), "",
'満足度(商品・サービス)'!AW55+'満足度(施設全体)'!AW55
)</f>
        <v/>
      </c>
      <c r="AX55" s="132" t="str">
        <f t="shared" si="65"/>
        <v/>
      </c>
      <c r="AY55" s="131" t="str">
        <f>IF(OR(IFERROR(FIND($AD55,"施設コード"),0)&gt;0,$AE55=""), "",
'満足度(商品・サービス)'!AY55+'満足度(施設全体)'!AY55
)</f>
        <v/>
      </c>
      <c r="AZ55" s="132" t="str">
        <f t="shared" si="66"/>
        <v/>
      </c>
      <c r="BA55" s="131" t="str">
        <f>IF(OR(IFERROR(FIND($AD55,"施設コード"),0)&gt;0,$AE55=""), "",
'満足度(商品・サービス)'!BA55+'満足度(施設全体)'!BA55
)</f>
        <v/>
      </c>
      <c r="BB55" s="132" t="str">
        <f t="shared" si="67"/>
        <v/>
      </c>
      <c r="BC55" s="131" t="str">
        <f>IF(OR(IFERROR(FIND($AD55,"施設コード"),0)&gt;0,$AE55=""), "",
'満足度(商品・サービス)'!BC55+'満足度(施設全体)'!BC55
)</f>
        <v/>
      </c>
      <c r="BD55" s="132" t="str">
        <f t="shared" si="68"/>
        <v/>
      </c>
      <c r="BE55" s="131" t="str">
        <f t="shared" si="71"/>
        <v/>
      </c>
      <c r="BF55" s="132" t="str">
        <f t="shared" si="69"/>
        <v/>
      </c>
    </row>
    <row r="56" spans="27:58">
      <c r="AA56" s="110" t="str">
        <f>IF($AE56&lt;&gt;"",VLOOKUP($AE56,【M】満足度!$A$1:$B$5,2,0),"")</f>
        <v/>
      </c>
      <c r="AB56" s="141"/>
      <c r="AC56" s="113" t="str">
        <f t="shared" si="70"/>
        <v>回答エリア</v>
      </c>
      <c r="AD56" s="112" t="str">
        <f t="shared" si="70"/>
        <v>福井駅前 エリア</v>
      </c>
      <c r="AE56" s="2" t="str">
        <f t="shared" si="56"/>
        <v/>
      </c>
      <c r="AF56" s="107"/>
      <c r="AG56" s="131" t="str">
        <f>IF(OR(IFERROR(FIND($AD56,"施設コード"),0)&gt;0,$AE56=""), "",
'満足度(商品・サービス)'!AG56+'満足度(施設全体)'!AG56
)</f>
        <v/>
      </c>
      <c r="AH56" s="132" t="str">
        <f t="shared" si="57"/>
        <v/>
      </c>
      <c r="AI56" s="131" t="str">
        <f>IF(OR(IFERROR(FIND($AD56,"施設コード"),0)&gt;0,$AE56=""), "",
'満足度(商品・サービス)'!AI56+'満足度(施設全体)'!AI56
)</f>
        <v/>
      </c>
      <c r="AJ56" s="132" t="str">
        <f t="shared" si="58"/>
        <v/>
      </c>
      <c r="AK56" s="131" t="str">
        <f>IF(OR(IFERROR(FIND($AD56,"施設コード"),0)&gt;0,$AE56=""), "",
'満足度(商品・サービス)'!AK56+'満足度(施設全体)'!AK56
)</f>
        <v/>
      </c>
      <c r="AL56" s="132" t="str">
        <f t="shared" si="59"/>
        <v/>
      </c>
      <c r="AM56" s="131" t="str">
        <f>IF(OR(IFERROR(FIND($AD56,"施設コード"),0)&gt;0,$AE56=""), "",
'満足度(商品・サービス)'!AM56+'満足度(施設全体)'!AM56
)</f>
        <v/>
      </c>
      <c r="AN56" s="132" t="str">
        <f t="shared" si="60"/>
        <v/>
      </c>
      <c r="AO56" s="131" t="str">
        <f>IF(OR(IFERROR(FIND($AD56,"施設コード"),0)&gt;0,$AE56=""), "",
'満足度(商品・サービス)'!AO56+'満足度(施設全体)'!AO56
)</f>
        <v/>
      </c>
      <c r="AP56" s="132" t="str">
        <f t="shared" si="61"/>
        <v/>
      </c>
      <c r="AQ56" s="131" t="str">
        <f>IF(OR(IFERROR(FIND($AD56,"施設コード"),0)&gt;0,$AE56=""), "",
'満足度(商品・サービス)'!AQ56+'満足度(施設全体)'!AQ56
)</f>
        <v/>
      </c>
      <c r="AR56" s="132" t="str">
        <f t="shared" si="62"/>
        <v/>
      </c>
      <c r="AS56" s="131" t="str">
        <f>IF(OR(IFERROR(FIND($AD56,"施設コード"),0)&gt;0,$AE56=""), "",
'満足度(商品・サービス)'!AS56+'満足度(施設全体)'!AS56
)</f>
        <v/>
      </c>
      <c r="AT56" s="132" t="str">
        <f t="shared" si="63"/>
        <v/>
      </c>
      <c r="AU56" s="131" t="str">
        <f>IF(OR(IFERROR(FIND($AD56,"施設コード"),0)&gt;0,$AE56=""), "",
'満足度(商品・サービス)'!AU56+'満足度(施設全体)'!AU56
)</f>
        <v/>
      </c>
      <c r="AV56" s="132" t="str">
        <f t="shared" si="64"/>
        <v/>
      </c>
      <c r="AW56" s="131" t="str">
        <f>IF(OR(IFERROR(FIND($AD56,"施設コード"),0)&gt;0,$AE56=""), "",
'満足度(商品・サービス)'!AW56+'満足度(施設全体)'!AW56
)</f>
        <v/>
      </c>
      <c r="AX56" s="132" t="str">
        <f t="shared" si="65"/>
        <v/>
      </c>
      <c r="AY56" s="131" t="str">
        <f>IF(OR(IFERROR(FIND($AD56,"施設コード"),0)&gt;0,$AE56=""), "",
'満足度(商品・サービス)'!AY56+'満足度(施設全体)'!AY56
)</f>
        <v/>
      </c>
      <c r="AZ56" s="132" t="str">
        <f t="shared" si="66"/>
        <v/>
      </c>
      <c r="BA56" s="131" t="str">
        <f>IF(OR(IFERROR(FIND($AD56,"施設コード"),0)&gt;0,$AE56=""), "",
'満足度(商品・サービス)'!BA56+'満足度(施設全体)'!BA56
)</f>
        <v/>
      </c>
      <c r="BB56" s="132" t="str">
        <f t="shared" si="67"/>
        <v/>
      </c>
      <c r="BC56" s="131" t="str">
        <f>IF(OR(IFERROR(FIND($AD56,"施設コード"),0)&gt;0,$AE56=""), "",
'満足度(商品・サービス)'!BC56+'満足度(施設全体)'!BC56
)</f>
        <v/>
      </c>
      <c r="BD56" s="132" t="str">
        <f t="shared" si="68"/>
        <v/>
      </c>
      <c r="BE56" s="131" t="str">
        <f t="shared" si="71"/>
        <v/>
      </c>
      <c r="BF56" s="132" t="str">
        <f t="shared" si="69"/>
        <v/>
      </c>
    </row>
    <row r="57" spans="27:58">
      <c r="AA57" s="110" t="str">
        <f>IF($AE57&lt;&gt;"",VLOOKUP($AE57,【M】満足度!$A$1:$B$5,2,0),"")</f>
        <v/>
      </c>
      <c r="AB57" s="141"/>
      <c r="AC57" s="113" t="str">
        <f t="shared" si="70"/>
        <v>回答エリア</v>
      </c>
      <c r="AD57" s="112" t="str">
        <f t="shared" si="70"/>
        <v>福井駅前 エリア</v>
      </c>
      <c r="AE57" s="2" t="str">
        <f t="shared" si="56"/>
        <v/>
      </c>
      <c r="AF57" s="107"/>
      <c r="AG57" s="131" t="str">
        <f>IF(OR(IFERROR(FIND($AD57,"施設コード"),0)&gt;0,$AE57=""), "",
'満足度(商品・サービス)'!AG57+'満足度(施設全体)'!AG57
)</f>
        <v/>
      </c>
      <c r="AH57" s="132" t="str">
        <f t="shared" si="57"/>
        <v/>
      </c>
      <c r="AI57" s="131" t="str">
        <f>IF(OR(IFERROR(FIND($AD57,"施設コード"),0)&gt;0,$AE57=""), "",
'満足度(商品・サービス)'!AI57+'満足度(施設全体)'!AI57
)</f>
        <v/>
      </c>
      <c r="AJ57" s="132" t="str">
        <f t="shared" si="58"/>
        <v/>
      </c>
      <c r="AK57" s="131" t="str">
        <f>IF(OR(IFERROR(FIND($AD57,"施設コード"),0)&gt;0,$AE57=""), "",
'満足度(商品・サービス)'!AK57+'満足度(施設全体)'!AK57
)</f>
        <v/>
      </c>
      <c r="AL57" s="132" t="str">
        <f t="shared" si="59"/>
        <v/>
      </c>
      <c r="AM57" s="131" t="str">
        <f>IF(OR(IFERROR(FIND($AD57,"施設コード"),0)&gt;0,$AE57=""), "",
'満足度(商品・サービス)'!AM57+'満足度(施設全体)'!AM57
)</f>
        <v/>
      </c>
      <c r="AN57" s="132" t="str">
        <f t="shared" si="60"/>
        <v/>
      </c>
      <c r="AO57" s="131" t="str">
        <f>IF(OR(IFERROR(FIND($AD57,"施設コード"),0)&gt;0,$AE57=""), "",
'満足度(商品・サービス)'!AO57+'満足度(施設全体)'!AO57
)</f>
        <v/>
      </c>
      <c r="AP57" s="132" t="str">
        <f t="shared" si="61"/>
        <v/>
      </c>
      <c r="AQ57" s="131" t="str">
        <f>IF(OR(IFERROR(FIND($AD57,"施設コード"),0)&gt;0,$AE57=""), "",
'満足度(商品・サービス)'!AQ57+'満足度(施設全体)'!AQ57
)</f>
        <v/>
      </c>
      <c r="AR57" s="132" t="str">
        <f t="shared" si="62"/>
        <v/>
      </c>
      <c r="AS57" s="131" t="str">
        <f>IF(OR(IFERROR(FIND($AD57,"施設コード"),0)&gt;0,$AE57=""), "",
'満足度(商品・サービス)'!AS57+'満足度(施設全体)'!AS57
)</f>
        <v/>
      </c>
      <c r="AT57" s="132" t="str">
        <f t="shared" si="63"/>
        <v/>
      </c>
      <c r="AU57" s="131" t="str">
        <f>IF(OR(IFERROR(FIND($AD57,"施設コード"),0)&gt;0,$AE57=""), "",
'満足度(商品・サービス)'!AU57+'満足度(施設全体)'!AU57
)</f>
        <v/>
      </c>
      <c r="AV57" s="132" t="str">
        <f t="shared" si="64"/>
        <v/>
      </c>
      <c r="AW57" s="131" t="str">
        <f>IF(OR(IFERROR(FIND($AD57,"施設コード"),0)&gt;0,$AE57=""), "",
'満足度(商品・サービス)'!AW57+'満足度(施設全体)'!AW57
)</f>
        <v/>
      </c>
      <c r="AX57" s="132" t="str">
        <f t="shared" si="65"/>
        <v/>
      </c>
      <c r="AY57" s="131" t="str">
        <f>IF(OR(IFERROR(FIND($AD57,"施設コード"),0)&gt;0,$AE57=""), "",
'満足度(商品・サービス)'!AY57+'満足度(施設全体)'!AY57
)</f>
        <v/>
      </c>
      <c r="AZ57" s="132" t="str">
        <f t="shared" si="66"/>
        <v/>
      </c>
      <c r="BA57" s="131" t="str">
        <f>IF(OR(IFERROR(FIND($AD57,"施設コード"),0)&gt;0,$AE57=""), "",
'満足度(商品・サービス)'!BA57+'満足度(施設全体)'!BA57
)</f>
        <v/>
      </c>
      <c r="BB57" s="132" t="str">
        <f t="shared" si="67"/>
        <v/>
      </c>
      <c r="BC57" s="131" t="str">
        <f>IF(OR(IFERROR(FIND($AD57,"施設コード"),0)&gt;0,$AE57=""), "",
'満足度(商品・サービス)'!BC57+'満足度(施設全体)'!BC57
)</f>
        <v/>
      </c>
      <c r="BD57" s="132" t="str">
        <f t="shared" si="68"/>
        <v/>
      </c>
      <c r="BE57" s="131" t="str">
        <f t="shared" si="71"/>
        <v/>
      </c>
      <c r="BF57" s="132" t="str">
        <f t="shared" si="69"/>
        <v/>
      </c>
    </row>
    <row r="58" spans="27:58">
      <c r="AA58" s="110" t="str">
        <f>IF($AE58&lt;&gt;"",VLOOKUP($AE58,【M】満足度!$A$1:$B$5,2,0),"")</f>
        <v/>
      </c>
      <c r="AB58" s="141"/>
      <c r="AC58" s="113" t="str">
        <f t="shared" si="70"/>
        <v>回答エリア</v>
      </c>
      <c r="AD58" s="112" t="str">
        <f t="shared" si="70"/>
        <v>福井駅前 エリア</v>
      </c>
      <c r="AE58" s="2" t="str">
        <f t="shared" si="56"/>
        <v/>
      </c>
      <c r="AF58" s="107"/>
      <c r="AG58" s="131" t="str">
        <f>IF(OR(IFERROR(FIND($AD58,"施設コード"),0)&gt;0,$AE58=""), "",
'満足度(商品・サービス)'!AG58+'満足度(施設全体)'!AG58
)</f>
        <v/>
      </c>
      <c r="AH58" s="132" t="str">
        <f t="shared" si="57"/>
        <v/>
      </c>
      <c r="AI58" s="131" t="str">
        <f>IF(OR(IFERROR(FIND($AD58,"施設コード"),0)&gt;0,$AE58=""), "",
'満足度(商品・サービス)'!AI58+'満足度(施設全体)'!AI58
)</f>
        <v/>
      </c>
      <c r="AJ58" s="132" t="str">
        <f t="shared" si="58"/>
        <v/>
      </c>
      <c r="AK58" s="131" t="str">
        <f>IF(OR(IFERROR(FIND($AD58,"施設コード"),0)&gt;0,$AE58=""), "",
'満足度(商品・サービス)'!AK58+'満足度(施設全体)'!AK58
)</f>
        <v/>
      </c>
      <c r="AL58" s="132" t="str">
        <f t="shared" si="59"/>
        <v/>
      </c>
      <c r="AM58" s="131" t="str">
        <f>IF(OR(IFERROR(FIND($AD58,"施設コード"),0)&gt;0,$AE58=""), "",
'満足度(商品・サービス)'!AM58+'満足度(施設全体)'!AM58
)</f>
        <v/>
      </c>
      <c r="AN58" s="132" t="str">
        <f t="shared" si="60"/>
        <v/>
      </c>
      <c r="AO58" s="131" t="str">
        <f>IF(OR(IFERROR(FIND($AD58,"施設コード"),0)&gt;0,$AE58=""), "",
'満足度(商品・サービス)'!AO58+'満足度(施設全体)'!AO58
)</f>
        <v/>
      </c>
      <c r="AP58" s="132" t="str">
        <f t="shared" si="61"/>
        <v/>
      </c>
      <c r="AQ58" s="131" t="str">
        <f>IF(OR(IFERROR(FIND($AD58,"施設コード"),0)&gt;0,$AE58=""), "",
'満足度(商品・サービス)'!AQ58+'満足度(施設全体)'!AQ58
)</f>
        <v/>
      </c>
      <c r="AR58" s="132" t="str">
        <f t="shared" si="62"/>
        <v/>
      </c>
      <c r="AS58" s="131" t="str">
        <f>IF(OR(IFERROR(FIND($AD58,"施設コード"),0)&gt;0,$AE58=""), "",
'満足度(商品・サービス)'!AS58+'満足度(施設全体)'!AS58
)</f>
        <v/>
      </c>
      <c r="AT58" s="132" t="str">
        <f t="shared" si="63"/>
        <v/>
      </c>
      <c r="AU58" s="131" t="str">
        <f>IF(OR(IFERROR(FIND($AD58,"施設コード"),0)&gt;0,$AE58=""), "",
'満足度(商品・サービス)'!AU58+'満足度(施設全体)'!AU58
)</f>
        <v/>
      </c>
      <c r="AV58" s="132" t="str">
        <f t="shared" si="64"/>
        <v/>
      </c>
      <c r="AW58" s="131" t="str">
        <f>IF(OR(IFERROR(FIND($AD58,"施設コード"),0)&gt;0,$AE58=""), "",
'満足度(商品・サービス)'!AW58+'満足度(施設全体)'!AW58
)</f>
        <v/>
      </c>
      <c r="AX58" s="132" t="str">
        <f t="shared" si="65"/>
        <v/>
      </c>
      <c r="AY58" s="131" t="str">
        <f>IF(OR(IFERROR(FIND($AD58,"施設コード"),0)&gt;0,$AE58=""), "",
'満足度(商品・サービス)'!AY58+'満足度(施設全体)'!AY58
)</f>
        <v/>
      </c>
      <c r="AZ58" s="132" t="str">
        <f t="shared" si="66"/>
        <v/>
      </c>
      <c r="BA58" s="131" t="str">
        <f>IF(OR(IFERROR(FIND($AD58,"施設コード"),0)&gt;0,$AE58=""), "",
'満足度(商品・サービス)'!BA58+'満足度(施設全体)'!BA58
)</f>
        <v/>
      </c>
      <c r="BB58" s="132" t="str">
        <f t="shared" si="67"/>
        <v/>
      </c>
      <c r="BC58" s="131" t="str">
        <f>IF(OR(IFERROR(FIND($AD58,"施設コード"),0)&gt;0,$AE58=""), "",
'満足度(商品・サービス)'!BC58+'満足度(施設全体)'!BC58
)</f>
        <v/>
      </c>
      <c r="BD58" s="132" t="str">
        <f t="shared" si="68"/>
        <v/>
      </c>
      <c r="BE58" s="131" t="str">
        <f t="shared" si="71"/>
        <v/>
      </c>
      <c r="BF58" s="132" t="str">
        <f t="shared" si="69"/>
        <v/>
      </c>
    </row>
    <row r="59" spans="27:58">
      <c r="AA59" s="110" t="str">
        <f>IF($AE59&lt;&gt;"",VLOOKUP($AE59,【M】満足度!$A$1:$B$5,2,0),"")</f>
        <v/>
      </c>
      <c r="AB59" s="141"/>
      <c r="AC59" s="113" t="str">
        <f>AC57</f>
        <v>回答エリア</v>
      </c>
      <c r="AD59" s="112" t="str">
        <f>AD57</f>
        <v>福井駅前 エリア</v>
      </c>
      <c r="AE59" s="2" t="str">
        <f>IF(AE14&lt;&gt;"",AE14,"")</f>
        <v/>
      </c>
      <c r="AF59" s="107"/>
      <c r="AG59" s="131" t="str">
        <f>IF(OR(IFERROR(FIND($AD59,"施設コード"),0)&gt;0,$AE59=""), "",
'満足度(商品・サービス)'!AG59+'満足度(施設全体)'!AG59
)</f>
        <v/>
      </c>
      <c r="AH59" s="132" t="str">
        <f>IFERROR(AG59/AG$60,"")</f>
        <v/>
      </c>
      <c r="AI59" s="131" t="str">
        <f>IF(OR(IFERROR(FIND($AD59,"施設コード"),0)&gt;0,$AE59=""), "",
'満足度(商品・サービス)'!AI59+'満足度(施設全体)'!AI59
)</f>
        <v/>
      </c>
      <c r="AJ59" s="132" t="str">
        <f>IFERROR(AI59/AI$60,"")</f>
        <v/>
      </c>
      <c r="AK59" s="131" t="str">
        <f>IF(OR(IFERROR(FIND($AD59,"施設コード"),0)&gt;0,$AE59=""), "",
'満足度(商品・サービス)'!AK59+'満足度(施設全体)'!AK59
)</f>
        <v/>
      </c>
      <c r="AL59" s="132" t="str">
        <f>IFERROR(AK59/AK$60,"")</f>
        <v/>
      </c>
      <c r="AM59" s="131" t="str">
        <f>IF(OR(IFERROR(FIND($AD59,"施設コード"),0)&gt;0,$AE59=""), "",
'満足度(商品・サービス)'!AM59+'満足度(施設全体)'!AM59
)</f>
        <v/>
      </c>
      <c r="AN59" s="132" t="str">
        <f>IFERROR(AM59/AM$60,"")</f>
        <v/>
      </c>
      <c r="AO59" s="131" t="str">
        <f>IF(OR(IFERROR(FIND($AD59,"施設コード"),0)&gt;0,$AE59=""), "",
'満足度(商品・サービス)'!AO59+'満足度(施設全体)'!AO59
)</f>
        <v/>
      </c>
      <c r="AP59" s="132" t="str">
        <f>IFERROR(AO59/AO$60,"")</f>
        <v/>
      </c>
      <c r="AQ59" s="131" t="str">
        <f>IF(OR(IFERROR(FIND($AD59,"施設コード"),0)&gt;0,$AE59=""), "",
'満足度(商品・サービス)'!AQ59+'満足度(施設全体)'!AQ59
)</f>
        <v/>
      </c>
      <c r="AR59" s="132" t="str">
        <f>IFERROR(AQ59/AQ$60,"")</f>
        <v/>
      </c>
      <c r="AS59" s="131" t="str">
        <f>IF(OR(IFERROR(FIND($AD59,"施設コード"),0)&gt;0,$AE59=""), "",
'満足度(商品・サービス)'!AS59+'満足度(施設全体)'!AS59
)</f>
        <v/>
      </c>
      <c r="AT59" s="132" t="str">
        <f>IFERROR(AS59/AS$60,"")</f>
        <v/>
      </c>
      <c r="AU59" s="131" t="str">
        <f>IF(OR(IFERROR(FIND($AD59,"施設コード"),0)&gt;0,$AE59=""), "",
'満足度(商品・サービス)'!AU59+'満足度(施設全体)'!AU59
)</f>
        <v/>
      </c>
      <c r="AV59" s="132" t="str">
        <f>IFERROR(AU59/AU$60,"")</f>
        <v/>
      </c>
      <c r="AW59" s="131" t="str">
        <f>IF(OR(IFERROR(FIND($AD59,"施設コード"),0)&gt;0,$AE59=""), "",
'満足度(商品・サービス)'!AW59+'満足度(施設全体)'!AW59
)</f>
        <v/>
      </c>
      <c r="AX59" s="132" t="str">
        <f>IFERROR(AW59/AW$60,"")</f>
        <v/>
      </c>
      <c r="AY59" s="131" t="str">
        <f>IF(OR(IFERROR(FIND($AD59,"施設コード"),0)&gt;0,$AE59=""), "",
'満足度(商品・サービス)'!AY59+'満足度(施設全体)'!AY59
)</f>
        <v/>
      </c>
      <c r="AZ59" s="132" t="str">
        <f>IFERROR(AY59/AY$60,"")</f>
        <v/>
      </c>
      <c r="BA59" s="131" t="str">
        <f>IF(OR(IFERROR(FIND($AD59,"施設コード"),0)&gt;0,$AE59=""), "",
'満足度(商品・サービス)'!BA59+'満足度(施設全体)'!BA59
)</f>
        <v/>
      </c>
      <c r="BB59" s="132" t="str">
        <f>IFERROR(BA59/BA$60,"")</f>
        <v/>
      </c>
      <c r="BC59" s="131" t="str">
        <f>IF(OR(IFERROR(FIND($AD59,"施設コード"),0)&gt;0,$AE59=""), "",
'満足度(商品・サービス)'!BC59+'満足度(施設全体)'!BC59
)</f>
        <v/>
      </c>
      <c r="BD59" s="132" t="str">
        <f>IFERROR(BC59/BC$60,"")</f>
        <v/>
      </c>
      <c r="BE59" s="131" t="str">
        <f t="shared" si="71"/>
        <v/>
      </c>
      <c r="BF59" s="132" t="str">
        <f>IFERROR(BE59/BE$60,"")</f>
        <v/>
      </c>
    </row>
    <row r="60" spans="27:58" ht="15">
      <c r="AA60"/>
      <c r="AB60"/>
      <c r="AC60" s="99"/>
      <c r="AD60" s="100"/>
      <c r="AE60" s="101"/>
      <c r="AF60" s="102" t="s">
        <v>1252</v>
      </c>
      <c r="AG60" s="123">
        <f t="shared" ref="AG60:BF60" si="72">SUM(AG48:AG59)</f>
        <v>120</v>
      </c>
      <c r="AH60" s="124">
        <f t="shared" si="72"/>
        <v>1</v>
      </c>
      <c r="AI60" s="123">
        <f t="shared" si="72"/>
        <v>0</v>
      </c>
      <c r="AJ60" s="124">
        <f t="shared" si="72"/>
        <v>0</v>
      </c>
      <c r="AK60" s="123">
        <f t="shared" si="72"/>
        <v>0</v>
      </c>
      <c r="AL60" s="124">
        <f t="shared" si="72"/>
        <v>0</v>
      </c>
      <c r="AM60" s="123">
        <f t="shared" si="72"/>
        <v>0</v>
      </c>
      <c r="AN60" s="124">
        <f t="shared" si="72"/>
        <v>0</v>
      </c>
      <c r="AO60" s="123">
        <f t="shared" si="72"/>
        <v>0</v>
      </c>
      <c r="AP60" s="124">
        <f t="shared" si="72"/>
        <v>0</v>
      </c>
      <c r="AQ60" s="123">
        <f t="shared" si="72"/>
        <v>0</v>
      </c>
      <c r="AR60" s="124">
        <f t="shared" si="72"/>
        <v>0</v>
      </c>
      <c r="AS60" s="123">
        <f t="shared" si="72"/>
        <v>0</v>
      </c>
      <c r="AT60" s="124">
        <f t="shared" si="72"/>
        <v>0</v>
      </c>
      <c r="AU60" s="123">
        <f t="shared" si="72"/>
        <v>0</v>
      </c>
      <c r="AV60" s="124">
        <f t="shared" si="72"/>
        <v>0</v>
      </c>
      <c r="AW60" s="123">
        <f t="shared" si="72"/>
        <v>0</v>
      </c>
      <c r="AX60" s="124">
        <f t="shared" si="72"/>
        <v>0</v>
      </c>
      <c r="AY60" s="123">
        <f t="shared" si="72"/>
        <v>0</v>
      </c>
      <c r="AZ60" s="124">
        <f t="shared" si="72"/>
        <v>0</v>
      </c>
      <c r="BA60" s="123">
        <f t="shared" si="72"/>
        <v>0</v>
      </c>
      <c r="BB60" s="124">
        <f t="shared" si="72"/>
        <v>0</v>
      </c>
      <c r="BC60" s="123">
        <f t="shared" si="72"/>
        <v>0</v>
      </c>
      <c r="BD60" s="124">
        <f t="shared" si="72"/>
        <v>0</v>
      </c>
      <c r="BE60" s="123">
        <f t="shared" si="72"/>
        <v>120</v>
      </c>
      <c r="BF60" s="126">
        <f t="shared" si="72"/>
        <v>1</v>
      </c>
    </row>
    <row r="61" spans="27:58" ht="15">
      <c r="AA61"/>
      <c r="AB61"/>
      <c r="AC61" s="103"/>
      <c r="AD61" s="104"/>
      <c r="AE61" s="105"/>
      <c r="AF61" s="135" t="str">
        <f>IF(AF$16&lt;&gt;"",AF$16,"")</f>
        <v>総合満足度スコア</v>
      </c>
      <c r="AG61" s="136">
        <f>IF(AG60&gt;0,SUMPRODUCT($AA48:$AA59,AG48:AG59)/AG60,"-")</f>
        <v>4.2750000000000004</v>
      </c>
      <c r="AH61" s="114"/>
      <c r="AI61" s="136" t="str">
        <f>IF(AI60&gt;0,SUMPRODUCT($AA48:$AA59,AI48:AI59)/AI60,"-")</f>
        <v>-</v>
      </c>
      <c r="AJ61" s="114"/>
      <c r="AK61" s="136" t="str">
        <f>IF(AK60&gt;0,SUMPRODUCT($AA48:$AA59,AK48:AK59)/AK60,"-")</f>
        <v>-</v>
      </c>
      <c r="AL61" s="114"/>
      <c r="AM61" s="136" t="str">
        <f>IF(AM60&gt;0,SUMPRODUCT($AA48:$AA59,AM48:AM59)/AM60,"-")</f>
        <v>-</v>
      </c>
      <c r="AN61" s="114"/>
      <c r="AO61" s="136" t="str">
        <f>IF(AO60&gt;0,SUMPRODUCT($AA48:$AA59,AO48:AO59)/AO60,"-")</f>
        <v>-</v>
      </c>
      <c r="AP61" s="114"/>
      <c r="AQ61" s="136" t="str">
        <f>IF(AQ60&gt;0,SUMPRODUCT($AA48:$AA59,AQ48:AQ59)/AQ60,"-")</f>
        <v>-</v>
      </c>
      <c r="AR61" s="114"/>
      <c r="AS61" s="136" t="str">
        <f>IF(AS60&gt;0,SUMPRODUCT($AA48:$AA59,AS48:AS59)/AS60,"-")</f>
        <v>-</v>
      </c>
      <c r="AT61" s="114"/>
      <c r="AU61" s="136" t="str">
        <f>IF(AU60&gt;0,SUMPRODUCT($AA48:$AA59,AU48:AU59)/AU60,"-")</f>
        <v>-</v>
      </c>
      <c r="AV61" s="114"/>
      <c r="AW61" s="136" t="str">
        <f>IF(AW60&gt;0,SUMPRODUCT($AA48:$AA59,AW48:AW59)/AW60,"-")</f>
        <v>-</v>
      </c>
      <c r="AX61" s="114"/>
      <c r="AY61" s="136" t="str">
        <f>IF(AY60&gt;0,SUMPRODUCT($AA48:$AA59,AY48:AY59)/AY60,"-")</f>
        <v>-</v>
      </c>
      <c r="AZ61" s="114"/>
      <c r="BA61" s="136" t="str">
        <f>IF(BA60&gt;0,SUMPRODUCT($AA48:$AA59,BA48:BA59)/BA60,"-")</f>
        <v>-</v>
      </c>
      <c r="BB61" s="114"/>
      <c r="BC61" s="136" t="str">
        <f>IF(BC60&gt;0,SUMPRODUCT($AA48:$AA59,BC48:BC59)/BC60,"-")</f>
        <v>-</v>
      </c>
      <c r="BD61" s="114"/>
      <c r="BE61" s="136">
        <f>IF(BE60&gt;0,SUMPRODUCT($AA48:$AA59,BE48:BE59)/BE60,"-")</f>
        <v>4.2750000000000004</v>
      </c>
      <c r="BF61" s="115"/>
    </row>
    <row r="63" spans="27:58">
      <c r="AB63" s="141"/>
    </row>
  </sheetData>
  <phoneticPr fontId="18"/>
  <conditionalFormatting sqref="AE3:AE14 AG3:BF14 AE48:AE59 AG48:BF59 AE33:AE44 AG33:BF44 AE18:AE29 AG18:BF29">
    <cfRule type="containsBlanks" dxfId="33" priority="2">
      <formula>LEN(TRIM(AE3))=0</formula>
    </cfRule>
  </conditionalFormatting>
  <conditionalFormatting sqref="A2:E13">
    <cfRule type="expression" dxfId="32"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39" max="16383" man="1"/>
    <brk id="97" max="16383" man="1"/>
  </rowBreaks>
  <colBreaks count="1" manualBreakCount="1">
    <brk id="2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74B96-83E8-4D8B-BB79-E90FFDB795F7}">
  <sheetPr codeName="Sheet49">
    <tabColor rgb="FFFF0000"/>
    <pageSetUpPr fitToPage="1"/>
  </sheetPr>
  <dimension ref="A1:BH87"/>
  <sheetViews>
    <sheetView showGridLines="0" zoomScale="80" zoomScaleNormal="80" workbookViewId="0"/>
  </sheetViews>
  <sheetFormatPr defaultColWidth="8.78515625" defaultRowHeight="13"/>
  <cols>
    <col min="1" max="1" width="21" style="4" bestFit="1" customWidth="1"/>
    <col min="2" max="2" width="8.78515625" style="4"/>
    <col min="3" max="5" width="12.2109375" style="4" customWidth="1"/>
    <col min="6" max="6" width="8.78515625" style="4"/>
    <col min="7" max="7" width="25.78515625" style="4" bestFit="1" customWidth="1"/>
    <col min="8" max="25" width="7.35546875" style="4" customWidth="1"/>
    <col min="26" max="26" width="2.2109375" style="4" customWidth="1"/>
    <col min="27" max="27" width="8.78515625" style="4"/>
    <col min="28" max="28" width="0" style="4" hidden="1" customWidth="1"/>
    <col min="29" max="29" width="9.2109375" style="4" customWidth="1"/>
    <col min="30" max="30" width="19" style="4" bestFit="1" customWidth="1"/>
    <col min="31" max="31" width="8.78515625" style="4" customWidth="1"/>
    <col min="32" max="32" width="10" style="4" customWidth="1"/>
    <col min="33" max="33" width="6.140625" style="40" bestFit="1" customWidth="1"/>
    <col min="34" max="58" width="7.78515625" style="40" customWidth="1"/>
    <col min="59" max="59" width="7.78515625" style="108" customWidth="1"/>
    <col min="60" max="60" width="8.78515625" style="88"/>
    <col min="61" max="16384" width="8.78515625" style="4"/>
  </cols>
  <sheetData>
    <row r="1" spans="1:60" ht="40.5" customHeight="1">
      <c r="A1" s="21" t="str">
        <f>施設コード!$A$2</f>
        <v>4月</v>
      </c>
      <c r="B1" s="117" t="str">
        <f>【M】エリア!$L$2</f>
        <v>福井県</v>
      </c>
      <c r="C1" s="118" t="str">
        <f>【M】エリア!$L$3</f>
        <v>福井市・永平寺町</v>
      </c>
      <c r="D1" s="118" t="str">
        <f>【M】エリア!$L$4</f>
        <v>福井市</v>
      </c>
      <c r="E1" s="118" t="str">
        <f>【M】エリア!$L$5</f>
        <v>福井駅前 エリア</v>
      </c>
      <c r="G1" s="149"/>
      <c r="H1" s="150"/>
      <c r="I1" s="150"/>
      <c r="J1" s="150"/>
      <c r="K1" s="150"/>
      <c r="L1" s="150"/>
      <c r="M1" s="150"/>
      <c r="N1" s="150"/>
      <c r="O1" s="150"/>
      <c r="P1" s="150"/>
      <c r="Q1" s="150"/>
      <c r="R1" s="150"/>
      <c r="S1" s="150"/>
      <c r="T1" s="150"/>
      <c r="AA1" s="158" t="str">
        <f>AG22&amp;"（推移）"</f>
        <v>（推移）</v>
      </c>
      <c r="AB1"/>
      <c r="AC1" s="84" t="s">
        <v>11</v>
      </c>
      <c r="AD1" s="85"/>
      <c r="AE1" s="85" t="s">
        <v>1179</v>
      </c>
      <c r="AF1" s="133" t="s">
        <v>1180</v>
      </c>
      <c r="AG1" s="10" t="s">
        <v>12</v>
      </c>
      <c r="AH1" s="109" t="s">
        <v>36</v>
      </c>
      <c r="AI1" s="86" t="s">
        <v>36</v>
      </c>
      <c r="AJ1" s="86" t="s">
        <v>36</v>
      </c>
      <c r="AK1" s="86" t="s">
        <v>36</v>
      </c>
      <c r="AL1" s="86" t="s">
        <v>36</v>
      </c>
      <c r="AM1" s="86" t="s">
        <v>36</v>
      </c>
      <c r="AN1" s="86" t="s">
        <v>36</v>
      </c>
      <c r="AO1" s="86" t="s">
        <v>36</v>
      </c>
      <c r="AP1" s="86" t="s">
        <v>36</v>
      </c>
      <c r="AQ1" s="86" t="s">
        <v>36</v>
      </c>
      <c r="AR1" s="86" t="s">
        <v>36</v>
      </c>
      <c r="AS1" s="86" t="s">
        <v>36</v>
      </c>
      <c r="AT1" s="86" t="s">
        <v>36</v>
      </c>
      <c r="AU1" s="86" t="s">
        <v>36</v>
      </c>
      <c r="AV1" s="86" t="s">
        <v>36</v>
      </c>
      <c r="AW1" s="86" t="s">
        <v>36</v>
      </c>
      <c r="AX1" s="86" t="s">
        <v>36</v>
      </c>
      <c r="AY1" s="86" t="s">
        <v>36</v>
      </c>
      <c r="AZ1" s="86" t="s">
        <v>36</v>
      </c>
      <c r="BA1" s="86" t="s">
        <v>36</v>
      </c>
      <c r="BB1" s="86" t="s">
        <v>36</v>
      </c>
      <c r="BC1" s="86" t="s">
        <v>36</v>
      </c>
      <c r="BD1" s="86" t="s">
        <v>36</v>
      </c>
      <c r="BE1" s="86" t="s">
        <v>36</v>
      </c>
      <c r="BF1" s="86" t="s">
        <v>36</v>
      </c>
      <c r="BG1" s="87" t="s">
        <v>36</v>
      </c>
    </row>
    <row r="2" spans="1:60" ht="15">
      <c r="A2" s="246" t="s">
        <v>1188</v>
      </c>
      <c r="B2" s="247">
        <f ca="1">IFERROR(OFFSET(INDEX($AH$3:$BG$20,
MATCH($A2,$AA$3:$AA$20,0),MATCH($A$1,$AH$2:$BG$2,0)),0,1),"")</f>
        <v>0</v>
      </c>
      <c r="C2" s="247">
        <f ca="1">IFERROR(OFFSET(INDEX($AH$24:$BG$41,
MATCH($A2,$AA$24:$AA$41,0),MATCH($A$1,$AH$2:$BG$2,0)),0,1),"")</f>
        <v>0</v>
      </c>
      <c r="D2" s="247">
        <f ca="1">IFERROR(OFFSET(INDEX($AH$45:$BG$62,
MATCH($A2,$AA$45:$AA$62,0),MATCH($A$1,$AH$2:$BG$2,0)),0,1),"")</f>
        <v>0</v>
      </c>
      <c r="E2" s="247">
        <f ca="1">IFERROR(OFFSET(INDEX($AH$66:$BG$83,
MATCH($A2,$AA$66:$AA$83,0),MATCH($A$1,$AH$2:$BG$2,0)),0,1),"")</f>
        <v>0</v>
      </c>
      <c r="G2" s="98"/>
      <c r="H2" s="151"/>
      <c r="I2" s="151"/>
      <c r="J2" s="151"/>
      <c r="K2" s="151"/>
      <c r="L2" s="151"/>
      <c r="M2" s="151"/>
      <c r="N2" s="151"/>
      <c r="O2" s="151"/>
      <c r="P2" s="151"/>
      <c r="Q2" s="151"/>
      <c r="R2" s="151"/>
      <c r="S2" s="151"/>
      <c r="T2" s="151"/>
      <c r="AA2"/>
      <c r="AB2"/>
      <c r="AC2" s="90" t="s">
        <v>3</v>
      </c>
      <c r="AD2" s="91" t="str">
        <f>【M】エリア!$L$2</f>
        <v>福井県</v>
      </c>
      <c r="AE2" s="180"/>
      <c r="AF2" s="85"/>
      <c r="AG2" s="92"/>
      <c r="AH2" s="93" t="s">
        <v>14</v>
      </c>
      <c r="AI2" s="94"/>
      <c r="AJ2" s="92" t="s">
        <v>15</v>
      </c>
      <c r="AK2" s="92"/>
      <c r="AL2" s="93" t="s">
        <v>5</v>
      </c>
      <c r="AM2" s="94"/>
      <c r="AN2" s="92" t="s">
        <v>16</v>
      </c>
      <c r="AO2" s="92"/>
      <c r="AP2" s="93" t="s">
        <v>17</v>
      </c>
      <c r="AQ2" s="94"/>
      <c r="AR2" s="93" t="s">
        <v>18</v>
      </c>
      <c r="AS2" s="94"/>
      <c r="AT2" s="93" t="s">
        <v>19</v>
      </c>
      <c r="AU2" s="94"/>
      <c r="AV2" s="93" t="s">
        <v>20</v>
      </c>
      <c r="AW2" s="94"/>
      <c r="AX2" s="93" t="s">
        <v>21</v>
      </c>
      <c r="AY2" s="94"/>
      <c r="AZ2" s="93" t="s">
        <v>22</v>
      </c>
      <c r="BA2" s="94"/>
      <c r="BB2" s="92" t="s">
        <v>23</v>
      </c>
      <c r="BC2" s="92"/>
      <c r="BD2" s="93" t="s">
        <v>24</v>
      </c>
      <c r="BE2" s="94"/>
      <c r="BF2" s="95" t="s">
        <v>47</v>
      </c>
      <c r="BG2" s="87"/>
      <c r="BH2" s="1"/>
    </row>
    <row r="3" spans="1:60">
      <c r="A3" s="248" t="s">
        <v>1189</v>
      </c>
      <c r="B3" s="249">
        <f t="shared" ref="B3:B21" ca="1" si="0">IFERROR(OFFSET(INDEX($AH$3:$BG$20,
MATCH($A3,$AA$3:$AA$20,0),MATCH($A$1,$AH$2:$BG$2,0)),0,1),"")</f>
        <v>2.5473546701502287E-2</v>
      </c>
      <c r="C3" s="249">
        <f t="shared" ref="C3:C21" ca="1" si="1">IFERROR(OFFSET(INDEX($AH$24:$BG$41,
MATCH($A3,$AA$24:$AA$41,0),MATCH($A$1,$AH$2:$BG$2,0)),0,1),"")</f>
        <v>3.7288135593220341E-2</v>
      </c>
      <c r="D3" s="249">
        <f t="shared" ref="D3:D21" ca="1" si="2">IFERROR(OFFSET(INDEX($AH$45:$BG$62,
MATCH($A3,$AA$45:$AA$62,0),MATCH($A$1,$AH$2:$BG$2,0)),0,1),"")</f>
        <v>3.4482758620689655E-2</v>
      </c>
      <c r="E3" s="249">
        <f t="shared" ref="E3:E21" ca="1" si="3">IFERROR(OFFSET(INDEX($AH$66:$BG$83,
MATCH($A3,$AA$66:$AA$83,0),MATCH($A$1,$AH$2:$BG$2,0)),0,1),"")</f>
        <v>1.6949152542372881E-2</v>
      </c>
      <c r="G3" s="98"/>
      <c r="H3" s="151"/>
      <c r="I3" s="151"/>
      <c r="J3" s="151"/>
      <c r="K3" s="151"/>
      <c r="L3" s="151"/>
      <c r="M3" s="151"/>
      <c r="N3" s="151"/>
      <c r="O3" s="151"/>
      <c r="P3" s="151"/>
      <c r="Q3" s="151"/>
      <c r="R3" s="151"/>
      <c r="S3" s="151"/>
      <c r="T3" s="151"/>
      <c r="AA3" s="110" t="str">
        <f>AE3&amp;"・"&amp;AF3</f>
        <v>男・10代以下</v>
      </c>
      <c r="AB3" s="141"/>
      <c r="AC3" s="113" t="str">
        <f>AC2</f>
        <v>都道府県</v>
      </c>
      <c r="AD3" s="112" t="str">
        <f>AD2</f>
        <v>福井県</v>
      </c>
      <c r="AE3" s="90" t="s">
        <v>1181</v>
      </c>
      <c r="AF3" s="133" t="s">
        <v>1186</v>
      </c>
      <c r="AG3" s="8"/>
      <c r="AH3" s="60">
        <f t="shared" ref="AH3:AH20" si="4">IF(OR(IFERROR(FIND($AD3,"施設コード"),0)&gt;0,$AF3=""), "",
COUNTIFS(
    INDEX(rawデータ範囲, , MATCH($AH$1,表頭範囲, 0)),AH$2,
    INDEX(rawデータ範囲, , MATCH($AE$1,表頭範囲, 0)),$AE3,
    INDEX(rawデータ範囲, , MATCH($AF$1,表頭範囲, 0)),$AF3
)
)</f>
        <v>0</v>
      </c>
      <c r="AI3" s="130">
        <f>IFERROR(AH3/AH$21,"")</f>
        <v>0</v>
      </c>
      <c r="AJ3" s="60">
        <f t="shared" ref="AJ3:AJ20" si="5">IF(OR(IFERROR(FIND($AD3,"施設コード"),0)&gt;0,$AF3=""), "",
COUNTIFS(
    INDEX(rawデータ範囲, , MATCH($AH$1,表頭範囲, 0)),AJ$2,
    INDEX(rawデータ範囲, , MATCH($AE$1,表頭範囲, 0)),$AE3,
    INDEX(rawデータ範囲, , MATCH($AF$1,表頭範囲, 0)),$AF3
)
)</f>
        <v>0</v>
      </c>
      <c r="AK3" s="130" t="str">
        <f>IFERROR(AJ3/AJ$21,"")</f>
        <v/>
      </c>
      <c r="AL3" s="60">
        <f t="shared" ref="AL3:AL20" si="6">IF(OR(IFERROR(FIND($AD3,"施設コード"),0)&gt;0,$AF3=""), "",
COUNTIFS(
    INDEX(rawデータ範囲, , MATCH($AH$1,表頭範囲, 0)),AL$2,
    INDEX(rawデータ範囲, , MATCH($AE$1,表頭範囲, 0)),$AE3,
    INDEX(rawデータ範囲, , MATCH($AF$1,表頭範囲, 0)),$AF3
)
)</f>
        <v>0</v>
      </c>
      <c r="AM3" s="130" t="str">
        <f>IFERROR(AL3/AL$21,"")</f>
        <v/>
      </c>
      <c r="AN3" s="60">
        <f t="shared" ref="AN3:AN20" si="7">IF(OR(IFERROR(FIND($AD3,"施設コード"),0)&gt;0,$AF3=""), "",
COUNTIFS(
    INDEX(rawデータ範囲, , MATCH($AH$1,表頭範囲, 0)),AN$2,
    INDEX(rawデータ範囲, , MATCH($AE$1,表頭範囲, 0)),$AE3,
    INDEX(rawデータ範囲, , MATCH($AF$1,表頭範囲, 0)),$AF3
)
)</f>
        <v>0</v>
      </c>
      <c r="AO3" s="130" t="str">
        <f>IFERROR(AN3/AN$21,"")</f>
        <v/>
      </c>
      <c r="AP3" s="60">
        <f t="shared" ref="AP3:AP20" si="8">IF(OR(IFERROR(FIND($AD3,"施設コード"),0)&gt;0,$AF3=""), "",
COUNTIFS(
    INDEX(rawデータ範囲, , MATCH($AH$1,表頭範囲, 0)),AP$2,
    INDEX(rawデータ範囲, , MATCH($AE$1,表頭範囲, 0)),$AE3,
    INDEX(rawデータ範囲, , MATCH($AF$1,表頭範囲, 0)),$AF3
)
)</f>
        <v>0</v>
      </c>
      <c r="AQ3" s="130" t="str">
        <f>IFERROR(AP3/AP$21,"")</f>
        <v/>
      </c>
      <c r="AR3" s="60">
        <f t="shared" ref="AR3:AR20" si="9">IF(OR(IFERROR(FIND($AD3,"施設コード"),0)&gt;0,$AF3=""), "",
COUNTIFS(
    INDEX(rawデータ範囲, , MATCH($AH$1,表頭範囲, 0)),AR$2,
    INDEX(rawデータ範囲, , MATCH($AE$1,表頭範囲, 0)),$AE3,
    INDEX(rawデータ範囲, , MATCH($AF$1,表頭範囲, 0)),$AF3
)
)</f>
        <v>0</v>
      </c>
      <c r="AS3" s="130" t="str">
        <f>IFERROR(AR3/AR$21,"")</f>
        <v/>
      </c>
      <c r="AT3" s="60">
        <f t="shared" ref="AT3:AT20" si="10">IF(OR(IFERROR(FIND($AD3,"施設コード"),0)&gt;0,$AF3=""), "",
COUNTIFS(
    INDEX(rawデータ範囲, , MATCH($AH$1,表頭範囲, 0)),AT$2,
    INDEX(rawデータ範囲, , MATCH($AE$1,表頭範囲, 0)),$AE3,
    INDEX(rawデータ範囲, , MATCH($AF$1,表頭範囲, 0)),$AF3
)
)</f>
        <v>0</v>
      </c>
      <c r="AU3" s="130" t="str">
        <f>IFERROR(AT3/AT$21,"")</f>
        <v/>
      </c>
      <c r="AV3" s="60">
        <f t="shared" ref="AV3:AV20" si="11">IF(OR(IFERROR(FIND($AD3,"施設コード"),0)&gt;0,$AF3=""), "",
COUNTIFS(
    INDEX(rawデータ範囲, , MATCH($AH$1,表頭範囲, 0)),AV$2,
    INDEX(rawデータ範囲, , MATCH($AE$1,表頭範囲, 0)),$AE3,
    INDEX(rawデータ範囲, , MATCH($AF$1,表頭範囲, 0)),$AF3
)
)</f>
        <v>0</v>
      </c>
      <c r="AW3" s="130" t="str">
        <f>IFERROR(AV3/AV$21,"")</f>
        <v/>
      </c>
      <c r="AX3" s="60">
        <f t="shared" ref="AX3:AX20" si="12">IF(OR(IFERROR(FIND($AD3,"施設コード"),0)&gt;0,$AF3=""), "",
COUNTIFS(
    INDEX(rawデータ範囲, , MATCH($AH$1,表頭範囲, 0)),AX$2,
    INDEX(rawデータ範囲, , MATCH($AE$1,表頭範囲, 0)),$AE3,
    INDEX(rawデータ範囲, , MATCH($AF$1,表頭範囲, 0)),$AF3
)
)</f>
        <v>0</v>
      </c>
      <c r="AY3" s="130" t="str">
        <f>IFERROR(AX3/AX$21,"")</f>
        <v/>
      </c>
      <c r="AZ3" s="60">
        <f t="shared" ref="AZ3:AZ20" si="13">IF(OR(IFERROR(FIND($AD3,"施設コード"),0)&gt;0,$AF3=""), "",
COUNTIFS(
    INDEX(rawデータ範囲, , MATCH($AH$1,表頭範囲, 0)),AZ$2,
    INDEX(rawデータ範囲, , MATCH($AE$1,表頭範囲, 0)),$AE3,
    INDEX(rawデータ範囲, , MATCH($AF$1,表頭範囲, 0)),$AF3
)
)</f>
        <v>0</v>
      </c>
      <c r="BA3" s="130" t="str">
        <f>IFERROR(AZ3/AZ$21,"")</f>
        <v/>
      </c>
      <c r="BB3" s="60">
        <f t="shared" ref="BB3:BB20" si="14">IF(OR(IFERROR(FIND($AD3,"施設コード"),0)&gt;0,$AF3=""), "",
COUNTIFS(
    INDEX(rawデータ範囲, , MATCH($AH$1,表頭範囲, 0)),BB$2,
    INDEX(rawデータ範囲, , MATCH($AE$1,表頭範囲, 0)),$AE3,
    INDEX(rawデータ範囲, , MATCH($AF$1,表頭範囲, 0)),$AF3
)
)</f>
        <v>0</v>
      </c>
      <c r="BC3" s="130" t="str">
        <f>IFERROR(BB3/BB$21,"")</f>
        <v/>
      </c>
      <c r="BD3" s="60">
        <f t="shared" ref="BD3:BD20" si="15">IF(OR(IFERROR(FIND($AD3,"施設コード"),0)&gt;0,$AF3=""), "",
COUNTIFS(
    INDEX(rawデータ範囲, , MATCH($AH$1,表頭範囲, 0)),BD$2,
    INDEX(rawデータ範囲, , MATCH($AE$1,表頭範囲, 0)),$AE3,
    INDEX(rawデータ範囲, , MATCH($AF$1,表頭範囲, 0)),$AF3
)
)</f>
        <v>0</v>
      </c>
      <c r="BE3" s="130" t="str">
        <f>IFERROR(BD3/BD$21,"")</f>
        <v/>
      </c>
      <c r="BF3" s="60">
        <f>IFERROR(AH3+AJ3+AL3+AN3+AP3+AR3+AT3+AV3+AX3+AZ3+BB3+BD3,"")</f>
        <v>0</v>
      </c>
      <c r="BG3" s="130">
        <f>IFERROR(BF3/BF$21,"")</f>
        <v>0</v>
      </c>
      <c r="BH3" s="97"/>
    </row>
    <row r="4" spans="1:60">
      <c r="A4" s="248" t="s">
        <v>1190</v>
      </c>
      <c r="B4" s="249">
        <f t="shared" ca="1" si="0"/>
        <v>4.5721750489875895E-2</v>
      </c>
      <c r="C4" s="249">
        <f t="shared" ca="1" si="1"/>
        <v>4.0677966101694912E-2</v>
      </c>
      <c r="D4" s="249">
        <f t="shared" ca="1" si="2"/>
        <v>4.0229885057471264E-2</v>
      </c>
      <c r="E4" s="249">
        <f t="shared" ca="1" si="3"/>
        <v>6.7796610169491525E-2</v>
      </c>
      <c r="G4" s="98"/>
      <c r="H4" s="151"/>
      <c r="I4" s="151"/>
      <c r="J4" s="151"/>
      <c r="K4" s="151"/>
      <c r="L4" s="151"/>
      <c r="M4" s="151"/>
      <c r="N4" s="151"/>
      <c r="O4" s="151"/>
      <c r="P4" s="151"/>
      <c r="Q4" s="151"/>
      <c r="R4" s="151"/>
      <c r="S4" s="151"/>
      <c r="T4" s="151"/>
      <c r="AA4" s="110" t="str">
        <f t="shared" ref="AA4:AA20" si="16">AE4&amp;"・"&amp;AF4</f>
        <v>男・20代</v>
      </c>
      <c r="AB4" s="141"/>
      <c r="AC4" s="113" t="str">
        <f t="shared" ref="AC4:AE19" si="17">AC3</f>
        <v>都道府県</v>
      </c>
      <c r="AD4" s="112" t="str">
        <f t="shared" si="17"/>
        <v>福井県</v>
      </c>
      <c r="AE4" s="239" t="str">
        <f t="shared" si="17"/>
        <v>男</v>
      </c>
      <c r="AF4" s="134" t="s">
        <v>323</v>
      </c>
      <c r="AG4" s="8"/>
      <c r="AH4" s="60">
        <f t="shared" si="4"/>
        <v>39</v>
      </c>
      <c r="AI4" s="130">
        <f t="shared" ref="AI4:AK20" si="18">IFERROR(AH4/AH$21,"")</f>
        <v>2.5473546701502287E-2</v>
      </c>
      <c r="AJ4" s="60">
        <f t="shared" si="5"/>
        <v>0</v>
      </c>
      <c r="AK4" s="130" t="str">
        <f t="shared" si="18"/>
        <v/>
      </c>
      <c r="AL4" s="60">
        <f t="shared" si="6"/>
        <v>0</v>
      </c>
      <c r="AM4" s="130" t="str">
        <f t="shared" ref="AM4" si="19">IFERROR(AL4/AL$21,"")</f>
        <v/>
      </c>
      <c r="AN4" s="60">
        <f t="shared" si="7"/>
        <v>0</v>
      </c>
      <c r="AO4" s="130" t="str">
        <f t="shared" ref="AO4" si="20">IFERROR(AN4/AN$21,"")</f>
        <v/>
      </c>
      <c r="AP4" s="60">
        <f t="shared" si="8"/>
        <v>0</v>
      </c>
      <c r="AQ4" s="130" t="str">
        <f t="shared" ref="AQ4" si="21">IFERROR(AP4/AP$21,"")</f>
        <v/>
      </c>
      <c r="AR4" s="60">
        <f t="shared" si="9"/>
        <v>0</v>
      </c>
      <c r="AS4" s="130" t="str">
        <f t="shared" ref="AS4" si="22">IFERROR(AR4/AR$21,"")</f>
        <v/>
      </c>
      <c r="AT4" s="60">
        <f t="shared" si="10"/>
        <v>0</v>
      </c>
      <c r="AU4" s="130" t="str">
        <f t="shared" ref="AU4" si="23">IFERROR(AT4/AT$21,"")</f>
        <v/>
      </c>
      <c r="AV4" s="60">
        <f t="shared" si="11"/>
        <v>0</v>
      </c>
      <c r="AW4" s="130" t="str">
        <f t="shared" ref="AW4" si="24">IFERROR(AV4/AV$21,"")</f>
        <v/>
      </c>
      <c r="AX4" s="60">
        <f t="shared" si="12"/>
        <v>0</v>
      </c>
      <c r="AY4" s="130" t="str">
        <f t="shared" ref="AY4" si="25">IFERROR(AX4/AX$21,"")</f>
        <v/>
      </c>
      <c r="AZ4" s="60">
        <f t="shared" si="13"/>
        <v>0</v>
      </c>
      <c r="BA4" s="130" t="str">
        <f t="shared" ref="BA4" si="26">IFERROR(AZ4/AZ$21,"")</f>
        <v/>
      </c>
      <c r="BB4" s="60">
        <f t="shared" si="14"/>
        <v>0</v>
      </c>
      <c r="BC4" s="130" t="str">
        <f t="shared" ref="BC4" si="27">IFERROR(BB4/BB$21,"")</f>
        <v/>
      </c>
      <c r="BD4" s="60">
        <f t="shared" si="15"/>
        <v>0</v>
      </c>
      <c r="BE4" s="130" t="str">
        <f t="shared" ref="BE4" si="28">IFERROR(BD4/BD$21,"")</f>
        <v/>
      </c>
      <c r="BF4" s="60">
        <f t="shared" ref="BF4:BF20" si="29">IFERROR(AH4+AJ4+AL4+AN4+AP4+AR4+AT4+AV4+AX4+AZ4+BB4+BD4,"")</f>
        <v>39</v>
      </c>
      <c r="BG4" s="130">
        <f t="shared" ref="BG4:BG20" si="30">IFERROR(BF4/BF$21,"")</f>
        <v>2.5473546701502287E-2</v>
      </c>
      <c r="BH4" s="97"/>
    </row>
    <row r="5" spans="1:60">
      <c r="A5" s="248" t="s">
        <v>1191</v>
      </c>
      <c r="B5" s="249">
        <f t="shared" ca="1" si="0"/>
        <v>6.2050947093403003E-2</v>
      </c>
      <c r="C5" s="249">
        <f t="shared" ca="1" si="1"/>
        <v>9.8305084745762716E-2</v>
      </c>
      <c r="D5" s="249">
        <f t="shared" ca="1" si="2"/>
        <v>9.7701149425287362E-2</v>
      </c>
      <c r="E5" s="249">
        <f t="shared" ca="1" si="3"/>
        <v>8.4745762711864403E-2</v>
      </c>
      <c r="G5" s="98"/>
      <c r="H5" s="151"/>
      <c r="I5" s="151"/>
      <c r="J5" s="151"/>
      <c r="K5" s="151"/>
      <c r="L5" s="151"/>
      <c r="M5" s="151"/>
      <c r="N5" s="151"/>
      <c r="O5" s="151"/>
      <c r="P5" s="151"/>
      <c r="Q5" s="151"/>
      <c r="R5" s="151"/>
      <c r="S5" s="151"/>
      <c r="T5" s="151"/>
      <c r="AA5" s="110" t="str">
        <f t="shared" si="16"/>
        <v>男・30代</v>
      </c>
      <c r="AB5" s="141"/>
      <c r="AC5" s="113" t="str">
        <f t="shared" si="17"/>
        <v>都道府県</v>
      </c>
      <c r="AD5" s="112" t="str">
        <f t="shared" si="17"/>
        <v>福井県</v>
      </c>
      <c r="AE5" s="239" t="str">
        <f t="shared" ref="AE5" si="31">AE4</f>
        <v>男</v>
      </c>
      <c r="AF5" s="133" t="s">
        <v>57</v>
      </c>
      <c r="AG5" s="8"/>
      <c r="AH5" s="60">
        <f t="shared" si="4"/>
        <v>70</v>
      </c>
      <c r="AI5" s="130">
        <f t="shared" si="18"/>
        <v>4.5721750489875895E-2</v>
      </c>
      <c r="AJ5" s="60">
        <f t="shared" si="5"/>
        <v>0</v>
      </c>
      <c r="AK5" s="130" t="str">
        <f t="shared" si="18"/>
        <v/>
      </c>
      <c r="AL5" s="60">
        <f t="shared" si="6"/>
        <v>0</v>
      </c>
      <c r="AM5" s="130" t="str">
        <f t="shared" ref="AM5" si="32">IFERROR(AL5/AL$21,"")</f>
        <v/>
      </c>
      <c r="AN5" s="60">
        <f t="shared" si="7"/>
        <v>0</v>
      </c>
      <c r="AO5" s="130" t="str">
        <f t="shared" ref="AO5" si="33">IFERROR(AN5/AN$21,"")</f>
        <v/>
      </c>
      <c r="AP5" s="60">
        <f t="shared" si="8"/>
        <v>0</v>
      </c>
      <c r="AQ5" s="130" t="str">
        <f t="shared" ref="AQ5" si="34">IFERROR(AP5/AP$21,"")</f>
        <v/>
      </c>
      <c r="AR5" s="60">
        <f t="shared" si="9"/>
        <v>0</v>
      </c>
      <c r="AS5" s="130" t="str">
        <f t="shared" ref="AS5" si="35">IFERROR(AR5/AR$21,"")</f>
        <v/>
      </c>
      <c r="AT5" s="60">
        <f t="shared" si="10"/>
        <v>0</v>
      </c>
      <c r="AU5" s="130" t="str">
        <f t="shared" ref="AU5" si="36">IFERROR(AT5/AT$21,"")</f>
        <v/>
      </c>
      <c r="AV5" s="60">
        <f t="shared" si="11"/>
        <v>0</v>
      </c>
      <c r="AW5" s="130" t="str">
        <f t="shared" ref="AW5" si="37">IFERROR(AV5/AV$21,"")</f>
        <v/>
      </c>
      <c r="AX5" s="60">
        <f t="shared" si="12"/>
        <v>0</v>
      </c>
      <c r="AY5" s="130" t="str">
        <f t="shared" ref="AY5" si="38">IFERROR(AX5/AX$21,"")</f>
        <v/>
      </c>
      <c r="AZ5" s="60">
        <f t="shared" si="13"/>
        <v>0</v>
      </c>
      <c r="BA5" s="130" t="str">
        <f t="shared" ref="BA5" si="39">IFERROR(AZ5/AZ$21,"")</f>
        <v/>
      </c>
      <c r="BB5" s="60">
        <f t="shared" si="14"/>
        <v>0</v>
      </c>
      <c r="BC5" s="130" t="str">
        <f t="shared" ref="BC5" si="40">IFERROR(BB5/BB$21,"")</f>
        <v/>
      </c>
      <c r="BD5" s="60">
        <f t="shared" si="15"/>
        <v>0</v>
      </c>
      <c r="BE5" s="130" t="str">
        <f t="shared" ref="BE5" si="41">IFERROR(BD5/BD$21,"")</f>
        <v/>
      </c>
      <c r="BF5" s="60">
        <f t="shared" si="29"/>
        <v>70</v>
      </c>
      <c r="BG5" s="130">
        <f t="shared" si="30"/>
        <v>4.5721750489875895E-2</v>
      </c>
      <c r="BH5" s="98"/>
    </row>
    <row r="6" spans="1:60">
      <c r="A6" s="248" t="s">
        <v>1192</v>
      </c>
      <c r="B6" s="249">
        <f t="shared" ca="1" si="0"/>
        <v>0.10842586544741999</v>
      </c>
      <c r="C6" s="249">
        <f t="shared" ca="1" si="1"/>
        <v>0.14237288135593221</v>
      </c>
      <c r="D6" s="249">
        <f t="shared" ca="1" si="2"/>
        <v>0.16666666666666666</v>
      </c>
      <c r="E6" s="249">
        <f t="shared" ca="1" si="3"/>
        <v>0.15254237288135594</v>
      </c>
      <c r="G6" s="1"/>
      <c r="AA6" s="110" t="str">
        <f t="shared" si="16"/>
        <v>男・40代</v>
      </c>
      <c r="AB6" s="141"/>
      <c r="AC6" s="113" t="str">
        <f t="shared" si="17"/>
        <v>都道府県</v>
      </c>
      <c r="AD6" s="112" t="str">
        <f t="shared" si="17"/>
        <v>福井県</v>
      </c>
      <c r="AE6" s="239" t="str">
        <f t="shared" ref="AE6" si="42">AE5</f>
        <v>男</v>
      </c>
      <c r="AF6" s="133" t="s">
        <v>387</v>
      </c>
      <c r="AG6" s="8"/>
      <c r="AH6" s="60">
        <f t="shared" si="4"/>
        <v>95</v>
      </c>
      <c r="AI6" s="130">
        <f t="shared" si="18"/>
        <v>6.2050947093403003E-2</v>
      </c>
      <c r="AJ6" s="60">
        <f t="shared" si="5"/>
        <v>0</v>
      </c>
      <c r="AK6" s="130" t="str">
        <f t="shared" si="18"/>
        <v/>
      </c>
      <c r="AL6" s="60">
        <f t="shared" si="6"/>
        <v>0</v>
      </c>
      <c r="AM6" s="130" t="str">
        <f t="shared" ref="AM6" si="43">IFERROR(AL6/AL$21,"")</f>
        <v/>
      </c>
      <c r="AN6" s="60">
        <f t="shared" si="7"/>
        <v>0</v>
      </c>
      <c r="AO6" s="130" t="str">
        <f t="shared" ref="AO6" si="44">IFERROR(AN6/AN$21,"")</f>
        <v/>
      </c>
      <c r="AP6" s="60">
        <f t="shared" si="8"/>
        <v>0</v>
      </c>
      <c r="AQ6" s="130" t="str">
        <f t="shared" ref="AQ6" si="45">IFERROR(AP6/AP$21,"")</f>
        <v/>
      </c>
      <c r="AR6" s="60">
        <f t="shared" si="9"/>
        <v>0</v>
      </c>
      <c r="AS6" s="130" t="str">
        <f t="shared" ref="AS6" si="46">IFERROR(AR6/AR$21,"")</f>
        <v/>
      </c>
      <c r="AT6" s="60">
        <f t="shared" si="10"/>
        <v>0</v>
      </c>
      <c r="AU6" s="130" t="str">
        <f t="shared" ref="AU6" si="47">IFERROR(AT6/AT$21,"")</f>
        <v/>
      </c>
      <c r="AV6" s="60">
        <f t="shared" si="11"/>
        <v>0</v>
      </c>
      <c r="AW6" s="130" t="str">
        <f t="shared" ref="AW6" si="48">IFERROR(AV6/AV$21,"")</f>
        <v/>
      </c>
      <c r="AX6" s="60">
        <f t="shared" si="12"/>
        <v>0</v>
      </c>
      <c r="AY6" s="130" t="str">
        <f t="shared" ref="AY6" si="49">IFERROR(AX6/AX$21,"")</f>
        <v/>
      </c>
      <c r="AZ6" s="60">
        <f t="shared" si="13"/>
        <v>0</v>
      </c>
      <c r="BA6" s="130" t="str">
        <f t="shared" ref="BA6" si="50">IFERROR(AZ6/AZ$21,"")</f>
        <v/>
      </c>
      <c r="BB6" s="60">
        <f t="shared" si="14"/>
        <v>0</v>
      </c>
      <c r="BC6" s="130" t="str">
        <f t="shared" ref="BC6" si="51">IFERROR(BB6/BB$21,"")</f>
        <v/>
      </c>
      <c r="BD6" s="60">
        <f t="shared" si="15"/>
        <v>0</v>
      </c>
      <c r="BE6" s="130" t="str">
        <f t="shared" ref="BE6" si="52">IFERROR(BD6/BD$21,"")</f>
        <v/>
      </c>
      <c r="BF6" s="60">
        <f t="shared" si="29"/>
        <v>95</v>
      </c>
      <c r="BG6" s="130">
        <f t="shared" si="30"/>
        <v>6.2050947093403003E-2</v>
      </c>
      <c r="BH6" s="98"/>
    </row>
    <row r="7" spans="1:60">
      <c r="A7" s="248" t="s">
        <v>1193</v>
      </c>
      <c r="B7" s="249">
        <f t="shared" ca="1" si="0"/>
        <v>0.12671456564337036</v>
      </c>
      <c r="C7" s="249">
        <f t="shared" ca="1" si="1"/>
        <v>0.11864406779661017</v>
      </c>
      <c r="D7" s="249">
        <f t="shared" ca="1" si="2"/>
        <v>0.11494252873563218</v>
      </c>
      <c r="E7" s="249">
        <f t="shared" ca="1" si="3"/>
        <v>0.11864406779661017</v>
      </c>
      <c r="AA7" s="110" t="str">
        <f t="shared" si="16"/>
        <v>男・50代</v>
      </c>
      <c r="AB7" s="141"/>
      <c r="AC7" s="113" t="str">
        <f t="shared" si="17"/>
        <v>都道府県</v>
      </c>
      <c r="AD7" s="112" t="str">
        <f t="shared" si="17"/>
        <v>福井県</v>
      </c>
      <c r="AE7" s="239" t="str">
        <f t="shared" ref="AE7" si="53">AE6</f>
        <v>男</v>
      </c>
      <c r="AF7" s="133" t="s">
        <v>58</v>
      </c>
      <c r="AG7" s="8"/>
      <c r="AH7" s="60">
        <f t="shared" si="4"/>
        <v>166</v>
      </c>
      <c r="AI7" s="130">
        <f t="shared" si="18"/>
        <v>0.10842586544741999</v>
      </c>
      <c r="AJ7" s="60">
        <f t="shared" si="5"/>
        <v>0</v>
      </c>
      <c r="AK7" s="130" t="str">
        <f t="shared" si="18"/>
        <v/>
      </c>
      <c r="AL7" s="60">
        <f t="shared" si="6"/>
        <v>0</v>
      </c>
      <c r="AM7" s="130" t="str">
        <f t="shared" ref="AM7" si="54">IFERROR(AL7/AL$21,"")</f>
        <v/>
      </c>
      <c r="AN7" s="60">
        <f t="shared" si="7"/>
        <v>0</v>
      </c>
      <c r="AO7" s="130" t="str">
        <f t="shared" ref="AO7" si="55">IFERROR(AN7/AN$21,"")</f>
        <v/>
      </c>
      <c r="AP7" s="60">
        <f t="shared" si="8"/>
        <v>0</v>
      </c>
      <c r="AQ7" s="130" t="str">
        <f t="shared" ref="AQ7" si="56">IFERROR(AP7/AP$21,"")</f>
        <v/>
      </c>
      <c r="AR7" s="60">
        <f t="shared" si="9"/>
        <v>0</v>
      </c>
      <c r="AS7" s="130" t="str">
        <f t="shared" ref="AS7" si="57">IFERROR(AR7/AR$21,"")</f>
        <v/>
      </c>
      <c r="AT7" s="60">
        <f t="shared" si="10"/>
        <v>0</v>
      </c>
      <c r="AU7" s="130" t="str">
        <f t="shared" ref="AU7" si="58">IFERROR(AT7/AT$21,"")</f>
        <v/>
      </c>
      <c r="AV7" s="60">
        <f t="shared" si="11"/>
        <v>0</v>
      </c>
      <c r="AW7" s="130" t="str">
        <f t="shared" ref="AW7" si="59">IFERROR(AV7/AV$21,"")</f>
        <v/>
      </c>
      <c r="AX7" s="60">
        <f t="shared" si="12"/>
        <v>0</v>
      </c>
      <c r="AY7" s="130" t="str">
        <f t="shared" ref="AY7" si="60">IFERROR(AX7/AX$21,"")</f>
        <v/>
      </c>
      <c r="AZ7" s="60">
        <f t="shared" si="13"/>
        <v>0</v>
      </c>
      <c r="BA7" s="130" t="str">
        <f t="shared" ref="BA7" si="61">IFERROR(AZ7/AZ$21,"")</f>
        <v/>
      </c>
      <c r="BB7" s="60">
        <f t="shared" si="14"/>
        <v>0</v>
      </c>
      <c r="BC7" s="130" t="str">
        <f t="shared" ref="BC7" si="62">IFERROR(BB7/BB$21,"")</f>
        <v/>
      </c>
      <c r="BD7" s="60">
        <f t="shared" si="15"/>
        <v>0</v>
      </c>
      <c r="BE7" s="130" t="str">
        <f t="shared" ref="BE7" si="63">IFERROR(BD7/BD$21,"")</f>
        <v/>
      </c>
      <c r="BF7" s="60">
        <f t="shared" si="29"/>
        <v>166</v>
      </c>
      <c r="BG7" s="130">
        <f t="shared" si="30"/>
        <v>0.10842586544741999</v>
      </c>
      <c r="BH7" s="98"/>
    </row>
    <row r="8" spans="1:60">
      <c r="A8" s="248" t="s">
        <v>1194</v>
      </c>
      <c r="B8" s="249">
        <f t="shared" ca="1" si="0"/>
        <v>2.2860875244937948E-2</v>
      </c>
      <c r="C8" s="249">
        <f t="shared" ca="1" si="1"/>
        <v>2.3728813559322035E-2</v>
      </c>
      <c r="D8" s="249">
        <f t="shared" ca="1" si="2"/>
        <v>2.8735632183908046E-2</v>
      </c>
      <c r="E8" s="249">
        <f t="shared" ca="1" si="3"/>
        <v>3.3898305084745763E-2</v>
      </c>
      <c r="AA8" s="110" t="str">
        <f t="shared" si="16"/>
        <v>男・60代</v>
      </c>
      <c r="AB8" s="141"/>
      <c r="AC8" s="113" t="str">
        <f t="shared" ref="AC8:AE8" si="64">AC7</f>
        <v>都道府県</v>
      </c>
      <c r="AD8" s="112" t="str">
        <f t="shared" si="64"/>
        <v>福井県</v>
      </c>
      <c r="AE8" s="239" t="str">
        <f t="shared" si="64"/>
        <v>男</v>
      </c>
      <c r="AF8" s="133" t="s">
        <v>339</v>
      </c>
      <c r="AG8" s="8"/>
      <c r="AH8" s="60">
        <f t="shared" si="4"/>
        <v>194</v>
      </c>
      <c r="AI8" s="130">
        <f t="shared" si="18"/>
        <v>0.12671456564337036</v>
      </c>
      <c r="AJ8" s="60">
        <f t="shared" si="5"/>
        <v>0</v>
      </c>
      <c r="AK8" s="130" t="str">
        <f t="shared" si="18"/>
        <v/>
      </c>
      <c r="AL8" s="60">
        <f t="shared" si="6"/>
        <v>0</v>
      </c>
      <c r="AM8" s="130" t="str">
        <f t="shared" ref="AM8" si="65">IFERROR(AL8/AL$21,"")</f>
        <v/>
      </c>
      <c r="AN8" s="60">
        <f t="shared" si="7"/>
        <v>0</v>
      </c>
      <c r="AO8" s="130" t="str">
        <f t="shared" ref="AO8" si="66">IFERROR(AN8/AN$21,"")</f>
        <v/>
      </c>
      <c r="AP8" s="60">
        <f t="shared" si="8"/>
        <v>0</v>
      </c>
      <c r="AQ8" s="130" t="str">
        <f t="shared" ref="AQ8" si="67">IFERROR(AP8/AP$21,"")</f>
        <v/>
      </c>
      <c r="AR8" s="60">
        <f t="shared" si="9"/>
        <v>0</v>
      </c>
      <c r="AS8" s="130" t="str">
        <f t="shared" ref="AS8" si="68">IFERROR(AR8/AR$21,"")</f>
        <v/>
      </c>
      <c r="AT8" s="60">
        <f t="shared" si="10"/>
        <v>0</v>
      </c>
      <c r="AU8" s="130" t="str">
        <f t="shared" ref="AU8" si="69">IFERROR(AT8/AT$21,"")</f>
        <v/>
      </c>
      <c r="AV8" s="60">
        <f t="shared" si="11"/>
        <v>0</v>
      </c>
      <c r="AW8" s="130" t="str">
        <f t="shared" ref="AW8" si="70">IFERROR(AV8/AV$21,"")</f>
        <v/>
      </c>
      <c r="AX8" s="60">
        <f t="shared" si="12"/>
        <v>0</v>
      </c>
      <c r="AY8" s="130" t="str">
        <f t="shared" ref="AY8" si="71">IFERROR(AX8/AX$21,"")</f>
        <v/>
      </c>
      <c r="AZ8" s="60">
        <f t="shared" si="13"/>
        <v>0</v>
      </c>
      <c r="BA8" s="130" t="str">
        <f t="shared" ref="BA8" si="72">IFERROR(AZ8/AZ$21,"")</f>
        <v/>
      </c>
      <c r="BB8" s="60">
        <f t="shared" si="14"/>
        <v>0</v>
      </c>
      <c r="BC8" s="130" t="str">
        <f t="shared" ref="BC8" si="73">IFERROR(BB8/BB$21,"")</f>
        <v/>
      </c>
      <c r="BD8" s="60">
        <f t="shared" si="15"/>
        <v>0</v>
      </c>
      <c r="BE8" s="130" t="str">
        <f t="shared" ref="BE8" si="74">IFERROR(BD8/BD$21,"")</f>
        <v/>
      </c>
      <c r="BF8" s="60">
        <f t="shared" si="29"/>
        <v>194</v>
      </c>
      <c r="BG8" s="130">
        <f t="shared" si="30"/>
        <v>0.12671456564337036</v>
      </c>
      <c r="BH8" s="98"/>
    </row>
    <row r="9" spans="1:60">
      <c r="A9" s="250" t="s">
        <v>1195</v>
      </c>
      <c r="B9" s="251">
        <f t="shared" ca="1" si="0"/>
        <v>0</v>
      </c>
      <c r="C9" s="251">
        <f t="shared" ca="1" si="1"/>
        <v>0</v>
      </c>
      <c r="D9" s="251">
        <f t="shared" ca="1" si="2"/>
        <v>0</v>
      </c>
      <c r="E9" s="251">
        <f t="shared" ca="1" si="3"/>
        <v>0</v>
      </c>
      <c r="AA9" s="110" t="str">
        <f t="shared" si="16"/>
        <v>男・70代</v>
      </c>
      <c r="AB9" s="141"/>
      <c r="AC9" s="113" t="str">
        <f t="shared" ref="AC9:AE9" si="75">AC8</f>
        <v>都道府県</v>
      </c>
      <c r="AD9" s="112" t="str">
        <f t="shared" si="75"/>
        <v>福井県</v>
      </c>
      <c r="AE9" s="239" t="str">
        <f t="shared" si="75"/>
        <v>男</v>
      </c>
      <c r="AF9" s="133" t="s">
        <v>376</v>
      </c>
      <c r="AG9" s="8"/>
      <c r="AH9" s="60">
        <f t="shared" si="4"/>
        <v>35</v>
      </c>
      <c r="AI9" s="130">
        <f t="shared" si="18"/>
        <v>2.2860875244937948E-2</v>
      </c>
      <c r="AJ9" s="60">
        <f t="shared" si="5"/>
        <v>0</v>
      </c>
      <c r="AK9" s="130" t="str">
        <f t="shared" si="18"/>
        <v/>
      </c>
      <c r="AL9" s="60">
        <f t="shared" si="6"/>
        <v>0</v>
      </c>
      <c r="AM9" s="130" t="str">
        <f t="shared" ref="AM9" si="76">IFERROR(AL9/AL$21,"")</f>
        <v/>
      </c>
      <c r="AN9" s="60">
        <f t="shared" si="7"/>
        <v>0</v>
      </c>
      <c r="AO9" s="130" t="str">
        <f t="shared" ref="AO9" si="77">IFERROR(AN9/AN$21,"")</f>
        <v/>
      </c>
      <c r="AP9" s="60">
        <f t="shared" si="8"/>
        <v>0</v>
      </c>
      <c r="AQ9" s="130" t="str">
        <f t="shared" ref="AQ9" si="78">IFERROR(AP9/AP$21,"")</f>
        <v/>
      </c>
      <c r="AR9" s="60">
        <f t="shared" si="9"/>
        <v>0</v>
      </c>
      <c r="AS9" s="130" t="str">
        <f t="shared" ref="AS9" si="79">IFERROR(AR9/AR$21,"")</f>
        <v/>
      </c>
      <c r="AT9" s="60">
        <f t="shared" si="10"/>
        <v>0</v>
      </c>
      <c r="AU9" s="130" t="str">
        <f t="shared" ref="AU9" si="80">IFERROR(AT9/AT$21,"")</f>
        <v/>
      </c>
      <c r="AV9" s="60">
        <f t="shared" si="11"/>
        <v>0</v>
      </c>
      <c r="AW9" s="130" t="str">
        <f t="shared" ref="AW9" si="81">IFERROR(AV9/AV$21,"")</f>
        <v/>
      </c>
      <c r="AX9" s="60">
        <f t="shared" si="12"/>
        <v>0</v>
      </c>
      <c r="AY9" s="130" t="str">
        <f t="shared" ref="AY9" si="82">IFERROR(AX9/AX$21,"")</f>
        <v/>
      </c>
      <c r="AZ9" s="60">
        <f t="shared" si="13"/>
        <v>0</v>
      </c>
      <c r="BA9" s="130" t="str">
        <f t="shared" ref="BA9" si="83">IFERROR(AZ9/AZ$21,"")</f>
        <v/>
      </c>
      <c r="BB9" s="60">
        <f t="shared" si="14"/>
        <v>0</v>
      </c>
      <c r="BC9" s="130" t="str">
        <f t="shared" ref="BC9" si="84">IFERROR(BB9/BB$21,"")</f>
        <v/>
      </c>
      <c r="BD9" s="60">
        <f t="shared" si="15"/>
        <v>0</v>
      </c>
      <c r="BE9" s="130" t="str">
        <f t="shared" ref="BE9" si="85">IFERROR(BD9/BD$21,"")</f>
        <v/>
      </c>
      <c r="BF9" s="60">
        <f t="shared" si="29"/>
        <v>35</v>
      </c>
      <c r="BG9" s="130">
        <f t="shared" si="30"/>
        <v>2.2860875244937948E-2</v>
      </c>
      <c r="BH9" s="98"/>
    </row>
    <row r="10" spans="1:60">
      <c r="A10" s="246" t="s">
        <v>1196</v>
      </c>
      <c r="B10" s="247">
        <f t="shared" ca="1" si="0"/>
        <v>0</v>
      </c>
      <c r="C10" s="247">
        <f t="shared" ca="1" si="1"/>
        <v>0</v>
      </c>
      <c r="D10" s="247">
        <f t="shared" ca="1" si="2"/>
        <v>0</v>
      </c>
      <c r="E10" s="247">
        <f t="shared" ca="1" si="3"/>
        <v>0</v>
      </c>
      <c r="AA10" s="110" t="str">
        <f t="shared" si="16"/>
        <v>男・80代以上</v>
      </c>
      <c r="AB10" s="141"/>
      <c r="AC10" s="113" t="str">
        <f t="shared" ref="AC10:AE10" si="86">AC9</f>
        <v>都道府県</v>
      </c>
      <c r="AD10" s="112" t="str">
        <f t="shared" si="86"/>
        <v>福井県</v>
      </c>
      <c r="AE10" s="240" t="str">
        <f t="shared" si="86"/>
        <v>男</v>
      </c>
      <c r="AF10" s="133" t="s">
        <v>1187</v>
      </c>
      <c r="AG10" s="8"/>
      <c r="AH10" s="60">
        <f t="shared" si="4"/>
        <v>0</v>
      </c>
      <c r="AI10" s="130">
        <f t="shared" si="18"/>
        <v>0</v>
      </c>
      <c r="AJ10" s="60">
        <f t="shared" si="5"/>
        <v>0</v>
      </c>
      <c r="AK10" s="130" t="str">
        <f t="shared" si="18"/>
        <v/>
      </c>
      <c r="AL10" s="60">
        <f t="shared" si="6"/>
        <v>0</v>
      </c>
      <c r="AM10" s="130" t="str">
        <f t="shared" ref="AM10" si="87">IFERROR(AL10/AL$21,"")</f>
        <v/>
      </c>
      <c r="AN10" s="60">
        <f t="shared" si="7"/>
        <v>0</v>
      </c>
      <c r="AO10" s="130" t="str">
        <f t="shared" ref="AO10" si="88">IFERROR(AN10/AN$21,"")</f>
        <v/>
      </c>
      <c r="AP10" s="60">
        <f t="shared" si="8"/>
        <v>0</v>
      </c>
      <c r="AQ10" s="130" t="str">
        <f t="shared" ref="AQ10" si="89">IFERROR(AP10/AP$21,"")</f>
        <v/>
      </c>
      <c r="AR10" s="60">
        <f t="shared" si="9"/>
        <v>0</v>
      </c>
      <c r="AS10" s="130" t="str">
        <f t="shared" ref="AS10" si="90">IFERROR(AR10/AR$21,"")</f>
        <v/>
      </c>
      <c r="AT10" s="60">
        <f t="shared" si="10"/>
        <v>0</v>
      </c>
      <c r="AU10" s="130" t="str">
        <f t="shared" ref="AU10" si="91">IFERROR(AT10/AT$21,"")</f>
        <v/>
      </c>
      <c r="AV10" s="60">
        <f t="shared" si="11"/>
        <v>0</v>
      </c>
      <c r="AW10" s="130" t="str">
        <f t="shared" ref="AW10" si="92">IFERROR(AV10/AV$21,"")</f>
        <v/>
      </c>
      <c r="AX10" s="60">
        <f t="shared" si="12"/>
        <v>0</v>
      </c>
      <c r="AY10" s="130" t="str">
        <f t="shared" ref="AY10" si="93">IFERROR(AX10/AX$21,"")</f>
        <v/>
      </c>
      <c r="AZ10" s="60">
        <f t="shared" si="13"/>
        <v>0</v>
      </c>
      <c r="BA10" s="130" t="str">
        <f t="shared" ref="BA10" si="94">IFERROR(AZ10/AZ$21,"")</f>
        <v/>
      </c>
      <c r="BB10" s="60">
        <f t="shared" si="14"/>
        <v>0</v>
      </c>
      <c r="BC10" s="130" t="str">
        <f t="shared" ref="BC10" si="95">IFERROR(BB10/BB$21,"")</f>
        <v/>
      </c>
      <c r="BD10" s="60">
        <f t="shared" si="15"/>
        <v>0</v>
      </c>
      <c r="BE10" s="130" t="str">
        <f t="shared" ref="BE10" si="96">IFERROR(BD10/BD$21,"")</f>
        <v/>
      </c>
      <c r="BF10" s="60">
        <f t="shared" si="29"/>
        <v>0</v>
      </c>
      <c r="BG10" s="130">
        <f t="shared" si="30"/>
        <v>0</v>
      </c>
      <c r="BH10" s="98"/>
    </row>
    <row r="11" spans="1:60">
      <c r="A11" s="248" t="s">
        <v>1197</v>
      </c>
      <c r="B11" s="249">
        <f t="shared" ca="1" si="0"/>
        <v>4.5068582625734814E-2</v>
      </c>
      <c r="C11" s="249">
        <f t="shared" ca="1" si="1"/>
        <v>4.0677966101694912E-2</v>
      </c>
      <c r="D11" s="249">
        <f t="shared" ca="1" si="2"/>
        <v>3.4482758620689655E-2</v>
      </c>
      <c r="E11" s="249">
        <f t="shared" ca="1" si="3"/>
        <v>6.7796610169491525E-2</v>
      </c>
      <c r="AA11" s="110" t="str">
        <f t="shared" si="16"/>
        <v>女・10代以下</v>
      </c>
      <c r="AB11" s="141"/>
      <c r="AC11" s="113" t="str">
        <f t="shared" ref="AC11:AD11" si="97">AC10</f>
        <v>都道府県</v>
      </c>
      <c r="AD11" s="112" t="str">
        <f t="shared" si="97"/>
        <v>福井県</v>
      </c>
      <c r="AE11" s="90" t="s">
        <v>1182</v>
      </c>
      <c r="AF11" s="133" t="s">
        <v>1186</v>
      </c>
      <c r="AG11" s="8"/>
      <c r="AH11" s="60">
        <f t="shared" si="4"/>
        <v>0</v>
      </c>
      <c r="AI11" s="130">
        <f t="shared" si="18"/>
        <v>0</v>
      </c>
      <c r="AJ11" s="60">
        <f t="shared" si="5"/>
        <v>0</v>
      </c>
      <c r="AK11" s="130" t="str">
        <f t="shared" si="18"/>
        <v/>
      </c>
      <c r="AL11" s="60">
        <f t="shared" si="6"/>
        <v>0</v>
      </c>
      <c r="AM11" s="130" t="str">
        <f t="shared" ref="AM11" si="98">IFERROR(AL11/AL$21,"")</f>
        <v/>
      </c>
      <c r="AN11" s="60">
        <f t="shared" si="7"/>
        <v>0</v>
      </c>
      <c r="AO11" s="130" t="str">
        <f t="shared" ref="AO11" si="99">IFERROR(AN11/AN$21,"")</f>
        <v/>
      </c>
      <c r="AP11" s="60">
        <f t="shared" si="8"/>
        <v>0</v>
      </c>
      <c r="AQ11" s="130" t="str">
        <f t="shared" ref="AQ11" si="100">IFERROR(AP11/AP$21,"")</f>
        <v/>
      </c>
      <c r="AR11" s="60">
        <f t="shared" si="9"/>
        <v>0</v>
      </c>
      <c r="AS11" s="130" t="str">
        <f t="shared" ref="AS11" si="101">IFERROR(AR11/AR$21,"")</f>
        <v/>
      </c>
      <c r="AT11" s="60">
        <f t="shared" si="10"/>
        <v>0</v>
      </c>
      <c r="AU11" s="130" t="str">
        <f t="shared" ref="AU11" si="102">IFERROR(AT11/AT$21,"")</f>
        <v/>
      </c>
      <c r="AV11" s="60">
        <f t="shared" si="11"/>
        <v>0</v>
      </c>
      <c r="AW11" s="130" t="str">
        <f t="shared" ref="AW11" si="103">IFERROR(AV11/AV$21,"")</f>
        <v/>
      </c>
      <c r="AX11" s="60">
        <f t="shared" si="12"/>
        <v>0</v>
      </c>
      <c r="AY11" s="130" t="str">
        <f t="shared" ref="AY11" si="104">IFERROR(AX11/AX$21,"")</f>
        <v/>
      </c>
      <c r="AZ11" s="60">
        <f t="shared" si="13"/>
        <v>0</v>
      </c>
      <c r="BA11" s="130" t="str">
        <f t="shared" ref="BA11" si="105">IFERROR(AZ11/AZ$21,"")</f>
        <v/>
      </c>
      <c r="BB11" s="60">
        <f t="shared" si="14"/>
        <v>0</v>
      </c>
      <c r="BC11" s="130" t="str">
        <f t="shared" ref="BC11" si="106">IFERROR(BB11/BB$21,"")</f>
        <v/>
      </c>
      <c r="BD11" s="60">
        <f t="shared" si="15"/>
        <v>0</v>
      </c>
      <c r="BE11" s="130" t="str">
        <f t="shared" ref="BE11" si="107">IFERROR(BD11/BD$21,"")</f>
        <v/>
      </c>
      <c r="BF11" s="60">
        <f t="shared" si="29"/>
        <v>0</v>
      </c>
      <c r="BG11" s="130">
        <f t="shared" si="30"/>
        <v>0</v>
      </c>
      <c r="BH11" s="98"/>
    </row>
    <row r="12" spans="1:60">
      <c r="A12" s="248" t="s">
        <v>1198</v>
      </c>
      <c r="B12" s="249">
        <f t="shared" ca="1" si="0"/>
        <v>6.5969954278249504E-2</v>
      </c>
      <c r="C12" s="249">
        <f t="shared" ca="1" si="1"/>
        <v>4.7457627118644069E-2</v>
      </c>
      <c r="D12" s="249">
        <f t="shared" ca="1" si="2"/>
        <v>2.8735632183908046E-2</v>
      </c>
      <c r="E12" s="249">
        <f t="shared" ca="1" si="3"/>
        <v>1.6949152542372881E-2</v>
      </c>
      <c r="AA12" s="110" t="str">
        <f t="shared" si="16"/>
        <v>女・20代</v>
      </c>
      <c r="AB12" s="141"/>
      <c r="AC12" s="113" t="str">
        <f t="shared" ref="AC12:AE15" si="108">AC11</f>
        <v>都道府県</v>
      </c>
      <c r="AD12" s="112" t="str">
        <f t="shared" si="108"/>
        <v>福井県</v>
      </c>
      <c r="AE12" s="239" t="str">
        <f t="shared" si="108"/>
        <v>女</v>
      </c>
      <c r="AF12" s="133" t="s">
        <v>323</v>
      </c>
      <c r="AG12" s="8"/>
      <c r="AH12" s="60">
        <f t="shared" si="4"/>
        <v>69</v>
      </c>
      <c r="AI12" s="130">
        <f t="shared" si="18"/>
        <v>4.5068582625734814E-2</v>
      </c>
      <c r="AJ12" s="60">
        <f t="shared" si="5"/>
        <v>0</v>
      </c>
      <c r="AK12" s="130" t="str">
        <f t="shared" si="18"/>
        <v/>
      </c>
      <c r="AL12" s="60">
        <f t="shared" si="6"/>
        <v>0</v>
      </c>
      <c r="AM12" s="130" t="str">
        <f t="shared" ref="AM12" si="109">IFERROR(AL12/AL$21,"")</f>
        <v/>
      </c>
      <c r="AN12" s="60">
        <f t="shared" si="7"/>
        <v>0</v>
      </c>
      <c r="AO12" s="130" t="str">
        <f t="shared" ref="AO12" si="110">IFERROR(AN12/AN$21,"")</f>
        <v/>
      </c>
      <c r="AP12" s="60">
        <f t="shared" si="8"/>
        <v>0</v>
      </c>
      <c r="AQ12" s="130" t="str">
        <f t="shared" ref="AQ12" si="111">IFERROR(AP12/AP$21,"")</f>
        <v/>
      </c>
      <c r="AR12" s="60">
        <f t="shared" si="9"/>
        <v>0</v>
      </c>
      <c r="AS12" s="130" t="str">
        <f t="shared" ref="AS12" si="112">IFERROR(AR12/AR$21,"")</f>
        <v/>
      </c>
      <c r="AT12" s="60">
        <f t="shared" si="10"/>
        <v>0</v>
      </c>
      <c r="AU12" s="130" t="str">
        <f t="shared" ref="AU12" si="113">IFERROR(AT12/AT$21,"")</f>
        <v/>
      </c>
      <c r="AV12" s="60">
        <f t="shared" si="11"/>
        <v>0</v>
      </c>
      <c r="AW12" s="130" t="str">
        <f t="shared" ref="AW12" si="114">IFERROR(AV12/AV$21,"")</f>
        <v/>
      </c>
      <c r="AX12" s="60">
        <f t="shared" si="12"/>
        <v>0</v>
      </c>
      <c r="AY12" s="130" t="str">
        <f t="shared" ref="AY12" si="115">IFERROR(AX12/AX$21,"")</f>
        <v/>
      </c>
      <c r="AZ12" s="60">
        <f t="shared" si="13"/>
        <v>0</v>
      </c>
      <c r="BA12" s="130" t="str">
        <f t="shared" ref="BA12" si="116">IFERROR(AZ12/AZ$21,"")</f>
        <v/>
      </c>
      <c r="BB12" s="60">
        <f t="shared" si="14"/>
        <v>0</v>
      </c>
      <c r="BC12" s="130" t="str">
        <f t="shared" ref="BC12" si="117">IFERROR(BB12/BB$21,"")</f>
        <v/>
      </c>
      <c r="BD12" s="60">
        <f t="shared" si="15"/>
        <v>0</v>
      </c>
      <c r="BE12" s="130" t="str">
        <f t="shared" ref="BE12" si="118">IFERROR(BD12/BD$21,"")</f>
        <v/>
      </c>
      <c r="BF12" s="60">
        <f t="shared" si="29"/>
        <v>69</v>
      </c>
      <c r="BG12" s="130">
        <f t="shared" si="30"/>
        <v>4.5068582625734814E-2</v>
      </c>
      <c r="BH12" s="98"/>
    </row>
    <row r="13" spans="1:60">
      <c r="A13" s="248" t="s">
        <v>1199</v>
      </c>
      <c r="B13" s="252">
        <f t="shared" ca="1" si="0"/>
        <v>0.11822338340953625</v>
      </c>
      <c r="C13" s="249">
        <f t="shared" ca="1" si="1"/>
        <v>0.10169491525423729</v>
      </c>
      <c r="D13" s="249">
        <f t="shared" ca="1" si="2"/>
        <v>0.13218390804597702</v>
      </c>
      <c r="E13" s="249">
        <f t="shared" ca="1" si="3"/>
        <v>0.16949152542372881</v>
      </c>
      <c r="AA13" s="110" t="str">
        <f t="shared" si="16"/>
        <v>女・30代</v>
      </c>
      <c r="AB13" s="141"/>
      <c r="AC13" s="113" t="str">
        <f t="shared" ref="AC13:AD13" si="119">AC12</f>
        <v>都道府県</v>
      </c>
      <c r="AD13" s="112" t="str">
        <f t="shared" si="119"/>
        <v>福井県</v>
      </c>
      <c r="AE13" s="239" t="str">
        <f t="shared" si="108"/>
        <v>女</v>
      </c>
      <c r="AF13" s="133" t="s">
        <v>57</v>
      </c>
      <c r="AG13" s="8"/>
      <c r="AH13" s="60">
        <f t="shared" si="4"/>
        <v>101</v>
      </c>
      <c r="AI13" s="130">
        <f t="shared" si="18"/>
        <v>6.5969954278249504E-2</v>
      </c>
      <c r="AJ13" s="60">
        <f t="shared" si="5"/>
        <v>0</v>
      </c>
      <c r="AK13" s="130" t="str">
        <f t="shared" si="18"/>
        <v/>
      </c>
      <c r="AL13" s="60">
        <f t="shared" si="6"/>
        <v>0</v>
      </c>
      <c r="AM13" s="130" t="str">
        <f t="shared" ref="AM13" si="120">IFERROR(AL13/AL$21,"")</f>
        <v/>
      </c>
      <c r="AN13" s="60">
        <f t="shared" si="7"/>
        <v>0</v>
      </c>
      <c r="AO13" s="130" t="str">
        <f t="shared" ref="AO13" si="121">IFERROR(AN13/AN$21,"")</f>
        <v/>
      </c>
      <c r="AP13" s="60">
        <f t="shared" si="8"/>
        <v>0</v>
      </c>
      <c r="AQ13" s="130" t="str">
        <f t="shared" ref="AQ13" si="122">IFERROR(AP13/AP$21,"")</f>
        <v/>
      </c>
      <c r="AR13" s="60">
        <f t="shared" si="9"/>
        <v>0</v>
      </c>
      <c r="AS13" s="130" t="str">
        <f t="shared" ref="AS13" si="123">IFERROR(AR13/AR$21,"")</f>
        <v/>
      </c>
      <c r="AT13" s="60">
        <f t="shared" si="10"/>
        <v>0</v>
      </c>
      <c r="AU13" s="130" t="str">
        <f t="shared" ref="AU13" si="124">IFERROR(AT13/AT$21,"")</f>
        <v/>
      </c>
      <c r="AV13" s="60">
        <f t="shared" si="11"/>
        <v>0</v>
      </c>
      <c r="AW13" s="130" t="str">
        <f t="shared" ref="AW13" si="125">IFERROR(AV13/AV$21,"")</f>
        <v/>
      </c>
      <c r="AX13" s="60">
        <f t="shared" si="12"/>
        <v>0</v>
      </c>
      <c r="AY13" s="130" t="str">
        <f t="shared" ref="AY13" si="126">IFERROR(AX13/AX$21,"")</f>
        <v/>
      </c>
      <c r="AZ13" s="60">
        <f t="shared" si="13"/>
        <v>0</v>
      </c>
      <c r="BA13" s="130" t="str">
        <f t="shared" ref="BA13" si="127">IFERROR(AZ13/AZ$21,"")</f>
        <v/>
      </c>
      <c r="BB13" s="60">
        <f t="shared" si="14"/>
        <v>0</v>
      </c>
      <c r="BC13" s="130" t="str">
        <f t="shared" ref="BC13" si="128">IFERROR(BB13/BB$21,"")</f>
        <v/>
      </c>
      <c r="BD13" s="60">
        <f t="shared" si="15"/>
        <v>0</v>
      </c>
      <c r="BE13" s="130" t="str">
        <f t="shared" ref="BE13" si="129">IFERROR(BD13/BD$21,"")</f>
        <v/>
      </c>
      <c r="BF13" s="60">
        <f t="shared" si="29"/>
        <v>101</v>
      </c>
      <c r="BG13" s="130">
        <f t="shared" si="30"/>
        <v>6.5969954278249504E-2</v>
      </c>
      <c r="BH13" s="98"/>
    </row>
    <row r="14" spans="1:60">
      <c r="A14" s="248" t="s">
        <v>1200</v>
      </c>
      <c r="B14" s="249">
        <f t="shared" ca="1" si="0"/>
        <v>0.18680600914435011</v>
      </c>
      <c r="C14" s="249">
        <f t="shared" ca="1" si="1"/>
        <v>0.1864406779661017</v>
      </c>
      <c r="D14" s="249">
        <f t="shared" ca="1" si="2"/>
        <v>0.20114942528735633</v>
      </c>
      <c r="E14" s="249">
        <f t="shared" ca="1" si="3"/>
        <v>0.16949152542372881</v>
      </c>
      <c r="AA14" s="110" t="str">
        <f t="shared" si="16"/>
        <v>女・40代</v>
      </c>
      <c r="AB14" s="141"/>
      <c r="AC14" s="113" t="str">
        <f t="shared" ref="AC14:AD14" si="130">AC13</f>
        <v>都道府県</v>
      </c>
      <c r="AD14" s="112" t="str">
        <f t="shared" si="130"/>
        <v>福井県</v>
      </c>
      <c r="AE14" s="239" t="str">
        <f t="shared" si="108"/>
        <v>女</v>
      </c>
      <c r="AF14" s="133" t="s">
        <v>387</v>
      </c>
      <c r="AG14" s="8"/>
      <c r="AH14" s="60">
        <f t="shared" si="4"/>
        <v>181</v>
      </c>
      <c r="AI14" s="130">
        <f t="shared" si="18"/>
        <v>0.11822338340953625</v>
      </c>
      <c r="AJ14" s="60">
        <f t="shared" si="5"/>
        <v>0</v>
      </c>
      <c r="AK14" s="130" t="str">
        <f t="shared" si="18"/>
        <v/>
      </c>
      <c r="AL14" s="60">
        <f t="shared" si="6"/>
        <v>0</v>
      </c>
      <c r="AM14" s="130" t="str">
        <f t="shared" ref="AM14" si="131">IFERROR(AL14/AL$21,"")</f>
        <v/>
      </c>
      <c r="AN14" s="60">
        <f t="shared" si="7"/>
        <v>0</v>
      </c>
      <c r="AO14" s="130" t="str">
        <f t="shared" ref="AO14" si="132">IFERROR(AN14/AN$21,"")</f>
        <v/>
      </c>
      <c r="AP14" s="60">
        <f t="shared" si="8"/>
        <v>0</v>
      </c>
      <c r="AQ14" s="130" t="str">
        <f t="shared" ref="AQ14" si="133">IFERROR(AP14/AP$21,"")</f>
        <v/>
      </c>
      <c r="AR14" s="60">
        <f t="shared" si="9"/>
        <v>0</v>
      </c>
      <c r="AS14" s="130" t="str">
        <f t="shared" ref="AS14" si="134">IFERROR(AR14/AR$21,"")</f>
        <v/>
      </c>
      <c r="AT14" s="60">
        <f t="shared" si="10"/>
        <v>0</v>
      </c>
      <c r="AU14" s="130" t="str">
        <f t="shared" ref="AU14" si="135">IFERROR(AT14/AT$21,"")</f>
        <v/>
      </c>
      <c r="AV14" s="60">
        <f t="shared" si="11"/>
        <v>0</v>
      </c>
      <c r="AW14" s="130" t="str">
        <f t="shared" ref="AW14" si="136">IFERROR(AV14/AV$21,"")</f>
        <v/>
      </c>
      <c r="AX14" s="60">
        <f t="shared" si="12"/>
        <v>0</v>
      </c>
      <c r="AY14" s="130" t="str">
        <f t="shared" ref="AY14" si="137">IFERROR(AX14/AX$21,"")</f>
        <v/>
      </c>
      <c r="AZ14" s="60">
        <f t="shared" si="13"/>
        <v>0</v>
      </c>
      <c r="BA14" s="130" t="str">
        <f t="shared" ref="BA14" si="138">IFERROR(AZ14/AZ$21,"")</f>
        <v/>
      </c>
      <c r="BB14" s="60">
        <f t="shared" si="14"/>
        <v>0</v>
      </c>
      <c r="BC14" s="130" t="str">
        <f t="shared" ref="BC14" si="139">IFERROR(BB14/BB$21,"")</f>
        <v/>
      </c>
      <c r="BD14" s="60">
        <f t="shared" si="15"/>
        <v>0</v>
      </c>
      <c r="BE14" s="130" t="str">
        <f t="shared" ref="BE14" si="140">IFERROR(BD14/BD$21,"")</f>
        <v/>
      </c>
      <c r="BF14" s="60">
        <f t="shared" si="29"/>
        <v>181</v>
      </c>
      <c r="BG14" s="130">
        <f t="shared" si="30"/>
        <v>0.11822338340953625</v>
      </c>
      <c r="BH14" s="98"/>
    </row>
    <row r="15" spans="1:60">
      <c r="A15" s="248" t="s">
        <v>1201</v>
      </c>
      <c r="B15" s="249">
        <f t="shared" ca="1" si="0"/>
        <v>0.13781841933376879</v>
      </c>
      <c r="C15" s="249">
        <f t="shared" ca="1" si="1"/>
        <v>0.10847457627118644</v>
      </c>
      <c r="D15" s="249">
        <f t="shared" ca="1" si="2"/>
        <v>9.1954022988505746E-2</v>
      </c>
      <c r="E15" s="249">
        <f t="shared" ca="1" si="3"/>
        <v>5.0847457627118647E-2</v>
      </c>
      <c r="AA15" s="110" t="str">
        <f t="shared" si="16"/>
        <v>女・50代</v>
      </c>
      <c r="AB15" s="141"/>
      <c r="AC15" s="113" t="str">
        <f t="shared" ref="AC15:AD15" si="141">AC14</f>
        <v>都道府県</v>
      </c>
      <c r="AD15" s="112" t="str">
        <f t="shared" si="141"/>
        <v>福井県</v>
      </c>
      <c r="AE15" s="239" t="str">
        <f t="shared" si="108"/>
        <v>女</v>
      </c>
      <c r="AF15" s="133" t="s">
        <v>58</v>
      </c>
      <c r="AG15" s="8"/>
      <c r="AH15" s="60">
        <f t="shared" si="4"/>
        <v>286</v>
      </c>
      <c r="AI15" s="130">
        <f t="shared" si="18"/>
        <v>0.18680600914435011</v>
      </c>
      <c r="AJ15" s="60">
        <f t="shared" si="5"/>
        <v>0</v>
      </c>
      <c r="AK15" s="130" t="str">
        <f t="shared" si="18"/>
        <v/>
      </c>
      <c r="AL15" s="60">
        <f t="shared" si="6"/>
        <v>0</v>
      </c>
      <c r="AM15" s="130" t="str">
        <f t="shared" ref="AM15" si="142">IFERROR(AL15/AL$21,"")</f>
        <v/>
      </c>
      <c r="AN15" s="60">
        <f t="shared" si="7"/>
        <v>0</v>
      </c>
      <c r="AO15" s="130" t="str">
        <f t="shared" ref="AO15" si="143">IFERROR(AN15/AN$21,"")</f>
        <v/>
      </c>
      <c r="AP15" s="60">
        <f t="shared" si="8"/>
        <v>0</v>
      </c>
      <c r="AQ15" s="130" t="str">
        <f t="shared" ref="AQ15" si="144">IFERROR(AP15/AP$21,"")</f>
        <v/>
      </c>
      <c r="AR15" s="60">
        <f t="shared" si="9"/>
        <v>0</v>
      </c>
      <c r="AS15" s="130" t="str">
        <f t="shared" ref="AS15" si="145">IFERROR(AR15/AR$21,"")</f>
        <v/>
      </c>
      <c r="AT15" s="60">
        <f t="shared" si="10"/>
        <v>0</v>
      </c>
      <c r="AU15" s="130" t="str">
        <f t="shared" ref="AU15" si="146">IFERROR(AT15/AT$21,"")</f>
        <v/>
      </c>
      <c r="AV15" s="60">
        <f t="shared" si="11"/>
        <v>0</v>
      </c>
      <c r="AW15" s="130" t="str">
        <f t="shared" ref="AW15" si="147">IFERROR(AV15/AV$21,"")</f>
        <v/>
      </c>
      <c r="AX15" s="60">
        <f t="shared" si="12"/>
        <v>0</v>
      </c>
      <c r="AY15" s="130" t="str">
        <f t="shared" ref="AY15" si="148">IFERROR(AX15/AX$21,"")</f>
        <v/>
      </c>
      <c r="AZ15" s="60">
        <f t="shared" si="13"/>
        <v>0</v>
      </c>
      <c r="BA15" s="130" t="str">
        <f t="shared" ref="BA15" si="149">IFERROR(AZ15/AZ$21,"")</f>
        <v/>
      </c>
      <c r="BB15" s="60">
        <f t="shared" si="14"/>
        <v>0</v>
      </c>
      <c r="BC15" s="130" t="str">
        <f t="shared" ref="BC15" si="150">IFERROR(BB15/BB$21,"")</f>
        <v/>
      </c>
      <c r="BD15" s="60">
        <f t="shared" si="15"/>
        <v>0</v>
      </c>
      <c r="BE15" s="130" t="str">
        <f t="shared" ref="BE15" si="151">IFERROR(BD15/BD$21,"")</f>
        <v/>
      </c>
      <c r="BF15" s="60">
        <f t="shared" si="29"/>
        <v>286</v>
      </c>
      <c r="BG15" s="130">
        <f t="shared" si="30"/>
        <v>0.18680600914435011</v>
      </c>
      <c r="BH15" s="98"/>
    </row>
    <row r="16" spans="1:60">
      <c r="A16" s="248" t="s">
        <v>1202</v>
      </c>
      <c r="B16" s="249">
        <f t="shared" ca="1" si="0"/>
        <v>1.8288700195950358E-2</v>
      </c>
      <c r="C16" s="249">
        <f t="shared" ca="1" si="1"/>
        <v>2.3728813559322035E-2</v>
      </c>
      <c r="D16" s="249">
        <f t="shared" ca="1" si="2"/>
        <v>1.7241379310344827E-2</v>
      </c>
      <c r="E16" s="249">
        <f t="shared" ca="1" si="3"/>
        <v>3.3898305084745763E-2</v>
      </c>
      <c r="AA16" s="110" t="str">
        <f t="shared" si="16"/>
        <v>女・60代</v>
      </c>
      <c r="AB16" s="141"/>
      <c r="AC16" s="113" t="str">
        <f t="shared" ref="AC16:AE16" si="152">AC15</f>
        <v>都道府県</v>
      </c>
      <c r="AD16" s="112" t="str">
        <f t="shared" si="152"/>
        <v>福井県</v>
      </c>
      <c r="AE16" s="239" t="str">
        <f t="shared" si="152"/>
        <v>女</v>
      </c>
      <c r="AF16" s="133" t="s">
        <v>339</v>
      </c>
      <c r="AG16" s="8"/>
      <c r="AH16" s="60">
        <f t="shared" si="4"/>
        <v>211</v>
      </c>
      <c r="AI16" s="130">
        <f t="shared" si="18"/>
        <v>0.13781841933376879</v>
      </c>
      <c r="AJ16" s="60">
        <f t="shared" si="5"/>
        <v>0</v>
      </c>
      <c r="AK16" s="130" t="str">
        <f t="shared" si="18"/>
        <v/>
      </c>
      <c r="AL16" s="60">
        <f t="shared" si="6"/>
        <v>0</v>
      </c>
      <c r="AM16" s="130" t="str">
        <f t="shared" ref="AM16" si="153">IFERROR(AL16/AL$21,"")</f>
        <v/>
      </c>
      <c r="AN16" s="60">
        <f t="shared" si="7"/>
        <v>0</v>
      </c>
      <c r="AO16" s="130" t="str">
        <f t="shared" ref="AO16" si="154">IFERROR(AN16/AN$21,"")</f>
        <v/>
      </c>
      <c r="AP16" s="60">
        <f t="shared" si="8"/>
        <v>0</v>
      </c>
      <c r="AQ16" s="130" t="str">
        <f t="shared" ref="AQ16" si="155">IFERROR(AP16/AP$21,"")</f>
        <v/>
      </c>
      <c r="AR16" s="60">
        <f t="shared" si="9"/>
        <v>0</v>
      </c>
      <c r="AS16" s="130" t="str">
        <f t="shared" ref="AS16" si="156">IFERROR(AR16/AR$21,"")</f>
        <v/>
      </c>
      <c r="AT16" s="60">
        <f t="shared" si="10"/>
        <v>0</v>
      </c>
      <c r="AU16" s="130" t="str">
        <f t="shared" ref="AU16" si="157">IFERROR(AT16/AT$21,"")</f>
        <v/>
      </c>
      <c r="AV16" s="60">
        <f t="shared" si="11"/>
        <v>0</v>
      </c>
      <c r="AW16" s="130" t="str">
        <f t="shared" ref="AW16" si="158">IFERROR(AV16/AV$21,"")</f>
        <v/>
      </c>
      <c r="AX16" s="60">
        <f t="shared" si="12"/>
        <v>0</v>
      </c>
      <c r="AY16" s="130" t="str">
        <f t="shared" ref="AY16" si="159">IFERROR(AX16/AX$21,"")</f>
        <v/>
      </c>
      <c r="AZ16" s="60">
        <f t="shared" si="13"/>
        <v>0</v>
      </c>
      <c r="BA16" s="130" t="str">
        <f t="shared" ref="BA16" si="160">IFERROR(AZ16/AZ$21,"")</f>
        <v/>
      </c>
      <c r="BB16" s="60">
        <f t="shared" si="14"/>
        <v>0</v>
      </c>
      <c r="BC16" s="130" t="str">
        <f t="shared" ref="BC16" si="161">IFERROR(BB16/BB$21,"")</f>
        <v/>
      </c>
      <c r="BD16" s="60">
        <f t="shared" si="15"/>
        <v>0</v>
      </c>
      <c r="BE16" s="130" t="str">
        <f t="shared" ref="BE16" si="162">IFERROR(BD16/BD$21,"")</f>
        <v/>
      </c>
      <c r="BF16" s="60">
        <f t="shared" si="29"/>
        <v>211</v>
      </c>
      <c r="BG16" s="130">
        <f t="shared" si="30"/>
        <v>0.13781841933376879</v>
      </c>
      <c r="BH16" s="98"/>
    </row>
    <row r="17" spans="1:59">
      <c r="A17" s="250" t="s">
        <v>1203</v>
      </c>
      <c r="B17" s="251">
        <f t="shared" ca="1" si="0"/>
        <v>0</v>
      </c>
      <c r="C17" s="251">
        <f t="shared" ca="1" si="1"/>
        <v>0</v>
      </c>
      <c r="D17" s="251">
        <f t="shared" ca="1" si="2"/>
        <v>0</v>
      </c>
      <c r="E17" s="251">
        <f t="shared" ca="1" si="3"/>
        <v>0</v>
      </c>
      <c r="AA17" s="110" t="str">
        <f t="shared" si="16"/>
        <v>女・70代</v>
      </c>
      <c r="AB17" s="141"/>
      <c r="AC17" s="113" t="str">
        <f t="shared" ref="AC17:AE17" si="163">AC16</f>
        <v>都道府県</v>
      </c>
      <c r="AD17" s="112" t="str">
        <f t="shared" si="163"/>
        <v>福井県</v>
      </c>
      <c r="AE17" s="239" t="str">
        <f t="shared" si="163"/>
        <v>女</v>
      </c>
      <c r="AF17" s="133" t="s">
        <v>376</v>
      </c>
      <c r="AG17" s="8"/>
      <c r="AH17" s="60">
        <f t="shared" si="4"/>
        <v>28</v>
      </c>
      <c r="AI17" s="130">
        <f t="shared" si="18"/>
        <v>1.8288700195950358E-2</v>
      </c>
      <c r="AJ17" s="60">
        <f t="shared" si="5"/>
        <v>0</v>
      </c>
      <c r="AK17" s="130" t="str">
        <f t="shared" si="18"/>
        <v/>
      </c>
      <c r="AL17" s="60">
        <f t="shared" si="6"/>
        <v>0</v>
      </c>
      <c r="AM17" s="130" t="str">
        <f t="shared" ref="AM17" si="164">IFERROR(AL17/AL$21,"")</f>
        <v/>
      </c>
      <c r="AN17" s="60">
        <f t="shared" si="7"/>
        <v>0</v>
      </c>
      <c r="AO17" s="130" t="str">
        <f t="shared" ref="AO17" si="165">IFERROR(AN17/AN$21,"")</f>
        <v/>
      </c>
      <c r="AP17" s="60">
        <f t="shared" si="8"/>
        <v>0</v>
      </c>
      <c r="AQ17" s="130" t="str">
        <f t="shared" ref="AQ17" si="166">IFERROR(AP17/AP$21,"")</f>
        <v/>
      </c>
      <c r="AR17" s="60">
        <f t="shared" si="9"/>
        <v>0</v>
      </c>
      <c r="AS17" s="130" t="str">
        <f t="shared" ref="AS17" si="167">IFERROR(AR17/AR$21,"")</f>
        <v/>
      </c>
      <c r="AT17" s="60">
        <f t="shared" si="10"/>
        <v>0</v>
      </c>
      <c r="AU17" s="130" t="str">
        <f t="shared" ref="AU17" si="168">IFERROR(AT17/AT$21,"")</f>
        <v/>
      </c>
      <c r="AV17" s="60">
        <f t="shared" si="11"/>
        <v>0</v>
      </c>
      <c r="AW17" s="130" t="str">
        <f t="shared" ref="AW17" si="169">IFERROR(AV17/AV$21,"")</f>
        <v/>
      </c>
      <c r="AX17" s="60">
        <f t="shared" si="12"/>
        <v>0</v>
      </c>
      <c r="AY17" s="130" t="str">
        <f t="shared" ref="AY17" si="170">IFERROR(AX17/AX$21,"")</f>
        <v/>
      </c>
      <c r="AZ17" s="60">
        <f t="shared" si="13"/>
        <v>0</v>
      </c>
      <c r="BA17" s="130" t="str">
        <f t="shared" ref="BA17" si="171">IFERROR(AZ17/AZ$21,"")</f>
        <v/>
      </c>
      <c r="BB17" s="60">
        <f t="shared" si="14"/>
        <v>0</v>
      </c>
      <c r="BC17" s="130" t="str">
        <f t="shared" ref="BC17" si="172">IFERROR(BB17/BB$21,"")</f>
        <v/>
      </c>
      <c r="BD17" s="60">
        <f t="shared" si="15"/>
        <v>0</v>
      </c>
      <c r="BE17" s="130" t="str">
        <f t="shared" ref="BE17" si="173">IFERROR(BD17/BD$21,"")</f>
        <v/>
      </c>
      <c r="BF17" s="60">
        <f t="shared" si="29"/>
        <v>28</v>
      </c>
      <c r="BG17" s="130">
        <f t="shared" si="30"/>
        <v>1.8288700195950358E-2</v>
      </c>
    </row>
    <row r="18" spans="1:59">
      <c r="A18" s="2" t="s">
        <v>1206</v>
      </c>
      <c r="B18" s="96">
        <f ca="1">IFERROR(B20+B21,"")</f>
        <v>3.6577400391900716E-2</v>
      </c>
      <c r="C18" s="96">
        <f t="shared" ref="C18:E18" ca="1" si="174">IFERROR(C20+C21,"")</f>
        <v>3.0508474576271184E-2</v>
      </c>
      <c r="D18" s="96">
        <f t="shared" ca="1" si="174"/>
        <v>1.1494252873563218E-2</v>
      </c>
      <c r="E18" s="96">
        <f t="shared" ca="1" si="174"/>
        <v>1.6949152542372881E-2</v>
      </c>
      <c r="AA18" s="110" t="str">
        <f t="shared" si="16"/>
        <v>女・80代以上</v>
      </c>
      <c r="AB18" s="141"/>
      <c r="AC18" s="113" t="str">
        <f t="shared" ref="AC18:AE18" si="175">AC17</f>
        <v>都道府県</v>
      </c>
      <c r="AD18" s="112" t="str">
        <f t="shared" si="175"/>
        <v>福井県</v>
      </c>
      <c r="AE18" s="240" t="str">
        <f t="shared" si="175"/>
        <v>女</v>
      </c>
      <c r="AF18" s="133" t="s">
        <v>1187</v>
      </c>
      <c r="AG18" s="8"/>
      <c r="AH18" s="60">
        <f t="shared" si="4"/>
        <v>0</v>
      </c>
      <c r="AI18" s="130">
        <f t="shared" si="18"/>
        <v>0</v>
      </c>
      <c r="AJ18" s="60">
        <f t="shared" si="5"/>
        <v>0</v>
      </c>
      <c r="AK18" s="130" t="str">
        <f t="shared" si="18"/>
        <v/>
      </c>
      <c r="AL18" s="60">
        <f t="shared" si="6"/>
        <v>0</v>
      </c>
      <c r="AM18" s="130" t="str">
        <f t="shared" ref="AM18" si="176">IFERROR(AL18/AL$21,"")</f>
        <v/>
      </c>
      <c r="AN18" s="60">
        <f t="shared" si="7"/>
        <v>0</v>
      </c>
      <c r="AO18" s="130" t="str">
        <f t="shared" ref="AO18" si="177">IFERROR(AN18/AN$21,"")</f>
        <v/>
      </c>
      <c r="AP18" s="60">
        <f t="shared" si="8"/>
        <v>0</v>
      </c>
      <c r="AQ18" s="130" t="str">
        <f t="shared" ref="AQ18" si="178">IFERROR(AP18/AP$21,"")</f>
        <v/>
      </c>
      <c r="AR18" s="60">
        <f t="shared" si="9"/>
        <v>0</v>
      </c>
      <c r="AS18" s="130" t="str">
        <f t="shared" ref="AS18" si="179">IFERROR(AR18/AR$21,"")</f>
        <v/>
      </c>
      <c r="AT18" s="60">
        <f t="shared" si="10"/>
        <v>0</v>
      </c>
      <c r="AU18" s="130" t="str">
        <f t="shared" ref="AU18" si="180">IFERROR(AT18/AT$21,"")</f>
        <v/>
      </c>
      <c r="AV18" s="60">
        <f t="shared" si="11"/>
        <v>0</v>
      </c>
      <c r="AW18" s="130" t="str">
        <f t="shared" ref="AW18" si="181">IFERROR(AV18/AV$21,"")</f>
        <v/>
      </c>
      <c r="AX18" s="60">
        <f t="shared" si="12"/>
        <v>0</v>
      </c>
      <c r="AY18" s="130" t="str">
        <f t="shared" ref="AY18" si="182">IFERROR(AX18/AX$21,"")</f>
        <v/>
      </c>
      <c r="AZ18" s="60">
        <f t="shared" si="13"/>
        <v>0</v>
      </c>
      <c r="BA18" s="130" t="str">
        <f t="shared" ref="BA18" si="183">IFERROR(AZ18/AZ$21,"")</f>
        <v/>
      </c>
      <c r="BB18" s="60">
        <f t="shared" si="14"/>
        <v>0</v>
      </c>
      <c r="BC18" s="130" t="str">
        <f t="shared" ref="BC18" si="184">IFERROR(BB18/BB$21,"")</f>
        <v/>
      </c>
      <c r="BD18" s="60">
        <f t="shared" si="15"/>
        <v>0</v>
      </c>
      <c r="BE18" s="130" t="str">
        <f t="shared" ref="BE18" si="185">IFERROR(BD18/BD$21,"")</f>
        <v/>
      </c>
      <c r="BF18" s="60">
        <f t="shared" si="29"/>
        <v>0</v>
      </c>
      <c r="BG18" s="130">
        <f t="shared" si="30"/>
        <v>0</v>
      </c>
    </row>
    <row r="19" spans="1:59">
      <c r="A19" s="241" t="s">
        <v>1207</v>
      </c>
      <c r="B19" s="242"/>
      <c r="C19" s="242"/>
      <c r="D19" s="242"/>
      <c r="E19" s="242"/>
      <c r="AA19" s="110" t="str">
        <f t="shared" si="16"/>
        <v>その他・&lt;&gt;</v>
      </c>
      <c r="AB19" s="141"/>
      <c r="AC19" s="113" t="str">
        <f t="shared" si="17"/>
        <v>都道府県</v>
      </c>
      <c r="AD19" s="112" t="str">
        <f t="shared" si="17"/>
        <v>福井県</v>
      </c>
      <c r="AE19" s="211" t="s">
        <v>1183</v>
      </c>
      <c r="AF19" s="133" t="s">
        <v>1184</v>
      </c>
      <c r="AG19" s="8"/>
      <c r="AH19" s="60">
        <f t="shared" si="4"/>
        <v>7</v>
      </c>
      <c r="AI19" s="130">
        <f t="shared" si="18"/>
        <v>4.5721750489875895E-3</v>
      </c>
      <c r="AJ19" s="60">
        <f t="shared" si="5"/>
        <v>0</v>
      </c>
      <c r="AK19" s="130" t="str">
        <f t="shared" si="18"/>
        <v/>
      </c>
      <c r="AL19" s="60">
        <f t="shared" si="6"/>
        <v>0</v>
      </c>
      <c r="AM19" s="130" t="str">
        <f t="shared" ref="AM19" si="186">IFERROR(AL19/AL$21,"")</f>
        <v/>
      </c>
      <c r="AN19" s="60">
        <f t="shared" si="7"/>
        <v>0</v>
      </c>
      <c r="AO19" s="130" t="str">
        <f t="shared" ref="AO19" si="187">IFERROR(AN19/AN$21,"")</f>
        <v/>
      </c>
      <c r="AP19" s="60">
        <f t="shared" si="8"/>
        <v>0</v>
      </c>
      <c r="AQ19" s="130" t="str">
        <f t="shared" ref="AQ19" si="188">IFERROR(AP19/AP$21,"")</f>
        <v/>
      </c>
      <c r="AR19" s="60">
        <f t="shared" si="9"/>
        <v>0</v>
      </c>
      <c r="AS19" s="130" t="str">
        <f t="shared" ref="AS19" si="189">IFERROR(AR19/AR$21,"")</f>
        <v/>
      </c>
      <c r="AT19" s="60">
        <f t="shared" si="10"/>
        <v>0</v>
      </c>
      <c r="AU19" s="130" t="str">
        <f t="shared" ref="AU19" si="190">IFERROR(AT19/AT$21,"")</f>
        <v/>
      </c>
      <c r="AV19" s="60">
        <f t="shared" si="11"/>
        <v>0</v>
      </c>
      <c r="AW19" s="130" t="str">
        <f t="shared" ref="AW19" si="191">IFERROR(AV19/AV$21,"")</f>
        <v/>
      </c>
      <c r="AX19" s="60">
        <f t="shared" si="12"/>
        <v>0</v>
      </c>
      <c r="AY19" s="130" t="str">
        <f t="shared" ref="AY19" si="192">IFERROR(AX19/AX$21,"")</f>
        <v/>
      </c>
      <c r="AZ19" s="60">
        <f t="shared" si="13"/>
        <v>0</v>
      </c>
      <c r="BA19" s="130" t="str">
        <f t="shared" ref="BA19" si="193">IFERROR(AZ19/AZ$21,"")</f>
        <v/>
      </c>
      <c r="BB19" s="60">
        <f t="shared" si="14"/>
        <v>0</v>
      </c>
      <c r="BC19" s="130" t="str">
        <f t="shared" ref="BC19" si="194">IFERROR(BB19/BB$21,"")</f>
        <v/>
      </c>
      <c r="BD19" s="60">
        <f t="shared" si="15"/>
        <v>0</v>
      </c>
      <c r="BE19" s="130" t="str">
        <f t="shared" ref="BE19" si="195">IFERROR(BD19/BD$21,"")</f>
        <v/>
      </c>
      <c r="BF19" s="60">
        <f t="shared" si="29"/>
        <v>7</v>
      </c>
      <c r="BG19" s="130">
        <f t="shared" si="30"/>
        <v>4.5721750489875895E-3</v>
      </c>
    </row>
    <row r="20" spans="1:59">
      <c r="A20" s="243" t="s">
        <v>1204</v>
      </c>
      <c r="B20" s="244">
        <f t="shared" ca="1" si="0"/>
        <v>4.5721750489875895E-3</v>
      </c>
      <c r="C20" s="244">
        <f t="shared" ca="1" si="1"/>
        <v>3.3898305084745762E-3</v>
      </c>
      <c r="D20" s="244">
        <f t="shared" ca="1" si="2"/>
        <v>5.7471264367816091E-3</v>
      </c>
      <c r="E20" s="244">
        <f t="shared" ca="1" si="3"/>
        <v>1.6949152542372881E-2</v>
      </c>
      <c r="AA20" s="110" t="str">
        <f t="shared" si="16"/>
        <v>無回答・&lt;&gt;</v>
      </c>
      <c r="AB20" s="141"/>
      <c r="AC20" s="113" t="str">
        <f>AC18</f>
        <v>都道府県</v>
      </c>
      <c r="AD20" s="112" t="str">
        <f>AD18</f>
        <v>福井県</v>
      </c>
      <c r="AE20" s="90" t="s">
        <v>1185</v>
      </c>
      <c r="AF20" s="133" t="s">
        <v>1184</v>
      </c>
      <c r="AG20" s="8"/>
      <c r="AH20" s="60">
        <f t="shared" si="4"/>
        <v>49</v>
      </c>
      <c r="AI20" s="130">
        <f t="shared" si="18"/>
        <v>3.2005225342913127E-2</v>
      </c>
      <c r="AJ20" s="60">
        <f t="shared" si="5"/>
        <v>0</v>
      </c>
      <c r="AK20" s="130" t="str">
        <f t="shared" si="18"/>
        <v/>
      </c>
      <c r="AL20" s="60">
        <f t="shared" si="6"/>
        <v>0</v>
      </c>
      <c r="AM20" s="130" t="str">
        <f t="shared" ref="AM20" si="196">IFERROR(AL20/AL$21,"")</f>
        <v/>
      </c>
      <c r="AN20" s="60">
        <f t="shared" si="7"/>
        <v>0</v>
      </c>
      <c r="AO20" s="130" t="str">
        <f t="shared" ref="AO20" si="197">IFERROR(AN20/AN$21,"")</f>
        <v/>
      </c>
      <c r="AP20" s="60">
        <f t="shared" si="8"/>
        <v>0</v>
      </c>
      <c r="AQ20" s="130" t="str">
        <f t="shared" ref="AQ20" si="198">IFERROR(AP20/AP$21,"")</f>
        <v/>
      </c>
      <c r="AR20" s="60">
        <f t="shared" si="9"/>
        <v>0</v>
      </c>
      <c r="AS20" s="130" t="str">
        <f t="shared" ref="AS20" si="199">IFERROR(AR20/AR$21,"")</f>
        <v/>
      </c>
      <c r="AT20" s="60">
        <f t="shared" si="10"/>
        <v>0</v>
      </c>
      <c r="AU20" s="130" t="str">
        <f t="shared" ref="AU20" si="200">IFERROR(AT20/AT$21,"")</f>
        <v/>
      </c>
      <c r="AV20" s="60">
        <f t="shared" si="11"/>
        <v>0</v>
      </c>
      <c r="AW20" s="130" t="str">
        <f t="shared" ref="AW20" si="201">IFERROR(AV20/AV$21,"")</f>
        <v/>
      </c>
      <c r="AX20" s="60">
        <f t="shared" si="12"/>
        <v>0</v>
      </c>
      <c r="AY20" s="130" t="str">
        <f t="shared" ref="AY20" si="202">IFERROR(AX20/AX$21,"")</f>
        <v/>
      </c>
      <c r="AZ20" s="60">
        <f t="shared" si="13"/>
        <v>0</v>
      </c>
      <c r="BA20" s="130" t="str">
        <f t="shared" ref="BA20" si="203">IFERROR(AZ20/AZ$21,"")</f>
        <v/>
      </c>
      <c r="BB20" s="60">
        <f t="shared" si="14"/>
        <v>0</v>
      </c>
      <c r="BC20" s="130" t="str">
        <f t="shared" ref="BC20" si="204">IFERROR(BB20/BB$21,"")</f>
        <v/>
      </c>
      <c r="BD20" s="60">
        <f t="shared" si="15"/>
        <v>0</v>
      </c>
      <c r="BE20" s="130" t="str">
        <f t="shared" ref="BE20" si="205">IFERROR(BD20/BD$21,"")</f>
        <v/>
      </c>
      <c r="BF20" s="60">
        <f t="shared" si="29"/>
        <v>49</v>
      </c>
      <c r="BG20" s="130">
        <f t="shared" si="30"/>
        <v>3.2005225342913127E-2</v>
      </c>
    </row>
    <row r="21" spans="1:59" ht="15">
      <c r="A21" s="245" t="s">
        <v>1205</v>
      </c>
      <c r="B21" s="244">
        <f t="shared" ca="1" si="0"/>
        <v>3.2005225342913127E-2</v>
      </c>
      <c r="C21" s="244">
        <f t="shared" ca="1" si="1"/>
        <v>2.7118644067796609E-2</v>
      </c>
      <c r="D21" s="244">
        <f t="shared" ca="1" si="2"/>
        <v>5.7471264367816091E-3</v>
      </c>
      <c r="E21" s="244">
        <f t="shared" ca="1" si="3"/>
        <v>0</v>
      </c>
      <c r="AA21"/>
      <c r="AB21"/>
      <c r="AC21" s="99"/>
      <c r="AD21" s="100"/>
      <c r="AE21" s="236"/>
      <c r="AF21" s="101"/>
      <c r="AG21" s="102" t="s">
        <v>25</v>
      </c>
      <c r="AH21" s="123">
        <f t="shared" ref="AH21:BE21" si="206">SUM(AH3:AH20)</f>
        <v>1531</v>
      </c>
      <c r="AI21" s="124">
        <f t="shared" si="206"/>
        <v>0.99999999999999989</v>
      </c>
      <c r="AJ21" s="123">
        <f t="shared" si="206"/>
        <v>0</v>
      </c>
      <c r="AK21" s="124">
        <f t="shared" si="206"/>
        <v>0</v>
      </c>
      <c r="AL21" s="123">
        <f t="shared" si="206"/>
        <v>0</v>
      </c>
      <c r="AM21" s="124">
        <f t="shared" si="206"/>
        <v>0</v>
      </c>
      <c r="AN21" s="123">
        <f t="shared" si="206"/>
        <v>0</v>
      </c>
      <c r="AO21" s="124">
        <f t="shared" si="206"/>
        <v>0</v>
      </c>
      <c r="AP21" s="123">
        <f t="shared" si="206"/>
        <v>0</v>
      </c>
      <c r="AQ21" s="124">
        <f t="shared" si="206"/>
        <v>0</v>
      </c>
      <c r="AR21" s="123">
        <f t="shared" si="206"/>
        <v>0</v>
      </c>
      <c r="AS21" s="124">
        <f t="shared" si="206"/>
        <v>0</v>
      </c>
      <c r="AT21" s="123">
        <f t="shared" si="206"/>
        <v>0</v>
      </c>
      <c r="AU21" s="124">
        <f t="shared" si="206"/>
        <v>0</v>
      </c>
      <c r="AV21" s="123">
        <f t="shared" si="206"/>
        <v>0</v>
      </c>
      <c r="AW21" s="124">
        <f t="shared" si="206"/>
        <v>0</v>
      </c>
      <c r="AX21" s="123">
        <f t="shared" si="206"/>
        <v>0</v>
      </c>
      <c r="AY21" s="124">
        <f t="shared" si="206"/>
        <v>0</v>
      </c>
      <c r="AZ21" s="123">
        <f t="shared" si="206"/>
        <v>0</v>
      </c>
      <c r="BA21" s="124">
        <f t="shared" si="206"/>
        <v>0</v>
      </c>
      <c r="BB21" s="123">
        <f t="shared" si="206"/>
        <v>0</v>
      </c>
      <c r="BC21" s="124">
        <f t="shared" si="206"/>
        <v>0</v>
      </c>
      <c r="BD21" s="123">
        <f t="shared" si="206"/>
        <v>0</v>
      </c>
      <c r="BE21" s="124">
        <f t="shared" si="206"/>
        <v>0</v>
      </c>
      <c r="BF21" s="125">
        <f t="shared" ref="BF21" si="207">AH21+AJ21+AL21+AN21+AP21+AR21+AT21+AV21+AX21+AZ21+BB21+BD21</f>
        <v>1531</v>
      </c>
      <c r="BG21" s="126">
        <f>SUM(BG3:BG20)</f>
        <v>0.99999999999999989</v>
      </c>
    </row>
    <row r="22" spans="1:59" ht="15">
      <c r="A22" s="1"/>
      <c r="B22" s="179"/>
      <c r="C22" s="179"/>
      <c r="D22" s="179"/>
      <c r="E22" s="179"/>
      <c r="AA22"/>
      <c r="AB22"/>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row>
    <row r="23" spans="1:59" ht="15">
      <c r="A23" s="1"/>
      <c r="B23" s="179"/>
      <c r="C23" s="179"/>
      <c r="D23" s="179"/>
      <c r="E23" s="179"/>
      <c r="AA23"/>
      <c r="AB23"/>
      <c r="AC23" s="142" t="str">
        <f>【M】エリア!$J$2</f>
        <v>6分類</v>
      </c>
      <c r="AD23" s="143" t="str">
        <f>【M】エリア!$L$3</f>
        <v>福井市・永平寺町</v>
      </c>
      <c r="AE23" s="1"/>
      <c r="AF23" s="144"/>
      <c r="AG23" s="92"/>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6"/>
      <c r="BG23" s="147"/>
    </row>
    <row r="24" spans="1:59">
      <c r="A24" s="1"/>
      <c r="B24" s="179"/>
      <c r="C24" s="179"/>
      <c r="D24" s="179"/>
      <c r="E24" s="179"/>
      <c r="AA24" s="110" t="str">
        <f>AE24&amp;"・"&amp;AF24</f>
        <v>男・10代以下</v>
      </c>
      <c r="AB24" s="141"/>
      <c r="AC24" s="111" t="str">
        <f>AC23</f>
        <v>6分類</v>
      </c>
      <c r="AD24" s="112" t="str">
        <f>AD23</f>
        <v>福井市・永平寺町</v>
      </c>
      <c r="AE24" s="90" t="str">
        <f>IF(AE3&lt;&gt;"",AE3,"")</f>
        <v>男</v>
      </c>
      <c r="AF24" s="2" t="str">
        <f>IF(AF3&lt;&gt;"",AF3,"")</f>
        <v>10代以下</v>
      </c>
      <c r="AG24" s="8"/>
      <c r="AH24" s="121">
        <f t="shared" ref="AH24:AH41" si="208">IF(OR(IFERROR(FIND($AD24,"施設コード"),0)&gt;0,$AF24=""), "",
COUNTIFS(
    INDEX(rawデータ範囲, , MATCH($AH$1,表頭範囲, 0)),AH$2,
    INDEX(rawデータ範囲, , MATCH($AE$1,表頭範囲, 0)),$AE24,
    INDEX(rawデータ範囲, , MATCH($AF$1,表頭範囲, 0)),$AF24,
    INDEX(rawデータ範囲, , MATCH($AC24,表頭範囲, 0)),$AD24
)
)</f>
        <v>0</v>
      </c>
      <c r="AI24" s="122">
        <f>IFERROR(AH24/AH$42,"")</f>
        <v>0</v>
      </c>
      <c r="AJ24" s="121">
        <f t="shared" ref="AJ24:AJ41" si="209">IF(OR(IFERROR(FIND($AD24,"施設コード"),0)&gt;0,$AF24=""), "",
COUNTIFS(
    INDEX(rawデータ範囲, , MATCH($AH$1,表頭範囲, 0)),AJ$2,
    INDEX(rawデータ範囲, , MATCH($AE$1,表頭範囲, 0)),$AE24,
    INDEX(rawデータ範囲, , MATCH($AF$1,表頭範囲, 0)),$AF24,
    INDEX(rawデータ範囲, , MATCH($AC24,表頭範囲, 0)),$AD24
)
)</f>
        <v>0</v>
      </c>
      <c r="AK24" s="122" t="str">
        <f>IFERROR(AJ24/AJ$42,"")</f>
        <v/>
      </c>
      <c r="AL24" s="121">
        <f t="shared" ref="AL24:AL41" si="210">IF(OR(IFERROR(FIND($AD24,"施設コード"),0)&gt;0,$AF24=""), "",
COUNTIFS(
    INDEX(rawデータ範囲, , MATCH($AH$1,表頭範囲, 0)),AL$2,
    INDEX(rawデータ範囲, , MATCH($AE$1,表頭範囲, 0)),$AE24,
    INDEX(rawデータ範囲, , MATCH($AF$1,表頭範囲, 0)),$AF24,
    INDEX(rawデータ範囲, , MATCH($AC24,表頭範囲, 0)),$AD24
)
)</f>
        <v>0</v>
      </c>
      <c r="AM24" s="122" t="str">
        <f>IFERROR(AL24/AL$42,"")</f>
        <v/>
      </c>
      <c r="AN24" s="121">
        <f t="shared" ref="AN24:AN41" si="211">IF(OR(IFERROR(FIND($AD24,"施設コード"),0)&gt;0,$AF24=""), "",
COUNTIFS(
    INDEX(rawデータ範囲, , MATCH($AH$1,表頭範囲, 0)),AN$2,
    INDEX(rawデータ範囲, , MATCH($AE$1,表頭範囲, 0)),$AE24,
    INDEX(rawデータ範囲, , MATCH($AF$1,表頭範囲, 0)),$AF24,
    INDEX(rawデータ範囲, , MATCH($AC24,表頭範囲, 0)),$AD24
)
)</f>
        <v>0</v>
      </c>
      <c r="AO24" s="122" t="str">
        <f>IFERROR(AN24/AN$42,"")</f>
        <v/>
      </c>
      <c r="AP24" s="121">
        <f t="shared" ref="AP24:AP41" si="212">IF(OR(IFERROR(FIND($AD24,"施設コード"),0)&gt;0,$AF24=""), "",
COUNTIFS(
    INDEX(rawデータ範囲, , MATCH($AH$1,表頭範囲, 0)),AP$2,
    INDEX(rawデータ範囲, , MATCH($AE$1,表頭範囲, 0)),$AE24,
    INDEX(rawデータ範囲, , MATCH($AF$1,表頭範囲, 0)),$AF24,
    INDEX(rawデータ範囲, , MATCH($AC24,表頭範囲, 0)),$AD24
)
)</f>
        <v>0</v>
      </c>
      <c r="AQ24" s="122" t="str">
        <f>IFERROR(AP24/AP$42,"")</f>
        <v/>
      </c>
      <c r="AR24" s="121">
        <f t="shared" ref="AR24:AR41" si="213">IF(OR(IFERROR(FIND($AD24,"施設コード"),0)&gt;0,$AF24=""), "",
COUNTIFS(
    INDEX(rawデータ範囲, , MATCH($AH$1,表頭範囲, 0)),AR$2,
    INDEX(rawデータ範囲, , MATCH($AE$1,表頭範囲, 0)),$AE24,
    INDEX(rawデータ範囲, , MATCH($AF$1,表頭範囲, 0)),$AF24,
    INDEX(rawデータ範囲, , MATCH($AC24,表頭範囲, 0)),$AD24
)
)</f>
        <v>0</v>
      </c>
      <c r="AS24" s="122" t="str">
        <f>IFERROR(AR24/AR$42,"")</f>
        <v/>
      </c>
      <c r="AT24" s="121">
        <f t="shared" ref="AT24:AT41" si="214">IF(OR(IFERROR(FIND($AD24,"施設コード"),0)&gt;0,$AF24=""), "",
COUNTIFS(
    INDEX(rawデータ範囲, , MATCH($AH$1,表頭範囲, 0)),AT$2,
    INDEX(rawデータ範囲, , MATCH($AE$1,表頭範囲, 0)),$AE24,
    INDEX(rawデータ範囲, , MATCH($AF$1,表頭範囲, 0)),$AF24,
    INDEX(rawデータ範囲, , MATCH($AC24,表頭範囲, 0)),$AD24
)
)</f>
        <v>0</v>
      </c>
      <c r="AU24" s="122" t="str">
        <f>IFERROR(AT24/AT$42,"")</f>
        <v/>
      </c>
      <c r="AV24" s="121">
        <f t="shared" ref="AV24:AV41" si="215">IF(OR(IFERROR(FIND($AD24,"施設コード"),0)&gt;0,$AF24=""), "",
COUNTIFS(
    INDEX(rawデータ範囲, , MATCH($AH$1,表頭範囲, 0)),AV$2,
    INDEX(rawデータ範囲, , MATCH($AE$1,表頭範囲, 0)),$AE24,
    INDEX(rawデータ範囲, , MATCH($AF$1,表頭範囲, 0)),$AF24,
    INDEX(rawデータ範囲, , MATCH($AC24,表頭範囲, 0)),$AD24
)
)</f>
        <v>0</v>
      </c>
      <c r="AW24" s="122" t="str">
        <f>IFERROR(AV24/AV$42,"")</f>
        <v/>
      </c>
      <c r="AX24" s="121">
        <f t="shared" ref="AX24:AX41" si="216">IF(OR(IFERROR(FIND($AD24,"施設コード"),0)&gt;0,$AF24=""), "",
COUNTIFS(
    INDEX(rawデータ範囲, , MATCH($AH$1,表頭範囲, 0)),AX$2,
    INDEX(rawデータ範囲, , MATCH($AE$1,表頭範囲, 0)),$AE24,
    INDEX(rawデータ範囲, , MATCH($AF$1,表頭範囲, 0)),$AF24,
    INDEX(rawデータ範囲, , MATCH($AC24,表頭範囲, 0)),$AD24
)
)</f>
        <v>0</v>
      </c>
      <c r="AY24" s="122" t="str">
        <f>IFERROR(AX24/AX$42,"")</f>
        <v/>
      </c>
      <c r="AZ24" s="121">
        <f t="shared" ref="AZ24:AZ41" si="217">IF(OR(IFERROR(FIND($AD24,"施設コード"),0)&gt;0,$AF24=""), "",
COUNTIFS(
    INDEX(rawデータ範囲, , MATCH($AH$1,表頭範囲, 0)),AZ$2,
    INDEX(rawデータ範囲, , MATCH($AE$1,表頭範囲, 0)),$AE24,
    INDEX(rawデータ範囲, , MATCH($AF$1,表頭範囲, 0)),$AF24,
    INDEX(rawデータ範囲, , MATCH($AC24,表頭範囲, 0)),$AD24
)
)</f>
        <v>0</v>
      </c>
      <c r="BA24" s="122" t="str">
        <f>IFERROR(AZ24/AZ$42,"")</f>
        <v/>
      </c>
      <c r="BB24" s="121">
        <f t="shared" ref="BB24:BB41" si="218">IF(OR(IFERROR(FIND($AD24,"施設コード"),0)&gt;0,$AF24=""), "",
COUNTIFS(
    INDEX(rawデータ範囲, , MATCH($AH$1,表頭範囲, 0)),BB$2,
    INDEX(rawデータ範囲, , MATCH($AE$1,表頭範囲, 0)),$AE24,
    INDEX(rawデータ範囲, , MATCH($AF$1,表頭範囲, 0)),$AF24,
    INDEX(rawデータ範囲, , MATCH($AC24,表頭範囲, 0)),$AD24
)
)</f>
        <v>0</v>
      </c>
      <c r="BC24" s="122" t="str">
        <f>IFERROR(BB24/BB$42,"")</f>
        <v/>
      </c>
      <c r="BD24" s="121">
        <f t="shared" ref="BD24:BD41" si="219">IF(OR(IFERROR(FIND($AD24,"施設コード"),0)&gt;0,$AF24=""), "",
COUNTIFS(
    INDEX(rawデータ範囲, , MATCH($AH$1,表頭範囲, 0)),BD$2,
    INDEX(rawデータ範囲, , MATCH($AE$1,表頭範囲, 0)),$AE24,
    INDEX(rawデータ範囲, , MATCH($AF$1,表頭範囲, 0)),$AF24,
    INDEX(rawデータ範囲, , MATCH($AC24,表頭範囲, 0)),$AD24
)
)</f>
        <v>0</v>
      </c>
      <c r="BE24" s="122" t="str">
        <f>IFERROR(BD24/BD$42,"")</f>
        <v/>
      </c>
      <c r="BF24" s="121">
        <f>IFERROR(AH24+AJ24+AL24+AN24+AP24+AR24+AT24+AV24+AX24+AZ24+BB24+BD24,"")</f>
        <v>0</v>
      </c>
      <c r="BG24" s="122">
        <f>IFERROR(BF24/BF$42,"")</f>
        <v>0</v>
      </c>
    </row>
    <row r="25" spans="1:59">
      <c r="A25" s="1"/>
      <c r="B25" s="225"/>
      <c r="C25" s="179"/>
      <c r="D25" s="179"/>
      <c r="E25" s="179"/>
      <c r="AA25" s="110" t="str">
        <f t="shared" ref="AA25:AA41" si="220">AE25&amp;"・"&amp;AF25</f>
        <v>男・20代</v>
      </c>
      <c r="AB25" s="141"/>
      <c r="AC25" s="111" t="str">
        <f t="shared" ref="AC25:AD40" si="221">AC24</f>
        <v>6分類</v>
      </c>
      <c r="AD25" s="112" t="str">
        <f t="shared" si="221"/>
        <v>福井市・永平寺町</v>
      </c>
      <c r="AE25" s="237" t="str">
        <f t="shared" ref="AE25:AF25" si="222">IF(AE4&lt;&gt;"",AE4,"")</f>
        <v>男</v>
      </c>
      <c r="AF25" s="90" t="str">
        <f t="shared" si="222"/>
        <v>20代</v>
      </c>
      <c r="AG25" s="8"/>
      <c r="AH25" s="121">
        <f t="shared" si="208"/>
        <v>11</v>
      </c>
      <c r="AI25" s="122">
        <f t="shared" ref="AI25:AK41" si="223">IFERROR(AH25/AH$42,"")</f>
        <v>3.7288135593220341E-2</v>
      </c>
      <c r="AJ25" s="121">
        <f t="shared" si="209"/>
        <v>0</v>
      </c>
      <c r="AK25" s="122" t="str">
        <f t="shared" si="223"/>
        <v/>
      </c>
      <c r="AL25" s="121">
        <f t="shared" si="210"/>
        <v>0</v>
      </c>
      <c r="AM25" s="122" t="str">
        <f t="shared" ref="AM25" si="224">IFERROR(AL25/AL$42,"")</f>
        <v/>
      </c>
      <c r="AN25" s="121">
        <f t="shared" si="211"/>
        <v>0</v>
      </c>
      <c r="AO25" s="122" t="str">
        <f t="shared" ref="AO25" si="225">IFERROR(AN25/AN$42,"")</f>
        <v/>
      </c>
      <c r="AP25" s="121">
        <f t="shared" si="212"/>
        <v>0</v>
      </c>
      <c r="AQ25" s="122" t="str">
        <f t="shared" ref="AQ25" si="226">IFERROR(AP25/AP$42,"")</f>
        <v/>
      </c>
      <c r="AR25" s="121">
        <f t="shared" si="213"/>
        <v>0</v>
      </c>
      <c r="AS25" s="122" t="str">
        <f t="shared" ref="AS25" si="227">IFERROR(AR25/AR$42,"")</f>
        <v/>
      </c>
      <c r="AT25" s="121">
        <f t="shared" si="214"/>
        <v>0</v>
      </c>
      <c r="AU25" s="122" t="str">
        <f t="shared" ref="AU25" si="228">IFERROR(AT25/AT$42,"")</f>
        <v/>
      </c>
      <c r="AV25" s="121">
        <f t="shared" si="215"/>
        <v>0</v>
      </c>
      <c r="AW25" s="122" t="str">
        <f t="shared" ref="AW25" si="229">IFERROR(AV25/AV$42,"")</f>
        <v/>
      </c>
      <c r="AX25" s="121">
        <f t="shared" si="216"/>
        <v>0</v>
      </c>
      <c r="AY25" s="122" t="str">
        <f t="shared" ref="AY25:AY41" si="230">IFERROR(AX25/AX$42,"")</f>
        <v/>
      </c>
      <c r="AZ25" s="121">
        <f t="shared" si="217"/>
        <v>0</v>
      </c>
      <c r="BA25" s="122" t="str">
        <f t="shared" ref="BA25:BA41" si="231">IFERROR(AZ25/AZ$42,"")</f>
        <v/>
      </c>
      <c r="BB25" s="121">
        <f t="shared" si="218"/>
        <v>0</v>
      </c>
      <c r="BC25" s="122" t="str">
        <f t="shared" ref="BC25:BC41" si="232">IFERROR(BB25/BB$42,"")</f>
        <v/>
      </c>
      <c r="BD25" s="121">
        <f t="shared" si="219"/>
        <v>0</v>
      </c>
      <c r="BE25" s="122" t="str">
        <f t="shared" ref="BE25:BE41" si="233">IFERROR(BD25/BD$42,"")</f>
        <v/>
      </c>
      <c r="BF25" s="121">
        <f t="shared" ref="BF25:BF41" si="234">IFERROR(AH25+AJ25+AL25+AN25+AP25+AR25+AT25+AV25+AX25+AZ25+BB25+BD25,"")</f>
        <v>11</v>
      </c>
      <c r="BG25" s="122">
        <f t="shared" ref="BG25:BG41" si="235">IFERROR(BF25/BF$42,"")</f>
        <v>3.7288135593220341E-2</v>
      </c>
    </row>
    <row r="26" spans="1:59">
      <c r="A26" s="1"/>
      <c r="B26" s="179"/>
      <c r="C26" s="179"/>
      <c r="D26" s="179"/>
      <c r="E26" s="179"/>
      <c r="AA26" s="110" t="str">
        <f t="shared" si="220"/>
        <v>男・30代</v>
      </c>
      <c r="AB26" s="141"/>
      <c r="AC26" s="111" t="str">
        <f t="shared" si="221"/>
        <v>6分類</v>
      </c>
      <c r="AD26" s="112" t="str">
        <f t="shared" si="221"/>
        <v>福井市・永平寺町</v>
      </c>
      <c r="AE26" s="237" t="str">
        <f t="shared" ref="AE26:AF26" si="236">IF(AE5&lt;&gt;"",AE5,"")</f>
        <v>男</v>
      </c>
      <c r="AF26" s="2" t="str">
        <f t="shared" si="236"/>
        <v>30代</v>
      </c>
      <c r="AG26" s="8"/>
      <c r="AH26" s="121">
        <f t="shared" si="208"/>
        <v>12</v>
      </c>
      <c r="AI26" s="122">
        <f t="shared" si="223"/>
        <v>4.0677966101694912E-2</v>
      </c>
      <c r="AJ26" s="121">
        <f t="shared" si="209"/>
        <v>0</v>
      </c>
      <c r="AK26" s="122" t="str">
        <f t="shared" si="223"/>
        <v/>
      </c>
      <c r="AL26" s="121">
        <f t="shared" si="210"/>
        <v>0</v>
      </c>
      <c r="AM26" s="122" t="str">
        <f t="shared" ref="AM26" si="237">IFERROR(AL26/AL$42,"")</f>
        <v/>
      </c>
      <c r="AN26" s="121">
        <f t="shared" si="211"/>
        <v>0</v>
      </c>
      <c r="AO26" s="122" t="str">
        <f t="shared" ref="AO26" si="238">IFERROR(AN26/AN$42,"")</f>
        <v/>
      </c>
      <c r="AP26" s="121">
        <f t="shared" si="212"/>
        <v>0</v>
      </c>
      <c r="AQ26" s="122" t="str">
        <f t="shared" ref="AQ26" si="239">IFERROR(AP26/AP$42,"")</f>
        <v/>
      </c>
      <c r="AR26" s="121">
        <f t="shared" si="213"/>
        <v>0</v>
      </c>
      <c r="AS26" s="122" t="str">
        <f t="shared" ref="AS26" si="240">IFERROR(AR26/AR$42,"")</f>
        <v/>
      </c>
      <c r="AT26" s="121">
        <f t="shared" si="214"/>
        <v>0</v>
      </c>
      <c r="AU26" s="122" t="str">
        <f t="shared" ref="AU26" si="241">IFERROR(AT26/AT$42,"")</f>
        <v/>
      </c>
      <c r="AV26" s="121">
        <f t="shared" si="215"/>
        <v>0</v>
      </c>
      <c r="AW26" s="122" t="str">
        <f t="shared" ref="AW26" si="242">IFERROR(AV26/AV$42,"")</f>
        <v/>
      </c>
      <c r="AX26" s="121">
        <f t="shared" si="216"/>
        <v>0</v>
      </c>
      <c r="AY26" s="122" t="str">
        <f t="shared" si="230"/>
        <v/>
      </c>
      <c r="AZ26" s="121">
        <f t="shared" si="217"/>
        <v>0</v>
      </c>
      <c r="BA26" s="122" t="str">
        <f t="shared" si="231"/>
        <v/>
      </c>
      <c r="BB26" s="121">
        <f t="shared" si="218"/>
        <v>0</v>
      </c>
      <c r="BC26" s="122" t="str">
        <f t="shared" si="232"/>
        <v/>
      </c>
      <c r="BD26" s="121">
        <f t="shared" si="219"/>
        <v>0</v>
      </c>
      <c r="BE26" s="122" t="str">
        <f t="shared" si="233"/>
        <v/>
      </c>
      <c r="BF26" s="121">
        <f t="shared" si="234"/>
        <v>12</v>
      </c>
      <c r="BG26" s="122">
        <f t="shared" si="235"/>
        <v>4.0677966101694912E-2</v>
      </c>
    </row>
    <row r="27" spans="1:59">
      <c r="A27" s="1"/>
      <c r="B27" s="179"/>
      <c r="C27" s="179"/>
      <c r="D27" s="179"/>
      <c r="E27" s="179"/>
      <c r="AA27" s="110" t="str">
        <f t="shared" si="220"/>
        <v>男・40代</v>
      </c>
      <c r="AB27" s="141"/>
      <c r="AC27" s="111" t="str">
        <f t="shared" si="221"/>
        <v>6分類</v>
      </c>
      <c r="AD27" s="112" t="str">
        <f t="shared" si="221"/>
        <v>福井市・永平寺町</v>
      </c>
      <c r="AE27" s="237" t="str">
        <f t="shared" ref="AE27:AF27" si="243">IF(AE6&lt;&gt;"",AE6,"")</f>
        <v>男</v>
      </c>
      <c r="AF27" s="2" t="str">
        <f t="shared" si="243"/>
        <v>40代</v>
      </c>
      <c r="AG27" s="8"/>
      <c r="AH27" s="121">
        <f t="shared" si="208"/>
        <v>29</v>
      </c>
      <c r="AI27" s="122">
        <f t="shared" si="223"/>
        <v>9.8305084745762716E-2</v>
      </c>
      <c r="AJ27" s="121">
        <f t="shared" si="209"/>
        <v>0</v>
      </c>
      <c r="AK27" s="122" t="str">
        <f t="shared" si="223"/>
        <v/>
      </c>
      <c r="AL27" s="121">
        <f t="shared" si="210"/>
        <v>0</v>
      </c>
      <c r="AM27" s="122" t="str">
        <f t="shared" ref="AM27" si="244">IFERROR(AL27/AL$42,"")</f>
        <v/>
      </c>
      <c r="AN27" s="121">
        <f t="shared" si="211"/>
        <v>0</v>
      </c>
      <c r="AO27" s="122" t="str">
        <f t="shared" ref="AO27" si="245">IFERROR(AN27/AN$42,"")</f>
        <v/>
      </c>
      <c r="AP27" s="121">
        <f t="shared" si="212"/>
        <v>0</v>
      </c>
      <c r="AQ27" s="122" t="str">
        <f t="shared" ref="AQ27" si="246">IFERROR(AP27/AP$42,"")</f>
        <v/>
      </c>
      <c r="AR27" s="121">
        <f t="shared" si="213"/>
        <v>0</v>
      </c>
      <c r="AS27" s="122" t="str">
        <f t="shared" ref="AS27" si="247">IFERROR(AR27/AR$42,"")</f>
        <v/>
      </c>
      <c r="AT27" s="121">
        <f t="shared" si="214"/>
        <v>0</v>
      </c>
      <c r="AU27" s="122" t="str">
        <f t="shared" ref="AU27" si="248">IFERROR(AT27/AT$42,"")</f>
        <v/>
      </c>
      <c r="AV27" s="121">
        <f t="shared" si="215"/>
        <v>0</v>
      </c>
      <c r="AW27" s="122" t="str">
        <f t="shared" ref="AW27" si="249">IFERROR(AV27/AV$42,"")</f>
        <v/>
      </c>
      <c r="AX27" s="121">
        <f t="shared" si="216"/>
        <v>0</v>
      </c>
      <c r="AY27" s="122" t="str">
        <f t="shared" si="230"/>
        <v/>
      </c>
      <c r="AZ27" s="121">
        <f t="shared" si="217"/>
        <v>0</v>
      </c>
      <c r="BA27" s="122" t="str">
        <f t="shared" si="231"/>
        <v/>
      </c>
      <c r="BB27" s="121">
        <f t="shared" si="218"/>
        <v>0</v>
      </c>
      <c r="BC27" s="122" t="str">
        <f t="shared" si="232"/>
        <v/>
      </c>
      <c r="BD27" s="121">
        <f t="shared" si="219"/>
        <v>0</v>
      </c>
      <c r="BE27" s="122" t="str">
        <f t="shared" si="233"/>
        <v/>
      </c>
      <c r="BF27" s="121">
        <f t="shared" si="234"/>
        <v>29</v>
      </c>
      <c r="BG27" s="122">
        <f t="shared" si="235"/>
        <v>9.8305084745762716E-2</v>
      </c>
    </row>
    <row r="28" spans="1:59">
      <c r="A28" s="1"/>
      <c r="B28" s="179"/>
      <c r="C28" s="179"/>
      <c r="D28" s="179"/>
      <c r="E28" s="179"/>
      <c r="AA28" s="110" t="str">
        <f t="shared" si="220"/>
        <v>男・50代</v>
      </c>
      <c r="AB28" s="141"/>
      <c r="AC28" s="111" t="str">
        <f t="shared" si="221"/>
        <v>6分類</v>
      </c>
      <c r="AD28" s="112" t="str">
        <f t="shared" si="221"/>
        <v>福井市・永平寺町</v>
      </c>
      <c r="AE28" s="237" t="str">
        <f t="shared" ref="AE28:AF28" si="250">IF(AE7&lt;&gt;"",AE7,"")</f>
        <v>男</v>
      </c>
      <c r="AF28" s="2" t="str">
        <f t="shared" si="250"/>
        <v>50代</v>
      </c>
      <c r="AG28" s="107"/>
      <c r="AH28" s="121">
        <f t="shared" si="208"/>
        <v>42</v>
      </c>
      <c r="AI28" s="122">
        <f t="shared" si="223"/>
        <v>0.14237288135593221</v>
      </c>
      <c r="AJ28" s="121">
        <f t="shared" si="209"/>
        <v>0</v>
      </c>
      <c r="AK28" s="122" t="str">
        <f t="shared" si="223"/>
        <v/>
      </c>
      <c r="AL28" s="121">
        <f t="shared" si="210"/>
        <v>0</v>
      </c>
      <c r="AM28" s="122" t="str">
        <f t="shared" ref="AM28" si="251">IFERROR(AL28/AL$42,"")</f>
        <v/>
      </c>
      <c r="AN28" s="121">
        <f t="shared" si="211"/>
        <v>0</v>
      </c>
      <c r="AO28" s="122" t="str">
        <f t="shared" ref="AO28" si="252">IFERROR(AN28/AN$42,"")</f>
        <v/>
      </c>
      <c r="AP28" s="121">
        <f t="shared" si="212"/>
        <v>0</v>
      </c>
      <c r="AQ28" s="122" t="str">
        <f t="shared" ref="AQ28" si="253">IFERROR(AP28/AP$42,"")</f>
        <v/>
      </c>
      <c r="AR28" s="121">
        <f t="shared" si="213"/>
        <v>0</v>
      </c>
      <c r="AS28" s="122" t="str">
        <f t="shared" ref="AS28" si="254">IFERROR(AR28/AR$42,"")</f>
        <v/>
      </c>
      <c r="AT28" s="121">
        <f t="shared" si="214"/>
        <v>0</v>
      </c>
      <c r="AU28" s="122" t="str">
        <f t="shared" ref="AU28" si="255">IFERROR(AT28/AT$42,"")</f>
        <v/>
      </c>
      <c r="AV28" s="121">
        <f t="shared" si="215"/>
        <v>0</v>
      </c>
      <c r="AW28" s="122" t="str">
        <f t="shared" ref="AW28" si="256">IFERROR(AV28/AV$42,"")</f>
        <v/>
      </c>
      <c r="AX28" s="121">
        <f t="shared" si="216"/>
        <v>0</v>
      </c>
      <c r="AY28" s="122" t="str">
        <f t="shared" si="230"/>
        <v/>
      </c>
      <c r="AZ28" s="121">
        <f t="shared" si="217"/>
        <v>0</v>
      </c>
      <c r="BA28" s="122" t="str">
        <f t="shared" si="231"/>
        <v/>
      </c>
      <c r="BB28" s="121">
        <f t="shared" si="218"/>
        <v>0</v>
      </c>
      <c r="BC28" s="122" t="str">
        <f t="shared" si="232"/>
        <v/>
      </c>
      <c r="BD28" s="121">
        <f t="shared" si="219"/>
        <v>0</v>
      </c>
      <c r="BE28" s="122" t="str">
        <f t="shared" si="233"/>
        <v/>
      </c>
      <c r="BF28" s="121">
        <f t="shared" si="234"/>
        <v>42</v>
      </c>
      <c r="BG28" s="122">
        <f t="shared" si="235"/>
        <v>0.14237288135593221</v>
      </c>
    </row>
    <row r="29" spans="1:59">
      <c r="A29" s="1"/>
      <c r="B29" s="179"/>
      <c r="C29" s="179"/>
      <c r="D29" s="179"/>
      <c r="E29" s="179"/>
      <c r="AA29" s="110" t="str">
        <f t="shared" si="220"/>
        <v>男・60代</v>
      </c>
      <c r="AB29" s="141"/>
      <c r="AC29" s="111" t="str">
        <f t="shared" ref="AC29:AD29" si="257">AC28</f>
        <v>6分類</v>
      </c>
      <c r="AD29" s="112" t="str">
        <f t="shared" si="257"/>
        <v>福井市・永平寺町</v>
      </c>
      <c r="AE29" s="237" t="str">
        <f t="shared" ref="AE29:AF29" si="258">IF(AE8&lt;&gt;"",AE8,"")</f>
        <v>男</v>
      </c>
      <c r="AF29" s="2" t="str">
        <f t="shared" si="258"/>
        <v>60代</v>
      </c>
      <c r="AG29" s="107"/>
      <c r="AH29" s="121">
        <f t="shared" si="208"/>
        <v>35</v>
      </c>
      <c r="AI29" s="122">
        <f t="shared" si="223"/>
        <v>0.11864406779661017</v>
      </c>
      <c r="AJ29" s="121">
        <f t="shared" si="209"/>
        <v>0</v>
      </c>
      <c r="AK29" s="122" t="str">
        <f t="shared" si="223"/>
        <v/>
      </c>
      <c r="AL29" s="121">
        <f t="shared" si="210"/>
        <v>0</v>
      </c>
      <c r="AM29" s="122" t="str">
        <f t="shared" ref="AM29" si="259">IFERROR(AL29/AL$42,"")</f>
        <v/>
      </c>
      <c r="AN29" s="121">
        <f t="shared" si="211"/>
        <v>0</v>
      </c>
      <c r="AO29" s="122" t="str">
        <f t="shared" ref="AO29" si="260">IFERROR(AN29/AN$42,"")</f>
        <v/>
      </c>
      <c r="AP29" s="121">
        <f t="shared" si="212"/>
        <v>0</v>
      </c>
      <c r="AQ29" s="122" t="str">
        <f t="shared" ref="AQ29" si="261">IFERROR(AP29/AP$42,"")</f>
        <v/>
      </c>
      <c r="AR29" s="121">
        <f t="shared" si="213"/>
        <v>0</v>
      </c>
      <c r="AS29" s="122" t="str">
        <f t="shared" ref="AS29" si="262">IFERROR(AR29/AR$42,"")</f>
        <v/>
      </c>
      <c r="AT29" s="121">
        <f t="shared" si="214"/>
        <v>0</v>
      </c>
      <c r="AU29" s="122" t="str">
        <f t="shared" ref="AU29" si="263">IFERROR(AT29/AT$42,"")</f>
        <v/>
      </c>
      <c r="AV29" s="121">
        <f t="shared" si="215"/>
        <v>0</v>
      </c>
      <c r="AW29" s="122" t="str">
        <f t="shared" ref="AW29" si="264">IFERROR(AV29/AV$42,"")</f>
        <v/>
      </c>
      <c r="AX29" s="121">
        <f t="shared" si="216"/>
        <v>0</v>
      </c>
      <c r="AY29" s="122" t="str">
        <f t="shared" si="230"/>
        <v/>
      </c>
      <c r="AZ29" s="121">
        <f t="shared" si="217"/>
        <v>0</v>
      </c>
      <c r="BA29" s="122" t="str">
        <f t="shared" si="231"/>
        <v/>
      </c>
      <c r="BB29" s="121">
        <f t="shared" si="218"/>
        <v>0</v>
      </c>
      <c r="BC29" s="122" t="str">
        <f t="shared" si="232"/>
        <v/>
      </c>
      <c r="BD29" s="121">
        <f t="shared" si="219"/>
        <v>0</v>
      </c>
      <c r="BE29" s="122" t="str">
        <f t="shared" si="233"/>
        <v/>
      </c>
      <c r="BF29" s="121">
        <f t="shared" si="234"/>
        <v>35</v>
      </c>
      <c r="BG29" s="122">
        <f t="shared" si="235"/>
        <v>0.11864406779661017</v>
      </c>
    </row>
    <row r="30" spans="1:59">
      <c r="A30" s="1"/>
      <c r="B30" s="179"/>
      <c r="C30" s="179"/>
      <c r="D30" s="179"/>
      <c r="E30" s="179"/>
      <c r="AA30" s="110" t="str">
        <f t="shared" si="220"/>
        <v>男・70代</v>
      </c>
      <c r="AB30" s="141"/>
      <c r="AC30" s="111" t="str">
        <f t="shared" ref="AC30:AD30" si="265">AC29</f>
        <v>6分類</v>
      </c>
      <c r="AD30" s="112" t="str">
        <f t="shared" si="265"/>
        <v>福井市・永平寺町</v>
      </c>
      <c r="AE30" s="237" t="str">
        <f t="shared" ref="AE30:AF30" si="266">IF(AE9&lt;&gt;"",AE9,"")</f>
        <v>男</v>
      </c>
      <c r="AF30" s="2" t="str">
        <f t="shared" si="266"/>
        <v>70代</v>
      </c>
      <c r="AG30" s="107"/>
      <c r="AH30" s="121">
        <f t="shared" si="208"/>
        <v>7</v>
      </c>
      <c r="AI30" s="122">
        <f t="shared" si="223"/>
        <v>2.3728813559322035E-2</v>
      </c>
      <c r="AJ30" s="121">
        <f t="shared" si="209"/>
        <v>0</v>
      </c>
      <c r="AK30" s="122" t="str">
        <f t="shared" si="223"/>
        <v/>
      </c>
      <c r="AL30" s="121">
        <f t="shared" si="210"/>
        <v>0</v>
      </c>
      <c r="AM30" s="122" t="str">
        <f t="shared" ref="AM30" si="267">IFERROR(AL30/AL$42,"")</f>
        <v/>
      </c>
      <c r="AN30" s="121">
        <f t="shared" si="211"/>
        <v>0</v>
      </c>
      <c r="AO30" s="122" t="str">
        <f t="shared" ref="AO30" si="268">IFERROR(AN30/AN$42,"")</f>
        <v/>
      </c>
      <c r="AP30" s="121">
        <f t="shared" si="212"/>
        <v>0</v>
      </c>
      <c r="AQ30" s="122" t="str">
        <f t="shared" ref="AQ30" si="269">IFERROR(AP30/AP$42,"")</f>
        <v/>
      </c>
      <c r="AR30" s="121">
        <f t="shared" si="213"/>
        <v>0</v>
      </c>
      <c r="AS30" s="122" t="str">
        <f t="shared" ref="AS30" si="270">IFERROR(AR30/AR$42,"")</f>
        <v/>
      </c>
      <c r="AT30" s="121">
        <f t="shared" si="214"/>
        <v>0</v>
      </c>
      <c r="AU30" s="122" t="str">
        <f t="shared" ref="AU30" si="271">IFERROR(AT30/AT$42,"")</f>
        <v/>
      </c>
      <c r="AV30" s="121">
        <f t="shared" si="215"/>
        <v>0</v>
      </c>
      <c r="AW30" s="122" t="str">
        <f t="shared" ref="AW30" si="272">IFERROR(AV30/AV$42,"")</f>
        <v/>
      </c>
      <c r="AX30" s="121">
        <f t="shared" si="216"/>
        <v>0</v>
      </c>
      <c r="AY30" s="122" t="str">
        <f t="shared" si="230"/>
        <v/>
      </c>
      <c r="AZ30" s="121">
        <f t="shared" si="217"/>
        <v>0</v>
      </c>
      <c r="BA30" s="122" t="str">
        <f t="shared" si="231"/>
        <v/>
      </c>
      <c r="BB30" s="121">
        <f t="shared" si="218"/>
        <v>0</v>
      </c>
      <c r="BC30" s="122" t="str">
        <f t="shared" si="232"/>
        <v/>
      </c>
      <c r="BD30" s="121">
        <f t="shared" si="219"/>
        <v>0</v>
      </c>
      <c r="BE30" s="122" t="str">
        <f t="shared" si="233"/>
        <v/>
      </c>
      <c r="BF30" s="121">
        <f t="shared" si="234"/>
        <v>7</v>
      </c>
      <c r="BG30" s="122">
        <f t="shared" si="235"/>
        <v>2.3728813559322035E-2</v>
      </c>
    </row>
    <row r="31" spans="1:59">
      <c r="A31" s="1"/>
      <c r="B31" s="179"/>
      <c r="C31" s="179"/>
      <c r="D31" s="179"/>
      <c r="E31" s="179"/>
      <c r="AA31" s="110" t="str">
        <f t="shared" si="220"/>
        <v>男・80代以上</v>
      </c>
      <c r="AB31" s="141"/>
      <c r="AC31" s="111" t="str">
        <f t="shared" ref="AC31:AD31" si="273">AC30</f>
        <v>6分類</v>
      </c>
      <c r="AD31" s="112" t="str">
        <f t="shared" si="273"/>
        <v>福井市・永平寺町</v>
      </c>
      <c r="AE31" s="238" t="str">
        <f t="shared" ref="AE31:AF31" si="274">IF(AE10&lt;&gt;"",AE10,"")</f>
        <v>男</v>
      </c>
      <c r="AF31" s="2" t="str">
        <f t="shared" si="274"/>
        <v>80代以上</v>
      </c>
      <c r="AG31" s="107"/>
      <c r="AH31" s="121">
        <f t="shared" si="208"/>
        <v>0</v>
      </c>
      <c r="AI31" s="122">
        <f t="shared" si="223"/>
        <v>0</v>
      </c>
      <c r="AJ31" s="121">
        <f t="shared" si="209"/>
        <v>0</v>
      </c>
      <c r="AK31" s="122" t="str">
        <f t="shared" si="223"/>
        <v/>
      </c>
      <c r="AL31" s="121">
        <f t="shared" si="210"/>
        <v>0</v>
      </c>
      <c r="AM31" s="122" t="str">
        <f t="shared" ref="AM31" si="275">IFERROR(AL31/AL$42,"")</f>
        <v/>
      </c>
      <c r="AN31" s="121">
        <f t="shared" si="211"/>
        <v>0</v>
      </c>
      <c r="AO31" s="122" t="str">
        <f t="shared" ref="AO31" si="276">IFERROR(AN31/AN$42,"")</f>
        <v/>
      </c>
      <c r="AP31" s="121">
        <f t="shared" si="212"/>
        <v>0</v>
      </c>
      <c r="AQ31" s="122" t="str">
        <f t="shared" ref="AQ31" si="277">IFERROR(AP31/AP$42,"")</f>
        <v/>
      </c>
      <c r="AR31" s="121">
        <f t="shared" si="213"/>
        <v>0</v>
      </c>
      <c r="AS31" s="122" t="str">
        <f t="shared" ref="AS31" si="278">IFERROR(AR31/AR$42,"")</f>
        <v/>
      </c>
      <c r="AT31" s="121">
        <f t="shared" si="214"/>
        <v>0</v>
      </c>
      <c r="AU31" s="122" t="str">
        <f t="shared" ref="AU31" si="279">IFERROR(AT31/AT$42,"")</f>
        <v/>
      </c>
      <c r="AV31" s="121">
        <f t="shared" si="215"/>
        <v>0</v>
      </c>
      <c r="AW31" s="122" t="str">
        <f t="shared" ref="AW31" si="280">IFERROR(AV31/AV$42,"")</f>
        <v/>
      </c>
      <c r="AX31" s="121">
        <f t="shared" si="216"/>
        <v>0</v>
      </c>
      <c r="AY31" s="122" t="str">
        <f t="shared" si="230"/>
        <v/>
      </c>
      <c r="AZ31" s="121">
        <f t="shared" si="217"/>
        <v>0</v>
      </c>
      <c r="BA31" s="122" t="str">
        <f t="shared" si="231"/>
        <v/>
      </c>
      <c r="BB31" s="121">
        <f t="shared" si="218"/>
        <v>0</v>
      </c>
      <c r="BC31" s="122" t="str">
        <f t="shared" si="232"/>
        <v/>
      </c>
      <c r="BD31" s="121">
        <f t="shared" si="219"/>
        <v>0</v>
      </c>
      <c r="BE31" s="122" t="str">
        <f t="shared" si="233"/>
        <v/>
      </c>
      <c r="BF31" s="121">
        <f t="shared" si="234"/>
        <v>0</v>
      </c>
      <c r="BG31" s="122">
        <f t="shared" si="235"/>
        <v>0</v>
      </c>
    </row>
    <row r="32" spans="1:59">
      <c r="AA32" s="110" t="str">
        <f t="shared" si="220"/>
        <v>女・10代以下</v>
      </c>
      <c r="AB32" s="141"/>
      <c r="AC32" s="111" t="str">
        <f t="shared" ref="AC32:AD32" si="281">AC31</f>
        <v>6分類</v>
      </c>
      <c r="AD32" s="112" t="str">
        <f t="shared" si="281"/>
        <v>福井市・永平寺町</v>
      </c>
      <c r="AE32" s="90" t="str">
        <f t="shared" ref="AE32:AF32" si="282">IF(AE11&lt;&gt;"",AE11,"")</f>
        <v>女</v>
      </c>
      <c r="AF32" s="2" t="str">
        <f t="shared" si="282"/>
        <v>10代以下</v>
      </c>
      <c r="AG32" s="107"/>
      <c r="AH32" s="121">
        <f t="shared" si="208"/>
        <v>0</v>
      </c>
      <c r="AI32" s="122">
        <f t="shared" si="223"/>
        <v>0</v>
      </c>
      <c r="AJ32" s="121">
        <f t="shared" si="209"/>
        <v>0</v>
      </c>
      <c r="AK32" s="122" t="str">
        <f t="shared" si="223"/>
        <v/>
      </c>
      <c r="AL32" s="121">
        <f t="shared" si="210"/>
        <v>0</v>
      </c>
      <c r="AM32" s="122" t="str">
        <f t="shared" ref="AM32" si="283">IFERROR(AL32/AL$42,"")</f>
        <v/>
      </c>
      <c r="AN32" s="121">
        <f t="shared" si="211"/>
        <v>0</v>
      </c>
      <c r="AO32" s="122" t="str">
        <f t="shared" ref="AO32" si="284">IFERROR(AN32/AN$42,"")</f>
        <v/>
      </c>
      <c r="AP32" s="121">
        <f t="shared" si="212"/>
        <v>0</v>
      </c>
      <c r="AQ32" s="122" t="str">
        <f t="shared" ref="AQ32" si="285">IFERROR(AP32/AP$42,"")</f>
        <v/>
      </c>
      <c r="AR32" s="121">
        <f t="shared" si="213"/>
        <v>0</v>
      </c>
      <c r="AS32" s="122" t="str">
        <f t="shared" ref="AS32" si="286">IFERROR(AR32/AR$42,"")</f>
        <v/>
      </c>
      <c r="AT32" s="121">
        <f t="shared" si="214"/>
        <v>0</v>
      </c>
      <c r="AU32" s="122" t="str">
        <f t="shared" ref="AU32" si="287">IFERROR(AT32/AT$42,"")</f>
        <v/>
      </c>
      <c r="AV32" s="121">
        <f t="shared" si="215"/>
        <v>0</v>
      </c>
      <c r="AW32" s="122" t="str">
        <f t="shared" ref="AW32" si="288">IFERROR(AV32/AV$42,"")</f>
        <v/>
      </c>
      <c r="AX32" s="121">
        <f t="shared" si="216"/>
        <v>0</v>
      </c>
      <c r="AY32" s="122" t="str">
        <f t="shared" si="230"/>
        <v/>
      </c>
      <c r="AZ32" s="121">
        <f t="shared" si="217"/>
        <v>0</v>
      </c>
      <c r="BA32" s="122" t="str">
        <f t="shared" si="231"/>
        <v/>
      </c>
      <c r="BB32" s="121">
        <f t="shared" si="218"/>
        <v>0</v>
      </c>
      <c r="BC32" s="122" t="str">
        <f t="shared" si="232"/>
        <v/>
      </c>
      <c r="BD32" s="121">
        <f t="shared" si="219"/>
        <v>0</v>
      </c>
      <c r="BE32" s="122" t="str">
        <f t="shared" si="233"/>
        <v/>
      </c>
      <c r="BF32" s="121">
        <f t="shared" si="234"/>
        <v>0</v>
      </c>
      <c r="BG32" s="122">
        <f t="shared" si="235"/>
        <v>0</v>
      </c>
    </row>
    <row r="33" spans="27:59">
      <c r="AA33" s="110" t="str">
        <f t="shared" si="220"/>
        <v>女・20代</v>
      </c>
      <c r="AB33" s="141"/>
      <c r="AC33" s="111" t="str">
        <f t="shared" ref="AC33:AD33" si="289">AC32</f>
        <v>6分類</v>
      </c>
      <c r="AD33" s="112" t="str">
        <f t="shared" si="289"/>
        <v>福井市・永平寺町</v>
      </c>
      <c r="AE33" s="237" t="str">
        <f t="shared" ref="AE33:AF33" si="290">IF(AE12&lt;&gt;"",AE12,"")</f>
        <v>女</v>
      </c>
      <c r="AF33" s="2" t="str">
        <f t="shared" si="290"/>
        <v>20代</v>
      </c>
      <c r="AG33" s="107"/>
      <c r="AH33" s="121">
        <f t="shared" si="208"/>
        <v>12</v>
      </c>
      <c r="AI33" s="122">
        <f t="shared" si="223"/>
        <v>4.0677966101694912E-2</v>
      </c>
      <c r="AJ33" s="121">
        <f t="shared" si="209"/>
        <v>0</v>
      </c>
      <c r="AK33" s="122" t="str">
        <f t="shared" si="223"/>
        <v/>
      </c>
      <c r="AL33" s="121">
        <f t="shared" si="210"/>
        <v>0</v>
      </c>
      <c r="AM33" s="122" t="str">
        <f t="shared" ref="AM33" si="291">IFERROR(AL33/AL$42,"")</f>
        <v/>
      </c>
      <c r="AN33" s="121">
        <f t="shared" si="211"/>
        <v>0</v>
      </c>
      <c r="AO33" s="122" t="str">
        <f t="shared" ref="AO33" si="292">IFERROR(AN33/AN$42,"")</f>
        <v/>
      </c>
      <c r="AP33" s="121">
        <f t="shared" si="212"/>
        <v>0</v>
      </c>
      <c r="AQ33" s="122" t="str">
        <f t="shared" ref="AQ33" si="293">IFERROR(AP33/AP$42,"")</f>
        <v/>
      </c>
      <c r="AR33" s="121">
        <f t="shared" si="213"/>
        <v>0</v>
      </c>
      <c r="AS33" s="122" t="str">
        <f t="shared" ref="AS33" si="294">IFERROR(AR33/AR$42,"")</f>
        <v/>
      </c>
      <c r="AT33" s="121">
        <f t="shared" si="214"/>
        <v>0</v>
      </c>
      <c r="AU33" s="122" t="str">
        <f t="shared" ref="AU33" si="295">IFERROR(AT33/AT$42,"")</f>
        <v/>
      </c>
      <c r="AV33" s="121">
        <f t="shared" si="215"/>
        <v>0</v>
      </c>
      <c r="AW33" s="122" t="str">
        <f t="shared" ref="AW33" si="296">IFERROR(AV33/AV$42,"")</f>
        <v/>
      </c>
      <c r="AX33" s="121">
        <f t="shared" si="216"/>
        <v>0</v>
      </c>
      <c r="AY33" s="122" t="str">
        <f t="shared" si="230"/>
        <v/>
      </c>
      <c r="AZ33" s="121">
        <f t="shared" si="217"/>
        <v>0</v>
      </c>
      <c r="BA33" s="122" t="str">
        <f t="shared" si="231"/>
        <v/>
      </c>
      <c r="BB33" s="121">
        <f t="shared" si="218"/>
        <v>0</v>
      </c>
      <c r="BC33" s="122" t="str">
        <f t="shared" si="232"/>
        <v/>
      </c>
      <c r="BD33" s="121">
        <f t="shared" si="219"/>
        <v>0</v>
      </c>
      <c r="BE33" s="122" t="str">
        <f t="shared" si="233"/>
        <v/>
      </c>
      <c r="BF33" s="121">
        <f t="shared" si="234"/>
        <v>12</v>
      </c>
      <c r="BG33" s="122">
        <f t="shared" si="235"/>
        <v>4.0677966101694912E-2</v>
      </c>
    </row>
    <row r="34" spans="27:59">
      <c r="AA34" s="110" t="str">
        <f t="shared" si="220"/>
        <v>女・30代</v>
      </c>
      <c r="AB34" s="141"/>
      <c r="AC34" s="111" t="str">
        <f t="shared" ref="AC34:AD34" si="297">AC33</f>
        <v>6分類</v>
      </c>
      <c r="AD34" s="112" t="str">
        <f t="shared" si="297"/>
        <v>福井市・永平寺町</v>
      </c>
      <c r="AE34" s="237" t="str">
        <f t="shared" ref="AE34:AF34" si="298">IF(AE13&lt;&gt;"",AE13,"")</f>
        <v>女</v>
      </c>
      <c r="AF34" s="2" t="str">
        <f t="shared" si="298"/>
        <v>30代</v>
      </c>
      <c r="AG34" s="107"/>
      <c r="AH34" s="121">
        <f t="shared" si="208"/>
        <v>14</v>
      </c>
      <c r="AI34" s="122">
        <f t="shared" si="223"/>
        <v>4.7457627118644069E-2</v>
      </c>
      <c r="AJ34" s="121">
        <f t="shared" si="209"/>
        <v>0</v>
      </c>
      <c r="AK34" s="122" t="str">
        <f t="shared" si="223"/>
        <v/>
      </c>
      <c r="AL34" s="121">
        <f t="shared" si="210"/>
        <v>0</v>
      </c>
      <c r="AM34" s="122" t="str">
        <f t="shared" ref="AM34" si="299">IFERROR(AL34/AL$42,"")</f>
        <v/>
      </c>
      <c r="AN34" s="121">
        <f t="shared" si="211"/>
        <v>0</v>
      </c>
      <c r="AO34" s="122" t="str">
        <f t="shared" ref="AO34" si="300">IFERROR(AN34/AN$42,"")</f>
        <v/>
      </c>
      <c r="AP34" s="121">
        <f t="shared" si="212"/>
        <v>0</v>
      </c>
      <c r="AQ34" s="122" t="str">
        <f t="shared" ref="AQ34" si="301">IFERROR(AP34/AP$42,"")</f>
        <v/>
      </c>
      <c r="AR34" s="121">
        <f t="shared" si="213"/>
        <v>0</v>
      </c>
      <c r="AS34" s="122" t="str">
        <f t="shared" ref="AS34" si="302">IFERROR(AR34/AR$42,"")</f>
        <v/>
      </c>
      <c r="AT34" s="121">
        <f t="shared" si="214"/>
        <v>0</v>
      </c>
      <c r="AU34" s="122" t="str">
        <f t="shared" ref="AU34" si="303">IFERROR(AT34/AT$42,"")</f>
        <v/>
      </c>
      <c r="AV34" s="121">
        <f t="shared" si="215"/>
        <v>0</v>
      </c>
      <c r="AW34" s="122" t="str">
        <f t="shared" ref="AW34" si="304">IFERROR(AV34/AV$42,"")</f>
        <v/>
      </c>
      <c r="AX34" s="121">
        <f t="shared" si="216"/>
        <v>0</v>
      </c>
      <c r="AY34" s="122" t="str">
        <f t="shared" si="230"/>
        <v/>
      </c>
      <c r="AZ34" s="121">
        <f t="shared" si="217"/>
        <v>0</v>
      </c>
      <c r="BA34" s="122" t="str">
        <f t="shared" si="231"/>
        <v/>
      </c>
      <c r="BB34" s="121">
        <f t="shared" si="218"/>
        <v>0</v>
      </c>
      <c r="BC34" s="122" t="str">
        <f t="shared" si="232"/>
        <v/>
      </c>
      <c r="BD34" s="121">
        <f t="shared" si="219"/>
        <v>0</v>
      </c>
      <c r="BE34" s="122" t="str">
        <f t="shared" si="233"/>
        <v/>
      </c>
      <c r="BF34" s="121">
        <f t="shared" si="234"/>
        <v>14</v>
      </c>
      <c r="BG34" s="122">
        <f t="shared" si="235"/>
        <v>4.7457627118644069E-2</v>
      </c>
    </row>
    <row r="35" spans="27:59">
      <c r="AA35" s="110" t="str">
        <f t="shared" si="220"/>
        <v>女・40代</v>
      </c>
      <c r="AB35" s="141"/>
      <c r="AC35" s="111" t="str">
        <f t="shared" ref="AC35:AD35" si="305">AC34</f>
        <v>6分類</v>
      </c>
      <c r="AD35" s="112" t="str">
        <f t="shared" si="305"/>
        <v>福井市・永平寺町</v>
      </c>
      <c r="AE35" s="237" t="str">
        <f t="shared" ref="AE35:AF35" si="306">IF(AE14&lt;&gt;"",AE14,"")</f>
        <v>女</v>
      </c>
      <c r="AF35" s="2" t="str">
        <f t="shared" si="306"/>
        <v>40代</v>
      </c>
      <c r="AG35" s="107"/>
      <c r="AH35" s="121">
        <f t="shared" si="208"/>
        <v>30</v>
      </c>
      <c r="AI35" s="122">
        <f t="shared" si="223"/>
        <v>0.10169491525423729</v>
      </c>
      <c r="AJ35" s="121">
        <f t="shared" si="209"/>
        <v>0</v>
      </c>
      <c r="AK35" s="122" t="str">
        <f t="shared" si="223"/>
        <v/>
      </c>
      <c r="AL35" s="121">
        <f t="shared" si="210"/>
        <v>0</v>
      </c>
      <c r="AM35" s="122" t="str">
        <f t="shared" ref="AM35" si="307">IFERROR(AL35/AL$42,"")</f>
        <v/>
      </c>
      <c r="AN35" s="121">
        <f t="shared" si="211"/>
        <v>0</v>
      </c>
      <c r="AO35" s="122" t="str">
        <f t="shared" ref="AO35" si="308">IFERROR(AN35/AN$42,"")</f>
        <v/>
      </c>
      <c r="AP35" s="121">
        <f t="shared" si="212"/>
        <v>0</v>
      </c>
      <c r="AQ35" s="122" t="str">
        <f t="shared" ref="AQ35" si="309">IFERROR(AP35/AP$42,"")</f>
        <v/>
      </c>
      <c r="AR35" s="121">
        <f t="shared" si="213"/>
        <v>0</v>
      </c>
      <c r="AS35" s="122" t="str">
        <f t="shared" ref="AS35" si="310">IFERROR(AR35/AR$42,"")</f>
        <v/>
      </c>
      <c r="AT35" s="121">
        <f t="shared" si="214"/>
        <v>0</v>
      </c>
      <c r="AU35" s="122" t="str">
        <f t="shared" ref="AU35" si="311">IFERROR(AT35/AT$42,"")</f>
        <v/>
      </c>
      <c r="AV35" s="121">
        <f t="shared" si="215"/>
        <v>0</v>
      </c>
      <c r="AW35" s="122" t="str">
        <f t="shared" ref="AW35" si="312">IFERROR(AV35/AV$42,"")</f>
        <v/>
      </c>
      <c r="AX35" s="121">
        <f t="shared" si="216"/>
        <v>0</v>
      </c>
      <c r="AY35" s="122" t="str">
        <f t="shared" si="230"/>
        <v/>
      </c>
      <c r="AZ35" s="121">
        <f t="shared" si="217"/>
        <v>0</v>
      </c>
      <c r="BA35" s="122" t="str">
        <f t="shared" si="231"/>
        <v/>
      </c>
      <c r="BB35" s="121">
        <f t="shared" si="218"/>
        <v>0</v>
      </c>
      <c r="BC35" s="122" t="str">
        <f t="shared" si="232"/>
        <v/>
      </c>
      <c r="BD35" s="121">
        <f t="shared" si="219"/>
        <v>0</v>
      </c>
      <c r="BE35" s="122" t="str">
        <f t="shared" si="233"/>
        <v/>
      </c>
      <c r="BF35" s="121">
        <f t="shared" si="234"/>
        <v>30</v>
      </c>
      <c r="BG35" s="122">
        <f t="shared" si="235"/>
        <v>0.10169491525423729</v>
      </c>
    </row>
    <row r="36" spans="27:59">
      <c r="AA36" s="110" t="str">
        <f t="shared" si="220"/>
        <v>女・50代</v>
      </c>
      <c r="AB36" s="141"/>
      <c r="AC36" s="111" t="str">
        <f t="shared" ref="AC36:AD36" si="313">AC35</f>
        <v>6分類</v>
      </c>
      <c r="AD36" s="112" t="str">
        <f t="shared" si="313"/>
        <v>福井市・永平寺町</v>
      </c>
      <c r="AE36" s="237" t="str">
        <f t="shared" ref="AE36:AF36" si="314">IF(AE15&lt;&gt;"",AE15,"")</f>
        <v>女</v>
      </c>
      <c r="AF36" s="2" t="str">
        <f t="shared" si="314"/>
        <v>50代</v>
      </c>
      <c r="AG36" s="107"/>
      <c r="AH36" s="121">
        <f t="shared" si="208"/>
        <v>55</v>
      </c>
      <c r="AI36" s="122">
        <f t="shared" si="223"/>
        <v>0.1864406779661017</v>
      </c>
      <c r="AJ36" s="121">
        <f t="shared" si="209"/>
        <v>0</v>
      </c>
      <c r="AK36" s="122" t="str">
        <f t="shared" si="223"/>
        <v/>
      </c>
      <c r="AL36" s="121">
        <f t="shared" si="210"/>
        <v>0</v>
      </c>
      <c r="AM36" s="122" t="str">
        <f t="shared" ref="AM36" si="315">IFERROR(AL36/AL$42,"")</f>
        <v/>
      </c>
      <c r="AN36" s="121">
        <f t="shared" si="211"/>
        <v>0</v>
      </c>
      <c r="AO36" s="122" t="str">
        <f t="shared" ref="AO36" si="316">IFERROR(AN36/AN$42,"")</f>
        <v/>
      </c>
      <c r="AP36" s="121">
        <f t="shared" si="212"/>
        <v>0</v>
      </c>
      <c r="AQ36" s="122" t="str">
        <f t="shared" ref="AQ36" si="317">IFERROR(AP36/AP$42,"")</f>
        <v/>
      </c>
      <c r="AR36" s="121">
        <f t="shared" si="213"/>
        <v>0</v>
      </c>
      <c r="AS36" s="122" t="str">
        <f t="shared" ref="AS36" si="318">IFERROR(AR36/AR$42,"")</f>
        <v/>
      </c>
      <c r="AT36" s="121">
        <f t="shared" si="214"/>
        <v>0</v>
      </c>
      <c r="AU36" s="122" t="str">
        <f t="shared" ref="AU36" si="319">IFERROR(AT36/AT$42,"")</f>
        <v/>
      </c>
      <c r="AV36" s="121">
        <f t="shared" si="215"/>
        <v>0</v>
      </c>
      <c r="AW36" s="122" t="str">
        <f t="shared" ref="AW36" si="320">IFERROR(AV36/AV$42,"")</f>
        <v/>
      </c>
      <c r="AX36" s="121">
        <f t="shared" si="216"/>
        <v>0</v>
      </c>
      <c r="AY36" s="122" t="str">
        <f t="shared" si="230"/>
        <v/>
      </c>
      <c r="AZ36" s="121">
        <f t="shared" si="217"/>
        <v>0</v>
      </c>
      <c r="BA36" s="122" t="str">
        <f t="shared" si="231"/>
        <v/>
      </c>
      <c r="BB36" s="121">
        <f t="shared" si="218"/>
        <v>0</v>
      </c>
      <c r="BC36" s="122" t="str">
        <f t="shared" si="232"/>
        <v/>
      </c>
      <c r="BD36" s="121">
        <f t="shared" si="219"/>
        <v>0</v>
      </c>
      <c r="BE36" s="122" t="str">
        <f t="shared" si="233"/>
        <v/>
      </c>
      <c r="BF36" s="121">
        <f t="shared" si="234"/>
        <v>55</v>
      </c>
      <c r="BG36" s="122">
        <f t="shared" si="235"/>
        <v>0.1864406779661017</v>
      </c>
    </row>
    <row r="37" spans="27:59">
      <c r="AA37" s="110" t="str">
        <f t="shared" si="220"/>
        <v>女・60代</v>
      </c>
      <c r="AB37" s="141"/>
      <c r="AC37" s="111" t="str">
        <f t="shared" ref="AC37:AD37" si="321">AC36</f>
        <v>6分類</v>
      </c>
      <c r="AD37" s="112" t="str">
        <f t="shared" si="321"/>
        <v>福井市・永平寺町</v>
      </c>
      <c r="AE37" s="237" t="str">
        <f t="shared" ref="AE37:AF37" si="322">IF(AE16&lt;&gt;"",AE16,"")</f>
        <v>女</v>
      </c>
      <c r="AF37" s="2" t="str">
        <f t="shared" si="322"/>
        <v>60代</v>
      </c>
      <c r="AG37" s="107"/>
      <c r="AH37" s="121">
        <f t="shared" si="208"/>
        <v>32</v>
      </c>
      <c r="AI37" s="122">
        <f t="shared" si="223"/>
        <v>0.10847457627118644</v>
      </c>
      <c r="AJ37" s="121">
        <f t="shared" si="209"/>
        <v>0</v>
      </c>
      <c r="AK37" s="122" t="str">
        <f t="shared" si="223"/>
        <v/>
      </c>
      <c r="AL37" s="121">
        <f t="shared" si="210"/>
        <v>0</v>
      </c>
      <c r="AM37" s="122" t="str">
        <f t="shared" ref="AM37" si="323">IFERROR(AL37/AL$42,"")</f>
        <v/>
      </c>
      <c r="AN37" s="121">
        <f t="shared" si="211"/>
        <v>0</v>
      </c>
      <c r="AO37" s="122" t="str">
        <f t="shared" ref="AO37" si="324">IFERROR(AN37/AN$42,"")</f>
        <v/>
      </c>
      <c r="AP37" s="121">
        <f t="shared" si="212"/>
        <v>0</v>
      </c>
      <c r="AQ37" s="122" t="str">
        <f t="shared" ref="AQ37" si="325">IFERROR(AP37/AP$42,"")</f>
        <v/>
      </c>
      <c r="AR37" s="121">
        <f t="shared" si="213"/>
        <v>0</v>
      </c>
      <c r="AS37" s="122" t="str">
        <f t="shared" ref="AS37" si="326">IFERROR(AR37/AR$42,"")</f>
        <v/>
      </c>
      <c r="AT37" s="121">
        <f t="shared" si="214"/>
        <v>0</v>
      </c>
      <c r="AU37" s="122" t="str">
        <f t="shared" ref="AU37" si="327">IFERROR(AT37/AT$42,"")</f>
        <v/>
      </c>
      <c r="AV37" s="121">
        <f t="shared" si="215"/>
        <v>0</v>
      </c>
      <c r="AW37" s="122" t="str">
        <f t="shared" ref="AW37" si="328">IFERROR(AV37/AV$42,"")</f>
        <v/>
      </c>
      <c r="AX37" s="121">
        <f t="shared" si="216"/>
        <v>0</v>
      </c>
      <c r="AY37" s="122" t="str">
        <f t="shared" si="230"/>
        <v/>
      </c>
      <c r="AZ37" s="121">
        <f t="shared" si="217"/>
        <v>0</v>
      </c>
      <c r="BA37" s="122" t="str">
        <f t="shared" si="231"/>
        <v/>
      </c>
      <c r="BB37" s="121">
        <f t="shared" si="218"/>
        <v>0</v>
      </c>
      <c r="BC37" s="122" t="str">
        <f t="shared" si="232"/>
        <v/>
      </c>
      <c r="BD37" s="121">
        <f t="shared" si="219"/>
        <v>0</v>
      </c>
      <c r="BE37" s="122" t="str">
        <f t="shared" si="233"/>
        <v/>
      </c>
      <c r="BF37" s="121">
        <f t="shared" si="234"/>
        <v>32</v>
      </c>
      <c r="BG37" s="122">
        <f t="shared" si="235"/>
        <v>0.10847457627118644</v>
      </c>
    </row>
    <row r="38" spans="27:59">
      <c r="AA38" s="110" t="str">
        <f t="shared" si="220"/>
        <v>女・70代</v>
      </c>
      <c r="AB38" s="141"/>
      <c r="AC38" s="111" t="str">
        <f t="shared" ref="AC38:AD38" si="329">AC37</f>
        <v>6分類</v>
      </c>
      <c r="AD38" s="112" t="str">
        <f t="shared" si="329"/>
        <v>福井市・永平寺町</v>
      </c>
      <c r="AE38" s="237" t="str">
        <f t="shared" ref="AE38:AF38" si="330">IF(AE17&lt;&gt;"",AE17,"")</f>
        <v>女</v>
      </c>
      <c r="AF38" s="2" t="str">
        <f t="shared" si="330"/>
        <v>70代</v>
      </c>
      <c r="AG38" s="107"/>
      <c r="AH38" s="121">
        <f t="shared" si="208"/>
        <v>7</v>
      </c>
      <c r="AI38" s="122">
        <f t="shared" si="223"/>
        <v>2.3728813559322035E-2</v>
      </c>
      <c r="AJ38" s="121">
        <f t="shared" si="209"/>
        <v>0</v>
      </c>
      <c r="AK38" s="122" t="str">
        <f t="shared" si="223"/>
        <v/>
      </c>
      <c r="AL38" s="121">
        <f t="shared" si="210"/>
        <v>0</v>
      </c>
      <c r="AM38" s="122" t="str">
        <f t="shared" ref="AM38" si="331">IFERROR(AL38/AL$42,"")</f>
        <v/>
      </c>
      <c r="AN38" s="121">
        <f t="shared" si="211"/>
        <v>0</v>
      </c>
      <c r="AO38" s="122" t="str">
        <f t="shared" ref="AO38" si="332">IFERROR(AN38/AN$42,"")</f>
        <v/>
      </c>
      <c r="AP38" s="121">
        <f t="shared" si="212"/>
        <v>0</v>
      </c>
      <c r="AQ38" s="122" t="str">
        <f t="shared" ref="AQ38" si="333">IFERROR(AP38/AP$42,"")</f>
        <v/>
      </c>
      <c r="AR38" s="121">
        <f t="shared" si="213"/>
        <v>0</v>
      </c>
      <c r="AS38" s="122" t="str">
        <f t="shared" ref="AS38" si="334">IFERROR(AR38/AR$42,"")</f>
        <v/>
      </c>
      <c r="AT38" s="121">
        <f t="shared" si="214"/>
        <v>0</v>
      </c>
      <c r="AU38" s="122" t="str">
        <f t="shared" ref="AU38" si="335">IFERROR(AT38/AT$42,"")</f>
        <v/>
      </c>
      <c r="AV38" s="121">
        <f t="shared" si="215"/>
        <v>0</v>
      </c>
      <c r="AW38" s="122" t="str">
        <f t="shared" ref="AW38" si="336">IFERROR(AV38/AV$42,"")</f>
        <v/>
      </c>
      <c r="AX38" s="121">
        <f t="shared" si="216"/>
        <v>0</v>
      </c>
      <c r="AY38" s="122" t="str">
        <f t="shared" si="230"/>
        <v/>
      </c>
      <c r="AZ38" s="121">
        <f t="shared" si="217"/>
        <v>0</v>
      </c>
      <c r="BA38" s="122" t="str">
        <f t="shared" si="231"/>
        <v/>
      </c>
      <c r="BB38" s="121">
        <f t="shared" si="218"/>
        <v>0</v>
      </c>
      <c r="BC38" s="122" t="str">
        <f t="shared" si="232"/>
        <v/>
      </c>
      <c r="BD38" s="121">
        <f t="shared" si="219"/>
        <v>0</v>
      </c>
      <c r="BE38" s="122" t="str">
        <f t="shared" si="233"/>
        <v/>
      </c>
      <c r="BF38" s="121">
        <f t="shared" si="234"/>
        <v>7</v>
      </c>
      <c r="BG38" s="122">
        <f t="shared" si="235"/>
        <v>2.3728813559322035E-2</v>
      </c>
    </row>
    <row r="39" spans="27:59">
      <c r="AA39" s="110" t="str">
        <f t="shared" si="220"/>
        <v>女・80代以上</v>
      </c>
      <c r="AB39" s="141"/>
      <c r="AC39" s="111" t="str">
        <f t="shared" ref="AC39:AD39" si="337">AC38</f>
        <v>6分類</v>
      </c>
      <c r="AD39" s="112" t="str">
        <f t="shared" si="337"/>
        <v>福井市・永平寺町</v>
      </c>
      <c r="AE39" s="238" t="str">
        <f t="shared" ref="AE39:AF39" si="338">IF(AE18&lt;&gt;"",AE18,"")</f>
        <v>女</v>
      </c>
      <c r="AF39" s="2" t="str">
        <f t="shared" si="338"/>
        <v>80代以上</v>
      </c>
      <c r="AG39" s="107"/>
      <c r="AH39" s="121">
        <f t="shared" si="208"/>
        <v>0</v>
      </c>
      <c r="AI39" s="122">
        <f t="shared" si="223"/>
        <v>0</v>
      </c>
      <c r="AJ39" s="121">
        <f t="shared" si="209"/>
        <v>0</v>
      </c>
      <c r="AK39" s="122" t="str">
        <f t="shared" si="223"/>
        <v/>
      </c>
      <c r="AL39" s="121">
        <f t="shared" si="210"/>
        <v>0</v>
      </c>
      <c r="AM39" s="122" t="str">
        <f t="shared" ref="AM39" si="339">IFERROR(AL39/AL$42,"")</f>
        <v/>
      </c>
      <c r="AN39" s="121">
        <f t="shared" si="211"/>
        <v>0</v>
      </c>
      <c r="AO39" s="122" t="str">
        <f t="shared" ref="AO39" si="340">IFERROR(AN39/AN$42,"")</f>
        <v/>
      </c>
      <c r="AP39" s="121">
        <f t="shared" si="212"/>
        <v>0</v>
      </c>
      <c r="AQ39" s="122" t="str">
        <f t="shared" ref="AQ39" si="341">IFERROR(AP39/AP$42,"")</f>
        <v/>
      </c>
      <c r="AR39" s="121">
        <f t="shared" si="213"/>
        <v>0</v>
      </c>
      <c r="AS39" s="122" t="str">
        <f t="shared" ref="AS39" si="342">IFERROR(AR39/AR$42,"")</f>
        <v/>
      </c>
      <c r="AT39" s="121">
        <f t="shared" si="214"/>
        <v>0</v>
      </c>
      <c r="AU39" s="122" t="str">
        <f t="shared" ref="AU39" si="343">IFERROR(AT39/AT$42,"")</f>
        <v/>
      </c>
      <c r="AV39" s="121">
        <f t="shared" si="215"/>
        <v>0</v>
      </c>
      <c r="AW39" s="122" t="str">
        <f t="shared" ref="AW39" si="344">IFERROR(AV39/AV$42,"")</f>
        <v/>
      </c>
      <c r="AX39" s="121">
        <f t="shared" si="216"/>
        <v>0</v>
      </c>
      <c r="AY39" s="122" t="str">
        <f t="shared" si="230"/>
        <v/>
      </c>
      <c r="AZ39" s="121">
        <f t="shared" si="217"/>
        <v>0</v>
      </c>
      <c r="BA39" s="122" t="str">
        <f t="shared" si="231"/>
        <v/>
      </c>
      <c r="BB39" s="121">
        <f t="shared" si="218"/>
        <v>0</v>
      </c>
      <c r="BC39" s="122" t="str">
        <f t="shared" si="232"/>
        <v/>
      </c>
      <c r="BD39" s="121">
        <f t="shared" si="219"/>
        <v>0</v>
      </c>
      <c r="BE39" s="122" t="str">
        <f t="shared" si="233"/>
        <v/>
      </c>
      <c r="BF39" s="121">
        <f t="shared" si="234"/>
        <v>0</v>
      </c>
      <c r="BG39" s="122">
        <f t="shared" si="235"/>
        <v>0</v>
      </c>
    </row>
    <row r="40" spans="27:59">
      <c r="AA40" s="110" t="str">
        <f t="shared" si="220"/>
        <v>その他・&lt;&gt;</v>
      </c>
      <c r="AB40" s="141"/>
      <c r="AC40" s="111" t="str">
        <f t="shared" si="221"/>
        <v>6分類</v>
      </c>
      <c r="AD40" s="112" t="str">
        <f t="shared" si="221"/>
        <v>福井市・永平寺町</v>
      </c>
      <c r="AE40" s="211" t="str">
        <f t="shared" ref="AE40:AF40" si="345">IF(AE19&lt;&gt;"",AE19,"")</f>
        <v>その他</v>
      </c>
      <c r="AF40" s="2" t="str">
        <f t="shared" si="345"/>
        <v>&lt;&gt;</v>
      </c>
      <c r="AG40" s="107"/>
      <c r="AH40" s="121">
        <f t="shared" si="208"/>
        <v>1</v>
      </c>
      <c r="AI40" s="122">
        <f t="shared" si="223"/>
        <v>3.3898305084745762E-3</v>
      </c>
      <c r="AJ40" s="121">
        <f t="shared" si="209"/>
        <v>0</v>
      </c>
      <c r="AK40" s="122" t="str">
        <f t="shared" si="223"/>
        <v/>
      </c>
      <c r="AL40" s="121">
        <f t="shared" si="210"/>
        <v>0</v>
      </c>
      <c r="AM40" s="122" t="str">
        <f t="shared" ref="AM40" si="346">IFERROR(AL40/AL$42,"")</f>
        <v/>
      </c>
      <c r="AN40" s="121">
        <f t="shared" si="211"/>
        <v>0</v>
      </c>
      <c r="AO40" s="122" t="str">
        <f t="shared" ref="AO40" si="347">IFERROR(AN40/AN$42,"")</f>
        <v/>
      </c>
      <c r="AP40" s="121">
        <f t="shared" si="212"/>
        <v>0</v>
      </c>
      <c r="AQ40" s="122" t="str">
        <f t="shared" ref="AQ40" si="348">IFERROR(AP40/AP$42,"")</f>
        <v/>
      </c>
      <c r="AR40" s="121">
        <f t="shared" si="213"/>
        <v>0</v>
      </c>
      <c r="AS40" s="122" t="str">
        <f t="shared" ref="AS40" si="349">IFERROR(AR40/AR$42,"")</f>
        <v/>
      </c>
      <c r="AT40" s="121">
        <f t="shared" si="214"/>
        <v>0</v>
      </c>
      <c r="AU40" s="122" t="str">
        <f t="shared" ref="AU40" si="350">IFERROR(AT40/AT$42,"")</f>
        <v/>
      </c>
      <c r="AV40" s="121">
        <f t="shared" si="215"/>
        <v>0</v>
      </c>
      <c r="AW40" s="122" t="str">
        <f t="shared" ref="AW40" si="351">IFERROR(AV40/AV$42,"")</f>
        <v/>
      </c>
      <c r="AX40" s="121">
        <f t="shared" si="216"/>
        <v>0</v>
      </c>
      <c r="AY40" s="122" t="str">
        <f t="shared" si="230"/>
        <v/>
      </c>
      <c r="AZ40" s="121">
        <f t="shared" si="217"/>
        <v>0</v>
      </c>
      <c r="BA40" s="122" t="str">
        <f t="shared" si="231"/>
        <v/>
      </c>
      <c r="BB40" s="121">
        <f t="shared" si="218"/>
        <v>0</v>
      </c>
      <c r="BC40" s="122" t="str">
        <f t="shared" si="232"/>
        <v/>
      </c>
      <c r="BD40" s="121">
        <f t="shared" si="219"/>
        <v>0</v>
      </c>
      <c r="BE40" s="122" t="str">
        <f t="shared" si="233"/>
        <v/>
      </c>
      <c r="BF40" s="121">
        <f t="shared" si="234"/>
        <v>1</v>
      </c>
      <c r="BG40" s="122">
        <f t="shared" si="235"/>
        <v>3.3898305084745762E-3</v>
      </c>
    </row>
    <row r="41" spans="27:59">
      <c r="AA41" s="110" t="str">
        <f t="shared" si="220"/>
        <v>無回答・&lt;&gt;</v>
      </c>
      <c r="AB41" s="141"/>
      <c r="AC41" s="111" t="str">
        <f>AC39</f>
        <v>6分類</v>
      </c>
      <c r="AD41" s="112" t="str">
        <f>AD39</f>
        <v>福井市・永平寺町</v>
      </c>
      <c r="AE41" s="90" t="str">
        <f t="shared" ref="AE41:AF41" si="352">IF(AE20&lt;&gt;"",AE20,"")</f>
        <v>無回答</v>
      </c>
      <c r="AF41" s="2" t="str">
        <f t="shared" si="352"/>
        <v>&lt;&gt;</v>
      </c>
      <c r="AG41" s="107"/>
      <c r="AH41" s="121">
        <f t="shared" si="208"/>
        <v>8</v>
      </c>
      <c r="AI41" s="122">
        <f t="shared" si="223"/>
        <v>2.7118644067796609E-2</v>
      </c>
      <c r="AJ41" s="121">
        <f t="shared" si="209"/>
        <v>0</v>
      </c>
      <c r="AK41" s="122" t="str">
        <f t="shared" si="223"/>
        <v/>
      </c>
      <c r="AL41" s="121">
        <f t="shared" si="210"/>
        <v>0</v>
      </c>
      <c r="AM41" s="122" t="str">
        <f t="shared" ref="AM41" si="353">IFERROR(AL41/AL$42,"")</f>
        <v/>
      </c>
      <c r="AN41" s="121">
        <f t="shared" si="211"/>
        <v>0</v>
      </c>
      <c r="AO41" s="122" t="str">
        <f t="shared" ref="AO41" si="354">IFERROR(AN41/AN$42,"")</f>
        <v/>
      </c>
      <c r="AP41" s="121">
        <f t="shared" si="212"/>
        <v>0</v>
      </c>
      <c r="AQ41" s="122" t="str">
        <f t="shared" ref="AQ41" si="355">IFERROR(AP41/AP$42,"")</f>
        <v/>
      </c>
      <c r="AR41" s="121">
        <f t="shared" si="213"/>
        <v>0</v>
      </c>
      <c r="AS41" s="122" t="str">
        <f t="shared" ref="AS41" si="356">IFERROR(AR41/AR$42,"")</f>
        <v/>
      </c>
      <c r="AT41" s="121">
        <f t="shared" si="214"/>
        <v>0</v>
      </c>
      <c r="AU41" s="122" t="str">
        <f t="shared" ref="AU41" si="357">IFERROR(AT41/AT$42,"")</f>
        <v/>
      </c>
      <c r="AV41" s="121">
        <f t="shared" si="215"/>
        <v>0</v>
      </c>
      <c r="AW41" s="122" t="str">
        <f t="shared" ref="AW41" si="358">IFERROR(AV41/AV$42,"")</f>
        <v/>
      </c>
      <c r="AX41" s="121">
        <f t="shared" si="216"/>
        <v>0</v>
      </c>
      <c r="AY41" s="122" t="str">
        <f t="shared" si="230"/>
        <v/>
      </c>
      <c r="AZ41" s="121">
        <f t="shared" si="217"/>
        <v>0</v>
      </c>
      <c r="BA41" s="122" t="str">
        <f t="shared" si="231"/>
        <v/>
      </c>
      <c r="BB41" s="121">
        <f t="shared" si="218"/>
        <v>0</v>
      </c>
      <c r="BC41" s="122" t="str">
        <f t="shared" si="232"/>
        <v/>
      </c>
      <c r="BD41" s="121">
        <f t="shared" si="219"/>
        <v>0</v>
      </c>
      <c r="BE41" s="122" t="str">
        <f t="shared" si="233"/>
        <v/>
      </c>
      <c r="BF41" s="121">
        <f t="shared" si="234"/>
        <v>8</v>
      </c>
      <c r="BG41" s="122">
        <f t="shared" si="235"/>
        <v>2.7118644067796609E-2</v>
      </c>
    </row>
    <row r="42" spans="27:59" ht="15">
      <c r="AA42"/>
      <c r="AB42"/>
      <c r="AC42" s="99"/>
      <c r="AD42" s="100"/>
      <c r="AE42" s="236"/>
      <c r="AF42" s="101"/>
      <c r="AG42" s="102" t="s">
        <v>25</v>
      </c>
      <c r="AH42" s="123">
        <f t="shared" ref="AH42:BG42" si="359">SUM(AH24:AH41)</f>
        <v>295</v>
      </c>
      <c r="AI42" s="124">
        <f t="shared" si="359"/>
        <v>0.99999999999999978</v>
      </c>
      <c r="AJ42" s="123">
        <f t="shared" si="359"/>
        <v>0</v>
      </c>
      <c r="AK42" s="124">
        <f t="shared" si="359"/>
        <v>0</v>
      </c>
      <c r="AL42" s="123">
        <f t="shared" si="359"/>
        <v>0</v>
      </c>
      <c r="AM42" s="124">
        <f t="shared" si="359"/>
        <v>0</v>
      </c>
      <c r="AN42" s="123">
        <f t="shared" si="359"/>
        <v>0</v>
      </c>
      <c r="AO42" s="124">
        <f t="shared" si="359"/>
        <v>0</v>
      </c>
      <c r="AP42" s="123">
        <f t="shared" si="359"/>
        <v>0</v>
      </c>
      <c r="AQ42" s="124">
        <f t="shared" si="359"/>
        <v>0</v>
      </c>
      <c r="AR42" s="123">
        <f t="shared" si="359"/>
        <v>0</v>
      </c>
      <c r="AS42" s="124">
        <f t="shared" si="359"/>
        <v>0</v>
      </c>
      <c r="AT42" s="123">
        <f t="shared" si="359"/>
        <v>0</v>
      </c>
      <c r="AU42" s="124">
        <f t="shared" si="359"/>
        <v>0</v>
      </c>
      <c r="AV42" s="123">
        <f t="shared" si="359"/>
        <v>0</v>
      </c>
      <c r="AW42" s="124">
        <f t="shared" si="359"/>
        <v>0</v>
      </c>
      <c r="AX42" s="123">
        <f t="shared" si="359"/>
        <v>0</v>
      </c>
      <c r="AY42" s="124">
        <f t="shared" si="359"/>
        <v>0</v>
      </c>
      <c r="AZ42" s="123">
        <f t="shared" si="359"/>
        <v>0</v>
      </c>
      <c r="BA42" s="124">
        <f t="shared" si="359"/>
        <v>0</v>
      </c>
      <c r="BB42" s="123">
        <f t="shared" si="359"/>
        <v>0</v>
      </c>
      <c r="BC42" s="124">
        <f t="shared" si="359"/>
        <v>0</v>
      </c>
      <c r="BD42" s="123">
        <f t="shared" si="359"/>
        <v>0</v>
      </c>
      <c r="BE42" s="124">
        <f t="shared" si="359"/>
        <v>0</v>
      </c>
      <c r="BF42" s="123">
        <f t="shared" si="359"/>
        <v>295</v>
      </c>
      <c r="BG42" s="126">
        <f t="shared" si="359"/>
        <v>0.99999999999999978</v>
      </c>
    </row>
    <row r="43" spans="27:59" ht="15">
      <c r="AA43"/>
      <c r="AB43"/>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row>
    <row r="44" spans="27:59" ht="15">
      <c r="AA44"/>
      <c r="AB44"/>
      <c r="AC44" s="5" t="s">
        <v>4</v>
      </c>
      <c r="AD44" s="91" t="str">
        <f>【M】エリア!$L$4</f>
        <v>福井市</v>
      </c>
      <c r="AE44" s="180"/>
      <c r="AF44" s="85"/>
      <c r="AG44" s="92"/>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8"/>
      <c r="BG44" s="129"/>
    </row>
    <row r="45" spans="27:59">
      <c r="AA45" s="110" t="str">
        <f>AE45&amp;"・"&amp;AF45</f>
        <v>男・10代以下</v>
      </c>
      <c r="AB45" s="141"/>
      <c r="AC45" s="113" t="str">
        <f>AC44</f>
        <v>市町村</v>
      </c>
      <c r="AD45" s="112" t="str">
        <f>AD44</f>
        <v>福井市</v>
      </c>
      <c r="AE45" s="90" t="str">
        <f>IF(AE24&lt;&gt;"",AE24,"")</f>
        <v>男</v>
      </c>
      <c r="AF45" s="2" t="str">
        <f>IF(AF24&lt;&gt;"",AF24,"")</f>
        <v>10代以下</v>
      </c>
      <c r="AG45" s="8"/>
      <c r="AH45" s="121">
        <f t="shared" ref="AH45:AH62" si="360">IF(OR(IFERROR(FIND($AD45,"施設コード"),0)&gt;0,$AF45=""), "",
COUNTIFS(
    INDEX(rawデータ範囲, , MATCH($AH$1,表頭範囲, 0)),AH$2,
    INDEX(rawデータ範囲, , MATCH($AE$1,表頭範囲, 0)),$AE45,
    INDEX(rawデータ範囲, , MATCH($AF$1,表頭範囲, 0)),$AF45,
    INDEX(rawデータ範囲, , MATCH($AC45,表頭範囲, 0)),$AD45
)
)</f>
        <v>0</v>
      </c>
      <c r="AI45" s="122">
        <f>IFERROR(AH45/AH$63,"")</f>
        <v>0</v>
      </c>
      <c r="AJ45" s="121">
        <f t="shared" ref="AJ45:AJ62" si="361">IF(OR(IFERROR(FIND($AD45,"施設コード"),0)&gt;0,$AF45=""), "",
COUNTIFS(
    INDEX(rawデータ範囲, , MATCH($AH$1,表頭範囲, 0)),AJ$2,
    INDEX(rawデータ範囲, , MATCH($AE$1,表頭範囲, 0)),$AE45,
    INDEX(rawデータ範囲, , MATCH($AF$1,表頭範囲, 0)),$AF45,
    INDEX(rawデータ範囲, , MATCH($AC45,表頭範囲, 0)),$AD45
)
)</f>
        <v>0</v>
      </c>
      <c r="AK45" s="122" t="str">
        <f>IFERROR(AJ45/AJ$63,"")</f>
        <v/>
      </c>
      <c r="AL45" s="121">
        <f t="shared" ref="AL45:AL62" si="362">IF(OR(IFERROR(FIND($AD45,"施設コード"),0)&gt;0,$AF45=""), "",
COUNTIFS(
    INDEX(rawデータ範囲, , MATCH($AH$1,表頭範囲, 0)),AL$2,
    INDEX(rawデータ範囲, , MATCH($AE$1,表頭範囲, 0)),$AE45,
    INDEX(rawデータ範囲, , MATCH($AF$1,表頭範囲, 0)),$AF45,
    INDEX(rawデータ範囲, , MATCH($AC45,表頭範囲, 0)),$AD45
)
)</f>
        <v>0</v>
      </c>
      <c r="AM45" s="122" t="str">
        <f>IFERROR(AL45/AL$63,"")</f>
        <v/>
      </c>
      <c r="AN45" s="121">
        <f t="shared" ref="AN45:AN62" si="363">IF(OR(IFERROR(FIND($AD45,"施設コード"),0)&gt;0,$AF45=""), "",
COUNTIFS(
    INDEX(rawデータ範囲, , MATCH($AH$1,表頭範囲, 0)),AN$2,
    INDEX(rawデータ範囲, , MATCH($AE$1,表頭範囲, 0)),$AE45,
    INDEX(rawデータ範囲, , MATCH($AF$1,表頭範囲, 0)),$AF45,
    INDEX(rawデータ範囲, , MATCH($AC45,表頭範囲, 0)),$AD45
)
)</f>
        <v>0</v>
      </c>
      <c r="AO45" s="122" t="str">
        <f>IFERROR(AN45/AN$63,"")</f>
        <v/>
      </c>
      <c r="AP45" s="121">
        <f t="shared" ref="AP45:AP62" si="364">IF(OR(IFERROR(FIND($AD45,"施設コード"),0)&gt;0,$AF45=""), "",
COUNTIFS(
    INDEX(rawデータ範囲, , MATCH($AH$1,表頭範囲, 0)),AP$2,
    INDEX(rawデータ範囲, , MATCH($AE$1,表頭範囲, 0)),$AE45,
    INDEX(rawデータ範囲, , MATCH($AF$1,表頭範囲, 0)),$AF45,
    INDEX(rawデータ範囲, , MATCH($AC45,表頭範囲, 0)),$AD45
)
)</f>
        <v>0</v>
      </c>
      <c r="AQ45" s="122" t="str">
        <f>IFERROR(AP45/AP$63,"")</f>
        <v/>
      </c>
      <c r="AR45" s="121">
        <f t="shared" ref="AR45:AR62" si="365">IF(OR(IFERROR(FIND($AD45,"施設コード"),0)&gt;0,$AF45=""), "",
COUNTIFS(
    INDEX(rawデータ範囲, , MATCH($AH$1,表頭範囲, 0)),AR$2,
    INDEX(rawデータ範囲, , MATCH($AE$1,表頭範囲, 0)),$AE45,
    INDEX(rawデータ範囲, , MATCH($AF$1,表頭範囲, 0)),$AF45,
    INDEX(rawデータ範囲, , MATCH($AC45,表頭範囲, 0)),$AD45
)
)</f>
        <v>0</v>
      </c>
      <c r="AS45" s="122" t="str">
        <f>IFERROR(AR45/AR$63,"")</f>
        <v/>
      </c>
      <c r="AT45" s="121">
        <f t="shared" ref="AT45:AT62" si="366">IF(OR(IFERROR(FIND($AD45,"施設コード"),0)&gt;0,$AF45=""), "",
COUNTIFS(
    INDEX(rawデータ範囲, , MATCH($AH$1,表頭範囲, 0)),AT$2,
    INDEX(rawデータ範囲, , MATCH($AE$1,表頭範囲, 0)),$AE45,
    INDEX(rawデータ範囲, , MATCH($AF$1,表頭範囲, 0)),$AF45,
    INDEX(rawデータ範囲, , MATCH($AC45,表頭範囲, 0)),$AD45
)
)</f>
        <v>0</v>
      </c>
      <c r="AU45" s="122" t="str">
        <f>IFERROR(AT45/AT$63,"")</f>
        <v/>
      </c>
      <c r="AV45" s="121">
        <f t="shared" ref="AV45:AV62" si="367">IF(OR(IFERROR(FIND($AD45,"施設コード"),0)&gt;0,$AF45=""), "",
COUNTIFS(
    INDEX(rawデータ範囲, , MATCH($AH$1,表頭範囲, 0)),AV$2,
    INDEX(rawデータ範囲, , MATCH($AE$1,表頭範囲, 0)),$AE45,
    INDEX(rawデータ範囲, , MATCH($AF$1,表頭範囲, 0)),$AF45,
    INDEX(rawデータ範囲, , MATCH($AC45,表頭範囲, 0)),$AD45
)
)</f>
        <v>0</v>
      </c>
      <c r="AW45" s="122" t="str">
        <f>IFERROR(AV45/AV$63,"")</f>
        <v/>
      </c>
      <c r="AX45" s="121">
        <f t="shared" ref="AX45:AX62" si="368">IF(OR(IFERROR(FIND($AD45,"施設コード"),0)&gt;0,$AF45=""), "",
COUNTIFS(
    INDEX(rawデータ範囲, , MATCH($AH$1,表頭範囲, 0)),AX$2,
    INDEX(rawデータ範囲, , MATCH($AE$1,表頭範囲, 0)),$AE45,
    INDEX(rawデータ範囲, , MATCH($AF$1,表頭範囲, 0)),$AF45,
    INDEX(rawデータ範囲, , MATCH($AC45,表頭範囲, 0)),$AD45
)
)</f>
        <v>0</v>
      </c>
      <c r="AY45" s="122" t="str">
        <f>IFERROR(AX45/AX$63,"")</f>
        <v/>
      </c>
      <c r="AZ45" s="121">
        <f t="shared" ref="AZ45:AZ62" si="369">IF(OR(IFERROR(FIND($AD45,"施設コード"),0)&gt;0,$AF45=""), "",
COUNTIFS(
    INDEX(rawデータ範囲, , MATCH($AH$1,表頭範囲, 0)),AZ$2,
    INDEX(rawデータ範囲, , MATCH($AE$1,表頭範囲, 0)),$AE45,
    INDEX(rawデータ範囲, , MATCH($AF$1,表頭範囲, 0)),$AF45,
    INDEX(rawデータ範囲, , MATCH($AC45,表頭範囲, 0)),$AD45
)
)</f>
        <v>0</v>
      </c>
      <c r="BA45" s="122" t="str">
        <f>IFERROR(AZ45/AZ$63,"")</f>
        <v/>
      </c>
      <c r="BB45" s="121">
        <f t="shared" ref="BB45:BB62" si="370">IF(OR(IFERROR(FIND($AD45,"施設コード"),0)&gt;0,$AF45=""), "",
COUNTIFS(
    INDEX(rawデータ範囲, , MATCH($AH$1,表頭範囲, 0)),BB$2,
    INDEX(rawデータ範囲, , MATCH($AE$1,表頭範囲, 0)),$AE45,
    INDEX(rawデータ範囲, , MATCH($AF$1,表頭範囲, 0)),$AF45,
    INDEX(rawデータ範囲, , MATCH($AC45,表頭範囲, 0)),$AD45
)
)</f>
        <v>0</v>
      </c>
      <c r="BC45" s="122" t="str">
        <f>IFERROR(BB45/BB$63,"")</f>
        <v/>
      </c>
      <c r="BD45" s="121">
        <f t="shared" ref="BD45:BD62" si="371">IF(OR(IFERROR(FIND($AD45,"施設コード"),0)&gt;0,$AF45=""), "",
COUNTIFS(
    INDEX(rawデータ範囲, , MATCH($AH$1,表頭範囲, 0)),BD$2,
    INDEX(rawデータ範囲, , MATCH($AE$1,表頭範囲, 0)),$AE45,
    INDEX(rawデータ範囲, , MATCH($AF$1,表頭範囲, 0)),$AF45,
    INDEX(rawデータ範囲, , MATCH($AC45,表頭範囲, 0)),$AD45
)
)</f>
        <v>0</v>
      </c>
      <c r="BE45" s="122" t="str">
        <f>IFERROR(BD45/BD$63,"")</f>
        <v/>
      </c>
      <c r="BF45" s="61">
        <f>IFERROR(AH45+AJ45+AL45+AN45+AP45+AR45+AT45+AV45+AX45+AZ45+BB45+BD45,"")</f>
        <v>0</v>
      </c>
      <c r="BG45" s="122">
        <f>IFERROR(BF45/BF$63,"")</f>
        <v>0</v>
      </c>
    </row>
    <row r="46" spans="27:59">
      <c r="AA46" s="110" t="str">
        <f t="shared" ref="AA46:AA62" si="372">AE46&amp;"・"&amp;AF46</f>
        <v>男・20代</v>
      </c>
      <c r="AB46" s="141"/>
      <c r="AC46" s="113" t="str">
        <f t="shared" ref="AC46:AD61" si="373">AC45</f>
        <v>市町村</v>
      </c>
      <c r="AD46" s="112" t="str">
        <f t="shared" si="373"/>
        <v>福井市</v>
      </c>
      <c r="AE46" s="237" t="str">
        <f t="shared" ref="AE46:AF46" si="374">IF(AE25&lt;&gt;"",AE25,"")</f>
        <v>男</v>
      </c>
      <c r="AF46" s="90" t="str">
        <f t="shared" si="374"/>
        <v>20代</v>
      </c>
      <c r="AG46" s="8"/>
      <c r="AH46" s="121">
        <f t="shared" si="360"/>
        <v>6</v>
      </c>
      <c r="AI46" s="122">
        <f t="shared" ref="AI46:AI62" si="375">IFERROR(AH46/AH$63,"")</f>
        <v>3.4482758620689655E-2</v>
      </c>
      <c r="AJ46" s="121">
        <f t="shared" si="361"/>
        <v>0</v>
      </c>
      <c r="AK46" s="122" t="str">
        <f t="shared" ref="AK46" si="376">IFERROR(AJ46/AJ$63,"")</f>
        <v/>
      </c>
      <c r="AL46" s="121">
        <f t="shared" si="362"/>
        <v>0</v>
      </c>
      <c r="AM46" s="122" t="str">
        <f t="shared" ref="AM46" si="377">IFERROR(AL46/AL$63,"")</f>
        <v/>
      </c>
      <c r="AN46" s="121">
        <f t="shared" si="363"/>
        <v>0</v>
      </c>
      <c r="AO46" s="122" t="str">
        <f t="shared" ref="AO46" si="378">IFERROR(AN46/AN$63,"")</f>
        <v/>
      </c>
      <c r="AP46" s="121">
        <f t="shared" si="364"/>
        <v>0</v>
      </c>
      <c r="AQ46" s="122" t="str">
        <f t="shared" ref="AQ46" si="379">IFERROR(AP46/AP$63,"")</f>
        <v/>
      </c>
      <c r="AR46" s="121">
        <f t="shared" si="365"/>
        <v>0</v>
      </c>
      <c r="AS46" s="122" t="str">
        <f t="shared" ref="AS46" si="380">IFERROR(AR46/AR$63,"")</f>
        <v/>
      </c>
      <c r="AT46" s="121">
        <f t="shared" si="366"/>
        <v>0</v>
      </c>
      <c r="AU46" s="122" t="str">
        <f t="shared" ref="AU46" si="381">IFERROR(AT46/AT$63,"")</f>
        <v/>
      </c>
      <c r="AV46" s="121">
        <f t="shared" si="367"/>
        <v>0</v>
      </c>
      <c r="AW46" s="122" t="str">
        <f t="shared" ref="AW46:AW62" si="382">IFERROR(AV46/AV$63,"")</f>
        <v/>
      </c>
      <c r="AX46" s="121">
        <f t="shared" si="368"/>
        <v>0</v>
      </c>
      <c r="AY46" s="122" t="str">
        <f t="shared" ref="AY46:AY62" si="383">IFERROR(AX46/AX$63,"")</f>
        <v/>
      </c>
      <c r="AZ46" s="121">
        <f t="shared" si="369"/>
        <v>0</v>
      </c>
      <c r="BA46" s="122" t="str">
        <f t="shared" ref="BA46:BA62" si="384">IFERROR(AZ46/AZ$63,"")</f>
        <v/>
      </c>
      <c r="BB46" s="121">
        <f t="shared" si="370"/>
        <v>0</v>
      </c>
      <c r="BC46" s="122" t="str">
        <f t="shared" ref="BC46:BC62" si="385">IFERROR(BB46/BB$63,"")</f>
        <v/>
      </c>
      <c r="BD46" s="121">
        <f t="shared" si="371"/>
        <v>0</v>
      </c>
      <c r="BE46" s="122" t="str">
        <f t="shared" ref="BE46:BG62" si="386">IFERROR(BD46/BD$63,"")</f>
        <v/>
      </c>
      <c r="BF46" s="61">
        <f t="shared" ref="BF46:BF62" si="387">IFERROR(AH46+AJ46+AL46+AN46+AP46+AR46+AT46+AV46+AX46+AZ46+BB46+BD46,"")</f>
        <v>6</v>
      </c>
      <c r="BG46" s="122">
        <f t="shared" si="386"/>
        <v>3.4482758620689655E-2</v>
      </c>
    </row>
    <row r="47" spans="27:59">
      <c r="AA47" s="110" t="str">
        <f t="shared" si="372"/>
        <v>男・30代</v>
      </c>
      <c r="AB47" s="141"/>
      <c r="AC47" s="113" t="str">
        <f t="shared" si="373"/>
        <v>市町村</v>
      </c>
      <c r="AD47" s="112" t="str">
        <f t="shared" si="373"/>
        <v>福井市</v>
      </c>
      <c r="AE47" s="237" t="str">
        <f t="shared" ref="AE47:AF47" si="388">IF(AE26&lt;&gt;"",AE26,"")</f>
        <v>男</v>
      </c>
      <c r="AF47" s="2" t="str">
        <f t="shared" si="388"/>
        <v>30代</v>
      </c>
      <c r="AG47" s="8"/>
      <c r="AH47" s="121">
        <f t="shared" si="360"/>
        <v>7</v>
      </c>
      <c r="AI47" s="122">
        <f t="shared" si="375"/>
        <v>4.0229885057471264E-2</v>
      </c>
      <c r="AJ47" s="121">
        <f t="shared" si="361"/>
        <v>0</v>
      </c>
      <c r="AK47" s="122" t="str">
        <f t="shared" ref="AK47" si="389">IFERROR(AJ47/AJ$63,"")</f>
        <v/>
      </c>
      <c r="AL47" s="121">
        <f t="shared" si="362"/>
        <v>0</v>
      </c>
      <c r="AM47" s="122" t="str">
        <f t="shared" ref="AM47" si="390">IFERROR(AL47/AL$63,"")</f>
        <v/>
      </c>
      <c r="AN47" s="121">
        <f t="shared" si="363"/>
        <v>0</v>
      </c>
      <c r="AO47" s="122" t="str">
        <f t="shared" ref="AO47" si="391">IFERROR(AN47/AN$63,"")</f>
        <v/>
      </c>
      <c r="AP47" s="121">
        <f t="shared" si="364"/>
        <v>0</v>
      </c>
      <c r="AQ47" s="122" t="str">
        <f t="shared" ref="AQ47" si="392">IFERROR(AP47/AP$63,"")</f>
        <v/>
      </c>
      <c r="AR47" s="121">
        <f t="shared" si="365"/>
        <v>0</v>
      </c>
      <c r="AS47" s="122" t="str">
        <f t="shared" ref="AS47" si="393">IFERROR(AR47/AR$63,"")</f>
        <v/>
      </c>
      <c r="AT47" s="121">
        <f t="shared" si="366"/>
        <v>0</v>
      </c>
      <c r="AU47" s="122" t="str">
        <f t="shared" ref="AU47" si="394">IFERROR(AT47/AT$63,"")</f>
        <v/>
      </c>
      <c r="AV47" s="121">
        <f t="shared" si="367"/>
        <v>0</v>
      </c>
      <c r="AW47" s="122" t="str">
        <f t="shared" si="382"/>
        <v/>
      </c>
      <c r="AX47" s="121">
        <f t="shared" si="368"/>
        <v>0</v>
      </c>
      <c r="AY47" s="122" t="str">
        <f t="shared" si="383"/>
        <v/>
      </c>
      <c r="AZ47" s="121">
        <f t="shared" si="369"/>
        <v>0</v>
      </c>
      <c r="BA47" s="122" t="str">
        <f t="shared" si="384"/>
        <v/>
      </c>
      <c r="BB47" s="121">
        <f t="shared" si="370"/>
        <v>0</v>
      </c>
      <c r="BC47" s="122" t="str">
        <f t="shared" si="385"/>
        <v/>
      </c>
      <c r="BD47" s="121">
        <f t="shared" si="371"/>
        <v>0</v>
      </c>
      <c r="BE47" s="122" t="str">
        <f t="shared" si="386"/>
        <v/>
      </c>
      <c r="BF47" s="61">
        <f t="shared" si="387"/>
        <v>7</v>
      </c>
      <c r="BG47" s="122">
        <f t="shared" si="386"/>
        <v>4.0229885057471264E-2</v>
      </c>
    </row>
    <row r="48" spans="27:59">
      <c r="AA48" s="110" t="str">
        <f t="shared" si="372"/>
        <v>男・40代</v>
      </c>
      <c r="AB48" s="141"/>
      <c r="AC48" s="113" t="str">
        <f t="shared" si="373"/>
        <v>市町村</v>
      </c>
      <c r="AD48" s="112" t="str">
        <f t="shared" si="373"/>
        <v>福井市</v>
      </c>
      <c r="AE48" s="237" t="str">
        <f t="shared" ref="AE48:AF48" si="395">IF(AE27&lt;&gt;"",AE27,"")</f>
        <v>男</v>
      </c>
      <c r="AF48" s="2" t="str">
        <f t="shared" si="395"/>
        <v>40代</v>
      </c>
      <c r="AG48" s="8"/>
      <c r="AH48" s="121">
        <f t="shared" si="360"/>
        <v>17</v>
      </c>
      <c r="AI48" s="122">
        <f t="shared" si="375"/>
        <v>9.7701149425287362E-2</v>
      </c>
      <c r="AJ48" s="121">
        <f t="shared" si="361"/>
        <v>0</v>
      </c>
      <c r="AK48" s="122" t="str">
        <f t="shared" ref="AK48" si="396">IFERROR(AJ48/AJ$63,"")</f>
        <v/>
      </c>
      <c r="AL48" s="121">
        <f t="shared" si="362"/>
        <v>0</v>
      </c>
      <c r="AM48" s="122" t="str">
        <f t="shared" ref="AM48" si="397">IFERROR(AL48/AL$63,"")</f>
        <v/>
      </c>
      <c r="AN48" s="121">
        <f t="shared" si="363"/>
        <v>0</v>
      </c>
      <c r="AO48" s="122" t="str">
        <f t="shared" ref="AO48" si="398">IFERROR(AN48/AN$63,"")</f>
        <v/>
      </c>
      <c r="AP48" s="121">
        <f t="shared" si="364"/>
        <v>0</v>
      </c>
      <c r="AQ48" s="122" t="str">
        <f t="shared" ref="AQ48" si="399">IFERROR(AP48/AP$63,"")</f>
        <v/>
      </c>
      <c r="AR48" s="121">
        <f t="shared" si="365"/>
        <v>0</v>
      </c>
      <c r="AS48" s="122" t="str">
        <f t="shared" ref="AS48" si="400">IFERROR(AR48/AR$63,"")</f>
        <v/>
      </c>
      <c r="AT48" s="121">
        <f t="shared" si="366"/>
        <v>0</v>
      </c>
      <c r="AU48" s="122" t="str">
        <f t="shared" ref="AU48" si="401">IFERROR(AT48/AT$63,"")</f>
        <v/>
      </c>
      <c r="AV48" s="121">
        <f t="shared" si="367"/>
        <v>0</v>
      </c>
      <c r="AW48" s="122" t="str">
        <f t="shared" si="382"/>
        <v/>
      </c>
      <c r="AX48" s="121">
        <f t="shared" si="368"/>
        <v>0</v>
      </c>
      <c r="AY48" s="122" t="str">
        <f t="shared" si="383"/>
        <v/>
      </c>
      <c r="AZ48" s="121">
        <f t="shared" si="369"/>
        <v>0</v>
      </c>
      <c r="BA48" s="122" t="str">
        <f t="shared" si="384"/>
        <v/>
      </c>
      <c r="BB48" s="121">
        <f t="shared" si="370"/>
        <v>0</v>
      </c>
      <c r="BC48" s="122" t="str">
        <f t="shared" si="385"/>
        <v/>
      </c>
      <c r="BD48" s="121">
        <f t="shared" si="371"/>
        <v>0</v>
      </c>
      <c r="BE48" s="122" t="str">
        <f t="shared" si="386"/>
        <v/>
      </c>
      <c r="BF48" s="61">
        <f t="shared" si="387"/>
        <v>17</v>
      </c>
      <c r="BG48" s="122">
        <f t="shared" si="386"/>
        <v>9.7701149425287362E-2</v>
      </c>
    </row>
    <row r="49" spans="27:59">
      <c r="AA49" s="110" t="str">
        <f t="shared" si="372"/>
        <v>男・50代</v>
      </c>
      <c r="AB49" s="141"/>
      <c r="AC49" s="113" t="str">
        <f t="shared" si="373"/>
        <v>市町村</v>
      </c>
      <c r="AD49" s="112" t="str">
        <f t="shared" si="373"/>
        <v>福井市</v>
      </c>
      <c r="AE49" s="237" t="str">
        <f t="shared" ref="AE49:AF49" si="402">IF(AE28&lt;&gt;"",AE28,"")</f>
        <v>男</v>
      </c>
      <c r="AF49" s="2" t="str">
        <f t="shared" si="402"/>
        <v>50代</v>
      </c>
      <c r="AG49" s="107"/>
      <c r="AH49" s="121">
        <f t="shared" si="360"/>
        <v>29</v>
      </c>
      <c r="AI49" s="122">
        <f t="shared" si="375"/>
        <v>0.16666666666666666</v>
      </c>
      <c r="AJ49" s="121">
        <f t="shared" si="361"/>
        <v>0</v>
      </c>
      <c r="AK49" s="122" t="str">
        <f t="shared" ref="AK49" si="403">IFERROR(AJ49/AJ$63,"")</f>
        <v/>
      </c>
      <c r="AL49" s="121">
        <f t="shared" si="362"/>
        <v>0</v>
      </c>
      <c r="AM49" s="122" t="str">
        <f t="shared" ref="AM49" si="404">IFERROR(AL49/AL$63,"")</f>
        <v/>
      </c>
      <c r="AN49" s="121">
        <f t="shared" si="363"/>
        <v>0</v>
      </c>
      <c r="AO49" s="122" t="str">
        <f t="shared" ref="AO49" si="405">IFERROR(AN49/AN$63,"")</f>
        <v/>
      </c>
      <c r="AP49" s="121">
        <f t="shared" si="364"/>
        <v>0</v>
      </c>
      <c r="AQ49" s="122" t="str">
        <f t="shared" ref="AQ49" si="406">IFERROR(AP49/AP$63,"")</f>
        <v/>
      </c>
      <c r="AR49" s="121">
        <f t="shared" si="365"/>
        <v>0</v>
      </c>
      <c r="AS49" s="122" t="str">
        <f t="shared" ref="AS49" si="407">IFERROR(AR49/AR$63,"")</f>
        <v/>
      </c>
      <c r="AT49" s="121">
        <f t="shared" si="366"/>
        <v>0</v>
      </c>
      <c r="AU49" s="122" t="str">
        <f t="shared" ref="AU49" si="408">IFERROR(AT49/AT$63,"")</f>
        <v/>
      </c>
      <c r="AV49" s="121">
        <f t="shared" si="367"/>
        <v>0</v>
      </c>
      <c r="AW49" s="122" t="str">
        <f t="shared" si="382"/>
        <v/>
      </c>
      <c r="AX49" s="121">
        <f t="shared" si="368"/>
        <v>0</v>
      </c>
      <c r="AY49" s="122" t="str">
        <f t="shared" si="383"/>
        <v/>
      </c>
      <c r="AZ49" s="121">
        <f t="shared" si="369"/>
        <v>0</v>
      </c>
      <c r="BA49" s="122" t="str">
        <f t="shared" si="384"/>
        <v/>
      </c>
      <c r="BB49" s="121">
        <f t="shared" si="370"/>
        <v>0</v>
      </c>
      <c r="BC49" s="122" t="str">
        <f t="shared" si="385"/>
        <v/>
      </c>
      <c r="BD49" s="121">
        <f t="shared" si="371"/>
        <v>0</v>
      </c>
      <c r="BE49" s="122" t="str">
        <f t="shared" si="386"/>
        <v/>
      </c>
      <c r="BF49" s="61">
        <f t="shared" si="387"/>
        <v>29</v>
      </c>
      <c r="BG49" s="122">
        <f t="shared" si="386"/>
        <v>0.16666666666666666</v>
      </c>
    </row>
    <row r="50" spans="27:59">
      <c r="AA50" s="110" t="str">
        <f t="shared" si="372"/>
        <v>男・60代</v>
      </c>
      <c r="AB50" s="141"/>
      <c r="AC50" s="113" t="str">
        <f t="shared" ref="AC50:AD50" si="409">AC49</f>
        <v>市町村</v>
      </c>
      <c r="AD50" s="112" t="str">
        <f t="shared" si="409"/>
        <v>福井市</v>
      </c>
      <c r="AE50" s="237" t="str">
        <f t="shared" ref="AE50:AF50" si="410">IF(AE29&lt;&gt;"",AE29,"")</f>
        <v>男</v>
      </c>
      <c r="AF50" s="2" t="str">
        <f t="shared" si="410"/>
        <v>60代</v>
      </c>
      <c r="AG50" s="107"/>
      <c r="AH50" s="121">
        <f t="shared" si="360"/>
        <v>20</v>
      </c>
      <c r="AI50" s="122">
        <f t="shared" si="375"/>
        <v>0.11494252873563218</v>
      </c>
      <c r="AJ50" s="121">
        <f t="shared" si="361"/>
        <v>0</v>
      </c>
      <c r="AK50" s="122" t="str">
        <f t="shared" ref="AK50" si="411">IFERROR(AJ50/AJ$63,"")</f>
        <v/>
      </c>
      <c r="AL50" s="121">
        <f t="shared" si="362"/>
        <v>0</v>
      </c>
      <c r="AM50" s="122" t="str">
        <f t="shared" ref="AM50" si="412">IFERROR(AL50/AL$63,"")</f>
        <v/>
      </c>
      <c r="AN50" s="121">
        <f t="shared" si="363"/>
        <v>0</v>
      </c>
      <c r="AO50" s="122" t="str">
        <f t="shared" ref="AO50" si="413">IFERROR(AN50/AN$63,"")</f>
        <v/>
      </c>
      <c r="AP50" s="121">
        <f t="shared" si="364"/>
        <v>0</v>
      </c>
      <c r="AQ50" s="122" t="str">
        <f t="shared" ref="AQ50" si="414">IFERROR(AP50/AP$63,"")</f>
        <v/>
      </c>
      <c r="AR50" s="121">
        <f t="shared" si="365"/>
        <v>0</v>
      </c>
      <c r="AS50" s="122" t="str">
        <f t="shared" ref="AS50" si="415">IFERROR(AR50/AR$63,"")</f>
        <v/>
      </c>
      <c r="AT50" s="121">
        <f t="shared" si="366"/>
        <v>0</v>
      </c>
      <c r="AU50" s="122" t="str">
        <f t="shared" ref="AU50" si="416">IFERROR(AT50/AT$63,"")</f>
        <v/>
      </c>
      <c r="AV50" s="121">
        <f t="shared" si="367"/>
        <v>0</v>
      </c>
      <c r="AW50" s="122" t="str">
        <f t="shared" si="382"/>
        <v/>
      </c>
      <c r="AX50" s="121">
        <f t="shared" si="368"/>
        <v>0</v>
      </c>
      <c r="AY50" s="122" t="str">
        <f t="shared" si="383"/>
        <v/>
      </c>
      <c r="AZ50" s="121">
        <f t="shared" si="369"/>
        <v>0</v>
      </c>
      <c r="BA50" s="122" t="str">
        <f t="shared" si="384"/>
        <v/>
      </c>
      <c r="BB50" s="121">
        <f t="shared" si="370"/>
        <v>0</v>
      </c>
      <c r="BC50" s="122" t="str">
        <f t="shared" si="385"/>
        <v/>
      </c>
      <c r="BD50" s="121">
        <f t="shared" si="371"/>
        <v>0</v>
      </c>
      <c r="BE50" s="122" t="str">
        <f t="shared" si="386"/>
        <v/>
      </c>
      <c r="BF50" s="61">
        <f t="shared" si="387"/>
        <v>20</v>
      </c>
      <c r="BG50" s="122">
        <f t="shared" si="386"/>
        <v>0.11494252873563218</v>
      </c>
    </row>
    <row r="51" spans="27:59">
      <c r="AA51" s="110" t="str">
        <f t="shared" si="372"/>
        <v>男・70代</v>
      </c>
      <c r="AB51" s="141"/>
      <c r="AC51" s="113" t="str">
        <f t="shared" ref="AC51:AD51" si="417">AC50</f>
        <v>市町村</v>
      </c>
      <c r="AD51" s="112" t="str">
        <f t="shared" si="417"/>
        <v>福井市</v>
      </c>
      <c r="AE51" s="237" t="str">
        <f t="shared" ref="AE51:AF51" si="418">IF(AE30&lt;&gt;"",AE30,"")</f>
        <v>男</v>
      </c>
      <c r="AF51" s="2" t="str">
        <f t="shared" si="418"/>
        <v>70代</v>
      </c>
      <c r="AG51" s="107"/>
      <c r="AH51" s="121">
        <f t="shared" si="360"/>
        <v>5</v>
      </c>
      <c r="AI51" s="122">
        <f t="shared" si="375"/>
        <v>2.8735632183908046E-2</v>
      </c>
      <c r="AJ51" s="121">
        <f t="shared" si="361"/>
        <v>0</v>
      </c>
      <c r="AK51" s="122" t="str">
        <f t="shared" ref="AK51" si="419">IFERROR(AJ51/AJ$63,"")</f>
        <v/>
      </c>
      <c r="AL51" s="121">
        <f t="shared" si="362"/>
        <v>0</v>
      </c>
      <c r="AM51" s="122" t="str">
        <f t="shared" ref="AM51" si="420">IFERROR(AL51/AL$63,"")</f>
        <v/>
      </c>
      <c r="AN51" s="121">
        <f t="shared" si="363"/>
        <v>0</v>
      </c>
      <c r="AO51" s="122" t="str">
        <f t="shared" ref="AO51" si="421">IFERROR(AN51/AN$63,"")</f>
        <v/>
      </c>
      <c r="AP51" s="121">
        <f t="shared" si="364"/>
        <v>0</v>
      </c>
      <c r="AQ51" s="122" t="str">
        <f t="shared" ref="AQ51" si="422">IFERROR(AP51/AP$63,"")</f>
        <v/>
      </c>
      <c r="AR51" s="121">
        <f t="shared" si="365"/>
        <v>0</v>
      </c>
      <c r="AS51" s="122" t="str">
        <f t="shared" ref="AS51" si="423">IFERROR(AR51/AR$63,"")</f>
        <v/>
      </c>
      <c r="AT51" s="121">
        <f t="shared" si="366"/>
        <v>0</v>
      </c>
      <c r="AU51" s="122" t="str">
        <f t="shared" ref="AU51" si="424">IFERROR(AT51/AT$63,"")</f>
        <v/>
      </c>
      <c r="AV51" s="121">
        <f t="shared" si="367"/>
        <v>0</v>
      </c>
      <c r="AW51" s="122" t="str">
        <f t="shared" si="382"/>
        <v/>
      </c>
      <c r="AX51" s="121">
        <f t="shared" si="368"/>
        <v>0</v>
      </c>
      <c r="AY51" s="122" t="str">
        <f t="shared" si="383"/>
        <v/>
      </c>
      <c r="AZ51" s="121">
        <f t="shared" si="369"/>
        <v>0</v>
      </c>
      <c r="BA51" s="122" t="str">
        <f t="shared" si="384"/>
        <v/>
      </c>
      <c r="BB51" s="121">
        <f t="shared" si="370"/>
        <v>0</v>
      </c>
      <c r="BC51" s="122" t="str">
        <f t="shared" si="385"/>
        <v/>
      </c>
      <c r="BD51" s="121">
        <f t="shared" si="371"/>
        <v>0</v>
      </c>
      <c r="BE51" s="122" t="str">
        <f t="shared" si="386"/>
        <v/>
      </c>
      <c r="BF51" s="61">
        <f t="shared" si="387"/>
        <v>5</v>
      </c>
      <c r="BG51" s="122">
        <f t="shared" si="386"/>
        <v>2.8735632183908046E-2</v>
      </c>
    </row>
    <row r="52" spans="27:59">
      <c r="AA52" s="110" t="str">
        <f t="shared" si="372"/>
        <v>男・80代以上</v>
      </c>
      <c r="AB52" s="141"/>
      <c r="AC52" s="113" t="str">
        <f t="shared" ref="AC52:AD52" si="425">AC51</f>
        <v>市町村</v>
      </c>
      <c r="AD52" s="112" t="str">
        <f t="shared" si="425"/>
        <v>福井市</v>
      </c>
      <c r="AE52" s="238" t="str">
        <f t="shared" ref="AE52:AF52" si="426">IF(AE31&lt;&gt;"",AE31,"")</f>
        <v>男</v>
      </c>
      <c r="AF52" s="2" t="str">
        <f t="shared" si="426"/>
        <v>80代以上</v>
      </c>
      <c r="AG52" s="107"/>
      <c r="AH52" s="121">
        <f t="shared" si="360"/>
        <v>0</v>
      </c>
      <c r="AI52" s="122">
        <f t="shared" si="375"/>
        <v>0</v>
      </c>
      <c r="AJ52" s="121">
        <f t="shared" si="361"/>
        <v>0</v>
      </c>
      <c r="AK52" s="122" t="str">
        <f t="shared" ref="AK52" si="427">IFERROR(AJ52/AJ$63,"")</f>
        <v/>
      </c>
      <c r="AL52" s="121">
        <f t="shared" si="362"/>
        <v>0</v>
      </c>
      <c r="AM52" s="122" t="str">
        <f t="shared" ref="AM52" si="428">IFERROR(AL52/AL$63,"")</f>
        <v/>
      </c>
      <c r="AN52" s="121">
        <f t="shared" si="363"/>
        <v>0</v>
      </c>
      <c r="AO52" s="122" t="str">
        <f t="shared" ref="AO52" si="429">IFERROR(AN52/AN$63,"")</f>
        <v/>
      </c>
      <c r="AP52" s="121">
        <f t="shared" si="364"/>
        <v>0</v>
      </c>
      <c r="AQ52" s="122" t="str">
        <f t="shared" ref="AQ52" si="430">IFERROR(AP52/AP$63,"")</f>
        <v/>
      </c>
      <c r="AR52" s="121">
        <f t="shared" si="365"/>
        <v>0</v>
      </c>
      <c r="AS52" s="122" t="str">
        <f t="shared" ref="AS52" si="431">IFERROR(AR52/AR$63,"")</f>
        <v/>
      </c>
      <c r="AT52" s="121">
        <f t="shared" si="366"/>
        <v>0</v>
      </c>
      <c r="AU52" s="122" t="str">
        <f t="shared" ref="AU52" si="432">IFERROR(AT52/AT$63,"")</f>
        <v/>
      </c>
      <c r="AV52" s="121">
        <f t="shared" si="367"/>
        <v>0</v>
      </c>
      <c r="AW52" s="122" t="str">
        <f t="shared" si="382"/>
        <v/>
      </c>
      <c r="AX52" s="121">
        <f t="shared" si="368"/>
        <v>0</v>
      </c>
      <c r="AY52" s="122" t="str">
        <f t="shared" si="383"/>
        <v/>
      </c>
      <c r="AZ52" s="121">
        <f t="shared" si="369"/>
        <v>0</v>
      </c>
      <c r="BA52" s="122" t="str">
        <f t="shared" si="384"/>
        <v/>
      </c>
      <c r="BB52" s="121">
        <f t="shared" si="370"/>
        <v>0</v>
      </c>
      <c r="BC52" s="122" t="str">
        <f t="shared" si="385"/>
        <v/>
      </c>
      <c r="BD52" s="121">
        <f t="shared" si="371"/>
        <v>0</v>
      </c>
      <c r="BE52" s="122" t="str">
        <f t="shared" si="386"/>
        <v/>
      </c>
      <c r="BF52" s="61">
        <f t="shared" si="387"/>
        <v>0</v>
      </c>
      <c r="BG52" s="122">
        <f t="shared" si="386"/>
        <v>0</v>
      </c>
    </row>
    <row r="53" spans="27:59">
      <c r="AA53" s="110" t="str">
        <f t="shared" si="372"/>
        <v>女・10代以下</v>
      </c>
      <c r="AB53" s="141"/>
      <c r="AC53" s="113" t="str">
        <f t="shared" ref="AC53:AD53" si="433">AC52</f>
        <v>市町村</v>
      </c>
      <c r="AD53" s="112" t="str">
        <f t="shared" si="433"/>
        <v>福井市</v>
      </c>
      <c r="AE53" s="90" t="str">
        <f t="shared" ref="AE53:AF53" si="434">IF(AE32&lt;&gt;"",AE32,"")</f>
        <v>女</v>
      </c>
      <c r="AF53" s="2" t="str">
        <f t="shared" si="434"/>
        <v>10代以下</v>
      </c>
      <c r="AG53" s="107"/>
      <c r="AH53" s="121">
        <f t="shared" si="360"/>
        <v>0</v>
      </c>
      <c r="AI53" s="122">
        <f t="shared" si="375"/>
        <v>0</v>
      </c>
      <c r="AJ53" s="121">
        <f t="shared" si="361"/>
        <v>0</v>
      </c>
      <c r="AK53" s="122" t="str">
        <f t="shared" ref="AK53" si="435">IFERROR(AJ53/AJ$63,"")</f>
        <v/>
      </c>
      <c r="AL53" s="121">
        <f t="shared" si="362"/>
        <v>0</v>
      </c>
      <c r="AM53" s="122" t="str">
        <f t="shared" ref="AM53" si="436">IFERROR(AL53/AL$63,"")</f>
        <v/>
      </c>
      <c r="AN53" s="121">
        <f t="shared" si="363"/>
        <v>0</v>
      </c>
      <c r="AO53" s="122" t="str">
        <f t="shared" ref="AO53" si="437">IFERROR(AN53/AN$63,"")</f>
        <v/>
      </c>
      <c r="AP53" s="121">
        <f t="shared" si="364"/>
        <v>0</v>
      </c>
      <c r="AQ53" s="122" t="str">
        <f t="shared" ref="AQ53" si="438">IFERROR(AP53/AP$63,"")</f>
        <v/>
      </c>
      <c r="AR53" s="121">
        <f t="shared" si="365"/>
        <v>0</v>
      </c>
      <c r="AS53" s="122" t="str">
        <f t="shared" ref="AS53" si="439">IFERROR(AR53/AR$63,"")</f>
        <v/>
      </c>
      <c r="AT53" s="121">
        <f t="shared" si="366"/>
        <v>0</v>
      </c>
      <c r="AU53" s="122" t="str">
        <f t="shared" ref="AU53" si="440">IFERROR(AT53/AT$63,"")</f>
        <v/>
      </c>
      <c r="AV53" s="121">
        <f t="shared" si="367"/>
        <v>0</v>
      </c>
      <c r="AW53" s="122" t="str">
        <f t="shared" si="382"/>
        <v/>
      </c>
      <c r="AX53" s="121">
        <f t="shared" si="368"/>
        <v>0</v>
      </c>
      <c r="AY53" s="122" t="str">
        <f t="shared" si="383"/>
        <v/>
      </c>
      <c r="AZ53" s="121">
        <f t="shared" si="369"/>
        <v>0</v>
      </c>
      <c r="BA53" s="122" t="str">
        <f t="shared" si="384"/>
        <v/>
      </c>
      <c r="BB53" s="121">
        <f t="shared" si="370"/>
        <v>0</v>
      </c>
      <c r="BC53" s="122" t="str">
        <f t="shared" si="385"/>
        <v/>
      </c>
      <c r="BD53" s="121">
        <f t="shared" si="371"/>
        <v>0</v>
      </c>
      <c r="BE53" s="122" t="str">
        <f t="shared" si="386"/>
        <v/>
      </c>
      <c r="BF53" s="61">
        <f t="shared" si="387"/>
        <v>0</v>
      </c>
      <c r="BG53" s="122">
        <f t="shared" si="386"/>
        <v>0</v>
      </c>
    </row>
    <row r="54" spans="27:59">
      <c r="AA54" s="110" t="str">
        <f t="shared" si="372"/>
        <v>女・20代</v>
      </c>
      <c r="AB54" s="141"/>
      <c r="AC54" s="113" t="str">
        <f t="shared" ref="AC54:AD54" si="441">AC53</f>
        <v>市町村</v>
      </c>
      <c r="AD54" s="112" t="str">
        <f t="shared" si="441"/>
        <v>福井市</v>
      </c>
      <c r="AE54" s="237" t="str">
        <f t="shared" ref="AE54:AF54" si="442">IF(AE33&lt;&gt;"",AE33,"")</f>
        <v>女</v>
      </c>
      <c r="AF54" s="2" t="str">
        <f t="shared" si="442"/>
        <v>20代</v>
      </c>
      <c r="AG54" s="107"/>
      <c r="AH54" s="121">
        <f t="shared" si="360"/>
        <v>6</v>
      </c>
      <c r="AI54" s="122">
        <f t="shared" si="375"/>
        <v>3.4482758620689655E-2</v>
      </c>
      <c r="AJ54" s="121">
        <f t="shared" si="361"/>
        <v>0</v>
      </c>
      <c r="AK54" s="122" t="str">
        <f t="shared" ref="AK54" si="443">IFERROR(AJ54/AJ$63,"")</f>
        <v/>
      </c>
      <c r="AL54" s="121">
        <f t="shared" si="362"/>
        <v>0</v>
      </c>
      <c r="AM54" s="122" t="str">
        <f t="shared" ref="AM54" si="444">IFERROR(AL54/AL$63,"")</f>
        <v/>
      </c>
      <c r="AN54" s="121">
        <f t="shared" si="363"/>
        <v>0</v>
      </c>
      <c r="AO54" s="122" t="str">
        <f t="shared" ref="AO54" si="445">IFERROR(AN54/AN$63,"")</f>
        <v/>
      </c>
      <c r="AP54" s="121">
        <f t="shared" si="364"/>
        <v>0</v>
      </c>
      <c r="AQ54" s="122" t="str">
        <f t="shared" ref="AQ54" si="446">IFERROR(AP54/AP$63,"")</f>
        <v/>
      </c>
      <c r="AR54" s="121">
        <f t="shared" si="365"/>
        <v>0</v>
      </c>
      <c r="AS54" s="122" t="str">
        <f t="shared" ref="AS54" si="447">IFERROR(AR54/AR$63,"")</f>
        <v/>
      </c>
      <c r="AT54" s="121">
        <f t="shared" si="366"/>
        <v>0</v>
      </c>
      <c r="AU54" s="122" t="str">
        <f t="shared" ref="AU54" si="448">IFERROR(AT54/AT$63,"")</f>
        <v/>
      </c>
      <c r="AV54" s="121">
        <f t="shared" si="367"/>
        <v>0</v>
      </c>
      <c r="AW54" s="122" t="str">
        <f t="shared" si="382"/>
        <v/>
      </c>
      <c r="AX54" s="121">
        <f t="shared" si="368"/>
        <v>0</v>
      </c>
      <c r="AY54" s="122" t="str">
        <f t="shared" si="383"/>
        <v/>
      </c>
      <c r="AZ54" s="121">
        <f t="shared" si="369"/>
        <v>0</v>
      </c>
      <c r="BA54" s="122" t="str">
        <f t="shared" si="384"/>
        <v/>
      </c>
      <c r="BB54" s="121">
        <f t="shared" si="370"/>
        <v>0</v>
      </c>
      <c r="BC54" s="122" t="str">
        <f t="shared" si="385"/>
        <v/>
      </c>
      <c r="BD54" s="121">
        <f t="shared" si="371"/>
        <v>0</v>
      </c>
      <c r="BE54" s="122" t="str">
        <f t="shared" si="386"/>
        <v/>
      </c>
      <c r="BF54" s="61">
        <f t="shared" si="387"/>
        <v>6</v>
      </c>
      <c r="BG54" s="122">
        <f t="shared" si="386"/>
        <v>3.4482758620689655E-2</v>
      </c>
    </row>
    <row r="55" spans="27:59">
      <c r="AA55" s="110" t="str">
        <f t="shared" si="372"/>
        <v>女・30代</v>
      </c>
      <c r="AB55" s="141"/>
      <c r="AC55" s="113" t="str">
        <f t="shared" ref="AC55:AD55" si="449">AC54</f>
        <v>市町村</v>
      </c>
      <c r="AD55" s="112" t="str">
        <f t="shared" si="449"/>
        <v>福井市</v>
      </c>
      <c r="AE55" s="237" t="str">
        <f t="shared" ref="AE55:AF55" si="450">IF(AE34&lt;&gt;"",AE34,"")</f>
        <v>女</v>
      </c>
      <c r="AF55" s="2" t="str">
        <f t="shared" si="450"/>
        <v>30代</v>
      </c>
      <c r="AG55" s="107"/>
      <c r="AH55" s="121">
        <f t="shared" si="360"/>
        <v>5</v>
      </c>
      <c r="AI55" s="122">
        <f t="shared" si="375"/>
        <v>2.8735632183908046E-2</v>
      </c>
      <c r="AJ55" s="121">
        <f t="shared" si="361"/>
        <v>0</v>
      </c>
      <c r="AK55" s="122" t="str">
        <f t="shared" ref="AK55" si="451">IFERROR(AJ55/AJ$63,"")</f>
        <v/>
      </c>
      <c r="AL55" s="121">
        <f t="shared" si="362"/>
        <v>0</v>
      </c>
      <c r="AM55" s="122" t="str">
        <f t="shared" ref="AM55" si="452">IFERROR(AL55/AL$63,"")</f>
        <v/>
      </c>
      <c r="AN55" s="121">
        <f t="shared" si="363"/>
        <v>0</v>
      </c>
      <c r="AO55" s="122" t="str">
        <f t="shared" ref="AO55" si="453">IFERROR(AN55/AN$63,"")</f>
        <v/>
      </c>
      <c r="AP55" s="121">
        <f t="shared" si="364"/>
        <v>0</v>
      </c>
      <c r="AQ55" s="122" t="str">
        <f t="shared" ref="AQ55" si="454">IFERROR(AP55/AP$63,"")</f>
        <v/>
      </c>
      <c r="AR55" s="121">
        <f t="shared" si="365"/>
        <v>0</v>
      </c>
      <c r="AS55" s="122" t="str">
        <f t="shared" ref="AS55" si="455">IFERROR(AR55/AR$63,"")</f>
        <v/>
      </c>
      <c r="AT55" s="121">
        <f t="shared" si="366"/>
        <v>0</v>
      </c>
      <c r="AU55" s="122" t="str">
        <f t="shared" ref="AU55" si="456">IFERROR(AT55/AT$63,"")</f>
        <v/>
      </c>
      <c r="AV55" s="121">
        <f t="shared" si="367"/>
        <v>0</v>
      </c>
      <c r="AW55" s="122" t="str">
        <f t="shared" si="382"/>
        <v/>
      </c>
      <c r="AX55" s="121">
        <f t="shared" si="368"/>
        <v>0</v>
      </c>
      <c r="AY55" s="122" t="str">
        <f t="shared" si="383"/>
        <v/>
      </c>
      <c r="AZ55" s="121">
        <f t="shared" si="369"/>
        <v>0</v>
      </c>
      <c r="BA55" s="122" t="str">
        <f t="shared" si="384"/>
        <v/>
      </c>
      <c r="BB55" s="121">
        <f t="shared" si="370"/>
        <v>0</v>
      </c>
      <c r="BC55" s="122" t="str">
        <f t="shared" si="385"/>
        <v/>
      </c>
      <c r="BD55" s="121">
        <f t="shared" si="371"/>
        <v>0</v>
      </c>
      <c r="BE55" s="122" t="str">
        <f t="shared" si="386"/>
        <v/>
      </c>
      <c r="BF55" s="61">
        <f t="shared" si="387"/>
        <v>5</v>
      </c>
      <c r="BG55" s="122">
        <f t="shared" si="386"/>
        <v>2.8735632183908046E-2</v>
      </c>
    </row>
    <row r="56" spans="27:59">
      <c r="AA56" s="110" t="str">
        <f t="shared" si="372"/>
        <v>女・40代</v>
      </c>
      <c r="AB56" s="141"/>
      <c r="AC56" s="113" t="str">
        <f t="shared" ref="AC56:AD56" si="457">AC55</f>
        <v>市町村</v>
      </c>
      <c r="AD56" s="112" t="str">
        <f t="shared" si="457"/>
        <v>福井市</v>
      </c>
      <c r="AE56" s="237" t="str">
        <f t="shared" ref="AE56:AF56" si="458">IF(AE35&lt;&gt;"",AE35,"")</f>
        <v>女</v>
      </c>
      <c r="AF56" s="2" t="str">
        <f t="shared" si="458"/>
        <v>40代</v>
      </c>
      <c r="AG56" s="107"/>
      <c r="AH56" s="121">
        <f t="shared" si="360"/>
        <v>23</v>
      </c>
      <c r="AI56" s="122">
        <f t="shared" si="375"/>
        <v>0.13218390804597702</v>
      </c>
      <c r="AJ56" s="121">
        <f t="shared" si="361"/>
        <v>0</v>
      </c>
      <c r="AK56" s="122" t="str">
        <f t="shared" ref="AK56" si="459">IFERROR(AJ56/AJ$63,"")</f>
        <v/>
      </c>
      <c r="AL56" s="121">
        <f t="shared" si="362"/>
        <v>0</v>
      </c>
      <c r="AM56" s="122" t="str">
        <f t="shared" ref="AM56" si="460">IFERROR(AL56/AL$63,"")</f>
        <v/>
      </c>
      <c r="AN56" s="121">
        <f t="shared" si="363"/>
        <v>0</v>
      </c>
      <c r="AO56" s="122" t="str">
        <f t="shared" ref="AO56" si="461">IFERROR(AN56/AN$63,"")</f>
        <v/>
      </c>
      <c r="AP56" s="121">
        <f t="shared" si="364"/>
        <v>0</v>
      </c>
      <c r="AQ56" s="122" t="str">
        <f t="shared" ref="AQ56" si="462">IFERROR(AP56/AP$63,"")</f>
        <v/>
      </c>
      <c r="AR56" s="121">
        <f t="shared" si="365"/>
        <v>0</v>
      </c>
      <c r="AS56" s="122" t="str">
        <f t="shared" ref="AS56" si="463">IFERROR(AR56/AR$63,"")</f>
        <v/>
      </c>
      <c r="AT56" s="121">
        <f t="shared" si="366"/>
        <v>0</v>
      </c>
      <c r="AU56" s="122" t="str">
        <f t="shared" ref="AU56" si="464">IFERROR(AT56/AT$63,"")</f>
        <v/>
      </c>
      <c r="AV56" s="121">
        <f t="shared" si="367"/>
        <v>0</v>
      </c>
      <c r="AW56" s="122" t="str">
        <f t="shared" si="382"/>
        <v/>
      </c>
      <c r="AX56" s="121">
        <f t="shared" si="368"/>
        <v>0</v>
      </c>
      <c r="AY56" s="122" t="str">
        <f t="shared" si="383"/>
        <v/>
      </c>
      <c r="AZ56" s="121">
        <f t="shared" si="369"/>
        <v>0</v>
      </c>
      <c r="BA56" s="122" t="str">
        <f t="shared" si="384"/>
        <v/>
      </c>
      <c r="BB56" s="121">
        <f t="shared" si="370"/>
        <v>0</v>
      </c>
      <c r="BC56" s="122" t="str">
        <f t="shared" si="385"/>
        <v/>
      </c>
      <c r="BD56" s="121">
        <f t="shared" si="371"/>
        <v>0</v>
      </c>
      <c r="BE56" s="122" t="str">
        <f t="shared" si="386"/>
        <v/>
      </c>
      <c r="BF56" s="61">
        <f t="shared" si="387"/>
        <v>23</v>
      </c>
      <c r="BG56" s="122">
        <f t="shared" si="386"/>
        <v>0.13218390804597702</v>
      </c>
    </row>
    <row r="57" spans="27:59">
      <c r="AA57" s="110" t="str">
        <f t="shared" si="372"/>
        <v>女・50代</v>
      </c>
      <c r="AB57" s="141"/>
      <c r="AC57" s="113" t="str">
        <f t="shared" ref="AC57:AD57" si="465">AC56</f>
        <v>市町村</v>
      </c>
      <c r="AD57" s="112" t="str">
        <f t="shared" si="465"/>
        <v>福井市</v>
      </c>
      <c r="AE57" s="237" t="str">
        <f t="shared" ref="AE57:AF57" si="466">IF(AE36&lt;&gt;"",AE36,"")</f>
        <v>女</v>
      </c>
      <c r="AF57" s="2" t="str">
        <f t="shared" si="466"/>
        <v>50代</v>
      </c>
      <c r="AG57" s="107"/>
      <c r="AH57" s="121">
        <f t="shared" si="360"/>
        <v>35</v>
      </c>
      <c r="AI57" s="122">
        <f t="shared" si="375"/>
        <v>0.20114942528735633</v>
      </c>
      <c r="AJ57" s="121">
        <f t="shared" si="361"/>
        <v>0</v>
      </c>
      <c r="AK57" s="122" t="str">
        <f t="shared" ref="AK57" si="467">IFERROR(AJ57/AJ$63,"")</f>
        <v/>
      </c>
      <c r="AL57" s="121">
        <f t="shared" si="362"/>
        <v>0</v>
      </c>
      <c r="AM57" s="122" t="str">
        <f t="shared" ref="AM57" si="468">IFERROR(AL57/AL$63,"")</f>
        <v/>
      </c>
      <c r="AN57" s="121">
        <f t="shared" si="363"/>
        <v>0</v>
      </c>
      <c r="AO57" s="122" t="str">
        <f t="shared" ref="AO57" si="469">IFERROR(AN57/AN$63,"")</f>
        <v/>
      </c>
      <c r="AP57" s="121">
        <f t="shared" si="364"/>
        <v>0</v>
      </c>
      <c r="AQ57" s="122" t="str">
        <f t="shared" ref="AQ57" si="470">IFERROR(AP57/AP$63,"")</f>
        <v/>
      </c>
      <c r="AR57" s="121">
        <f t="shared" si="365"/>
        <v>0</v>
      </c>
      <c r="AS57" s="122" t="str">
        <f t="shared" ref="AS57" si="471">IFERROR(AR57/AR$63,"")</f>
        <v/>
      </c>
      <c r="AT57" s="121">
        <f t="shared" si="366"/>
        <v>0</v>
      </c>
      <c r="AU57" s="122" t="str">
        <f t="shared" ref="AU57" si="472">IFERROR(AT57/AT$63,"")</f>
        <v/>
      </c>
      <c r="AV57" s="121">
        <f t="shared" si="367"/>
        <v>0</v>
      </c>
      <c r="AW57" s="122" t="str">
        <f t="shared" si="382"/>
        <v/>
      </c>
      <c r="AX57" s="121">
        <f t="shared" si="368"/>
        <v>0</v>
      </c>
      <c r="AY57" s="122" t="str">
        <f t="shared" si="383"/>
        <v/>
      </c>
      <c r="AZ57" s="121">
        <f t="shared" si="369"/>
        <v>0</v>
      </c>
      <c r="BA57" s="122" t="str">
        <f t="shared" si="384"/>
        <v/>
      </c>
      <c r="BB57" s="121">
        <f t="shared" si="370"/>
        <v>0</v>
      </c>
      <c r="BC57" s="122" t="str">
        <f t="shared" si="385"/>
        <v/>
      </c>
      <c r="BD57" s="121">
        <f t="shared" si="371"/>
        <v>0</v>
      </c>
      <c r="BE57" s="122" t="str">
        <f t="shared" si="386"/>
        <v/>
      </c>
      <c r="BF57" s="61">
        <f t="shared" si="387"/>
        <v>35</v>
      </c>
      <c r="BG57" s="122">
        <f t="shared" si="386"/>
        <v>0.20114942528735633</v>
      </c>
    </row>
    <row r="58" spans="27:59">
      <c r="AA58" s="110" t="str">
        <f t="shared" si="372"/>
        <v>女・60代</v>
      </c>
      <c r="AB58" s="141"/>
      <c r="AC58" s="113" t="str">
        <f t="shared" ref="AC58:AD58" si="473">AC57</f>
        <v>市町村</v>
      </c>
      <c r="AD58" s="112" t="str">
        <f t="shared" si="473"/>
        <v>福井市</v>
      </c>
      <c r="AE58" s="237" t="str">
        <f t="shared" ref="AE58:AF58" si="474">IF(AE37&lt;&gt;"",AE37,"")</f>
        <v>女</v>
      </c>
      <c r="AF58" s="2" t="str">
        <f t="shared" si="474"/>
        <v>60代</v>
      </c>
      <c r="AG58" s="107"/>
      <c r="AH58" s="121">
        <f t="shared" si="360"/>
        <v>16</v>
      </c>
      <c r="AI58" s="122">
        <f t="shared" si="375"/>
        <v>9.1954022988505746E-2</v>
      </c>
      <c r="AJ58" s="121">
        <f t="shared" si="361"/>
        <v>0</v>
      </c>
      <c r="AK58" s="122" t="str">
        <f t="shared" ref="AK58" si="475">IFERROR(AJ58/AJ$63,"")</f>
        <v/>
      </c>
      <c r="AL58" s="121">
        <f t="shared" si="362"/>
        <v>0</v>
      </c>
      <c r="AM58" s="122" t="str">
        <f t="shared" ref="AM58" si="476">IFERROR(AL58/AL$63,"")</f>
        <v/>
      </c>
      <c r="AN58" s="121">
        <f t="shared" si="363"/>
        <v>0</v>
      </c>
      <c r="AO58" s="122" t="str">
        <f t="shared" ref="AO58" si="477">IFERROR(AN58/AN$63,"")</f>
        <v/>
      </c>
      <c r="AP58" s="121">
        <f t="shared" si="364"/>
        <v>0</v>
      </c>
      <c r="AQ58" s="122" t="str">
        <f t="shared" ref="AQ58" si="478">IFERROR(AP58/AP$63,"")</f>
        <v/>
      </c>
      <c r="AR58" s="121">
        <f t="shared" si="365"/>
        <v>0</v>
      </c>
      <c r="AS58" s="122" t="str">
        <f t="shared" ref="AS58" si="479">IFERROR(AR58/AR$63,"")</f>
        <v/>
      </c>
      <c r="AT58" s="121">
        <f t="shared" si="366"/>
        <v>0</v>
      </c>
      <c r="AU58" s="122" t="str">
        <f t="shared" ref="AU58" si="480">IFERROR(AT58/AT$63,"")</f>
        <v/>
      </c>
      <c r="AV58" s="121">
        <f t="shared" si="367"/>
        <v>0</v>
      </c>
      <c r="AW58" s="122" t="str">
        <f t="shared" si="382"/>
        <v/>
      </c>
      <c r="AX58" s="121">
        <f t="shared" si="368"/>
        <v>0</v>
      </c>
      <c r="AY58" s="122" t="str">
        <f t="shared" si="383"/>
        <v/>
      </c>
      <c r="AZ58" s="121">
        <f t="shared" si="369"/>
        <v>0</v>
      </c>
      <c r="BA58" s="122" t="str">
        <f t="shared" si="384"/>
        <v/>
      </c>
      <c r="BB58" s="121">
        <f t="shared" si="370"/>
        <v>0</v>
      </c>
      <c r="BC58" s="122" t="str">
        <f t="shared" si="385"/>
        <v/>
      </c>
      <c r="BD58" s="121">
        <f t="shared" si="371"/>
        <v>0</v>
      </c>
      <c r="BE58" s="122" t="str">
        <f t="shared" si="386"/>
        <v/>
      </c>
      <c r="BF58" s="61">
        <f t="shared" si="387"/>
        <v>16</v>
      </c>
      <c r="BG58" s="122">
        <f t="shared" si="386"/>
        <v>9.1954022988505746E-2</v>
      </c>
    </row>
    <row r="59" spans="27:59">
      <c r="AA59" s="110" t="str">
        <f t="shared" si="372"/>
        <v>女・70代</v>
      </c>
      <c r="AB59" s="141"/>
      <c r="AC59" s="113" t="str">
        <f t="shared" ref="AC59:AD59" si="481">AC58</f>
        <v>市町村</v>
      </c>
      <c r="AD59" s="112" t="str">
        <f t="shared" si="481"/>
        <v>福井市</v>
      </c>
      <c r="AE59" s="237" t="str">
        <f t="shared" ref="AE59:AF59" si="482">IF(AE38&lt;&gt;"",AE38,"")</f>
        <v>女</v>
      </c>
      <c r="AF59" s="2" t="str">
        <f t="shared" si="482"/>
        <v>70代</v>
      </c>
      <c r="AG59" s="107"/>
      <c r="AH59" s="121">
        <f t="shared" si="360"/>
        <v>3</v>
      </c>
      <c r="AI59" s="122">
        <f t="shared" si="375"/>
        <v>1.7241379310344827E-2</v>
      </c>
      <c r="AJ59" s="121">
        <f t="shared" si="361"/>
        <v>0</v>
      </c>
      <c r="AK59" s="122" t="str">
        <f t="shared" ref="AK59" si="483">IFERROR(AJ59/AJ$63,"")</f>
        <v/>
      </c>
      <c r="AL59" s="121">
        <f t="shared" si="362"/>
        <v>0</v>
      </c>
      <c r="AM59" s="122" t="str">
        <f t="shared" ref="AM59" si="484">IFERROR(AL59/AL$63,"")</f>
        <v/>
      </c>
      <c r="AN59" s="121">
        <f t="shared" si="363"/>
        <v>0</v>
      </c>
      <c r="AO59" s="122" t="str">
        <f t="shared" ref="AO59" si="485">IFERROR(AN59/AN$63,"")</f>
        <v/>
      </c>
      <c r="AP59" s="121">
        <f t="shared" si="364"/>
        <v>0</v>
      </c>
      <c r="AQ59" s="122" t="str">
        <f t="shared" ref="AQ59" si="486">IFERROR(AP59/AP$63,"")</f>
        <v/>
      </c>
      <c r="AR59" s="121">
        <f t="shared" si="365"/>
        <v>0</v>
      </c>
      <c r="AS59" s="122" t="str">
        <f t="shared" ref="AS59" si="487">IFERROR(AR59/AR$63,"")</f>
        <v/>
      </c>
      <c r="AT59" s="121">
        <f t="shared" si="366"/>
        <v>0</v>
      </c>
      <c r="AU59" s="122" t="str">
        <f t="shared" ref="AU59" si="488">IFERROR(AT59/AT$63,"")</f>
        <v/>
      </c>
      <c r="AV59" s="121">
        <f t="shared" si="367"/>
        <v>0</v>
      </c>
      <c r="AW59" s="122" t="str">
        <f t="shared" si="382"/>
        <v/>
      </c>
      <c r="AX59" s="121">
        <f t="shared" si="368"/>
        <v>0</v>
      </c>
      <c r="AY59" s="122" t="str">
        <f t="shared" si="383"/>
        <v/>
      </c>
      <c r="AZ59" s="121">
        <f t="shared" si="369"/>
        <v>0</v>
      </c>
      <c r="BA59" s="122" t="str">
        <f t="shared" si="384"/>
        <v/>
      </c>
      <c r="BB59" s="121">
        <f t="shared" si="370"/>
        <v>0</v>
      </c>
      <c r="BC59" s="122" t="str">
        <f t="shared" si="385"/>
        <v/>
      </c>
      <c r="BD59" s="121">
        <f t="shared" si="371"/>
        <v>0</v>
      </c>
      <c r="BE59" s="122" t="str">
        <f t="shared" si="386"/>
        <v/>
      </c>
      <c r="BF59" s="61">
        <f t="shared" si="387"/>
        <v>3</v>
      </c>
      <c r="BG59" s="122">
        <f t="shared" si="386"/>
        <v>1.7241379310344827E-2</v>
      </c>
    </row>
    <row r="60" spans="27:59">
      <c r="AA60" s="110" t="str">
        <f t="shared" si="372"/>
        <v>女・80代以上</v>
      </c>
      <c r="AB60" s="141"/>
      <c r="AC60" s="113" t="str">
        <f t="shared" ref="AC60:AD60" si="489">AC59</f>
        <v>市町村</v>
      </c>
      <c r="AD60" s="112" t="str">
        <f t="shared" si="489"/>
        <v>福井市</v>
      </c>
      <c r="AE60" s="238" t="str">
        <f t="shared" ref="AE60:AF60" si="490">IF(AE39&lt;&gt;"",AE39,"")</f>
        <v>女</v>
      </c>
      <c r="AF60" s="2" t="str">
        <f t="shared" si="490"/>
        <v>80代以上</v>
      </c>
      <c r="AG60" s="107"/>
      <c r="AH60" s="121">
        <f t="shared" si="360"/>
        <v>0</v>
      </c>
      <c r="AI60" s="122">
        <f t="shared" si="375"/>
        <v>0</v>
      </c>
      <c r="AJ60" s="121">
        <f t="shared" si="361"/>
        <v>0</v>
      </c>
      <c r="AK60" s="122" t="str">
        <f t="shared" ref="AK60" si="491">IFERROR(AJ60/AJ$63,"")</f>
        <v/>
      </c>
      <c r="AL60" s="121">
        <f t="shared" si="362"/>
        <v>0</v>
      </c>
      <c r="AM60" s="122" t="str">
        <f t="shared" ref="AM60" si="492">IFERROR(AL60/AL$63,"")</f>
        <v/>
      </c>
      <c r="AN60" s="121">
        <f t="shared" si="363"/>
        <v>0</v>
      </c>
      <c r="AO60" s="122" t="str">
        <f t="shared" ref="AO60" si="493">IFERROR(AN60/AN$63,"")</f>
        <v/>
      </c>
      <c r="AP60" s="121">
        <f t="shared" si="364"/>
        <v>0</v>
      </c>
      <c r="AQ60" s="122" t="str">
        <f t="shared" ref="AQ60" si="494">IFERROR(AP60/AP$63,"")</f>
        <v/>
      </c>
      <c r="AR60" s="121">
        <f t="shared" si="365"/>
        <v>0</v>
      </c>
      <c r="AS60" s="122" t="str">
        <f t="shared" ref="AS60" si="495">IFERROR(AR60/AR$63,"")</f>
        <v/>
      </c>
      <c r="AT60" s="121">
        <f t="shared" si="366"/>
        <v>0</v>
      </c>
      <c r="AU60" s="122" t="str">
        <f t="shared" ref="AU60" si="496">IFERROR(AT60/AT$63,"")</f>
        <v/>
      </c>
      <c r="AV60" s="121">
        <f t="shared" si="367"/>
        <v>0</v>
      </c>
      <c r="AW60" s="122" t="str">
        <f t="shared" si="382"/>
        <v/>
      </c>
      <c r="AX60" s="121">
        <f t="shared" si="368"/>
        <v>0</v>
      </c>
      <c r="AY60" s="122" t="str">
        <f t="shared" si="383"/>
        <v/>
      </c>
      <c r="AZ60" s="121">
        <f t="shared" si="369"/>
        <v>0</v>
      </c>
      <c r="BA60" s="122" t="str">
        <f t="shared" si="384"/>
        <v/>
      </c>
      <c r="BB60" s="121">
        <f t="shared" si="370"/>
        <v>0</v>
      </c>
      <c r="BC60" s="122" t="str">
        <f t="shared" si="385"/>
        <v/>
      </c>
      <c r="BD60" s="121">
        <f t="shared" si="371"/>
        <v>0</v>
      </c>
      <c r="BE60" s="122" t="str">
        <f t="shared" si="386"/>
        <v/>
      </c>
      <c r="BF60" s="61">
        <f t="shared" si="387"/>
        <v>0</v>
      </c>
      <c r="BG60" s="122">
        <f t="shared" si="386"/>
        <v>0</v>
      </c>
    </row>
    <row r="61" spans="27:59">
      <c r="AA61" s="110" t="str">
        <f t="shared" si="372"/>
        <v>その他・&lt;&gt;</v>
      </c>
      <c r="AB61" s="141"/>
      <c r="AC61" s="113" t="str">
        <f t="shared" si="373"/>
        <v>市町村</v>
      </c>
      <c r="AD61" s="112" t="str">
        <f t="shared" si="373"/>
        <v>福井市</v>
      </c>
      <c r="AE61" s="211" t="str">
        <f t="shared" ref="AE61:AF61" si="497">IF(AE40&lt;&gt;"",AE40,"")</f>
        <v>その他</v>
      </c>
      <c r="AF61" s="2" t="str">
        <f t="shared" si="497"/>
        <v>&lt;&gt;</v>
      </c>
      <c r="AG61" s="107"/>
      <c r="AH61" s="121">
        <f t="shared" si="360"/>
        <v>1</v>
      </c>
      <c r="AI61" s="122">
        <f t="shared" si="375"/>
        <v>5.7471264367816091E-3</v>
      </c>
      <c r="AJ61" s="121">
        <f t="shared" si="361"/>
        <v>0</v>
      </c>
      <c r="AK61" s="122" t="str">
        <f t="shared" ref="AK61" si="498">IFERROR(AJ61/AJ$63,"")</f>
        <v/>
      </c>
      <c r="AL61" s="121">
        <f t="shared" si="362"/>
        <v>0</v>
      </c>
      <c r="AM61" s="122" t="str">
        <f t="shared" ref="AM61" si="499">IFERROR(AL61/AL$63,"")</f>
        <v/>
      </c>
      <c r="AN61" s="121">
        <f t="shared" si="363"/>
        <v>0</v>
      </c>
      <c r="AO61" s="122" t="str">
        <f t="shared" ref="AO61" si="500">IFERROR(AN61/AN$63,"")</f>
        <v/>
      </c>
      <c r="AP61" s="121">
        <f t="shared" si="364"/>
        <v>0</v>
      </c>
      <c r="AQ61" s="122" t="str">
        <f t="shared" ref="AQ61" si="501">IFERROR(AP61/AP$63,"")</f>
        <v/>
      </c>
      <c r="AR61" s="121">
        <f t="shared" si="365"/>
        <v>0</v>
      </c>
      <c r="AS61" s="122" t="str">
        <f t="shared" ref="AS61" si="502">IFERROR(AR61/AR$63,"")</f>
        <v/>
      </c>
      <c r="AT61" s="121">
        <f t="shared" si="366"/>
        <v>0</v>
      </c>
      <c r="AU61" s="122" t="str">
        <f t="shared" ref="AU61" si="503">IFERROR(AT61/AT$63,"")</f>
        <v/>
      </c>
      <c r="AV61" s="121">
        <f t="shared" si="367"/>
        <v>0</v>
      </c>
      <c r="AW61" s="122" t="str">
        <f t="shared" si="382"/>
        <v/>
      </c>
      <c r="AX61" s="121">
        <f t="shared" si="368"/>
        <v>0</v>
      </c>
      <c r="AY61" s="122" t="str">
        <f t="shared" si="383"/>
        <v/>
      </c>
      <c r="AZ61" s="121">
        <f t="shared" si="369"/>
        <v>0</v>
      </c>
      <c r="BA61" s="122" t="str">
        <f t="shared" si="384"/>
        <v/>
      </c>
      <c r="BB61" s="121">
        <f t="shared" si="370"/>
        <v>0</v>
      </c>
      <c r="BC61" s="122" t="str">
        <f t="shared" si="385"/>
        <v/>
      </c>
      <c r="BD61" s="121">
        <f t="shared" si="371"/>
        <v>0</v>
      </c>
      <c r="BE61" s="122" t="str">
        <f t="shared" si="386"/>
        <v/>
      </c>
      <c r="BF61" s="61">
        <f t="shared" si="387"/>
        <v>1</v>
      </c>
      <c r="BG61" s="122">
        <f t="shared" si="386"/>
        <v>5.7471264367816091E-3</v>
      </c>
    </row>
    <row r="62" spans="27:59">
      <c r="AA62" s="110" t="str">
        <f t="shared" si="372"/>
        <v>無回答・&lt;&gt;</v>
      </c>
      <c r="AB62" s="141"/>
      <c r="AC62" s="113" t="str">
        <f>AC60</f>
        <v>市町村</v>
      </c>
      <c r="AD62" s="112" t="str">
        <f>AD60</f>
        <v>福井市</v>
      </c>
      <c r="AE62" s="90" t="str">
        <f t="shared" ref="AE62:AF62" si="504">IF(AE41&lt;&gt;"",AE41,"")</f>
        <v>無回答</v>
      </c>
      <c r="AF62" s="2" t="str">
        <f t="shared" si="504"/>
        <v>&lt;&gt;</v>
      </c>
      <c r="AG62" s="107"/>
      <c r="AH62" s="121">
        <f t="shared" si="360"/>
        <v>1</v>
      </c>
      <c r="AI62" s="122">
        <f t="shared" si="375"/>
        <v>5.7471264367816091E-3</v>
      </c>
      <c r="AJ62" s="121">
        <f t="shared" si="361"/>
        <v>0</v>
      </c>
      <c r="AK62" s="122" t="str">
        <f t="shared" ref="AK62" si="505">IFERROR(AJ62/AJ$63,"")</f>
        <v/>
      </c>
      <c r="AL62" s="121">
        <f t="shared" si="362"/>
        <v>0</v>
      </c>
      <c r="AM62" s="122" t="str">
        <f t="shared" ref="AM62" si="506">IFERROR(AL62/AL$63,"")</f>
        <v/>
      </c>
      <c r="AN62" s="121">
        <f t="shared" si="363"/>
        <v>0</v>
      </c>
      <c r="AO62" s="122" t="str">
        <f t="shared" ref="AO62" si="507">IFERROR(AN62/AN$63,"")</f>
        <v/>
      </c>
      <c r="AP62" s="121">
        <f t="shared" si="364"/>
        <v>0</v>
      </c>
      <c r="AQ62" s="122" t="str">
        <f t="shared" ref="AQ62" si="508">IFERROR(AP62/AP$63,"")</f>
        <v/>
      </c>
      <c r="AR62" s="121">
        <f t="shared" si="365"/>
        <v>0</v>
      </c>
      <c r="AS62" s="122" t="str">
        <f t="shared" ref="AS62" si="509">IFERROR(AR62/AR$63,"")</f>
        <v/>
      </c>
      <c r="AT62" s="121">
        <f t="shared" si="366"/>
        <v>0</v>
      </c>
      <c r="AU62" s="122" t="str">
        <f t="shared" ref="AU62" si="510">IFERROR(AT62/AT$63,"")</f>
        <v/>
      </c>
      <c r="AV62" s="121">
        <f t="shared" si="367"/>
        <v>0</v>
      </c>
      <c r="AW62" s="122" t="str">
        <f t="shared" si="382"/>
        <v/>
      </c>
      <c r="AX62" s="121">
        <f t="shared" si="368"/>
        <v>0</v>
      </c>
      <c r="AY62" s="122" t="str">
        <f t="shared" si="383"/>
        <v/>
      </c>
      <c r="AZ62" s="121">
        <f t="shared" si="369"/>
        <v>0</v>
      </c>
      <c r="BA62" s="122" t="str">
        <f t="shared" si="384"/>
        <v/>
      </c>
      <c r="BB62" s="121">
        <f t="shared" si="370"/>
        <v>0</v>
      </c>
      <c r="BC62" s="122" t="str">
        <f t="shared" si="385"/>
        <v/>
      </c>
      <c r="BD62" s="121">
        <f t="shared" si="371"/>
        <v>0</v>
      </c>
      <c r="BE62" s="122" t="str">
        <f t="shared" si="386"/>
        <v/>
      </c>
      <c r="BF62" s="61">
        <f t="shared" si="387"/>
        <v>1</v>
      </c>
      <c r="BG62" s="122">
        <f t="shared" si="386"/>
        <v>5.7471264367816091E-3</v>
      </c>
    </row>
    <row r="63" spans="27:59" ht="15">
      <c r="AA63"/>
      <c r="AB63"/>
      <c r="AC63" s="99"/>
      <c r="AD63" s="100"/>
      <c r="AE63" s="236"/>
      <c r="AF63" s="101"/>
      <c r="AG63" s="102" t="s">
        <v>25</v>
      </c>
      <c r="AH63" s="123">
        <f t="shared" ref="AH63:BG63" si="511">SUM(AH45:AH62)</f>
        <v>174</v>
      </c>
      <c r="AI63" s="124">
        <f t="shared" si="511"/>
        <v>1</v>
      </c>
      <c r="AJ63" s="123">
        <f t="shared" si="511"/>
        <v>0</v>
      </c>
      <c r="AK63" s="124">
        <f t="shared" si="511"/>
        <v>0</v>
      </c>
      <c r="AL63" s="123">
        <f t="shared" si="511"/>
        <v>0</v>
      </c>
      <c r="AM63" s="124">
        <f t="shared" si="511"/>
        <v>0</v>
      </c>
      <c r="AN63" s="123">
        <f t="shared" si="511"/>
        <v>0</v>
      </c>
      <c r="AO63" s="124">
        <f t="shared" si="511"/>
        <v>0</v>
      </c>
      <c r="AP63" s="123">
        <f t="shared" si="511"/>
        <v>0</v>
      </c>
      <c r="AQ63" s="124">
        <f t="shared" si="511"/>
        <v>0</v>
      </c>
      <c r="AR63" s="123">
        <f t="shared" si="511"/>
        <v>0</v>
      </c>
      <c r="AS63" s="124">
        <f t="shared" si="511"/>
        <v>0</v>
      </c>
      <c r="AT63" s="123">
        <f t="shared" si="511"/>
        <v>0</v>
      </c>
      <c r="AU63" s="124">
        <f t="shared" si="511"/>
        <v>0</v>
      </c>
      <c r="AV63" s="123">
        <f t="shared" si="511"/>
        <v>0</v>
      </c>
      <c r="AW63" s="124">
        <f t="shared" si="511"/>
        <v>0</v>
      </c>
      <c r="AX63" s="123">
        <f t="shared" si="511"/>
        <v>0</v>
      </c>
      <c r="AY63" s="124">
        <f t="shared" si="511"/>
        <v>0</v>
      </c>
      <c r="AZ63" s="123">
        <f t="shared" si="511"/>
        <v>0</v>
      </c>
      <c r="BA63" s="124">
        <f t="shared" si="511"/>
        <v>0</v>
      </c>
      <c r="BB63" s="123">
        <f t="shared" si="511"/>
        <v>0</v>
      </c>
      <c r="BC63" s="124">
        <f t="shared" si="511"/>
        <v>0</v>
      </c>
      <c r="BD63" s="123">
        <f t="shared" si="511"/>
        <v>0</v>
      </c>
      <c r="BE63" s="124">
        <f t="shared" si="511"/>
        <v>0</v>
      </c>
      <c r="BF63" s="123">
        <f t="shared" si="511"/>
        <v>174</v>
      </c>
      <c r="BG63" s="126">
        <f t="shared" si="511"/>
        <v>1</v>
      </c>
    </row>
    <row r="64" spans="27:59" ht="15">
      <c r="AA64"/>
      <c r="AB64"/>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row>
    <row r="65" spans="27:59" ht="15">
      <c r="AA65"/>
      <c r="AB65"/>
      <c r="AC65" s="5" t="s">
        <v>50</v>
      </c>
      <c r="AD65" s="91" t="str">
        <f>【M】エリア!$L$5</f>
        <v>福井駅前 エリア</v>
      </c>
      <c r="AE65" s="180"/>
      <c r="AF65" s="85"/>
      <c r="AG65" s="92"/>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8"/>
      <c r="BG65" s="129"/>
    </row>
    <row r="66" spans="27:59">
      <c r="AA66" s="110" t="str">
        <f>AE66&amp;"・"&amp;AF66</f>
        <v>男・10代以下</v>
      </c>
      <c r="AB66" s="141"/>
      <c r="AC66" s="113" t="str">
        <f>AC65</f>
        <v>回答エリア</v>
      </c>
      <c r="AD66" s="112" t="str">
        <f>AD65</f>
        <v>福井駅前 エリア</v>
      </c>
      <c r="AE66" s="90" t="str">
        <f>IF(AE45&lt;&gt;"",AE45,"")</f>
        <v>男</v>
      </c>
      <c r="AF66" s="2" t="str">
        <f>IF(AF45&lt;&gt;"",AF45,"")</f>
        <v>10代以下</v>
      </c>
      <c r="AG66" s="8"/>
      <c r="AH66" s="131">
        <f t="shared" ref="AH66:AH83" si="512">IF(OR(IFERROR(FIND($AD66,"施設コード"),0)&gt;0,$AF66=""), "",
COUNTIFS(
    INDEX(rawデータ範囲, , MATCH($AH$1,表頭範囲, 0)),AH$2,
    INDEX(rawデータ範囲, , MATCH($AE$1,表頭範囲, 0)),$AE66,
    INDEX(rawデータ範囲, , MATCH($AF$1,表頭範囲, 0)),$AF66,
    INDEX(rawデータ範囲, , MATCH($AC66,表頭範囲, 0)),$AD66
)
)</f>
        <v>0</v>
      </c>
      <c r="AI66" s="132">
        <f>IFERROR(AH66/AH$84,"")</f>
        <v>0</v>
      </c>
      <c r="AJ66" s="131">
        <f t="shared" ref="AJ66:AJ83" si="513">IF(OR(IFERROR(FIND($AD66,"施設コード"),0)&gt;0,$AF66=""), "",
COUNTIFS(
    INDEX(rawデータ範囲, , MATCH($AH$1,表頭範囲, 0)),AJ$2,
    INDEX(rawデータ範囲, , MATCH($AE$1,表頭範囲, 0)),$AE66,
    INDEX(rawデータ範囲, , MATCH($AF$1,表頭範囲, 0)),$AF66,
    INDEX(rawデータ範囲, , MATCH($AC66,表頭範囲, 0)),$AD66
)
)</f>
        <v>0</v>
      </c>
      <c r="AK66" s="132" t="str">
        <f>IFERROR(AJ66/AJ$84,"")</f>
        <v/>
      </c>
      <c r="AL66" s="131">
        <f t="shared" ref="AL66:AL83" si="514">IF(OR(IFERROR(FIND($AD66,"施設コード"),0)&gt;0,$AF66=""), "",
COUNTIFS(
    INDEX(rawデータ範囲, , MATCH($AH$1,表頭範囲, 0)),AL$2,
    INDEX(rawデータ範囲, , MATCH($AE$1,表頭範囲, 0)),$AE66,
    INDEX(rawデータ範囲, , MATCH($AF$1,表頭範囲, 0)),$AF66,
    INDEX(rawデータ範囲, , MATCH($AC66,表頭範囲, 0)),$AD66
)
)</f>
        <v>0</v>
      </c>
      <c r="AM66" s="132" t="str">
        <f>IFERROR(AL66/AL$84,"")</f>
        <v/>
      </c>
      <c r="AN66" s="131">
        <f t="shared" ref="AN66:AN83" si="515">IF(OR(IFERROR(FIND($AD66,"施設コード"),0)&gt;0,$AF66=""), "",
COUNTIFS(
    INDEX(rawデータ範囲, , MATCH($AH$1,表頭範囲, 0)),AN$2,
    INDEX(rawデータ範囲, , MATCH($AE$1,表頭範囲, 0)),$AE66,
    INDEX(rawデータ範囲, , MATCH($AF$1,表頭範囲, 0)),$AF66,
    INDEX(rawデータ範囲, , MATCH($AC66,表頭範囲, 0)),$AD66
)
)</f>
        <v>0</v>
      </c>
      <c r="AO66" s="132" t="str">
        <f>IFERROR(AN66/AN$84,"")</f>
        <v/>
      </c>
      <c r="AP66" s="131">
        <f t="shared" ref="AP66:AP83" si="516">IF(OR(IFERROR(FIND($AD66,"施設コード"),0)&gt;0,$AF66=""), "",
COUNTIFS(
    INDEX(rawデータ範囲, , MATCH($AH$1,表頭範囲, 0)),AP$2,
    INDEX(rawデータ範囲, , MATCH($AE$1,表頭範囲, 0)),$AE66,
    INDEX(rawデータ範囲, , MATCH($AF$1,表頭範囲, 0)),$AF66,
    INDEX(rawデータ範囲, , MATCH($AC66,表頭範囲, 0)),$AD66
)
)</f>
        <v>0</v>
      </c>
      <c r="AQ66" s="132" t="str">
        <f>IFERROR(AP66/AP$84,"")</f>
        <v/>
      </c>
      <c r="AR66" s="131">
        <f t="shared" ref="AR66:AR83" si="517">IF(OR(IFERROR(FIND($AD66,"施設コード"),0)&gt;0,$AF66=""), "",
COUNTIFS(
    INDEX(rawデータ範囲, , MATCH($AH$1,表頭範囲, 0)),AR$2,
    INDEX(rawデータ範囲, , MATCH($AE$1,表頭範囲, 0)),$AE66,
    INDEX(rawデータ範囲, , MATCH($AF$1,表頭範囲, 0)),$AF66,
    INDEX(rawデータ範囲, , MATCH($AC66,表頭範囲, 0)),$AD66
)
)</f>
        <v>0</v>
      </c>
      <c r="AS66" s="132" t="str">
        <f>IFERROR(AR66/AR$84,"")</f>
        <v/>
      </c>
      <c r="AT66" s="131">
        <f t="shared" ref="AT66:AT83" si="518">IF(OR(IFERROR(FIND($AD66,"施設コード"),0)&gt;0,$AF66=""), "",
COUNTIFS(
    INDEX(rawデータ範囲, , MATCH($AH$1,表頭範囲, 0)),AT$2,
    INDEX(rawデータ範囲, , MATCH($AE$1,表頭範囲, 0)),$AE66,
    INDEX(rawデータ範囲, , MATCH($AF$1,表頭範囲, 0)),$AF66,
    INDEX(rawデータ範囲, , MATCH($AC66,表頭範囲, 0)),$AD66
)
)</f>
        <v>0</v>
      </c>
      <c r="AU66" s="132" t="str">
        <f>IFERROR(AT66/AT$84,"")</f>
        <v/>
      </c>
      <c r="AV66" s="131">
        <f t="shared" ref="AV66:AV83" si="519">IF(OR(IFERROR(FIND($AD66,"施設コード"),0)&gt;0,$AF66=""), "",
COUNTIFS(
    INDEX(rawデータ範囲, , MATCH($AH$1,表頭範囲, 0)),AV$2,
    INDEX(rawデータ範囲, , MATCH($AE$1,表頭範囲, 0)),$AE66,
    INDEX(rawデータ範囲, , MATCH($AF$1,表頭範囲, 0)),$AF66,
    INDEX(rawデータ範囲, , MATCH($AC66,表頭範囲, 0)),$AD66
)
)</f>
        <v>0</v>
      </c>
      <c r="AW66" s="132" t="str">
        <f>IFERROR(AV66/AV$84,"")</f>
        <v/>
      </c>
      <c r="AX66" s="131">
        <f t="shared" ref="AX66:AX83" si="520">IF(OR(IFERROR(FIND($AD66,"施設コード"),0)&gt;0,$AF66=""), "",
COUNTIFS(
    INDEX(rawデータ範囲, , MATCH($AH$1,表頭範囲, 0)),AX$2,
    INDEX(rawデータ範囲, , MATCH($AE$1,表頭範囲, 0)),$AE66,
    INDEX(rawデータ範囲, , MATCH($AF$1,表頭範囲, 0)),$AF66,
    INDEX(rawデータ範囲, , MATCH($AC66,表頭範囲, 0)),$AD66
)
)</f>
        <v>0</v>
      </c>
      <c r="AY66" s="132" t="str">
        <f>IFERROR(AX66/AX$84,"")</f>
        <v/>
      </c>
      <c r="AZ66" s="131">
        <f t="shared" ref="AZ66:AZ83" si="521">IF(OR(IFERROR(FIND($AD66,"施設コード"),0)&gt;0,$AF66=""), "",
COUNTIFS(
    INDEX(rawデータ範囲, , MATCH($AH$1,表頭範囲, 0)),AZ$2,
    INDEX(rawデータ範囲, , MATCH($AE$1,表頭範囲, 0)),$AE66,
    INDEX(rawデータ範囲, , MATCH($AF$1,表頭範囲, 0)),$AF66,
    INDEX(rawデータ範囲, , MATCH($AC66,表頭範囲, 0)),$AD66
)
)</f>
        <v>0</v>
      </c>
      <c r="BA66" s="132" t="str">
        <f>IFERROR(AZ66/AZ$84,"")</f>
        <v/>
      </c>
      <c r="BB66" s="131">
        <f t="shared" ref="BB66:BB83" si="522">IF(OR(IFERROR(FIND($AD66,"施設コード"),0)&gt;0,$AF66=""), "",
COUNTIFS(
    INDEX(rawデータ範囲, , MATCH($AH$1,表頭範囲, 0)),BB$2,
    INDEX(rawデータ範囲, , MATCH($AE$1,表頭範囲, 0)),$AE66,
    INDEX(rawデータ範囲, , MATCH($AF$1,表頭範囲, 0)),$AF66,
    INDEX(rawデータ範囲, , MATCH($AC66,表頭範囲, 0)),$AD66
)
)</f>
        <v>0</v>
      </c>
      <c r="BC66" s="132" t="str">
        <f>IFERROR(BB66/BB$84,"")</f>
        <v/>
      </c>
      <c r="BD66" s="131">
        <f t="shared" ref="BD66:BD83" si="523">IF(OR(IFERROR(FIND($AD66,"施設コード"),0)&gt;0,$AF66=""), "",
COUNTIFS(
    INDEX(rawデータ範囲, , MATCH($AH$1,表頭範囲, 0)),BD$2,
    INDEX(rawデータ範囲, , MATCH($AE$1,表頭範囲, 0)),$AE66,
    INDEX(rawデータ範囲, , MATCH($AF$1,表頭範囲, 0)),$AF66,
    INDEX(rawデータ範囲, , MATCH($AC66,表頭範囲, 0)),$AD66
)
)</f>
        <v>0</v>
      </c>
      <c r="BE66" s="132" t="str">
        <f>IFERROR(BD66/BD$84,"")</f>
        <v/>
      </c>
      <c r="BF66" s="131">
        <f>IFERROR(AH66+AJ66+AL66+AN66+AP66+AR66+AT66+AV66+AX66+AZ66+BB66+BD66,"")</f>
        <v>0</v>
      </c>
      <c r="BG66" s="132">
        <f>IFERROR(BF66/BF$84,"")</f>
        <v>0</v>
      </c>
    </row>
    <row r="67" spans="27:59">
      <c r="AA67" s="110" t="str">
        <f t="shared" ref="AA67:AA83" si="524">AE67&amp;"・"&amp;AF67</f>
        <v>男・20代</v>
      </c>
      <c r="AB67" s="141"/>
      <c r="AC67" s="113" t="str">
        <f t="shared" ref="AC67:AD82" si="525">AC66</f>
        <v>回答エリア</v>
      </c>
      <c r="AD67" s="112" t="str">
        <f t="shared" si="525"/>
        <v>福井駅前 エリア</v>
      </c>
      <c r="AE67" s="237" t="str">
        <f t="shared" ref="AE67:AF67" si="526">IF(AE46&lt;&gt;"",AE46,"")</f>
        <v>男</v>
      </c>
      <c r="AF67" s="90" t="str">
        <f t="shared" si="526"/>
        <v>20代</v>
      </c>
      <c r="AG67" s="8"/>
      <c r="AH67" s="131">
        <f t="shared" si="512"/>
        <v>1</v>
      </c>
      <c r="AI67" s="132">
        <f t="shared" ref="AI67:AK83" si="527">IFERROR(AH67/AH$84,"")</f>
        <v>1.6949152542372881E-2</v>
      </c>
      <c r="AJ67" s="131">
        <f t="shared" si="513"/>
        <v>0</v>
      </c>
      <c r="AK67" s="132" t="str">
        <f t="shared" si="527"/>
        <v/>
      </c>
      <c r="AL67" s="131">
        <f t="shared" si="514"/>
        <v>0</v>
      </c>
      <c r="AM67" s="132" t="str">
        <f t="shared" ref="AM67" si="528">IFERROR(AL67/AL$84,"")</f>
        <v/>
      </c>
      <c r="AN67" s="131">
        <f t="shared" si="515"/>
        <v>0</v>
      </c>
      <c r="AO67" s="132" t="str">
        <f t="shared" ref="AO67" si="529">IFERROR(AN67/AN$84,"")</f>
        <v/>
      </c>
      <c r="AP67" s="131">
        <f t="shared" si="516"/>
        <v>0</v>
      </c>
      <c r="AQ67" s="132" t="str">
        <f t="shared" ref="AQ67" si="530">IFERROR(AP67/AP$84,"")</f>
        <v/>
      </c>
      <c r="AR67" s="131">
        <f t="shared" si="517"/>
        <v>0</v>
      </c>
      <c r="AS67" s="132" t="str">
        <f t="shared" ref="AS67" si="531">IFERROR(AR67/AR$84,"")</f>
        <v/>
      </c>
      <c r="AT67" s="131">
        <f t="shared" si="518"/>
        <v>0</v>
      </c>
      <c r="AU67" s="132" t="str">
        <f t="shared" ref="AU67" si="532">IFERROR(AT67/AT$84,"")</f>
        <v/>
      </c>
      <c r="AV67" s="131">
        <f t="shared" si="519"/>
        <v>0</v>
      </c>
      <c r="AW67" s="132" t="str">
        <f t="shared" ref="AW67" si="533">IFERROR(AV67/AV$84,"")</f>
        <v/>
      </c>
      <c r="AX67" s="131">
        <f t="shared" si="520"/>
        <v>0</v>
      </c>
      <c r="AY67" s="132" t="str">
        <f t="shared" ref="AY67:AY83" si="534">IFERROR(AX67/AX$84,"")</f>
        <v/>
      </c>
      <c r="AZ67" s="131">
        <f t="shared" si="521"/>
        <v>0</v>
      </c>
      <c r="BA67" s="132" t="str">
        <f t="shared" ref="BA67:BA83" si="535">IFERROR(AZ67/AZ$84,"")</f>
        <v/>
      </c>
      <c r="BB67" s="131">
        <f t="shared" si="522"/>
        <v>0</v>
      </c>
      <c r="BC67" s="132" t="str">
        <f t="shared" ref="BC67:BC83" si="536">IFERROR(BB67/BB$84,"")</f>
        <v/>
      </c>
      <c r="BD67" s="131">
        <f t="shared" si="523"/>
        <v>0</v>
      </c>
      <c r="BE67" s="132" t="str">
        <f t="shared" ref="BE67:BE83" si="537">IFERROR(BD67/BD$84,"")</f>
        <v/>
      </c>
      <c r="BF67" s="131">
        <f t="shared" ref="BF67:BF83" si="538">IFERROR(AH67+AJ67+AL67+AN67+AP67+AR67+AT67+AV67+AX67+AZ67+BB67+BD67,"")</f>
        <v>1</v>
      </c>
      <c r="BG67" s="132">
        <f t="shared" ref="BG67:BG83" si="539">IFERROR(BF67/BF$84,"")</f>
        <v>1.6949152542372881E-2</v>
      </c>
    </row>
    <row r="68" spans="27:59">
      <c r="AA68" s="110" t="str">
        <f t="shared" si="524"/>
        <v>男・30代</v>
      </c>
      <c r="AB68" s="141"/>
      <c r="AC68" s="113" t="str">
        <f t="shared" si="525"/>
        <v>回答エリア</v>
      </c>
      <c r="AD68" s="112" t="str">
        <f t="shared" si="525"/>
        <v>福井駅前 エリア</v>
      </c>
      <c r="AE68" s="237" t="str">
        <f t="shared" ref="AE68:AF68" si="540">IF(AE47&lt;&gt;"",AE47,"")</f>
        <v>男</v>
      </c>
      <c r="AF68" s="2" t="str">
        <f t="shared" si="540"/>
        <v>30代</v>
      </c>
      <c r="AG68" s="8"/>
      <c r="AH68" s="131">
        <f t="shared" si="512"/>
        <v>4</v>
      </c>
      <c r="AI68" s="132">
        <f t="shared" si="527"/>
        <v>6.7796610169491525E-2</v>
      </c>
      <c r="AJ68" s="131">
        <f t="shared" si="513"/>
        <v>0</v>
      </c>
      <c r="AK68" s="132" t="str">
        <f t="shared" si="527"/>
        <v/>
      </c>
      <c r="AL68" s="131">
        <f t="shared" si="514"/>
        <v>0</v>
      </c>
      <c r="AM68" s="132" t="str">
        <f t="shared" ref="AM68" si="541">IFERROR(AL68/AL$84,"")</f>
        <v/>
      </c>
      <c r="AN68" s="131">
        <f t="shared" si="515"/>
        <v>0</v>
      </c>
      <c r="AO68" s="132" t="str">
        <f t="shared" ref="AO68" si="542">IFERROR(AN68/AN$84,"")</f>
        <v/>
      </c>
      <c r="AP68" s="131">
        <f t="shared" si="516"/>
        <v>0</v>
      </c>
      <c r="AQ68" s="132" t="str">
        <f t="shared" ref="AQ68" si="543">IFERROR(AP68/AP$84,"")</f>
        <v/>
      </c>
      <c r="AR68" s="131">
        <f t="shared" si="517"/>
        <v>0</v>
      </c>
      <c r="AS68" s="132" t="str">
        <f t="shared" ref="AS68" si="544">IFERROR(AR68/AR$84,"")</f>
        <v/>
      </c>
      <c r="AT68" s="131">
        <f t="shared" si="518"/>
        <v>0</v>
      </c>
      <c r="AU68" s="132" t="str">
        <f t="shared" ref="AU68" si="545">IFERROR(AT68/AT$84,"")</f>
        <v/>
      </c>
      <c r="AV68" s="131">
        <f t="shared" si="519"/>
        <v>0</v>
      </c>
      <c r="AW68" s="132" t="str">
        <f t="shared" ref="AW68" si="546">IFERROR(AV68/AV$84,"")</f>
        <v/>
      </c>
      <c r="AX68" s="131">
        <f t="shared" si="520"/>
        <v>0</v>
      </c>
      <c r="AY68" s="132" t="str">
        <f t="shared" si="534"/>
        <v/>
      </c>
      <c r="AZ68" s="131">
        <f t="shared" si="521"/>
        <v>0</v>
      </c>
      <c r="BA68" s="132" t="str">
        <f t="shared" si="535"/>
        <v/>
      </c>
      <c r="BB68" s="131">
        <f t="shared" si="522"/>
        <v>0</v>
      </c>
      <c r="BC68" s="132" t="str">
        <f t="shared" si="536"/>
        <v/>
      </c>
      <c r="BD68" s="131">
        <f t="shared" si="523"/>
        <v>0</v>
      </c>
      <c r="BE68" s="132" t="str">
        <f t="shared" si="537"/>
        <v/>
      </c>
      <c r="BF68" s="131">
        <f t="shared" si="538"/>
        <v>4</v>
      </c>
      <c r="BG68" s="132">
        <f t="shared" si="539"/>
        <v>6.7796610169491525E-2</v>
      </c>
    </row>
    <row r="69" spans="27:59">
      <c r="AA69" s="110" t="str">
        <f t="shared" si="524"/>
        <v>男・40代</v>
      </c>
      <c r="AB69" s="141"/>
      <c r="AC69" s="113" t="str">
        <f t="shared" si="525"/>
        <v>回答エリア</v>
      </c>
      <c r="AD69" s="112" t="str">
        <f t="shared" si="525"/>
        <v>福井駅前 エリア</v>
      </c>
      <c r="AE69" s="237" t="str">
        <f t="shared" ref="AE69:AF69" si="547">IF(AE48&lt;&gt;"",AE48,"")</f>
        <v>男</v>
      </c>
      <c r="AF69" s="2" t="str">
        <f t="shared" si="547"/>
        <v>40代</v>
      </c>
      <c r="AG69" s="8"/>
      <c r="AH69" s="131">
        <f t="shared" si="512"/>
        <v>5</v>
      </c>
      <c r="AI69" s="132">
        <f t="shared" si="527"/>
        <v>8.4745762711864403E-2</v>
      </c>
      <c r="AJ69" s="131">
        <f t="shared" si="513"/>
        <v>0</v>
      </c>
      <c r="AK69" s="132" t="str">
        <f t="shared" si="527"/>
        <v/>
      </c>
      <c r="AL69" s="131">
        <f t="shared" si="514"/>
        <v>0</v>
      </c>
      <c r="AM69" s="132" t="str">
        <f t="shared" ref="AM69" si="548">IFERROR(AL69/AL$84,"")</f>
        <v/>
      </c>
      <c r="AN69" s="131">
        <f t="shared" si="515"/>
        <v>0</v>
      </c>
      <c r="AO69" s="132" t="str">
        <f t="shared" ref="AO69" si="549">IFERROR(AN69/AN$84,"")</f>
        <v/>
      </c>
      <c r="AP69" s="131">
        <f t="shared" si="516"/>
        <v>0</v>
      </c>
      <c r="AQ69" s="132" t="str">
        <f t="shared" ref="AQ69" si="550">IFERROR(AP69/AP$84,"")</f>
        <v/>
      </c>
      <c r="AR69" s="131">
        <f t="shared" si="517"/>
        <v>0</v>
      </c>
      <c r="AS69" s="132" t="str">
        <f t="shared" ref="AS69" si="551">IFERROR(AR69/AR$84,"")</f>
        <v/>
      </c>
      <c r="AT69" s="131">
        <f t="shared" si="518"/>
        <v>0</v>
      </c>
      <c r="AU69" s="132" t="str">
        <f t="shared" ref="AU69" si="552">IFERROR(AT69/AT$84,"")</f>
        <v/>
      </c>
      <c r="AV69" s="131">
        <f t="shared" si="519"/>
        <v>0</v>
      </c>
      <c r="AW69" s="132" t="str">
        <f t="shared" ref="AW69" si="553">IFERROR(AV69/AV$84,"")</f>
        <v/>
      </c>
      <c r="AX69" s="131">
        <f t="shared" si="520"/>
        <v>0</v>
      </c>
      <c r="AY69" s="132" t="str">
        <f t="shared" si="534"/>
        <v/>
      </c>
      <c r="AZ69" s="131">
        <f t="shared" si="521"/>
        <v>0</v>
      </c>
      <c r="BA69" s="132" t="str">
        <f t="shared" si="535"/>
        <v/>
      </c>
      <c r="BB69" s="131">
        <f t="shared" si="522"/>
        <v>0</v>
      </c>
      <c r="BC69" s="132" t="str">
        <f t="shared" si="536"/>
        <v/>
      </c>
      <c r="BD69" s="131">
        <f t="shared" si="523"/>
        <v>0</v>
      </c>
      <c r="BE69" s="132" t="str">
        <f t="shared" si="537"/>
        <v/>
      </c>
      <c r="BF69" s="131">
        <f t="shared" si="538"/>
        <v>5</v>
      </c>
      <c r="BG69" s="132">
        <f t="shared" si="539"/>
        <v>8.4745762711864403E-2</v>
      </c>
    </row>
    <row r="70" spans="27:59">
      <c r="AA70" s="110" t="str">
        <f t="shared" si="524"/>
        <v>男・50代</v>
      </c>
      <c r="AB70" s="141"/>
      <c r="AC70" s="113" t="str">
        <f t="shared" si="525"/>
        <v>回答エリア</v>
      </c>
      <c r="AD70" s="112" t="str">
        <f t="shared" si="525"/>
        <v>福井駅前 エリア</v>
      </c>
      <c r="AE70" s="237" t="str">
        <f t="shared" ref="AE70:AF70" si="554">IF(AE49&lt;&gt;"",AE49,"")</f>
        <v>男</v>
      </c>
      <c r="AF70" s="2" t="str">
        <f t="shared" si="554"/>
        <v>50代</v>
      </c>
      <c r="AG70" s="107"/>
      <c r="AH70" s="131">
        <f t="shared" si="512"/>
        <v>9</v>
      </c>
      <c r="AI70" s="132">
        <f t="shared" si="527"/>
        <v>0.15254237288135594</v>
      </c>
      <c r="AJ70" s="131">
        <f t="shared" si="513"/>
        <v>0</v>
      </c>
      <c r="AK70" s="132" t="str">
        <f t="shared" si="527"/>
        <v/>
      </c>
      <c r="AL70" s="131">
        <f t="shared" si="514"/>
        <v>0</v>
      </c>
      <c r="AM70" s="132" t="str">
        <f t="shared" ref="AM70" si="555">IFERROR(AL70/AL$84,"")</f>
        <v/>
      </c>
      <c r="AN70" s="131">
        <f t="shared" si="515"/>
        <v>0</v>
      </c>
      <c r="AO70" s="132" t="str">
        <f t="shared" ref="AO70" si="556">IFERROR(AN70/AN$84,"")</f>
        <v/>
      </c>
      <c r="AP70" s="131">
        <f t="shared" si="516"/>
        <v>0</v>
      </c>
      <c r="AQ70" s="132" t="str">
        <f t="shared" ref="AQ70" si="557">IFERROR(AP70/AP$84,"")</f>
        <v/>
      </c>
      <c r="AR70" s="131">
        <f t="shared" si="517"/>
        <v>0</v>
      </c>
      <c r="AS70" s="132" t="str">
        <f t="shared" ref="AS70" si="558">IFERROR(AR70/AR$84,"")</f>
        <v/>
      </c>
      <c r="AT70" s="131">
        <f t="shared" si="518"/>
        <v>0</v>
      </c>
      <c r="AU70" s="132" t="str">
        <f t="shared" ref="AU70" si="559">IFERROR(AT70/AT$84,"")</f>
        <v/>
      </c>
      <c r="AV70" s="131">
        <f t="shared" si="519"/>
        <v>0</v>
      </c>
      <c r="AW70" s="132" t="str">
        <f t="shared" ref="AW70" si="560">IFERROR(AV70/AV$84,"")</f>
        <v/>
      </c>
      <c r="AX70" s="131">
        <f t="shared" si="520"/>
        <v>0</v>
      </c>
      <c r="AY70" s="132" t="str">
        <f t="shared" si="534"/>
        <v/>
      </c>
      <c r="AZ70" s="131">
        <f t="shared" si="521"/>
        <v>0</v>
      </c>
      <c r="BA70" s="132" t="str">
        <f t="shared" si="535"/>
        <v/>
      </c>
      <c r="BB70" s="131">
        <f t="shared" si="522"/>
        <v>0</v>
      </c>
      <c r="BC70" s="132" t="str">
        <f t="shared" si="536"/>
        <v/>
      </c>
      <c r="BD70" s="131">
        <f t="shared" si="523"/>
        <v>0</v>
      </c>
      <c r="BE70" s="132" t="str">
        <f t="shared" si="537"/>
        <v/>
      </c>
      <c r="BF70" s="131">
        <f t="shared" si="538"/>
        <v>9</v>
      </c>
      <c r="BG70" s="132">
        <f t="shared" si="539"/>
        <v>0.15254237288135594</v>
      </c>
    </row>
    <row r="71" spans="27:59">
      <c r="AA71" s="110" t="str">
        <f t="shared" si="524"/>
        <v>男・60代</v>
      </c>
      <c r="AB71" s="141"/>
      <c r="AC71" s="113" t="str">
        <f t="shared" ref="AC71:AD71" si="561">AC70</f>
        <v>回答エリア</v>
      </c>
      <c r="AD71" s="112" t="str">
        <f t="shared" si="561"/>
        <v>福井駅前 エリア</v>
      </c>
      <c r="AE71" s="237" t="str">
        <f t="shared" ref="AE71:AF71" si="562">IF(AE50&lt;&gt;"",AE50,"")</f>
        <v>男</v>
      </c>
      <c r="AF71" s="2" t="str">
        <f t="shared" si="562"/>
        <v>60代</v>
      </c>
      <c r="AG71" s="107"/>
      <c r="AH71" s="131">
        <f t="shared" si="512"/>
        <v>7</v>
      </c>
      <c r="AI71" s="132">
        <f t="shared" si="527"/>
        <v>0.11864406779661017</v>
      </c>
      <c r="AJ71" s="131">
        <f t="shared" si="513"/>
        <v>0</v>
      </c>
      <c r="AK71" s="132" t="str">
        <f t="shared" si="527"/>
        <v/>
      </c>
      <c r="AL71" s="131">
        <f t="shared" si="514"/>
        <v>0</v>
      </c>
      <c r="AM71" s="132" t="str">
        <f t="shared" ref="AM71" si="563">IFERROR(AL71/AL$84,"")</f>
        <v/>
      </c>
      <c r="AN71" s="131">
        <f t="shared" si="515"/>
        <v>0</v>
      </c>
      <c r="AO71" s="132" t="str">
        <f t="shared" ref="AO71" si="564">IFERROR(AN71/AN$84,"")</f>
        <v/>
      </c>
      <c r="AP71" s="131">
        <f t="shared" si="516"/>
        <v>0</v>
      </c>
      <c r="AQ71" s="132" t="str">
        <f t="shared" ref="AQ71" si="565">IFERROR(AP71/AP$84,"")</f>
        <v/>
      </c>
      <c r="AR71" s="131">
        <f t="shared" si="517"/>
        <v>0</v>
      </c>
      <c r="AS71" s="132" t="str">
        <f t="shared" ref="AS71" si="566">IFERROR(AR71/AR$84,"")</f>
        <v/>
      </c>
      <c r="AT71" s="131">
        <f t="shared" si="518"/>
        <v>0</v>
      </c>
      <c r="AU71" s="132" t="str">
        <f t="shared" ref="AU71" si="567">IFERROR(AT71/AT$84,"")</f>
        <v/>
      </c>
      <c r="AV71" s="131">
        <f t="shared" si="519"/>
        <v>0</v>
      </c>
      <c r="AW71" s="132" t="str">
        <f t="shared" ref="AW71" si="568">IFERROR(AV71/AV$84,"")</f>
        <v/>
      </c>
      <c r="AX71" s="131">
        <f t="shared" si="520"/>
        <v>0</v>
      </c>
      <c r="AY71" s="132" t="str">
        <f t="shared" si="534"/>
        <v/>
      </c>
      <c r="AZ71" s="131">
        <f t="shared" si="521"/>
        <v>0</v>
      </c>
      <c r="BA71" s="132" t="str">
        <f t="shared" si="535"/>
        <v/>
      </c>
      <c r="BB71" s="131">
        <f t="shared" si="522"/>
        <v>0</v>
      </c>
      <c r="BC71" s="132" t="str">
        <f t="shared" si="536"/>
        <v/>
      </c>
      <c r="BD71" s="131">
        <f t="shared" si="523"/>
        <v>0</v>
      </c>
      <c r="BE71" s="132" t="str">
        <f t="shared" si="537"/>
        <v/>
      </c>
      <c r="BF71" s="131">
        <f t="shared" si="538"/>
        <v>7</v>
      </c>
      <c r="BG71" s="132">
        <f t="shared" si="539"/>
        <v>0.11864406779661017</v>
      </c>
    </row>
    <row r="72" spans="27:59">
      <c r="AA72" s="110" t="str">
        <f t="shared" si="524"/>
        <v>男・70代</v>
      </c>
      <c r="AB72" s="141"/>
      <c r="AC72" s="113" t="str">
        <f t="shared" ref="AC72:AD72" si="569">AC71</f>
        <v>回答エリア</v>
      </c>
      <c r="AD72" s="112" t="str">
        <f t="shared" si="569"/>
        <v>福井駅前 エリア</v>
      </c>
      <c r="AE72" s="237" t="str">
        <f t="shared" ref="AE72:AF72" si="570">IF(AE51&lt;&gt;"",AE51,"")</f>
        <v>男</v>
      </c>
      <c r="AF72" s="2" t="str">
        <f t="shared" si="570"/>
        <v>70代</v>
      </c>
      <c r="AG72" s="107"/>
      <c r="AH72" s="131">
        <f t="shared" si="512"/>
        <v>2</v>
      </c>
      <c r="AI72" s="132">
        <f t="shared" si="527"/>
        <v>3.3898305084745763E-2</v>
      </c>
      <c r="AJ72" s="131">
        <f t="shared" si="513"/>
        <v>0</v>
      </c>
      <c r="AK72" s="132" t="str">
        <f t="shared" si="527"/>
        <v/>
      </c>
      <c r="AL72" s="131">
        <f t="shared" si="514"/>
        <v>0</v>
      </c>
      <c r="AM72" s="132" t="str">
        <f t="shared" ref="AM72" si="571">IFERROR(AL72/AL$84,"")</f>
        <v/>
      </c>
      <c r="AN72" s="131">
        <f t="shared" si="515"/>
        <v>0</v>
      </c>
      <c r="AO72" s="132" t="str">
        <f t="shared" ref="AO72" si="572">IFERROR(AN72/AN$84,"")</f>
        <v/>
      </c>
      <c r="AP72" s="131">
        <f t="shared" si="516"/>
        <v>0</v>
      </c>
      <c r="AQ72" s="132" t="str">
        <f t="shared" ref="AQ72" si="573">IFERROR(AP72/AP$84,"")</f>
        <v/>
      </c>
      <c r="AR72" s="131">
        <f t="shared" si="517"/>
        <v>0</v>
      </c>
      <c r="AS72" s="132" t="str">
        <f t="shared" ref="AS72" si="574">IFERROR(AR72/AR$84,"")</f>
        <v/>
      </c>
      <c r="AT72" s="131">
        <f t="shared" si="518"/>
        <v>0</v>
      </c>
      <c r="AU72" s="132" t="str">
        <f t="shared" ref="AU72" si="575">IFERROR(AT72/AT$84,"")</f>
        <v/>
      </c>
      <c r="AV72" s="131">
        <f t="shared" si="519"/>
        <v>0</v>
      </c>
      <c r="AW72" s="132" t="str">
        <f t="shared" ref="AW72" si="576">IFERROR(AV72/AV$84,"")</f>
        <v/>
      </c>
      <c r="AX72" s="131">
        <f t="shared" si="520"/>
        <v>0</v>
      </c>
      <c r="AY72" s="132" t="str">
        <f t="shared" si="534"/>
        <v/>
      </c>
      <c r="AZ72" s="131">
        <f t="shared" si="521"/>
        <v>0</v>
      </c>
      <c r="BA72" s="132" t="str">
        <f t="shared" si="535"/>
        <v/>
      </c>
      <c r="BB72" s="131">
        <f t="shared" si="522"/>
        <v>0</v>
      </c>
      <c r="BC72" s="132" t="str">
        <f t="shared" si="536"/>
        <v/>
      </c>
      <c r="BD72" s="131">
        <f t="shared" si="523"/>
        <v>0</v>
      </c>
      <c r="BE72" s="132" t="str">
        <f t="shared" si="537"/>
        <v/>
      </c>
      <c r="BF72" s="131">
        <f t="shared" si="538"/>
        <v>2</v>
      </c>
      <c r="BG72" s="132">
        <f t="shared" si="539"/>
        <v>3.3898305084745763E-2</v>
      </c>
    </row>
    <row r="73" spans="27:59">
      <c r="AA73" s="110" t="str">
        <f t="shared" si="524"/>
        <v>男・80代以上</v>
      </c>
      <c r="AB73" s="141"/>
      <c r="AC73" s="113" t="str">
        <f t="shared" ref="AC73:AD73" si="577">AC72</f>
        <v>回答エリア</v>
      </c>
      <c r="AD73" s="112" t="str">
        <f t="shared" si="577"/>
        <v>福井駅前 エリア</v>
      </c>
      <c r="AE73" s="238" t="str">
        <f t="shared" ref="AE73:AF73" si="578">IF(AE52&lt;&gt;"",AE52,"")</f>
        <v>男</v>
      </c>
      <c r="AF73" s="2" t="str">
        <f t="shared" si="578"/>
        <v>80代以上</v>
      </c>
      <c r="AG73" s="107"/>
      <c r="AH73" s="131">
        <f t="shared" si="512"/>
        <v>0</v>
      </c>
      <c r="AI73" s="132">
        <f t="shared" si="527"/>
        <v>0</v>
      </c>
      <c r="AJ73" s="131">
        <f t="shared" si="513"/>
        <v>0</v>
      </c>
      <c r="AK73" s="132" t="str">
        <f t="shared" si="527"/>
        <v/>
      </c>
      <c r="AL73" s="131">
        <f t="shared" si="514"/>
        <v>0</v>
      </c>
      <c r="AM73" s="132" t="str">
        <f t="shared" ref="AM73" si="579">IFERROR(AL73/AL$84,"")</f>
        <v/>
      </c>
      <c r="AN73" s="131">
        <f t="shared" si="515"/>
        <v>0</v>
      </c>
      <c r="AO73" s="132" t="str">
        <f t="shared" ref="AO73" si="580">IFERROR(AN73/AN$84,"")</f>
        <v/>
      </c>
      <c r="AP73" s="131">
        <f t="shared" si="516"/>
        <v>0</v>
      </c>
      <c r="AQ73" s="132" t="str">
        <f t="shared" ref="AQ73" si="581">IFERROR(AP73/AP$84,"")</f>
        <v/>
      </c>
      <c r="AR73" s="131">
        <f t="shared" si="517"/>
        <v>0</v>
      </c>
      <c r="AS73" s="132" t="str">
        <f t="shared" ref="AS73" si="582">IFERROR(AR73/AR$84,"")</f>
        <v/>
      </c>
      <c r="AT73" s="131">
        <f t="shared" si="518"/>
        <v>0</v>
      </c>
      <c r="AU73" s="132" t="str">
        <f t="shared" ref="AU73" si="583">IFERROR(AT73/AT$84,"")</f>
        <v/>
      </c>
      <c r="AV73" s="131">
        <f t="shared" si="519"/>
        <v>0</v>
      </c>
      <c r="AW73" s="132" t="str">
        <f t="shared" ref="AW73" si="584">IFERROR(AV73/AV$84,"")</f>
        <v/>
      </c>
      <c r="AX73" s="131">
        <f t="shared" si="520"/>
        <v>0</v>
      </c>
      <c r="AY73" s="132" t="str">
        <f t="shared" si="534"/>
        <v/>
      </c>
      <c r="AZ73" s="131">
        <f t="shared" si="521"/>
        <v>0</v>
      </c>
      <c r="BA73" s="132" t="str">
        <f t="shared" si="535"/>
        <v/>
      </c>
      <c r="BB73" s="131">
        <f t="shared" si="522"/>
        <v>0</v>
      </c>
      <c r="BC73" s="132" t="str">
        <f t="shared" si="536"/>
        <v/>
      </c>
      <c r="BD73" s="131">
        <f t="shared" si="523"/>
        <v>0</v>
      </c>
      <c r="BE73" s="132" t="str">
        <f t="shared" si="537"/>
        <v/>
      </c>
      <c r="BF73" s="131">
        <f t="shared" si="538"/>
        <v>0</v>
      </c>
      <c r="BG73" s="132">
        <f t="shared" si="539"/>
        <v>0</v>
      </c>
    </row>
    <row r="74" spans="27:59">
      <c r="AA74" s="110" t="str">
        <f t="shared" si="524"/>
        <v>女・10代以下</v>
      </c>
      <c r="AB74" s="141"/>
      <c r="AC74" s="113" t="str">
        <f t="shared" ref="AC74:AD74" si="585">AC73</f>
        <v>回答エリア</v>
      </c>
      <c r="AD74" s="112" t="str">
        <f t="shared" si="585"/>
        <v>福井駅前 エリア</v>
      </c>
      <c r="AE74" s="90" t="str">
        <f t="shared" ref="AE74:AF74" si="586">IF(AE53&lt;&gt;"",AE53,"")</f>
        <v>女</v>
      </c>
      <c r="AF74" s="2" t="str">
        <f t="shared" si="586"/>
        <v>10代以下</v>
      </c>
      <c r="AG74" s="107"/>
      <c r="AH74" s="131">
        <f t="shared" si="512"/>
        <v>0</v>
      </c>
      <c r="AI74" s="132">
        <f t="shared" si="527"/>
        <v>0</v>
      </c>
      <c r="AJ74" s="131">
        <f t="shared" si="513"/>
        <v>0</v>
      </c>
      <c r="AK74" s="132" t="str">
        <f t="shared" si="527"/>
        <v/>
      </c>
      <c r="AL74" s="131">
        <f t="shared" si="514"/>
        <v>0</v>
      </c>
      <c r="AM74" s="132" t="str">
        <f t="shared" ref="AM74" si="587">IFERROR(AL74/AL$84,"")</f>
        <v/>
      </c>
      <c r="AN74" s="131">
        <f t="shared" si="515"/>
        <v>0</v>
      </c>
      <c r="AO74" s="132" t="str">
        <f t="shared" ref="AO74" si="588">IFERROR(AN74/AN$84,"")</f>
        <v/>
      </c>
      <c r="AP74" s="131">
        <f t="shared" si="516"/>
        <v>0</v>
      </c>
      <c r="AQ74" s="132" t="str">
        <f t="shared" ref="AQ74" si="589">IFERROR(AP74/AP$84,"")</f>
        <v/>
      </c>
      <c r="AR74" s="131">
        <f t="shared" si="517"/>
        <v>0</v>
      </c>
      <c r="AS74" s="132" t="str">
        <f t="shared" ref="AS74" si="590">IFERROR(AR74/AR$84,"")</f>
        <v/>
      </c>
      <c r="AT74" s="131">
        <f t="shared" si="518"/>
        <v>0</v>
      </c>
      <c r="AU74" s="132" t="str">
        <f t="shared" ref="AU74" si="591">IFERROR(AT74/AT$84,"")</f>
        <v/>
      </c>
      <c r="AV74" s="131">
        <f t="shared" si="519"/>
        <v>0</v>
      </c>
      <c r="AW74" s="132" t="str">
        <f t="shared" ref="AW74" si="592">IFERROR(AV74/AV$84,"")</f>
        <v/>
      </c>
      <c r="AX74" s="131">
        <f t="shared" si="520"/>
        <v>0</v>
      </c>
      <c r="AY74" s="132" t="str">
        <f t="shared" si="534"/>
        <v/>
      </c>
      <c r="AZ74" s="131">
        <f t="shared" si="521"/>
        <v>0</v>
      </c>
      <c r="BA74" s="132" t="str">
        <f t="shared" si="535"/>
        <v/>
      </c>
      <c r="BB74" s="131">
        <f t="shared" si="522"/>
        <v>0</v>
      </c>
      <c r="BC74" s="132" t="str">
        <f t="shared" si="536"/>
        <v/>
      </c>
      <c r="BD74" s="131">
        <f t="shared" si="523"/>
        <v>0</v>
      </c>
      <c r="BE74" s="132" t="str">
        <f t="shared" si="537"/>
        <v/>
      </c>
      <c r="BF74" s="131">
        <f t="shared" si="538"/>
        <v>0</v>
      </c>
      <c r="BG74" s="132">
        <f t="shared" si="539"/>
        <v>0</v>
      </c>
    </row>
    <row r="75" spans="27:59">
      <c r="AA75" s="110" t="str">
        <f t="shared" si="524"/>
        <v>女・20代</v>
      </c>
      <c r="AB75" s="141"/>
      <c r="AC75" s="113" t="str">
        <f t="shared" ref="AC75:AD75" si="593">AC74</f>
        <v>回答エリア</v>
      </c>
      <c r="AD75" s="112" t="str">
        <f t="shared" si="593"/>
        <v>福井駅前 エリア</v>
      </c>
      <c r="AE75" s="237" t="str">
        <f t="shared" ref="AE75:AF75" si="594">IF(AE54&lt;&gt;"",AE54,"")</f>
        <v>女</v>
      </c>
      <c r="AF75" s="2" t="str">
        <f t="shared" si="594"/>
        <v>20代</v>
      </c>
      <c r="AG75" s="107"/>
      <c r="AH75" s="131">
        <f t="shared" si="512"/>
        <v>4</v>
      </c>
      <c r="AI75" s="132">
        <f t="shared" si="527"/>
        <v>6.7796610169491525E-2</v>
      </c>
      <c r="AJ75" s="131">
        <f t="shared" si="513"/>
        <v>0</v>
      </c>
      <c r="AK75" s="132" t="str">
        <f t="shared" si="527"/>
        <v/>
      </c>
      <c r="AL75" s="131">
        <f t="shared" si="514"/>
        <v>0</v>
      </c>
      <c r="AM75" s="132" t="str">
        <f t="shared" ref="AM75" si="595">IFERROR(AL75/AL$84,"")</f>
        <v/>
      </c>
      <c r="AN75" s="131">
        <f t="shared" si="515"/>
        <v>0</v>
      </c>
      <c r="AO75" s="132" t="str">
        <f t="shared" ref="AO75" si="596">IFERROR(AN75/AN$84,"")</f>
        <v/>
      </c>
      <c r="AP75" s="131">
        <f t="shared" si="516"/>
        <v>0</v>
      </c>
      <c r="AQ75" s="132" t="str">
        <f t="shared" ref="AQ75" si="597">IFERROR(AP75/AP$84,"")</f>
        <v/>
      </c>
      <c r="AR75" s="131">
        <f t="shared" si="517"/>
        <v>0</v>
      </c>
      <c r="AS75" s="132" t="str">
        <f t="shared" ref="AS75" si="598">IFERROR(AR75/AR$84,"")</f>
        <v/>
      </c>
      <c r="AT75" s="131">
        <f t="shared" si="518"/>
        <v>0</v>
      </c>
      <c r="AU75" s="132" t="str">
        <f t="shared" ref="AU75" si="599">IFERROR(AT75/AT$84,"")</f>
        <v/>
      </c>
      <c r="AV75" s="131">
        <f t="shared" si="519"/>
        <v>0</v>
      </c>
      <c r="AW75" s="132" t="str">
        <f t="shared" ref="AW75" si="600">IFERROR(AV75/AV$84,"")</f>
        <v/>
      </c>
      <c r="AX75" s="131">
        <f t="shared" si="520"/>
        <v>0</v>
      </c>
      <c r="AY75" s="132" t="str">
        <f t="shared" si="534"/>
        <v/>
      </c>
      <c r="AZ75" s="131">
        <f t="shared" si="521"/>
        <v>0</v>
      </c>
      <c r="BA75" s="132" t="str">
        <f t="shared" si="535"/>
        <v/>
      </c>
      <c r="BB75" s="131">
        <f t="shared" si="522"/>
        <v>0</v>
      </c>
      <c r="BC75" s="132" t="str">
        <f t="shared" si="536"/>
        <v/>
      </c>
      <c r="BD75" s="131">
        <f t="shared" si="523"/>
        <v>0</v>
      </c>
      <c r="BE75" s="132" t="str">
        <f t="shared" si="537"/>
        <v/>
      </c>
      <c r="BF75" s="131">
        <f t="shared" si="538"/>
        <v>4</v>
      </c>
      <c r="BG75" s="132">
        <f t="shared" si="539"/>
        <v>6.7796610169491525E-2</v>
      </c>
    </row>
    <row r="76" spans="27:59">
      <c r="AA76" s="110" t="str">
        <f t="shared" si="524"/>
        <v>女・30代</v>
      </c>
      <c r="AB76" s="141"/>
      <c r="AC76" s="113" t="str">
        <f t="shared" ref="AC76:AD76" si="601">AC75</f>
        <v>回答エリア</v>
      </c>
      <c r="AD76" s="112" t="str">
        <f t="shared" si="601"/>
        <v>福井駅前 エリア</v>
      </c>
      <c r="AE76" s="237" t="str">
        <f t="shared" ref="AE76:AF76" si="602">IF(AE55&lt;&gt;"",AE55,"")</f>
        <v>女</v>
      </c>
      <c r="AF76" s="2" t="str">
        <f t="shared" si="602"/>
        <v>30代</v>
      </c>
      <c r="AG76" s="107"/>
      <c r="AH76" s="131">
        <f t="shared" si="512"/>
        <v>1</v>
      </c>
      <c r="AI76" s="132">
        <f t="shared" si="527"/>
        <v>1.6949152542372881E-2</v>
      </c>
      <c r="AJ76" s="131">
        <f t="shared" si="513"/>
        <v>0</v>
      </c>
      <c r="AK76" s="132" t="str">
        <f t="shared" si="527"/>
        <v/>
      </c>
      <c r="AL76" s="131">
        <f t="shared" si="514"/>
        <v>0</v>
      </c>
      <c r="AM76" s="132" t="str">
        <f t="shared" ref="AM76" si="603">IFERROR(AL76/AL$84,"")</f>
        <v/>
      </c>
      <c r="AN76" s="131">
        <f t="shared" si="515"/>
        <v>0</v>
      </c>
      <c r="AO76" s="132" t="str">
        <f t="shared" ref="AO76" si="604">IFERROR(AN76/AN$84,"")</f>
        <v/>
      </c>
      <c r="AP76" s="131">
        <f t="shared" si="516"/>
        <v>0</v>
      </c>
      <c r="AQ76" s="132" t="str">
        <f t="shared" ref="AQ76" si="605">IFERROR(AP76/AP$84,"")</f>
        <v/>
      </c>
      <c r="AR76" s="131">
        <f t="shared" si="517"/>
        <v>0</v>
      </c>
      <c r="AS76" s="132" t="str">
        <f t="shared" ref="AS76" si="606">IFERROR(AR76/AR$84,"")</f>
        <v/>
      </c>
      <c r="AT76" s="131">
        <f t="shared" si="518"/>
        <v>0</v>
      </c>
      <c r="AU76" s="132" t="str">
        <f t="shared" ref="AU76" si="607">IFERROR(AT76/AT$84,"")</f>
        <v/>
      </c>
      <c r="AV76" s="131">
        <f t="shared" si="519"/>
        <v>0</v>
      </c>
      <c r="AW76" s="132" t="str">
        <f t="shared" ref="AW76" si="608">IFERROR(AV76/AV$84,"")</f>
        <v/>
      </c>
      <c r="AX76" s="131">
        <f t="shared" si="520"/>
        <v>0</v>
      </c>
      <c r="AY76" s="132" t="str">
        <f t="shared" si="534"/>
        <v/>
      </c>
      <c r="AZ76" s="131">
        <f t="shared" si="521"/>
        <v>0</v>
      </c>
      <c r="BA76" s="132" t="str">
        <f t="shared" si="535"/>
        <v/>
      </c>
      <c r="BB76" s="131">
        <f t="shared" si="522"/>
        <v>0</v>
      </c>
      <c r="BC76" s="132" t="str">
        <f t="shared" si="536"/>
        <v/>
      </c>
      <c r="BD76" s="131">
        <f t="shared" si="523"/>
        <v>0</v>
      </c>
      <c r="BE76" s="132" t="str">
        <f t="shared" si="537"/>
        <v/>
      </c>
      <c r="BF76" s="131">
        <f t="shared" si="538"/>
        <v>1</v>
      </c>
      <c r="BG76" s="132">
        <f t="shared" si="539"/>
        <v>1.6949152542372881E-2</v>
      </c>
    </row>
    <row r="77" spans="27:59">
      <c r="AA77" s="110" t="str">
        <f t="shared" si="524"/>
        <v>女・40代</v>
      </c>
      <c r="AB77" s="141"/>
      <c r="AC77" s="113" t="str">
        <f t="shared" ref="AC77:AD77" si="609">AC76</f>
        <v>回答エリア</v>
      </c>
      <c r="AD77" s="112" t="str">
        <f t="shared" si="609"/>
        <v>福井駅前 エリア</v>
      </c>
      <c r="AE77" s="237" t="str">
        <f t="shared" ref="AE77:AF77" si="610">IF(AE56&lt;&gt;"",AE56,"")</f>
        <v>女</v>
      </c>
      <c r="AF77" s="2" t="str">
        <f t="shared" si="610"/>
        <v>40代</v>
      </c>
      <c r="AG77" s="107"/>
      <c r="AH77" s="131">
        <f t="shared" si="512"/>
        <v>10</v>
      </c>
      <c r="AI77" s="132">
        <f t="shared" si="527"/>
        <v>0.16949152542372881</v>
      </c>
      <c r="AJ77" s="131">
        <f t="shared" si="513"/>
        <v>0</v>
      </c>
      <c r="AK77" s="132" t="str">
        <f t="shared" si="527"/>
        <v/>
      </c>
      <c r="AL77" s="131">
        <f t="shared" si="514"/>
        <v>0</v>
      </c>
      <c r="AM77" s="132" t="str">
        <f t="shared" ref="AM77" si="611">IFERROR(AL77/AL$84,"")</f>
        <v/>
      </c>
      <c r="AN77" s="131">
        <f t="shared" si="515"/>
        <v>0</v>
      </c>
      <c r="AO77" s="132" t="str">
        <f t="shared" ref="AO77" si="612">IFERROR(AN77/AN$84,"")</f>
        <v/>
      </c>
      <c r="AP77" s="131">
        <f t="shared" si="516"/>
        <v>0</v>
      </c>
      <c r="AQ77" s="132" t="str">
        <f t="shared" ref="AQ77" si="613">IFERROR(AP77/AP$84,"")</f>
        <v/>
      </c>
      <c r="AR77" s="131">
        <f t="shared" si="517"/>
        <v>0</v>
      </c>
      <c r="AS77" s="132" t="str">
        <f t="shared" ref="AS77" si="614">IFERROR(AR77/AR$84,"")</f>
        <v/>
      </c>
      <c r="AT77" s="131">
        <f t="shared" si="518"/>
        <v>0</v>
      </c>
      <c r="AU77" s="132" t="str">
        <f t="shared" ref="AU77" si="615">IFERROR(AT77/AT$84,"")</f>
        <v/>
      </c>
      <c r="AV77" s="131">
        <f t="shared" si="519"/>
        <v>0</v>
      </c>
      <c r="AW77" s="132" t="str">
        <f t="shared" ref="AW77" si="616">IFERROR(AV77/AV$84,"")</f>
        <v/>
      </c>
      <c r="AX77" s="131">
        <f t="shared" si="520"/>
        <v>0</v>
      </c>
      <c r="AY77" s="132" t="str">
        <f t="shared" si="534"/>
        <v/>
      </c>
      <c r="AZ77" s="131">
        <f t="shared" si="521"/>
        <v>0</v>
      </c>
      <c r="BA77" s="132" t="str">
        <f t="shared" si="535"/>
        <v/>
      </c>
      <c r="BB77" s="131">
        <f t="shared" si="522"/>
        <v>0</v>
      </c>
      <c r="BC77" s="132" t="str">
        <f t="shared" si="536"/>
        <v/>
      </c>
      <c r="BD77" s="131">
        <f t="shared" si="523"/>
        <v>0</v>
      </c>
      <c r="BE77" s="132" t="str">
        <f t="shared" si="537"/>
        <v/>
      </c>
      <c r="BF77" s="131">
        <f t="shared" si="538"/>
        <v>10</v>
      </c>
      <c r="BG77" s="132">
        <f t="shared" si="539"/>
        <v>0.16949152542372881</v>
      </c>
    </row>
    <row r="78" spans="27:59">
      <c r="AA78" s="110" t="str">
        <f t="shared" si="524"/>
        <v>女・50代</v>
      </c>
      <c r="AB78" s="141"/>
      <c r="AC78" s="113" t="str">
        <f t="shared" ref="AC78:AD78" si="617">AC77</f>
        <v>回答エリア</v>
      </c>
      <c r="AD78" s="112" t="str">
        <f t="shared" si="617"/>
        <v>福井駅前 エリア</v>
      </c>
      <c r="AE78" s="237" t="str">
        <f t="shared" ref="AE78:AF78" si="618">IF(AE57&lt;&gt;"",AE57,"")</f>
        <v>女</v>
      </c>
      <c r="AF78" s="2" t="str">
        <f t="shared" si="618"/>
        <v>50代</v>
      </c>
      <c r="AG78" s="107"/>
      <c r="AH78" s="131">
        <f t="shared" si="512"/>
        <v>10</v>
      </c>
      <c r="AI78" s="132">
        <f t="shared" si="527"/>
        <v>0.16949152542372881</v>
      </c>
      <c r="AJ78" s="131">
        <f t="shared" si="513"/>
        <v>0</v>
      </c>
      <c r="AK78" s="132" t="str">
        <f t="shared" si="527"/>
        <v/>
      </c>
      <c r="AL78" s="131">
        <f t="shared" si="514"/>
        <v>0</v>
      </c>
      <c r="AM78" s="132" t="str">
        <f t="shared" ref="AM78" si="619">IFERROR(AL78/AL$84,"")</f>
        <v/>
      </c>
      <c r="AN78" s="131">
        <f t="shared" si="515"/>
        <v>0</v>
      </c>
      <c r="AO78" s="132" t="str">
        <f t="shared" ref="AO78" si="620">IFERROR(AN78/AN$84,"")</f>
        <v/>
      </c>
      <c r="AP78" s="131">
        <f t="shared" si="516"/>
        <v>0</v>
      </c>
      <c r="AQ78" s="132" t="str">
        <f t="shared" ref="AQ78" si="621">IFERROR(AP78/AP$84,"")</f>
        <v/>
      </c>
      <c r="AR78" s="131">
        <f t="shared" si="517"/>
        <v>0</v>
      </c>
      <c r="AS78" s="132" t="str">
        <f t="shared" ref="AS78" si="622">IFERROR(AR78/AR$84,"")</f>
        <v/>
      </c>
      <c r="AT78" s="131">
        <f t="shared" si="518"/>
        <v>0</v>
      </c>
      <c r="AU78" s="132" t="str">
        <f t="shared" ref="AU78" si="623">IFERROR(AT78/AT$84,"")</f>
        <v/>
      </c>
      <c r="AV78" s="131">
        <f t="shared" si="519"/>
        <v>0</v>
      </c>
      <c r="AW78" s="132" t="str">
        <f t="shared" ref="AW78" si="624">IFERROR(AV78/AV$84,"")</f>
        <v/>
      </c>
      <c r="AX78" s="131">
        <f t="shared" si="520"/>
        <v>0</v>
      </c>
      <c r="AY78" s="132" t="str">
        <f t="shared" si="534"/>
        <v/>
      </c>
      <c r="AZ78" s="131">
        <f t="shared" si="521"/>
        <v>0</v>
      </c>
      <c r="BA78" s="132" t="str">
        <f t="shared" si="535"/>
        <v/>
      </c>
      <c r="BB78" s="131">
        <f t="shared" si="522"/>
        <v>0</v>
      </c>
      <c r="BC78" s="132" t="str">
        <f t="shared" si="536"/>
        <v/>
      </c>
      <c r="BD78" s="131">
        <f t="shared" si="523"/>
        <v>0</v>
      </c>
      <c r="BE78" s="132" t="str">
        <f t="shared" si="537"/>
        <v/>
      </c>
      <c r="BF78" s="131">
        <f t="shared" si="538"/>
        <v>10</v>
      </c>
      <c r="BG78" s="132">
        <f t="shared" si="539"/>
        <v>0.16949152542372881</v>
      </c>
    </row>
    <row r="79" spans="27:59">
      <c r="AA79" s="110" t="str">
        <f t="shared" si="524"/>
        <v>女・60代</v>
      </c>
      <c r="AB79" s="141"/>
      <c r="AC79" s="113" t="str">
        <f t="shared" ref="AC79:AD79" si="625">AC78</f>
        <v>回答エリア</v>
      </c>
      <c r="AD79" s="112" t="str">
        <f t="shared" si="625"/>
        <v>福井駅前 エリア</v>
      </c>
      <c r="AE79" s="237" t="str">
        <f t="shared" ref="AE79:AF79" si="626">IF(AE58&lt;&gt;"",AE58,"")</f>
        <v>女</v>
      </c>
      <c r="AF79" s="2" t="str">
        <f t="shared" si="626"/>
        <v>60代</v>
      </c>
      <c r="AG79" s="107"/>
      <c r="AH79" s="131">
        <f t="shared" si="512"/>
        <v>3</v>
      </c>
      <c r="AI79" s="132">
        <f t="shared" si="527"/>
        <v>5.0847457627118647E-2</v>
      </c>
      <c r="AJ79" s="131">
        <f t="shared" si="513"/>
        <v>0</v>
      </c>
      <c r="AK79" s="132" t="str">
        <f t="shared" si="527"/>
        <v/>
      </c>
      <c r="AL79" s="131">
        <f t="shared" si="514"/>
        <v>0</v>
      </c>
      <c r="AM79" s="132" t="str">
        <f t="shared" ref="AM79" si="627">IFERROR(AL79/AL$84,"")</f>
        <v/>
      </c>
      <c r="AN79" s="131">
        <f t="shared" si="515"/>
        <v>0</v>
      </c>
      <c r="AO79" s="132" t="str">
        <f t="shared" ref="AO79" si="628">IFERROR(AN79/AN$84,"")</f>
        <v/>
      </c>
      <c r="AP79" s="131">
        <f t="shared" si="516"/>
        <v>0</v>
      </c>
      <c r="AQ79" s="132" t="str">
        <f t="shared" ref="AQ79" si="629">IFERROR(AP79/AP$84,"")</f>
        <v/>
      </c>
      <c r="AR79" s="131">
        <f t="shared" si="517"/>
        <v>0</v>
      </c>
      <c r="AS79" s="132" t="str">
        <f t="shared" ref="AS79" si="630">IFERROR(AR79/AR$84,"")</f>
        <v/>
      </c>
      <c r="AT79" s="131">
        <f t="shared" si="518"/>
        <v>0</v>
      </c>
      <c r="AU79" s="132" t="str">
        <f t="shared" ref="AU79" si="631">IFERROR(AT79/AT$84,"")</f>
        <v/>
      </c>
      <c r="AV79" s="131">
        <f t="shared" si="519"/>
        <v>0</v>
      </c>
      <c r="AW79" s="132" t="str">
        <f t="shared" ref="AW79" si="632">IFERROR(AV79/AV$84,"")</f>
        <v/>
      </c>
      <c r="AX79" s="131">
        <f t="shared" si="520"/>
        <v>0</v>
      </c>
      <c r="AY79" s="132" t="str">
        <f t="shared" si="534"/>
        <v/>
      </c>
      <c r="AZ79" s="131">
        <f t="shared" si="521"/>
        <v>0</v>
      </c>
      <c r="BA79" s="132" t="str">
        <f t="shared" si="535"/>
        <v/>
      </c>
      <c r="BB79" s="131">
        <f t="shared" si="522"/>
        <v>0</v>
      </c>
      <c r="BC79" s="132" t="str">
        <f t="shared" si="536"/>
        <v/>
      </c>
      <c r="BD79" s="131">
        <f t="shared" si="523"/>
        <v>0</v>
      </c>
      <c r="BE79" s="132" t="str">
        <f t="shared" si="537"/>
        <v/>
      </c>
      <c r="BF79" s="131">
        <f t="shared" si="538"/>
        <v>3</v>
      </c>
      <c r="BG79" s="132">
        <f t="shared" si="539"/>
        <v>5.0847457627118647E-2</v>
      </c>
    </row>
    <row r="80" spans="27:59">
      <c r="AA80" s="110" t="str">
        <f t="shared" si="524"/>
        <v>女・70代</v>
      </c>
      <c r="AB80" s="141"/>
      <c r="AC80" s="113" t="str">
        <f t="shared" ref="AC80:AD80" si="633">AC79</f>
        <v>回答エリア</v>
      </c>
      <c r="AD80" s="112" t="str">
        <f t="shared" si="633"/>
        <v>福井駅前 エリア</v>
      </c>
      <c r="AE80" s="237" t="str">
        <f t="shared" ref="AE80:AF80" si="634">IF(AE59&lt;&gt;"",AE59,"")</f>
        <v>女</v>
      </c>
      <c r="AF80" s="2" t="str">
        <f t="shared" si="634"/>
        <v>70代</v>
      </c>
      <c r="AG80" s="107"/>
      <c r="AH80" s="131">
        <f t="shared" si="512"/>
        <v>2</v>
      </c>
      <c r="AI80" s="132">
        <f t="shared" si="527"/>
        <v>3.3898305084745763E-2</v>
      </c>
      <c r="AJ80" s="131">
        <f t="shared" si="513"/>
        <v>0</v>
      </c>
      <c r="AK80" s="132" t="str">
        <f t="shared" si="527"/>
        <v/>
      </c>
      <c r="AL80" s="131">
        <f t="shared" si="514"/>
        <v>0</v>
      </c>
      <c r="AM80" s="132" t="str">
        <f t="shared" ref="AM80" si="635">IFERROR(AL80/AL$84,"")</f>
        <v/>
      </c>
      <c r="AN80" s="131">
        <f t="shared" si="515"/>
        <v>0</v>
      </c>
      <c r="AO80" s="132" t="str">
        <f t="shared" ref="AO80" si="636">IFERROR(AN80/AN$84,"")</f>
        <v/>
      </c>
      <c r="AP80" s="131">
        <f t="shared" si="516"/>
        <v>0</v>
      </c>
      <c r="AQ80" s="132" t="str">
        <f t="shared" ref="AQ80" si="637">IFERROR(AP80/AP$84,"")</f>
        <v/>
      </c>
      <c r="AR80" s="131">
        <f t="shared" si="517"/>
        <v>0</v>
      </c>
      <c r="AS80" s="132" t="str">
        <f t="shared" ref="AS80" si="638">IFERROR(AR80/AR$84,"")</f>
        <v/>
      </c>
      <c r="AT80" s="131">
        <f t="shared" si="518"/>
        <v>0</v>
      </c>
      <c r="AU80" s="132" t="str">
        <f t="shared" ref="AU80" si="639">IFERROR(AT80/AT$84,"")</f>
        <v/>
      </c>
      <c r="AV80" s="131">
        <f t="shared" si="519"/>
        <v>0</v>
      </c>
      <c r="AW80" s="132" t="str">
        <f t="shared" ref="AW80" si="640">IFERROR(AV80/AV$84,"")</f>
        <v/>
      </c>
      <c r="AX80" s="131">
        <f t="shared" si="520"/>
        <v>0</v>
      </c>
      <c r="AY80" s="132" t="str">
        <f t="shared" si="534"/>
        <v/>
      </c>
      <c r="AZ80" s="131">
        <f t="shared" si="521"/>
        <v>0</v>
      </c>
      <c r="BA80" s="132" t="str">
        <f t="shared" si="535"/>
        <v/>
      </c>
      <c r="BB80" s="131">
        <f t="shared" si="522"/>
        <v>0</v>
      </c>
      <c r="BC80" s="132" t="str">
        <f t="shared" si="536"/>
        <v/>
      </c>
      <c r="BD80" s="131">
        <f t="shared" si="523"/>
        <v>0</v>
      </c>
      <c r="BE80" s="132" t="str">
        <f t="shared" si="537"/>
        <v/>
      </c>
      <c r="BF80" s="131">
        <f t="shared" si="538"/>
        <v>2</v>
      </c>
      <c r="BG80" s="132">
        <f t="shared" si="539"/>
        <v>3.3898305084745763E-2</v>
      </c>
    </row>
    <row r="81" spans="27:59">
      <c r="AA81" s="110" t="str">
        <f t="shared" si="524"/>
        <v>女・80代以上</v>
      </c>
      <c r="AB81" s="141"/>
      <c r="AC81" s="113" t="str">
        <f t="shared" ref="AC81:AD81" si="641">AC80</f>
        <v>回答エリア</v>
      </c>
      <c r="AD81" s="112" t="str">
        <f t="shared" si="641"/>
        <v>福井駅前 エリア</v>
      </c>
      <c r="AE81" s="238" t="str">
        <f t="shared" ref="AE81:AF81" si="642">IF(AE60&lt;&gt;"",AE60,"")</f>
        <v>女</v>
      </c>
      <c r="AF81" s="2" t="str">
        <f t="shared" si="642"/>
        <v>80代以上</v>
      </c>
      <c r="AG81" s="107"/>
      <c r="AH81" s="131">
        <f t="shared" si="512"/>
        <v>0</v>
      </c>
      <c r="AI81" s="132">
        <f t="shared" si="527"/>
        <v>0</v>
      </c>
      <c r="AJ81" s="131">
        <f t="shared" si="513"/>
        <v>0</v>
      </c>
      <c r="AK81" s="132" t="str">
        <f t="shared" si="527"/>
        <v/>
      </c>
      <c r="AL81" s="131">
        <f t="shared" si="514"/>
        <v>0</v>
      </c>
      <c r="AM81" s="132" t="str">
        <f t="shared" ref="AM81" si="643">IFERROR(AL81/AL$84,"")</f>
        <v/>
      </c>
      <c r="AN81" s="131">
        <f t="shared" si="515"/>
        <v>0</v>
      </c>
      <c r="AO81" s="132" t="str">
        <f t="shared" ref="AO81" si="644">IFERROR(AN81/AN$84,"")</f>
        <v/>
      </c>
      <c r="AP81" s="131">
        <f t="shared" si="516"/>
        <v>0</v>
      </c>
      <c r="AQ81" s="132" t="str">
        <f t="shared" ref="AQ81" si="645">IFERROR(AP81/AP$84,"")</f>
        <v/>
      </c>
      <c r="AR81" s="131">
        <f t="shared" si="517"/>
        <v>0</v>
      </c>
      <c r="AS81" s="132" t="str">
        <f t="shared" ref="AS81" si="646">IFERROR(AR81/AR$84,"")</f>
        <v/>
      </c>
      <c r="AT81" s="131">
        <f t="shared" si="518"/>
        <v>0</v>
      </c>
      <c r="AU81" s="132" t="str">
        <f t="shared" ref="AU81" si="647">IFERROR(AT81/AT$84,"")</f>
        <v/>
      </c>
      <c r="AV81" s="131">
        <f t="shared" si="519"/>
        <v>0</v>
      </c>
      <c r="AW81" s="132" t="str">
        <f t="shared" ref="AW81" si="648">IFERROR(AV81/AV$84,"")</f>
        <v/>
      </c>
      <c r="AX81" s="131">
        <f t="shared" si="520"/>
        <v>0</v>
      </c>
      <c r="AY81" s="132" t="str">
        <f t="shared" si="534"/>
        <v/>
      </c>
      <c r="AZ81" s="131">
        <f t="shared" si="521"/>
        <v>0</v>
      </c>
      <c r="BA81" s="132" t="str">
        <f t="shared" si="535"/>
        <v/>
      </c>
      <c r="BB81" s="131">
        <f t="shared" si="522"/>
        <v>0</v>
      </c>
      <c r="BC81" s="132" t="str">
        <f t="shared" si="536"/>
        <v/>
      </c>
      <c r="BD81" s="131">
        <f t="shared" si="523"/>
        <v>0</v>
      </c>
      <c r="BE81" s="132" t="str">
        <f t="shared" si="537"/>
        <v/>
      </c>
      <c r="BF81" s="131">
        <f t="shared" si="538"/>
        <v>0</v>
      </c>
      <c r="BG81" s="132">
        <f t="shared" si="539"/>
        <v>0</v>
      </c>
    </row>
    <row r="82" spans="27:59">
      <c r="AA82" s="110" t="str">
        <f t="shared" si="524"/>
        <v>その他・&lt;&gt;</v>
      </c>
      <c r="AB82" s="141"/>
      <c r="AC82" s="113" t="str">
        <f t="shared" si="525"/>
        <v>回答エリア</v>
      </c>
      <c r="AD82" s="112" t="str">
        <f t="shared" si="525"/>
        <v>福井駅前 エリア</v>
      </c>
      <c r="AE82" s="211" t="str">
        <f t="shared" ref="AE82:AF82" si="649">IF(AE61&lt;&gt;"",AE61,"")</f>
        <v>その他</v>
      </c>
      <c r="AF82" s="2" t="str">
        <f t="shared" si="649"/>
        <v>&lt;&gt;</v>
      </c>
      <c r="AG82" s="107"/>
      <c r="AH82" s="131">
        <f t="shared" si="512"/>
        <v>1</v>
      </c>
      <c r="AI82" s="132">
        <f t="shared" si="527"/>
        <v>1.6949152542372881E-2</v>
      </c>
      <c r="AJ82" s="131">
        <f t="shared" si="513"/>
        <v>0</v>
      </c>
      <c r="AK82" s="132" t="str">
        <f t="shared" si="527"/>
        <v/>
      </c>
      <c r="AL82" s="131">
        <f t="shared" si="514"/>
        <v>0</v>
      </c>
      <c r="AM82" s="132" t="str">
        <f t="shared" ref="AM82" si="650">IFERROR(AL82/AL$84,"")</f>
        <v/>
      </c>
      <c r="AN82" s="131">
        <f t="shared" si="515"/>
        <v>0</v>
      </c>
      <c r="AO82" s="132" t="str">
        <f t="shared" ref="AO82" si="651">IFERROR(AN82/AN$84,"")</f>
        <v/>
      </c>
      <c r="AP82" s="131">
        <f t="shared" si="516"/>
        <v>0</v>
      </c>
      <c r="AQ82" s="132" t="str">
        <f t="shared" ref="AQ82" si="652">IFERROR(AP82/AP$84,"")</f>
        <v/>
      </c>
      <c r="AR82" s="131">
        <f t="shared" si="517"/>
        <v>0</v>
      </c>
      <c r="AS82" s="132" t="str">
        <f t="shared" ref="AS82" si="653">IFERROR(AR82/AR$84,"")</f>
        <v/>
      </c>
      <c r="AT82" s="131">
        <f t="shared" si="518"/>
        <v>0</v>
      </c>
      <c r="AU82" s="132" t="str">
        <f t="shared" ref="AU82" si="654">IFERROR(AT82/AT$84,"")</f>
        <v/>
      </c>
      <c r="AV82" s="131">
        <f t="shared" si="519"/>
        <v>0</v>
      </c>
      <c r="AW82" s="132" t="str">
        <f t="shared" ref="AW82" si="655">IFERROR(AV82/AV$84,"")</f>
        <v/>
      </c>
      <c r="AX82" s="131">
        <f t="shared" si="520"/>
        <v>0</v>
      </c>
      <c r="AY82" s="132" t="str">
        <f t="shared" si="534"/>
        <v/>
      </c>
      <c r="AZ82" s="131">
        <f t="shared" si="521"/>
        <v>0</v>
      </c>
      <c r="BA82" s="132" t="str">
        <f t="shared" si="535"/>
        <v/>
      </c>
      <c r="BB82" s="131">
        <f t="shared" si="522"/>
        <v>0</v>
      </c>
      <c r="BC82" s="132" t="str">
        <f t="shared" si="536"/>
        <v/>
      </c>
      <c r="BD82" s="131">
        <f t="shared" si="523"/>
        <v>0</v>
      </c>
      <c r="BE82" s="132" t="str">
        <f t="shared" si="537"/>
        <v/>
      </c>
      <c r="BF82" s="131">
        <f t="shared" si="538"/>
        <v>1</v>
      </c>
      <c r="BG82" s="132">
        <f t="shared" si="539"/>
        <v>1.6949152542372881E-2</v>
      </c>
    </row>
    <row r="83" spans="27:59">
      <c r="AA83" s="110" t="str">
        <f t="shared" si="524"/>
        <v>無回答・&lt;&gt;</v>
      </c>
      <c r="AB83" s="141"/>
      <c r="AC83" s="113" t="str">
        <f>AC81</f>
        <v>回答エリア</v>
      </c>
      <c r="AD83" s="112" t="str">
        <f>AD81</f>
        <v>福井駅前 エリア</v>
      </c>
      <c r="AE83" s="90" t="str">
        <f t="shared" ref="AE83:AF83" si="656">IF(AE62&lt;&gt;"",AE62,"")</f>
        <v>無回答</v>
      </c>
      <c r="AF83" s="2" t="str">
        <f t="shared" si="656"/>
        <v>&lt;&gt;</v>
      </c>
      <c r="AG83" s="107"/>
      <c r="AH83" s="131">
        <f t="shared" si="512"/>
        <v>0</v>
      </c>
      <c r="AI83" s="132">
        <f t="shared" si="527"/>
        <v>0</v>
      </c>
      <c r="AJ83" s="131">
        <f t="shared" si="513"/>
        <v>0</v>
      </c>
      <c r="AK83" s="132" t="str">
        <f t="shared" si="527"/>
        <v/>
      </c>
      <c r="AL83" s="131">
        <f t="shared" si="514"/>
        <v>0</v>
      </c>
      <c r="AM83" s="132" t="str">
        <f t="shared" ref="AM83" si="657">IFERROR(AL83/AL$84,"")</f>
        <v/>
      </c>
      <c r="AN83" s="131">
        <f t="shared" si="515"/>
        <v>0</v>
      </c>
      <c r="AO83" s="132" t="str">
        <f t="shared" ref="AO83" si="658">IFERROR(AN83/AN$84,"")</f>
        <v/>
      </c>
      <c r="AP83" s="131">
        <f t="shared" si="516"/>
        <v>0</v>
      </c>
      <c r="AQ83" s="132" t="str">
        <f t="shared" ref="AQ83" si="659">IFERROR(AP83/AP$84,"")</f>
        <v/>
      </c>
      <c r="AR83" s="131">
        <f t="shared" si="517"/>
        <v>0</v>
      </c>
      <c r="AS83" s="132" t="str">
        <f t="shared" ref="AS83" si="660">IFERROR(AR83/AR$84,"")</f>
        <v/>
      </c>
      <c r="AT83" s="131">
        <f t="shared" si="518"/>
        <v>0</v>
      </c>
      <c r="AU83" s="132" t="str">
        <f t="shared" ref="AU83" si="661">IFERROR(AT83/AT$84,"")</f>
        <v/>
      </c>
      <c r="AV83" s="131">
        <f t="shared" si="519"/>
        <v>0</v>
      </c>
      <c r="AW83" s="132" t="str">
        <f t="shared" ref="AW83" si="662">IFERROR(AV83/AV$84,"")</f>
        <v/>
      </c>
      <c r="AX83" s="131">
        <f t="shared" si="520"/>
        <v>0</v>
      </c>
      <c r="AY83" s="132" t="str">
        <f t="shared" si="534"/>
        <v/>
      </c>
      <c r="AZ83" s="131">
        <f t="shared" si="521"/>
        <v>0</v>
      </c>
      <c r="BA83" s="132" t="str">
        <f t="shared" si="535"/>
        <v/>
      </c>
      <c r="BB83" s="131">
        <f t="shared" si="522"/>
        <v>0</v>
      </c>
      <c r="BC83" s="132" t="str">
        <f t="shared" si="536"/>
        <v/>
      </c>
      <c r="BD83" s="131">
        <f t="shared" si="523"/>
        <v>0</v>
      </c>
      <c r="BE83" s="132" t="str">
        <f t="shared" si="537"/>
        <v/>
      </c>
      <c r="BF83" s="131">
        <f t="shared" si="538"/>
        <v>0</v>
      </c>
      <c r="BG83" s="132">
        <f t="shared" si="539"/>
        <v>0</v>
      </c>
    </row>
    <row r="84" spans="27:59" ht="15">
      <c r="AA84"/>
      <c r="AB84"/>
      <c r="AC84" s="99"/>
      <c r="AD84" s="100"/>
      <c r="AE84" s="236"/>
      <c r="AF84" s="101"/>
      <c r="AG84" s="102" t="s">
        <v>25</v>
      </c>
      <c r="AH84" s="123">
        <f t="shared" ref="AH84:BG84" si="663">SUM(AH66:AH83)</f>
        <v>59</v>
      </c>
      <c r="AI84" s="124">
        <f t="shared" si="663"/>
        <v>1</v>
      </c>
      <c r="AJ84" s="123">
        <f t="shared" si="663"/>
        <v>0</v>
      </c>
      <c r="AK84" s="124">
        <f t="shared" si="663"/>
        <v>0</v>
      </c>
      <c r="AL84" s="123">
        <f t="shared" si="663"/>
        <v>0</v>
      </c>
      <c r="AM84" s="124">
        <f t="shared" si="663"/>
        <v>0</v>
      </c>
      <c r="AN84" s="123">
        <f t="shared" si="663"/>
        <v>0</v>
      </c>
      <c r="AO84" s="124">
        <f t="shared" si="663"/>
        <v>0</v>
      </c>
      <c r="AP84" s="123">
        <f t="shared" si="663"/>
        <v>0</v>
      </c>
      <c r="AQ84" s="124">
        <f t="shared" si="663"/>
        <v>0</v>
      </c>
      <c r="AR84" s="123">
        <f t="shared" si="663"/>
        <v>0</v>
      </c>
      <c r="AS84" s="124">
        <f t="shared" si="663"/>
        <v>0</v>
      </c>
      <c r="AT84" s="123">
        <f t="shared" si="663"/>
        <v>0</v>
      </c>
      <c r="AU84" s="124">
        <f t="shared" si="663"/>
        <v>0</v>
      </c>
      <c r="AV84" s="123">
        <f t="shared" si="663"/>
        <v>0</v>
      </c>
      <c r="AW84" s="124">
        <f t="shared" si="663"/>
        <v>0</v>
      </c>
      <c r="AX84" s="123">
        <f t="shared" si="663"/>
        <v>0</v>
      </c>
      <c r="AY84" s="124">
        <f t="shared" si="663"/>
        <v>0</v>
      </c>
      <c r="AZ84" s="123">
        <f t="shared" si="663"/>
        <v>0</v>
      </c>
      <c r="BA84" s="124">
        <f t="shared" si="663"/>
        <v>0</v>
      </c>
      <c r="BB84" s="123">
        <f t="shared" si="663"/>
        <v>0</v>
      </c>
      <c r="BC84" s="124">
        <f t="shared" si="663"/>
        <v>0</v>
      </c>
      <c r="BD84" s="123">
        <f t="shared" si="663"/>
        <v>0</v>
      </c>
      <c r="BE84" s="124">
        <f t="shared" si="663"/>
        <v>0</v>
      </c>
      <c r="BF84" s="123">
        <f t="shared" si="663"/>
        <v>59</v>
      </c>
      <c r="BG84" s="126">
        <f t="shared" si="663"/>
        <v>1</v>
      </c>
    </row>
    <row r="85" spans="27:59" ht="15">
      <c r="AA85"/>
      <c r="AB85"/>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row>
    <row r="86" spans="27:59">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row>
    <row r="87" spans="27:59">
      <c r="AB87" s="141"/>
    </row>
  </sheetData>
  <phoneticPr fontId="18"/>
  <conditionalFormatting sqref="AH66:BG83 AF24:AF41 AF3:AF20 AH3:BG20 AH24:BG41 AF45:AF62 AF66:AF83 AH45:BG62">
    <cfRule type="containsBlanks" dxfId="31" priority="2">
      <formula>LEN(TRIM(AF3))=0</formula>
    </cfRule>
  </conditionalFormatting>
  <conditionalFormatting sqref="A2:E31">
    <cfRule type="expression" dxfId="30" priority="1">
      <formula>$A2=""</formula>
    </cfRule>
  </conditionalFormatting>
  <pageMargins left="0.23622047244094491" right="0.23622047244094491" top="0.74803149606299213" bottom="0.74803149606299213" header="0.31496062992125984" footer="0.31496062992125984"/>
  <pageSetup paperSize="8" scale="72" fitToHeight="0" orientation="landscape" r:id="rId1"/>
  <rowBreaks count="2" manualBreakCount="2">
    <brk id="25" max="16383" man="1"/>
    <brk id="84" max="16383" man="1"/>
  </rowBreaks>
  <colBreaks count="1" manualBreakCount="1">
    <brk id="2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A38A194FB32344927C5E120E14B90C" ma:contentTypeVersion="4" ma:contentTypeDescription="新しいドキュメントを作成します。" ma:contentTypeScope="" ma:versionID="babb03640cc131192ed0445e8250580a">
  <xsd:schema xmlns:xsd="http://www.w3.org/2001/XMLSchema" xmlns:xs="http://www.w3.org/2001/XMLSchema" xmlns:p="http://schemas.microsoft.com/office/2006/metadata/properties" xmlns:ns2="6f8a2950-43b3-4272-8701-dbedd10194e3" targetNamespace="http://schemas.microsoft.com/office/2006/metadata/properties" ma:root="true" ma:fieldsID="27ea6d60bc80f5e937932fff6cd0b443" ns2:_="">
    <xsd:import namespace="6f8a2950-43b3-4272-8701-dbedd10194e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a2950-43b3-4272-8701-dbedd10194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D4F6DB-42E4-4375-AA54-FACF829A6F2C}">
  <ds:schemaRefs>
    <ds:schemaRef ds:uri="http://schemas.microsoft.com/sharepoint/v3/contenttype/forms"/>
  </ds:schemaRefs>
</ds:datastoreItem>
</file>

<file path=customXml/itemProps2.xml><?xml version="1.0" encoding="utf-8"?>
<ds:datastoreItem xmlns:ds="http://schemas.openxmlformats.org/officeDocument/2006/customXml" ds:itemID="{0E6D4E59-7626-438D-A0EA-02812F04CD1D}">
  <ds:schemaRefs>
    <ds:schemaRef ds:uri="http://purl.org/dc/dcmitype/"/>
    <ds:schemaRef ds:uri="http://www.w3.org/XML/1998/namespace"/>
    <ds:schemaRef ds:uri="http://schemas.microsoft.com/office/2006/documentManagement/types"/>
    <ds:schemaRef ds:uri="f7e36d70-5c20-48ce-a7ea-e9ac67bc9f10"/>
    <ds:schemaRef ds:uri="http://schemas.microsoft.com/office/infopath/2007/PartnerControls"/>
    <ds:schemaRef ds:uri="http://purl.org/dc/terms/"/>
    <ds:schemaRef ds:uri="bd320761-8102-409b-a2b8-a4bd45d28bd5"/>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CB2E851-3869-4D1A-9D1B-CD63D49AC2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8a2950-43b3-4272-8701-dbedd10194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25</vt:i4>
      </vt:variant>
    </vt:vector>
  </HeadingPairs>
  <TitlesOfParts>
    <vt:vector size="58" baseType="lpstr">
      <vt:lpstr>input➡</vt:lpstr>
      <vt:lpstr>施設コード</vt:lpstr>
      <vt:lpstr>output➡</vt:lpstr>
      <vt:lpstr>回答数</vt:lpstr>
      <vt:lpstr>NPS</vt:lpstr>
      <vt:lpstr>満足度(商品・サービス)</vt:lpstr>
      <vt:lpstr>満足度(施設全体)</vt:lpstr>
      <vt:lpstr>総合満足度</vt:lpstr>
      <vt:lpstr>性年代</vt:lpstr>
      <vt:lpstr>居住地</vt:lpstr>
      <vt:lpstr>同行者</vt:lpstr>
      <vt:lpstr>福井県までの交通手段</vt:lpstr>
      <vt:lpstr>福井県内での交通手段</vt:lpstr>
      <vt:lpstr>訪問回数</vt:lpstr>
      <vt:lpstr>宿泊数</vt:lpstr>
      <vt:lpstr>宿泊費</vt:lpstr>
      <vt:lpstr>交通費</vt:lpstr>
      <vt:lpstr>県内消費額</vt:lpstr>
      <vt:lpstr>エリア消費額</vt:lpstr>
      <vt:lpstr>エリア訪問前周遊場所</vt:lpstr>
      <vt:lpstr>エリア訪問後周遊場所</vt:lpstr>
      <vt:lpstr>データ➡</vt:lpstr>
      <vt:lpstr>raw</vt:lpstr>
      <vt:lpstr>【D】NPS</vt:lpstr>
      <vt:lpstr>マスタ➡</vt:lpstr>
      <vt:lpstr>【M】エリア</vt:lpstr>
      <vt:lpstr>【M】参照する期間</vt:lpstr>
      <vt:lpstr>【M】満足度</vt:lpstr>
      <vt:lpstr>【M】交通費</vt:lpstr>
      <vt:lpstr>【M】金額</vt:lpstr>
      <vt:lpstr>【M】訪問回数</vt:lpstr>
      <vt:lpstr>【M】宿泊回数</vt:lpstr>
      <vt:lpstr>FMT改修メモ</vt:lpstr>
      <vt:lpstr>NPSデータ範囲</vt:lpstr>
      <vt:lpstr>NPS表側範囲</vt:lpstr>
      <vt:lpstr>NPS!Print_Area</vt:lpstr>
      <vt:lpstr>エリア消費額!Print_Area</vt:lpstr>
      <vt:lpstr>エリア訪問後周遊場所!Print_Area</vt:lpstr>
      <vt:lpstr>エリア訪問前周遊場所!Print_Area</vt:lpstr>
      <vt:lpstr>回答数!Print_Area</vt:lpstr>
      <vt:lpstr>居住地!Print_Area</vt:lpstr>
      <vt:lpstr>県内消費額!Print_Area</vt:lpstr>
      <vt:lpstr>交通費!Print_Area</vt:lpstr>
      <vt:lpstr>宿泊数!Print_Area</vt:lpstr>
      <vt:lpstr>宿泊費!Print_Area</vt:lpstr>
      <vt:lpstr>性年代!Print_Area</vt:lpstr>
      <vt:lpstr>総合満足度!Print_Area</vt:lpstr>
      <vt:lpstr>同行者!Print_Area</vt:lpstr>
      <vt:lpstr>福井県までの交通手段!Print_Area</vt:lpstr>
      <vt:lpstr>福井県内での交通手段!Print_Area</vt:lpstr>
      <vt:lpstr>訪問回数!Print_Area</vt:lpstr>
      <vt:lpstr>'満足度(施設全体)'!Print_Area</vt:lpstr>
      <vt:lpstr>'満足度(商品・サービス)'!Print_Area</vt:lpstr>
      <vt:lpstr>rawデータ範囲</vt:lpstr>
      <vt:lpstr>全DMO名</vt:lpstr>
      <vt:lpstr>全エリア名</vt:lpstr>
      <vt:lpstr>表側範囲</vt:lpstr>
      <vt:lpstr>表頭範囲</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井上唯</dc:creator>
  <cp:keywords/>
  <dc:description/>
  <cp:lastModifiedBy>山口 翔平</cp:lastModifiedBy>
  <cp:revision/>
  <cp:lastPrinted>2024-08-21T09:45:27Z</cp:lastPrinted>
  <dcterms:created xsi:type="dcterms:W3CDTF">2020-11-04T08:32:49Z</dcterms:created>
  <dcterms:modified xsi:type="dcterms:W3CDTF">2026-05-01T08:16:25Z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0x01010088A38A194FB32344927C5E120E14B90C</vt:lpwstr>
  </property>
  <property fmtid="{D5CDD505-2E9C-101B-9397-08002B2CF9AE}" pid="3" name="MediaServiceImageTags">
    <vt:lpwstr/>
  </property>
</Properties>
</file>